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Objects="none" defaultThemeVersion="124226"/>
  <bookViews>
    <workbookView xWindow="240" yWindow="150" windowWidth="18720" windowHeight="7635" tabRatio="825" firstSheet="3" activeTab="3"/>
  </bookViews>
  <sheets>
    <sheet name="SASmarginal" sheetId="36" state="hidden" r:id="rId1"/>
    <sheet name="SASpayroll" sheetId="31" state="hidden" r:id="rId2"/>
    <sheet name="SAStab" sheetId="29" state="hidden" r:id="rId3"/>
    <sheet name="Contents" sheetId="25" r:id="rId4"/>
    <sheet name="NOTES" sheetId="28" r:id="rId5"/>
    <sheet name="population" sheetId="1" r:id="rId6"/>
    <sheet name="poverty" sheetId="5" r:id="rId7"/>
    <sheet name="Program Eligibility" sheetId="27" r:id="rId8"/>
    <sheet name="mean income" sheetId="2" r:id="rId9"/>
    <sheet name="Distribution Annuity Income" sheetId="3" r:id="rId10"/>
    <sheet name="distribution Cash Income" sheetId="30" r:id="rId11"/>
    <sheet name="Mean income and Taxes by source" sheetId="4" r:id="rId12"/>
    <sheet name="Total Asset distribution" sheetId="26" r:id="rId13"/>
    <sheet name="income Distribution by Source" sheetId="14" r:id="rId14"/>
    <sheet name="General Revenues" sheetId="19" r:id="rId15"/>
    <sheet name="trustfund2015" sheetId="32" r:id="rId16"/>
    <sheet name="Trust Fund Summary" sheetId="6" r:id="rId17"/>
    <sheet name="Lifetime Returns" sheetId="37" r:id="rId18"/>
    <sheet name="marginal returns to work" sheetId="23" r:id="rId19"/>
    <sheet name="AverageEarningbyAIME" sheetId="35" r:id="rId20"/>
  </sheets>
  <definedNames>
    <definedName name="_xlnm.Print_Area" localSheetId="3">Contents!$A$1:$C$140</definedName>
    <definedName name="_xlnm.Print_Area" localSheetId="9">'Distribution Annuity Income'!$A$1:$BS$179</definedName>
    <definedName name="_xlnm.Print_Area" localSheetId="10">'distribution Cash Income'!$A$1:$BY$177</definedName>
    <definedName name="_xlnm.Print_Area" localSheetId="14">'General Revenues'!$A$1:$Y$77</definedName>
    <definedName name="_xlnm.Print_Area" localSheetId="13">'income Distribution by Source'!$A$3:$BY$875</definedName>
    <definedName name="_xlnm.Print_Area" localSheetId="18">'marginal returns to work'!$A$1:$X$199</definedName>
    <definedName name="_xlnm.Print_Area" localSheetId="8">'mean income'!$A$1:$AI$88</definedName>
    <definedName name="_xlnm.Print_Area" localSheetId="11">'Mean income and Taxes by source'!$A$3:$Q$388</definedName>
    <definedName name="_xlnm.Print_Area" localSheetId="5">population!$A$1:$Q$87</definedName>
    <definedName name="_xlnm.Print_Area" localSheetId="6">poverty!$A$1:$H$168</definedName>
    <definedName name="_xlnm.Print_Area" localSheetId="7">'Program Eligibility'!$A$1:$H$86</definedName>
    <definedName name="_xlnm.Print_Area" localSheetId="16">'Trust Fund Summary'!$A$1:$D$76</definedName>
    <definedName name="_xlnm.Print_Titles" localSheetId="9">'Distribution Annuity Income'!$1:$3</definedName>
    <definedName name="_xlnm.Print_Titles" localSheetId="8">'mean income'!$1:$3</definedName>
  </definedNames>
  <calcPr calcId="145621"/>
</workbook>
</file>

<file path=xl/calcChain.xml><?xml version="1.0" encoding="utf-8"?>
<calcChain xmlns="http://schemas.openxmlformats.org/spreadsheetml/2006/main">
  <c r="Y102" i="14" l="1"/>
  <c r="X102" i="14"/>
  <c r="W102" i="14"/>
  <c r="V102" i="14"/>
  <c r="U102" i="14"/>
  <c r="T102" i="14"/>
  <c r="S102" i="14"/>
  <c r="R102" i="14"/>
  <c r="L363" i="14"/>
  <c r="K363" i="14"/>
  <c r="J363" i="14"/>
  <c r="I363" i="14"/>
  <c r="H363" i="14"/>
  <c r="G363" i="14"/>
  <c r="F363" i="14"/>
  <c r="E363" i="14"/>
  <c r="D363" i="14"/>
  <c r="L362" i="14"/>
  <c r="K362" i="14"/>
  <c r="J362" i="14"/>
  <c r="I362" i="14"/>
  <c r="H362" i="14"/>
  <c r="G362" i="14"/>
  <c r="F362" i="14"/>
  <c r="E362" i="14"/>
  <c r="D362" i="14"/>
  <c r="L361" i="14"/>
  <c r="K361" i="14"/>
  <c r="J361" i="14"/>
  <c r="I361" i="14"/>
  <c r="H361" i="14"/>
  <c r="G361" i="14"/>
  <c r="F361" i="14"/>
  <c r="E361" i="14"/>
  <c r="D361" i="14"/>
  <c r="L360" i="14"/>
  <c r="K360" i="14"/>
  <c r="J360" i="14"/>
  <c r="I360" i="14"/>
  <c r="H360" i="14"/>
  <c r="G360" i="14"/>
  <c r="F360" i="14"/>
  <c r="E360" i="14"/>
  <c r="D360" i="14"/>
  <c r="L359" i="14"/>
  <c r="K359" i="14"/>
  <c r="J359" i="14"/>
  <c r="I359" i="14"/>
  <c r="H359" i="14"/>
  <c r="G359" i="14"/>
  <c r="F359" i="14"/>
  <c r="E359" i="14"/>
  <c r="D359" i="14"/>
  <c r="L358" i="14"/>
  <c r="K358" i="14"/>
  <c r="J358" i="14"/>
  <c r="I358" i="14"/>
  <c r="H358" i="14"/>
  <c r="G358" i="14"/>
  <c r="F358" i="14"/>
  <c r="E358" i="14"/>
  <c r="D358" i="14"/>
  <c r="L357" i="14"/>
  <c r="K357" i="14"/>
  <c r="J357" i="14"/>
  <c r="I357" i="14"/>
  <c r="H357" i="14"/>
  <c r="G357" i="14"/>
  <c r="F357" i="14"/>
  <c r="E357" i="14"/>
  <c r="D357" i="14"/>
  <c r="L356" i="14"/>
  <c r="K356" i="14"/>
  <c r="J356" i="14"/>
  <c r="I356" i="14"/>
  <c r="H356" i="14"/>
  <c r="G356" i="14"/>
  <c r="F356" i="14"/>
  <c r="E356" i="14"/>
  <c r="D356" i="14"/>
  <c r="L355" i="14"/>
  <c r="K355" i="14"/>
  <c r="J355" i="14"/>
  <c r="I355" i="14"/>
  <c r="H355" i="14"/>
  <c r="G355" i="14"/>
  <c r="F355" i="14"/>
  <c r="E355" i="14"/>
  <c r="D355" i="14"/>
  <c r="L354" i="14"/>
  <c r="K354" i="14"/>
  <c r="J354" i="14"/>
  <c r="I354" i="14"/>
  <c r="H354" i="14"/>
  <c r="G354" i="14"/>
  <c r="F354" i="14"/>
  <c r="E354" i="14"/>
  <c r="D354" i="14"/>
  <c r="L353" i="14"/>
  <c r="K353" i="14"/>
  <c r="J353" i="14"/>
  <c r="I353" i="14"/>
  <c r="H353" i="14"/>
  <c r="G353" i="14"/>
  <c r="F353" i="14"/>
  <c r="E353" i="14"/>
  <c r="D353" i="14"/>
  <c r="L352" i="14"/>
  <c r="K352" i="14"/>
  <c r="J352" i="14"/>
  <c r="I352" i="14"/>
  <c r="H352" i="14"/>
  <c r="G352" i="14"/>
  <c r="F352" i="14"/>
  <c r="E352" i="14"/>
  <c r="D352" i="14"/>
  <c r="L351" i="14"/>
  <c r="K351" i="14"/>
  <c r="J351" i="14"/>
  <c r="I351" i="14"/>
  <c r="H351" i="14"/>
  <c r="G351" i="14"/>
  <c r="F351" i="14"/>
  <c r="E351" i="14"/>
  <c r="D351" i="14"/>
  <c r="L350" i="14"/>
  <c r="K350" i="14"/>
  <c r="J350" i="14"/>
  <c r="I350" i="14"/>
  <c r="H350" i="14"/>
  <c r="G350" i="14"/>
  <c r="F350" i="14"/>
  <c r="E350" i="14"/>
  <c r="D350" i="14"/>
  <c r="L349" i="14"/>
  <c r="K349" i="14"/>
  <c r="J349" i="14"/>
  <c r="I349" i="14"/>
  <c r="H349" i="14"/>
  <c r="G349" i="14"/>
  <c r="F349" i="14"/>
  <c r="E349" i="14"/>
  <c r="D349" i="14"/>
  <c r="L348" i="14"/>
  <c r="K348" i="14"/>
  <c r="J348" i="14"/>
  <c r="I348" i="14"/>
  <c r="H348" i="14"/>
  <c r="G348" i="14"/>
  <c r="F348" i="14"/>
  <c r="E348" i="14"/>
  <c r="D348" i="14"/>
  <c r="L347" i="14"/>
  <c r="K347" i="14"/>
  <c r="J347" i="14"/>
  <c r="I347" i="14"/>
  <c r="H347" i="14"/>
  <c r="G347" i="14"/>
  <c r="F347" i="14"/>
  <c r="E347" i="14"/>
  <c r="D347" i="14"/>
  <c r="L346" i="14"/>
  <c r="K346" i="14"/>
  <c r="J346" i="14"/>
  <c r="I346" i="14"/>
  <c r="H346" i="14"/>
  <c r="G346" i="14"/>
  <c r="F346" i="14"/>
  <c r="E346" i="14"/>
  <c r="D346" i="14"/>
  <c r="L345" i="14"/>
  <c r="K345" i="14"/>
  <c r="J345" i="14"/>
  <c r="I345" i="14"/>
  <c r="H345" i="14"/>
  <c r="G345" i="14"/>
  <c r="F345" i="14"/>
  <c r="E345" i="14"/>
  <c r="D345" i="14"/>
  <c r="L344" i="14"/>
  <c r="K344" i="14"/>
  <c r="J344" i="14"/>
  <c r="I344" i="14"/>
  <c r="H344" i="14"/>
  <c r="G344" i="14"/>
  <c r="F344" i="14"/>
  <c r="E344" i="14"/>
  <c r="D344" i="14"/>
  <c r="L343" i="14"/>
  <c r="K343" i="14"/>
  <c r="J343" i="14"/>
  <c r="I343" i="14"/>
  <c r="H343" i="14"/>
  <c r="G343" i="14"/>
  <c r="F343" i="14"/>
  <c r="E343" i="14"/>
  <c r="D343" i="14"/>
  <c r="L342" i="14"/>
  <c r="K342" i="14"/>
  <c r="J342" i="14"/>
  <c r="I342" i="14"/>
  <c r="H342" i="14"/>
  <c r="G342" i="14"/>
  <c r="F342" i="14"/>
  <c r="E342" i="14"/>
  <c r="D342" i="14"/>
  <c r="L341" i="14"/>
  <c r="K341" i="14"/>
  <c r="J341" i="14"/>
  <c r="I341" i="14"/>
  <c r="H341" i="14"/>
  <c r="G341" i="14"/>
  <c r="F341" i="14"/>
  <c r="E341" i="14"/>
  <c r="D341" i="14"/>
  <c r="L340" i="14"/>
  <c r="K340" i="14"/>
  <c r="J340" i="14"/>
  <c r="I340" i="14"/>
  <c r="H340" i="14"/>
  <c r="G340" i="14"/>
  <c r="F340" i="14"/>
  <c r="E340" i="14"/>
  <c r="D340" i="14"/>
  <c r="L339" i="14"/>
  <c r="K339" i="14"/>
  <c r="J339" i="14"/>
  <c r="I339" i="14"/>
  <c r="H339" i="14"/>
  <c r="G339" i="14"/>
  <c r="F339" i="14"/>
  <c r="E339" i="14"/>
  <c r="D339" i="14"/>
  <c r="L338" i="14"/>
  <c r="K338" i="14"/>
  <c r="J338" i="14"/>
  <c r="I338" i="14"/>
  <c r="H338" i="14"/>
  <c r="G338" i="14"/>
  <c r="F338" i="14"/>
  <c r="E338" i="14"/>
  <c r="D338" i="14"/>
  <c r="L337" i="14"/>
  <c r="K337" i="14"/>
  <c r="J337" i="14"/>
  <c r="I337" i="14"/>
  <c r="H337" i="14"/>
  <c r="G337" i="14"/>
  <c r="F337" i="14"/>
  <c r="E337" i="14"/>
  <c r="D337" i="14"/>
  <c r="L335" i="14"/>
  <c r="K335" i="14"/>
  <c r="J335" i="14"/>
  <c r="I335" i="14"/>
  <c r="H335" i="14"/>
  <c r="G335" i="14"/>
  <c r="F335" i="14"/>
  <c r="E335" i="14"/>
  <c r="D335" i="14"/>
  <c r="L334" i="14"/>
  <c r="K334" i="14"/>
  <c r="J334" i="14"/>
  <c r="I334" i="14"/>
  <c r="H334" i="14"/>
  <c r="G334" i="14"/>
  <c r="F334" i="14"/>
  <c r="E334" i="14"/>
  <c r="D334" i="14"/>
  <c r="L333" i="14"/>
  <c r="K333" i="14"/>
  <c r="J333" i="14"/>
  <c r="I333" i="14"/>
  <c r="H333" i="14"/>
  <c r="G333" i="14"/>
  <c r="F333" i="14"/>
  <c r="E333" i="14"/>
  <c r="D333" i="14"/>
  <c r="L332" i="14"/>
  <c r="K332" i="14"/>
  <c r="J332" i="14"/>
  <c r="I332" i="14"/>
  <c r="H332" i="14"/>
  <c r="G332" i="14"/>
  <c r="F332" i="14"/>
  <c r="E332" i="14"/>
  <c r="D332" i="14"/>
  <c r="L331" i="14"/>
  <c r="K331" i="14"/>
  <c r="J331" i="14"/>
  <c r="I331" i="14"/>
  <c r="H331" i="14"/>
  <c r="G331" i="14"/>
  <c r="F331" i="14"/>
  <c r="E331" i="14"/>
  <c r="D331" i="14"/>
  <c r="L330" i="14"/>
  <c r="K330" i="14"/>
  <c r="J330" i="14"/>
  <c r="I330" i="14"/>
  <c r="H330" i="14"/>
  <c r="G330" i="14"/>
  <c r="F330" i="14"/>
  <c r="E330" i="14"/>
  <c r="D330" i="14"/>
  <c r="L329" i="14"/>
  <c r="K329" i="14"/>
  <c r="J329" i="14"/>
  <c r="I329" i="14"/>
  <c r="H329" i="14"/>
  <c r="G329" i="14"/>
  <c r="F329" i="14"/>
  <c r="E329" i="14"/>
  <c r="D329" i="14"/>
  <c r="L328" i="14"/>
  <c r="K328" i="14"/>
  <c r="J328" i="14"/>
  <c r="I328" i="14"/>
  <c r="H328" i="14"/>
  <c r="G328" i="14"/>
  <c r="F328" i="14"/>
  <c r="E328" i="14"/>
  <c r="D328" i="14"/>
  <c r="L327" i="14"/>
  <c r="K327" i="14"/>
  <c r="J327" i="14"/>
  <c r="I327" i="14"/>
  <c r="H327" i="14"/>
  <c r="G327" i="14"/>
  <c r="F327" i="14"/>
  <c r="E327" i="14"/>
  <c r="D327" i="14"/>
  <c r="L326" i="14"/>
  <c r="K326" i="14"/>
  <c r="J326" i="14"/>
  <c r="I326" i="14"/>
  <c r="H326" i="14"/>
  <c r="G326" i="14"/>
  <c r="F326" i="14"/>
  <c r="E326" i="14"/>
  <c r="D326" i="14"/>
  <c r="L325" i="14"/>
  <c r="K325" i="14"/>
  <c r="J325" i="14"/>
  <c r="I325" i="14"/>
  <c r="H325" i="14"/>
  <c r="G325" i="14"/>
  <c r="F325" i="14"/>
  <c r="E325" i="14"/>
  <c r="D325" i="14"/>
  <c r="L324" i="14"/>
  <c r="K324" i="14"/>
  <c r="J324" i="14"/>
  <c r="I324" i="14"/>
  <c r="H324" i="14"/>
  <c r="G324" i="14"/>
  <c r="F324" i="14"/>
  <c r="E324" i="14"/>
  <c r="D324" i="14"/>
  <c r="L323" i="14"/>
  <c r="K323" i="14"/>
  <c r="J323" i="14"/>
  <c r="I323" i="14"/>
  <c r="H323" i="14"/>
  <c r="G323" i="14"/>
  <c r="F323" i="14"/>
  <c r="E323" i="14"/>
  <c r="D323" i="14"/>
  <c r="L322" i="14"/>
  <c r="K322" i="14"/>
  <c r="J322" i="14"/>
  <c r="I322" i="14"/>
  <c r="H322" i="14"/>
  <c r="G322" i="14"/>
  <c r="F322" i="14"/>
  <c r="E322" i="14"/>
  <c r="D322" i="14"/>
  <c r="L321" i="14"/>
  <c r="K321" i="14"/>
  <c r="J321" i="14"/>
  <c r="I321" i="14"/>
  <c r="H321" i="14"/>
  <c r="G321" i="14"/>
  <c r="F321" i="14"/>
  <c r="E321" i="14"/>
  <c r="D321" i="14"/>
  <c r="L320" i="14"/>
  <c r="K320" i="14"/>
  <c r="J320" i="14"/>
  <c r="I320" i="14"/>
  <c r="H320" i="14"/>
  <c r="G320" i="14"/>
  <c r="F320" i="14"/>
  <c r="E320" i="14"/>
  <c r="D320" i="14"/>
  <c r="L319" i="14"/>
  <c r="K319" i="14"/>
  <c r="J319" i="14"/>
  <c r="I319" i="14"/>
  <c r="H319" i="14"/>
  <c r="G319" i="14"/>
  <c r="F319" i="14"/>
  <c r="E319" i="14"/>
  <c r="D319" i="14"/>
  <c r="L318" i="14"/>
  <c r="K318" i="14"/>
  <c r="J318" i="14"/>
  <c r="I318" i="14"/>
  <c r="H318" i="14"/>
  <c r="G318" i="14"/>
  <c r="F318" i="14"/>
  <c r="E318" i="14"/>
  <c r="D318" i="14"/>
  <c r="L317" i="14"/>
  <c r="K317" i="14"/>
  <c r="J317" i="14"/>
  <c r="I317" i="14"/>
  <c r="H317" i="14"/>
  <c r="G317" i="14"/>
  <c r="F317" i="14"/>
  <c r="E317" i="14"/>
  <c r="D317" i="14"/>
  <c r="L316" i="14"/>
  <c r="K316" i="14"/>
  <c r="J316" i="14"/>
  <c r="I316" i="14"/>
  <c r="H316" i="14"/>
  <c r="G316" i="14"/>
  <c r="F316" i="14"/>
  <c r="E316" i="14"/>
  <c r="D316" i="14"/>
  <c r="L315" i="14"/>
  <c r="K315" i="14"/>
  <c r="J315" i="14"/>
  <c r="I315" i="14"/>
  <c r="H315" i="14"/>
  <c r="G315" i="14"/>
  <c r="F315" i="14"/>
  <c r="E315" i="14"/>
  <c r="D315" i="14"/>
  <c r="L314" i="14"/>
  <c r="K314" i="14"/>
  <c r="J314" i="14"/>
  <c r="I314" i="14"/>
  <c r="H314" i="14"/>
  <c r="G314" i="14"/>
  <c r="F314" i="14"/>
  <c r="E314" i="14"/>
  <c r="D314" i="14"/>
  <c r="L313" i="14"/>
  <c r="K313" i="14"/>
  <c r="J313" i="14"/>
  <c r="I313" i="14"/>
  <c r="H313" i="14"/>
  <c r="G313" i="14"/>
  <c r="F313" i="14"/>
  <c r="E313" i="14"/>
  <c r="D313" i="14"/>
  <c r="L312" i="14"/>
  <c r="K312" i="14"/>
  <c r="J312" i="14"/>
  <c r="I312" i="14"/>
  <c r="H312" i="14"/>
  <c r="G312" i="14"/>
  <c r="F312" i="14"/>
  <c r="E312" i="14"/>
  <c r="D312" i="14"/>
  <c r="L311" i="14"/>
  <c r="K311" i="14"/>
  <c r="J311" i="14"/>
  <c r="I311" i="14"/>
  <c r="H311" i="14"/>
  <c r="G311" i="14"/>
  <c r="F311" i="14"/>
  <c r="E311" i="14"/>
  <c r="D311" i="14"/>
  <c r="L310" i="14"/>
  <c r="K310" i="14"/>
  <c r="J310" i="14"/>
  <c r="I310" i="14"/>
  <c r="H310" i="14"/>
  <c r="G310" i="14"/>
  <c r="F310" i="14"/>
  <c r="E310" i="14"/>
  <c r="D310" i="14"/>
  <c r="L309" i="14"/>
  <c r="K309" i="14"/>
  <c r="J309" i="14"/>
  <c r="I309" i="14"/>
  <c r="H309" i="14"/>
  <c r="G309" i="14"/>
  <c r="F309" i="14"/>
  <c r="E309" i="14"/>
  <c r="D309" i="14"/>
  <c r="L307" i="14"/>
  <c r="K307" i="14"/>
  <c r="J307" i="14"/>
  <c r="I307" i="14"/>
  <c r="H307" i="14"/>
  <c r="G307" i="14"/>
  <c r="F307" i="14"/>
  <c r="E307" i="14"/>
  <c r="D307" i="14"/>
  <c r="L306" i="14"/>
  <c r="K306" i="14"/>
  <c r="J306" i="14"/>
  <c r="I306" i="14"/>
  <c r="H306" i="14"/>
  <c r="G306" i="14"/>
  <c r="F306" i="14"/>
  <c r="E306" i="14"/>
  <c r="D306" i="14"/>
  <c r="L305" i="14"/>
  <c r="K305" i="14"/>
  <c r="J305" i="14"/>
  <c r="I305" i="14"/>
  <c r="H305" i="14"/>
  <c r="G305" i="14"/>
  <c r="F305" i="14"/>
  <c r="E305" i="14"/>
  <c r="D305" i="14"/>
  <c r="L304" i="14"/>
  <c r="K304" i="14"/>
  <c r="J304" i="14"/>
  <c r="I304" i="14"/>
  <c r="H304" i="14"/>
  <c r="G304" i="14"/>
  <c r="F304" i="14"/>
  <c r="E304" i="14"/>
  <c r="D304" i="14"/>
  <c r="L303" i="14"/>
  <c r="K303" i="14"/>
  <c r="J303" i="14"/>
  <c r="I303" i="14"/>
  <c r="H303" i="14"/>
  <c r="G303" i="14"/>
  <c r="F303" i="14"/>
  <c r="E303" i="14"/>
  <c r="D303" i="14"/>
  <c r="L302" i="14"/>
  <c r="K302" i="14"/>
  <c r="J302" i="14"/>
  <c r="I302" i="14"/>
  <c r="H302" i="14"/>
  <c r="G302" i="14"/>
  <c r="F302" i="14"/>
  <c r="E302" i="14"/>
  <c r="D302" i="14"/>
  <c r="L301" i="14"/>
  <c r="K301" i="14"/>
  <c r="J301" i="14"/>
  <c r="I301" i="14"/>
  <c r="H301" i="14"/>
  <c r="G301" i="14"/>
  <c r="F301" i="14"/>
  <c r="E301" i="14"/>
  <c r="D301" i="14"/>
  <c r="L300" i="14"/>
  <c r="K300" i="14"/>
  <c r="J300" i="14"/>
  <c r="I300" i="14"/>
  <c r="H300" i="14"/>
  <c r="G300" i="14"/>
  <c r="F300" i="14"/>
  <c r="E300" i="14"/>
  <c r="D300" i="14"/>
  <c r="L299" i="14"/>
  <c r="K299" i="14"/>
  <c r="J299" i="14"/>
  <c r="I299" i="14"/>
  <c r="H299" i="14"/>
  <c r="G299" i="14"/>
  <c r="F299" i="14"/>
  <c r="E299" i="14"/>
  <c r="D299" i="14"/>
  <c r="L298" i="14"/>
  <c r="K298" i="14"/>
  <c r="J298" i="14"/>
  <c r="I298" i="14"/>
  <c r="H298" i="14"/>
  <c r="G298" i="14"/>
  <c r="F298" i="14"/>
  <c r="E298" i="14"/>
  <c r="D298" i="14"/>
  <c r="L297" i="14"/>
  <c r="K297" i="14"/>
  <c r="J297" i="14"/>
  <c r="I297" i="14"/>
  <c r="H297" i="14"/>
  <c r="G297" i="14"/>
  <c r="F297" i="14"/>
  <c r="E297" i="14"/>
  <c r="D297" i="14"/>
  <c r="L296" i="14"/>
  <c r="K296" i="14"/>
  <c r="J296" i="14"/>
  <c r="I296" i="14"/>
  <c r="H296" i="14"/>
  <c r="G296" i="14"/>
  <c r="F296" i="14"/>
  <c r="E296" i="14"/>
  <c r="D296" i="14"/>
  <c r="L295" i="14"/>
  <c r="K295" i="14"/>
  <c r="J295" i="14"/>
  <c r="I295" i="14"/>
  <c r="H295" i="14"/>
  <c r="G295" i="14"/>
  <c r="F295" i="14"/>
  <c r="E295" i="14"/>
  <c r="D295" i="14"/>
  <c r="L294" i="14"/>
  <c r="K294" i="14"/>
  <c r="J294" i="14"/>
  <c r="I294" i="14"/>
  <c r="H294" i="14"/>
  <c r="G294" i="14"/>
  <c r="F294" i="14"/>
  <c r="E294" i="14"/>
  <c r="D294" i="14"/>
  <c r="L293" i="14"/>
  <c r="K293" i="14"/>
  <c r="J293" i="14"/>
  <c r="I293" i="14"/>
  <c r="H293" i="14"/>
  <c r="G293" i="14"/>
  <c r="F293" i="14"/>
  <c r="E293" i="14"/>
  <c r="D293" i="14"/>
  <c r="L292" i="14"/>
  <c r="K292" i="14"/>
  <c r="J292" i="14"/>
  <c r="I292" i="14"/>
  <c r="H292" i="14"/>
  <c r="G292" i="14"/>
  <c r="F292" i="14"/>
  <c r="E292" i="14"/>
  <c r="D292" i="14"/>
  <c r="L291" i="14"/>
  <c r="K291" i="14"/>
  <c r="J291" i="14"/>
  <c r="I291" i="14"/>
  <c r="H291" i="14"/>
  <c r="G291" i="14"/>
  <c r="F291" i="14"/>
  <c r="E291" i="14"/>
  <c r="D291" i="14"/>
  <c r="L290" i="14"/>
  <c r="K290" i="14"/>
  <c r="J290" i="14"/>
  <c r="I290" i="14"/>
  <c r="H290" i="14"/>
  <c r="G290" i="14"/>
  <c r="F290" i="14"/>
  <c r="E290" i="14"/>
  <c r="D290" i="14"/>
  <c r="L289" i="14"/>
  <c r="K289" i="14"/>
  <c r="J289" i="14"/>
  <c r="I289" i="14"/>
  <c r="H289" i="14"/>
  <c r="G289" i="14"/>
  <c r="F289" i="14"/>
  <c r="E289" i="14"/>
  <c r="D289" i="14"/>
  <c r="L288" i="14"/>
  <c r="K288" i="14"/>
  <c r="J288" i="14"/>
  <c r="I288" i="14"/>
  <c r="H288" i="14"/>
  <c r="G288" i="14"/>
  <c r="F288" i="14"/>
  <c r="E288" i="14"/>
  <c r="D288" i="14"/>
  <c r="L287" i="14"/>
  <c r="K287" i="14"/>
  <c r="J287" i="14"/>
  <c r="I287" i="14"/>
  <c r="H287" i="14"/>
  <c r="G287" i="14"/>
  <c r="F287" i="14"/>
  <c r="E287" i="14"/>
  <c r="D287" i="14"/>
  <c r="L286" i="14"/>
  <c r="K286" i="14"/>
  <c r="J286" i="14"/>
  <c r="I286" i="14"/>
  <c r="H286" i="14"/>
  <c r="G286" i="14"/>
  <c r="F286" i="14"/>
  <c r="E286" i="14"/>
  <c r="D286" i="14"/>
  <c r="L285" i="14"/>
  <c r="K285" i="14"/>
  <c r="J285" i="14"/>
  <c r="I285" i="14"/>
  <c r="H285" i="14"/>
  <c r="G285" i="14"/>
  <c r="F285" i="14"/>
  <c r="E285" i="14"/>
  <c r="D285" i="14"/>
  <c r="L284" i="14"/>
  <c r="K284" i="14"/>
  <c r="J284" i="14"/>
  <c r="I284" i="14"/>
  <c r="H284" i="14"/>
  <c r="G284" i="14"/>
  <c r="F284" i="14"/>
  <c r="E284" i="14"/>
  <c r="D284" i="14"/>
  <c r="L283" i="14"/>
  <c r="K283" i="14"/>
  <c r="J283" i="14"/>
  <c r="I283" i="14"/>
  <c r="H283" i="14"/>
  <c r="G283" i="14"/>
  <c r="F283" i="14"/>
  <c r="E283" i="14"/>
  <c r="D283" i="14"/>
  <c r="L282" i="14"/>
  <c r="K282" i="14"/>
  <c r="J282" i="14"/>
  <c r="I282" i="14"/>
  <c r="H282" i="14"/>
  <c r="G282" i="14"/>
  <c r="F282" i="14"/>
  <c r="E282" i="14"/>
  <c r="D282" i="14"/>
  <c r="L281" i="14"/>
  <c r="K281" i="14"/>
  <c r="J281" i="14"/>
  <c r="I281" i="14"/>
  <c r="H281" i="14"/>
  <c r="G281" i="14"/>
  <c r="F281" i="14"/>
  <c r="E281" i="14"/>
  <c r="D281" i="14"/>
  <c r="L279" i="14"/>
  <c r="K279" i="14"/>
  <c r="J279" i="14"/>
  <c r="I279" i="14"/>
  <c r="H279" i="14"/>
  <c r="G279" i="14"/>
  <c r="F279" i="14"/>
  <c r="E279" i="14"/>
  <c r="D279" i="14"/>
  <c r="L278" i="14"/>
  <c r="K278" i="14"/>
  <c r="J278" i="14"/>
  <c r="I278" i="14"/>
  <c r="H278" i="14"/>
  <c r="G278" i="14"/>
  <c r="F278" i="14"/>
  <c r="E278" i="14"/>
  <c r="D278" i="14"/>
  <c r="L277" i="14"/>
  <c r="K277" i="14"/>
  <c r="J277" i="14"/>
  <c r="I277" i="14"/>
  <c r="H277" i="14"/>
  <c r="G277" i="14"/>
  <c r="F277" i="14"/>
  <c r="E277" i="14"/>
  <c r="D277" i="14"/>
  <c r="L276" i="14"/>
  <c r="K276" i="14"/>
  <c r="J276" i="14"/>
  <c r="I276" i="14"/>
  <c r="H276" i="14"/>
  <c r="G276" i="14"/>
  <c r="F276" i="14"/>
  <c r="E276" i="14"/>
  <c r="D276" i="14"/>
  <c r="L275" i="14"/>
  <c r="K275" i="14"/>
  <c r="J275" i="14"/>
  <c r="I275" i="14"/>
  <c r="H275" i="14"/>
  <c r="G275" i="14"/>
  <c r="F275" i="14"/>
  <c r="E275" i="14"/>
  <c r="D275" i="14"/>
  <c r="L274" i="14"/>
  <c r="K274" i="14"/>
  <c r="J274" i="14"/>
  <c r="I274" i="14"/>
  <c r="H274" i="14"/>
  <c r="G274" i="14"/>
  <c r="F274" i="14"/>
  <c r="E274" i="14"/>
  <c r="D274" i="14"/>
  <c r="L273" i="14"/>
  <c r="K273" i="14"/>
  <c r="J273" i="14"/>
  <c r="I273" i="14"/>
  <c r="H273" i="14"/>
  <c r="G273" i="14"/>
  <c r="F273" i="14"/>
  <c r="E273" i="14"/>
  <c r="D273" i="14"/>
  <c r="L272" i="14"/>
  <c r="K272" i="14"/>
  <c r="J272" i="14"/>
  <c r="I272" i="14"/>
  <c r="H272" i="14"/>
  <c r="G272" i="14"/>
  <c r="F272" i="14"/>
  <c r="E272" i="14"/>
  <c r="D272" i="14"/>
  <c r="L271" i="14"/>
  <c r="K271" i="14"/>
  <c r="J271" i="14"/>
  <c r="I271" i="14"/>
  <c r="H271" i="14"/>
  <c r="G271" i="14"/>
  <c r="F271" i="14"/>
  <c r="E271" i="14"/>
  <c r="D271" i="14"/>
  <c r="L270" i="14"/>
  <c r="K270" i="14"/>
  <c r="J270" i="14"/>
  <c r="I270" i="14"/>
  <c r="H270" i="14"/>
  <c r="G270" i="14"/>
  <c r="F270" i="14"/>
  <c r="E270" i="14"/>
  <c r="D270" i="14"/>
  <c r="L269" i="14"/>
  <c r="K269" i="14"/>
  <c r="J269" i="14"/>
  <c r="I269" i="14"/>
  <c r="H269" i="14"/>
  <c r="G269" i="14"/>
  <c r="F269" i="14"/>
  <c r="E269" i="14"/>
  <c r="D269" i="14"/>
  <c r="L268" i="14"/>
  <c r="K268" i="14"/>
  <c r="J268" i="14"/>
  <c r="I268" i="14"/>
  <c r="H268" i="14"/>
  <c r="G268" i="14"/>
  <c r="F268" i="14"/>
  <c r="E268" i="14"/>
  <c r="D268" i="14"/>
  <c r="L267" i="14"/>
  <c r="K267" i="14"/>
  <c r="J267" i="14"/>
  <c r="I267" i="14"/>
  <c r="H267" i="14"/>
  <c r="G267" i="14"/>
  <c r="F267" i="14"/>
  <c r="E267" i="14"/>
  <c r="D267" i="14"/>
  <c r="L266" i="14"/>
  <c r="K266" i="14"/>
  <c r="J266" i="14"/>
  <c r="I266" i="14"/>
  <c r="H266" i="14"/>
  <c r="G266" i="14"/>
  <c r="F266" i="14"/>
  <c r="E266" i="14"/>
  <c r="D266" i="14"/>
  <c r="L265" i="14"/>
  <c r="K265" i="14"/>
  <c r="J265" i="14"/>
  <c r="I265" i="14"/>
  <c r="H265" i="14"/>
  <c r="G265" i="14"/>
  <c r="F265" i="14"/>
  <c r="E265" i="14"/>
  <c r="D265" i="14"/>
  <c r="L264" i="14"/>
  <c r="K264" i="14"/>
  <c r="J264" i="14"/>
  <c r="I264" i="14"/>
  <c r="H264" i="14"/>
  <c r="G264" i="14"/>
  <c r="F264" i="14"/>
  <c r="E264" i="14"/>
  <c r="D264" i="14"/>
  <c r="L263" i="14"/>
  <c r="K263" i="14"/>
  <c r="J263" i="14"/>
  <c r="I263" i="14"/>
  <c r="H263" i="14"/>
  <c r="G263" i="14"/>
  <c r="F263" i="14"/>
  <c r="E263" i="14"/>
  <c r="D263" i="14"/>
  <c r="L262" i="14"/>
  <c r="K262" i="14"/>
  <c r="J262" i="14"/>
  <c r="I262" i="14"/>
  <c r="H262" i="14"/>
  <c r="G262" i="14"/>
  <c r="F262" i="14"/>
  <c r="E262" i="14"/>
  <c r="D262" i="14"/>
  <c r="L261" i="14"/>
  <c r="K261" i="14"/>
  <c r="J261" i="14"/>
  <c r="I261" i="14"/>
  <c r="H261" i="14"/>
  <c r="G261" i="14"/>
  <c r="F261" i="14"/>
  <c r="E261" i="14"/>
  <c r="D261" i="14"/>
  <c r="L260" i="14"/>
  <c r="K260" i="14"/>
  <c r="J260" i="14"/>
  <c r="I260" i="14"/>
  <c r="H260" i="14"/>
  <c r="G260" i="14"/>
  <c r="F260" i="14"/>
  <c r="E260" i="14"/>
  <c r="D260" i="14"/>
  <c r="L259" i="14"/>
  <c r="K259" i="14"/>
  <c r="J259" i="14"/>
  <c r="I259" i="14"/>
  <c r="H259" i="14"/>
  <c r="G259" i="14"/>
  <c r="F259" i="14"/>
  <c r="E259" i="14"/>
  <c r="D259" i="14"/>
  <c r="L258" i="14"/>
  <c r="K258" i="14"/>
  <c r="J258" i="14"/>
  <c r="I258" i="14"/>
  <c r="H258" i="14"/>
  <c r="G258" i="14"/>
  <c r="F258" i="14"/>
  <c r="E258" i="14"/>
  <c r="D258" i="14"/>
  <c r="L257" i="14"/>
  <c r="K257" i="14"/>
  <c r="J257" i="14"/>
  <c r="I257" i="14"/>
  <c r="H257" i="14"/>
  <c r="G257" i="14"/>
  <c r="F257" i="14"/>
  <c r="E257" i="14"/>
  <c r="D257" i="14"/>
  <c r="L256" i="14"/>
  <c r="K256" i="14"/>
  <c r="J256" i="14"/>
  <c r="I256" i="14"/>
  <c r="H256" i="14"/>
  <c r="G256" i="14"/>
  <c r="F256" i="14"/>
  <c r="E256" i="14"/>
  <c r="D256" i="14"/>
  <c r="L255" i="14"/>
  <c r="K255" i="14"/>
  <c r="J255" i="14"/>
  <c r="I255" i="14"/>
  <c r="H255" i="14"/>
  <c r="G255" i="14"/>
  <c r="F255" i="14"/>
  <c r="E255" i="14"/>
  <c r="D255" i="14"/>
  <c r="L254" i="14"/>
  <c r="K254" i="14"/>
  <c r="J254" i="14"/>
  <c r="I254" i="14"/>
  <c r="H254" i="14"/>
  <c r="G254" i="14"/>
  <c r="F254" i="14"/>
  <c r="E254" i="14"/>
  <c r="D254" i="14"/>
  <c r="L253" i="14"/>
  <c r="K253" i="14"/>
  <c r="J253" i="14"/>
  <c r="I253" i="14"/>
  <c r="H253" i="14"/>
  <c r="G253" i="14"/>
  <c r="F253" i="14"/>
  <c r="E253" i="14"/>
  <c r="D253" i="14"/>
  <c r="S88" i="32" l="1"/>
  <c r="S87" i="32"/>
  <c r="S86" i="32"/>
  <c r="S85" i="32"/>
  <c r="S84" i="32"/>
  <c r="S83" i="32"/>
  <c r="S82" i="32"/>
  <c r="S81" i="32"/>
  <c r="S80" i="32"/>
  <c r="S79" i="32"/>
  <c r="S78" i="32"/>
  <c r="S77" i="32"/>
  <c r="S76" i="32"/>
  <c r="S75" i="32"/>
  <c r="S74" i="32"/>
  <c r="S73" i="32"/>
  <c r="S72" i="32"/>
  <c r="S71" i="32"/>
  <c r="S70" i="32"/>
  <c r="S69" i="32"/>
  <c r="S68" i="32"/>
  <c r="S67" i="32"/>
  <c r="S66" i="32"/>
  <c r="S65" i="32"/>
  <c r="S64" i="32"/>
  <c r="S63" i="32"/>
  <c r="S62" i="32"/>
  <c r="S61" i="32"/>
  <c r="S60" i="32"/>
  <c r="S59" i="32"/>
  <c r="S58" i="32"/>
  <c r="S57" i="32"/>
  <c r="S56" i="32"/>
  <c r="S55" i="32"/>
  <c r="S54" i="32"/>
  <c r="S53" i="32"/>
  <c r="S52" i="32"/>
  <c r="S51" i="32"/>
  <c r="S50" i="32"/>
  <c r="S49" i="32"/>
  <c r="S48" i="32"/>
  <c r="S47" i="32"/>
  <c r="S46" i="32"/>
  <c r="S45" i="32"/>
  <c r="S44" i="32"/>
  <c r="S43" i="32"/>
  <c r="S42" i="32"/>
  <c r="S41" i="32"/>
  <c r="S40" i="32"/>
  <c r="S39" i="32"/>
  <c r="S38" i="32"/>
  <c r="S37" i="32"/>
  <c r="S36" i="32"/>
  <c r="S35" i="32"/>
  <c r="S34" i="32"/>
  <c r="S33" i="32"/>
  <c r="S32" i="32"/>
  <c r="S31" i="32"/>
  <c r="S30" i="32"/>
  <c r="S29" i="32"/>
  <c r="S28" i="32"/>
  <c r="S27" i="32"/>
  <c r="S26" i="32"/>
  <c r="S25" i="32"/>
  <c r="S24" i="32"/>
  <c r="S23" i="32"/>
  <c r="S22" i="32"/>
  <c r="S21" i="32"/>
  <c r="S20" i="32"/>
  <c r="S19" i="32"/>
  <c r="S18" i="32"/>
  <c r="S17" i="32"/>
  <c r="S16" i="32"/>
  <c r="S15" i="32"/>
  <c r="S14" i="32"/>
  <c r="S13" i="32"/>
  <c r="S12" i="32"/>
  <c r="S11" i="32"/>
  <c r="S10" i="32"/>
  <c r="S9" i="32"/>
  <c r="S8" i="32"/>
  <c r="S7" i="32"/>
  <c r="S6" i="32"/>
  <c r="U88" i="32"/>
  <c r="U87" i="32"/>
  <c r="U86" i="32"/>
  <c r="U85" i="32"/>
  <c r="U84" i="32"/>
  <c r="U83" i="32"/>
  <c r="U82" i="32"/>
  <c r="U81" i="32"/>
  <c r="U80" i="32"/>
  <c r="U79" i="32"/>
  <c r="U78" i="32"/>
  <c r="U77" i="32"/>
  <c r="U76" i="32"/>
  <c r="U75" i="32"/>
  <c r="U74" i="32"/>
  <c r="U73" i="32"/>
  <c r="U72" i="32"/>
  <c r="U71" i="32"/>
  <c r="U70" i="32"/>
  <c r="U69" i="32"/>
  <c r="U68" i="32"/>
  <c r="U67" i="32"/>
  <c r="U66" i="32"/>
  <c r="U65" i="32"/>
  <c r="U64" i="32"/>
  <c r="U63" i="32"/>
  <c r="U62" i="32"/>
  <c r="U61" i="32"/>
  <c r="U60" i="32"/>
  <c r="U59" i="32"/>
  <c r="U58" i="32"/>
  <c r="U57" i="32"/>
  <c r="U56" i="32"/>
  <c r="U55" i="32"/>
  <c r="U54" i="32"/>
  <c r="U53" i="32"/>
  <c r="U52" i="32"/>
  <c r="U51" i="32"/>
  <c r="U50" i="32"/>
  <c r="U49" i="32"/>
  <c r="U48" i="32"/>
  <c r="U47" i="32"/>
  <c r="U46" i="32"/>
  <c r="U45" i="32"/>
  <c r="U44" i="32"/>
  <c r="U43" i="32"/>
  <c r="U42" i="32"/>
  <c r="U41" i="32"/>
  <c r="U40" i="32"/>
  <c r="U39" i="32"/>
  <c r="U38" i="32"/>
  <c r="U37" i="32"/>
  <c r="U36" i="32"/>
  <c r="U35" i="32"/>
  <c r="U34" i="32"/>
  <c r="U33" i="32"/>
  <c r="U32" i="32"/>
  <c r="U31" i="32"/>
  <c r="U30" i="32"/>
  <c r="U29" i="32"/>
  <c r="U28" i="32"/>
  <c r="U27" i="32"/>
  <c r="U26" i="32"/>
  <c r="U25" i="32"/>
  <c r="U24" i="32"/>
  <c r="U23" i="32"/>
  <c r="U22" i="32"/>
  <c r="U21" i="32"/>
  <c r="U20" i="32"/>
  <c r="U19" i="32"/>
  <c r="U18" i="32"/>
  <c r="U17" i="32"/>
  <c r="U16" i="32"/>
  <c r="U15" i="32"/>
  <c r="U14" i="32"/>
  <c r="U13" i="32"/>
  <c r="U12" i="32"/>
  <c r="U11" i="32"/>
  <c r="U10" i="32"/>
  <c r="U9" i="32"/>
  <c r="U8" i="32"/>
  <c r="U7" i="32"/>
  <c r="U6" i="32"/>
  <c r="G6976" i="29" l="1"/>
  <c r="F6976" i="29"/>
  <c r="E6976" i="29"/>
  <c r="D6976" i="29"/>
  <c r="C6976" i="29"/>
  <c r="B6976" i="29"/>
  <c r="A130" i="25" l="1"/>
  <c r="A129" i="25"/>
  <c r="C129" i="25"/>
  <c r="BQ701" i="14" l="1"/>
  <c r="BD701" i="14"/>
  <c r="AQ701" i="14"/>
  <c r="AD701" i="14"/>
  <c r="Q701" i="14"/>
  <c r="D701" i="14"/>
  <c r="BQ523" i="14"/>
  <c r="BD523" i="14"/>
  <c r="AQ523" i="14"/>
  <c r="AD523" i="14"/>
  <c r="Q523" i="14"/>
  <c r="D523" i="14"/>
  <c r="AN522" i="14"/>
  <c r="AA522" i="14"/>
  <c r="BQ372" i="14"/>
  <c r="BD372" i="14"/>
  <c r="AQ372" i="14"/>
  <c r="AD372" i="14"/>
  <c r="Q372" i="14"/>
  <c r="D372" i="14"/>
  <c r="BQ250" i="14"/>
  <c r="BD250" i="14"/>
  <c r="AQ250" i="14"/>
  <c r="AD250" i="14"/>
  <c r="Q250" i="14"/>
  <c r="D250" i="14"/>
  <c r="BQ99" i="14"/>
  <c r="BD99" i="14"/>
  <c r="AQ99" i="14"/>
  <c r="AD99" i="14"/>
  <c r="Q99" i="14"/>
  <c r="D99" i="14"/>
  <c r="BQ4" i="14"/>
  <c r="BD4" i="14"/>
  <c r="AQ4" i="14"/>
  <c r="AD4" i="14"/>
  <c r="Q4" i="14"/>
  <c r="D4" i="14"/>
  <c r="BN1" i="14"/>
  <c r="BN522" i="14" s="1"/>
  <c r="BA1" i="14"/>
  <c r="BA522" i="14" s="1"/>
  <c r="AN1" i="14"/>
  <c r="AA1" i="14"/>
  <c r="N1" i="14"/>
  <c r="N522" i="14" s="1"/>
  <c r="A1" i="14"/>
  <c r="A522" i="14" s="1"/>
  <c r="J291" i="4"/>
  <c r="A291" i="4"/>
  <c r="G28" i="37" l="1"/>
  <c r="A121" i="37"/>
  <c r="C133" i="25" l="1"/>
  <c r="C130" i="25"/>
  <c r="K3" i="37"/>
  <c r="J3" i="37"/>
  <c r="I3" i="37"/>
  <c r="E95" i="37" l="1"/>
  <c r="D95" i="37"/>
  <c r="C95" i="37"/>
  <c r="H81" i="27" l="1"/>
  <c r="G81" i="27"/>
  <c r="F81" i="27"/>
  <c r="E81" i="27"/>
  <c r="D81" i="27"/>
  <c r="C81" i="27"/>
  <c r="H80" i="27"/>
  <c r="G80" i="27"/>
  <c r="F80" i="27"/>
  <c r="E80" i="27"/>
  <c r="D80" i="27"/>
  <c r="C80" i="27"/>
  <c r="H79" i="27"/>
  <c r="G79" i="27"/>
  <c r="F79" i="27"/>
  <c r="E79" i="27"/>
  <c r="D79" i="27"/>
  <c r="C79" i="27"/>
  <c r="H78" i="27"/>
  <c r="G78" i="27"/>
  <c r="F78" i="27"/>
  <c r="E78" i="27"/>
  <c r="D78" i="27"/>
  <c r="C78" i="27"/>
  <c r="C132" i="25" l="1"/>
  <c r="C131" i="25"/>
  <c r="C125" i="25"/>
  <c r="B3" i="6"/>
  <c r="C126" i="25"/>
  <c r="C140" i="25"/>
  <c r="A90" i="37"/>
  <c r="A59" i="37"/>
  <c r="A28" i="37"/>
  <c r="C138" i="25" l="1"/>
  <c r="C137" i="25"/>
  <c r="C136" i="25"/>
  <c r="C128" i="25"/>
  <c r="E34" i="37"/>
  <c r="D34" i="37"/>
  <c r="C34" i="37"/>
  <c r="A49" i="23" l="1"/>
  <c r="A48" i="23"/>
  <c r="A99" i="23"/>
  <c r="A98" i="23"/>
  <c r="A149" i="23"/>
  <c r="A148" i="23"/>
  <c r="A198" i="23"/>
  <c r="A199" i="23"/>
  <c r="X155" i="23"/>
  <c r="W155" i="23"/>
  <c r="V155" i="23"/>
  <c r="U155" i="23"/>
  <c r="T155" i="23"/>
  <c r="R155" i="23"/>
  <c r="Q155" i="23"/>
  <c r="P155" i="23"/>
  <c r="O155" i="23"/>
  <c r="N155" i="23"/>
  <c r="L155" i="23"/>
  <c r="K155" i="23"/>
  <c r="J155" i="23"/>
  <c r="I155" i="23"/>
  <c r="H155" i="23"/>
  <c r="F155" i="23"/>
  <c r="E155" i="23"/>
  <c r="D155" i="23"/>
  <c r="C155" i="23"/>
  <c r="X58" i="23"/>
  <c r="W58" i="23"/>
  <c r="V58" i="23"/>
  <c r="U58" i="23"/>
  <c r="T58" i="23"/>
  <c r="X57" i="23"/>
  <c r="W57" i="23"/>
  <c r="V57" i="23"/>
  <c r="U57" i="23"/>
  <c r="T57" i="23"/>
  <c r="X56" i="23"/>
  <c r="W56" i="23"/>
  <c r="V56" i="23"/>
  <c r="U56" i="23"/>
  <c r="T56" i="23"/>
  <c r="X55" i="23"/>
  <c r="W55" i="23"/>
  <c r="V55" i="23"/>
  <c r="U55" i="23"/>
  <c r="T55" i="23"/>
  <c r="R58" i="23"/>
  <c r="Q58" i="23"/>
  <c r="P58" i="23"/>
  <c r="O58" i="23"/>
  <c r="N58" i="23"/>
  <c r="R57" i="23"/>
  <c r="Q57" i="23"/>
  <c r="P57" i="23"/>
  <c r="O57" i="23"/>
  <c r="N57" i="23"/>
  <c r="R56" i="23"/>
  <c r="Q56" i="23"/>
  <c r="P56" i="23"/>
  <c r="O56" i="23"/>
  <c r="N56" i="23"/>
  <c r="R55" i="23"/>
  <c r="Q55" i="23"/>
  <c r="P55" i="23"/>
  <c r="O55" i="23"/>
  <c r="N55" i="23"/>
  <c r="X194" i="23"/>
  <c r="W194" i="23"/>
  <c r="V194" i="23"/>
  <c r="U194" i="23"/>
  <c r="T194" i="23"/>
  <c r="R194" i="23"/>
  <c r="Q194" i="23"/>
  <c r="P194" i="23"/>
  <c r="O194" i="23"/>
  <c r="N194" i="23"/>
  <c r="L194" i="23"/>
  <c r="K194" i="23"/>
  <c r="J194" i="23"/>
  <c r="I194" i="23"/>
  <c r="H194" i="23"/>
  <c r="F194" i="23"/>
  <c r="E194" i="23"/>
  <c r="D194" i="23"/>
  <c r="C194" i="23"/>
  <c r="X193" i="23"/>
  <c r="W193" i="23"/>
  <c r="V193" i="23"/>
  <c r="U193" i="23"/>
  <c r="T193" i="23"/>
  <c r="R193" i="23"/>
  <c r="Q193" i="23"/>
  <c r="P193" i="23"/>
  <c r="O193" i="23"/>
  <c r="N193" i="23"/>
  <c r="L193" i="23"/>
  <c r="K193" i="23"/>
  <c r="J193" i="23"/>
  <c r="I193" i="23"/>
  <c r="H193" i="23"/>
  <c r="F193" i="23"/>
  <c r="E193" i="23"/>
  <c r="D193" i="23"/>
  <c r="C193" i="23"/>
  <c r="X192" i="23"/>
  <c r="W192" i="23"/>
  <c r="V192" i="23"/>
  <c r="U192" i="23"/>
  <c r="T192" i="23"/>
  <c r="R192" i="23"/>
  <c r="Q192" i="23"/>
  <c r="P192" i="23"/>
  <c r="O192" i="23"/>
  <c r="N192" i="23"/>
  <c r="L192" i="23"/>
  <c r="K192" i="23"/>
  <c r="J192" i="23"/>
  <c r="I192" i="23"/>
  <c r="H192" i="23"/>
  <c r="F192" i="23"/>
  <c r="E192" i="23"/>
  <c r="D192" i="23"/>
  <c r="C192" i="23"/>
  <c r="X191" i="23"/>
  <c r="W191" i="23"/>
  <c r="V191" i="23"/>
  <c r="U191" i="23"/>
  <c r="T191" i="23"/>
  <c r="R191" i="23"/>
  <c r="Q191" i="23"/>
  <c r="P191" i="23"/>
  <c r="O191" i="23"/>
  <c r="N191" i="23"/>
  <c r="L191" i="23"/>
  <c r="K191" i="23"/>
  <c r="J191" i="23"/>
  <c r="I191" i="23"/>
  <c r="H191" i="23"/>
  <c r="F191" i="23"/>
  <c r="E191" i="23"/>
  <c r="D191" i="23"/>
  <c r="C191" i="23"/>
  <c r="X190" i="23"/>
  <c r="W190" i="23"/>
  <c r="V190" i="23"/>
  <c r="U190" i="23"/>
  <c r="T190" i="23"/>
  <c r="R190" i="23"/>
  <c r="Q190" i="23"/>
  <c r="P190" i="23"/>
  <c r="O190" i="23"/>
  <c r="N190" i="23"/>
  <c r="L190" i="23"/>
  <c r="K190" i="23"/>
  <c r="J190" i="23"/>
  <c r="I190" i="23"/>
  <c r="H190" i="23"/>
  <c r="F190" i="23"/>
  <c r="E190" i="23"/>
  <c r="D190" i="23"/>
  <c r="C190" i="23"/>
  <c r="X189" i="23"/>
  <c r="W189" i="23"/>
  <c r="V189" i="23"/>
  <c r="U189" i="23"/>
  <c r="T189" i="23"/>
  <c r="R189" i="23"/>
  <c r="Q189" i="23"/>
  <c r="P189" i="23"/>
  <c r="O189" i="23"/>
  <c r="N189" i="23"/>
  <c r="L189" i="23"/>
  <c r="K189" i="23"/>
  <c r="J189" i="23"/>
  <c r="I189" i="23"/>
  <c r="H189" i="23"/>
  <c r="F189" i="23"/>
  <c r="E189" i="23"/>
  <c r="D189" i="23"/>
  <c r="C189" i="23"/>
  <c r="X188" i="23"/>
  <c r="W188" i="23"/>
  <c r="V188" i="23"/>
  <c r="U188" i="23"/>
  <c r="T188" i="23"/>
  <c r="R188" i="23"/>
  <c r="Q188" i="23"/>
  <c r="P188" i="23"/>
  <c r="O188" i="23"/>
  <c r="N188" i="23"/>
  <c r="L188" i="23"/>
  <c r="K188" i="23"/>
  <c r="J188" i="23"/>
  <c r="I188" i="23"/>
  <c r="H188" i="23"/>
  <c r="F188" i="23"/>
  <c r="E188" i="23"/>
  <c r="D188" i="23"/>
  <c r="C188" i="23"/>
  <c r="X187" i="23"/>
  <c r="W187" i="23"/>
  <c r="V187" i="23"/>
  <c r="U187" i="23"/>
  <c r="T187" i="23"/>
  <c r="R187" i="23"/>
  <c r="Q187" i="23"/>
  <c r="P187" i="23"/>
  <c r="O187" i="23"/>
  <c r="N187" i="23"/>
  <c r="L187" i="23"/>
  <c r="K187" i="23"/>
  <c r="J187" i="23"/>
  <c r="I187" i="23"/>
  <c r="H187" i="23"/>
  <c r="F187" i="23"/>
  <c r="E187" i="23"/>
  <c r="D187" i="23"/>
  <c r="C187" i="23"/>
  <c r="X186" i="23"/>
  <c r="W186" i="23"/>
  <c r="V186" i="23"/>
  <c r="U186" i="23"/>
  <c r="T186" i="23"/>
  <c r="R186" i="23"/>
  <c r="Q186" i="23"/>
  <c r="P186" i="23"/>
  <c r="O186" i="23"/>
  <c r="N186" i="23"/>
  <c r="L186" i="23"/>
  <c r="K186" i="23"/>
  <c r="J186" i="23"/>
  <c r="I186" i="23"/>
  <c r="H186" i="23"/>
  <c r="F186" i="23"/>
  <c r="E186" i="23"/>
  <c r="D186" i="23"/>
  <c r="C186" i="23"/>
  <c r="X185" i="23"/>
  <c r="W185" i="23"/>
  <c r="V185" i="23"/>
  <c r="U185" i="23"/>
  <c r="T185" i="23"/>
  <c r="R185" i="23"/>
  <c r="Q185" i="23"/>
  <c r="P185" i="23"/>
  <c r="O185" i="23"/>
  <c r="N185" i="23"/>
  <c r="L185" i="23"/>
  <c r="K185" i="23"/>
  <c r="J185" i="23"/>
  <c r="I185" i="23"/>
  <c r="H185" i="23"/>
  <c r="F185" i="23"/>
  <c r="E185" i="23"/>
  <c r="D185" i="23"/>
  <c r="C185" i="23"/>
  <c r="X184" i="23"/>
  <c r="E119" i="37" s="1"/>
  <c r="W184" i="23"/>
  <c r="E118" i="37" s="1"/>
  <c r="V184" i="23"/>
  <c r="E117" i="37" s="1"/>
  <c r="U184" i="23"/>
  <c r="E116" i="37" s="1"/>
  <c r="T184" i="23"/>
  <c r="E115" i="37" s="1"/>
  <c r="R184" i="23"/>
  <c r="E113" i="37" s="1"/>
  <c r="Q184" i="23"/>
  <c r="E112" i="37" s="1"/>
  <c r="P184" i="23"/>
  <c r="E111" i="37" s="1"/>
  <c r="O184" i="23"/>
  <c r="E110" i="37" s="1"/>
  <c r="N184" i="23"/>
  <c r="E109" i="37" s="1"/>
  <c r="L184" i="23"/>
  <c r="K184" i="23"/>
  <c r="J184" i="23"/>
  <c r="I184" i="23"/>
  <c r="H184" i="23"/>
  <c r="F184" i="23"/>
  <c r="E101" i="37" s="1"/>
  <c r="E184" i="23"/>
  <c r="E100" i="37" s="1"/>
  <c r="D184" i="23"/>
  <c r="E99" i="37" s="1"/>
  <c r="C184" i="23"/>
  <c r="E98" i="37" s="1"/>
  <c r="X183" i="23"/>
  <c r="W183" i="23"/>
  <c r="V183" i="23"/>
  <c r="U183" i="23"/>
  <c r="T183" i="23"/>
  <c r="R183" i="23"/>
  <c r="Q183" i="23"/>
  <c r="P183" i="23"/>
  <c r="O183" i="23"/>
  <c r="N183" i="23"/>
  <c r="L183" i="23"/>
  <c r="K183" i="23"/>
  <c r="J183" i="23"/>
  <c r="I183" i="23"/>
  <c r="H183" i="23"/>
  <c r="F183" i="23"/>
  <c r="E183" i="23"/>
  <c r="D183" i="23"/>
  <c r="C183" i="23"/>
  <c r="X182" i="23"/>
  <c r="W182" i="23"/>
  <c r="V182" i="23"/>
  <c r="U182" i="23"/>
  <c r="T182" i="23"/>
  <c r="R182" i="23"/>
  <c r="Q182" i="23"/>
  <c r="P182" i="23"/>
  <c r="O182" i="23"/>
  <c r="N182" i="23"/>
  <c r="L182" i="23"/>
  <c r="K182" i="23"/>
  <c r="J182" i="23"/>
  <c r="I182" i="23"/>
  <c r="H182" i="23"/>
  <c r="F182" i="23"/>
  <c r="E182" i="23"/>
  <c r="D182" i="23"/>
  <c r="C182" i="23"/>
  <c r="X181" i="23"/>
  <c r="W181" i="23"/>
  <c r="V181" i="23"/>
  <c r="U181" i="23"/>
  <c r="T181" i="23"/>
  <c r="R181" i="23"/>
  <c r="Q181" i="23"/>
  <c r="P181" i="23"/>
  <c r="O181" i="23"/>
  <c r="N181" i="23"/>
  <c r="L181" i="23"/>
  <c r="K181" i="23"/>
  <c r="J181" i="23"/>
  <c r="I181" i="23"/>
  <c r="H181" i="23"/>
  <c r="F181" i="23"/>
  <c r="E181" i="23"/>
  <c r="D181" i="23"/>
  <c r="C181" i="23"/>
  <c r="X180" i="23"/>
  <c r="W180" i="23"/>
  <c r="V180" i="23"/>
  <c r="U180" i="23"/>
  <c r="T180" i="23"/>
  <c r="R180" i="23"/>
  <c r="Q180" i="23"/>
  <c r="P180" i="23"/>
  <c r="O180" i="23"/>
  <c r="N180" i="23"/>
  <c r="L180" i="23"/>
  <c r="K180" i="23"/>
  <c r="J180" i="23"/>
  <c r="I180" i="23"/>
  <c r="H180" i="23"/>
  <c r="F180" i="23"/>
  <c r="E180" i="23"/>
  <c r="D180" i="23"/>
  <c r="C180" i="23"/>
  <c r="X179" i="23"/>
  <c r="W179" i="23"/>
  <c r="V179" i="23"/>
  <c r="U179" i="23"/>
  <c r="T179" i="23"/>
  <c r="R179" i="23"/>
  <c r="Q179" i="23"/>
  <c r="P179" i="23"/>
  <c r="O179" i="23"/>
  <c r="N179" i="23"/>
  <c r="L179" i="23"/>
  <c r="K179" i="23"/>
  <c r="J179" i="23"/>
  <c r="I179" i="23"/>
  <c r="H179" i="23"/>
  <c r="F179" i="23"/>
  <c r="E179" i="23"/>
  <c r="D179" i="23"/>
  <c r="C179" i="23"/>
  <c r="X178" i="23"/>
  <c r="W178" i="23"/>
  <c r="V178" i="23"/>
  <c r="U178" i="23"/>
  <c r="T178" i="23"/>
  <c r="R178" i="23"/>
  <c r="Q178" i="23"/>
  <c r="P178" i="23"/>
  <c r="O178" i="23"/>
  <c r="N178" i="23"/>
  <c r="L178" i="23"/>
  <c r="K178" i="23"/>
  <c r="J178" i="23"/>
  <c r="I178" i="23"/>
  <c r="H178" i="23"/>
  <c r="F178" i="23"/>
  <c r="E178" i="23"/>
  <c r="D178" i="23"/>
  <c r="C178" i="23"/>
  <c r="X177" i="23"/>
  <c r="W177" i="23"/>
  <c r="V177" i="23"/>
  <c r="U177" i="23"/>
  <c r="T177" i="23"/>
  <c r="R177" i="23"/>
  <c r="Q177" i="23"/>
  <c r="P177" i="23"/>
  <c r="O177" i="23"/>
  <c r="N177" i="23"/>
  <c r="L177" i="23"/>
  <c r="K177" i="23"/>
  <c r="J177" i="23"/>
  <c r="I177" i="23"/>
  <c r="H177" i="23"/>
  <c r="F177" i="23"/>
  <c r="E177" i="23"/>
  <c r="D177" i="23"/>
  <c r="C177" i="23"/>
  <c r="X176" i="23"/>
  <c r="W176" i="23"/>
  <c r="V176" i="23"/>
  <c r="U176" i="23"/>
  <c r="T176" i="23"/>
  <c r="R176" i="23"/>
  <c r="Q176" i="23"/>
  <c r="P176" i="23"/>
  <c r="O176" i="23"/>
  <c r="N176" i="23"/>
  <c r="L176" i="23"/>
  <c r="K176" i="23"/>
  <c r="J176" i="23"/>
  <c r="I176" i="23"/>
  <c r="H176" i="23"/>
  <c r="F176" i="23"/>
  <c r="E176" i="23"/>
  <c r="D176" i="23"/>
  <c r="C176" i="23"/>
  <c r="X175" i="23"/>
  <c r="W175" i="23"/>
  <c r="V175" i="23"/>
  <c r="U175" i="23"/>
  <c r="T175" i="23"/>
  <c r="R175" i="23"/>
  <c r="Q175" i="23"/>
  <c r="P175" i="23"/>
  <c r="O175" i="23"/>
  <c r="N175" i="23"/>
  <c r="L175" i="23"/>
  <c r="K175" i="23"/>
  <c r="J175" i="23"/>
  <c r="I175" i="23"/>
  <c r="H175" i="23"/>
  <c r="F175" i="23"/>
  <c r="E175" i="23"/>
  <c r="D175" i="23"/>
  <c r="C175" i="23"/>
  <c r="X174" i="23"/>
  <c r="D119" i="37" s="1"/>
  <c r="W174" i="23"/>
  <c r="D118" i="37" s="1"/>
  <c r="V174" i="23"/>
  <c r="D117" i="37" s="1"/>
  <c r="U174" i="23"/>
  <c r="D116" i="37" s="1"/>
  <c r="T174" i="23"/>
  <c r="D115" i="37" s="1"/>
  <c r="R174" i="23"/>
  <c r="D113" i="37" s="1"/>
  <c r="Q174" i="23"/>
  <c r="D112" i="37" s="1"/>
  <c r="P174" i="23"/>
  <c r="D111" i="37" s="1"/>
  <c r="O174" i="23"/>
  <c r="D110" i="37" s="1"/>
  <c r="N174" i="23"/>
  <c r="D109" i="37" s="1"/>
  <c r="L174" i="23"/>
  <c r="E107" i="37" s="1"/>
  <c r="K174" i="23"/>
  <c r="E106" i="37" s="1"/>
  <c r="J174" i="23"/>
  <c r="E105" i="37" s="1"/>
  <c r="I174" i="23"/>
  <c r="E104" i="37" s="1"/>
  <c r="H174" i="23"/>
  <c r="E103" i="37" s="1"/>
  <c r="F174" i="23"/>
  <c r="D101" i="37" s="1"/>
  <c r="E174" i="23"/>
  <c r="D100" i="37" s="1"/>
  <c r="D174" i="23"/>
  <c r="D99" i="37" s="1"/>
  <c r="C174" i="23"/>
  <c r="D98" i="37" s="1"/>
  <c r="X173" i="23"/>
  <c r="W173" i="23"/>
  <c r="V173" i="23"/>
  <c r="U173" i="23"/>
  <c r="T173" i="23"/>
  <c r="R173" i="23"/>
  <c r="Q173" i="23"/>
  <c r="P173" i="23"/>
  <c r="O173" i="23"/>
  <c r="N173" i="23"/>
  <c r="L173" i="23"/>
  <c r="K173" i="23"/>
  <c r="J173" i="23"/>
  <c r="I173" i="23"/>
  <c r="H173" i="23"/>
  <c r="F173" i="23"/>
  <c r="E173" i="23"/>
  <c r="D173" i="23"/>
  <c r="C173" i="23"/>
  <c r="X172" i="23"/>
  <c r="W172" i="23"/>
  <c r="V172" i="23"/>
  <c r="U172" i="23"/>
  <c r="T172" i="23"/>
  <c r="R172" i="23"/>
  <c r="Q172" i="23"/>
  <c r="P172" i="23"/>
  <c r="O172" i="23"/>
  <c r="N172" i="23"/>
  <c r="L172" i="23"/>
  <c r="K172" i="23"/>
  <c r="J172" i="23"/>
  <c r="I172" i="23"/>
  <c r="H172" i="23"/>
  <c r="F172" i="23"/>
  <c r="E172" i="23"/>
  <c r="D172" i="23"/>
  <c r="C172" i="23"/>
  <c r="X171" i="23"/>
  <c r="W171" i="23"/>
  <c r="V171" i="23"/>
  <c r="U171" i="23"/>
  <c r="T171" i="23"/>
  <c r="R171" i="23"/>
  <c r="Q171" i="23"/>
  <c r="P171" i="23"/>
  <c r="O171" i="23"/>
  <c r="N171" i="23"/>
  <c r="L171" i="23"/>
  <c r="K171" i="23"/>
  <c r="J171" i="23"/>
  <c r="I171" i="23"/>
  <c r="H171" i="23"/>
  <c r="F171" i="23"/>
  <c r="E171" i="23"/>
  <c r="D171" i="23"/>
  <c r="C171" i="23"/>
  <c r="X170" i="23"/>
  <c r="W170" i="23"/>
  <c r="V170" i="23"/>
  <c r="U170" i="23"/>
  <c r="T170" i="23"/>
  <c r="R170" i="23"/>
  <c r="Q170" i="23"/>
  <c r="P170" i="23"/>
  <c r="O170" i="23"/>
  <c r="N170" i="23"/>
  <c r="L170" i="23"/>
  <c r="K170" i="23"/>
  <c r="J170" i="23"/>
  <c r="I170" i="23"/>
  <c r="H170" i="23"/>
  <c r="F170" i="23"/>
  <c r="E170" i="23"/>
  <c r="D170" i="23"/>
  <c r="C170" i="23"/>
  <c r="X169" i="23"/>
  <c r="W169" i="23"/>
  <c r="V169" i="23"/>
  <c r="U169" i="23"/>
  <c r="T169" i="23"/>
  <c r="R169" i="23"/>
  <c r="Q169" i="23"/>
  <c r="P169" i="23"/>
  <c r="O169" i="23"/>
  <c r="N169" i="23"/>
  <c r="L169" i="23"/>
  <c r="K169" i="23"/>
  <c r="J169" i="23"/>
  <c r="I169" i="23"/>
  <c r="H169" i="23"/>
  <c r="F169" i="23"/>
  <c r="E169" i="23"/>
  <c r="D169" i="23"/>
  <c r="C169" i="23"/>
  <c r="X168" i="23"/>
  <c r="W168" i="23"/>
  <c r="V168" i="23"/>
  <c r="U168" i="23"/>
  <c r="T168" i="23"/>
  <c r="R168" i="23"/>
  <c r="Q168" i="23"/>
  <c r="P168" i="23"/>
  <c r="O168" i="23"/>
  <c r="N168" i="23"/>
  <c r="L168" i="23"/>
  <c r="K168" i="23"/>
  <c r="J168" i="23"/>
  <c r="I168" i="23"/>
  <c r="H168" i="23"/>
  <c r="F168" i="23"/>
  <c r="E168" i="23"/>
  <c r="D168" i="23"/>
  <c r="C168" i="23"/>
  <c r="X167" i="23"/>
  <c r="W167" i="23"/>
  <c r="V167" i="23"/>
  <c r="U167" i="23"/>
  <c r="T167" i="23"/>
  <c r="R167" i="23"/>
  <c r="Q167" i="23"/>
  <c r="P167" i="23"/>
  <c r="O167" i="23"/>
  <c r="N167" i="23"/>
  <c r="L167" i="23"/>
  <c r="K167" i="23"/>
  <c r="J167" i="23"/>
  <c r="I167" i="23"/>
  <c r="H167" i="23"/>
  <c r="F167" i="23"/>
  <c r="E167" i="23"/>
  <c r="D167" i="23"/>
  <c r="C167" i="23"/>
  <c r="X166" i="23"/>
  <c r="W166" i="23"/>
  <c r="V166" i="23"/>
  <c r="U166" i="23"/>
  <c r="T166" i="23"/>
  <c r="R166" i="23"/>
  <c r="Q166" i="23"/>
  <c r="P166" i="23"/>
  <c r="O166" i="23"/>
  <c r="N166" i="23"/>
  <c r="L166" i="23"/>
  <c r="K166" i="23"/>
  <c r="J166" i="23"/>
  <c r="I166" i="23"/>
  <c r="H166" i="23"/>
  <c r="F166" i="23"/>
  <c r="E166" i="23"/>
  <c r="D166" i="23"/>
  <c r="C166" i="23"/>
  <c r="X165" i="23"/>
  <c r="W165" i="23"/>
  <c r="V165" i="23"/>
  <c r="U165" i="23"/>
  <c r="T165" i="23"/>
  <c r="R165" i="23"/>
  <c r="Q165" i="23"/>
  <c r="P165" i="23"/>
  <c r="O165" i="23"/>
  <c r="N165" i="23"/>
  <c r="L165" i="23"/>
  <c r="K165" i="23"/>
  <c r="J165" i="23"/>
  <c r="I165" i="23"/>
  <c r="H165" i="23"/>
  <c r="F165" i="23"/>
  <c r="E165" i="23"/>
  <c r="D165" i="23"/>
  <c r="C165" i="23"/>
  <c r="X164" i="23"/>
  <c r="C119" i="37" s="1"/>
  <c r="W164" i="23"/>
  <c r="C118" i="37" s="1"/>
  <c r="V164" i="23"/>
  <c r="C117" i="37" s="1"/>
  <c r="U164" i="23"/>
  <c r="C116" i="37" s="1"/>
  <c r="T164" i="23"/>
  <c r="C115" i="37" s="1"/>
  <c r="R164" i="23"/>
  <c r="C113" i="37" s="1"/>
  <c r="Q164" i="23"/>
  <c r="C112" i="37" s="1"/>
  <c r="P164" i="23"/>
  <c r="C111" i="37" s="1"/>
  <c r="O164" i="23"/>
  <c r="C110" i="37" s="1"/>
  <c r="N164" i="23"/>
  <c r="C109" i="37" s="1"/>
  <c r="L164" i="23"/>
  <c r="K164" i="23"/>
  <c r="J164" i="23"/>
  <c r="I164" i="23"/>
  <c r="H164" i="23"/>
  <c r="F164" i="23"/>
  <c r="C101" i="37" s="1"/>
  <c r="E164" i="23"/>
  <c r="C100" i="37" s="1"/>
  <c r="D164" i="23"/>
  <c r="C99" i="37" s="1"/>
  <c r="C164" i="23"/>
  <c r="C98" i="37" s="1"/>
  <c r="X163" i="23"/>
  <c r="W163" i="23"/>
  <c r="V163" i="23"/>
  <c r="U163" i="23"/>
  <c r="T163" i="23"/>
  <c r="R163" i="23"/>
  <c r="Q163" i="23"/>
  <c r="P163" i="23"/>
  <c r="O163" i="23"/>
  <c r="N163" i="23"/>
  <c r="L163" i="23"/>
  <c r="K163" i="23"/>
  <c r="J163" i="23"/>
  <c r="I163" i="23"/>
  <c r="H163" i="23"/>
  <c r="F163" i="23"/>
  <c r="E163" i="23"/>
  <c r="D163" i="23"/>
  <c r="C163" i="23"/>
  <c r="X162" i="23"/>
  <c r="W162" i="23"/>
  <c r="V162" i="23"/>
  <c r="U162" i="23"/>
  <c r="T162" i="23"/>
  <c r="R162" i="23"/>
  <c r="Q162" i="23"/>
  <c r="P162" i="23"/>
  <c r="O162" i="23"/>
  <c r="N162" i="23"/>
  <c r="L162" i="23"/>
  <c r="K162" i="23"/>
  <c r="J162" i="23"/>
  <c r="I162" i="23"/>
  <c r="H162" i="23"/>
  <c r="F162" i="23"/>
  <c r="E162" i="23"/>
  <c r="D162" i="23"/>
  <c r="C162" i="23"/>
  <c r="X161" i="23"/>
  <c r="W161" i="23"/>
  <c r="V161" i="23"/>
  <c r="U161" i="23"/>
  <c r="T161" i="23"/>
  <c r="R161" i="23"/>
  <c r="Q161" i="23"/>
  <c r="P161" i="23"/>
  <c r="O161" i="23"/>
  <c r="N161" i="23"/>
  <c r="L161" i="23"/>
  <c r="K161" i="23"/>
  <c r="J161" i="23"/>
  <c r="I161" i="23"/>
  <c r="H161" i="23"/>
  <c r="F161" i="23"/>
  <c r="E161" i="23"/>
  <c r="D161" i="23"/>
  <c r="C161" i="23"/>
  <c r="X160" i="23"/>
  <c r="W160" i="23"/>
  <c r="V160" i="23"/>
  <c r="U160" i="23"/>
  <c r="T160" i="23"/>
  <c r="R160" i="23"/>
  <c r="Q160" i="23"/>
  <c r="P160" i="23"/>
  <c r="O160" i="23"/>
  <c r="N160" i="23"/>
  <c r="L160" i="23"/>
  <c r="K160" i="23"/>
  <c r="J160" i="23"/>
  <c r="I160" i="23"/>
  <c r="H160" i="23"/>
  <c r="F160" i="23"/>
  <c r="E160" i="23"/>
  <c r="D160" i="23"/>
  <c r="C160" i="23"/>
  <c r="X159" i="23"/>
  <c r="W159" i="23"/>
  <c r="V159" i="23"/>
  <c r="U159" i="23"/>
  <c r="T159" i="23"/>
  <c r="R159" i="23"/>
  <c r="Q159" i="23"/>
  <c r="P159" i="23"/>
  <c r="O159" i="23"/>
  <c r="N159" i="23"/>
  <c r="L159" i="23"/>
  <c r="K159" i="23"/>
  <c r="J159" i="23"/>
  <c r="I159" i="23"/>
  <c r="H159" i="23"/>
  <c r="F159" i="23"/>
  <c r="E159" i="23"/>
  <c r="D159" i="23"/>
  <c r="C159" i="23"/>
  <c r="X158" i="23"/>
  <c r="W158" i="23"/>
  <c r="V158" i="23"/>
  <c r="U158" i="23"/>
  <c r="T158" i="23"/>
  <c r="R158" i="23"/>
  <c r="Q158" i="23"/>
  <c r="P158" i="23"/>
  <c r="O158" i="23"/>
  <c r="N158" i="23"/>
  <c r="L158" i="23"/>
  <c r="K158" i="23"/>
  <c r="J158" i="23"/>
  <c r="I158" i="23"/>
  <c r="H158" i="23"/>
  <c r="F158" i="23"/>
  <c r="E158" i="23"/>
  <c r="D158" i="23"/>
  <c r="C158" i="23"/>
  <c r="X157" i="23"/>
  <c r="W157" i="23"/>
  <c r="V157" i="23"/>
  <c r="U157" i="23"/>
  <c r="T157" i="23"/>
  <c r="R157" i="23"/>
  <c r="Q157" i="23"/>
  <c r="P157" i="23"/>
  <c r="O157" i="23"/>
  <c r="N157" i="23"/>
  <c r="L157" i="23"/>
  <c r="K157" i="23"/>
  <c r="J157" i="23"/>
  <c r="I157" i="23"/>
  <c r="H157" i="23"/>
  <c r="F157" i="23"/>
  <c r="E157" i="23"/>
  <c r="D157" i="23"/>
  <c r="C157" i="23"/>
  <c r="X156" i="23"/>
  <c r="W156" i="23"/>
  <c r="V156" i="23"/>
  <c r="U156" i="23"/>
  <c r="T156" i="23"/>
  <c r="R156" i="23"/>
  <c r="Q156" i="23"/>
  <c r="P156" i="23"/>
  <c r="O156" i="23"/>
  <c r="N156" i="23"/>
  <c r="L156" i="23"/>
  <c r="K156" i="23"/>
  <c r="J156" i="23"/>
  <c r="I156" i="23"/>
  <c r="H156" i="23"/>
  <c r="F156" i="23"/>
  <c r="E156" i="23"/>
  <c r="D156" i="23"/>
  <c r="C156" i="23"/>
  <c r="B194" i="23"/>
  <c r="B193" i="23"/>
  <c r="B192" i="23"/>
  <c r="B191" i="23"/>
  <c r="B190" i="23"/>
  <c r="B189" i="23"/>
  <c r="B188" i="23"/>
  <c r="B187" i="23"/>
  <c r="B186" i="23"/>
  <c r="B185" i="23"/>
  <c r="B184" i="23"/>
  <c r="E97" i="37" s="1"/>
  <c r="B183" i="23"/>
  <c r="B182" i="23"/>
  <c r="B181" i="23"/>
  <c r="B180" i="23"/>
  <c r="B179" i="23"/>
  <c r="B178" i="23"/>
  <c r="B177" i="23"/>
  <c r="B176" i="23"/>
  <c r="B175" i="23"/>
  <c r="B174" i="23"/>
  <c r="D97" i="37" s="1"/>
  <c r="B173" i="23"/>
  <c r="B172" i="23"/>
  <c r="B171" i="23"/>
  <c r="B170" i="23"/>
  <c r="B169" i="23"/>
  <c r="B168" i="23"/>
  <c r="B167" i="23"/>
  <c r="B166" i="23"/>
  <c r="B165" i="23"/>
  <c r="B164" i="23"/>
  <c r="C97" i="37" s="1"/>
  <c r="B163" i="23"/>
  <c r="B162" i="23"/>
  <c r="B161" i="23"/>
  <c r="B160" i="23"/>
  <c r="B159" i="23"/>
  <c r="B158" i="23"/>
  <c r="B157" i="23"/>
  <c r="B156" i="23"/>
  <c r="B155" i="23"/>
  <c r="X144" i="23"/>
  <c r="W144" i="23"/>
  <c r="V144" i="23"/>
  <c r="U144" i="23"/>
  <c r="T144" i="23"/>
  <c r="R144" i="23"/>
  <c r="Q144" i="23"/>
  <c r="P144" i="23"/>
  <c r="O144" i="23"/>
  <c r="N144" i="23"/>
  <c r="L144" i="23"/>
  <c r="K144" i="23"/>
  <c r="J144" i="23"/>
  <c r="I144" i="23"/>
  <c r="H144" i="23"/>
  <c r="F144" i="23"/>
  <c r="E144" i="23"/>
  <c r="D144" i="23"/>
  <c r="C144" i="23"/>
  <c r="X143" i="23"/>
  <c r="W143" i="23"/>
  <c r="V143" i="23"/>
  <c r="U143" i="23"/>
  <c r="T143" i="23"/>
  <c r="R143" i="23"/>
  <c r="Q143" i="23"/>
  <c r="P143" i="23"/>
  <c r="O143" i="23"/>
  <c r="N143" i="23"/>
  <c r="L143" i="23"/>
  <c r="K143" i="23"/>
  <c r="J143" i="23"/>
  <c r="I143" i="23"/>
  <c r="H143" i="23"/>
  <c r="F143" i="23"/>
  <c r="E143" i="23"/>
  <c r="D143" i="23"/>
  <c r="C143" i="23"/>
  <c r="X142" i="23"/>
  <c r="W142" i="23"/>
  <c r="V142" i="23"/>
  <c r="U142" i="23"/>
  <c r="T142" i="23"/>
  <c r="R142" i="23"/>
  <c r="Q142" i="23"/>
  <c r="P142" i="23"/>
  <c r="O142" i="23"/>
  <c r="N142" i="23"/>
  <c r="L142" i="23"/>
  <c r="K142" i="23"/>
  <c r="J142" i="23"/>
  <c r="I142" i="23"/>
  <c r="H142" i="23"/>
  <c r="F142" i="23"/>
  <c r="E142" i="23"/>
  <c r="D142" i="23"/>
  <c r="C142" i="23"/>
  <c r="X141" i="23"/>
  <c r="W141" i="23"/>
  <c r="V141" i="23"/>
  <c r="U141" i="23"/>
  <c r="T141" i="23"/>
  <c r="R141" i="23"/>
  <c r="Q141" i="23"/>
  <c r="P141" i="23"/>
  <c r="O141" i="23"/>
  <c r="N141" i="23"/>
  <c r="L141" i="23"/>
  <c r="K141" i="23"/>
  <c r="J141" i="23"/>
  <c r="I141" i="23"/>
  <c r="H141" i="23"/>
  <c r="F141" i="23"/>
  <c r="E141" i="23"/>
  <c r="D141" i="23"/>
  <c r="C141" i="23"/>
  <c r="X140" i="23"/>
  <c r="W140" i="23"/>
  <c r="V140" i="23"/>
  <c r="U140" i="23"/>
  <c r="T140" i="23"/>
  <c r="R140" i="23"/>
  <c r="Q140" i="23"/>
  <c r="P140" i="23"/>
  <c r="O140" i="23"/>
  <c r="N140" i="23"/>
  <c r="L140" i="23"/>
  <c r="K140" i="23"/>
  <c r="J140" i="23"/>
  <c r="I140" i="23"/>
  <c r="H140" i="23"/>
  <c r="F140" i="23"/>
  <c r="E140" i="23"/>
  <c r="D140" i="23"/>
  <c r="C140" i="23"/>
  <c r="X139" i="23"/>
  <c r="W139" i="23"/>
  <c r="V139" i="23"/>
  <c r="U139" i="23"/>
  <c r="T139" i="23"/>
  <c r="R139" i="23"/>
  <c r="Q139" i="23"/>
  <c r="P139" i="23"/>
  <c r="O139" i="23"/>
  <c r="N139" i="23"/>
  <c r="L139" i="23"/>
  <c r="K139" i="23"/>
  <c r="J139" i="23"/>
  <c r="I139" i="23"/>
  <c r="H139" i="23"/>
  <c r="F139" i="23"/>
  <c r="E139" i="23"/>
  <c r="D139" i="23"/>
  <c r="C139" i="23"/>
  <c r="X138" i="23"/>
  <c r="W138" i="23"/>
  <c r="V138" i="23"/>
  <c r="U138" i="23"/>
  <c r="T138" i="23"/>
  <c r="R138" i="23"/>
  <c r="Q138" i="23"/>
  <c r="P138" i="23"/>
  <c r="O138" i="23"/>
  <c r="N138" i="23"/>
  <c r="L138" i="23"/>
  <c r="K138" i="23"/>
  <c r="J138" i="23"/>
  <c r="I138" i="23"/>
  <c r="H138" i="23"/>
  <c r="F138" i="23"/>
  <c r="E138" i="23"/>
  <c r="D138" i="23"/>
  <c r="C138" i="23"/>
  <c r="X137" i="23"/>
  <c r="W137" i="23"/>
  <c r="V137" i="23"/>
  <c r="U137" i="23"/>
  <c r="T137" i="23"/>
  <c r="R137" i="23"/>
  <c r="Q137" i="23"/>
  <c r="P137" i="23"/>
  <c r="O137" i="23"/>
  <c r="N137" i="23"/>
  <c r="L137" i="23"/>
  <c r="K137" i="23"/>
  <c r="J137" i="23"/>
  <c r="I137" i="23"/>
  <c r="H137" i="23"/>
  <c r="F137" i="23"/>
  <c r="E137" i="23"/>
  <c r="D137" i="23"/>
  <c r="C137" i="23"/>
  <c r="X136" i="23"/>
  <c r="W136" i="23"/>
  <c r="V136" i="23"/>
  <c r="U136" i="23"/>
  <c r="T136" i="23"/>
  <c r="R136" i="23"/>
  <c r="Q136" i="23"/>
  <c r="P136" i="23"/>
  <c r="O136" i="23"/>
  <c r="N136" i="23"/>
  <c r="L136" i="23"/>
  <c r="K136" i="23"/>
  <c r="J136" i="23"/>
  <c r="I136" i="23"/>
  <c r="H136" i="23"/>
  <c r="F136" i="23"/>
  <c r="E136" i="23"/>
  <c r="D136" i="23"/>
  <c r="C136" i="23"/>
  <c r="X135" i="23"/>
  <c r="W135" i="23"/>
  <c r="V135" i="23"/>
  <c r="U135" i="23"/>
  <c r="T135" i="23"/>
  <c r="R135" i="23"/>
  <c r="Q135" i="23"/>
  <c r="P135" i="23"/>
  <c r="O135" i="23"/>
  <c r="N135" i="23"/>
  <c r="L135" i="23"/>
  <c r="K135" i="23"/>
  <c r="J135" i="23"/>
  <c r="I135" i="23"/>
  <c r="H135" i="23"/>
  <c r="F135" i="23"/>
  <c r="E135" i="23"/>
  <c r="D135" i="23"/>
  <c r="C135" i="23"/>
  <c r="X134" i="23"/>
  <c r="E58" i="37" s="1"/>
  <c r="W134" i="23"/>
  <c r="E57" i="37" s="1"/>
  <c r="V134" i="23"/>
  <c r="E56" i="37" s="1"/>
  <c r="U134" i="23"/>
  <c r="E55" i="37" s="1"/>
  <c r="T134" i="23"/>
  <c r="E54" i="37" s="1"/>
  <c r="R134" i="23"/>
  <c r="E52" i="37" s="1"/>
  <c r="Q134" i="23"/>
  <c r="E51" i="37" s="1"/>
  <c r="P134" i="23"/>
  <c r="E50" i="37" s="1"/>
  <c r="O134" i="23"/>
  <c r="E49" i="37" s="1"/>
  <c r="N134" i="23"/>
  <c r="E48" i="37" s="1"/>
  <c r="L134" i="23"/>
  <c r="E46" i="37" s="1"/>
  <c r="K134" i="23"/>
  <c r="E45" i="37" s="1"/>
  <c r="J134" i="23"/>
  <c r="E44" i="37" s="1"/>
  <c r="I134" i="23"/>
  <c r="E43" i="37" s="1"/>
  <c r="H134" i="23"/>
  <c r="E42" i="37" s="1"/>
  <c r="F134" i="23"/>
  <c r="E40" i="37" s="1"/>
  <c r="E134" i="23"/>
  <c r="E39" i="37" s="1"/>
  <c r="D134" i="23"/>
  <c r="E38" i="37" s="1"/>
  <c r="C134" i="23"/>
  <c r="E37" i="37" s="1"/>
  <c r="X133" i="23"/>
  <c r="W133" i="23"/>
  <c r="V133" i="23"/>
  <c r="U133" i="23"/>
  <c r="T133" i="23"/>
  <c r="R133" i="23"/>
  <c r="Q133" i="23"/>
  <c r="P133" i="23"/>
  <c r="O133" i="23"/>
  <c r="N133" i="23"/>
  <c r="L133" i="23"/>
  <c r="K133" i="23"/>
  <c r="J133" i="23"/>
  <c r="I133" i="23"/>
  <c r="H133" i="23"/>
  <c r="F133" i="23"/>
  <c r="E133" i="23"/>
  <c r="D133" i="23"/>
  <c r="C133" i="23"/>
  <c r="X132" i="23"/>
  <c r="W132" i="23"/>
  <c r="V132" i="23"/>
  <c r="U132" i="23"/>
  <c r="T132" i="23"/>
  <c r="R132" i="23"/>
  <c r="Q132" i="23"/>
  <c r="P132" i="23"/>
  <c r="O132" i="23"/>
  <c r="N132" i="23"/>
  <c r="L132" i="23"/>
  <c r="K132" i="23"/>
  <c r="J132" i="23"/>
  <c r="I132" i="23"/>
  <c r="H132" i="23"/>
  <c r="F132" i="23"/>
  <c r="E132" i="23"/>
  <c r="D132" i="23"/>
  <c r="C132" i="23"/>
  <c r="X131" i="23"/>
  <c r="W131" i="23"/>
  <c r="V131" i="23"/>
  <c r="U131" i="23"/>
  <c r="T131" i="23"/>
  <c r="R131" i="23"/>
  <c r="Q131" i="23"/>
  <c r="P131" i="23"/>
  <c r="O131" i="23"/>
  <c r="N131" i="23"/>
  <c r="L131" i="23"/>
  <c r="K131" i="23"/>
  <c r="J131" i="23"/>
  <c r="I131" i="23"/>
  <c r="H131" i="23"/>
  <c r="F131" i="23"/>
  <c r="E131" i="23"/>
  <c r="D131" i="23"/>
  <c r="C131" i="23"/>
  <c r="X130" i="23"/>
  <c r="W130" i="23"/>
  <c r="V130" i="23"/>
  <c r="U130" i="23"/>
  <c r="T130" i="23"/>
  <c r="R130" i="23"/>
  <c r="Q130" i="23"/>
  <c r="P130" i="23"/>
  <c r="O130" i="23"/>
  <c r="N130" i="23"/>
  <c r="L130" i="23"/>
  <c r="K130" i="23"/>
  <c r="J130" i="23"/>
  <c r="I130" i="23"/>
  <c r="H130" i="23"/>
  <c r="F130" i="23"/>
  <c r="E130" i="23"/>
  <c r="D130" i="23"/>
  <c r="C130" i="23"/>
  <c r="X129" i="23"/>
  <c r="W129" i="23"/>
  <c r="V129" i="23"/>
  <c r="U129" i="23"/>
  <c r="T129" i="23"/>
  <c r="R129" i="23"/>
  <c r="Q129" i="23"/>
  <c r="P129" i="23"/>
  <c r="O129" i="23"/>
  <c r="N129" i="23"/>
  <c r="L129" i="23"/>
  <c r="K129" i="23"/>
  <c r="J129" i="23"/>
  <c r="I129" i="23"/>
  <c r="H129" i="23"/>
  <c r="F129" i="23"/>
  <c r="E129" i="23"/>
  <c r="D129" i="23"/>
  <c r="C129" i="23"/>
  <c r="X128" i="23"/>
  <c r="W128" i="23"/>
  <c r="V128" i="23"/>
  <c r="U128" i="23"/>
  <c r="T128" i="23"/>
  <c r="R128" i="23"/>
  <c r="Q128" i="23"/>
  <c r="P128" i="23"/>
  <c r="O128" i="23"/>
  <c r="N128" i="23"/>
  <c r="L128" i="23"/>
  <c r="K128" i="23"/>
  <c r="J128" i="23"/>
  <c r="I128" i="23"/>
  <c r="H128" i="23"/>
  <c r="F128" i="23"/>
  <c r="E128" i="23"/>
  <c r="D128" i="23"/>
  <c r="C128" i="23"/>
  <c r="X127" i="23"/>
  <c r="W127" i="23"/>
  <c r="V127" i="23"/>
  <c r="U127" i="23"/>
  <c r="T127" i="23"/>
  <c r="R127" i="23"/>
  <c r="Q127" i="23"/>
  <c r="P127" i="23"/>
  <c r="O127" i="23"/>
  <c r="N127" i="23"/>
  <c r="L127" i="23"/>
  <c r="K127" i="23"/>
  <c r="J127" i="23"/>
  <c r="I127" i="23"/>
  <c r="H127" i="23"/>
  <c r="F127" i="23"/>
  <c r="E127" i="23"/>
  <c r="D127" i="23"/>
  <c r="C127" i="23"/>
  <c r="X126" i="23"/>
  <c r="W126" i="23"/>
  <c r="V126" i="23"/>
  <c r="U126" i="23"/>
  <c r="T126" i="23"/>
  <c r="R126" i="23"/>
  <c r="Q126" i="23"/>
  <c r="P126" i="23"/>
  <c r="O126" i="23"/>
  <c r="N126" i="23"/>
  <c r="L126" i="23"/>
  <c r="K126" i="23"/>
  <c r="J126" i="23"/>
  <c r="I126" i="23"/>
  <c r="H126" i="23"/>
  <c r="F126" i="23"/>
  <c r="E126" i="23"/>
  <c r="D126" i="23"/>
  <c r="C126" i="23"/>
  <c r="X125" i="23"/>
  <c r="W125" i="23"/>
  <c r="V125" i="23"/>
  <c r="U125" i="23"/>
  <c r="T125" i="23"/>
  <c r="R125" i="23"/>
  <c r="Q125" i="23"/>
  <c r="P125" i="23"/>
  <c r="O125" i="23"/>
  <c r="N125" i="23"/>
  <c r="L125" i="23"/>
  <c r="K125" i="23"/>
  <c r="J125" i="23"/>
  <c r="I125" i="23"/>
  <c r="H125" i="23"/>
  <c r="F125" i="23"/>
  <c r="E125" i="23"/>
  <c r="D125" i="23"/>
  <c r="C125" i="23"/>
  <c r="X124" i="23"/>
  <c r="D58" i="37" s="1"/>
  <c r="W124" i="23"/>
  <c r="D57" i="37" s="1"/>
  <c r="V124" i="23"/>
  <c r="D56" i="37" s="1"/>
  <c r="U124" i="23"/>
  <c r="D55" i="37" s="1"/>
  <c r="T124" i="23"/>
  <c r="D54" i="37" s="1"/>
  <c r="R124" i="23"/>
  <c r="D52" i="37" s="1"/>
  <c r="Q124" i="23"/>
  <c r="D51" i="37" s="1"/>
  <c r="P124" i="23"/>
  <c r="D50" i="37" s="1"/>
  <c r="O124" i="23"/>
  <c r="D49" i="37" s="1"/>
  <c r="N124" i="23"/>
  <c r="D48" i="37" s="1"/>
  <c r="L124" i="23"/>
  <c r="D46" i="37" s="1"/>
  <c r="K124" i="23"/>
  <c r="D45" i="37" s="1"/>
  <c r="J124" i="23"/>
  <c r="D44" i="37" s="1"/>
  <c r="I124" i="23"/>
  <c r="D43" i="37" s="1"/>
  <c r="H124" i="23"/>
  <c r="D42" i="37" s="1"/>
  <c r="F124" i="23"/>
  <c r="D40" i="37" s="1"/>
  <c r="E124" i="23"/>
  <c r="D39" i="37" s="1"/>
  <c r="D124" i="23"/>
  <c r="D38" i="37" s="1"/>
  <c r="C124" i="23"/>
  <c r="D37" i="37" s="1"/>
  <c r="X123" i="23"/>
  <c r="W123" i="23"/>
  <c r="V123" i="23"/>
  <c r="U123" i="23"/>
  <c r="T123" i="23"/>
  <c r="R123" i="23"/>
  <c r="Q123" i="23"/>
  <c r="P123" i="23"/>
  <c r="O123" i="23"/>
  <c r="N123" i="23"/>
  <c r="L123" i="23"/>
  <c r="K123" i="23"/>
  <c r="J123" i="23"/>
  <c r="I123" i="23"/>
  <c r="H123" i="23"/>
  <c r="F123" i="23"/>
  <c r="E123" i="23"/>
  <c r="D123" i="23"/>
  <c r="C123" i="23"/>
  <c r="X122" i="23"/>
  <c r="W122" i="23"/>
  <c r="V122" i="23"/>
  <c r="U122" i="23"/>
  <c r="T122" i="23"/>
  <c r="R122" i="23"/>
  <c r="Q122" i="23"/>
  <c r="P122" i="23"/>
  <c r="O122" i="23"/>
  <c r="N122" i="23"/>
  <c r="L122" i="23"/>
  <c r="K122" i="23"/>
  <c r="J122" i="23"/>
  <c r="I122" i="23"/>
  <c r="H122" i="23"/>
  <c r="F122" i="23"/>
  <c r="E122" i="23"/>
  <c r="D122" i="23"/>
  <c r="C122" i="23"/>
  <c r="X121" i="23"/>
  <c r="W121" i="23"/>
  <c r="V121" i="23"/>
  <c r="U121" i="23"/>
  <c r="T121" i="23"/>
  <c r="R121" i="23"/>
  <c r="Q121" i="23"/>
  <c r="P121" i="23"/>
  <c r="O121" i="23"/>
  <c r="N121" i="23"/>
  <c r="L121" i="23"/>
  <c r="K121" i="23"/>
  <c r="J121" i="23"/>
  <c r="I121" i="23"/>
  <c r="H121" i="23"/>
  <c r="F121" i="23"/>
  <c r="E121" i="23"/>
  <c r="D121" i="23"/>
  <c r="C121" i="23"/>
  <c r="X120" i="23"/>
  <c r="W120" i="23"/>
  <c r="V120" i="23"/>
  <c r="U120" i="23"/>
  <c r="T120" i="23"/>
  <c r="R120" i="23"/>
  <c r="Q120" i="23"/>
  <c r="P120" i="23"/>
  <c r="O120" i="23"/>
  <c r="N120" i="23"/>
  <c r="L120" i="23"/>
  <c r="K120" i="23"/>
  <c r="J120" i="23"/>
  <c r="I120" i="23"/>
  <c r="H120" i="23"/>
  <c r="F120" i="23"/>
  <c r="E120" i="23"/>
  <c r="D120" i="23"/>
  <c r="C120" i="23"/>
  <c r="X119" i="23"/>
  <c r="W119" i="23"/>
  <c r="V119" i="23"/>
  <c r="U119" i="23"/>
  <c r="T119" i="23"/>
  <c r="R119" i="23"/>
  <c r="Q119" i="23"/>
  <c r="P119" i="23"/>
  <c r="O119" i="23"/>
  <c r="N119" i="23"/>
  <c r="L119" i="23"/>
  <c r="K119" i="23"/>
  <c r="J119" i="23"/>
  <c r="I119" i="23"/>
  <c r="H119" i="23"/>
  <c r="F119" i="23"/>
  <c r="E119" i="23"/>
  <c r="D119" i="23"/>
  <c r="C119" i="23"/>
  <c r="X118" i="23"/>
  <c r="W118" i="23"/>
  <c r="V118" i="23"/>
  <c r="U118" i="23"/>
  <c r="T118" i="23"/>
  <c r="R118" i="23"/>
  <c r="Q118" i="23"/>
  <c r="P118" i="23"/>
  <c r="O118" i="23"/>
  <c r="N118" i="23"/>
  <c r="L118" i="23"/>
  <c r="K118" i="23"/>
  <c r="J118" i="23"/>
  <c r="I118" i="23"/>
  <c r="H118" i="23"/>
  <c r="F118" i="23"/>
  <c r="E118" i="23"/>
  <c r="D118" i="23"/>
  <c r="C118" i="23"/>
  <c r="X117" i="23"/>
  <c r="W117" i="23"/>
  <c r="V117" i="23"/>
  <c r="U117" i="23"/>
  <c r="T117" i="23"/>
  <c r="R117" i="23"/>
  <c r="Q117" i="23"/>
  <c r="P117" i="23"/>
  <c r="O117" i="23"/>
  <c r="N117" i="23"/>
  <c r="L117" i="23"/>
  <c r="K117" i="23"/>
  <c r="J117" i="23"/>
  <c r="I117" i="23"/>
  <c r="H117" i="23"/>
  <c r="F117" i="23"/>
  <c r="E117" i="23"/>
  <c r="D117" i="23"/>
  <c r="C117" i="23"/>
  <c r="X116" i="23"/>
  <c r="W116" i="23"/>
  <c r="V116" i="23"/>
  <c r="U116" i="23"/>
  <c r="T116" i="23"/>
  <c r="R116" i="23"/>
  <c r="Q116" i="23"/>
  <c r="P116" i="23"/>
  <c r="O116" i="23"/>
  <c r="N116" i="23"/>
  <c r="L116" i="23"/>
  <c r="K116" i="23"/>
  <c r="J116" i="23"/>
  <c r="I116" i="23"/>
  <c r="H116" i="23"/>
  <c r="F116" i="23"/>
  <c r="E116" i="23"/>
  <c r="D116" i="23"/>
  <c r="C116" i="23"/>
  <c r="X115" i="23"/>
  <c r="W115" i="23"/>
  <c r="V115" i="23"/>
  <c r="U115" i="23"/>
  <c r="T115" i="23"/>
  <c r="R115" i="23"/>
  <c r="Q115" i="23"/>
  <c r="P115" i="23"/>
  <c r="O115" i="23"/>
  <c r="N115" i="23"/>
  <c r="L115" i="23"/>
  <c r="K115" i="23"/>
  <c r="J115" i="23"/>
  <c r="I115" i="23"/>
  <c r="H115" i="23"/>
  <c r="F115" i="23"/>
  <c r="E115" i="23"/>
  <c r="D115" i="23"/>
  <c r="C115" i="23"/>
  <c r="X114" i="23"/>
  <c r="C58" i="37" s="1"/>
  <c r="W114" i="23"/>
  <c r="C57" i="37" s="1"/>
  <c r="V114" i="23"/>
  <c r="C56" i="37" s="1"/>
  <c r="U114" i="23"/>
  <c r="C55" i="37" s="1"/>
  <c r="T114" i="23"/>
  <c r="C54" i="37" s="1"/>
  <c r="R114" i="23"/>
  <c r="C52" i="37" s="1"/>
  <c r="Q114" i="23"/>
  <c r="C51" i="37" s="1"/>
  <c r="P114" i="23"/>
  <c r="C50" i="37" s="1"/>
  <c r="O114" i="23"/>
  <c r="C49" i="37" s="1"/>
  <c r="N114" i="23"/>
  <c r="C48" i="37" s="1"/>
  <c r="L114" i="23"/>
  <c r="C46" i="37" s="1"/>
  <c r="K114" i="23"/>
  <c r="C45" i="37" s="1"/>
  <c r="J114" i="23"/>
  <c r="C44" i="37" s="1"/>
  <c r="I114" i="23"/>
  <c r="C43" i="37" s="1"/>
  <c r="H114" i="23"/>
  <c r="C42" i="37" s="1"/>
  <c r="F114" i="23"/>
  <c r="C40" i="37" s="1"/>
  <c r="E114" i="23"/>
  <c r="C39" i="37" s="1"/>
  <c r="D114" i="23"/>
  <c r="C38" i="37" s="1"/>
  <c r="C114" i="23"/>
  <c r="C37" i="37" s="1"/>
  <c r="X113" i="23"/>
  <c r="W113" i="23"/>
  <c r="V113" i="23"/>
  <c r="U113" i="23"/>
  <c r="T113" i="23"/>
  <c r="R113" i="23"/>
  <c r="Q113" i="23"/>
  <c r="P113" i="23"/>
  <c r="O113" i="23"/>
  <c r="N113" i="23"/>
  <c r="L113" i="23"/>
  <c r="K113" i="23"/>
  <c r="J113" i="23"/>
  <c r="I113" i="23"/>
  <c r="H113" i="23"/>
  <c r="F113" i="23"/>
  <c r="E113" i="23"/>
  <c r="D113" i="23"/>
  <c r="C113" i="23"/>
  <c r="X112" i="23"/>
  <c r="W112" i="23"/>
  <c r="V112" i="23"/>
  <c r="U112" i="23"/>
  <c r="T112" i="23"/>
  <c r="R112" i="23"/>
  <c r="Q112" i="23"/>
  <c r="P112" i="23"/>
  <c r="O112" i="23"/>
  <c r="N112" i="23"/>
  <c r="L112" i="23"/>
  <c r="K112" i="23"/>
  <c r="J112" i="23"/>
  <c r="I112" i="23"/>
  <c r="H112" i="23"/>
  <c r="F112" i="23"/>
  <c r="E112" i="23"/>
  <c r="D112" i="23"/>
  <c r="C112" i="23"/>
  <c r="X111" i="23"/>
  <c r="W111" i="23"/>
  <c r="V111" i="23"/>
  <c r="U111" i="23"/>
  <c r="T111" i="23"/>
  <c r="R111" i="23"/>
  <c r="Q111" i="23"/>
  <c r="P111" i="23"/>
  <c r="O111" i="23"/>
  <c r="N111" i="23"/>
  <c r="L111" i="23"/>
  <c r="K111" i="23"/>
  <c r="J111" i="23"/>
  <c r="I111" i="23"/>
  <c r="H111" i="23"/>
  <c r="F111" i="23"/>
  <c r="E111" i="23"/>
  <c r="D111" i="23"/>
  <c r="C111" i="23"/>
  <c r="X110" i="23"/>
  <c r="W110" i="23"/>
  <c r="V110" i="23"/>
  <c r="U110" i="23"/>
  <c r="T110" i="23"/>
  <c r="R110" i="23"/>
  <c r="Q110" i="23"/>
  <c r="P110" i="23"/>
  <c r="O110" i="23"/>
  <c r="N110" i="23"/>
  <c r="L110" i="23"/>
  <c r="K110" i="23"/>
  <c r="J110" i="23"/>
  <c r="I110" i="23"/>
  <c r="H110" i="23"/>
  <c r="F110" i="23"/>
  <c r="E110" i="23"/>
  <c r="D110" i="23"/>
  <c r="C110" i="23"/>
  <c r="X109" i="23"/>
  <c r="W109" i="23"/>
  <c r="V109" i="23"/>
  <c r="U109" i="23"/>
  <c r="T109" i="23"/>
  <c r="R109" i="23"/>
  <c r="Q109" i="23"/>
  <c r="P109" i="23"/>
  <c r="O109" i="23"/>
  <c r="N109" i="23"/>
  <c r="L109" i="23"/>
  <c r="K109" i="23"/>
  <c r="J109" i="23"/>
  <c r="I109" i="23"/>
  <c r="H109" i="23"/>
  <c r="F109" i="23"/>
  <c r="E109" i="23"/>
  <c r="D109" i="23"/>
  <c r="C109" i="23"/>
  <c r="X108" i="23"/>
  <c r="W108" i="23"/>
  <c r="V108" i="23"/>
  <c r="U108" i="23"/>
  <c r="T108" i="23"/>
  <c r="R108" i="23"/>
  <c r="Q108" i="23"/>
  <c r="P108" i="23"/>
  <c r="O108" i="23"/>
  <c r="N108" i="23"/>
  <c r="L108" i="23"/>
  <c r="K108" i="23"/>
  <c r="J108" i="23"/>
  <c r="I108" i="23"/>
  <c r="H108" i="23"/>
  <c r="F108" i="23"/>
  <c r="E108" i="23"/>
  <c r="D108" i="23"/>
  <c r="C108" i="23"/>
  <c r="X107" i="23"/>
  <c r="W107" i="23"/>
  <c r="V107" i="23"/>
  <c r="U107" i="23"/>
  <c r="T107" i="23"/>
  <c r="R107" i="23"/>
  <c r="Q107" i="23"/>
  <c r="P107" i="23"/>
  <c r="P7" i="23" s="1"/>
  <c r="O107" i="23"/>
  <c r="N107" i="23"/>
  <c r="L107" i="23"/>
  <c r="K107" i="23"/>
  <c r="J107" i="23"/>
  <c r="I107" i="23"/>
  <c r="H107" i="23"/>
  <c r="F107" i="23"/>
  <c r="E107" i="23"/>
  <c r="D107" i="23"/>
  <c r="C107" i="23"/>
  <c r="X106" i="23"/>
  <c r="W106" i="23"/>
  <c r="V106" i="23"/>
  <c r="U106" i="23"/>
  <c r="T106" i="23"/>
  <c r="R106" i="23"/>
  <c r="Q106" i="23"/>
  <c r="P106" i="23"/>
  <c r="O106" i="23"/>
  <c r="N106" i="23"/>
  <c r="L106" i="23"/>
  <c r="K106" i="23"/>
  <c r="J106" i="23"/>
  <c r="I106" i="23"/>
  <c r="H106" i="23"/>
  <c r="F106" i="23"/>
  <c r="E106" i="23"/>
  <c r="D106" i="23"/>
  <c r="C106" i="23"/>
  <c r="X105" i="23"/>
  <c r="W105" i="23"/>
  <c r="V105" i="23"/>
  <c r="U105" i="23"/>
  <c r="T105" i="23"/>
  <c r="R105" i="23"/>
  <c r="Q105" i="23"/>
  <c r="P105" i="23"/>
  <c r="O105" i="23"/>
  <c r="N105" i="23"/>
  <c r="L105" i="23"/>
  <c r="K105" i="23"/>
  <c r="J105" i="23"/>
  <c r="I105" i="23"/>
  <c r="H105" i="23"/>
  <c r="F105" i="23"/>
  <c r="E105" i="23"/>
  <c r="D105" i="23"/>
  <c r="C105" i="23"/>
  <c r="B144" i="23"/>
  <c r="B143" i="23"/>
  <c r="B142" i="23"/>
  <c r="B141" i="23"/>
  <c r="B140" i="23"/>
  <c r="B139" i="23"/>
  <c r="B138" i="23"/>
  <c r="B137" i="23"/>
  <c r="B136" i="23"/>
  <c r="B135" i="23"/>
  <c r="B134" i="23"/>
  <c r="E36" i="37" s="1"/>
  <c r="B133" i="23"/>
  <c r="B132" i="23"/>
  <c r="B131" i="23"/>
  <c r="B130" i="23"/>
  <c r="B129" i="23"/>
  <c r="B128" i="23"/>
  <c r="B127" i="23"/>
  <c r="B126" i="23"/>
  <c r="B125" i="23"/>
  <c r="B124" i="23"/>
  <c r="D36" i="37" s="1"/>
  <c r="B123" i="23"/>
  <c r="B122" i="23"/>
  <c r="B121" i="23"/>
  <c r="B120" i="23"/>
  <c r="B119" i="23"/>
  <c r="B118" i="23"/>
  <c r="B117" i="23"/>
  <c r="B116" i="23"/>
  <c r="B115" i="23"/>
  <c r="B114" i="23"/>
  <c r="C36" i="37" s="1"/>
  <c r="B113" i="23"/>
  <c r="B112" i="23"/>
  <c r="B111" i="23"/>
  <c r="B110" i="23"/>
  <c r="B109" i="23"/>
  <c r="B108" i="23"/>
  <c r="B107" i="23"/>
  <c r="B106" i="23"/>
  <c r="B105" i="23"/>
  <c r="X94" i="23"/>
  <c r="W94" i="23"/>
  <c r="V94" i="23"/>
  <c r="U94" i="23"/>
  <c r="X93" i="23"/>
  <c r="W93" i="23"/>
  <c r="V93" i="23"/>
  <c r="U93" i="23"/>
  <c r="X92" i="23"/>
  <c r="W92" i="23"/>
  <c r="V92" i="23"/>
  <c r="U92" i="23"/>
  <c r="X91" i="23"/>
  <c r="W91" i="23"/>
  <c r="V91" i="23"/>
  <c r="U91" i="23"/>
  <c r="X90" i="23"/>
  <c r="W90" i="23"/>
  <c r="V90" i="23"/>
  <c r="U90" i="23"/>
  <c r="X89" i="23"/>
  <c r="W89" i="23"/>
  <c r="V89" i="23"/>
  <c r="U89" i="23"/>
  <c r="X88" i="23"/>
  <c r="W88" i="23"/>
  <c r="V88" i="23"/>
  <c r="U88" i="23"/>
  <c r="X87" i="23"/>
  <c r="W87" i="23"/>
  <c r="V87" i="23"/>
  <c r="U87" i="23"/>
  <c r="X86" i="23"/>
  <c r="W86" i="23"/>
  <c r="V86" i="23"/>
  <c r="U86" i="23"/>
  <c r="X85" i="23"/>
  <c r="W85" i="23"/>
  <c r="V85" i="23"/>
  <c r="U85" i="23"/>
  <c r="X84" i="23"/>
  <c r="E89" i="37" s="1"/>
  <c r="W84" i="23"/>
  <c r="E88" i="37" s="1"/>
  <c r="V84" i="23"/>
  <c r="E87" i="37" s="1"/>
  <c r="U84" i="23"/>
  <c r="E86" i="37" s="1"/>
  <c r="X83" i="23"/>
  <c r="W83" i="23"/>
  <c r="V83" i="23"/>
  <c r="U83" i="23"/>
  <c r="X82" i="23"/>
  <c r="W82" i="23"/>
  <c r="V82" i="23"/>
  <c r="U82" i="23"/>
  <c r="X81" i="23"/>
  <c r="W81" i="23"/>
  <c r="V81" i="23"/>
  <c r="U81" i="23"/>
  <c r="X80" i="23"/>
  <c r="W80" i="23"/>
  <c r="V80" i="23"/>
  <c r="U80" i="23"/>
  <c r="X79" i="23"/>
  <c r="W79" i="23"/>
  <c r="V79" i="23"/>
  <c r="U79" i="23"/>
  <c r="X78" i="23"/>
  <c r="W78" i="23"/>
  <c r="V78" i="23"/>
  <c r="U78" i="23"/>
  <c r="X77" i="23"/>
  <c r="W77" i="23"/>
  <c r="V77" i="23"/>
  <c r="U77" i="23"/>
  <c r="X76" i="23"/>
  <c r="W76" i="23"/>
  <c r="V76" i="23"/>
  <c r="U76" i="23"/>
  <c r="X75" i="23"/>
  <c r="W75" i="23"/>
  <c r="V75" i="23"/>
  <c r="U75" i="23"/>
  <c r="X74" i="23"/>
  <c r="D89" i="37" s="1"/>
  <c r="W74" i="23"/>
  <c r="D88" i="37" s="1"/>
  <c r="V74" i="23"/>
  <c r="D87" i="37" s="1"/>
  <c r="U74" i="23"/>
  <c r="D86" i="37" s="1"/>
  <c r="X73" i="23"/>
  <c r="W73" i="23"/>
  <c r="V73" i="23"/>
  <c r="U73" i="23"/>
  <c r="X72" i="23"/>
  <c r="W72" i="23"/>
  <c r="V72" i="23"/>
  <c r="U72" i="23"/>
  <c r="X71" i="23"/>
  <c r="W71" i="23"/>
  <c r="V71" i="23"/>
  <c r="U71" i="23"/>
  <c r="X70" i="23"/>
  <c r="W70" i="23"/>
  <c r="V70" i="23"/>
  <c r="U70" i="23"/>
  <c r="X69" i="23"/>
  <c r="W69" i="23"/>
  <c r="V69" i="23"/>
  <c r="U69" i="23"/>
  <c r="X68" i="23"/>
  <c r="W68" i="23"/>
  <c r="V68" i="23"/>
  <c r="U68" i="23"/>
  <c r="X67" i="23"/>
  <c r="W67" i="23"/>
  <c r="V67" i="23"/>
  <c r="U67" i="23"/>
  <c r="X66" i="23"/>
  <c r="W66" i="23"/>
  <c r="V66" i="23"/>
  <c r="U66" i="23"/>
  <c r="X65" i="23"/>
  <c r="W65" i="23"/>
  <c r="V65" i="23"/>
  <c r="U65" i="23"/>
  <c r="X64" i="23"/>
  <c r="C89" i="37" s="1"/>
  <c r="W64" i="23"/>
  <c r="C88" i="37" s="1"/>
  <c r="V64" i="23"/>
  <c r="C87" i="37" s="1"/>
  <c r="U64" i="23"/>
  <c r="C86" i="37" s="1"/>
  <c r="X63" i="23"/>
  <c r="W63" i="23"/>
  <c r="V63" i="23"/>
  <c r="U63" i="23"/>
  <c r="X62" i="23"/>
  <c r="W62" i="23"/>
  <c r="V62" i="23"/>
  <c r="U62" i="23"/>
  <c r="X61" i="23"/>
  <c r="W61" i="23"/>
  <c r="V61" i="23"/>
  <c r="U61" i="23"/>
  <c r="X60" i="23"/>
  <c r="W60" i="23"/>
  <c r="V60" i="23"/>
  <c r="U60" i="23"/>
  <c r="X59" i="23"/>
  <c r="W59" i="23"/>
  <c r="V59" i="23"/>
  <c r="U59" i="23"/>
  <c r="T94" i="23"/>
  <c r="T93" i="23"/>
  <c r="T92" i="23"/>
  <c r="T42" i="23" s="1"/>
  <c r="T91" i="23"/>
  <c r="T90" i="23"/>
  <c r="T89" i="23"/>
  <c r="T88" i="23"/>
  <c r="T87" i="23"/>
  <c r="T86" i="23"/>
  <c r="T85" i="23"/>
  <c r="T84" i="23"/>
  <c r="E85" i="37" s="1"/>
  <c r="T83" i="23"/>
  <c r="T82" i="23"/>
  <c r="T81" i="23"/>
  <c r="T80" i="23"/>
  <c r="T79" i="23"/>
  <c r="T78" i="23"/>
  <c r="T77" i="23"/>
  <c r="T76" i="23"/>
  <c r="T75" i="23"/>
  <c r="T74" i="23"/>
  <c r="D85" i="37" s="1"/>
  <c r="T73" i="23"/>
  <c r="T72" i="23"/>
  <c r="T71" i="23"/>
  <c r="T70" i="23"/>
  <c r="T69" i="23"/>
  <c r="T68" i="23"/>
  <c r="T67" i="23"/>
  <c r="T66" i="23"/>
  <c r="T65" i="23"/>
  <c r="T64" i="23"/>
  <c r="C85" i="37" s="1"/>
  <c r="T63" i="23"/>
  <c r="T62" i="23"/>
  <c r="T61" i="23"/>
  <c r="T60" i="23"/>
  <c r="T59" i="23"/>
  <c r="R94" i="23"/>
  <c r="Q94" i="23"/>
  <c r="P94" i="23"/>
  <c r="O94" i="23"/>
  <c r="R93" i="23"/>
  <c r="Q93" i="23"/>
  <c r="P93" i="23"/>
  <c r="O93" i="23"/>
  <c r="R92" i="23"/>
  <c r="Q92" i="23"/>
  <c r="P92" i="23"/>
  <c r="O92" i="23"/>
  <c r="R91" i="23"/>
  <c r="Q91" i="23"/>
  <c r="P91" i="23"/>
  <c r="O91" i="23"/>
  <c r="R90" i="23"/>
  <c r="Q90" i="23"/>
  <c r="P90" i="23"/>
  <c r="O90" i="23"/>
  <c r="R89" i="23"/>
  <c r="Q89" i="23"/>
  <c r="P89" i="23"/>
  <c r="O89" i="23"/>
  <c r="R88" i="23"/>
  <c r="Q88" i="23"/>
  <c r="P88" i="23"/>
  <c r="O88" i="23"/>
  <c r="R87" i="23"/>
  <c r="Q87" i="23"/>
  <c r="P87" i="23"/>
  <c r="O87" i="23"/>
  <c r="R86" i="23"/>
  <c r="Q86" i="23"/>
  <c r="P86" i="23"/>
  <c r="O86" i="23"/>
  <c r="R85" i="23"/>
  <c r="Q85" i="23"/>
  <c r="P85" i="23"/>
  <c r="O85" i="23"/>
  <c r="R84" i="23"/>
  <c r="E83" i="37" s="1"/>
  <c r="Q84" i="23"/>
  <c r="E82" i="37" s="1"/>
  <c r="P84" i="23"/>
  <c r="E81" i="37" s="1"/>
  <c r="O84" i="23"/>
  <c r="E80" i="37" s="1"/>
  <c r="R83" i="23"/>
  <c r="Q83" i="23"/>
  <c r="P83" i="23"/>
  <c r="O83" i="23"/>
  <c r="R82" i="23"/>
  <c r="Q82" i="23"/>
  <c r="P82" i="23"/>
  <c r="O82" i="23"/>
  <c r="R81" i="23"/>
  <c r="Q81" i="23"/>
  <c r="P81" i="23"/>
  <c r="O81" i="23"/>
  <c r="R80" i="23"/>
  <c r="Q80" i="23"/>
  <c r="P80" i="23"/>
  <c r="O80" i="23"/>
  <c r="R79" i="23"/>
  <c r="Q79" i="23"/>
  <c r="P79" i="23"/>
  <c r="O79" i="23"/>
  <c r="R78" i="23"/>
  <c r="Q78" i="23"/>
  <c r="P78" i="23"/>
  <c r="O78" i="23"/>
  <c r="R77" i="23"/>
  <c r="Q77" i="23"/>
  <c r="P77" i="23"/>
  <c r="O77" i="23"/>
  <c r="R76" i="23"/>
  <c r="Q76" i="23"/>
  <c r="P76" i="23"/>
  <c r="O76" i="23"/>
  <c r="R75" i="23"/>
  <c r="Q75" i="23"/>
  <c r="P75" i="23"/>
  <c r="O75" i="23"/>
  <c r="R74" i="23"/>
  <c r="D83" i="37" s="1"/>
  <c r="Q74" i="23"/>
  <c r="D82" i="37" s="1"/>
  <c r="P74" i="23"/>
  <c r="D81" i="37" s="1"/>
  <c r="O74" i="23"/>
  <c r="D80" i="37" s="1"/>
  <c r="R73" i="23"/>
  <c r="Q73" i="23"/>
  <c r="P73" i="23"/>
  <c r="O73" i="23"/>
  <c r="R72" i="23"/>
  <c r="Q72" i="23"/>
  <c r="P72" i="23"/>
  <c r="O72" i="23"/>
  <c r="R71" i="23"/>
  <c r="Q71" i="23"/>
  <c r="P71" i="23"/>
  <c r="O71" i="23"/>
  <c r="R70" i="23"/>
  <c r="Q70" i="23"/>
  <c r="P70" i="23"/>
  <c r="O70" i="23"/>
  <c r="R69" i="23"/>
  <c r="Q69" i="23"/>
  <c r="P69" i="23"/>
  <c r="O69" i="23"/>
  <c r="R68" i="23"/>
  <c r="Q68" i="23"/>
  <c r="P68" i="23"/>
  <c r="O68" i="23"/>
  <c r="R67" i="23"/>
  <c r="Q67" i="23"/>
  <c r="P67" i="23"/>
  <c r="O67" i="23"/>
  <c r="R66" i="23"/>
  <c r="Q66" i="23"/>
  <c r="P66" i="23"/>
  <c r="O66" i="23"/>
  <c r="R65" i="23"/>
  <c r="Q65" i="23"/>
  <c r="P65" i="23"/>
  <c r="O65" i="23"/>
  <c r="R64" i="23"/>
  <c r="C83" i="37" s="1"/>
  <c r="Q64" i="23"/>
  <c r="C82" i="37" s="1"/>
  <c r="P64" i="23"/>
  <c r="C81" i="37" s="1"/>
  <c r="O64" i="23"/>
  <c r="C80" i="37" s="1"/>
  <c r="R63" i="23"/>
  <c r="Q63" i="23"/>
  <c r="P63" i="23"/>
  <c r="O63" i="23"/>
  <c r="R62" i="23"/>
  <c r="Q62" i="23"/>
  <c r="P62" i="23"/>
  <c r="O62" i="23"/>
  <c r="R61" i="23"/>
  <c r="Q61" i="23"/>
  <c r="P61" i="23"/>
  <c r="O61" i="23"/>
  <c r="R60" i="23"/>
  <c r="Q60" i="23"/>
  <c r="P60" i="23"/>
  <c r="O60" i="23"/>
  <c r="R59" i="23"/>
  <c r="Q59" i="23"/>
  <c r="P59" i="23"/>
  <c r="O59" i="23"/>
  <c r="N94" i="23"/>
  <c r="N93" i="23"/>
  <c r="N92" i="23"/>
  <c r="N91" i="23"/>
  <c r="N90" i="23"/>
  <c r="N89" i="23"/>
  <c r="N88" i="23"/>
  <c r="N87" i="23"/>
  <c r="N86" i="23"/>
  <c r="N85" i="23"/>
  <c r="N84" i="23"/>
  <c r="E79" i="37" s="1"/>
  <c r="N83" i="23"/>
  <c r="N82" i="23"/>
  <c r="N81" i="23"/>
  <c r="N80" i="23"/>
  <c r="N79" i="23"/>
  <c r="N78" i="23"/>
  <c r="N77" i="23"/>
  <c r="N76" i="23"/>
  <c r="N75" i="23"/>
  <c r="N74" i="23"/>
  <c r="D79" i="37" s="1"/>
  <c r="N73" i="23"/>
  <c r="N72" i="23"/>
  <c r="N71" i="23"/>
  <c r="N70" i="23"/>
  <c r="N69" i="23"/>
  <c r="N68" i="23"/>
  <c r="N67" i="23"/>
  <c r="N66" i="23"/>
  <c r="N65" i="23"/>
  <c r="N64" i="23"/>
  <c r="C79" i="37" s="1"/>
  <c r="N63" i="23"/>
  <c r="N62" i="23"/>
  <c r="N61" i="23"/>
  <c r="N60" i="23"/>
  <c r="N59" i="23"/>
  <c r="L94" i="23"/>
  <c r="K94" i="23"/>
  <c r="J94" i="23"/>
  <c r="I94" i="23"/>
  <c r="L93" i="23"/>
  <c r="K93" i="23"/>
  <c r="J93" i="23"/>
  <c r="I93" i="23"/>
  <c r="L92" i="23"/>
  <c r="K92" i="23"/>
  <c r="J92" i="23"/>
  <c r="I92" i="23"/>
  <c r="L91" i="23"/>
  <c r="K91" i="23"/>
  <c r="J91" i="23"/>
  <c r="I91" i="23"/>
  <c r="L90" i="23"/>
  <c r="K90" i="23"/>
  <c r="J90" i="23"/>
  <c r="I90" i="23"/>
  <c r="L89" i="23"/>
  <c r="K89" i="23"/>
  <c r="J89" i="23"/>
  <c r="I89" i="23"/>
  <c r="L88" i="23"/>
  <c r="K88" i="23"/>
  <c r="J88" i="23"/>
  <c r="I88" i="23"/>
  <c r="L87" i="23"/>
  <c r="K87" i="23"/>
  <c r="J87" i="23"/>
  <c r="I87" i="23"/>
  <c r="L86" i="23"/>
  <c r="K86" i="23"/>
  <c r="J86" i="23"/>
  <c r="I86" i="23"/>
  <c r="L85" i="23"/>
  <c r="K85" i="23"/>
  <c r="J85" i="23"/>
  <c r="I85" i="23"/>
  <c r="L84" i="23"/>
  <c r="E77" i="37" s="1"/>
  <c r="K84" i="23"/>
  <c r="E76" i="37" s="1"/>
  <c r="J84" i="23"/>
  <c r="E75" i="37" s="1"/>
  <c r="I84" i="23"/>
  <c r="E74" i="37" s="1"/>
  <c r="L83" i="23"/>
  <c r="K83" i="23"/>
  <c r="J83" i="23"/>
  <c r="I83" i="23"/>
  <c r="L82" i="23"/>
  <c r="K82" i="23"/>
  <c r="J82" i="23"/>
  <c r="I82" i="23"/>
  <c r="L81" i="23"/>
  <c r="K81" i="23"/>
  <c r="J81" i="23"/>
  <c r="I81" i="23"/>
  <c r="L80" i="23"/>
  <c r="K80" i="23"/>
  <c r="J80" i="23"/>
  <c r="I80" i="23"/>
  <c r="L79" i="23"/>
  <c r="K79" i="23"/>
  <c r="J79" i="23"/>
  <c r="I79" i="23"/>
  <c r="L78" i="23"/>
  <c r="K78" i="23"/>
  <c r="J78" i="23"/>
  <c r="I78" i="23"/>
  <c r="L77" i="23"/>
  <c r="K77" i="23"/>
  <c r="J77" i="23"/>
  <c r="I77" i="23"/>
  <c r="L76" i="23"/>
  <c r="K76" i="23"/>
  <c r="J76" i="23"/>
  <c r="I76" i="23"/>
  <c r="L75" i="23"/>
  <c r="K75" i="23"/>
  <c r="J75" i="23"/>
  <c r="I75" i="23"/>
  <c r="L74" i="23"/>
  <c r="D77" i="37" s="1"/>
  <c r="K74" i="23"/>
  <c r="D76" i="37" s="1"/>
  <c r="J74" i="23"/>
  <c r="D75" i="37" s="1"/>
  <c r="I74" i="23"/>
  <c r="D74" i="37" s="1"/>
  <c r="L73" i="23"/>
  <c r="K73" i="23"/>
  <c r="J73" i="23"/>
  <c r="I73" i="23"/>
  <c r="L72" i="23"/>
  <c r="K72" i="23"/>
  <c r="J72" i="23"/>
  <c r="I72" i="23"/>
  <c r="L71" i="23"/>
  <c r="K71" i="23"/>
  <c r="J71" i="23"/>
  <c r="I71" i="23"/>
  <c r="L70" i="23"/>
  <c r="K70" i="23"/>
  <c r="J70" i="23"/>
  <c r="I70" i="23"/>
  <c r="L69" i="23"/>
  <c r="K69" i="23"/>
  <c r="J69" i="23"/>
  <c r="I69" i="23"/>
  <c r="L68" i="23"/>
  <c r="K68" i="23"/>
  <c r="J68" i="23"/>
  <c r="I68" i="23"/>
  <c r="L67" i="23"/>
  <c r="K67" i="23"/>
  <c r="J67" i="23"/>
  <c r="I67" i="23"/>
  <c r="L66" i="23"/>
  <c r="K66" i="23"/>
  <c r="J66" i="23"/>
  <c r="I66" i="23"/>
  <c r="L65" i="23"/>
  <c r="K65" i="23"/>
  <c r="J65" i="23"/>
  <c r="I65" i="23"/>
  <c r="L64" i="23"/>
  <c r="C77" i="37" s="1"/>
  <c r="K64" i="23"/>
  <c r="C76" i="37" s="1"/>
  <c r="J64" i="23"/>
  <c r="C75" i="37" s="1"/>
  <c r="I64" i="23"/>
  <c r="C74" i="37" s="1"/>
  <c r="L63" i="23"/>
  <c r="K63" i="23"/>
  <c r="J63" i="23"/>
  <c r="I63" i="23"/>
  <c r="L62" i="23"/>
  <c r="K62" i="23"/>
  <c r="J62" i="23"/>
  <c r="I62" i="23"/>
  <c r="L61" i="23"/>
  <c r="K61" i="23"/>
  <c r="J61" i="23"/>
  <c r="I61" i="23"/>
  <c r="L60" i="23"/>
  <c r="K60" i="23"/>
  <c r="J60" i="23"/>
  <c r="I60" i="23"/>
  <c r="L59" i="23"/>
  <c r="K59" i="23"/>
  <c r="J59" i="23"/>
  <c r="I59" i="23"/>
  <c r="L58" i="23"/>
  <c r="K58" i="23"/>
  <c r="J58" i="23"/>
  <c r="I58" i="23"/>
  <c r="L57" i="23"/>
  <c r="K57" i="23"/>
  <c r="J57" i="23"/>
  <c r="I57" i="23"/>
  <c r="L56" i="23"/>
  <c r="K56" i="23"/>
  <c r="J56" i="23"/>
  <c r="I56" i="23"/>
  <c r="L55" i="23"/>
  <c r="K55" i="23"/>
  <c r="J55" i="23"/>
  <c r="I55" i="23"/>
  <c r="H94" i="23"/>
  <c r="H93" i="23"/>
  <c r="H92" i="23"/>
  <c r="H91" i="23"/>
  <c r="H90" i="23"/>
  <c r="H89" i="23"/>
  <c r="H88" i="23"/>
  <c r="H87" i="23"/>
  <c r="H86" i="23"/>
  <c r="H85" i="23"/>
  <c r="H84" i="23"/>
  <c r="E73" i="37" s="1"/>
  <c r="H83" i="23"/>
  <c r="H82" i="23"/>
  <c r="H81" i="23"/>
  <c r="H80" i="23"/>
  <c r="H79" i="23"/>
  <c r="H78" i="23"/>
  <c r="H77" i="23"/>
  <c r="H76" i="23"/>
  <c r="H75" i="23"/>
  <c r="H74" i="23"/>
  <c r="D73" i="37" s="1"/>
  <c r="H73" i="23"/>
  <c r="H72" i="23"/>
  <c r="H71" i="23"/>
  <c r="H70" i="23"/>
  <c r="H69" i="23"/>
  <c r="H68" i="23"/>
  <c r="H67" i="23"/>
  <c r="H66" i="23"/>
  <c r="H65" i="23"/>
  <c r="H64" i="23"/>
  <c r="C73" i="37" s="1"/>
  <c r="H63" i="23"/>
  <c r="H62" i="23"/>
  <c r="H61" i="23"/>
  <c r="H60" i="23"/>
  <c r="H59" i="23"/>
  <c r="H58" i="23"/>
  <c r="H57" i="23"/>
  <c r="H56" i="23"/>
  <c r="H55" i="23"/>
  <c r="F94" i="23"/>
  <c r="E94" i="23"/>
  <c r="D94" i="23"/>
  <c r="C94" i="23"/>
  <c r="F93" i="23"/>
  <c r="E93" i="23"/>
  <c r="D93" i="23"/>
  <c r="C93" i="23"/>
  <c r="F92" i="23"/>
  <c r="E92" i="23"/>
  <c r="D92" i="23"/>
  <c r="C92" i="23"/>
  <c r="F91" i="23"/>
  <c r="E91" i="23"/>
  <c r="D91" i="23"/>
  <c r="C91" i="23"/>
  <c r="F90" i="23"/>
  <c r="E90" i="23"/>
  <c r="D90" i="23"/>
  <c r="C90" i="23"/>
  <c r="F89" i="23"/>
  <c r="E89" i="23"/>
  <c r="D89" i="23"/>
  <c r="C89" i="23"/>
  <c r="F88" i="23"/>
  <c r="E88" i="23"/>
  <c r="D88" i="23"/>
  <c r="C88" i="23"/>
  <c r="F87" i="23"/>
  <c r="E87" i="23"/>
  <c r="D87" i="23"/>
  <c r="C87" i="23"/>
  <c r="F86" i="23"/>
  <c r="E86" i="23"/>
  <c r="D86" i="23"/>
  <c r="C86" i="23"/>
  <c r="F85" i="23"/>
  <c r="E85" i="23"/>
  <c r="D85" i="23"/>
  <c r="C85" i="23"/>
  <c r="F84" i="23"/>
  <c r="E71" i="37" s="1"/>
  <c r="E84" i="23"/>
  <c r="E70" i="37" s="1"/>
  <c r="D84" i="23"/>
  <c r="E69" i="37" s="1"/>
  <c r="C84" i="23"/>
  <c r="E68" i="37" s="1"/>
  <c r="F83" i="23"/>
  <c r="E83" i="23"/>
  <c r="D83" i="23"/>
  <c r="C83" i="23"/>
  <c r="F82" i="23"/>
  <c r="E82" i="23"/>
  <c r="D82" i="23"/>
  <c r="C82" i="23"/>
  <c r="F81" i="23"/>
  <c r="E81" i="23"/>
  <c r="D81" i="23"/>
  <c r="C81" i="23"/>
  <c r="F80" i="23"/>
  <c r="E80" i="23"/>
  <c r="D80" i="23"/>
  <c r="C80" i="23"/>
  <c r="F79" i="23"/>
  <c r="E79" i="23"/>
  <c r="D79" i="23"/>
  <c r="C79" i="23"/>
  <c r="F78" i="23"/>
  <c r="E78" i="23"/>
  <c r="D78" i="23"/>
  <c r="C78" i="23"/>
  <c r="F77" i="23"/>
  <c r="E77" i="23"/>
  <c r="D77" i="23"/>
  <c r="C77" i="23"/>
  <c r="F76" i="23"/>
  <c r="E76" i="23"/>
  <c r="D76" i="23"/>
  <c r="C76" i="23"/>
  <c r="F75" i="23"/>
  <c r="E75" i="23"/>
  <c r="D75" i="23"/>
  <c r="C75" i="23"/>
  <c r="F74" i="23"/>
  <c r="D71" i="37" s="1"/>
  <c r="E74" i="23"/>
  <c r="D70" i="37" s="1"/>
  <c r="D74" i="23"/>
  <c r="D69" i="37" s="1"/>
  <c r="C74" i="23"/>
  <c r="D68" i="37" s="1"/>
  <c r="F73" i="23"/>
  <c r="E73" i="23"/>
  <c r="D73" i="23"/>
  <c r="C73" i="23"/>
  <c r="F72" i="23"/>
  <c r="E72" i="23"/>
  <c r="D72" i="23"/>
  <c r="C72" i="23"/>
  <c r="F71" i="23"/>
  <c r="E71" i="23"/>
  <c r="D71" i="23"/>
  <c r="C71" i="23"/>
  <c r="F70" i="23"/>
  <c r="E70" i="23"/>
  <c r="D70" i="23"/>
  <c r="C70" i="23"/>
  <c r="F69" i="23"/>
  <c r="E69" i="23"/>
  <c r="D69" i="23"/>
  <c r="C69" i="23"/>
  <c r="F68" i="23"/>
  <c r="E68" i="23"/>
  <c r="D68" i="23"/>
  <c r="C68" i="23"/>
  <c r="F67" i="23"/>
  <c r="E67" i="23"/>
  <c r="D67" i="23"/>
  <c r="C67" i="23"/>
  <c r="F66" i="23"/>
  <c r="E66" i="23"/>
  <c r="D66" i="23"/>
  <c r="C66" i="23"/>
  <c r="F65" i="23"/>
  <c r="E65" i="23"/>
  <c r="D65" i="23"/>
  <c r="C65" i="23"/>
  <c r="F64" i="23"/>
  <c r="C71" i="37" s="1"/>
  <c r="E64" i="23"/>
  <c r="C70" i="37" s="1"/>
  <c r="D64" i="23"/>
  <c r="C69" i="37" s="1"/>
  <c r="C64" i="23"/>
  <c r="C68" i="37" s="1"/>
  <c r="F63" i="23"/>
  <c r="E63" i="23"/>
  <c r="D63" i="23"/>
  <c r="C63" i="23"/>
  <c r="F62" i="23"/>
  <c r="E62" i="23"/>
  <c r="D62" i="23"/>
  <c r="C62" i="23"/>
  <c r="F61" i="23"/>
  <c r="E61" i="23"/>
  <c r="D61" i="23"/>
  <c r="C61" i="23"/>
  <c r="F60" i="23"/>
  <c r="E60" i="23"/>
  <c r="D60" i="23"/>
  <c r="C60" i="23"/>
  <c r="F59" i="23"/>
  <c r="E59" i="23"/>
  <c r="D59" i="23"/>
  <c r="C59" i="23"/>
  <c r="F58" i="23"/>
  <c r="E58" i="23"/>
  <c r="D58" i="23"/>
  <c r="C58" i="23"/>
  <c r="F57" i="23"/>
  <c r="E57" i="23"/>
  <c r="D57" i="23"/>
  <c r="C57" i="23"/>
  <c r="F56" i="23"/>
  <c r="E56" i="23"/>
  <c r="D56" i="23"/>
  <c r="C56" i="23"/>
  <c r="F55" i="23"/>
  <c r="E55" i="23"/>
  <c r="D55" i="23"/>
  <c r="C55" i="23"/>
  <c r="B94" i="23"/>
  <c r="B93" i="23"/>
  <c r="B92" i="23"/>
  <c r="B91" i="23"/>
  <c r="B90" i="23"/>
  <c r="B89" i="23"/>
  <c r="B88" i="23"/>
  <c r="B87" i="23"/>
  <c r="B86" i="23"/>
  <c r="B85" i="23"/>
  <c r="B84" i="23"/>
  <c r="E67" i="37" s="1"/>
  <c r="B83" i="23"/>
  <c r="B82" i="23"/>
  <c r="B81" i="23"/>
  <c r="B80" i="23"/>
  <c r="B79" i="23"/>
  <c r="B78" i="23"/>
  <c r="B77" i="23"/>
  <c r="B76" i="23"/>
  <c r="B75" i="23"/>
  <c r="B74" i="23"/>
  <c r="D67" i="37" s="1"/>
  <c r="B73" i="23"/>
  <c r="B72" i="23"/>
  <c r="B71" i="23"/>
  <c r="B70" i="23"/>
  <c r="B69" i="23"/>
  <c r="B68" i="23"/>
  <c r="B67" i="23"/>
  <c r="B66" i="23"/>
  <c r="B65" i="23"/>
  <c r="B64" i="23"/>
  <c r="C67" i="37" s="1"/>
  <c r="B63" i="23"/>
  <c r="B62" i="23"/>
  <c r="B61" i="23"/>
  <c r="B60" i="23"/>
  <c r="B59" i="23"/>
  <c r="B58" i="23"/>
  <c r="B57" i="23"/>
  <c r="B56" i="23"/>
  <c r="B55" i="23"/>
  <c r="T10" i="23" l="1"/>
  <c r="V36" i="23"/>
  <c r="C104" i="37"/>
  <c r="I12" i="37" s="1"/>
  <c r="D104" i="37"/>
  <c r="J12" i="37" s="1"/>
  <c r="C107" i="37"/>
  <c r="I15" i="37" s="1"/>
  <c r="D107" i="37"/>
  <c r="J15" i="37" s="1"/>
  <c r="C103" i="37"/>
  <c r="I11" i="37" s="1"/>
  <c r="D103" i="37"/>
  <c r="J11" i="37" s="1"/>
  <c r="C105" i="37"/>
  <c r="I13" i="37" s="1"/>
  <c r="D105" i="37"/>
  <c r="J13" i="37" s="1"/>
  <c r="D106" i="37"/>
  <c r="J14" i="37" s="1"/>
  <c r="C106" i="37"/>
  <c r="I14" i="37" s="1"/>
  <c r="J24" i="37"/>
  <c r="D24" i="37"/>
  <c r="K7" i="37"/>
  <c r="E7" i="37"/>
  <c r="C13" i="37"/>
  <c r="D15" i="37"/>
  <c r="I24" i="37"/>
  <c r="C24" i="37"/>
  <c r="J17" i="37"/>
  <c r="D17" i="37"/>
  <c r="K19" i="37"/>
  <c r="E19" i="37"/>
  <c r="F27" i="23"/>
  <c r="H32" i="23"/>
  <c r="J5" i="37"/>
  <c r="D5" i="37"/>
  <c r="O8" i="23"/>
  <c r="I6" i="37"/>
  <c r="C6" i="37"/>
  <c r="C15" i="37"/>
  <c r="I25" i="37"/>
  <c r="C25" i="37"/>
  <c r="J8" i="37"/>
  <c r="D8" i="37"/>
  <c r="J18" i="37"/>
  <c r="D18" i="37"/>
  <c r="J27" i="37"/>
  <c r="D27" i="37"/>
  <c r="K11" i="37"/>
  <c r="E11" i="37"/>
  <c r="K20" i="37"/>
  <c r="E20" i="37"/>
  <c r="C12" i="37"/>
  <c r="K26" i="37"/>
  <c r="E26" i="37"/>
  <c r="I23" i="37"/>
  <c r="C23" i="37"/>
  <c r="J6" i="37"/>
  <c r="D6" i="37"/>
  <c r="K27" i="37"/>
  <c r="E27" i="37"/>
  <c r="C14" i="37"/>
  <c r="D7" i="37"/>
  <c r="J7" i="37"/>
  <c r="J26" i="37"/>
  <c r="D26" i="37"/>
  <c r="K9" i="37"/>
  <c r="E9" i="37"/>
  <c r="C7" i="37"/>
  <c r="I7" i="37"/>
  <c r="I17" i="37"/>
  <c r="C17" i="37"/>
  <c r="I26" i="37"/>
  <c r="C26" i="37"/>
  <c r="D9" i="37"/>
  <c r="J9" i="37"/>
  <c r="J19" i="37"/>
  <c r="D19" i="37"/>
  <c r="K12" i="37"/>
  <c r="E12" i="37"/>
  <c r="K21" i="37"/>
  <c r="E21" i="37"/>
  <c r="I21" i="37"/>
  <c r="C21" i="37"/>
  <c r="K17" i="37"/>
  <c r="E17" i="37"/>
  <c r="K8" i="37"/>
  <c r="E8" i="37"/>
  <c r="I18" i="37"/>
  <c r="C18" i="37"/>
  <c r="J20" i="37"/>
  <c r="D20" i="37"/>
  <c r="K13" i="37"/>
  <c r="E13" i="37"/>
  <c r="C9" i="37"/>
  <c r="I9" i="37"/>
  <c r="I19" i="37"/>
  <c r="C19" i="37"/>
  <c r="D12" i="37"/>
  <c r="J21" i="37"/>
  <c r="D21" i="37"/>
  <c r="K14" i="37"/>
  <c r="E14" i="37"/>
  <c r="K24" i="37"/>
  <c r="E24" i="37"/>
  <c r="D14" i="37"/>
  <c r="I5" i="37"/>
  <c r="C5" i="37"/>
  <c r="J25" i="37"/>
  <c r="D25" i="37"/>
  <c r="K18" i="37"/>
  <c r="E18" i="37"/>
  <c r="E5" i="37"/>
  <c r="K5" i="37"/>
  <c r="I8" i="37"/>
  <c r="C8" i="37"/>
  <c r="I27" i="37"/>
  <c r="C27" i="37"/>
  <c r="D11" i="37"/>
  <c r="K23" i="37"/>
  <c r="E23" i="37"/>
  <c r="C11" i="37"/>
  <c r="I20" i="37"/>
  <c r="C20" i="37"/>
  <c r="D13" i="37"/>
  <c r="J23" i="37"/>
  <c r="D23" i="37"/>
  <c r="E6" i="37"/>
  <c r="K6" i="37"/>
  <c r="K15" i="37"/>
  <c r="E15" i="37"/>
  <c r="K25" i="37"/>
  <c r="E25" i="37"/>
  <c r="K35" i="23"/>
  <c r="F39" i="23"/>
  <c r="F31" i="23"/>
  <c r="R5" i="23"/>
  <c r="F8" i="23"/>
  <c r="E23" i="23"/>
  <c r="X5" i="23"/>
  <c r="R14" i="23"/>
  <c r="R30" i="23"/>
  <c r="X8" i="23"/>
  <c r="O16" i="23"/>
  <c r="U17" i="23"/>
  <c r="E34" i="23"/>
  <c r="W23" i="23"/>
  <c r="N8" i="23"/>
  <c r="W8" i="23"/>
  <c r="P6" i="23"/>
  <c r="C7" i="23"/>
  <c r="V7" i="23"/>
  <c r="Q6" i="23"/>
  <c r="C29" i="23"/>
  <c r="N5" i="23"/>
  <c r="T7" i="23"/>
  <c r="I10" i="23"/>
  <c r="I5" i="23"/>
  <c r="X6" i="23"/>
  <c r="U7" i="23"/>
  <c r="N9" i="23"/>
  <c r="I37" i="23"/>
  <c r="F24" i="23"/>
  <c r="U5" i="23"/>
  <c r="C10" i="23"/>
  <c r="I11" i="23"/>
  <c r="O12" i="23"/>
  <c r="U13" i="23"/>
  <c r="T16" i="23"/>
  <c r="C18" i="23"/>
  <c r="L18" i="23"/>
  <c r="I19" i="23"/>
  <c r="O20" i="23"/>
  <c r="U21" i="23"/>
  <c r="T24" i="23"/>
  <c r="C26" i="23"/>
  <c r="I27" i="23"/>
  <c r="O28" i="23"/>
  <c r="K29" i="23"/>
  <c r="U29" i="23"/>
  <c r="N31" i="23"/>
  <c r="T32" i="23"/>
  <c r="O36" i="23"/>
  <c r="U37" i="23"/>
  <c r="C42" i="23"/>
  <c r="L42" i="23"/>
  <c r="R43" i="23"/>
  <c r="V5" i="23"/>
  <c r="X39" i="23"/>
  <c r="V33" i="23"/>
  <c r="W5" i="23"/>
  <c r="V8" i="23"/>
  <c r="I9" i="23"/>
  <c r="O18" i="23"/>
  <c r="K13" i="23"/>
  <c r="D18" i="23"/>
  <c r="D26" i="23"/>
  <c r="D42" i="23"/>
  <c r="J22" i="23"/>
  <c r="J44" i="23"/>
  <c r="V32" i="23"/>
  <c r="V40" i="23"/>
  <c r="H5" i="23"/>
  <c r="Q5" i="23"/>
  <c r="C6" i="23"/>
  <c r="K6" i="23"/>
  <c r="F7" i="23"/>
  <c r="O7" i="23"/>
  <c r="I8" i="23"/>
  <c r="R8" i="23"/>
  <c r="L9" i="23"/>
  <c r="L11" i="23"/>
  <c r="I12" i="23"/>
  <c r="R12" i="23"/>
  <c r="O13" i="23"/>
  <c r="X13" i="23"/>
  <c r="K14" i="23"/>
  <c r="U14" i="23"/>
  <c r="Q15" i="23"/>
  <c r="N16" i="23"/>
  <c r="W16" i="23"/>
  <c r="T17" i="23"/>
  <c r="F18" i="23"/>
  <c r="C19" i="23"/>
  <c r="L19" i="23"/>
  <c r="I20" i="23"/>
  <c r="R20" i="23"/>
  <c r="O21" i="23"/>
  <c r="X21" i="23"/>
  <c r="K22" i="23"/>
  <c r="U22" i="23"/>
  <c r="Q23" i="23"/>
  <c r="N24" i="23"/>
  <c r="W24" i="23"/>
  <c r="T25" i="23"/>
  <c r="F26" i="23"/>
  <c r="C27" i="23"/>
  <c r="L27" i="23"/>
  <c r="I28" i="23"/>
  <c r="R28" i="23"/>
  <c r="O29" i="23"/>
  <c r="X29" i="23"/>
  <c r="K30" i="23"/>
  <c r="U30" i="23"/>
  <c r="Q31" i="23"/>
  <c r="N32" i="23"/>
  <c r="W32" i="23"/>
  <c r="T33" i="23"/>
  <c r="F34" i="23"/>
  <c r="C35" i="23"/>
  <c r="L35" i="23"/>
  <c r="I36" i="23"/>
  <c r="R36" i="23"/>
  <c r="O37" i="23"/>
  <c r="X37" i="23"/>
  <c r="K38" i="23"/>
  <c r="U38" i="23"/>
  <c r="Q39" i="23"/>
  <c r="N40" i="23"/>
  <c r="W40" i="23"/>
  <c r="T41" i="23"/>
  <c r="F42" i="23"/>
  <c r="C43" i="23"/>
  <c r="L43" i="23"/>
  <c r="I44" i="23"/>
  <c r="R44" i="23"/>
  <c r="K24" i="23"/>
  <c r="T43" i="23"/>
  <c r="F36" i="23"/>
  <c r="H28" i="23"/>
  <c r="H36" i="23"/>
  <c r="L40" i="23"/>
  <c r="X26" i="23"/>
  <c r="X42" i="23"/>
  <c r="B28" i="23"/>
  <c r="V6" i="23"/>
  <c r="C8" i="23"/>
  <c r="T8" i="23"/>
  <c r="O9" i="23"/>
  <c r="O11" i="23"/>
  <c r="U12" i="23"/>
  <c r="I18" i="23"/>
  <c r="O19" i="23"/>
  <c r="U20" i="23"/>
  <c r="H21" i="23"/>
  <c r="I26" i="23"/>
  <c r="O27" i="23"/>
  <c r="U28" i="23"/>
  <c r="I34" i="23"/>
  <c r="O35" i="23"/>
  <c r="U36" i="23"/>
  <c r="H37" i="23"/>
  <c r="U44" i="23"/>
  <c r="E5" i="23"/>
  <c r="K40" i="23"/>
  <c r="C30" i="23"/>
  <c r="I41" i="23"/>
  <c r="O34" i="23"/>
  <c r="T5" i="23"/>
  <c r="O6" i="23"/>
  <c r="W6" i="23"/>
  <c r="R7" i="23"/>
  <c r="U8" i="23"/>
  <c r="X22" i="23"/>
  <c r="Q24" i="23"/>
  <c r="F43" i="23"/>
  <c r="C14" i="23"/>
  <c r="C22" i="23"/>
  <c r="D29" i="23"/>
  <c r="D31" i="23"/>
  <c r="D37" i="23"/>
  <c r="H30" i="23"/>
  <c r="J35" i="23"/>
  <c r="N18" i="23"/>
  <c r="N34" i="23"/>
  <c r="P20" i="23"/>
  <c r="P36" i="23"/>
  <c r="T30" i="23"/>
  <c r="L5" i="23"/>
  <c r="E8" i="23"/>
  <c r="H9" i="23"/>
  <c r="Q9" i="23"/>
  <c r="L10" i="23"/>
  <c r="H11" i="23"/>
  <c r="Q11" i="23"/>
  <c r="N12" i="23"/>
  <c r="W12" i="23"/>
  <c r="T13" i="23"/>
  <c r="F14" i="23"/>
  <c r="C15" i="23"/>
  <c r="L15" i="23"/>
  <c r="I16" i="23"/>
  <c r="R16" i="23"/>
  <c r="E17" i="23"/>
  <c r="O17" i="23"/>
  <c r="X17" i="23"/>
  <c r="K18" i="23"/>
  <c r="U18" i="23"/>
  <c r="H19" i="23"/>
  <c r="Q19" i="23"/>
  <c r="N20" i="23"/>
  <c r="W20" i="23"/>
  <c r="T21" i="23"/>
  <c r="F22" i="23"/>
  <c r="C23" i="23"/>
  <c r="L23" i="23"/>
  <c r="I24" i="23"/>
  <c r="R24" i="23"/>
  <c r="E25" i="23"/>
  <c r="O25" i="23"/>
  <c r="X25" i="23"/>
  <c r="U26" i="23"/>
  <c r="Q27" i="23"/>
  <c r="N28" i="23"/>
  <c r="T29" i="23"/>
  <c r="C31" i="23"/>
  <c r="L31" i="23"/>
  <c r="I32" i="23"/>
  <c r="R32" i="23"/>
  <c r="E33" i="23"/>
  <c r="O33" i="23"/>
  <c r="X33" i="23"/>
  <c r="U34" i="23"/>
  <c r="N36" i="23"/>
  <c r="T37" i="23"/>
  <c r="F38" i="23"/>
  <c r="C39" i="23"/>
  <c r="L39" i="23"/>
  <c r="I40" i="23"/>
  <c r="R40" i="23"/>
  <c r="E41" i="23"/>
  <c r="O41" i="23"/>
  <c r="X41" i="23"/>
  <c r="U42" i="23"/>
  <c r="Q43" i="23"/>
  <c r="N44" i="23"/>
  <c r="B7" i="23"/>
  <c r="B15" i="23"/>
  <c r="B23" i="23"/>
  <c r="W39" i="23"/>
  <c r="B40" i="23"/>
  <c r="I30" i="23"/>
  <c r="B33" i="23"/>
  <c r="P5" i="23"/>
  <c r="N7" i="23"/>
  <c r="H8" i="23"/>
  <c r="Q8" i="23"/>
  <c r="U9" i="23"/>
  <c r="K11" i="23"/>
  <c r="U11" i="23"/>
  <c r="I17" i="23"/>
  <c r="V9" i="23"/>
  <c r="V11" i="23"/>
  <c r="E13" i="23"/>
  <c r="H15" i="23"/>
  <c r="H23" i="23"/>
  <c r="P34" i="23"/>
  <c r="V35" i="23"/>
  <c r="E37" i="23"/>
  <c r="E36" i="23"/>
  <c r="H43" i="23"/>
  <c r="T27" i="23"/>
  <c r="B35" i="23"/>
  <c r="L6" i="23"/>
  <c r="U6" i="23"/>
  <c r="X7" i="23"/>
  <c r="E9" i="23"/>
  <c r="W9" i="23"/>
  <c r="R10" i="23"/>
  <c r="E11" i="23"/>
  <c r="N11" i="23"/>
  <c r="W11" i="23"/>
  <c r="T12" i="23"/>
  <c r="F13" i="23"/>
  <c r="L14" i="23"/>
  <c r="I15" i="23"/>
  <c r="R15" i="23"/>
  <c r="X16" i="23"/>
  <c r="K17" i="23"/>
  <c r="Q18" i="23"/>
  <c r="N19" i="23"/>
  <c r="W19" i="23"/>
  <c r="T20" i="23"/>
  <c r="F21" i="23"/>
  <c r="L22" i="23"/>
  <c r="I23" i="23"/>
  <c r="R23" i="23"/>
  <c r="O24" i="23"/>
  <c r="X24" i="23"/>
  <c r="K25" i="23"/>
  <c r="U25" i="23"/>
  <c r="Q26" i="23"/>
  <c r="N27" i="23"/>
  <c r="W27" i="23"/>
  <c r="J28" i="23"/>
  <c r="T28" i="23"/>
  <c r="F29" i="23"/>
  <c r="L30" i="23"/>
  <c r="I31" i="23"/>
  <c r="R31" i="23"/>
  <c r="O32" i="23"/>
  <c r="X32" i="23"/>
  <c r="K33" i="23"/>
  <c r="U33" i="23"/>
  <c r="Q34" i="23"/>
  <c r="N35" i="23"/>
  <c r="W35" i="23"/>
  <c r="T36" i="23"/>
  <c r="F37" i="23"/>
  <c r="C38" i="23"/>
  <c r="L38" i="23"/>
  <c r="I39" i="23"/>
  <c r="R39" i="23"/>
  <c r="O40" i="23"/>
  <c r="X40" i="23"/>
  <c r="K41" i="23"/>
  <c r="U41" i="23"/>
  <c r="Q42" i="23"/>
  <c r="N43" i="23"/>
  <c r="W43" i="23"/>
  <c r="T44" i="23"/>
  <c r="B10" i="23"/>
  <c r="T6" i="23"/>
  <c r="W7" i="23"/>
  <c r="D9" i="23"/>
  <c r="D11" i="23"/>
  <c r="J41" i="23"/>
  <c r="P42" i="23"/>
  <c r="V43" i="23"/>
  <c r="R11" i="23"/>
  <c r="B12" i="23"/>
  <c r="B44" i="23"/>
  <c r="N6" i="23"/>
  <c r="H7" i="23"/>
  <c r="Q7" i="23"/>
  <c r="F9" i="23"/>
  <c r="X9" i="23"/>
  <c r="F11" i="23"/>
  <c r="X11" i="23"/>
  <c r="H13" i="23"/>
  <c r="T15" i="23"/>
  <c r="C17" i="23"/>
  <c r="L17" i="23"/>
  <c r="R18" i="23"/>
  <c r="E19" i="23"/>
  <c r="X19" i="23"/>
  <c r="T23" i="23"/>
  <c r="C25" i="23"/>
  <c r="L25" i="23"/>
  <c r="R26" i="23"/>
  <c r="E27" i="23"/>
  <c r="X27" i="23"/>
  <c r="H29" i="23"/>
  <c r="T31" i="23"/>
  <c r="F32" i="23"/>
  <c r="C33" i="23"/>
  <c r="L33" i="23"/>
  <c r="R34" i="23"/>
  <c r="E35" i="23"/>
  <c r="X35" i="23"/>
  <c r="T39" i="23"/>
  <c r="C41" i="23"/>
  <c r="L41" i="23"/>
  <c r="I42" i="23"/>
  <c r="R42" i="23"/>
  <c r="O43" i="23"/>
  <c r="X43" i="23"/>
  <c r="D36" i="23"/>
  <c r="Q10" i="23"/>
  <c r="D16" i="23"/>
  <c r="J17" i="23"/>
  <c r="P18" i="23"/>
  <c r="V19" i="23"/>
  <c r="E21" i="23"/>
  <c r="J25" i="23"/>
  <c r="P26" i="23"/>
  <c r="V27" i="23"/>
  <c r="E29" i="23"/>
  <c r="H31" i="23"/>
  <c r="J33" i="23"/>
  <c r="H39" i="23"/>
  <c r="X10" i="23"/>
  <c r="C13" i="23"/>
  <c r="F6" i="23"/>
  <c r="F19" i="23"/>
  <c r="L20" i="23"/>
  <c r="B26" i="23"/>
  <c r="H10" i="23"/>
  <c r="B6" i="23"/>
  <c r="B14" i="23"/>
  <c r="B22" i="23"/>
  <c r="B30" i="23"/>
  <c r="B38" i="23"/>
  <c r="D5" i="23"/>
  <c r="J7" i="23"/>
  <c r="D10" i="23"/>
  <c r="V10" i="23"/>
  <c r="D12" i="23"/>
  <c r="J13" i="23"/>
  <c r="P14" i="23"/>
  <c r="V15" i="23"/>
  <c r="D20" i="23"/>
  <c r="J24" i="23"/>
  <c r="J11" i="23"/>
  <c r="D13" i="23"/>
  <c r="T14" i="23"/>
  <c r="V16" i="23"/>
  <c r="D21" i="23"/>
  <c r="B42" i="23"/>
  <c r="D24" i="23"/>
  <c r="B19" i="23"/>
  <c r="V14" i="23"/>
  <c r="D19" i="23"/>
  <c r="J20" i="23"/>
  <c r="P21" i="23"/>
  <c r="V22" i="23"/>
  <c r="E24" i="23"/>
  <c r="H26" i="23"/>
  <c r="P29" i="23"/>
  <c r="V30" i="23"/>
  <c r="E32" i="23"/>
  <c r="H34" i="23"/>
  <c r="J36" i="23"/>
  <c r="P37" i="23"/>
  <c r="V38" i="23"/>
  <c r="E40" i="23"/>
  <c r="H42" i="23"/>
  <c r="D43" i="23"/>
  <c r="B18" i="23"/>
  <c r="D32" i="23"/>
  <c r="B11" i="23"/>
  <c r="B43" i="23"/>
  <c r="D6" i="23"/>
  <c r="J12" i="23"/>
  <c r="P13" i="23"/>
  <c r="H18" i="23"/>
  <c r="D27" i="23"/>
  <c r="N14" i="23"/>
  <c r="P24" i="23"/>
  <c r="D38" i="23"/>
  <c r="P40" i="23"/>
  <c r="K44" i="23"/>
  <c r="B34" i="23"/>
  <c r="D40" i="23"/>
  <c r="B27" i="23"/>
  <c r="J8" i="23"/>
  <c r="E16" i="23"/>
  <c r="D35" i="23"/>
  <c r="V20" i="23"/>
  <c r="B20" i="23"/>
  <c r="B36" i="23"/>
  <c r="J5" i="23"/>
  <c r="E6" i="23"/>
  <c r="K8" i="23"/>
  <c r="J10" i="23"/>
  <c r="K12" i="23"/>
  <c r="Q13" i="23"/>
  <c r="D14" i="23"/>
  <c r="W14" i="23"/>
  <c r="J15" i="23"/>
  <c r="F16" i="23"/>
  <c r="P16" i="23"/>
  <c r="V17" i="23"/>
  <c r="K20" i="23"/>
  <c r="Q21" i="23"/>
  <c r="D22" i="23"/>
  <c r="N22" i="23"/>
  <c r="W22" i="23"/>
  <c r="J23" i="23"/>
  <c r="V25" i="23"/>
  <c r="K28" i="23"/>
  <c r="Q29" i="23"/>
  <c r="D30" i="23"/>
  <c r="N30" i="23"/>
  <c r="W30" i="23"/>
  <c r="J31" i="23"/>
  <c r="P32" i="23"/>
  <c r="K36" i="23"/>
  <c r="Q37" i="23"/>
  <c r="N38" i="23"/>
  <c r="W38" i="23"/>
  <c r="J39" i="23"/>
  <c r="F40" i="23"/>
  <c r="V41" i="23"/>
  <c r="E43" i="23"/>
  <c r="B5" i="23"/>
  <c r="B13" i="23"/>
  <c r="B21" i="23"/>
  <c r="B29" i="23"/>
  <c r="B37" i="23"/>
  <c r="C5" i="23"/>
  <c r="K5" i="23"/>
  <c r="I7" i="23"/>
  <c r="D8" i="23"/>
  <c r="L8" i="23"/>
  <c r="P9" i="23"/>
  <c r="K10" i="23"/>
  <c r="U10" i="23"/>
  <c r="P11" i="23"/>
  <c r="C12" i="23"/>
  <c r="L12" i="23"/>
  <c r="V12" i="23"/>
  <c r="I13" i="23"/>
  <c r="R13" i="23"/>
  <c r="E14" i="23"/>
  <c r="O14" i="23"/>
  <c r="X14" i="23"/>
  <c r="K15" i="23"/>
  <c r="U15" i="23"/>
  <c r="H16" i="23"/>
  <c r="Q16" i="23"/>
  <c r="D17" i="23"/>
  <c r="N17" i="23"/>
  <c r="W17" i="23"/>
  <c r="J18" i="23"/>
  <c r="T18" i="23"/>
  <c r="P19" i="23"/>
  <c r="C20" i="23"/>
  <c r="I21" i="23"/>
  <c r="R21" i="23"/>
  <c r="E22" i="23"/>
  <c r="O22" i="23"/>
  <c r="K23" i="23"/>
  <c r="U23" i="23"/>
  <c r="H24" i="23"/>
  <c r="D25" i="23"/>
  <c r="N25" i="23"/>
  <c r="W25" i="23"/>
  <c r="J26" i="23"/>
  <c r="T26" i="23"/>
  <c r="P27" i="23"/>
  <c r="C28" i="23"/>
  <c r="L28" i="23"/>
  <c r="V28" i="23"/>
  <c r="I29" i="23"/>
  <c r="R29" i="23"/>
  <c r="E30" i="23"/>
  <c r="O30" i="23"/>
  <c r="X30" i="23"/>
  <c r="K31" i="23"/>
  <c r="U31" i="23"/>
  <c r="Q32" i="23"/>
  <c r="D33" i="23"/>
  <c r="N33" i="23"/>
  <c r="W33" i="23"/>
  <c r="J34" i="23"/>
  <c r="T34" i="23"/>
  <c r="F35" i="23"/>
  <c r="P35" i="23"/>
  <c r="C36" i="23"/>
  <c r="L36" i="23"/>
  <c r="R37" i="23"/>
  <c r="E38" i="23"/>
  <c r="O38" i="23"/>
  <c r="X38" i="23"/>
  <c r="K39" i="23"/>
  <c r="U39" i="23"/>
  <c r="H40" i="23"/>
  <c r="Q40" i="23"/>
  <c r="D41" i="23"/>
  <c r="N41" i="23"/>
  <c r="W41" i="23"/>
  <c r="J42" i="23"/>
  <c r="P43" i="23"/>
  <c r="C44" i="23"/>
  <c r="L44" i="23"/>
  <c r="V44" i="23"/>
  <c r="H27" i="23"/>
  <c r="H35" i="23"/>
  <c r="D44" i="23"/>
  <c r="B31" i="23"/>
  <c r="H6" i="23"/>
  <c r="K7" i="23"/>
  <c r="R9" i="23"/>
  <c r="E10" i="23"/>
  <c r="N10" i="23"/>
  <c r="W10" i="23"/>
  <c r="E12" i="23"/>
  <c r="X12" i="23"/>
  <c r="H14" i="23"/>
  <c r="Q14" i="23"/>
  <c r="D15" i="23"/>
  <c r="N15" i="23"/>
  <c r="W15" i="23"/>
  <c r="J16" i="23"/>
  <c r="F17" i="23"/>
  <c r="P17" i="23"/>
  <c r="V18" i="23"/>
  <c r="R19" i="23"/>
  <c r="E20" i="23"/>
  <c r="X20" i="23"/>
  <c r="K21" i="23"/>
  <c r="H22" i="23"/>
  <c r="Q22" i="23"/>
  <c r="D23" i="23"/>
  <c r="N23" i="23"/>
  <c r="F25" i="23"/>
  <c r="P25" i="23"/>
  <c r="L26" i="23"/>
  <c r="V26" i="23"/>
  <c r="R27" i="23"/>
  <c r="E28" i="23"/>
  <c r="X28" i="23"/>
  <c r="Q30" i="23"/>
  <c r="W31" i="23"/>
  <c r="J32" i="23"/>
  <c r="F33" i="23"/>
  <c r="P33" i="23"/>
  <c r="C34" i="23"/>
  <c r="L34" i="23"/>
  <c r="V34" i="23"/>
  <c r="I35" i="23"/>
  <c r="R35" i="23"/>
  <c r="X36" i="23"/>
  <c r="K37" i="23"/>
  <c r="H38" i="23"/>
  <c r="Q38" i="23"/>
  <c r="D39" i="23"/>
  <c r="N39" i="23"/>
  <c r="J40" i="23"/>
  <c r="T40" i="23"/>
  <c r="F41" i="23"/>
  <c r="P41" i="23"/>
  <c r="V42" i="23"/>
  <c r="I43" i="23"/>
  <c r="E44" i="23"/>
  <c r="O44" i="23"/>
  <c r="X44" i="23"/>
  <c r="W28" i="23"/>
  <c r="F30" i="23"/>
  <c r="V31" i="23"/>
  <c r="J37" i="23"/>
  <c r="K42" i="23"/>
  <c r="B39" i="23"/>
  <c r="B8" i="23"/>
  <c r="B16" i="23"/>
  <c r="B24" i="23"/>
  <c r="B32" i="23"/>
  <c r="F5" i="23"/>
  <c r="O5" i="23"/>
  <c r="I6" i="23"/>
  <c r="R6" i="23"/>
  <c r="D7" i="23"/>
  <c r="L7" i="23"/>
  <c r="P8" i="23"/>
  <c r="J9" i="23"/>
  <c r="T9" i="23"/>
  <c r="F10" i="23"/>
  <c r="O10" i="23"/>
  <c r="T11" i="23"/>
  <c r="P12" i="23"/>
  <c r="I14" i="23"/>
  <c r="E15" i="23"/>
  <c r="C21" i="23"/>
  <c r="X23" i="23"/>
  <c r="P28" i="23"/>
  <c r="J43" i="23"/>
  <c r="P44" i="23"/>
  <c r="J21" i="23"/>
  <c r="P22" i="23"/>
  <c r="V23" i="23"/>
  <c r="K26" i="23"/>
  <c r="D28" i="23"/>
  <c r="J29" i="23"/>
  <c r="P30" i="23"/>
  <c r="K34" i="23"/>
  <c r="Q35" i="23"/>
  <c r="W36" i="23"/>
  <c r="P38" i="23"/>
  <c r="V39" i="23"/>
  <c r="W44" i="23"/>
  <c r="B9" i="23"/>
  <c r="B17" i="23"/>
  <c r="B25" i="23"/>
  <c r="B41" i="23"/>
  <c r="J6" i="23"/>
  <c r="E7" i="23"/>
  <c r="C9" i="23"/>
  <c r="K9" i="23"/>
  <c r="P10" i="23"/>
  <c r="C11" i="23"/>
  <c r="H12" i="23"/>
  <c r="Q12" i="23"/>
  <c r="N13" i="23"/>
  <c r="W13" i="23"/>
  <c r="J14" i="23"/>
  <c r="F15" i="23"/>
  <c r="P15" i="23"/>
  <c r="C16" i="23"/>
  <c r="L16" i="23"/>
  <c r="R17" i="23"/>
  <c r="E18" i="23"/>
  <c r="X18" i="23"/>
  <c r="K19" i="23"/>
  <c r="U19" i="23"/>
  <c r="H20" i="23"/>
  <c r="Q20" i="23"/>
  <c r="N21" i="23"/>
  <c r="W21" i="23"/>
  <c r="T22" i="23"/>
  <c r="F23" i="23"/>
  <c r="P23" i="23"/>
  <c r="C24" i="23"/>
  <c r="L24" i="23"/>
  <c r="V24" i="23"/>
  <c r="I25" i="23"/>
  <c r="E26" i="23"/>
  <c r="O26" i="23"/>
  <c r="K27" i="23"/>
  <c r="J30" i="23"/>
  <c r="P31" i="23"/>
  <c r="L32" i="23"/>
  <c r="I33" i="23"/>
  <c r="X34" i="23"/>
  <c r="J38" i="23"/>
  <c r="T38" i="23"/>
  <c r="P39" i="23"/>
  <c r="E42" i="23"/>
  <c r="O42" i="23"/>
  <c r="K43" i="23"/>
  <c r="H44" i="23"/>
  <c r="F12" i="23"/>
  <c r="L13" i="23"/>
  <c r="V13" i="23"/>
  <c r="O15" i="23"/>
  <c r="X15" i="23"/>
  <c r="K16" i="23"/>
  <c r="U16" i="23"/>
  <c r="H17" i="23"/>
  <c r="Q17" i="23"/>
  <c r="W18" i="23"/>
  <c r="J19" i="23"/>
  <c r="T19" i="23"/>
  <c r="F20" i="23"/>
  <c r="L21" i="23"/>
  <c r="V21" i="23"/>
  <c r="I22" i="23"/>
  <c r="R22" i="23"/>
  <c r="O23" i="23"/>
  <c r="U24" i="23"/>
  <c r="H25" i="23"/>
  <c r="Q25" i="23"/>
  <c r="N26" i="23"/>
  <c r="W26" i="23"/>
  <c r="J27" i="23"/>
  <c r="F28" i="23"/>
  <c r="L29" i="23"/>
  <c r="V29" i="23"/>
  <c r="E31" i="23"/>
  <c r="O31" i="23"/>
  <c r="X31" i="23"/>
  <c r="K32" i="23"/>
  <c r="U32" i="23"/>
  <c r="H33" i="23"/>
  <c r="Q33" i="23"/>
  <c r="D34" i="23"/>
  <c r="W34" i="23"/>
  <c r="T35" i="23"/>
  <c r="C37" i="23"/>
  <c r="L37" i="23"/>
  <c r="V37" i="23"/>
  <c r="I38" i="23"/>
  <c r="R38" i="23"/>
  <c r="E39" i="23"/>
  <c r="O39" i="23"/>
  <c r="U40" i="23"/>
  <c r="H41" i="23"/>
  <c r="Q41" i="23"/>
  <c r="N42" i="23"/>
  <c r="W42" i="23"/>
  <c r="F44" i="23"/>
  <c r="R25" i="23"/>
  <c r="U27" i="23"/>
  <c r="Q28" i="23"/>
  <c r="N29" i="23"/>
  <c r="W29" i="23"/>
  <c r="C32" i="23"/>
  <c r="R33" i="23"/>
  <c r="U35" i="23"/>
  <c r="Q36" i="23"/>
  <c r="N37" i="23"/>
  <c r="W37" i="23"/>
  <c r="C40" i="23"/>
  <c r="R41" i="23"/>
  <c r="U43" i="23"/>
  <c r="Q44" i="23"/>
  <c r="A197" i="23"/>
  <c r="A170" i="23"/>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68" i="23"/>
  <c r="A167" i="23"/>
  <c r="A166" i="23"/>
  <c r="A165" i="23" s="1"/>
  <c r="A164" i="23" s="1"/>
  <c r="A163" i="23" s="1"/>
  <c r="A162" i="23" s="1"/>
  <c r="A161" i="23" s="1"/>
  <c r="A160" i="23" s="1"/>
  <c r="A159" i="23" s="1"/>
  <c r="A158" i="23" s="1"/>
  <c r="A157" i="23" s="1"/>
  <c r="A156" i="23" s="1"/>
  <c r="A155" i="23" s="1"/>
  <c r="A2" i="23"/>
  <c r="A102" i="23" l="1"/>
  <c r="A52" i="23"/>
  <c r="A152" i="23" s="1"/>
  <c r="A118" i="23" l="1"/>
  <c r="A117" i="23" s="1"/>
  <c r="A116" i="23" s="1"/>
  <c r="A115" i="23" s="1"/>
  <c r="A114" i="23" s="1"/>
  <c r="A113" i="23" s="1"/>
  <c r="A112" i="23" s="1"/>
  <c r="A111" i="23" s="1"/>
  <c r="A110" i="23" s="1"/>
  <c r="A109" i="23" s="1"/>
  <c r="A108" i="23" s="1"/>
  <c r="A107" i="23" s="1"/>
  <c r="A106" i="23" s="1"/>
  <c r="A105" i="23" s="1"/>
  <c r="A68" i="23"/>
  <c r="A67" i="23" s="1"/>
  <c r="A66" i="23" s="1"/>
  <c r="A65" i="23" s="1"/>
  <c r="A64" i="23" s="1"/>
  <c r="A63" i="23" s="1"/>
  <c r="A62" i="23" s="1"/>
  <c r="A61" i="23" s="1"/>
  <c r="A60" i="23" s="1"/>
  <c r="A59" i="23" s="1"/>
  <c r="A58" i="23" s="1"/>
  <c r="A57" i="23" s="1"/>
  <c r="A56" i="23" s="1"/>
  <c r="A55" i="23" s="1"/>
  <c r="Q6" i="32" l="1"/>
  <c r="A131" i="4"/>
  <c r="BO171" i="14" l="1"/>
  <c r="BO170" i="14"/>
  <c r="BO169" i="14"/>
  <c r="BO168" i="14"/>
  <c r="BY171" i="14"/>
  <c r="BX171" i="14"/>
  <c r="BW171" i="14"/>
  <c r="BV171" i="14"/>
  <c r="BU171" i="14"/>
  <c r="BT171" i="14"/>
  <c r="BS171" i="14"/>
  <c r="BR171" i="14"/>
  <c r="BQ171" i="14"/>
  <c r="BY170" i="14"/>
  <c r="BX170" i="14"/>
  <c r="BW170" i="14"/>
  <c r="BV170" i="14"/>
  <c r="BU170" i="14"/>
  <c r="BT170" i="14"/>
  <c r="BS170" i="14"/>
  <c r="BR170" i="14"/>
  <c r="BQ170" i="14"/>
  <c r="BY169" i="14"/>
  <c r="BX169" i="14"/>
  <c r="BW169" i="14"/>
  <c r="BV169" i="14"/>
  <c r="BU169" i="14"/>
  <c r="BT169" i="14"/>
  <c r="BS169" i="14"/>
  <c r="BR169" i="14"/>
  <c r="BQ169" i="14"/>
  <c r="BY168" i="14"/>
  <c r="BX168" i="14"/>
  <c r="BW168" i="14"/>
  <c r="BV168" i="14"/>
  <c r="BU168" i="14"/>
  <c r="BT168" i="14"/>
  <c r="BS168" i="14"/>
  <c r="BR168" i="14"/>
  <c r="BQ168" i="14"/>
  <c r="BC175" i="14"/>
  <c r="BL171" i="14"/>
  <c r="BK171" i="14"/>
  <c r="BJ171" i="14"/>
  <c r="BI171" i="14"/>
  <c r="BH171" i="14"/>
  <c r="BG171" i="14"/>
  <c r="BF171" i="14"/>
  <c r="BE171" i="14"/>
  <c r="BD171" i="14"/>
  <c r="BL170" i="14"/>
  <c r="BK170" i="14"/>
  <c r="BJ170" i="14"/>
  <c r="BI170" i="14"/>
  <c r="BH170" i="14"/>
  <c r="BG170" i="14"/>
  <c r="BF170" i="14"/>
  <c r="BE170" i="14"/>
  <c r="BD170" i="14"/>
  <c r="BL169" i="14"/>
  <c r="BK169" i="14"/>
  <c r="BJ169" i="14"/>
  <c r="BI169" i="14"/>
  <c r="BH169" i="14"/>
  <c r="BG169" i="14"/>
  <c r="BF169" i="14"/>
  <c r="BE169" i="14"/>
  <c r="BD169" i="14"/>
  <c r="BL168" i="14"/>
  <c r="BK168" i="14"/>
  <c r="BJ168" i="14"/>
  <c r="BI168" i="14"/>
  <c r="BH168" i="14"/>
  <c r="BG168" i="14"/>
  <c r="BF168" i="14"/>
  <c r="BE168" i="14"/>
  <c r="BD168" i="14"/>
  <c r="AY171" i="14"/>
  <c r="AX171" i="14"/>
  <c r="AW171" i="14"/>
  <c r="AV171" i="14"/>
  <c r="AU171" i="14"/>
  <c r="AT171" i="14"/>
  <c r="AS171" i="14"/>
  <c r="AR171" i="14"/>
  <c r="AQ171" i="14"/>
  <c r="AY170" i="14"/>
  <c r="AX170" i="14"/>
  <c r="AW170" i="14"/>
  <c r="AV170" i="14"/>
  <c r="AU170" i="14"/>
  <c r="AT170" i="14"/>
  <c r="AS170" i="14"/>
  <c r="AR170" i="14"/>
  <c r="AQ170" i="14"/>
  <c r="AY169" i="14"/>
  <c r="AX169" i="14"/>
  <c r="AW169" i="14"/>
  <c r="AV169" i="14"/>
  <c r="AU169" i="14"/>
  <c r="AT169" i="14"/>
  <c r="AS169" i="14"/>
  <c r="AR169" i="14"/>
  <c r="AQ169" i="14"/>
  <c r="AY168" i="14"/>
  <c r="AX168" i="14"/>
  <c r="AW168" i="14"/>
  <c r="AV168" i="14"/>
  <c r="AU168" i="14"/>
  <c r="AT168" i="14"/>
  <c r="AS168" i="14"/>
  <c r="AR168" i="14"/>
  <c r="AQ168" i="14"/>
  <c r="BP175" i="14"/>
  <c r="AY140" i="14"/>
  <c r="AX140" i="14"/>
  <c r="AW140" i="14"/>
  <c r="AV140" i="14"/>
  <c r="AU140" i="14"/>
  <c r="AT140" i="14"/>
  <c r="AS140" i="14"/>
  <c r="AR140" i="14"/>
  <c r="AQ140" i="14"/>
  <c r="AP175" i="14"/>
  <c r="AC175" i="14"/>
  <c r="P175" i="14"/>
  <c r="Y675" i="14"/>
  <c r="X675" i="14"/>
  <c r="W675" i="14"/>
  <c r="V675" i="14"/>
  <c r="U675" i="14"/>
  <c r="T675" i="14"/>
  <c r="S675" i="14"/>
  <c r="R675" i="14"/>
  <c r="Q675" i="14"/>
  <c r="C175" i="14"/>
  <c r="AB669" i="14" l="1"/>
  <c r="AB668" i="14"/>
  <c r="AB692" i="14"/>
  <c r="AB691" i="14"/>
  <c r="AB690" i="14"/>
  <c r="AB689" i="14"/>
  <c r="AB688" i="14"/>
  <c r="AB687" i="14"/>
  <c r="AB686" i="14"/>
  <c r="AB685" i="14"/>
  <c r="AB684" i="14"/>
  <c r="AB683" i="14"/>
  <c r="AB682" i="14"/>
  <c r="AB681" i="14"/>
  <c r="AB680" i="14"/>
  <c r="AB679" i="14"/>
  <c r="AB675" i="14"/>
  <c r="AB674" i="14"/>
  <c r="BY318" i="14"/>
  <c r="BX318" i="14"/>
  <c r="BW318" i="14"/>
  <c r="BV318" i="14"/>
  <c r="BU318" i="14"/>
  <c r="BT318" i="14"/>
  <c r="BS318" i="14"/>
  <c r="BR318" i="14"/>
  <c r="BQ318" i="14"/>
  <c r="BL318" i="14"/>
  <c r="BK318" i="14"/>
  <c r="BJ318" i="14"/>
  <c r="BI318" i="14"/>
  <c r="BH318" i="14"/>
  <c r="BG318" i="14"/>
  <c r="BF318" i="14"/>
  <c r="BE318" i="14"/>
  <c r="BD318" i="14"/>
  <c r="AY318" i="14"/>
  <c r="AX318" i="14"/>
  <c r="AW318" i="14"/>
  <c r="AV318" i="14"/>
  <c r="AU318" i="14"/>
  <c r="AT318" i="14"/>
  <c r="AS318" i="14"/>
  <c r="AR318" i="14"/>
  <c r="AQ318" i="14"/>
  <c r="AY290" i="14"/>
  <c r="AX290" i="14"/>
  <c r="AW290" i="14"/>
  <c r="AV290" i="14"/>
  <c r="AU290" i="14"/>
  <c r="AT290" i="14"/>
  <c r="AS290" i="14"/>
  <c r="AR290" i="14"/>
  <c r="AQ290" i="14"/>
  <c r="BL290" i="14"/>
  <c r="BK290" i="14"/>
  <c r="BJ290" i="14"/>
  <c r="BI290" i="14"/>
  <c r="BH290" i="14"/>
  <c r="BG290" i="14"/>
  <c r="BF290" i="14"/>
  <c r="BE290" i="14"/>
  <c r="BD290" i="14"/>
  <c r="BY290" i="14"/>
  <c r="BX290" i="14"/>
  <c r="BW290" i="14"/>
  <c r="BV290" i="14"/>
  <c r="BU290" i="14"/>
  <c r="BT290" i="14"/>
  <c r="BS290" i="14"/>
  <c r="BR290" i="14"/>
  <c r="BQ290" i="14"/>
  <c r="BY262" i="14"/>
  <c r="BX262" i="14"/>
  <c r="BW262" i="14"/>
  <c r="BV262" i="14"/>
  <c r="BU262" i="14"/>
  <c r="BT262" i="14"/>
  <c r="BS262" i="14"/>
  <c r="BR262" i="14"/>
  <c r="BQ262" i="14"/>
  <c r="BL262" i="14"/>
  <c r="BK262" i="14"/>
  <c r="BJ262" i="14"/>
  <c r="BI262" i="14"/>
  <c r="BH262" i="14"/>
  <c r="BG262" i="14"/>
  <c r="BF262" i="14"/>
  <c r="BE262" i="14"/>
  <c r="BD262" i="14"/>
  <c r="AY262" i="14"/>
  <c r="AX262" i="14"/>
  <c r="AW262" i="14"/>
  <c r="AV262" i="14"/>
  <c r="AU262" i="14"/>
  <c r="AT262" i="14"/>
  <c r="AS262" i="14"/>
  <c r="AR262" i="14"/>
  <c r="AQ262" i="14"/>
  <c r="BY140" i="14"/>
  <c r="BX140" i="14"/>
  <c r="BW140" i="14"/>
  <c r="BV140" i="14"/>
  <c r="BU140" i="14"/>
  <c r="BT140" i="14"/>
  <c r="BS140" i="14"/>
  <c r="BR140" i="14"/>
  <c r="BQ140" i="14"/>
  <c r="BL140" i="14"/>
  <c r="BK140" i="14"/>
  <c r="BJ140" i="14"/>
  <c r="BI140" i="14"/>
  <c r="BH140" i="14"/>
  <c r="BG140" i="14"/>
  <c r="BF140" i="14"/>
  <c r="BE140" i="14"/>
  <c r="BD140" i="14"/>
  <c r="AY111" i="14"/>
  <c r="AX111" i="14"/>
  <c r="AW111" i="14"/>
  <c r="AV111" i="14"/>
  <c r="AU111" i="14"/>
  <c r="AT111" i="14"/>
  <c r="AS111" i="14"/>
  <c r="AR111" i="14"/>
  <c r="AQ111" i="14"/>
  <c r="BL111" i="14"/>
  <c r="BK111" i="14"/>
  <c r="BJ111" i="14"/>
  <c r="BI111" i="14"/>
  <c r="BH111" i="14"/>
  <c r="BG111" i="14"/>
  <c r="BF111" i="14"/>
  <c r="BE111" i="14"/>
  <c r="BD111" i="14"/>
  <c r="K88" i="32" l="1"/>
  <c r="K87" i="32"/>
  <c r="K86" i="32"/>
  <c r="K85" i="32"/>
  <c r="K84" i="32"/>
  <c r="K83" i="32"/>
  <c r="K82" i="32"/>
  <c r="K81" i="32"/>
  <c r="K80" i="32"/>
  <c r="K79" i="32"/>
  <c r="K78" i="32"/>
  <c r="K77" i="32"/>
  <c r="K76" i="32"/>
  <c r="K75" i="32"/>
  <c r="K74" i="32"/>
  <c r="K73" i="32"/>
  <c r="K72" i="32"/>
  <c r="K71" i="32"/>
  <c r="K70" i="32"/>
  <c r="K69" i="32"/>
  <c r="K68" i="32"/>
  <c r="K67" i="32"/>
  <c r="K66" i="32"/>
  <c r="K65" i="32"/>
  <c r="K64" i="32"/>
  <c r="K63" i="32"/>
  <c r="K62" i="32"/>
  <c r="K61" i="32"/>
  <c r="K60" i="32"/>
  <c r="K59" i="32"/>
  <c r="K58" i="32"/>
  <c r="K57" i="32"/>
  <c r="K56" i="32"/>
  <c r="K55" i="32"/>
  <c r="K54" i="32"/>
  <c r="K53" i="32"/>
  <c r="K52" i="32"/>
  <c r="K51" i="32"/>
  <c r="K50" i="32"/>
  <c r="K49" i="32"/>
  <c r="K48" i="32"/>
  <c r="K47" i="32"/>
  <c r="K46" i="32"/>
  <c r="K45" i="32"/>
  <c r="K44" i="32"/>
  <c r="K43" i="32"/>
  <c r="K42" i="32"/>
  <c r="K41" i="32"/>
  <c r="K40" i="32"/>
  <c r="K39" i="32"/>
  <c r="K38" i="32"/>
  <c r="K37" i="32"/>
  <c r="K36" i="32"/>
  <c r="K35" i="32"/>
  <c r="A1" i="32" l="1"/>
  <c r="A1" i="19"/>
  <c r="AY241" i="14"/>
  <c r="AX241" i="14"/>
  <c r="AW241" i="14"/>
  <c r="AV241" i="14"/>
  <c r="AU241" i="14"/>
  <c r="AT241" i="14"/>
  <c r="AS241" i="14"/>
  <c r="AR241" i="14"/>
  <c r="AQ241" i="14"/>
  <c r="AY231" i="14"/>
  <c r="AX231" i="14"/>
  <c r="AW231" i="14"/>
  <c r="AV231" i="14"/>
  <c r="AU231" i="14"/>
  <c r="AT231" i="14"/>
  <c r="AS231" i="14"/>
  <c r="AR231" i="14"/>
  <c r="AQ231" i="14"/>
  <c r="BL241" i="14"/>
  <c r="BK241" i="14"/>
  <c r="BJ241" i="14"/>
  <c r="BI241" i="14"/>
  <c r="BH241" i="14"/>
  <c r="BG241" i="14"/>
  <c r="BF241" i="14"/>
  <c r="BE241" i="14"/>
  <c r="BD241" i="14"/>
  <c r="BL231" i="14"/>
  <c r="BK231" i="14"/>
  <c r="BJ231" i="14"/>
  <c r="BI231" i="14"/>
  <c r="BH231" i="14"/>
  <c r="BG231" i="14"/>
  <c r="BF231" i="14"/>
  <c r="BE231" i="14"/>
  <c r="BD231" i="14"/>
  <c r="BY241" i="14"/>
  <c r="BX241" i="14"/>
  <c r="BW241" i="14"/>
  <c r="BV241" i="14"/>
  <c r="BU241" i="14"/>
  <c r="BT241" i="14"/>
  <c r="BS241" i="14"/>
  <c r="BR241" i="14"/>
  <c r="BQ241" i="14"/>
  <c r="BY231" i="14"/>
  <c r="BX231" i="14"/>
  <c r="BW231" i="14"/>
  <c r="BV231" i="14"/>
  <c r="BU231" i="14"/>
  <c r="BT231" i="14"/>
  <c r="BS231" i="14"/>
  <c r="BR231" i="14"/>
  <c r="BQ231" i="14"/>
  <c r="BY227" i="14"/>
  <c r="BX227" i="14"/>
  <c r="BW227" i="14"/>
  <c r="BV227" i="14"/>
  <c r="BU227" i="14"/>
  <c r="BT227" i="14"/>
  <c r="BS227" i="14"/>
  <c r="BR227" i="14"/>
  <c r="BQ227" i="14"/>
  <c r="R15" i="32" l="1"/>
  <c r="R14" i="32"/>
  <c r="R13" i="32"/>
  <c r="R12" i="32"/>
  <c r="R11" i="32"/>
  <c r="R10" i="32"/>
  <c r="R9" i="32"/>
  <c r="R8" i="32"/>
  <c r="R7" i="32"/>
  <c r="R6" i="32"/>
  <c r="A89" i="32"/>
  <c r="G76" i="19"/>
  <c r="G75" i="19"/>
  <c r="G74" i="19"/>
  <c r="G73" i="19"/>
  <c r="G72" i="19"/>
  <c r="G71" i="19"/>
  <c r="G70" i="19"/>
  <c r="G69" i="19"/>
  <c r="G68" i="19"/>
  <c r="G67" i="19"/>
  <c r="G66" i="19"/>
  <c r="G65" i="19"/>
  <c r="G64" i="19"/>
  <c r="G63" i="19"/>
  <c r="G62" i="19"/>
  <c r="G61" i="19"/>
  <c r="G60" i="19"/>
  <c r="G59" i="19"/>
  <c r="G58" i="19"/>
  <c r="G57" i="19"/>
  <c r="G56" i="19"/>
  <c r="G55" i="19"/>
  <c r="G54" i="19"/>
  <c r="G53" i="19"/>
  <c r="G52" i="19"/>
  <c r="G51" i="19"/>
  <c r="G50" i="19"/>
  <c r="G49" i="19"/>
  <c r="G48" i="19"/>
  <c r="G47" i="19"/>
  <c r="G46" i="19"/>
  <c r="G45" i="19"/>
  <c r="G44" i="19"/>
  <c r="G43" i="19"/>
  <c r="G42" i="19"/>
  <c r="G41" i="19"/>
  <c r="G40" i="19"/>
  <c r="G39" i="19"/>
  <c r="G38" i="19"/>
  <c r="G37" i="19"/>
  <c r="G36" i="19"/>
  <c r="G35" i="19"/>
  <c r="G34" i="19"/>
  <c r="G33" i="19"/>
  <c r="G32" i="19"/>
  <c r="G31" i="19"/>
  <c r="G30" i="19"/>
  <c r="G29" i="19"/>
  <c r="G28" i="19"/>
  <c r="G27" i="19"/>
  <c r="G26" i="19"/>
  <c r="G25" i="19"/>
  <c r="G24" i="19"/>
  <c r="G23" i="19"/>
  <c r="G22" i="19"/>
  <c r="G21" i="19"/>
  <c r="G20" i="19"/>
  <c r="G19" i="19"/>
  <c r="G18" i="19"/>
  <c r="G17" i="19"/>
  <c r="G16" i="19"/>
  <c r="G15" i="19"/>
  <c r="G14" i="19"/>
  <c r="G13" i="19"/>
  <c r="G12" i="19"/>
  <c r="G11" i="19"/>
  <c r="G10" i="19"/>
  <c r="G9" i="19"/>
  <c r="G8" i="19"/>
  <c r="G7" i="19"/>
  <c r="G6" i="19"/>
  <c r="X5" i="19"/>
  <c r="K34" i="32"/>
  <c r="K33" i="32"/>
  <c r="K32" i="32"/>
  <c r="K31" i="32"/>
  <c r="K30" i="32"/>
  <c r="K29" i="32"/>
  <c r="K28" i="32"/>
  <c r="K27" i="32"/>
  <c r="K26" i="32"/>
  <c r="K25" i="32"/>
  <c r="K24" i="32"/>
  <c r="K23" i="32"/>
  <c r="K22" i="32"/>
  <c r="K21" i="32"/>
  <c r="K20" i="32"/>
  <c r="K19" i="32"/>
  <c r="K18" i="32"/>
  <c r="K17" i="32"/>
  <c r="K16" i="32"/>
  <c r="X6" i="19" s="1"/>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E88" i="32"/>
  <c r="E87" i="32"/>
  <c r="E86" i="32"/>
  <c r="E85" i="32"/>
  <c r="E84" i="32"/>
  <c r="E83" i="32"/>
  <c r="E82" i="32"/>
  <c r="E81" i="32"/>
  <c r="E80" i="32"/>
  <c r="E79" i="32"/>
  <c r="E78" i="32"/>
  <c r="E77" i="32"/>
  <c r="E76" i="32"/>
  <c r="E75" i="32"/>
  <c r="E74" i="32"/>
  <c r="E73" i="32"/>
  <c r="E72" i="32"/>
  <c r="E71" i="32"/>
  <c r="E70" i="32"/>
  <c r="E69" i="32"/>
  <c r="E68" i="32"/>
  <c r="E67" i="32"/>
  <c r="E66" i="32"/>
  <c r="E65" i="32"/>
  <c r="E64" i="32"/>
  <c r="E63" i="32"/>
  <c r="E62" i="32"/>
  <c r="E61" i="32"/>
  <c r="E60" i="32"/>
  <c r="E59" i="32"/>
  <c r="E58" i="32"/>
  <c r="E57" i="32"/>
  <c r="E56" i="32"/>
  <c r="E55" i="32"/>
  <c r="E54" i="32"/>
  <c r="E53" i="32"/>
  <c r="E52" i="32"/>
  <c r="E51" i="32"/>
  <c r="E50" i="32"/>
  <c r="E49" i="32"/>
  <c r="E48" i="32"/>
  <c r="E47" i="32"/>
  <c r="E46" i="32"/>
  <c r="H46" i="32" s="1"/>
  <c r="E45" i="32"/>
  <c r="E44" i="32"/>
  <c r="E43" i="32"/>
  <c r="E42" i="32"/>
  <c r="E41" i="32"/>
  <c r="E40" i="32"/>
  <c r="E39" i="32"/>
  <c r="E38" i="32"/>
  <c r="H38" i="32" s="1"/>
  <c r="E37" i="32"/>
  <c r="E36" i="32"/>
  <c r="E35" i="32"/>
  <c r="E34" i="32"/>
  <c r="E33" i="32"/>
  <c r="E32" i="32"/>
  <c r="E31" i="32"/>
  <c r="E30" i="32"/>
  <c r="H30" i="32" s="1"/>
  <c r="E29" i="32"/>
  <c r="E28" i="32"/>
  <c r="E27" i="32"/>
  <c r="E26" i="32"/>
  <c r="E25" i="32"/>
  <c r="E24" i="32"/>
  <c r="E23" i="32"/>
  <c r="E22" i="32"/>
  <c r="H22" i="32" s="1"/>
  <c r="E21" i="32"/>
  <c r="E20" i="32"/>
  <c r="E19" i="32"/>
  <c r="E18" i="32"/>
  <c r="E17" i="32"/>
  <c r="E16" i="32"/>
  <c r="H54" i="32" l="1"/>
  <c r="H62" i="32"/>
  <c r="H24" i="32"/>
  <c r="H32" i="32"/>
  <c r="H40" i="32"/>
  <c r="H48" i="32"/>
  <c r="H56" i="32"/>
  <c r="H64" i="32"/>
  <c r="H72" i="32"/>
  <c r="H80" i="32"/>
  <c r="H88" i="32"/>
  <c r="H20" i="32"/>
  <c r="H28" i="32"/>
  <c r="H36" i="32"/>
  <c r="H44" i="32"/>
  <c r="H52" i="32"/>
  <c r="H60" i="32"/>
  <c r="H68" i="32"/>
  <c r="H76" i="32"/>
  <c r="H84" i="32"/>
  <c r="H70" i="32"/>
  <c r="H78" i="32"/>
  <c r="H19" i="32"/>
  <c r="H27" i="32"/>
  <c r="H35" i="32"/>
  <c r="H43" i="32"/>
  <c r="H86" i="32"/>
  <c r="H23" i="32"/>
  <c r="H31" i="32"/>
  <c r="H39" i="32"/>
  <c r="H47" i="32"/>
  <c r="H55" i="32"/>
  <c r="H63" i="32"/>
  <c r="H71" i="32"/>
  <c r="H79" i="32"/>
  <c r="H87" i="32"/>
  <c r="H18" i="32"/>
  <c r="H26" i="32"/>
  <c r="H34" i="32"/>
  <c r="H42" i="32"/>
  <c r="H50" i="32"/>
  <c r="H58" i="32"/>
  <c r="H66" i="32"/>
  <c r="H74" i="32"/>
  <c r="H82" i="32"/>
  <c r="X10" i="19"/>
  <c r="N20" i="32"/>
  <c r="C9" i="6" s="1"/>
  <c r="X11" i="19"/>
  <c r="N21" i="32"/>
  <c r="C10" i="6" s="1"/>
  <c r="X12" i="19"/>
  <c r="N22" i="32"/>
  <c r="C11" i="6" s="1"/>
  <c r="X20" i="19"/>
  <c r="N30" i="32"/>
  <c r="C19" i="6" s="1"/>
  <c r="H17" i="32"/>
  <c r="H25" i="32"/>
  <c r="H33" i="32"/>
  <c r="H41" i="32"/>
  <c r="H49" i="32"/>
  <c r="H57" i="32"/>
  <c r="H65" i="32"/>
  <c r="H73" i="32"/>
  <c r="H81" i="32"/>
  <c r="X13" i="19"/>
  <c r="N23" i="32"/>
  <c r="C12" i="6" s="1"/>
  <c r="X21" i="19"/>
  <c r="N31" i="32"/>
  <c r="C20" i="6" s="1"/>
  <c r="X22" i="19"/>
  <c r="N32" i="32"/>
  <c r="C21" i="6" s="1"/>
  <c r="H51" i="32"/>
  <c r="H59" i="32"/>
  <c r="H67" i="32"/>
  <c r="H75" i="32"/>
  <c r="H83" i="32"/>
  <c r="X7" i="19"/>
  <c r="N17" i="32"/>
  <c r="C6" i="6" s="1"/>
  <c r="X15" i="19"/>
  <c r="N25" i="32"/>
  <c r="C14" i="6" s="1"/>
  <c r="X23" i="19"/>
  <c r="N33" i="32"/>
  <c r="C22" i="6" s="1"/>
  <c r="X18" i="19"/>
  <c r="N28" i="32"/>
  <c r="C17" i="6" s="1"/>
  <c r="X19" i="19"/>
  <c r="N29" i="32"/>
  <c r="C18" i="6" s="1"/>
  <c r="X14" i="19"/>
  <c r="N24" i="32"/>
  <c r="C13" i="6" s="1"/>
  <c r="X8" i="19"/>
  <c r="N18" i="32"/>
  <c r="C7" i="6" s="1"/>
  <c r="X16" i="19"/>
  <c r="N26" i="32"/>
  <c r="C15" i="6" s="1"/>
  <c r="X24" i="19"/>
  <c r="N34" i="32"/>
  <c r="C23" i="6" s="1"/>
  <c r="H21" i="32"/>
  <c r="H29" i="32"/>
  <c r="H37" i="32"/>
  <c r="H45" i="32"/>
  <c r="H53" i="32"/>
  <c r="H61" i="32"/>
  <c r="H69" i="32"/>
  <c r="H77" i="32"/>
  <c r="H85" i="32"/>
  <c r="X9" i="19"/>
  <c r="N19" i="32"/>
  <c r="C8" i="6" s="1"/>
  <c r="X17" i="19"/>
  <c r="N27" i="32"/>
  <c r="C16" i="6" s="1"/>
  <c r="X25" i="19"/>
  <c r="N35" i="32"/>
  <c r="C24" i="6" s="1"/>
  <c r="H16" i="32"/>
  <c r="N16" i="32"/>
  <c r="C5" i="6" s="1"/>
  <c r="C16" i="32"/>
  <c r="D16" i="32" l="1"/>
  <c r="Y76" i="19" l="1"/>
  <c r="W76" i="19"/>
  <c r="V76" i="19"/>
  <c r="U76" i="19"/>
  <c r="T76" i="19"/>
  <c r="S76" i="19"/>
  <c r="R76" i="19"/>
  <c r="Q76" i="19"/>
  <c r="P76" i="19"/>
  <c r="O76" i="19"/>
  <c r="N76" i="19"/>
  <c r="M76" i="19"/>
  <c r="L76" i="19"/>
  <c r="K76" i="19"/>
  <c r="Y75" i="19"/>
  <c r="W75" i="19"/>
  <c r="V75" i="19"/>
  <c r="U75" i="19"/>
  <c r="T75" i="19"/>
  <c r="S75" i="19"/>
  <c r="R75" i="19"/>
  <c r="Q75" i="19"/>
  <c r="P75" i="19"/>
  <c r="O75" i="19"/>
  <c r="N75" i="19"/>
  <c r="M75" i="19"/>
  <c r="L75" i="19"/>
  <c r="K75" i="19"/>
  <c r="Y74" i="19"/>
  <c r="W74" i="19"/>
  <c r="V74" i="19"/>
  <c r="U74" i="19"/>
  <c r="T74" i="19"/>
  <c r="S74" i="19"/>
  <c r="R74" i="19"/>
  <c r="Q74" i="19"/>
  <c r="P74" i="19"/>
  <c r="O74" i="19"/>
  <c r="N74" i="19"/>
  <c r="M74" i="19"/>
  <c r="L74" i="19"/>
  <c r="K74" i="19"/>
  <c r="Y73" i="19"/>
  <c r="W73" i="19"/>
  <c r="V73" i="19"/>
  <c r="U73" i="19"/>
  <c r="T73" i="19"/>
  <c r="S73" i="19"/>
  <c r="R73" i="19"/>
  <c r="Q73" i="19"/>
  <c r="P73" i="19"/>
  <c r="O73" i="19"/>
  <c r="N73" i="19"/>
  <c r="M73" i="19"/>
  <c r="L73" i="19"/>
  <c r="K73" i="19"/>
  <c r="Y72" i="19"/>
  <c r="W72" i="19"/>
  <c r="V72" i="19"/>
  <c r="U72" i="19"/>
  <c r="T72" i="19"/>
  <c r="S72" i="19"/>
  <c r="R72" i="19"/>
  <c r="Q72" i="19"/>
  <c r="P72" i="19"/>
  <c r="O72" i="19"/>
  <c r="N72" i="19"/>
  <c r="M72" i="19"/>
  <c r="L72" i="19"/>
  <c r="K72" i="19"/>
  <c r="Y71" i="19"/>
  <c r="W71" i="19"/>
  <c r="V71" i="19"/>
  <c r="U71" i="19"/>
  <c r="T71" i="19"/>
  <c r="S71" i="19"/>
  <c r="R71" i="19"/>
  <c r="Q71" i="19"/>
  <c r="P71" i="19"/>
  <c r="O71" i="19"/>
  <c r="N71" i="19"/>
  <c r="M71" i="19"/>
  <c r="L71" i="19"/>
  <c r="K71" i="19"/>
  <c r="Y70" i="19"/>
  <c r="W70" i="19"/>
  <c r="V70" i="19"/>
  <c r="U70" i="19"/>
  <c r="T70" i="19"/>
  <c r="S70" i="19"/>
  <c r="R70" i="19"/>
  <c r="Q70" i="19"/>
  <c r="P70" i="19"/>
  <c r="O70" i="19"/>
  <c r="N70" i="19"/>
  <c r="M70" i="19"/>
  <c r="L70" i="19"/>
  <c r="K70" i="19"/>
  <c r="Y69" i="19"/>
  <c r="W69" i="19"/>
  <c r="V69" i="19"/>
  <c r="U69" i="19"/>
  <c r="T69" i="19"/>
  <c r="S69" i="19"/>
  <c r="R69" i="19"/>
  <c r="Q69" i="19"/>
  <c r="P69" i="19"/>
  <c r="O69" i="19"/>
  <c r="N69" i="19"/>
  <c r="M69" i="19"/>
  <c r="L69" i="19"/>
  <c r="K69" i="19"/>
  <c r="Y68" i="19"/>
  <c r="W68" i="19"/>
  <c r="V68" i="19"/>
  <c r="U68" i="19"/>
  <c r="T68" i="19"/>
  <c r="S68" i="19"/>
  <c r="R68" i="19"/>
  <c r="Q68" i="19"/>
  <c r="P68" i="19"/>
  <c r="O68" i="19"/>
  <c r="N68" i="19"/>
  <c r="M68" i="19"/>
  <c r="L68" i="19"/>
  <c r="K68" i="19"/>
  <c r="Y67" i="19"/>
  <c r="W67" i="19"/>
  <c r="V67" i="19"/>
  <c r="U67" i="19"/>
  <c r="T67" i="19"/>
  <c r="S67" i="19"/>
  <c r="R67" i="19"/>
  <c r="Q67" i="19"/>
  <c r="P67" i="19"/>
  <c r="O67" i="19"/>
  <c r="N67" i="19"/>
  <c r="M67" i="19"/>
  <c r="L67" i="19"/>
  <c r="K67" i="19"/>
  <c r="Y66" i="19"/>
  <c r="W66" i="19"/>
  <c r="V66" i="19"/>
  <c r="U66" i="19"/>
  <c r="T66" i="19"/>
  <c r="S66" i="19"/>
  <c r="R66" i="19"/>
  <c r="Q66" i="19"/>
  <c r="P66" i="19"/>
  <c r="O66" i="19"/>
  <c r="N66" i="19"/>
  <c r="M66" i="19"/>
  <c r="L66" i="19"/>
  <c r="K66" i="19"/>
  <c r="Y65" i="19"/>
  <c r="W65" i="19"/>
  <c r="V65" i="19"/>
  <c r="U65" i="19"/>
  <c r="T65" i="19"/>
  <c r="S65" i="19"/>
  <c r="R65" i="19"/>
  <c r="Q65" i="19"/>
  <c r="P65" i="19"/>
  <c r="O65" i="19"/>
  <c r="N65" i="19"/>
  <c r="M65" i="19"/>
  <c r="L65" i="19"/>
  <c r="K65" i="19"/>
  <c r="Y64" i="19"/>
  <c r="W64" i="19"/>
  <c r="V64" i="19"/>
  <c r="U64" i="19"/>
  <c r="T64" i="19"/>
  <c r="S64" i="19"/>
  <c r="R64" i="19"/>
  <c r="Q64" i="19"/>
  <c r="P64" i="19"/>
  <c r="O64" i="19"/>
  <c r="N64" i="19"/>
  <c r="M64" i="19"/>
  <c r="L64" i="19"/>
  <c r="K64" i="19"/>
  <c r="Y63" i="19"/>
  <c r="W63" i="19"/>
  <c r="V63" i="19"/>
  <c r="U63" i="19"/>
  <c r="T63" i="19"/>
  <c r="S63" i="19"/>
  <c r="R63" i="19"/>
  <c r="Q63" i="19"/>
  <c r="P63" i="19"/>
  <c r="O63" i="19"/>
  <c r="N63" i="19"/>
  <c r="M63" i="19"/>
  <c r="L63" i="19"/>
  <c r="K63" i="19"/>
  <c r="Y62" i="19"/>
  <c r="W62" i="19"/>
  <c r="V62" i="19"/>
  <c r="U62" i="19"/>
  <c r="T62" i="19"/>
  <c r="S62" i="19"/>
  <c r="R62" i="19"/>
  <c r="Q62" i="19"/>
  <c r="P62" i="19"/>
  <c r="O62" i="19"/>
  <c r="N62" i="19"/>
  <c r="M62" i="19"/>
  <c r="L62" i="19"/>
  <c r="K62" i="19"/>
  <c r="Y61" i="19"/>
  <c r="W61" i="19"/>
  <c r="V61" i="19"/>
  <c r="U61" i="19"/>
  <c r="T61" i="19"/>
  <c r="S61" i="19"/>
  <c r="R61" i="19"/>
  <c r="Q61" i="19"/>
  <c r="P61" i="19"/>
  <c r="O61" i="19"/>
  <c r="N61" i="19"/>
  <c r="M61" i="19"/>
  <c r="L61" i="19"/>
  <c r="K61" i="19"/>
  <c r="Y60" i="19"/>
  <c r="W60" i="19"/>
  <c r="V60" i="19"/>
  <c r="U60" i="19"/>
  <c r="T60" i="19"/>
  <c r="S60" i="19"/>
  <c r="R60" i="19"/>
  <c r="Q60" i="19"/>
  <c r="P60" i="19"/>
  <c r="O60" i="19"/>
  <c r="N60" i="19"/>
  <c r="M60" i="19"/>
  <c r="L60" i="19"/>
  <c r="K60" i="19"/>
  <c r="Y59" i="19"/>
  <c r="W59" i="19"/>
  <c r="V59" i="19"/>
  <c r="U59" i="19"/>
  <c r="T59" i="19"/>
  <c r="S59" i="19"/>
  <c r="R59" i="19"/>
  <c r="Q59" i="19"/>
  <c r="P59" i="19"/>
  <c r="O59" i="19"/>
  <c r="N59" i="19"/>
  <c r="M59" i="19"/>
  <c r="L59" i="19"/>
  <c r="K59" i="19"/>
  <c r="Y58" i="19"/>
  <c r="W58" i="19"/>
  <c r="V58" i="19"/>
  <c r="U58" i="19"/>
  <c r="T58" i="19"/>
  <c r="S58" i="19"/>
  <c r="R58" i="19"/>
  <c r="Q58" i="19"/>
  <c r="P58" i="19"/>
  <c r="O58" i="19"/>
  <c r="N58" i="19"/>
  <c r="M58" i="19"/>
  <c r="L58" i="19"/>
  <c r="K58" i="19"/>
  <c r="Y57" i="19"/>
  <c r="W57" i="19"/>
  <c r="V57" i="19"/>
  <c r="U57" i="19"/>
  <c r="T57" i="19"/>
  <c r="S57" i="19"/>
  <c r="R57" i="19"/>
  <c r="Q57" i="19"/>
  <c r="P57" i="19"/>
  <c r="O57" i="19"/>
  <c r="N57" i="19"/>
  <c r="M57" i="19"/>
  <c r="L57" i="19"/>
  <c r="K57" i="19"/>
  <c r="Y56" i="19"/>
  <c r="W56" i="19"/>
  <c r="V56" i="19"/>
  <c r="U56" i="19"/>
  <c r="T56" i="19"/>
  <c r="S56" i="19"/>
  <c r="R56" i="19"/>
  <c r="Q56" i="19"/>
  <c r="P56" i="19"/>
  <c r="O56" i="19"/>
  <c r="N56" i="19"/>
  <c r="M56" i="19"/>
  <c r="L56" i="19"/>
  <c r="K56" i="19"/>
  <c r="Y55" i="19"/>
  <c r="W55" i="19"/>
  <c r="V55" i="19"/>
  <c r="U55" i="19"/>
  <c r="T55" i="19"/>
  <c r="S55" i="19"/>
  <c r="R55" i="19"/>
  <c r="Q55" i="19"/>
  <c r="P55" i="19"/>
  <c r="O55" i="19"/>
  <c r="N55" i="19"/>
  <c r="M55" i="19"/>
  <c r="L55" i="19"/>
  <c r="K55" i="19"/>
  <c r="Y54" i="19"/>
  <c r="W54" i="19"/>
  <c r="V54" i="19"/>
  <c r="U54" i="19"/>
  <c r="T54" i="19"/>
  <c r="S54" i="19"/>
  <c r="R54" i="19"/>
  <c r="Q54" i="19"/>
  <c r="P54" i="19"/>
  <c r="O54" i="19"/>
  <c r="N54" i="19"/>
  <c r="M54" i="19"/>
  <c r="L54" i="19"/>
  <c r="K54" i="19"/>
  <c r="Y53" i="19"/>
  <c r="W53" i="19"/>
  <c r="V53" i="19"/>
  <c r="U53" i="19"/>
  <c r="T53" i="19"/>
  <c r="S53" i="19"/>
  <c r="R53" i="19"/>
  <c r="Q53" i="19"/>
  <c r="P53" i="19"/>
  <c r="O53" i="19"/>
  <c r="N53" i="19"/>
  <c r="M53" i="19"/>
  <c r="L53" i="19"/>
  <c r="K53" i="19"/>
  <c r="Y52" i="19"/>
  <c r="W52" i="19"/>
  <c r="V52" i="19"/>
  <c r="U52" i="19"/>
  <c r="T52" i="19"/>
  <c r="S52" i="19"/>
  <c r="R52" i="19"/>
  <c r="Q52" i="19"/>
  <c r="P52" i="19"/>
  <c r="O52" i="19"/>
  <c r="N52" i="19"/>
  <c r="M52" i="19"/>
  <c r="L52" i="19"/>
  <c r="K52" i="19"/>
  <c r="Y51" i="19"/>
  <c r="W51" i="19"/>
  <c r="V51" i="19"/>
  <c r="U51" i="19"/>
  <c r="T51" i="19"/>
  <c r="S51" i="19"/>
  <c r="R51" i="19"/>
  <c r="Q51" i="19"/>
  <c r="P51" i="19"/>
  <c r="O51" i="19"/>
  <c r="N51" i="19"/>
  <c r="M51" i="19"/>
  <c r="L51" i="19"/>
  <c r="K51" i="19"/>
  <c r="Y50" i="19"/>
  <c r="W50" i="19"/>
  <c r="V50" i="19"/>
  <c r="U50" i="19"/>
  <c r="T50" i="19"/>
  <c r="S50" i="19"/>
  <c r="R50" i="19"/>
  <c r="Q50" i="19"/>
  <c r="P50" i="19"/>
  <c r="O50" i="19"/>
  <c r="N50" i="19"/>
  <c r="M50" i="19"/>
  <c r="L50" i="19"/>
  <c r="K50" i="19"/>
  <c r="Y49" i="19"/>
  <c r="W49" i="19"/>
  <c r="V49" i="19"/>
  <c r="U49" i="19"/>
  <c r="T49" i="19"/>
  <c r="S49" i="19"/>
  <c r="R49" i="19"/>
  <c r="Q49" i="19"/>
  <c r="P49" i="19"/>
  <c r="O49" i="19"/>
  <c r="N49" i="19"/>
  <c r="M49" i="19"/>
  <c r="L49" i="19"/>
  <c r="K49" i="19"/>
  <c r="Y48" i="19"/>
  <c r="W48" i="19"/>
  <c r="V48" i="19"/>
  <c r="U48" i="19"/>
  <c r="T48" i="19"/>
  <c r="S48" i="19"/>
  <c r="R48" i="19"/>
  <c r="Q48" i="19"/>
  <c r="P48" i="19"/>
  <c r="O48" i="19"/>
  <c r="N48" i="19"/>
  <c r="M48" i="19"/>
  <c r="L48" i="19"/>
  <c r="K48" i="19"/>
  <c r="Y47" i="19"/>
  <c r="W47" i="19"/>
  <c r="V47" i="19"/>
  <c r="U47" i="19"/>
  <c r="T47" i="19"/>
  <c r="S47" i="19"/>
  <c r="R47" i="19"/>
  <c r="Q47" i="19"/>
  <c r="P47" i="19"/>
  <c r="O47" i="19"/>
  <c r="N47" i="19"/>
  <c r="M47" i="19"/>
  <c r="L47" i="19"/>
  <c r="K47" i="19"/>
  <c r="Y46" i="19"/>
  <c r="W46" i="19"/>
  <c r="V46" i="19"/>
  <c r="U46" i="19"/>
  <c r="T46" i="19"/>
  <c r="S46" i="19"/>
  <c r="R46" i="19"/>
  <c r="Q46" i="19"/>
  <c r="P46" i="19"/>
  <c r="O46" i="19"/>
  <c r="N46" i="19"/>
  <c r="M46" i="19"/>
  <c r="L46" i="19"/>
  <c r="K46" i="19"/>
  <c r="Y45" i="19"/>
  <c r="W45" i="19"/>
  <c r="V45" i="19"/>
  <c r="U45" i="19"/>
  <c r="T45" i="19"/>
  <c r="S45" i="19"/>
  <c r="R45" i="19"/>
  <c r="Q45" i="19"/>
  <c r="P45" i="19"/>
  <c r="O45" i="19"/>
  <c r="N45" i="19"/>
  <c r="M45" i="19"/>
  <c r="L45" i="19"/>
  <c r="K45" i="19"/>
  <c r="Y44" i="19"/>
  <c r="W44" i="19"/>
  <c r="V44" i="19"/>
  <c r="U44" i="19"/>
  <c r="T44" i="19"/>
  <c r="S44" i="19"/>
  <c r="R44" i="19"/>
  <c r="Q44" i="19"/>
  <c r="P44" i="19"/>
  <c r="O44" i="19"/>
  <c r="N44" i="19"/>
  <c r="M44" i="19"/>
  <c r="L44" i="19"/>
  <c r="K44" i="19"/>
  <c r="Y43" i="19"/>
  <c r="W43" i="19"/>
  <c r="V43" i="19"/>
  <c r="U43" i="19"/>
  <c r="T43" i="19"/>
  <c r="S43" i="19"/>
  <c r="R43" i="19"/>
  <c r="Q43" i="19"/>
  <c r="P43" i="19"/>
  <c r="O43" i="19"/>
  <c r="N43" i="19"/>
  <c r="M43" i="19"/>
  <c r="L43" i="19"/>
  <c r="K43" i="19"/>
  <c r="Y42" i="19"/>
  <c r="W42" i="19"/>
  <c r="V42" i="19"/>
  <c r="U42" i="19"/>
  <c r="T42" i="19"/>
  <c r="S42" i="19"/>
  <c r="R42" i="19"/>
  <c r="Q42" i="19"/>
  <c r="P42" i="19"/>
  <c r="O42" i="19"/>
  <c r="N42" i="19"/>
  <c r="M42" i="19"/>
  <c r="L42" i="19"/>
  <c r="K42" i="19"/>
  <c r="Y41" i="19"/>
  <c r="W41" i="19"/>
  <c r="V41" i="19"/>
  <c r="U41" i="19"/>
  <c r="T41" i="19"/>
  <c r="S41" i="19"/>
  <c r="R41" i="19"/>
  <c r="Q41" i="19"/>
  <c r="P41" i="19"/>
  <c r="O41" i="19"/>
  <c r="N41" i="19"/>
  <c r="M41" i="19"/>
  <c r="L41" i="19"/>
  <c r="K41" i="19"/>
  <c r="Y40" i="19"/>
  <c r="W40" i="19"/>
  <c r="V40" i="19"/>
  <c r="U40" i="19"/>
  <c r="T40" i="19"/>
  <c r="S40" i="19"/>
  <c r="R40" i="19"/>
  <c r="Q40" i="19"/>
  <c r="P40" i="19"/>
  <c r="O40" i="19"/>
  <c r="N40" i="19"/>
  <c r="M40" i="19"/>
  <c r="L40" i="19"/>
  <c r="K40" i="19"/>
  <c r="Y39" i="19"/>
  <c r="W39" i="19"/>
  <c r="V39" i="19"/>
  <c r="U39" i="19"/>
  <c r="T39" i="19"/>
  <c r="S39" i="19"/>
  <c r="R39" i="19"/>
  <c r="Q39" i="19"/>
  <c r="P39" i="19"/>
  <c r="O39" i="19"/>
  <c r="N39" i="19"/>
  <c r="M39" i="19"/>
  <c r="L39" i="19"/>
  <c r="K39" i="19"/>
  <c r="Y38" i="19"/>
  <c r="W38" i="19"/>
  <c r="V38" i="19"/>
  <c r="U38" i="19"/>
  <c r="T38" i="19"/>
  <c r="S38" i="19"/>
  <c r="R38" i="19"/>
  <c r="Q38" i="19"/>
  <c r="P38" i="19"/>
  <c r="O38" i="19"/>
  <c r="N38" i="19"/>
  <c r="M38" i="19"/>
  <c r="L38" i="19"/>
  <c r="K38" i="19"/>
  <c r="Y37" i="19"/>
  <c r="W37" i="19"/>
  <c r="V37" i="19"/>
  <c r="U37" i="19"/>
  <c r="T37" i="19"/>
  <c r="S37" i="19"/>
  <c r="R37" i="19"/>
  <c r="Q37" i="19"/>
  <c r="P37" i="19"/>
  <c r="O37" i="19"/>
  <c r="N37" i="19"/>
  <c r="M37" i="19"/>
  <c r="L37" i="19"/>
  <c r="K37" i="19"/>
  <c r="Y36" i="19"/>
  <c r="W36" i="19"/>
  <c r="V36" i="19"/>
  <c r="U36" i="19"/>
  <c r="T36" i="19"/>
  <c r="S36" i="19"/>
  <c r="R36" i="19"/>
  <c r="Q36" i="19"/>
  <c r="P36" i="19"/>
  <c r="O36" i="19"/>
  <c r="N36" i="19"/>
  <c r="M36" i="19"/>
  <c r="L36" i="19"/>
  <c r="K36" i="19"/>
  <c r="Y35" i="19"/>
  <c r="W35" i="19"/>
  <c r="V35" i="19"/>
  <c r="U35" i="19"/>
  <c r="T35" i="19"/>
  <c r="S35" i="19"/>
  <c r="R35" i="19"/>
  <c r="Q35" i="19"/>
  <c r="P35" i="19"/>
  <c r="O35" i="19"/>
  <c r="N35" i="19"/>
  <c r="M35" i="19"/>
  <c r="L35" i="19"/>
  <c r="K35" i="19"/>
  <c r="Y34" i="19"/>
  <c r="W34" i="19"/>
  <c r="V34" i="19"/>
  <c r="U34" i="19"/>
  <c r="T34" i="19"/>
  <c r="S34" i="19"/>
  <c r="R34" i="19"/>
  <c r="Q34" i="19"/>
  <c r="P34" i="19"/>
  <c r="O34" i="19"/>
  <c r="N34" i="19"/>
  <c r="M34" i="19"/>
  <c r="L34" i="19"/>
  <c r="K34" i="19"/>
  <c r="Y33" i="19"/>
  <c r="W33" i="19"/>
  <c r="V33" i="19"/>
  <c r="U33" i="19"/>
  <c r="T33" i="19"/>
  <c r="S33" i="19"/>
  <c r="R33" i="19"/>
  <c r="Q33" i="19"/>
  <c r="P33" i="19"/>
  <c r="O33" i="19"/>
  <c r="N33" i="19"/>
  <c r="M33" i="19"/>
  <c r="L33" i="19"/>
  <c r="K33" i="19"/>
  <c r="Y32" i="19"/>
  <c r="W32" i="19"/>
  <c r="V32" i="19"/>
  <c r="U32" i="19"/>
  <c r="T32" i="19"/>
  <c r="S32" i="19"/>
  <c r="R32" i="19"/>
  <c r="Q32" i="19"/>
  <c r="P32" i="19"/>
  <c r="O32" i="19"/>
  <c r="N32" i="19"/>
  <c r="M32" i="19"/>
  <c r="L32" i="19"/>
  <c r="K32" i="19"/>
  <c r="Y31" i="19"/>
  <c r="W31" i="19"/>
  <c r="V31" i="19"/>
  <c r="U31" i="19"/>
  <c r="T31" i="19"/>
  <c r="S31" i="19"/>
  <c r="R31" i="19"/>
  <c r="Q31" i="19"/>
  <c r="P31" i="19"/>
  <c r="O31" i="19"/>
  <c r="N31" i="19"/>
  <c r="M31" i="19"/>
  <c r="L31" i="19"/>
  <c r="K31" i="19"/>
  <c r="Y30" i="19"/>
  <c r="W30" i="19"/>
  <c r="V30" i="19"/>
  <c r="U30" i="19"/>
  <c r="T30" i="19"/>
  <c r="S30" i="19"/>
  <c r="R30" i="19"/>
  <c r="Q30" i="19"/>
  <c r="P30" i="19"/>
  <c r="O30" i="19"/>
  <c r="N30" i="19"/>
  <c r="M30" i="19"/>
  <c r="L30" i="19"/>
  <c r="K30" i="19"/>
  <c r="Y29" i="19"/>
  <c r="W29" i="19"/>
  <c r="V29" i="19"/>
  <c r="U29" i="19"/>
  <c r="T29" i="19"/>
  <c r="S29" i="19"/>
  <c r="R29" i="19"/>
  <c r="Q29" i="19"/>
  <c r="P29" i="19"/>
  <c r="O29" i="19"/>
  <c r="N29" i="19"/>
  <c r="M29" i="19"/>
  <c r="L29" i="19"/>
  <c r="K29" i="19"/>
  <c r="Y28" i="19"/>
  <c r="W28" i="19"/>
  <c r="V28" i="19"/>
  <c r="U28" i="19"/>
  <c r="T28" i="19"/>
  <c r="S28" i="19"/>
  <c r="R28" i="19"/>
  <c r="Q28" i="19"/>
  <c r="P28" i="19"/>
  <c r="O28" i="19"/>
  <c r="N28" i="19"/>
  <c r="M28" i="19"/>
  <c r="L28" i="19"/>
  <c r="K28" i="19"/>
  <c r="Y27" i="19"/>
  <c r="W27" i="19"/>
  <c r="V27" i="19"/>
  <c r="U27" i="19"/>
  <c r="T27" i="19"/>
  <c r="S27" i="19"/>
  <c r="R27" i="19"/>
  <c r="Q27" i="19"/>
  <c r="P27" i="19"/>
  <c r="O27" i="19"/>
  <c r="N27" i="19"/>
  <c r="M27" i="19"/>
  <c r="L27" i="19"/>
  <c r="K27" i="19"/>
  <c r="Y26" i="19"/>
  <c r="W26" i="19"/>
  <c r="V26" i="19"/>
  <c r="U26" i="19"/>
  <c r="T26" i="19"/>
  <c r="S26" i="19"/>
  <c r="R26" i="19"/>
  <c r="Q26" i="19"/>
  <c r="P26" i="19"/>
  <c r="O26" i="19"/>
  <c r="N26" i="19"/>
  <c r="M26" i="19"/>
  <c r="L26" i="19"/>
  <c r="K26" i="19"/>
  <c r="Y25" i="19"/>
  <c r="W25" i="19"/>
  <c r="V25" i="19"/>
  <c r="U25" i="19"/>
  <c r="T25" i="19"/>
  <c r="S25" i="19"/>
  <c r="R25" i="19"/>
  <c r="Q25" i="19"/>
  <c r="P25" i="19"/>
  <c r="O25" i="19"/>
  <c r="N25" i="19"/>
  <c r="M25" i="19"/>
  <c r="L25" i="19"/>
  <c r="K25" i="19"/>
  <c r="Y24" i="19"/>
  <c r="W24" i="19"/>
  <c r="V24" i="19"/>
  <c r="U24" i="19"/>
  <c r="T24" i="19"/>
  <c r="S24" i="19"/>
  <c r="R24" i="19"/>
  <c r="Q24" i="19"/>
  <c r="P24" i="19"/>
  <c r="O24" i="19"/>
  <c r="Z24" i="19" s="1"/>
  <c r="N24" i="19"/>
  <c r="M24" i="19"/>
  <c r="L24" i="19"/>
  <c r="K24" i="19"/>
  <c r="Y23" i="19"/>
  <c r="W23" i="19"/>
  <c r="V23" i="19"/>
  <c r="U23" i="19"/>
  <c r="T23" i="19"/>
  <c r="S23" i="19"/>
  <c r="R23" i="19"/>
  <c r="Q23" i="19"/>
  <c r="P23" i="19"/>
  <c r="O23" i="19"/>
  <c r="N23" i="19"/>
  <c r="M23" i="19"/>
  <c r="L23" i="19"/>
  <c r="K23" i="19"/>
  <c r="Y22" i="19"/>
  <c r="W22" i="19"/>
  <c r="V22" i="19"/>
  <c r="U22" i="19"/>
  <c r="T22" i="19"/>
  <c r="S22" i="19"/>
  <c r="R22" i="19"/>
  <c r="Q22" i="19"/>
  <c r="P22" i="19"/>
  <c r="O22" i="19"/>
  <c r="Z22" i="19" s="1"/>
  <c r="N22" i="19"/>
  <c r="M22" i="19"/>
  <c r="L22" i="19"/>
  <c r="K22" i="19"/>
  <c r="Y21" i="19"/>
  <c r="W21" i="19"/>
  <c r="V21" i="19"/>
  <c r="U21" i="19"/>
  <c r="T21" i="19"/>
  <c r="S21" i="19"/>
  <c r="R21" i="19"/>
  <c r="Q21" i="19"/>
  <c r="P21" i="19"/>
  <c r="O21" i="19"/>
  <c r="Z21" i="19" s="1"/>
  <c r="N21" i="19"/>
  <c r="M21" i="19"/>
  <c r="L21" i="19"/>
  <c r="K21" i="19"/>
  <c r="Y20" i="19"/>
  <c r="W20" i="19"/>
  <c r="V20" i="19"/>
  <c r="U20" i="19"/>
  <c r="T20" i="19"/>
  <c r="S20" i="19"/>
  <c r="R20" i="19"/>
  <c r="Q20" i="19"/>
  <c r="P20" i="19"/>
  <c r="O20" i="19"/>
  <c r="N20" i="19"/>
  <c r="M20" i="19"/>
  <c r="L20" i="19"/>
  <c r="K20" i="19"/>
  <c r="Y19" i="19"/>
  <c r="W19" i="19"/>
  <c r="V19" i="19"/>
  <c r="U19" i="19"/>
  <c r="T19" i="19"/>
  <c r="S19" i="19"/>
  <c r="R19" i="19"/>
  <c r="Q19" i="19"/>
  <c r="P19" i="19"/>
  <c r="O19" i="19"/>
  <c r="N19" i="19"/>
  <c r="M19" i="19"/>
  <c r="L19" i="19"/>
  <c r="K19" i="19"/>
  <c r="Y18" i="19"/>
  <c r="W18" i="19"/>
  <c r="V18" i="19"/>
  <c r="U18" i="19"/>
  <c r="T18" i="19"/>
  <c r="S18" i="19"/>
  <c r="R18" i="19"/>
  <c r="Q18" i="19"/>
  <c r="P18" i="19"/>
  <c r="O18" i="19"/>
  <c r="N18" i="19"/>
  <c r="M18" i="19"/>
  <c r="L18" i="19"/>
  <c r="K18" i="19"/>
  <c r="Y17" i="19"/>
  <c r="W17" i="19"/>
  <c r="V17" i="19"/>
  <c r="U17" i="19"/>
  <c r="T17" i="19"/>
  <c r="S17" i="19"/>
  <c r="R17" i="19"/>
  <c r="Q17" i="19"/>
  <c r="P17" i="19"/>
  <c r="O17" i="19"/>
  <c r="Z17" i="19" s="1"/>
  <c r="N17" i="19"/>
  <c r="M17" i="19"/>
  <c r="L17" i="19"/>
  <c r="K17" i="19"/>
  <c r="Y16" i="19"/>
  <c r="W16" i="19"/>
  <c r="V16" i="19"/>
  <c r="U16" i="19"/>
  <c r="T16" i="19"/>
  <c r="S16" i="19"/>
  <c r="R16" i="19"/>
  <c r="Q16" i="19"/>
  <c r="P16" i="19"/>
  <c r="O16" i="19"/>
  <c r="Z16" i="19" s="1"/>
  <c r="N16" i="19"/>
  <c r="M16" i="19"/>
  <c r="L16" i="19"/>
  <c r="K16" i="19"/>
  <c r="Y15" i="19"/>
  <c r="W15" i="19"/>
  <c r="V15" i="19"/>
  <c r="U15" i="19"/>
  <c r="T15" i="19"/>
  <c r="S15" i="19"/>
  <c r="R15" i="19"/>
  <c r="Q15" i="19"/>
  <c r="P15" i="19"/>
  <c r="O15" i="19"/>
  <c r="N15" i="19"/>
  <c r="M15" i="19"/>
  <c r="L15" i="19"/>
  <c r="K15" i="19"/>
  <c r="Y14" i="19"/>
  <c r="W14" i="19"/>
  <c r="V14" i="19"/>
  <c r="U14" i="19"/>
  <c r="T14" i="19"/>
  <c r="S14" i="19"/>
  <c r="R14" i="19"/>
  <c r="Q14" i="19"/>
  <c r="P14" i="19"/>
  <c r="O14" i="19"/>
  <c r="N14" i="19"/>
  <c r="M14" i="19"/>
  <c r="L14" i="19"/>
  <c r="K14" i="19"/>
  <c r="Y13" i="19"/>
  <c r="W13" i="19"/>
  <c r="V13" i="19"/>
  <c r="U13" i="19"/>
  <c r="T13" i="19"/>
  <c r="S13" i="19"/>
  <c r="R13" i="19"/>
  <c r="Q13" i="19"/>
  <c r="P13" i="19"/>
  <c r="O13" i="19"/>
  <c r="N13" i="19"/>
  <c r="M13" i="19"/>
  <c r="L13" i="19"/>
  <c r="K13" i="19"/>
  <c r="Y12" i="19"/>
  <c r="W12" i="19"/>
  <c r="V12" i="19"/>
  <c r="U12" i="19"/>
  <c r="T12" i="19"/>
  <c r="S12" i="19"/>
  <c r="R12" i="19"/>
  <c r="Q12" i="19"/>
  <c r="P12" i="19"/>
  <c r="O12" i="19"/>
  <c r="N12" i="19"/>
  <c r="M12" i="19"/>
  <c r="L12" i="19"/>
  <c r="K12" i="19"/>
  <c r="Y11" i="19"/>
  <c r="W11" i="19"/>
  <c r="V11" i="19"/>
  <c r="U11" i="19"/>
  <c r="T11" i="19"/>
  <c r="S11" i="19"/>
  <c r="R11" i="19"/>
  <c r="Q11" i="19"/>
  <c r="P11" i="19"/>
  <c r="O11" i="19"/>
  <c r="N11" i="19"/>
  <c r="M11" i="19"/>
  <c r="L11" i="19"/>
  <c r="K11" i="19"/>
  <c r="Y10" i="19"/>
  <c r="W10" i="19"/>
  <c r="V10" i="19"/>
  <c r="U10" i="19"/>
  <c r="T10" i="19"/>
  <c r="S10" i="19"/>
  <c r="R10" i="19"/>
  <c r="Q10" i="19"/>
  <c r="P10" i="19"/>
  <c r="O10" i="19"/>
  <c r="Z10" i="19" s="1"/>
  <c r="N10" i="19"/>
  <c r="M10" i="19"/>
  <c r="L10" i="19"/>
  <c r="K10" i="19"/>
  <c r="Y9" i="19"/>
  <c r="W9" i="19"/>
  <c r="V9" i="19"/>
  <c r="U9" i="19"/>
  <c r="T9" i="19"/>
  <c r="S9" i="19"/>
  <c r="R9" i="19"/>
  <c r="Q9" i="19"/>
  <c r="P9" i="19"/>
  <c r="O9" i="19"/>
  <c r="Z9" i="19" s="1"/>
  <c r="N9" i="19"/>
  <c r="M9" i="19"/>
  <c r="L9" i="19"/>
  <c r="K9" i="19"/>
  <c r="Y8" i="19"/>
  <c r="W8" i="19"/>
  <c r="V8" i="19"/>
  <c r="U8" i="19"/>
  <c r="T8" i="19"/>
  <c r="S8" i="19"/>
  <c r="R8" i="19"/>
  <c r="Q8" i="19"/>
  <c r="P8" i="19"/>
  <c r="O8" i="19"/>
  <c r="N8" i="19"/>
  <c r="M8" i="19"/>
  <c r="L8" i="19"/>
  <c r="K8" i="19"/>
  <c r="Y7" i="19"/>
  <c r="W7" i="19"/>
  <c r="V7" i="19"/>
  <c r="U7" i="19"/>
  <c r="T7" i="19"/>
  <c r="S7" i="19"/>
  <c r="R7" i="19"/>
  <c r="Q7" i="19"/>
  <c r="P7" i="19"/>
  <c r="O7" i="19"/>
  <c r="N7" i="19"/>
  <c r="M7" i="19"/>
  <c r="L7" i="19"/>
  <c r="K7" i="19"/>
  <c r="Y6" i="19"/>
  <c r="W6" i="19"/>
  <c r="V6" i="19"/>
  <c r="U6" i="19"/>
  <c r="T6" i="19"/>
  <c r="S6" i="19"/>
  <c r="R6" i="19"/>
  <c r="Q6" i="19"/>
  <c r="P6" i="19"/>
  <c r="O6" i="19"/>
  <c r="N6" i="19"/>
  <c r="M6" i="19"/>
  <c r="L6" i="19"/>
  <c r="K6" i="19"/>
  <c r="J76" i="19"/>
  <c r="J75" i="19"/>
  <c r="J74" i="19"/>
  <c r="J73" i="19"/>
  <c r="J72" i="19"/>
  <c r="J71" i="19"/>
  <c r="J70" i="19"/>
  <c r="J69" i="19"/>
  <c r="J68" i="19"/>
  <c r="J67" i="19"/>
  <c r="J66" i="19"/>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I76" i="19"/>
  <c r="H76" i="19"/>
  <c r="F76" i="19"/>
  <c r="E76" i="19"/>
  <c r="D76" i="19"/>
  <c r="C76" i="19"/>
  <c r="B76" i="19"/>
  <c r="I75" i="19"/>
  <c r="H75" i="19"/>
  <c r="F75" i="19"/>
  <c r="E75" i="19"/>
  <c r="D75" i="19"/>
  <c r="C75" i="19"/>
  <c r="B75" i="19"/>
  <c r="I74" i="19"/>
  <c r="H74" i="19"/>
  <c r="F74" i="19"/>
  <c r="E74" i="19"/>
  <c r="D74" i="19"/>
  <c r="C74" i="19"/>
  <c r="B74" i="19"/>
  <c r="I73" i="19"/>
  <c r="H73" i="19"/>
  <c r="F73" i="19"/>
  <c r="E73" i="19"/>
  <c r="D73" i="19"/>
  <c r="C73" i="19"/>
  <c r="B73" i="19"/>
  <c r="I72" i="19"/>
  <c r="H72" i="19"/>
  <c r="F72" i="19"/>
  <c r="E72" i="19"/>
  <c r="D72" i="19"/>
  <c r="C72" i="19"/>
  <c r="B72" i="19"/>
  <c r="I71" i="19"/>
  <c r="H71" i="19"/>
  <c r="F71" i="19"/>
  <c r="E71" i="19"/>
  <c r="D71" i="19"/>
  <c r="C71" i="19"/>
  <c r="B71" i="19"/>
  <c r="I70" i="19"/>
  <c r="H70" i="19"/>
  <c r="F70" i="19"/>
  <c r="E70" i="19"/>
  <c r="D70" i="19"/>
  <c r="C70" i="19"/>
  <c r="B70" i="19"/>
  <c r="I69" i="19"/>
  <c r="H69" i="19"/>
  <c r="F69" i="19"/>
  <c r="E69" i="19"/>
  <c r="D69" i="19"/>
  <c r="C69" i="19"/>
  <c r="B69" i="19"/>
  <c r="I68" i="19"/>
  <c r="H68" i="19"/>
  <c r="F68" i="19"/>
  <c r="E68" i="19"/>
  <c r="D68" i="19"/>
  <c r="C68" i="19"/>
  <c r="B68" i="19"/>
  <c r="I67" i="19"/>
  <c r="H67" i="19"/>
  <c r="F67" i="19"/>
  <c r="E67" i="19"/>
  <c r="D67" i="19"/>
  <c r="C67" i="19"/>
  <c r="B67" i="19"/>
  <c r="I66" i="19"/>
  <c r="H66" i="19"/>
  <c r="F66" i="19"/>
  <c r="E66" i="19"/>
  <c r="D66" i="19"/>
  <c r="C66" i="19"/>
  <c r="B66" i="19"/>
  <c r="I65" i="19"/>
  <c r="H65" i="19"/>
  <c r="F65" i="19"/>
  <c r="E65" i="19"/>
  <c r="D65" i="19"/>
  <c r="C65" i="19"/>
  <c r="B65" i="19"/>
  <c r="I64" i="19"/>
  <c r="H64" i="19"/>
  <c r="F64" i="19"/>
  <c r="E64" i="19"/>
  <c r="D64" i="19"/>
  <c r="C64" i="19"/>
  <c r="B64" i="19"/>
  <c r="I63" i="19"/>
  <c r="H63" i="19"/>
  <c r="F63" i="19"/>
  <c r="E63" i="19"/>
  <c r="D63" i="19"/>
  <c r="C63" i="19"/>
  <c r="B63" i="19"/>
  <c r="I62" i="19"/>
  <c r="H62" i="19"/>
  <c r="F62" i="19"/>
  <c r="E62" i="19"/>
  <c r="D62" i="19"/>
  <c r="C62" i="19"/>
  <c r="B62" i="19"/>
  <c r="I61" i="19"/>
  <c r="H61" i="19"/>
  <c r="F61" i="19"/>
  <c r="E61" i="19"/>
  <c r="D61" i="19"/>
  <c r="C61" i="19"/>
  <c r="B61" i="19"/>
  <c r="I60" i="19"/>
  <c r="H60" i="19"/>
  <c r="F60" i="19"/>
  <c r="E60" i="19"/>
  <c r="D60" i="19"/>
  <c r="C60" i="19"/>
  <c r="B60" i="19"/>
  <c r="I59" i="19"/>
  <c r="H59" i="19"/>
  <c r="F59" i="19"/>
  <c r="E59" i="19"/>
  <c r="D59" i="19"/>
  <c r="C59" i="19"/>
  <c r="B59" i="19"/>
  <c r="I58" i="19"/>
  <c r="H58" i="19"/>
  <c r="F58" i="19"/>
  <c r="E58" i="19"/>
  <c r="D58" i="19"/>
  <c r="C58" i="19"/>
  <c r="B58" i="19"/>
  <c r="I57" i="19"/>
  <c r="H57" i="19"/>
  <c r="F57" i="19"/>
  <c r="E57" i="19"/>
  <c r="D57" i="19"/>
  <c r="C57" i="19"/>
  <c r="B57" i="19"/>
  <c r="I56" i="19"/>
  <c r="H56" i="19"/>
  <c r="F56" i="19"/>
  <c r="E56" i="19"/>
  <c r="D56" i="19"/>
  <c r="C56" i="19"/>
  <c r="B56" i="19"/>
  <c r="I55" i="19"/>
  <c r="H55" i="19"/>
  <c r="F55" i="19"/>
  <c r="E55" i="19"/>
  <c r="D55" i="19"/>
  <c r="C55" i="19"/>
  <c r="B55" i="19"/>
  <c r="I54" i="19"/>
  <c r="H54" i="19"/>
  <c r="F54" i="19"/>
  <c r="E54" i="19"/>
  <c r="D54" i="19"/>
  <c r="C54" i="19"/>
  <c r="B54" i="19"/>
  <c r="I53" i="19"/>
  <c r="H53" i="19"/>
  <c r="F53" i="19"/>
  <c r="E53" i="19"/>
  <c r="D53" i="19"/>
  <c r="C53" i="19"/>
  <c r="B53" i="19"/>
  <c r="I52" i="19"/>
  <c r="H52" i="19"/>
  <c r="F52" i="19"/>
  <c r="E52" i="19"/>
  <c r="D52" i="19"/>
  <c r="C52" i="19"/>
  <c r="B52" i="19"/>
  <c r="I51" i="19"/>
  <c r="H51" i="19"/>
  <c r="F51" i="19"/>
  <c r="E51" i="19"/>
  <c r="D51" i="19"/>
  <c r="C51" i="19"/>
  <c r="B51" i="19"/>
  <c r="I50" i="19"/>
  <c r="H50" i="19"/>
  <c r="F50" i="19"/>
  <c r="E50" i="19"/>
  <c r="D50" i="19"/>
  <c r="C50" i="19"/>
  <c r="B50" i="19"/>
  <c r="I49" i="19"/>
  <c r="H49" i="19"/>
  <c r="F49" i="19"/>
  <c r="E49" i="19"/>
  <c r="D49" i="19"/>
  <c r="C49" i="19"/>
  <c r="B49" i="19"/>
  <c r="I48" i="19"/>
  <c r="H48" i="19"/>
  <c r="F48" i="19"/>
  <c r="E48" i="19"/>
  <c r="D48" i="19"/>
  <c r="C48" i="19"/>
  <c r="B48" i="19"/>
  <c r="I47" i="19"/>
  <c r="H47" i="19"/>
  <c r="F47" i="19"/>
  <c r="E47" i="19"/>
  <c r="D47" i="19"/>
  <c r="C47" i="19"/>
  <c r="B47" i="19"/>
  <c r="I46" i="19"/>
  <c r="H46" i="19"/>
  <c r="F46" i="19"/>
  <c r="E46" i="19"/>
  <c r="D46" i="19"/>
  <c r="C46" i="19"/>
  <c r="B46" i="19"/>
  <c r="I45" i="19"/>
  <c r="H45" i="19"/>
  <c r="F45" i="19"/>
  <c r="E45" i="19"/>
  <c r="D45" i="19"/>
  <c r="C45" i="19"/>
  <c r="B45" i="19"/>
  <c r="I44" i="19"/>
  <c r="H44" i="19"/>
  <c r="F44" i="19"/>
  <c r="E44" i="19"/>
  <c r="D44" i="19"/>
  <c r="C44" i="19"/>
  <c r="B44" i="19"/>
  <c r="I43" i="19"/>
  <c r="H43" i="19"/>
  <c r="F43" i="19"/>
  <c r="E43" i="19"/>
  <c r="D43" i="19"/>
  <c r="C43" i="19"/>
  <c r="B43" i="19"/>
  <c r="I42" i="19"/>
  <c r="H42" i="19"/>
  <c r="F42" i="19"/>
  <c r="E42" i="19"/>
  <c r="D42" i="19"/>
  <c r="C42" i="19"/>
  <c r="B42" i="19"/>
  <c r="I41" i="19"/>
  <c r="H41" i="19"/>
  <c r="F41" i="19"/>
  <c r="E41" i="19"/>
  <c r="D41" i="19"/>
  <c r="C41" i="19"/>
  <c r="B41" i="19"/>
  <c r="I40" i="19"/>
  <c r="H40" i="19"/>
  <c r="F40" i="19"/>
  <c r="E40" i="19"/>
  <c r="D40" i="19"/>
  <c r="C40" i="19"/>
  <c r="B40" i="19"/>
  <c r="I39" i="19"/>
  <c r="H39" i="19"/>
  <c r="F39" i="19"/>
  <c r="E39" i="19"/>
  <c r="D39" i="19"/>
  <c r="C39" i="19"/>
  <c r="B39" i="19"/>
  <c r="I38" i="19"/>
  <c r="H38" i="19"/>
  <c r="F38" i="19"/>
  <c r="E38" i="19"/>
  <c r="D38" i="19"/>
  <c r="C38" i="19"/>
  <c r="B38" i="19"/>
  <c r="I37" i="19"/>
  <c r="H37" i="19"/>
  <c r="F37" i="19"/>
  <c r="E37" i="19"/>
  <c r="D37" i="19"/>
  <c r="C37" i="19"/>
  <c r="B37" i="19"/>
  <c r="I36" i="19"/>
  <c r="H36" i="19"/>
  <c r="F36" i="19"/>
  <c r="E36" i="19"/>
  <c r="D36" i="19"/>
  <c r="C36" i="19"/>
  <c r="B36" i="19"/>
  <c r="I35" i="19"/>
  <c r="H35" i="19"/>
  <c r="F35" i="19"/>
  <c r="E35" i="19"/>
  <c r="D35" i="19"/>
  <c r="C35" i="19"/>
  <c r="B35" i="19"/>
  <c r="I34" i="19"/>
  <c r="H34" i="19"/>
  <c r="F34" i="19"/>
  <c r="E34" i="19"/>
  <c r="D34" i="19"/>
  <c r="C34" i="19"/>
  <c r="B34" i="19"/>
  <c r="I33" i="19"/>
  <c r="H33" i="19"/>
  <c r="F33" i="19"/>
  <c r="E33" i="19"/>
  <c r="D33" i="19"/>
  <c r="C33" i="19"/>
  <c r="B33" i="19"/>
  <c r="I32" i="19"/>
  <c r="H32" i="19"/>
  <c r="F32" i="19"/>
  <c r="E32" i="19"/>
  <c r="D32" i="19"/>
  <c r="C32" i="19"/>
  <c r="B32" i="19"/>
  <c r="I31" i="19"/>
  <c r="H31" i="19"/>
  <c r="F31" i="19"/>
  <c r="E31" i="19"/>
  <c r="D31" i="19"/>
  <c r="C31" i="19"/>
  <c r="B31" i="19"/>
  <c r="I30" i="19"/>
  <c r="H30" i="19"/>
  <c r="F30" i="19"/>
  <c r="E30" i="19"/>
  <c r="D30" i="19"/>
  <c r="C30" i="19"/>
  <c r="B30" i="19"/>
  <c r="I29" i="19"/>
  <c r="H29" i="19"/>
  <c r="F29" i="19"/>
  <c r="E29" i="19"/>
  <c r="D29" i="19"/>
  <c r="C29" i="19"/>
  <c r="B29" i="19"/>
  <c r="I28" i="19"/>
  <c r="H28" i="19"/>
  <c r="F28" i="19"/>
  <c r="E28" i="19"/>
  <c r="D28" i="19"/>
  <c r="C28" i="19"/>
  <c r="B28" i="19"/>
  <c r="I27" i="19"/>
  <c r="H27" i="19"/>
  <c r="F27" i="19"/>
  <c r="E27" i="19"/>
  <c r="D27" i="19"/>
  <c r="C27" i="19"/>
  <c r="B27" i="19"/>
  <c r="I26" i="19"/>
  <c r="H26" i="19"/>
  <c r="F26" i="19"/>
  <c r="E26" i="19"/>
  <c r="D26" i="19"/>
  <c r="C26" i="19"/>
  <c r="B26" i="19"/>
  <c r="I25" i="19"/>
  <c r="H25" i="19"/>
  <c r="F25" i="19"/>
  <c r="E25" i="19"/>
  <c r="D25" i="19"/>
  <c r="C25" i="19"/>
  <c r="B25" i="19"/>
  <c r="I24" i="19"/>
  <c r="H24" i="19"/>
  <c r="F24" i="19"/>
  <c r="E24" i="19"/>
  <c r="D24" i="19"/>
  <c r="C24" i="19"/>
  <c r="B24" i="19"/>
  <c r="I23" i="19"/>
  <c r="H23" i="19"/>
  <c r="F23" i="19"/>
  <c r="E23" i="19"/>
  <c r="D23" i="19"/>
  <c r="C23" i="19"/>
  <c r="B23" i="19"/>
  <c r="I22" i="19"/>
  <c r="H22" i="19"/>
  <c r="F22" i="19"/>
  <c r="E22" i="19"/>
  <c r="D22" i="19"/>
  <c r="C22" i="19"/>
  <c r="B22" i="19"/>
  <c r="I21" i="19"/>
  <c r="H21" i="19"/>
  <c r="F21" i="19"/>
  <c r="E21" i="19"/>
  <c r="D21" i="19"/>
  <c r="C21" i="19"/>
  <c r="B21" i="19"/>
  <c r="I20" i="19"/>
  <c r="H20" i="19"/>
  <c r="F20" i="19"/>
  <c r="E20" i="19"/>
  <c r="D20" i="19"/>
  <c r="C20" i="19"/>
  <c r="B20" i="19"/>
  <c r="I19" i="19"/>
  <c r="H19" i="19"/>
  <c r="F19" i="19"/>
  <c r="E19" i="19"/>
  <c r="D19" i="19"/>
  <c r="C19" i="19"/>
  <c r="B19" i="19"/>
  <c r="I18" i="19"/>
  <c r="H18" i="19"/>
  <c r="F18" i="19"/>
  <c r="E18" i="19"/>
  <c r="D18" i="19"/>
  <c r="C18" i="19"/>
  <c r="B18" i="19"/>
  <c r="I17" i="19"/>
  <c r="H17" i="19"/>
  <c r="F17" i="19"/>
  <c r="E17" i="19"/>
  <c r="D17" i="19"/>
  <c r="C17" i="19"/>
  <c r="B17" i="19"/>
  <c r="I16" i="19"/>
  <c r="H16" i="19"/>
  <c r="F16" i="19"/>
  <c r="E16" i="19"/>
  <c r="D16" i="19"/>
  <c r="C16" i="19"/>
  <c r="B16" i="19"/>
  <c r="I15" i="19"/>
  <c r="H15" i="19"/>
  <c r="F15" i="19"/>
  <c r="E15" i="19"/>
  <c r="D15" i="19"/>
  <c r="C15" i="19"/>
  <c r="B15" i="19"/>
  <c r="I14" i="19"/>
  <c r="H14" i="19"/>
  <c r="F14" i="19"/>
  <c r="E14" i="19"/>
  <c r="D14" i="19"/>
  <c r="C14" i="19"/>
  <c r="B14" i="19"/>
  <c r="I13" i="19"/>
  <c r="H13" i="19"/>
  <c r="F13" i="19"/>
  <c r="E13" i="19"/>
  <c r="D13" i="19"/>
  <c r="C13" i="19"/>
  <c r="B13" i="19"/>
  <c r="I12" i="19"/>
  <c r="H12" i="19"/>
  <c r="F12" i="19"/>
  <c r="E12" i="19"/>
  <c r="D12" i="19"/>
  <c r="C12" i="19"/>
  <c r="B12" i="19"/>
  <c r="I11" i="19"/>
  <c r="H11" i="19"/>
  <c r="F11" i="19"/>
  <c r="E11" i="19"/>
  <c r="D11" i="19"/>
  <c r="C11" i="19"/>
  <c r="B11" i="19"/>
  <c r="I10" i="19"/>
  <c r="H10" i="19"/>
  <c r="F10" i="19"/>
  <c r="E10" i="19"/>
  <c r="D10" i="19"/>
  <c r="C10" i="19"/>
  <c r="B10" i="19"/>
  <c r="I9" i="19"/>
  <c r="H9" i="19"/>
  <c r="F9" i="19"/>
  <c r="E9" i="19"/>
  <c r="D9" i="19"/>
  <c r="C9" i="19"/>
  <c r="B9" i="19"/>
  <c r="I8" i="19"/>
  <c r="H8" i="19"/>
  <c r="F8" i="19"/>
  <c r="E8" i="19"/>
  <c r="D8" i="19"/>
  <c r="C8" i="19"/>
  <c r="B8" i="19"/>
  <c r="I7" i="19"/>
  <c r="H7" i="19"/>
  <c r="F7" i="19"/>
  <c r="E7" i="19"/>
  <c r="D7" i="19"/>
  <c r="C7" i="19"/>
  <c r="B7" i="19"/>
  <c r="I5" i="19"/>
  <c r="H5" i="19"/>
  <c r="F5" i="19"/>
  <c r="E5" i="19"/>
  <c r="D5" i="19"/>
  <c r="C5" i="19"/>
  <c r="B5" i="19"/>
  <c r="Y5" i="19"/>
  <c r="W5" i="19"/>
  <c r="V5" i="19"/>
  <c r="U5" i="19"/>
  <c r="T5" i="19"/>
  <c r="S5" i="19"/>
  <c r="R5" i="19"/>
  <c r="Q5" i="19"/>
  <c r="P5" i="19"/>
  <c r="O5" i="19"/>
  <c r="N5" i="19"/>
  <c r="M5" i="19"/>
  <c r="L5" i="19"/>
  <c r="K5" i="19"/>
  <c r="J5" i="19"/>
  <c r="I6" i="19"/>
  <c r="H6" i="19"/>
  <c r="F6" i="19"/>
  <c r="E6" i="19"/>
  <c r="D6" i="19"/>
  <c r="C6" i="19"/>
  <c r="B6" i="19"/>
  <c r="Z15" i="19" l="1"/>
  <c r="Z12" i="19"/>
  <c r="Z7" i="19"/>
  <c r="Z19" i="19"/>
  <c r="Z14" i="19"/>
  <c r="Z11" i="19"/>
  <c r="Z23" i="19"/>
  <c r="Z6" i="19"/>
  <c r="Z18" i="19"/>
  <c r="Z13" i="19"/>
  <c r="Z25" i="19"/>
  <c r="Z8" i="19"/>
  <c r="Z20" i="19"/>
  <c r="L580" i="14"/>
  <c r="K580" i="14"/>
  <c r="J580" i="14"/>
  <c r="I580" i="14"/>
  <c r="H580" i="14"/>
  <c r="G580" i="14"/>
  <c r="F580" i="14"/>
  <c r="E580" i="14"/>
  <c r="D580" i="14"/>
  <c r="L579" i="14"/>
  <c r="K579" i="14"/>
  <c r="J579" i="14"/>
  <c r="I579" i="14"/>
  <c r="H579" i="14"/>
  <c r="G579" i="14"/>
  <c r="F579" i="14"/>
  <c r="E579" i="14"/>
  <c r="D579" i="14"/>
  <c r="L578" i="14"/>
  <c r="K578" i="14"/>
  <c r="J578" i="14"/>
  <c r="I578" i="14"/>
  <c r="H578" i="14"/>
  <c r="G578" i="14"/>
  <c r="F578" i="14"/>
  <c r="E578" i="14"/>
  <c r="D578" i="14"/>
  <c r="L577" i="14"/>
  <c r="K577" i="14"/>
  <c r="J577" i="14"/>
  <c r="I577" i="14"/>
  <c r="H577" i="14"/>
  <c r="G577" i="14"/>
  <c r="F577" i="14"/>
  <c r="E577" i="14"/>
  <c r="D577" i="14"/>
  <c r="L576" i="14"/>
  <c r="K576" i="14"/>
  <c r="J576" i="14"/>
  <c r="I576" i="14"/>
  <c r="H576" i="14"/>
  <c r="G576" i="14"/>
  <c r="F576" i="14"/>
  <c r="E576" i="14"/>
  <c r="D576" i="14"/>
  <c r="L575" i="14"/>
  <c r="K575" i="14"/>
  <c r="J575" i="14"/>
  <c r="I575" i="14"/>
  <c r="H575" i="14"/>
  <c r="G575" i="14"/>
  <c r="F575" i="14"/>
  <c r="E575" i="14"/>
  <c r="D575" i="14"/>
  <c r="L574" i="14"/>
  <c r="K574" i="14"/>
  <c r="J574" i="14"/>
  <c r="I574" i="14"/>
  <c r="H574" i="14"/>
  <c r="G574" i="14"/>
  <c r="F574" i="14"/>
  <c r="E574" i="14"/>
  <c r="D574" i="14"/>
  <c r="L573" i="14"/>
  <c r="K573" i="14"/>
  <c r="J573" i="14"/>
  <c r="I573" i="14"/>
  <c r="H573" i="14"/>
  <c r="G573" i="14"/>
  <c r="F573" i="14"/>
  <c r="E573" i="14"/>
  <c r="D573" i="14"/>
  <c r="L572" i="14"/>
  <c r="K572" i="14"/>
  <c r="J572" i="14"/>
  <c r="I572" i="14"/>
  <c r="H572" i="14"/>
  <c r="G572" i="14"/>
  <c r="F572" i="14"/>
  <c r="E572" i="14"/>
  <c r="D572" i="14"/>
  <c r="L571" i="14"/>
  <c r="K571" i="14"/>
  <c r="J571" i="14"/>
  <c r="I571" i="14"/>
  <c r="H571" i="14"/>
  <c r="G571" i="14"/>
  <c r="F571" i="14"/>
  <c r="E571" i="14"/>
  <c r="D571" i="14"/>
  <c r="L570" i="14"/>
  <c r="K570" i="14"/>
  <c r="J570" i="14"/>
  <c r="I570" i="14"/>
  <c r="H570" i="14"/>
  <c r="G570" i="14"/>
  <c r="F570" i="14"/>
  <c r="E570" i="14"/>
  <c r="D570" i="14"/>
  <c r="L569" i="14"/>
  <c r="K569" i="14"/>
  <c r="J569" i="14"/>
  <c r="I569" i="14"/>
  <c r="H569" i="14"/>
  <c r="G569" i="14"/>
  <c r="F569" i="14"/>
  <c r="E569" i="14"/>
  <c r="D569" i="14"/>
  <c r="L568" i="14"/>
  <c r="K568" i="14"/>
  <c r="J568" i="14"/>
  <c r="I568" i="14"/>
  <c r="H568" i="14"/>
  <c r="G568" i="14"/>
  <c r="F568" i="14"/>
  <c r="E568" i="14"/>
  <c r="D568" i="14"/>
  <c r="L567" i="14"/>
  <c r="K567" i="14"/>
  <c r="J567" i="14"/>
  <c r="I567" i="14"/>
  <c r="H567" i="14"/>
  <c r="G567" i="14"/>
  <c r="F567" i="14"/>
  <c r="E567" i="14"/>
  <c r="D567" i="14"/>
  <c r="L566" i="14"/>
  <c r="K566" i="14"/>
  <c r="J566" i="14"/>
  <c r="I566" i="14"/>
  <c r="H566" i="14"/>
  <c r="G566" i="14"/>
  <c r="F566" i="14"/>
  <c r="E566" i="14"/>
  <c r="D566" i="14"/>
  <c r="L565" i="14"/>
  <c r="K565" i="14"/>
  <c r="J565" i="14"/>
  <c r="I565" i="14"/>
  <c r="H565" i="14"/>
  <c r="G565" i="14"/>
  <c r="F565" i="14"/>
  <c r="E565" i="14"/>
  <c r="D565" i="14"/>
  <c r="L564" i="14"/>
  <c r="K564" i="14"/>
  <c r="J564" i="14"/>
  <c r="I564" i="14"/>
  <c r="H564" i="14"/>
  <c r="G564" i="14"/>
  <c r="F564" i="14"/>
  <c r="E564" i="14"/>
  <c r="D564" i="14"/>
  <c r="L563" i="14"/>
  <c r="K563" i="14"/>
  <c r="J563" i="14"/>
  <c r="I563" i="14"/>
  <c r="H563" i="14"/>
  <c r="G563" i="14"/>
  <c r="F563" i="14"/>
  <c r="E563" i="14"/>
  <c r="D563" i="14"/>
  <c r="L562" i="14"/>
  <c r="K562" i="14"/>
  <c r="J562" i="14"/>
  <c r="I562" i="14"/>
  <c r="H562" i="14"/>
  <c r="G562" i="14"/>
  <c r="F562" i="14"/>
  <c r="E562" i="14"/>
  <c r="D562" i="14"/>
  <c r="L561" i="14"/>
  <c r="K561" i="14"/>
  <c r="J561" i="14"/>
  <c r="I561" i="14"/>
  <c r="H561" i="14"/>
  <c r="G561" i="14"/>
  <c r="F561" i="14"/>
  <c r="E561" i="14"/>
  <c r="D561" i="14"/>
  <c r="L560" i="14"/>
  <c r="K560" i="14"/>
  <c r="J560" i="14"/>
  <c r="I560" i="14"/>
  <c r="H560" i="14"/>
  <c r="G560" i="14"/>
  <c r="F560" i="14"/>
  <c r="E560" i="14"/>
  <c r="D560" i="14"/>
  <c r="L559" i="14"/>
  <c r="K559" i="14"/>
  <c r="J559" i="14"/>
  <c r="I559" i="14"/>
  <c r="H559" i="14"/>
  <c r="G559" i="14"/>
  <c r="F559" i="14"/>
  <c r="E559" i="14"/>
  <c r="D559" i="14"/>
  <c r="L558" i="14"/>
  <c r="K558" i="14"/>
  <c r="J558" i="14"/>
  <c r="I558" i="14"/>
  <c r="H558" i="14"/>
  <c r="G558" i="14"/>
  <c r="F558" i="14"/>
  <c r="E558" i="14"/>
  <c r="D558" i="14"/>
  <c r="L557" i="14"/>
  <c r="K557" i="14"/>
  <c r="J557" i="14"/>
  <c r="I557" i="14"/>
  <c r="H557" i="14"/>
  <c r="G557" i="14"/>
  <c r="F557" i="14"/>
  <c r="E557" i="14"/>
  <c r="D557" i="14"/>
  <c r="L556" i="14"/>
  <c r="K556" i="14"/>
  <c r="J556" i="14"/>
  <c r="I556" i="14"/>
  <c r="H556" i="14"/>
  <c r="G556" i="14"/>
  <c r="F556" i="14"/>
  <c r="E556" i="14"/>
  <c r="D556" i="14"/>
  <c r="L555" i="14"/>
  <c r="K555" i="14"/>
  <c r="J555" i="14"/>
  <c r="I555" i="14"/>
  <c r="H555" i="14"/>
  <c r="G555" i="14"/>
  <c r="F555" i="14"/>
  <c r="E555" i="14"/>
  <c r="D555" i="14"/>
  <c r="L554" i="14"/>
  <c r="K554" i="14"/>
  <c r="J554" i="14"/>
  <c r="I554" i="14"/>
  <c r="H554" i="14"/>
  <c r="G554" i="14"/>
  <c r="F554" i="14"/>
  <c r="E554" i="14"/>
  <c r="D554" i="14"/>
  <c r="L553" i="14"/>
  <c r="K553" i="14"/>
  <c r="J553" i="14"/>
  <c r="I553" i="14"/>
  <c r="H553" i="14"/>
  <c r="G553" i="14"/>
  <c r="F553" i="14"/>
  <c r="E553" i="14"/>
  <c r="D553" i="14"/>
  <c r="BO147" i="26"/>
  <c r="AO147" i="26"/>
  <c r="A146" i="26"/>
  <c r="BO146" i="26" s="1"/>
  <c r="A145" i="26"/>
  <c r="BO145" i="26" s="1"/>
  <c r="BO73" i="26"/>
  <c r="BO72" i="26"/>
  <c r="BO71" i="26"/>
  <c r="BO70" i="26"/>
  <c r="BO69" i="26"/>
  <c r="BB73" i="26"/>
  <c r="BB72" i="26"/>
  <c r="BB71" i="26"/>
  <c r="BB70" i="26"/>
  <c r="BB69" i="26"/>
  <c r="AO73" i="26"/>
  <c r="AO72" i="26"/>
  <c r="AO71" i="26"/>
  <c r="AO70" i="26"/>
  <c r="AO69" i="26"/>
  <c r="AB73" i="26"/>
  <c r="AB72" i="26"/>
  <c r="AB71" i="26"/>
  <c r="AB70" i="26"/>
  <c r="AB69" i="26"/>
  <c r="O72" i="26"/>
  <c r="O71" i="26"/>
  <c r="O70" i="26"/>
  <c r="O69" i="26"/>
  <c r="O73" i="26"/>
  <c r="A71" i="26"/>
  <c r="A70" i="26"/>
  <c r="A69" i="26"/>
  <c r="BN876" i="14"/>
  <c r="BA876" i="14"/>
  <c r="AN876" i="14"/>
  <c r="AA876" i="14"/>
  <c r="N876" i="14"/>
  <c r="A876" i="14"/>
  <c r="BN875" i="14"/>
  <c r="BA875" i="14"/>
  <c r="AN875" i="14"/>
  <c r="AA875" i="14"/>
  <c r="N875" i="14"/>
  <c r="A875" i="14"/>
  <c r="BN874" i="14"/>
  <c r="BA874" i="14"/>
  <c r="AN874" i="14"/>
  <c r="AA874" i="14"/>
  <c r="N874" i="14"/>
  <c r="A874" i="14"/>
  <c r="BN873" i="14"/>
  <c r="BA873" i="14"/>
  <c r="AN873" i="14"/>
  <c r="AA873" i="14"/>
  <c r="N873" i="14"/>
  <c r="A873" i="14"/>
  <c r="BN698" i="14"/>
  <c r="BA698" i="14"/>
  <c r="AN698" i="14"/>
  <c r="AA698" i="14"/>
  <c r="N698" i="14"/>
  <c r="A698" i="14"/>
  <c r="BN697" i="14"/>
  <c r="BA697" i="14"/>
  <c r="AN697" i="14"/>
  <c r="AA697" i="14"/>
  <c r="N697" i="14"/>
  <c r="A697" i="14"/>
  <c r="BN696" i="14"/>
  <c r="BA696" i="14"/>
  <c r="AN696" i="14"/>
  <c r="AA696" i="14"/>
  <c r="N696" i="14"/>
  <c r="A696" i="14"/>
  <c r="BN695" i="14"/>
  <c r="BA695" i="14"/>
  <c r="AN695" i="14"/>
  <c r="AA695" i="14"/>
  <c r="N695" i="14"/>
  <c r="A695" i="14"/>
  <c r="BN519" i="14"/>
  <c r="BA519" i="14"/>
  <c r="AN519" i="14"/>
  <c r="AA519" i="14"/>
  <c r="N519" i="14"/>
  <c r="A519" i="14"/>
  <c r="BN518" i="14"/>
  <c r="BA518" i="14"/>
  <c r="AN518" i="14"/>
  <c r="AA518" i="14"/>
  <c r="N518" i="14"/>
  <c r="A518" i="14"/>
  <c r="BN517" i="14"/>
  <c r="BA517" i="14"/>
  <c r="AN517" i="14"/>
  <c r="AA517" i="14"/>
  <c r="N517" i="14"/>
  <c r="A517" i="14"/>
  <c r="BN516" i="14"/>
  <c r="BA516" i="14"/>
  <c r="AN516" i="14"/>
  <c r="AA516" i="14"/>
  <c r="N516" i="14"/>
  <c r="A516" i="14"/>
  <c r="BN369" i="14"/>
  <c r="BA369" i="14"/>
  <c r="AN369" i="14"/>
  <c r="AA369" i="14"/>
  <c r="N369" i="14"/>
  <c r="A369" i="14"/>
  <c r="BN368" i="14"/>
  <c r="BA368" i="14"/>
  <c r="AN368" i="14"/>
  <c r="AA368" i="14"/>
  <c r="N368" i="14"/>
  <c r="A368" i="14"/>
  <c r="BN367" i="14"/>
  <c r="BA367" i="14"/>
  <c r="AN367" i="14"/>
  <c r="AA367" i="14"/>
  <c r="N367" i="14"/>
  <c r="A367" i="14"/>
  <c r="BN366" i="14"/>
  <c r="BA366" i="14"/>
  <c r="AN366" i="14"/>
  <c r="AA366" i="14"/>
  <c r="N366" i="14"/>
  <c r="A366" i="14"/>
  <c r="BN247" i="14"/>
  <c r="BA247" i="14"/>
  <c r="AN247" i="14"/>
  <c r="AA247" i="14"/>
  <c r="N247" i="14"/>
  <c r="A247" i="14"/>
  <c r="BN246" i="14"/>
  <c r="BA246" i="14"/>
  <c r="AN246" i="14"/>
  <c r="AA246" i="14"/>
  <c r="N246" i="14"/>
  <c r="A246" i="14"/>
  <c r="BN245" i="14"/>
  <c r="BA245" i="14"/>
  <c r="AN245" i="14"/>
  <c r="AA245" i="14"/>
  <c r="N245" i="14"/>
  <c r="A245" i="14"/>
  <c r="BN244" i="14"/>
  <c r="BA244" i="14"/>
  <c r="AN244" i="14"/>
  <c r="AA244" i="14"/>
  <c r="N244" i="14"/>
  <c r="A244" i="14"/>
  <c r="BY24" i="14"/>
  <c r="BX24" i="14"/>
  <c r="BW24" i="14"/>
  <c r="BV24" i="14"/>
  <c r="BU24" i="14"/>
  <c r="BT24" i="14"/>
  <c r="BS24" i="14"/>
  <c r="BR24" i="14"/>
  <c r="BQ24" i="14"/>
  <c r="BL24" i="14"/>
  <c r="BK24" i="14"/>
  <c r="BJ24" i="14"/>
  <c r="BI24" i="14"/>
  <c r="BH24" i="14"/>
  <c r="BG24" i="14"/>
  <c r="BF24" i="14"/>
  <c r="BE24" i="14"/>
  <c r="BD24" i="14"/>
  <c r="AY24" i="14"/>
  <c r="AX24" i="14"/>
  <c r="AW24" i="14"/>
  <c r="AV24" i="14"/>
  <c r="AU24" i="14"/>
  <c r="AT24" i="14"/>
  <c r="AS24" i="14"/>
  <c r="AR24" i="14"/>
  <c r="AQ24" i="14"/>
  <c r="AL24" i="14"/>
  <c r="AK24" i="14"/>
  <c r="AJ24" i="14"/>
  <c r="AI24" i="14"/>
  <c r="AH24" i="14"/>
  <c r="AG24" i="14"/>
  <c r="AF24" i="14"/>
  <c r="AE24" i="14"/>
  <c r="AD24" i="14"/>
  <c r="Y24" i="14"/>
  <c r="X24" i="14"/>
  <c r="W24" i="14"/>
  <c r="V24" i="14"/>
  <c r="U24" i="14"/>
  <c r="T24" i="14"/>
  <c r="S24" i="14"/>
  <c r="R24" i="14"/>
  <c r="Q24" i="14"/>
  <c r="J83" i="1"/>
  <c r="M3" i="1"/>
  <c r="N3" i="1" s="1"/>
  <c r="O3" i="1" s="1"/>
  <c r="P3" i="1" s="1"/>
  <c r="Q3" i="1" s="1"/>
  <c r="AO146" i="26" l="1"/>
  <c r="AO145" i="26"/>
  <c r="BN86" i="30"/>
  <c r="BA86" i="30"/>
  <c r="AN86" i="30"/>
  <c r="AA86" i="30"/>
  <c r="A86" i="30"/>
  <c r="N86" i="30" s="1"/>
  <c r="Y89" i="14"/>
  <c r="X89" i="14"/>
  <c r="W89" i="14"/>
  <c r="V89" i="14"/>
  <c r="U89" i="14"/>
  <c r="T89" i="14"/>
  <c r="S89" i="14"/>
  <c r="R89" i="14"/>
  <c r="Q89" i="14"/>
  <c r="Y88" i="14"/>
  <c r="X88" i="14"/>
  <c r="W88" i="14"/>
  <c r="V88" i="14"/>
  <c r="U88" i="14"/>
  <c r="T88" i="14"/>
  <c r="S88" i="14"/>
  <c r="R88" i="14"/>
  <c r="Q88" i="14"/>
  <c r="Y87" i="14"/>
  <c r="X87" i="14"/>
  <c r="W87" i="14"/>
  <c r="V87" i="14"/>
  <c r="U87" i="14"/>
  <c r="T87" i="14"/>
  <c r="S87" i="14"/>
  <c r="R87" i="14"/>
  <c r="Q87" i="14"/>
  <c r="Y86" i="14"/>
  <c r="X86" i="14"/>
  <c r="W86" i="14"/>
  <c r="V86" i="14"/>
  <c r="U86" i="14"/>
  <c r="T86" i="14"/>
  <c r="S86" i="14"/>
  <c r="R86" i="14"/>
  <c r="Q86" i="14"/>
  <c r="Y85" i="14"/>
  <c r="X85" i="14"/>
  <c r="W85" i="14"/>
  <c r="V85" i="14"/>
  <c r="U85" i="14"/>
  <c r="T85" i="14"/>
  <c r="S85" i="14"/>
  <c r="R85" i="14"/>
  <c r="Q85" i="14"/>
  <c r="Y84" i="14"/>
  <c r="X84" i="14"/>
  <c r="W84" i="14"/>
  <c r="V84" i="14"/>
  <c r="U84" i="14"/>
  <c r="T84" i="14"/>
  <c r="S84" i="14"/>
  <c r="R84" i="14"/>
  <c r="Q84" i="14"/>
  <c r="Y83" i="14"/>
  <c r="X83" i="14"/>
  <c r="W83" i="14"/>
  <c r="V83" i="14"/>
  <c r="U83" i="14"/>
  <c r="T83" i="14"/>
  <c r="S83" i="14"/>
  <c r="R83" i="14"/>
  <c r="Q83" i="14"/>
  <c r="Y82" i="14"/>
  <c r="X82" i="14"/>
  <c r="W82" i="14"/>
  <c r="V82" i="14"/>
  <c r="U82" i="14"/>
  <c r="T82" i="14"/>
  <c r="S82" i="14"/>
  <c r="R82" i="14"/>
  <c r="Q82" i="14"/>
  <c r="Y81" i="14"/>
  <c r="X81" i="14"/>
  <c r="W81" i="14"/>
  <c r="V81" i="14"/>
  <c r="U81" i="14"/>
  <c r="T81" i="14"/>
  <c r="S81" i="14"/>
  <c r="R81" i="14"/>
  <c r="Q81" i="14"/>
  <c r="Y80" i="14"/>
  <c r="X80" i="14"/>
  <c r="W80" i="14"/>
  <c r="V80" i="14"/>
  <c r="U80" i="14"/>
  <c r="T80" i="14"/>
  <c r="S80" i="14"/>
  <c r="R80" i="14"/>
  <c r="Q80" i="14"/>
  <c r="Y79" i="14"/>
  <c r="X79" i="14"/>
  <c r="W79" i="14"/>
  <c r="V79" i="14"/>
  <c r="U79" i="14"/>
  <c r="T79" i="14"/>
  <c r="S79" i="14"/>
  <c r="R79" i="14"/>
  <c r="Q79" i="14"/>
  <c r="Y78" i="14"/>
  <c r="X78" i="14"/>
  <c r="W78" i="14"/>
  <c r="V78" i="14"/>
  <c r="U78" i="14"/>
  <c r="T78" i="14"/>
  <c r="S78" i="14"/>
  <c r="R78" i="14"/>
  <c r="Q78" i="14"/>
  <c r="Y77" i="14"/>
  <c r="X77" i="14"/>
  <c r="W77" i="14"/>
  <c r="V77" i="14"/>
  <c r="U77" i="14"/>
  <c r="T77" i="14"/>
  <c r="S77" i="14"/>
  <c r="R77" i="14"/>
  <c r="Q77" i="14"/>
  <c r="Y76" i="14"/>
  <c r="X76" i="14"/>
  <c r="W76" i="14"/>
  <c r="V76" i="14"/>
  <c r="U76" i="14"/>
  <c r="T76" i="14"/>
  <c r="S76" i="14"/>
  <c r="R76" i="14"/>
  <c r="Q76" i="14"/>
  <c r="Y75" i="14"/>
  <c r="X75" i="14"/>
  <c r="W75" i="14"/>
  <c r="V75" i="14"/>
  <c r="U75" i="14"/>
  <c r="T75" i="14"/>
  <c r="S75" i="14"/>
  <c r="R75" i="14"/>
  <c r="Q75" i="14"/>
  <c r="Y74" i="14"/>
  <c r="X74" i="14"/>
  <c r="W74" i="14"/>
  <c r="V74" i="14"/>
  <c r="U74" i="14"/>
  <c r="T74" i="14"/>
  <c r="S74" i="14"/>
  <c r="R74" i="14"/>
  <c r="Q74" i="14"/>
  <c r="Y73" i="14"/>
  <c r="X73" i="14"/>
  <c r="W73" i="14"/>
  <c r="V73" i="14"/>
  <c r="U73" i="14"/>
  <c r="T73" i="14"/>
  <c r="S73" i="14"/>
  <c r="R73" i="14"/>
  <c r="Q73" i="14"/>
  <c r="Y72" i="14"/>
  <c r="X72" i="14"/>
  <c r="W72" i="14"/>
  <c r="V72" i="14"/>
  <c r="U72" i="14"/>
  <c r="T72" i="14"/>
  <c r="S72" i="14"/>
  <c r="R72" i="14"/>
  <c r="Q72" i="14"/>
  <c r="Y70" i="14"/>
  <c r="X70" i="14"/>
  <c r="W70" i="14"/>
  <c r="V70" i="14"/>
  <c r="U70" i="14"/>
  <c r="T70" i="14"/>
  <c r="S70" i="14"/>
  <c r="R70" i="14"/>
  <c r="Q70" i="14"/>
  <c r="Y71" i="14"/>
  <c r="X71" i="14"/>
  <c r="W71" i="14"/>
  <c r="V71" i="14"/>
  <c r="U71" i="14"/>
  <c r="T71" i="14"/>
  <c r="S71" i="14"/>
  <c r="R71" i="14"/>
  <c r="Q71" i="14"/>
  <c r="Y69" i="14"/>
  <c r="X69" i="14"/>
  <c r="W69" i="14"/>
  <c r="V69" i="14"/>
  <c r="U69" i="14"/>
  <c r="T69" i="14"/>
  <c r="S69" i="14"/>
  <c r="R69" i="14"/>
  <c r="Q69" i="14"/>
  <c r="Y67" i="14"/>
  <c r="X67" i="14"/>
  <c r="W67" i="14"/>
  <c r="V67" i="14"/>
  <c r="U67" i="14"/>
  <c r="T67" i="14"/>
  <c r="S67" i="14"/>
  <c r="R67" i="14"/>
  <c r="Q67" i="14"/>
  <c r="Y68" i="14"/>
  <c r="X68" i="14"/>
  <c r="W68" i="14"/>
  <c r="V68" i="14"/>
  <c r="U68" i="14"/>
  <c r="T68" i="14"/>
  <c r="S68" i="14"/>
  <c r="R68" i="14"/>
  <c r="Q68" i="14"/>
  <c r="Y66" i="14"/>
  <c r="X66" i="14"/>
  <c r="W66" i="14"/>
  <c r="V66" i="14"/>
  <c r="U66" i="14"/>
  <c r="T66" i="14"/>
  <c r="S66" i="14"/>
  <c r="R66" i="14"/>
  <c r="Q66" i="14"/>
  <c r="Y65" i="14"/>
  <c r="X65" i="14"/>
  <c r="W65" i="14"/>
  <c r="V65" i="14"/>
  <c r="U65" i="14"/>
  <c r="T65" i="14"/>
  <c r="S65" i="14"/>
  <c r="R65" i="14"/>
  <c r="Q65" i="14"/>
  <c r="Y64" i="14"/>
  <c r="X64" i="14"/>
  <c r="W64" i="14"/>
  <c r="V64" i="14"/>
  <c r="U64" i="14"/>
  <c r="T64" i="14"/>
  <c r="S64" i="14"/>
  <c r="R64" i="14"/>
  <c r="Q64" i="14"/>
  <c r="Y63" i="14"/>
  <c r="X63" i="14"/>
  <c r="W63" i="14"/>
  <c r="V63" i="14"/>
  <c r="U63" i="14"/>
  <c r="T63" i="14"/>
  <c r="S63" i="14"/>
  <c r="R63" i="14"/>
  <c r="Q63" i="14"/>
  <c r="Y61" i="14"/>
  <c r="X61" i="14"/>
  <c r="W61" i="14"/>
  <c r="V61" i="14"/>
  <c r="U61" i="14"/>
  <c r="T61" i="14"/>
  <c r="S61" i="14"/>
  <c r="R61" i="14"/>
  <c r="Q61" i="14"/>
  <c r="Y60" i="14"/>
  <c r="X60" i="14"/>
  <c r="W60" i="14"/>
  <c r="V60" i="14"/>
  <c r="U60" i="14"/>
  <c r="T60" i="14"/>
  <c r="S60" i="14"/>
  <c r="R60" i="14"/>
  <c r="Q60" i="14"/>
  <c r="Y59" i="14"/>
  <c r="X59" i="14"/>
  <c r="W59" i="14"/>
  <c r="V59" i="14"/>
  <c r="U59" i="14"/>
  <c r="T59" i="14"/>
  <c r="S59" i="14"/>
  <c r="R59" i="14"/>
  <c r="Q59" i="14"/>
  <c r="Y58" i="14"/>
  <c r="X58" i="14"/>
  <c r="W58" i="14"/>
  <c r="V58" i="14"/>
  <c r="U58" i="14"/>
  <c r="T58" i="14"/>
  <c r="S58" i="14"/>
  <c r="R58" i="14"/>
  <c r="Q58" i="14"/>
  <c r="Y57" i="14"/>
  <c r="X57" i="14"/>
  <c r="W57" i="14"/>
  <c r="V57" i="14"/>
  <c r="U57" i="14"/>
  <c r="T57" i="14"/>
  <c r="S57" i="14"/>
  <c r="R57" i="14"/>
  <c r="Q57" i="14"/>
  <c r="Y56" i="14"/>
  <c r="X56" i="14"/>
  <c r="W56" i="14"/>
  <c r="V56" i="14"/>
  <c r="U56" i="14"/>
  <c r="T56" i="14"/>
  <c r="S56" i="14"/>
  <c r="R56" i="14"/>
  <c r="Q56" i="14"/>
  <c r="Y55" i="14"/>
  <c r="X55" i="14"/>
  <c r="W55" i="14"/>
  <c r="V55" i="14"/>
  <c r="U55" i="14"/>
  <c r="T55" i="14"/>
  <c r="S55" i="14"/>
  <c r="R55" i="14"/>
  <c r="Q55" i="14"/>
  <c r="Y54" i="14"/>
  <c r="X54" i="14"/>
  <c r="W54" i="14"/>
  <c r="V54" i="14"/>
  <c r="U54" i="14"/>
  <c r="T54" i="14"/>
  <c r="S54" i="14"/>
  <c r="R54" i="14"/>
  <c r="Q54" i="14"/>
  <c r="Y53" i="14"/>
  <c r="X53" i="14"/>
  <c r="W53" i="14"/>
  <c r="V53" i="14"/>
  <c r="U53" i="14"/>
  <c r="T53" i="14"/>
  <c r="S53" i="14"/>
  <c r="R53" i="14"/>
  <c r="Q53" i="14"/>
  <c r="Y52" i="14"/>
  <c r="X52" i="14"/>
  <c r="W52" i="14"/>
  <c r="V52" i="14"/>
  <c r="U52" i="14"/>
  <c r="T52" i="14"/>
  <c r="S52" i="14"/>
  <c r="R52" i="14"/>
  <c r="Q52" i="14"/>
  <c r="Y51" i="14"/>
  <c r="X51" i="14"/>
  <c r="W51" i="14"/>
  <c r="V51" i="14"/>
  <c r="U51" i="14"/>
  <c r="T51" i="14"/>
  <c r="S51" i="14"/>
  <c r="R51" i="14"/>
  <c r="Q51" i="14"/>
  <c r="Y50" i="14"/>
  <c r="X50" i="14"/>
  <c r="W50" i="14"/>
  <c r="V50" i="14"/>
  <c r="U50" i="14"/>
  <c r="T50" i="14"/>
  <c r="S50" i="14"/>
  <c r="R50" i="14"/>
  <c r="Q50" i="14"/>
  <c r="Y49" i="14"/>
  <c r="X49" i="14"/>
  <c r="W49" i="14"/>
  <c r="V49" i="14"/>
  <c r="U49" i="14"/>
  <c r="T49" i="14"/>
  <c r="S49" i="14"/>
  <c r="R49" i="14"/>
  <c r="Q49" i="14"/>
  <c r="Y48" i="14"/>
  <c r="X48" i="14"/>
  <c r="W48" i="14"/>
  <c r="V48" i="14"/>
  <c r="U48" i="14"/>
  <c r="T48" i="14"/>
  <c r="S48" i="14"/>
  <c r="R48" i="14"/>
  <c r="Q48" i="14"/>
  <c r="Y47" i="14"/>
  <c r="X47" i="14"/>
  <c r="W47" i="14"/>
  <c r="V47" i="14"/>
  <c r="U47" i="14"/>
  <c r="T47" i="14"/>
  <c r="S47" i="14"/>
  <c r="R47" i="14"/>
  <c r="Q47" i="14"/>
  <c r="Y46" i="14"/>
  <c r="X46" i="14"/>
  <c r="W46" i="14"/>
  <c r="V46" i="14"/>
  <c r="U46" i="14"/>
  <c r="T46" i="14"/>
  <c r="S46" i="14"/>
  <c r="R46" i="14"/>
  <c r="Q46" i="14"/>
  <c r="Y45" i="14"/>
  <c r="X45" i="14"/>
  <c r="W45" i="14"/>
  <c r="V45" i="14"/>
  <c r="U45" i="14"/>
  <c r="T45" i="14"/>
  <c r="S45" i="14"/>
  <c r="R45" i="14"/>
  <c r="Q45" i="14"/>
  <c r="Y44" i="14"/>
  <c r="X44" i="14"/>
  <c r="W44" i="14"/>
  <c r="V44" i="14"/>
  <c r="U44" i="14"/>
  <c r="T44" i="14"/>
  <c r="S44" i="14"/>
  <c r="R44" i="14"/>
  <c r="Q44" i="14"/>
  <c r="Y43" i="14"/>
  <c r="X43" i="14"/>
  <c r="W43" i="14"/>
  <c r="V43" i="14"/>
  <c r="U43" i="14"/>
  <c r="T43" i="14"/>
  <c r="S43" i="14"/>
  <c r="R43" i="14"/>
  <c r="Q43" i="14"/>
  <c r="Y42" i="14"/>
  <c r="X42" i="14"/>
  <c r="W42" i="14"/>
  <c r="V42" i="14"/>
  <c r="U42" i="14"/>
  <c r="T42" i="14"/>
  <c r="S42" i="14"/>
  <c r="R42" i="14"/>
  <c r="Q42" i="14"/>
  <c r="Y41" i="14"/>
  <c r="X41" i="14"/>
  <c r="W41" i="14"/>
  <c r="V41" i="14"/>
  <c r="U41" i="14"/>
  <c r="T41" i="14"/>
  <c r="S41" i="14"/>
  <c r="R41" i="14"/>
  <c r="Q41" i="14"/>
  <c r="Y40" i="14"/>
  <c r="X40" i="14"/>
  <c r="W40" i="14"/>
  <c r="V40" i="14"/>
  <c r="U40" i="14"/>
  <c r="T40" i="14"/>
  <c r="S40" i="14"/>
  <c r="R40" i="14"/>
  <c r="Q40" i="14"/>
  <c r="Y39" i="14"/>
  <c r="X39" i="14"/>
  <c r="W39" i="14"/>
  <c r="V39" i="14"/>
  <c r="U39" i="14"/>
  <c r="T39" i="14"/>
  <c r="S39" i="14"/>
  <c r="R39" i="14"/>
  <c r="Q39" i="14"/>
  <c r="Y38" i="14"/>
  <c r="X38" i="14"/>
  <c r="W38" i="14"/>
  <c r="V38" i="14"/>
  <c r="U38" i="14"/>
  <c r="T38" i="14"/>
  <c r="S38" i="14"/>
  <c r="R38" i="14"/>
  <c r="Q38" i="14"/>
  <c r="Y37" i="14"/>
  <c r="X37" i="14"/>
  <c r="W37" i="14"/>
  <c r="V37" i="14"/>
  <c r="U37" i="14"/>
  <c r="T37" i="14"/>
  <c r="S37" i="14"/>
  <c r="R37" i="14"/>
  <c r="Q37" i="14"/>
  <c r="Y36" i="14"/>
  <c r="X36" i="14"/>
  <c r="W36" i="14"/>
  <c r="V36" i="14"/>
  <c r="U36" i="14"/>
  <c r="T36" i="14"/>
  <c r="S36" i="14"/>
  <c r="R36" i="14"/>
  <c r="Q36" i="14"/>
  <c r="Y35" i="14"/>
  <c r="X35" i="14"/>
  <c r="W35" i="14"/>
  <c r="V35" i="14"/>
  <c r="U35" i="14"/>
  <c r="T35" i="14"/>
  <c r="S35" i="14"/>
  <c r="R35" i="14"/>
  <c r="Q35" i="14"/>
  <c r="Y33" i="14"/>
  <c r="X33" i="14"/>
  <c r="W33" i="14"/>
  <c r="V33" i="14"/>
  <c r="U33" i="14"/>
  <c r="T33" i="14"/>
  <c r="S33" i="14"/>
  <c r="R33" i="14"/>
  <c r="Q33" i="14"/>
  <c r="Y32" i="14"/>
  <c r="X32" i="14"/>
  <c r="W32" i="14"/>
  <c r="V32" i="14"/>
  <c r="U32" i="14"/>
  <c r="T32" i="14"/>
  <c r="S32" i="14"/>
  <c r="R32" i="14"/>
  <c r="Q32" i="14"/>
  <c r="Y31" i="14"/>
  <c r="X31" i="14"/>
  <c r="W31" i="14"/>
  <c r="V31" i="14"/>
  <c r="U31" i="14"/>
  <c r="T31" i="14"/>
  <c r="S31" i="14"/>
  <c r="R31" i="14"/>
  <c r="Q31" i="14"/>
  <c r="Y30" i="14"/>
  <c r="X30" i="14"/>
  <c r="W30" i="14"/>
  <c r="V30" i="14"/>
  <c r="U30" i="14"/>
  <c r="T30" i="14"/>
  <c r="S30" i="14"/>
  <c r="R30" i="14"/>
  <c r="Q30" i="14"/>
  <c r="Y29" i="14"/>
  <c r="X29" i="14"/>
  <c r="W29" i="14"/>
  <c r="V29" i="14"/>
  <c r="U29" i="14"/>
  <c r="T29" i="14"/>
  <c r="S29" i="14"/>
  <c r="R29" i="14"/>
  <c r="Q29" i="14"/>
  <c r="Y28" i="14"/>
  <c r="X28" i="14"/>
  <c r="W28" i="14"/>
  <c r="V28" i="14"/>
  <c r="U28" i="14"/>
  <c r="T28" i="14"/>
  <c r="S28" i="14"/>
  <c r="R28" i="14"/>
  <c r="Q28" i="14"/>
  <c r="Y27" i="14"/>
  <c r="X27" i="14"/>
  <c r="W27" i="14"/>
  <c r="V27" i="14"/>
  <c r="U27" i="14"/>
  <c r="T27" i="14"/>
  <c r="S27" i="14"/>
  <c r="R27" i="14"/>
  <c r="Q27" i="14"/>
  <c r="Y26" i="14"/>
  <c r="X26" i="14"/>
  <c r="W26" i="14"/>
  <c r="V26" i="14"/>
  <c r="U26" i="14"/>
  <c r="T26" i="14"/>
  <c r="S26" i="14"/>
  <c r="R26" i="14"/>
  <c r="Q26" i="14"/>
  <c r="Y25" i="14"/>
  <c r="X25" i="14"/>
  <c r="W25" i="14"/>
  <c r="V25" i="14"/>
  <c r="U25" i="14"/>
  <c r="T25" i="14"/>
  <c r="S25" i="14"/>
  <c r="R25" i="14"/>
  <c r="Q25" i="14"/>
  <c r="Y23" i="14"/>
  <c r="X23" i="14"/>
  <c r="W23" i="14"/>
  <c r="V23" i="14"/>
  <c r="U23" i="14"/>
  <c r="T23" i="14"/>
  <c r="S23" i="14"/>
  <c r="R23" i="14"/>
  <c r="Q23" i="14"/>
  <c r="Y22" i="14"/>
  <c r="X22" i="14"/>
  <c r="W22" i="14"/>
  <c r="V22" i="14"/>
  <c r="U22" i="14"/>
  <c r="T22" i="14"/>
  <c r="S22" i="14"/>
  <c r="R22" i="14"/>
  <c r="Q22" i="14"/>
  <c r="Y21" i="14"/>
  <c r="X21" i="14"/>
  <c r="W21" i="14"/>
  <c r="V21" i="14"/>
  <c r="U21" i="14"/>
  <c r="T21" i="14"/>
  <c r="S21" i="14"/>
  <c r="R21" i="14"/>
  <c r="Q21" i="14"/>
  <c r="Y20" i="14"/>
  <c r="X20" i="14"/>
  <c r="W20" i="14"/>
  <c r="V20" i="14"/>
  <c r="U20" i="14"/>
  <c r="T20" i="14"/>
  <c r="S20" i="14"/>
  <c r="R20" i="14"/>
  <c r="Q20" i="14"/>
  <c r="Y19" i="14"/>
  <c r="X19" i="14"/>
  <c r="W19" i="14"/>
  <c r="V19" i="14"/>
  <c r="U19" i="14"/>
  <c r="T19" i="14"/>
  <c r="S19" i="14"/>
  <c r="R19" i="14"/>
  <c r="Q19" i="14"/>
  <c r="Y18" i="14"/>
  <c r="X18" i="14"/>
  <c r="W18" i="14"/>
  <c r="V18" i="14"/>
  <c r="U18" i="14"/>
  <c r="T18" i="14"/>
  <c r="S18" i="14"/>
  <c r="R18" i="14"/>
  <c r="Q18" i="14"/>
  <c r="Y17" i="14"/>
  <c r="X17" i="14"/>
  <c r="W17" i="14"/>
  <c r="V17" i="14"/>
  <c r="U17" i="14"/>
  <c r="T17" i="14"/>
  <c r="S17" i="14"/>
  <c r="R17" i="14"/>
  <c r="Q17" i="14"/>
  <c r="Y16" i="14"/>
  <c r="X16" i="14"/>
  <c r="W16" i="14"/>
  <c r="V16" i="14"/>
  <c r="U16" i="14"/>
  <c r="T16" i="14"/>
  <c r="S16" i="14"/>
  <c r="R16" i="14"/>
  <c r="Q16" i="14"/>
  <c r="Y15" i="14"/>
  <c r="X15" i="14"/>
  <c r="W15" i="14"/>
  <c r="V15" i="14"/>
  <c r="U15" i="14"/>
  <c r="T15" i="14"/>
  <c r="S15" i="14"/>
  <c r="R15" i="14"/>
  <c r="Q15" i="14"/>
  <c r="Y14" i="14"/>
  <c r="X14" i="14"/>
  <c r="W14" i="14"/>
  <c r="V14" i="14"/>
  <c r="U14" i="14"/>
  <c r="T14" i="14"/>
  <c r="S14" i="14"/>
  <c r="R14" i="14"/>
  <c r="Q14" i="14"/>
  <c r="Y13" i="14"/>
  <c r="X13" i="14"/>
  <c r="W13" i="14"/>
  <c r="V13" i="14"/>
  <c r="U13" i="14"/>
  <c r="T13" i="14"/>
  <c r="S13" i="14"/>
  <c r="R13" i="14"/>
  <c r="Q13" i="14"/>
  <c r="Y12" i="14"/>
  <c r="X12" i="14"/>
  <c r="W12" i="14"/>
  <c r="V12" i="14"/>
  <c r="U12" i="14"/>
  <c r="T12" i="14"/>
  <c r="S12" i="14"/>
  <c r="R12" i="14"/>
  <c r="Q12" i="14"/>
  <c r="Y11" i="14"/>
  <c r="X11" i="14"/>
  <c r="W11" i="14"/>
  <c r="V11" i="14"/>
  <c r="U11" i="14"/>
  <c r="T11" i="14"/>
  <c r="S11" i="14"/>
  <c r="R11" i="14"/>
  <c r="Q11" i="14"/>
  <c r="Y10" i="14"/>
  <c r="X10" i="14"/>
  <c r="W10" i="14"/>
  <c r="V10" i="14"/>
  <c r="U10" i="14"/>
  <c r="T10" i="14"/>
  <c r="S10" i="14"/>
  <c r="R10" i="14"/>
  <c r="Q10" i="14"/>
  <c r="Y9" i="14"/>
  <c r="X9" i="14"/>
  <c r="W9" i="14"/>
  <c r="V9" i="14"/>
  <c r="U9" i="14"/>
  <c r="T9" i="14"/>
  <c r="S9" i="14"/>
  <c r="R9" i="14"/>
  <c r="Q9" i="14"/>
  <c r="Y8" i="14"/>
  <c r="X8" i="14"/>
  <c r="W8" i="14"/>
  <c r="V8" i="14"/>
  <c r="U8" i="14"/>
  <c r="T8" i="14"/>
  <c r="S8" i="14"/>
  <c r="R8" i="14"/>
  <c r="Q8" i="14"/>
  <c r="Y7" i="14"/>
  <c r="X7" i="14"/>
  <c r="W7" i="14"/>
  <c r="V7" i="14"/>
  <c r="U7" i="14"/>
  <c r="T7" i="14"/>
  <c r="S7" i="14"/>
  <c r="R7" i="14"/>
  <c r="Q7" i="14"/>
  <c r="BL457" i="14" l="1"/>
  <c r="BK457" i="14"/>
  <c r="BJ457" i="14"/>
  <c r="BI457" i="14"/>
  <c r="BH457" i="14"/>
  <c r="BG457" i="14"/>
  <c r="BF457" i="14"/>
  <c r="BE457" i="14"/>
  <c r="BD457" i="14"/>
  <c r="BL456" i="14"/>
  <c r="BK456" i="14"/>
  <c r="BJ456" i="14"/>
  <c r="BI456" i="14"/>
  <c r="BH456" i="14"/>
  <c r="BG456" i="14"/>
  <c r="BF456" i="14"/>
  <c r="BE456" i="14"/>
  <c r="BD456" i="14"/>
  <c r="BL455" i="14"/>
  <c r="BK455" i="14"/>
  <c r="BJ455" i="14"/>
  <c r="BI455" i="14"/>
  <c r="BH455" i="14"/>
  <c r="BG455" i="14"/>
  <c r="BF455" i="14"/>
  <c r="BE455" i="14"/>
  <c r="BD455" i="14"/>
  <c r="BL454" i="14"/>
  <c r="BK454" i="14"/>
  <c r="BJ454" i="14"/>
  <c r="BI454" i="14"/>
  <c r="BH454" i="14"/>
  <c r="BG454" i="14"/>
  <c r="BF454" i="14"/>
  <c r="BE454" i="14"/>
  <c r="BD454" i="14"/>
  <c r="BL453" i="14"/>
  <c r="BK453" i="14"/>
  <c r="BJ453" i="14"/>
  <c r="BI453" i="14"/>
  <c r="BH453" i="14"/>
  <c r="BG453" i="14"/>
  <c r="BF453" i="14"/>
  <c r="BE453" i="14"/>
  <c r="BD453" i="14"/>
  <c r="BL452" i="14"/>
  <c r="BK452" i="14"/>
  <c r="BJ452" i="14"/>
  <c r="BI452" i="14"/>
  <c r="BH452" i="14"/>
  <c r="BG452" i="14"/>
  <c r="BF452" i="14"/>
  <c r="BE452" i="14"/>
  <c r="BD452" i="14"/>
  <c r="BL451" i="14"/>
  <c r="BK451" i="14"/>
  <c r="BJ451" i="14"/>
  <c r="BI451" i="14"/>
  <c r="BH451" i="14"/>
  <c r="BG451" i="14"/>
  <c r="BF451" i="14"/>
  <c r="BE451" i="14"/>
  <c r="BD451" i="14"/>
  <c r="BL450" i="14"/>
  <c r="BK450" i="14"/>
  <c r="BJ450" i="14"/>
  <c r="BI450" i="14"/>
  <c r="BH450" i="14"/>
  <c r="BG450" i="14"/>
  <c r="BF450" i="14"/>
  <c r="BE450" i="14"/>
  <c r="BD450" i="14"/>
  <c r="BL449" i="14"/>
  <c r="BK449" i="14"/>
  <c r="BJ449" i="14"/>
  <c r="BI449" i="14"/>
  <c r="BH449" i="14"/>
  <c r="BG449" i="14"/>
  <c r="BF449" i="14"/>
  <c r="BE449" i="14"/>
  <c r="BD449" i="14"/>
  <c r="BL448" i="14"/>
  <c r="BK448" i="14"/>
  <c r="BJ448" i="14"/>
  <c r="BI448" i="14"/>
  <c r="BH448" i="14"/>
  <c r="BG448" i="14"/>
  <c r="BF448" i="14"/>
  <c r="BE448" i="14"/>
  <c r="BD448" i="14"/>
  <c r="BL447" i="14"/>
  <c r="BK447" i="14"/>
  <c r="BJ447" i="14"/>
  <c r="BI447" i="14"/>
  <c r="BH447" i="14"/>
  <c r="BG447" i="14"/>
  <c r="BF447" i="14"/>
  <c r="BE447" i="14"/>
  <c r="BD447" i="14"/>
  <c r="BL446" i="14"/>
  <c r="BK446" i="14"/>
  <c r="BJ446" i="14"/>
  <c r="BI446" i="14"/>
  <c r="BH446" i="14"/>
  <c r="BG446" i="14"/>
  <c r="BF446" i="14"/>
  <c r="BE446" i="14"/>
  <c r="BD446" i="14"/>
  <c r="BL445" i="14"/>
  <c r="BK445" i="14"/>
  <c r="BJ445" i="14"/>
  <c r="BI445" i="14"/>
  <c r="BH445" i="14"/>
  <c r="BG445" i="14"/>
  <c r="BF445" i="14"/>
  <c r="BE445" i="14"/>
  <c r="BD445" i="14"/>
  <c r="BL444" i="14"/>
  <c r="BK444" i="14"/>
  <c r="BJ444" i="14"/>
  <c r="BI444" i="14"/>
  <c r="BH444" i="14"/>
  <c r="BG444" i="14"/>
  <c r="BF444" i="14"/>
  <c r="BE444" i="14"/>
  <c r="BD444" i="14"/>
  <c r="BL443" i="14"/>
  <c r="BK443" i="14"/>
  <c r="BJ443" i="14"/>
  <c r="BI443" i="14"/>
  <c r="BH443" i="14"/>
  <c r="BG443" i="14"/>
  <c r="BF443" i="14"/>
  <c r="BE443" i="14"/>
  <c r="BD443" i="14"/>
  <c r="BL442" i="14"/>
  <c r="BK442" i="14"/>
  <c r="BJ442" i="14"/>
  <c r="BI442" i="14"/>
  <c r="BH442" i="14"/>
  <c r="BG442" i="14"/>
  <c r="BF442" i="14"/>
  <c r="BE442" i="14"/>
  <c r="BD442" i="14"/>
  <c r="BL441" i="14"/>
  <c r="BK441" i="14"/>
  <c r="BJ441" i="14"/>
  <c r="BI441" i="14"/>
  <c r="BH441" i="14"/>
  <c r="BG441" i="14"/>
  <c r="BF441" i="14"/>
  <c r="BE441" i="14"/>
  <c r="BD441" i="14"/>
  <c r="BL440" i="14"/>
  <c r="BK440" i="14"/>
  <c r="BJ440" i="14"/>
  <c r="BI440" i="14"/>
  <c r="BH440" i="14"/>
  <c r="BG440" i="14"/>
  <c r="BF440" i="14"/>
  <c r="BE440" i="14"/>
  <c r="BD440" i="14"/>
  <c r="BL439" i="14"/>
  <c r="BK439" i="14"/>
  <c r="BJ439" i="14"/>
  <c r="BI439" i="14"/>
  <c r="BH439" i="14"/>
  <c r="BG439" i="14"/>
  <c r="BF439" i="14"/>
  <c r="BE439" i="14"/>
  <c r="BD439" i="14"/>
  <c r="BL438" i="14"/>
  <c r="BK438" i="14"/>
  <c r="BJ438" i="14"/>
  <c r="BI438" i="14"/>
  <c r="BH438" i="14"/>
  <c r="BG438" i="14"/>
  <c r="BF438" i="14"/>
  <c r="BE438" i="14"/>
  <c r="BD438" i="14"/>
  <c r="BL437" i="14"/>
  <c r="BK437" i="14"/>
  <c r="BJ437" i="14"/>
  <c r="BI437" i="14"/>
  <c r="BH437" i="14"/>
  <c r="BG437" i="14"/>
  <c r="BF437" i="14"/>
  <c r="BE437" i="14"/>
  <c r="BD437" i="14"/>
  <c r="BL436" i="14"/>
  <c r="BK436" i="14"/>
  <c r="BJ436" i="14"/>
  <c r="BI436" i="14"/>
  <c r="BH436" i="14"/>
  <c r="BG436" i="14"/>
  <c r="BF436" i="14"/>
  <c r="BE436" i="14"/>
  <c r="BD436" i="14"/>
  <c r="AB870" i="14"/>
  <c r="AB869" i="14"/>
  <c r="AB868" i="14"/>
  <c r="AB867" i="14"/>
  <c r="AB866" i="14"/>
  <c r="AB865" i="14"/>
  <c r="AB864" i="14"/>
  <c r="AB863" i="14"/>
  <c r="AB862" i="14"/>
  <c r="AB861" i="14"/>
  <c r="AB860" i="14"/>
  <c r="AB859" i="14"/>
  <c r="AB858" i="14"/>
  <c r="AB857" i="14"/>
  <c r="AB856" i="14"/>
  <c r="AB855" i="14"/>
  <c r="AB854" i="14"/>
  <c r="AB853" i="14"/>
  <c r="AO870" i="14"/>
  <c r="AL870" i="14"/>
  <c r="AK870" i="14"/>
  <c r="AJ870" i="14"/>
  <c r="AI870" i="14"/>
  <c r="AH870" i="14"/>
  <c r="AG870" i="14"/>
  <c r="AF870" i="14"/>
  <c r="AE870" i="14"/>
  <c r="AD870" i="14"/>
  <c r="AO869" i="14"/>
  <c r="AL869" i="14"/>
  <c r="AK869" i="14"/>
  <c r="AJ869" i="14"/>
  <c r="AI869" i="14"/>
  <c r="AH869" i="14"/>
  <c r="AG869" i="14"/>
  <c r="AF869" i="14"/>
  <c r="AE869" i="14"/>
  <c r="AD869" i="14"/>
  <c r="AO868" i="14"/>
  <c r="AL868" i="14"/>
  <c r="AK868" i="14"/>
  <c r="AJ868" i="14"/>
  <c r="AI868" i="14"/>
  <c r="AH868" i="14"/>
  <c r="AG868" i="14"/>
  <c r="AF868" i="14"/>
  <c r="AE868" i="14"/>
  <c r="AD868" i="14"/>
  <c r="AO867" i="14"/>
  <c r="AL867" i="14"/>
  <c r="AK867" i="14"/>
  <c r="AJ867" i="14"/>
  <c r="AI867" i="14"/>
  <c r="AH867" i="14"/>
  <c r="AG867" i="14"/>
  <c r="AF867" i="14"/>
  <c r="AE867" i="14"/>
  <c r="AD867" i="14"/>
  <c r="AO866" i="14"/>
  <c r="AL866" i="14"/>
  <c r="AK866" i="14"/>
  <c r="AJ866" i="14"/>
  <c r="AI866" i="14"/>
  <c r="AH866" i="14"/>
  <c r="AG866" i="14"/>
  <c r="AF866" i="14"/>
  <c r="AE866" i="14"/>
  <c r="AD866" i="14"/>
  <c r="AO865" i="14"/>
  <c r="AL865" i="14"/>
  <c r="AK865" i="14"/>
  <c r="AJ865" i="14"/>
  <c r="AI865" i="14"/>
  <c r="AH865" i="14"/>
  <c r="AG865" i="14"/>
  <c r="AF865" i="14"/>
  <c r="AE865" i="14"/>
  <c r="AD865" i="14"/>
  <c r="AO864" i="14"/>
  <c r="AL864" i="14"/>
  <c r="AK864" i="14"/>
  <c r="AJ864" i="14"/>
  <c r="AI864" i="14"/>
  <c r="AH864" i="14"/>
  <c r="AG864" i="14"/>
  <c r="AF864" i="14"/>
  <c r="AE864" i="14"/>
  <c r="AD864" i="14"/>
  <c r="AO863" i="14"/>
  <c r="AL863" i="14"/>
  <c r="AK863" i="14"/>
  <c r="AJ863" i="14"/>
  <c r="AI863" i="14"/>
  <c r="AH863" i="14"/>
  <c r="AG863" i="14"/>
  <c r="AF863" i="14"/>
  <c r="AE863" i="14"/>
  <c r="AD863" i="14"/>
  <c r="AO862" i="14"/>
  <c r="AL862" i="14"/>
  <c r="AK862" i="14"/>
  <c r="AJ862" i="14"/>
  <c r="AI862" i="14"/>
  <c r="AH862" i="14"/>
  <c r="AG862" i="14"/>
  <c r="AF862" i="14"/>
  <c r="AE862" i="14"/>
  <c r="AD862" i="14"/>
  <c r="AO861" i="14"/>
  <c r="AL861" i="14"/>
  <c r="AK861" i="14"/>
  <c r="AJ861" i="14"/>
  <c r="AI861" i="14"/>
  <c r="AH861" i="14"/>
  <c r="AG861" i="14"/>
  <c r="AF861" i="14"/>
  <c r="AE861" i="14"/>
  <c r="AD861" i="14"/>
  <c r="AO860" i="14"/>
  <c r="AL860" i="14"/>
  <c r="AK860" i="14"/>
  <c r="AJ860" i="14"/>
  <c r="AI860" i="14"/>
  <c r="AH860" i="14"/>
  <c r="AG860" i="14"/>
  <c r="AF860" i="14"/>
  <c r="AE860" i="14"/>
  <c r="AD860" i="14"/>
  <c r="AO859" i="14"/>
  <c r="AL859" i="14"/>
  <c r="AK859" i="14"/>
  <c r="AJ859" i="14"/>
  <c r="AI859" i="14"/>
  <c r="AH859" i="14"/>
  <c r="AG859" i="14"/>
  <c r="AF859" i="14"/>
  <c r="AE859" i="14"/>
  <c r="AD859" i="14"/>
  <c r="AO858" i="14"/>
  <c r="AL858" i="14"/>
  <c r="AK858" i="14"/>
  <c r="AJ858" i="14"/>
  <c r="AI858" i="14"/>
  <c r="AH858" i="14"/>
  <c r="AG858" i="14"/>
  <c r="AF858" i="14"/>
  <c r="AE858" i="14"/>
  <c r="AD858" i="14"/>
  <c r="AO857" i="14"/>
  <c r="AL857" i="14"/>
  <c r="AK857" i="14"/>
  <c r="AJ857" i="14"/>
  <c r="AI857" i="14"/>
  <c r="AH857" i="14"/>
  <c r="AG857" i="14"/>
  <c r="AF857" i="14"/>
  <c r="AE857" i="14"/>
  <c r="AD857" i="14"/>
  <c r="AO856" i="14"/>
  <c r="AL856" i="14"/>
  <c r="AK856" i="14"/>
  <c r="AJ856" i="14"/>
  <c r="AI856" i="14"/>
  <c r="AH856" i="14"/>
  <c r="AG856" i="14"/>
  <c r="AF856" i="14"/>
  <c r="AE856" i="14"/>
  <c r="AD856" i="14"/>
  <c r="AO855" i="14"/>
  <c r="AL855" i="14"/>
  <c r="AK855" i="14"/>
  <c r="AJ855" i="14"/>
  <c r="AI855" i="14"/>
  <c r="AH855" i="14"/>
  <c r="AG855" i="14"/>
  <c r="AF855" i="14"/>
  <c r="AE855" i="14"/>
  <c r="AD855" i="14"/>
  <c r="AO854" i="14"/>
  <c r="AL854" i="14"/>
  <c r="AK854" i="14"/>
  <c r="AJ854" i="14"/>
  <c r="AI854" i="14"/>
  <c r="AH854" i="14"/>
  <c r="AG854" i="14"/>
  <c r="AF854" i="14"/>
  <c r="AE854" i="14"/>
  <c r="AD854" i="14"/>
  <c r="AO853" i="14"/>
  <c r="AL853" i="14"/>
  <c r="AK853" i="14"/>
  <c r="AJ853" i="14"/>
  <c r="AI853" i="14"/>
  <c r="AH853" i="14"/>
  <c r="AG853" i="14"/>
  <c r="AF853" i="14"/>
  <c r="AE853" i="14"/>
  <c r="AD853" i="14"/>
  <c r="AY870" i="14"/>
  <c r="AX870" i="14"/>
  <c r="AW870" i="14"/>
  <c r="AV870" i="14"/>
  <c r="AU870" i="14"/>
  <c r="AT870" i="14"/>
  <c r="AS870" i="14"/>
  <c r="AR870" i="14"/>
  <c r="AQ870" i="14"/>
  <c r="AY869" i="14"/>
  <c r="AX869" i="14"/>
  <c r="AW869" i="14"/>
  <c r="AV869" i="14"/>
  <c r="AU869" i="14"/>
  <c r="AT869" i="14"/>
  <c r="AS869" i="14"/>
  <c r="AR869" i="14"/>
  <c r="AQ869" i="14"/>
  <c r="AY868" i="14"/>
  <c r="AX868" i="14"/>
  <c r="AW868" i="14"/>
  <c r="AV868" i="14"/>
  <c r="AU868" i="14"/>
  <c r="AT868" i="14"/>
  <c r="AS868" i="14"/>
  <c r="AR868" i="14"/>
  <c r="AQ868" i="14"/>
  <c r="AY867" i="14"/>
  <c r="AX867" i="14"/>
  <c r="AW867" i="14"/>
  <c r="AV867" i="14"/>
  <c r="AU867" i="14"/>
  <c r="AT867" i="14"/>
  <c r="AS867" i="14"/>
  <c r="AR867" i="14"/>
  <c r="AQ867" i="14"/>
  <c r="AY866" i="14"/>
  <c r="AX866" i="14"/>
  <c r="AW866" i="14"/>
  <c r="AV866" i="14"/>
  <c r="AU866" i="14"/>
  <c r="AT866" i="14"/>
  <c r="AS866" i="14"/>
  <c r="AR866" i="14"/>
  <c r="AQ866" i="14"/>
  <c r="AY865" i="14"/>
  <c r="AX865" i="14"/>
  <c r="AW865" i="14"/>
  <c r="AV865" i="14"/>
  <c r="AU865" i="14"/>
  <c r="AT865" i="14"/>
  <c r="AS865" i="14"/>
  <c r="AR865" i="14"/>
  <c r="AQ865" i="14"/>
  <c r="AY864" i="14"/>
  <c r="AX864" i="14"/>
  <c r="AW864" i="14"/>
  <c r="AV864" i="14"/>
  <c r="AU864" i="14"/>
  <c r="AT864" i="14"/>
  <c r="AS864" i="14"/>
  <c r="AR864" i="14"/>
  <c r="AQ864" i="14"/>
  <c r="AY863" i="14"/>
  <c r="AX863" i="14"/>
  <c r="AW863" i="14"/>
  <c r="AV863" i="14"/>
  <c r="AU863" i="14"/>
  <c r="AT863" i="14"/>
  <c r="AS863" i="14"/>
  <c r="AR863" i="14"/>
  <c r="AQ863" i="14"/>
  <c r="AY862" i="14"/>
  <c r="AX862" i="14"/>
  <c r="AW862" i="14"/>
  <c r="AV862" i="14"/>
  <c r="AU862" i="14"/>
  <c r="AT862" i="14"/>
  <c r="AS862" i="14"/>
  <c r="AR862" i="14"/>
  <c r="AQ862" i="14"/>
  <c r="AY861" i="14"/>
  <c r="AX861" i="14"/>
  <c r="AW861" i="14"/>
  <c r="AV861" i="14"/>
  <c r="AU861" i="14"/>
  <c r="AT861" i="14"/>
  <c r="AS861" i="14"/>
  <c r="AR861" i="14"/>
  <c r="AQ861" i="14"/>
  <c r="AY860" i="14"/>
  <c r="AX860" i="14"/>
  <c r="AW860" i="14"/>
  <c r="AV860" i="14"/>
  <c r="AU860" i="14"/>
  <c r="AT860" i="14"/>
  <c r="AS860" i="14"/>
  <c r="AR860" i="14"/>
  <c r="AQ860" i="14"/>
  <c r="AY859" i="14"/>
  <c r="AX859" i="14"/>
  <c r="AW859" i="14"/>
  <c r="AV859" i="14"/>
  <c r="AU859" i="14"/>
  <c r="AT859" i="14"/>
  <c r="AS859" i="14"/>
  <c r="AR859" i="14"/>
  <c r="AQ859" i="14"/>
  <c r="AY858" i="14"/>
  <c r="AX858" i="14"/>
  <c r="AW858" i="14"/>
  <c r="AV858" i="14"/>
  <c r="AU858" i="14"/>
  <c r="AT858" i="14"/>
  <c r="AS858" i="14"/>
  <c r="AR858" i="14"/>
  <c r="AQ858" i="14"/>
  <c r="AY857" i="14"/>
  <c r="AX857" i="14"/>
  <c r="AW857" i="14"/>
  <c r="AV857" i="14"/>
  <c r="AU857" i="14"/>
  <c r="AT857" i="14"/>
  <c r="AS857" i="14"/>
  <c r="AR857" i="14"/>
  <c r="AQ857" i="14"/>
  <c r="AY856" i="14"/>
  <c r="AX856" i="14"/>
  <c r="AW856" i="14"/>
  <c r="AV856" i="14"/>
  <c r="AU856" i="14"/>
  <c r="AT856" i="14"/>
  <c r="AS856" i="14"/>
  <c r="AR856" i="14"/>
  <c r="AQ856" i="14"/>
  <c r="AY855" i="14"/>
  <c r="AX855" i="14"/>
  <c r="AW855" i="14"/>
  <c r="AV855" i="14"/>
  <c r="AU855" i="14"/>
  <c r="AT855" i="14"/>
  <c r="AS855" i="14"/>
  <c r="AR855" i="14"/>
  <c r="AQ855" i="14"/>
  <c r="AY854" i="14"/>
  <c r="AX854" i="14"/>
  <c r="AW854" i="14"/>
  <c r="AV854" i="14"/>
  <c r="AU854" i="14"/>
  <c r="AT854" i="14"/>
  <c r="AS854" i="14"/>
  <c r="AR854" i="14"/>
  <c r="AQ854" i="14"/>
  <c r="AY853" i="14"/>
  <c r="AX853" i="14"/>
  <c r="AW853" i="14"/>
  <c r="AV853" i="14"/>
  <c r="AU853" i="14"/>
  <c r="AT853" i="14"/>
  <c r="AS853" i="14"/>
  <c r="AR853" i="14"/>
  <c r="AQ853" i="14"/>
  <c r="BY814" i="14"/>
  <c r="BX814" i="14"/>
  <c r="BW814" i="14"/>
  <c r="BV814" i="14"/>
  <c r="BU814" i="14"/>
  <c r="BT814" i="14"/>
  <c r="BS814" i="14"/>
  <c r="BR814" i="14"/>
  <c r="BQ814" i="14"/>
  <c r="BY813" i="14"/>
  <c r="BX813" i="14"/>
  <c r="BW813" i="14"/>
  <c r="BV813" i="14"/>
  <c r="BU813" i="14"/>
  <c r="BT813" i="14"/>
  <c r="BS813" i="14"/>
  <c r="BR813" i="14"/>
  <c r="BQ813" i="14"/>
  <c r="BY812" i="14"/>
  <c r="BX812" i="14"/>
  <c r="BW812" i="14"/>
  <c r="BV812" i="14"/>
  <c r="BU812" i="14"/>
  <c r="BT812" i="14"/>
  <c r="BS812" i="14"/>
  <c r="BR812" i="14"/>
  <c r="BQ812" i="14"/>
  <c r="BY811" i="14"/>
  <c r="BX811" i="14"/>
  <c r="BW811" i="14"/>
  <c r="BV811" i="14"/>
  <c r="BU811" i="14"/>
  <c r="BT811" i="14"/>
  <c r="BS811" i="14"/>
  <c r="BR811" i="14"/>
  <c r="BQ811" i="14"/>
  <c r="BY810" i="14"/>
  <c r="BX810" i="14"/>
  <c r="BW810" i="14"/>
  <c r="BV810" i="14"/>
  <c r="BU810" i="14"/>
  <c r="BT810" i="14"/>
  <c r="BS810" i="14"/>
  <c r="BR810" i="14"/>
  <c r="BQ810" i="14"/>
  <c r="BY809" i="14"/>
  <c r="BX809" i="14"/>
  <c r="BW809" i="14"/>
  <c r="BV809" i="14"/>
  <c r="BU809" i="14"/>
  <c r="BT809" i="14"/>
  <c r="BS809" i="14"/>
  <c r="BR809" i="14"/>
  <c r="BQ809" i="14"/>
  <c r="BY808" i="14"/>
  <c r="BX808" i="14"/>
  <c r="BW808" i="14"/>
  <c r="BV808" i="14"/>
  <c r="BU808" i="14"/>
  <c r="BT808" i="14"/>
  <c r="BS808" i="14"/>
  <c r="BR808" i="14"/>
  <c r="BQ808" i="14"/>
  <c r="BY807" i="14"/>
  <c r="BX807" i="14"/>
  <c r="BW807" i="14"/>
  <c r="BV807" i="14"/>
  <c r="BU807" i="14"/>
  <c r="BT807" i="14"/>
  <c r="BS807" i="14"/>
  <c r="BR807" i="14"/>
  <c r="BQ807" i="14"/>
  <c r="BY806" i="14"/>
  <c r="BX806" i="14"/>
  <c r="BW806" i="14"/>
  <c r="BV806" i="14"/>
  <c r="BU806" i="14"/>
  <c r="BT806" i="14"/>
  <c r="BS806" i="14"/>
  <c r="BR806" i="14"/>
  <c r="BQ806" i="14"/>
  <c r="BY805" i="14"/>
  <c r="BX805" i="14"/>
  <c r="BW805" i="14"/>
  <c r="BV805" i="14"/>
  <c r="BU805" i="14"/>
  <c r="BT805" i="14"/>
  <c r="BS805" i="14"/>
  <c r="BR805" i="14"/>
  <c r="BQ805" i="14"/>
  <c r="BY804" i="14"/>
  <c r="BX804" i="14"/>
  <c r="BW804" i="14"/>
  <c r="BV804" i="14"/>
  <c r="BU804" i="14"/>
  <c r="BT804" i="14"/>
  <c r="BS804" i="14"/>
  <c r="BR804" i="14"/>
  <c r="BQ804" i="14"/>
  <c r="BY803" i="14"/>
  <c r="BX803" i="14"/>
  <c r="BW803" i="14"/>
  <c r="BV803" i="14"/>
  <c r="BU803" i="14"/>
  <c r="BT803" i="14"/>
  <c r="BS803" i="14"/>
  <c r="BR803" i="14"/>
  <c r="BQ803" i="14"/>
  <c r="BY802" i="14"/>
  <c r="BX802" i="14"/>
  <c r="BW802" i="14"/>
  <c r="BV802" i="14"/>
  <c r="BU802" i="14"/>
  <c r="BT802" i="14"/>
  <c r="BS802" i="14"/>
  <c r="BR802" i="14"/>
  <c r="BQ802" i="14"/>
  <c r="BY801" i="14"/>
  <c r="BX801" i="14"/>
  <c r="BW801" i="14"/>
  <c r="BV801" i="14"/>
  <c r="BU801" i="14"/>
  <c r="BT801" i="14"/>
  <c r="BS801" i="14"/>
  <c r="BR801" i="14"/>
  <c r="BQ801" i="14"/>
  <c r="BY800" i="14"/>
  <c r="BX800" i="14"/>
  <c r="BW800" i="14"/>
  <c r="BV800" i="14"/>
  <c r="BU800" i="14"/>
  <c r="BT800" i="14"/>
  <c r="BS800" i="14"/>
  <c r="BR800" i="14"/>
  <c r="BQ800" i="14"/>
  <c r="BY799" i="14"/>
  <c r="BX799" i="14"/>
  <c r="BW799" i="14"/>
  <c r="BV799" i="14"/>
  <c r="BU799" i="14"/>
  <c r="BT799" i="14"/>
  <c r="BS799" i="14"/>
  <c r="BR799" i="14"/>
  <c r="BQ799" i="14"/>
  <c r="BY798" i="14"/>
  <c r="BX798" i="14"/>
  <c r="BW798" i="14"/>
  <c r="BV798" i="14"/>
  <c r="BU798" i="14"/>
  <c r="BT798" i="14"/>
  <c r="BS798" i="14"/>
  <c r="BR798" i="14"/>
  <c r="BQ798" i="14"/>
  <c r="BY797" i="14"/>
  <c r="BX797" i="14"/>
  <c r="BW797" i="14"/>
  <c r="BV797" i="14"/>
  <c r="BU797" i="14"/>
  <c r="BT797" i="14"/>
  <c r="BS797" i="14"/>
  <c r="BR797" i="14"/>
  <c r="BQ797" i="14"/>
  <c r="BO814" i="14"/>
  <c r="BL814" i="14"/>
  <c r="BK814" i="14"/>
  <c r="BJ814" i="14"/>
  <c r="BI814" i="14"/>
  <c r="BH814" i="14"/>
  <c r="BG814" i="14"/>
  <c r="BF814" i="14"/>
  <c r="BE814" i="14"/>
  <c r="BD814" i="14"/>
  <c r="BO813" i="14"/>
  <c r="BL813" i="14"/>
  <c r="BK813" i="14"/>
  <c r="BJ813" i="14"/>
  <c r="BI813" i="14"/>
  <c r="BH813" i="14"/>
  <c r="BG813" i="14"/>
  <c r="BF813" i="14"/>
  <c r="BE813" i="14"/>
  <c r="BD813" i="14"/>
  <c r="BO812" i="14"/>
  <c r="BL812" i="14"/>
  <c r="BK812" i="14"/>
  <c r="BJ812" i="14"/>
  <c r="BI812" i="14"/>
  <c r="BH812" i="14"/>
  <c r="BG812" i="14"/>
  <c r="BF812" i="14"/>
  <c r="BE812" i="14"/>
  <c r="BD812" i="14"/>
  <c r="BO811" i="14"/>
  <c r="BL811" i="14"/>
  <c r="BK811" i="14"/>
  <c r="BJ811" i="14"/>
  <c r="BI811" i="14"/>
  <c r="BH811" i="14"/>
  <c r="BG811" i="14"/>
  <c r="BF811" i="14"/>
  <c r="BE811" i="14"/>
  <c r="BD811" i="14"/>
  <c r="BO810" i="14"/>
  <c r="BL810" i="14"/>
  <c r="BK810" i="14"/>
  <c r="BJ810" i="14"/>
  <c r="BI810" i="14"/>
  <c r="BH810" i="14"/>
  <c r="BG810" i="14"/>
  <c r="BF810" i="14"/>
  <c r="BE810" i="14"/>
  <c r="BD810" i="14"/>
  <c r="BO809" i="14"/>
  <c r="BL809" i="14"/>
  <c r="BK809" i="14"/>
  <c r="BJ809" i="14"/>
  <c r="BI809" i="14"/>
  <c r="BH809" i="14"/>
  <c r="BG809" i="14"/>
  <c r="BF809" i="14"/>
  <c r="BE809" i="14"/>
  <c r="BD809" i="14"/>
  <c r="BO808" i="14"/>
  <c r="BL808" i="14"/>
  <c r="BK808" i="14"/>
  <c r="BJ808" i="14"/>
  <c r="BI808" i="14"/>
  <c r="BH808" i="14"/>
  <c r="BG808" i="14"/>
  <c r="BF808" i="14"/>
  <c r="BE808" i="14"/>
  <c r="BD808" i="14"/>
  <c r="BO807" i="14"/>
  <c r="BL807" i="14"/>
  <c r="BK807" i="14"/>
  <c r="BJ807" i="14"/>
  <c r="BI807" i="14"/>
  <c r="BH807" i="14"/>
  <c r="BG807" i="14"/>
  <c r="BF807" i="14"/>
  <c r="BE807" i="14"/>
  <c r="BD807" i="14"/>
  <c r="BO806" i="14"/>
  <c r="BL806" i="14"/>
  <c r="BK806" i="14"/>
  <c r="BJ806" i="14"/>
  <c r="BI806" i="14"/>
  <c r="BH806" i="14"/>
  <c r="BG806" i="14"/>
  <c r="BF806" i="14"/>
  <c r="BE806" i="14"/>
  <c r="BD806" i="14"/>
  <c r="BO805" i="14"/>
  <c r="BL805" i="14"/>
  <c r="BK805" i="14"/>
  <c r="BJ805" i="14"/>
  <c r="BI805" i="14"/>
  <c r="BH805" i="14"/>
  <c r="BG805" i="14"/>
  <c r="BF805" i="14"/>
  <c r="BE805" i="14"/>
  <c r="BD805" i="14"/>
  <c r="BO804" i="14"/>
  <c r="BL804" i="14"/>
  <c r="BK804" i="14"/>
  <c r="BJ804" i="14"/>
  <c r="BI804" i="14"/>
  <c r="BH804" i="14"/>
  <c r="BG804" i="14"/>
  <c r="BF804" i="14"/>
  <c r="BE804" i="14"/>
  <c r="BD804" i="14"/>
  <c r="BO803" i="14"/>
  <c r="BL803" i="14"/>
  <c r="BK803" i="14"/>
  <c r="BJ803" i="14"/>
  <c r="BI803" i="14"/>
  <c r="BH803" i="14"/>
  <c r="BG803" i="14"/>
  <c r="BF803" i="14"/>
  <c r="BE803" i="14"/>
  <c r="BD803" i="14"/>
  <c r="BO802" i="14"/>
  <c r="BL802" i="14"/>
  <c r="BK802" i="14"/>
  <c r="BJ802" i="14"/>
  <c r="BI802" i="14"/>
  <c r="BH802" i="14"/>
  <c r="BG802" i="14"/>
  <c r="BF802" i="14"/>
  <c r="BE802" i="14"/>
  <c r="BD802" i="14"/>
  <c r="BO801" i="14"/>
  <c r="BL801" i="14"/>
  <c r="BK801" i="14"/>
  <c r="BJ801" i="14"/>
  <c r="BI801" i="14"/>
  <c r="BH801" i="14"/>
  <c r="BG801" i="14"/>
  <c r="BF801" i="14"/>
  <c r="BE801" i="14"/>
  <c r="BD801" i="14"/>
  <c r="BO800" i="14"/>
  <c r="BL800" i="14"/>
  <c r="BK800" i="14"/>
  <c r="BJ800" i="14"/>
  <c r="BI800" i="14"/>
  <c r="BH800" i="14"/>
  <c r="BG800" i="14"/>
  <c r="BF800" i="14"/>
  <c r="BE800" i="14"/>
  <c r="BD800" i="14"/>
  <c r="BO799" i="14"/>
  <c r="BL799" i="14"/>
  <c r="BK799" i="14"/>
  <c r="BJ799" i="14"/>
  <c r="BI799" i="14"/>
  <c r="BH799" i="14"/>
  <c r="BG799" i="14"/>
  <c r="BF799" i="14"/>
  <c r="BE799" i="14"/>
  <c r="BD799" i="14"/>
  <c r="BO798" i="14"/>
  <c r="BL798" i="14"/>
  <c r="BK798" i="14"/>
  <c r="BJ798" i="14"/>
  <c r="BI798" i="14"/>
  <c r="BH798" i="14"/>
  <c r="BG798" i="14"/>
  <c r="BF798" i="14"/>
  <c r="BE798" i="14"/>
  <c r="BD798" i="14"/>
  <c r="BO797" i="14"/>
  <c r="BL797" i="14"/>
  <c r="BK797" i="14"/>
  <c r="BJ797" i="14"/>
  <c r="BI797" i="14"/>
  <c r="BH797" i="14"/>
  <c r="BG797" i="14"/>
  <c r="BF797" i="14"/>
  <c r="BE797" i="14"/>
  <c r="BD797" i="14"/>
  <c r="BB814" i="14"/>
  <c r="AY814" i="14"/>
  <c r="AX814" i="14"/>
  <c r="AW814" i="14"/>
  <c r="AV814" i="14"/>
  <c r="AU814" i="14"/>
  <c r="AT814" i="14"/>
  <c r="AS814" i="14"/>
  <c r="AR814" i="14"/>
  <c r="AQ814" i="14"/>
  <c r="BB813" i="14"/>
  <c r="AY813" i="14"/>
  <c r="AX813" i="14"/>
  <c r="AW813" i="14"/>
  <c r="AV813" i="14"/>
  <c r="AU813" i="14"/>
  <c r="AT813" i="14"/>
  <c r="AS813" i="14"/>
  <c r="AR813" i="14"/>
  <c r="AQ813" i="14"/>
  <c r="BB812" i="14"/>
  <c r="AY812" i="14"/>
  <c r="AX812" i="14"/>
  <c r="AW812" i="14"/>
  <c r="AV812" i="14"/>
  <c r="AU812" i="14"/>
  <c r="AT812" i="14"/>
  <c r="AS812" i="14"/>
  <c r="AR812" i="14"/>
  <c r="AQ812" i="14"/>
  <c r="BB811" i="14"/>
  <c r="AY811" i="14"/>
  <c r="AX811" i="14"/>
  <c r="AW811" i="14"/>
  <c r="AV811" i="14"/>
  <c r="AU811" i="14"/>
  <c r="AT811" i="14"/>
  <c r="AS811" i="14"/>
  <c r="AR811" i="14"/>
  <c r="AQ811" i="14"/>
  <c r="BB810" i="14"/>
  <c r="AY810" i="14"/>
  <c r="AX810" i="14"/>
  <c r="AW810" i="14"/>
  <c r="AV810" i="14"/>
  <c r="AU810" i="14"/>
  <c r="AT810" i="14"/>
  <c r="AS810" i="14"/>
  <c r="AR810" i="14"/>
  <c r="AQ810" i="14"/>
  <c r="BB809" i="14"/>
  <c r="AY809" i="14"/>
  <c r="AX809" i="14"/>
  <c r="AW809" i="14"/>
  <c r="AV809" i="14"/>
  <c r="AU809" i="14"/>
  <c r="AT809" i="14"/>
  <c r="AS809" i="14"/>
  <c r="AR809" i="14"/>
  <c r="AQ809" i="14"/>
  <c r="BB808" i="14"/>
  <c r="AY808" i="14"/>
  <c r="AX808" i="14"/>
  <c r="AW808" i="14"/>
  <c r="AV808" i="14"/>
  <c r="AU808" i="14"/>
  <c r="AT808" i="14"/>
  <c r="AS808" i="14"/>
  <c r="AR808" i="14"/>
  <c r="AQ808" i="14"/>
  <c r="BB807" i="14"/>
  <c r="AY807" i="14"/>
  <c r="AX807" i="14"/>
  <c r="AW807" i="14"/>
  <c r="AV807" i="14"/>
  <c r="AU807" i="14"/>
  <c r="AT807" i="14"/>
  <c r="AS807" i="14"/>
  <c r="AR807" i="14"/>
  <c r="AQ807" i="14"/>
  <c r="BB806" i="14"/>
  <c r="AY806" i="14"/>
  <c r="AX806" i="14"/>
  <c r="AW806" i="14"/>
  <c r="AV806" i="14"/>
  <c r="AU806" i="14"/>
  <c r="AT806" i="14"/>
  <c r="AS806" i="14"/>
  <c r="AR806" i="14"/>
  <c r="AQ806" i="14"/>
  <c r="BB805" i="14"/>
  <c r="AY805" i="14"/>
  <c r="AX805" i="14"/>
  <c r="AW805" i="14"/>
  <c r="AV805" i="14"/>
  <c r="AU805" i="14"/>
  <c r="AT805" i="14"/>
  <c r="AS805" i="14"/>
  <c r="AR805" i="14"/>
  <c r="AQ805" i="14"/>
  <c r="BB804" i="14"/>
  <c r="AY804" i="14"/>
  <c r="AX804" i="14"/>
  <c r="AW804" i="14"/>
  <c r="AV804" i="14"/>
  <c r="AU804" i="14"/>
  <c r="AT804" i="14"/>
  <c r="AS804" i="14"/>
  <c r="AR804" i="14"/>
  <c r="AQ804" i="14"/>
  <c r="BB803" i="14"/>
  <c r="AY803" i="14"/>
  <c r="AX803" i="14"/>
  <c r="AW803" i="14"/>
  <c r="AV803" i="14"/>
  <c r="AU803" i="14"/>
  <c r="AT803" i="14"/>
  <c r="AS803" i="14"/>
  <c r="AR803" i="14"/>
  <c r="AQ803" i="14"/>
  <c r="BB802" i="14"/>
  <c r="AY802" i="14"/>
  <c r="AX802" i="14"/>
  <c r="AW802" i="14"/>
  <c r="AV802" i="14"/>
  <c r="AU802" i="14"/>
  <c r="AT802" i="14"/>
  <c r="AS802" i="14"/>
  <c r="AR802" i="14"/>
  <c r="AQ802" i="14"/>
  <c r="BB801" i="14"/>
  <c r="AY801" i="14"/>
  <c r="AX801" i="14"/>
  <c r="AW801" i="14"/>
  <c r="AV801" i="14"/>
  <c r="AU801" i="14"/>
  <c r="AT801" i="14"/>
  <c r="AS801" i="14"/>
  <c r="AR801" i="14"/>
  <c r="AQ801" i="14"/>
  <c r="BB800" i="14"/>
  <c r="AY800" i="14"/>
  <c r="AX800" i="14"/>
  <c r="AW800" i="14"/>
  <c r="AV800" i="14"/>
  <c r="AU800" i="14"/>
  <c r="AT800" i="14"/>
  <c r="AS800" i="14"/>
  <c r="AR800" i="14"/>
  <c r="AQ800" i="14"/>
  <c r="BB799" i="14"/>
  <c r="AY799" i="14"/>
  <c r="AX799" i="14"/>
  <c r="AW799" i="14"/>
  <c r="AV799" i="14"/>
  <c r="AU799" i="14"/>
  <c r="AT799" i="14"/>
  <c r="AS799" i="14"/>
  <c r="AR799" i="14"/>
  <c r="AQ799" i="14"/>
  <c r="BB798" i="14"/>
  <c r="AY798" i="14"/>
  <c r="AX798" i="14"/>
  <c r="AW798" i="14"/>
  <c r="AV798" i="14"/>
  <c r="AU798" i="14"/>
  <c r="AT798" i="14"/>
  <c r="AS798" i="14"/>
  <c r="AR798" i="14"/>
  <c r="AQ798" i="14"/>
  <c r="BB797" i="14"/>
  <c r="AY797" i="14"/>
  <c r="AX797" i="14"/>
  <c r="AW797" i="14"/>
  <c r="AV797" i="14"/>
  <c r="AU797" i="14"/>
  <c r="AT797" i="14"/>
  <c r="AS797" i="14"/>
  <c r="AR797" i="14"/>
  <c r="AQ797" i="14"/>
  <c r="AO814" i="14"/>
  <c r="AL814" i="14"/>
  <c r="AK814" i="14"/>
  <c r="AJ814" i="14"/>
  <c r="AI814" i="14"/>
  <c r="AH814" i="14"/>
  <c r="AG814" i="14"/>
  <c r="AF814" i="14"/>
  <c r="AE814" i="14"/>
  <c r="AD814" i="14"/>
  <c r="AO813" i="14"/>
  <c r="AL813" i="14"/>
  <c r="AK813" i="14"/>
  <c r="AJ813" i="14"/>
  <c r="AI813" i="14"/>
  <c r="AH813" i="14"/>
  <c r="AG813" i="14"/>
  <c r="AF813" i="14"/>
  <c r="AE813" i="14"/>
  <c r="AD813" i="14"/>
  <c r="AO812" i="14"/>
  <c r="AL812" i="14"/>
  <c r="AK812" i="14"/>
  <c r="AJ812" i="14"/>
  <c r="AI812" i="14"/>
  <c r="AH812" i="14"/>
  <c r="AG812" i="14"/>
  <c r="AF812" i="14"/>
  <c r="AE812" i="14"/>
  <c r="AD812" i="14"/>
  <c r="AO811" i="14"/>
  <c r="AL811" i="14"/>
  <c r="AK811" i="14"/>
  <c r="AJ811" i="14"/>
  <c r="AI811" i="14"/>
  <c r="AH811" i="14"/>
  <c r="AG811" i="14"/>
  <c r="AF811" i="14"/>
  <c r="AE811" i="14"/>
  <c r="AD811" i="14"/>
  <c r="AO810" i="14"/>
  <c r="AL810" i="14"/>
  <c r="AK810" i="14"/>
  <c r="AJ810" i="14"/>
  <c r="AI810" i="14"/>
  <c r="AH810" i="14"/>
  <c r="AG810" i="14"/>
  <c r="AF810" i="14"/>
  <c r="AE810" i="14"/>
  <c r="AD810" i="14"/>
  <c r="AO809" i="14"/>
  <c r="AL809" i="14"/>
  <c r="AK809" i="14"/>
  <c r="AJ809" i="14"/>
  <c r="AI809" i="14"/>
  <c r="AH809" i="14"/>
  <c r="AG809" i="14"/>
  <c r="AF809" i="14"/>
  <c r="AE809" i="14"/>
  <c r="AD809" i="14"/>
  <c r="AO808" i="14"/>
  <c r="AL808" i="14"/>
  <c r="AK808" i="14"/>
  <c r="AJ808" i="14"/>
  <c r="AI808" i="14"/>
  <c r="AH808" i="14"/>
  <c r="AG808" i="14"/>
  <c r="AF808" i="14"/>
  <c r="AE808" i="14"/>
  <c r="AD808" i="14"/>
  <c r="AO807" i="14"/>
  <c r="AL807" i="14"/>
  <c r="AK807" i="14"/>
  <c r="AJ807" i="14"/>
  <c r="AI807" i="14"/>
  <c r="AH807" i="14"/>
  <c r="AG807" i="14"/>
  <c r="AF807" i="14"/>
  <c r="AE807" i="14"/>
  <c r="AD807" i="14"/>
  <c r="AO806" i="14"/>
  <c r="AL806" i="14"/>
  <c r="AK806" i="14"/>
  <c r="AJ806" i="14"/>
  <c r="AI806" i="14"/>
  <c r="AH806" i="14"/>
  <c r="AG806" i="14"/>
  <c r="AF806" i="14"/>
  <c r="AE806" i="14"/>
  <c r="AD806" i="14"/>
  <c r="AO805" i="14"/>
  <c r="AL805" i="14"/>
  <c r="AK805" i="14"/>
  <c r="AJ805" i="14"/>
  <c r="AI805" i="14"/>
  <c r="AH805" i="14"/>
  <c r="AG805" i="14"/>
  <c r="AF805" i="14"/>
  <c r="AE805" i="14"/>
  <c r="AD805" i="14"/>
  <c r="AO804" i="14"/>
  <c r="AL804" i="14"/>
  <c r="AK804" i="14"/>
  <c r="AJ804" i="14"/>
  <c r="AI804" i="14"/>
  <c r="AH804" i="14"/>
  <c r="AG804" i="14"/>
  <c r="AF804" i="14"/>
  <c r="AE804" i="14"/>
  <c r="AD804" i="14"/>
  <c r="AO803" i="14"/>
  <c r="AL803" i="14"/>
  <c r="AK803" i="14"/>
  <c r="AJ803" i="14"/>
  <c r="AI803" i="14"/>
  <c r="AH803" i="14"/>
  <c r="AG803" i="14"/>
  <c r="AF803" i="14"/>
  <c r="AE803" i="14"/>
  <c r="AD803" i="14"/>
  <c r="AO802" i="14"/>
  <c r="AL802" i="14"/>
  <c r="AK802" i="14"/>
  <c r="AJ802" i="14"/>
  <c r="AI802" i="14"/>
  <c r="AH802" i="14"/>
  <c r="AG802" i="14"/>
  <c r="AF802" i="14"/>
  <c r="AE802" i="14"/>
  <c r="AD802" i="14"/>
  <c r="AO801" i="14"/>
  <c r="AL801" i="14"/>
  <c r="AK801" i="14"/>
  <c r="AJ801" i="14"/>
  <c r="AI801" i="14"/>
  <c r="AH801" i="14"/>
  <c r="AG801" i="14"/>
  <c r="AF801" i="14"/>
  <c r="AE801" i="14"/>
  <c r="AD801" i="14"/>
  <c r="AO800" i="14"/>
  <c r="AL800" i="14"/>
  <c r="AK800" i="14"/>
  <c r="AJ800" i="14"/>
  <c r="AI800" i="14"/>
  <c r="AH800" i="14"/>
  <c r="AG800" i="14"/>
  <c r="AF800" i="14"/>
  <c r="AE800" i="14"/>
  <c r="AD800" i="14"/>
  <c r="AO799" i="14"/>
  <c r="AL799" i="14"/>
  <c r="AK799" i="14"/>
  <c r="AJ799" i="14"/>
  <c r="AI799" i="14"/>
  <c r="AH799" i="14"/>
  <c r="AG799" i="14"/>
  <c r="AF799" i="14"/>
  <c r="AE799" i="14"/>
  <c r="AD799" i="14"/>
  <c r="AO798" i="14"/>
  <c r="AL798" i="14"/>
  <c r="AK798" i="14"/>
  <c r="AJ798" i="14"/>
  <c r="AI798" i="14"/>
  <c r="AH798" i="14"/>
  <c r="AG798" i="14"/>
  <c r="AF798" i="14"/>
  <c r="AE798" i="14"/>
  <c r="AD798" i="14"/>
  <c r="AO797" i="14"/>
  <c r="AL797" i="14"/>
  <c r="AK797" i="14"/>
  <c r="AJ797" i="14"/>
  <c r="AI797" i="14"/>
  <c r="AH797" i="14"/>
  <c r="AG797" i="14"/>
  <c r="AF797" i="14"/>
  <c r="AE797" i="14"/>
  <c r="AD797" i="14"/>
  <c r="AB814" i="14"/>
  <c r="AB813" i="14"/>
  <c r="AB812" i="14"/>
  <c r="AB811" i="14"/>
  <c r="AB810" i="14"/>
  <c r="AB809" i="14"/>
  <c r="AB808" i="14"/>
  <c r="AB807" i="14"/>
  <c r="AB806" i="14"/>
  <c r="AB805" i="14"/>
  <c r="AB804" i="14"/>
  <c r="AB803" i="14"/>
  <c r="AB802" i="14"/>
  <c r="AB801" i="14"/>
  <c r="AB800" i="14"/>
  <c r="AB799" i="14"/>
  <c r="AB798" i="14"/>
  <c r="AB797" i="14"/>
  <c r="AB786" i="14"/>
  <c r="AB785" i="14"/>
  <c r="AB784" i="14"/>
  <c r="AB783" i="14"/>
  <c r="AB782" i="14"/>
  <c r="AB781" i="14"/>
  <c r="AB780" i="14"/>
  <c r="AB779" i="14"/>
  <c r="AB778" i="14"/>
  <c r="AB777" i="14"/>
  <c r="AB776" i="14"/>
  <c r="AB775" i="14"/>
  <c r="AB774" i="14"/>
  <c r="AB773" i="14"/>
  <c r="AB772" i="14"/>
  <c r="AB771" i="14"/>
  <c r="AB770" i="14"/>
  <c r="AB769" i="14"/>
  <c r="AO786" i="14"/>
  <c r="AL786" i="14"/>
  <c r="AK786" i="14"/>
  <c r="AJ786" i="14"/>
  <c r="AI786" i="14"/>
  <c r="AH786" i="14"/>
  <c r="AG786" i="14"/>
  <c r="AF786" i="14"/>
  <c r="AE786" i="14"/>
  <c r="AD786" i="14"/>
  <c r="AO785" i="14"/>
  <c r="AL785" i="14"/>
  <c r="AK785" i="14"/>
  <c r="AJ785" i="14"/>
  <c r="AI785" i="14"/>
  <c r="AH785" i="14"/>
  <c r="AG785" i="14"/>
  <c r="AF785" i="14"/>
  <c r="AE785" i="14"/>
  <c r="AD785" i="14"/>
  <c r="AO784" i="14"/>
  <c r="AL784" i="14"/>
  <c r="AK784" i="14"/>
  <c r="AJ784" i="14"/>
  <c r="AI784" i="14"/>
  <c r="AH784" i="14"/>
  <c r="AG784" i="14"/>
  <c r="AF784" i="14"/>
  <c r="AE784" i="14"/>
  <c r="AD784" i="14"/>
  <c r="AO783" i="14"/>
  <c r="AL783" i="14"/>
  <c r="AK783" i="14"/>
  <c r="AJ783" i="14"/>
  <c r="AI783" i="14"/>
  <c r="AH783" i="14"/>
  <c r="AG783" i="14"/>
  <c r="AF783" i="14"/>
  <c r="AE783" i="14"/>
  <c r="AD783" i="14"/>
  <c r="AO782" i="14"/>
  <c r="AL782" i="14"/>
  <c r="AK782" i="14"/>
  <c r="AJ782" i="14"/>
  <c r="AI782" i="14"/>
  <c r="AH782" i="14"/>
  <c r="AG782" i="14"/>
  <c r="AF782" i="14"/>
  <c r="AE782" i="14"/>
  <c r="AD782" i="14"/>
  <c r="AO781" i="14"/>
  <c r="AL781" i="14"/>
  <c r="AK781" i="14"/>
  <c r="AJ781" i="14"/>
  <c r="AI781" i="14"/>
  <c r="AH781" i="14"/>
  <c r="AG781" i="14"/>
  <c r="AF781" i="14"/>
  <c r="AE781" i="14"/>
  <c r="AD781" i="14"/>
  <c r="AO780" i="14"/>
  <c r="AL780" i="14"/>
  <c r="AK780" i="14"/>
  <c r="AJ780" i="14"/>
  <c r="AI780" i="14"/>
  <c r="AH780" i="14"/>
  <c r="AG780" i="14"/>
  <c r="AF780" i="14"/>
  <c r="AE780" i="14"/>
  <c r="AD780" i="14"/>
  <c r="AO779" i="14"/>
  <c r="AL779" i="14"/>
  <c r="AK779" i="14"/>
  <c r="AJ779" i="14"/>
  <c r="AI779" i="14"/>
  <c r="AH779" i="14"/>
  <c r="AG779" i="14"/>
  <c r="AF779" i="14"/>
  <c r="AE779" i="14"/>
  <c r="AD779" i="14"/>
  <c r="AO778" i="14"/>
  <c r="AL778" i="14"/>
  <c r="AK778" i="14"/>
  <c r="AJ778" i="14"/>
  <c r="AI778" i="14"/>
  <c r="AH778" i="14"/>
  <c r="AG778" i="14"/>
  <c r="AF778" i="14"/>
  <c r="AE778" i="14"/>
  <c r="AD778" i="14"/>
  <c r="AO777" i="14"/>
  <c r="AL777" i="14"/>
  <c r="AK777" i="14"/>
  <c r="AJ777" i="14"/>
  <c r="AI777" i="14"/>
  <c r="AH777" i="14"/>
  <c r="AG777" i="14"/>
  <c r="AF777" i="14"/>
  <c r="AE777" i="14"/>
  <c r="AD777" i="14"/>
  <c r="AO776" i="14"/>
  <c r="AL776" i="14"/>
  <c r="AK776" i="14"/>
  <c r="AJ776" i="14"/>
  <c r="AI776" i="14"/>
  <c r="AH776" i="14"/>
  <c r="AG776" i="14"/>
  <c r="AF776" i="14"/>
  <c r="AE776" i="14"/>
  <c r="AD776" i="14"/>
  <c r="AO775" i="14"/>
  <c r="AL775" i="14"/>
  <c r="AK775" i="14"/>
  <c r="AJ775" i="14"/>
  <c r="AI775" i="14"/>
  <c r="AH775" i="14"/>
  <c r="AG775" i="14"/>
  <c r="AF775" i="14"/>
  <c r="AE775" i="14"/>
  <c r="AD775" i="14"/>
  <c r="AO774" i="14"/>
  <c r="AL774" i="14"/>
  <c r="AK774" i="14"/>
  <c r="AJ774" i="14"/>
  <c r="AI774" i="14"/>
  <c r="AH774" i="14"/>
  <c r="AG774" i="14"/>
  <c r="AF774" i="14"/>
  <c r="AE774" i="14"/>
  <c r="AD774" i="14"/>
  <c r="AO773" i="14"/>
  <c r="AL773" i="14"/>
  <c r="AK773" i="14"/>
  <c r="AJ773" i="14"/>
  <c r="AI773" i="14"/>
  <c r="AH773" i="14"/>
  <c r="AG773" i="14"/>
  <c r="AF773" i="14"/>
  <c r="AE773" i="14"/>
  <c r="AD773" i="14"/>
  <c r="AO772" i="14"/>
  <c r="AL772" i="14"/>
  <c r="AK772" i="14"/>
  <c r="AJ772" i="14"/>
  <c r="AI772" i="14"/>
  <c r="AH772" i="14"/>
  <c r="AG772" i="14"/>
  <c r="AF772" i="14"/>
  <c r="AE772" i="14"/>
  <c r="AD772" i="14"/>
  <c r="AO771" i="14"/>
  <c r="AL771" i="14"/>
  <c r="AK771" i="14"/>
  <c r="AJ771" i="14"/>
  <c r="AI771" i="14"/>
  <c r="AH771" i="14"/>
  <c r="AG771" i="14"/>
  <c r="AF771" i="14"/>
  <c r="AE771" i="14"/>
  <c r="AD771" i="14"/>
  <c r="AO770" i="14"/>
  <c r="AL770" i="14"/>
  <c r="AK770" i="14"/>
  <c r="AJ770" i="14"/>
  <c r="AI770" i="14"/>
  <c r="AH770" i="14"/>
  <c r="AG770" i="14"/>
  <c r="AF770" i="14"/>
  <c r="AE770" i="14"/>
  <c r="AD770" i="14"/>
  <c r="AO769" i="14"/>
  <c r="AL769" i="14"/>
  <c r="AK769" i="14"/>
  <c r="AJ769" i="14"/>
  <c r="AI769" i="14"/>
  <c r="AH769" i="14"/>
  <c r="AG769" i="14"/>
  <c r="AF769" i="14"/>
  <c r="AE769" i="14"/>
  <c r="AD769" i="14"/>
  <c r="BB786" i="14"/>
  <c r="AY786" i="14"/>
  <c r="AX786" i="14"/>
  <c r="AW786" i="14"/>
  <c r="AV786" i="14"/>
  <c r="AU786" i="14"/>
  <c r="AT786" i="14"/>
  <c r="AS786" i="14"/>
  <c r="AR786" i="14"/>
  <c r="AQ786" i="14"/>
  <c r="BB785" i="14"/>
  <c r="AY785" i="14"/>
  <c r="AX785" i="14"/>
  <c r="AW785" i="14"/>
  <c r="AV785" i="14"/>
  <c r="AU785" i="14"/>
  <c r="AT785" i="14"/>
  <c r="AS785" i="14"/>
  <c r="AR785" i="14"/>
  <c r="AQ785" i="14"/>
  <c r="BB784" i="14"/>
  <c r="AY784" i="14"/>
  <c r="AX784" i="14"/>
  <c r="AW784" i="14"/>
  <c r="AV784" i="14"/>
  <c r="AU784" i="14"/>
  <c r="AT784" i="14"/>
  <c r="AS784" i="14"/>
  <c r="AR784" i="14"/>
  <c r="AQ784" i="14"/>
  <c r="BB783" i="14"/>
  <c r="AY783" i="14"/>
  <c r="AX783" i="14"/>
  <c r="AW783" i="14"/>
  <c r="AV783" i="14"/>
  <c r="AU783" i="14"/>
  <c r="AT783" i="14"/>
  <c r="AS783" i="14"/>
  <c r="AR783" i="14"/>
  <c r="AQ783" i="14"/>
  <c r="BB782" i="14"/>
  <c r="AY782" i="14"/>
  <c r="AX782" i="14"/>
  <c r="AW782" i="14"/>
  <c r="AV782" i="14"/>
  <c r="AU782" i="14"/>
  <c r="AT782" i="14"/>
  <c r="AS782" i="14"/>
  <c r="AR782" i="14"/>
  <c r="AQ782" i="14"/>
  <c r="BB781" i="14"/>
  <c r="AY781" i="14"/>
  <c r="AX781" i="14"/>
  <c r="AW781" i="14"/>
  <c r="AV781" i="14"/>
  <c r="AU781" i="14"/>
  <c r="AT781" i="14"/>
  <c r="AS781" i="14"/>
  <c r="AR781" i="14"/>
  <c r="AQ781" i="14"/>
  <c r="BB780" i="14"/>
  <c r="AY780" i="14"/>
  <c r="AX780" i="14"/>
  <c r="AW780" i="14"/>
  <c r="AV780" i="14"/>
  <c r="AU780" i="14"/>
  <c r="AT780" i="14"/>
  <c r="AS780" i="14"/>
  <c r="AR780" i="14"/>
  <c r="AQ780" i="14"/>
  <c r="BB779" i="14"/>
  <c r="AY779" i="14"/>
  <c r="AX779" i="14"/>
  <c r="AW779" i="14"/>
  <c r="AV779" i="14"/>
  <c r="AU779" i="14"/>
  <c r="AT779" i="14"/>
  <c r="AS779" i="14"/>
  <c r="AR779" i="14"/>
  <c r="AQ779" i="14"/>
  <c r="BB778" i="14"/>
  <c r="AY778" i="14"/>
  <c r="AX778" i="14"/>
  <c r="AW778" i="14"/>
  <c r="AV778" i="14"/>
  <c r="AU778" i="14"/>
  <c r="AT778" i="14"/>
  <c r="AS778" i="14"/>
  <c r="AR778" i="14"/>
  <c r="AQ778" i="14"/>
  <c r="BB777" i="14"/>
  <c r="AY777" i="14"/>
  <c r="AX777" i="14"/>
  <c r="AW777" i="14"/>
  <c r="AV777" i="14"/>
  <c r="AU777" i="14"/>
  <c r="AT777" i="14"/>
  <c r="AS777" i="14"/>
  <c r="AR777" i="14"/>
  <c r="AQ777" i="14"/>
  <c r="BB776" i="14"/>
  <c r="AY776" i="14"/>
  <c r="AX776" i="14"/>
  <c r="AW776" i="14"/>
  <c r="AV776" i="14"/>
  <c r="AU776" i="14"/>
  <c r="AT776" i="14"/>
  <c r="AS776" i="14"/>
  <c r="AR776" i="14"/>
  <c r="AQ776" i="14"/>
  <c r="BB775" i="14"/>
  <c r="AY775" i="14"/>
  <c r="AX775" i="14"/>
  <c r="AW775" i="14"/>
  <c r="AV775" i="14"/>
  <c r="AU775" i="14"/>
  <c r="AT775" i="14"/>
  <c r="AS775" i="14"/>
  <c r="AR775" i="14"/>
  <c r="AQ775" i="14"/>
  <c r="BB774" i="14"/>
  <c r="AY774" i="14"/>
  <c r="AX774" i="14"/>
  <c r="AW774" i="14"/>
  <c r="AV774" i="14"/>
  <c r="AU774" i="14"/>
  <c r="AT774" i="14"/>
  <c r="AS774" i="14"/>
  <c r="AR774" i="14"/>
  <c r="AQ774" i="14"/>
  <c r="BB773" i="14"/>
  <c r="AY773" i="14"/>
  <c r="AX773" i="14"/>
  <c r="AW773" i="14"/>
  <c r="AV773" i="14"/>
  <c r="AU773" i="14"/>
  <c r="AT773" i="14"/>
  <c r="AS773" i="14"/>
  <c r="AR773" i="14"/>
  <c r="AQ773" i="14"/>
  <c r="BB772" i="14"/>
  <c r="AY772" i="14"/>
  <c r="AX772" i="14"/>
  <c r="AW772" i="14"/>
  <c r="AV772" i="14"/>
  <c r="AU772" i="14"/>
  <c r="AT772" i="14"/>
  <c r="AS772" i="14"/>
  <c r="AR772" i="14"/>
  <c r="AQ772" i="14"/>
  <c r="BB771" i="14"/>
  <c r="AY771" i="14"/>
  <c r="AX771" i="14"/>
  <c r="AW771" i="14"/>
  <c r="AV771" i="14"/>
  <c r="AU771" i="14"/>
  <c r="AT771" i="14"/>
  <c r="AS771" i="14"/>
  <c r="AR771" i="14"/>
  <c r="AQ771" i="14"/>
  <c r="BB770" i="14"/>
  <c r="AY770" i="14"/>
  <c r="AX770" i="14"/>
  <c r="AW770" i="14"/>
  <c r="AV770" i="14"/>
  <c r="AU770" i="14"/>
  <c r="AT770" i="14"/>
  <c r="AS770" i="14"/>
  <c r="AR770" i="14"/>
  <c r="AQ770" i="14"/>
  <c r="BB769" i="14"/>
  <c r="AY769" i="14"/>
  <c r="AX769" i="14"/>
  <c r="AW769" i="14"/>
  <c r="AV769" i="14"/>
  <c r="AU769" i="14"/>
  <c r="AT769" i="14"/>
  <c r="AS769" i="14"/>
  <c r="AR769" i="14"/>
  <c r="AQ769" i="14"/>
  <c r="BO786" i="14"/>
  <c r="BL786" i="14"/>
  <c r="BK786" i="14"/>
  <c r="BJ786" i="14"/>
  <c r="BI786" i="14"/>
  <c r="BH786" i="14"/>
  <c r="BG786" i="14"/>
  <c r="BF786" i="14"/>
  <c r="BE786" i="14"/>
  <c r="BD786" i="14"/>
  <c r="BO785" i="14"/>
  <c r="BL785" i="14"/>
  <c r="BK785" i="14"/>
  <c r="BJ785" i="14"/>
  <c r="BI785" i="14"/>
  <c r="BH785" i="14"/>
  <c r="BG785" i="14"/>
  <c r="BF785" i="14"/>
  <c r="BE785" i="14"/>
  <c r="BD785" i="14"/>
  <c r="BO784" i="14"/>
  <c r="BL784" i="14"/>
  <c r="BK784" i="14"/>
  <c r="BJ784" i="14"/>
  <c r="BI784" i="14"/>
  <c r="BH784" i="14"/>
  <c r="BG784" i="14"/>
  <c r="BF784" i="14"/>
  <c r="BE784" i="14"/>
  <c r="BD784" i="14"/>
  <c r="BO783" i="14"/>
  <c r="BL783" i="14"/>
  <c r="BK783" i="14"/>
  <c r="BJ783" i="14"/>
  <c r="BI783" i="14"/>
  <c r="BH783" i="14"/>
  <c r="BG783" i="14"/>
  <c r="BF783" i="14"/>
  <c r="BE783" i="14"/>
  <c r="BD783" i="14"/>
  <c r="BO782" i="14"/>
  <c r="BL782" i="14"/>
  <c r="BK782" i="14"/>
  <c r="BJ782" i="14"/>
  <c r="BI782" i="14"/>
  <c r="BH782" i="14"/>
  <c r="BG782" i="14"/>
  <c r="BF782" i="14"/>
  <c r="BE782" i="14"/>
  <c r="BD782" i="14"/>
  <c r="BO781" i="14"/>
  <c r="BL781" i="14"/>
  <c r="BK781" i="14"/>
  <c r="BJ781" i="14"/>
  <c r="BI781" i="14"/>
  <c r="BH781" i="14"/>
  <c r="BG781" i="14"/>
  <c r="BF781" i="14"/>
  <c r="BE781" i="14"/>
  <c r="BD781" i="14"/>
  <c r="BO780" i="14"/>
  <c r="BL780" i="14"/>
  <c r="BK780" i="14"/>
  <c r="BJ780" i="14"/>
  <c r="BI780" i="14"/>
  <c r="BH780" i="14"/>
  <c r="BG780" i="14"/>
  <c r="BF780" i="14"/>
  <c r="BE780" i="14"/>
  <c r="BD780" i="14"/>
  <c r="BO779" i="14"/>
  <c r="BL779" i="14"/>
  <c r="BK779" i="14"/>
  <c r="BJ779" i="14"/>
  <c r="BI779" i="14"/>
  <c r="BH779" i="14"/>
  <c r="BG779" i="14"/>
  <c r="BF779" i="14"/>
  <c r="BE779" i="14"/>
  <c r="BD779" i="14"/>
  <c r="BO778" i="14"/>
  <c r="BL778" i="14"/>
  <c r="BK778" i="14"/>
  <c r="BJ778" i="14"/>
  <c r="BI778" i="14"/>
  <c r="BH778" i="14"/>
  <c r="BG778" i="14"/>
  <c r="BF778" i="14"/>
  <c r="BE778" i="14"/>
  <c r="BD778" i="14"/>
  <c r="BO777" i="14"/>
  <c r="BL777" i="14"/>
  <c r="BK777" i="14"/>
  <c r="BJ777" i="14"/>
  <c r="BI777" i="14"/>
  <c r="BH777" i="14"/>
  <c r="BG777" i="14"/>
  <c r="BF777" i="14"/>
  <c r="BE777" i="14"/>
  <c r="BD777" i="14"/>
  <c r="BO776" i="14"/>
  <c r="BL776" i="14"/>
  <c r="BK776" i="14"/>
  <c r="BJ776" i="14"/>
  <c r="BI776" i="14"/>
  <c r="BH776" i="14"/>
  <c r="BG776" i="14"/>
  <c r="BF776" i="14"/>
  <c r="BE776" i="14"/>
  <c r="BD776" i="14"/>
  <c r="BO775" i="14"/>
  <c r="BL775" i="14"/>
  <c r="BK775" i="14"/>
  <c r="BJ775" i="14"/>
  <c r="BI775" i="14"/>
  <c r="BH775" i="14"/>
  <c r="BG775" i="14"/>
  <c r="BF775" i="14"/>
  <c r="BE775" i="14"/>
  <c r="BD775" i="14"/>
  <c r="BO774" i="14"/>
  <c r="BL774" i="14"/>
  <c r="BK774" i="14"/>
  <c r="BJ774" i="14"/>
  <c r="BI774" i="14"/>
  <c r="BH774" i="14"/>
  <c r="BG774" i="14"/>
  <c r="BF774" i="14"/>
  <c r="BE774" i="14"/>
  <c r="BD774" i="14"/>
  <c r="BO773" i="14"/>
  <c r="BL773" i="14"/>
  <c r="BK773" i="14"/>
  <c r="BJ773" i="14"/>
  <c r="BI773" i="14"/>
  <c r="BH773" i="14"/>
  <c r="BG773" i="14"/>
  <c r="BF773" i="14"/>
  <c r="BE773" i="14"/>
  <c r="BD773" i="14"/>
  <c r="BO772" i="14"/>
  <c r="BL772" i="14"/>
  <c r="BK772" i="14"/>
  <c r="BJ772" i="14"/>
  <c r="BI772" i="14"/>
  <c r="BH772" i="14"/>
  <c r="BG772" i="14"/>
  <c r="BF772" i="14"/>
  <c r="BE772" i="14"/>
  <c r="BD772" i="14"/>
  <c r="BO771" i="14"/>
  <c r="BL771" i="14"/>
  <c r="BK771" i="14"/>
  <c r="BJ771" i="14"/>
  <c r="BI771" i="14"/>
  <c r="BH771" i="14"/>
  <c r="BG771" i="14"/>
  <c r="BF771" i="14"/>
  <c r="BE771" i="14"/>
  <c r="BD771" i="14"/>
  <c r="BO770" i="14"/>
  <c r="BL770" i="14"/>
  <c r="BK770" i="14"/>
  <c r="BJ770" i="14"/>
  <c r="BI770" i="14"/>
  <c r="BH770" i="14"/>
  <c r="BG770" i="14"/>
  <c r="BF770" i="14"/>
  <c r="BE770" i="14"/>
  <c r="BD770" i="14"/>
  <c r="BO769" i="14"/>
  <c r="BL769" i="14"/>
  <c r="BK769" i="14"/>
  <c r="BJ769" i="14"/>
  <c r="BI769" i="14"/>
  <c r="BH769" i="14"/>
  <c r="BG769" i="14"/>
  <c r="BF769" i="14"/>
  <c r="BE769" i="14"/>
  <c r="BD769" i="14"/>
  <c r="BY786" i="14"/>
  <c r="BX786" i="14"/>
  <c r="BW786" i="14"/>
  <c r="BV786" i="14"/>
  <c r="BU786" i="14"/>
  <c r="BT786" i="14"/>
  <c r="BS786" i="14"/>
  <c r="BR786" i="14"/>
  <c r="BQ786" i="14"/>
  <c r="BY785" i="14"/>
  <c r="BX785" i="14"/>
  <c r="BW785" i="14"/>
  <c r="BV785" i="14"/>
  <c r="BU785" i="14"/>
  <c r="BT785" i="14"/>
  <c r="BS785" i="14"/>
  <c r="BR785" i="14"/>
  <c r="BQ785" i="14"/>
  <c r="BY784" i="14"/>
  <c r="BX784" i="14"/>
  <c r="BW784" i="14"/>
  <c r="BV784" i="14"/>
  <c r="BU784" i="14"/>
  <c r="BT784" i="14"/>
  <c r="BS784" i="14"/>
  <c r="BR784" i="14"/>
  <c r="BQ784" i="14"/>
  <c r="BY783" i="14"/>
  <c r="BX783" i="14"/>
  <c r="BW783" i="14"/>
  <c r="BV783" i="14"/>
  <c r="BU783" i="14"/>
  <c r="BT783" i="14"/>
  <c r="BS783" i="14"/>
  <c r="BR783" i="14"/>
  <c r="BQ783" i="14"/>
  <c r="BY782" i="14"/>
  <c r="BX782" i="14"/>
  <c r="BW782" i="14"/>
  <c r="BV782" i="14"/>
  <c r="BU782" i="14"/>
  <c r="BT782" i="14"/>
  <c r="BS782" i="14"/>
  <c r="BR782" i="14"/>
  <c r="BQ782" i="14"/>
  <c r="BY781" i="14"/>
  <c r="BX781" i="14"/>
  <c r="BW781" i="14"/>
  <c r="BV781" i="14"/>
  <c r="BU781" i="14"/>
  <c r="BT781" i="14"/>
  <c r="BS781" i="14"/>
  <c r="BR781" i="14"/>
  <c r="BQ781" i="14"/>
  <c r="BY780" i="14"/>
  <c r="BX780" i="14"/>
  <c r="BW780" i="14"/>
  <c r="BV780" i="14"/>
  <c r="BU780" i="14"/>
  <c r="BT780" i="14"/>
  <c r="BS780" i="14"/>
  <c r="BR780" i="14"/>
  <c r="BQ780" i="14"/>
  <c r="BY779" i="14"/>
  <c r="BX779" i="14"/>
  <c r="BW779" i="14"/>
  <c r="BV779" i="14"/>
  <c r="BU779" i="14"/>
  <c r="BT779" i="14"/>
  <c r="BS779" i="14"/>
  <c r="BR779" i="14"/>
  <c r="BQ779" i="14"/>
  <c r="BY778" i="14"/>
  <c r="BX778" i="14"/>
  <c r="BW778" i="14"/>
  <c r="BV778" i="14"/>
  <c r="BU778" i="14"/>
  <c r="BT778" i="14"/>
  <c r="BS778" i="14"/>
  <c r="BR778" i="14"/>
  <c r="BQ778" i="14"/>
  <c r="BY777" i="14"/>
  <c r="BX777" i="14"/>
  <c r="BW777" i="14"/>
  <c r="BV777" i="14"/>
  <c r="BU777" i="14"/>
  <c r="BT777" i="14"/>
  <c r="BS777" i="14"/>
  <c r="BR777" i="14"/>
  <c r="BQ777" i="14"/>
  <c r="BY776" i="14"/>
  <c r="BX776" i="14"/>
  <c r="BW776" i="14"/>
  <c r="BV776" i="14"/>
  <c r="BU776" i="14"/>
  <c r="BT776" i="14"/>
  <c r="BS776" i="14"/>
  <c r="BR776" i="14"/>
  <c r="BQ776" i="14"/>
  <c r="BY775" i="14"/>
  <c r="BX775" i="14"/>
  <c r="BW775" i="14"/>
  <c r="BV775" i="14"/>
  <c r="BU775" i="14"/>
  <c r="BT775" i="14"/>
  <c r="BS775" i="14"/>
  <c r="BR775" i="14"/>
  <c r="BQ775" i="14"/>
  <c r="BY774" i="14"/>
  <c r="BX774" i="14"/>
  <c r="BW774" i="14"/>
  <c r="BV774" i="14"/>
  <c r="BU774" i="14"/>
  <c r="BT774" i="14"/>
  <c r="BS774" i="14"/>
  <c r="BR774" i="14"/>
  <c r="BQ774" i="14"/>
  <c r="BY773" i="14"/>
  <c r="BX773" i="14"/>
  <c r="BW773" i="14"/>
  <c r="BV773" i="14"/>
  <c r="BU773" i="14"/>
  <c r="BT773" i="14"/>
  <c r="BS773" i="14"/>
  <c r="BR773" i="14"/>
  <c r="BQ773" i="14"/>
  <c r="BY772" i="14"/>
  <c r="BX772" i="14"/>
  <c r="BW772" i="14"/>
  <c r="BV772" i="14"/>
  <c r="BU772" i="14"/>
  <c r="BT772" i="14"/>
  <c r="BS772" i="14"/>
  <c r="BR772" i="14"/>
  <c r="BQ772" i="14"/>
  <c r="BY771" i="14"/>
  <c r="BX771" i="14"/>
  <c r="BW771" i="14"/>
  <c r="BV771" i="14"/>
  <c r="BU771" i="14"/>
  <c r="BT771" i="14"/>
  <c r="BS771" i="14"/>
  <c r="BR771" i="14"/>
  <c r="BQ771" i="14"/>
  <c r="BY770" i="14"/>
  <c r="BX770" i="14"/>
  <c r="BW770" i="14"/>
  <c r="BV770" i="14"/>
  <c r="BU770" i="14"/>
  <c r="BT770" i="14"/>
  <c r="BS770" i="14"/>
  <c r="BR770" i="14"/>
  <c r="BQ770" i="14"/>
  <c r="BY769" i="14"/>
  <c r="BX769" i="14"/>
  <c r="BW769" i="14"/>
  <c r="BV769" i="14"/>
  <c r="BU769" i="14"/>
  <c r="BT769" i="14"/>
  <c r="BS769" i="14"/>
  <c r="BR769" i="14"/>
  <c r="BQ769" i="14"/>
  <c r="BY758" i="14"/>
  <c r="BX758" i="14"/>
  <c r="BW758" i="14"/>
  <c r="BV758" i="14"/>
  <c r="BU758" i="14"/>
  <c r="BT758" i="14"/>
  <c r="BS758" i="14"/>
  <c r="BR758" i="14"/>
  <c r="BQ758" i="14"/>
  <c r="BY757" i="14"/>
  <c r="BX757" i="14"/>
  <c r="BW757" i="14"/>
  <c r="BV757" i="14"/>
  <c r="BU757" i="14"/>
  <c r="BT757" i="14"/>
  <c r="BS757" i="14"/>
  <c r="BR757" i="14"/>
  <c r="BQ757" i="14"/>
  <c r="BY756" i="14"/>
  <c r="BX756" i="14"/>
  <c r="BW756" i="14"/>
  <c r="BV756" i="14"/>
  <c r="BU756" i="14"/>
  <c r="BT756" i="14"/>
  <c r="BS756" i="14"/>
  <c r="BR756" i="14"/>
  <c r="BQ756" i="14"/>
  <c r="BY755" i="14"/>
  <c r="BX755" i="14"/>
  <c r="BW755" i="14"/>
  <c r="BV755" i="14"/>
  <c r="BU755" i="14"/>
  <c r="BT755" i="14"/>
  <c r="BS755" i="14"/>
  <c r="BR755" i="14"/>
  <c r="BQ755" i="14"/>
  <c r="BY754" i="14"/>
  <c r="BX754" i="14"/>
  <c r="BW754" i="14"/>
  <c r="BV754" i="14"/>
  <c r="BU754" i="14"/>
  <c r="BT754" i="14"/>
  <c r="BS754" i="14"/>
  <c r="BR754" i="14"/>
  <c r="BQ754" i="14"/>
  <c r="BY753" i="14"/>
  <c r="BX753" i="14"/>
  <c r="BW753" i="14"/>
  <c r="BV753" i="14"/>
  <c r="BU753" i="14"/>
  <c r="BT753" i="14"/>
  <c r="BS753" i="14"/>
  <c r="BR753" i="14"/>
  <c r="BQ753" i="14"/>
  <c r="BY752" i="14"/>
  <c r="BX752" i="14"/>
  <c r="BW752" i="14"/>
  <c r="BV752" i="14"/>
  <c r="BU752" i="14"/>
  <c r="BT752" i="14"/>
  <c r="BS752" i="14"/>
  <c r="BR752" i="14"/>
  <c r="BQ752" i="14"/>
  <c r="BY751" i="14"/>
  <c r="BX751" i="14"/>
  <c r="BW751" i="14"/>
  <c r="BV751" i="14"/>
  <c r="BU751" i="14"/>
  <c r="BT751" i="14"/>
  <c r="BS751" i="14"/>
  <c r="BR751" i="14"/>
  <c r="BQ751" i="14"/>
  <c r="BY750" i="14"/>
  <c r="BX750" i="14"/>
  <c r="BW750" i="14"/>
  <c r="BV750" i="14"/>
  <c r="BU750" i="14"/>
  <c r="BT750" i="14"/>
  <c r="BS750" i="14"/>
  <c r="BR750" i="14"/>
  <c r="BQ750" i="14"/>
  <c r="BY749" i="14"/>
  <c r="BX749" i="14"/>
  <c r="BW749" i="14"/>
  <c r="BV749" i="14"/>
  <c r="BU749" i="14"/>
  <c r="BT749" i="14"/>
  <c r="BS749" i="14"/>
  <c r="BR749" i="14"/>
  <c r="BQ749" i="14"/>
  <c r="BY748" i="14"/>
  <c r="BX748" i="14"/>
  <c r="BW748" i="14"/>
  <c r="BV748" i="14"/>
  <c r="BU748" i="14"/>
  <c r="BT748" i="14"/>
  <c r="BS748" i="14"/>
  <c r="BR748" i="14"/>
  <c r="BQ748" i="14"/>
  <c r="BY747" i="14"/>
  <c r="BX747" i="14"/>
  <c r="BW747" i="14"/>
  <c r="BV747" i="14"/>
  <c r="BU747" i="14"/>
  <c r="BT747" i="14"/>
  <c r="BS747" i="14"/>
  <c r="BR747" i="14"/>
  <c r="BQ747" i="14"/>
  <c r="BY746" i="14"/>
  <c r="BX746" i="14"/>
  <c r="BW746" i="14"/>
  <c r="BV746" i="14"/>
  <c r="BU746" i="14"/>
  <c r="BT746" i="14"/>
  <c r="BS746" i="14"/>
  <c r="BR746" i="14"/>
  <c r="BQ746" i="14"/>
  <c r="BY745" i="14"/>
  <c r="BX745" i="14"/>
  <c r="BW745" i="14"/>
  <c r="BV745" i="14"/>
  <c r="BU745" i="14"/>
  <c r="BT745" i="14"/>
  <c r="BS745" i="14"/>
  <c r="BR745" i="14"/>
  <c r="BQ745" i="14"/>
  <c r="BY744" i="14"/>
  <c r="BX744" i="14"/>
  <c r="BW744" i="14"/>
  <c r="BV744" i="14"/>
  <c r="BU744" i="14"/>
  <c r="BT744" i="14"/>
  <c r="BS744" i="14"/>
  <c r="BR744" i="14"/>
  <c r="BQ744" i="14"/>
  <c r="BY743" i="14"/>
  <c r="BX743" i="14"/>
  <c r="BW743" i="14"/>
  <c r="BV743" i="14"/>
  <c r="BU743" i="14"/>
  <c r="BT743" i="14"/>
  <c r="BS743" i="14"/>
  <c r="BR743" i="14"/>
  <c r="BQ743" i="14"/>
  <c r="BY742" i="14"/>
  <c r="BX742" i="14"/>
  <c r="BW742" i="14"/>
  <c r="BV742" i="14"/>
  <c r="BU742" i="14"/>
  <c r="BT742" i="14"/>
  <c r="BS742" i="14"/>
  <c r="BR742" i="14"/>
  <c r="BQ742" i="14"/>
  <c r="BY741" i="14"/>
  <c r="BX741" i="14"/>
  <c r="BW741" i="14"/>
  <c r="BV741" i="14"/>
  <c r="BU741" i="14"/>
  <c r="BT741" i="14"/>
  <c r="BS741" i="14"/>
  <c r="BR741" i="14"/>
  <c r="BQ741" i="14"/>
  <c r="BO758" i="14"/>
  <c r="BL758" i="14"/>
  <c r="BK758" i="14"/>
  <c r="BJ758" i="14"/>
  <c r="BI758" i="14"/>
  <c r="BH758" i="14"/>
  <c r="BG758" i="14"/>
  <c r="BF758" i="14"/>
  <c r="BE758" i="14"/>
  <c r="BD758" i="14"/>
  <c r="BO757" i="14"/>
  <c r="BL757" i="14"/>
  <c r="BK757" i="14"/>
  <c r="BJ757" i="14"/>
  <c r="BI757" i="14"/>
  <c r="BH757" i="14"/>
  <c r="BG757" i="14"/>
  <c r="BF757" i="14"/>
  <c r="BE757" i="14"/>
  <c r="BD757" i="14"/>
  <c r="BO756" i="14"/>
  <c r="BL756" i="14"/>
  <c r="BK756" i="14"/>
  <c r="BJ756" i="14"/>
  <c r="BI756" i="14"/>
  <c r="BH756" i="14"/>
  <c r="BG756" i="14"/>
  <c r="BF756" i="14"/>
  <c r="BE756" i="14"/>
  <c r="BD756" i="14"/>
  <c r="BO755" i="14"/>
  <c r="BL755" i="14"/>
  <c r="BK755" i="14"/>
  <c r="BJ755" i="14"/>
  <c r="BI755" i="14"/>
  <c r="BH755" i="14"/>
  <c r="BG755" i="14"/>
  <c r="BF755" i="14"/>
  <c r="BE755" i="14"/>
  <c r="BD755" i="14"/>
  <c r="BO754" i="14"/>
  <c r="BL754" i="14"/>
  <c r="BK754" i="14"/>
  <c r="BJ754" i="14"/>
  <c r="BI754" i="14"/>
  <c r="BH754" i="14"/>
  <c r="BG754" i="14"/>
  <c r="BF754" i="14"/>
  <c r="BE754" i="14"/>
  <c r="BD754" i="14"/>
  <c r="BO753" i="14"/>
  <c r="BL753" i="14"/>
  <c r="BK753" i="14"/>
  <c r="BJ753" i="14"/>
  <c r="BI753" i="14"/>
  <c r="BH753" i="14"/>
  <c r="BG753" i="14"/>
  <c r="BF753" i="14"/>
  <c r="BE753" i="14"/>
  <c r="BD753" i="14"/>
  <c r="BO752" i="14"/>
  <c r="BL752" i="14"/>
  <c r="BK752" i="14"/>
  <c r="BJ752" i="14"/>
  <c r="BI752" i="14"/>
  <c r="BH752" i="14"/>
  <c r="BG752" i="14"/>
  <c r="BF752" i="14"/>
  <c r="BE752" i="14"/>
  <c r="BD752" i="14"/>
  <c r="BO751" i="14"/>
  <c r="BL751" i="14"/>
  <c r="BK751" i="14"/>
  <c r="BJ751" i="14"/>
  <c r="BI751" i="14"/>
  <c r="BH751" i="14"/>
  <c r="BG751" i="14"/>
  <c r="BF751" i="14"/>
  <c r="BE751" i="14"/>
  <c r="BD751" i="14"/>
  <c r="BO750" i="14"/>
  <c r="BL750" i="14"/>
  <c r="BK750" i="14"/>
  <c r="BJ750" i="14"/>
  <c r="BI750" i="14"/>
  <c r="BH750" i="14"/>
  <c r="BG750" i="14"/>
  <c r="BF750" i="14"/>
  <c r="BE750" i="14"/>
  <c r="BD750" i="14"/>
  <c r="BO749" i="14"/>
  <c r="BL749" i="14"/>
  <c r="BK749" i="14"/>
  <c r="BJ749" i="14"/>
  <c r="BI749" i="14"/>
  <c r="BH749" i="14"/>
  <c r="BG749" i="14"/>
  <c r="BF749" i="14"/>
  <c r="BE749" i="14"/>
  <c r="BD749" i="14"/>
  <c r="BO748" i="14"/>
  <c r="BL748" i="14"/>
  <c r="BK748" i="14"/>
  <c r="BJ748" i="14"/>
  <c r="BI748" i="14"/>
  <c r="BH748" i="14"/>
  <c r="BG748" i="14"/>
  <c r="BF748" i="14"/>
  <c r="BE748" i="14"/>
  <c r="BD748" i="14"/>
  <c r="BO747" i="14"/>
  <c r="BL747" i="14"/>
  <c r="BK747" i="14"/>
  <c r="BJ747" i="14"/>
  <c r="BI747" i="14"/>
  <c r="BH747" i="14"/>
  <c r="BG747" i="14"/>
  <c r="BF747" i="14"/>
  <c r="BE747" i="14"/>
  <c r="BD747" i="14"/>
  <c r="BO746" i="14"/>
  <c r="BL746" i="14"/>
  <c r="BK746" i="14"/>
  <c r="BJ746" i="14"/>
  <c r="BI746" i="14"/>
  <c r="BH746" i="14"/>
  <c r="BG746" i="14"/>
  <c r="BF746" i="14"/>
  <c r="BE746" i="14"/>
  <c r="BD746" i="14"/>
  <c r="BO745" i="14"/>
  <c r="BL745" i="14"/>
  <c r="BK745" i="14"/>
  <c r="BJ745" i="14"/>
  <c r="BI745" i="14"/>
  <c r="BH745" i="14"/>
  <c r="BG745" i="14"/>
  <c r="BF745" i="14"/>
  <c r="BE745" i="14"/>
  <c r="BD745" i="14"/>
  <c r="BO744" i="14"/>
  <c r="BL744" i="14"/>
  <c r="BK744" i="14"/>
  <c r="BJ744" i="14"/>
  <c r="BI744" i="14"/>
  <c r="BH744" i="14"/>
  <c r="BG744" i="14"/>
  <c r="BF744" i="14"/>
  <c r="BE744" i="14"/>
  <c r="BD744" i="14"/>
  <c r="BO743" i="14"/>
  <c r="BL743" i="14"/>
  <c r="BK743" i="14"/>
  <c r="BJ743" i="14"/>
  <c r="BI743" i="14"/>
  <c r="BH743" i="14"/>
  <c r="BG743" i="14"/>
  <c r="BF743" i="14"/>
  <c r="BE743" i="14"/>
  <c r="BD743" i="14"/>
  <c r="BO742" i="14"/>
  <c r="BL742" i="14"/>
  <c r="BK742" i="14"/>
  <c r="BJ742" i="14"/>
  <c r="BI742" i="14"/>
  <c r="BH742" i="14"/>
  <c r="BG742" i="14"/>
  <c r="BF742" i="14"/>
  <c r="BE742" i="14"/>
  <c r="BD742" i="14"/>
  <c r="BO741" i="14"/>
  <c r="BL741" i="14"/>
  <c r="BK741" i="14"/>
  <c r="BJ741" i="14"/>
  <c r="BI741" i="14"/>
  <c r="BH741" i="14"/>
  <c r="BG741" i="14"/>
  <c r="BF741" i="14"/>
  <c r="BE741" i="14"/>
  <c r="BD741" i="14"/>
  <c r="BB758" i="14"/>
  <c r="AY758" i="14"/>
  <c r="AX758" i="14"/>
  <c r="AW758" i="14"/>
  <c r="AV758" i="14"/>
  <c r="AU758" i="14"/>
  <c r="AT758" i="14"/>
  <c r="AS758" i="14"/>
  <c r="AR758" i="14"/>
  <c r="AQ758" i="14"/>
  <c r="BB757" i="14"/>
  <c r="AY757" i="14"/>
  <c r="AX757" i="14"/>
  <c r="AW757" i="14"/>
  <c r="AV757" i="14"/>
  <c r="AU757" i="14"/>
  <c r="AT757" i="14"/>
  <c r="AS757" i="14"/>
  <c r="AR757" i="14"/>
  <c r="AQ757" i="14"/>
  <c r="BB756" i="14"/>
  <c r="AY756" i="14"/>
  <c r="AX756" i="14"/>
  <c r="AW756" i="14"/>
  <c r="AV756" i="14"/>
  <c r="AU756" i="14"/>
  <c r="AT756" i="14"/>
  <c r="AS756" i="14"/>
  <c r="AR756" i="14"/>
  <c r="AQ756" i="14"/>
  <c r="BB755" i="14"/>
  <c r="AY755" i="14"/>
  <c r="AX755" i="14"/>
  <c r="AW755" i="14"/>
  <c r="AV755" i="14"/>
  <c r="AU755" i="14"/>
  <c r="AT755" i="14"/>
  <c r="AS755" i="14"/>
  <c r="AR755" i="14"/>
  <c r="AQ755" i="14"/>
  <c r="BB754" i="14"/>
  <c r="AY754" i="14"/>
  <c r="AX754" i="14"/>
  <c r="AW754" i="14"/>
  <c r="AV754" i="14"/>
  <c r="AU754" i="14"/>
  <c r="AT754" i="14"/>
  <c r="AS754" i="14"/>
  <c r="AR754" i="14"/>
  <c r="AQ754" i="14"/>
  <c r="BB753" i="14"/>
  <c r="AY753" i="14"/>
  <c r="AX753" i="14"/>
  <c r="AW753" i="14"/>
  <c r="AV753" i="14"/>
  <c r="AU753" i="14"/>
  <c r="AT753" i="14"/>
  <c r="AS753" i="14"/>
  <c r="AR753" i="14"/>
  <c r="AQ753" i="14"/>
  <c r="BB752" i="14"/>
  <c r="AY752" i="14"/>
  <c r="AX752" i="14"/>
  <c r="AW752" i="14"/>
  <c r="AV752" i="14"/>
  <c r="AU752" i="14"/>
  <c r="AT752" i="14"/>
  <c r="AS752" i="14"/>
  <c r="AR752" i="14"/>
  <c r="AQ752" i="14"/>
  <c r="BB751" i="14"/>
  <c r="AY751" i="14"/>
  <c r="AX751" i="14"/>
  <c r="AW751" i="14"/>
  <c r="AV751" i="14"/>
  <c r="AU751" i="14"/>
  <c r="AT751" i="14"/>
  <c r="AS751" i="14"/>
  <c r="AR751" i="14"/>
  <c r="AQ751" i="14"/>
  <c r="BB750" i="14"/>
  <c r="AY750" i="14"/>
  <c r="AX750" i="14"/>
  <c r="AW750" i="14"/>
  <c r="AV750" i="14"/>
  <c r="AU750" i="14"/>
  <c r="AT750" i="14"/>
  <c r="AS750" i="14"/>
  <c r="AR750" i="14"/>
  <c r="AQ750" i="14"/>
  <c r="BB749" i="14"/>
  <c r="AY749" i="14"/>
  <c r="AX749" i="14"/>
  <c r="AW749" i="14"/>
  <c r="AV749" i="14"/>
  <c r="AU749" i="14"/>
  <c r="AT749" i="14"/>
  <c r="AS749" i="14"/>
  <c r="AR749" i="14"/>
  <c r="AQ749" i="14"/>
  <c r="BB748" i="14"/>
  <c r="AY748" i="14"/>
  <c r="AX748" i="14"/>
  <c r="AW748" i="14"/>
  <c r="AV748" i="14"/>
  <c r="AU748" i="14"/>
  <c r="AT748" i="14"/>
  <c r="AS748" i="14"/>
  <c r="AR748" i="14"/>
  <c r="AQ748" i="14"/>
  <c r="BB747" i="14"/>
  <c r="AY747" i="14"/>
  <c r="AX747" i="14"/>
  <c r="AW747" i="14"/>
  <c r="AV747" i="14"/>
  <c r="AU747" i="14"/>
  <c r="AT747" i="14"/>
  <c r="AS747" i="14"/>
  <c r="AR747" i="14"/>
  <c r="AQ747" i="14"/>
  <c r="BB746" i="14"/>
  <c r="AY746" i="14"/>
  <c r="AX746" i="14"/>
  <c r="AW746" i="14"/>
  <c r="AV746" i="14"/>
  <c r="AU746" i="14"/>
  <c r="AT746" i="14"/>
  <c r="AS746" i="14"/>
  <c r="AR746" i="14"/>
  <c r="AQ746" i="14"/>
  <c r="BB745" i="14"/>
  <c r="AY745" i="14"/>
  <c r="AX745" i="14"/>
  <c r="AW745" i="14"/>
  <c r="AV745" i="14"/>
  <c r="AU745" i="14"/>
  <c r="AT745" i="14"/>
  <c r="AS745" i="14"/>
  <c r="AR745" i="14"/>
  <c r="AQ745" i="14"/>
  <c r="BB744" i="14"/>
  <c r="AY744" i="14"/>
  <c r="AX744" i="14"/>
  <c r="AW744" i="14"/>
  <c r="AV744" i="14"/>
  <c r="AU744" i="14"/>
  <c r="AT744" i="14"/>
  <c r="AS744" i="14"/>
  <c r="AR744" i="14"/>
  <c r="AQ744" i="14"/>
  <c r="BB743" i="14"/>
  <c r="AY743" i="14"/>
  <c r="AX743" i="14"/>
  <c r="AW743" i="14"/>
  <c r="AV743" i="14"/>
  <c r="AU743" i="14"/>
  <c r="AT743" i="14"/>
  <c r="AS743" i="14"/>
  <c r="AR743" i="14"/>
  <c r="AQ743" i="14"/>
  <c r="BB742" i="14"/>
  <c r="AY742" i="14"/>
  <c r="AX742" i="14"/>
  <c r="AW742" i="14"/>
  <c r="AV742" i="14"/>
  <c r="AU742" i="14"/>
  <c r="AT742" i="14"/>
  <c r="AS742" i="14"/>
  <c r="AR742" i="14"/>
  <c r="AQ742" i="14"/>
  <c r="BB741" i="14"/>
  <c r="AY741" i="14"/>
  <c r="AX741" i="14"/>
  <c r="AW741" i="14"/>
  <c r="AV741" i="14"/>
  <c r="AU741" i="14"/>
  <c r="AT741" i="14"/>
  <c r="AS741" i="14"/>
  <c r="AR741" i="14"/>
  <c r="AQ741" i="14"/>
  <c r="AO758" i="14"/>
  <c r="AL758" i="14"/>
  <c r="AK758" i="14"/>
  <c r="AJ758" i="14"/>
  <c r="AI758" i="14"/>
  <c r="AH758" i="14"/>
  <c r="AG758" i="14"/>
  <c r="AF758" i="14"/>
  <c r="AE758" i="14"/>
  <c r="AD758" i="14"/>
  <c r="AO757" i="14"/>
  <c r="AL757" i="14"/>
  <c r="AK757" i="14"/>
  <c r="AJ757" i="14"/>
  <c r="AI757" i="14"/>
  <c r="AH757" i="14"/>
  <c r="AG757" i="14"/>
  <c r="AF757" i="14"/>
  <c r="AE757" i="14"/>
  <c r="AD757" i="14"/>
  <c r="AO756" i="14"/>
  <c r="AL756" i="14"/>
  <c r="AK756" i="14"/>
  <c r="AJ756" i="14"/>
  <c r="AI756" i="14"/>
  <c r="AH756" i="14"/>
  <c r="AG756" i="14"/>
  <c r="AF756" i="14"/>
  <c r="AE756" i="14"/>
  <c r="AD756" i="14"/>
  <c r="AO755" i="14"/>
  <c r="AL755" i="14"/>
  <c r="AK755" i="14"/>
  <c r="AJ755" i="14"/>
  <c r="AI755" i="14"/>
  <c r="AH755" i="14"/>
  <c r="AG755" i="14"/>
  <c r="AF755" i="14"/>
  <c r="AE755" i="14"/>
  <c r="AD755" i="14"/>
  <c r="AO754" i="14"/>
  <c r="AL754" i="14"/>
  <c r="AK754" i="14"/>
  <c r="AJ754" i="14"/>
  <c r="AI754" i="14"/>
  <c r="AH754" i="14"/>
  <c r="AG754" i="14"/>
  <c r="AF754" i="14"/>
  <c r="AE754" i="14"/>
  <c r="AD754" i="14"/>
  <c r="AO753" i="14"/>
  <c r="AL753" i="14"/>
  <c r="AK753" i="14"/>
  <c r="AJ753" i="14"/>
  <c r="AI753" i="14"/>
  <c r="AH753" i="14"/>
  <c r="AG753" i="14"/>
  <c r="AF753" i="14"/>
  <c r="AE753" i="14"/>
  <c r="AD753" i="14"/>
  <c r="AO752" i="14"/>
  <c r="AL752" i="14"/>
  <c r="AK752" i="14"/>
  <c r="AJ752" i="14"/>
  <c r="AI752" i="14"/>
  <c r="AH752" i="14"/>
  <c r="AG752" i="14"/>
  <c r="AF752" i="14"/>
  <c r="AE752" i="14"/>
  <c r="AD752" i="14"/>
  <c r="AO751" i="14"/>
  <c r="AL751" i="14"/>
  <c r="AK751" i="14"/>
  <c r="AJ751" i="14"/>
  <c r="AI751" i="14"/>
  <c r="AH751" i="14"/>
  <c r="AG751" i="14"/>
  <c r="AF751" i="14"/>
  <c r="AE751" i="14"/>
  <c r="AD751" i="14"/>
  <c r="AO750" i="14"/>
  <c r="AL750" i="14"/>
  <c r="AK750" i="14"/>
  <c r="AJ750" i="14"/>
  <c r="AI750" i="14"/>
  <c r="AH750" i="14"/>
  <c r="AG750" i="14"/>
  <c r="AF750" i="14"/>
  <c r="AE750" i="14"/>
  <c r="AD750" i="14"/>
  <c r="AO749" i="14"/>
  <c r="AL749" i="14"/>
  <c r="AK749" i="14"/>
  <c r="AJ749" i="14"/>
  <c r="AI749" i="14"/>
  <c r="AH749" i="14"/>
  <c r="AG749" i="14"/>
  <c r="AF749" i="14"/>
  <c r="AE749" i="14"/>
  <c r="AD749" i="14"/>
  <c r="AO748" i="14"/>
  <c r="AL748" i="14"/>
  <c r="AK748" i="14"/>
  <c r="AJ748" i="14"/>
  <c r="AI748" i="14"/>
  <c r="AH748" i="14"/>
  <c r="AG748" i="14"/>
  <c r="AF748" i="14"/>
  <c r="AE748" i="14"/>
  <c r="AD748" i="14"/>
  <c r="AO747" i="14"/>
  <c r="AL747" i="14"/>
  <c r="AK747" i="14"/>
  <c r="AJ747" i="14"/>
  <c r="AI747" i="14"/>
  <c r="AH747" i="14"/>
  <c r="AG747" i="14"/>
  <c r="AF747" i="14"/>
  <c r="AE747" i="14"/>
  <c r="AD747" i="14"/>
  <c r="AO746" i="14"/>
  <c r="AL746" i="14"/>
  <c r="AK746" i="14"/>
  <c r="AJ746" i="14"/>
  <c r="AI746" i="14"/>
  <c r="AH746" i="14"/>
  <c r="AG746" i="14"/>
  <c r="AF746" i="14"/>
  <c r="AE746" i="14"/>
  <c r="AD746" i="14"/>
  <c r="AO745" i="14"/>
  <c r="AL745" i="14"/>
  <c r="AK745" i="14"/>
  <c r="AJ745" i="14"/>
  <c r="AI745" i="14"/>
  <c r="AH745" i="14"/>
  <c r="AG745" i="14"/>
  <c r="AF745" i="14"/>
  <c r="AE745" i="14"/>
  <c r="AD745" i="14"/>
  <c r="AO744" i="14"/>
  <c r="AL744" i="14"/>
  <c r="AK744" i="14"/>
  <c r="AJ744" i="14"/>
  <c r="AI744" i="14"/>
  <c r="AH744" i="14"/>
  <c r="AG744" i="14"/>
  <c r="AF744" i="14"/>
  <c r="AE744" i="14"/>
  <c r="AD744" i="14"/>
  <c r="AO743" i="14"/>
  <c r="AL743" i="14"/>
  <c r="AK743" i="14"/>
  <c r="AJ743" i="14"/>
  <c r="AI743" i="14"/>
  <c r="AH743" i="14"/>
  <c r="AG743" i="14"/>
  <c r="AF743" i="14"/>
  <c r="AE743" i="14"/>
  <c r="AD743" i="14"/>
  <c r="AO742" i="14"/>
  <c r="AL742" i="14"/>
  <c r="AK742" i="14"/>
  <c r="AJ742" i="14"/>
  <c r="AI742" i="14"/>
  <c r="AH742" i="14"/>
  <c r="AG742" i="14"/>
  <c r="AF742" i="14"/>
  <c r="AE742" i="14"/>
  <c r="AD742" i="14"/>
  <c r="AO741" i="14"/>
  <c r="AL741" i="14"/>
  <c r="AK741" i="14"/>
  <c r="AJ741" i="14"/>
  <c r="AI741" i="14"/>
  <c r="AH741" i="14"/>
  <c r="AG741" i="14"/>
  <c r="AF741" i="14"/>
  <c r="AE741" i="14"/>
  <c r="AD741" i="14"/>
  <c r="BQ740" i="14"/>
  <c r="BR740" i="14"/>
  <c r="BS740" i="14"/>
  <c r="BT740" i="14"/>
  <c r="BU740" i="14"/>
  <c r="BV740" i="14"/>
  <c r="BW740" i="14"/>
  <c r="BX740" i="14"/>
  <c r="BY740" i="14"/>
  <c r="BY240" i="14"/>
  <c r="BX240" i="14"/>
  <c r="BW240" i="14"/>
  <c r="BV240" i="14"/>
  <c r="BU240" i="14"/>
  <c r="BT240" i="14"/>
  <c r="BS240" i="14"/>
  <c r="BR240" i="14"/>
  <c r="BQ240" i="14"/>
  <c r="BY239" i="14"/>
  <c r="BX239" i="14"/>
  <c r="BW239" i="14"/>
  <c r="BV239" i="14"/>
  <c r="BU239" i="14"/>
  <c r="BT239" i="14"/>
  <c r="BS239" i="14"/>
  <c r="BR239" i="14"/>
  <c r="BQ239" i="14"/>
  <c r="BY238" i="14"/>
  <c r="BX238" i="14"/>
  <c r="BW238" i="14"/>
  <c r="BV238" i="14"/>
  <c r="BU238" i="14"/>
  <c r="BT238" i="14"/>
  <c r="BS238" i="14"/>
  <c r="BR238" i="14"/>
  <c r="BQ238" i="14"/>
  <c r="BY237" i="14"/>
  <c r="BX237" i="14"/>
  <c r="BW237" i="14"/>
  <c r="BV237" i="14"/>
  <c r="BU237" i="14"/>
  <c r="BT237" i="14"/>
  <c r="BS237" i="14"/>
  <c r="BR237" i="14"/>
  <c r="BQ237" i="14"/>
  <c r="BY236" i="14"/>
  <c r="BX236" i="14"/>
  <c r="BW236" i="14"/>
  <c r="BV236" i="14"/>
  <c r="BU236" i="14"/>
  <c r="BT236" i="14"/>
  <c r="BS236" i="14"/>
  <c r="BR236" i="14"/>
  <c r="BQ236" i="14"/>
  <c r="BY235" i="14"/>
  <c r="BX235" i="14"/>
  <c r="BW235" i="14"/>
  <c r="BV235" i="14"/>
  <c r="BU235" i="14"/>
  <c r="BT235" i="14"/>
  <c r="BS235" i="14"/>
  <c r="BR235" i="14"/>
  <c r="BQ235" i="14"/>
  <c r="BY234" i="14"/>
  <c r="BX234" i="14"/>
  <c r="BW234" i="14"/>
  <c r="BV234" i="14"/>
  <c r="BU234" i="14"/>
  <c r="BT234" i="14"/>
  <c r="BS234" i="14"/>
  <c r="BR234" i="14"/>
  <c r="BQ234" i="14"/>
  <c r="BY233" i="14"/>
  <c r="BX233" i="14"/>
  <c r="BW233" i="14"/>
  <c r="BV233" i="14"/>
  <c r="BU233" i="14"/>
  <c r="BT233" i="14"/>
  <c r="BS233" i="14"/>
  <c r="BR233" i="14"/>
  <c r="BQ233" i="14"/>
  <c r="BY232" i="14"/>
  <c r="BX232" i="14"/>
  <c r="BW232" i="14"/>
  <c r="BV232" i="14"/>
  <c r="BU232" i="14"/>
  <c r="BT232" i="14"/>
  <c r="BS232" i="14"/>
  <c r="BR232" i="14"/>
  <c r="BQ232" i="14"/>
  <c r="BY230" i="14"/>
  <c r="BX230" i="14"/>
  <c r="BW230" i="14"/>
  <c r="BV230" i="14"/>
  <c r="BU230" i="14"/>
  <c r="BT230" i="14"/>
  <c r="BS230" i="14"/>
  <c r="BR230" i="14"/>
  <c r="BQ230" i="14"/>
  <c r="BY229" i="14"/>
  <c r="BX229" i="14"/>
  <c r="BW229" i="14"/>
  <c r="BV229" i="14"/>
  <c r="BU229" i="14"/>
  <c r="BT229" i="14"/>
  <c r="BS229" i="14"/>
  <c r="BR229" i="14"/>
  <c r="BQ229" i="14"/>
  <c r="BY228" i="14"/>
  <c r="BX228" i="14"/>
  <c r="BW228" i="14"/>
  <c r="BV228" i="14"/>
  <c r="BU228" i="14"/>
  <c r="BT228" i="14"/>
  <c r="BS228" i="14"/>
  <c r="BR228" i="14"/>
  <c r="BQ228" i="14"/>
  <c r="BY226" i="14"/>
  <c r="BX226" i="14"/>
  <c r="BW226" i="14"/>
  <c r="BV226" i="14"/>
  <c r="BU226" i="14"/>
  <c r="BT226" i="14"/>
  <c r="BS226" i="14"/>
  <c r="BR226" i="14"/>
  <c r="BQ226" i="14"/>
  <c r="BY225" i="14"/>
  <c r="BX225" i="14"/>
  <c r="BW225" i="14"/>
  <c r="BV225" i="14"/>
  <c r="BU225" i="14"/>
  <c r="BT225" i="14"/>
  <c r="BS225" i="14"/>
  <c r="BR225" i="14"/>
  <c r="BQ225" i="14"/>
  <c r="BY224" i="14"/>
  <c r="BX224" i="14"/>
  <c r="BW224" i="14"/>
  <c r="BV224" i="14"/>
  <c r="BU224" i="14"/>
  <c r="BT224" i="14"/>
  <c r="BS224" i="14"/>
  <c r="BR224" i="14"/>
  <c r="BQ224" i="14"/>
  <c r="BO241" i="14"/>
  <c r="BO240" i="14"/>
  <c r="BO239" i="14"/>
  <c r="BO238" i="14"/>
  <c r="BO237" i="14"/>
  <c r="BO236" i="14"/>
  <c r="BO235" i="14"/>
  <c r="BO234" i="14"/>
  <c r="BO233" i="14"/>
  <c r="BO232" i="14"/>
  <c r="BO231" i="14"/>
  <c r="BO230" i="14"/>
  <c r="BO229" i="14"/>
  <c r="BO228" i="14"/>
  <c r="BO227" i="14"/>
  <c r="BO226" i="14"/>
  <c r="BO225" i="14"/>
  <c r="BO224" i="14"/>
  <c r="BY61" i="14"/>
  <c r="BX61" i="14"/>
  <c r="BW61" i="14"/>
  <c r="BV61" i="14"/>
  <c r="BU61" i="14"/>
  <c r="BT61" i="14"/>
  <c r="BS61" i="14"/>
  <c r="BR61" i="14"/>
  <c r="BQ61" i="14"/>
  <c r="BY60" i="14"/>
  <c r="BX60" i="14"/>
  <c r="BW60" i="14"/>
  <c r="BV60" i="14"/>
  <c r="BU60" i="14"/>
  <c r="BT60" i="14"/>
  <c r="BS60" i="14"/>
  <c r="BR60" i="14"/>
  <c r="BQ60" i="14"/>
  <c r="BY59" i="14"/>
  <c r="BX59" i="14"/>
  <c r="BW59" i="14"/>
  <c r="BV59" i="14"/>
  <c r="BU59" i="14"/>
  <c r="BT59" i="14"/>
  <c r="BS59" i="14"/>
  <c r="BR59" i="14"/>
  <c r="BQ59" i="14"/>
  <c r="BY58" i="14"/>
  <c r="BX58" i="14"/>
  <c r="BW58" i="14"/>
  <c r="BV58" i="14"/>
  <c r="BU58" i="14"/>
  <c r="BT58" i="14"/>
  <c r="BS58" i="14"/>
  <c r="BR58" i="14"/>
  <c r="BQ58" i="14"/>
  <c r="BY57" i="14"/>
  <c r="BX57" i="14"/>
  <c r="BW57" i="14"/>
  <c r="BV57" i="14"/>
  <c r="BU57" i="14"/>
  <c r="BT57" i="14"/>
  <c r="BS57" i="14"/>
  <c r="BR57" i="14"/>
  <c r="BQ57" i="14"/>
  <c r="BY56" i="14"/>
  <c r="BX56" i="14"/>
  <c r="BW56" i="14"/>
  <c r="BV56" i="14"/>
  <c r="BU56" i="14"/>
  <c r="BT56" i="14"/>
  <c r="BS56" i="14"/>
  <c r="BR56" i="14"/>
  <c r="BQ56" i="14"/>
  <c r="BY55" i="14"/>
  <c r="BX55" i="14"/>
  <c r="BW55" i="14"/>
  <c r="BV55" i="14"/>
  <c r="BU55" i="14"/>
  <c r="BT55" i="14"/>
  <c r="BS55" i="14"/>
  <c r="BR55" i="14"/>
  <c r="BQ55" i="14"/>
  <c r="BY54" i="14"/>
  <c r="BX54" i="14"/>
  <c r="BW54" i="14"/>
  <c r="BV54" i="14"/>
  <c r="BU54" i="14"/>
  <c r="BT54" i="14"/>
  <c r="BS54" i="14"/>
  <c r="BR54" i="14"/>
  <c r="BQ54" i="14"/>
  <c r="BY53" i="14"/>
  <c r="BX53" i="14"/>
  <c r="BW53" i="14"/>
  <c r="BV53" i="14"/>
  <c r="BU53" i="14"/>
  <c r="BT53" i="14"/>
  <c r="BS53" i="14"/>
  <c r="BR53" i="14"/>
  <c r="BQ53" i="14"/>
  <c r="BY52" i="14"/>
  <c r="BX52" i="14"/>
  <c r="BW52" i="14"/>
  <c r="BV52" i="14"/>
  <c r="BU52" i="14"/>
  <c r="BT52" i="14"/>
  <c r="BS52" i="14"/>
  <c r="BR52" i="14"/>
  <c r="BQ52" i="14"/>
  <c r="BY51" i="14"/>
  <c r="BX51" i="14"/>
  <c r="BW51" i="14"/>
  <c r="BV51" i="14"/>
  <c r="BU51" i="14"/>
  <c r="BT51" i="14"/>
  <c r="BS51" i="14"/>
  <c r="BR51" i="14"/>
  <c r="BQ51" i="14"/>
  <c r="BY50" i="14"/>
  <c r="BX50" i="14"/>
  <c r="BW50" i="14"/>
  <c r="BV50" i="14"/>
  <c r="BU50" i="14"/>
  <c r="BT50" i="14"/>
  <c r="BS50" i="14"/>
  <c r="BR50" i="14"/>
  <c r="BQ50" i="14"/>
  <c r="BY49" i="14"/>
  <c r="BX49" i="14"/>
  <c r="BW49" i="14"/>
  <c r="BV49" i="14"/>
  <c r="BU49" i="14"/>
  <c r="BT49" i="14"/>
  <c r="BS49" i="14"/>
  <c r="BR49" i="14"/>
  <c r="BQ49" i="14"/>
  <c r="BY48" i="14"/>
  <c r="BX48" i="14"/>
  <c r="BW48" i="14"/>
  <c r="BV48" i="14"/>
  <c r="BU48" i="14"/>
  <c r="BT48" i="14"/>
  <c r="BS48" i="14"/>
  <c r="BR48" i="14"/>
  <c r="BQ48" i="14"/>
  <c r="BO128" i="14"/>
  <c r="BO127" i="14"/>
  <c r="BO126" i="14"/>
  <c r="BO125" i="14"/>
  <c r="BO124" i="14"/>
  <c r="BO123" i="14"/>
  <c r="BO122" i="14"/>
  <c r="BO121" i="14"/>
  <c r="BO120" i="14"/>
  <c r="BO119" i="14"/>
  <c r="BO118" i="14"/>
  <c r="BO117" i="14"/>
  <c r="BO116" i="14"/>
  <c r="BO115" i="14"/>
  <c r="BO114" i="14"/>
  <c r="BO113" i="14"/>
  <c r="BO112" i="14"/>
  <c r="BO111" i="14"/>
  <c r="BL128" i="14"/>
  <c r="BK128" i="14"/>
  <c r="BJ128" i="14"/>
  <c r="BI128" i="14"/>
  <c r="BH128" i="14"/>
  <c r="BG128" i="14"/>
  <c r="BF128" i="14"/>
  <c r="BE128" i="14"/>
  <c r="BD128" i="14"/>
  <c r="BL127" i="14"/>
  <c r="BK127" i="14"/>
  <c r="BJ127" i="14"/>
  <c r="BI127" i="14"/>
  <c r="BH127" i="14"/>
  <c r="BG127" i="14"/>
  <c r="BF127" i="14"/>
  <c r="BE127" i="14"/>
  <c r="BD127" i="14"/>
  <c r="BL126" i="14"/>
  <c r="BK126" i="14"/>
  <c r="BJ126" i="14"/>
  <c r="BI126" i="14"/>
  <c r="BH126" i="14"/>
  <c r="BG126" i="14"/>
  <c r="BF126" i="14"/>
  <c r="BE126" i="14"/>
  <c r="BD126" i="14"/>
  <c r="BL125" i="14"/>
  <c r="BK125" i="14"/>
  <c r="BJ125" i="14"/>
  <c r="BI125" i="14"/>
  <c r="BH125" i="14"/>
  <c r="BG125" i="14"/>
  <c r="BF125" i="14"/>
  <c r="BE125" i="14"/>
  <c r="BD125" i="14"/>
  <c r="BL124" i="14"/>
  <c r="BK124" i="14"/>
  <c r="BJ124" i="14"/>
  <c r="BI124" i="14"/>
  <c r="BH124" i="14"/>
  <c r="BG124" i="14"/>
  <c r="BF124" i="14"/>
  <c r="BE124" i="14"/>
  <c r="BD124" i="14"/>
  <c r="BL123" i="14"/>
  <c r="BK123" i="14"/>
  <c r="BJ123" i="14"/>
  <c r="BI123" i="14"/>
  <c r="BH123" i="14"/>
  <c r="BG123" i="14"/>
  <c r="BF123" i="14"/>
  <c r="BE123" i="14"/>
  <c r="BD123" i="14"/>
  <c r="BL122" i="14"/>
  <c r="BK122" i="14"/>
  <c r="BJ122" i="14"/>
  <c r="BI122" i="14"/>
  <c r="BH122" i="14"/>
  <c r="BG122" i="14"/>
  <c r="BF122" i="14"/>
  <c r="BE122" i="14"/>
  <c r="BD122" i="14"/>
  <c r="BL121" i="14"/>
  <c r="BK121" i="14"/>
  <c r="BJ121" i="14"/>
  <c r="BI121" i="14"/>
  <c r="BH121" i="14"/>
  <c r="BG121" i="14"/>
  <c r="BF121" i="14"/>
  <c r="BE121" i="14"/>
  <c r="BD121" i="14"/>
  <c r="BL120" i="14"/>
  <c r="BK120" i="14"/>
  <c r="BJ120" i="14"/>
  <c r="BI120" i="14"/>
  <c r="BH120" i="14"/>
  <c r="BG120" i="14"/>
  <c r="BF120" i="14"/>
  <c r="BE120" i="14"/>
  <c r="BD120" i="14"/>
  <c r="BL119" i="14"/>
  <c r="BK119" i="14"/>
  <c r="BJ119" i="14"/>
  <c r="BI119" i="14"/>
  <c r="BH119" i="14"/>
  <c r="BG119" i="14"/>
  <c r="BF119" i="14"/>
  <c r="BE119" i="14"/>
  <c r="BD119" i="14"/>
  <c r="BL118" i="14"/>
  <c r="BK118" i="14"/>
  <c r="BJ118" i="14"/>
  <c r="BI118" i="14"/>
  <c r="BH118" i="14"/>
  <c r="BG118" i="14"/>
  <c r="BF118" i="14"/>
  <c r="BE118" i="14"/>
  <c r="BD118" i="14"/>
  <c r="BL117" i="14"/>
  <c r="BK117" i="14"/>
  <c r="BJ117" i="14"/>
  <c r="BI117" i="14"/>
  <c r="BH117" i="14"/>
  <c r="BG117" i="14"/>
  <c r="BF117" i="14"/>
  <c r="BE117" i="14"/>
  <c r="BD117" i="14"/>
  <c r="BL116" i="14"/>
  <c r="BK116" i="14"/>
  <c r="BJ116" i="14"/>
  <c r="BI116" i="14"/>
  <c r="BH116" i="14"/>
  <c r="BG116" i="14"/>
  <c r="BF116" i="14"/>
  <c r="BE116" i="14"/>
  <c r="BD116" i="14"/>
  <c r="BL115" i="14"/>
  <c r="BK115" i="14"/>
  <c r="BJ115" i="14"/>
  <c r="BI115" i="14"/>
  <c r="BH115" i="14"/>
  <c r="BG115" i="14"/>
  <c r="BF115" i="14"/>
  <c r="BE115" i="14"/>
  <c r="BD115" i="14"/>
  <c r="BL114" i="14"/>
  <c r="BK114" i="14"/>
  <c r="BJ114" i="14"/>
  <c r="BI114" i="14"/>
  <c r="BH114" i="14"/>
  <c r="BG114" i="14"/>
  <c r="BF114" i="14"/>
  <c r="BE114" i="14"/>
  <c r="BD114" i="14"/>
  <c r="BL113" i="14"/>
  <c r="BK113" i="14"/>
  <c r="BJ113" i="14"/>
  <c r="BI113" i="14"/>
  <c r="BH113" i="14"/>
  <c r="BG113" i="14"/>
  <c r="BF113" i="14"/>
  <c r="BE113" i="14"/>
  <c r="BD113" i="14"/>
  <c r="BL112" i="14"/>
  <c r="BK112" i="14"/>
  <c r="BJ112" i="14"/>
  <c r="BI112" i="14"/>
  <c r="BH112" i="14"/>
  <c r="BG112" i="14"/>
  <c r="BF112" i="14"/>
  <c r="BE112" i="14"/>
  <c r="BD112" i="14"/>
  <c r="BY213" i="14"/>
  <c r="BX213" i="14"/>
  <c r="BW213" i="14"/>
  <c r="BV213" i="14"/>
  <c r="BU213" i="14"/>
  <c r="BT213" i="14"/>
  <c r="BS213" i="14"/>
  <c r="BR213" i="14"/>
  <c r="BQ213" i="14"/>
  <c r="BY212" i="14"/>
  <c r="BX212" i="14"/>
  <c r="BW212" i="14"/>
  <c r="BV212" i="14"/>
  <c r="BU212" i="14"/>
  <c r="BT212" i="14"/>
  <c r="BS212" i="14"/>
  <c r="BR212" i="14"/>
  <c r="BQ212" i="14"/>
  <c r="BY211" i="14"/>
  <c r="BX211" i="14"/>
  <c r="BW211" i="14"/>
  <c r="BV211" i="14"/>
  <c r="BU211" i="14"/>
  <c r="BT211" i="14"/>
  <c r="BS211" i="14"/>
  <c r="BR211" i="14"/>
  <c r="BQ211" i="14"/>
  <c r="BY210" i="14"/>
  <c r="BX210" i="14"/>
  <c r="BW210" i="14"/>
  <c r="BV210" i="14"/>
  <c r="BU210" i="14"/>
  <c r="BT210" i="14"/>
  <c r="BS210" i="14"/>
  <c r="BR210" i="14"/>
  <c r="BQ210" i="14"/>
  <c r="BY209" i="14"/>
  <c r="BX209" i="14"/>
  <c r="BW209" i="14"/>
  <c r="BV209" i="14"/>
  <c r="BU209" i="14"/>
  <c r="BT209" i="14"/>
  <c r="BS209" i="14"/>
  <c r="BR209" i="14"/>
  <c r="BQ209" i="14"/>
  <c r="BY208" i="14"/>
  <c r="BX208" i="14"/>
  <c r="BW208" i="14"/>
  <c r="BV208" i="14"/>
  <c r="BU208" i="14"/>
  <c r="BT208" i="14"/>
  <c r="BS208" i="14"/>
  <c r="BR208" i="14"/>
  <c r="BQ208" i="14"/>
  <c r="BY207" i="14"/>
  <c r="BX207" i="14"/>
  <c r="BW207" i="14"/>
  <c r="BV207" i="14"/>
  <c r="BU207" i="14"/>
  <c r="BT207" i="14"/>
  <c r="BS207" i="14"/>
  <c r="BR207" i="14"/>
  <c r="BQ207" i="14"/>
  <c r="BY206" i="14"/>
  <c r="BX206" i="14"/>
  <c r="BW206" i="14"/>
  <c r="BV206" i="14"/>
  <c r="BU206" i="14"/>
  <c r="BT206" i="14"/>
  <c r="BS206" i="14"/>
  <c r="BR206" i="14"/>
  <c r="BQ206" i="14"/>
  <c r="BY205" i="14"/>
  <c r="BX205" i="14"/>
  <c r="BW205" i="14"/>
  <c r="BV205" i="14"/>
  <c r="BU205" i="14"/>
  <c r="BT205" i="14"/>
  <c r="BS205" i="14"/>
  <c r="BR205" i="14"/>
  <c r="BQ205" i="14"/>
  <c r="BY204" i="14"/>
  <c r="BX204" i="14"/>
  <c r="BW204" i="14"/>
  <c r="BV204" i="14"/>
  <c r="BU204" i="14"/>
  <c r="BT204" i="14"/>
  <c r="BS204" i="14"/>
  <c r="BR204" i="14"/>
  <c r="BQ204" i="14"/>
  <c r="BY203" i="14"/>
  <c r="BX203" i="14"/>
  <c r="BW203" i="14"/>
  <c r="BV203" i="14"/>
  <c r="BU203" i="14"/>
  <c r="BT203" i="14"/>
  <c r="BS203" i="14"/>
  <c r="BR203" i="14"/>
  <c r="BQ203" i="14"/>
  <c r="BY202" i="14"/>
  <c r="BX202" i="14"/>
  <c r="BW202" i="14"/>
  <c r="BV202" i="14"/>
  <c r="BU202" i="14"/>
  <c r="BT202" i="14"/>
  <c r="BS202" i="14"/>
  <c r="BR202" i="14"/>
  <c r="BQ202" i="14"/>
  <c r="BY201" i="14"/>
  <c r="BX201" i="14"/>
  <c r="BW201" i="14"/>
  <c r="BV201" i="14"/>
  <c r="BU201" i="14"/>
  <c r="BT201" i="14"/>
  <c r="BS201" i="14"/>
  <c r="BR201" i="14"/>
  <c r="BQ201" i="14"/>
  <c r="BY200" i="14"/>
  <c r="BX200" i="14"/>
  <c r="BW200" i="14"/>
  <c r="BV200" i="14"/>
  <c r="BU200" i="14"/>
  <c r="BT200" i="14"/>
  <c r="BS200" i="14"/>
  <c r="BR200" i="14"/>
  <c r="BQ200" i="14"/>
  <c r="BY199" i="14"/>
  <c r="BX199" i="14"/>
  <c r="BW199" i="14"/>
  <c r="BV199" i="14"/>
  <c r="BU199" i="14"/>
  <c r="BT199" i="14"/>
  <c r="BS199" i="14"/>
  <c r="BR199" i="14"/>
  <c r="BQ199" i="14"/>
  <c r="BY198" i="14"/>
  <c r="BX198" i="14"/>
  <c r="BW198" i="14"/>
  <c r="BV198" i="14"/>
  <c r="BU198" i="14"/>
  <c r="BT198" i="14"/>
  <c r="BS198" i="14"/>
  <c r="BR198" i="14"/>
  <c r="BQ198" i="14"/>
  <c r="BY197" i="14"/>
  <c r="BX197" i="14"/>
  <c r="BW197" i="14"/>
  <c r="BV197" i="14"/>
  <c r="BU197" i="14"/>
  <c r="BT197" i="14"/>
  <c r="BS197" i="14"/>
  <c r="BR197" i="14"/>
  <c r="BQ197" i="14"/>
  <c r="BY196" i="14"/>
  <c r="BX196" i="14"/>
  <c r="BW196" i="14"/>
  <c r="BV196" i="14"/>
  <c r="BU196" i="14"/>
  <c r="BT196" i="14"/>
  <c r="BS196" i="14"/>
  <c r="BR196" i="14"/>
  <c r="BQ196" i="14"/>
  <c r="BO213" i="14"/>
  <c r="BL213" i="14"/>
  <c r="BK213" i="14"/>
  <c r="BJ213" i="14"/>
  <c r="BI213" i="14"/>
  <c r="BH213" i="14"/>
  <c r="BG213" i="14"/>
  <c r="BF213" i="14"/>
  <c r="BE213" i="14"/>
  <c r="BD213" i="14"/>
  <c r="BO212" i="14"/>
  <c r="BL212" i="14"/>
  <c r="BK212" i="14"/>
  <c r="BJ212" i="14"/>
  <c r="BI212" i="14"/>
  <c r="BH212" i="14"/>
  <c r="BG212" i="14"/>
  <c r="BF212" i="14"/>
  <c r="BE212" i="14"/>
  <c r="BD212" i="14"/>
  <c r="BO211" i="14"/>
  <c r="BL211" i="14"/>
  <c r="BK211" i="14"/>
  <c r="BJ211" i="14"/>
  <c r="BI211" i="14"/>
  <c r="BH211" i="14"/>
  <c r="BG211" i="14"/>
  <c r="BF211" i="14"/>
  <c r="BE211" i="14"/>
  <c r="BD211" i="14"/>
  <c r="BO210" i="14"/>
  <c r="BL210" i="14"/>
  <c r="BK210" i="14"/>
  <c r="BJ210" i="14"/>
  <c r="BI210" i="14"/>
  <c r="BH210" i="14"/>
  <c r="BG210" i="14"/>
  <c r="BF210" i="14"/>
  <c r="BE210" i="14"/>
  <c r="BD210" i="14"/>
  <c r="BO209" i="14"/>
  <c r="BL209" i="14"/>
  <c r="BK209" i="14"/>
  <c r="BJ209" i="14"/>
  <c r="BI209" i="14"/>
  <c r="BH209" i="14"/>
  <c r="BG209" i="14"/>
  <c r="BF209" i="14"/>
  <c r="BE209" i="14"/>
  <c r="BD209" i="14"/>
  <c r="BO208" i="14"/>
  <c r="BL208" i="14"/>
  <c r="BK208" i="14"/>
  <c r="BJ208" i="14"/>
  <c r="BI208" i="14"/>
  <c r="BH208" i="14"/>
  <c r="BG208" i="14"/>
  <c r="BF208" i="14"/>
  <c r="BE208" i="14"/>
  <c r="BD208" i="14"/>
  <c r="BO207" i="14"/>
  <c r="BL207" i="14"/>
  <c r="BK207" i="14"/>
  <c r="BJ207" i="14"/>
  <c r="BI207" i="14"/>
  <c r="BH207" i="14"/>
  <c r="BG207" i="14"/>
  <c r="BF207" i="14"/>
  <c r="BE207" i="14"/>
  <c r="BD207" i="14"/>
  <c r="BO206" i="14"/>
  <c r="BL206" i="14"/>
  <c r="BK206" i="14"/>
  <c r="BJ206" i="14"/>
  <c r="BI206" i="14"/>
  <c r="BH206" i="14"/>
  <c r="BG206" i="14"/>
  <c r="BF206" i="14"/>
  <c r="BE206" i="14"/>
  <c r="BD206" i="14"/>
  <c r="BO205" i="14"/>
  <c r="BL205" i="14"/>
  <c r="BK205" i="14"/>
  <c r="BJ205" i="14"/>
  <c r="BI205" i="14"/>
  <c r="BH205" i="14"/>
  <c r="BG205" i="14"/>
  <c r="BF205" i="14"/>
  <c r="BE205" i="14"/>
  <c r="BD205" i="14"/>
  <c r="BO204" i="14"/>
  <c r="BL204" i="14"/>
  <c r="BK204" i="14"/>
  <c r="BJ204" i="14"/>
  <c r="BI204" i="14"/>
  <c r="BH204" i="14"/>
  <c r="BG204" i="14"/>
  <c r="BF204" i="14"/>
  <c r="BE204" i="14"/>
  <c r="BD204" i="14"/>
  <c r="BO203" i="14"/>
  <c r="BL203" i="14"/>
  <c r="BK203" i="14"/>
  <c r="BJ203" i="14"/>
  <c r="BI203" i="14"/>
  <c r="BH203" i="14"/>
  <c r="BG203" i="14"/>
  <c r="BF203" i="14"/>
  <c r="BE203" i="14"/>
  <c r="BD203" i="14"/>
  <c r="BO202" i="14"/>
  <c r="BL202" i="14"/>
  <c r="BK202" i="14"/>
  <c r="BJ202" i="14"/>
  <c r="BI202" i="14"/>
  <c r="BH202" i="14"/>
  <c r="BG202" i="14"/>
  <c r="BF202" i="14"/>
  <c r="BE202" i="14"/>
  <c r="BD202" i="14"/>
  <c r="BO201" i="14"/>
  <c r="BL201" i="14"/>
  <c r="BK201" i="14"/>
  <c r="BJ201" i="14"/>
  <c r="BI201" i="14"/>
  <c r="BH201" i="14"/>
  <c r="BG201" i="14"/>
  <c r="BF201" i="14"/>
  <c r="BE201" i="14"/>
  <c r="BD201" i="14"/>
  <c r="BO200" i="14"/>
  <c r="BL200" i="14"/>
  <c r="BK200" i="14"/>
  <c r="BJ200" i="14"/>
  <c r="BI200" i="14"/>
  <c r="BH200" i="14"/>
  <c r="BG200" i="14"/>
  <c r="BF200" i="14"/>
  <c r="BE200" i="14"/>
  <c r="BD200" i="14"/>
  <c r="BO199" i="14"/>
  <c r="BL199" i="14"/>
  <c r="BK199" i="14"/>
  <c r="BJ199" i="14"/>
  <c r="BI199" i="14"/>
  <c r="BH199" i="14"/>
  <c r="BG199" i="14"/>
  <c r="BF199" i="14"/>
  <c r="BE199" i="14"/>
  <c r="BD199" i="14"/>
  <c r="BO198" i="14"/>
  <c r="BL198" i="14"/>
  <c r="BK198" i="14"/>
  <c r="BJ198" i="14"/>
  <c r="BI198" i="14"/>
  <c r="BH198" i="14"/>
  <c r="BG198" i="14"/>
  <c r="BF198" i="14"/>
  <c r="BE198" i="14"/>
  <c r="BD198" i="14"/>
  <c r="BO197" i="14"/>
  <c r="BL197" i="14"/>
  <c r="BK197" i="14"/>
  <c r="BJ197" i="14"/>
  <c r="BI197" i="14"/>
  <c r="BH197" i="14"/>
  <c r="BG197" i="14"/>
  <c r="BF197" i="14"/>
  <c r="BE197" i="14"/>
  <c r="BD197" i="14"/>
  <c r="BO196" i="14"/>
  <c r="BL196" i="14"/>
  <c r="BK196" i="14"/>
  <c r="BJ196" i="14"/>
  <c r="BI196" i="14"/>
  <c r="BH196" i="14"/>
  <c r="BG196" i="14"/>
  <c r="BF196" i="14"/>
  <c r="BE196" i="14"/>
  <c r="BD196" i="14"/>
  <c r="BY401" i="14"/>
  <c r="BX401" i="14"/>
  <c r="BW401" i="14"/>
  <c r="BV401" i="14"/>
  <c r="BU401" i="14"/>
  <c r="BT401" i="14"/>
  <c r="BS401" i="14"/>
  <c r="BR401" i="14"/>
  <c r="BQ401" i="14"/>
  <c r="BY400" i="14"/>
  <c r="BX400" i="14"/>
  <c r="BW400" i="14"/>
  <c r="BV400" i="14"/>
  <c r="BU400" i="14"/>
  <c r="BT400" i="14"/>
  <c r="BS400" i="14"/>
  <c r="BR400" i="14"/>
  <c r="BQ400" i="14"/>
  <c r="BY399" i="14"/>
  <c r="BX399" i="14"/>
  <c r="BW399" i="14"/>
  <c r="BV399" i="14"/>
  <c r="BU399" i="14"/>
  <c r="BT399" i="14"/>
  <c r="BS399" i="14"/>
  <c r="BR399" i="14"/>
  <c r="BQ399" i="14"/>
  <c r="BY398" i="14"/>
  <c r="BX398" i="14"/>
  <c r="BW398" i="14"/>
  <c r="BV398" i="14"/>
  <c r="BU398" i="14"/>
  <c r="BT398" i="14"/>
  <c r="BS398" i="14"/>
  <c r="BR398" i="14"/>
  <c r="BQ398" i="14"/>
  <c r="BY397" i="14"/>
  <c r="BX397" i="14"/>
  <c r="BW397" i="14"/>
  <c r="BV397" i="14"/>
  <c r="BU397" i="14"/>
  <c r="BT397" i="14"/>
  <c r="BS397" i="14"/>
  <c r="BR397" i="14"/>
  <c r="BQ397" i="14"/>
  <c r="BY396" i="14"/>
  <c r="BX396" i="14"/>
  <c r="BW396" i="14"/>
  <c r="BV396" i="14"/>
  <c r="BU396" i="14"/>
  <c r="BT396" i="14"/>
  <c r="BS396" i="14"/>
  <c r="BR396" i="14"/>
  <c r="BQ396" i="14"/>
  <c r="BY395" i="14"/>
  <c r="BX395" i="14"/>
  <c r="BW395" i="14"/>
  <c r="BV395" i="14"/>
  <c r="BU395" i="14"/>
  <c r="BT395" i="14"/>
  <c r="BS395" i="14"/>
  <c r="BR395" i="14"/>
  <c r="BQ395" i="14"/>
  <c r="BY394" i="14"/>
  <c r="BX394" i="14"/>
  <c r="BW394" i="14"/>
  <c r="BV394" i="14"/>
  <c r="BU394" i="14"/>
  <c r="BT394" i="14"/>
  <c r="BS394" i="14"/>
  <c r="BR394" i="14"/>
  <c r="BQ394" i="14"/>
  <c r="BY393" i="14"/>
  <c r="BX393" i="14"/>
  <c r="BW393" i="14"/>
  <c r="BV393" i="14"/>
  <c r="BU393" i="14"/>
  <c r="BT393" i="14"/>
  <c r="BS393" i="14"/>
  <c r="BR393" i="14"/>
  <c r="BQ393" i="14"/>
  <c r="BY392" i="14"/>
  <c r="BX392" i="14"/>
  <c r="BW392" i="14"/>
  <c r="BV392" i="14"/>
  <c r="BU392" i="14"/>
  <c r="BT392" i="14"/>
  <c r="BS392" i="14"/>
  <c r="BR392" i="14"/>
  <c r="BQ392" i="14"/>
  <c r="BY391" i="14"/>
  <c r="BX391" i="14"/>
  <c r="BW391" i="14"/>
  <c r="BV391" i="14"/>
  <c r="BU391" i="14"/>
  <c r="BT391" i="14"/>
  <c r="BS391" i="14"/>
  <c r="BR391" i="14"/>
  <c r="BQ391" i="14"/>
  <c r="BY390" i="14"/>
  <c r="BX390" i="14"/>
  <c r="BW390" i="14"/>
  <c r="BV390" i="14"/>
  <c r="BU390" i="14"/>
  <c r="BT390" i="14"/>
  <c r="BS390" i="14"/>
  <c r="BR390" i="14"/>
  <c r="BQ390" i="14"/>
  <c r="BY389" i="14"/>
  <c r="BX389" i="14"/>
  <c r="BW389" i="14"/>
  <c r="BV389" i="14"/>
  <c r="BU389" i="14"/>
  <c r="BT389" i="14"/>
  <c r="BS389" i="14"/>
  <c r="BR389" i="14"/>
  <c r="BQ389" i="14"/>
  <c r="BY388" i="14"/>
  <c r="BX388" i="14"/>
  <c r="BW388" i="14"/>
  <c r="BV388" i="14"/>
  <c r="BU388" i="14"/>
  <c r="BT388" i="14"/>
  <c r="BS388" i="14"/>
  <c r="BR388" i="14"/>
  <c r="BQ388" i="14"/>
  <c r="BY387" i="14"/>
  <c r="BX387" i="14"/>
  <c r="BW387" i="14"/>
  <c r="BV387" i="14"/>
  <c r="BU387" i="14"/>
  <c r="BT387" i="14"/>
  <c r="BS387" i="14"/>
  <c r="BR387" i="14"/>
  <c r="BQ387" i="14"/>
  <c r="BY386" i="14"/>
  <c r="BX386" i="14"/>
  <c r="BW386" i="14"/>
  <c r="BV386" i="14"/>
  <c r="BU386" i="14"/>
  <c r="BT386" i="14"/>
  <c r="BS386" i="14"/>
  <c r="BR386" i="14"/>
  <c r="BQ386" i="14"/>
  <c r="BY385" i="14"/>
  <c r="BX385" i="14"/>
  <c r="BW385" i="14"/>
  <c r="BV385" i="14"/>
  <c r="BU385" i="14"/>
  <c r="BT385" i="14"/>
  <c r="BS385" i="14"/>
  <c r="BR385" i="14"/>
  <c r="BQ385" i="14"/>
  <c r="BY384" i="14"/>
  <c r="BX384" i="14"/>
  <c r="BW384" i="14"/>
  <c r="BV384" i="14"/>
  <c r="BU384" i="14"/>
  <c r="BT384" i="14"/>
  <c r="BS384" i="14"/>
  <c r="BR384" i="14"/>
  <c r="BQ384" i="14"/>
  <c r="BO401" i="14"/>
  <c r="BL401" i="14"/>
  <c r="BK401" i="14"/>
  <c r="BJ401" i="14"/>
  <c r="BI401" i="14"/>
  <c r="BH401" i="14"/>
  <c r="BG401" i="14"/>
  <c r="BF401" i="14"/>
  <c r="BE401" i="14"/>
  <c r="BD401" i="14"/>
  <c r="BO400" i="14"/>
  <c r="BL400" i="14"/>
  <c r="BK400" i="14"/>
  <c r="BJ400" i="14"/>
  <c r="BI400" i="14"/>
  <c r="BH400" i="14"/>
  <c r="BG400" i="14"/>
  <c r="BF400" i="14"/>
  <c r="BE400" i="14"/>
  <c r="BD400" i="14"/>
  <c r="BO399" i="14"/>
  <c r="BL399" i="14"/>
  <c r="BK399" i="14"/>
  <c r="BJ399" i="14"/>
  <c r="BI399" i="14"/>
  <c r="BH399" i="14"/>
  <c r="BG399" i="14"/>
  <c r="BF399" i="14"/>
  <c r="BE399" i="14"/>
  <c r="BD399" i="14"/>
  <c r="BO398" i="14"/>
  <c r="BL398" i="14"/>
  <c r="BK398" i="14"/>
  <c r="BJ398" i="14"/>
  <c r="BI398" i="14"/>
  <c r="BH398" i="14"/>
  <c r="BG398" i="14"/>
  <c r="BF398" i="14"/>
  <c r="BE398" i="14"/>
  <c r="BD398" i="14"/>
  <c r="BO397" i="14"/>
  <c r="BL397" i="14"/>
  <c r="BK397" i="14"/>
  <c r="BJ397" i="14"/>
  <c r="BI397" i="14"/>
  <c r="BH397" i="14"/>
  <c r="BG397" i="14"/>
  <c r="BF397" i="14"/>
  <c r="BE397" i="14"/>
  <c r="BD397" i="14"/>
  <c r="BO396" i="14"/>
  <c r="BL396" i="14"/>
  <c r="BK396" i="14"/>
  <c r="BJ396" i="14"/>
  <c r="BI396" i="14"/>
  <c r="BH396" i="14"/>
  <c r="BG396" i="14"/>
  <c r="BF396" i="14"/>
  <c r="BE396" i="14"/>
  <c r="BD396" i="14"/>
  <c r="BO395" i="14"/>
  <c r="BL395" i="14"/>
  <c r="BK395" i="14"/>
  <c r="BJ395" i="14"/>
  <c r="BI395" i="14"/>
  <c r="BH395" i="14"/>
  <c r="BG395" i="14"/>
  <c r="BF395" i="14"/>
  <c r="BE395" i="14"/>
  <c r="BD395" i="14"/>
  <c r="BO394" i="14"/>
  <c r="BL394" i="14"/>
  <c r="BK394" i="14"/>
  <c r="BJ394" i="14"/>
  <c r="BI394" i="14"/>
  <c r="BH394" i="14"/>
  <c r="BG394" i="14"/>
  <c r="BF394" i="14"/>
  <c r="BE394" i="14"/>
  <c r="BD394" i="14"/>
  <c r="BO393" i="14"/>
  <c r="BL393" i="14"/>
  <c r="BK393" i="14"/>
  <c r="BJ393" i="14"/>
  <c r="BI393" i="14"/>
  <c r="BH393" i="14"/>
  <c r="BG393" i="14"/>
  <c r="BF393" i="14"/>
  <c r="BE393" i="14"/>
  <c r="BD393" i="14"/>
  <c r="BO392" i="14"/>
  <c r="BL392" i="14"/>
  <c r="BK392" i="14"/>
  <c r="BJ392" i="14"/>
  <c r="BI392" i="14"/>
  <c r="BH392" i="14"/>
  <c r="BG392" i="14"/>
  <c r="BF392" i="14"/>
  <c r="BE392" i="14"/>
  <c r="BD392" i="14"/>
  <c r="BO391" i="14"/>
  <c r="BL391" i="14"/>
  <c r="BK391" i="14"/>
  <c r="BJ391" i="14"/>
  <c r="BI391" i="14"/>
  <c r="BH391" i="14"/>
  <c r="BG391" i="14"/>
  <c r="BF391" i="14"/>
  <c r="BE391" i="14"/>
  <c r="BD391" i="14"/>
  <c r="BO390" i="14"/>
  <c r="BL390" i="14"/>
  <c r="BK390" i="14"/>
  <c r="BJ390" i="14"/>
  <c r="BI390" i="14"/>
  <c r="BH390" i="14"/>
  <c r="BG390" i="14"/>
  <c r="BF390" i="14"/>
  <c r="BE390" i="14"/>
  <c r="BD390" i="14"/>
  <c r="BO389" i="14"/>
  <c r="BL389" i="14"/>
  <c r="BK389" i="14"/>
  <c r="BJ389" i="14"/>
  <c r="BI389" i="14"/>
  <c r="BH389" i="14"/>
  <c r="BG389" i="14"/>
  <c r="BF389" i="14"/>
  <c r="BE389" i="14"/>
  <c r="BD389" i="14"/>
  <c r="BO388" i="14"/>
  <c r="BL388" i="14"/>
  <c r="BK388" i="14"/>
  <c r="BJ388" i="14"/>
  <c r="BI388" i="14"/>
  <c r="BH388" i="14"/>
  <c r="BG388" i="14"/>
  <c r="BF388" i="14"/>
  <c r="BE388" i="14"/>
  <c r="BD388" i="14"/>
  <c r="BO387" i="14"/>
  <c r="BL387" i="14"/>
  <c r="BK387" i="14"/>
  <c r="BJ387" i="14"/>
  <c r="BI387" i="14"/>
  <c r="BH387" i="14"/>
  <c r="BG387" i="14"/>
  <c r="BF387" i="14"/>
  <c r="BE387" i="14"/>
  <c r="BD387" i="14"/>
  <c r="BO386" i="14"/>
  <c r="BL386" i="14"/>
  <c r="BK386" i="14"/>
  <c r="BJ386" i="14"/>
  <c r="BI386" i="14"/>
  <c r="BH386" i="14"/>
  <c r="BG386" i="14"/>
  <c r="BF386" i="14"/>
  <c r="BE386" i="14"/>
  <c r="BD386" i="14"/>
  <c r="BO385" i="14"/>
  <c r="BL385" i="14"/>
  <c r="BK385" i="14"/>
  <c r="BJ385" i="14"/>
  <c r="BI385" i="14"/>
  <c r="BH385" i="14"/>
  <c r="BG385" i="14"/>
  <c r="BF385" i="14"/>
  <c r="BE385" i="14"/>
  <c r="BD385" i="14"/>
  <c r="BO384" i="14"/>
  <c r="BL384" i="14"/>
  <c r="BK384" i="14"/>
  <c r="BJ384" i="14"/>
  <c r="BI384" i="14"/>
  <c r="BH384" i="14"/>
  <c r="BG384" i="14"/>
  <c r="BF384" i="14"/>
  <c r="BE384" i="14"/>
  <c r="BD384" i="14"/>
  <c r="BB401" i="14"/>
  <c r="AY401" i="14"/>
  <c r="AX401" i="14"/>
  <c r="AW401" i="14"/>
  <c r="AV401" i="14"/>
  <c r="AU401" i="14"/>
  <c r="AT401" i="14"/>
  <c r="AS401" i="14"/>
  <c r="AR401" i="14"/>
  <c r="AQ401" i="14"/>
  <c r="BB400" i="14"/>
  <c r="AY400" i="14"/>
  <c r="AX400" i="14"/>
  <c r="AW400" i="14"/>
  <c r="AV400" i="14"/>
  <c r="AU400" i="14"/>
  <c r="AT400" i="14"/>
  <c r="AS400" i="14"/>
  <c r="AR400" i="14"/>
  <c r="AQ400" i="14"/>
  <c r="BB399" i="14"/>
  <c r="AY399" i="14"/>
  <c r="AX399" i="14"/>
  <c r="AW399" i="14"/>
  <c r="AV399" i="14"/>
  <c r="AU399" i="14"/>
  <c r="AT399" i="14"/>
  <c r="AS399" i="14"/>
  <c r="AR399" i="14"/>
  <c r="AQ399" i="14"/>
  <c r="BB398" i="14"/>
  <c r="AY398" i="14"/>
  <c r="AX398" i="14"/>
  <c r="AW398" i="14"/>
  <c r="AV398" i="14"/>
  <c r="AU398" i="14"/>
  <c r="AT398" i="14"/>
  <c r="AS398" i="14"/>
  <c r="AR398" i="14"/>
  <c r="AQ398" i="14"/>
  <c r="BB397" i="14"/>
  <c r="AY397" i="14"/>
  <c r="AX397" i="14"/>
  <c r="AW397" i="14"/>
  <c r="AV397" i="14"/>
  <c r="AU397" i="14"/>
  <c r="AT397" i="14"/>
  <c r="AS397" i="14"/>
  <c r="AR397" i="14"/>
  <c r="AQ397" i="14"/>
  <c r="BB396" i="14"/>
  <c r="AY396" i="14"/>
  <c r="AX396" i="14"/>
  <c r="AW396" i="14"/>
  <c r="AV396" i="14"/>
  <c r="AU396" i="14"/>
  <c r="AT396" i="14"/>
  <c r="AS396" i="14"/>
  <c r="AR396" i="14"/>
  <c r="AQ396" i="14"/>
  <c r="BB395" i="14"/>
  <c r="AY395" i="14"/>
  <c r="AX395" i="14"/>
  <c r="AW395" i="14"/>
  <c r="AV395" i="14"/>
  <c r="AU395" i="14"/>
  <c r="AT395" i="14"/>
  <c r="AS395" i="14"/>
  <c r="AR395" i="14"/>
  <c r="AQ395" i="14"/>
  <c r="BB394" i="14"/>
  <c r="AY394" i="14"/>
  <c r="AX394" i="14"/>
  <c r="AW394" i="14"/>
  <c r="AV394" i="14"/>
  <c r="AU394" i="14"/>
  <c r="AT394" i="14"/>
  <c r="AS394" i="14"/>
  <c r="AR394" i="14"/>
  <c r="AQ394" i="14"/>
  <c r="BB393" i="14"/>
  <c r="AY393" i="14"/>
  <c r="AX393" i="14"/>
  <c r="AW393" i="14"/>
  <c r="AV393" i="14"/>
  <c r="AU393" i="14"/>
  <c r="AT393" i="14"/>
  <c r="AS393" i="14"/>
  <c r="AR393" i="14"/>
  <c r="AQ393" i="14"/>
  <c r="BB392" i="14"/>
  <c r="AY392" i="14"/>
  <c r="AX392" i="14"/>
  <c r="AW392" i="14"/>
  <c r="AV392" i="14"/>
  <c r="AU392" i="14"/>
  <c r="AT392" i="14"/>
  <c r="AS392" i="14"/>
  <c r="AR392" i="14"/>
  <c r="AQ392" i="14"/>
  <c r="BB391" i="14"/>
  <c r="AY391" i="14"/>
  <c r="AX391" i="14"/>
  <c r="AW391" i="14"/>
  <c r="AV391" i="14"/>
  <c r="AU391" i="14"/>
  <c r="AT391" i="14"/>
  <c r="AS391" i="14"/>
  <c r="AR391" i="14"/>
  <c r="AQ391" i="14"/>
  <c r="BB390" i="14"/>
  <c r="AY390" i="14"/>
  <c r="AX390" i="14"/>
  <c r="AW390" i="14"/>
  <c r="AV390" i="14"/>
  <c r="AU390" i="14"/>
  <c r="AT390" i="14"/>
  <c r="AS390" i="14"/>
  <c r="AR390" i="14"/>
  <c r="AQ390" i="14"/>
  <c r="BB389" i="14"/>
  <c r="AY389" i="14"/>
  <c r="AX389" i="14"/>
  <c r="AW389" i="14"/>
  <c r="AV389" i="14"/>
  <c r="AU389" i="14"/>
  <c r="AT389" i="14"/>
  <c r="AS389" i="14"/>
  <c r="AR389" i="14"/>
  <c r="AQ389" i="14"/>
  <c r="BB388" i="14"/>
  <c r="AY388" i="14"/>
  <c r="AX388" i="14"/>
  <c r="AW388" i="14"/>
  <c r="AV388" i="14"/>
  <c r="AU388" i="14"/>
  <c r="AT388" i="14"/>
  <c r="AS388" i="14"/>
  <c r="AR388" i="14"/>
  <c r="AQ388" i="14"/>
  <c r="BB387" i="14"/>
  <c r="AY387" i="14"/>
  <c r="AX387" i="14"/>
  <c r="AW387" i="14"/>
  <c r="AV387" i="14"/>
  <c r="AU387" i="14"/>
  <c r="AT387" i="14"/>
  <c r="AS387" i="14"/>
  <c r="AR387" i="14"/>
  <c r="AQ387" i="14"/>
  <c r="BB386" i="14"/>
  <c r="AY386" i="14"/>
  <c r="AX386" i="14"/>
  <c r="AW386" i="14"/>
  <c r="AV386" i="14"/>
  <c r="AU386" i="14"/>
  <c r="AT386" i="14"/>
  <c r="AS386" i="14"/>
  <c r="AR386" i="14"/>
  <c r="AQ386" i="14"/>
  <c r="BB385" i="14"/>
  <c r="AY385" i="14"/>
  <c r="AX385" i="14"/>
  <c r="AW385" i="14"/>
  <c r="AV385" i="14"/>
  <c r="AU385" i="14"/>
  <c r="AT385" i="14"/>
  <c r="AS385" i="14"/>
  <c r="AR385" i="14"/>
  <c r="AQ385" i="14"/>
  <c r="BB384" i="14"/>
  <c r="AY384" i="14"/>
  <c r="AX384" i="14"/>
  <c r="AW384" i="14"/>
  <c r="AV384" i="14"/>
  <c r="AU384" i="14"/>
  <c r="AT384" i="14"/>
  <c r="AS384" i="14"/>
  <c r="AR384" i="14"/>
  <c r="AQ384" i="14"/>
  <c r="AO401" i="14"/>
  <c r="AO400" i="14"/>
  <c r="AO399" i="14"/>
  <c r="AO398" i="14"/>
  <c r="AO397" i="14"/>
  <c r="AO396" i="14"/>
  <c r="AO395" i="14"/>
  <c r="AO394" i="14"/>
  <c r="AO393" i="14"/>
  <c r="AO392" i="14"/>
  <c r="AO391" i="14"/>
  <c r="AO390" i="14"/>
  <c r="AO389" i="14"/>
  <c r="AO388" i="14"/>
  <c r="AO387" i="14"/>
  <c r="AO386" i="14"/>
  <c r="AO385" i="14"/>
  <c r="AO384" i="14"/>
  <c r="BY429" i="14"/>
  <c r="BX429" i="14"/>
  <c r="BW429" i="14"/>
  <c r="BV429" i="14"/>
  <c r="BU429" i="14"/>
  <c r="BT429" i="14"/>
  <c r="BS429" i="14"/>
  <c r="BR429" i="14"/>
  <c r="BQ429" i="14"/>
  <c r="BY428" i="14"/>
  <c r="BX428" i="14"/>
  <c r="BW428" i="14"/>
  <c r="BV428" i="14"/>
  <c r="BU428" i="14"/>
  <c r="BT428" i="14"/>
  <c r="BS428" i="14"/>
  <c r="BR428" i="14"/>
  <c r="BQ428" i="14"/>
  <c r="BY427" i="14"/>
  <c r="BX427" i="14"/>
  <c r="BW427" i="14"/>
  <c r="BV427" i="14"/>
  <c r="BU427" i="14"/>
  <c r="BT427" i="14"/>
  <c r="BS427" i="14"/>
  <c r="BR427" i="14"/>
  <c r="BQ427" i="14"/>
  <c r="BY426" i="14"/>
  <c r="BX426" i="14"/>
  <c r="BW426" i="14"/>
  <c r="BV426" i="14"/>
  <c r="BU426" i="14"/>
  <c r="BT426" i="14"/>
  <c r="BS426" i="14"/>
  <c r="BR426" i="14"/>
  <c r="BQ426" i="14"/>
  <c r="BY425" i="14"/>
  <c r="BX425" i="14"/>
  <c r="BW425" i="14"/>
  <c r="BV425" i="14"/>
  <c r="BU425" i="14"/>
  <c r="BT425" i="14"/>
  <c r="BS425" i="14"/>
  <c r="BR425" i="14"/>
  <c r="BQ425" i="14"/>
  <c r="BY424" i="14"/>
  <c r="BX424" i="14"/>
  <c r="BW424" i="14"/>
  <c r="BV424" i="14"/>
  <c r="BU424" i="14"/>
  <c r="BT424" i="14"/>
  <c r="BS424" i="14"/>
  <c r="BR424" i="14"/>
  <c r="BQ424" i="14"/>
  <c r="BY423" i="14"/>
  <c r="BX423" i="14"/>
  <c r="BW423" i="14"/>
  <c r="BV423" i="14"/>
  <c r="BU423" i="14"/>
  <c r="BT423" i="14"/>
  <c r="BS423" i="14"/>
  <c r="BR423" i="14"/>
  <c r="BQ423" i="14"/>
  <c r="BY422" i="14"/>
  <c r="BX422" i="14"/>
  <c r="BW422" i="14"/>
  <c r="BV422" i="14"/>
  <c r="BU422" i="14"/>
  <c r="BT422" i="14"/>
  <c r="BS422" i="14"/>
  <c r="BR422" i="14"/>
  <c r="BQ422" i="14"/>
  <c r="BY421" i="14"/>
  <c r="BX421" i="14"/>
  <c r="BW421" i="14"/>
  <c r="BV421" i="14"/>
  <c r="BU421" i="14"/>
  <c r="BT421" i="14"/>
  <c r="BS421" i="14"/>
  <c r="BR421" i="14"/>
  <c r="BQ421" i="14"/>
  <c r="BY420" i="14"/>
  <c r="BX420" i="14"/>
  <c r="BW420" i="14"/>
  <c r="BV420" i="14"/>
  <c r="BU420" i="14"/>
  <c r="BT420" i="14"/>
  <c r="BS420" i="14"/>
  <c r="BR420" i="14"/>
  <c r="BQ420" i="14"/>
  <c r="BY419" i="14"/>
  <c r="BX419" i="14"/>
  <c r="BW419" i="14"/>
  <c r="BV419" i="14"/>
  <c r="BU419" i="14"/>
  <c r="BT419" i="14"/>
  <c r="BS419" i="14"/>
  <c r="BR419" i="14"/>
  <c r="BQ419" i="14"/>
  <c r="BY418" i="14"/>
  <c r="BX418" i="14"/>
  <c r="BW418" i="14"/>
  <c r="BV418" i="14"/>
  <c r="BU418" i="14"/>
  <c r="BT418" i="14"/>
  <c r="BS418" i="14"/>
  <c r="BR418" i="14"/>
  <c r="BQ418" i="14"/>
  <c r="BY417" i="14"/>
  <c r="BX417" i="14"/>
  <c r="BW417" i="14"/>
  <c r="BV417" i="14"/>
  <c r="BU417" i="14"/>
  <c r="BT417" i="14"/>
  <c r="BS417" i="14"/>
  <c r="BR417" i="14"/>
  <c r="BQ417" i="14"/>
  <c r="BY416" i="14"/>
  <c r="BX416" i="14"/>
  <c r="BW416" i="14"/>
  <c r="BV416" i="14"/>
  <c r="BU416" i="14"/>
  <c r="BT416" i="14"/>
  <c r="BS416" i="14"/>
  <c r="BR416" i="14"/>
  <c r="BQ416" i="14"/>
  <c r="BY415" i="14"/>
  <c r="BX415" i="14"/>
  <c r="BW415" i="14"/>
  <c r="BV415" i="14"/>
  <c r="BU415" i="14"/>
  <c r="BT415" i="14"/>
  <c r="BS415" i="14"/>
  <c r="BR415" i="14"/>
  <c r="BQ415" i="14"/>
  <c r="BY414" i="14"/>
  <c r="BX414" i="14"/>
  <c r="BW414" i="14"/>
  <c r="BV414" i="14"/>
  <c r="BU414" i="14"/>
  <c r="BT414" i="14"/>
  <c r="BS414" i="14"/>
  <c r="BR414" i="14"/>
  <c r="BQ414" i="14"/>
  <c r="BY413" i="14"/>
  <c r="BX413" i="14"/>
  <c r="BW413" i="14"/>
  <c r="BV413" i="14"/>
  <c r="BU413" i="14"/>
  <c r="BT413" i="14"/>
  <c r="BS413" i="14"/>
  <c r="BR413" i="14"/>
  <c r="BQ413" i="14"/>
  <c r="BY412" i="14"/>
  <c r="BX412" i="14"/>
  <c r="BW412" i="14"/>
  <c r="BV412" i="14"/>
  <c r="BU412" i="14"/>
  <c r="BT412" i="14"/>
  <c r="BS412" i="14"/>
  <c r="BR412" i="14"/>
  <c r="BQ412" i="14"/>
  <c r="BO429" i="14"/>
  <c r="BL429" i="14"/>
  <c r="BK429" i="14"/>
  <c r="BJ429" i="14"/>
  <c r="BI429" i="14"/>
  <c r="BH429" i="14"/>
  <c r="BG429" i="14"/>
  <c r="BF429" i="14"/>
  <c r="BE429" i="14"/>
  <c r="BD429" i="14"/>
  <c r="BO428" i="14"/>
  <c r="BL428" i="14"/>
  <c r="BK428" i="14"/>
  <c r="BJ428" i="14"/>
  <c r="BI428" i="14"/>
  <c r="BH428" i="14"/>
  <c r="BG428" i="14"/>
  <c r="BF428" i="14"/>
  <c r="BE428" i="14"/>
  <c r="BD428" i="14"/>
  <c r="BO427" i="14"/>
  <c r="BL427" i="14"/>
  <c r="BK427" i="14"/>
  <c r="BJ427" i="14"/>
  <c r="BI427" i="14"/>
  <c r="BH427" i="14"/>
  <c r="BG427" i="14"/>
  <c r="BF427" i="14"/>
  <c r="BE427" i="14"/>
  <c r="BD427" i="14"/>
  <c r="BO426" i="14"/>
  <c r="BL426" i="14"/>
  <c r="BK426" i="14"/>
  <c r="BJ426" i="14"/>
  <c r="BI426" i="14"/>
  <c r="BH426" i="14"/>
  <c r="BG426" i="14"/>
  <c r="BF426" i="14"/>
  <c r="BE426" i="14"/>
  <c r="BD426" i="14"/>
  <c r="BO425" i="14"/>
  <c r="BL425" i="14"/>
  <c r="BK425" i="14"/>
  <c r="BJ425" i="14"/>
  <c r="BI425" i="14"/>
  <c r="BH425" i="14"/>
  <c r="BG425" i="14"/>
  <c r="BF425" i="14"/>
  <c r="BE425" i="14"/>
  <c r="BD425" i="14"/>
  <c r="BO424" i="14"/>
  <c r="BL424" i="14"/>
  <c r="BK424" i="14"/>
  <c r="BJ424" i="14"/>
  <c r="BI424" i="14"/>
  <c r="BH424" i="14"/>
  <c r="BG424" i="14"/>
  <c r="BF424" i="14"/>
  <c r="BE424" i="14"/>
  <c r="BD424" i="14"/>
  <c r="BO423" i="14"/>
  <c r="BL423" i="14"/>
  <c r="BK423" i="14"/>
  <c r="BJ423" i="14"/>
  <c r="BI423" i="14"/>
  <c r="BH423" i="14"/>
  <c r="BG423" i="14"/>
  <c r="BF423" i="14"/>
  <c r="BE423" i="14"/>
  <c r="BD423" i="14"/>
  <c r="BO422" i="14"/>
  <c r="BL422" i="14"/>
  <c r="BK422" i="14"/>
  <c r="BJ422" i="14"/>
  <c r="BI422" i="14"/>
  <c r="BH422" i="14"/>
  <c r="BG422" i="14"/>
  <c r="BF422" i="14"/>
  <c r="BE422" i="14"/>
  <c r="BD422" i="14"/>
  <c r="BO421" i="14"/>
  <c r="BL421" i="14"/>
  <c r="BK421" i="14"/>
  <c r="BJ421" i="14"/>
  <c r="BI421" i="14"/>
  <c r="BH421" i="14"/>
  <c r="BG421" i="14"/>
  <c r="BF421" i="14"/>
  <c r="BE421" i="14"/>
  <c r="BD421" i="14"/>
  <c r="BO420" i="14"/>
  <c r="BL420" i="14"/>
  <c r="BK420" i="14"/>
  <c r="BJ420" i="14"/>
  <c r="BI420" i="14"/>
  <c r="BH420" i="14"/>
  <c r="BG420" i="14"/>
  <c r="BF420" i="14"/>
  <c r="BE420" i="14"/>
  <c r="BD420" i="14"/>
  <c r="BO419" i="14"/>
  <c r="BL419" i="14"/>
  <c r="BK419" i="14"/>
  <c r="BJ419" i="14"/>
  <c r="BI419" i="14"/>
  <c r="BH419" i="14"/>
  <c r="BG419" i="14"/>
  <c r="BF419" i="14"/>
  <c r="BE419" i="14"/>
  <c r="BD419" i="14"/>
  <c r="BO418" i="14"/>
  <c r="BL418" i="14"/>
  <c r="BK418" i="14"/>
  <c r="BJ418" i="14"/>
  <c r="BI418" i="14"/>
  <c r="BH418" i="14"/>
  <c r="BG418" i="14"/>
  <c r="BF418" i="14"/>
  <c r="BE418" i="14"/>
  <c r="BD418" i="14"/>
  <c r="BO417" i="14"/>
  <c r="BL417" i="14"/>
  <c r="BK417" i="14"/>
  <c r="BJ417" i="14"/>
  <c r="BI417" i="14"/>
  <c r="BH417" i="14"/>
  <c r="BG417" i="14"/>
  <c r="BF417" i="14"/>
  <c r="BE417" i="14"/>
  <c r="BD417" i="14"/>
  <c r="BO416" i="14"/>
  <c r="BL416" i="14"/>
  <c r="BK416" i="14"/>
  <c r="BJ416" i="14"/>
  <c r="BI416" i="14"/>
  <c r="BH416" i="14"/>
  <c r="BG416" i="14"/>
  <c r="BF416" i="14"/>
  <c r="BE416" i="14"/>
  <c r="BD416" i="14"/>
  <c r="BO415" i="14"/>
  <c r="BL415" i="14"/>
  <c r="BK415" i="14"/>
  <c r="BJ415" i="14"/>
  <c r="BI415" i="14"/>
  <c r="BH415" i="14"/>
  <c r="BG415" i="14"/>
  <c r="BF415" i="14"/>
  <c r="BE415" i="14"/>
  <c r="BD415" i="14"/>
  <c r="BO414" i="14"/>
  <c r="BL414" i="14"/>
  <c r="BK414" i="14"/>
  <c r="BJ414" i="14"/>
  <c r="BI414" i="14"/>
  <c r="BH414" i="14"/>
  <c r="BG414" i="14"/>
  <c r="BF414" i="14"/>
  <c r="BE414" i="14"/>
  <c r="BD414" i="14"/>
  <c r="BO413" i="14"/>
  <c r="BL413" i="14"/>
  <c r="BK413" i="14"/>
  <c r="BJ413" i="14"/>
  <c r="BI413" i="14"/>
  <c r="BH413" i="14"/>
  <c r="BG413" i="14"/>
  <c r="BF413" i="14"/>
  <c r="BE413" i="14"/>
  <c r="BD413" i="14"/>
  <c r="BO412" i="14"/>
  <c r="BL412" i="14"/>
  <c r="BK412" i="14"/>
  <c r="BJ412" i="14"/>
  <c r="BI412" i="14"/>
  <c r="BH412" i="14"/>
  <c r="BG412" i="14"/>
  <c r="BF412" i="14"/>
  <c r="BE412" i="14"/>
  <c r="BD412" i="14"/>
  <c r="BB429" i="14"/>
  <c r="AY429" i="14"/>
  <c r="AX429" i="14"/>
  <c r="AW429" i="14"/>
  <c r="AV429" i="14"/>
  <c r="AU429" i="14"/>
  <c r="AT429" i="14"/>
  <c r="AS429" i="14"/>
  <c r="AR429" i="14"/>
  <c r="AQ429" i="14"/>
  <c r="BB428" i="14"/>
  <c r="AY428" i="14"/>
  <c r="AX428" i="14"/>
  <c r="AW428" i="14"/>
  <c r="AV428" i="14"/>
  <c r="AU428" i="14"/>
  <c r="AT428" i="14"/>
  <c r="AS428" i="14"/>
  <c r="AR428" i="14"/>
  <c r="AQ428" i="14"/>
  <c r="BB427" i="14"/>
  <c r="AY427" i="14"/>
  <c r="AX427" i="14"/>
  <c r="AW427" i="14"/>
  <c r="AV427" i="14"/>
  <c r="AU427" i="14"/>
  <c r="AT427" i="14"/>
  <c r="AS427" i="14"/>
  <c r="AR427" i="14"/>
  <c r="AQ427" i="14"/>
  <c r="BB426" i="14"/>
  <c r="AY426" i="14"/>
  <c r="AX426" i="14"/>
  <c r="AW426" i="14"/>
  <c r="AV426" i="14"/>
  <c r="AU426" i="14"/>
  <c r="AT426" i="14"/>
  <c r="AS426" i="14"/>
  <c r="AR426" i="14"/>
  <c r="AQ426" i="14"/>
  <c r="BB425" i="14"/>
  <c r="AY425" i="14"/>
  <c r="AX425" i="14"/>
  <c r="AW425" i="14"/>
  <c r="AV425" i="14"/>
  <c r="AU425" i="14"/>
  <c r="AT425" i="14"/>
  <c r="AS425" i="14"/>
  <c r="AR425" i="14"/>
  <c r="AQ425" i="14"/>
  <c r="BB424" i="14"/>
  <c r="AY424" i="14"/>
  <c r="AX424" i="14"/>
  <c r="AW424" i="14"/>
  <c r="AV424" i="14"/>
  <c r="AU424" i="14"/>
  <c r="AT424" i="14"/>
  <c r="AS424" i="14"/>
  <c r="AR424" i="14"/>
  <c r="AQ424" i="14"/>
  <c r="BB423" i="14"/>
  <c r="AY423" i="14"/>
  <c r="AX423" i="14"/>
  <c r="AW423" i="14"/>
  <c r="AV423" i="14"/>
  <c r="AU423" i="14"/>
  <c r="AT423" i="14"/>
  <c r="AS423" i="14"/>
  <c r="AR423" i="14"/>
  <c r="AQ423" i="14"/>
  <c r="BB422" i="14"/>
  <c r="AY422" i="14"/>
  <c r="AX422" i="14"/>
  <c r="AW422" i="14"/>
  <c r="AV422" i="14"/>
  <c r="AU422" i="14"/>
  <c r="AT422" i="14"/>
  <c r="AS422" i="14"/>
  <c r="AR422" i="14"/>
  <c r="AQ422" i="14"/>
  <c r="BB421" i="14"/>
  <c r="AY421" i="14"/>
  <c r="AX421" i="14"/>
  <c r="AW421" i="14"/>
  <c r="AV421" i="14"/>
  <c r="AU421" i="14"/>
  <c r="AT421" i="14"/>
  <c r="AS421" i="14"/>
  <c r="AR421" i="14"/>
  <c r="AQ421" i="14"/>
  <c r="BB420" i="14"/>
  <c r="AY420" i="14"/>
  <c r="AX420" i="14"/>
  <c r="AW420" i="14"/>
  <c r="AV420" i="14"/>
  <c r="AU420" i="14"/>
  <c r="AT420" i="14"/>
  <c r="AS420" i="14"/>
  <c r="AR420" i="14"/>
  <c r="AQ420" i="14"/>
  <c r="BB419" i="14"/>
  <c r="AY419" i="14"/>
  <c r="AX419" i="14"/>
  <c r="AW419" i="14"/>
  <c r="AV419" i="14"/>
  <c r="AU419" i="14"/>
  <c r="AT419" i="14"/>
  <c r="AS419" i="14"/>
  <c r="AR419" i="14"/>
  <c r="AQ419" i="14"/>
  <c r="BB418" i="14"/>
  <c r="AY418" i="14"/>
  <c r="AX418" i="14"/>
  <c r="AW418" i="14"/>
  <c r="AV418" i="14"/>
  <c r="AU418" i="14"/>
  <c r="AT418" i="14"/>
  <c r="AS418" i="14"/>
  <c r="AR418" i="14"/>
  <c r="AQ418" i="14"/>
  <c r="BB417" i="14"/>
  <c r="AY417" i="14"/>
  <c r="AX417" i="14"/>
  <c r="AW417" i="14"/>
  <c r="AV417" i="14"/>
  <c r="AU417" i="14"/>
  <c r="AT417" i="14"/>
  <c r="AS417" i="14"/>
  <c r="AR417" i="14"/>
  <c r="AQ417" i="14"/>
  <c r="BB416" i="14"/>
  <c r="AY416" i="14"/>
  <c r="AX416" i="14"/>
  <c r="AW416" i="14"/>
  <c r="AV416" i="14"/>
  <c r="AU416" i="14"/>
  <c r="AT416" i="14"/>
  <c r="AS416" i="14"/>
  <c r="AR416" i="14"/>
  <c r="AQ416" i="14"/>
  <c r="BB415" i="14"/>
  <c r="AY415" i="14"/>
  <c r="AX415" i="14"/>
  <c r="AW415" i="14"/>
  <c r="AV415" i="14"/>
  <c r="AU415" i="14"/>
  <c r="AT415" i="14"/>
  <c r="AS415" i="14"/>
  <c r="AR415" i="14"/>
  <c r="AQ415" i="14"/>
  <c r="BB414" i="14"/>
  <c r="AY414" i="14"/>
  <c r="AX414" i="14"/>
  <c r="AW414" i="14"/>
  <c r="AV414" i="14"/>
  <c r="AU414" i="14"/>
  <c r="AT414" i="14"/>
  <c r="AS414" i="14"/>
  <c r="AR414" i="14"/>
  <c r="AQ414" i="14"/>
  <c r="BB413" i="14"/>
  <c r="AY413" i="14"/>
  <c r="AX413" i="14"/>
  <c r="AW413" i="14"/>
  <c r="AV413" i="14"/>
  <c r="AU413" i="14"/>
  <c r="AT413" i="14"/>
  <c r="AS413" i="14"/>
  <c r="AR413" i="14"/>
  <c r="AQ413" i="14"/>
  <c r="BB412" i="14"/>
  <c r="AY412" i="14"/>
  <c r="AX412" i="14"/>
  <c r="AW412" i="14"/>
  <c r="AV412" i="14"/>
  <c r="AU412" i="14"/>
  <c r="AT412" i="14"/>
  <c r="AS412" i="14"/>
  <c r="AR412" i="14"/>
  <c r="AQ412" i="14"/>
  <c r="BY457" i="14"/>
  <c r="BX457" i="14"/>
  <c r="BW457" i="14"/>
  <c r="BV457" i="14"/>
  <c r="BU457" i="14"/>
  <c r="BT457" i="14"/>
  <c r="BS457" i="14"/>
  <c r="BR457" i="14"/>
  <c r="BQ457" i="14"/>
  <c r="BY456" i="14"/>
  <c r="BX456" i="14"/>
  <c r="BW456" i="14"/>
  <c r="BV456" i="14"/>
  <c r="BU456" i="14"/>
  <c r="BT456" i="14"/>
  <c r="BS456" i="14"/>
  <c r="BR456" i="14"/>
  <c r="BQ456" i="14"/>
  <c r="BY455" i="14"/>
  <c r="BX455" i="14"/>
  <c r="BW455" i="14"/>
  <c r="BV455" i="14"/>
  <c r="BU455" i="14"/>
  <c r="BT455" i="14"/>
  <c r="BS455" i="14"/>
  <c r="BR455" i="14"/>
  <c r="BQ455" i="14"/>
  <c r="BY454" i="14"/>
  <c r="BX454" i="14"/>
  <c r="BW454" i="14"/>
  <c r="BV454" i="14"/>
  <c r="BU454" i="14"/>
  <c r="BT454" i="14"/>
  <c r="BS454" i="14"/>
  <c r="BR454" i="14"/>
  <c r="BQ454" i="14"/>
  <c r="BY453" i="14"/>
  <c r="BX453" i="14"/>
  <c r="BW453" i="14"/>
  <c r="BV453" i="14"/>
  <c r="BU453" i="14"/>
  <c r="BT453" i="14"/>
  <c r="BS453" i="14"/>
  <c r="BR453" i="14"/>
  <c r="BQ453" i="14"/>
  <c r="BY452" i="14"/>
  <c r="BX452" i="14"/>
  <c r="BW452" i="14"/>
  <c r="BV452" i="14"/>
  <c r="BU452" i="14"/>
  <c r="BT452" i="14"/>
  <c r="BS452" i="14"/>
  <c r="BR452" i="14"/>
  <c r="BQ452" i="14"/>
  <c r="BY451" i="14"/>
  <c r="BX451" i="14"/>
  <c r="BW451" i="14"/>
  <c r="BV451" i="14"/>
  <c r="BU451" i="14"/>
  <c r="BT451" i="14"/>
  <c r="BS451" i="14"/>
  <c r="BR451" i="14"/>
  <c r="BQ451" i="14"/>
  <c r="BY450" i="14"/>
  <c r="BX450" i="14"/>
  <c r="BW450" i="14"/>
  <c r="BV450" i="14"/>
  <c r="BU450" i="14"/>
  <c r="BT450" i="14"/>
  <c r="BS450" i="14"/>
  <c r="BR450" i="14"/>
  <c r="BQ450" i="14"/>
  <c r="BY449" i="14"/>
  <c r="BX449" i="14"/>
  <c r="BW449" i="14"/>
  <c r="BV449" i="14"/>
  <c r="BU449" i="14"/>
  <c r="BT449" i="14"/>
  <c r="BS449" i="14"/>
  <c r="BR449" i="14"/>
  <c r="BQ449" i="14"/>
  <c r="BY448" i="14"/>
  <c r="BX448" i="14"/>
  <c r="BW448" i="14"/>
  <c r="BV448" i="14"/>
  <c r="BU448" i="14"/>
  <c r="BT448" i="14"/>
  <c r="BS448" i="14"/>
  <c r="BR448" i="14"/>
  <c r="BQ448" i="14"/>
  <c r="BY447" i="14"/>
  <c r="BX447" i="14"/>
  <c r="BW447" i="14"/>
  <c r="BV447" i="14"/>
  <c r="BU447" i="14"/>
  <c r="BT447" i="14"/>
  <c r="BS447" i="14"/>
  <c r="BR447" i="14"/>
  <c r="BQ447" i="14"/>
  <c r="BY446" i="14"/>
  <c r="BX446" i="14"/>
  <c r="BW446" i="14"/>
  <c r="BV446" i="14"/>
  <c r="BU446" i="14"/>
  <c r="BT446" i="14"/>
  <c r="BS446" i="14"/>
  <c r="BR446" i="14"/>
  <c r="BQ446" i="14"/>
  <c r="BY445" i="14"/>
  <c r="BX445" i="14"/>
  <c r="BW445" i="14"/>
  <c r="BV445" i="14"/>
  <c r="BU445" i="14"/>
  <c r="BT445" i="14"/>
  <c r="BS445" i="14"/>
  <c r="BR445" i="14"/>
  <c r="BQ445" i="14"/>
  <c r="BY444" i="14"/>
  <c r="BX444" i="14"/>
  <c r="BW444" i="14"/>
  <c r="BV444" i="14"/>
  <c r="BU444" i="14"/>
  <c r="BT444" i="14"/>
  <c r="BS444" i="14"/>
  <c r="BR444" i="14"/>
  <c r="BQ444" i="14"/>
  <c r="BY443" i="14"/>
  <c r="BX443" i="14"/>
  <c r="BW443" i="14"/>
  <c r="BV443" i="14"/>
  <c r="BU443" i="14"/>
  <c r="BT443" i="14"/>
  <c r="BS443" i="14"/>
  <c r="BR443" i="14"/>
  <c r="BQ443" i="14"/>
  <c r="BY442" i="14"/>
  <c r="BX442" i="14"/>
  <c r="BW442" i="14"/>
  <c r="BV442" i="14"/>
  <c r="BU442" i="14"/>
  <c r="BT442" i="14"/>
  <c r="BS442" i="14"/>
  <c r="BR442" i="14"/>
  <c r="BQ442" i="14"/>
  <c r="BY441" i="14"/>
  <c r="BX441" i="14"/>
  <c r="BW441" i="14"/>
  <c r="BV441" i="14"/>
  <c r="BU441" i="14"/>
  <c r="BT441" i="14"/>
  <c r="BS441" i="14"/>
  <c r="BR441" i="14"/>
  <c r="BQ441" i="14"/>
  <c r="BY440" i="14"/>
  <c r="BX440" i="14"/>
  <c r="BW440" i="14"/>
  <c r="BV440" i="14"/>
  <c r="BU440" i="14"/>
  <c r="BT440" i="14"/>
  <c r="BS440" i="14"/>
  <c r="BR440" i="14"/>
  <c r="BQ440" i="14"/>
  <c r="BO457" i="14"/>
  <c r="BO456" i="14"/>
  <c r="BO455" i="14"/>
  <c r="BO454" i="14"/>
  <c r="BO453" i="14"/>
  <c r="BO452" i="14"/>
  <c r="BO451" i="14"/>
  <c r="BO450" i="14"/>
  <c r="BO449" i="14"/>
  <c r="BO448" i="14"/>
  <c r="BO447" i="14"/>
  <c r="BO446" i="14"/>
  <c r="BO445" i="14"/>
  <c r="BO444" i="14"/>
  <c r="BO443" i="14"/>
  <c r="BO442" i="14"/>
  <c r="BO441" i="14"/>
  <c r="BO440" i="14"/>
  <c r="BB457" i="14"/>
  <c r="AY457" i="14"/>
  <c r="AX457" i="14"/>
  <c r="AW457" i="14"/>
  <c r="AV457" i="14"/>
  <c r="AU457" i="14"/>
  <c r="AT457" i="14"/>
  <c r="AS457" i="14"/>
  <c r="AR457" i="14"/>
  <c r="AQ457" i="14"/>
  <c r="BB456" i="14"/>
  <c r="AY456" i="14"/>
  <c r="AX456" i="14"/>
  <c r="AW456" i="14"/>
  <c r="AV456" i="14"/>
  <c r="AU456" i="14"/>
  <c r="AT456" i="14"/>
  <c r="AS456" i="14"/>
  <c r="AR456" i="14"/>
  <c r="AQ456" i="14"/>
  <c r="BB455" i="14"/>
  <c r="AY455" i="14"/>
  <c r="AX455" i="14"/>
  <c r="AW455" i="14"/>
  <c r="AV455" i="14"/>
  <c r="AU455" i="14"/>
  <c r="AT455" i="14"/>
  <c r="AS455" i="14"/>
  <c r="AR455" i="14"/>
  <c r="AQ455" i="14"/>
  <c r="BB454" i="14"/>
  <c r="AY454" i="14"/>
  <c r="AX454" i="14"/>
  <c r="AW454" i="14"/>
  <c r="AV454" i="14"/>
  <c r="AU454" i="14"/>
  <c r="AT454" i="14"/>
  <c r="AS454" i="14"/>
  <c r="AR454" i="14"/>
  <c r="AQ454" i="14"/>
  <c r="BB453" i="14"/>
  <c r="AY453" i="14"/>
  <c r="AX453" i="14"/>
  <c r="AW453" i="14"/>
  <c r="AV453" i="14"/>
  <c r="AU453" i="14"/>
  <c r="AT453" i="14"/>
  <c r="AS453" i="14"/>
  <c r="AR453" i="14"/>
  <c r="AQ453" i="14"/>
  <c r="BB452" i="14"/>
  <c r="AY452" i="14"/>
  <c r="AX452" i="14"/>
  <c r="AW452" i="14"/>
  <c r="AV452" i="14"/>
  <c r="AU452" i="14"/>
  <c r="AT452" i="14"/>
  <c r="AS452" i="14"/>
  <c r="AR452" i="14"/>
  <c r="AQ452" i="14"/>
  <c r="BB451" i="14"/>
  <c r="AY451" i="14"/>
  <c r="AX451" i="14"/>
  <c r="AW451" i="14"/>
  <c r="AV451" i="14"/>
  <c r="AU451" i="14"/>
  <c r="AT451" i="14"/>
  <c r="AS451" i="14"/>
  <c r="AR451" i="14"/>
  <c r="AQ451" i="14"/>
  <c r="BB450" i="14"/>
  <c r="AY450" i="14"/>
  <c r="AX450" i="14"/>
  <c r="AW450" i="14"/>
  <c r="AV450" i="14"/>
  <c r="AU450" i="14"/>
  <c r="AT450" i="14"/>
  <c r="AS450" i="14"/>
  <c r="AR450" i="14"/>
  <c r="AQ450" i="14"/>
  <c r="BB449" i="14"/>
  <c r="AY449" i="14"/>
  <c r="AX449" i="14"/>
  <c r="AW449" i="14"/>
  <c r="AV449" i="14"/>
  <c r="AU449" i="14"/>
  <c r="AT449" i="14"/>
  <c r="AS449" i="14"/>
  <c r="AR449" i="14"/>
  <c r="AQ449" i="14"/>
  <c r="BB448" i="14"/>
  <c r="AY448" i="14"/>
  <c r="AX448" i="14"/>
  <c r="AW448" i="14"/>
  <c r="AV448" i="14"/>
  <c r="AU448" i="14"/>
  <c r="AT448" i="14"/>
  <c r="AS448" i="14"/>
  <c r="AR448" i="14"/>
  <c r="AQ448" i="14"/>
  <c r="BB447" i="14"/>
  <c r="AY447" i="14"/>
  <c r="AX447" i="14"/>
  <c r="AW447" i="14"/>
  <c r="AV447" i="14"/>
  <c r="AU447" i="14"/>
  <c r="AT447" i="14"/>
  <c r="AS447" i="14"/>
  <c r="AR447" i="14"/>
  <c r="AQ447" i="14"/>
  <c r="BB446" i="14"/>
  <c r="AY446" i="14"/>
  <c r="AX446" i="14"/>
  <c r="AW446" i="14"/>
  <c r="AV446" i="14"/>
  <c r="AU446" i="14"/>
  <c r="AT446" i="14"/>
  <c r="AS446" i="14"/>
  <c r="AR446" i="14"/>
  <c r="AQ446" i="14"/>
  <c r="BB445" i="14"/>
  <c r="AY445" i="14"/>
  <c r="AX445" i="14"/>
  <c r="AW445" i="14"/>
  <c r="AV445" i="14"/>
  <c r="AU445" i="14"/>
  <c r="AT445" i="14"/>
  <c r="AS445" i="14"/>
  <c r="AR445" i="14"/>
  <c r="AQ445" i="14"/>
  <c r="BB444" i="14"/>
  <c r="AY444" i="14"/>
  <c r="AX444" i="14"/>
  <c r="AW444" i="14"/>
  <c r="AV444" i="14"/>
  <c r="AU444" i="14"/>
  <c r="AT444" i="14"/>
  <c r="AS444" i="14"/>
  <c r="AR444" i="14"/>
  <c r="AQ444" i="14"/>
  <c r="BB443" i="14"/>
  <c r="AY443" i="14"/>
  <c r="AX443" i="14"/>
  <c r="AW443" i="14"/>
  <c r="AV443" i="14"/>
  <c r="AU443" i="14"/>
  <c r="AT443" i="14"/>
  <c r="AS443" i="14"/>
  <c r="AR443" i="14"/>
  <c r="AQ443" i="14"/>
  <c r="BB442" i="14"/>
  <c r="AY442" i="14"/>
  <c r="AX442" i="14"/>
  <c r="AW442" i="14"/>
  <c r="AV442" i="14"/>
  <c r="AU442" i="14"/>
  <c r="AT442" i="14"/>
  <c r="AS442" i="14"/>
  <c r="AR442" i="14"/>
  <c r="AQ442" i="14"/>
  <c r="BB441" i="14"/>
  <c r="AY441" i="14"/>
  <c r="AX441" i="14"/>
  <c r="AW441" i="14"/>
  <c r="AV441" i="14"/>
  <c r="AU441" i="14"/>
  <c r="AT441" i="14"/>
  <c r="AS441" i="14"/>
  <c r="AR441" i="14"/>
  <c r="AQ441" i="14"/>
  <c r="BB440" i="14"/>
  <c r="AY440" i="14"/>
  <c r="AX440" i="14"/>
  <c r="AW440" i="14"/>
  <c r="AV440" i="14"/>
  <c r="AU440" i="14"/>
  <c r="AT440" i="14"/>
  <c r="AS440" i="14"/>
  <c r="AR440" i="14"/>
  <c r="AQ440" i="14"/>
  <c r="AO457" i="14"/>
  <c r="AO456" i="14"/>
  <c r="AO455" i="14"/>
  <c r="AO454" i="14"/>
  <c r="AO453" i="14"/>
  <c r="AO452" i="14"/>
  <c r="AO451" i="14"/>
  <c r="AO450" i="14"/>
  <c r="AO449" i="14"/>
  <c r="AO448" i="14"/>
  <c r="AO447" i="14"/>
  <c r="AO446" i="14"/>
  <c r="AO445" i="14"/>
  <c r="AO444" i="14"/>
  <c r="AO443" i="14"/>
  <c r="AO442" i="14"/>
  <c r="AO441" i="14"/>
  <c r="AO440" i="14"/>
  <c r="BY485" i="14"/>
  <c r="BX485" i="14"/>
  <c r="BW485" i="14"/>
  <c r="BV485" i="14"/>
  <c r="BU485" i="14"/>
  <c r="BT485" i="14"/>
  <c r="BS485" i="14"/>
  <c r="BR485" i="14"/>
  <c r="BQ485" i="14"/>
  <c r="BY484" i="14"/>
  <c r="BX484" i="14"/>
  <c r="BW484" i="14"/>
  <c r="BV484" i="14"/>
  <c r="BU484" i="14"/>
  <c r="BT484" i="14"/>
  <c r="BS484" i="14"/>
  <c r="BR484" i="14"/>
  <c r="BQ484" i="14"/>
  <c r="BY483" i="14"/>
  <c r="BX483" i="14"/>
  <c r="BW483" i="14"/>
  <c r="BV483" i="14"/>
  <c r="BU483" i="14"/>
  <c r="BT483" i="14"/>
  <c r="BS483" i="14"/>
  <c r="BR483" i="14"/>
  <c r="BQ483" i="14"/>
  <c r="BY482" i="14"/>
  <c r="BX482" i="14"/>
  <c r="BW482" i="14"/>
  <c r="BV482" i="14"/>
  <c r="BU482" i="14"/>
  <c r="BT482" i="14"/>
  <c r="BS482" i="14"/>
  <c r="BR482" i="14"/>
  <c r="BQ482" i="14"/>
  <c r="BY481" i="14"/>
  <c r="BX481" i="14"/>
  <c r="BW481" i="14"/>
  <c r="BV481" i="14"/>
  <c r="BU481" i="14"/>
  <c r="BT481" i="14"/>
  <c r="BS481" i="14"/>
  <c r="BR481" i="14"/>
  <c r="BQ481" i="14"/>
  <c r="BY480" i="14"/>
  <c r="BX480" i="14"/>
  <c r="BW480" i="14"/>
  <c r="BV480" i="14"/>
  <c r="BU480" i="14"/>
  <c r="BT480" i="14"/>
  <c r="BS480" i="14"/>
  <c r="BR480" i="14"/>
  <c r="BQ480" i="14"/>
  <c r="BY479" i="14"/>
  <c r="BX479" i="14"/>
  <c r="BW479" i="14"/>
  <c r="BV479" i="14"/>
  <c r="BU479" i="14"/>
  <c r="BT479" i="14"/>
  <c r="BS479" i="14"/>
  <c r="BR479" i="14"/>
  <c r="BQ479" i="14"/>
  <c r="BY478" i="14"/>
  <c r="BX478" i="14"/>
  <c r="BW478" i="14"/>
  <c r="BV478" i="14"/>
  <c r="BU478" i="14"/>
  <c r="BT478" i="14"/>
  <c r="BS478" i="14"/>
  <c r="BR478" i="14"/>
  <c r="BQ478" i="14"/>
  <c r="BY477" i="14"/>
  <c r="BX477" i="14"/>
  <c r="BW477" i="14"/>
  <c r="BV477" i="14"/>
  <c r="BU477" i="14"/>
  <c r="BT477" i="14"/>
  <c r="BS477" i="14"/>
  <c r="BR477" i="14"/>
  <c r="BQ477" i="14"/>
  <c r="BY476" i="14"/>
  <c r="BX476" i="14"/>
  <c r="BW476" i="14"/>
  <c r="BV476" i="14"/>
  <c r="BU476" i="14"/>
  <c r="BT476" i="14"/>
  <c r="BS476" i="14"/>
  <c r="BR476" i="14"/>
  <c r="BQ476" i="14"/>
  <c r="BY475" i="14"/>
  <c r="BX475" i="14"/>
  <c r="BW475" i="14"/>
  <c r="BV475" i="14"/>
  <c r="BU475" i="14"/>
  <c r="BT475" i="14"/>
  <c r="BS475" i="14"/>
  <c r="BR475" i="14"/>
  <c r="BQ475" i="14"/>
  <c r="BY474" i="14"/>
  <c r="BX474" i="14"/>
  <c r="BW474" i="14"/>
  <c r="BV474" i="14"/>
  <c r="BU474" i="14"/>
  <c r="BT474" i="14"/>
  <c r="BS474" i="14"/>
  <c r="BR474" i="14"/>
  <c r="BQ474" i="14"/>
  <c r="BY473" i="14"/>
  <c r="BX473" i="14"/>
  <c r="BW473" i="14"/>
  <c r="BV473" i="14"/>
  <c r="BU473" i="14"/>
  <c r="BT473" i="14"/>
  <c r="BS473" i="14"/>
  <c r="BR473" i="14"/>
  <c r="BQ473" i="14"/>
  <c r="BY472" i="14"/>
  <c r="BX472" i="14"/>
  <c r="BW472" i="14"/>
  <c r="BV472" i="14"/>
  <c r="BU472" i="14"/>
  <c r="BT472" i="14"/>
  <c r="BS472" i="14"/>
  <c r="BR472" i="14"/>
  <c r="BQ472" i="14"/>
  <c r="BY471" i="14"/>
  <c r="BX471" i="14"/>
  <c r="BW471" i="14"/>
  <c r="BV471" i="14"/>
  <c r="BU471" i="14"/>
  <c r="BT471" i="14"/>
  <c r="BS471" i="14"/>
  <c r="BR471" i="14"/>
  <c r="BQ471" i="14"/>
  <c r="BY470" i="14"/>
  <c r="BX470" i="14"/>
  <c r="BW470" i="14"/>
  <c r="BV470" i="14"/>
  <c r="BU470" i="14"/>
  <c r="BT470" i="14"/>
  <c r="BS470" i="14"/>
  <c r="BR470" i="14"/>
  <c r="BQ470" i="14"/>
  <c r="BY469" i="14"/>
  <c r="BX469" i="14"/>
  <c r="BW469" i="14"/>
  <c r="BV469" i="14"/>
  <c r="BU469" i="14"/>
  <c r="BT469" i="14"/>
  <c r="BS469" i="14"/>
  <c r="BR469" i="14"/>
  <c r="BQ469" i="14"/>
  <c r="BY468" i="14"/>
  <c r="BX468" i="14"/>
  <c r="BW468" i="14"/>
  <c r="BV468" i="14"/>
  <c r="BU468" i="14"/>
  <c r="BT468" i="14"/>
  <c r="BS468" i="14"/>
  <c r="BR468" i="14"/>
  <c r="BQ468" i="14"/>
  <c r="BO485" i="14"/>
  <c r="BL485" i="14"/>
  <c r="BK485" i="14"/>
  <c r="BJ485" i="14"/>
  <c r="BI485" i="14"/>
  <c r="BH485" i="14"/>
  <c r="BG485" i="14"/>
  <c r="BF485" i="14"/>
  <c r="BE485" i="14"/>
  <c r="BD485" i="14"/>
  <c r="BO484" i="14"/>
  <c r="BL484" i="14"/>
  <c r="BK484" i="14"/>
  <c r="BJ484" i="14"/>
  <c r="BI484" i="14"/>
  <c r="BH484" i="14"/>
  <c r="BG484" i="14"/>
  <c r="BF484" i="14"/>
  <c r="BE484" i="14"/>
  <c r="BD484" i="14"/>
  <c r="BO483" i="14"/>
  <c r="BL483" i="14"/>
  <c r="BK483" i="14"/>
  <c r="BJ483" i="14"/>
  <c r="BI483" i="14"/>
  <c r="BH483" i="14"/>
  <c r="BG483" i="14"/>
  <c r="BF483" i="14"/>
  <c r="BE483" i="14"/>
  <c r="BD483" i="14"/>
  <c r="BO482" i="14"/>
  <c r="BL482" i="14"/>
  <c r="BK482" i="14"/>
  <c r="BJ482" i="14"/>
  <c r="BI482" i="14"/>
  <c r="BH482" i="14"/>
  <c r="BG482" i="14"/>
  <c r="BF482" i="14"/>
  <c r="BE482" i="14"/>
  <c r="BD482" i="14"/>
  <c r="BO481" i="14"/>
  <c r="BL481" i="14"/>
  <c r="BK481" i="14"/>
  <c r="BJ481" i="14"/>
  <c r="BI481" i="14"/>
  <c r="BH481" i="14"/>
  <c r="BG481" i="14"/>
  <c r="BF481" i="14"/>
  <c r="BE481" i="14"/>
  <c r="BD481" i="14"/>
  <c r="BO480" i="14"/>
  <c r="BL480" i="14"/>
  <c r="BK480" i="14"/>
  <c r="BJ480" i="14"/>
  <c r="BI480" i="14"/>
  <c r="BH480" i="14"/>
  <c r="BG480" i="14"/>
  <c r="BF480" i="14"/>
  <c r="BE480" i="14"/>
  <c r="BD480" i="14"/>
  <c r="BO479" i="14"/>
  <c r="BL479" i="14"/>
  <c r="BK479" i="14"/>
  <c r="BJ479" i="14"/>
  <c r="BI479" i="14"/>
  <c r="BH479" i="14"/>
  <c r="BG479" i="14"/>
  <c r="BF479" i="14"/>
  <c r="BE479" i="14"/>
  <c r="BD479" i="14"/>
  <c r="BO478" i="14"/>
  <c r="BL478" i="14"/>
  <c r="BK478" i="14"/>
  <c r="BJ478" i="14"/>
  <c r="BI478" i="14"/>
  <c r="BH478" i="14"/>
  <c r="BG478" i="14"/>
  <c r="BF478" i="14"/>
  <c r="BE478" i="14"/>
  <c r="BD478" i="14"/>
  <c r="BO477" i="14"/>
  <c r="BL477" i="14"/>
  <c r="BK477" i="14"/>
  <c r="BJ477" i="14"/>
  <c r="BI477" i="14"/>
  <c r="BH477" i="14"/>
  <c r="BG477" i="14"/>
  <c r="BF477" i="14"/>
  <c r="BE477" i="14"/>
  <c r="BD477" i="14"/>
  <c r="BO476" i="14"/>
  <c r="BL476" i="14"/>
  <c r="BK476" i="14"/>
  <c r="BJ476" i="14"/>
  <c r="BI476" i="14"/>
  <c r="BH476" i="14"/>
  <c r="BG476" i="14"/>
  <c r="BF476" i="14"/>
  <c r="BE476" i="14"/>
  <c r="BD476" i="14"/>
  <c r="BO475" i="14"/>
  <c r="BL475" i="14"/>
  <c r="BK475" i="14"/>
  <c r="BJ475" i="14"/>
  <c r="BI475" i="14"/>
  <c r="BH475" i="14"/>
  <c r="BG475" i="14"/>
  <c r="BF475" i="14"/>
  <c r="BE475" i="14"/>
  <c r="BD475" i="14"/>
  <c r="BO474" i="14"/>
  <c r="BL474" i="14"/>
  <c r="BK474" i="14"/>
  <c r="BJ474" i="14"/>
  <c r="BI474" i="14"/>
  <c r="BH474" i="14"/>
  <c r="BG474" i="14"/>
  <c r="BF474" i="14"/>
  <c r="BE474" i="14"/>
  <c r="BD474" i="14"/>
  <c r="BO473" i="14"/>
  <c r="BL473" i="14"/>
  <c r="BK473" i="14"/>
  <c r="BJ473" i="14"/>
  <c r="BI473" i="14"/>
  <c r="BH473" i="14"/>
  <c r="BG473" i="14"/>
  <c r="BF473" i="14"/>
  <c r="BE473" i="14"/>
  <c r="BD473" i="14"/>
  <c r="BO472" i="14"/>
  <c r="BL472" i="14"/>
  <c r="BK472" i="14"/>
  <c r="BJ472" i="14"/>
  <c r="BI472" i="14"/>
  <c r="BH472" i="14"/>
  <c r="BG472" i="14"/>
  <c r="BF472" i="14"/>
  <c r="BE472" i="14"/>
  <c r="BD472" i="14"/>
  <c r="BO471" i="14"/>
  <c r="BL471" i="14"/>
  <c r="BK471" i="14"/>
  <c r="BJ471" i="14"/>
  <c r="BI471" i="14"/>
  <c r="BH471" i="14"/>
  <c r="BG471" i="14"/>
  <c r="BF471" i="14"/>
  <c r="BE471" i="14"/>
  <c r="BD471" i="14"/>
  <c r="BO470" i="14"/>
  <c r="BL470" i="14"/>
  <c r="BK470" i="14"/>
  <c r="BJ470" i="14"/>
  <c r="BI470" i="14"/>
  <c r="BH470" i="14"/>
  <c r="BG470" i="14"/>
  <c r="BF470" i="14"/>
  <c r="BE470" i="14"/>
  <c r="BD470" i="14"/>
  <c r="BO469" i="14"/>
  <c r="BL469" i="14"/>
  <c r="BK469" i="14"/>
  <c r="BJ469" i="14"/>
  <c r="BI469" i="14"/>
  <c r="BH469" i="14"/>
  <c r="BG469" i="14"/>
  <c r="BF469" i="14"/>
  <c r="BE469" i="14"/>
  <c r="BD469" i="14"/>
  <c r="BO468" i="14"/>
  <c r="BL468" i="14"/>
  <c r="BK468" i="14"/>
  <c r="BJ468" i="14"/>
  <c r="BI468" i="14"/>
  <c r="BH468" i="14"/>
  <c r="BG468" i="14"/>
  <c r="BF468" i="14"/>
  <c r="BE468" i="14"/>
  <c r="BD468" i="14"/>
  <c r="BB485" i="14"/>
  <c r="AY485" i="14"/>
  <c r="AX485" i="14"/>
  <c r="AW485" i="14"/>
  <c r="AV485" i="14"/>
  <c r="AU485" i="14"/>
  <c r="AT485" i="14"/>
  <c r="AS485" i="14"/>
  <c r="AR485" i="14"/>
  <c r="AQ485" i="14"/>
  <c r="BB484" i="14"/>
  <c r="AY484" i="14"/>
  <c r="AX484" i="14"/>
  <c r="AW484" i="14"/>
  <c r="AV484" i="14"/>
  <c r="AU484" i="14"/>
  <c r="AT484" i="14"/>
  <c r="AS484" i="14"/>
  <c r="AR484" i="14"/>
  <c r="AQ484" i="14"/>
  <c r="BB483" i="14"/>
  <c r="AY483" i="14"/>
  <c r="AX483" i="14"/>
  <c r="AW483" i="14"/>
  <c r="AV483" i="14"/>
  <c r="AU483" i="14"/>
  <c r="AT483" i="14"/>
  <c r="AS483" i="14"/>
  <c r="AR483" i="14"/>
  <c r="AQ483" i="14"/>
  <c r="BB482" i="14"/>
  <c r="AY482" i="14"/>
  <c r="AX482" i="14"/>
  <c r="AW482" i="14"/>
  <c r="AV482" i="14"/>
  <c r="AU482" i="14"/>
  <c r="AT482" i="14"/>
  <c r="AS482" i="14"/>
  <c r="AR482" i="14"/>
  <c r="AQ482" i="14"/>
  <c r="BB481" i="14"/>
  <c r="AY481" i="14"/>
  <c r="AX481" i="14"/>
  <c r="AW481" i="14"/>
  <c r="AV481" i="14"/>
  <c r="AU481" i="14"/>
  <c r="AT481" i="14"/>
  <c r="AS481" i="14"/>
  <c r="AR481" i="14"/>
  <c r="AQ481" i="14"/>
  <c r="BB480" i="14"/>
  <c r="AY480" i="14"/>
  <c r="AX480" i="14"/>
  <c r="AW480" i="14"/>
  <c r="AV480" i="14"/>
  <c r="AU480" i="14"/>
  <c r="AT480" i="14"/>
  <c r="AS480" i="14"/>
  <c r="AR480" i="14"/>
  <c r="AQ480" i="14"/>
  <c r="BB479" i="14"/>
  <c r="AY479" i="14"/>
  <c r="AX479" i="14"/>
  <c r="AW479" i="14"/>
  <c r="AV479" i="14"/>
  <c r="AU479" i="14"/>
  <c r="AT479" i="14"/>
  <c r="AS479" i="14"/>
  <c r="AR479" i="14"/>
  <c r="AQ479" i="14"/>
  <c r="BB478" i="14"/>
  <c r="AY478" i="14"/>
  <c r="AX478" i="14"/>
  <c r="AW478" i="14"/>
  <c r="AV478" i="14"/>
  <c r="AU478" i="14"/>
  <c r="AT478" i="14"/>
  <c r="AS478" i="14"/>
  <c r="AR478" i="14"/>
  <c r="AQ478" i="14"/>
  <c r="BB477" i="14"/>
  <c r="AY477" i="14"/>
  <c r="AX477" i="14"/>
  <c r="AW477" i="14"/>
  <c r="AV477" i="14"/>
  <c r="AU477" i="14"/>
  <c r="AT477" i="14"/>
  <c r="AS477" i="14"/>
  <c r="AR477" i="14"/>
  <c r="AQ477" i="14"/>
  <c r="BB476" i="14"/>
  <c r="AY476" i="14"/>
  <c r="AX476" i="14"/>
  <c r="AW476" i="14"/>
  <c r="AV476" i="14"/>
  <c r="AU476" i="14"/>
  <c r="AT476" i="14"/>
  <c r="AS476" i="14"/>
  <c r="AR476" i="14"/>
  <c r="AQ476" i="14"/>
  <c r="BB475" i="14"/>
  <c r="AY475" i="14"/>
  <c r="AX475" i="14"/>
  <c r="AW475" i="14"/>
  <c r="AV475" i="14"/>
  <c r="AU475" i="14"/>
  <c r="AT475" i="14"/>
  <c r="AS475" i="14"/>
  <c r="AR475" i="14"/>
  <c r="AQ475" i="14"/>
  <c r="BB474" i="14"/>
  <c r="AY474" i="14"/>
  <c r="AX474" i="14"/>
  <c r="AW474" i="14"/>
  <c r="AV474" i="14"/>
  <c r="AU474" i="14"/>
  <c r="AT474" i="14"/>
  <c r="AS474" i="14"/>
  <c r="AR474" i="14"/>
  <c r="AQ474" i="14"/>
  <c r="BB473" i="14"/>
  <c r="AY473" i="14"/>
  <c r="AX473" i="14"/>
  <c r="AW473" i="14"/>
  <c r="AV473" i="14"/>
  <c r="AU473" i="14"/>
  <c r="AT473" i="14"/>
  <c r="AS473" i="14"/>
  <c r="AR473" i="14"/>
  <c r="AQ473" i="14"/>
  <c r="BB472" i="14"/>
  <c r="AY472" i="14"/>
  <c r="AX472" i="14"/>
  <c r="AW472" i="14"/>
  <c r="AV472" i="14"/>
  <c r="AU472" i="14"/>
  <c r="AT472" i="14"/>
  <c r="AS472" i="14"/>
  <c r="AR472" i="14"/>
  <c r="AQ472" i="14"/>
  <c r="BB471" i="14"/>
  <c r="AY471" i="14"/>
  <c r="AX471" i="14"/>
  <c r="AW471" i="14"/>
  <c r="AV471" i="14"/>
  <c r="AU471" i="14"/>
  <c r="AT471" i="14"/>
  <c r="AS471" i="14"/>
  <c r="AR471" i="14"/>
  <c r="AQ471" i="14"/>
  <c r="BB470" i="14"/>
  <c r="AY470" i="14"/>
  <c r="AX470" i="14"/>
  <c r="AW470" i="14"/>
  <c r="AV470" i="14"/>
  <c r="AU470" i="14"/>
  <c r="AT470" i="14"/>
  <c r="AS470" i="14"/>
  <c r="AR470" i="14"/>
  <c r="AQ470" i="14"/>
  <c r="BB469" i="14"/>
  <c r="AY469" i="14"/>
  <c r="AX469" i="14"/>
  <c r="AW469" i="14"/>
  <c r="AV469" i="14"/>
  <c r="AU469" i="14"/>
  <c r="AT469" i="14"/>
  <c r="AS469" i="14"/>
  <c r="AR469" i="14"/>
  <c r="AQ469" i="14"/>
  <c r="BB468" i="14"/>
  <c r="AY468" i="14"/>
  <c r="AX468" i="14"/>
  <c r="AW468" i="14"/>
  <c r="AV468" i="14"/>
  <c r="AU468" i="14"/>
  <c r="AT468" i="14"/>
  <c r="AS468" i="14"/>
  <c r="AR468" i="14"/>
  <c r="AQ468" i="14"/>
  <c r="AQ467" i="14"/>
  <c r="AR467" i="14"/>
  <c r="AS467" i="14"/>
  <c r="AT467" i="14"/>
  <c r="AU467" i="14"/>
  <c r="AV467" i="14"/>
  <c r="AW467" i="14"/>
  <c r="AX467" i="14"/>
  <c r="AY467" i="14"/>
  <c r="BB467" i="14"/>
  <c r="AO485" i="14"/>
  <c r="AL485" i="14"/>
  <c r="AK485" i="14"/>
  <c r="AJ485" i="14"/>
  <c r="AI485" i="14"/>
  <c r="AH485" i="14"/>
  <c r="AG485" i="14"/>
  <c r="AF485" i="14"/>
  <c r="AE485" i="14"/>
  <c r="AD485" i="14"/>
  <c r="AO484" i="14"/>
  <c r="AL484" i="14"/>
  <c r="AK484" i="14"/>
  <c r="AJ484" i="14"/>
  <c r="AI484" i="14"/>
  <c r="AH484" i="14"/>
  <c r="AG484" i="14"/>
  <c r="AF484" i="14"/>
  <c r="AE484" i="14"/>
  <c r="AD484" i="14"/>
  <c r="AO483" i="14"/>
  <c r="AL483" i="14"/>
  <c r="AK483" i="14"/>
  <c r="AJ483" i="14"/>
  <c r="AI483" i="14"/>
  <c r="AH483" i="14"/>
  <c r="AG483" i="14"/>
  <c r="AF483" i="14"/>
  <c r="AE483" i="14"/>
  <c r="AD483" i="14"/>
  <c r="AO482" i="14"/>
  <c r="AL482" i="14"/>
  <c r="AK482" i="14"/>
  <c r="AJ482" i="14"/>
  <c r="AI482" i="14"/>
  <c r="AH482" i="14"/>
  <c r="AG482" i="14"/>
  <c r="AF482" i="14"/>
  <c r="AE482" i="14"/>
  <c r="AD482" i="14"/>
  <c r="AO481" i="14"/>
  <c r="AL481" i="14"/>
  <c r="AK481" i="14"/>
  <c r="AJ481" i="14"/>
  <c r="AI481" i="14"/>
  <c r="AH481" i="14"/>
  <c r="AG481" i="14"/>
  <c r="AF481" i="14"/>
  <c r="AE481" i="14"/>
  <c r="AD481" i="14"/>
  <c r="AO480" i="14"/>
  <c r="AL480" i="14"/>
  <c r="AK480" i="14"/>
  <c r="AJ480" i="14"/>
  <c r="AI480" i="14"/>
  <c r="AH480" i="14"/>
  <c r="AG480" i="14"/>
  <c r="AF480" i="14"/>
  <c r="AE480" i="14"/>
  <c r="AD480" i="14"/>
  <c r="AO479" i="14"/>
  <c r="AL479" i="14"/>
  <c r="AK479" i="14"/>
  <c r="AJ479" i="14"/>
  <c r="AI479" i="14"/>
  <c r="AH479" i="14"/>
  <c r="AG479" i="14"/>
  <c r="AF479" i="14"/>
  <c r="AE479" i="14"/>
  <c r="AD479" i="14"/>
  <c r="AO478" i="14"/>
  <c r="AL478" i="14"/>
  <c r="AK478" i="14"/>
  <c r="AJ478" i="14"/>
  <c r="AI478" i="14"/>
  <c r="AH478" i="14"/>
  <c r="AG478" i="14"/>
  <c r="AF478" i="14"/>
  <c r="AE478" i="14"/>
  <c r="AD478" i="14"/>
  <c r="AO477" i="14"/>
  <c r="AL477" i="14"/>
  <c r="AK477" i="14"/>
  <c r="AJ477" i="14"/>
  <c r="AI477" i="14"/>
  <c r="AH477" i="14"/>
  <c r="AG477" i="14"/>
  <c r="AF477" i="14"/>
  <c r="AE477" i="14"/>
  <c r="AD477" i="14"/>
  <c r="AO476" i="14"/>
  <c r="AL476" i="14"/>
  <c r="AK476" i="14"/>
  <c r="AJ476" i="14"/>
  <c r="AI476" i="14"/>
  <c r="AH476" i="14"/>
  <c r="AG476" i="14"/>
  <c r="AF476" i="14"/>
  <c r="AE476" i="14"/>
  <c r="AD476" i="14"/>
  <c r="AO475" i="14"/>
  <c r="AL475" i="14"/>
  <c r="AK475" i="14"/>
  <c r="AJ475" i="14"/>
  <c r="AI475" i="14"/>
  <c r="AH475" i="14"/>
  <c r="AG475" i="14"/>
  <c r="AF475" i="14"/>
  <c r="AE475" i="14"/>
  <c r="AD475" i="14"/>
  <c r="AO474" i="14"/>
  <c r="AL474" i="14"/>
  <c r="AK474" i="14"/>
  <c r="AJ474" i="14"/>
  <c r="AI474" i="14"/>
  <c r="AH474" i="14"/>
  <c r="AG474" i="14"/>
  <c r="AF474" i="14"/>
  <c r="AE474" i="14"/>
  <c r="AD474" i="14"/>
  <c r="AO473" i="14"/>
  <c r="AL473" i="14"/>
  <c r="AK473" i="14"/>
  <c r="AJ473" i="14"/>
  <c r="AI473" i="14"/>
  <c r="AH473" i="14"/>
  <c r="AG473" i="14"/>
  <c r="AF473" i="14"/>
  <c r="AE473" i="14"/>
  <c r="AD473" i="14"/>
  <c r="AO472" i="14"/>
  <c r="AL472" i="14"/>
  <c r="AK472" i="14"/>
  <c r="AJ472" i="14"/>
  <c r="AI472" i="14"/>
  <c r="AH472" i="14"/>
  <c r="AG472" i="14"/>
  <c r="AF472" i="14"/>
  <c r="AE472" i="14"/>
  <c r="AD472" i="14"/>
  <c r="AO471" i="14"/>
  <c r="AL471" i="14"/>
  <c r="AK471" i="14"/>
  <c r="AJ471" i="14"/>
  <c r="AI471" i="14"/>
  <c r="AH471" i="14"/>
  <c r="AG471" i="14"/>
  <c r="AF471" i="14"/>
  <c r="AE471" i="14"/>
  <c r="AD471" i="14"/>
  <c r="AO470" i="14"/>
  <c r="AL470" i="14"/>
  <c r="AK470" i="14"/>
  <c r="AJ470" i="14"/>
  <c r="AI470" i="14"/>
  <c r="AH470" i="14"/>
  <c r="AG470" i="14"/>
  <c r="AF470" i="14"/>
  <c r="AE470" i="14"/>
  <c r="AD470" i="14"/>
  <c r="AO469" i="14"/>
  <c r="AL469" i="14"/>
  <c r="AK469" i="14"/>
  <c r="AJ469" i="14"/>
  <c r="AI469" i="14"/>
  <c r="AH469" i="14"/>
  <c r="AG469" i="14"/>
  <c r="AF469" i="14"/>
  <c r="AE469" i="14"/>
  <c r="AD469" i="14"/>
  <c r="AO468" i="14"/>
  <c r="AL468" i="14"/>
  <c r="AK468" i="14"/>
  <c r="AJ468" i="14"/>
  <c r="AI468" i="14"/>
  <c r="AH468" i="14"/>
  <c r="AG468" i="14"/>
  <c r="AF468" i="14"/>
  <c r="AE468" i="14"/>
  <c r="AD468" i="14"/>
  <c r="AB485" i="14"/>
  <c r="AB484" i="14"/>
  <c r="AB483" i="14"/>
  <c r="AB482" i="14"/>
  <c r="AB481" i="14"/>
  <c r="AB480" i="14"/>
  <c r="AB479" i="14"/>
  <c r="AB478" i="14"/>
  <c r="AB477" i="14"/>
  <c r="AB476" i="14"/>
  <c r="AB475" i="14"/>
  <c r="AB474" i="14"/>
  <c r="AB473" i="14"/>
  <c r="AB472" i="14"/>
  <c r="AB471" i="14"/>
  <c r="AB470" i="14"/>
  <c r="AB469" i="14"/>
  <c r="AB468" i="14"/>
  <c r="AL457" i="14"/>
  <c r="AK457" i="14"/>
  <c r="AJ457" i="14"/>
  <c r="AI457" i="14"/>
  <c r="AH457" i="14"/>
  <c r="AG457" i="14"/>
  <c r="AF457" i="14"/>
  <c r="AE457" i="14"/>
  <c r="AD457" i="14"/>
  <c r="AL456" i="14"/>
  <c r="AK456" i="14"/>
  <c r="AJ456" i="14"/>
  <c r="AI456" i="14"/>
  <c r="AH456" i="14"/>
  <c r="AG456" i="14"/>
  <c r="AF456" i="14"/>
  <c r="AE456" i="14"/>
  <c r="AD456" i="14"/>
  <c r="AL455" i="14"/>
  <c r="AK455" i="14"/>
  <c r="AJ455" i="14"/>
  <c r="AI455" i="14"/>
  <c r="AH455" i="14"/>
  <c r="AG455" i="14"/>
  <c r="AF455" i="14"/>
  <c r="AE455" i="14"/>
  <c r="AD455" i="14"/>
  <c r="AL454" i="14"/>
  <c r="AK454" i="14"/>
  <c r="AJ454" i="14"/>
  <c r="AI454" i="14"/>
  <c r="AH454" i="14"/>
  <c r="AG454" i="14"/>
  <c r="AF454" i="14"/>
  <c r="AE454" i="14"/>
  <c r="AD454" i="14"/>
  <c r="AL453" i="14"/>
  <c r="AK453" i="14"/>
  <c r="AJ453" i="14"/>
  <c r="AI453" i="14"/>
  <c r="AH453" i="14"/>
  <c r="AG453" i="14"/>
  <c r="AF453" i="14"/>
  <c r="AE453" i="14"/>
  <c r="AD453" i="14"/>
  <c r="AL452" i="14"/>
  <c r="AK452" i="14"/>
  <c r="AJ452" i="14"/>
  <c r="AI452" i="14"/>
  <c r="AH452" i="14"/>
  <c r="AG452" i="14"/>
  <c r="AF452" i="14"/>
  <c r="AE452" i="14"/>
  <c r="AD452" i="14"/>
  <c r="AL451" i="14"/>
  <c r="AK451" i="14"/>
  <c r="AJ451" i="14"/>
  <c r="AI451" i="14"/>
  <c r="AH451" i="14"/>
  <c r="AG451" i="14"/>
  <c r="AF451" i="14"/>
  <c r="AE451" i="14"/>
  <c r="AD451" i="14"/>
  <c r="AL450" i="14"/>
  <c r="AK450" i="14"/>
  <c r="AJ450" i="14"/>
  <c r="AI450" i="14"/>
  <c r="AH450" i="14"/>
  <c r="AG450" i="14"/>
  <c r="AF450" i="14"/>
  <c r="AE450" i="14"/>
  <c r="AD450" i="14"/>
  <c r="AL449" i="14"/>
  <c r="AK449" i="14"/>
  <c r="AJ449" i="14"/>
  <c r="AI449" i="14"/>
  <c r="AH449" i="14"/>
  <c r="AG449" i="14"/>
  <c r="AF449" i="14"/>
  <c r="AE449" i="14"/>
  <c r="AD449" i="14"/>
  <c r="AL448" i="14"/>
  <c r="AK448" i="14"/>
  <c r="AJ448" i="14"/>
  <c r="AI448" i="14"/>
  <c r="AH448" i="14"/>
  <c r="AG448" i="14"/>
  <c r="AF448" i="14"/>
  <c r="AE448" i="14"/>
  <c r="AD448" i="14"/>
  <c r="AL447" i="14"/>
  <c r="AK447" i="14"/>
  <c r="AJ447" i="14"/>
  <c r="AI447" i="14"/>
  <c r="AH447" i="14"/>
  <c r="AG447" i="14"/>
  <c r="AF447" i="14"/>
  <c r="AE447" i="14"/>
  <c r="AD447" i="14"/>
  <c r="AL446" i="14"/>
  <c r="AK446" i="14"/>
  <c r="AJ446" i="14"/>
  <c r="AI446" i="14"/>
  <c r="AH446" i="14"/>
  <c r="AG446" i="14"/>
  <c r="AF446" i="14"/>
  <c r="AE446" i="14"/>
  <c r="AD446" i="14"/>
  <c r="AL445" i="14"/>
  <c r="AK445" i="14"/>
  <c r="AJ445" i="14"/>
  <c r="AI445" i="14"/>
  <c r="AH445" i="14"/>
  <c r="AG445" i="14"/>
  <c r="AF445" i="14"/>
  <c r="AE445" i="14"/>
  <c r="AD445" i="14"/>
  <c r="AL444" i="14"/>
  <c r="AK444" i="14"/>
  <c r="AJ444" i="14"/>
  <c r="AI444" i="14"/>
  <c r="AH444" i="14"/>
  <c r="AG444" i="14"/>
  <c r="AF444" i="14"/>
  <c r="AE444" i="14"/>
  <c r="AD444" i="14"/>
  <c r="AL443" i="14"/>
  <c r="AK443" i="14"/>
  <c r="AJ443" i="14"/>
  <c r="AI443" i="14"/>
  <c r="AH443" i="14"/>
  <c r="AG443" i="14"/>
  <c r="AF443" i="14"/>
  <c r="AE443" i="14"/>
  <c r="AD443" i="14"/>
  <c r="AL442" i="14"/>
  <c r="AK442" i="14"/>
  <c r="AJ442" i="14"/>
  <c r="AI442" i="14"/>
  <c r="AH442" i="14"/>
  <c r="AG442" i="14"/>
  <c r="AF442" i="14"/>
  <c r="AE442" i="14"/>
  <c r="AD442" i="14"/>
  <c r="AL441" i="14"/>
  <c r="AK441" i="14"/>
  <c r="AJ441" i="14"/>
  <c r="AI441" i="14"/>
  <c r="AH441" i="14"/>
  <c r="AG441" i="14"/>
  <c r="AF441" i="14"/>
  <c r="AE441" i="14"/>
  <c r="AD441" i="14"/>
  <c r="AL440" i="14"/>
  <c r="AK440" i="14"/>
  <c r="AJ440" i="14"/>
  <c r="AI440" i="14"/>
  <c r="AH440" i="14"/>
  <c r="AG440" i="14"/>
  <c r="AF440" i="14"/>
  <c r="AE440" i="14"/>
  <c r="AD440" i="14"/>
  <c r="AB457" i="14"/>
  <c r="AB456" i="14"/>
  <c r="AB455" i="14"/>
  <c r="AB454" i="14"/>
  <c r="AB453" i="14"/>
  <c r="AB452" i="14"/>
  <c r="AB451" i="14"/>
  <c r="AB450" i="14"/>
  <c r="AB449" i="14"/>
  <c r="AB448" i="14"/>
  <c r="AB447" i="14"/>
  <c r="AB446" i="14"/>
  <c r="AB445" i="14"/>
  <c r="AB444" i="14"/>
  <c r="AB443" i="14"/>
  <c r="AB442" i="14"/>
  <c r="AB441" i="14"/>
  <c r="AB440" i="14"/>
  <c r="AO429" i="14"/>
  <c r="AL429" i="14"/>
  <c r="AK429" i="14"/>
  <c r="AJ429" i="14"/>
  <c r="AI429" i="14"/>
  <c r="AH429" i="14"/>
  <c r="AG429" i="14"/>
  <c r="AF429" i="14"/>
  <c r="AE429" i="14"/>
  <c r="AD429" i="14"/>
  <c r="AO428" i="14"/>
  <c r="AL428" i="14"/>
  <c r="AK428" i="14"/>
  <c r="AJ428" i="14"/>
  <c r="AI428" i="14"/>
  <c r="AH428" i="14"/>
  <c r="AG428" i="14"/>
  <c r="AF428" i="14"/>
  <c r="AE428" i="14"/>
  <c r="AD428" i="14"/>
  <c r="AO427" i="14"/>
  <c r="AL427" i="14"/>
  <c r="AK427" i="14"/>
  <c r="AJ427" i="14"/>
  <c r="AI427" i="14"/>
  <c r="AH427" i="14"/>
  <c r="AG427" i="14"/>
  <c r="AF427" i="14"/>
  <c r="AE427" i="14"/>
  <c r="AD427" i="14"/>
  <c r="AO426" i="14"/>
  <c r="AL426" i="14"/>
  <c r="AK426" i="14"/>
  <c r="AJ426" i="14"/>
  <c r="AI426" i="14"/>
  <c r="AH426" i="14"/>
  <c r="AG426" i="14"/>
  <c r="AF426" i="14"/>
  <c r="AE426" i="14"/>
  <c r="AD426" i="14"/>
  <c r="AO425" i="14"/>
  <c r="AL425" i="14"/>
  <c r="AK425" i="14"/>
  <c r="AJ425" i="14"/>
  <c r="AI425" i="14"/>
  <c r="AH425" i="14"/>
  <c r="AG425" i="14"/>
  <c r="AF425" i="14"/>
  <c r="AE425" i="14"/>
  <c r="AD425" i="14"/>
  <c r="AO424" i="14"/>
  <c r="AL424" i="14"/>
  <c r="AK424" i="14"/>
  <c r="AJ424" i="14"/>
  <c r="AI424" i="14"/>
  <c r="AH424" i="14"/>
  <c r="AG424" i="14"/>
  <c r="AF424" i="14"/>
  <c r="AE424" i="14"/>
  <c r="AD424" i="14"/>
  <c r="AO423" i="14"/>
  <c r="AL423" i="14"/>
  <c r="AK423" i="14"/>
  <c r="AJ423" i="14"/>
  <c r="AI423" i="14"/>
  <c r="AH423" i="14"/>
  <c r="AG423" i="14"/>
  <c r="AF423" i="14"/>
  <c r="AE423" i="14"/>
  <c r="AD423" i="14"/>
  <c r="AO422" i="14"/>
  <c r="AL422" i="14"/>
  <c r="AK422" i="14"/>
  <c r="AJ422" i="14"/>
  <c r="AI422" i="14"/>
  <c r="AH422" i="14"/>
  <c r="AG422" i="14"/>
  <c r="AF422" i="14"/>
  <c r="AE422" i="14"/>
  <c r="AD422" i="14"/>
  <c r="AO421" i="14"/>
  <c r="AL421" i="14"/>
  <c r="AK421" i="14"/>
  <c r="AJ421" i="14"/>
  <c r="AI421" i="14"/>
  <c r="AH421" i="14"/>
  <c r="AG421" i="14"/>
  <c r="AF421" i="14"/>
  <c r="AE421" i="14"/>
  <c r="AD421" i="14"/>
  <c r="AO420" i="14"/>
  <c r="AL420" i="14"/>
  <c r="AK420" i="14"/>
  <c r="AJ420" i="14"/>
  <c r="AI420" i="14"/>
  <c r="AH420" i="14"/>
  <c r="AG420" i="14"/>
  <c r="AF420" i="14"/>
  <c r="AE420" i="14"/>
  <c r="AD420" i="14"/>
  <c r="AO419" i="14"/>
  <c r="AL419" i="14"/>
  <c r="AK419" i="14"/>
  <c r="AJ419" i="14"/>
  <c r="AI419" i="14"/>
  <c r="AH419" i="14"/>
  <c r="AG419" i="14"/>
  <c r="AF419" i="14"/>
  <c r="AE419" i="14"/>
  <c r="AD419" i="14"/>
  <c r="AO418" i="14"/>
  <c r="AL418" i="14"/>
  <c r="AK418" i="14"/>
  <c r="AJ418" i="14"/>
  <c r="AI418" i="14"/>
  <c r="AH418" i="14"/>
  <c r="AG418" i="14"/>
  <c r="AF418" i="14"/>
  <c r="AE418" i="14"/>
  <c r="AD418" i="14"/>
  <c r="AO417" i="14"/>
  <c r="AL417" i="14"/>
  <c r="AK417" i="14"/>
  <c r="AJ417" i="14"/>
  <c r="AI417" i="14"/>
  <c r="AH417" i="14"/>
  <c r="AG417" i="14"/>
  <c r="AF417" i="14"/>
  <c r="AE417" i="14"/>
  <c r="AD417" i="14"/>
  <c r="AO416" i="14"/>
  <c r="AL416" i="14"/>
  <c r="AK416" i="14"/>
  <c r="AJ416" i="14"/>
  <c r="AI416" i="14"/>
  <c r="AH416" i="14"/>
  <c r="AG416" i="14"/>
  <c r="AF416" i="14"/>
  <c r="AE416" i="14"/>
  <c r="AD416" i="14"/>
  <c r="AO415" i="14"/>
  <c r="AL415" i="14"/>
  <c r="AK415" i="14"/>
  <c r="AJ415" i="14"/>
  <c r="AI415" i="14"/>
  <c r="AH415" i="14"/>
  <c r="AG415" i="14"/>
  <c r="AF415" i="14"/>
  <c r="AE415" i="14"/>
  <c r="AD415" i="14"/>
  <c r="AO414" i="14"/>
  <c r="AL414" i="14"/>
  <c r="AK414" i="14"/>
  <c r="AJ414" i="14"/>
  <c r="AI414" i="14"/>
  <c r="AH414" i="14"/>
  <c r="AG414" i="14"/>
  <c r="AF414" i="14"/>
  <c r="AE414" i="14"/>
  <c r="AD414" i="14"/>
  <c r="AO413" i="14"/>
  <c r="AL413" i="14"/>
  <c r="AK413" i="14"/>
  <c r="AJ413" i="14"/>
  <c r="AI413" i="14"/>
  <c r="AH413" i="14"/>
  <c r="AG413" i="14"/>
  <c r="AF413" i="14"/>
  <c r="AE413" i="14"/>
  <c r="AD413" i="14"/>
  <c r="AO412" i="14"/>
  <c r="AL412" i="14"/>
  <c r="AK412" i="14"/>
  <c r="AJ412" i="14"/>
  <c r="AI412" i="14"/>
  <c r="AH412" i="14"/>
  <c r="AG412" i="14"/>
  <c r="AF412" i="14"/>
  <c r="AE412" i="14"/>
  <c r="AD412" i="14"/>
  <c r="AB429" i="14"/>
  <c r="AB428" i="14"/>
  <c r="AB427" i="14"/>
  <c r="AB426" i="14"/>
  <c r="AB425" i="14"/>
  <c r="AB424" i="14"/>
  <c r="AB423" i="14"/>
  <c r="AB422" i="14"/>
  <c r="AB421" i="14"/>
  <c r="AB420" i="14"/>
  <c r="AB419" i="14"/>
  <c r="AB418" i="14"/>
  <c r="AB417" i="14"/>
  <c r="AB416" i="14"/>
  <c r="AB415" i="14"/>
  <c r="AB414" i="14"/>
  <c r="AB413" i="14"/>
  <c r="AB412" i="14"/>
  <c r="AL401" i="14"/>
  <c r="AK401" i="14"/>
  <c r="AJ401" i="14"/>
  <c r="AI401" i="14"/>
  <c r="AH401" i="14"/>
  <c r="AG401" i="14"/>
  <c r="AF401" i="14"/>
  <c r="AE401" i="14"/>
  <c r="AD401" i="14"/>
  <c r="AL400" i="14"/>
  <c r="AK400" i="14"/>
  <c r="AJ400" i="14"/>
  <c r="AI400" i="14"/>
  <c r="AH400" i="14"/>
  <c r="AG400" i="14"/>
  <c r="AF400" i="14"/>
  <c r="AE400" i="14"/>
  <c r="AD400" i="14"/>
  <c r="AL399" i="14"/>
  <c r="AK399" i="14"/>
  <c r="AJ399" i="14"/>
  <c r="AI399" i="14"/>
  <c r="AH399" i="14"/>
  <c r="AG399" i="14"/>
  <c r="AF399" i="14"/>
  <c r="AE399" i="14"/>
  <c r="AD399" i="14"/>
  <c r="AL398" i="14"/>
  <c r="AK398" i="14"/>
  <c r="AJ398" i="14"/>
  <c r="AI398" i="14"/>
  <c r="AH398" i="14"/>
  <c r="AG398" i="14"/>
  <c r="AF398" i="14"/>
  <c r="AE398" i="14"/>
  <c r="AD398" i="14"/>
  <c r="AL397" i="14"/>
  <c r="AK397" i="14"/>
  <c r="AJ397" i="14"/>
  <c r="AI397" i="14"/>
  <c r="AH397" i="14"/>
  <c r="AG397" i="14"/>
  <c r="AF397" i="14"/>
  <c r="AE397" i="14"/>
  <c r="AD397" i="14"/>
  <c r="AL396" i="14"/>
  <c r="AK396" i="14"/>
  <c r="AJ396" i="14"/>
  <c r="AI396" i="14"/>
  <c r="AH396" i="14"/>
  <c r="AG396" i="14"/>
  <c r="AF396" i="14"/>
  <c r="AE396" i="14"/>
  <c r="AD396" i="14"/>
  <c r="AL395" i="14"/>
  <c r="AK395" i="14"/>
  <c r="AJ395" i="14"/>
  <c r="AI395" i="14"/>
  <c r="AH395" i="14"/>
  <c r="AG395" i="14"/>
  <c r="AF395" i="14"/>
  <c r="AE395" i="14"/>
  <c r="AD395" i="14"/>
  <c r="AL394" i="14"/>
  <c r="AK394" i="14"/>
  <c r="AJ394" i="14"/>
  <c r="AI394" i="14"/>
  <c r="AH394" i="14"/>
  <c r="AG394" i="14"/>
  <c r="AF394" i="14"/>
  <c r="AE394" i="14"/>
  <c r="AD394" i="14"/>
  <c r="AL393" i="14"/>
  <c r="AK393" i="14"/>
  <c r="AJ393" i="14"/>
  <c r="AI393" i="14"/>
  <c r="AH393" i="14"/>
  <c r="AG393" i="14"/>
  <c r="AF393" i="14"/>
  <c r="AE393" i="14"/>
  <c r="AD393" i="14"/>
  <c r="AL392" i="14"/>
  <c r="AK392" i="14"/>
  <c r="AJ392" i="14"/>
  <c r="AI392" i="14"/>
  <c r="AH392" i="14"/>
  <c r="AG392" i="14"/>
  <c r="AF392" i="14"/>
  <c r="AE392" i="14"/>
  <c r="AD392" i="14"/>
  <c r="AL391" i="14"/>
  <c r="AK391" i="14"/>
  <c r="AJ391" i="14"/>
  <c r="AI391" i="14"/>
  <c r="AH391" i="14"/>
  <c r="AG391" i="14"/>
  <c r="AF391" i="14"/>
  <c r="AE391" i="14"/>
  <c r="AD391" i="14"/>
  <c r="AL390" i="14"/>
  <c r="AK390" i="14"/>
  <c r="AJ390" i="14"/>
  <c r="AI390" i="14"/>
  <c r="AH390" i="14"/>
  <c r="AG390" i="14"/>
  <c r="AF390" i="14"/>
  <c r="AE390" i="14"/>
  <c r="AD390" i="14"/>
  <c r="AL389" i="14"/>
  <c r="AK389" i="14"/>
  <c r="AJ389" i="14"/>
  <c r="AI389" i="14"/>
  <c r="AH389" i="14"/>
  <c r="AG389" i="14"/>
  <c r="AF389" i="14"/>
  <c r="AE389" i="14"/>
  <c r="AD389" i="14"/>
  <c r="AL388" i="14"/>
  <c r="AK388" i="14"/>
  <c r="AJ388" i="14"/>
  <c r="AI388" i="14"/>
  <c r="AH388" i="14"/>
  <c r="AG388" i="14"/>
  <c r="AF388" i="14"/>
  <c r="AE388" i="14"/>
  <c r="AD388" i="14"/>
  <c r="AL387" i="14"/>
  <c r="AK387" i="14"/>
  <c r="AJ387" i="14"/>
  <c r="AI387" i="14"/>
  <c r="AH387" i="14"/>
  <c r="AG387" i="14"/>
  <c r="AF387" i="14"/>
  <c r="AE387" i="14"/>
  <c r="AD387" i="14"/>
  <c r="AL386" i="14"/>
  <c r="AK386" i="14"/>
  <c r="AJ386" i="14"/>
  <c r="AI386" i="14"/>
  <c r="AH386" i="14"/>
  <c r="AG386" i="14"/>
  <c r="AF386" i="14"/>
  <c r="AE386" i="14"/>
  <c r="AD386" i="14"/>
  <c r="AL385" i="14"/>
  <c r="AK385" i="14"/>
  <c r="AJ385" i="14"/>
  <c r="AI385" i="14"/>
  <c r="AH385" i="14"/>
  <c r="AG385" i="14"/>
  <c r="AF385" i="14"/>
  <c r="AE385" i="14"/>
  <c r="AD385" i="14"/>
  <c r="AL384" i="14"/>
  <c r="AK384" i="14"/>
  <c r="AJ384" i="14"/>
  <c r="AI384" i="14"/>
  <c r="AH384" i="14"/>
  <c r="AG384" i="14"/>
  <c r="AF384" i="14"/>
  <c r="AE384" i="14"/>
  <c r="AD384" i="14"/>
  <c r="AB401" i="14"/>
  <c r="AB400" i="14"/>
  <c r="AB399" i="14"/>
  <c r="AB398" i="14"/>
  <c r="AB397" i="14"/>
  <c r="AB396" i="14"/>
  <c r="AB395" i="14"/>
  <c r="AB394" i="14"/>
  <c r="AB393" i="14"/>
  <c r="AB392" i="14"/>
  <c r="AB391" i="14"/>
  <c r="AB390" i="14"/>
  <c r="AB389" i="14"/>
  <c r="AB388" i="14"/>
  <c r="AB387" i="14"/>
  <c r="AB386" i="14"/>
  <c r="AB385" i="14"/>
  <c r="AB384" i="14"/>
  <c r="BY363" i="14"/>
  <c r="BX363" i="14"/>
  <c r="BW363" i="14"/>
  <c r="BV363" i="14"/>
  <c r="BU363" i="14"/>
  <c r="BT363" i="14"/>
  <c r="BS363" i="14"/>
  <c r="BR363" i="14"/>
  <c r="BQ363" i="14"/>
  <c r="BY362" i="14"/>
  <c r="BX362" i="14"/>
  <c r="BW362" i="14"/>
  <c r="BV362" i="14"/>
  <c r="BU362" i="14"/>
  <c r="BT362" i="14"/>
  <c r="BS362" i="14"/>
  <c r="BR362" i="14"/>
  <c r="BQ362" i="14"/>
  <c r="BY361" i="14"/>
  <c r="BX361" i="14"/>
  <c r="BW361" i="14"/>
  <c r="BV361" i="14"/>
  <c r="BU361" i="14"/>
  <c r="BT361" i="14"/>
  <c r="BS361" i="14"/>
  <c r="BR361" i="14"/>
  <c r="BQ361" i="14"/>
  <c r="BY360" i="14"/>
  <c r="BX360" i="14"/>
  <c r="BW360" i="14"/>
  <c r="BV360" i="14"/>
  <c r="BU360" i="14"/>
  <c r="BT360" i="14"/>
  <c r="BS360" i="14"/>
  <c r="BR360" i="14"/>
  <c r="BQ360" i="14"/>
  <c r="BY359" i="14"/>
  <c r="BX359" i="14"/>
  <c r="BW359" i="14"/>
  <c r="BV359" i="14"/>
  <c r="BU359" i="14"/>
  <c r="BT359" i="14"/>
  <c r="BS359" i="14"/>
  <c r="BR359" i="14"/>
  <c r="BQ359" i="14"/>
  <c r="BY358" i="14"/>
  <c r="BX358" i="14"/>
  <c r="BW358" i="14"/>
  <c r="BV358" i="14"/>
  <c r="BU358" i="14"/>
  <c r="BT358" i="14"/>
  <c r="BS358" i="14"/>
  <c r="BR358" i="14"/>
  <c r="BQ358" i="14"/>
  <c r="BY357" i="14"/>
  <c r="BX357" i="14"/>
  <c r="BW357" i="14"/>
  <c r="BV357" i="14"/>
  <c r="BU357" i="14"/>
  <c r="BT357" i="14"/>
  <c r="BS357" i="14"/>
  <c r="BR357" i="14"/>
  <c r="BQ357" i="14"/>
  <c r="BY356" i="14"/>
  <c r="BX356" i="14"/>
  <c r="BW356" i="14"/>
  <c r="BV356" i="14"/>
  <c r="BU356" i="14"/>
  <c r="BT356" i="14"/>
  <c r="BS356" i="14"/>
  <c r="BR356" i="14"/>
  <c r="BQ356" i="14"/>
  <c r="BY355" i="14"/>
  <c r="BX355" i="14"/>
  <c r="BW355" i="14"/>
  <c r="BV355" i="14"/>
  <c r="BU355" i="14"/>
  <c r="BT355" i="14"/>
  <c r="BS355" i="14"/>
  <c r="BR355" i="14"/>
  <c r="BQ355" i="14"/>
  <c r="BY354" i="14"/>
  <c r="BX354" i="14"/>
  <c r="BW354" i="14"/>
  <c r="BV354" i="14"/>
  <c r="BU354" i="14"/>
  <c r="BT354" i="14"/>
  <c r="BS354" i="14"/>
  <c r="BR354" i="14"/>
  <c r="BQ354" i="14"/>
  <c r="BY353" i="14"/>
  <c r="BX353" i="14"/>
  <c r="BW353" i="14"/>
  <c r="BV353" i="14"/>
  <c r="BU353" i="14"/>
  <c r="BT353" i="14"/>
  <c r="BS353" i="14"/>
  <c r="BR353" i="14"/>
  <c r="BQ353" i="14"/>
  <c r="BY352" i="14"/>
  <c r="BX352" i="14"/>
  <c r="BW352" i="14"/>
  <c r="BV352" i="14"/>
  <c r="BU352" i="14"/>
  <c r="BT352" i="14"/>
  <c r="BS352" i="14"/>
  <c r="BR352" i="14"/>
  <c r="BQ352" i="14"/>
  <c r="BY351" i="14"/>
  <c r="BX351" i="14"/>
  <c r="BW351" i="14"/>
  <c r="BV351" i="14"/>
  <c r="BU351" i="14"/>
  <c r="BT351" i="14"/>
  <c r="BS351" i="14"/>
  <c r="BR351" i="14"/>
  <c r="BQ351" i="14"/>
  <c r="BY350" i="14"/>
  <c r="BX350" i="14"/>
  <c r="BW350" i="14"/>
  <c r="BV350" i="14"/>
  <c r="BU350" i="14"/>
  <c r="BT350" i="14"/>
  <c r="BS350" i="14"/>
  <c r="BR350" i="14"/>
  <c r="BQ350" i="14"/>
  <c r="BY349" i="14"/>
  <c r="BX349" i="14"/>
  <c r="BW349" i="14"/>
  <c r="BV349" i="14"/>
  <c r="BU349" i="14"/>
  <c r="BT349" i="14"/>
  <c r="BS349" i="14"/>
  <c r="BR349" i="14"/>
  <c r="BQ349" i="14"/>
  <c r="BY348" i="14"/>
  <c r="BX348" i="14"/>
  <c r="BW348" i="14"/>
  <c r="BV348" i="14"/>
  <c r="BU348" i="14"/>
  <c r="BT348" i="14"/>
  <c r="BS348" i="14"/>
  <c r="BR348" i="14"/>
  <c r="BQ348" i="14"/>
  <c r="BY347" i="14"/>
  <c r="BX347" i="14"/>
  <c r="BW347" i="14"/>
  <c r="BV347" i="14"/>
  <c r="BU347" i="14"/>
  <c r="BT347" i="14"/>
  <c r="BS347" i="14"/>
  <c r="BR347" i="14"/>
  <c r="BQ347" i="14"/>
  <c r="BY346" i="14"/>
  <c r="BX346" i="14"/>
  <c r="BW346" i="14"/>
  <c r="BV346" i="14"/>
  <c r="BU346" i="14"/>
  <c r="BT346" i="14"/>
  <c r="BS346" i="14"/>
  <c r="BR346" i="14"/>
  <c r="BQ346" i="14"/>
  <c r="BY345" i="14"/>
  <c r="BX345" i="14"/>
  <c r="BW345" i="14"/>
  <c r="BV345" i="14"/>
  <c r="BU345" i="14"/>
  <c r="BT345" i="14"/>
  <c r="BS345" i="14"/>
  <c r="BR345" i="14"/>
  <c r="BQ345" i="14"/>
  <c r="BY344" i="14"/>
  <c r="BX344" i="14"/>
  <c r="BW344" i="14"/>
  <c r="BV344" i="14"/>
  <c r="BU344" i="14"/>
  <c r="BT344" i="14"/>
  <c r="BS344" i="14"/>
  <c r="BR344" i="14"/>
  <c r="BQ344" i="14"/>
  <c r="BY343" i="14"/>
  <c r="BX343" i="14"/>
  <c r="BW343" i="14"/>
  <c r="BV343" i="14"/>
  <c r="BU343" i="14"/>
  <c r="BT343" i="14"/>
  <c r="BS343" i="14"/>
  <c r="BR343" i="14"/>
  <c r="BQ343" i="14"/>
  <c r="BY342" i="14"/>
  <c r="BX342" i="14"/>
  <c r="BW342" i="14"/>
  <c r="BV342" i="14"/>
  <c r="BU342" i="14"/>
  <c r="BT342" i="14"/>
  <c r="BS342" i="14"/>
  <c r="BR342" i="14"/>
  <c r="BQ342" i="14"/>
  <c r="BY341" i="14"/>
  <c r="BX341" i="14"/>
  <c r="BW341" i="14"/>
  <c r="BV341" i="14"/>
  <c r="BU341" i="14"/>
  <c r="BT341" i="14"/>
  <c r="BS341" i="14"/>
  <c r="BR341" i="14"/>
  <c r="BQ341" i="14"/>
  <c r="BY340" i="14"/>
  <c r="BX340" i="14"/>
  <c r="BW340" i="14"/>
  <c r="BV340" i="14"/>
  <c r="BU340" i="14"/>
  <c r="BT340" i="14"/>
  <c r="BS340" i="14"/>
  <c r="BR340" i="14"/>
  <c r="BQ340" i="14"/>
  <c r="BY339" i="14"/>
  <c r="BX339" i="14"/>
  <c r="BW339" i="14"/>
  <c r="BV339" i="14"/>
  <c r="BU339" i="14"/>
  <c r="BT339" i="14"/>
  <c r="BS339" i="14"/>
  <c r="BR339" i="14"/>
  <c r="BQ339" i="14"/>
  <c r="BY338" i="14"/>
  <c r="BX338" i="14"/>
  <c r="BW338" i="14"/>
  <c r="BV338" i="14"/>
  <c r="BU338" i="14"/>
  <c r="BT338" i="14"/>
  <c r="BS338" i="14"/>
  <c r="BR338" i="14"/>
  <c r="BQ338" i="14"/>
  <c r="BY335" i="14"/>
  <c r="BX335" i="14"/>
  <c r="BW335" i="14"/>
  <c r="BV335" i="14"/>
  <c r="BU335" i="14"/>
  <c r="BT335" i="14"/>
  <c r="BS335" i="14"/>
  <c r="BR335" i="14"/>
  <c r="BQ335" i="14"/>
  <c r="BY334" i="14"/>
  <c r="BX334" i="14"/>
  <c r="BW334" i="14"/>
  <c r="BV334" i="14"/>
  <c r="BU334" i="14"/>
  <c r="BT334" i="14"/>
  <c r="BS334" i="14"/>
  <c r="BR334" i="14"/>
  <c r="BQ334" i="14"/>
  <c r="BY333" i="14"/>
  <c r="BX333" i="14"/>
  <c r="BW333" i="14"/>
  <c r="BV333" i="14"/>
  <c r="BU333" i="14"/>
  <c r="BT333" i="14"/>
  <c r="BS333" i="14"/>
  <c r="BR333" i="14"/>
  <c r="BQ333" i="14"/>
  <c r="BY332" i="14"/>
  <c r="BX332" i="14"/>
  <c r="BW332" i="14"/>
  <c r="BV332" i="14"/>
  <c r="BU332" i="14"/>
  <c r="BT332" i="14"/>
  <c r="BS332" i="14"/>
  <c r="BR332" i="14"/>
  <c r="BQ332" i="14"/>
  <c r="BY331" i="14"/>
  <c r="BX331" i="14"/>
  <c r="BW331" i="14"/>
  <c r="BV331" i="14"/>
  <c r="BU331" i="14"/>
  <c r="BT331" i="14"/>
  <c r="BS331" i="14"/>
  <c r="BR331" i="14"/>
  <c r="BQ331" i="14"/>
  <c r="BY330" i="14"/>
  <c r="BX330" i="14"/>
  <c r="BW330" i="14"/>
  <c r="BV330" i="14"/>
  <c r="BU330" i="14"/>
  <c r="BT330" i="14"/>
  <c r="BS330" i="14"/>
  <c r="BR330" i="14"/>
  <c r="BQ330" i="14"/>
  <c r="BY329" i="14"/>
  <c r="BX329" i="14"/>
  <c r="BW329" i="14"/>
  <c r="BV329" i="14"/>
  <c r="BU329" i="14"/>
  <c r="BT329" i="14"/>
  <c r="BS329" i="14"/>
  <c r="BR329" i="14"/>
  <c r="BQ329" i="14"/>
  <c r="BY328" i="14"/>
  <c r="BX328" i="14"/>
  <c r="BW328" i="14"/>
  <c r="BV328" i="14"/>
  <c r="BU328" i="14"/>
  <c r="BT328" i="14"/>
  <c r="BS328" i="14"/>
  <c r="BR328" i="14"/>
  <c r="BQ328" i="14"/>
  <c r="BY327" i="14"/>
  <c r="BX327" i="14"/>
  <c r="BW327" i="14"/>
  <c r="BV327" i="14"/>
  <c r="BU327" i="14"/>
  <c r="BT327" i="14"/>
  <c r="BS327" i="14"/>
  <c r="BR327" i="14"/>
  <c r="BQ327" i="14"/>
  <c r="BY326" i="14"/>
  <c r="BX326" i="14"/>
  <c r="BW326" i="14"/>
  <c r="BV326" i="14"/>
  <c r="BU326" i="14"/>
  <c r="BT326" i="14"/>
  <c r="BS326" i="14"/>
  <c r="BR326" i="14"/>
  <c r="BQ326" i="14"/>
  <c r="BY325" i="14"/>
  <c r="BX325" i="14"/>
  <c r="BW325" i="14"/>
  <c r="BV325" i="14"/>
  <c r="BU325" i="14"/>
  <c r="BT325" i="14"/>
  <c r="BS325" i="14"/>
  <c r="BR325" i="14"/>
  <c r="BQ325" i="14"/>
  <c r="BY324" i="14"/>
  <c r="BX324" i="14"/>
  <c r="BW324" i="14"/>
  <c r="BV324" i="14"/>
  <c r="BU324" i="14"/>
  <c r="BT324" i="14"/>
  <c r="BS324" i="14"/>
  <c r="BR324" i="14"/>
  <c r="BQ324" i="14"/>
  <c r="BY323" i="14"/>
  <c r="BX323" i="14"/>
  <c r="BW323" i="14"/>
  <c r="BV323" i="14"/>
  <c r="BU323" i="14"/>
  <c r="BT323" i="14"/>
  <c r="BS323" i="14"/>
  <c r="BR323" i="14"/>
  <c r="BQ323" i="14"/>
  <c r="BY322" i="14"/>
  <c r="BX322" i="14"/>
  <c r="BW322" i="14"/>
  <c r="BV322" i="14"/>
  <c r="BU322" i="14"/>
  <c r="BT322" i="14"/>
  <c r="BS322" i="14"/>
  <c r="BR322" i="14"/>
  <c r="BQ322" i="14"/>
  <c r="BY321" i="14"/>
  <c r="BX321" i="14"/>
  <c r="BW321" i="14"/>
  <c r="BV321" i="14"/>
  <c r="BU321" i="14"/>
  <c r="BT321" i="14"/>
  <c r="BS321" i="14"/>
  <c r="BR321" i="14"/>
  <c r="BQ321" i="14"/>
  <c r="BY320" i="14"/>
  <c r="BX320" i="14"/>
  <c r="BW320" i="14"/>
  <c r="BV320" i="14"/>
  <c r="BU320" i="14"/>
  <c r="BT320" i="14"/>
  <c r="BS320" i="14"/>
  <c r="BR320" i="14"/>
  <c r="BQ320" i="14"/>
  <c r="BY319" i="14"/>
  <c r="BX319" i="14"/>
  <c r="BW319" i="14"/>
  <c r="BV319" i="14"/>
  <c r="BU319" i="14"/>
  <c r="BT319" i="14"/>
  <c r="BS319" i="14"/>
  <c r="BR319" i="14"/>
  <c r="BQ319" i="14"/>
  <c r="BY317" i="14"/>
  <c r="BX317" i="14"/>
  <c r="BW317" i="14"/>
  <c r="BV317" i="14"/>
  <c r="BU317" i="14"/>
  <c r="BT317" i="14"/>
  <c r="BS317" i="14"/>
  <c r="BR317" i="14"/>
  <c r="BQ317" i="14"/>
  <c r="BY316" i="14"/>
  <c r="BX316" i="14"/>
  <c r="BW316" i="14"/>
  <c r="BV316" i="14"/>
  <c r="BU316" i="14"/>
  <c r="BT316" i="14"/>
  <c r="BS316" i="14"/>
  <c r="BR316" i="14"/>
  <c r="BQ316" i="14"/>
  <c r="BY315" i="14"/>
  <c r="BX315" i="14"/>
  <c r="BW315" i="14"/>
  <c r="BV315" i="14"/>
  <c r="BU315" i="14"/>
  <c r="BT315" i="14"/>
  <c r="BS315" i="14"/>
  <c r="BR315" i="14"/>
  <c r="BQ315" i="14"/>
  <c r="BY314" i="14"/>
  <c r="BX314" i="14"/>
  <c r="BW314" i="14"/>
  <c r="BV314" i="14"/>
  <c r="BU314" i="14"/>
  <c r="BT314" i="14"/>
  <c r="BS314" i="14"/>
  <c r="BR314" i="14"/>
  <c r="BQ314" i="14"/>
  <c r="BY313" i="14"/>
  <c r="BX313" i="14"/>
  <c r="BW313" i="14"/>
  <c r="BV313" i="14"/>
  <c r="BU313" i="14"/>
  <c r="BT313" i="14"/>
  <c r="BS313" i="14"/>
  <c r="BR313" i="14"/>
  <c r="BQ313" i="14"/>
  <c r="BY312" i="14"/>
  <c r="BX312" i="14"/>
  <c r="BW312" i="14"/>
  <c r="BV312" i="14"/>
  <c r="BU312" i="14"/>
  <c r="BT312" i="14"/>
  <c r="BS312" i="14"/>
  <c r="BR312" i="14"/>
  <c r="BQ312" i="14"/>
  <c r="BY311" i="14"/>
  <c r="BX311" i="14"/>
  <c r="BW311" i="14"/>
  <c r="BV311" i="14"/>
  <c r="BU311" i="14"/>
  <c r="BT311" i="14"/>
  <c r="BS311" i="14"/>
  <c r="BR311" i="14"/>
  <c r="BQ311" i="14"/>
  <c r="BY310" i="14"/>
  <c r="BX310" i="14"/>
  <c r="BW310" i="14"/>
  <c r="BV310" i="14"/>
  <c r="BU310" i="14"/>
  <c r="BT310" i="14"/>
  <c r="BS310" i="14"/>
  <c r="BR310" i="14"/>
  <c r="BQ310" i="14"/>
  <c r="BY307" i="14"/>
  <c r="BX307" i="14"/>
  <c r="BW307" i="14"/>
  <c r="BV307" i="14"/>
  <c r="BU307" i="14"/>
  <c r="BT307" i="14"/>
  <c r="BS307" i="14"/>
  <c r="BR307" i="14"/>
  <c r="BQ307" i="14"/>
  <c r="BY306" i="14"/>
  <c r="BX306" i="14"/>
  <c r="BW306" i="14"/>
  <c r="BV306" i="14"/>
  <c r="BU306" i="14"/>
  <c r="BT306" i="14"/>
  <c r="BS306" i="14"/>
  <c r="BR306" i="14"/>
  <c r="BQ306" i="14"/>
  <c r="BY305" i="14"/>
  <c r="BX305" i="14"/>
  <c r="BW305" i="14"/>
  <c r="BV305" i="14"/>
  <c r="BU305" i="14"/>
  <c r="BT305" i="14"/>
  <c r="BS305" i="14"/>
  <c r="BR305" i="14"/>
  <c r="BQ305" i="14"/>
  <c r="BY304" i="14"/>
  <c r="BX304" i="14"/>
  <c r="BW304" i="14"/>
  <c r="BV304" i="14"/>
  <c r="BU304" i="14"/>
  <c r="BT304" i="14"/>
  <c r="BS304" i="14"/>
  <c r="BR304" i="14"/>
  <c r="BQ304" i="14"/>
  <c r="BY303" i="14"/>
  <c r="BX303" i="14"/>
  <c r="BW303" i="14"/>
  <c r="BV303" i="14"/>
  <c r="BU303" i="14"/>
  <c r="BT303" i="14"/>
  <c r="BS303" i="14"/>
  <c r="BR303" i="14"/>
  <c r="BQ303" i="14"/>
  <c r="BY302" i="14"/>
  <c r="BX302" i="14"/>
  <c r="BW302" i="14"/>
  <c r="BV302" i="14"/>
  <c r="BU302" i="14"/>
  <c r="BT302" i="14"/>
  <c r="BS302" i="14"/>
  <c r="BR302" i="14"/>
  <c r="BQ302" i="14"/>
  <c r="BY301" i="14"/>
  <c r="BX301" i="14"/>
  <c r="BW301" i="14"/>
  <c r="BV301" i="14"/>
  <c r="BU301" i="14"/>
  <c r="BT301" i="14"/>
  <c r="BS301" i="14"/>
  <c r="BR301" i="14"/>
  <c r="BQ301" i="14"/>
  <c r="BY300" i="14"/>
  <c r="BX300" i="14"/>
  <c r="BW300" i="14"/>
  <c r="BV300" i="14"/>
  <c r="BU300" i="14"/>
  <c r="BT300" i="14"/>
  <c r="BS300" i="14"/>
  <c r="BR300" i="14"/>
  <c r="BQ300" i="14"/>
  <c r="BY299" i="14"/>
  <c r="BX299" i="14"/>
  <c r="BW299" i="14"/>
  <c r="BV299" i="14"/>
  <c r="BU299" i="14"/>
  <c r="BT299" i="14"/>
  <c r="BS299" i="14"/>
  <c r="BR299" i="14"/>
  <c r="BQ299" i="14"/>
  <c r="BY298" i="14"/>
  <c r="BX298" i="14"/>
  <c r="BW298" i="14"/>
  <c r="BV298" i="14"/>
  <c r="BU298" i="14"/>
  <c r="BT298" i="14"/>
  <c r="BS298" i="14"/>
  <c r="BR298" i="14"/>
  <c r="BQ298" i="14"/>
  <c r="BY297" i="14"/>
  <c r="BX297" i="14"/>
  <c r="BW297" i="14"/>
  <c r="BV297" i="14"/>
  <c r="BU297" i="14"/>
  <c r="BT297" i="14"/>
  <c r="BS297" i="14"/>
  <c r="BR297" i="14"/>
  <c r="BQ297" i="14"/>
  <c r="BY296" i="14"/>
  <c r="BX296" i="14"/>
  <c r="BW296" i="14"/>
  <c r="BV296" i="14"/>
  <c r="BU296" i="14"/>
  <c r="BT296" i="14"/>
  <c r="BS296" i="14"/>
  <c r="BR296" i="14"/>
  <c r="BQ296" i="14"/>
  <c r="BY295" i="14"/>
  <c r="BX295" i="14"/>
  <c r="BW295" i="14"/>
  <c r="BV295" i="14"/>
  <c r="BU295" i="14"/>
  <c r="BT295" i="14"/>
  <c r="BS295" i="14"/>
  <c r="BR295" i="14"/>
  <c r="BQ295" i="14"/>
  <c r="BY294" i="14"/>
  <c r="BX294" i="14"/>
  <c r="BW294" i="14"/>
  <c r="BV294" i="14"/>
  <c r="BU294" i="14"/>
  <c r="BT294" i="14"/>
  <c r="BS294" i="14"/>
  <c r="BR294" i="14"/>
  <c r="BQ294" i="14"/>
  <c r="BY293" i="14"/>
  <c r="BX293" i="14"/>
  <c r="BW293" i="14"/>
  <c r="BV293" i="14"/>
  <c r="BU293" i="14"/>
  <c r="BT293" i="14"/>
  <c r="BS293" i="14"/>
  <c r="BR293" i="14"/>
  <c r="BQ293" i="14"/>
  <c r="BY292" i="14"/>
  <c r="BX292" i="14"/>
  <c r="BW292" i="14"/>
  <c r="BV292" i="14"/>
  <c r="BU292" i="14"/>
  <c r="BT292" i="14"/>
  <c r="BS292" i="14"/>
  <c r="BR292" i="14"/>
  <c r="BQ292" i="14"/>
  <c r="BY291" i="14"/>
  <c r="BX291" i="14"/>
  <c r="BW291" i="14"/>
  <c r="BV291" i="14"/>
  <c r="BU291" i="14"/>
  <c r="BT291" i="14"/>
  <c r="BS291" i="14"/>
  <c r="BR291" i="14"/>
  <c r="BQ291" i="14"/>
  <c r="BY289" i="14"/>
  <c r="BX289" i="14"/>
  <c r="BW289" i="14"/>
  <c r="BV289" i="14"/>
  <c r="BU289" i="14"/>
  <c r="BT289" i="14"/>
  <c r="BS289" i="14"/>
  <c r="BR289" i="14"/>
  <c r="BQ289" i="14"/>
  <c r="BY288" i="14"/>
  <c r="BX288" i="14"/>
  <c r="BW288" i="14"/>
  <c r="BV288" i="14"/>
  <c r="BU288" i="14"/>
  <c r="BT288" i="14"/>
  <c r="BS288" i="14"/>
  <c r="BR288" i="14"/>
  <c r="BQ288" i="14"/>
  <c r="BY287" i="14"/>
  <c r="BX287" i="14"/>
  <c r="BW287" i="14"/>
  <c r="BV287" i="14"/>
  <c r="BU287" i="14"/>
  <c r="BT287" i="14"/>
  <c r="BS287" i="14"/>
  <c r="BR287" i="14"/>
  <c r="BQ287" i="14"/>
  <c r="BY286" i="14"/>
  <c r="BX286" i="14"/>
  <c r="BW286" i="14"/>
  <c r="BV286" i="14"/>
  <c r="BU286" i="14"/>
  <c r="BT286" i="14"/>
  <c r="BS286" i="14"/>
  <c r="BR286" i="14"/>
  <c r="BQ286" i="14"/>
  <c r="BY285" i="14"/>
  <c r="BX285" i="14"/>
  <c r="BW285" i="14"/>
  <c r="BV285" i="14"/>
  <c r="BU285" i="14"/>
  <c r="BT285" i="14"/>
  <c r="BS285" i="14"/>
  <c r="BR285" i="14"/>
  <c r="BQ285" i="14"/>
  <c r="BY284" i="14"/>
  <c r="BX284" i="14"/>
  <c r="BW284" i="14"/>
  <c r="BV284" i="14"/>
  <c r="BU284" i="14"/>
  <c r="BT284" i="14"/>
  <c r="BS284" i="14"/>
  <c r="BR284" i="14"/>
  <c r="BQ284" i="14"/>
  <c r="BY283" i="14"/>
  <c r="BX283" i="14"/>
  <c r="BW283" i="14"/>
  <c r="BV283" i="14"/>
  <c r="BU283" i="14"/>
  <c r="BT283" i="14"/>
  <c r="BS283" i="14"/>
  <c r="BR283" i="14"/>
  <c r="BQ283" i="14"/>
  <c r="BY282" i="14"/>
  <c r="BX282" i="14"/>
  <c r="BW282" i="14"/>
  <c r="BV282" i="14"/>
  <c r="BU282" i="14"/>
  <c r="BT282" i="14"/>
  <c r="BS282" i="14"/>
  <c r="BR282" i="14"/>
  <c r="BQ282" i="14"/>
  <c r="BY279" i="14"/>
  <c r="BX279" i="14"/>
  <c r="BW279" i="14"/>
  <c r="BV279" i="14"/>
  <c r="BU279" i="14"/>
  <c r="BT279" i="14"/>
  <c r="BS279" i="14"/>
  <c r="BR279" i="14"/>
  <c r="BQ279" i="14"/>
  <c r="BY278" i="14"/>
  <c r="BX278" i="14"/>
  <c r="BW278" i="14"/>
  <c r="BV278" i="14"/>
  <c r="BU278" i="14"/>
  <c r="BT278" i="14"/>
  <c r="BS278" i="14"/>
  <c r="BR278" i="14"/>
  <c r="BQ278" i="14"/>
  <c r="BY277" i="14"/>
  <c r="BX277" i="14"/>
  <c r="BW277" i="14"/>
  <c r="BV277" i="14"/>
  <c r="BU277" i="14"/>
  <c r="BT277" i="14"/>
  <c r="BS277" i="14"/>
  <c r="BR277" i="14"/>
  <c r="BQ277" i="14"/>
  <c r="BY276" i="14"/>
  <c r="BX276" i="14"/>
  <c r="BW276" i="14"/>
  <c r="BV276" i="14"/>
  <c r="BU276" i="14"/>
  <c r="BT276" i="14"/>
  <c r="BS276" i="14"/>
  <c r="BR276" i="14"/>
  <c r="BQ276" i="14"/>
  <c r="BY275" i="14"/>
  <c r="BX275" i="14"/>
  <c r="BW275" i="14"/>
  <c r="BV275" i="14"/>
  <c r="BU275" i="14"/>
  <c r="BT275" i="14"/>
  <c r="BS275" i="14"/>
  <c r="BR275" i="14"/>
  <c r="BQ275" i="14"/>
  <c r="BY274" i="14"/>
  <c r="BX274" i="14"/>
  <c r="BW274" i="14"/>
  <c r="BV274" i="14"/>
  <c r="BU274" i="14"/>
  <c r="BT274" i="14"/>
  <c r="BS274" i="14"/>
  <c r="BR274" i="14"/>
  <c r="BQ274" i="14"/>
  <c r="BY273" i="14"/>
  <c r="BX273" i="14"/>
  <c r="BW273" i="14"/>
  <c r="BV273" i="14"/>
  <c r="BU273" i="14"/>
  <c r="BT273" i="14"/>
  <c r="BS273" i="14"/>
  <c r="BR273" i="14"/>
  <c r="BQ273" i="14"/>
  <c r="BY272" i="14"/>
  <c r="BX272" i="14"/>
  <c r="BW272" i="14"/>
  <c r="BV272" i="14"/>
  <c r="BU272" i="14"/>
  <c r="BT272" i="14"/>
  <c r="BS272" i="14"/>
  <c r="BR272" i="14"/>
  <c r="BQ272" i="14"/>
  <c r="BY271" i="14"/>
  <c r="BX271" i="14"/>
  <c r="BW271" i="14"/>
  <c r="BV271" i="14"/>
  <c r="BU271" i="14"/>
  <c r="BT271" i="14"/>
  <c r="BS271" i="14"/>
  <c r="BR271" i="14"/>
  <c r="BQ271" i="14"/>
  <c r="BY270" i="14"/>
  <c r="BX270" i="14"/>
  <c r="BW270" i="14"/>
  <c r="BV270" i="14"/>
  <c r="BU270" i="14"/>
  <c r="BT270" i="14"/>
  <c r="BS270" i="14"/>
  <c r="BR270" i="14"/>
  <c r="BQ270" i="14"/>
  <c r="BY269" i="14"/>
  <c r="BX269" i="14"/>
  <c r="BW269" i="14"/>
  <c r="BV269" i="14"/>
  <c r="BU269" i="14"/>
  <c r="BT269" i="14"/>
  <c r="BS269" i="14"/>
  <c r="BR269" i="14"/>
  <c r="BQ269" i="14"/>
  <c r="BY268" i="14"/>
  <c r="BX268" i="14"/>
  <c r="BW268" i="14"/>
  <c r="BV268" i="14"/>
  <c r="BU268" i="14"/>
  <c r="BT268" i="14"/>
  <c r="BS268" i="14"/>
  <c r="BR268" i="14"/>
  <c r="BQ268" i="14"/>
  <c r="BY267" i="14"/>
  <c r="BX267" i="14"/>
  <c r="BW267" i="14"/>
  <c r="BV267" i="14"/>
  <c r="BU267" i="14"/>
  <c r="BT267" i="14"/>
  <c r="BS267" i="14"/>
  <c r="BR267" i="14"/>
  <c r="BQ267" i="14"/>
  <c r="BY266" i="14"/>
  <c r="BX266" i="14"/>
  <c r="BW266" i="14"/>
  <c r="BV266" i="14"/>
  <c r="BU266" i="14"/>
  <c r="BT266" i="14"/>
  <c r="BS266" i="14"/>
  <c r="BR266" i="14"/>
  <c r="BQ266" i="14"/>
  <c r="BY265" i="14"/>
  <c r="BX265" i="14"/>
  <c r="BW265" i="14"/>
  <c r="BV265" i="14"/>
  <c r="BU265" i="14"/>
  <c r="BT265" i="14"/>
  <c r="BS265" i="14"/>
  <c r="BR265" i="14"/>
  <c r="BQ265" i="14"/>
  <c r="BY264" i="14"/>
  <c r="BX264" i="14"/>
  <c r="BW264" i="14"/>
  <c r="BV264" i="14"/>
  <c r="BU264" i="14"/>
  <c r="BT264" i="14"/>
  <c r="BS264" i="14"/>
  <c r="BR264" i="14"/>
  <c r="BQ264" i="14"/>
  <c r="BY263" i="14"/>
  <c r="BX263" i="14"/>
  <c r="BW263" i="14"/>
  <c r="BV263" i="14"/>
  <c r="BU263" i="14"/>
  <c r="BT263" i="14"/>
  <c r="BS263" i="14"/>
  <c r="BR263" i="14"/>
  <c r="BQ263" i="14"/>
  <c r="BO279" i="14"/>
  <c r="BL279" i="14"/>
  <c r="BK279" i="14"/>
  <c r="BJ279" i="14"/>
  <c r="BI279" i="14"/>
  <c r="BH279" i="14"/>
  <c r="BG279" i="14"/>
  <c r="BF279" i="14"/>
  <c r="BE279" i="14"/>
  <c r="BD279" i="14"/>
  <c r="BO278" i="14"/>
  <c r="BL278" i="14"/>
  <c r="BK278" i="14"/>
  <c r="BJ278" i="14"/>
  <c r="BI278" i="14"/>
  <c r="BH278" i="14"/>
  <c r="BG278" i="14"/>
  <c r="BF278" i="14"/>
  <c r="BE278" i="14"/>
  <c r="BD278" i="14"/>
  <c r="BO277" i="14"/>
  <c r="BL277" i="14"/>
  <c r="BK277" i="14"/>
  <c r="BJ277" i="14"/>
  <c r="BI277" i="14"/>
  <c r="BH277" i="14"/>
  <c r="BG277" i="14"/>
  <c r="BF277" i="14"/>
  <c r="BE277" i="14"/>
  <c r="BD277" i="14"/>
  <c r="BO276" i="14"/>
  <c r="BL276" i="14"/>
  <c r="BK276" i="14"/>
  <c r="BJ276" i="14"/>
  <c r="BI276" i="14"/>
  <c r="BH276" i="14"/>
  <c r="BG276" i="14"/>
  <c r="BF276" i="14"/>
  <c r="BE276" i="14"/>
  <c r="BD276" i="14"/>
  <c r="BO275" i="14"/>
  <c r="BL275" i="14"/>
  <c r="BK275" i="14"/>
  <c r="BJ275" i="14"/>
  <c r="BI275" i="14"/>
  <c r="BH275" i="14"/>
  <c r="BG275" i="14"/>
  <c r="BF275" i="14"/>
  <c r="BE275" i="14"/>
  <c r="BD275" i="14"/>
  <c r="BO274" i="14"/>
  <c r="BL274" i="14"/>
  <c r="BK274" i="14"/>
  <c r="BJ274" i="14"/>
  <c r="BI274" i="14"/>
  <c r="BH274" i="14"/>
  <c r="BG274" i="14"/>
  <c r="BF274" i="14"/>
  <c r="BE274" i="14"/>
  <c r="BD274" i="14"/>
  <c r="BO273" i="14"/>
  <c r="BL273" i="14"/>
  <c r="BK273" i="14"/>
  <c r="BJ273" i="14"/>
  <c r="BI273" i="14"/>
  <c r="BH273" i="14"/>
  <c r="BG273" i="14"/>
  <c r="BF273" i="14"/>
  <c r="BE273" i="14"/>
  <c r="BD273" i="14"/>
  <c r="BO272" i="14"/>
  <c r="BL272" i="14"/>
  <c r="BK272" i="14"/>
  <c r="BJ272" i="14"/>
  <c r="BI272" i="14"/>
  <c r="BH272" i="14"/>
  <c r="BG272" i="14"/>
  <c r="BF272" i="14"/>
  <c r="BE272" i="14"/>
  <c r="BD272" i="14"/>
  <c r="BO271" i="14"/>
  <c r="BL271" i="14"/>
  <c r="BK271" i="14"/>
  <c r="BJ271" i="14"/>
  <c r="BI271" i="14"/>
  <c r="BH271" i="14"/>
  <c r="BG271" i="14"/>
  <c r="BF271" i="14"/>
  <c r="BE271" i="14"/>
  <c r="BD271" i="14"/>
  <c r="BO270" i="14"/>
  <c r="BL270" i="14"/>
  <c r="BK270" i="14"/>
  <c r="BJ270" i="14"/>
  <c r="BI270" i="14"/>
  <c r="BH270" i="14"/>
  <c r="BG270" i="14"/>
  <c r="BF270" i="14"/>
  <c r="BE270" i="14"/>
  <c r="BD270" i="14"/>
  <c r="BO269" i="14"/>
  <c r="BL269" i="14"/>
  <c r="BK269" i="14"/>
  <c r="BJ269" i="14"/>
  <c r="BI269" i="14"/>
  <c r="BH269" i="14"/>
  <c r="BG269" i="14"/>
  <c r="BF269" i="14"/>
  <c r="BE269" i="14"/>
  <c r="BD269" i="14"/>
  <c r="BO268" i="14"/>
  <c r="BL268" i="14"/>
  <c r="BK268" i="14"/>
  <c r="BJ268" i="14"/>
  <c r="BI268" i="14"/>
  <c r="BH268" i="14"/>
  <c r="BG268" i="14"/>
  <c r="BF268" i="14"/>
  <c r="BE268" i="14"/>
  <c r="BD268" i="14"/>
  <c r="BO267" i="14"/>
  <c r="BL267" i="14"/>
  <c r="BK267" i="14"/>
  <c r="BJ267" i="14"/>
  <c r="BI267" i="14"/>
  <c r="BH267" i="14"/>
  <c r="BG267" i="14"/>
  <c r="BF267" i="14"/>
  <c r="BE267" i="14"/>
  <c r="BD267" i="14"/>
  <c r="BO266" i="14"/>
  <c r="BL266" i="14"/>
  <c r="BK266" i="14"/>
  <c r="BJ266" i="14"/>
  <c r="BI266" i="14"/>
  <c r="BH266" i="14"/>
  <c r="BG266" i="14"/>
  <c r="BF266" i="14"/>
  <c r="BE266" i="14"/>
  <c r="BD266" i="14"/>
  <c r="BO265" i="14"/>
  <c r="BO264" i="14"/>
  <c r="BL265" i="14"/>
  <c r="BK265" i="14"/>
  <c r="BJ265" i="14"/>
  <c r="BI265" i="14"/>
  <c r="BH265" i="14"/>
  <c r="BG265" i="14"/>
  <c r="BF265" i="14"/>
  <c r="BE265" i="14"/>
  <c r="BD265" i="14"/>
  <c r="BO263" i="14"/>
  <c r="BL264" i="14"/>
  <c r="BK264" i="14"/>
  <c r="BJ264" i="14"/>
  <c r="BI264" i="14"/>
  <c r="BH264" i="14"/>
  <c r="BG264" i="14"/>
  <c r="BF264" i="14"/>
  <c r="BE264" i="14"/>
  <c r="BD264" i="14"/>
  <c r="BO262" i="14"/>
  <c r="BL263" i="14"/>
  <c r="BK263" i="14"/>
  <c r="BJ263" i="14"/>
  <c r="BI263" i="14"/>
  <c r="BH263" i="14"/>
  <c r="BG263" i="14"/>
  <c r="BF263" i="14"/>
  <c r="BE263" i="14"/>
  <c r="BD263" i="14"/>
  <c r="BO307" i="14"/>
  <c r="BL307" i="14"/>
  <c r="BK307" i="14"/>
  <c r="BJ307" i="14"/>
  <c r="BI307" i="14"/>
  <c r="BH307" i="14"/>
  <c r="BG307" i="14"/>
  <c r="BF307" i="14"/>
  <c r="BE307" i="14"/>
  <c r="BD307" i="14"/>
  <c r="BO306" i="14"/>
  <c r="BL306" i="14"/>
  <c r="BK306" i="14"/>
  <c r="BJ306" i="14"/>
  <c r="BI306" i="14"/>
  <c r="BH306" i="14"/>
  <c r="BG306" i="14"/>
  <c r="BF306" i="14"/>
  <c r="BE306" i="14"/>
  <c r="BD306" i="14"/>
  <c r="BO305" i="14"/>
  <c r="BL305" i="14"/>
  <c r="BK305" i="14"/>
  <c r="BJ305" i="14"/>
  <c r="BI305" i="14"/>
  <c r="BH305" i="14"/>
  <c r="BG305" i="14"/>
  <c r="BF305" i="14"/>
  <c r="BE305" i="14"/>
  <c r="BD305" i="14"/>
  <c r="BO304" i="14"/>
  <c r="BL304" i="14"/>
  <c r="BK304" i="14"/>
  <c r="BJ304" i="14"/>
  <c r="BI304" i="14"/>
  <c r="BH304" i="14"/>
  <c r="BG304" i="14"/>
  <c r="BF304" i="14"/>
  <c r="BE304" i="14"/>
  <c r="BD304" i="14"/>
  <c r="BO303" i="14"/>
  <c r="BL303" i="14"/>
  <c r="BK303" i="14"/>
  <c r="BJ303" i="14"/>
  <c r="BI303" i="14"/>
  <c r="BH303" i="14"/>
  <c r="BG303" i="14"/>
  <c r="BF303" i="14"/>
  <c r="BE303" i="14"/>
  <c r="BD303" i="14"/>
  <c r="BO302" i="14"/>
  <c r="BL302" i="14"/>
  <c r="BK302" i="14"/>
  <c r="BJ302" i="14"/>
  <c r="BI302" i="14"/>
  <c r="BH302" i="14"/>
  <c r="BG302" i="14"/>
  <c r="BF302" i="14"/>
  <c r="BE302" i="14"/>
  <c r="BD302" i="14"/>
  <c r="BO301" i="14"/>
  <c r="BL301" i="14"/>
  <c r="BK301" i="14"/>
  <c r="BJ301" i="14"/>
  <c r="BI301" i="14"/>
  <c r="BH301" i="14"/>
  <c r="BG301" i="14"/>
  <c r="BF301" i="14"/>
  <c r="BE301" i="14"/>
  <c r="BD301" i="14"/>
  <c r="BO300" i="14"/>
  <c r="BL300" i="14"/>
  <c r="BK300" i="14"/>
  <c r="BJ300" i="14"/>
  <c r="BI300" i="14"/>
  <c r="BH300" i="14"/>
  <c r="BG300" i="14"/>
  <c r="BF300" i="14"/>
  <c r="BE300" i="14"/>
  <c r="BD300" i="14"/>
  <c r="BO299" i="14"/>
  <c r="BL299" i="14"/>
  <c r="BK299" i="14"/>
  <c r="BJ299" i="14"/>
  <c r="BI299" i="14"/>
  <c r="BH299" i="14"/>
  <c r="BG299" i="14"/>
  <c r="BF299" i="14"/>
  <c r="BE299" i="14"/>
  <c r="BD299" i="14"/>
  <c r="BO298" i="14"/>
  <c r="BL298" i="14"/>
  <c r="BK298" i="14"/>
  <c r="BJ298" i="14"/>
  <c r="BI298" i="14"/>
  <c r="BH298" i="14"/>
  <c r="BG298" i="14"/>
  <c r="BF298" i="14"/>
  <c r="BE298" i="14"/>
  <c r="BD298" i="14"/>
  <c r="BO297" i="14"/>
  <c r="BL297" i="14"/>
  <c r="BK297" i="14"/>
  <c r="BJ297" i="14"/>
  <c r="BI297" i="14"/>
  <c r="BH297" i="14"/>
  <c r="BG297" i="14"/>
  <c r="BF297" i="14"/>
  <c r="BE297" i="14"/>
  <c r="BD297" i="14"/>
  <c r="BO296" i="14"/>
  <c r="BL296" i="14"/>
  <c r="BK296" i="14"/>
  <c r="BJ296" i="14"/>
  <c r="BI296" i="14"/>
  <c r="BH296" i="14"/>
  <c r="BG296" i="14"/>
  <c r="BF296" i="14"/>
  <c r="BE296" i="14"/>
  <c r="BD296" i="14"/>
  <c r="BO295" i="14"/>
  <c r="BL295" i="14"/>
  <c r="BK295" i="14"/>
  <c r="BJ295" i="14"/>
  <c r="BI295" i="14"/>
  <c r="BH295" i="14"/>
  <c r="BG295" i="14"/>
  <c r="BF295" i="14"/>
  <c r="BE295" i="14"/>
  <c r="BD295" i="14"/>
  <c r="BO294" i="14"/>
  <c r="BL294" i="14"/>
  <c r="BK294" i="14"/>
  <c r="BJ294" i="14"/>
  <c r="BI294" i="14"/>
  <c r="BH294" i="14"/>
  <c r="BG294" i="14"/>
  <c r="BF294" i="14"/>
  <c r="BE294" i="14"/>
  <c r="BD294" i="14"/>
  <c r="BO293" i="14"/>
  <c r="BO292" i="14"/>
  <c r="BL293" i="14"/>
  <c r="BK293" i="14"/>
  <c r="BJ293" i="14"/>
  <c r="BI293" i="14"/>
  <c r="BH293" i="14"/>
  <c r="BG293" i="14"/>
  <c r="BF293" i="14"/>
  <c r="BE293" i="14"/>
  <c r="BD293" i="14"/>
  <c r="BO291" i="14"/>
  <c r="BL292" i="14"/>
  <c r="BK292" i="14"/>
  <c r="BJ292" i="14"/>
  <c r="BI292" i="14"/>
  <c r="BH292" i="14"/>
  <c r="BG292" i="14"/>
  <c r="BF292" i="14"/>
  <c r="BE292" i="14"/>
  <c r="BD292" i="14"/>
  <c r="BO290" i="14"/>
  <c r="BL291" i="14"/>
  <c r="BK291" i="14"/>
  <c r="BJ291" i="14"/>
  <c r="BI291" i="14"/>
  <c r="BH291" i="14"/>
  <c r="BG291" i="14"/>
  <c r="BF291" i="14"/>
  <c r="BE291" i="14"/>
  <c r="BD291" i="14"/>
  <c r="BL335" i="14"/>
  <c r="BK335" i="14"/>
  <c r="BJ335" i="14"/>
  <c r="BI335" i="14"/>
  <c r="BH335" i="14"/>
  <c r="BG335" i="14"/>
  <c r="BF335" i="14"/>
  <c r="BE335" i="14"/>
  <c r="BD335" i="14"/>
  <c r="BL334" i="14"/>
  <c r="BK334" i="14"/>
  <c r="BJ334" i="14"/>
  <c r="BI334" i="14"/>
  <c r="BH334" i="14"/>
  <c r="BG334" i="14"/>
  <c r="BF334" i="14"/>
  <c r="BE334" i="14"/>
  <c r="BD334" i="14"/>
  <c r="BL333" i="14"/>
  <c r="BK333" i="14"/>
  <c r="BJ333" i="14"/>
  <c r="BI333" i="14"/>
  <c r="BH333" i="14"/>
  <c r="BG333" i="14"/>
  <c r="BF333" i="14"/>
  <c r="BE333" i="14"/>
  <c r="BD333" i="14"/>
  <c r="BL332" i="14"/>
  <c r="BK332" i="14"/>
  <c r="BJ332" i="14"/>
  <c r="BI332" i="14"/>
  <c r="BH332" i="14"/>
  <c r="BG332" i="14"/>
  <c r="BF332" i="14"/>
  <c r="BE332" i="14"/>
  <c r="BD332" i="14"/>
  <c r="BL331" i="14"/>
  <c r="BK331" i="14"/>
  <c r="BJ331" i="14"/>
  <c r="BI331" i="14"/>
  <c r="BH331" i="14"/>
  <c r="BG331" i="14"/>
  <c r="BF331" i="14"/>
  <c r="BE331" i="14"/>
  <c r="BD331" i="14"/>
  <c r="BL330" i="14"/>
  <c r="BK330" i="14"/>
  <c r="BJ330" i="14"/>
  <c r="BI330" i="14"/>
  <c r="BH330" i="14"/>
  <c r="BG330" i="14"/>
  <c r="BF330" i="14"/>
  <c r="BE330" i="14"/>
  <c r="BD330" i="14"/>
  <c r="BL329" i="14"/>
  <c r="BK329" i="14"/>
  <c r="BJ329" i="14"/>
  <c r="BI329" i="14"/>
  <c r="BH329" i="14"/>
  <c r="BG329" i="14"/>
  <c r="BF329" i="14"/>
  <c r="BE329" i="14"/>
  <c r="BD329" i="14"/>
  <c r="BL328" i="14"/>
  <c r="BK328" i="14"/>
  <c r="BJ328" i="14"/>
  <c r="BI328" i="14"/>
  <c r="BH328" i="14"/>
  <c r="BG328" i="14"/>
  <c r="BF328" i="14"/>
  <c r="BE328" i="14"/>
  <c r="BD328" i="14"/>
  <c r="BL327" i="14"/>
  <c r="BK327" i="14"/>
  <c r="BJ327" i="14"/>
  <c r="BI327" i="14"/>
  <c r="BH327" i="14"/>
  <c r="BG327" i="14"/>
  <c r="BF327" i="14"/>
  <c r="BE327" i="14"/>
  <c r="BD327" i="14"/>
  <c r="BL326" i="14"/>
  <c r="BK326" i="14"/>
  <c r="BJ326" i="14"/>
  <c r="BI326" i="14"/>
  <c r="BH326" i="14"/>
  <c r="BG326" i="14"/>
  <c r="BF326" i="14"/>
  <c r="BE326" i="14"/>
  <c r="BD326" i="14"/>
  <c r="BL325" i="14"/>
  <c r="BK325" i="14"/>
  <c r="BJ325" i="14"/>
  <c r="BI325" i="14"/>
  <c r="BH325" i="14"/>
  <c r="BG325" i="14"/>
  <c r="BF325" i="14"/>
  <c r="BE325" i="14"/>
  <c r="BD325" i="14"/>
  <c r="BL324" i="14"/>
  <c r="BK324" i="14"/>
  <c r="BJ324" i="14"/>
  <c r="BI324" i="14"/>
  <c r="BH324" i="14"/>
  <c r="BG324" i="14"/>
  <c r="BF324" i="14"/>
  <c r="BE324" i="14"/>
  <c r="BD324" i="14"/>
  <c r="BL323" i="14"/>
  <c r="BK323" i="14"/>
  <c r="BJ323" i="14"/>
  <c r="BI323" i="14"/>
  <c r="BH323" i="14"/>
  <c r="BG323" i="14"/>
  <c r="BF323" i="14"/>
  <c r="BE323" i="14"/>
  <c r="BD323" i="14"/>
  <c r="BL322" i="14"/>
  <c r="BK322" i="14"/>
  <c r="BJ322" i="14"/>
  <c r="BI322" i="14"/>
  <c r="BH322" i="14"/>
  <c r="BG322" i="14"/>
  <c r="BF322" i="14"/>
  <c r="BE322" i="14"/>
  <c r="BD322" i="14"/>
  <c r="BL321" i="14"/>
  <c r="BK321" i="14"/>
  <c r="BJ321" i="14"/>
  <c r="BI321" i="14"/>
  <c r="BH321" i="14"/>
  <c r="BG321" i="14"/>
  <c r="BF321" i="14"/>
  <c r="BE321" i="14"/>
  <c r="BD321" i="14"/>
  <c r="BL320" i="14"/>
  <c r="BK320" i="14"/>
  <c r="BJ320" i="14"/>
  <c r="BI320" i="14"/>
  <c r="BH320" i="14"/>
  <c r="BG320" i="14"/>
  <c r="BF320" i="14"/>
  <c r="BE320" i="14"/>
  <c r="BD320" i="14"/>
  <c r="BL319" i="14"/>
  <c r="BK319" i="14"/>
  <c r="BJ319" i="14"/>
  <c r="BI319" i="14"/>
  <c r="BH319" i="14"/>
  <c r="BG319" i="14"/>
  <c r="BF319" i="14"/>
  <c r="BE319" i="14"/>
  <c r="BD319" i="14"/>
  <c r="BO335" i="14"/>
  <c r="BO334" i="14"/>
  <c r="BO333" i="14"/>
  <c r="BO332" i="14"/>
  <c r="BO331" i="14"/>
  <c r="BO330" i="14"/>
  <c r="BO329" i="14"/>
  <c r="BO328" i="14"/>
  <c r="BO327" i="14"/>
  <c r="BO326" i="14"/>
  <c r="BO325" i="14"/>
  <c r="BO324" i="14"/>
  <c r="BO323" i="14"/>
  <c r="BO322" i="14"/>
  <c r="BO321" i="14"/>
  <c r="BO320" i="14"/>
  <c r="BO319" i="14"/>
  <c r="BO318" i="14"/>
  <c r="BO363" i="14"/>
  <c r="BO362" i="14"/>
  <c r="BO361" i="14"/>
  <c r="BO360" i="14"/>
  <c r="BO359" i="14"/>
  <c r="BO358" i="14"/>
  <c r="BO357" i="14"/>
  <c r="BO356" i="14"/>
  <c r="BO355" i="14"/>
  <c r="BO354" i="14"/>
  <c r="BO353" i="14"/>
  <c r="BO352" i="14"/>
  <c r="BO351" i="14"/>
  <c r="BO350" i="14"/>
  <c r="BO349" i="14"/>
  <c r="BO348" i="14"/>
  <c r="BO347" i="14"/>
  <c r="BO346" i="14"/>
  <c r="BL363" i="14"/>
  <c r="BK363" i="14"/>
  <c r="BJ363" i="14"/>
  <c r="BI363" i="14"/>
  <c r="BH363" i="14"/>
  <c r="BG363" i="14"/>
  <c r="BF363" i="14"/>
  <c r="BE363" i="14"/>
  <c r="BD363" i="14"/>
  <c r="BL362" i="14"/>
  <c r="BK362" i="14"/>
  <c r="BJ362" i="14"/>
  <c r="BI362" i="14"/>
  <c r="BH362" i="14"/>
  <c r="BG362" i="14"/>
  <c r="BF362" i="14"/>
  <c r="BE362" i="14"/>
  <c r="BD362" i="14"/>
  <c r="BL361" i="14"/>
  <c r="BK361" i="14"/>
  <c r="BJ361" i="14"/>
  <c r="BI361" i="14"/>
  <c r="BH361" i="14"/>
  <c r="BG361" i="14"/>
  <c r="BF361" i="14"/>
  <c r="BE361" i="14"/>
  <c r="BD361" i="14"/>
  <c r="BL360" i="14"/>
  <c r="BK360" i="14"/>
  <c r="BJ360" i="14"/>
  <c r="BI360" i="14"/>
  <c r="BH360" i="14"/>
  <c r="BG360" i="14"/>
  <c r="BF360" i="14"/>
  <c r="BE360" i="14"/>
  <c r="BD360" i="14"/>
  <c r="BL359" i="14"/>
  <c r="BK359" i="14"/>
  <c r="BJ359" i="14"/>
  <c r="BI359" i="14"/>
  <c r="BH359" i="14"/>
  <c r="BG359" i="14"/>
  <c r="BF359" i="14"/>
  <c r="BE359" i="14"/>
  <c r="BD359" i="14"/>
  <c r="BL358" i="14"/>
  <c r="BK358" i="14"/>
  <c r="BJ358" i="14"/>
  <c r="BI358" i="14"/>
  <c r="BH358" i="14"/>
  <c r="BG358" i="14"/>
  <c r="BF358" i="14"/>
  <c r="BE358" i="14"/>
  <c r="BD358" i="14"/>
  <c r="BL357" i="14"/>
  <c r="BK357" i="14"/>
  <c r="BJ357" i="14"/>
  <c r="BI357" i="14"/>
  <c r="BH357" i="14"/>
  <c r="BG357" i="14"/>
  <c r="BF357" i="14"/>
  <c r="BE357" i="14"/>
  <c r="BD357" i="14"/>
  <c r="BL356" i="14"/>
  <c r="BK356" i="14"/>
  <c r="BJ356" i="14"/>
  <c r="BI356" i="14"/>
  <c r="BH356" i="14"/>
  <c r="BG356" i="14"/>
  <c r="BF356" i="14"/>
  <c r="BE356" i="14"/>
  <c r="BD356" i="14"/>
  <c r="BL355" i="14"/>
  <c r="BK355" i="14"/>
  <c r="BJ355" i="14"/>
  <c r="BI355" i="14"/>
  <c r="BH355" i="14"/>
  <c r="BG355" i="14"/>
  <c r="BF355" i="14"/>
  <c r="BE355" i="14"/>
  <c r="BD355" i="14"/>
  <c r="BL354" i="14"/>
  <c r="BK354" i="14"/>
  <c r="BJ354" i="14"/>
  <c r="BI354" i="14"/>
  <c r="BH354" i="14"/>
  <c r="BG354" i="14"/>
  <c r="BF354" i="14"/>
  <c r="BE354" i="14"/>
  <c r="BD354" i="14"/>
  <c r="BL353" i="14"/>
  <c r="BK353" i="14"/>
  <c r="BJ353" i="14"/>
  <c r="BI353" i="14"/>
  <c r="BH353" i="14"/>
  <c r="BG353" i="14"/>
  <c r="BF353" i="14"/>
  <c r="BE353" i="14"/>
  <c r="BD353" i="14"/>
  <c r="BL352" i="14"/>
  <c r="BK352" i="14"/>
  <c r="BJ352" i="14"/>
  <c r="BI352" i="14"/>
  <c r="BH352" i="14"/>
  <c r="BG352" i="14"/>
  <c r="BF352" i="14"/>
  <c r="BE352" i="14"/>
  <c r="BD352" i="14"/>
  <c r="BL351" i="14"/>
  <c r="BK351" i="14"/>
  <c r="BJ351" i="14"/>
  <c r="BI351" i="14"/>
  <c r="BH351" i="14"/>
  <c r="BG351" i="14"/>
  <c r="BF351" i="14"/>
  <c r="BE351" i="14"/>
  <c r="BD351" i="14"/>
  <c r="BL350" i="14"/>
  <c r="BK350" i="14"/>
  <c r="BJ350" i="14"/>
  <c r="BI350" i="14"/>
  <c r="BH350" i="14"/>
  <c r="BG350" i="14"/>
  <c r="BF350" i="14"/>
  <c r="BE350" i="14"/>
  <c r="BD350" i="14"/>
  <c r="BL349" i="14"/>
  <c r="BK349" i="14"/>
  <c r="BJ349" i="14"/>
  <c r="BI349" i="14"/>
  <c r="BH349" i="14"/>
  <c r="BG349" i="14"/>
  <c r="BF349" i="14"/>
  <c r="BE349" i="14"/>
  <c r="BD349" i="14"/>
  <c r="BL348" i="14"/>
  <c r="BK348" i="14"/>
  <c r="BJ348" i="14"/>
  <c r="BI348" i="14"/>
  <c r="BH348" i="14"/>
  <c r="BG348" i="14"/>
  <c r="BF348" i="14"/>
  <c r="BE348" i="14"/>
  <c r="BD348" i="14"/>
  <c r="BL347" i="14"/>
  <c r="BK347" i="14"/>
  <c r="BJ347" i="14"/>
  <c r="BI347" i="14"/>
  <c r="BH347" i="14"/>
  <c r="BG347" i="14"/>
  <c r="BF347" i="14"/>
  <c r="BE347" i="14"/>
  <c r="BD347" i="14"/>
  <c r="BL346" i="14"/>
  <c r="BK346" i="14"/>
  <c r="BJ346" i="14"/>
  <c r="BI346" i="14"/>
  <c r="BH346" i="14"/>
  <c r="BG346" i="14"/>
  <c r="BF346" i="14"/>
  <c r="BE346" i="14"/>
  <c r="BD346" i="14"/>
  <c r="AY363" i="14"/>
  <c r="AX363" i="14"/>
  <c r="AW363" i="14"/>
  <c r="AV363" i="14"/>
  <c r="AU363" i="14"/>
  <c r="AT363" i="14"/>
  <c r="AS363" i="14"/>
  <c r="AR363" i="14"/>
  <c r="AQ363" i="14"/>
  <c r="AY362" i="14"/>
  <c r="AX362" i="14"/>
  <c r="AW362" i="14"/>
  <c r="AV362" i="14"/>
  <c r="AU362" i="14"/>
  <c r="AT362" i="14"/>
  <c r="AS362" i="14"/>
  <c r="AR362" i="14"/>
  <c r="AQ362" i="14"/>
  <c r="AY361" i="14"/>
  <c r="AX361" i="14"/>
  <c r="AW361" i="14"/>
  <c r="AV361" i="14"/>
  <c r="AU361" i="14"/>
  <c r="AT361" i="14"/>
  <c r="AS361" i="14"/>
  <c r="AR361" i="14"/>
  <c r="AQ361" i="14"/>
  <c r="AY360" i="14"/>
  <c r="AX360" i="14"/>
  <c r="AW360" i="14"/>
  <c r="AV360" i="14"/>
  <c r="AU360" i="14"/>
  <c r="AT360" i="14"/>
  <c r="AS360" i="14"/>
  <c r="AR360" i="14"/>
  <c r="AQ360" i="14"/>
  <c r="AY359" i="14"/>
  <c r="AX359" i="14"/>
  <c r="AW359" i="14"/>
  <c r="AV359" i="14"/>
  <c r="AU359" i="14"/>
  <c r="AT359" i="14"/>
  <c r="AS359" i="14"/>
  <c r="AR359" i="14"/>
  <c r="AQ359" i="14"/>
  <c r="AY358" i="14"/>
  <c r="AX358" i="14"/>
  <c r="AW358" i="14"/>
  <c r="AV358" i="14"/>
  <c r="AU358" i="14"/>
  <c r="AT358" i="14"/>
  <c r="AS358" i="14"/>
  <c r="AR358" i="14"/>
  <c r="AQ358" i="14"/>
  <c r="AY357" i="14"/>
  <c r="AX357" i="14"/>
  <c r="AW357" i="14"/>
  <c r="AV357" i="14"/>
  <c r="AU357" i="14"/>
  <c r="AT357" i="14"/>
  <c r="AS357" i="14"/>
  <c r="AR357" i="14"/>
  <c r="AQ357" i="14"/>
  <c r="AY356" i="14"/>
  <c r="AX356" i="14"/>
  <c r="AW356" i="14"/>
  <c r="AV356" i="14"/>
  <c r="AU356" i="14"/>
  <c r="AT356" i="14"/>
  <c r="AS356" i="14"/>
  <c r="AR356" i="14"/>
  <c r="AQ356" i="14"/>
  <c r="AY355" i="14"/>
  <c r="AX355" i="14"/>
  <c r="AW355" i="14"/>
  <c r="AV355" i="14"/>
  <c r="AU355" i="14"/>
  <c r="AT355" i="14"/>
  <c r="AS355" i="14"/>
  <c r="AR355" i="14"/>
  <c r="AQ355" i="14"/>
  <c r="AY354" i="14"/>
  <c r="AX354" i="14"/>
  <c r="AW354" i="14"/>
  <c r="AV354" i="14"/>
  <c r="AU354" i="14"/>
  <c r="AT354" i="14"/>
  <c r="AS354" i="14"/>
  <c r="AR354" i="14"/>
  <c r="AQ354" i="14"/>
  <c r="AY353" i="14"/>
  <c r="AX353" i="14"/>
  <c r="AW353" i="14"/>
  <c r="AV353" i="14"/>
  <c r="AU353" i="14"/>
  <c r="AT353" i="14"/>
  <c r="AS353" i="14"/>
  <c r="AR353" i="14"/>
  <c r="AQ353" i="14"/>
  <c r="AY352" i="14"/>
  <c r="AX352" i="14"/>
  <c r="AW352" i="14"/>
  <c r="AV352" i="14"/>
  <c r="AU352" i="14"/>
  <c r="AT352" i="14"/>
  <c r="AS352" i="14"/>
  <c r="AR352" i="14"/>
  <c r="AQ352" i="14"/>
  <c r="AY351" i="14"/>
  <c r="AX351" i="14"/>
  <c r="AW351" i="14"/>
  <c r="AV351" i="14"/>
  <c r="AU351" i="14"/>
  <c r="AT351" i="14"/>
  <c r="AS351" i="14"/>
  <c r="AR351" i="14"/>
  <c r="AQ351" i="14"/>
  <c r="AY350" i="14"/>
  <c r="AX350" i="14"/>
  <c r="AW350" i="14"/>
  <c r="AV350" i="14"/>
  <c r="AU350" i="14"/>
  <c r="AT350" i="14"/>
  <c r="AS350" i="14"/>
  <c r="AR350" i="14"/>
  <c r="AQ350" i="14"/>
  <c r="AY349" i="14"/>
  <c r="AX349" i="14"/>
  <c r="AW349" i="14"/>
  <c r="AV349" i="14"/>
  <c r="AU349" i="14"/>
  <c r="AT349" i="14"/>
  <c r="AS349" i="14"/>
  <c r="AR349" i="14"/>
  <c r="AQ349" i="14"/>
  <c r="AY348" i="14"/>
  <c r="AX348" i="14"/>
  <c r="AW348" i="14"/>
  <c r="AV348" i="14"/>
  <c r="AU348" i="14"/>
  <c r="AT348" i="14"/>
  <c r="AS348" i="14"/>
  <c r="AR348" i="14"/>
  <c r="AQ348" i="14"/>
  <c r="AY347" i="14"/>
  <c r="AX347" i="14"/>
  <c r="AW347" i="14"/>
  <c r="AV347" i="14"/>
  <c r="AU347" i="14"/>
  <c r="AT347" i="14"/>
  <c r="AS347" i="14"/>
  <c r="AR347" i="14"/>
  <c r="AQ347" i="14"/>
  <c r="AY346" i="14"/>
  <c r="AX346" i="14"/>
  <c r="AW346" i="14"/>
  <c r="AV346" i="14"/>
  <c r="AU346" i="14"/>
  <c r="AT346" i="14"/>
  <c r="AS346" i="14"/>
  <c r="AR346" i="14"/>
  <c r="AQ346" i="14"/>
  <c r="AY335" i="14"/>
  <c r="AX335" i="14"/>
  <c r="AW335" i="14"/>
  <c r="AV335" i="14"/>
  <c r="AU335" i="14"/>
  <c r="AT335" i="14"/>
  <c r="AS335" i="14"/>
  <c r="AR335" i="14"/>
  <c r="AQ335" i="14"/>
  <c r="AY334" i="14"/>
  <c r="AX334" i="14"/>
  <c r="AW334" i="14"/>
  <c r="AV334" i="14"/>
  <c r="AU334" i="14"/>
  <c r="AT334" i="14"/>
  <c r="AS334" i="14"/>
  <c r="AR334" i="14"/>
  <c r="AQ334" i="14"/>
  <c r="AY333" i="14"/>
  <c r="AX333" i="14"/>
  <c r="AW333" i="14"/>
  <c r="AV333" i="14"/>
  <c r="AU333" i="14"/>
  <c r="AT333" i="14"/>
  <c r="AS333" i="14"/>
  <c r="AR333" i="14"/>
  <c r="AQ333" i="14"/>
  <c r="AY332" i="14"/>
  <c r="AX332" i="14"/>
  <c r="AW332" i="14"/>
  <c r="AV332" i="14"/>
  <c r="AU332" i="14"/>
  <c r="AT332" i="14"/>
  <c r="AS332" i="14"/>
  <c r="AR332" i="14"/>
  <c r="AQ332" i="14"/>
  <c r="AY331" i="14"/>
  <c r="AX331" i="14"/>
  <c r="AW331" i="14"/>
  <c r="AV331" i="14"/>
  <c r="AU331" i="14"/>
  <c r="AT331" i="14"/>
  <c r="AS331" i="14"/>
  <c r="AR331" i="14"/>
  <c r="AQ331" i="14"/>
  <c r="AY330" i="14"/>
  <c r="AX330" i="14"/>
  <c r="AW330" i="14"/>
  <c r="AV330" i="14"/>
  <c r="AU330" i="14"/>
  <c r="AT330" i="14"/>
  <c r="AS330" i="14"/>
  <c r="AR330" i="14"/>
  <c r="AQ330" i="14"/>
  <c r="AY329" i="14"/>
  <c r="AX329" i="14"/>
  <c r="AW329" i="14"/>
  <c r="AV329" i="14"/>
  <c r="AU329" i="14"/>
  <c r="AT329" i="14"/>
  <c r="AS329" i="14"/>
  <c r="AR329" i="14"/>
  <c r="AQ329" i="14"/>
  <c r="AY328" i="14"/>
  <c r="AX328" i="14"/>
  <c r="AW328" i="14"/>
  <c r="AV328" i="14"/>
  <c r="AU328" i="14"/>
  <c r="AT328" i="14"/>
  <c r="AS328" i="14"/>
  <c r="AR328" i="14"/>
  <c r="AQ328" i="14"/>
  <c r="AY327" i="14"/>
  <c r="AX327" i="14"/>
  <c r="AW327" i="14"/>
  <c r="AV327" i="14"/>
  <c r="AU327" i="14"/>
  <c r="AT327" i="14"/>
  <c r="AS327" i="14"/>
  <c r="AR327" i="14"/>
  <c r="AQ327" i="14"/>
  <c r="AY326" i="14"/>
  <c r="AX326" i="14"/>
  <c r="AW326" i="14"/>
  <c r="AV326" i="14"/>
  <c r="AU326" i="14"/>
  <c r="AT326" i="14"/>
  <c r="AS326" i="14"/>
  <c r="AR326" i="14"/>
  <c r="AQ326" i="14"/>
  <c r="AY325" i="14"/>
  <c r="AX325" i="14"/>
  <c r="AW325" i="14"/>
  <c r="AV325" i="14"/>
  <c r="AU325" i="14"/>
  <c r="AT325" i="14"/>
  <c r="AS325" i="14"/>
  <c r="AR325" i="14"/>
  <c r="AQ325" i="14"/>
  <c r="AY324" i="14"/>
  <c r="AX324" i="14"/>
  <c r="AW324" i="14"/>
  <c r="AV324" i="14"/>
  <c r="AU324" i="14"/>
  <c r="AT324" i="14"/>
  <c r="AS324" i="14"/>
  <c r="AR324" i="14"/>
  <c r="AQ324" i="14"/>
  <c r="AY323" i="14"/>
  <c r="AX323" i="14"/>
  <c r="AW323" i="14"/>
  <c r="AV323" i="14"/>
  <c r="AU323" i="14"/>
  <c r="AT323" i="14"/>
  <c r="AS323" i="14"/>
  <c r="AR323" i="14"/>
  <c r="AQ323" i="14"/>
  <c r="AY322" i="14"/>
  <c r="AX322" i="14"/>
  <c r="AW322" i="14"/>
  <c r="AV322" i="14"/>
  <c r="AU322" i="14"/>
  <c r="AT322" i="14"/>
  <c r="AS322" i="14"/>
  <c r="AR322" i="14"/>
  <c r="AQ322" i="14"/>
  <c r="AY321" i="14"/>
  <c r="AX321" i="14"/>
  <c r="AW321" i="14"/>
  <c r="AV321" i="14"/>
  <c r="AU321" i="14"/>
  <c r="AT321" i="14"/>
  <c r="AS321" i="14"/>
  <c r="AR321" i="14"/>
  <c r="AQ321" i="14"/>
  <c r="AY320" i="14"/>
  <c r="AX320" i="14"/>
  <c r="AW320" i="14"/>
  <c r="AV320" i="14"/>
  <c r="AU320" i="14"/>
  <c r="AT320" i="14"/>
  <c r="AS320" i="14"/>
  <c r="AR320" i="14"/>
  <c r="AQ320" i="14"/>
  <c r="AY319" i="14"/>
  <c r="AX319" i="14"/>
  <c r="AW319" i="14"/>
  <c r="AV319" i="14"/>
  <c r="AU319" i="14"/>
  <c r="AT319" i="14"/>
  <c r="AS319" i="14"/>
  <c r="AR319" i="14"/>
  <c r="AQ319" i="14"/>
  <c r="AY307" i="14"/>
  <c r="AX307" i="14"/>
  <c r="AW307" i="14"/>
  <c r="AV307" i="14"/>
  <c r="AU307" i="14"/>
  <c r="AT307" i="14"/>
  <c r="AS307" i="14"/>
  <c r="AR307" i="14"/>
  <c r="AQ307" i="14"/>
  <c r="AY306" i="14"/>
  <c r="AX306" i="14"/>
  <c r="AW306" i="14"/>
  <c r="AV306" i="14"/>
  <c r="AU306" i="14"/>
  <c r="AT306" i="14"/>
  <c r="AS306" i="14"/>
  <c r="AR306" i="14"/>
  <c r="AQ306" i="14"/>
  <c r="AY305" i="14"/>
  <c r="AX305" i="14"/>
  <c r="AW305" i="14"/>
  <c r="AV305" i="14"/>
  <c r="AU305" i="14"/>
  <c r="AT305" i="14"/>
  <c r="AS305" i="14"/>
  <c r="AR305" i="14"/>
  <c r="AQ305" i="14"/>
  <c r="AY304" i="14"/>
  <c r="AX304" i="14"/>
  <c r="AW304" i="14"/>
  <c r="AV304" i="14"/>
  <c r="AU304" i="14"/>
  <c r="AT304" i="14"/>
  <c r="AS304" i="14"/>
  <c r="AR304" i="14"/>
  <c r="AQ304" i="14"/>
  <c r="AY303" i="14"/>
  <c r="AX303" i="14"/>
  <c r="AW303" i="14"/>
  <c r="AV303" i="14"/>
  <c r="AU303" i="14"/>
  <c r="AT303" i="14"/>
  <c r="AS303" i="14"/>
  <c r="AR303" i="14"/>
  <c r="AQ303" i="14"/>
  <c r="AY302" i="14"/>
  <c r="AX302" i="14"/>
  <c r="AW302" i="14"/>
  <c r="AV302" i="14"/>
  <c r="AU302" i="14"/>
  <c r="AT302" i="14"/>
  <c r="AS302" i="14"/>
  <c r="AR302" i="14"/>
  <c r="AQ302" i="14"/>
  <c r="AY301" i="14"/>
  <c r="AX301" i="14"/>
  <c r="AW301" i="14"/>
  <c r="AV301" i="14"/>
  <c r="AU301" i="14"/>
  <c r="AT301" i="14"/>
  <c r="AS301" i="14"/>
  <c r="AR301" i="14"/>
  <c r="AQ301" i="14"/>
  <c r="AY300" i="14"/>
  <c r="AX300" i="14"/>
  <c r="AW300" i="14"/>
  <c r="AV300" i="14"/>
  <c r="AU300" i="14"/>
  <c r="AT300" i="14"/>
  <c r="AS300" i="14"/>
  <c r="AR300" i="14"/>
  <c r="AQ300" i="14"/>
  <c r="AY299" i="14"/>
  <c r="AX299" i="14"/>
  <c r="AW299" i="14"/>
  <c r="AV299" i="14"/>
  <c r="AU299" i="14"/>
  <c r="AT299" i="14"/>
  <c r="AS299" i="14"/>
  <c r="AR299" i="14"/>
  <c r="AQ299" i="14"/>
  <c r="AY298" i="14"/>
  <c r="AX298" i="14"/>
  <c r="AW298" i="14"/>
  <c r="AV298" i="14"/>
  <c r="AU298" i="14"/>
  <c r="AT298" i="14"/>
  <c r="AS298" i="14"/>
  <c r="AR298" i="14"/>
  <c r="AQ298" i="14"/>
  <c r="AY297" i="14"/>
  <c r="AX297" i="14"/>
  <c r="AW297" i="14"/>
  <c r="AV297" i="14"/>
  <c r="AU297" i="14"/>
  <c r="AT297" i="14"/>
  <c r="AS297" i="14"/>
  <c r="AR297" i="14"/>
  <c r="AQ297" i="14"/>
  <c r="AY296" i="14"/>
  <c r="AX296" i="14"/>
  <c r="AW296" i="14"/>
  <c r="AV296" i="14"/>
  <c r="AU296" i="14"/>
  <c r="AT296" i="14"/>
  <c r="AS296" i="14"/>
  <c r="AR296" i="14"/>
  <c r="AQ296" i="14"/>
  <c r="AY295" i="14"/>
  <c r="AX295" i="14"/>
  <c r="AW295" i="14"/>
  <c r="AV295" i="14"/>
  <c r="AU295" i="14"/>
  <c r="AT295" i="14"/>
  <c r="AS295" i="14"/>
  <c r="AR295" i="14"/>
  <c r="AQ295" i="14"/>
  <c r="AY294" i="14"/>
  <c r="AX294" i="14"/>
  <c r="AW294" i="14"/>
  <c r="AV294" i="14"/>
  <c r="AU294" i="14"/>
  <c r="AT294" i="14"/>
  <c r="AS294" i="14"/>
  <c r="AR294" i="14"/>
  <c r="AQ294" i="14"/>
  <c r="AY293" i="14"/>
  <c r="AX293" i="14"/>
  <c r="AW293" i="14"/>
  <c r="AV293" i="14"/>
  <c r="AU293" i="14"/>
  <c r="AT293" i="14"/>
  <c r="AS293" i="14"/>
  <c r="AR293" i="14"/>
  <c r="AQ293" i="14"/>
  <c r="AY292" i="14"/>
  <c r="AX292" i="14"/>
  <c r="AW292" i="14"/>
  <c r="AV292" i="14"/>
  <c r="AU292" i="14"/>
  <c r="AT292" i="14"/>
  <c r="AS292" i="14"/>
  <c r="AR292" i="14"/>
  <c r="AQ292" i="14"/>
  <c r="AY291" i="14"/>
  <c r="AX291" i="14"/>
  <c r="AW291" i="14"/>
  <c r="AV291" i="14"/>
  <c r="AU291" i="14"/>
  <c r="AT291" i="14"/>
  <c r="AS291" i="14"/>
  <c r="AR291" i="14"/>
  <c r="AQ291" i="14"/>
  <c r="AY279" i="14"/>
  <c r="AX279" i="14"/>
  <c r="AW279" i="14"/>
  <c r="AV279" i="14"/>
  <c r="AU279" i="14"/>
  <c r="AT279" i="14"/>
  <c r="AS279" i="14"/>
  <c r="AR279" i="14"/>
  <c r="AQ279" i="14"/>
  <c r="AY278" i="14"/>
  <c r="AX278" i="14"/>
  <c r="AW278" i="14"/>
  <c r="AV278" i="14"/>
  <c r="AU278" i="14"/>
  <c r="AT278" i="14"/>
  <c r="AS278" i="14"/>
  <c r="AR278" i="14"/>
  <c r="AQ278" i="14"/>
  <c r="AY277" i="14"/>
  <c r="AX277" i="14"/>
  <c r="AW277" i="14"/>
  <c r="AV277" i="14"/>
  <c r="AU277" i="14"/>
  <c r="AT277" i="14"/>
  <c r="AS277" i="14"/>
  <c r="AR277" i="14"/>
  <c r="AQ277" i="14"/>
  <c r="AY276" i="14"/>
  <c r="AX276" i="14"/>
  <c r="AW276" i="14"/>
  <c r="AV276" i="14"/>
  <c r="AU276" i="14"/>
  <c r="AT276" i="14"/>
  <c r="AS276" i="14"/>
  <c r="AR276" i="14"/>
  <c r="AQ276" i="14"/>
  <c r="AY275" i="14"/>
  <c r="AX275" i="14"/>
  <c r="AW275" i="14"/>
  <c r="AV275" i="14"/>
  <c r="AU275" i="14"/>
  <c r="AT275" i="14"/>
  <c r="AS275" i="14"/>
  <c r="AR275" i="14"/>
  <c r="AQ275" i="14"/>
  <c r="AY274" i="14"/>
  <c r="AX274" i="14"/>
  <c r="AW274" i="14"/>
  <c r="AV274" i="14"/>
  <c r="AU274" i="14"/>
  <c r="AT274" i="14"/>
  <c r="AS274" i="14"/>
  <c r="AR274" i="14"/>
  <c r="AQ274" i="14"/>
  <c r="AY273" i="14"/>
  <c r="AX273" i="14"/>
  <c r="AW273" i="14"/>
  <c r="AV273" i="14"/>
  <c r="AU273" i="14"/>
  <c r="AT273" i="14"/>
  <c r="AS273" i="14"/>
  <c r="AR273" i="14"/>
  <c r="AQ273" i="14"/>
  <c r="AY272" i="14"/>
  <c r="AX272" i="14"/>
  <c r="AW272" i="14"/>
  <c r="AV272" i="14"/>
  <c r="AU272" i="14"/>
  <c r="AT272" i="14"/>
  <c r="AS272" i="14"/>
  <c r="AR272" i="14"/>
  <c r="AQ272" i="14"/>
  <c r="AY271" i="14"/>
  <c r="AX271" i="14"/>
  <c r="AW271" i="14"/>
  <c r="AV271" i="14"/>
  <c r="AU271" i="14"/>
  <c r="AT271" i="14"/>
  <c r="AS271" i="14"/>
  <c r="AR271" i="14"/>
  <c r="AQ271" i="14"/>
  <c r="AY270" i="14"/>
  <c r="AX270" i="14"/>
  <c r="AW270" i="14"/>
  <c r="AV270" i="14"/>
  <c r="AU270" i="14"/>
  <c r="AT270" i="14"/>
  <c r="AS270" i="14"/>
  <c r="AR270" i="14"/>
  <c r="AQ270" i="14"/>
  <c r="AY269" i="14"/>
  <c r="AX269" i="14"/>
  <c r="AW269" i="14"/>
  <c r="AV269" i="14"/>
  <c r="AU269" i="14"/>
  <c r="AT269" i="14"/>
  <c r="AS269" i="14"/>
  <c r="AR269" i="14"/>
  <c r="AQ269" i="14"/>
  <c r="AY268" i="14"/>
  <c r="AX268" i="14"/>
  <c r="AW268" i="14"/>
  <c r="AV268" i="14"/>
  <c r="AU268" i="14"/>
  <c r="AT268" i="14"/>
  <c r="AS268" i="14"/>
  <c r="AR268" i="14"/>
  <c r="AQ268" i="14"/>
  <c r="AY267" i="14"/>
  <c r="AX267" i="14"/>
  <c r="AW267" i="14"/>
  <c r="AV267" i="14"/>
  <c r="AU267" i="14"/>
  <c r="AT267" i="14"/>
  <c r="AS267" i="14"/>
  <c r="AR267" i="14"/>
  <c r="AQ267" i="14"/>
  <c r="AY266" i="14"/>
  <c r="AX266" i="14"/>
  <c r="AW266" i="14"/>
  <c r="AV266" i="14"/>
  <c r="AU266" i="14"/>
  <c r="AT266" i="14"/>
  <c r="AS266" i="14"/>
  <c r="AR266" i="14"/>
  <c r="AQ266" i="14"/>
  <c r="AY265" i="14"/>
  <c r="AX265" i="14"/>
  <c r="AW265" i="14"/>
  <c r="AV265" i="14"/>
  <c r="AU265" i="14"/>
  <c r="AT265" i="14"/>
  <c r="AS265" i="14"/>
  <c r="AR265" i="14"/>
  <c r="AQ265" i="14"/>
  <c r="AY264" i="14"/>
  <c r="AX264" i="14"/>
  <c r="AW264" i="14"/>
  <c r="AV264" i="14"/>
  <c r="AU264" i="14"/>
  <c r="AT264" i="14"/>
  <c r="AS264" i="14"/>
  <c r="AR264" i="14"/>
  <c r="AQ264" i="14"/>
  <c r="AY263" i="14"/>
  <c r="AX263" i="14"/>
  <c r="AW263" i="14"/>
  <c r="AV263" i="14"/>
  <c r="AU263" i="14"/>
  <c r="AT263" i="14"/>
  <c r="AS263" i="14"/>
  <c r="AR263" i="14"/>
  <c r="AQ263" i="14"/>
  <c r="BL240" i="14"/>
  <c r="BK240" i="14"/>
  <c r="BJ240" i="14"/>
  <c r="BI240" i="14"/>
  <c r="BH240" i="14"/>
  <c r="BG240" i="14"/>
  <c r="BF240" i="14"/>
  <c r="BE240" i="14"/>
  <c r="BD240" i="14"/>
  <c r="BL239" i="14"/>
  <c r="BK239" i="14"/>
  <c r="BJ239" i="14"/>
  <c r="BI239" i="14"/>
  <c r="BH239" i="14"/>
  <c r="BG239" i="14"/>
  <c r="BF239" i="14"/>
  <c r="BE239" i="14"/>
  <c r="BD239" i="14"/>
  <c r="BL238" i="14"/>
  <c r="BK238" i="14"/>
  <c r="BJ238" i="14"/>
  <c r="BI238" i="14"/>
  <c r="BH238" i="14"/>
  <c r="BG238" i="14"/>
  <c r="BF238" i="14"/>
  <c r="BE238" i="14"/>
  <c r="BD238" i="14"/>
  <c r="BL237" i="14"/>
  <c r="BK237" i="14"/>
  <c r="BJ237" i="14"/>
  <c r="BI237" i="14"/>
  <c r="BH237" i="14"/>
  <c r="BG237" i="14"/>
  <c r="BF237" i="14"/>
  <c r="BE237" i="14"/>
  <c r="BD237" i="14"/>
  <c r="BL236" i="14"/>
  <c r="BK236" i="14"/>
  <c r="BJ236" i="14"/>
  <c r="BI236" i="14"/>
  <c r="BH236" i="14"/>
  <c r="BG236" i="14"/>
  <c r="BF236" i="14"/>
  <c r="BE236" i="14"/>
  <c r="BD236" i="14"/>
  <c r="BL235" i="14"/>
  <c r="BK235" i="14"/>
  <c r="BJ235" i="14"/>
  <c r="BI235" i="14"/>
  <c r="BH235" i="14"/>
  <c r="BG235" i="14"/>
  <c r="BF235" i="14"/>
  <c r="BE235" i="14"/>
  <c r="BD235" i="14"/>
  <c r="BL234" i="14"/>
  <c r="BK234" i="14"/>
  <c r="BJ234" i="14"/>
  <c r="BI234" i="14"/>
  <c r="BH234" i="14"/>
  <c r="BG234" i="14"/>
  <c r="BF234" i="14"/>
  <c r="BE234" i="14"/>
  <c r="BD234" i="14"/>
  <c r="BL233" i="14"/>
  <c r="BK233" i="14"/>
  <c r="BJ233" i="14"/>
  <c r="BI233" i="14"/>
  <c r="BH233" i="14"/>
  <c r="BG233" i="14"/>
  <c r="BF233" i="14"/>
  <c r="BE233" i="14"/>
  <c r="BD233" i="14"/>
  <c r="BL232" i="14"/>
  <c r="BK232" i="14"/>
  <c r="BJ232" i="14"/>
  <c r="BI232" i="14"/>
  <c r="BH232" i="14"/>
  <c r="BG232" i="14"/>
  <c r="BF232" i="14"/>
  <c r="BE232" i="14"/>
  <c r="BD232" i="14"/>
  <c r="BL230" i="14"/>
  <c r="BK230" i="14"/>
  <c r="BJ230" i="14"/>
  <c r="BI230" i="14"/>
  <c r="BH230" i="14"/>
  <c r="BG230" i="14"/>
  <c r="BF230" i="14"/>
  <c r="BE230" i="14"/>
  <c r="BD230" i="14"/>
  <c r="BL229" i="14"/>
  <c r="BK229" i="14"/>
  <c r="BJ229" i="14"/>
  <c r="BI229" i="14"/>
  <c r="BH229" i="14"/>
  <c r="BG229" i="14"/>
  <c r="BF229" i="14"/>
  <c r="BE229" i="14"/>
  <c r="BD229" i="14"/>
  <c r="BL228" i="14"/>
  <c r="BK228" i="14"/>
  <c r="BJ228" i="14"/>
  <c r="BI228" i="14"/>
  <c r="BH228" i="14"/>
  <c r="BG228" i="14"/>
  <c r="BF228" i="14"/>
  <c r="BE228" i="14"/>
  <c r="BD228" i="14"/>
  <c r="BL227" i="14"/>
  <c r="BK227" i="14"/>
  <c r="BJ227" i="14"/>
  <c r="BI227" i="14"/>
  <c r="BH227" i="14"/>
  <c r="BG227" i="14"/>
  <c r="BF227" i="14"/>
  <c r="BE227" i="14"/>
  <c r="BD227" i="14"/>
  <c r="BL226" i="14"/>
  <c r="BK226" i="14"/>
  <c r="BJ226" i="14"/>
  <c r="BI226" i="14"/>
  <c r="BH226" i="14"/>
  <c r="BG226" i="14"/>
  <c r="BF226" i="14"/>
  <c r="BE226" i="14"/>
  <c r="BD226" i="14"/>
  <c r="BL225" i="14"/>
  <c r="BK225" i="14"/>
  <c r="BJ225" i="14"/>
  <c r="BI225" i="14"/>
  <c r="BH225" i="14"/>
  <c r="BG225" i="14"/>
  <c r="BF225" i="14"/>
  <c r="BE225" i="14"/>
  <c r="BD225" i="14"/>
  <c r="BL224" i="14"/>
  <c r="BK224" i="14"/>
  <c r="BJ224" i="14"/>
  <c r="BI224" i="14"/>
  <c r="BH224" i="14"/>
  <c r="BG224" i="14"/>
  <c r="BF224" i="14"/>
  <c r="BE224" i="14"/>
  <c r="BD224" i="14"/>
  <c r="AY240" i="14"/>
  <c r="AX240" i="14"/>
  <c r="AW240" i="14"/>
  <c r="AV240" i="14"/>
  <c r="AU240" i="14"/>
  <c r="AT240" i="14"/>
  <c r="AS240" i="14"/>
  <c r="AR240" i="14"/>
  <c r="AQ240" i="14"/>
  <c r="AY239" i="14"/>
  <c r="AX239" i="14"/>
  <c r="AW239" i="14"/>
  <c r="AV239" i="14"/>
  <c r="AU239" i="14"/>
  <c r="AT239" i="14"/>
  <c r="AS239" i="14"/>
  <c r="AR239" i="14"/>
  <c r="AQ239" i="14"/>
  <c r="AY238" i="14"/>
  <c r="AX238" i="14"/>
  <c r="AW238" i="14"/>
  <c r="AV238" i="14"/>
  <c r="AU238" i="14"/>
  <c r="AT238" i="14"/>
  <c r="AS238" i="14"/>
  <c r="AR238" i="14"/>
  <c r="AQ238" i="14"/>
  <c r="AY237" i="14"/>
  <c r="AX237" i="14"/>
  <c r="AW237" i="14"/>
  <c r="AV237" i="14"/>
  <c r="AU237" i="14"/>
  <c r="AT237" i="14"/>
  <c r="AS237" i="14"/>
  <c r="AR237" i="14"/>
  <c r="AQ237" i="14"/>
  <c r="AY236" i="14"/>
  <c r="AX236" i="14"/>
  <c r="AW236" i="14"/>
  <c r="AV236" i="14"/>
  <c r="AU236" i="14"/>
  <c r="AT236" i="14"/>
  <c r="AS236" i="14"/>
  <c r="AR236" i="14"/>
  <c r="AQ236" i="14"/>
  <c r="AY235" i="14"/>
  <c r="AX235" i="14"/>
  <c r="AW235" i="14"/>
  <c r="AV235" i="14"/>
  <c r="AU235" i="14"/>
  <c r="AT235" i="14"/>
  <c r="AS235" i="14"/>
  <c r="AR235" i="14"/>
  <c r="AQ235" i="14"/>
  <c r="AY234" i="14"/>
  <c r="AX234" i="14"/>
  <c r="AW234" i="14"/>
  <c r="AV234" i="14"/>
  <c r="AU234" i="14"/>
  <c r="AT234" i="14"/>
  <c r="AS234" i="14"/>
  <c r="AR234" i="14"/>
  <c r="AQ234" i="14"/>
  <c r="AY233" i="14"/>
  <c r="AX233" i="14"/>
  <c r="AW233" i="14"/>
  <c r="AV233" i="14"/>
  <c r="AU233" i="14"/>
  <c r="AT233" i="14"/>
  <c r="AS233" i="14"/>
  <c r="AR233" i="14"/>
  <c r="AQ233" i="14"/>
  <c r="AY232" i="14"/>
  <c r="AX232" i="14"/>
  <c r="AW232" i="14"/>
  <c r="AV232" i="14"/>
  <c r="AU232" i="14"/>
  <c r="AT232" i="14"/>
  <c r="AS232" i="14"/>
  <c r="AR232" i="14"/>
  <c r="AQ232" i="14"/>
  <c r="AY230" i="14"/>
  <c r="AX230" i="14"/>
  <c r="AW230" i="14"/>
  <c r="AV230" i="14"/>
  <c r="AU230" i="14"/>
  <c r="AT230" i="14"/>
  <c r="AS230" i="14"/>
  <c r="AR230" i="14"/>
  <c r="AQ230" i="14"/>
  <c r="AY229" i="14"/>
  <c r="AX229" i="14"/>
  <c r="AW229" i="14"/>
  <c r="AV229" i="14"/>
  <c r="AU229" i="14"/>
  <c r="AT229" i="14"/>
  <c r="AS229" i="14"/>
  <c r="AR229" i="14"/>
  <c r="AQ229" i="14"/>
  <c r="AY228" i="14"/>
  <c r="AX228" i="14"/>
  <c r="AW228" i="14"/>
  <c r="AV228" i="14"/>
  <c r="AU228" i="14"/>
  <c r="AT228" i="14"/>
  <c r="AS228" i="14"/>
  <c r="AR228" i="14"/>
  <c r="AQ228" i="14"/>
  <c r="AY227" i="14"/>
  <c r="AX227" i="14"/>
  <c r="AW227" i="14"/>
  <c r="AV227" i="14"/>
  <c r="AU227" i="14"/>
  <c r="AT227" i="14"/>
  <c r="AS227" i="14"/>
  <c r="AR227" i="14"/>
  <c r="AQ227" i="14"/>
  <c r="AY226" i="14"/>
  <c r="AX226" i="14"/>
  <c r="AW226" i="14"/>
  <c r="AV226" i="14"/>
  <c r="AU226" i="14"/>
  <c r="AT226" i="14"/>
  <c r="AS226" i="14"/>
  <c r="AR226" i="14"/>
  <c r="AQ226" i="14"/>
  <c r="AY225" i="14"/>
  <c r="AX225" i="14"/>
  <c r="AW225" i="14"/>
  <c r="AV225" i="14"/>
  <c r="AU225" i="14"/>
  <c r="AT225" i="14"/>
  <c r="AS225" i="14"/>
  <c r="AR225" i="14"/>
  <c r="AQ225" i="14"/>
  <c r="AY224" i="14"/>
  <c r="AX224" i="14"/>
  <c r="AW224" i="14"/>
  <c r="AV224" i="14"/>
  <c r="AU224" i="14"/>
  <c r="AT224" i="14"/>
  <c r="AS224" i="14"/>
  <c r="AR224" i="14"/>
  <c r="AQ224" i="14"/>
  <c r="AY213" i="14"/>
  <c r="AX213" i="14"/>
  <c r="AW213" i="14"/>
  <c r="AV213" i="14"/>
  <c r="AU213" i="14"/>
  <c r="AT213" i="14"/>
  <c r="AS213" i="14"/>
  <c r="AR213" i="14"/>
  <c r="AQ213" i="14"/>
  <c r="AY212" i="14"/>
  <c r="AX212" i="14"/>
  <c r="AW212" i="14"/>
  <c r="AV212" i="14"/>
  <c r="AU212" i="14"/>
  <c r="AT212" i="14"/>
  <c r="AS212" i="14"/>
  <c r="AR212" i="14"/>
  <c r="AQ212" i="14"/>
  <c r="AY211" i="14"/>
  <c r="AX211" i="14"/>
  <c r="AW211" i="14"/>
  <c r="AV211" i="14"/>
  <c r="AU211" i="14"/>
  <c r="AT211" i="14"/>
  <c r="AS211" i="14"/>
  <c r="AR211" i="14"/>
  <c r="AQ211" i="14"/>
  <c r="AY210" i="14"/>
  <c r="AX210" i="14"/>
  <c r="AW210" i="14"/>
  <c r="AV210" i="14"/>
  <c r="AU210" i="14"/>
  <c r="AT210" i="14"/>
  <c r="AS210" i="14"/>
  <c r="AR210" i="14"/>
  <c r="AQ210" i="14"/>
  <c r="AY209" i="14"/>
  <c r="AX209" i="14"/>
  <c r="AW209" i="14"/>
  <c r="AV209" i="14"/>
  <c r="AU209" i="14"/>
  <c r="AT209" i="14"/>
  <c r="AS209" i="14"/>
  <c r="AR209" i="14"/>
  <c r="AQ209" i="14"/>
  <c r="AY208" i="14"/>
  <c r="AX208" i="14"/>
  <c r="AW208" i="14"/>
  <c r="AV208" i="14"/>
  <c r="AU208" i="14"/>
  <c r="AT208" i="14"/>
  <c r="AS208" i="14"/>
  <c r="AR208" i="14"/>
  <c r="AQ208" i="14"/>
  <c r="AY207" i="14"/>
  <c r="AX207" i="14"/>
  <c r="AW207" i="14"/>
  <c r="AV207" i="14"/>
  <c r="AU207" i="14"/>
  <c r="AT207" i="14"/>
  <c r="AS207" i="14"/>
  <c r="AR207" i="14"/>
  <c r="AQ207" i="14"/>
  <c r="AY206" i="14"/>
  <c r="AX206" i="14"/>
  <c r="AW206" i="14"/>
  <c r="AV206" i="14"/>
  <c r="AU206" i="14"/>
  <c r="AT206" i="14"/>
  <c r="AS206" i="14"/>
  <c r="AR206" i="14"/>
  <c r="AQ206" i="14"/>
  <c r="AY205" i="14"/>
  <c r="AX205" i="14"/>
  <c r="AW205" i="14"/>
  <c r="AV205" i="14"/>
  <c r="AU205" i="14"/>
  <c r="AT205" i="14"/>
  <c r="AS205" i="14"/>
  <c r="AR205" i="14"/>
  <c r="AQ205" i="14"/>
  <c r="AY204" i="14"/>
  <c r="AX204" i="14"/>
  <c r="AW204" i="14"/>
  <c r="AV204" i="14"/>
  <c r="AU204" i="14"/>
  <c r="AT204" i="14"/>
  <c r="AS204" i="14"/>
  <c r="AR204" i="14"/>
  <c r="AQ204" i="14"/>
  <c r="AY203" i="14"/>
  <c r="AX203" i="14"/>
  <c r="AW203" i="14"/>
  <c r="AV203" i="14"/>
  <c r="AU203" i="14"/>
  <c r="AT203" i="14"/>
  <c r="AS203" i="14"/>
  <c r="AR203" i="14"/>
  <c r="AQ203" i="14"/>
  <c r="AY202" i="14"/>
  <c r="AX202" i="14"/>
  <c r="AW202" i="14"/>
  <c r="AV202" i="14"/>
  <c r="AU202" i="14"/>
  <c r="AT202" i="14"/>
  <c r="AS202" i="14"/>
  <c r="AR202" i="14"/>
  <c r="AQ202" i="14"/>
  <c r="AY201" i="14"/>
  <c r="AX201" i="14"/>
  <c r="AW201" i="14"/>
  <c r="AV201" i="14"/>
  <c r="AU201" i="14"/>
  <c r="AT201" i="14"/>
  <c r="AS201" i="14"/>
  <c r="AR201" i="14"/>
  <c r="AQ201" i="14"/>
  <c r="AY200" i="14"/>
  <c r="AX200" i="14"/>
  <c r="AW200" i="14"/>
  <c r="AV200" i="14"/>
  <c r="AU200" i="14"/>
  <c r="AT200" i="14"/>
  <c r="AS200" i="14"/>
  <c r="AR200" i="14"/>
  <c r="AQ200" i="14"/>
  <c r="AY199" i="14"/>
  <c r="AX199" i="14"/>
  <c r="AW199" i="14"/>
  <c r="AV199" i="14"/>
  <c r="AU199" i="14"/>
  <c r="AT199" i="14"/>
  <c r="AS199" i="14"/>
  <c r="AR199" i="14"/>
  <c r="AQ199" i="14"/>
  <c r="AY198" i="14"/>
  <c r="AX198" i="14"/>
  <c r="AW198" i="14"/>
  <c r="AV198" i="14"/>
  <c r="AU198" i="14"/>
  <c r="AT198" i="14"/>
  <c r="AS198" i="14"/>
  <c r="AR198" i="14"/>
  <c r="AQ198" i="14"/>
  <c r="AY197" i="14"/>
  <c r="AX197" i="14"/>
  <c r="AW197" i="14"/>
  <c r="AV197" i="14"/>
  <c r="AU197" i="14"/>
  <c r="AT197" i="14"/>
  <c r="AS197" i="14"/>
  <c r="AR197" i="14"/>
  <c r="AQ197" i="14"/>
  <c r="AY196" i="14"/>
  <c r="AX196" i="14"/>
  <c r="AW196" i="14"/>
  <c r="AV196" i="14"/>
  <c r="AU196" i="14"/>
  <c r="AT196" i="14"/>
  <c r="AS196" i="14"/>
  <c r="AR196" i="14"/>
  <c r="AQ196" i="14"/>
  <c r="AY185" i="14"/>
  <c r="AX185" i="14"/>
  <c r="AW185" i="14"/>
  <c r="AV185" i="14"/>
  <c r="AU185" i="14"/>
  <c r="AT185" i="14"/>
  <c r="AS185" i="14"/>
  <c r="AR185" i="14"/>
  <c r="AQ185" i="14"/>
  <c r="AY184" i="14"/>
  <c r="AX184" i="14"/>
  <c r="AW184" i="14"/>
  <c r="AV184" i="14"/>
  <c r="AU184" i="14"/>
  <c r="AT184" i="14"/>
  <c r="AS184" i="14"/>
  <c r="AR184" i="14"/>
  <c r="AQ184" i="14"/>
  <c r="AY183" i="14"/>
  <c r="AX183" i="14"/>
  <c r="AW183" i="14"/>
  <c r="AV183" i="14"/>
  <c r="AU183" i="14"/>
  <c r="AT183" i="14"/>
  <c r="AS183" i="14"/>
  <c r="AR183" i="14"/>
  <c r="AQ183" i="14"/>
  <c r="AY182" i="14"/>
  <c r="AX182" i="14"/>
  <c r="AW182" i="14"/>
  <c r="AV182" i="14"/>
  <c r="AU182" i="14"/>
  <c r="AT182" i="14"/>
  <c r="AS182" i="14"/>
  <c r="AR182" i="14"/>
  <c r="AQ182" i="14"/>
  <c r="AY181" i="14"/>
  <c r="AX181" i="14"/>
  <c r="AW181" i="14"/>
  <c r="AV181" i="14"/>
  <c r="AU181" i="14"/>
  <c r="AT181" i="14"/>
  <c r="AS181" i="14"/>
  <c r="AR181" i="14"/>
  <c r="AQ181" i="14"/>
  <c r="AY180" i="14"/>
  <c r="AX180" i="14"/>
  <c r="AW180" i="14"/>
  <c r="AV180" i="14"/>
  <c r="AU180" i="14"/>
  <c r="AT180" i="14"/>
  <c r="AS180" i="14"/>
  <c r="AR180" i="14"/>
  <c r="AQ180" i="14"/>
  <c r="AY179" i="14"/>
  <c r="AX179" i="14"/>
  <c r="AW179" i="14"/>
  <c r="AV179" i="14"/>
  <c r="AU179" i="14"/>
  <c r="AT179" i="14"/>
  <c r="AS179" i="14"/>
  <c r="AR179" i="14"/>
  <c r="AQ179" i="14"/>
  <c r="AY178" i="14"/>
  <c r="AX178" i="14"/>
  <c r="AW178" i="14"/>
  <c r="AV178" i="14"/>
  <c r="AU178" i="14"/>
  <c r="AT178" i="14"/>
  <c r="AS178" i="14"/>
  <c r="AR178" i="14"/>
  <c r="AQ178" i="14"/>
  <c r="AY177" i="14"/>
  <c r="AX177" i="14"/>
  <c r="AW177" i="14"/>
  <c r="AV177" i="14"/>
  <c r="AU177" i="14"/>
  <c r="AT177" i="14"/>
  <c r="AS177" i="14"/>
  <c r="AR177" i="14"/>
  <c r="AQ177" i="14"/>
  <c r="AY176" i="14"/>
  <c r="AX176" i="14"/>
  <c r="AW176" i="14"/>
  <c r="AV176" i="14"/>
  <c r="AU176" i="14"/>
  <c r="AT176" i="14"/>
  <c r="AS176" i="14"/>
  <c r="AR176" i="14"/>
  <c r="AQ176" i="14"/>
  <c r="AY175" i="14"/>
  <c r="AX175" i="14"/>
  <c r="AW175" i="14"/>
  <c r="AV175" i="14"/>
  <c r="AU175" i="14"/>
  <c r="AT175" i="14"/>
  <c r="AS175" i="14"/>
  <c r="AR175" i="14"/>
  <c r="AQ175" i="14"/>
  <c r="AY174" i="14"/>
  <c r="AX174" i="14"/>
  <c r="AW174" i="14"/>
  <c r="AV174" i="14"/>
  <c r="AU174" i="14"/>
  <c r="AT174" i="14"/>
  <c r="AS174" i="14"/>
  <c r="AR174" i="14"/>
  <c r="AQ174" i="14"/>
  <c r="AY173" i="14"/>
  <c r="AX173" i="14"/>
  <c r="AW173" i="14"/>
  <c r="AV173" i="14"/>
  <c r="AU173" i="14"/>
  <c r="AT173" i="14"/>
  <c r="AS173" i="14"/>
  <c r="AR173" i="14"/>
  <c r="AQ173" i="14"/>
  <c r="AY172" i="14"/>
  <c r="AX172" i="14"/>
  <c r="AW172" i="14"/>
  <c r="AV172" i="14"/>
  <c r="AU172" i="14"/>
  <c r="AT172" i="14"/>
  <c r="AS172" i="14"/>
  <c r="AR172" i="14"/>
  <c r="AQ172" i="14"/>
  <c r="BO185" i="14"/>
  <c r="BL185" i="14"/>
  <c r="BK185" i="14"/>
  <c r="BJ185" i="14"/>
  <c r="BI185" i="14"/>
  <c r="BH185" i="14"/>
  <c r="BG185" i="14"/>
  <c r="BF185" i="14"/>
  <c r="BE185" i="14"/>
  <c r="BD185" i="14"/>
  <c r="BO184" i="14"/>
  <c r="BL184" i="14"/>
  <c r="BK184" i="14"/>
  <c r="BJ184" i="14"/>
  <c r="BI184" i="14"/>
  <c r="BH184" i="14"/>
  <c r="BG184" i="14"/>
  <c r="BF184" i="14"/>
  <c r="BE184" i="14"/>
  <c r="BD184" i="14"/>
  <c r="BO183" i="14"/>
  <c r="BL183" i="14"/>
  <c r="BK183" i="14"/>
  <c r="BJ183" i="14"/>
  <c r="BI183" i="14"/>
  <c r="BH183" i="14"/>
  <c r="BG183" i="14"/>
  <c r="BF183" i="14"/>
  <c r="BE183" i="14"/>
  <c r="BD183" i="14"/>
  <c r="BO182" i="14"/>
  <c r="BL182" i="14"/>
  <c r="BK182" i="14"/>
  <c r="BJ182" i="14"/>
  <c r="BI182" i="14"/>
  <c r="BH182" i="14"/>
  <c r="BG182" i="14"/>
  <c r="BF182" i="14"/>
  <c r="BE182" i="14"/>
  <c r="BD182" i="14"/>
  <c r="BO181" i="14"/>
  <c r="BL181" i="14"/>
  <c r="BK181" i="14"/>
  <c r="BJ181" i="14"/>
  <c r="BI181" i="14"/>
  <c r="BH181" i="14"/>
  <c r="BG181" i="14"/>
  <c r="BF181" i="14"/>
  <c r="BE181" i="14"/>
  <c r="BD181" i="14"/>
  <c r="BO180" i="14"/>
  <c r="BL180" i="14"/>
  <c r="BK180" i="14"/>
  <c r="BJ180" i="14"/>
  <c r="BI180" i="14"/>
  <c r="BH180" i="14"/>
  <c r="BG180" i="14"/>
  <c r="BF180" i="14"/>
  <c r="BE180" i="14"/>
  <c r="BD180" i="14"/>
  <c r="BO179" i="14"/>
  <c r="BL179" i="14"/>
  <c r="BK179" i="14"/>
  <c r="BJ179" i="14"/>
  <c r="BI179" i="14"/>
  <c r="BH179" i="14"/>
  <c r="BG179" i="14"/>
  <c r="BF179" i="14"/>
  <c r="BE179" i="14"/>
  <c r="BD179" i="14"/>
  <c r="BO178" i="14"/>
  <c r="BL178" i="14"/>
  <c r="BK178" i="14"/>
  <c r="BJ178" i="14"/>
  <c r="BI178" i="14"/>
  <c r="BH178" i="14"/>
  <c r="BG178" i="14"/>
  <c r="BF178" i="14"/>
  <c r="BE178" i="14"/>
  <c r="BD178" i="14"/>
  <c r="BO177" i="14"/>
  <c r="BL177" i="14"/>
  <c r="BK177" i="14"/>
  <c r="BJ177" i="14"/>
  <c r="BI177" i="14"/>
  <c r="BH177" i="14"/>
  <c r="BG177" i="14"/>
  <c r="BF177" i="14"/>
  <c r="BE177" i="14"/>
  <c r="BD177" i="14"/>
  <c r="BO176" i="14"/>
  <c r="BL176" i="14"/>
  <c r="BK176" i="14"/>
  <c r="BJ176" i="14"/>
  <c r="BI176" i="14"/>
  <c r="BH176" i="14"/>
  <c r="BG176" i="14"/>
  <c r="BF176" i="14"/>
  <c r="BE176" i="14"/>
  <c r="BD176" i="14"/>
  <c r="BO175" i="14"/>
  <c r="BL175" i="14"/>
  <c r="BK175" i="14"/>
  <c r="BJ175" i="14"/>
  <c r="BI175" i="14"/>
  <c r="BH175" i="14"/>
  <c r="BG175" i="14"/>
  <c r="BF175" i="14"/>
  <c r="BE175" i="14"/>
  <c r="BD175" i="14"/>
  <c r="BO174" i="14"/>
  <c r="BL174" i="14"/>
  <c r="BK174" i="14"/>
  <c r="BJ174" i="14"/>
  <c r="BI174" i="14"/>
  <c r="BH174" i="14"/>
  <c r="BG174" i="14"/>
  <c r="BF174" i="14"/>
  <c r="BE174" i="14"/>
  <c r="BD174" i="14"/>
  <c r="BO173" i="14"/>
  <c r="BL173" i="14"/>
  <c r="BK173" i="14"/>
  <c r="BJ173" i="14"/>
  <c r="BI173" i="14"/>
  <c r="BH173" i="14"/>
  <c r="BG173" i="14"/>
  <c r="BF173" i="14"/>
  <c r="BE173" i="14"/>
  <c r="BD173" i="14"/>
  <c r="BO172" i="14"/>
  <c r="BL172" i="14"/>
  <c r="BK172" i="14"/>
  <c r="BJ172" i="14"/>
  <c r="BI172" i="14"/>
  <c r="BH172" i="14"/>
  <c r="BG172" i="14"/>
  <c r="BF172" i="14"/>
  <c r="BE172" i="14"/>
  <c r="BD172" i="14"/>
  <c r="BY185" i="14"/>
  <c r="BX185" i="14"/>
  <c r="BW185" i="14"/>
  <c r="BV185" i="14"/>
  <c r="BU185" i="14"/>
  <c r="BT185" i="14"/>
  <c r="BS185" i="14"/>
  <c r="BR185" i="14"/>
  <c r="BQ185" i="14"/>
  <c r="BY184" i="14"/>
  <c r="BX184" i="14"/>
  <c r="BW184" i="14"/>
  <c r="BV184" i="14"/>
  <c r="BU184" i="14"/>
  <c r="BT184" i="14"/>
  <c r="BS184" i="14"/>
  <c r="BR184" i="14"/>
  <c r="BQ184" i="14"/>
  <c r="BY183" i="14"/>
  <c r="BX183" i="14"/>
  <c r="BW183" i="14"/>
  <c r="BV183" i="14"/>
  <c r="BU183" i="14"/>
  <c r="BT183" i="14"/>
  <c r="BS183" i="14"/>
  <c r="BR183" i="14"/>
  <c r="BQ183" i="14"/>
  <c r="BY182" i="14"/>
  <c r="BX182" i="14"/>
  <c r="BW182" i="14"/>
  <c r="BV182" i="14"/>
  <c r="BU182" i="14"/>
  <c r="BT182" i="14"/>
  <c r="BS182" i="14"/>
  <c r="BR182" i="14"/>
  <c r="BQ182" i="14"/>
  <c r="BY181" i="14"/>
  <c r="BX181" i="14"/>
  <c r="BW181" i="14"/>
  <c r="BV181" i="14"/>
  <c r="BU181" i="14"/>
  <c r="BT181" i="14"/>
  <c r="BS181" i="14"/>
  <c r="BR181" i="14"/>
  <c r="BQ181" i="14"/>
  <c r="BY180" i="14"/>
  <c r="BX180" i="14"/>
  <c r="BW180" i="14"/>
  <c r="BV180" i="14"/>
  <c r="BU180" i="14"/>
  <c r="BT180" i="14"/>
  <c r="BS180" i="14"/>
  <c r="BR180" i="14"/>
  <c r="BQ180" i="14"/>
  <c r="BY179" i="14"/>
  <c r="BX179" i="14"/>
  <c r="BW179" i="14"/>
  <c r="BV179" i="14"/>
  <c r="BU179" i="14"/>
  <c r="BT179" i="14"/>
  <c r="BS179" i="14"/>
  <c r="BR179" i="14"/>
  <c r="BQ179" i="14"/>
  <c r="BY178" i="14"/>
  <c r="BX178" i="14"/>
  <c r="BW178" i="14"/>
  <c r="BV178" i="14"/>
  <c r="BU178" i="14"/>
  <c r="BT178" i="14"/>
  <c r="BS178" i="14"/>
  <c r="BR178" i="14"/>
  <c r="BQ178" i="14"/>
  <c r="BY177" i="14"/>
  <c r="BX177" i="14"/>
  <c r="BW177" i="14"/>
  <c r="BV177" i="14"/>
  <c r="BU177" i="14"/>
  <c r="BT177" i="14"/>
  <c r="BS177" i="14"/>
  <c r="BR177" i="14"/>
  <c r="BQ177" i="14"/>
  <c r="BY176" i="14"/>
  <c r="BX176" i="14"/>
  <c r="BW176" i="14"/>
  <c r="BV176" i="14"/>
  <c r="BU176" i="14"/>
  <c r="BT176" i="14"/>
  <c r="BS176" i="14"/>
  <c r="BR176" i="14"/>
  <c r="BQ176" i="14"/>
  <c r="BY175" i="14"/>
  <c r="BX175" i="14"/>
  <c r="BW175" i="14"/>
  <c r="BV175" i="14"/>
  <c r="BU175" i="14"/>
  <c r="BT175" i="14"/>
  <c r="BS175" i="14"/>
  <c r="BR175" i="14"/>
  <c r="BQ175" i="14"/>
  <c r="BY174" i="14"/>
  <c r="BX174" i="14"/>
  <c r="BW174" i="14"/>
  <c r="BV174" i="14"/>
  <c r="BU174" i="14"/>
  <c r="BT174" i="14"/>
  <c r="BS174" i="14"/>
  <c r="BR174" i="14"/>
  <c r="BQ174" i="14"/>
  <c r="BY173" i="14"/>
  <c r="BX173" i="14"/>
  <c r="BW173" i="14"/>
  <c r="BV173" i="14"/>
  <c r="BU173" i="14"/>
  <c r="BT173" i="14"/>
  <c r="BS173" i="14"/>
  <c r="BR173" i="14"/>
  <c r="BQ173" i="14"/>
  <c r="BY172" i="14"/>
  <c r="BX172" i="14"/>
  <c r="BW172" i="14"/>
  <c r="BV172" i="14"/>
  <c r="BU172" i="14"/>
  <c r="BT172" i="14"/>
  <c r="BS172" i="14"/>
  <c r="BR172" i="14"/>
  <c r="BQ172" i="14"/>
  <c r="BY157" i="14"/>
  <c r="BX157" i="14"/>
  <c r="BW157" i="14"/>
  <c r="BV157" i="14"/>
  <c r="BU157" i="14"/>
  <c r="BT157" i="14"/>
  <c r="BS157" i="14"/>
  <c r="BR157" i="14"/>
  <c r="BQ157" i="14"/>
  <c r="BY156" i="14"/>
  <c r="BX156" i="14"/>
  <c r="BW156" i="14"/>
  <c r="BV156" i="14"/>
  <c r="BU156" i="14"/>
  <c r="BT156" i="14"/>
  <c r="BS156" i="14"/>
  <c r="BR156" i="14"/>
  <c r="BQ156" i="14"/>
  <c r="BY155" i="14"/>
  <c r="BX155" i="14"/>
  <c r="BW155" i="14"/>
  <c r="BV155" i="14"/>
  <c r="BU155" i="14"/>
  <c r="BT155" i="14"/>
  <c r="BS155" i="14"/>
  <c r="BR155" i="14"/>
  <c r="BQ155" i="14"/>
  <c r="BY154" i="14"/>
  <c r="BX154" i="14"/>
  <c r="BW154" i="14"/>
  <c r="BV154" i="14"/>
  <c r="BU154" i="14"/>
  <c r="BT154" i="14"/>
  <c r="BS154" i="14"/>
  <c r="BR154" i="14"/>
  <c r="BQ154" i="14"/>
  <c r="BY153" i="14"/>
  <c r="BX153" i="14"/>
  <c r="BW153" i="14"/>
  <c r="BV153" i="14"/>
  <c r="BU153" i="14"/>
  <c r="BT153" i="14"/>
  <c r="BS153" i="14"/>
  <c r="BR153" i="14"/>
  <c r="BQ153" i="14"/>
  <c r="BY152" i="14"/>
  <c r="BX152" i="14"/>
  <c r="BW152" i="14"/>
  <c r="BV152" i="14"/>
  <c r="BU152" i="14"/>
  <c r="BT152" i="14"/>
  <c r="BS152" i="14"/>
  <c r="BR152" i="14"/>
  <c r="BQ152" i="14"/>
  <c r="BY151" i="14"/>
  <c r="BX151" i="14"/>
  <c r="BW151" i="14"/>
  <c r="BV151" i="14"/>
  <c r="BU151" i="14"/>
  <c r="BT151" i="14"/>
  <c r="BS151" i="14"/>
  <c r="BR151" i="14"/>
  <c r="BQ151" i="14"/>
  <c r="BY150" i="14"/>
  <c r="BX150" i="14"/>
  <c r="BW150" i="14"/>
  <c r="BV150" i="14"/>
  <c r="BU150" i="14"/>
  <c r="BT150" i="14"/>
  <c r="BS150" i="14"/>
  <c r="BR150" i="14"/>
  <c r="BQ150" i="14"/>
  <c r="BY149" i="14"/>
  <c r="BX149" i="14"/>
  <c r="BW149" i="14"/>
  <c r="BV149" i="14"/>
  <c r="BU149" i="14"/>
  <c r="BT149" i="14"/>
  <c r="BS149" i="14"/>
  <c r="BR149" i="14"/>
  <c r="BQ149" i="14"/>
  <c r="BY148" i="14"/>
  <c r="BX148" i="14"/>
  <c r="BW148" i="14"/>
  <c r="BV148" i="14"/>
  <c r="BU148" i="14"/>
  <c r="BT148" i="14"/>
  <c r="BS148" i="14"/>
  <c r="BR148" i="14"/>
  <c r="BQ148" i="14"/>
  <c r="BY147" i="14"/>
  <c r="BX147" i="14"/>
  <c r="BW147" i="14"/>
  <c r="BV147" i="14"/>
  <c r="BU147" i="14"/>
  <c r="BT147" i="14"/>
  <c r="BS147" i="14"/>
  <c r="BR147" i="14"/>
  <c r="BQ147" i="14"/>
  <c r="BY146" i="14"/>
  <c r="BX146" i="14"/>
  <c r="BW146" i="14"/>
  <c r="BV146" i="14"/>
  <c r="BU146" i="14"/>
  <c r="BT146" i="14"/>
  <c r="BS146" i="14"/>
  <c r="BR146" i="14"/>
  <c r="BQ146" i="14"/>
  <c r="BY145" i="14"/>
  <c r="BX145" i="14"/>
  <c r="BW145" i="14"/>
  <c r="BV145" i="14"/>
  <c r="BU145" i="14"/>
  <c r="BT145" i="14"/>
  <c r="BS145" i="14"/>
  <c r="BR145" i="14"/>
  <c r="BQ145" i="14"/>
  <c r="BY144" i="14"/>
  <c r="BX144" i="14"/>
  <c r="BW144" i="14"/>
  <c r="BV144" i="14"/>
  <c r="BU144" i="14"/>
  <c r="BT144" i="14"/>
  <c r="BS144" i="14"/>
  <c r="BR144" i="14"/>
  <c r="BQ144" i="14"/>
  <c r="BY143" i="14"/>
  <c r="BX143" i="14"/>
  <c r="BW143" i="14"/>
  <c r="BV143" i="14"/>
  <c r="BU143" i="14"/>
  <c r="BT143" i="14"/>
  <c r="BS143" i="14"/>
  <c r="BR143" i="14"/>
  <c r="BQ143" i="14"/>
  <c r="BY142" i="14"/>
  <c r="BX142" i="14"/>
  <c r="BW142" i="14"/>
  <c r="BV142" i="14"/>
  <c r="BU142" i="14"/>
  <c r="BT142" i="14"/>
  <c r="BS142" i="14"/>
  <c r="BR142" i="14"/>
  <c r="BQ142" i="14"/>
  <c r="BY141" i="14"/>
  <c r="BX141" i="14"/>
  <c r="BW141" i="14"/>
  <c r="BV141" i="14"/>
  <c r="BU141" i="14"/>
  <c r="BT141" i="14"/>
  <c r="BS141" i="14"/>
  <c r="BR141" i="14"/>
  <c r="BQ141" i="14"/>
  <c r="BO157" i="14"/>
  <c r="BL157" i="14"/>
  <c r="BK157" i="14"/>
  <c r="BJ157" i="14"/>
  <c r="BI157" i="14"/>
  <c r="BH157" i="14"/>
  <c r="BG157" i="14"/>
  <c r="BF157" i="14"/>
  <c r="BE157" i="14"/>
  <c r="BD157" i="14"/>
  <c r="BO156" i="14"/>
  <c r="BL156" i="14"/>
  <c r="BK156" i="14"/>
  <c r="BJ156" i="14"/>
  <c r="BI156" i="14"/>
  <c r="BH156" i="14"/>
  <c r="BG156" i="14"/>
  <c r="BF156" i="14"/>
  <c r="BE156" i="14"/>
  <c r="BD156" i="14"/>
  <c r="BO155" i="14"/>
  <c r="BL155" i="14"/>
  <c r="BK155" i="14"/>
  <c r="BJ155" i="14"/>
  <c r="BI155" i="14"/>
  <c r="BH155" i="14"/>
  <c r="BG155" i="14"/>
  <c r="BF155" i="14"/>
  <c r="BE155" i="14"/>
  <c r="BD155" i="14"/>
  <c r="BO154" i="14"/>
  <c r="BL154" i="14"/>
  <c r="BK154" i="14"/>
  <c r="BJ154" i="14"/>
  <c r="BI154" i="14"/>
  <c r="BH154" i="14"/>
  <c r="BG154" i="14"/>
  <c r="BF154" i="14"/>
  <c r="BE154" i="14"/>
  <c r="BD154" i="14"/>
  <c r="BO153" i="14"/>
  <c r="BL153" i="14"/>
  <c r="BK153" i="14"/>
  <c r="BJ153" i="14"/>
  <c r="BI153" i="14"/>
  <c r="BH153" i="14"/>
  <c r="BG153" i="14"/>
  <c r="BF153" i="14"/>
  <c r="BE153" i="14"/>
  <c r="BD153" i="14"/>
  <c r="BO152" i="14"/>
  <c r="BL152" i="14"/>
  <c r="BK152" i="14"/>
  <c r="BJ152" i="14"/>
  <c r="BI152" i="14"/>
  <c r="BH152" i="14"/>
  <c r="BG152" i="14"/>
  <c r="BF152" i="14"/>
  <c r="BE152" i="14"/>
  <c r="BD152" i="14"/>
  <c r="BO151" i="14"/>
  <c r="BL151" i="14"/>
  <c r="BK151" i="14"/>
  <c r="BJ151" i="14"/>
  <c r="BI151" i="14"/>
  <c r="BH151" i="14"/>
  <c r="BG151" i="14"/>
  <c r="BF151" i="14"/>
  <c r="BE151" i="14"/>
  <c r="BD151" i="14"/>
  <c r="BO150" i="14"/>
  <c r="BL150" i="14"/>
  <c r="BK150" i="14"/>
  <c r="BJ150" i="14"/>
  <c r="BI150" i="14"/>
  <c r="BH150" i="14"/>
  <c r="BG150" i="14"/>
  <c r="BF150" i="14"/>
  <c r="BE150" i="14"/>
  <c r="BD150" i="14"/>
  <c r="BO149" i="14"/>
  <c r="BL149" i="14"/>
  <c r="BK149" i="14"/>
  <c r="BJ149" i="14"/>
  <c r="BI149" i="14"/>
  <c r="BH149" i="14"/>
  <c r="BG149" i="14"/>
  <c r="BF149" i="14"/>
  <c r="BE149" i="14"/>
  <c r="BD149" i="14"/>
  <c r="BO148" i="14"/>
  <c r="BL148" i="14"/>
  <c r="BK148" i="14"/>
  <c r="BJ148" i="14"/>
  <c r="BI148" i="14"/>
  <c r="BH148" i="14"/>
  <c r="BG148" i="14"/>
  <c r="BF148" i="14"/>
  <c r="BE148" i="14"/>
  <c r="BD148" i="14"/>
  <c r="BO147" i="14"/>
  <c r="BL147" i="14"/>
  <c r="BK147" i="14"/>
  <c r="BJ147" i="14"/>
  <c r="BI147" i="14"/>
  <c r="BH147" i="14"/>
  <c r="BG147" i="14"/>
  <c r="BF147" i="14"/>
  <c r="BE147" i="14"/>
  <c r="BD147" i="14"/>
  <c r="BO146" i="14"/>
  <c r="BL146" i="14"/>
  <c r="BK146" i="14"/>
  <c r="BJ146" i="14"/>
  <c r="BI146" i="14"/>
  <c r="BH146" i="14"/>
  <c r="BG146" i="14"/>
  <c r="BF146" i="14"/>
  <c r="BE146" i="14"/>
  <c r="BD146" i="14"/>
  <c r="BO145" i="14"/>
  <c r="BL145" i="14"/>
  <c r="BK145" i="14"/>
  <c r="BJ145" i="14"/>
  <c r="BI145" i="14"/>
  <c r="BH145" i="14"/>
  <c r="BG145" i="14"/>
  <c r="BF145" i="14"/>
  <c r="BE145" i="14"/>
  <c r="BD145" i="14"/>
  <c r="BO144" i="14"/>
  <c r="BL144" i="14"/>
  <c r="BK144" i="14"/>
  <c r="BJ144" i="14"/>
  <c r="BI144" i="14"/>
  <c r="BH144" i="14"/>
  <c r="BG144" i="14"/>
  <c r="BF144" i="14"/>
  <c r="BE144" i="14"/>
  <c r="BD144" i="14"/>
  <c r="BO143" i="14"/>
  <c r="BO142" i="14"/>
  <c r="BL143" i="14"/>
  <c r="BK143" i="14"/>
  <c r="BJ143" i="14"/>
  <c r="BI143" i="14"/>
  <c r="BH143" i="14"/>
  <c r="BG143" i="14"/>
  <c r="BF143" i="14"/>
  <c r="BE143" i="14"/>
  <c r="BD143" i="14"/>
  <c r="BO141" i="14"/>
  <c r="BL142" i="14"/>
  <c r="BK142" i="14"/>
  <c r="BJ142" i="14"/>
  <c r="BI142" i="14"/>
  <c r="BH142" i="14"/>
  <c r="BG142" i="14"/>
  <c r="BF142" i="14"/>
  <c r="BE142" i="14"/>
  <c r="BD142" i="14"/>
  <c r="BO140" i="14"/>
  <c r="BL141" i="14"/>
  <c r="BK141" i="14"/>
  <c r="BJ141" i="14"/>
  <c r="BI141" i="14"/>
  <c r="BH141" i="14"/>
  <c r="BG141" i="14"/>
  <c r="BF141" i="14"/>
  <c r="BE141" i="14"/>
  <c r="BD141" i="14"/>
  <c r="AY157" i="14"/>
  <c r="AX157" i="14"/>
  <c r="AW157" i="14"/>
  <c r="AV157" i="14"/>
  <c r="AU157" i="14"/>
  <c r="AT157" i="14"/>
  <c r="AS157" i="14"/>
  <c r="AR157" i="14"/>
  <c r="AQ157" i="14"/>
  <c r="AY156" i="14"/>
  <c r="AX156" i="14"/>
  <c r="AW156" i="14"/>
  <c r="AV156" i="14"/>
  <c r="AU156" i="14"/>
  <c r="AT156" i="14"/>
  <c r="AS156" i="14"/>
  <c r="AR156" i="14"/>
  <c r="AQ156" i="14"/>
  <c r="AY155" i="14"/>
  <c r="AX155" i="14"/>
  <c r="AW155" i="14"/>
  <c r="AV155" i="14"/>
  <c r="AU155" i="14"/>
  <c r="AT155" i="14"/>
  <c r="AS155" i="14"/>
  <c r="AR155" i="14"/>
  <c r="AQ155" i="14"/>
  <c r="AY154" i="14"/>
  <c r="AX154" i="14"/>
  <c r="AW154" i="14"/>
  <c r="AV154" i="14"/>
  <c r="AU154" i="14"/>
  <c r="AT154" i="14"/>
  <c r="AS154" i="14"/>
  <c r="AR154" i="14"/>
  <c r="AQ154" i="14"/>
  <c r="AY153" i="14"/>
  <c r="AX153" i="14"/>
  <c r="AW153" i="14"/>
  <c r="AV153" i="14"/>
  <c r="AU153" i="14"/>
  <c r="AT153" i="14"/>
  <c r="AS153" i="14"/>
  <c r="AR153" i="14"/>
  <c r="AQ153" i="14"/>
  <c r="AY152" i="14"/>
  <c r="AX152" i="14"/>
  <c r="AW152" i="14"/>
  <c r="AV152" i="14"/>
  <c r="AU152" i="14"/>
  <c r="AT152" i="14"/>
  <c r="AS152" i="14"/>
  <c r="AR152" i="14"/>
  <c r="AQ152" i="14"/>
  <c r="AY151" i="14"/>
  <c r="AX151" i="14"/>
  <c r="AW151" i="14"/>
  <c r="AV151" i="14"/>
  <c r="AU151" i="14"/>
  <c r="AT151" i="14"/>
  <c r="AS151" i="14"/>
  <c r="AR151" i="14"/>
  <c r="AQ151" i="14"/>
  <c r="AY150" i="14"/>
  <c r="AX150" i="14"/>
  <c r="AW150" i="14"/>
  <c r="AV150" i="14"/>
  <c r="AU150" i="14"/>
  <c r="AT150" i="14"/>
  <c r="AS150" i="14"/>
  <c r="AR150" i="14"/>
  <c r="AQ150" i="14"/>
  <c r="AY149" i="14"/>
  <c r="AX149" i="14"/>
  <c r="AW149" i="14"/>
  <c r="AV149" i="14"/>
  <c r="AU149" i="14"/>
  <c r="AT149" i="14"/>
  <c r="AS149" i="14"/>
  <c r="AR149" i="14"/>
  <c r="AQ149" i="14"/>
  <c r="AY148" i="14"/>
  <c r="AX148" i="14"/>
  <c r="AW148" i="14"/>
  <c r="AV148" i="14"/>
  <c r="AU148" i="14"/>
  <c r="AT148" i="14"/>
  <c r="AS148" i="14"/>
  <c r="AR148" i="14"/>
  <c r="AQ148" i="14"/>
  <c r="AY147" i="14"/>
  <c r="AX147" i="14"/>
  <c r="AW147" i="14"/>
  <c r="AV147" i="14"/>
  <c r="AU147" i="14"/>
  <c r="AT147" i="14"/>
  <c r="AS147" i="14"/>
  <c r="AR147" i="14"/>
  <c r="AQ147" i="14"/>
  <c r="AY146" i="14"/>
  <c r="AX146" i="14"/>
  <c r="AW146" i="14"/>
  <c r="AV146" i="14"/>
  <c r="AU146" i="14"/>
  <c r="AT146" i="14"/>
  <c r="AS146" i="14"/>
  <c r="AR146" i="14"/>
  <c r="AQ146" i="14"/>
  <c r="AY145" i="14"/>
  <c r="AX145" i="14"/>
  <c r="AW145" i="14"/>
  <c r="AV145" i="14"/>
  <c r="AU145" i="14"/>
  <c r="AT145" i="14"/>
  <c r="AS145" i="14"/>
  <c r="AR145" i="14"/>
  <c r="AQ145" i="14"/>
  <c r="AY144" i="14"/>
  <c r="AX144" i="14"/>
  <c r="AW144" i="14"/>
  <c r="AV144" i="14"/>
  <c r="AU144" i="14"/>
  <c r="AT144" i="14"/>
  <c r="AS144" i="14"/>
  <c r="AR144" i="14"/>
  <c r="AQ144" i="14"/>
  <c r="AY143" i="14"/>
  <c r="AX143" i="14"/>
  <c r="AW143" i="14"/>
  <c r="AV143" i="14"/>
  <c r="AU143" i="14"/>
  <c r="AT143" i="14"/>
  <c r="AS143" i="14"/>
  <c r="AR143" i="14"/>
  <c r="AQ143" i="14"/>
  <c r="AY142" i="14"/>
  <c r="AX142" i="14"/>
  <c r="AW142" i="14"/>
  <c r="AV142" i="14"/>
  <c r="AU142" i="14"/>
  <c r="AT142" i="14"/>
  <c r="AS142" i="14"/>
  <c r="AR142" i="14"/>
  <c r="AQ142" i="14"/>
  <c r="AY141" i="14"/>
  <c r="AX141" i="14"/>
  <c r="AW141" i="14"/>
  <c r="AV141" i="14"/>
  <c r="AU141" i="14"/>
  <c r="AT141" i="14"/>
  <c r="AS141" i="14"/>
  <c r="AR141" i="14"/>
  <c r="AQ141" i="14"/>
  <c r="AY128" i="14"/>
  <c r="AX128" i="14"/>
  <c r="AW128" i="14"/>
  <c r="AV128" i="14"/>
  <c r="AU128" i="14"/>
  <c r="AT128" i="14"/>
  <c r="AS128" i="14"/>
  <c r="AR128" i="14"/>
  <c r="AQ128" i="14"/>
  <c r="AY127" i="14"/>
  <c r="AX127" i="14"/>
  <c r="AW127" i="14"/>
  <c r="AV127" i="14"/>
  <c r="AU127" i="14"/>
  <c r="AT127" i="14"/>
  <c r="AS127" i="14"/>
  <c r="AR127" i="14"/>
  <c r="AQ127" i="14"/>
  <c r="AY126" i="14"/>
  <c r="AX126" i="14"/>
  <c r="AW126" i="14"/>
  <c r="AV126" i="14"/>
  <c r="AU126" i="14"/>
  <c r="AT126" i="14"/>
  <c r="AS126" i="14"/>
  <c r="AR126" i="14"/>
  <c r="AQ126" i="14"/>
  <c r="AY125" i="14"/>
  <c r="AX125" i="14"/>
  <c r="AW125" i="14"/>
  <c r="AV125" i="14"/>
  <c r="AU125" i="14"/>
  <c r="AT125" i="14"/>
  <c r="AS125" i="14"/>
  <c r="AR125" i="14"/>
  <c r="AQ125" i="14"/>
  <c r="AY124" i="14"/>
  <c r="AX124" i="14"/>
  <c r="AW124" i="14"/>
  <c r="AV124" i="14"/>
  <c r="AU124" i="14"/>
  <c r="AT124" i="14"/>
  <c r="AS124" i="14"/>
  <c r="AR124" i="14"/>
  <c r="AQ124" i="14"/>
  <c r="AY123" i="14"/>
  <c r="AX123" i="14"/>
  <c r="AW123" i="14"/>
  <c r="AV123" i="14"/>
  <c r="AU123" i="14"/>
  <c r="AT123" i="14"/>
  <c r="AS123" i="14"/>
  <c r="AR123" i="14"/>
  <c r="AQ123" i="14"/>
  <c r="AY122" i="14"/>
  <c r="AX122" i="14"/>
  <c r="AW122" i="14"/>
  <c r="AV122" i="14"/>
  <c r="AU122" i="14"/>
  <c r="AT122" i="14"/>
  <c r="AS122" i="14"/>
  <c r="AR122" i="14"/>
  <c r="AQ122" i="14"/>
  <c r="AY121" i="14"/>
  <c r="AX121" i="14"/>
  <c r="AW121" i="14"/>
  <c r="AV121" i="14"/>
  <c r="AU121" i="14"/>
  <c r="AT121" i="14"/>
  <c r="AS121" i="14"/>
  <c r="AR121" i="14"/>
  <c r="AQ121" i="14"/>
  <c r="AY120" i="14"/>
  <c r="AX120" i="14"/>
  <c r="AW120" i="14"/>
  <c r="AV120" i="14"/>
  <c r="AU120" i="14"/>
  <c r="AT120" i="14"/>
  <c r="AS120" i="14"/>
  <c r="AR120" i="14"/>
  <c r="AQ120" i="14"/>
  <c r="AY119" i="14"/>
  <c r="AX119" i="14"/>
  <c r="AW119" i="14"/>
  <c r="AV119" i="14"/>
  <c r="AU119" i="14"/>
  <c r="AT119" i="14"/>
  <c r="AS119" i="14"/>
  <c r="AR119" i="14"/>
  <c r="AQ119" i="14"/>
  <c r="AY118" i="14"/>
  <c r="AX118" i="14"/>
  <c r="AW118" i="14"/>
  <c r="AV118" i="14"/>
  <c r="AU118" i="14"/>
  <c r="AT118" i="14"/>
  <c r="AS118" i="14"/>
  <c r="AR118" i="14"/>
  <c r="AQ118" i="14"/>
  <c r="AY117" i="14"/>
  <c r="AX117" i="14"/>
  <c r="AW117" i="14"/>
  <c r="AV117" i="14"/>
  <c r="AU117" i="14"/>
  <c r="AT117" i="14"/>
  <c r="AS117" i="14"/>
  <c r="AR117" i="14"/>
  <c r="AQ117" i="14"/>
  <c r="AY116" i="14"/>
  <c r="AX116" i="14"/>
  <c r="AW116" i="14"/>
  <c r="AV116" i="14"/>
  <c r="AU116" i="14"/>
  <c r="AT116" i="14"/>
  <c r="AS116" i="14"/>
  <c r="AR116" i="14"/>
  <c r="AQ116" i="14"/>
  <c r="AY115" i="14"/>
  <c r="AX115" i="14"/>
  <c r="AW115" i="14"/>
  <c r="AV115" i="14"/>
  <c r="AU115" i="14"/>
  <c r="AT115" i="14"/>
  <c r="AS115" i="14"/>
  <c r="AR115" i="14"/>
  <c r="AQ115" i="14"/>
  <c r="AY114" i="14"/>
  <c r="AX114" i="14"/>
  <c r="AW114" i="14"/>
  <c r="AV114" i="14"/>
  <c r="AU114" i="14"/>
  <c r="AT114" i="14"/>
  <c r="AS114" i="14"/>
  <c r="AR114" i="14"/>
  <c r="AQ114" i="14"/>
  <c r="AY113" i="14"/>
  <c r="AX113" i="14"/>
  <c r="AW113" i="14"/>
  <c r="AV113" i="14"/>
  <c r="AU113" i="14"/>
  <c r="AT113" i="14"/>
  <c r="AS113" i="14"/>
  <c r="AR113" i="14"/>
  <c r="AQ113" i="14"/>
  <c r="AY112" i="14"/>
  <c r="AX112" i="14"/>
  <c r="AW112" i="14"/>
  <c r="AV112" i="14"/>
  <c r="AU112" i="14"/>
  <c r="AT112" i="14"/>
  <c r="AS112" i="14"/>
  <c r="AR112" i="14"/>
  <c r="AQ112" i="14"/>
  <c r="N95" i="14"/>
  <c r="N94" i="14"/>
  <c r="N93" i="14"/>
  <c r="N92" i="14"/>
  <c r="AA95" i="14"/>
  <c r="AA94" i="14"/>
  <c r="AA93" i="14"/>
  <c r="AA92" i="14"/>
  <c r="AN95" i="14"/>
  <c r="BA95" i="14"/>
  <c r="BN93" i="14"/>
  <c r="BA93" i="14"/>
  <c r="AN93" i="14"/>
  <c r="A93" i="14"/>
  <c r="AB513" i="14"/>
  <c r="AB512" i="14"/>
  <c r="AB511" i="14"/>
  <c r="AB510" i="14"/>
  <c r="AB509" i="14"/>
  <c r="AB508" i="14"/>
  <c r="AB507" i="14"/>
  <c r="AB506" i="14"/>
  <c r="AB505" i="14"/>
  <c r="AB504" i="14"/>
  <c r="AB503" i="14"/>
  <c r="AB502" i="14"/>
  <c r="AB501" i="14"/>
  <c r="AB500" i="14"/>
  <c r="AB499" i="14"/>
  <c r="AB498" i="14"/>
  <c r="AB497" i="14"/>
  <c r="AB496" i="14"/>
  <c r="AO513" i="14"/>
  <c r="AL513" i="14"/>
  <c r="AK513" i="14"/>
  <c r="AJ513" i="14"/>
  <c r="AI513" i="14"/>
  <c r="AH513" i="14"/>
  <c r="AG513" i="14"/>
  <c r="AF513" i="14"/>
  <c r="AE513" i="14"/>
  <c r="AD513" i="14"/>
  <c r="AO512" i="14"/>
  <c r="AL512" i="14"/>
  <c r="AK512" i="14"/>
  <c r="AJ512" i="14"/>
  <c r="AI512" i="14"/>
  <c r="AH512" i="14"/>
  <c r="AG512" i="14"/>
  <c r="AF512" i="14"/>
  <c r="AE512" i="14"/>
  <c r="AD512" i="14"/>
  <c r="AO511" i="14"/>
  <c r="AL511" i="14"/>
  <c r="AK511" i="14"/>
  <c r="AJ511" i="14"/>
  <c r="AI511" i="14"/>
  <c r="AH511" i="14"/>
  <c r="AG511" i="14"/>
  <c r="AF511" i="14"/>
  <c r="AE511" i="14"/>
  <c r="AD511" i="14"/>
  <c r="AO510" i="14"/>
  <c r="AL510" i="14"/>
  <c r="AK510" i="14"/>
  <c r="AJ510" i="14"/>
  <c r="AI510" i="14"/>
  <c r="AH510" i="14"/>
  <c r="AG510" i="14"/>
  <c r="AF510" i="14"/>
  <c r="AE510" i="14"/>
  <c r="AD510" i="14"/>
  <c r="AO509" i="14"/>
  <c r="AL509" i="14"/>
  <c r="AK509" i="14"/>
  <c r="AJ509" i="14"/>
  <c r="AI509" i="14"/>
  <c r="AH509" i="14"/>
  <c r="AG509" i="14"/>
  <c r="AF509" i="14"/>
  <c r="AE509" i="14"/>
  <c r="AD509" i="14"/>
  <c r="AO508" i="14"/>
  <c r="AL508" i="14"/>
  <c r="AK508" i="14"/>
  <c r="AJ508" i="14"/>
  <c r="AI508" i="14"/>
  <c r="AH508" i="14"/>
  <c r="AG508" i="14"/>
  <c r="AF508" i="14"/>
  <c r="AE508" i="14"/>
  <c r="AD508" i="14"/>
  <c r="AO507" i="14"/>
  <c r="AL507" i="14"/>
  <c r="AK507" i="14"/>
  <c r="AJ507" i="14"/>
  <c r="AI507" i="14"/>
  <c r="AH507" i="14"/>
  <c r="AG507" i="14"/>
  <c r="AF507" i="14"/>
  <c r="AE507" i="14"/>
  <c r="AD507" i="14"/>
  <c r="AO506" i="14"/>
  <c r="AL506" i="14"/>
  <c r="AK506" i="14"/>
  <c r="AJ506" i="14"/>
  <c r="AI506" i="14"/>
  <c r="AH506" i="14"/>
  <c r="AG506" i="14"/>
  <c r="AF506" i="14"/>
  <c r="AE506" i="14"/>
  <c r="AD506" i="14"/>
  <c r="AO505" i="14"/>
  <c r="AL505" i="14"/>
  <c r="AK505" i="14"/>
  <c r="AJ505" i="14"/>
  <c r="AI505" i="14"/>
  <c r="AH505" i="14"/>
  <c r="AG505" i="14"/>
  <c r="AF505" i="14"/>
  <c r="AE505" i="14"/>
  <c r="AD505" i="14"/>
  <c r="AO504" i="14"/>
  <c r="AL504" i="14"/>
  <c r="AK504" i="14"/>
  <c r="AJ504" i="14"/>
  <c r="AI504" i="14"/>
  <c r="AH504" i="14"/>
  <c r="AG504" i="14"/>
  <c r="AF504" i="14"/>
  <c r="AE504" i="14"/>
  <c r="AD504" i="14"/>
  <c r="AO503" i="14"/>
  <c r="AL503" i="14"/>
  <c r="AK503" i="14"/>
  <c r="AJ503" i="14"/>
  <c r="AI503" i="14"/>
  <c r="AH503" i="14"/>
  <c r="AG503" i="14"/>
  <c r="AF503" i="14"/>
  <c r="AE503" i="14"/>
  <c r="AD503" i="14"/>
  <c r="AO502" i="14"/>
  <c r="AL502" i="14"/>
  <c r="AK502" i="14"/>
  <c r="AJ502" i="14"/>
  <c r="AI502" i="14"/>
  <c r="AH502" i="14"/>
  <c r="AG502" i="14"/>
  <c r="AF502" i="14"/>
  <c r="AE502" i="14"/>
  <c r="AD502" i="14"/>
  <c r="AO501" i="14"/>
  <c r="AL501" i="14"/>
  <c r="AK501" i="14"/>
  <c r="AJ501" i="14"/>
  <c r="AI501" i="14"/>
  <c r="AH501" i="14"/>
  <c r="AG501" i="14"/>
  <c r="AF501" i="14"/>
  <c r="AE501" i="14"/>
  <c r="AD501" i="14"/>
  <c r="AO500" i="14"/>
  <c r="AL500" i="14"/>
  <c r="AK500" i="14"/>
  <c r="AJ500" i="14"/>
  <c r="AI500" i="14"/>
  <c r="AH500" i="14"/>
  <c r="AG500" i="14"/>
  <c r="AF500" i="14"/>
  <c r="AE500" i="14"/>
  <c r="AD500" i="14"/>
  <c r="AO499" i="14"/>
  <c r="AL499" i="14"/>
  <c r="AK499" i="14"/>
  <c r="AJ499" i="14"/>
  <c r="AI499" i="14"/>
  <c r="AH499" i="14"/>
  <c r="AG499" i="14"/>
  <c r="AF499" i="14"/>
  <c r="AE499" i="14"/>
  <c r="AD499" i="14"/>
  <c r="AO498" i="14"/>
  <c r="AL498" i="14"/>
  <c r="AK498" i="14"/>
  <c r="AJ498" i="14"/>
  <c r="AI498" i="14"/>
  <c r="AH498" i="14"/>
  <c r="AG498" i="14"/>
  <c r="AF498" i="14"/>
  <c r="AE498" i="14"/>
  <c r="AD498" i="14"/>
  <c r="AO497" i="14"/>
  <c r="AL497" i="14"/>
  <c r="AK497" i="14"/>
  <c r="AJ497" i="14"/>
  <c r="AI497" i="14"/>
  <c r="AH497" i="14"/>
  <c r="AG497" i="14"/>
  <c r="AF497" i="14"/>
  <c r="AE497" i="14"/>
  <c r="AD497" i="14"/>
  <c r="AO496" i="14"/>
  <c r="AL496" i="14"/>
  <c r="AK496" i="14"/>
  <c r="AJ496" i="14"/>
  <c r="AI496" i="14"/>
  <c r="AH496" i="14"/>
  <c r="AG496" i="14"/>
  <c r="AF496" i="14"/>
  <c r="AE496" i="14"/>
  <c r="AD496" i="14"/>
  <c r="BB513" i="14"/>
  <c r="AY513" i="14"/>
  <c r="AX513" i="14"/>
  <c r="AW513" i="14"/>
  <c r="AV513" i="14"/>
  <c r="AU513" i="14"/>
  <c r="AT513" i="14"/>
  <c r="AS513" i="14"/>
  <c r="AR513" i="14"/>
  <c r="AQ513" i="14"/>
  <c r="BB512" i="14"/>
  <c r="AY512" i="14"/>
  <c r="AX512" i="14"/>
  <c r="AW512" i="14"/>
  <c r="AV512" i="14"/>
  <c r="AU512" i="14"/>
  <c r="AT512" i="14"/>
  <c r="AS512" i="14"/>
  <c r="AR512" i="14"/>
  <c r="AQ512" i="14"/>
  <c r="BB511" i="14"/>
  <c r="AY511" i="14"/>
  <c r="AX511" i="14"/>
  <c r="AW511" i="14"/>
  <c r="AV511" i="14"/>
  <c r="AU511" i="14"/>
  <c r="AT511" i="14"/>
  <c r="AS511" i="14"/>
  <c r="AR511" i="14"/>
  <c r="AQ511" i="14"/>
  <c r="BB510" i="14"/>
  <c r="AY510" i="14"/>
  <c r="AX510" i="14"/>
  <c r="AW510" i="14"/>
  <c r="AV510" i="14"/>
  <c r="AU510" i="14"/>
  <c r="AT510" i="14"/>
  <c r="AS510" i="14"/>
  <c r="AR510" i="14"/>
  <c r="AQ510" i="14"/>
  <c r="BB509" i="14"/>
  <c r="AY509" i="14"/>
  <c r="AX509" i="14"/>
  <c r="AW509" i="14"/>
  <c r="AV509" i="14"/>
  <c r="AU509" i="14"/>
  <c r="AT509" i="14"/>
  <c r="AS509" i="14"/>
  <c r="AR509" i="14"/>
  <c r="AQ509" i="14"/>
  <c r="BB508" i="14"/>
  <c r="AY508" i="14"/>
  <c r="AX508" i="14"/>
  <c r="AW508" i="14"/>
  <c r="AV508" i="14"/>
  <c r="AU508" i="14"/>
  <c r="AT508" i="14"/>
  <c r="AS508" i="14"/>
  <c r="AR508" i="14"/>
  <c r="AQ508" i="14"/>
  <c r="BB507" i="14"/>
  <c r="AY507" i="14"/>
  <c r="AX507" i="14"/>
  <c r="AW507" i="14"/>
  <c r="AV507" i="14"/>
  <c r="AU507" i="14"/>
  <c r="AT507" i="14"/>
  <c r="AS507" i="14"/>
  <c r="AR507" i="14"/>
  <c r="AQ507" i="14"/>
  <c r="BB506" i="14"/>
  <c r="AY506" i="14"/>
  <c r="AX506" i="14"/>
  <c r="AW506" i="14"/>
  <c r="AV506" i="14"/>
  <c r="AU506" i="14"/>
  <c r="AT506" i="14"/>
  <c r="AS506" i="14"/>
  <c r="AR506" i="14"/>
  <c r="AQ506" i="14"/>
  <c r="BB505" i="14"/>
  <c r="AY505" i="14"/>
  <c r="AX505" i="14"/>
  <c r="AW505" i="14"/>
  <c r="AV505" i="14"/>
  <c r="AU505" i="14"/>
  <c r="AT505" i="14"/>
  <c r="AS505" i="14"/>
  <c r="AR505" i="14"/>
  <c r="AQ505" i="14"/>
  <c r="BB504" i="14"/>
  <c r="AY504" i="14"/>
  <c r="AX504" i="14"/>
  <c r="AW504" i="14"/>
  <c r="AV504" i="14"/>
  <c r="AU504" i="14"/>
  <c r="AT504" i="14"/>
  <c r="AS504" i="14"/>
  <c r="AR504" i="14"/>
  <c r="AQ504" i="14"/>
  <c r="BB503" i="14"/>
  <c r="AY503" i="14"/>
  <c r="AX503" i="14"/>
  <c r="AW503" i="14"/>
  <c r="AV503" i="14"/>
  <c r="AU503" i="14"/>
  <c r="AT503" i="14"/>
  <c r="AS503" i="14"/>
  <c r="AR503" i="14"/>
  <c r="AQ503" i="14"/>
  <c r="BB502" i="14"/>
  <c r="AY502" i="14"/>
  <c r="AX502" i="14"/>
  <c r="AW502" i="14"/>
  <c r="AV502" i="14"/>
  <c r="AU502" i="14"/>
  <c r="AT502" i="14"/>
  <c r="AS502" i="14"/>
  <c r="AR502" i="14"/>
  <c r="AQ502" i="14"/>
  <c r="BB501" i="14"/>
  <c r="AY501" i="14"/>
  <c r="AX501" i="14"/>
  <c r="AW501" i="14"/>
  <c r="AV501" i="14"/>
  <c r="AU501" i="14"/>
  <c r="AT501" i="14"/>
  <c r="AS501" i="14"/>
  <c r="AR501" i="14"/>
  <c r="AQ501" i="14"/>
  <c r="BB500" i="14"/>
  <c r="AY500" i="14"/>
  <c r="AX500" i="14"/>
  <c r="AW500" i="14"/>
  <c r="AV500" i="14"/>
  <c r="AU500" i="14"/>
  <c r="AT500" i="14"/>
  <c r="AS500" i="14"/>
  <c r="AR500" i="14"/>
  <c r="AQ500" i="14"/>
  <c r="BB499" i="14"/>
  <c r="AY499" i="14"/>
  <c r="AX499" i="14"/>
  <c r="AW499" i="14"/>
  <c r="AV499" i="14"/>
  <c r="AU499" i="14"/>
  <c r="AT499" i="14"/>
  <c r="AS499" i="14"/>
  <c r="AR499" i="14"/>
  <c r="AQ499" i="14"/>
  <c r="BB498" i="14"/>
  <c r="AY498" i="14"/>
  <c r="AX498" i="14"/>
  <c r="AW498" i="14"/>
  <c r="AV498" i="14"/>
  <c r="AU498" i="14"/>
  <c r="AT498" i="14"/>
  <c r="AS498" i="14"/>
  <c r="AR498" i="14"/>
  <c r="AQ498" i="14"/>
  <c r="BB497" i="14"/>
  <c r="AY497" i="14"/>
  <c r="AX497" i="14"/>
  <c r="AW497" i="14"/>
  <c r="AV497" i="14"/>
  <c r="AU497" i="14"/>
  <c r="AT497" i="14"/>
  <c r="AS497" i="14"/>
  <c r="AR497" i="14"/>
  <c r="AQ497" i="14"/>
  <c r="BB496" i="14"/>
  <c r="AY496" i="14"/>
  <c r="AX496" i="14"/>
  <c r="AW496" i="14"/>
  <c r="AV496" i="14"/>
  <c r="AU496" i="14"/>
  <c r="AT496" i="14"/>
  <c r="AS496" i="14"/>
  <c r="AR496" i="14"/>
  <c r="AQ496" i="14"/>
  <c r="BO513" i="14"/>
  <c r="BL513" i="14"/>
  <c r="BK513" i="14"/>
  <c r="BJ513" i="14"/>
  <c r="BI513" i="14"/>
  <c r="BH513" i="14"/>
  <c r="BG513" i="14"/>
  <c r="BF513" i="14"/>
  <c r="BE513" i="14"/>
  <c r="BD513" i="14"/>
  <c r="BO512" i="14"/>
  <c r="BL512" i="14"/>
  <c r="BK512" i="14"/>
  <c r="BJ512" i="14"/>
  <c r="BI512" i="14"/>
  <c r="BH512" i="14"/>
  <c r="BG512" i="14"/>
  <c r="BF512" i="14"/>
  <c r="BE512" i="14"/>
  <c r="BD512" i="14"/>
  <c r="BO511" i="14"/>
  <c r="BL511" i="14"/>
  <c r="BK511" i="14"/>
  <c r="BJ511" i="14"/>
  <c r="BI511" i="14"/>
  <c r="BH511" i="14"/>
  <c r="BG511" i="14"/>
  <c r="BF511" i="14"/>
  <c r="BE511" i="14"/>
  <c r="BD511" i="14"/>
  <c r="BO510" i="14"/>
  <c r="BL510" i="14"/>
  <c r="BK510" i="14"/>
  <c r="BJ510" i="14"/>
  <c r="BI510" i="14"/>
  <c r="BH510" i="14"/>
  <c r="BG510" i="14"/>
  <c r="BF510" i="14"/>
  <c r="BE510" i="14"/>
  <c r="BD510" i="14"/>
  <c r="BO509" i="14"/>
  <c r="BL509" i="14"/>
  <c r="BK509" i="14"/>
  <c r="BJ509" i="14"/>
  <c r="BI509" i="14"/>
  <c r="BH509" i="14"/>
  <c r="BG509" i="14"/>
  <c r="BF509" i="14"/>
  <c r="BE509" i="14"/>
  <c r="BD509" i="14"/>
  <c r="BO508" i="14"/>
  <c r="BL508" i="14"/>
  <c r="BK508" i="14"/>
  <c r="BJ508" i="14"/>
  <c r="BI508" i="14"/>
  <c r="BH508" i="14"/>
  <c r="BG508" i="14"/>
  <c r="BF508" i="14"/>
  <c r="BE508" i="14"/>
  <c r="BD508" i="14"/>
  <c r="BO507" i="14"/>
  <c r="BL507" i="14"/>
  <c r="BK507" i="14"/>
  <c r="BJ507" i="14"/>
  <c r="BI507" i="14"/>
  <c r="BH507" i="14"/>
  <c r="BG507" i="14"/>
  <c r="BF507" i="14"/>
  <c r="BE507" i="14"/>
  <c r="BD507" i="14"/>
  <c r="BO506" i="14"/>
  <c r="BL506" i="14"/>
  <c r="BK506" i="14"/>
  <c r="BJ506" i="14"/>
  <c r="BI506" i="14"/>
  <c r="BH506" i="14"/>
  <c r="BG506" i="14"/>
  <c r="BF506" i="14"/>
  <c r="BE506" i="14"/>
  <c r="BD506" i="14"/>
  <c r="BO505" i="14"/>
  <c r="BL505" i="14"/>
  <c r="BK505" i="14"/>
  <c r="BJ505" i="14"/>
  <c r="BI505" i="14"/>
  <c r="BH505" i="14"/>
  <c r="BG505" i="14"/>
  <c r="BF505" i="14"/>
  <c r="BE505" i="14"/>
  <c r="BD505" i="14"/>
  <c r="BO504" i="14"/>
  <c r="BL504" i="14"/>
  <c r="BK504" i="14"/>
  <c r="BJ504" i="14"/>
  <c r="BI504" i="14"/>
  <c r="BH504" i="14"/>
  <c r="BG504" i="14"/>
  <c r="BF504" i="14"/>
  <c r="BE504" i="14"/>
  <c r="BD504" i="14"/>
  <c r="BO503" i="14"/>
  <c r="BL503" i="14"/>
  <c r="BK503" i="14"/>
  <c r="BJ503" i="14"/>
  <c r="BI503" i="14"/>
  <c r="BH503" i="14"/>
  <c r="BG503" i="14"/>
  <c r="BF503" i="14"/>
  <c r="BE503" i="14"/>
  <c r="BD503" i="14"/>
  <c r="BO502" i="14"/>
  <c r="BL502" i="14"/>
  <c r="BK502" i="14"/>
  <c r="BJ502" i="14"/>
  <c r="BI502" i="14"/>
  <c r="BH502" i="14"/>
  <c r="BG502" i="14"/>
  <c r="BF502" i="14"/>
  <c r="BE502" i="14"/>
  <c r="BD502" i="14"/>
  <c r="BO501" i="14"/>
  <c r="BL501" i="14"/>
  <c r="BK501" i="14"/>
  <c r="BJ501" i="14"/>
  <c r="BI501" i="14"/>
  <c r="BH501" i="14"/>
  <c r="BG501" i="14"/>
  <c r="BF501" i="14"/>
  <c r="BE501" i="14"/>
  <c r="BD501" i="14"/>
  <c r="BO500" i="14"/>
  <c r="BL500" i="14"/>
  <c r="BK500" i="14"/>
  <c r="BJ500" i="14"/>
  <c r="BI500" i="14"/>
  <c r="BH500" i="14"/>
  <c r="BG500" i="14"/>
  <c r="BF500" i="14"/>
  <c r="BE500" i="14"/>
  <c r="BD500" i="14"/>
  <c r="BO499" i="14"/>
  <c r="BL499" i="14"/>
  <c r="BK499" i="14"/>
  <c r="BJ499" i="14"/>
  <c r="BI499" i="14"/>
  <c r="BH499" i="14"/>
  <c r="BG499" i="14"/>
  <c r="BF499" i="14"/>
  <c r="BE499" i="14"/>
  <c r="BD499" i="14"/>
  <c r="BO498" i="14"/>
  <c r="BL498" i="14"/>
  <c r="BK498" i="14"/>
  <c r="BJ498" i="14"/>
  <c r="BI498" i="14"/>
  <c r="BH498" i="14"/>
  <c r="BG498" i="14"/>
  <c r="BF498" i="14"/>
  <c r="BE498" i="14"/>
  <c r="BD498" i="14"/>
  <c r="BO497" i="14"/>
  <c r="BL497" i="14"/>
  <c r="BK497" i="14"/>
  <c r="BJ497" i="14"/>
  <c r="BI497" i="14"/>
  <c r="BH497" i="14"/>
  <c r="BG497" i="14"/>
  <c r="BF497" i="14"/>
  <c r="BE497" i="14"/>
  <c r="BD497" i="14"/>
  <c r="BO496" i="14"/>
  <c r="BL496" i="14"/>
  <c r="BK496" i="14"/>
  <c r="BJ496" i="14"/>
  <c r="BI496" i="14"/>
  <c r="BH496" i="14"/>
  <c r="BG496" i="14"/>
  <c r="BF496" i="14"/>
  <c r="BE496" i="14"/>
  <c r="BD496" i="14"/>
  <c r="BY513" i="14"/>
  <c r="BX513" i="14"/>
  <c r="BW513" i="14"/>
  <c r="BV513" i="14"/>
  <c r="BU513" i="14"/>
  <c r="BT513" i="14"/>
  <c r="BS513" i="14"/>
  <c r="BR513" i="14"/>
  <c r="BQ513" i="14"/>
  <c r="BY512" i="14"/>
  <c r="BX512" i="14"/>
  <c r="BW512" i="14"/>
  <c r="BV512" i="14"/>
  <c r="BU512" i="14"/>
  <c r="BT512" i="14"/>
  <c r="BS512" i="14"/>
  <c r="BR512" i="14"/>
  <c r="BQ512" i="14"/>
  <c r="BY511" i="14"/>
  <c r="BX511" i="14"/>
  <c r="BW511" i="14"/>
  <c r="BV511" i="14"/>
  <c r="BU511" i="14"/>
  <c r="BT511" i="14"/>
  <c r="BS511" i="14"/>
  <c r="BR511" i="14"/>
  <c r="BQ511" i="14"/>
  <c r="BY510" i="14"/>
  <c r="BX510" i="14"/>
  <c r="BW510" i="14"/>
  <c r="BV510" i="14"/>
  <c r="BU510" i="14"/>
  <c r="BT510" i="14"/>
  <c r="BS510" i="14"/>
  <c r="BR510" i="14"/>
  <c r="BQ510" i="14"/>
  <c r="BY509" i="14"/>
  <c r="BX509" i="14"/>
  <c r="BW509" i="14"/>
  <c r="BV509" i="14"/>
  <c r="BU509" i="14"/>
  <c r="BT509" i="14"/>
  <c r="BS509" i="14"/>
  <c r="BR509" i="14"/>
  <c r="BQ509" i="14"/>
  <c r="BY508" i="14"/>
  <c r="BX508" i="14"/>
  <c r="BW508" i="14"/>
  <c r="BV508" i="14"/>
  <c r="BU508" i="14"/>
  <c r="BT508" i="14"/>
  <c r="BS508" i="14"/>
  <c r="BR508" i="14"/>
  <c r="BQ508" i="14"/>
  <c r="BY507" i="14"/>
  <c r="BX507" i="14"/>
  <c r="BW507" i="14"/>
  <c r="BV507" i="14"/>
  <c r="BU507" i="14"/>
  <c r="BT507" i="14"/>
  <c r="BS507" i="14"/>
  <c r="BR507" i="14"/>
  <c r="BQ507" i="14"/>
  <c r="BY506" i="14"/>
  <c r="BX506" i="14"/>
  <c r="BW506" i="14"/>
  <c r="BV506" i="14"/>
  <c r="BU506" i="14"/>
  <c r="BT506" i="14"/>
  <c r="BS506" i="14"/>
  <c r="BR506" i="14"/>
  <c r="BQ506" i="14"/>
  <c r="BY505" i="14"/>
  <c r="BX505" i="14"/>
  <c r="BW505" i="14"/>
  <c r="BV505" i="14"/>
  <c r="BU505" i="14"/>
  <c r="BT505" i="14"/>
  <c r="BS505" i="14"/>
  <c r="BR505" i="14"/>
  <c r="BQ505" i="14"/>
  <c r="BY504" i="14"/>
  <c r="BX504" i="14"/>
  <c r="BW504" i="14"/>
  <c r="BV504" i="14"/>
  <c r="BU504" i="14"/>
  <c r="BT504" i="14"/>
  <c r="BS504" i="14"/>
  <c r="BR504" i="14"/>
  <c r="BQ504" i="14"/>
  <c r="BY503" i="14"/>
  <c r="BX503" i="14"/>
  <c r="BW503" i="14"/>
  <c r="BV503" i="14"/>
  <c r="BU503" i="14"/>
  <c r="BT503" i="14"/>
  <c r="BS503" i="14"/>
  <c r="BR503" i="14"/>
  <c r="BQ503" i="14"/>
  <c r="BY502" i="14"/>
  <c r="BX502" i="14"/>
  <c r="BW502" i="14"/>
  <c r="BV502" i="14"/>
  <c r="BU502" i="14"/>
  <c r="BT502" i="14"/>
  <c r="BS502" i="14"/>
  <c r="BR502" i="14"/>
  <c r="BQ502" i="14"/>
  <c r="BY501" i="14"/>
  <c r="BX501" i="14"/>
  <c r="BW501" i="14"/>
  <c r="BV501" i="14"/>
  <c r="BU501" i="14"/>
  <c r="BT501" i="14"/>
  <c r="BS501" i="14"/>
  <c r="BR501" i="14"/>
  <c r="BQ501" i="14"/>
  <c r="BY500" i="14"/>
  <c r="BX500" i="14"/>
  <c r="BW500" i="14"/>
  <c r="BV500" i="14"/>
  <c r="BU500" i="14"/>
  <c r="BT500" i="14"/>
  <c r="BS500" i="14"/>
  <c r="BR500" i="14"/>
  <c r="BQ500" i="14"/>
  <c r="BY499" i="14"/>
  <c r="BX499" i="14"/>
  <c r="BW499" i="14"/>
  <c r="BV499" i="14"/>
  <c r="BU499" i="14"/>
  <c r="BT499" i="14"/>
  <c r="BS499" i="14"/>
  <c r="BR499" i="14"/>
  <c r="BQ499" i="14"/>
  <c r="BY498" i="14"/>
  <c r="BX498" i="14"/>
  <c r="BW498" i="14"/>
  <c r="BV498" i="14"/>
  <c r="BU498" i="14"/>
  <c r="BT498" i="14"/>
  <c r="BS498" i="14"/>
  <c r="BR498" i="14"/>
  <c r="BQ498" i="14"/>
  <c r="BY497" i="14"/>
  <c r="BX497" i="14"/>
  <c r="BW497" i="14"/>
  <c r="BV497" i="14"/>
  <c r="BU497" i="14"/>
  <c r="BT497" i="14"/>
  <c r="BS497" i="14"/>
  <c r="BR497" i="14"/>
  <c r="BQ497" i="14"/>
  <c r="BY496" i="14"/>
  <c r="BX496" i="14"/>
  <c r="BW496" i="14"/>
  <c r="BV496" i="14"/>
  <c r="BU496" i="14"/>
  <c r="BT496" i="14"/>
  <c r="BS496" i="14"/>
  <c r="BR496" i="14"/>
  <c r="BQ496" i="14"/>
  <c r="BY552" i="14"/>
  <c r="BX552" i="14"/>
  <c r="BW552" i="14"/>
  <c r="BV552" i="14"/>
  <c r="BU552" i="14"/>
  <c r="BT552" i="14"/>
  <c r="BS552" i="14"/>
  <c r="BR552" i="14"/>
  <c r="BQ552" i="14"/>
  <c r="BY551" i="14"/>
  <c r="BX551" i="14"/>
  <c r="BW551" i="14"/>
  <c r="BV551" i="14"/>
  <c r="BU551" i="14"/>
  <c r="BT551" i="14"/>
  <c r="BS551" i="14"/>
  <c r="BR551" i="14"/>
  <c r="BQ551" i="14"/>
  <c r="BY550" i="14"/>
  <c r="BX550" i="14"/>
  <c r="BW550" i="14"/>
  <c r="BV550" i="14"/>
  <c r="BU550" i="14"/>
  <c r="BT550" i="14"/>
  <c r="BS550" i="14"/>
  <c r="BR550" i="14"/>
  <c r="BQ550" i="14"/>
  <c r="BY549" i="14"/>
  <c r="BX549" i="14"/>
  <c r="BW549" i="14"/>
  <c r="BV549" i="14"/>
  <c r="BU549" i="14"/>
  <c r="BT549" i="14"/>
  <c r="BS549" i="14"/>
  <c r="BR549" i="14"/>
  <c r="BQ549" i="14"/>
  <c r="BY548" i="14"/>
  <c r="BX548" i="14"/>
  <c r="BW548" i="14"/>
  <c r="BV548" i="14"/>
  <c r="BU548" i="14"/>
  <c r="BT548" i="14"/>
  <c r="BS548" i="14"/>
  <c r="BR548" i="14"/>
  <c r="BQ548" i="14"/>
  <c r="BY547" i="14"/>
  <c r="BX547" i="14"/>
  <c r="BW547" i="14"/>
  <c r="BV547" i="14"/>
  <c r="BU547" i="14"/>
  <c r="BT547" i="14"/>
  <c r="BS547" i="14"/>
  <c r="BR547" i="14"/>
  <c r="BQ547" i="14"/>
  <c r="BY546" i="14"/>
  <c r="BX546" i="14"/>
  <c r="BW546" i="14"/>
  <c r="BV546" i="14"/>
  <c r="BU546" i="14"/>
  <c r="BT546" i="14"/>
  <c r="BS546" i="14"/>
  <c r="BR546" i="14"/>
  <c r="BQ546" i="14"/>
  <c r="BY545" i="14"/>
  <c r="BX545" i="14"/>
  <c r="BW545" i="14"/>
  <c r="BV545" i="14"/>
  <c r="BU545" i="14"/>
  <c r="BT545" i="14"/>
  <c r="BS545" i="14"/>
  <c r="BR545" i="14"/>
  <c r="BQ545" i="14"/>
  <c r="BY544" i="14"/>
  <c r="BX544" i="14"/>
  <c r="BW544" i="14"/>
  <c r="BV544" i="14"/>
  <c r="BU544" i="14"/>
  <c r="BT544" i="14"/>
  <c r="BS544" i="14"/>
  <c r="BR544" i="14"/>
  <c r="BQ544" i="14"/>
  <c r="BY543" i="14"/>
  <c r="BX543" i="14"/>
  <c r="BW543" i="14"/>
  <c r="BV543" i="14"/>
  <c r="BU543" i="14"/>
  <c r="BT543" i="14"/>
  <c r="BS543" i="14"/>
  <c r="BR543" i="14"/>
  <c r="BQ543" i="14"/>
  <c r="BY542" i="14"/>
  <c r="BX542" i="14"/>
  <c r="BW542" i="14"/>
  <c r="BV542" i="14"/>
  <c r="BU542" i="14"/>
  <c r="BT542" i="14"/>
  <c r="BS542" i="14"/>
  <c r="BR542" i="14"/>
  <c r="BQ542" i="14"/>
  <c r="BY541" i="14"/>
  <c r="BX541" i="14"/>
  <c r="BW541" i="14"/>
  <c r="BV541" i="14"/>
  <c r="BU541" i="14"/>
  <c r="BT541" i="14"/>
  <c r="BS541" i="14"/>
  <c r="BR541" i="14"/>
  <c r="BQ541" i="14"/>
  <c r="BY540" i="14"/>
  <c r="BX540" i="14"/>
  <c r="BW540" i="14"/>
  <c r="BV540" i="14"/>
  <c r="BU540" i="14"/>
  <c r="BT540" i="14"/>
  <c r="BS540" i="14"/>
  <c r="BR540" i="14"/>
  <c r="BQ540" i="14"/>
  <c r="BY539" i="14"/>
  <c r="BX539" i="14"/>
  <c r="BW539" i="14"/>
  <c r="BV539" i="14"/>
  <c r="BU539" i="14"/>
  <c r="BT539" i="14"/>
  <c r="BS539" i="14"/>
  <c r="BR539" i="14"/>
  <c r="BQ539" i="14"/>
  <c r="BY538" i="14"/>
  <c r="BX538" i="14"/>
  <c r="BW538" i="14"/>
  <c r="BV538" i="14"/>
  <c r="BU538" i="14"/>
  <c r="BT538" i="14"/>
  <c r="BS538" i="14"/>
  <c r="BR538" i="14"/>
  <c r="BQ538" i="14"/>
  <c r="BY537" i="14"/>
  <c r="BX537" i="14"/>
  <c r="BW537" i="14"/>
  <c r="BV537" i="14"/>
  <c r="BU537" i="14"/>
  <c r="BT537" i="14"/>
  <c r="BS537" i="14"/>
  <c r="BR537" i="14"/>
  <c r="BQ537" i="14"/>
  <c r="BY536" i="14"/>
  <c r="BX536" i="14"/>
  <c r="BW536" i="14"/>
  <c r="BV536" i="14"/>
  <c r="BU536" i="14"/>
  <c r="BT536" i="14"/>
  <c r="BS536" i="14"/>
  <c r="BR536" i="14"/>
  <c r="BQ536" i="14"/>
  <c r="BY535" i="14"/>
  <c r="BX535" i="14"/>
  <c r="BW535" i="14"/>
  <c r="BV535" i="14"/>
  <c r="BU535" i="14"/>
  <c r="BT535" i="14"/>
  <c r="BS535" i="14"/>
  <c r="BR535" i="14"/>
  <c r="BQ535" i="14"/>
  <c r="BO552" i="14"/>
  <c r="BL552" i="14"/>
  <c r="BK552" i="14"/>
  <c r="BJ552" i="14"/>
  <c r="BI552" i="14"/>
  <c r="BH552" i="14"/>
  <c r="BG552" i="14"/>
  <c r="BF552" i="14"/>
  <c r="BE552" i="14"/>
  <c r="BD552" i="14"/>
  <c r="BO551" i="14"/>
  <c r="BL551" i="14"/>
  <c r="BK551" i="14"/>
  <c r="BJ551" i="14"/>
  <c r="BI551" i="14"/>
  <c r="BH551" i="14"/>
  <c r="BG551" i="14"/>
  <c r="BF551" i="14"/>
  <c r="BE551" i="14"/>
  <c r="BD551" i="14"/>
  <c r="BO550" i="14"/>
  <c r="BL550" i="14"/>
  <c r="BK550" i="14"/>
  <c r="BJ550" i="14"/>
  <c r="BI550" i="14"/>
  <c r="BH550" i="14"/>
  <c r="BG550" i="14"/>
  <c r="BF550" i="14"/>
  <c r="BE550" i="14"/>
  <c r="BD550" i="14"/>
  <c r="BO549" i="14"/>
  <c r="BL549" i="14"/>
  <c r="BK549" i="14"/>
  <c r="BJ549" i="14"/>
  <c r="BI549" i="14"/>
  <c r="BH549" i="14"/>
  <c r="BG549" i="14"/>
  <c r="BF549" i="14"/>
  <c r="BE549" i="14"/>
  <c r="BD549" i="14"/>
  <c r="BO548" i="14"/>
  <c r="BL548" i="14"/>
  <c r="BK548" i="14"/>
  <c r="BJ548" i="14"/>
  <c r="BI548" i="14"/>
  <c r="BH548" i="14"/>
  <c r="BG548" i="14"/>
  <c r="BF548" i="14"/>
  <c r="BE548" i="14"/>
  <c r="BD548" i="14"/>
  <c r="BO547" i="14"/>
  <c r="BL547" i="14"/>
  <c r="BK547" i="14"/>
  <c r="BJ547" i="14"/>
  <c r="BI547" i="14"/>
  <c r="BH547" i="14"/>
  <c r="BG547" i="14"/>
  <c r="BF547" i="14"/>
  <c r="BE547" i="14"/>
  <c r="BD547" i="14"/>
  <c r="BO546" i="14"/>
  <c r="BL546" i="14"/>
  <c r="BK546" i="14"/>
  <c r="BJ546" i="14"/>
  <c r="BI546" i="14"/>
  <c r="BH546" i="14"/>
  <c r="BG546" i="14"/>
  <c r="BF546" i="14"/>
  <c r="BE546" i="14"/>
  <c r="BD546" i="14"/>
  <c r="BO545" i="14"/>
  <c r="BL545" i="14"/>
  <c r="BK545" i="14"/>
  <c r="BJ545" i="14"/>
  <c r="BI545" i="14"/>
  <c r="BH545" i="14"/>
  <c r="BG545" i="14"/>
  <c r="BF545" i="14"/>
  <c r="BE545" i="14"/>
  <c r="BD545" i="14"/>
  <c r="BO544" i="14"/>
  <c r="BL544" i="14"/>
  <c r="BK544" i="14"/>
  <c r="BJ544" i="14"/>
  <c r="BI544" i="14"/>
  <c r="BH544" i="14"/>
  <c r="BG544" i="14"/>
  <c r="BF544" i="14"/>
  <c r="BE544" i="14"/>
  <c r="BD544" i="14"/>
  <c r="BO543" i="14"/>
  <c r="BL543" i="14"/>
  <c r="BK543" i="14"/>
  <c r="BJ543" i="14"/>
  <c r="BI543" i="14"/>
  <c r="BH543" i="14"/>
  <c r="BG543" i="14"/>
  <c r="BF543" i="14"/>
  <c r="BE543" i="14"/>
  <c r="BD543" i="14"/>
  <c r="BO542" i="14"/>
  <c r="BL542" i="14"/>
  <c r="BK542" i="14"/>
  <c r="BJ542" i="14"/>
  <c r="BI542" i="14"/>
  <c r="BH542" i="14"/>
  <c r="BG542" i="14"/>
  <c r="BF542" i="14"/>
  <c r="BE542" i="14"/>
  <c r="BD542" i="14"/>
  <c r="BO541" i="14"/>
  <c r="BL541" i="14"/>
  <c r="BK541" i="14"/>
  <c r="BJ541" i="14"/>
  <c r="BI541" i="14"/>
  <c r="BH541" i="14"/>
  <c r="BG541" i="14"/>
  <c r="BF541" i="14"/>
  <c r="BE541" i="14"/>
  <c r="BD541" i="14"/>
  <c r="BO540" i="14"/>
  <c r="BL540" i="14"/>
  <c r="BK540" i="14"/>
  <c r="BJ540" i="14"/>
  <c r="BI540" i="14"/>
  <c r="BH540" i="14"/>
  <c r="BG540" i="14"/>
  <c r="BF540" i="14"/>
  <c r="BE540" i="14"/>
  <c r="BD540" i="14"/>
  <c r="BO539" i="14"/>
  <c r="BL539" i="14"/>
  <c r="BK539" i="14"/>
  <c r="BJ539" i="14"/>
  <c r="BI539" i="14"/>
  <c r="BH539" i="14"/>
  <c r="BG539" i="14"/>
  <c r="BF539" i="14"/>
  <c r="BE539" i="14"/>
  <c r="BD539" i="14"/>
  <c r="BO538" i="14"/>
  <c r="BL538" i="14"/>
  <c r="BK538" i="14"/>
  <c r="BJ538" i="14"/>
  <c r="BI538" i="14"/>
  <c r="BH538" i="14"/>
  <c r="BG538" i="14"/>
  <c r="BF538" i="14"/>
  <c r="BE538" i="14"/>
  <c r="BD538" i="14"/>
  <c r="BO537" i="14"/>
  <c r="BL537" i="14"/>
  <c r="BK537" i="14"/>
  <c r="BJ537" i="14"/>
  <c r="BI537" i="14"/>
  <c r="BH537" i="14"/>
  <c r="BG537" i="14"/>
  <c r="BF537" i="14"/>
  <c r="BE537" i="14"/>
  <c r="BD537" i="14"/>
  <c r="BO536" i="14"/>
  <c r="BL536" i="14"/>
  <c r="BK536" i="14"/>
  <c r="BJ536" i="14"/>
  <c r="BI536" i="14"/>
  <c r="BH536" i="14"/>
  <c r="BG536" i="14"/>
  <c r="BF536" i="14"/>
  <c r="BE536" i="14"/>
  <c r="BD536" i="14"/>
  <c r="BO535" i="14"/>
  <c r="BL535" i="14"/>
  <c r="BK535" i="14"/>
  <c r="BJ535" i="14"/>
  <c r="BI535" i="14"/>
  <c r="BH535" i="14"/>
  <c r="BG535" i="14"/>
  <c r="BF535" i="14"/>
  <c r="BE535" i="14"/>
  <c r="BD535" i="14"/>
  <c r="BB552" i="14"/>
  <c r="BB551" i="14"/>
  <c r="BB550" i="14"/>
  <c r="BB549" i="14"/>
  <c r="BB548" i="14"/>
  <c r="BB547" i="14"/>
  <c r="BB546" i="14"/>
  <c r="BB545" i="14"/>
  <c r="BB544" i="14"/>
  <c r="BB543" i="14"/>
  <c r="BB542" i="14"/>
  <c r="BB541" i="14"/>
  <c r="BB540" i="14"/>
  <c r="BB539" i="14"/>
  <c r="BB538" i="14"/>
  <c r="BB537" i="14"/>
  <c r="BB536" i="14"/>
  <c r="BB535" i="14"/>
  <c r="AY552" i="14"/>
  <c r="AX552" i="14"/>
  <c r="AW552" i="14"/>
  <c r="AV552" i="14"/>
  <c r="AU552" i="14"/>
  <c r="AT552" i="14"/>
  <c r="AS552" i="14"/>
  <c r="AR552" i="14"/>
  <c r="AQ552" i="14"/>
  <c r="AY551" i="14"/>
  <c r="AX551" i="14"/>
  <c r="AW551" i="14"/>
  <c r="AV551" i="14"/>
  <c r="AU551" i="14"/>
  <c r="AT551" i="14"/>
  <c r="AS551" i="14"/>
  <c r="AR551" i="14"/>
  <c r="AQ551" i="14"/>
  <c r="AY550" i="14"/>
  <c r="AX550" i="14"/>
  <c r="AW550" i="14"/>
  <c r="AV550" i="14"/>
  <c r="AU550" i="14"/>
  <c r="AT550" i="14"/>
  <c r="AS550" i="14"/>
  <c r="AR550" i="14"/>
  <c r="AQ550" i="14"/>
  <c r="AY549" i="14"/>
  <c r="AX549" i="14"/>
  <c r="AW549" i="14"/>
  <c r="AV549" i="14"/>
  <c r="AU549" i="14"/>
  <c r="AT549" i="14"/>
  <c r="AS549" i="14"/>
  <c r="AR549" i="14"/>
  <c r="AQ549" i="14"/>
  <c r="AY548" i="14"/>
  <c r="AX548" i="14"/>
  <c r="AW548" i="14"/>
  <c r="AV548" i="14"/>
  <c r="AU548" i="14"/>
  <c r="AT548" i="14"/>
  <c r="AS548" i="14"/>
  <c r="AR548" i="14"/>
  <c r="AQ548" i="14"/>
  <c r="AY547" i="14"/>
  <c r="AX547" i="14"/>
  <c r="AW547" i="14"/>
  <c r="AV547" i="14"/>
  <c r="AU547" i="14"/>
  <c r="AT547" i="14"/>
  <c r="AS547" i="14"/>
  <c r="AR547" i="14"/>
  <c r="AQ547" i="14"/>
  <c r="AY546" i="14"/>
  <c r="AX546" i="14"/>
  <c r="AW546" i="14"/>
  <c r="AV546" i="14"/>
  <c r="AU546" i="14"/>
  <c r="AT546" i="14"/>
  <c r="AS546" i="14"/>
  <c r="AR546" i="14"/>
  <c r="AQ546" i="14"/>
  <c r="AY545" i="14"/>
  <c r="AX545" i="14"/>
  <c r="AW545" i="14"/>
  <c r="AV545" i="14"/>
  <c r="AU545" i="14"/>
  <c r="AT545" i="14"/>
  <c r="AS545" i="14"/>
  <c r="AR545" i="14"/>
  <c r="AQ545" i="14"/>
  <c r="AY544" i="14"/>
  <c r="AX544" i="14"/>
  <c r="AW544" i="14"/>
  <c r="AV544" i="14"/>
  <c r="AU544" i="14"/>
  <c r="AT544" i="14"/>
  <c r="AS544" i="14"/>
  <c r="AR544" i="14"/>
  <c r="AQ544" i="14"/>
  <c r="AY543" i="14"/>
  <c r="AX543" i="14"/>
  <c r="AW543" i="14"/>
  <c r="AV543" i="14"/>
  <c r="AU543" i="14"/>
  <c r="AT543" i="14"/>
  <c r="AS543" i="14"/>
  <c r="AR543" i="14"/>
  <c r="AQ543" i="14"/>
  <c r="AY542" i="14"/>
  <c r="AX542" i="14"/>
  <c r="AW542" i="14"/>
  <c r="AV542" i="14"/>
  <c r="AU542" i="14"/>
  <c r="AT542" i="14"/>
  <c r="AS542" i="14"/>
  <c r="AR542" i="14"/>
  <c r="AQ542" i="14"/>
  <c r="AY541" i="14"/>
  <c r="AX541" i="14"/>
  <c r="AW541" i="14"/>
  <c r="AV541" i="14"/>
  <c r="AU541" i="14"/>
  <c r="AT541" i="14"/>
  <c r="AS541" i="14"/>
  <c r="AR541" i="14"/>
  <c r="AQ541" i="14"/>
  <c r="AY540" i="14"/>
  <c r="AX540" i="14"/>
  <c r="AW540" i="14"/>
  <c r="AV540" i="14"/>
  <c r="AU540" i="14"/>
  <c r="AT540" i="14"/>
  <c r="AS540" i="14"/>
  <c r="AR540" i="14"/>
  <c r="AQ540" i="14"/>
  <c r="AY539" i="14"/>
  <c r="AX539" i="14"/>
  <c r="AW539" i="14"/>
  <c r="AV539" i="14"/>
  <c r="AU539" i="14"/>
  <c r="AT539" i="14"/>
  <c r="AS539" i="14"/>
  <c r="AR539" i="14"/>
  <c r="AQ539" i="14"/>
  <c r="AY538" i="14"/>
  <c r="AX538" i="14"/>
  <c r="AW538" i="14"/>
  <c r="AV538" i="14"/>
  <c r="AU538" i="14"/>
  <c r="AT538" i="14"/>
  <c r="AS538" i="14"/>
  <c r="AR538" i="14"/>
  <c r="AQ538" i="14"/>
  <c r="AY537" i="14"/>
  <c r="AX537" i="14"/>
  <c r="AW537" i="14"/>
  <c r="AV537" i="14"/>
  <c r="AU537" i="14"/>
  <c r="AT537" i="14"/>
  <c r="AS537" i="14"/>
  <c r="AR537" i="14"/>
  <c r="AQ537" i="14"/>
  <c r="AY536" i="14"/>
  <c r="AX536" i="14"/>
  <c r="AW536" i="14"/>
  <c r="AV536" i="14"/>
  <c r="AU536" i="14"/>
  <c r="AT536" i="14"/>
  <c r="AS536" i="14"/>
  <c r="AR536" i="14"/>
  <c r="AQ536" i="14"/>
  <c r="AY535" i="14"/>
  <c r="AX535" i="14"/>
  <c r="AW535" i="14"/>
  <c r="AV535" i="14"/>
  <c r="AU535" i="14"/>
  <c r="AT535" i="14"/>
  <c r="AS535" i="14"/>
  <c r="AR535" i="14"/>
  <c r="AQ535" i="14"/>
  <c r="AO552" i="14"/>
  <c r="AL552" i="14"/>
  <c r="AK552" i="14"/>
  <c r="AJ552" i="14"/>
  <c r="AI552" i="14"/>
  <c r="AH552" i="14"/>
  <c r="AG552" i="14"/>
  <c r="AF552" i="14"/>
  <c r="AE552" i="14"/>
  <c r="AD552" i="14"/>
  <c r="AO551" i="14"/>
  <c r="AL551" i="14"/>
  <c r="AK551" i="14"/>
  <c r="AJ551" i="14"/>
  <c r="AI551" i="14"/>
  <c r="AH551" i="14"/>
  <c r="AG551" i="14"/>
  <c r="AF551" i="14"/>
  <c r="AE551" i="14"/>
  <c r="AD551" i="14"/>
  <c r="AO550" i="14"/>
  <c r="AL550" i="14"/>
  <c r="AK550" i="14"/>
  <c r="AJ550" i="14"/>
  <c r="AI550" i="14"/>
  <c r="AH550" i="14"/>
  <c r="AG550" i="14"/>
  <c r="AF550" i="14"/>
  <c r="AE550" i="14"/>
  <c r="AD550" i="14"/>
  <c r="AO549" i="14"/>
  <c r="AL549" i="14"/>
  <c r="AK549" i="14"/>
  <c r="AJ549" i="14"/>
  <c r="AI549" i="14"/>
  <c r="AH549" i="14"/>
  <c r="AG549" i="14"/>
  <c r="AF549" i="14"/>
  <c r="AE549" i="14"/>
  <c r="AD549" i="14"/>
  <c r="AO548" i="14"/>
  <c r="AL548" i="14"/>
  <c r="AK548" i="14"/>
  <c r="AJ548" i="14"/>
  <c r="AI548" i="14"/>
  <c r="AH548" i="14"/>
  <c r="AG548" i="14"/>
  <c r="AF548" i="14"/>
  <c r="AE548" i="14"/>
  <c r="AD548" i="14"/>
  <c r="AO547" i="14"/>
  <c r="AL547" i="14"/>
  <c r="AK547" i="14"/>
  <c r="AJ547" i="14"/>
  <c r="AI547" i="14"/>
  <c r="AH547" i="14"/>
  <c r="AG547" i="14"/>
  <c r="AF547" i="14"/>
  <c r="AE547" i="14"/>
  <c r="AD547" i="14"/>
  <c r="AO546" i="14"/>
  <c r="AL546" i="14"/>
  <c r="AK546" i="14"/>
  <c r="AJ546" i="14"/>
  <c r="AI546" i="14"/>
  <c r="AH546" i="14"/>
  <c r="AG546" i="14"/>
  <c r="AF546" i="14"/>
  <c r="AE546" i="14"/>
  <c r="AD546" i="14"/>
  <c r="AO545" i="14"/>
  <c r="AL545" i="14"/>
  <c r="AK545" i="14"/>
  <c r="AJ545" i="14"/>
  <c r="AI545" i="14"/>
  <c r="AH545" i="14"/>
  <c r="AG545" i="14"/>
  <c r="AF545" i="14"/>
  <c r="AE545" i="14"/>
  <c r="AD545" i="14"/>
  <c r="AO544" i="14"/>
  <c r="AL544" i="14"/>
  <c r="AK544" i="14"/>
  <c r="AJ544" i="14"/>
  <c r="AI544" i="14"/>
  <c r="AH544" i="14"/>
  <c r="AG544" i="14"/>
  <c r="AF544" i="14"/>
  <c r="AE544" i="14"/>
  <c r="AD544" i="14"/>
  <c r="AO543" i="14"/>
  <c r="AL543" i="14"/>
  <c r="AK543" i="14"/>
  <c r="AJ543" i="14"/>
  <c r="AI543" i="14"/>
  <c r="AH543" i="14"/>
  <c r="AG543" i="14"/>
  <c r="AF543" i="14"/>
  <c r="AE543" i="14"/>
  <c r="AD543" i="14"/>
  <c r="AO542" i="14"/>
  <c r="AL542" i="14"/>
  <c r="AK542" i="14"/>
  <c r="AJ542" i="14"/>
  <c r="AI542" i="14"/>
  <c r="AH542" i="14"/>
  <c r="AG542" i="14"/>
  <c r="AF542" i="14"/>
  <c r="AE542" i="14"/>
  <c r="AD542" i="14"/>
  <c r="AO541" i="14"/>
  <c r="AL541" i="14"/>
  <c r="AK541" i="14"/>
  <c r="AJ541" i="14"/>
  <c r="AI541" i="14"/>
  <c r="AH541" i="14"/>
  <c r="AG541" i="14"/>
  <c r="AF541" i="14"/>
  <c r="AE541" i="14"/>
  <c r="AD541" i="14"/>
  <c r="AO540" i="14"/>
  <c r="AL540" i="14"/>
  <c r="AK540" i="14"/>
  <c r="AJ540" i="14"/>
  <c r="AI540" i="14"/>
  <c r="AH540" i="14"/>
  <c r="AG540" i="14"/>
  <c r="AF540" i="14"/>
  <c r="AE540" i="14"/>
  <c r="AD540" i="14"/>
  <c r="AO539" i="14"/>
  <c r="AL539" i="14"/>
  <c r="AK539" i="14"/>
  <c r="AJ539" i="14"/>
  <c r="AI539" i="14"/>
  <c r="AH539" i="14"/>
  <c r="AG539" i="14"/>
  <c r="AF539" i="14"/>
  <c r="AE539" i="14"/>
  <c r="AD539" i="14"/>
  <c r="AO538" i="14"/>
  <c r="AL538" i="14"/>
  <c r="AK538" i="14"/>
  <c r="AJ538" i="14"/>
  <c r="AI538" i="14"/>
  <c r="AH538" i="14"/>
  <c r="AG538" i="14"/>
  <c r="AF538" i="14"/>
  <c r="AE538" i="14"/>
  <c r="AD538" i="14"/>
  <c r="AO537" i="14"/>
  <c r="AL537" i="14"/>
  <c r="AK537" i="14"/>
  <c r="AJ537" i="14"/>
  <c r="AI537" i="14"/>
  <c r="AH537" i="14"/>
  <c r="AG537" i="14"/>
  <c r="AF537" i="14"/>
  <c r="AE537" i="14"/>
  <c r="AD537" i="14"/>
  <c r="AO536" i="14"/>
  <c r="AL536" i="14"/>
  <c r="AK536" i="14"/>
  <c r="AJ536" i="14"/>
  <c r="AI536" i="14"/>
  <c r="AH536" i="14"/>
  <c r="AG536" i="14"/>
  <c r="AF536" i="14"/>
  <c r="AE536" i="14"/>
  <c r="AD536" i="14"/>
  <c r="AO535" i="14"/>
  <c r="AL535" i="14"/>
  <c r="AK535" i="14"/>
  <c r="AJ535" i="14"/>
  <c r="AI535" i="14"/>
  <c r="AH535" i="14"/>
  <c r="AG535" i="14"/>
  <c r="AF535" i="14"/>
  <c r="AE535" i="14"/>
  <c r="AD535" i="14"/>
  <c r="AB552" i="14"/>
  <c r="AB551" i="14"/>
  <c r="AB550" i="14"/>
  <c r="AB549" i="14"/>
  <c r="AB548" i="14"/>
  <c r="AB547" i="14"/>
  <c r="AB546" i="14"/>
  <c r="AB545" i="14"/>
  <c r="AB544" i="14"/>
  <c r="AB543" i="14"/>
  <c r="AB542" i="14"/>
  <c r="AB541" i="14"/>
  <c r="AB540" i="14"/>
  <c r="AB539" i="14"/>
  <c r="AB538" i="14"/>
  <c r="AB537" i="14"/>
  <c r="AB536" i="14"/>
  <c r="AB535" i="14"/>
  <c r="AB580" i="14"/>
  <c r="AB579" i="14"/>
  <c r="AB578" i="14"/>
  <c r="AB577" i="14"/>
  <c r="AB576" i="14"/>
  <c r="AB575" i="14"/>
  <c r="AB574" i="14"/>
  <c r="AB573" i="14"/>
  <c r="AB572" i="14"/>
  <c r="AB571" i="14"/>
  <c r="AB570" i="14"/>
  <c r="AB569" i="14"/>
  <c r="AB568" i="14"/>
  <c r="AB567" i="14"/>
  <c r="AB566" i="14"/>
  <c r="AB565" i="14"/>
  <c r="AB564" i="14"/>
  <c r="AB563" i="14"/>
  <c r="AO580" i="14"/>
  <c r="AL580" i="14"/>
  <c r="AK580" i="14"/>
  <c r="AJ580" i="14"/>
  <c r="AI580" i="14"/>
  <c r="AH580" i="14"/>
  <c r="AG580" i="14"/>
  <c r="AF580" i="14"/>
  <c r="AE580" i="14"/>
  <c r="AD580" i="14"/>
  <c r="AO579" i="14"/>
  <c r="AL579" i="14"/>
  <c r="AK579" i="14"/>
  <c r="AJ579" i="14"/>
  <c r="AI579" i="14"/>
  <c r="AH579" i="14"/>
  <c r="AG579" i="14"/>
  <c r="AF579" i="14"/>
  <c r="AE579" i="14"/>
  <c r="AD579" i="14"/>
  <c r="AO578" i="14"/>
  <c r="AL578" i="14"/>
  <c r="AK578" i="14"/>
  <c r="AJ578" i="14"/>
  <c r="AI578" i="14"/>
  <c r="AH578" i="14"/>
  <c r="AG578" i="14"/>
  <c r="AF578" i="14"/>
  <c r="AE578" i="14"/>
  <c r="AD578" i="14"/>
  <c r="AO577" i="14"/>
  <c r="AL577" i="14"/>
  <c r="AK577" i="14"/>
  <c r="AJ577" i="14"/>
  <c r="AI577" i="14"/>
  <c r="AH577" i="14"/>
  <c r="AG577" i="14"/>
  <c r="AF577" i="14"/>
  <c r="AE577" i="14"/>
  <c r="AD577" i="14"/>
  <c r="AO576" i="14"/>
  <c r="AL576" i="14"/>
  <c r="AK576" i="14"/>
  <c r="AJ576" i="14"/>
  <c r="AI576" i="14"/>
  <c r="AH576" i="14"/>
  <c r="AG576" i="14"/>
  <c r="AF576" i="14"/>
  <c r="AE576" i="14"/>
  <c r="AD576" i="14"/>
  <c r="AO575" i="14"/>
  <c r="AL575" i="14"/>
  <c r="AK575" i="14"/>
  <c r="AJ575" i="14"/>
  <c r="AI575" i="14"/>
  <c r="AH575" i="14"/>
  <c r="AG575" i="14"/>
  <c r="AF575" i="14"/>
  <c r="AE575" i="14"/>
  <c r="AD575" i="14"/>
  <c r="AO574" i="14"/>
  <c r="AL574" i="14"/>
  <c r="AK574" i="14"/>
  <c r="AJ574" i="14"/>
  <c r="AI574" i="14"/>
  <c r="AH574" i="14"/>
  <c r="AG574" i="14"/>
  <c r="AF574" i="14"/>
  <c r="AE574" i="14"/>
  <c r="AD574" i="14"/>
  <c r="AO573" i="14"/>
  <c r="AL573" i="14"/>
  <c r="AK573" i="14"/>
  <c r="AJ573" i="14"/>
  <c r="AI573" i="14"/>
  <c r="AH573" i="14"/>
  <c r="AG573" i="14"/>
  <c r="AF573" i="14"/>
  <c r="AE573" i="14"/>
  <c r="AD573" i="14"/>
  <c r="AO572" i="14"/>
  <c r="AL572" i="14"/>
  <c r="AK572" i="14"/>
  <c r="AJ572" i="14"/>
  <c r="AI572" i="14"/>
  <c r="AH572" i="14"/>
  <c r="AG572" i="14"/>
  <c r="AF572" i="14"/>
  <c r="AE572" i="14"/>
  <c r="AD572" i="14"/>
  <c r="AO571" i="14"/>
  <c r="AL571" i="14"/>
  <c r="AK571" i="14"/>
  <c r="AJ571" i="14"/>
  <c r="AI571" i="14"/>
  <c r="AH571" i="14"/>
  <c r="AG571" i="14"/>
  <c r="AF571" i="14"/>
  <c r="AE571" i="14"/>
  <c r="AD571" i="14"/>
  <c r="AO570" i="14"/>
  <c r="AL570" i="14"/>
  <c r="AK570" i="14"/>
  <c r="AJ570" i="14"/>
  <c r="AI570" i="14"/>
  <c r="AH570" i="14"/>
  <c r="AG570" i="14"/>
  <c r="AF570" i="14"/>
  <c r="AE570" i="14"/>
  <c r="AD570" i="14"/>
  <c r="AO569" i="14"/>
  <c r="AL569" i="14"/>
  <c r="AK569" i="14"/>
  <c r="AJ569" i="14"/>
  <c r="AI569" i="14"/>
  <c r="AH569" i="14"/>
  <c r="AG569" i="14"/>
  <c r="AF569" i="14"/>
  <c r="AE569" i="14"/>
  <c r="AD569" i="14"/>
  <c r="AO568" i="14"/>
  <c r="AL568" i="14"/>
  <c r="AK568" i="14"/>
  <c r="AJ568" i="14"/>
  <c r="AI568" i="14"/>
  <c r="AH568" i="14"/>
  <c r="AG568" i="14"/>
  <c r="AF568" i="14"/>
  <c r="AE568" i="14"/>
  <c r="AD568" i="14"/>
  <c r="AO567" i="14"/>
  <c r="AL567" i="14"/>
  <c r="AK567" i="14"/>
  <c r="AJ567" i="14"/>
  <c r="AI567" i="14"/>
  <c r="AH567" i="14"/>
  <c r="AG567" i="14"/>
  <c r="AF567" i="14"/>
  <c r="AE567" i="14"/>
  <c r="AD567" i="14"/>
  <c r="AO566" i="14"/>
  <c r="AL566" i="14"/>
  <c r="AK566" i="14"/>
  <c r="AJ566" i="14"/>
  <c r="AI566" i="14"/>
  <c r="AH566" i="14"/>
  <c r="AG566" i="14"/>
  <c r="AF566" i="14"/>
  <c r="AE566" i="14"/>
  <c r="AD566" i="14"/>
  <c r="AO565" i="14"/>
  <c r="AL565" i="14"/>
  <c r="AK565" i="14"/>
  <c r="AJ565" i="14"/>
  <c r="AI565" i="14"/>
  <c r="AH565" i="14"/>
  <c r="AG565" i="14"/>
  <c r="AF565" i="14"/>
  <c r="AE565" i="14"/>
  <c r="AD565" i="14"/>
  <c r="AO564" i="14"/>
  <c r="AL564" i="14"/>
  <c r="AK564" i="14"/>
  <c r="AJ564" i="14"/>
  <c r="AI564" i="14"/>
  <c r="AH564" i="14"/>
  <c r="AG564" i="14"/>
  <c r="AF564" i="14"/>
  <c r="AE564" i="14"/>
  <c r="AD564" i="14"/>
  <c r="AO563" i="14"/>
  <c r="AL563" i="14"/>
  <c r="AK563" i="14"/>
  <c r="AJ563" i="14"/>
  <c r="AI563" i="14"/>
  <c r="AH563" i="14"/>
  <c r="AG563" i="14"/>
  <c r="AF563" i="14"/>
  <c r="AE563" i="14"/>
  <c r="AD563" i="14"/>
  <c r="BB580" i="14"/>
  <c r="AY580" i="14"/>
  <c r="AX580" i="14"/>
  <c r="AW580" i="14"/>
  <c r="AV580" i="14"/>
  <c r="AU580" i="14"/>
  <c r="AT580" i="14"/>
  <c r="AS580" i="14"/>
  <c r="AR580" i="14"/>
  <c r="AQ580" i="14"/>
  <c r="BB579" i="14"/>
  <c r="AY579" i="14"/>
  <c r="AX579" i="14"/>
  <c r="AW579" i="14"/>
  <c r="AV579" i="14"/>
  <c r="AU579" i="14"/>
  <c r="AT579" i="14"/>
  <c r="AS579" i="14"/>
  <c r="AR579" i="14"/>
  <c r="AQ579" i="14"/>
  <c r="BB578" i="14"/>
  <c r="AY578" i="14"/>
  <c r="AX578" i="14"/>
  <c r="AW578" i="14"/>
  <c r="AV578" i="14"/>
  <c r="AU578" i="14"/>
  <c r="AT578" i="14"/>
  <c r="AS578" i="14"/>
  <c r="AR578" i="14"/>
  <c r="AQ578" i="14"/>
  <c r="BB577" i="14"/>
  <c r="AY577" i="14"/>
  <c r="AX577" i="14"/>
  <c r="AW577" i="14"/>
  <c r="AV577" i="14"/>
  <c r="AU577" i="14"/>
  <c r="AT577" i="14"/>
  <c r="AS577" i="14"/>
  <c r="AR577" i="14"/>
  <c r="AQ577" i="14"/>
  <c r="BB576" i="14"/>
  <c r="AY576" i="14"/>
  <c r="AX576" i="14"/>
  <c r="AW576" i="14"/>
  <c r="AV576" i="14"/>
  <c r="AU576" i="14"/>
  <c r="AT576" i="14"/>
  <c r="AS576" i="14"/>
  <c r="AR576" i="14"/>
  <c r="AQ576" i="14"/>
  <c r="BB575" i="14"/>
  <c r="AY575" i="14"/>
  <c r="AX575" i="14"/>
  <c r="AW575" i="14"/>
  <c r="AV575" i="14"/>
  <c r="AU575" i="14"/>
  <c r="AT575" i="14"/>
  <c r="AS575" i="14"/>
  <c r="AR575" i="14"/>
  <c r="AQ575" i="14"/>
  <c r="BB574" i="14"/>
  <c r="AY574" i="14"/>
  <c r="AX574" i="14"/>
  <c r="AW574" i="14"/>
  <c r="AV574" i="14"/>
  <c r="AU574" i="14"/>
  <c r="AT574" i="14"/>
  <c r="AS574" i="14"/>
  <c r="AR574" i="14"/>
  <c r="AQ574" i="14"/>
  <c r="BB573" i="14"/>
  <c r="AY573" i="14"/>
  <c r="AX573" i="14"/>
  <c r="AW573" i="14"/>
  <c r="AV573" i="14"/>
  <c r="AU573" i="14"/>
  <c r="AT573" i="14"/>
  <c r="AS573" i="14"/>
  <c r="AR573" i="14"/>
  <c r="AQ573" i="14"/>
  <c r="BB572" i="14"/>
  <c r="AY572" i="14"/>
  <c r="AX572" i="14"/>
  <c r="AW572" i="14"/>
  <c r="AV572" i="14"/>
  <c r="AU572" i="14"/>
  <c r="AT572" i="14"/>
  <c r="AS572" i="14"/>
  <c r="AR572" i="14"/>
  <c r="AQ572" i="14"/>
  <c r="BB571" i="14"/>
  <c r="AY571" i="14"/>
  <c r="AX571" i="14"/>
  <c r="AW571" i="14"/>
  <c r="AV571" i="14"/>
  <c r="AU571" i="14"/>
  <c r="AT571" i="14"/>
  <c r="AS571" i="14"/>
  <c r="AR571" i="14"/>
  <c r="AQ571" i="14"/>
  <c r="BB570" i="14"/>
  <c r="AY570" i="14"/>
  <c r="AX570" i="14"/>
  <c r="AW570" i="14"/>
  <c r="AV570" i="14"/>
  <c r="AU570" i="14"/>
  <c r="AT570" i="14"/>
  <c r="AS570" i="14"/>
  <c r="AR570" i="14"/>
  <c r="AQ570" i="14"/>
  <c r="BB569" i="14"/>
  <c r="AY569" i="14"/>
  <c r="AX569" i="14"/>
  <c r="AW569" i="14"/>
  <c r="AV569" i="14"/>
  <c r="AU569" i="14"/>
  <c r="AT569" i="14"/>
  <c r="AS569" i="14"/>
  <c r="AR569" i="14"/>
  <c r="AQ569" i="14"/>
  <c r="BB568" i="14"/>
  <c r="AY568" i="14"/>
  <c r="AX568" i="14"/>
  <c r="AW568" i="14"/>
  <c r="AV568" i="14"/>
  <c r="AU568" i="14"/>
  <c r="AT568" i="14"/>
  <c r="AS568" i="14"/>
  <c r="AR568" i="14"/>
  <c r="AQ568" i="14"/>
  <c r="BB567" i="14"/>
  <c r="AY567" i="14"/>
  <c r="AX567" i="14"/>
  <c r="AW567" i="14"/>
  <c r="AV567" i="14"/>
  <c r="AU567" i="14"/>
  <c r="AT567" i="14"/>
  <c r="AS567" i="14"/>
  <c r="AR567" i="14"/>
  <c r="AQ567" i="14"/>
  <c r="BB566" i="14"/>
  <c r="AY566" i="14"/>
  <c r="AX566" i="14"/>
  <c r="AW566" i="14"/>
  <c r="AV566" i="14"/>
  <c r="AU566" i="14"/>
  <c r="AT566" i="14"/>
  <c r="AS566" i="14"/>
  <c r="AR566" i="14"/>
  <c r="AQ566" i="14"/>
  <c r="BB565" i="14"/>
  <c r="AY565" i="14"/>
  <c r="AX565" i="14"/>
  <c r="AW565" i="14"/>
  <c r="AV565" i="14"/>
  <c r="AU565" i="14"/>
  <c r="AT565" i="14"/>
  <c r="AS565" i="14"/>
  <c r="AR565" i="14"/>
  <c r="AQ565" i="14"/>
  <c r="BB564" i="14"/>
  <c r="AY564" i="14"/>
  <c r="AX564" i="14"/>
  <c r="AW564" i="14"/>
  <c r="AV564" i="14"/>
  <c r="AU564" i="14"/>
  <c r="AT564" i="14"/>
  <c r="AS564" i="14"/>
  <c r="AR564" i="14"/>
  <c r="AQ564" i="14"/>
  <c r="BB563" i="14"/>
  <c r="AY563" i="14"/>
  <c r="AX563" i="14"/>
  <c r="AW563" i="14"/>
  <c r="AV563" i="14"/>
  <c r="AU563" i="14"/>
  <c r="AT563" i="14"/>
  <c r="AS563" i="14"/>
  <c r="AR563" i="14"/>
  <c r="AQ563" i="14"/>
  <c r="BO580" i="14"/>
  <c r="BL580" i="14"/>
  <c r="BK580" i="14"/>
  <c r="BJ580" i="14"/>
  <c r="BI580" i="14"/>
  <c r="BH580" i="14"/>
  <c r="BG580" i="14"/>
  <c r="BF580" i="14"/>
  <c r="BE580" i="14"/>
  <c r="BD580" i="14"/>
  <c r="BO579" i="14"/>
  <c r="BL579" i="14"/>
  <c r="BK579" i="14"/>
  <c r="BJ579" i="14"/>
  <c r="BI579" i="14"/>
  <c r="BH579" i="14"/>
  <c r="BG579" i="14"/>
  <c r="BF579" i="14"/>
  <c r="BE579" i="14"/>
  <c r="BD579" i="14"/>
  <c r="BO578" i="14"/>
  <c r="BL578" i="14"/>
  <c r="BK578" i="14"/>
  <c r="BJ578" i="14"/>
  <c r="BI578" i="14"/>
  <c r="BH578" i="14"/>
  <c r="BG578" i="14"/>
  <c r="BF578" i="14"/>
  <c r="BE578" i="14"/>
  <c r="BD578" i="14"/>
  <c r="BO577" i="14"/>
  <c r="BL577" i="14"/>
  <c r="BK577" i="14"/>
  <c r="BJ577" i="14"/>
  <c r="BI577" i="14"/>
  <c r="BH577" i="14"/>
  <c r="BG577" i="14"/>
  <c r="BF577" i="14"/>
  <c r="BE577" i="14"/>
  <c r="BD577" i="14"/>
  <c r="BO576" i="14"/>
  <c r="BL576" i="14"/>
  <c r="BK576" i="14"/>
  <c r="BJ576" i="14"/>
  <c r="BI576" i="14"/>
  <c r="BH576" i="14"/>
  <c r="BG576" i="14"/>
  <c r="BF576" i="14"/>
  <c r="BE576" i="14"/>
  <c r="BD576" i="14"/>
  <c r="BO575" i="14"/>
  <c r="BL575" i="14"/>
  <c r="BK575" i="14"/>
  <c r="BJ575" i="14"/>
  <c r="BI575" i="14"/>
  <c r="BH575" i="14"/>
  <c r="BG575" i="14"/>
  <c r="BF575" i="14"/>
  <c r="BE575" i="14"/>
  <c r="BD575" i="14"/>
  <c r="BO574" i="14"/>
  <c r="BL574" i="14"/>
  <c r="BK574" i="14"/>
  <c r="BJ574" i="14"/>
  <c r="BI574" i="14"/>
  <c r="BH574" i="14"/>
  <c r="BG574" i="14"/>
  <c r="BF574" i="14"/>
  <c r="BE574" i="14"/>
  <c r="BD574" i="14"/>
  <c r="BO573" i="14"/>
  <c r="BL573" i="14"/>
  <c r="BK573" i="14"/>
  <c r="BJ573" i="14"/>
  <c r="BI573" i="14"/>
  <c r="BH573" i="14"/>
  <c r="BG573" i="14"/>
  <c r="BF573" i="14"/>
  <c r="BE573" i="14"/>
  <c r="BD573" i="14"/>
  <c r="BO572" i="14"/>
  <c r="BL572" i="14"/>
  <c r="BK572" i="14"/>
  <c r="BJ572" i="14"/>
  <c r="BI572" i="14"/>
  <c r="BH572" i="14"/>
  <c r="BG572" i="14"/>
  <c r="BF572" i="14"/>
  <c r="BE572" i="14"/>
  <c r="BD572" i="14"/>
  <c r="BO571" i="14"/>
  <c r="BL571" i="14"/>
  <c r="BK571" i="14"/>
  <c r="BJ571" i="14"/>
  <c r="BI571" i="14"/>
  <c r="BH571" i="14"/>
  <c r="BG571" i="14"/>
  <c r="BF571" i="14"/>
  <c r="BE571" i="14"/>
  <c r="BD571" i="14"/>
  <c r="BO570" i="14"/>
  <c r="BL570" i="14"/>
  <c r="BK570" i="14"/>
  <c r="BJ570" i="14"/>
  <c r="BI570" i="14"/>
  <c r="BH570" i="14"/>
  <c r="BG570" i="14"/>
  <c r="BF570" i="14"/>
  <c r="BE570" i="14"/>
  <c r="BD570" i="14"/>
  <c r="BO569" i="14"/>
  <c r="BL569" i="14"/>
  <c r="BK569" i="14"/>
  <c r="BJ569" i="14"/>
  <c r="BI569" i="14"/>
  <c r="BH569" i="14"/>
  <c r="BG569" i="14"/>
  <c r="BF569" i="14"/>
  <c r="BE569" i="14"/>
  <c r="BD569" i="14"/>
  <c r="BO568" i="14"/>
  <c r="BL568" i="14"/>
  <c r="BK568" i="14"/>
  <c r="BJ568" i="14"/>
  <c r="BI568" i="14"/>
  <c r="BH568" i="14"/>
  <c r="BG568" i="14"/>
  <c r="BF568" i="14"/>
  <c r="BE568" i="14"/>
  <c r="BD568" i="14"/>
  <c r="BO567" i="14"/>
  <c r="BL567" i="14"/>
  <c r="BK567" i="14"/>
  <c r="BJ567" i="14"/>
  <c r="BI567" i="14"/>
  <c r="BH567" i="14"/>
  <c r="BG567" i="14"/>
  <c r="BF567" i="14"/>
  <c r="BE567" i="14"/>
  <c r="BD567" i="14"/>
  <c r="BO566" i="14"/>
  <c r="BL566" i="14"/>
  <c r="BK566" i="14"/>
  <c r="BJ566" i="14"/>
  <c r="BI566" i="14"/>
  <c r="BH566" i="14"/>
  <c r="BG566" i="14"/>
  <c r="BF566" i="14"/>
  <c r="BE566" i="14"/>
  <c r="BD566" i="14"/>
  <c r="BO565" i="14"/>
  <c r="BL565" i="14"/>
  <c r="BK565" i="14"/>
  <c r="BJ565" i="14"/>
  <c r="BI565" i="14"/>
  <c r="BH565" i="14"/>
  <c r="BG565" i="14"/>
  <c r="BF565" i="14"/>
  <c r="BE565" i="14"/>
  <c r="BD565" i="14"/>
  <c r="BO564" i="14"/>
  <c r="BL564" i="14"/>
  <c r="BK564" i="14"/>
  <c r="BJ564" i="14"/>
  <c r="BI564" i="14"/>
  <c r="BH564" i="14"/>
  <c r="BG564" i="14"/>
  <c r="BF564" i="14"/>
  <c r="BE564" i="14"/>
  <c r="BD564" i="14"/>
  <c r="BO563" i="14"/>
  <c r="BL563" i="14"/>
  <c r="BK563" i="14"/>
  <c r="BJ563" i="14"/>
  <c r="BI563" i="14"/>
  <c r="BH563" i="14"/>
  <c r="BG563" i="14"/>
  <c r="BF563" i="14"/>
  <c r="BE563" i="14"/>
  <c r="BD563" i="14"/>
  <c r="BY580" i="14"/>
  <c r="BX580" i="14"/>
  <c r="BW580" i="14"/>
  <c r="BV580" i="14"/>
  <c r="BU580" i="14"/>
  <c r="BT580" i="14"/>
  <c r="BS580" i="14"/>
  <c r="BR580" i="14"/>
  <c r="BQ580" i="14"/>
  <c r="BY579" i="14"/>
  <c r="BX579" i="14"/>
  <c r="BW579" i="14"/>
  <c r="BV579" i="14"/>
  <c r="BU579" i="14"/>
  <c r="BT579" i="14"/>
  <c r="BS579" i="14"/>
  <c r="BR579" i="14"/>
  <c r="BQ579" i="14"/>
  <c r="BY578" i="14"/>
  <c r="BX578" i="14"/>
  <c r="BW578" i="14"/>
  <c r="BV578" i="14"/>
  <c r="BU578" i="14"/>
  <c r="BT578" i="14"/>
  <c r="BS578" i="14"/>
  <c r="BR578" i="14"/>
  <c r="BQ578" i="14"/>
  <c r="BY577" i="14"/>
  <c r="BX577" i="14"/>
  <c r="BW577" i="14"/>
  <c r="BV577" i="14"/>
  <c r="BU577" i="14"/>
  <c r="BT577" i="14"/>
  <c r="BS577" i="14"/>
  <c r="BR577" i="14"/>
  <c r="BQ577" i="14"/>
  <c r="BY576" i="14"/>
  <c r="BX576" i="14"/>
  <c r="BW576" i="14"/>
  <c r="BV576" i="14"/>
  <c r="BU576" i="14"/>
  <c r="BT576" i="14"/>
  <c r="BS576" i="14"/>
  <c r="BR576" i="14"/>
  <c r="BQ576" i="14"/>
  <c r="BY575" i="14"/>
  <c r="BX575" i="14"/>
  <c r="BW575" i="14"/>
  <c r="BV575" i="14"/>
  <c r="BU575" i="14"/>
  <c r="BT575" i="14"/>
  <c r="BS575" i="14"/>
  <c r="BR575" i="14"/>
  <c r="BQ575" i="14"/>
  <c r="BY574" i="14"/>
  <c r="BX574" i="14"/>
  <c r="BW574" i="14"/>
  <c r="BV574" i="14"/>
  <c r="BU574" i="14"/>
  <c r="BT574" i="14"/>
  <c r="BS574" i="14"/>
  <c r="BR574" i="14"/>
  <c r="BQ574" i="14"/>
  <c r="BY573" i="14"/>
  <c r="BX573" i="14"/>
  <c r="BW573" i="14"/>
  <c r="BV573" i="14"/>
  <c r="BU573" i="14"/>
  <c r="BT573" i="14"/>
  <c r="BS573" i="14"/>
  <c r="BR573" i="14"/>
  <c r="BQ573" i="14"/>
  <c r="BY572" i="14"/>
  <c r="BX572" i="14"/>
  <c r="BW572" i="14"/>
  <c r="BV572" i="14"/>
  <c r="BU572" i="14"/>
  <c r="BT572" i="14"/>
  <c r="BS572" i="14"/>
  <c r="BR572" i="14"/>
  <c r="BQ572" i="14"/>
  <c r="BY571" i="14"/>
  <c r="BX571" i="14"/>
  <c r="BW571" i="14"/>
  <c r="BV571" i="14"/>
  <c r="BU571" i="14"/>
  <c r="BT571" i="14"/>
  <c r="BS571" i="14"/>
  <c r="BR571" i="14"/>
  <c r="BQ571" i="14"/>
  <c r="BY570" i="14"/>
  <c r="BX570" i="14"/>
  <c r="BW570" i="14"/>
  <c r="BV570" i="14"/>
  <c r="BU570" i="14"/>
  <c r="BT570" i="14"/>
  <c r="BS570" i="14"/>
  <c r="BR570" i="14"/>
  <c r="BQ570" i="14"/>
  <c r="BY569" i="14"/>
  <c r="BX569" i="14"/>
  <c r="BW569" i="14"/>
  <c r="BV569" i="14"/>
  <c r="BU569" i="14"/>
  <c r="BT569" i="14"/>
  <c r="BS569" i="14"/>
  <c r="BR569" i="14"/>
  <c r="BQ569" i="14"/>
  <c r="BY568" i="14"/>
  <c r="BX568" i="14"/>
  <c r="BW568" i="14"/>
  <c r="BV568" i="14"/>
  <c r="BU568" i="14"/>
  <c r="BT568" i="14"/>
  <c r="BS568" i="14"/>
  <c r="BR568" i="14"/>
  <c r="BQ568" i="14"/>
  <c r="BY567" i="14"/>
  <c r="BX567" i="14"/>
  <c r="BW567" i="14"/>
  <c r="BV567" i="14"/>
  <c r="BU567" i="14"/>
  <c r="BT567" i="14"/>
  <c r="BS567" i="14"/>
  <c r="BR567" i="14"/>
  <c r="BQ567" i="14"/>
  <c r="BY566" i="14"/>
  <c r="BX566" i="14"/>
  <c r="BW566" i="14"/>
  <c r="BV566" i="14"/>
  <c r="BU566" i="14"/>
  <c r="BT566" i="14"/>
  <c r="BS566" i="14"/>
  <c r="BR566" i="14"/>
  <c r="BQ566" i="14"/>
  <c r="BY565" i="14"/>
  <c r="BX565" i="14"/>
  <c r="BW565" i="14"/>
  <c r="BV565" i="14"/>
  <c r="BU565" i="14"/>
  <c r="BT565" i="14"/>
  <c r="BS565" i="14"/>
  <c r="BR565" i="14"/>
  <c r="BQ565" i="14"/>
  <c r="BY564" i="14"/>
  <c r="BX564" i="14"/>
  <c r="BW564" i="14"/>
  <c r="BV564" i="14"/>
  <c r="BU564" i="14"/>
  <c r="BT564" i="14"/>
  <c r="BS564" i="14"/>
  <c r="BR564" i="14"/>
  <c r="BQ564" i="14"/>
  <c r="BY563" i="14"/>
  <c r="BX563" i="14"/>
  <c r="BW563" i="14"/>
  <c r="BV563" i="14"/>
  <c r="BU563" i="14"/>
  <c r="BT563" i="14"/>
  <c r="BS563" i="14"/>
  <c r="BR563" i="14"/>
  <c r="BQ563" i="14"/>
  <c r="BY608" i="14"/>
  <c r="BX608" i="14"/>
  <c r="BW608" i="14"/>
  <c r="BV608" i="14"/>
  <c r="BU608" i="14"/>
  <c r="BT608" i="14"/>
  <c r="BS608" i="14"/>
  <c r="BR608" i="14"/>
  <c r="BQ608" i="14"/>
  <c r="BY607" i="14"/>
  <c r="BX607" i="14"/>
  <c r="BW607" i="14"/>
  <c r="BV607" i="14"/>
  <c r="BU607" i="14"/>
  <c r="BT607" i="14"/>
  <c r="BS607" i="14"/>
  <c r="BR607" i="14"/>
  <c r="BQ607" i="14"/>
  <c r="BY606" i="14"/>
  <c r="BX606" i="14"/>
  <c r="BW606" i="14"/>
  <c r="BV606" i="14"/>
  <c r="BU606" i="14"/>
  <c r="BT606" i="14"/>
  <c r="BS606" i="14"/>
  <c r="BR606" i="14"/>
  <c r="BQ606" i="14"/>
  <c r="BY605" i="14"/>
  <c r="BX605" i="14"/>
  <c r="BW605" i="14"/>
  <c r="BV605" i="14"/>
  <c r="BU605" i="14"/>
  <c r="BT605" i="14"/>
  <c r="BS605" i="14"/>
  <c r="BR605" i="14"/>
  <c r="BQ605" i="14"/>
  <c r="BY604" i="14"/>
  <c r="BX604" i="14"/>
  <c r="BW604" i="14"/>
  <c r="BV604" i="14"/>
  <c r="BU604" i="14"/>
  <c r="BT604" i="14"/>
  <c r="BS604" i="14"/>
  <c r="BR604" i="14"/>
  <c r="BQ604" i="14"/>
  <c r="BY603" i="14"/>
  <c r="BX603" i="14"/>
  <c r="BW603" i="14"/>
  <c r="BV603" i="14"/>
  <c r="BU603" i="14"/>
  <c r="BT603" i="14"/>
  <c r="BS603" i="14"/>
  <c r="BR603" i="14"/>
  <c r="BQ603" i="14"/>
  <c r="BY602" i="14"/>
  <c r="BX602" i="14"/>
  <c r="BW602" i="14"/>
  <c r="BV602" i="14"/>
  <c r="BU602" i="14"/>
  <c r="BT602" i="14"/>
  <c r="BS602" i="14"/>
  <c r="BR602" i="14"/>
  <c r="BQ602" i="14"/>
  <c r="BY601" i="14"/>
  <c r="BX601" i="14"/>
  <c r="BW601" i="14"/>
  <c r="BV601" i="14"/>
  <c r="BU601" i="14"/>
  <c r="BT601" i="14"/>
  <c r="BS601" i="14"/>
  <c r="BR601" i="14"/>
  <c r="BQ601" i="14"/>
  <c r="BY600" i="14"/>
  <c r="BX600" i="14"/>
  <c r="BW600" i="14"/>
  <c r="BV600" i="14"/>
  <c r="BU600" i="14"/>
  <c r="BT600" i="14"/>
  <c r="BS600" i="14"/>
  <c r="BR600" i="14"/>
  <c r="BQ600" i="14"/>
  <c r="BY599" i="14"/>
  <c r="BX599" i="14"/>
  <c r="BW599" i="14"/>
  <c r="BV599" i="14"/>
  <c r="BU599" i="14"/>
  <c r="BT599" i="14"/>
  <c r="BS599" i="14"/>
  <c r="BR599" i="14"/>
  <c r="BQ599" i="14"/>
  <c r="BY598" i="14"/>
  <c r="BX598" i="14"/>
  <c r="BW598" i="14"/>
  <c r="BV598" i="14"/>
  <c r="BU598" i="14"/>
  <c r="BT598" i="14"/>
  <c r="BS598" i="14"/>
  <c r="BR598" i="14"/>
  <c r="BQ598" i="14"/>
  <c r="BY597" i="14"/>
  <c r="BX597" i="14"/>
  <c r="BW597" i="14"/>
  <c r="BV597" i="14"/>
  <c r="BU597" i="14"/>
  <c r="BT597" i="14"/>
  <c r="BS597" i="14"/>
  <c r="BR597" i="14"/>
  <c r="BQ597" i="14"/>
  <c r="BY596" i="14"/>
  <c r="BX596" i="14"/>
  <c r="BW596" i="14"/>
  <c r="BV596" i="14"/>
  <c r="BU596" i="14"/>
  <c r="BT596" i="14"/>
  <c r="BS596" i="14"/>
  <c r="BR596" i="14"/>
  <c r="BQ596" i="14"/>
  <c r="BY595" i="14"/>
  <c r="BX595" i="14"/>
  <c r="BW595" i="14"/>
  <c r="BV595" i="14"/>
  <c r="BU595" i="14"/>
  <c r="BT595" i="14"/>
  <c r="BS595" i="14"/>
  <c r="BR595" i="14"/>
  <c r="BQ595" i="14"/>
  <c r="BY591" i="14"/>
  <c r="BX591" i="14"/>
  <c r="BW591" i="14"/>
  <c r="BV591" i="14"/>
  <c r="BU591" i="14"/>
  <c r="BT591" i="14"/>
  <c r="BS591" i="14"/>
  <c r="BR591" i="14"/>
  <c r="BQ591" i="14"/>
  <c r="BY590" i="14"/>
  <c r="BX590" i="14"/>
  <c r="BW590" i="14"/>
  <c r="BV590" i="14"/>
  <c r="BU590" i="14"/>
  <c r="BT590" i="14"/>
  <c r="BS590" i="14"/>
  <c r="BR590" i="14"/>
  <c r="BQ590" i="14"/>
  <c r="BY585" i="14"/>
  <c r="BX585" i="14"/>
  <c r="BW585" i="14"/>
  <c r="BV585" i="14"/>
  <c r="BU585" i="14"/>
  <c r="BT585" i="14"/>
  <c r="BS585" i="14"/>
  <c r="BR585" i="14"/>
  <c r="BQ585" i="14"/>
  <c r="BY584" i="14"/>
  <c r="BX584" i="14"/>
  <c r="BW584" i="14"/>
  <c r="BV584" i="14"/>
  <c r="BU584" i="14"/>
  <c r="BT584" i="14"/>
  <c r="BS584" i="14"/>
  <c r="BR584" i="14"/>
  <c r="BQ584" i="14"/>
  <c r="BO608" i="14"/>
  <c r="BL608" i="14"/>
  <c r="BK608" i="14"/>
  <c r="BJ608" i="14"/>
  <c r="BI608" i="14"/>
  <c r="BH608" i="14"/>
  <c r="BG608" i="14"/>
  <c r="BF608" i="14"/>
  <c r="BE608" i="14"/>
  <c r="BD608" i="14"/>
  <c r="BO607" i="14"/>
  <c r="BL607" i="14"/>
  <c r="BK607" i="14"/>
  <c r="BJ607" i="14"/>
  <c r="BI607" i="14"/>
  <c r="BH607" i="14"/>
  <c r="BG607" i="14"/>
  <c r="BF607" i="14"/>
  <c r="BE607" i="14"/>
  <c r="BD607" i="14"/>
  <c r="BO606" i="14"/>
  <c r="BL606" i="14"/>
  <c r="BK606" i="14"/>
  <c r="BJ606" i="14"/>
  <c r="BI606" i="14"/>
  <c r="BH606" i="14"/>
  <c r="BG606" i="14"/>
  <c r="BF606" i="14"/>
  <c r="BE606" i="14"/>
  <c r="BD606" i="14"/>
  <c r="BO605" i="14"/>
  <c r="BL605" i="14"/>
  <c r="BK605" i="14"/>
  <c r="BJ605" i="14"/>
  <c r="BI605" i="14"/>
  <c r="BH605" i="14"/>
  <c r="BG605" i="14"/>
  <c r="BF605" i="14"/>
  <c r="BE605" i="14"/>
  <c r="BD605" i="14"/>
  <c r="BO604" i="14"/>
  <c r="BL604" i="14"/>
  <c r="BK604" i="14"/>
  <c r="BJ604" i="14"/>
  <c r="BI604" i="14"/>
  <c r="BH604" i="14"/>
  <c r="BG604" i="14"/>
  <c r="BF604" i="14"/>
  <c r="BE604" i="14"/>
  <c r="BD604" i="14"/>
  <c r="BO603" i="14"/>
  <c r="BL603" i="14"/>
  <c r="BK603" i="14"/>
  <c r="BJ603" i="14"/>
  <c r="BI603" i="14"/>
  <c r="BH603" i="14"/>
  <c r="BG603" i="14"/>
  <c r="BF603" i="14"/>
  <c r="BE603" i="14"/>
  <c r="BD603" i="14"/>
  <c r="BO602" i="14"/>
  <c r="BL602" i="14"/>
  <c r="BK602" i="14"/>
  <c r="BJ602" i="14"/>
  <c r="BI602" i="14"/>
  <c r="BH602" i="14"/>
  <c r="BG602" i="14"/>
  <c r="BF602" i="14"/>
  <c r="BE602" i="14"/>
  <c r="BD602" i="14"/>
  <c r="BO601" i="14"/>
  <c r="BL601" i="14"/>
  <c r="BK601" i="14"/>
  <c r="BJ601" i="14"/>
  <c r="BI601" i="14"/>
  <c r="BH601" i="14"/>
  <c r="BG601" i="14"/>
  <c r="BF601" i="14"/>
  <c r="BE601" i="14"/>
  <c r="BD601" i="14"/>
  <c r="BO600" i="14"/>
  <c r="BL600" i="14"/>
  <c r="BK600" i="14"/>
  <c r="BJ600" i="14"/>
  <c r="BI600" i="14"/>
  <c r="BH600" i="14"/>
  <c r="BG600" i="14"/>
  <c r="BF600" i="14"/>
  <c r="BE600" i="14"/>
  <c r="BD600" i="14"/>
  <c r="BO599" i="14"/>
  <c r="BL599" i="14"/>
  <c r="BK599" i="14"/>
  <c r="BJ599" i="14"/>
  <c r="BI599" i="14"/>
  <c r="BH599" i="14"/>
  <c r="BG599" i="14"/>
  <c r="BF599" i="14"/>
  <c r="BE599" i="14"/>
  <c r="BD599" i="14"/>
  <c r="BO598" i="14"/>
  <c r="BL598" i="14"/>
  <c r="BK598" i="14"/>
  <c r="BJ598" i="14"/>
  <c r="BI598" i="14"/>
  <c r="BH598" i="14"/>
  <c r="BG598" i="14"/>
  <c r="BF598" i="14"/>
  <c r="BE598" i="14"/>
  <c r="BD598" i="14"/>
  <c r="BO597" i="14"/>
  <c r="BL597" i="14"/>
  <c r="BK597" i="14"/>
  <c r="BJ597" i="14"/>
  <c r="BI597" i="14"/>
  <c r="BH597" i="14"/>
  <c r="BG597" i="14"/>
  <c r="BF597" i="14"/>
  <c r="BE597" i="14"/>
  <c r="BD597" i="14"/>
  <c r="BO596" i="14"/>
  <c r="BL596" i="14"/>
  <c r="BK596" i="14"/>
  <c r="BJ596" i="14"/>
  <c r="BI596" i="14"/>
  <c r="BH596" i="14"/>
  <c r="BG596" i="14"/>
  <c r="BF596" i="14"/>
  <c r="BE596" i="14"/>
  <c r="BD596" i="14"/>
  <c r="BO595" i="14"/>
  <c r="BL595" i="14"/>
  <c r="BK595" i="14"/>
  <c r="BJ595" i="14"/>
  <c r="BI595" i="14"/>
  <c r="BH595" i="14"/>
  <c r="BG595" i="14"/>
  <c r="BF595" i="14"/>
  <c r="BE595" i="14"/>
  <c r="BD595" i="14"/>
  <c r="BO591" i="14"/>
  <c r="BL591" i="14"/>
  <c r="BK591" i="14"/>
  <c r="BJ591" i="14"/>
  <c r="BI591" i="14"/>
  <c r="BH591" i="14"/>
  <c r="BG591" i="14"/>
  <c r="BF591" i="14"/>
  <c r="BE591" i="14"/>
  <c r="BD591" i="14"/>
  <c r="BO590" i="14"/>
  <c r="BL590" i="14"/>
  <c r="BK590" i="14"/>
  <c r="BJ590" i="14"/>
  <c r="BI590" i="14"/>
  <c r="BH590" i="14"/>
  <c r="BG590" i="14"/>
  <c r="BF590" i="14"/>
  <c r="BE590" i="14"/>
  <c r="BD590" i="14"/>
  <c r="BO585" i="14"/>
  <c r="BL585" i="14"/>
  <c r="BK585" i="14"/>
  <c r="BJ585" i="14"/>
  <c r="BI585" i="14"/>
  <c r="BH585" i="14"/>
  <c r="BG585" i="14"/>
  <c r="BF585" i="14"/>
  <c r="BE585" i="14"/>
  <c r="BD585" i="14"/>
  <c r="BO584" i="14"/>
  <c r="BL584" i="14"/>
  <c r="BK584" i="14"/>
  <c r="BJ584" i="14"/>
  <c r="BI584" i="14"/>
  <c r="BH584" i="14"/>
  <c r="BG584" i="14"/>
  <c r="BF584" i="14"/>
  <c r="BE584" i="14"/>
  <c r="BD584" i="14"/>
  <c r="BB608" i="14"/>
  <c r="AY608" i="14"/>
  <c r="AX608" i="14"/>
  <c r="AW608" i="14"/>
  <c r="AV608" i="14"/>
  <c r="AU608" i="14"/>
  <c r="AT608" i="14"/>
  <c r="AS608" i="14"/>
  <c r="AR608" i="14"/>
  <c r="AQ608" i="14"/>
  <c r="BB607" i="14"/>
  <c r="AY607" i="14"/>
  <c r="AX607" i="14"/>
  <c r="AW607" i="14"/>
  <c r="AV607" i="14"/>
  <c r="AU607" i="14"/>
  <c r="AT607" i="14"/>
  <c r="AS607" i="14"/>
  <c r="AR607" i="14"/>
  <c r="AQ607" i="14"/>
  <c r="BB606" i="14"/>
  <c r="AY606" i="14"/>
  <c r="AX606" i="14"/>
  <c r="AW606" i="14"/>
  <c r="AV606" i="14"/>
  <c r="AU606" i="14"/>
  <c r="AT606" i="14"/>
  <c r="AS606" i="14"/>
  <c r="AR606" i="14"/>
  <c r="AQ606" i="14"/>
  <c r="BB605" i="14"/>
  <c r="AY605" i="14"/>
  <c r="AX605" i="14"/>
  <c r="AW605" i="14"/>
  <c r="AV605" i="14"/>
  <c r="AU605" i="14"/>
  <c r="AT605" i="14"/>
  <c r="AS605" i="14"/>
  <c r="AR605" i="14"/>
  <c r="AQ605" i="14"/>
  <c r="BB604" i="14"/>
  <c r="AY604" i="14"/>
  <c r="AX604" i="14"/>
  <c r="AW604" i="14"/>
  <c r="AV604" i="14"/>
  <c r="AU604" i="14"/>
  <c r="AT604" i="14"/>
  <c r="AS604" i="14"/>
  <c r="AR604" i="14"/>
  <c r="AQ604" i="14"/>
  <c r="BB603" i="14"/>
  <c r="AY603" i="14"/>
  <c r="AX603" i="14"/>
  <c r="AW603" i="14"/>
  <c r="AV603" i="14"/>
  <c r="AU603" i="14"/>
  <c r="AT603" i="14"/>
  <c r="AS603" i="14"/>
  <c r="AR603" i="14"/>
  <c r="AQ603" i="14"/>
  <c r="BB602" i="14"/>
  <c r="AY602" i="14"/>
  <c r="AX602" i="14"/>
  <c r="AW602" i="14"/>
  <c r="AV602" i="14"/>
  <c r="AU602" i="14"/>
  <c r="AT602" i="14"/>
  <c r="AS602" i="14"/>
  <c r="AR602" i="14"/>
  <c r="AQ602" i="14"/>
  <c r="BB601" i="14"/>
  <c r="AY601" i="14"/>
  <c r="AX601" i="14"/>
  <c r="AW601" i="14"/>
  <c r="AV601" i="14"/>
  <c r="AU601" i="14"/>
  <c r="AT601" i="14"/>
  <c r="AS601" i="14"/>
  <c r="AR601" i="14"/>
  <c r="AQ601" i="14"/>
  <c r="BB600" i="14"/>
  <c r="AY600" i="14"/>
  <c r="AX600" i="14"/>
  <c r="AW600" i="14"/>
  <c r="AV600" i="14"/>
  <c r="AU600" i="14"/>
  <c r="AT600" i="14"/>
  <c r="AS600" i="14"/>
  <c r="AR600" i="14"/>
  <c r="AQ600" i="14"/>
  <c r="BB599" i="14"/>
  <c r="AY599" i="14"/>
  <c r="AX599" i="14"/>
  <c r="AW599" i="14"/>
  <c r="AV599" i="14"/>
  <c r="AU599" i="14"/>
  <c r="AT599" i="14"/>
  <c r="AS599" i="14"/>
  <c r="AR599" i="14"/>
  <c r="AQ599" i="14"/>
  <c r="BB598" i="14"/>
  <c r="AY598" i="14"/>
  <c r="AX598" i="14"/>
  <c r="AW598" i="14"/>
  <c r="AV598" i="14"/>
  <c r="AU598" i="14"/>
  <c r="AT598" i="14"/>
  <c r="AS598" i="14"/>
  <c r="AR598" i="14"/>
  <c r="AQ598" i="14"/>
  <c r="BB597" i="14"/>
  <c r="AY597" i="14"/>
  <c r="AX597" i="14"/>
  <c r="AW597" i="14"/>
  <c r="AV597" i="14"/>
  <c r="AU597" i="14"/>
  <c r="AT597" i="14"/>
  <c r="AS597" i="14"/>
  <c r="AR597" i="14"/>
  <c r="AQ597" i="14"/>
  <c r="BB596" i="14"/>
  <c r="AY596" i="14"/>
  <c r="AX596" i="14"/>
  <c r="AW596" i="14"/>
  <c r="AV596" i="14"/>
  <c r="AU596" i="14"/>
  <c r="AT596" i="14"/>
  <c r="AS596" i="14"/>
  <c r="AR596" i="14"/>
  <c r="AQ596" i="14"/>
  <c r="BB595" i="14"/>
  <c r="AY595" i="14"/>
  <c r="AX595" i="14"/>
  <c r="AW595" i="14"/>
  <c r="AV595" i="14"/>
  <c r="AU595" i="14"/>
  <c r="AT595" i="14"/>
  <c r="AS595" i="14"/>
  <c r="AR595" i="14"/>
  <c r="AQ595" i="14"/>
  <c r="BB591" i="14"/>
  <c r="AY591" i="14"/>
  <c r="AX591" i="14"/>
  <c r="AW591" i="14"/>
  <c r="AV591" i="14"/>
  <c r="AU591" i="14"/>
  <c r="AT591" i="14"/>
  <c r="AS591" i="14"/>
  <c r="AR591" i="14"/>
  <c r="AQ591" i="14"/>
  <c r="BB590" i="14"/>
  <c r="AY590" i="14"/>
  <c r="AX590" i="14"/>
  <c r="AW590" i="14"/>
  <c r="AV590" i="14"/>
  <c r="AU590" i="14"/>
  <c r="AT590" i="14"/>
  <c r="AS590" i="14"/>
  <c r="AR590" i="14"/>
  <c r="AQ590" i="14"/>
  <c r="BB585" i="14"/>
  <c r="AY585" i="14"/>
  <c r="AX585" i="14"/>
  <c r="AW585" i="14"/>
  <c r="AV585" i="14"/>
  <c r="AU585" i="14"/>
  <c r="AT585" i="14"/>
  <c r="AS585" i="14"/>
  <c r="AR585" i="14"/>
  <c r="AQ585" i="14"/>
  <c r="BB584" i="14"/>
  <c r="AY584" i="14"/>
  <c r="AX584" i="14"/>
  <c r="AW584" i="14"/>
  <c r="AV584" i="14"/>
  <c r="AU584" i="14"/>
  <c r="AT584" i="14"/>
  <c r="AS584" i="14"/>
  <c r="AR584" i="14"/>
  <c r="AQ584" i="14"/>
  <c r="AO608" i="14"/>
  <c r="AL608" i="14"/>
  <c r="AK608" i="14"/>
  <c r="AJ608" i="14"/>
  <c r="AI608" i="14"/>
  <c r="AH608" i="14"/>
  <c r="AG608" i="14"/>
  <c r="AF608" i="14"/>
  <c r="AE608" i="14"/>
  <c r="AD608" i="14"/>
  <c r="AO607" i="14"/>
  <c r="AL607" i="14"/>
  <c r="AK607" i="14"/>
  <c r="AJ607" i="14"/>
  <c r="AI607" i="14"/>
  <c r="AH607" i="14"/>
  <c r="AG607" i="14"/>
  <c r="AF607" i="14"/>
  <c r="AE607" i="14"/>
  <c r="AD607" i="14"/>
  <c r="AO606" i="14"/>
  <c r="AL606" i="14"/>
  <c r="AK606" i="14"/>
  <c r="AJ606" i="14"/>
  <c r="AI606" i="14"/>
  <c r="AH606" i="14"/>
  <c r="AG606" i="14"/>
  <c r="AF606" i="14"/>
  <c r="AE606" i="14"/>
  <c r="AD606" i="14"/>
  <c r="AO605" i="14"/>
  <c r="AL605" i="14"/>
  <c r="AK605" i="14"/>
  <c r="AJ605" i="14"/>
  <c r="AI605" i="14"/>
  <c r="AH605" i="14"/>
  <c r="AG605" i="14"/>
  <c r="AF605" i="14"/>
  <c r="AE605" i="14"/>
  <c r="AD605" i="14"/>
  <c r="AO604" i="14"/>
  <c r="AL604" i="14"/>
  <c r="AK604" i="14"/>
  <c r="AJ604" i="14"/>
  <c r="AI604" i="14"/>
  <c r="AH604" i="14"/>
  <c r="AG604" i="14"/>
  <c r="AF604" i="14"/>
  <c r="AE604" i="14"/>
  <c r="AD604" i="14"/>
  <c r="AO603" i="14"/>
  <c r="AL603" i="14"/>
  <c r="AK603" i="14"/>
  <c r="AJ603" i="14"/>
  <c r="AI603" i="14"/>
  <c r="AH603" i="14"/>
  <c r="AG603" i="14"/>
  <c r="AF603" i="14"/>
  <c r="AE603" i="14"/>
  <c r="AD603" i="14"/>
  <c r="AO602" i="14"/>
  <c r="AL602" i="14"/>
  <c r="AK602" i="14"/>
  <c r="AJ602" i="14"/>
  <c r="AI602" i="14"/>
  <c r="AH602" i="14"/>
  <c r="AG602" i="14"/>
  <c r="AF602" i="14"/>
  <c r="AE602" i="14"/>
  <c r="AD602" i="14"/>
  <c r="AO601" i="14"/>
  <c r="AL601" i="14"/>
  <c r="AK601" i="14"/>
  <c r="AJ601" i="14"/>
  <c r="AI601" i="14"/>
  <c r="AH601" i="14"/>
  <c r="AG601" i="14"/>
  <c r="AF601" i="14"/>
  <c r="AE601" i="14"/>
  <c r="AD601" i="14"/>
  <c r="AO600" i="14"/>
  <c r="AL600" i="14"/>
  <c r="AK600" i="14"/>
  <c r="AJ600" i="14"/>
  <c r="AI600" i="14"/>
  <c r="AH600" i="14"/>
  <c r="AG600" i="14"/>
  <c r="AF600" i="14"/>
  <c r="AE600" i="14"/>
  <c r="AD600" i="14"/>
  <c r="AO599" i="14"/>
  <c r="AL599" i="14"/>
  <c r="AK599" i="14"/>
  <c r="AJ599" i="14"/>
  <c r="AI599" i="14"/>
  <c r="AH599" i="14"/>
  <c r="AG599" i="14"/>
  <c r="AF599" i="14"/>
  <c r="AE599" i="14"/>
  <c r="AD599" i="14"/>
  <c r="AO598" i="14"/>
  <c r="AL598" i="14"/>
  <c r="AK598" i="14"/>
  <c r="AJ598" i="14"/>
  <c r="AI598" i="14"/>
  <c r="AH598" i="14"/>
  <c r="AG598" i="14"/>
  <c r="AF598" i="14"/>
  <c r="AE598" i="14"/>
  <c r="AD598" i="14"/>
  <c r="AO597" i="14"/>
  <c r="AL597" i="14"/>
  <c r="AK597" i="14"/>
  <c r="AJ597" i="14"/>
  <c r="AI597" i="14"/>
  <c r="AH597" i="14"/>
  <c r="AG597" i="14"/>
  <c r="AF597" i="14"/>
  <c r="AE597" i="14"/>
  <c r="AD597" i="14"/>
  <c r="AO596" i="14"/>
  <c r="AL596" i="14"/>
  <c r="AK596" i="14"/>
  <c r="AJ596" i="14"/>
  <c r="AI596" i="14"/>
  <c r="AH596" i="14"/>
  <c r="AG596" i="14"/>
  <c r="AF596" i="14"/>
  <c r="AE596" i="14"/>
  <c r="AD596" i="14"/>
  <c r="AO595" i="14"/>
  <c r="AL595" i="14"/>
  <c r="AK595" i="14"/>
  <c r="AJ595" i="14"/>
  <c r="AI595" i="14"/>
  <c r="AH595" i="14"/>
  <c r="AG595" i="14"/>
  <c r="AF595" i="14"/>
  <c r="AE595" i="14"/>
  <c r="AD595" i="14"/>
  <c r="AO591" i="14"/>
  <c r="AL591" i="14"/>
  <c r="AK591" i="14"/>
  <c r="AJ591" i="14"/>
  <c r="AI591" i="14"/>
  <c r="AH591" i="14"/>
  <c r="AG591" i="14"/>
  <c r="AF591" i="14"/>
  <c r="AE591" i="14"/>
  <c r="AD591" i="14"/>
  <c r="AO590" i="14"/>
  <c r="AL590" i="14"/>
  <c r="AK590" i="14"/>
  <c r="AJ590" i="14"/>
  <c r="AI590" i="14"/>
  <c r="AH590" i="14"/>
  <c r="AG590" i="14"/>
  <c r="AF590" i="14"/>
  <c r="AE590" i="14"/>
  <c r="AD590" i="14"/>
  <c r="AO585" i="14"/>
  <c r="AL585" i="14"/>
  <c r="AK585" i="14"/>
  <c r="AJ585" i="14"/>
  <c r="AI585" i="14"/>
  <c r="AH585" i="14"/>
  <c r="AG585" i="14"/>
  <c r="AF585" i="14"/>
  <c r="AE585" i="14"/>
  <c r="AD585" i="14"/>
  <c r="AO584" i="14"/>
  <c r="AL584" i="14"/>
  <c r="AK584" i="14"/>
  <c r="AJ584" i="14"/>
  <c r="AI584" i="14"/>
  <c r="AH584" i="14"/>
  <c r="AG584" i="14"/>
  <c r="AF584" i="14"/>
  <c r="AE584" i="14"/>
  <c r="AD584" i="14"/>
  <c r="AB608" i="14"/>
  <c r="AB607" i="14"/>
  <c r="AB606" i="14"/>
  <c r="AB605" i="14"/>
  <c r="AB604" i="14"/>
  <c r="AB603" i="14"/>
  <c r="AB602" i="14"/>
  <c r="AB601" i="14"/>
  <c r="AB600" i="14"/>
  <c r="AB599" i="14"/>
  <c r="AB598" i="14"/>
  <c r="AB597" i="14"/>
  <c r="AB596" i="14"/>
  <c r="AB595" i="14"/>
  <c r="AB591" i="14"/>
  <c r="AB590" i="14"/>
  <c r="AB585" i="14"/>
  <c r="AB584" i="14"/>
  <c r="BO89" i="14"/>
  <c r="BO88" i="14"/>
  <c r="BO87" i="14"/>
  <c r="BO86" i="14"/>
  <c r="BO85" i="14"/>
  <c r="BO84" i="14"/>
  <c r="BO83" i="14"/>
  <c r="BO82" i="14"/>
  <c r="BO81" i="14"/>
  <c r="BO80" i="14"/>
  <c r="BO79" i="14"/>
  <c r="BO78" i="14"/>
  <c r="BO77" i="14"/>
  <c r="BO76" i="14"/>
  <c r="BO61" i="14"/>
  <c r="BO60" i="14"/>
  <c r="BO59" i="14"/>
  <c r="BO58" i="14"/>
  <c r="BO57" i="14"/>
  <c r="BO56" i="14"/>
  <c r="BO55" i="14"/>
  <c r="BO54" i="14"/>
  <c r="BO53" i="14"/>
  <c r="BO52" i="14"/>
  <c r="BO51" i="14"/>
  <c r="BO50" i="14"/>
  <c r="BO49" i="14"/>
  <c r="BL61" i="14"/>
  <c r="BK61" i="14"/>
  <c r="BJ61" i="14"/>
  <c r="BI61" i="14"/>
  <c r="BH61" i="14"/>
  <c r="BG61" i="14"/>
  <c r="BF61" i="14"/>
  <c r="BE61" i="14"/>
  <c r="BD61" i="14"/>
  <c r="BL60" i="14"/>
  <c r="BK60" i="14"/>
  <c r="BJ60" i="14"/>
  <c r="BI60" i="14"/>
  <c r="BH60" i="14"/>
  <c r="BG60" i="14"/>
  <c r="BF60" i="14"/>
  <c r="BE60" i="14"/>
  <c r="BD60" i="14"/>
  <c r="BL59" i="14"/>
  <c r="BK59" i="14"/>
  <c r="BJ59" i="14"/>
  <c r="BI59" i="14"/>
  <c r="BH59" i="14"/>
  <c r="BG59" i="14"/>
  <c r="BF59" i="14"/>
  <c r="BE59" i="14"/>
  <c r="BD59" i="14"/>
  <c r="BL58" i="14"/>
  <c r="BK58" i="14"/>
  <c r="BJ58" i="14"/>
  <c r="BI58" i="14"/>
  <c r="BH58" i="14"/>
  <c r="BG58" i="14"/>
  <c r="BF58" i="14"/>
  <c r="BE58" i="14"/>
  <c r="BD58" i="14"/>
  <c r="BL57" i="14"/>
  <c r="BK57" i="14"/>
  <c r="BJ57" i="14"/>
  <c r="BI57" i="14"/>
  <c r="BH57" i="14"/>
  <c r="BG57" i="14"/>
  <c r="BF57" i="14"/>
  <c r="BE57" i="14"/>
  <c r="BD57" i="14"/>
  <c r="BL56" i="14"/>
  <c r="BK56" i="14"/>
  <c r="BJ56" i="14"/>
  <c r="BI56" i="14"/>
  <c r="BH56" i="14"/>
  <c r="BG56" i="14"/>
  <c r="BF56" i="14"/>
  <c r="BE56" i="14"/>
  <c r="BD56" i="14"/>
  <c r="BL55" i="14"/>
  <c r="BK55" i="14"/>
  <c r="BJ55" i="14"/>
  <c r="BI55" i="14"/>
  <c r="BH55" i="14"/>
  <c r="BG55" i="14"/>
  <c r="BF55" i="14"/>
  <c r="BE55" i="14"/>
  <c r="BD55" i="14"/>
  <c r="BL54" i="14"/>
  <c r="BK54" i="14"/>
  <c r="BJ54" i="14"/>
  <c r="BI54" i="14"/>
  <c r="BH54" i="14"/>
  <c r="BG54" i="14"/>
  <c r="BF54" i="14"/>
  <c r="BE54" i="14"/>
  <c r="BD54" i="14"/>
  <c r="BL53" i="14"/>
  <c r="BK53" i="14"/>
  <c r="BJ53" i="14"/>
  <c r="BI53" i="14"/>
  <c r="BH53" i="14"/>
  <c r="BG53" i="14"/>
  <c r="BF53" i="14"/>
  <c r="BE53" i="14"/>
  <c r="BD53" i="14"/>
  <c r="BL52" i="14"/>
  <c r="BK52" i="14"/>
  <c r="BJ52" i="14"/>
  <c r="BI52" i="14"/>
  <c r="BH52" i="14"/>
  <c r="BG52" i="14"/>
  <c r="BF52" i="14"/>
  <c r="BE52" i="14"/>
  <c r="BD52" i="14"/>
  <c r="BL51" i="14"/>
  <c r="BK51" i="14"/>
  <c r="BJ51" i="14"/>
  <c r="BI51" i="14"/>
  <c r="BH51" i="14"/>
  <c r="BG51" i="14"/>
  <c r="BF51" i="14"/>
  <c r="BE51" i="14"/>
  <c r="BD51" i="14"/>
  <c r="BL50" i="14"/>
  <c r="BK50" i="14"/>
  <c r="BJ50" i="14"/>
  <c r="BI50" i="14"/>
  <c r="BH50" i="14"/>
  <c r="BG50" i="14"/>
  <c r="BF50" i="14"/>
  <c r="BE50" i="14"/>
  <c r="BD50" i="14"/>
  <c r="BL49" i="14"/>
  <c r="BK49" i="14"/>
  <c r="BJ49" i="14"/>
  <c r="BI49" i="14"/>
  <c r="BH49" i="14"/>
  <c r="BG49" i="14"/>
  <c r="BF49" i="14"/>
  <c r="BE49" i="14"/>
  <c r="BD49" i="14"/>
  <c r="BL48" i="14"/>
  <c r="BK48" i="14"/>
  <c r="BJ48" i="14"/>
  <c r="BI48" i="14"/>
  <c r="BH48" i="14"/>
  <c r="BG48" i="14"/>
  <c r="BF48" i="14"/>
  <c r="BE48" i="14"/>
  <c r="BD48" i="14"/>
  <c r="AY61" i="14"/>
  <c r="AX61" i="14"/>
  <c r="AW61" i="14"/>
  <c r="AV61" i="14"/>
  <c r="AU61" i="14"/>
  <c r="AT61" i="14"/>
  <c r="AS61" i="14"/>
  <c r="AR61" i="14"/>
  <c r="AQ61" i="14"/>
  <c r="AY60" i="14"/>
  <c r="AX60" i="14"/>
  <c r="AW60" i="14"/>
  <c r="AV60" i="14"/>
  <c r="AU60" i="14"/>
  <c r="AT60" i="14"/>
  <c r="AS60" i="14"/>
  <c r="AR60" i="14"/>
  <c r="AQ60" i="14"/>
  <c r="AY59" i="14"/>
  <c r="AX59" i="14"/>
  <c r="AW59" i="14"/>
  <c r="AV59" i="14"/>
  <c r="AU59" i="14"/>
  <c r="AT59" i="14"/>
  <c r="AS59" i="14"/>
  <c r="AR59" i="14"/>
  <c r="AQ59" i="14"/>
  <c r="AY58" i="14"/>
  <c r="AX58" i="14"/>
  <c r="AW58" i="14"/>
  <c r="AV58" i="14"/>
  <c r="AU58" i="14"/>
  <c r="AT58" i="14"/>
  <c r="AS58" i="14"/>
  <c r="AR58" i="14"/>
  <c r="AQ58" i="14"/>
  <c r="AY57" i="14"/>
  <c r="AX57" i="14"/>
  <c r="AW57" i="14"/>
  <c r="AV57" i="14"/>
  <c r="AU57" i="14"/>
  <c r="AT57" i="14"/>
  <c r="AS57" i="14"/>
  <c r="AR57" i="14"/>
  <c r="AQ57" i="14"/>
  <c r="AY56" i="14"/>
  <c r="AX56" i="14"/>
  <c r="AW56" i="14"/>
  <c r="AV56" i="14"/>
  <c r="AU56" i="14"/>
  <c r="AT56" i="14"/>
  <c r="AS56" i="14"/>
  <c r="AR56" i="14"/>
  <c r="AQ56" i="14"/>
  <c r="AY55" i="14"/>
  <c r="AX55" i="14"/>
  <c r="AW55" i="14"/>
  <c r="AV55" i="14"/>
  <c r="AU55" i="14"/>
  <c r="AT55" i="14"/>
  <c r="AS55" i="14"/>
  <c r="AR55" i="14"/>
  <c r="AQ55" i="14"/>
  <c r="AY54" i="14"/>
  <c r="AX54" i="14"/>
  <c r="AW54" i="14"/>
  <c r="AV54" i="14"/>
  <c r="AU54" i="14"/>
  <c r="AT54" i="14"/>
  <c r="AS54" i="14"/>
  <c r="AR54" i="14"/>
  <c r="AQ54" i="14"/>
  <c r="AY53" i="14"/>
  <c r="AX53" i="14"/>
  <c r="AW53" i="14"/>
  <c r="AV53" i="14"/>
  <c r="AU53" i="14"/>
  <c r="AT53" i="14"/>
  <c r="AS53" i="14"/>
  <c r="AR53" i="14"/>
  <c r="AQ53" i="14"/>
  <c r="AY52" i="14"/>
  <c r="AX52" i="14"/>
  <c r="AW52" i="14"/>
  <c r="AV52" i="14"/>
  <c r="AU52" i="14"/>
  <c r="AT52" i="14"/>
  <c r="AS52" i="14"/>
  <c r="AR52" i="14"/>
  <c r="AQ52" i="14"/>
  <c r="AY51" i="14"/>
  <c r="AX51" i="14"/>
  <c r="AW51" i="14"/>
  <c r="AV51" i="14"/>
  <c r="AU51" i="14"/>
  <c r="AT51" i="14"/>
  <c r="AS51" i="14"/>
  <c r="AR51" i="14"/>
  <c r="AQ51" i="14"/>
  <c r="AY50" i="14"/>
  <c r="AX50" i="14"/>
  <c r="AW50" i="14"/>
  <c r="AV50" i="14"/>
  <c r="AU50" i="14"/>
  <c r="AT50" i="14"/>
  <c r="AS50" i="14"/>
  <c r="AR50" i="14"/>
  <c r="AQ50" i="14"/>
  <c r="AY49" i="14"/>
  <c r="AX49" i="14"/>
  <c r="AW49" i="14"/>
  <c r="AV49" i="14"/>
  <c r="AU49" i="14"/>
  <c r="AT49" i="14"/>
  <c r="AS49" i="14"/>
  <c r="AR49" i="14"/>
  <c r="AQ49" i="14"/>
  <c r="AY48" i="14"/>
  <c r="AX48" i="14"/>
  <c r="AW48" i="14"/>
  <c r="AV48" i="14"/>
  <c r="AU48" i="14"/>
  <c r="AT48" i="14"/>
  <c r="AS48" i="14"/>
  <c r="AR48" i="14"/>
  <c r="AQ48" i="14"/>
  <c r="BB33" i="14"/>
  <c r="BB32" i="14"/>
  <c r="BB31" i="14"/>
  <c r="BB30" i="14"/>
  <c r="BB29" i="14"/>
  <c r="BB28" i="14"/>
  <c r="BB27" i="14"/>
  <c r="BB26" i="14"/>
  <c r="BB25" i="14"/>
  <c r="BB24" i="14"/>
  <c r="BB23" i="14"/>
  <c r="BB22" i="14"/>
  <c r="BB21" i="14"/>
  <c r="BB20" i="14"/>
  <c r="BB19" i="14"/>
  <c r="BB18" i="14"/>
  <c r="BB17" i="14"/>
  <c r="BB16" i="14"/>
  <c r="AO33" i="14"/>
  <c r="AO32" i="14"/>
  <c r="AO31" i="14"/>
  <c r="AO30" i="14"/>
  <c r="AO29" i="14"/>
  <c r="AO28" i="14"/>
  <c r="AO27" i="14"/>
  <c r="AO26" i="14"/>
  <c r="AO25" i="14"/>
  <c r="AO24" i="14"/>
  <c r="AO23" i="14"/>
  <c r="AO22" i="14"/>
  <c r="AO21" i="14"/>
  <c r="AO20" i="14"/>
  <c r="AO19" i="14"/>
  <c r="AO18" i="14"/>
  <c r="AO17" i="14"/>
  <c r="AO16" i="14"/>
  <c r="AB842" i="14"/>
  <c r="AB841" i="14"/>
  <c r="AB840" i="14"/>
  <c r="AB839" i="14"/>
  <c r="AB838" i="14"/>
  <c r="AB837" i="14"/>
  <c r="AB836" i="14"/>
  <c r="AB835" i="14"/>
  <c r="AB834" i="14"/>
  <c r="AB833" i="14"/>
  <c r="AB832" i="14"/>
  <c r="AB831" i="14"/>
  <c r="AB830" i="14"/>
  <c r="AB829" i="14"/>
  <c r="AB828" i="14"/>
  <c r="AB827" i="14"/>
  <c r="AB826" i="14"/>
  <c r="AB825" i="14"/>
  <c r="AO842" i="14"/>
  <c r="AL842" i="14"/>
  <c r="AK842" i="14"/>
  <c r="AJ842" i="14"/>
  <c r="AI842" i="14"/>
  <c r="AH842" i="14"/>
  <c r="AG842" i="14"/>
  <c r="AF842" i="14"/>
  <c r="AE842" i="14"/>
  <c r="AD842" i="14"/>
  <c r="AO841" i="14"/>
  <c r="AL841" i="14"/>
  <c r="AK841" i="14"/>
  <c r="AJ841" i="14"/>
  <c r="AI841" i="14"/>
  <c r="AH841" i="14"/>
  <c r="AG841" i="14"/>
  <c r="AF841" i="14"/>
  <c r="AE841" i="14"/>
  <c r="AD841" i="14"/>
  <c r="AO840" i="14"/>
  <c r="AL840" i="14"/>
  <c r="AK840" i="14"/>
  <c r="AJ840" i="14"/>
  <c r="AI840" i="14"/>
  <c r="AH840" i="14"/>
  <c r="AG840" i="14"/>
  <c r="AF840" i="14"/>
  <c r="AE840" i="14"/>
  <c r="AD840" i="14"/>
  <c r="AO839" i="14"/>
  <c r="AL839" i="14"/>
  <c r="AK839" i="14"/>
  <c r="AJ839" i="14"/>
  <c r="AI839" i="14"/>
  <c r="AH839" i="14"/>
  <c r="AG839" i="14"/>
  <c r="AF839" i="14"/>
  <c r="AE839" i="14"/>
  <c r="AD839" i="14"/>
  <c r="AO838" i="14"/>
  <c r="AL838" i="14"/>
  <c r="AK838" i="14"/>
  <c r="AJ838" i="14"/>
  <c r="AI838" i="14"/>
  <c r="AH838" i="14"/>
  <c r="AG838" i="14"/>
  <c r="AF838" i="14"/>
  <c r="AE838" i="14"/>
  <c r="AD838" i="14"/>
  <c r="AO837" i="14"/>
  <c r="AL837" i="14"/>
  <c r="AK837" i="14"/>
  <c r="AJ837" i="14"/>
  <c r="AI837" i="14"/>
  <c r="AH837" i="14"/>
  <c r="AG837" i="14"/>
  <c r="AF837" i="14"/>
  <c r="AE837" i="14"/>
  <c r="AD837" i="14"/>
  <c r="AO836" i="14"/>
  <c r="AL836" i="14"/>
  <c r="AK836" i="14"/>
  <c r="AJ836" i="14"/>
  <c r="AI836" i="14"/>
  <c r="AH836" i="14"/>
  <c r="AG836" i="14"/>
  <c r="AF836" i="14"/>
  <c r="AE836" i="14"/>
  <c r="AD836" i="14"/>
  <c r="AO835" i="14"/>
  <c r="AL835" i="14"/>
  <c r="AK835" i="14"/>
  <c r="AJ835" i="14"/>
  <c r="AI835" i="14"/>
  <c r="AH835" i="14"/>
  <c r="AG835" i="14"/>
  <c r="AF835" i="14"/>
  <c r="AE835" i="14"/>
  <c r="AD835" i="14"/>
  <c r="AO834" i="14"/>
  <c r="AL834" i="14"/>
  <c r="AK834" i="14"/>
  <c r="AJ834" i="14"/>
  <c r="AI834" i="14"/>
  <c r="AH834" i="14"/>
  <c r="AG834" i="14"/>
  <c r="AF834" i="14"/>
  <c r="AE834" i="14"/>
  <c r="AD834" i="14"/>
  <c r="AO833" i="14"/>
  <c r="AL833" i="14"/>
  <c r="AK833" i="14"/>
  <c r="AJ833" i="14"/>
  <c r="AI833" i="14"/>
  <c r="AH833" i="14"/>
  <c r="AG833" i="14"/>
  <c r="AF833" i="14"/>
  <c r="AE833" i="14"/>
  <c r="AD833" i="14"/>
  <c r="AO832" i="14"/>
  <c r="AL832" i="14"/>
  <c r="AK832" i="14"/>
  <c r="AJ832" i="14"/>
  <c r="AI832" i="14"/>
  <c r="AH832" i="14"/>
  <c r="AG832" i="14"/>
  <c r="AF832" i="14"/>
  <c r="AE832" i="14"/>
  <c r="AD832" i="14"/>
  <c r="AO831" i="14"/>
  <c r="AL831" i="14"/>
  <c r="AK831" i="14"/>
  <c r="AJ831" i="14"/>
  <c r="AI831" i="14"/>
  <c r="AH831" i="14"/>
  <c r="AG831" i="14"/>
  <c r="AF831" i="14"/>
  <c r="AE831" i="14"/>
  <c r="AD831" i="14"/>
  <c r="AO830" i="14"/>
  <c r="AL830" i="14"/>
  <c r="AK830" i="14"/>
  <c r="AJ830" i="14"/>
  <c r="AI830" i="14"/>
  <c r="AH830" i="14"/>
  <c r="AG830" i="14"/>
  <c r="AF830" i="14"/>
  <c r="AE830" i="14"/>
  <c r="AD830" i="14"/>
  <c r="AO829" i="14"/>
  <c r="AL829" i="14"/>
  <c r="AK829" i="14"/>
  <c r="AJ829" i="14"/>
  <c r="AI829" i="14"/>
  <c r="AH829" i="14"/>
  <c r="AG829" i="14"/>
  <c r="AF829" i="14"/>
  <c r="AE829" i="14"/>
  <c r="AD829" i="14"/>
  <c r="AO828" i="14"/>
  <c r="AL828" i="14"/>
  <c r="AK828" i="14"/>
  <c r="AJ828" i="14"/>
  <c r="AI828" i="14"/>
  <c r="AH828" i="14"/>
  <c r="AG828" i="14"/>
  <c r="AF828" i="14"/>
  <c r="AE828" i="14"/>
  <c r="AD828" i="14"/>
  <c r="AO827" i="14"/>
  <c r="AL827" i="14"/>
  <c r="AK827" i="14"/>
  <c r="AJ827" i="14"/>
  <c r="AI827" i="14"/>
  <c r="AH827" i="14"/>
  <c r="AG827" i="14"/>
  <c r="AF827" i="14"/>
  <c r="AE827" i="14"/>
  <c r="AD827" i="14"/>
  <c r="AO826" i="14"/>
  <c r="AL826" i="14"/>
  <c r="AK826" i="14"/>
  <c r="AJ826" i="14"/>
  <c r="AI826" i="14"/>
  <c r="AH826" i="14"/>
  <c r="AG826" i="14"/>
  <c r="AF826" i="14"/>
  <c r="AE826" i="14"/>
  <c r="AD826" i="14"/>
  <c r="AO825" i="14"/>
  <c r="AL825" i="14"/>
  <c r="AK825" i="14"/>
  <c r="AJ825" i="14"/>
  <c r="AI825" i="14"/>
  <c r="AH825" i="14"/>
  <c r="AG825" i="14"/>
  <c r="AF825" i="14"/>
  <c r="AE825" i="14"/>
  <c r="AD825" i="14"/>
  <c r="AD824" i="14"/>
  <c r="AE824" i="14"/>
  <c r="AF824" i="14"/>
  <c r="AG824" i="14"/>
  <c r="AH824" i="14"/>
  <c r="AI824" i="14"/>
  <c r="AJ824" i="14"/>
  <c r="AK824" i="14"/>
  <c r="AL824" i="14"/>
  <c r="AO824" i="14"/>
  <c r="BB842" i="14"/>
  <c r="AY842" i="14"/>
  <c r="AX842" i="14"/>
  <c r="AW842" i="14"/>
  <c r="AV842" i="14"/>
  <c r="AU842" i="14"/>
  <c r="AT842" i="14"/>
  <c r="AS842" i="14"/>
  <c r="AR842" i="14"/>
  <c r="AQ842" i="14"/>
  <c r="BB841" i="14"/>
  <c r="AY841" i="14"/>
  <c r="AX841" i="14"/>
  <c r="AW841" i="14"/>
  <c r="AV841" i="14"/>
  <c r="AU841" i="14"/>
  <c r="AT841" i="14"/>
  <c r="AS841" i="14"/>
  <c r="AR841" i="14"/>
  <c r="AQ841" i="14"/>
  <c r="BB840" i="14"/>
  <c r="AY840" i="14"/>
  <c r="AX840" i="14"/>
  <c r="AW840" i="14"/>
  <c r="AV840" i="14"/>
  <c r="AU840" i="14"/>
  <c r="AT840" i="14"/>
  <c r="AS840" i="14"/>
  <c r="AR840" i="14"/>
  <c r="AQ840" i="14"/>
  <c r="BB839" i="14"/>
  <c r="AY839" i="14"/>
  <c r="AX839" i="14"/>
  <c r="AW839" i="14"/>
  <c r="AV839" i="14"/>
  <c r="AU839" i="14"/>
  <c r="AT839" i="14"/>
  <c r="AS839" i="14"/>
  <c r="AR839" i="14"/>
  <c r="AQ839" i="14"/>
  <c r="BB838" i="14"/>
  <c r="AY838" i="14"/>
  <c r="AX838" i="14"/>
  <c r="AW838" i="14"/>
  <c r="AV838" i="14"/>
  <c r="AU838" i="14"/>
  <c r="AT838" i="14"/>
  <c r="AS838" i="14"/>
  <c r="AR838" i="14"/>
  <c r="AQ838" i="14"/>
  <c r="BB837" i="14"/>
  <c r="AY837" i="14"/>
  <c r="AX837" i="14"/>
  <c r="AW837" i="14"/>
  <c r="AV837" i="14"/>
  <c r="AU837" i="14"/>
  <c r="AT837" i="14"/>
  <c r="AS837" i="14"/>
  <c r="AR837" i="14"/>
  <c r="AQ837" i="14"/>
  <c r="BB836" i="14"/>
  <c r="AY836" i="14"/>
  <c r="AX836" i="14"/>
  <c r="AW836" i="14"/>
  <c r="AV836" i="14"/>
  <c r="AU836" i="14"/>
  <c r="AT836" i="14"/>
  <c r="AS836" i="14"/>
  <c r="AR836" i="14"/>
  <c r="AQ836" i="14"/>
  <c r="BB835" i="14"/>
  <c r="AY835" i="14"/>
  <c r="AX835" i="14"/>
  <c r="AW835" i="14"/>
  <c r="AV835" i="14"/>
  <c r="AU835" i="14"/>
  <c r="AT835" i="14"/>
  <c r="AS835" i="14"/>
  <c r="AR835" i="14"/>
  <c r="AQ835" i="14"/>
  <c r="BB834" i="14"/>
  <c r="AY834" i="14"/>
  <c r="AX834" i="14"/>
  <c r="AW834" i="14"/>
  <c r="AV834" i="14"/>
  <c r="AU834" i="14"/>
  <c r="AT834" i="14"/>
  <c r="AS834" i="14"/>
  <c r="AR834" i="14"/>
  <c r="AQ834" i="14"/>
  <c r="BB833" i="14"/>
  <c r="AY833" i="14"/>
  <c r="AX833" i="14"/>
  <c r="AW833" i="14"/>
  <c r="AV833" i="14"/>
  <c r="AU833" i="14"/>
  <c r="AT833" i="14"/>
  <c r="AS833" i="14"/>
  <c r="AR833" i="14"/>
  <c r="AQ833" i="14"/>
  <c r="BB832" i="14"/>
  <c r="AY832" i="14"/>
  <c r="AX832" i="14"/>
  <c r="AW832" i="14"/>
  <c r="AV832" i="14"/>
  <c r="AU832" i="14"/>
  <c r="AT832" i="14"/>
  <c r="AS832" i="14"/>
  <c r="AR832" i="14"/>
  <c r="AQ832" i="14"/>
  <c r="BB831" i="14"/>
  <c r="AY831" i="14"/>
  <c r="AX831" i="14"/>
  <c r="AW831" i="14"/>
  <c r="AV831" i="14"/>
  <c r="AU831" i="14"/>
  <c r="AT831" i="14"/>
  <c r="AS831" i="14"/>
  <c r="AR831" i="14"/>
  <c r="AQ831" i="14"/>
  <c r="BB830" i="14"/>
  <c r="AY830" i="14"/>
  <c r="AX830" i="14"/>
  <c r="AW830" i="14"/>
  <c r="AV830" i="14"/>
  <c r="AU830" i="14"/>
  <c r="AT830" i="14"/>
  <c r="AS830" i="14"/>
  <c r="AR830" i="14"/>
  <c r="AQ830" i="14"/>
  <c r="BB829" i="14"/>
  <c r="AY829" i="14"/>
  <c r="AX829" i="14"/>
  <c r="AW829" i="14"/>
  <c r="AV829" i="14"/>
  <c r="AU829" i="14"/>
  <c r="AT829" i="14"/>
  <c r="AS829" i="14"/>
  <c r="AR829" i="14"/>
  <c r="AQ829" i="14"/>
  <c r="BB828" i="14"/>
  <c r="AY828" i="14"/>
  <c r="AX828" i="14"/>
  <c r="AW828" i="14"/>
  <c r="AV828" i="14"/>
  <c r="AU828" i="14"/>
  <c r="AT828" i="14"/>
  <c r="AS828" i="14"/>
  <c r="AR828" i="14"/>
  <c r="AQ828" i="14"/>
  <c r="BB827" i="14"/>
  <c r="AY827" i="14"/>
  <c r="AX827" i="14"/>
  <c r="AW827" i="14"/>
  <c r="AV827" i="14"/>
  <c r="AU827" i="14"/>
  <c r="AT827" i="14"/>
  <c r="AS827" i="14"/>
  <c r="AR827" i="14"/>
  <c r="AQ827" i="14"/>
  <c r="BB826" i="14"/>
  <c r="AY826" i="14"/>
  <c r="AX826" i="14"/>
  <c r="AW826" i="14"/>
  <c r="AV826" i="14"/>
  <c r="AU826" i="14"/>
  <c r="AT826" i="14"/>
  <c r="AS826" i="14"/>
  <c r="AR826" i="14"/>
  <c r="AQ826" i="14"/>
  <c r="BB825" i="14"/>
  <c r="AY825" i="14"/>
  <c r="AX825" i="14"/>
  <c r="AW825" i="14"/>
  <c r="AV825" i="14"/>
  <c r="AU825" i="14"/>
  <c r="AT825" i="14"/>
  <c r="AS825" i="14"/>
  <c r="AR825" i="14"/>
  <c r="AQ825" i="14"/>
  <c r="BO842" i="14"/>
  <c r="BL842" i="14"/>
  <c r="BK842" i="14"/>
  <c r="BJ842" i="14"/>
  <c r="BI842" i="14"/>
  <c r="BH842" i="14"/>
  <c r="BG842" i="14"/>
  <c r="BF842" i="14"/>
  <c r="BE842" i="14"/>
  <c r="BD842" i="14"/>
  <c r="BO841" i="14"/>
  <c r="BL841" i="14"/>
  <c r="BK841" i="14"/>
  <c r="BJ841" i="14"/>
  <c r="BI841" i="14"/>
  <c r="BH841" i="14"/>
  <c r="BG841" i="14"/>
  <c r="BF841" i="14"/>
  <c r="BE841" i="14"/>
  <c r="BD841" i="14"/>
  <c r="BO840" i="14"/>
  <c r="BL840" i="14"/>
  <c r="BK840" i="14"/>
  <c r="BJ840" i="14"/>
  <c r="BI840" i="14"/>
  <c r="BH840" i="14"/>
  <c r="BG840" i="14"/>
  <c r="BF840" i="14"/>
  <c r="BE840" i="14"/>
  <c r="BD840" i="14"/>
  <c r="BO839" i="14"/>
  <c r="BL839" i="14"/>
  <c r="BK839" i="14"/>
  <c r="BJ839" i="14"/>
  <c r="BI839" i="14"/>
  <c r="BH839" i="14"/>
  <c r="BG839" i="14"/>
  <c r="BF839" i="14"/>
  <c r="BE839" i="14"/>
  <c r="BD839" i="14"/>
  <c r="BO838" i="14"/>
  <c r="BL838" i="14"/>
  <c r="BK838" i="14"/>
  <c r="BJ838" i="14"/>
  <c r="BI838" i="14"/>
  <c r="BH838" i="14"/>
  <c r="BG838" i="14"/>
  <c r="BF838" i="14"/>
  <c r="BE838" i="14"/>
  <c r="BD838" i="14"/>
  <c r="BO837" i="14"/>
  <c r="BL837" i="14"/>
  <c r="BK837" i="14"/>
  <c r="BJ837" i="14"/>
  <c r="BI837" i="14"/>
  <c r="BH837" i="14"/>
  <c r="BG837" i="14"/>
  <c r="BF837" i="14"/>
  <c r="BE837" i="14"/>
  <c r="BD837" i="14"/>
  <c r="BO836" i="14"/>
  <c r="BL836" i="14"/>
  <c r="BK836" i="14"/>
  <c r="BJ836" i="14"/>
  <c r="BI836" i="14"/>
  <c r="BH836" i="14"/>
  <c r="BG836" i="14"/>
  <c r="BF836" i="14"/>
  <c r="BE836" i="14"/>
  <c r="BD836" i="14"/>
  <c r="BO835" i="14"/>
  <c r="BL835" i="14"/>
  <c r="BK835" i="14"/>
  <c r="BJ835" i="14"/>
  <c r="BI835" i="14"/>
  <c r="BH835" i="14"/>
  <c r="BG835" i="14"/>
  <c r="BF835" i="14"/>
  <c r="BE835" i="14"/>
  <c r="BD835" i="14"/>
  <c r="BO834" i="14"/>
  <c r="BL834" i="14"/>
  <c r="BK834" i="14"/>
  <c r="BJ834" i="14"/>
  <c r="BI834" i="14"/>
  <c r="BH834" i="14"/>
  <c r="BG834" i="14"/>
  <c r="BF834" i="14"/>
  <c r="BE834" i="14"/>
  <c r="BD834" i="14"/>
  <c r="BO833" i="14"/>
  <c r="BL833" i="14"/>
  <c r="BK833" i="14"/>
  <c r="BJ833" i="14"/>
  <c r="BI833" i="14"/>
  <c r="BH833" i="14"/>
  <c r="BG833" i="14"/>
  <c r="BF833" i="14"/>
  <c r="BE833" i="14"/>
  <c r="BD833" i="14"/>
  <c r="BO832" i="14"/>
  <c r="BL832" i="14"/>
  <c r="BK832" i="14"/>
  <c r="BJ832" i="14"/>
  <c r="BI832" i="14"/>
  <c r="BH832" i="14"/>
  <c r="BG832" i="14"/>
  <c r="BF832" i="14"/>
  <c r="BE832" i="14"/>
  <c r="BD832" i="14"/>
  <c r="BO831" i="14"/>
  <c r="BL831" i="14"/>
  <c r="BK831" i="14"/>
  <c r="BJ831" i="14"/>
  <c r="BI831" i="14"/>
  <c r="BH831" i="14"/>
  <c r="BG831" i="14"/>
  <c r="BF831" i="14"/>
  <c r="BE831" i="14"/>
  <c r="BD831" i="14"/>
  <c r="BO830" i="14"/>
  <c r="BL830" i="14"/>
  <c r="BK830" i="14"/>
  <c r="BJ830" i="14"/>
  <c r="BI830" i="14"/>
  <c r="BH830" i="14"/>
  <c r="BG830" i="14"/>
  <c r="BF830" i="14"/>
  <c r="BE830" i="14"/>
  <c r="BD830" i="14"/>
  <c r="BO829" i="14"/>
  <c r="BL829" i="14"/>
  <c r="BK829" i="14"/>
  <c r="BJ829" i="14"/>
  <c r="BI829" i="14"/>
  <c r="BH829" i="14"/>
  <c r="BG829" i="14"/>
  <c r="BF829" i="14"/>
  <c r="BE829" i="14"/>
  <c r="BD829" i="14"/>
  <c r="BO828" i="14"/>
  <c r="BL828" i="14"/>
  <c r="BK828" i="14"/>
  <c r="BJ828" i="14"/>
  <c r="BI828" i="14"/>
  <c r="BH828" i="14"/>
  <c r="BG828" i="14"/>
  <c r="BF828" i="14"/>
  <c r="BE828" i="14"/>
  <c r="BD828" i="14"/>
  <c r="BO827" i="14"/>
  <c r="BL827" i="14"/>
  <c r="BK827" i="14"/>
  <c r="BJ827" i="14"/>
  <c r="BI827" i="14"/>
  <c r="BH827" i="14"/>
  <c r="BG827" i="14"/>
  <c r="BF827" i="14"/>
  <c r="BE827" i="14"/>
  <c r="BD827" i="14"/>
  <c r="BO826" i="14"/>
  <c r="BL826" i="14"/>
  <c r="BK826" i="14"/>
  <c r="BJ826" i="14"/>
  <c r="BI826" i="14"/>
  <c r="BH826" i="14"/>
  <c r="BG826" i="14"/>
  <c r="BF826" i="14"/>
  <c r="BE826" i="14"/>
  <c r="BD826" i="14"/>
  <c r="BO825" i="14"/>
  <c r="BL825" i="14"/>
  <c r="BK825" i="14"/>
  <c r="BJ825" i="14"/>
  <c r="BI825" i="14"/>
  <c r="BH825" i="14"/>
  <c r="BG825" i="14"/>
  <c r="BF825" i="14"/>
  <c r="BE825" i="14"/>
  <c r="BD825" i="14"/>
  <c r="BY842" i="14"/>
  <c r="BX842" i="14"/>
  <c r="BW842" i="14"/>
  <c r="BV842" i="14"/>
  <c r="BU842" i="14"/>
  <c r="BT842" i="14"/>
  <c r="BS842" i="14"/>
  <c r="BR842" i="14"/>
  <c r="BQ842" i="14"/>
  <c r="BY841" i="14"/>
  <c r="BX841" i="14"/>
  <c r="BW841" i="14"/>
  <c r="BV841" i="14"/>
  <c r="BU841" i="14"/>
  <c r="BT841" i="14"/>
  <c r="BS841" i="14"/>
  <c r="BR841" i="14"/>
  <c r="BQ841" i="14"/>
  <c r="BY840" i="14"/>
  <c r="BX840" i="14"/>
  <c r="BW840" i="14"/>
  <c r="BV840" i="14"/>
  <c r="BU840" i="14"/>
  <c r="BT840" i="14"/>
  <c r="BS840" i="14"/>
  <c r="BR840" i="14"/>
  <c r="BQ840" i="14"/>
  <c r="BY839" i="14"/>
  <c r="BX839" i="14"/>
  <c r="BW839" i="14"/>
  <c r="BV839" i="14"/>
  <c r="BU839" i="14"/>
  <c r="BT839" i="14"/>
  <c r="BS839" i="14"/>
  <c r="BR839" i="14"/>
  <c r="BQ839" i="14"/>
  <c r="BY838" i="14"/>
  <c r="BX838" i="14"/>
  <c r="BW838" i="14"/>
  <c r="BV838" i="14"/>
  <c r="BU838" i="14"/>
  <c r="BT838" i="14"/>
  <c r="BS838" i="14"/>
  <c r="BR838" i="14"/>
  <c r="BQ838" i="14"/>
  <c r="BY837" i="14"/>
  <c r="BX837" i="14"/>
  <c r="BW837" i="14"/>
  <c r="BV837" i="14"/>
  <c r="BU837" i="14"/>
  <c r="BT837" i="14"/>
  <c r="BS837" i="14"/>
  <c r="BR837" i="14"/>
  <c r="BQ837" i="14"/>
  <c r="BY836" i="14"/>
  <c r="BX836" i="14"/>
  <c r="BW836" i="14"/>
  <c r="BV836" i="14"/>
  <c r="BU836" i="14"/>
  <c r="BT836" i="14"/>
  <c r="BS836" i="14"/>
  <c r="BR836" i="14"/>
  <c r="BQ836" i="14"/>
  <c r="BY835" i="14"/>
  <c r="BX835" i="14"/>
  <c r="BW835" i="14"/>
  <c r="BV835" i="14"/>
  <c r="BU835" i="14"/>
  <c r="BT835" i="14"/>
  <c r="BS835" i="14"/>
  <c r="BR835" i="14"/>
  <c r="BQ835" i="14"/>
  <c r="BY834" i="14"/>
  <c r="BX834" i="14"/>
  <c r="BW834" i="14"/>
  <c r="BV834" i="14"/>
  <c r="BU834" i="14"/>
  <c r="BT834" i="14"/>
  <c r="BS834" i="14"/>
  <c r="BR834" i="14"/>
  <c r="BQ834" i="14"/>
  <c r="BY833" i="14"/>
  <c r="BX833" i="14"/>
  <c r="BW833" i="14"/>
  <c r="BV833" i="14"/>
  <c r="BU833" i="14"/>
  <c r="BT833" i="14"/>
  <c r="BS833" i="14"/>
  <c r="BR833" i="14"/>
  <c r="BQ833" i="14"/>
  <c r="BY832" i="14"/>
  <c r="BX832" i="14"/>
  <c r="BW832" i="14"/>
  <c r="BV832" i="14"/>
  <c r="BU832" i="14"/>
  <c r="BT832" i="14"/>
  <c r="BS832" i="14"/>
  <c r="BR832" i="14"/>
  <c r="BQ832" i="14"/>
  <c r="BY831" i="14"/>
  <c r="BX831" i="14"/>
  <c r="BW831" i="14"/>
  <c r="BV831" i="14"/>
  <c r="BU831" i="14"/>
  <c r="BT831" i="14"/>
  <c r="BS831" i="14"/>
  <c r="BR831" i="14"/>
  <c r="BQ831" i="14"/>
  <c r="BY830" i="14"/>
  <c r="BX830" i="14"/>
  <c r="BW830" i="14"/>
  <c r="BV830" i="14"/>
  <c r="BU830" i="14"/>
  <c r="BT830" i="14"/>
  <c r="BS830" i="14"/>
  <c r="BR830" i="14"/>
  <c r="BQ830" i="14"/>
  <c r="BY829" i="14"/>
  <c r="BX829" i="14"/>
  <c r="BW829" i="14"/>
  <c r="BV829" i="14"/>
  <c r="BU829" i="14"/>
  <c r="BT829" i="14"/>
  <c r="BS829" i="14"/>
  <c r="BR829" i="14"/>
  <c r="BQ829" i="14"/>
  <c r="BY828" i="14"/>
  <c r="BX828" i="14"/>
  <c r="BW828" i="14"/>
  <c r="BV828" i="14"/>
  <c r="BU828" i="14"/>
  <c r="BT828" i="14"/>
  <c r="BS828" i="14"/>
  <c r="BR828" i="14"/>
  <c r="BQ828" i="14"/>
  <c r="BY827" i="14"/>
  <c r="BX827" i="14"/>
  <c r="BW827" i="14"/>
  <c r="BV827" i="14"/>
  <c r="BU827" i="14"/>
  <c r="BT827" i="14"/>
  <c r="BS827" i="14"/>
  <c r="BR827" i="14"/>
  <c r="BQ827" i="14"/>
  <c r="BY826" i="14"/>
  <c r="BX826" i="14"/>
  <c r="BW826" i="14"/>
  <c r="BV826" i="14"/>
  <c r="BU826" i="14"/>
  <c r="BT826" i="14"/>
  <c r="BS826" i="14"/>
  <c r="BR826" i="14"/>
  <c r="BQ826" i="14"/>
  <c r="BY825" i="14"/>
  <c r="BX825" i="14"/>
  <c r="BW825" i="14"/>
  <c r="BV825" i="14"/>
  <c r="BU825" i="14"/>
  <c r="BT825" i="14"/>
  <c r="BS825" i="14"/>
  <c r="BR825" i="14"/>
  <c r="BQ825" i="14"/>
  <c r="BY870" i="14"/>
  <c r="BX870" i="14"/>
  <c r="BW870" i="14"/>
  <c r="BV870" i="14"/>
  <c r="BU870" i="14"/>
  <c r="BT870" i="14"/>
  <c r="BS870" i="14"/>
  <c r="BR870" i="14"/>
  <c r="BQ870" i="14"/>
  <c r="BY869" i="14"/>
  <c r="BX869" i="14"/>
  <c r="BW869" i="14"/>
  <c r="BV869" i="14"/>
  <c r="BU869" i="14"/>
  <c r="BT869" i="14"/>
  <c r="BS869" i="14"/>
  <c r="BR869" i="14"/>
  <c r="BQ869" i="14"/>
  <c r="BY868" i="14"/>
  <c r="BX868" i="14"/>
  <c r="BW868" i="14"/>
  <c r="BV868" i="14"/>
  <c r="BU868" i="14"/>
  <c r="BT868" i="14"/>
  <c r="BS868" i="14"/>
  <c r="BR868" i="14"/>
  <c r="BQ868" i="14"/>
  <c r="BY867" i="14"/>
  <c r="BX867" i="14"/>
  <c r="BW867" i="14"/>
  <c r="BV867" i="14"/>
  <c r="BU867" i="14"/>
  <c r="BT867" i="14"/>
  <c r="BS867" i="14"/>
  <c r="BR867" i="14"/>
  <c r="BQ867" i="14"/>
  <c r="BY866" i="14"/>
  <c r="BX866" i="14"/>
  <c r="BW866" i="14"/>
  <c r="BV866" i="14"/>
  <c r="BU866" i="14"/>
  <c r="BT866" i="14"/>
  <c r="BS866" i="14"/>
  <c r="BR866" i="14"/>
  <c r="BQ866" i="14"/>
  <c r="BY865" i="14"/>
  <c r="BX865" i="14"/>
  <c r="BW865" i="14"/>
  <c r="BV865" i="14"/>
  <c r="BU865" i="14"/>
  <c r="BT865" i="14"/>
  <c r="BS865" i="14"/>
  <c r="BR865" i="14"/>
  <c r="BQ865" i="14"/>
  <c r="BY864" i="14"/>
  <c r="BX864" i="14"/>
  <c r="BW864" i="14"/>
  <c r="BV864" i="14"/>
  <c r="BU864" i="14"/>
  <c r="BT864" i="14"/>
  <c r="BS864" i="14"/>
  <c r="BR864" i="14"/>
  <c r="BQ864" i="14"/>
  <c r="BY863" i="14"/>
  <c r="BX863" i="14"/>
  <c r="BW863" i="14"/>
  <c r="BV863" i="14"/>
  <c r="BU863" i="14"/>
  <c r="BT863" i="14"/>
  <c r="BS863" i="14"/>
  <c r="BR863" i="14"/>
  <c r="BQ863" i="14"/>
  <c r="BY862" i="14"/>
  <c r="BX862" i="14"/>
  <c r="BW862" i="14"/>
  <c r="BV862" i="14"/>
  <c r="BU862" i="14"/>
  <c r="BT862" i="14"/>
  <c r="BS862" i="14"/>
  <c r="BR862" i="14"/>
  <c r="BQ862" i="14"/>
  <c r="BY861" i="14"/>
  <c r="BX861" i="14"/>
  <c r="BW861" i="14"/>
  <c r="BV861" i="14"/>
  <c r="BU861" i="14"/>
  <c r="BT861" i="14"/>
  <c r="BS861" i="14"/>
  <c r="BR861" i="14"/>
  <c r="BQ861" i="14"/>
  <c r="BY860" i="14"/>
  <c r="BX860" i="14"/>
  <c r="BW860" i="14"/>
  <c r="BV860" i="14"/>
  <c r="BU860" i="14"/>
  <c r="BT860" i="14"/>
  <c r="BS860" i="14"/>
  <c r="BR860" i="14"/>
  <c r="BQ860" i="14"/>
  <c r="BY859" i="14"/>
  <c r="BX859" i="14"/>
  <c r="BW859" i="14"/>
  <c r="BV859" i="14"/>
  <c r="BU859" i="14"/>
  <c r="BT859" i="14"/>
  <c r="BS859" i="14"/>
  <c r="BR859" i="14"/>
  <c r="BQ859" i="14"/>
  <c r="BY858" i="14"/>
  <c r="BX858" i="14"/>
  <c r="BW858" i="14"/>
  <c r="BV858" i="14"/>
  <c r="BU858" i="14"/>
  <c r="BT858" i="14"/>
  <c r="BS858" i="14"/>
  <c r="BR858" i="14"/>
  <c r="BQ858" i="14"/>
  <c r="BY857" i="14"/>
  <c r="BX857" i="14"/>
  <c r="BW857" i="14"/>
  <c r="BV857" i="14"/>
  <c r="BU857" i="14"/>
  <c r="BT857" i="14"/>
  <c r="BS857" i="14"/>
  <c r="BR857" i="14"/>
  <c r="BQ857" i="14"/>
  <c r="BY856" i="14"/>
  <c r="BX856" i="14"/>
  <c r="BW856" i="14"/>
  <c r="BV856" i="14"/>
  <c r="BU856" i="14"/>
  <c r="BT856" i="14"/>
  <c r="BS856" i="14"/>
  <c r="BR856" i="14"/>
  <c r="BQ856" i="14"/>
  <c r="BY855" i="14"/>
  <c r="BX855" i="14"/>
  <c r="BW855" i="14"/>
  <c r="BV855" i="14"/>
  <c r="BU855" i="14"/>
  <c r="BT855" i="14"/>
  <c r="BS855" i="14"/>
  <c r="BR855" i="14"/>
  <c r="BQ855" i="14"/>
  <c r="BY854" i="14"/>
  <c r="BX854" i="14"/>
  <c r="BW854" i="14"/>
  <c r="BV854" i="14"/>
  <c r="BU854" i="14"/>
  <c r="BT854" i="14"/>
  <c r="BS854" i="14"/>
  <c r="BR854" i="14"/>
  <c r="BQ854" i="14"/>
  <c r="BY853" i="14"/>
  <c r="BX853" i="14"/>
  <c r="BW853" i="14"/>
  <c r="BV853" i="14"/>
  <c r="BU853" i="14"/>
  <c r="BT853" i="14"/>
  <c r="BS853" i="14"/>
  <c r="BR853" i="14"/>
  <c r="BQ853" i="14"/>
  <c r="BB870" i="14"/>
  <c r="BB869" i="14"/>
  <c r="BB868" i="14"/>
  <c r="BB867" i="14"/>
  <c r="BB866" i="14"/>
  <c r="BB865" i="14"/>
  <c r="BB864" i="14"/>
  <c r="BB863" i="14"/>
  <c r="BB862" i="14"/>
  <c r="BB861" i="14"/>
  <c r="BB860" i="14"/>
  <c r="BB859" i="14"/>
  <c r="BB858" i="14"/>
  <c r="BB857" i="14"/>
  <c r="BB856" i="14"/>
  <c r="BB855" i="14"/>
  <c r="BB854" i="14"/>
  <c r="BB853" i="14"/>
  <c r="BO870" i="14"/>
  <c r="BL870" i="14"/>
  <c r="BK870" i="14"/>
  <c r="BJ870" i="14"/>
  <c r="BI870" i="14"/>
  <c r="BH870" i="14"/>
  <c r="BG870" i="14"/>
  <c r="BF870" i="14"/>
  <c r="BE870" i="14"/>
  <c r="BD870" i="14"/>
  <c r="BO869" i="14"/>
  <c r="BL869" i="14"/>
  <c r="BK869" i="14"/>
  <c r="BJ869" i="14"/>
  <c r="BI869" i="14"/>
  <c r="BH869" i="14"/>
  <c r="BG869" i="14"/>
  <c r="BF869" i="14"/>
  <c r="BE869" i="14"/>
  <c r="BD869" i="14"/>
  <c r="BO868" i="14"/>
  <c r="BL868" i="14"/>
  <c r="BK868" i="14"/>
  <c r="BJ868" i="14"/>
  <c r="BI868" i="14"/>
  <c r="BH868" i="14"/>
  <c r="BG868" i="14"/>
  <c r="BF868" i="14"/>
  <c r="BE868" i="14"/>
  <c r="BD868" i="14"/>
  <c r="BO867" i="14"/>
  <c r="BL867" i="14"/>
  <c r="BK867" i="14"/>
  <c r="BJ867" i="14"/>
  <c r="BI867" i="14"/>
  <c r="BH867" i="14"/>
  <c r="BG867" i="14"/>
  <c r="BF867" i="14"/>
  <c r="BE867" i="14"/>
  <c r="BD867" i="14"/>
  <c r="BO866" i="14"/>
  <c r="BL866" i="14"/>
  <c r="BK866" i="14"/>
  <c r="BJ866" i="14"/>
  <c r="BI866" i="14"/>
  <c r="BH866" i="14"/>
  <c r="BG866" i="14"/>
  <c r="BF866" i="14"/>
  <c r="BE866" i="14"/>
  <c r="BD866" i="14"/>
  <c r="BO865" i="14"/>
  <c r="BL865" i="14"/>
  <c r="BK865" i="14"/>
  <c r="BJ865" i="14"/>
  <c r="BI865" i="14"/>
  <c r="BH865" i="14"/>
  <c r="BG865" i="14"/>
  <c r="BF865" i="14"/>
  <c r="BE865" i="14"/>
  <c r="BD865" i="14"/>
  <c r="BO864" i="14"/>
  <c r="BL864" i="14"/>
  <c r="BK864" i="14"/>
  <c r="BJ864" i="14"/>
  <c r="BI864" i="14"/>
  <c r="BH864" i="14"/>
  <c r="BG864" i="14"/>
  <c r="BF864" i="14"/>
  <c r="BE864" i="14"/>
  <c r="BD864" i="14"/>
  <c r="BO863" i="14"/>
  <c r="BL863" i="14"/>
  <c r="BK863" i="14"/>
  <c r="BJ863" i="14"/>
  <c r="BI863" i="14"/>
  <c r="BH863" i="14"/>
  <c r="BG863" i="14"/>
  <c r="BF863" i="14"/>
  <c r="BE863" i="14"/>
  <c r="BD863" i="14"/>
  <c r="BO862" i="14"/>
  <c r="BL862" i="14"/>
  <c r="BK862" i="14"/>
  <c r="BJ862" i="14"/>
  <c r="BI862" i="14"/>
  <c r="BH862" i="14"/>
  <c r="BG862" i="14"/>
  <c r="BF862" i="14"/>
  <c r="BE862" i="14"/>
  <c r="BD862" i="14"/>
  <c r="BO861" i="14"/>
  <c r="BL861" i="14"/>
  <c r="BK861" i="14"/>
  <c r="BJ861" i="14"/>
  <c r="BI861" i="14"/>
  <c r="BH861" i="14"/>
  <c r="BG861" i="14"/>
  <c r="BF861" i="14"/>
  <c r="BE861" i="14"/>
  <c r="BD861" i="14"/>
  <c r="BO860" i="14"/>
  <c r="BL860" i="14"/>
  <c r="BK860" i="14"/>
  <c r="BJ860" i="14"/>
  <c r="BI860" i="14"/>
  <c r="BH860" i="14"/>
  <c r="BG860" i="14"/>
  <c r="BF860" i="14"/>
  <c r="BE860" i="14"/>
  <c r="BD860" i="14"/>
  <c r="BO859" i="14"/>
  <c r="BL859" i="14"/>
  <c r="BK859" i="14"/>
  <c r="BJ859" i="14"/>
  <c r="BI859" i="14"/>
  <c r="BH859" i="14"/>
  <c r="BG859" i="14"/>
  <c r="BF859" i="14"/>
  <c r="BE859" i="14"/>
  <c r="BD859" i="14"/>
  <c r="BO858" i="14"/>
  <c r="BL858" i="14"/>
  <c r="BK858" i="14"/>
  <c r="BJ858" i="14"/>
  <c r="BI858" i="14"/>
  <c r="BH858" i="14"/>
  <c r="BG858" i="14"/>
  <c r="BF858" i="14"/>
  <c r="BE858" i="14"/>
  <c r="BD858" i="14"/>
  <c r="BO857" i="14"/>
  <c r="BL857" i="14"/>
  <c r="BK857" i="14"/>
  <c r="BJ857" i="14"/>
  <c r="BI857" i="14"/>
  <c r="BH857" i="14"/>
  <c r="BG857" i="14"/>
  <c r="BF857" i="14"/>
  <c r="BE857" i="14"/>
  <c r="BD857" i="14"/>
  <c r="BO856" i="14"/>
  <c r="BL856" i="14"/>
  <c r="BK856" i="14"/>
  <c r="BJ856" i="14"/>
  <c r="BI856" i="14"/>
  <c r="BH856" i="14"/>
  <c r="BG856" i="14"/>
  <c r="BF856" i="14"/>
  <c r="BE856" i="14"/>
  <c r="BD856" i="14"/>
  <c r="BO855" i="14"/>
  <c r="BL855" i="14"/>
  <c r="BK855" i="14"/>
  <c r="BJ855" i="14"/>
  <c r="BI855" i="14"/>
  <c r="BH855" i="14"/>
  <c r="BG855" i="14"/>
  <c r="BF855" i="14"/>
  <c r="BE855" i="14"/>
  <c r="BD855" i="14"/>
  <c r="BO854" i="14"/>
  <c r="BL854" i="14"/>
  <c r="BK854" i="14"/>
  <c r="BJ854" i="14"/>
  <c r="BI854" i="14"/>
  <c r="BH854" i="14"/>
  <c r="BG854" i="14"/>
  <c r="BF854" i="14"/>
  <c r="BE854" i="14"/>
  <c r="BD854" i="14"/>
  <c r="BO853" i="14"/>
  <c r="BL853" i="14"/>
  <c r="BK853" i="14"/>
  <c r="BJ853" i="14"/>
  <c r="BI853" i="14"/>
  <c r="BH853" i="14"/>
  <c r="BG853" i="14"/>
  <c r="BF853" i="14"/>
  <c r="BE853" i="14"/>
  <c r="BD853" i="14"/>
  <c r="Y870" i="14"/>
  <c r="X870" i="14"/>
  <c r="W870" i="14"/>
  <c r="V870" i="14"/>
  <c r="U870" i="14"/>
  <c r="T870" i="14"/>
  <c r="S870" i="14"/>
  <c r="R870" i="14"/>
  <c r="Q870" i="14"/>
  <c r="Y869" i="14"/>
  <c r="X869" i="14"/>
  <c r="W869" i="14"/>
  <c r="V869" i="14"/>
  <c r="U869" i="14"/>
  <c r="T869" i="14"/>
  <c r="S869" i="14"/>
  <c r="R869" i="14"/>
  <c r="Q869" i="14"/>
  <c r="Y868" i="14"/>
  <c r="X868" i="14"/>
  <c r="W868" i="14"/>
  <c r="V868" i="14"/>
  <c r="U868" i="14"/>
  <c r="T868" i="14"/>
  <c r="S868" i="14"/>
  <c r="R868" i="14"/>
  <c r="Q868" i="14"/>
  <c r="Y867" i="14"/>
  <c r="X867" i="14"/>
  <c r="W867" i="14"/>
  <c r="V867" i="14"/>
  <c r="U867" i="14"/>
  <c r="T867" i="14"/>
  <c r="S867" i="14"/>
  <c r="R867" i="14"/>
  <c r="Q867" i="14"/>
  <c r="Y866" i="14"/>
  <c r="X866" i="14"/>
  <c r="W866" i="14"/>
  <c r="V866" i="14"/>
  <c r="U866" i="14"/>
  <c r="T866" i="14"/>
  <c r="S866" i="14"/>
  <c r="R866" i="14"/>
  <c r="Q866" i="14"/>
  <c r="Y865" i="14"/>
  <c r="X865" i="14"/>
  <c r="W865" i="14"/>
  <c r="V865" i="14"/>
  <c r="U865" i="14"/>
  <c r="T865" i="14"/>
  <c r="S865" i="14"/>
  <c r="R865" i="14"/>
  <c r="Q865" i="14"/>
  <c r="Y864" i="14"/>
  <c r="X864" i="14"/>
  <c r="W864" i="14"/>
  <c r="V864" i="14"/>
  <c r="U864" i="14"/>
  <c r="T864" i="14"/>
  <c r="S864" i="14"/>
  <c r="R864" i="14"/>
  <c r="Q864" i="14"/>
  <c r="Y863" i="14"/>
  <c r="X863" i="14"/>
  <c r="W863" i="14"/>
  <c r="V863" i="14"/>
  <c r="U863" i="14"/>
  <c r="T863" i="14"/>
  <c r="S863" i="14"/>
  <c r="R863" i="14"/>
  <c r="Q863" i="14"/>
  <c r="Y862" i="14"/>
  <c r="X862" i="14"/>
  <c r="W862" i="14"/>
  <c r="V862" i="14"/>
  <c r="U862" i="14"/>
  <c r="T862" i="14"/>
  <c r="S862" i="14"/>
  <c r="R862" i="14"/>
  <c r="Q862" i="14"/>
  <c r="Y861" i="14"/>
  <c r="X861" i="14"/>
  <c r="W861" i="14"/>
  <c r="V861" i="14"/>
  <c r="U861" i="14"/>
  <c r="T861" i="14"/>
  <c r="S861" i="14"/>
  <c r="R861" i="14"/>
  <c r="Q861" i="14"/>
  <c r="Y860" i="14"/>
  <c r="X860" i="14"/>
  <c r="W860" i="14"/>
  <c r="V860" i="14"/>
  <c r="U860" i="14"/>
  <c r="T860" i="14"/>
  <c r="S860" i="14"/>
  <c r="R860" i="14"/>
  <c r="Q860" i="14"/>
  <c r="Y859" i="14"/>
  <c r="X859" i="14"/>
  <c r="W859" i="14"/>
  <c r="V859" i="14"/>
  <c r="U859" i="14"/>
  <c r="T859" i="14"/>
  <c r="S859" i="14"/>
  <c r="R859" i="14"/>
  <c r="Q859" i="14"/>
  <c r="Y858" i="14"/>
  <c r="X858" i="14"/>
  <c r="W858" i="14"/>
  <c r="V858" i="14"/>
  <c r="U858" i="14"/>
  <c r="T858" i="14"/>
  <c r="S858" i="14"/>
  <c r="R858" i="14"/>
  <c r="Q858" i="14"/>
  <c r="Y857" i="14"/>
  <c r="X857" i="14"/>
  <c r="W857" i="14"/>
  <c r="V857" i="14"/>
  <c r="U857" i="14"/>
  <c r="T857" i="14"/>
  <c r="S857" i="14"/>
  <c r="R857" i="14"/>
  <c r="Q857" i="14"/>
  <c r="Y856" i="14"/>
  <c r="X856" i="14"/>
  <c r="W856" i="14"/>
  <c r="V856" i="14"/>
  <c r="U856" i="14"/>
  <c r="T856" i="14"/>
  <c r="S856" i="14"/>
  <c r="R856" i="14"/>
  <c r="Q856" i="14"/>
  <c r="Y855" i="14"/>
  <c r="X855" i="14"/>
  <c r="W855" i="14"/>
  <c r="V855" i="14"/>
  <c r="U855" i="14"/>
  <c r="T855" i="14"/>
  <c r="S855" i="14"/>
  <c r="R855" i="14"/>
  <c r="Q855" i="14"/>
  <c r="Y854" i="14"/>
  <c r="X854" i="14"/>
  <c r="W854" i="14"/>
  <c r="V854" i="14"/>
  <c r="U854" i="14"/>
  <c r="T854" i="14"/>
  <c r="S854" i="14"/>
  <c r="R854" i="14"/>
  <c r="Q854" i="14"/>
  <c r="Y853" i="14"/>
  <c r="X853" i="14"/>
  <c r="W853" i="14"/>
  <c r="V853" i="14"/>
  <c r="U853" i="14"/>
  <c r="T853" i="14"/>
  <c r="S853" i="14"/>
  <c r="R853" i="14"/>
  <c r="Q853" i="14"/>
  <c r="O870" i="14"/>
  <c r="O869" i="14"/>
  <c r="O868" i="14"/>
  <c r="O867" i="14"/>
  <c r="O866" i="14"/>
  <c r="O865" i="14"/>
  <c r="O864" i="14"/>
  <c r="O863" i="14"/>
  <c r="O862" i="14"/>
  <c r="O861" i="14"/>
  <c r="O860" i="14"/>
  <c r="O859" i="14"/>
  <c r="O858" i="14"/>
  <c r="O857" i="14"/>
  <c r="O856" i="14"/>
  <c r="O855" i="14"/>
  <c r="O854" i="14"/>
  <c r="O853" i="14"/>
  <c r="Y842" i="14"/>
  <c r="X842" i="14"/>
  <c r="W842" i="14"/>
  <c r="V842" i="14"/>
  <c r="U842" i="14"/>
  <c r="T842" i="14"/>
  <c r="S842" i="14"/>
  <c r="R842" i="14"/>
  <c r="Q842" i="14"/>
  <c r="Y841" i="14"/>
  <c r="X841" i="14"/>
  <c r="W841" i="14"/>
  <c r="V841" i="14"/>
  <c r="U841" i="14"/>
  <c r="T841" i="14"/>
  <c r="S841" i="14"/>
  <c r="R841" i="14"/>
  <c r="Q841" i="14"/>
  <c r="Y840" i="14"/>
  <c r="X840" i="14"/>
  <c r="W840" i="14"/>
  <c r="V840" i="14"/>
  <c r="U840" i="14"/>
  <c r="T840" i="14"/>
  <c r="S840" i="14"/>
  <c r="R840" i="14"/>
  <c r="Q840" i="14"/>
  <c r="Y839" i="14"/>
  <c r="X839" i="14"/>
  <c r="W839" i="14"/>
  <c r="V839" i="14"/>
  <c r="U839" i="14"/>
  <c r="T839" i="14"/>
  <c r="S839" i="14"/>
  <c r="R839" i="14"/>
  <c r="Q839" i="14"/>
  <c r="Y838" i="14"/>
  <c r="X838" i="14"/>
  <c r="W838" i="14"/>
  <c r="V838" i="14"/>
  <c r="U838" i="14"/>
  <c r="T838" i="14"/>
  <c r="S838" i="14"/>
  <c r="R838" i="14"/>
  <c r="Q838" i="14"/>
  <c r="Y837" i="14"/>
  <c r="X837" i="14"/>
  <c r="W837" i="14"/>
  <c r="V837" i="14"/>
  <c r="U837" i="14"/>
  <c r="T837" i="14"/>
  <c r="S837" i="14"/>
  <c r="R837" i="14"/>
  <c r="Q837" i="14"/>
  <c r="Y836" i="14"/>
  <c r="X836" i="14"/>
  <c r="W836" i="14"/>
  <c r="V836" i="14"/>
  <c r="U836" i="14"/>
  <c r="T836" i="14"/>
  <c r="S836" i="14"/>
  <c r="R836" i="14"/>
  <c r="Q836" i="14"/>
  <c r="Y835" i="14"/>
  <c r="X835" i="14"/>
  <c r="W835" i="14"/>
  <c r="V835" i="14"/>
  <c r="U835" i="14"/>
  <c r="T835" i="14"/>
  <c r="S835" i="14"/>
  <c r="R835" i="14"/>
  <c r="Q835" i="14"/>
  <c r="Y834" i="14"/>
  <c r="X834" i="14"/>
  <c r="W834" i="14"/>
  <c r="V834" i="14"/>
  <c r="U834" i="14"/>
  <c r="T834" i="14"/>
  <c r="S834" i="14"/>
  <c r="R834" i="14"/>
  <c r="Q834" i="14"/>
  <c r="Y833" i="14"/>
  <c r="X833" i="14"/>
  <c r="W833" i="14"/>
  <c r="V833" i="14"/>
  <c r="U833" i="14"/>
  <c r="T833" i="14"/>
  <c r="S833" i="14"/>
  <c r="R833" i="14"/>
  <c r="Q833" i="14"/>
  <c r="Y832" i="14"/>
  <c r="X832" i="14"/>
  <c r="W832" i="14"/>
  <c r="V832" i="14"/>
  <c r="U832" i="14"/>
  <c r="T832" i="14"/>
  <c r="S832" i="14"/>
  <c r="R832" i="14"/>
  <c r="Q832" i="14"/>
  <c r="Y831" i="14"/>
  <c r="X831" i="14"/>
  <c r="W831" i="14"/>
  <c r="V831" i="14"/>
  <c r="U831" i="14"/>
  <c r="T831" i="14"/>
  <c r="S831" i="14"/>
  <c r="R831" i="14"/>
  <c r="Q831" i="14"/>
  <c r="Y830" i="14"/>
  <c r="X830" i="14"/>
  <c r="W830" i="14"/>
  <c r="V830" i="14"/>
  <c r="U830" i="14"/>
  <c r="T830" i="14"/>
  <c r="S830" i="14"/>
  <c r="R830" i="14"/>
  <c r="Q830" i="14"/>
  <c r="Y829" i="14"/>
  <c r="X829" i="14"/>
  <c r="W829" i="14"/>
  <c r="V829" i="14"/>
  <c r="U829" i="14"/>
  <c r="T829" i="14"/>
  <c r="S829" i="14"/>
  <c r="R829" i="14"/>
  <c r="Q829" i="14"/>
  <c r="Y828" i="14"/>
  <c r="X828" i="14"/>
  <c r="W828" i="14"/>
  <c r="V828" i="14"/>
  <c r="U828" i="14"/>
  <c r="T828" i="14"/>
  <c r="S828" i="14"/>
  <c r="R828" i="14"/>
  <c r="Q828" i="14"/>
  <c r="Y827" i="14"/>
  <c r="X827" i="14"/>
  <c r="W827" i="14"/>
  <c r="V827" i="14"/>
  <c r="U827" i="14"/>
  <c r="T827" i="14"/>
  <c r="S827" i="14"/>
  <c r="R827" i="14"/>
  <c r="Q827" i="14"/>
  <c r="Y826" i="14"/>
  <c r="X826" i="14"/>
  <c r="W826" i="14"/>
  <c r="V826" i="14"/>
  <c r="U826" i="14"/>
  <c r="T826" i="14"/>
  <c r="S826" i="14"/>
  <c r="R826" i="14"/>
  <c r="Q826" i="14"/>
  <c r="Y825" i="14"/>
  <c r="X825" i="14"/>
  <c r="W825" i="14"/>
  <c r="V825" i="14"/>
  <c r="U825" i="14"/>
  <c r="T825" i="14"/>
  <c r="S825" i="14"/>
  <c r="R825" i="14"/>
  <c r="Q825" i="14"/>
  <c r="O842" i="14"/>
  <c r="O841" i="14"/>
  <c r="O840" i="14"/>
  <c r="O839" i="14"/>
  <c r="O838" i="14"/>
  <c r="O837" i="14"/>
  <c r="O836" i="14"/>
  <c r="O835" i="14"/>
  <c r="O834" i="14"/>
  <c r="O833" i="14"/>
  <c r="O832" i="14"/>
  <c r="O831" i="14"/>
  <c r="O830" i="14"/>
  <c r="O829" i="14"/>
  <c r="O828" i="14"/>
  <c r="O827" i="14"/>
  <c r="O826" i="14"/>
  <c r="O825" i="14"/>
  <c r="Y814" i="14"/>
  <c r="X814" i="14"/>
  <c r="W814" i="14"/>
  <c r="V814" i="14"/>
  <c r="U814" i="14"/>
  <c r="T814" i="14"/>
  <c r="S814" i="14"/>
  <c r="R814" i="14"/>
  <c r="Q814" i="14"/>
  <c r="Y813" i="14"/>
  <c r="X813" i="14"/>
  <c r="W813" i="14"/>
  <c r="V813" i="14"/>
  <c r="U813" i="14"/>
  <c r="T813" i="14"/>
  <c r="S813" i="14"/>
  <c r="R813" i="14"/>
  <c r="Q813" i="14"/>
  <c r="Y812" i="14"/>
  <c r="X812" i="14"/>
  <c r="W812" i="14"/>
  <c r="V812" i="14"/>
  <c r="U812" i="14"/>
  <c r="T812" i="14"/>
  <c r="S812" i="14"/>
  <c r="R812" i="14"/>
  <c r="Q812" i="14"/>
  <c r="Y811" i="14"/>
  <c r="X811" i="14"/>
  <c r="W811" i="14"/>
  <c r="V811" i="14"/>
  <c r="U811" i="14"/>
  <c r="T811" i="14"/>
  <c r="S811" i="14"/>
  <c r="R811" i="14"/>
  <c r="Q811" i="14"/>
  <c r="Y810" i="14"/>
  <c r="X810" i="14"/>
  <c r="W810" i="14"/>
  <c r="V810" i="14"/>
  <c r="U810" i="14"/>
  <c r="T810" i="14"/>
  <c r="S810" i="14"/>
  <c r="R810" i="14"/>
  <c r="Q810" i="14"/>
  <c r="Y809" i="14"/>
  <c r="X809" i="14"/>
  <c r="W809" i="14"/>
  <c r="V809" i="14"/>
  <c r="U809" i="14"/>
  <c r="T809" i="14"/>
  <c r="S809" i="14"/>
  <c r="R809" i="14"/>
  <c r="Q809" i="14"/>
  <c r="Y808" i="14"/>
  <c r="X808" i="14"/>
  <c r="W808" i="14"/>
  <c r="V808" i="14"/>
  <c r="U808" i="14"/>
  <c r="T808" i="14"/>
  <c r="S808" i="14"/>
  <c r="R808" i="14"/>
  <c r="Q808" i="14"/>
  <c r="Y807" i="14"/>
  <c r="X807" i="14"/>
  <c r="W807" i="14"/>
  <c r="V807" i="14"/>
  <c r="U807" i="14"/>
  <c r="T807" i="14"/>
  <c r="S807" i="14"/>
  <c r="R807" i="14"/>
  <c r="Q807" i="14"/>
  <c r="Y806" i="14"/>
  <c r="X806" i="14"/>
  <c r="W806" i="14"/>
  <c r="V806" i="14"/>
  <c r="U806" i="14"/>
  <c r="T806" i="14"/>
  <c r="S806" i="14"/>
  <c r="R806" i="14"/>
  <c r="Q806" i="14"/>
  <c r="Y805" i="14"/>
  <c r="X805" i="14"/>
  <c r="W805" i="14"/>
  <c r="V805" i="14"/>
  <c r="U805" i="14"/>
  <c r="T805" i="14"/>
  <c r="S805" i="14"/>
  <c r="R805" i="14"/>
  <c r="Q805" i="14"/>
  <c r="Y804" i="14"/>
  <c r="X804" i="14"/>
  <c r="W804" i="14"/>
  <c r="V804" i="14"/>
  <c r="U804" i="14"/>
  <c r="T804" i="14"/>
  <c r="S804" i="14"/>
  <c r="R804" i="14"/>
  <c r="Q804" i="14"/>
  <c r="Y803" i="14"/>
  <c r="X803" i="14"/>
  <c r="W803" i="14"/>
  <c r="V803" i="14"/>
  <c r="U803" i="14"/>
  <c r="T803" i="14"/>
  <c r="S803" i="14"/>
  <c r="R803" i="14"/>
  <c r="Q803" i="14"/>
  <c r="Y802" i="14"/>
  <c r="X802" i="14"/>
  <c r="W802" i="14"/>
  <c r="V802" i="14"/>
  <c r="U802" i="14"/>
  <c r="T802" i="14"/>
  <c r="S802" i="14"/>
  <c r="R802" i="14"/>
  <c r="Q802" i="14"/>
  <c r="Y801" i="14"/>
  <c r="X801" i="14"/>
  <c r="W801" i="14"/>
  <c r="V801" i="14"/>
  <c r="U801" i="14"/>
  <c r="T801" i="14"/>
  <c r="S801" i="14"/>
  <c r="R801" i="14"/>
  <c r="Q801" i="14"/>
  <c r="Y800" i="14"/>
  <c r="X800" i="14"/>
  <c r="W800" i="14"/>
  <c r="V800" i="14"/>
  <c r="U800" i="14"/>
  <c r="T800" i="14"/>
  <c r="S800" i="14"/>
  <c r="R800" i="14"/>
  <c r="Q800" i="14"/>
  <c r="Y799" i="14"/>
  <c r="X799" i="14"/>
  <c r="W799" i="14"/>
  <c r="V799" i="14"/>
  <c r="U799" i="14"/>
  <c r="T799" i="14"/>
  <c r="S799" i="14"/>
  <c r="R799" i="14"/>
  <c r="Q799" i="14"/>
  <c r="Y798" i="14"/>
  <c r="X798" i="14"/>
  <c r="W798" i="14"/>
  <c r="V798" i="14"/>
  <c r="U798" i="14"/>
  <c r="T798" i="14"/>
  <c r="S798" i="14"/>
  <c r="R798" i="14"/>
  <c r="Q798" i="14"/>
  <c r="Y797" i="14"/>
  <c r="X797" i="14"/>
  <c r="W797" i="14"/>
  <c r="V797" i="14"/>
  <c r="U797" i="14"/>
  <c r="T797" i="14"/>
  <c r="S797" i="14"/>
  <c r="R797" i="14"/>
  <c r="Q797" i="14"/>
  <c r="O814" i="14"/>
  <c r="O813" i="14"/>
  <c r="O812" i="14"/>
  <c r="O811" i="14"/>
  <c r="O810" i="14"/>
  <c r="O809" i="14"/>
  <c r="O808" i="14"/>
  <c r="O807" i="14"/>
  <c r="O806" i="14"/>
  <c r="O805" i="14"/>
  <c r="O804" i="14"/>
  <c r="O803" i="14"/>
  <c r="O802" i="14"/>
  <c r="O801" i="14"/>
  <c r="O800" i="14"/>
  <c r="O799" i="14"/>
  <c r="O798" i="14"/>
  <c r="O797" i="14"/>
  <c r="Y786" i="14"/>
  <c r="X786" i="14"/>
  <c r="W786" i="14"/>
  <c r="V786" i="14"/>
  <c r="U786" i="14"/>
  <c r="T786" i="14"/>
  <c r="S786" i="14"/>
  <c r="R786" i="14"/>
  <c r="Q786" i="14"/>
  <c r="Y785" i="14"/>
  <c r="X785" i="14"/>
  <c r="W785" i="14"/>
  <c r="V785" i="14"/>
  <c r="U785" i="14"/>
  <c r="T785" i="14"/>
  <c r="S785" i="14"/>
  <c r="R785" i="14"/>
  <c r="Q785" i="14"/>
  <c r="Y784" i="14"/>
  <c r="X784" i="14"/>
  <c r="W784" i="14"/>
  <c r="V784" i="14"/>
  <c r="U784" i="14"/>
  <c r="T784" i="14"/>
  <c r="S784" i="14"/>
  <c r="R784" i="14"/>
  <c r="Q784" i="14"/>
  <c r="Y783" i="14"/>
  <c r="X783" i="14"/>
  <c r="W783" i="14"/>
  <c r="V783" i="14"/>
  <c r="U783" i="14"/>
  <c r="T783" i="14"/>
  <c r="S783" i="14"/>
  <c r="R783" i="14"/>
  <c r="Q783" i="14"/>
  <c r="Y782" i="14"/>
  <c r="X782" i="14"/>
  <c r="W782" i="14"/>
  <c r="V782" i="14"/>
  <c r="U782" i="14"/>
  <c r="T782" i="14"/>
  <c r="S782" i="14"/>
  <c r="R782" i="14"/>
  <c r="Q782" i="14"/>
  <c r="Y781" i="14"/>
  <c r="X781" i="14"/>
  <c r="W781" i="14"/>
  <c r="V781" i="14"/>
  <c r="U781" i="14"/>
  <c r="T781" i="14"/>
  <c r="S781" i="14"/>
  <c r="R781" i="14"/>
  <c r="Q781" i="14"/>
  <c r="Y780" i="14"/>
  <c r="X780" i="14"/>
  <c r="W780" i="14"/>
  <c r="V780" i="14"/>
  <c r="U780" i="14"/>
  <c r="T780" i="14"/>
  <c r="S780" i="14"/>
  <c r="R780" i="14"/>
  <c r="Q780" i="14"/>
  <c r="Y779" i="14"/>
  <c r="X779" i="14"/>
  <c r="W779" i="14"/>
  <c r="V779" i="14"/>
  <c r="U779" i="14"/>
  <c r="T779" i="14"/>
  <c r="S779" i="14"/>
  <c r="R779" i="14"/>
  <c r="Q779" i="14"/>
  <c r="Y778" i="14"/>
  <c r="X778" i="14"/>
  <c r="W778" i="14"/>
  <c r="V778" i="14"/>
  <c r="U778" i="14"/>
  <c r="T778" i="14"/>
  <c r="S778" i="14"/>
  <c r="R778" i="14"/>
  <c r="Q778" i="14"/>
  <c r="Y777" i="14"/>
  <c r="X777" i="14"/>
  <c r="W777" i="14"/>
  <c r="V777" i="14"/>
  <c r="U777" i="14"/>
  <c r="T777" i="14"/>
  <c r="S777" i="14"/>
  <c r="R777" i="14"/>
  <c r="Q777" i="14"/>
  <c r="Y776" i="14"/>
  <c r="X776" i="14"/>
  <c r="W776" i="14"/>
  <c r="V776" i="14"/>
  <c r="U776" i="14"/>
  <c r="T776" i="14"/>
  <c r="S776" i="14"/>
  <c r="R776" i="14"/>
  <c r="Q776" i="14"/>
  <c r="Y775" i="14"/>
  <c r="X775" i="14"/>
  <c r="W775" i="14"/>
  <c r="V775" i="14"/>
  <c r="U775" i="14"/>
  <c r="T775" i="14"/>
  <c r="S775" i="14"/>
  <c r="R775" i="14"/>
  <c r="Q775" i="14"/>
  <c r="Y774" i="14"/>
  <c r="X774" i="14"/>
  <c r="W774" i="14"/>
  <c r="V774" i="14"/>
  <c r="U774" i="14"/>
  <c r="T774" i="14"/>
  <c r="S774" i="14"/>
  <c r="R774" i="14"/>
  <c r="Q774" i="14"/>
  <c r="Y773" i="14"/>
  <c r="X773" i="14"/>
  <c r="W773" i="14"/>
  <c r="V773" i="14"/>
  <c r="U773" i="14"/>
  <c r="T773" i="14"/>
  <c r="S773" i="14"/>
  <c r="R773" i="14"/>
  <c r="Q773" i="14"/>
  <c r="Y772" i="14"/>
  <c r="X772" i="14"/>
  <c r="W772" i="14"/>
  <c r="V772" i="14"/>
  <c r="U772" i="14"/>
  <c r="T772" i="14"/>
  <c r="S772" i="14"/>
  <c r="R772" i="14"/>
  <c r="Q772" i="14"/>
  <c r="Y771" i="14"/>
  <c r="X771" i="14"/>
  <c r="W771" i="14"/>
  <c r="V771" i="14"/>
  <c r="U771" i="14"/>
  <c r="T771" i="14"/>
  <c r="S771" i="14"/>
  <c r="R771" i="14"/>
  <c r="Q771" i="14"/>
  <c r="Y770" i="14"/>
  <c r="X770" i="14"/>
  <c r="W770" i="14"/>
  <c r="V770" i="14"/>
  <c r="U770" i="14"/>
  <c r="T770" i="14"/>
  <c r="S770" i="14"/>
  <c r="R770" i="14"/>
  <c r="Q770" i="14"/>
  <c r="Y769" i="14"/>
  <c r="X769" i="14"/>
  <c r="W769" i="14"/>
  <c r="V769" i="14"/>
  <c r="U769" i="14"/>
  <c r="T769" i="14"/>
  <c r="S769" i="14"/>
  <c r="R769" i="14"/>
  <c r="Q769" i="14"/>
  <c r="O786" i="14"/>
  <c r="O785" i="14"/>
  <c r="O784" i="14"/>
  <c r="O783" i="14"/>
  <c r="O782" i="14"/>
  <c r="O781" i="14"/>
  <c r="O780" i="14"/>
  <c r="O779" i="14"/>
  <c r="O778" i="14"/>
  <c r="O777" i="14"/>
  <c r="O776" i="14"/>
  <c r="O775" i="14"/>
  <c r="O774" i="14"/>
  <c r="O773" i="14"/>
  <c r="O772" i="14"/>
  <c r="O771" i="14"/>
  <c r="O770" i="14"/>
  <c r="O769" i="14"/>
  <c r="AB758" i="14"/>
  <c r="Y758" i="14"/>
  <c r="X758" i="14"/>
  <c r="W758" i="14"/>
  <c r="V758" i="14"/>
  <c r="U758" i="14"/>
  <c r="T758" i="14"/>
  <c r="S758" i="14"/>
  <c r="R758" i="14"/>
  <c r="Q758" i="14"/>
  <c r="AB757" i="14"/>
  <c r="Y757" i="14"/>
  <c r="X757" i="14"/>
  <c r="W757" i="14"/>
  <c r="V757" i="14"/>
  <c r="U757" i="14"/>
  <c r="T757" i="14"/>
  <c r="S757" i="14"/>
  <c r="R757" i="14"/>
  <c r="Q757" i="14"/>
  <c r="AB756" i="14"/>
  <c r="Y756" i="14"/>
  <c r="X756" i="14"/>
  <c r="W756" i="14"/>
  <c r="V756" i="14"/>
  <c r="U756" i="14"/>
  <c r="T756" i="14"/>
  <c r="S756" i="14"/>
  <c r="R756" i="14"/>
  <c r="Q756" i="14"/>
  <c r="AB755" i="14"/>
  <c r="Y755" i="14"/>
  <c r="X755" i="14"/>
  <c r="W755" i="14"/>
  <c r="V755" i="14"/>
  <c r="U755" i="14"/>
  <c r="T755" i="14"/>
  <c r="S755" i="14"/>
  <c r="R755" i="14"/>
  <c r="Q755" i="14"/>
  <c r="AB754" i="14"/>
  <c r="Y754" i="14"/>
  <c r="X754" i="14"/>
  <c r="W754" i="14"/>
  <c r="V754" i="14"/>
  <c r="U754" i="14"/>
  <c r="T754" i="14"/>
  <c r="S754" i="14"/>
  <c r="R754" i="14"/>
  <c r="Q754" i="14"/>
  <c r="AB753" i="14"/>
  <c r="Y753" i="14"/>
  <c r="X753" i="14"/>
  <c r="W753" i="14"/>
  <c r="V753" i="14"/>
  <c r="U753" i="14"/>
  <c r="T753" i="14"/>
  <c r="S753" i="14"/>
  <c r="R753" i="14"/>
  <c r="Q753" i="14"/>
  <c r="AB752" i="14"/>
  <c r="Y752" i="14"/>
  <c r="X752" i="14"/>
  <c r="W752" i="14"/>
  <c r="V752" i="14"/>
  <c r="U752" i="14"/>
  <c r="T752" i="14"/>
  <c r="S752" i="14"/>
  <c r="R752" i="14"/>
  <c r="Q752" i="14"/>
  <c r="AB751" i="14"/>
  <c r="Y751" i="14"/>
  <c r="X751" i="14"/>
  <c r="W751" i="14"/>
  <c r="V751" i="14"/>
  <c r="U751" i="14"/>
  <c r="T751" i="14"/>
  <c r="S751" i="14"/>
  <c r="R751" i="14"/>
  <c r="Q751" i="14"/>
  <c r="AB750" i="14"/>
  <c r="Y750" i="14"/>
  <c r="X750" i="14"/>
  <c r="W750" i="14"/>
  <c r="V750" i="14"/>
  <c r="U750" i="14"/>
  <c r="T750" i="14"/>
  <c r="S750" i="14"/>
  <c r="R750" i="14"/>
  <c r="Q750" i="14"/>
  <c r="AB749" i="14"/>
  <c r="Y749" i="14"/>
  <c r="X749" i="14"/>
  <c r="W749" i="14"/>
  <c r="V749" i="14"/>
  <c r="U749" i="14"/>
  <c r="T749" i="14"/>
  <c r="S749" i="14"/>
  <c r="R749" i="14"/>
  <c r="Q749" i="14"/>
  <c r="AB748" i="14"/>
  <c r="Y748" i="14"/>
  <c r="X748" i="14"/>
  <c r="W748" i="14"/>
  <c r="V748" i="14"/>
  <c r="U748" i="14"/>
  <c r="T748" i="14"/>
  <c r="S748" i="14"/>
  <c r="R748" i="14"/>
  <c r="Q748" i="14"/>
  <c r="AB747" i="14"/>
  <c r="Y747" i="14"/>
  <c r="X747" i="14"/>
  <c r="W747" i="14"/>
  <c r="V747" i="14"/>
  <c r="U747" i="14"/>
  <c r="T747" i="14"/>
  <c r="S747" i="14"/>
  <c r="R747" i="14"/>
  <c r="Q747" i="14"/>
  <c r="AB746" i="14"/>
  <c r="Y746" i="14"/>
  <c r="X746" i="14"/>
  <c r="W746" i="14"/>
  <c r="V746" i="14"/>
  <c r="U746" i="14"/>
  <c r="T746" i="14"/>
  <c r="S746" i="14"/>
  <c r="R746" i="14"/>
  <c r="Q746" i="14"/>
  <c r="AB745" i="14"/>
  <c r="Y745" i="14"/>
  <c r="X745" i="14"/>
  <c r="W745" i="14"/>
  <c r="V745" i="14"/>
  <c r="U745" i="14"/>
  <c r="T745" i="14"/>
  <c r="S745" i="14"/>
  <c r="R745" i="14"/>
  <c r="Q745" i="14"/>
  <c r="AB744" i="14"/>
  <c r="Y744" i="14"/>
  <c r="X744" i="14"/>
  <c r="W744" i="14"/>
  <c r="V744" i="14"/>
  <c r="U744" i="14"/>
  <c r="T744" i="14"/>
  <c r="S744" i="14"/>
  <c r="R744" i="14"/>
  <c r="Q744" i="14"/>
  <c r="AB743" i="14"/>
  <c r="Y743" i="14"/>
  <c r="X743" i="14"/>
  <c r="W743" i="14"/>
  <c r="V743" i="14"/>
  <c r="U743" i="14"/>
  <c r="T743" i="14"/>
  <c r="S743" i="14"/>
  <c r="R743" i="14"/>
  <c r="Q743" i="14"/>
  <c r="AB742" i="14"/>
  <c r="Y742" i="14"/>
  <c r="X742" i="14"/>
  <c r="W742" i="14"/>
  <c r="V742" i="14"/>
  <c r="U742" i="14"/>
  <c r="T742" i="14"/>
  <c r="S742" i="14"/>
  <c r="R742" i="14"/>
  <c r="Q742" i="14"/>
  <c r="AB741" i="14"/>
  <c r="Y741" i="14"/>
  <c r="X741" i="14"/>
  <c r="W741" i="14"/>
  <c r="V741" i="14"/>
  <c r="U741" i="14"/>
  <c r="T741" i="14"/>
  <c r="S741" i="14"/>
  <c r="R741" i="14"/>
  <c r="Q741" i="14"/>
  <c r="O758" i="14"/>
  <c r="O757" i="14"/>
  <c r="O756" i="14"/>
  <c r="O755" i="14"/>
  <c r="O754" i="14"/>
  <c r="O753" i="14"/>
  <c r="O752" i="14"/>
  <c r="O751" i="14"/>
  <c r="O750" i="14"/>
  <c r="O749" i="14"/>
  <c r="O748" i="14"/>
  <c r="O747" i="14"/>
  <c r="O746" i="14"/>
  <c r="O745" i="14"/>
  <c r="O744" i="14"/>
  <c r="O743" i="14"/>
  <c r="O742" i="14"/>
  <c r="O741" i="14"/>
  <c r="O740" i="14"/>
  <c r="O730" i="14"/>
  <c r="O729" i="14"/>
  <c r="O728" i="14"/>
  <c r="O727" i="14"/>
  <c r="O726" i="14"/>
  <c r="O725" i="14"/>
  <c r="O724" i="14"/>
  <c r="O723" i="14"/>
  <c r="O722" i="14"/>
  <c r="O721" i="14"/>
  <c r="O720" i="14"/>
  <c r="O719" i="14"/>
  <c r="O718" i="14"/>
  <c r="O717" i="14"/>
  <c r="O716" i="14"/>
  <c r="O715" i="14"/>
  <c r="O714" i="14"/>
  <c r="O713" i="14"/>
  <c r="AB730" i="14"/>
  <c r="Y730" i="14"/>
  <c r="X730" i="14"/>
  <c r="W730" i="14"/>
  <c r="V730" i="14"/>
  <c r="U730" i="14"/>
  <c r="T730" i="14"/>
  <c r="S730" i="14"/>
  <c r="R730" i="14"/>
  <c r="Q730" i="14"/>
  <c r="AB729" i="14"/>
  <c r="Y729" i="14"/>
  <c r="X729" i="14"/>
  <c r="W729" i="14"/>
  <c r="V729" i="14"/>
  <c r="U729" i="14"/>
  <c r="T729" i="14"/>
  <c r="S729" i="14"/>
  <c r="R729" i="14"/>
  <c r="Q729" i="14"/>
  <c r="AB728" i="14"/>
  <c r="Y728" i="14"/>
  <c r="X728" i="14"/>
  <c r="W728" i="14"/>
  <c r="V728" i="14"/>
  <c r="U728" i="14"/>
  <c r="T728" i="14"/>
  <c r="S728" i="14"/>
  <c r="R728" i="14"/>
  <c r="Q728" i="14"/>
  <c r="AB727" i="14"/>
  <c r="Y727" i="14"/>
  <c r="X727" i="14"/>
  <c r="W727" i="14"/>
  <c r="V727" i="14"/>
  <c r="U727" i="14"/>
  <c r="T727" i="14"/>
  <c r="S727" i="14"/>
  <c r="R727" i="14"/>
  <c r="Q727" i="14"/>
  <c r="AB726" i="14"/>
  <c r="Y726" i="14"/>
  <c r="X726" i="14"/>
  <c r="W726" i="14"/>
  <c r="V726" i="14"/>
  <c r="U726" i="14"/>
  <c r="T726" i="14"/>
  <c r="S726" i="14"/>
  <c r="R726" i="14"/>
  <c r="Q726" i="14"/>
  <c r="AB725" i="14"/>
  <c r="Y725" i="14"/>
  <c r="X725" i="14"/>
  <c r="W725" i="14"/>
  <c r="V725" i="14"/>
  <c r="U725" i="14"/>
  <c r="T725" i="14"/>
  <c r="S725" i="14"/>
  <c r="R725" i="14"/>
  <c r="Q725" i="14"/>
  <c r="AB724" i="14"/>
  <c r="Y724" i="14"/>
  <c r="X724" i="14"/>
  <c r="W724" i="14"/>
  <c r="V724" i="14"/>
  <c r="U724" i="14"/>
  <c r="T724" i="14"/>
  <c r="S724" i="14"/>
  <c r="R724" i="14"/>
  <c r="Q724" i="14"/>
  <c r="AB723" i="14"/>
  <c r="Y723" i="14"/>
  <c r="X723" i="14"/>
  <c r="W723" i="14"/>
  <c r="V723" i="14"/>
  <c r="U723" i="14"/>
  <c r="T723" i="14"/>
  <c r="S723" i="14"/>
  <c r="R723" i="14"/>
  <c r="Q723" i="14"/>
  <c r="AB722" i="14"/>
  <c r="Y722" i="14"/>
  <c r="X722" i="14"/>
  <c r="W722" i="14"/>
  <c r="V722" i="14"/>
  <c r="U722" i="14"/>
  <c r="T722" i="14"/>
  <c r="S722" i="14"/>
  <c r="R722" i="14"/>
  <c r="Q722" i="14"/>
  <c r="AB721" i="14"/>
  <c r="Y721" i="14"/>
  <c r="X721" i="14"/>
  <c r="W721" i="14"/>
  <c r="V721" i="14"/>
  <c r="U721" i="14"/>
  <c r="T721" i="14"/>
  <c r="S721" i="14"/>
  <c r="R721" i="14"/>
  <c r="Q721" i="14"/>
  <c r="AB720" i="14"/>
  <c r="Y720" i="14"/>
  <c r="X720" i="14"/>
  <c r="W720" i="14"/>
  <c r="V720" i="14"/>
  <c r="U720" i="14"/>
  <c r="T720" i="14"/>
  <c r="S720" i="14"/>
  <c r="R720" i="14"/>
  <c r="Q720" i="14"/>
  <c r="AB719" i="14"/>
  <c r="Y719" i="14"/>
  <c r="X719" i="14"/>
  <c r="W719" i="14"/>
  <c r="V719" i="14"/>
  <c r="U719" i="14"/>
  <c r="T719" i="14"/>
  <c r="S719" i="14"/>
  <c r="R719" i="14"/>
  <c r="Q719" i="14"/>
  <c r="AB718" i="14"/>
  <c r="Y718" i="14"/>
  <c r="X718" i="14"/>
  <c r="W718" i="14"/>
  <c r="V718" i="14"/>
  <c r="U718" i="14"/>
  <c r="T718" i="14"/>
  <c r="S718" i="14"/>
  <c r="R718" i="14"/>
  <c r="Q718" i="14"/>
  <c r="AB717" i="14"/>
  <c r="Y717" i="14"/>
  <c r="X717" i="14"/>
  <c r="W717" i="14"/>
  <c r="V717" i="14"/>
  <c r="U717" i="14"/>
  <c r="T717" i="14"/>
  <c r="S717" i="14"/>
  <c r="R717" i="14"/>
  <c r="Q717" i="14"/>
  <c r="AB716" i="14"/>
  <c r="Y716" i="14"/>
  <c r="X716" i="14"/>
  <c r="W716" i="14"/>
  <c r="V716" i="14"/>
  <c r="U716" i="14"/>
  <c r="T716" i="14"/>
  <c r="S716" i="14"/>
  <c r="R716" i="14"/>
  <c r="Q716" i="14"/>
  <c r="AB715" i="14"/>
  <c r="Y715" i="14"/>
  <c r="X715" i="14"/>
  <c r="W715" i="14"/>
  <c r="V715" i="14"/>
  <c r="U715" i="14"/>
  <c r="T715" i="14"/>
  <c r="S715" i="14"/>
  <c r="R715" i="14"/>
  <c r="Q715" i="14"/>
  <c r="AB714" i="14"/>
  <c r="Y714" i="14"/>
  <c r="X714" i="14"/>
  <c r="W714" i="14"/>
  <c r="V714" i="14"/>
  <c r="U714" i="14"/>
  <c r="T714" i="14"/>
  <c r="S714" i="14"/>
  <c r="R714" i="14"/>
  <c r="Q714" i="14"/>
  <c r="AB713" i="14"/>
  <c r="Y713" i="14"/>
  <c r="X713" i="14"/>
  <c r="W713" i="14"/>
  <c r="V713" i="14"/>
  <c r="U713" i="14"/>
  <c r="T713" i="14"/>
  <c r="S713" i="14"/>
  <c r="R713" i="14"/>
  <c r="Q713" i="14"/>
  <c r="AO730" i="14"/>
  <c r="AL730" i="14"/>
  <c r="AK730" i="14"/>
  <c r="AJ730" i="14"/>
  <c r="AI730" i="14"/>
  <c r="AH730" i="14"/>
  <c r="AG730" i="14"/>
  <c r="AF730" i="14"/>
  <c r="AE730" i="14"/>
  <c r="AD730" i="14"/>
  <c r="AO729" i="14"/>
  <c r="AL729" i="14"/>
  <c r="AK729" i="14"/>
  <c r="AJ729" i="14"/>
  <c r="AI729" i="14"/>
  <c r="AH729" i="14"/>
  <c r="AG729" i="14"/>
  <c r="AF729" i="14"/>
  <c r="AE729" i="14"/>
  <c r="AD729" i="14"/>
  <c r="AO728" i="14"/>
  <c r="AL728" i="14"/>
  <c r="AK728" i="14"/>
  <c r="AJ728" i="14"/>
  <c r="AI728" i="14"/>
  <c r="AH728" i="14"/>
  <c r="AG728" i="14"/>
  <c r="AF728" i="14"/>
  <c r="AE728" i="14"/>
  <c r="AD728" i="14"/>
  <c r="AO727" i="14"/>
  <c r="AL727" i="14"/>
  <c r="AK727" i="14"/>
  <c r="AJ727" i="14"/>
  <c r="AI727" i="14"/>
  <c r="AH727" i="14"/>
  <c r="AG727" i="14"/>
  <c r="AF727" i="14"/>
  <c r="AE727" i="14"/>
  <c r="AD727" i="14"/>
  <c r="AO726" i="14"/>
  <c r="AL726" i="14"/>
  <c r="AK726" i="14"/>
  <c r="AJ726" i="14"/>
  <c r="AI726" i="14"/>
  <c r="AH726" i="14"/>
  <c r="AG726" i="14"/>
  <c r="AF726" i="14"/>
  <c r="AE726" i="14"/>
  <c r="AD726" i="14"/>
  <c r="AO725" i="14"/>
  <c r="AL725" i="14"/>
  <c r="AK725" i="14"/>
  <c r="AJ725" i="14"/>
  <c r="AI725" i="14"/>
  <c r="AH725" i="14"/>
  <c r="AG725" i="14"/>
  <c r="AF725" i="14"/>
  <c r="AE725" i="14"/>
  <c r="AD725" i="14"/>
  <c r="AO724" i="14"/>
  <c r="AL724" i="14"/>
  <c r="AK724" i="14"/>
  <c r="AJ724" i="14"/>
  <c r="AI724" i="14"/>
  <c r="AH724" i="14"/>
  <c r="AG724" i="14"/>
  <c r="AF724" i="14"/>
  <c r="AE724" i="14"/>
  <c r="AD724" i="14"/>
  <c r="AO723" i="14"/>
  <c r="AL723" i="14"/>
  <c r="AK723" i="14"/>
  <c r="AJ723" i="14"/>
  <c r="AI723" i="14"/>
  <c r="AH723" i="14"/>
  <c r="AG723" i="14"/>
  <c r="AF723" i="14"/>
  <c r="AE723" i="14"/>
  <c r="AD723" i="14"/>
  <c r="AO722" i="14"/>
  <c r="AL722" i="14"/>
  <c r="AK722" i="14"/>
  <c r="AJ722" i="14"/>
  <c r="AI722" i="14"/>
  <c r="AH722" i="14"/>
  <c r="AG722" i="14"/>
  <c r="AF722" i="14"/>
  <c r="AE722" i="14"/>
  <c r="AD722" i="14"/>
  <c r="AO721" i="14"/>
  <c r="AL721" i="14"/>
  <c r="AK721" i="14"/>
  <c r="AJ721" i="14"/>
  <c r="AI721" i="14"/>
  <c r="AH721" i="14"/>
  <c r="AG721" i="14"/>
  <c r="AF721" i="14"/>
  <c r="AE721" i="14"/>
  <c r="AD721" i="14"/>
  <c r="AO720" i="14"/>
  <c r="AL720" i="14"/>
  <c r="AK720" i="14"/>
  <c r="AJ720" i="14"/>
  <c r="AI720" i="14"/>
  <c r="AH720" i="14"/>
  <c r="AG720" i="14"/>
  <c r="AF720" i="14"/>
  <c r="AE720" i="14"/>
  <c r="AD720" i="14"/>
  <c r="AO719" i="14"/>
  <c r="AL719" i="14"/>
  <c r="AK719" i="14"/>
  <c r="AJ719" i="14"/>
  <c r="AI719" i="14"/>
  <c r="AH719" i="14"/>
  <c r="AG719" i="14"/>
  <c r="AF719" i="14"/>
  <c r="AE719" i="14"/>
  <c r="AD719" i="14"/>
  <c r="AO718" i="14"/>
  <c r="AL718" i="14"/>
  <c r="AK718" i="14"/>
  <c r="AJ718" i="14"/>
  <c r="AI718" i="14"/>
  <c r="AH718" i="14"/>
  <c r="AG718" i="14"/>
  <c r="AF718" i="14"/>
  <c r="AE718" i="14"/>
  <c r="AD718" i="14"/>
  <c r="AO717" i="14"/>
  <c r="AL717" i="14"/>
  <c r="AK717" i="14"/>
  <c r="AJ717" i="14"/>
  <c r="AI717" i="14"/>
  <c r="AH717" i="14"/>
  <c r="AG717" i="14"/>
  <c r="AF717" i="14"/>
  <c r="AE717" i="14"/>
  <c r="AD717" i="14"/>
  <c r="AO716" i="14"/>
  <c r="AL716" i="14"/>
  <c r="AK716" i="14"/>
  <c r="AJ716" i="14"/>
  <c r="AI716" i="14"/>
  <c r="AH716" i="14"/>
  <c r="AG716" i="14"/>
  <c r="AF716" i="14"/>
  <c r="AE716" i="14"/>
  <c r="AD716" i="14"/>
  <c r="AO715" i="14"/>
  <c r="AL715" i="14"/>
  <c r="AK715" i="14"/>
  <c r="AJ715" i="14"/>
  <c r="AI715" i="14"/>
  <c r="AH715" i="14"/>
  <c r="AG715" i="14"/>
  <c r="AF715" i="14"/>
  <c r="AE715" i="14"/>
  <c r="AD715" i="14"/>
  <c r="AO714" i="14"/>
  <c r="AL714" i="14"/>
  <c r="AK714" i="14"/>
  <c r="AJ714" i="14"/>
  <c r="AI714" i="14"/>
  <c r="AH714" i="14"/>
  <c r="AG714" i="14"/>
  <c r="AF714" i="14"/>
  <c r="AE714" i="14"/>
  <c r="AD714" i="14"/>
  <c r="AO713" i="14"/>
  <c r="AL713" i="14"/>
  <c r="AK713" i="14"/>
  <c r="AJ713" i="14"/>
  <c r="AI713" i="14"/>
  <c r="AH713" i="14"/>
  <c r="AG713" i="14"/>
  <c r="AF713" i="14"/>
  <c r="AE713" i="14"/>
  <c r="AD713" i="14"/>
  <c r="BB730" i="14"/>
  <c r="AY730" i="14"/>
  <c r="AX730" i="14"/>
  <c r="AW730" i="14"/>
  <c r="AV730" i="14"/>
  <c r="AU730" i="14"/>
  <c r="AT730" i="14"/>
  <c r="AS730" i="14"/>
  <c r="AR730" i="14"/>
  <c r="AQ730" i="14"/>
  <c r="BB729" i="14"/>
  <c r="AY729" i="14"/>
  <c r="AX729" i="14"/>
  <c r="AW729" i="14"/>
  <c r="AV729" i="14"/>
  <c r="AU729" i="14"/>
  <c r="AT729" i="14"/>
  <c r="AS729" i="14"/>
  <c r="AR729" i="14"/>
  <c r="AQ729" i="14"/>
  <c r="BB728" i="14"/>
  <c r="AY728" i="14"/>
  <c r="AX728" i="14"/>
  <c r="AW728" i="14"/>
  <c r="AV728" i="14"/>
  <c r="AU728" i="14"/>
  <c r="AT728" i="14"/>
  <c r="AS728" i="14"/>
  <c r="AR728" i="14"/>
  <c r="AQ728" i="14"/>
  <c r="BB727" i="14"/>
  <c r="AY727" i="14"/>
  <c r="AX727" i="14"/>
  <c r="AW727" i="14"/>
  <c r="AV727" i="14"/>
  <c r="AU727" i="14"/>
  <c r="AT727" i="14"/>
  <c r="AS727" i="14"/>
  <c r="AR727" i="14"/>
  <c r="AQ727" i="14"/>
  <c r="BB726" i="14"/>
  <c r="AY726" i="14"/>
  <c r="AX726" i="14"/>
  <c r="AW726" i="14"/>
  <c r="AV726" i="14"/>
  <c r="AU726" i="14"/>
  <c r="AT726" i="14"/>
  <c r="AS726" i="14"/>
  <c r="AR726" i="14"/>
  <c r="AQ726" i="14"/>
  <c r="BB725" i="14"/>
  <c r="AY725" i="14"/>
  <c r="AX725" i="14"/>
  <c r="AW725" i="14"/>
  <c r="AV725" i="14"/>
  <c r="AU725" i="14"/>
  <c r="AT725" i="14"/>
  <c r="AS725" i="14"/>
  <c r="AR725" i="14"/>
  <c r="AQ725" i="14"/>
  <c r="BB724" i="14"/>
  <c r="AY724" i="14"/>
  <c r="AX724" i="14"/>
  <c r="AW724" i="14"/>
  <c r="AV724" i="14"/>
  <c r="AU724" i="14"/>
  <c r="AT724" i="14"/>
  <c r="AS724" i="14"/>
  <c r="AR724" i="14"/>
  <c r="AQ724" i="14"/>
  <c r="BB723" i="14"/>
  <c r="AY723" i="14"/>
  <c r="AX723" i="14"/>
  <c r="AW723" i="14"/>
  <c r="AV723" i="14"/>
  <c r="AU723" i="14"/>
  <c r="AT723" i="14"/>
  <c r="AS723" i="14"/>
  <c r="AR723" i="14"/>
  <c r="AQ723" i="14"/>
  <c r="BB722" i="14"/>
  <c r="AY722" i="14"/>
  <c r="AX722" i="14"/>
  <c r="AW722" i="14"/>
  <c r="AV722" i="14"/>
  <c r="AU722" i="14"/>
  <c r="AT722" i="14"/>
  <c r="AS722" i="14"/>
  <c r="AR722" i="14"/>
  <c r="AQ722" i="14"/>
  <c r="BB721" i="14"/>
  <c r="AY721" i="14"/>
  <c r="AX721" i="14"/>
  <c r="AW721" i="14"/>
  <c r="AV721" i="14"/>
  <c r="AU721" i="14"/>
  <c r="AT721" i="14"/>
  <c r="AS721" i="14"/>
  <c r="AR721" i="14"/>
  <c r="AQ721" i="14"/>
  <c r="BB720" i="14"/>
  <c r="AY720" i="14"/>
  <c r="AX720" i="14"/>
  <c r="AW720" i="14"/>
  <c r="AV720" i="14"/>
  <c r="AU720" i="14"/>
  <c r="AT720" i="14"/>
  <c r="AS720" i="14"/>
  <c r="AR720" i="14"/>
  <c r="AQ720" i="14"/>
  <c r="BB719" i="14"/>
  <c r="AY719" i="14"/>
  <c r="AX719" i="14"/>
  <c r="AW719" i="14"/>
  <c r="AV719" i="14"/>
  <c r="AU719" i="14"/>
  <c r="AT719" i="14"/>
  <c r="AS719" i="14"/>
  <c r="AR719" i="14"/>
  <c r="AQ719" i="14"/>
  <c r="BB718" i="14"/>
  <c r="AY718" i="14"/>
  <c r="AX718" i="14"/>
  <c r="AW718" i="14"/>
  <c r="AV718" i="14"/>
  <c r="AU718" i="14"/>
  <c r="AT718" i="14"/>
  <c r="AS718" i="14"/>
  <c r="AR718" i="14"/>
  <c r="AQ718" i="14"/>
  <c r="BB717" i="14"/>
  <c r="AY717" i="14"/>
  <c r="AX717" i="14"/>
  <c r="AW717" i="14"/>
  <c r="AV717" i="14"/>
  <c r="AU717" i="14"/>
  <c r="AT717" i="14"/>
  <c r="AS717" i="14"/>
  <c r="AR717" i="14"/>
  <c r="AQ717" i="14"/>
  <c r="BB716" i="14"/>
  <c r="AY716" i="14"/>
  <c r="AX716" i="14"/>
  <c r="AW716" i="14"/>
  <c r="AV716" i="14"/>
  <c r="AU716" i="14"/>
  <c r="AT716" i="14"/>
  <c r="AS716" i="14"/>
  <c r="AR716" i="14"/>
  <c r="AQ716" i="14"/>
  <c r="BB715" i="14"/>
  <c r="AY715" i="14"/>
  <c r="AX715" i="14"/>
  <c r="AW715" i="14"/>
  <c r="AV715" i="14"/>
  <c r="AU715" i="14"/>
  <c r="AT715" i="14"/>
  <c r="AS715" i="14"/>
  <c r="AR715" i="14"/>
  <c r="AQ715" i="14"/>
  <c r="BB714" i="14"/>
  <c r="AY714" i="14"/>
  <c r="AX714" i="14"/>
  <c r="AW714" i="14"/>
  <c r="AV714" i="14"/>
  <c r="AU714" i="14"/>
  <c r="AT714" i="14"/>
  <c r="AS714" i="14"/>
  <c r="AR714" i="14"/>
  <c r="AQ714" i="14"/>
  <c r="BB713" i="14"/>
  <c r="AY713" i="14"/>
  <c r="AX713" i="14"/>
  <c r="AW713" i="14"/>
  <c r="AV713" i="14"/>
  <c r="AU713" i="14"/>
  <c r="AT713" i="14"/>
  <c r="AS713" i="14"/>
  <c r="AR713" i="14"/>
  <c r="AQ713" i="14"/>
  <c r="BO730" i="14"/>
  <c r="BL730" i="14"/>
  <c r="BK730" i="14"/>
  <c r="BJ730" i="14"/>
  <c r="BI730" i="14"/>
  <c r="BH730" i="14"/>
  <c r="BG730" i="14"/>
  <c r="BF730" i="14"/>
  <c r="BE730" i="14"/>
  <c r="BD730" i="14"/>
  <c r="BO729" i="14"/>
  <c r="BL729" i="14"/>
  <c r="BK729" i="14"/>
  <c r="BJ729" i="14"/>
  <c r="BI729" i="14"/>
  <c r="BH729" i="14"/>
  <c r="BG729" i="14"/>
  <c r="BF729" i="14"/>
  <c r="BE729" i="14"/>
  <c r="BD729" i="14"/>
  <c r="BO728" i="14"/>
  <c r="BL728" i="14"/>
  <c r="BK728" i="14"/>
  <c r="BJ728" i="14"/>
  <c r="BI728" i="14"/>
  <c r="BH728" i="14"/>
  <c r="BG728" i="14"/>
  <c r="BF728" i="14"/>
  <c r="BE728" i="14"/>
  <c r="BD728" i="14"/>
  <c r="BO727" i="14"/>
  <c r="BL727" i="14"/>
  <c r="BK727" i="14"/>
  <c r="BJ727" i="14"/>
  <c r="BI727" i="14"/>
  <c r="BH727" i="14"/>
  <c r="BG727" i="14"/>
  <c r="BF727" i="14"/>
  <c r="BE727" i="14"/>
  <c r="BD727" i="14"/>
  <c r="BO726" i="14"/>
  <c r="BL726" i="14"/>
  <c r="BK726" i="14"/>
  <c r="BJ726" i="14"/>
  <c r="BI726" i="14"/>
  <c r="BH726" i="14"/>
  <c r="BG726" i="14"/>
  <c r="BF726" i="14"/>
  <c r="BE726" i="14"/>
  <c r="BD726" i="14"/>
  <c r="BO725" i="14"/>
  <c r="BL725" i="14"/>
  <c r="BK725" i="14"/>
  <c r="BJ725" i="14"/>
  <c r="BI725" i="14"/>
  <c r="BH725" i="14"/>
  <c r="BG725" i="14"/>
  <c r="BF725" i="14"/>
  <c r="BE725" i="14"/>
  <c r="BD725" i="14"/>
  <c r="BO724" i="14"/>
  <c r="BL724" i="14"/>
  <c r="BK724" i="14"/>
  <c r="BJ724" i="14"/>
  <c r="BI724" i="14"/>
  <c r="BH724" i="14"/>
  <c r="BG724" i="14"/>
  <c r="BF724" i="14"/>
  <c r="BE724" i="14"/>
  <c r="BD724" i="14"/>
  <c r="BO723" i="14"/>
  <c r="BL723" i="14"/>
  <c r="BK723" i="14"/>
  <c r="BJ723" i="14"/>
  <c r="BI723" i="14"/>
  <c r="BH723" i="14"/>
  <c r="BG723" i="14"/>
  <c r="BF723" i="14"/>
  <c r="BE723" i="14"/>
  <c r="BD723" i="14"/>
  <c r="BO722" i="14"/>
  <c r="BL722" i="14"/>
  <c r="BK722" i="14"/>
  <c r="BJ722" i="14"/>
  <c r="BI722" i="14"/>
  <c r="BH722" i="14"/>
  <c r="BG722" i="14"/>
  <c r="BF722" i="14"/>
  <c r="BE722" i="14"/>
  <c r="BD722" i="14"/>
  <c r="BO721" i="14"/>
  <c r="BL721" i="14"/>
  <c r="BK721" i="14"/>
  <c r="BJ721" i="14"/>
  <c r="BI721" i="14"/>
  <c r="BH721" i="14"/>
  <c r="BG721" i="14"/>
  <c r="BF721" i="14"/>
  <c r="BE721" i="14"/>
  <c r="BD721" i="14"/>
  <c r="BO720" i="14"/>
  <c r="BL720" i="14"/>
  <c r="BK720" i="14"/>
  <c r="BJ720" i="14"/>
  <c r="BI720" i="14"/>
  <c r="BH720" i="14"/>
  <c r="BG720" i="14"/>
  <c r="BF720" i="14"/>
  <c r="BE720" i="14"/>
  <c r="BD720" i="14"/>
  <c r="BO719" i="14"/>
  <c r="BL719" i="14"/>
  <c r="BK719" i="14"/>
  <c r="BJ719" i="14"/>
  <c r="BI719" i="14"/>
  <c r="BH719" i="14"/>
  <c r="BG719" i="14"/>
  <c r="BF719" i="14"/>
  <c r="BE719" i="14"/>
  <c r="BD719" i="14"/>
  <c r="BO718" i="14"/>
  <c r="BL718" i="14"/>
  <c r="BK718" i="14"/>
  <c r="BJ718" i="14"/>
  <c r="BI718" i="14"/>
  <c r="BH718" i="14"/>
  <c r="BG718" i="14"/>
  <c r="BF718" i="14"/>
  <c r="BE718" i="14"/>
  <c r="BD718" i="14"/>
  <c r="BO717" i="14"/>
  <c r="BL717" i="14"/>
  <c r="BK717" i="14"/>
  <c r="BJ717" i="14"/>
  <c r="BI717" i="14"/>
  <c r="BH717" i="14"/>
  <c r="BG717" i="14"/>
  <c r="BF717" i="14"/>
  <c r="BE717" i="14"/>
  <c r="BD717" i="14"/>
  <c r="BO716" i="14"/>
  <c r="BL716" i="14"/>
  <c r="BK716" i="14"/>
  <c r="BJ716" i="14"/>
  <c r="BI716" i="14"/>
  <c r="BH716" i="14"/>
  <c r="BG716" i="14"/>
  <c r="BF716" i="14"/>
  <c r="BE716" i="14"/>
  <c r="BD716" i="14"/>
  <c r="BO715" i="14"/>
  <c r="BL715" i="14"/>
  <c r="BK715" i="14"/>
  <c r="BJ715" i="14"/>
  <c r="BI715" i="14"/>
  <c r="BH715" i="14"/>
  <c r="BG715" i="14"/>
  <c r="BF715" i="14"/>
  <c r="BE715" i="14"/>
  <c r="BD715" i="14"/>
  <c r="BO714" i="14"/>
  <c r="BL714" i="14"/>
  <c r="BK714" i="14"/>
  <c r="BJ714" i="14"/>
  <c r="BI714" i="14"/>
  <c r="BH714" i="14"/>
  <c r="BG714" i="14"/>
  <c r="BF714" i="14"/>
  <c r="BE714" i="14"/>
  <c r="BD714" i="14"/>
  <c r="BO713" i="14"/>
  <c r="BL713" i="14"/>
  <c r="BK713" i="14"/>
  <c r="BJ713" i="14"/>
  <c r="BI713" i="14"/>
  <c r="BH713" i="14"/>
  <c r="BG713" i="14"/>
  <c r="BF713" i="14"/>
  <c r="BE713" i="14"/>
  <c r="BD713" i="14"/>
  <c r="BD712" i="14"/>
  <c r="BE712" i="14"/>
  <c r="BF712" i="14"/>
  <c r="BG712" i="14"/>
  <c r="BH712" i="14"/>
  <c r="BI712" i="14"/>
  <c r="BJ712" i="14"/>
  <c r="BK712" i="14"/>
  <c r="BL712" i="14"/>
  <c r="BY730" i="14"/>
  <c r="BX730" i="14"/>
  <c r="BW730" i="14"/>
  <c r="BV730" i="14"/>
  <c r="BU730" i="14"/>
  <c r="BT730" i="14"/>
  <c r="BS730" i="14"/>
  <c r="BR730" i="14"/>
  <c r="BQ730" i="14"/>
  <c r="BY729" i="14"/>
  <c r="BX729" i="14"/>
  <c r="BW729" i="14"/>
  <c r="BV729" i="14"/>
  <c r="BU729" i="14"/>
  <c r="BT729" i="14"/>
  <c r="BS729" i="14"/>
  <c r="BR729" i="14"/>
  <c r="BQ729" i="14"/>
  <c r="BY728" i="14"/>
  <c r="BX728" i="14"/>
  <c r="BW728" i="14"/>
  <c r="BV728" i="14"/>
  <c r="BU728" i="14"/>
  <c r="BT728" i="14"/>
  <c r="BS728" i="14"/>
  <c r="BR728" i="14"/>
  <c r="BQ728" i="14"/>
  <c r="BY727" i="14"/>
  <c r="BX727" i="14"/>
  <c r="BW727" i="14"/>
  <c r="BV727" i="14"/>
  <c r="BU727" i="14"/>
  <c r="BT727" i="14"/>
  <c r="BS727" i="14"/>
  <c r="BR727" i="14"/>
  <c r="BQ727" i="14"/>
  <c r="BY726" i="14"/>
  <c r="BX726" i="14"/>
  <c r="BW726" i="14"/>
  <c r="BV726" i="14"/>
  <c r="BU726" i="14"/>
  <c r="BT726" i="14"/>
  <c r="BS726" i="14"/>
  <c r="BR726" i="14"/>
  <c r="BQ726" i="14"/>
  <c r="BY725" i="14"/>
  <c r="BX725" i="14"/>
  <c r="BW725" i="14"/>
  <c r="BV725" i="14"/>
  <c r="BU725" i="14"/>
  <c r="BT725" i="14"/>
  <c r="BS725" i="14"/>
  <c r="BR725" i="14"/>
  <c r="BQ725" i="14"/>
  <c r="BY724" i="14"/>
  <c r="BX724" i="14"/>
  <c r="BW724" i="14"/>
  <c r="BV724" i="14"/>
  <c r="BU724" i="14"/>
  <c r="BT724" i="14"/>
  <c r="BS724" i="14"/>
  <c r="BR724" i="14"/>
  <c r="BQ724" i="14"/>
  <c r="BY723" i="14"/>
  <c r="BX723" i="14"/>
  <c r="BW723" i="14"/>
  <c r="BV723" i="14"/>
  <c r="BU723" i="14"/>
  <c r="BT723" i="14"/>
  <c r="BS723" i="14"/>
  <c r="BR723" i="14"/>
  <c r="BQ723" i="14"/>
  <c r="BY722" i="14"/>
  <c r="BX722" i="14"/>
  <c r="BW722" i="14"/>
  <c r="BV722" i="14"/>
  <c r="BU722" i="14"/>
  <c r="BT722" i="14"/>
  <c r="BS722" i="14"/>
  <c r="BR722" i="14"/>
  <c r="BQ722" i="14"/>
  <c r="BY721" i="14"/>
  <c r="BX721" i="14"/>
  <c r="BW721" i="14"/>
  <c r="BV721" i="14"/>
  <c r="BU721" i="14"/>
  <c r="BT721" i="14"/>
  <c r="BS721" i="14"/>
  <c r="BR721" i="14"/>
  <c r="BQ721" i="14"/>
  <c r="BY720" i="14"/>
  <c r="BX720" i="14"/>
  <c r="BW720" i="14"/>
  <c r="BV720" i="14"/>
  <c r="BU720" i="14"/>
  <c r="BT720" i="14"/>
  <c r="BS720" i="14"/>
  <c r="BR720" i="14"/>
  <c r="BQ720" i="14"/>
  <c r="BY719" i="14"/>
  <c r="BX719" i="14"/>
  <c r="BW719" i="14"/>
  <c r="BV719" i="14"/>
  <c r="BU719" i="14"/>
  <c r="BT719" i="14"/>
  <c r="BS719" i="14"/>
  <c r="BR719" i="14"/>
  <c r="BQ719" i="14"/>
  <c r="BY718" i="14"/>
  <c r="BX718" i="14"/>
  <c r="BW718" i="14"/>
  <c r="BV718" i="14"/>
  <c r="BU718" i="14"/>
  <c r="BT718" i="14"/>
  <c r="BS718" i="14"/>
  <c r="BR718" i="14"/>
  <c r="BQ718" i="14"/>
  <c r="BY717" i="14"/>
  <c r="BX717" i="14"/>
  <c r="BW717" i="14"/>
  <c r="BV717" i="14"/>
  <c r="BU717" i="14"/>
  <c r="BT717" i="14"/>
  <c r="BS717" i="14"/>
  <c r="BR717" i="14"/>
  <c r="BQ717" i="14"/>
  <c r="BY716" i="14"/>
  <c r="BX716" i="14"/>
  <c r="BW716" i="14"/>
  <c r="BV716" i="14"/>
  <c r="BU716" i="14"/>
  <c r="BT716" i="14"/>
  <c r="BS716" i="14"/>
  <c r="BR716" i="14"/>
  <c r="BQ716" i="14"/>
  <c r="BY715" i="14"/>
  <c r="BX715" i="14"/>
  <c r="BW715" i="14"/>
  <c r="BV715" i="14"/>
  <c r="BU715" i="14"/>
  <c r="BT715" i="14"/>
  <c r="BS715" i="14"/>
  <c r="BR715" i="14"/>
  <c r="BQ715" i="14"/>
  <c r="BY714" i="14"/>
  <c r="BX714" i="14"/>
  <c r="BW714" i="14"/>
  <c r="BV714" i="14"/>
  <c r="BU714" i="14"/>
  <c r="BT714" i="14"/>
  <c r="BS714" i="14"/>
  <c r="BR714" i="14"/>
  <c r="BQ714" i="14"/>
  <c r="BY713" i="14"/>
  <c r="BX713" i="14"/>
  <c r="BW713" i="14"/>
  <c r="BV713" i="14"/>
  <c r="BU713" i="14"/>
  <c r="BT713" i="14"/>
  <c r="BS713" i="14"/>
  <c r="BR713" i="14"/>
  <c r="BQ713" i="14"/>
  <c r="BY636" i="14"/>
  <c r="BX636" i="14"/>
  <c r="BW636" i="14"/>
  <c r="BV636" i="14"/>
  <c r="BU636" i="14"/>
  <c r="BT636" i="14"/>
  <c r="BS636" i="14"/>
  <c r="BR636" i="14"/>
  <c r="BQ636" i="14"/>
  <c r="BY635" i="14"/>
  <c r="BX635" i="14"/>
  <c r="BW635" i="14"/>
  <c r="BV635" i="14"/>
  <c r="BU635" i="14"/>
  <c r="BT635" i="14"/>
  <c r="BS635" i="14"/>
  <c r="BR635" i="14"/>
  <c r="BQ635" i="14"/>
  <c r="BY634" i="14"/>
  <c r="BX634" i="14"/>
  <c r="BW634" i="14"/>
  <c r="BV634" i="14"/>
  <c r="BU634" i="14"/>
  <c r="BT634" i="14"/>
  <c r="BS634" i="14"/>
  <c r="BR634" i="14"/>
  <c r="BQ634" i="14"/>
  <c r="BY633" i="14"/>
  <c r="BX633" i="14"/>
  <c r="BW633" i="14"/>
  <c r="BV633" i="14"/>
  <c r="BU633" i="14"/>
  <c r="BT633" i="14"/>
  <c r="BS633" i="14"/>
  <c r="BR633" i="14"/>
  <c r="BQ633" i="14"/>
  <c r="BY632" i="14"/>
  <c r="BX632" i="14"/>
  <c r="BW632" i="14"/>
  <c r="BV632" i="14"/>
  <c r="BU632" i="14"/>
  <c r="BT632" i="14"/>
  <c r="BS632" i="14"/>
  <c r="BR632" i="14"/>
  <c r="BQ632" i="14"/>
  <c r="BY631" i="14"/>
  <c r="BX631" i="14"/>
  <c r="BW631" i="14"/>
  <c r="BV631" i="14"/>
  <c r="BU631" i="14"/>
  <c r="BT631" i="14"/>
  <c r="BS631" i="14"/>
  <c r="BR631" i="14"/>
  <c r="BQ631" i="14"/>
  <c r="BY630" i="14"/>
  <c r="BX630" i="14"/>
  <c r="BW630" i="14"/>
  <c r="BV630" i="14"/>
  <c r="BU630" i="14"/>
  <c r="BT630" i="14"/>
  <c r="BS630" i="14"/>
  <c r="BR630" i="14"/>
  <c r="BQ630" i="14"/>
  <c r="BY629" i="14"/>
  <c r="BX629" i="14"/>
  <c r="BW629" i="14"/>
  <c r="BV629" i="14"/>
  <c r="BU629" i="14"/>
  <c r="BT629" i="14"/>
  <c r="BS629" i="14"/>
  <c r="BR629" i="14"/>
  <c r="BQ629" i="14"/>
  <c r="BY628" i="14"/>
  <c r="BX628" i="14"/>
  <c r="BW628" i="14"/>
  <c r="BV628" i="14"/>
  <c r="BU628" i="14"/>
  <c r="BT628" i="14"/>
  <c r="BS628" i="14"/>
  <c r="BR628" i="14"/>
  <c r="BQ628" i="14"/>
  <c r="BY627" i="14"/>
  <c r="BX627" i="14"/>
  <c r="BW627" i="14"/>
  <c r="BV627" i="14"/>
  <c r="BU627" i="14"/>
  <c r="BT627" i="14"/>
  <c r="BS627" i="14"/>
  <c r="BR627" i="14"/>
  <c r="BQ627" i="14"/>
  <c r="BY626" i="14"/>
  <c r="BX626" i="14"/>
  <c r="BW626" i="14"/>
  <c r="BV626" i="14"/>
  <c r="BU626" i="14"/>
  <c r="BT626" i="14"/>
  <c r="BS626" i="14"/>
  <c r="BR626" i="14"/>
  <c r="BQ626" i="14"/>
  <c r="BY625" i="14"/>
  <c r="BX625" i="14"/>
  <c r="BW625" i="14"/>
  <c r="BV625" i="14"/>
  <c r="BU625" i="14"/>
  <c r="BT625" i="14"/>
  <c r="BS625" i="14"/>
  <c r="BR625" i="14"/>
  <c r="BQ625" i="14"/>
  <c r="BY624" i="14"/>
  <c r="BX624" i="14"/>
  <c r="BW624" i="14"/>
  <c r="BV624" i="14"/>
  <c r="BU624" i="14"/>
  <c r="BT624" i="14"/>
  <c r="BS624" i="14"/>
  <c r="BR624" i="14"/>
  <c r="BQ624" i="14"/>
  <c r="BY623" i="14"/>
  <c r="BX623" i="14"/>
  <c r="BW623" i="14"/>
  <c r="BV623" i="14"/>
  <c r="BU623" i="14"/>
  <c r="BT623" i="14"/>
  <c r="BS623" i="14"/>
  <c r="BR623" i="14"/>
  <c r="BQ623" i="14"/>
  <c r="BY619" i="14"/>
  <c r="BX619" i="14"/>
  <c r="BW619" i="14"/>
  <c r="BV619" i="14"/>
  <c r="BU619" i="14"/>
  <c r="BT619" i="14"/>
  <c r="BS619" i="14"/>
  <c r="BR619" i="14"/>
  <c r="BQ619" i="14"/>
  <c r="BY618" i="14"/>
  <c r="BX618" i="14"/>
  <c r="BW618" i="14"/>
  <c r="BV618" i="14"/>
  <c r="BU618" i="14"/>
  <c r="BT618" i="14"/>
  <c r="BS618" i="14"/>
  <c r="BR618" i="14"/>
  <c r="BQ618" i="14"/>
  <c r="BY613" i="14"/>
  <c r="BX613" i="14"/>
  <c r="BW613" i="14"/>
  <c r="BV613" i="14"/>
  <c r="BU613" i="14"/>
  <c r="BT613" i="14"/>
  <c r="BS613" i="14"/>
  <c r="BR613" i="14"/>
  <c r="BQ613" i="14"/>
  <c r="BY612" i="14"/>
  <c r="BX612" i="14"/>
  <c r="BW612" i="14"/>
  <c r="BV612" i="14"/>
  <c r="BU612" i="14"/>
  <c r="BT612" i="14"/>
  <c r="BS612" i="14"/>
  <c r="BR612" i="14"/>
  <c r="BQ612" i="14"/>
  <c r="BO636" i="14"/>
  <c r="BL636" i="14"/>
  <c r="BK636" i="14"/>
  <c r="BJ636" i="14"/>
  <c r="BI636" i="14"/>
  <c r="BH636" i="14"/>
  <c r="BG636" i="14"/>
  <c r="BF636" i="14"/>
  <c r="BE636" i="14"/>
  <c r="BD636" i="14"/>
  <c r="BO635" i="14"/>
  <c r="BL635" i="14"/>
  <c r="BK635" i="14"/>
  <c r="BJ635" i="14"/>
  <c r="BI635" i="14"/>
  <c r="BH635" i="14"/>
  <c r="BG635" i="14"/>
  <c r="BF635" i="14"/>
  <c r="BE635" i="14"/>
  <c r="BD635" i="14"/>
  <c r="BO634" i="14"/>
  <c r="BL634" i="14"/>
  <c r="BK634" i="14"/>
  <c r="BJ634" i="14"/>
  <c r="BI634" i="14"/>
  <c r="BH634" i="14"/>
  <c r="BG634" i="14"/>
  <c r="BF634" i="14"/>
  <c r="BE634" i="14"/>
  <c r="BD634" i="14"/>
  <c r="BO633" i="14"/>
  <c r="BL633" i="14"/>
  <c r="BK633" i="14"/>
  <c r="BJ633" i="14"/>
  <c r="BI633" i="14"/>
  <c r="BH633" i="14"/>
  <c r="BG633" i="14"/>
  <c r="BF633" i="14"/>
  <c r="BE633" i="14"/>
  <c r="BD633" i="14"/>
  <c r="BO632" i="14"/>
  <c r="BL632" i="14"/>
  <c r="BK632" i="14"/>
  <c r="BJ632" i="14"/>
  <c r="BI632" i="14"/>
  <c r="BH632" i="14"/>
  <c r="BG632" i="14"/>
  <c r="BF632" i="14"/>
  <c r="BE632" i="14"/>
  <c r="BD632" i="14"/>
  <c r="BO631" i="14"/>
  <c r="BL631" i="14"/>
  <c r="BK631" i="14"/>
  <c r="BJ631" i="14"/>
  <c r="BI631" i="14"/>
  <c r="BH631" i="14"/>
  <c r="BG631" i="14"/>
  <c r="BF631" i="14"/>
  <c r="BE631" i="14"/>
  <c r="BD631" i="14"/>
  <c r="BO630" i="14"/>
  <c r="BL630" i="14"/>
  <c r="BK630" i="14"/>
  <c r="BJ630" i="14"/>
  <c r="BI630" i="14"/>
  <c r="BH630" i="14"/>
  <c r="BG630" i="14"/>
  <c r="BF630" i="14"/>
  <c r="BE630" i="14"/>
  <c r="BD630" i="14"/>
  <c r="BO629" i="14"/>
  <c r="BL629" i="14"/>
  <c r="BK629" i="14"/>
  <c r="BJ629" i="14"/>
  <c r="BI629" i="14"/>
  <c r="BH629" i="14"/>
  <c r="BG629" i="14"/>
  <c r="BF629" i="14"/>
  <c r="BE629" i="14"/>
  <c r="BD629" i="14"/>
  <c r="BO628" i="14"/>
  <c r="BL628" i="14"/>
  <c r="BK628" i="14"/>
  <c r="BJ628" i="14"/>
  <c r="BI628" i="14"/>
  <c r="BH628" i="14"/>
  <c r="BG628" i="14"/>
  <c r="BF628" i="14"/>
  <c r="BE628" i="14"/>
  <c r="BD628" i="14"/>
  <c r="BO627" i="14"/>
  <c r="BL627" i="14"/>
  <c r="BK627" i="14"/>
  <c r="BJ627" i="14"/>
  <c r="BI627" i="14"/>
  <c r="BH627" i="14"/>
  <c r="BG627" i="14"/>
  <c r="BF627" i="14"/>
  <c r="BE627" i="14"/>
  <c r="BD627" i="14"/>
  <c r="BO626" i="14"/>
  <c r="BL626" i="14"/>
  <c r="BK626" i="14"/>
  <c r="BJ626" i="14"/>
  <c r="BI626" i="14"/>
  <c r="BH626" i="14"/>
  <c r="BG626" i="14"/>
  <c r="BF626" i="14"/>
  <c r="BE626" i="14"/>
  <c r="BD626" i="14"/>
  <c r="BO625" i="14"/>
  <c r="BL625" i="14"/>
  <c r="BK625" i="14"/>
  <c r="BJ625" i="14"/>
  <c r="BI625" i="14"/>
  <c r="BH625" i="14"/>
  <c r="BG625" i="14"/>
  <c r="BF625" i="14"/>
  <c r="BE625" i="14"/>
  <c r="BD625" i="14"/>
  <c r="BO624" i="14"/>
  <c r="BL624" i="14"/>
  <c r="BK624" i="14"/>
  <c r="BJ624" i="14"/>
  <c r="BI624" i="14"/>
  <c r="BH624" i="14"/>
  <c r="BG624" i="14"/>
  <c r="BF624" i="14"/>
  <c r="BE624" i="14"/>
  <c r="BD624" i="14"/>
  <c r="BO623" i="14"/>
  <c r="BL623" i="14"/>
  <c r="BK623" i="14"/>
  <c r="BJ623" i="14"/>
  <c r="BI623" i="14"/>
  <c r="BH623" i="14"/>
  <c r="BG623" i="14"/>
  <c r="BF623" i="14"/>
  <c r="BE623" i="14"/>
  <c r="BD623" i="14"/>
  <c r="BO619" i="14"/>
  <c r="BL619" i="14"/>
  <c r="BK619" i="14"/>
  <c r="BJ619" i="14"/>
  <c r="BI619" i="14"/>
  <c r="BH619" i="14"/>
  <c r="BG619" i="14"/>
  <c r="BF619" i="14"/>
  <c r="BE619" i="14"/>
  <c r="BD619" i="14"/>
  <c r="BO618" i="14"/>
  <c r="BL618" i="14"/>
  <c r="BK618" i="14"/>
  <c r="BJ618" i="14"/>
  <c r="BI618" i="14"/>
  <c r="BH618" i="14"/>
  <c r="BG618" i="14"/>
  <c r="BF618" i="14"/>
  <c r="BE618" i="14"/>
  <c r="BD618" i="14"/>
  <c r="BO613" i="14"/>
  <c r="BL613" i="14"/>
  <c r="BK613" i="14"/>
  <c r="BJ613" i="14"/>
  <c r="BI613" i="14"/>
  <c r="BH613" i="14"/>
  <c r="BG613" i="14"/>
  <c r="BF613" i="14"/>
  <c r="BE613" i="14"/>
  <c r="BD613" i="14"/>
  <c r="BO612" i="14"/>
  <c r="BL612" i="14"/>
  <c r="BK612" i="14"/>
  <c r="BJ612" i="14"/>
  <c r="BI612" i="14"/>
  <c r="BH612" i="14"/>
  <c r="BG612" i="14"/>
  <c r="BF612" i="14"/>
  <c r="BE612" i="14"/>
  <c r="BD612" i="14"/>
  <c r="BB636" i="14"/>
  <c r="AY636" i="14"/>
  <c r="AX636" i="14"/>
  <c r="AW636" i="14"/>
  <c r="AV636" i="14"/>
  <c r="AU636" i="14"/>
  <c r="AT636" i="14"/>
  <c r="AS636" i="14"/>
  <c r="AR636" i="14"/>
  <c r="AQ636" i="14"/>
  <c r="BB635" i="14"/>
  <c r="AY635" i="14"/>
  <c r="AX635" i="14"/>
  <c r="AW635" i="14"/>
  <c r="AV635" i="14"/>
  <c r="AU635" i="14"/>
  <c r="AT635" i="14"/>
  <c r="AS635" i="14"/>
  <c r="AR635" i="14"/>
  <c r="AQ635" i="14"/>
  <c r="BB634" i="14"/>
  <c r="AY634" i="14"/>
  <c r="AX634" i="14"/>
  <c r="AW634" i="14"/>
  <c r="AV634" i="14"/>
  <c r="AU634" i="14"/>
  <c r="AT634" i="14"/>
  <c r="AS634" i="14"/>
  <c r="AR634" i="14"/>
  <c r="AQ634" i="14"/>
  <c r="BB633" i="14"/>
  <c r="AY633" i="14"/>
  <c r="AX633" i="14"/>
  <c r="AW633" i="14"/>
  <c r="AV633" i="14"/>
  <c r="AU633" i="14"/>
  <c r="AT633" i="14"/>
  <c r="AS633" i="14"/>
  <c r="AR633" i="14"/>
  <c r="AQ633" i="14"/>
  <c r="BB632" i="14"/>
  <c r="AY632" i="14"/>
  <c r="AX632" i="14"/>
  <c r="AW632" i="14"/>
  <c r="AV632" i="14"/>
  <c r="AU632" i="14"/>
  <c r="AT632" i="14"/>
  <c r="AS632" i="14"/>
  <c r="AR632" i="14"/>
  <c r="AQ632" i="14"/>
  <c r="BB631" i="14"/>
  <c r="AY631" i="14"/>
  <c r="AX631" i="14"/>
  <c r="AW631" i="14"/>
  <c r="AV631" i="14"/>
  <c r="AU631" i="14"/>
  <c r="AT631" i="14"/>
  <c r="AS631" i="14"/>
  <c r="AR631" i="14"/>
  <c r="AQ631" i="14"/>
  <c r="BB630" i="14"/>
  <c r="AY630" i="14"/>
  <c r="AX630" i="14"/>
  <c r="AW630" i="14"/>
  <c r="AV630" i="14"/>
  <c r="AU630" i="14"/>
  <c r="AT630" i="14"/>
  <c r="AS630" i="14"/>
  <c r="AR630" i="14"/>
  <c r="AQ630" i="14"/>
  <c r="BB629" i="14"/>
  <c r="AY629" i="14"/>
  <c r="AX629" i="14"/>
  <c r="AW629" i="14"/>
  <c r="AV629" i="14"/>
  <c r="AU629" i="14"/>
  <c r="AT629" i="14"/>
  <c r="AS629" i="14"/>
  <c r="AR629" i="14"/>
  <c r="AQ629" i="14"/>
  <c r="BB628" i="14"/>
  <c r="AY628" i="14"/>
  <c r="AX628" i="14"/>
  <c r="AW628" i="14"/>
  <c r="AV628" i="14"/>
  <c r="AU628" i="14"/>
  <c r="AT628" i="14"/>
  <c r="AS628" i="14"/>
  <c r="AR628" i="14"/>
  <c r="AQ628" i="14"/>
  <c r="BB627" i="14"/>
  <c r="AY627" i="14"/>
  <c r="AX627" i="14"/>
  <c r="AW627" i="14"/>
  <c r="AV627" i="14"/>
  <c r="AU627" i="14"/>
  <c r="AT627" i="14"/>
  <c r="AS627" i="14"/>
  <c r="AR627" i="14"/>
  <c r="AQ627" i="14"/>
  <c r="BB626" i="14"/>
  <c r="AY626" i="14"/>
  <c r="AX626" i="14"/>
  <c r="AW626" i="14"/>
  <c r="AV626" i="14"/>
  <c r="AU626" i="14"/>
  <c r="AT626" i="14"/>
  <c r="AS626" i="14"/>
  <c r="AR626" i="14"/>
  <c r="AQ626" i="14"/>
  <c r="BB625" i="14"/>
  <c r="AY625" i="14"/>
  <c r="AX625" i="14"/>
  <c r="AW625" i="14"/>
  <c r="AV625" i="14"/>
  <c r="AU625" i="14"/>
  <c r="AT625" i="14"/>
  <c r="AS625" i="14"/>
  <c r="AR625" i="14"/>
  <c r="AQ625" i="14"/>
  <c r="BB624" i="14"/>
  <c r="AY624" i="14"/>
  <c r="AX624" i="14"/>
  <c r="AW624" i="14"/>
  <c r="AV624" i="14"/>
  <c r="AU624" i="14"/>
  <c r="AT624" i="14"/>
  <c r="AS624" i="14"/>
  <c r="AR624" i="14"/>
  <c r="AQ624" i="14"/>
  <c r="BB623" i="14"/>
  <c r="AY623" i="14"/>
  <c r="AX623" i="14"/>
  <c r="AW623" i="14"/>
  <c r="AV623" i="14"/>
  <c r="AU623" i="14"/>
  <c r="AT623" i="14"/>
  <c r="AS623" i="14"/>
  <c r="AR623" i="14"/>
  <c r="AQ623" i="14"/>
  <c r="BB619" i="14"/>
  <c r="AY619" i="14"/>
  <c r="AX619" i="14"/>
  <c r="AW619" i="14"/>
  <c r="AV619" i="14"/>
  <c r="AU619" i="14"/>
  <c r="AT619" i="14"/>
  <c r="AS619" i="14"/>
  <c r="AR619" i="14"/>
  <c r="AQ619" i="14"/>
  <c r="BB618" i="14"/>
  <c r="AY618" i="14"/>
  <c r="AX618" i="14"/>
  <c r="AW618" i="14"/>
  <c r="AV618" i="14"/>
  <c r="AU618" i="14"/>
  <c r="AT618" i="14"/>
  <c r="AS618" i="14"/>
  <c r="AR618" i="14"/>
  <c r="AQ618" i="14"/>
  <c r="BB613" i="14"/>
  <c r="AY613" i="14"/>
  <c r="AX613" i="14"/>
  <c r="AW613" i="14"/>
  <c r="AV613" i="14"/>
  <c r="AU613" i="14"/>
  <c r="AT613" i="14"/>
  <c r="AS613" i="14"/>
  <c r="AR613" i="14"/>
  <c r="AQ613" i="14"/>
  <c r="BB612" i="14"/>
  <c r="AY612" i="14"/>
  <c r="AX612" i="14"/>
  <c r="AW612" i="14"/>
  <c r="AV612" i="14"/>
  <c r="AU612" i="14"/>
  <c r="AT612" i="14"/>
  <c r="AS612" i="14"/>
  <c r="AR612" i="14"/>
  <c r="AQ612" i="14"/>
  <c r="AO636" i="14"/>
  <c r="AL636" i="14"/>
  <c r="AK636" i="14"/>
  <c r="AJ636" i="14"/>
  <c r="AI636" i="14"/>
  <c r="AH636" i="14"/>
  <c r="AG636" i="14"/>
  <c r="AF636" i="14"/>
  <c r="AE636" i="14"/>
  <c r="AD636" i="14"/>
  <c r="AO635" i="14"/>
  <c r="AL635" i="14"/>
  <c r="AK635" i="14"/>
  <c r="AJ635" i="14"/>
  <c r="AI635" i="14"/>
  <c r="AH635" i="14"/>
  <c r="AG635" i="14"/>
  <c r="AF635" i="14"/>
  <c r="AE635" i="14"/>
  <c r="AD635" i="14"/>
  <c r="AO634" i="14"/>
  <c r="AL634" i="14"/>
  <c r="AK634" i="14"/>
  <c r="AJ634" i="14"/>
  <c r="AI634" i="14"/>
  <c r="AH634" i="14"/>
  <c r="AG634" i="14"/>
  <c r="AF634" i="14"/>
  <c r="AE634" i="14"/>
  <c r="AD634" i="14"/>
  <c r="AO633" i="14"/>
  <c r="AL633" i="14"/>
  <c r="AK633" i="14"/>
  <c r="AJ633" i="14"/>
  <c r="AI633" i="14"/>
  <c r="AH633" i="14"/>
  <c r="AG633" i="14"/>
  <c r="AF633" i="14"/>
  <c r="AE633" i="14"/>
  <c r="AD633" i="14"/>
  <c r="AO632" i="14"/>
  <c r="AL632" i="14"/>
  <c r="AK632" i="14"/>
  <c r="AJ632" i="14"/>
  <c r="AI632" i="14"/>
  <c r="AH632" i="14"/>
  <c r="AG632" i="14"/>
  <c r="AF632" i="14"/>
  <c r="AE632" i="14"/>
  <c r="AD632" i="14"/>
  <c r="AO631" i="14"/>
  <c r="AL631" i="14"/>
  <c r="AK631" i="14"/>
  <c r="AJ631" i="14"/>
  <c r="AI631" i="14"/>
  <c r="AH631" i="14"/>
  <c r="AG631" i="14"/>
  <c r="AF631" i="14"/>
  <c r="AE631" i="14"/>
  <c r="AD631" i="14"/>
  <c r="AO630" i="14"/>
  <c r="AL630" i="14"/>
  <c r="AK630" i="14"/>
  <c r="AJ630" i="14"/>
  <c r="AI630" i="14"/>
  <c r="AH630" i="14"/>
  <c r="AG630" i="14"/>
  <c r="AF630" i="14"/>
  <c r="AE630" i="14"/>
  <c r="AD630" i="14"/>
  <c r="AO629" i="14"/>
  <c r="AL629" i="14"/>
  <c r="AK629" i="14"/>
  <c r="AJ629" i="14"/>
  <c r="AI629" i="14"/>
  <c r="AH629" i="14"/>
  <c r="AG629" i="14"/>
  <c r="AF629" i="14"/>
  <c r="AE629" i="14"/>
  <c r="AD629" i="14"/>
  <c r="AO628" i="14"/>
  <c r="AL628" i="14"/>
  <c r="AK628" i="14"/>
  <c r="AJ628" i="14"/>
  <c r="AI628" i="14"/>
  <c r="AH628" i="14"/>
  <c r="AG628" i="14"/>
  <c r="AF628" i="14"/>
  <c r="AE628" i="14"/>
  <c r="AD628" i="14"/>
  <c r="AO627" i="14"/>
  <c r="AL627" i="14"/>
  <c r="AK627" i="14"/>
  <c r="AJ627" i="14"/>
  <c r="AI627" i="14"/>
  <c r="AH627" i="14"/>
  <c r="AG627" i="14"/>
  <c r="AF627" i="14"/>
  <c r="AE627" i="14"/>
  <c r="AD627" i="14"/>
  <c r="AO626" i="14"/>
  <c r="AL626" i="14"/>
  <c r="AK626" i="14"/>
  <c r="AJ626" i="14"/>
  <c r="AI626" i="14"/>
  <c r="AH626" i="14"/>
  <c r="AG626" i="14"/>
  <c r="AF626" i="14"/>
  <c r="AE626" i="14"/>
  <c r="AD626" i="14"/>
  <c r="AO625" i="14"/>
  <c r="AL625" i="14"/>
  <c r="AK625" i="14"/>
  <c r="AJ625" i="14"/>
  <c r="AI625" i="14"/>
  <c r="AH625" i="14"/>
  <c r="AG625" i="14"/>
  <c r="AF625" i="14"/>
  <c r="AE625" i="14"/>
  <c r="AD625" i="14"/>
  <c r="AO624" i="14"/>
  <c r="AL624" i="14"/>
  <c r="AK624" i="14"/>
  <c r="AJ624" i="14"/>
  <c r="AI624" i="14"/>
  <c r="AH624" i="14"/>
  <c r="AG624" i="14"/>
  <c r="AF624" i="14"/>
  <c r="AE624" i="14"/>
  <c r="AD624" i="14"/>
  <c r="AO623" i="14"/>
  <c r="AL623" i="14"/>
  <c r="AK623" i="14"/>
  <c r="AJ623" i="14"/>
  <c r="AI623" i="14"/>
  <c r="AH623" i="14"/>
  <c r="AG623" i="14"/>
  <c r="AF623" i="14"/>
  <c r="AE623" i="14"/>
  <c r="AD623" i="14"/>
  <c r="AO619" i="14"/>
  <c r="AL619" i="14"/>
  <c r="AK619" i="14"/>
  <c r="AJ619" i="14"/>
  <c r="AI619" i="14"/>
  <c r="AH619" i="14"/>
  <c r="AG619" i="14"/>
  <c r="AF619" i="14"/>
  <c r="AE619" i="14"/>
  <c r="AD619" i="14"/>
  <c r="AO618" i="14"/>
  <c r="AL618" i="14"/>
  <c r="AK618" i="14"/>
  <c r="AJ618" i="14"/>
  <c r="AI618" i="14"/>
  <c r="AH618" i="14"/>
  <c r="AG618" i="14"/>
  <c r="AF618" i="14"/>
  <c r="AE618" i="14"/>
  <c r="AD618" i="14"/>
  <c r="AO613" i="14"/>
  <c r="AL613" i="14"/>
  <c r="AK613" i="14"/>
  <c r="AJ613" i="14"/>
  <c r="AI613" i="14"/>
  <c r="AH613" i="14"/>
  <c r="AG613" i="14"/>
  <c r="AF613" i="14"/>
  <c r="AE613" i="14"/>
  <c r="AD613" i="14"/>
  <c r="AO612" i="14"/>
  <c r="AL612" i="14"/>
  <c r="AK612" i="14"/>
  <c r="AJ612" i="14"/>
  <c r="AI612" i="14"/>
  <c r="AH612" i="14"/>
  <c r="AG612" i="14"/>
  <c r="AF612" i="14"/>
  <c r="AE612" i="14"/>
  <c r="AD612" i="14"/>
  <c r="AB636" i="14"/>
  <c r="AB635" i="14"/>
  <c r="AB634" i="14"/>
  <c r="AB633" i="14"/>
  <c r="AB632" i="14"/>
  <c r="AB631" i="14"/>
  <c r="AB630" i="14"/>
  <c r="AB629" i="14"/>
  <c r="AB628" i="14"/>
  <c r="AB627" i="14"/>
  <c r="AB626" i="14"/>
  <c r="AB625" i="14"/>
  <c r="AB624" i="14"/>
  <c r="AB623" i="14"/>
  <c r="AB619" i="14"/>
  <c r="AB618" i="14"/>
  <c r="AB613" i="14"/>
  <c r="AB612" i="14"/>
  <c r="AB664" i="14"/>
  <c r="AB663" i="14"/>
  <c r="AB662" i="14"/>
  <c r="AB661" i="14"/>
  <c r="AB660" i="14"/>
  <c r="AB659" i="14"/>
  <c r="AB658" i="14"/>
  <c r="AB657" i="14"/>
  <c r="AB656" i="14"/>
  <c r="AB655" i="14"/>
  <c r="AB654" i="14"/>
  <c r="AB653" i="14"/>
  <c r="AB652" i="14"/>
  <c r="AB651" i="14"/>
  <c r="AB647" i="14"/>
  <c r="AB646" i="14"/>
  <c r="AB641" i="14"/>
  <c r="AB640" i="14"/>
  <c r="AO664" i="14"/>
  <c r="AL664" i="14"/>
  <c r="AK664" i="14"/>
  <c r="AJ664" i="14"/>
  <c r="AI664" i="14"/>
  <c r="AH664" i="14"/>
  <c r="AG664" i="14"/>
  <c r="AF664" i="14"/>
  <c r="AE664" i="14"/>
  <c r="AD664" i="14"/>
  <c r="AO663" i="14"/>
  <c r="AL663" i="14"/>
  <c r="AK663" i="14"/>
  <c r="AJ663" i="14"/>
  <c r="AI663" i="14"/>
  <c r="AH663" i="14"/>
  <c r="AG663" i="14"/>
  <c r="AF663" i="14"/>
  <c r="AE663" i="14"/>
  <c r="AD663" i="14"/>
  <c r="AO662" i="14"/>
  <c r="AL662" i="14"/>
  <c r="AK662" i="14"/>
  <c r="AJ662" i="14"/>
  <c r="AI662" i="14"/>
  <c r="AH662" i="14"/>
  <c r="AG662" i="14"/>
  <c r="AF662" i="14"/>
  <c r="AE662" i="14"/>
  <c r="AD662" i="14"/>
  <c r="AO661" i="14"/>
  <c r="AL661" i="14"/>
  <c r="AK661" i="14"/>
  <c r="AJ661" i="14"/>
  <c r="AI661" i="14"/>
  <c r="AH661" i="14"/>
  <c r="AG661" i="14"/>
  <c r="AF661" i="14"/>
  <c r="AE661" i="14"/>
  <c r="AD661" i="14"/>
  <c r="AO660" i="14"/>
  <c r="AL660" i="14"/>
  <c r="AK660" i="14"/>
  <c r="AJ660" i="14"/>
  <c r="AI660" i="14"/>
  <c r="AH660" i="14"/>
  <c r="AG660" i="14"/>
  <c r="AF660" i="14"/>
  <c r="AE660" i="14"/>
  <c r="AD660" i="14"/>
  <c r="AO659" i="14"/>
  <c r="AL659" i="14"/>
  <c r="AK659" i="14"/>
  <c r="AJ659" i="14"/>
  <c r="AI659" i="14"/>
  <c r="AH659" i="14"/>
  <c r="AG659" i="14"/>
  <c r="AF659" i="14"/>
  <c r="AE659" i="14"/>
  <c r="AD659" i="14"/>
  <c r="AO658" i="14"/>
  <c r="AL658" i="14"/>
  <c r="AK658" i="14"/>
  <c r="AJ658" i="14"/>
  <c r="AI658" i="14"/>
  <c r="AH658" i="14"/>
  <c r="AG658" i="14"/>
  <c r="AF658" i="14"/>
  <c r="AE658" i="14"/>
  <c r="AD658" i="14"/>
  <c r="AO657" i="14"/>
  <c r="AL657" i="14"/>
  <c r="AK657" i="14"/>
  <c r="AJ657" i="14"/>
  <c r="AI657" i="14"/>
  <c r="AH657" i="14"/>
  <c r="AG657" i="14"/>
  <c r="AF657" i="14"/>
  <c r="AE657" i="14"/>
  <c r="AD657" i="14"/>
  <c r="AO656" i="14"/>
  <c r="AL656" i="14"/>
  <c r="AK656" i="14"/>
  <c r="AJ656" i="14"/>
  <c r="AI656" i="14"/>
  <c r="AH656" i="14"/>
  <c r="AG656" i="14"/>
  <c r="AF656" i="14"/>
  <c r="AE656" i="14"/>
  <c r="AD656" i="14"/>
  <c r="AO655" i="14"/>
  <c r="AL655" i="14"/>
  <c r="AK655" i="14"/>
  <c r="AJ655" i="14"/>
  <c r="AI655" i="14"/>
  <c r="AH655" i="14"/>
  <c r="AG655" i="14"/>
  <c r="AF655" i="14"/>
  <c r="AE655" i="14"/>
  <c r="AD655" i="14"/>
  <c r="AO654" i="14"/>
  <c r="AL654" i="14"/>
  <c r="AK654" i="14"/>
  <c r="AJ654" i="14"/>
  <c r="AI654" i="14"/>
  <c r="AH654" i="14"/>
  <c r="AG654" i="14"/>
  <c r="AF654" i="14"/>
  <c r="AE654" i="14"/>
  <c r="AD654" i="14"/>
  <c r="AO653" i="14"/>
  <c r="AL653" i="14"/>
  <c r="AK653" i="14"/>
  <c r="AJ653" i="14"/>
  <c r="AI653" i="14"/>
  <c r="AH653" i="14"/>
  <c r="AG653" i="14"/>
  <c r="AF653" i="14"/>
  <c r="AE653" i="14"/>
  <c r="AD653" i="14"/>
  <c r="AO652" i="14"/>
  <c r="AL652" i="14"/>
  <c r="AK652" i="14"/>
  <c r="AJ652" i="14"/>
  <c r="AI652" i="14"/>
  <c r="AH652" i="14"/>
  <c r="AG652" i="14"/>
  <c r="AF652" i="14"/>
  <c r="AE652" i="14"/>
  <c r="AD652" i="14"/>
  <c r="AO651" i="14"/>
  <c r="AL651" i="14"/>
  <c r="AK651" i="14"/>
  <c r="AJ651" i="14"/>
  <c r="AI651" i="14"/>
  <c r="AH651" i="14"/>
  <c r="AG651" i="14"/>
  <c r="AF651" i="14"/>
  <c r="AE651" i="14"/>
  <c r="AD651" i="14"/>
  <c r="AO647" i="14"/>
  <c r="AL647" i="14"/>
  <c r="AK647" i="14"/>
  <c r="AJ647" i="14"/>
  <c r="AI647" i="14"/>
  <c r="AH647" i="14"/>
  <c r="AG647" i="14"/>
  <c r="AF647" i="14"/>
  <c r="AE647" i="14"/>
  <c r="AD647" i="14"/>
  <c r="AO646" i="14"/>
  <c r="AL646" i="14"/>
  <c r="AK646" i="14"/>
  <c r="AJ646" i="14"/>
  <c r="AI646" i="14"/>
  <c r="AH646" i="14"/>
  <c r="AG646" i="14"/>
  <c r="AF646" i="14"/>
  <c r="AE646" i="14"/>
  <c r="AD646" i="14"/>
  <c r="AO641" i="14"/>
  <c r="AL641" i="14"/>
  <c r="AK641" i="14"/>
  <c r="AJ641" i="14"/>
  <c r="AI641" i="14"/>
  <c r="AH641" i="14"/>
  <c r="AG641" i="14"/>
  <c r="AF641" i="14"/>
  <c r="AE641" i="14"/>
  <c r="AD641" i="14"/>
  <c r="AO640" i="14"/>
  <c r="AL640" i="14"/>
  <c r="AK640" i="14"/>
  <c r="AJ640" i="14"/>
  <c r="AI640" i="14"/>
  <c r="AH640" i="14"/>
  <c r="AG640" i="14"/>
  <c r="AF640" i="14"/>
  <c r="AE640" i="14"/>
  <c r="AD640" i="14"/>
  <c r="BB664" i="14"/>
  <c r="AY664" i="14"/>
  <c r="AX664" i="14"/>
  <c r="AW664" i="14"/>
  <c r="AV664" i="14"/>
  <c r="AU664" i="14"/>
  <c r="AT664" i="14"/>
  <c r="AS664" i="14"/>
  <c r="AR664" i="14"/>
  <c r="AQ664" i="14"/>
  <c r="BB663" i="14"/>
  <c r="AY663" i="14"/>
  <c r="AX663" i="14"/>
  <c r="AW663" i="14"/>
  <c r="AV663" i="14"/>
  <c r="AU663" i="14"/>
  <c r="AT663" i="14"/>
  <c r="AS663" i="14"/>
  <c r="AR663" i="14"/>
  <c r="AQ663" i="14"/>
  <c r="BB662" i="14"/>
  <c r="AY662" i="14"/>
  <c r="AX662" i="14"/>
  <c r="AW662" i="14"/>
  <c r="AV662" i="14"/>
  <c r="AU662" i="14"/>
  <c r="AT662" i="14"/>
  <c r="AS662" i="14"/>
  <c r="AR662" i="14"/>
  <c r="AQ662" i="14"/>
  <c r="BB661" i="14"/>
  <c r="AY661" i="14"/>
  <c r="AX661" i="14"/>
  <c r="AW661" i="14"/>
  <c r="AV661" i="14"/>
  <c r="AU661" i="14"/>
  <c r="AT661" i="14"/>
  <c r="AS661" i="14"/>
  <c r="AR661" i="14"/>
  <c r="AQ661" i="14"/>
  <c r="BB660" i="14"/>
  <c r="AY660" i="14"/>
  <c r="AX660" i="14"/>
  <c r="AW660" i="14"/>
  <c r="AV660" i="14"/>
  <c r="AU660" i="14"/>
  <c r="AT660" i="14"/>
  <c r="AS660" i="14"/>
  <c r="AR660" i="14"/>
  <c r="AQ660" i="14"/>
  <c r="BB659" i="14"/>
  <c r="AY659" i="14"/>
  <c r="AX659" i="14"/>
  <c r="AW659" i="14"/>
  <c r="AV659" i="14"/>
  <c r="AU659" i="14"/>
  <c r="AT659" i="14"/>
  <c r="AS659" i="14"/>
  <c r="AR659" i="14"/>
  <c r="AQ659" i="14"/>
  <c r="BB658" i="14"/>
  <c r="AY658" i="14"/>
  <c r="AX658" i="14"/>
  <c r="AW658" i="14"/>
  <c r="AV658" i="14"/>
  <c r="AU658" i="14"/>
  <c r="AT658" i="14"/>
  <c r="AS658" i="14"/>
  <c r="AR658" i="14"/>
  <c r="AQ658" i="14"/>
  <c r="BB657" i="14"/>
  <c r="AY657" i="14"/>
  <c r="AX657" i="14"/>
  <c r="AW657" i="14"/>
  <c r="AV657" i="14"/>
  <c r="AU657" i="14"/>
  <c r="AT657" i="14"/>
  <c r="AS657" i="14"/>
  <c r="AR657" i="14"/>
  <c r="AQ657" i="14"/>
  <c r="BB656" i="14"/>
  <c r="AY656" i="14"/>
  <c r="AX656" i="14"/>
  <c r="AW656" i="14"/>
  <c r="AV656" i="14"/>
  <c r="AU656" i="14"/>
  <c r="AT656" i="14"/>
  <c r="AS656" i="14"/>
  <c r="AR656" i="14"/>
  <c r="AQ656" i="14"/>
  <c r="BB655" i="14"/>
  <c r="AY655" i="14"/>
  <c r="AX655" i="14"/>
  <c r="AW655" i="14"/>
  <c r="AV655" i="14"/>
  <c r="AU655" i="14"/>
  <c r="AT655" i="14"/>
  <c r="AS655" i="14"/>
  <c r="AR655" i="14"/>
  <c r="AQ655" i="14"/>
  <c r="BB654" i="14"/>
  <c r="AY654" i="14"/>
  <c r="AX654" i="14"/>
  <c r="AW654" i="14"/>
  <c r="AV654" i="14"/>
  <c r="AU654" i="14"/>
  <c r="AT654" i="14"/>
  <c r="AS654" i="14"/>
  <c r="AR654" i="14"/>
  <c r="AQ654" i="14"/>
  <c r="BB653" i="14"/>
  <c r="AY653" i="14"/>
  <c r="AX653" i="14"/>
  <c r="AW653" i="14"/>
  <c r="AV653" i="14"/>
  <c r="AU653" i="14"/>
  <c r="AT653" i="14"/>
  <c r="AS653" i="14"/>
  <c r="AR653" i="14"/>
  <c r="AQ653" i="14"/>
  <c r="BB652" i="14"/>
  <c r="AY652" i="14"/>
  <c r="AX652" i="14"/>
  <c r="AW652" i="14"/>
  <c r="AV652" i="14"/>
  <c r="AU652" i="14"/>
  <c r="AT652" i="14"/>
  <c r="AS652" i="14"/>
  <c r="AR652" i="14"/>
  <c r="AQ652" i="14"/>
  <c r="BB651" i="14"/>
  <c r="AY651" i="14"/>
  <c r="AX651" i="14"/>
  <c r="AW651" i="14"/>
  <c r="AV651" i="14"/>
  <c r="AU651" i="14"/>
  <c r="AT651" i="14"/>
  <c r="AS651" i="14"/>
  <c r="AR651" i="14"/>
  <c r="AQ651" i="14"/>
  <c r="BB647" i="14"/>
  <c r="AY647" i="14"/>
  <c r="AX647" i="14"/>
  <c r="AW647" i="14"/>
  <c r="AV647" i="14"/>
  <c r="AU647" i="14"/>
  <c r="AT647" i="14"/>
  <c r="AS647" i="14"/>
  <c r="AR647" i="14"/>
  <c r="AQ647" i="14"/>
  <c r="BB646" i="14"/>
  <c r="AY646" i="14"/>
  <c r="AX646" i="14"/>
  <c r="AW646" i="14"/>
  <c r="AV646" i="14"/>
  <c r="AU646" i="14"/>
  <c r="AT646" i="14"/>
  <c r="AS646" i="14"/>
  <c r="AR646" i="14"/>
  <c r="AQ646" i="14"/>
  <c r="BB641" i="14"/>
  <c r="AY641" i="14"/>
  <c r="AX641" i="14"/>
  <c r="AW641" i="14"/>
  <c r="AV641" i="14"/>
  <c r="AU641" i="14"/>
  <c r="AT641" i="14"/>
  <c r="AS641" i="14"/>
  <c r="AR641" i="14"/>
  <c r="AQ641" i="14"/>
  <c r="BB640" i="14"/>
  <c r="AY640" i="14"/>
  <c r="AX640" i="14"/>
  <c r="AW640" i="14"/>
  <c r="AV640" i="14"/>
  <c r="AU640" i="14"/>
  <c r="AT640" i="14"/>
  <c r="AS640" i="14"/>
  <c r="AR640" i="14"/>
  <c r="AQ640" i="14"/>
  <c r="BY664" i="14"/>
  <c r="BX664" i="14"/>
  <c r="BW664" i="14"/>
  <c r="BV664" i="14"/>
  <c r="BU664" i="14"/>
  <c r="BT664" i="14"/>
  <c r="BS664" i="14"/>
  <c r="BR664" i="14"/>
  <c r="BQ664" i="14"/>
  <c r="BY663" i="14"/>
  <c r="BX663" i="14"/>
  <c r="BW663" i="14"/>
  <c r="BV663" i="14"/>
  <c r="BU663" i="14"/>
  <c r="BT663" i="14"/>
  <c r="BS663" i="14"/>
  <c r="BR663" i="14"/>
  <c r="BQ663" i="14"/>
  <c r="BY662" i="14"/>
  <c r="BX662" i="14"/>
  <c r="BW662" i="14"/>
  <c r="BV662" i="14"/>
  <c r="BU662" i="14"/>
  <c r="BT662" i="14"/>
  <c r="BS662" i="14"/>
  <c r="BR662" i="14"/>
  <c r="BQ662" i="14"/>
  <c r="BY661" i="14"/>
  <c r="BX661" i="14"/>
  <c r="BW661" i="14"/>
  <c r="BV661" i="14"/>
  <c r="BU661" i="14"/>
  <c r="BT661" i="14"/>
  <c r="BS661" i="14"/>
  <c r="BR661" i="14"/>
  <c r="BQ661" i="14"/>
  <c r="BY660" i="14"/>
  <c r="BX660" i="14"/>
  <c r="BW660" i="14"/>
  <c r="BV660" i="14"/>
  <c r="BU660" i="14"/>
  <c r="BT660" i="14"/>
  <c r="BS660" i="14"/>
  <c r="BR660" i="14"/>
  <c r="BQ660" i="14"/>
  <c r="BY659" i="14"/>
  <c r="BX659" i="14"/>
  <c r="BW659" i="14"/>
  <c r="BV659" i="14"/>
  <c r="BU659" i="14"/>
  <c r="BT659" i="14"/>
  <c r="BS659" i="14"/>
  <c r="BR659" i="14"/>
  <c r="BQ659" i="14"/>
  <c r="BY658" i="14"/>
  <c r="BX658" i="14"/>
  <c r="BW658" i="14"/>
  <c r="BV658" i="14"/>
  <c r="BU658" i="14"/>
  <c r="BT658" i="14"/>
  <c r="BS658" i="14"/>
  <c r="BR658" i="14"/>
  <c r="BQ658" i="14"/>
  <c r="BY657" i="14"/>
  <c r="BX657" i="14"/>
  <c r="BW657" i="14"/>
  <c r="BV657" i="14"/>
  <c r="BU657" i="14"/>
  <c r="BT657" i="14"/>
  <c r="BS657" i="14"/>
  <c r="BR657" i="14"/>
  <c r="BQ657" i="14"/>
  <c r="BY656" i="14"/>
  <c r="BX656" i="14"/>
  <c r="BW656" i="14"/>
  <c r="BV656" i="14"/>
  <c r="BU656" i="14"/>
  <c r="BT656" i="14"/>
  <c r="BS656" i="14"/>
  <c r="BR656" i="14"/>
  <c r="BQ656" i="14"/>
  <c r="BY655" i="14"/>
  <c r="BX655" i="14"/>
  <c r="BW655" i="14"/>
  <c r="BV655" i="14"/>
  <c r="BU655" i="14"/>
  <c r="BT655" i="14"/>
  <c r="BS655" i="14"/>
  <c r="BR655" i="14"/>
  <c r="BQ655" i="14"/>
  <c r="BY654" i="14"/>
  <c r="BX654" i="14"/>
  <c r="BW654" i="14"/>
  <c r="BV654" i="14"/>
  <c r="BU654" i="14"/>
  <c r="BT654" i="14"/>
  <c r="BS654" i="14"/>
  <c r="BR654" i="14"/>
  <c r="BQ654" i="14"/>
  <c r="BY653" i="14"/>
  <c r="BX653" i="14"/>
  <c r="BW653" i="14"/>
  <c r="BV653" i="14"/>
  <c r="BU653" i="14"/>
  <c r="BT653" i="14"/>
  <c r="BS653" i="14"/>
  <c r="BR653" i="14"/>
  <c r="BQ653" i="14"/>
  <c r="BY652" i="14"/>
  <c r="BX652" i="14"/>
  <c r="BW652" i="14"/>
  <c r="BV652" i="14"/>
  <c r="BU652" i="14"/>
  <c r="BT652" i="14"/>
  <c r="BS652" i="14"/>
  <c r="BR652" i="14"/>
  <c r="BQ652" i="14"/>
  <c r="BY651" i="14"/>
  <c r="BX651" i="14"/>
  <c r="BW651" i="14"/>
  <c r="BV651" i="14"/>
  <c r="BU651" i="14"/>
  <c r="BT651" i="14"/>
  <c r="BS651" i="14"/>
  <c r="BR651" i="14"/>
  <c r="BQ651" i="14"/>
  <c r="BY647" i="14"/>
  <c r="BX647" i="14"/>
  <c r="BW647" i="14"/>
  <c r="BV647" i="14"/>
  <c r="BU647" i="14"/>
  <c r="BT647" i="14"/>
  <c r="BS647" i="14"/>
  <c r="BR647" i="14"/>
  <c r="BQ647" i="14"/>
  <c r="BY646" i="14"/>
  <c r="BX646" i="14"/>
  <c r="BW646" i="14"/>
  <c r="BV646" i="14"/>
  <c r="BU646" i="14"/>
  <c r="BT646" i="14"/>
  <c r="BS646" i="14"/>
  <c r="BR646" i="14"/>
  <c r="BQ646" i="14"/>
  <c r="BY641" i="14"/>
  <c r="BX641" i="14"/>
  <c r="BW641" i="14"/>
  <c r="BV641" i="14"/>
  <c r="BU641" i="14"/>
  <c r="BT641" i="14"/>
  <c r="BS641" i="14"/>
  <c r="BR641" i="14"/>
  <c r="BQ641" i="14"/>
  <c r="BY640" i="14"/>
  <c r="BX640" i="14"/>
  <c r="BW640" i="14"/>
  <c r="BV640" i="14"/>
  <c r="BU640" i="14"/>
  <c r="BT640" i="14"/>
  <c r="BS640" i="14"/>
  <c r="BR640" i="14"/>
  <c r="BQ640" i="14"/>
  <c r="BO664" i="14"/>
  <c r="BL664" i="14"/>
  <c r="BK664" i="14"/>
  <c r="BJ664" i="14"/>
  <c r="BI664" i="14"/>
  <c r="BH664" i="14"/>
  <c r="BG664" i="14"/>
  <c r="BF664" i="14"/>
  <c r="BE664" i="14"/>
  <c r="BD664" i="14"/>
  <c r="BO663" i="14"/>
  <c r="BL663" i="14"/>
  <c r="BK663" i="14"/>
  <c r="BJ663" i="14"/>
  <c r="BI663" i="14"/>
  <c r="BH663" i="14"/>
  <c r="BG663" i="14"/>
  <c r="BF663" i="14"/>
  <c r="BE663" i="14"/>
  <c r="BD663" i="14"/>
  <c r="BO662" i="14"/>
  <c r="BL662" i="14"/>
  <c r="BK662" i="14"/>
  <c r="BJ662" i="14"/>
  <c r="BI662" i="14"/>
  <c r="BH662" i="14"/>
  <c r="BG662" i="14"/>
  <c r="BF662" i="14"/>
  <c r="BE662" i="14"/>
  <c r="BD662" i="14"/>
  <c r="BO661" i="14"/>
  <c r="BL661" i="14"/>
  <c r="BK661" i="14"/>
  <c r="BJ661" i="14"/>
  <c r="BI661" i="14"/>
  <c r="BH661" i="14"/>
  <c r="BG661" i="14"/>
  <c r="BF661" i="14"/>
  <c r="BE661" i="14"/>
  <c r="BD661" i="14"/>
  <c r="BO660" i="14"/>
  <c r="BL660" i="14"/>
  <c r="BK660" i="14"/>
  <c r="BJ660" i="14"/>
  <c r="BI660" i="14"/>
  <c r="BH660" i="14"/>
  <c r="BG660" i="14"/>
  <c r="BF660" i="14"/>
  <c r="BE660" i="14"/>
  <c r="BD660" i="14"/>
  <c r="BO659" i="14"/>
  <c r="BL659" i="14"/>
  <c r="BK659" i="14"/>
  <c r="BJ659" i="14"/>
  <c r="BI659" i="14"/>
  <c r="BH659" i="14"/>
  <c r="BG659" i="14"/>
  <c r="BF659" i="14"/>
  <c r="BE659" i="14"/>
  <c r="BD659" i="14"/>
  <c r="BO658" i="14"/>
  <c r="BL658" i="14"/>
  <c r="BK658" i="14"/>
  <c r="BJ658" i="14"/>
  <c r="BI658" i="14"/>
  <c r="BH658" i="14"/>
  <c r="BG658" i="14"/>
  <c r="BF658" i="14"/>
  <c r="BE658" i="14"/>
  <c r="BD658" i="14"/>
  <c r="BO657" i="14"/>
  <c r="BL657" i="14"/>
  <c r="BK657" i="14"/>
  <c r="BJ657" i="14"/>
  <c r="BI657" i="14"/>
  <c r="BH657" i="14"/>
  <c r="BG657" i="14"/>
  <c r="BF657" i="14"/>
  <c r="BE657" i="14"/>
  <c r="BD657" i="14"/>
  <c r="BO656" i="14"/>
  <c r="BL656" i="14"/>
  <c r="BK656" i="14"/>
  <c r="BJ656" i="14"/>
  <c r="BI656" i="14"/>
  <c r="BH656" i="14"/>
  <c r="BG656" i="14"/>
  <c r="BF656" i="14"/>
  <c r="BE656" i="14"/>
  <c r="BD656" i="14"/>
  <c r="BO655" i="14"/>
  <c r="BL655" i="14"/>
  <c r="BK655" i="14"/>
  <c r="BJ655" i="14"/>
  <c r="BI655" i="14"/>
  <c r="BH655" i="14"/>
  <c r="BG655" i="14"/>
  <c r="BF655" i="14"/>
  <c r="BE655" i="14"/>
  <c r="BD655" i="14"/>
  <c r="BO654" i="14"/>
  <c r="BL654" i="14"/>
  <c r="BK654" i="14"/>
  <c r="BJ654" i="14"/>
  <c r="BI654" i="14"/>
  <c r="BH654" i="14"/>
  <c r="BG654" i="14"/>
  <c r="BF654" i="14"/>
  <c r="BE654" i="14"/>
  <c r="BD654" i="14"/>
  <c r="BO653" i="14"/>
  <c r="BL653" i="14"/>
  <c r="BK653" i="14"/>
  <c r="BJ653" i="14"/>
  <c r="BI653" i="14"/>
  <c r="BH653" i="14"/>
  <c r="BG653" i="14"/>
  <c r="BF653" i="14"/>
  <c r="BE653" i="14"/>
  <c r="BD653" i="14"/>
  <c r="BO652" i="14"/>
  <c r="BL652" i="14"/>
  <c r="BK652" i="14"/>
  <c r="BJ652" i="14"/>
  <c r="BI652" i="14"/>
  <c r="BH652" i="14"/>
  <c r="BG652" i="14"/>
  <c r="BF652" i="14"/>
  <c r="BE652" i="14"/>
  <c r="BD652" i="14"/>
  <c r="BO651" i="14"/>
  <c r="BL651" i="14"/>
  <c r="BK651" i="14"/>
  <c r="BJ651" i="14"/>
  <c r="BI651" i="14"/>
  <c r="BH651" i="14"/>
  <c r="BG651" i="14"/>
  <c r="BF651" i="14"/>
  <c r="BE651" i="14"/>
  <c r="BD651" i="14"/>
  <c r="BO647" i="14"/>
  <c r="BL647" i="14"/>
  <c r="BK647" i="14"/>
  <c r="BJ647" i="14"/>
  <c r="BI647" i="14"/>
  <c r="BH647" i="14"/>
  <c r="BG647" i="14"/>
  <c r="BF647" i="14"/>
  <c r="BE647" i="14"/>
  <c r="BD647" i="14"/>
  <c r="BO646" i="14"/>
  <c r="BL646" i="14"/>
  <c r="BK646" i="14"/>
  <c r="BJ646" i="14"/>
  <c r="BI646" i="14"/>
  <c r="BH646" i="14"/>
  <c r="BG646" i="14"/>
  <c r="BF646" i="14"/>
  <c r="BE646" i="14"/>
  <c r="BD646" i="14"/>
  <c r="BO641" i="14"/>
  <c r="BL641" i="14"/>
  <c r="BK641" i="14"/>
  <c r="BJ641" i="14"/>
  <c r="BI641" i="14"/>
  <c r="BH641" i="14"/>
  <c r="BG641" i="14"/>
  <c r="BF641" i="14"/>
  <c r="BE641" i="14"/>
  <c r="BD641" i="14"/>
  <c r="BO640" i="14"/>
  <c r="BL640" i="14"/>
  <c r="BK640" i="14"/>
  <c r="BJ640" i="14"/>
  <c r="BI640" i="14"/>
  <c r="BH640" i="14"/>
  <c r="BG640" i="14"/>
  <c r="BF640" i="14"/>
  <c r="BE640" i="14"/>
  <c r="BD640" i="14"/>
  <c r="BY692" i="14"/>
  <c r="BX692" i="14"/>
  <c r="BW692" i="14"/>
  <c r="BV692" i="14"/>
  <c r="BU692" i="14"/>
  <c r="BT692" i="14"/>
  <c r="BS692" i="14"/>
  <c r="BR692" i="14"/>
  <c r="BQ692" i="14"/>
  <c r="BY691" i="14"/>
  <c r="BX691" i="14"/>
  <c r="BW691" i="14"/>
  <c r="BV691" i="14"/>
  <c r="BU691" i="14"/>
  <c r="BT691" i="14"/>
  <c r="BS691" i="14"/>
  <c r="BR691" i="14"/>
  <c r="BQ691" i="14"/>
  <c r="BY690" i="14"/>
  <c r="BX690" i="14"/>
  <c r="BW690" i="14"/>
  <c r="BV690" i="14"/>
  <c r="BU690" i="14"/>
  <c r="BT690" i="14"/>
  <c r="BS690" i="14"/>
  <c r="BR690" i="14"/>
  <c r="BQ690" i="14"/>
  <c r="BY689" i="14"/>
  <c r="BX689" i="14"/>
  <c r="BW689" i="14"/>
  <c r="BV689" i="14"/>
  <c r="BU689" i="14"/>
  <c r="BT689" i="14"/>
  <c r="BS689" i="14"/>
  <c r="BR689" i="14"/>
  <c r="BQ689" i="14"/>
  <c r="BY688" i="14"/>
  <c r="BX688" i="14"/>
  <c r="BW688" i="14"/>
  <c r="BV688" i="14"/>
  <c r="BU688" i="14"/>
  <c r="BT688" i="14"/>
  <c r="BS688" i="14"/>
  <c r="BR688" i="14"/>
  <c r="BQ688" i="14"/>
  <c r="BY687" i="14"/>
  <c r="BX687" i="14"/>
  <c r="BW687" i="14"/>
  <c r="BV687" i="14"/>
  <c r="BU687" i="14"/>
  <c r="BT687" i="14"/>
  <c r="BS687" i="14"/>
  <c r="BR687" i="14"/>
  <c r="BQ687" i="14"/>
  <c r="BY686" i="14"/>
  <c r="BX686" i="14"/>
  <c r="BW686" i="14"/>
  <c r="BV686" i="14"/>
  <c r="BU686" i="14"/>
  <c r="BT686" i="14"/>
  <c r="BS686" i="14"/>
  <c r="BR686" i="14"/>
  <c r="BQ686" i="14"/>
  <c r="BY685" i="14"/>
  <c r="BX685" i="14"/>
  <c r="BW685" i="14"/>
  <c r="BV685" i="14"/>
  <c r="BU685" i="14"/>
  <c r="BT685" i="14"/>
  <c r="BS685" i="14"/>
  <c r="BR685" i="14"/>
  <c r="BQ685" i="14"/>
  <c r="BY684" i="14"/>
  <c r="BX684" i="14"/>
  <c r="BW684" i="14"/>
  <c r="BV684" i="14"/>
  <c r="BU684" i="14"/>
  <c r="BT684" i="14"/>
  <c r="BS684" i="14"/>
  <c r="BR684" i="14"/>
  <c r="BQ684" i="14"/>
  <c r="BY683" i="14"/>
  <c r="BX683" i="14"/>
  <c r="BW683" i="14"/>
  <c r="BV683" i="14"/>
  <c r="BU683" i="14"/>
  <c r="BT683" i="14"/>
  <c r="BS683" i="14"/>
  <c r="BR683" i="14"/>
  <c r="BQ683" i="14"/>
  <c r="BY682" i="14"/>
  <c r="BX682" i="14"/>
  <c r="BW682" i="14"/>
  <c r="BV682" i="14"/>
  <c r="BU682" i="14"/>
  <c r="BT682" i="14"/>
  <c r="BS682" i="14"/>
  <c r="BR682" i="14"/>
  <c r="BQ682" i="14"/>
  <c r="BY681" i="14"/>
  <c r="BX681" i="14"/>
  <c r="BW681" i="14"/>
  <c r="BV681" i="14"/>
  <c r="BU681" i="14"/>
  <c r="BT681" i="14"/>
  <c r="BS681" i="14"/>
  <c r="BR681" i="14"/>
  <c r="BQ681" i="14"/>
  <c r="BY680" i="14"/>
  <c r="BX680" i="14"/>
  <c r="BW680" i="14"/>
  <c r="BV680" i="14"/>
  <c r="BU680" i="14"/>
  <c r="BT680" i="14"/>
  <c r="BS680" i="14"/>
  <c r="BR680" i="14"/>
  <c r="BQ680" i="14"/>
  <c r="BY679" i="14"/>
  <c r="BX679" i="14"/>
  <c r="BW679" i="14"/>
  <c r="BV679" i="14"/>
  <c r="BU679" i="14"/>
  <c r="BT679" i="14"/>
  <c r="BS679" i="14"/>
  <c r="BR679" i="14"/>
  <c r="BQ679" i="14"/>
  <c r="BY675" i="14"/>
  <c r="BX675" i="14"/>
  <c r="BW675" i="14"/>
  <c r="BV675" i="14"/>
  <c r="BU675" i="14"/>
  <c r="BT675" i="14"/>
  <c r="BS675" i="14"/>
  <c r="BR675" i="14"/>
  <c r="BQ675" i="14"/>
  <c r="BY674" i="14"/>
  <c r="BX674" i="14"/>
  <c r="BW674" i="14"/>
  <c r="BV674" i="14"/>
  <c r="BU674" i="14"/>
  <c r="BT674" i="14"/>
  <c r="BS674" i="14"/>
  <c r="BR674" i="14"/>
  <c r="BQ674" i="14"/>
  <c r="BY669" i="14"/>
  <c r="BX669" i="14"/>
  <c r="BW669" i="14"/>
  <c r="BV669" i="14"/>
  <c r="BU669" i="14"/>
  <c r="BT669" i="14"/>
  <c r="BS669" i="14"/>
  <c r="BR669" i="14"/>
  <c r="BQ669" i="14"/>
  <c r="BY668" i="14"/>
  <c r="BX668" i="14"/>
  <c r="BW668" i="14"/>
  <c r="BV668" i="14"/>
  <c r="BU668" i="14"/>
  <c r="BT668" i="14"/>
  <c r="BS668" i="14"/>
  <c r="BR668" i="14"/>
  <c r="BQ668" i="14"/>
  <c r="BO692" i="14"/>
  <c r="BL692" i="14"/>
  <c r="BK692" i="14"/>
  <c r="BJ692" i="14"/>
  <c r="BI692" i="14"/>
  <c r="BH692" i="14"/>
  <c r="BG692" i="14"/>
  <c r="BF692" i="14"/>
  <c r="BE692" i="14"/>
  <c r="BD692" i="14"/>
  <c r="BO691" i="14"/>
  <c r="BL691" i="14"/>
  <c r="BK691" i="14"/>
  <c r="BJ691" i="14"/>
  <c r="BI691" i="14"/>
  <c r="BH691" i="14"/>
  <c r="BG691" i="14"/>
  <c r="BF691" i="14"/>
  <c r="BE691" i="14"/>
  <c r="BD691" i="14"/>
  <c r="BO690" i="14"/>
  <c r="BL690" i="14"/>
  <c r="BK690" i="14"/>
  <c r="BJ690" i="14"/>
  <c r="BI690" i="14"/>
  <c r="BH690" i="14"/>
  <c r="BG690" i="14"/>
  <c r="BF690" i="14"/>
  <c r="BE690" i="14"/>
  <c r="BD690" i="14"/>
  <c r="BO689" i="14"/>
  <c r="BL689" i="14"/>
  <c r="BK689" i="14"/>
  <c r="BJ689" i="14"/>
  <c r="BI689" i="14"/>
  <c r="BH689" i="14"/>
  <c r="BG689" i="14"/>
  <c r="BF689" i="14"/>
  <c r="BE689" i="14"/>
  <c r="BD689" i="14"/>
  <c r="BO688" i="14"/>
  <c r="BL688" i="14"/>
  <c r="BK688" i="14"/>
  <c r="BJ688" i="14"/>
  <c r="BI688" i="14"/>
  <c r="BH688" i="14"/>
  <c r="BG688" i="14"/>
  <c r="BF688" i="14"/>
  <c r="BE688" i="14"/>
  <c r="BD688" i="14"/>
  <c r="BO687" i="14"/>
  <c r="BL687" i="14"/>
  <c r="BK687" i="14"/>
  <c r="BJ687" i="14"/>
  <c r="BI687" i="14"/>
  <c r="BH687" i="14"/>
  <c r="BG687" i="14"/>
  <c r="BF687" i="14"/>
  <c r="BE687" i="14"/>
  <c r="BD687" i="14"/>
  <c r="BO686" i="14"/>
  <c r="BL686" i="14"/>
  <c r="BK686" i="14"/>
  <c r="BJ686" i="14"/>
  <c r="BI686" i="14"/>
  <c r="BH686" i="14"/>
  <c r="BG686" i="14"/>
  <c r="BF686" i="14"/>
  <c r="BE686" i="14"/>
  <c r="BD686" i="14"/>
  <c r="BO685" i="14"/>
  <c r="BL685" i="14"/>
  <c r="BK685" i="14"/>
  <c r="BJ685" i="14"/>
  <c r="BI685" i="14"/>
  <c r="BH685" i="14"/>
  <c r="BG685" i="14"/>
  <c r="BF685" i="14"/>
  <c r="BE685" i="14"/>
  <c r="BD685" i="14"/>
  <c r="BO684" i="14"/>
  <c r="BL684" i="14"/>
  <c r="BK684" i="14"/>
  <c r="BJ684" i="14"/>
  <c r="BI684" i="14"/>
  <c r="BH684" i="14"/>
  <c r="BG684" i="14"/>
  <c r="BF684" i="14"/>
  <c r="BE684" i="14"/>
  <c r="BD684" i="14"/>
  <c r="BO683" i="14"/>
  <c r="BL683" i="14"/>
  <c r="BK683" i="14"/>
  <c r="BJ683" i="14"/>
  <c r="BI683" i="14"/>
  <c r="BH683" i="14"/>
  <c r="BG683" i="14"/>
  <c r="BF683" i="14"/>
  <c r="BE683" i="14"/>
  <c r="BD683" i="14"/>
  <c r="BO682" i="14"/>
  <c r="BL682" i="14"/>
  <c r="BK682" i="14"/>
  <c r="BJ682" i="14"/>
  <c r="BI682" i="14"/>
  <c r="BH682" i="14"/>
  <c r="BG682" i="14"/>
  <c r="BF682" i="14"/>
  <c r="BE682" i="14"/>
  <c r="BD682" i="14"/>
  <c r="BO681" i="14"/>
  <c r="BL681" i="14"/>
  <c r="BK681" i="14"/>
  <c r="BJ681" i="14"/>
  <c r="BI681" i="14"/>
  <c r="BH681" i="14"/>
  <c r="BG681" i="14"/>
  <c r="BF681" i="14"/>
  <c r="BE681" i="14"/>
  <c r="BD681" i="14"/>
  <c r="BO680" i="14"/>
  <c r="BL680" i="14"/>
  <c r="BK680" i="14"/>
  <c r="BJ680" i="14"/>
  <c r="BI680" i="14"/>
  <c r="BH680" i="14"/>
  <c r="BG680" i="14"/>
  <c r="BF680" i="14"/>
  <c r="BE680" i="14"/>
  <c r="BD680" i="14"/>
  <c r="BO679" i="14"/>
  <c r="BL679" i="14"/>
  <c r="BK679" i="14"/>
  <c r="BJ679" i="14"/>
  <c r="BI679" i="14"/>
  <c r="BH679" i="14"/>
  <c r="BG679" i="14"/>
  <c r="BF679" i="14"/>
  <c r="BE679" i="14"/>
  <c r="BD679" i="14"/>
  <c r="BO675" i="14"/>
  <c r="BL675" i="14"/>
  <c r="BK675" i="14"/>
  <c r="BJ675" i="14"/>
  <c r="BI675" i="14"/>
  <c r="BH675" i="14"/>
  <c r="BG675" i="14"/>
  <c r="BF675" i="14"/>
  <c r="BE675" i="14"/>
  <c r="BD675" i="14"/>
  <c r="BO674" i="14"/>
  <c r="BL674" i="14"/>
  <c r="BK674" i="14"/>
  <c r="BJ674" i="14"/>
  <c r="BI674" i="14"/>
  <c r="BH674" i="14"/>
  <c r="BG674" i="14"/>
  <c r="BF674" i="14"/>
  <c r="BE674" i="14"/>
  <c r="BD674" i="14"/>
  <c r="BO669" i="14"/>
  <c r="BL669" i="14"/>
  <c r="BK669" i="14"/>
  <c r="BJ669" i="14"/>
  <c r="BI669" i="14"/>
  <c r="BH669" i="14"/>
  <c r="BG669" i="14"/>
  <c r="BF669" i="14"/>
  <c r="BE669" i="14"/>
  <c r="BD669" i="14"/>
  <c r="BO668" i="14"/>
  <c r="BL668" i="14"/>
  <c r="BK668" i="14"/>
  <c r="BJ668" i="14"/>
  <c r="BI668" i="14"/>
  <c r="BH668" i="14"/>
  <c r="BG668" i="14"/>
  <c r="BF668" i="14"/>
  <c r="BE668" i="14"/>
  <c r="BD668" i="14"/>
  <c r="BB692" i="14"/>
  <c r="AY692" i="14"/>
  <c r="AX692" i="14"/>
  <c r="AW692" i="14"/>
  <c r="AV692" i="14"/>
  <c r="AU692" i="14"/>
  <c r="AT692" i="14"/>
  <c r="AS692" i="14"/>
  <c r="AR692" i="14"/>
  <c r="AQ692" i="14"/>
  <c r="BB691" i="14"/>
  <c r="AY691" i="14"/>
  <c r="AX691" i="14"/>
  <c r="AW691" i="14"/>
  <c r="AV691" i="14"/>
  <c r="AU691" i="14"/>
  <c r="AT691" i="14"/>
  <c r="AS691" i="14"/>
  <c r="AR691" i="14"/>
  <c r="AQ691" i="14"/>
  <c r="BB690" i="14"/>
  <c r="AY690" i="14"/>
  <c r="AX690" i="14"/>
  <c r="AW690" i="14"/>
  <c r="AV690" i="14"/>
  <c r="AU690" i="14"/>
  <c r="AT690" i="14"/>
  <c r="AS690" i="14"/>
  <c r="AR690" i="14"/>
  <c r="AQ690" i="14"/>
  <c r="BB689" i="14"/>
  <c r="AY689" i="14"/>
  <c r="AX689" i="14"/>
  <c r="AW689" i="14"/>
  <c r="AV689" i="14"/>
  <c r="AU689" i="14"/>
  <c r="AT689" i="14"/>
  <c r="AS689" i="14"/>
  <c r="AR689" i="14"/>
  <c r="AQ689" i="14"/>
  <c r="BB688" i="14"/>
  <c r="AY688" i="14"/>
  <c r="AX688" i="14"/>
  <c r="AW688" i="14"/>
  <c r="AV688" i="14"/>
  <c r="AU688" i="14"/>
  <c r="AT688" i="14"/>
  <c r="AS688" i="14"/>
  <c r="AR688" i="14"/>
  <c r="AQ688" i="14"/>
  <c r="BB687" i="14"/>
  <c r="AY687" i="14"/>
  <c r="AX687" i="14"/>
  <c r="AW687" i="14"/>
  <c r="AV687" i="14"/>
  <c r="AU687" i="14"/>
  <c r="AT687" i="14"/>
  <c r="AS687" i="14"/>
  <c r="AR687" i="14"/>
  <c r="AQ687" i="14"/>
  <c r="BB686" i="14"/>
  <c r="AY686" i="14"/>
  <c r="AX686" i="14"/>
  <c r="AW686" i="14"/>
  <c r="AV686" i="14"/>
  <c r="AU686" i="14"/>
  <c r="AT686" i="14"/>
  <c r="AS686" i="14"/>
  <c r="AR686" i="14"/>
  <c r="AQ686" i="14"/>
  <c r="BB685" i="14"/>
  <c r="AY685" i="14"/>
  <c r="AX685" i="14"/>
  <c r="AW685" i="14"/>
  <c r="AV685" i="14"/>
  <c r="AU685" i="14"/>
  <c r="AT685" i="14"/>
  <c r="AS685" i="14"/>
  <c r="AR685" i="14"/>
  <c r="AQ685" i="14"/>
  <c r="BB684" i="14"/>
  <c r="AY684" i="14"/>
  <c r="AX684" i="14"/>
  <c r="AW684" i="14"/>
  <c r="AV684" i="14"/>
  <c r="AU684" i="14"/>
  <c r="AT684" i="14"/>
  <c r="AS684" i="14"/>
  <c r="AR684" i="14"/>
  <c r="AQ684" i="14"/>
  <c r="BB683" i="14"/>
  <c r="AY683" i="14"/>
  <c r="AX683" i="14"/>
  <c r="AW683" i="14"/>
  <c r="AV683" i="14"/>
  <c r="AU683" i="14"/>
  <c r="AT683" i="14"/>
  <c r="AS683" i="14"/>
  <c r="AR683" i="14"/>
  <c r="AQ683" i="14"/>
  <c r="BB682" i="14"/>
  <c r="AY682" i="14"/>
  <c r="AX682" i="14"/>
  <c r="AW682" i="14"/>
  <c r="AV682" i="14"/>
  <c r="AU682" i="14"/>
  <c r="AT682" i="14"/>
  <c r="AS682" i="14"/>
  <c r="AR682" i="14"/>
  <c r="AQ682" i="14"/>
  <c r="BB681" i="14"/>
  <c r="AY681" i="14"/>
  <c r="AX681" i="14"/>
  <c r="AW681" i="14"/>
  <c r="AV681" i="14"/>
  <c r="AU681" i="14"/>
  <c r="AT681" i="14"/>
  <c r="AS681" i="14"/>
  <c r="AR681" i="14"/>
  <c r="AQ681" i="14"/>
  <c r="BB680" i="14"/>
  <c r="AY680" i="14"/>
  <c r="AX680" i="14"/>
  <c r="AW680" i="14"/>
  <c r="AV680" i="14"/>
  <c r="AU680" i="14"/>
  <c r="AT680" i="14"/>
  <c r="AS680" i="14"/>
  <c r="AR680" i="14"/>
  <c r="AQ680" i="14"/>
  <c r="BB679" i="14"/>
  <c r="AY679" i="14"/>
  <c r="AX679" i="14"/>
  <c r="AW679" i="14"/>
  <c r="AV679" i="14"/>
  <c r="AU679" i="14"/>
  <c r="AT679" i="14"/>
  <c r="AS679" i="14"/>
  <c r="AR679" i="14"/>
  <c r="AQ679" i="14"/>
  <c r="BB675" i="14"/>
  <c r="AY675" i="14"/>
  <c r="AX675" i="14"/>
  <c r="AW675" i="14"/>
  <c r="AV675" i="14"/>
  <c r="AU675" i="14"/>
  <c r="AT675" i="14"/>
  <c r="AS675" i="14"/>
  <c r="AR675" i="14"/>
  <c r="AQ675" i="14"/>
  <c r="BB674" i="14"/>
  <c r="AY674" i="14"/>
  <c r="AX674" i="14"/>
  <c r="AW674" i="14"/>
  <c r="AV674" i="14"/>
  <c r="AU674" i="14"/>
  <c r="AT674" i="14"/>
  <c r="AS674" i="14"/>
  <c r="AR674" i="14"/>
  <c r="AQ674" i="14"/>
  <c r="BB669" i="14"/>
  <c r="AY669" i="14"/>
  <c r="AX669" i="14"/>
  <c r="AW669" i="14"/>
  <c r="AV669" i="14"/>
  <c r="AU669" i="14"/>
  <c r="AT669" i="14"/>
  <c r="AS669" i="14"/>
  <c r="AR669" i="14"/>
  <c r="AQ669" i="14"/>
  <c r="BB668" i="14"/>
  <c r="AY668" i="14"/>
  <c r="AX668" i="14"/>
  <c r="AW668" i="14"/>
  <c r="AV668" i="14"/>
  <c r="AU668" i="14"/>
  <c r="AT668" i="14"/>
  <c r="AS668" i="14"/>
  <c r="AR668" i="14"/>
  <c r="AQ668" i="14"/>
  <c r="AQ678" i="14"/>
  <c r="AR678" i="14"/>
  <c r="AS678" i="14"/>
  <c r="AT678" i="14"/>
  <c r="AU678" i="14"/>
  <c r="AV678" i="14"/>
  <c r="AW678" i="14"/>
  <c r="AX678" i="14"/>
  <c r="AY678" i="14"/>
  <c r="BB678" i="14"/>
  <c r="AO692" i="14"/>
  <c r="AL692" i="14"/>
  <c r="AK692" i="14"/>
  <c r="AJ692" i="14"/>
  <c r="AI692" i="14"/>
  <c r="AH692" i="14"/>
  <c r="AG692" i="14"/>
  <c r="AF692" i="14"/>
  <c r="AE692" i="14"/>
  <c r="AD692" i="14"/>
  <c r="AO691" i="14"/>
  <c r="AL691" i="14"/>
  <c r="AK691" i="14"/>
  <c r="AJ691" i="14"/>
  <c r="AI691" i="14"/>
  <c r="AH691" i="14"/>
  <c r="AG691" i="14"/>
  <c r="AF691" i="14"/>
  <c r="AE691" i="14"/>
  <c r="AD691" i="14"/>
  <c r="AO690" i="14"/>
  <c r="AL690" i="14"/>
  <c r="AK690" i="14"/>
  <c r="AJ690" i="14"/>
  <c r="AI690" i="14"/>
  <c r="AH690" i="14"/>
  <c r="AG690" i="14"/>
  <c r="AF690" i="14"/>
  <c r="AE690" i="14"/>
  <c r="AD690" i="14"/>
  <c r="AO689" i="14"/>
  <c r="AL689" i="14"/>
  <c r="AK689" i="14"/>
  <c r="AJ689" i="14"/>
  <c r="AI689" i="14"/>
  <c r="AH689" i="14"/>
  <c r="AG689" i="14"/>
  <c r="AF689" i="14"/>
  <c r="AE689" i="14"/>
  <c r="AD689" i="14"/>
  <c r="AO688" i="14"/>
  <c r="AL688" i="14"/>
  <c r="AK688" i="14"/>
  <c r="AJ688" i="14"/>
  <c r="AI688" i="14"/>
  <c r="AH688" i="14"/>
  <c r="AG688" i="14"/>
  <c r="AF688" i="14"/>
  <c r="AE688" i="14"/>
  <c r="AD688" i="14"/>
  <c r="AO687" i="14"/>
  <c r="AL687" i="14"/>
  <c r="AK687" i="14"/>
  <c r="AJ687" i="14"/>
  <c r="AI687" i="14"/>
  <c r="AH687" i="14"/>
  <c r="AG687" i="14"/>
  <c r="AF687" i="14"/>
  <c r="AE687" i="14"/>
  <c r="AD687" i="14"/>
  <c r="AO686" i="14"/>
  <c r="AL686" i="14"/>
  <c r="AK686" i="14"/>
  <c r="AJ686" i="14"/>
  <c r="AI686" i="14"/>
  <c r="AH686" i="14"/>
  <c r="AG686" i="14"/>
  <c r="AF686" i="14"/>
  <c r="AE686" i="14"/>
  <c r="AD686" i="14"/>
  <c r="AO685" i="14"/>
  <c r="AL685" i="14"/>
  <c r="AK685" i="14"/>
  <c r="AJ685" i="14"/>
  <c r="AI685" i="14"/>
  <c r="AH685" i="14"/>
  <c r="AG685" i="14"/>
  <c r="AF685" i="14"/>
  <c r="AE685" i="14"/>
  <c r="AD685" i="14"/>
  <c r="AO684" i="14"/>
  <c r="AL684" i="14"/>
  <c r="AK684" i="14"/>
  <c r="AJ684" i="14"/>
  <c r="AI684" i="14"/>
  <c r="AH684" i="14"/>
  <c r="AG684" i="14"/>
  <c r="AF684" i="14"/>
  <c r="AE684" i="14"/>
  <c r="AD684" i="14"/>
  <c r="AO683" i="14"/>
  <c r="AL683" i="14"/>
  <c r="AK683" i="14"/>
  <c r="AJ683" i="14"/>
  <c r="AI683" i="14"/>
  <c r="AH683" i="14"/>
  <c r="AG683" i="14"/>
  <c r="AF683" i="14"/>
  <c r="AE683" i="14"/>
  <c r="AD683" i="14"/>
  <c r="AO682" i="14"/>
  <c r="AL682" i="14"/>
  <c r="AK682" i="14"/>
  <c r="AJ682" i="14"/>
  <c r="AI682" i="14"/>
  <c r="AH682" i="14"/>
  <c r="AG682" i="14"/>
  <c r="AF682" i="14"/>
  <c r="AE682" i="14"/>
  <c r="AD682" i="14"/>
  <c r="AO681" i="14"/>
  <c r="AL681" i="14"/>
  <c r="AK681" i="14"/>
  <c r="AJ681" i="14"/>
  <c r="AI681" i="14"/>
  <c r="AH681" i="14"/>
  <c r="AG681" i="14"/>
  <c r="AF681" i="14"/>
  <c r="AE681" i="14"/>
  <c r="AD681" i="14"/>
  <c r="AO680" i="14"/>
  <c r="AL680" i="14"/>
  <c r="AK680" i="14"/>
  <c r="AJ680" i="14"/>
  <c r="AI680" i="14"/>
  <c r="AH680" i="14"/>
  <c r="AG680" i="14"/>
  <c r="AF680" i="14"/>
  <c r="AE680" i="14"/>
  <c r="AD680" i="14"/>
  <c r="AO679" i="14"/>
  <c r="AL679" i="14"/>
  <c r="AK679" i="14"/>
  <c r="AJ679" i="14"/>
  <c r="AI679" i="14"/>
  <c r="AH679" i="14"/>
  <c r="AG679" i="14"/>
  <c r="AF679" i="14"/>
  <c r="AE679" i="14"/>
  <c r="AD679" i="14"/>
  <c r="AO675" i="14"/>
  <c r="AL675" i="14"/>
  <c r="AK675" i="14"/>
  <c r="AJ675" i="14"/>
  <c r="AI675" i="14"/>
  <c r="AH675" i="14"/>
  <c r="AG675" i="14"/>
  <c r="AF675" i="14"/>
  <c r="AE675" i="14"/>
  <c r="AD675" i="14"/>
  <c r="AO674" i="14"/>
  <c r="AL674" i="14"/>
  <c r="AK674" i="14"/>
  <c r="AJ674" i="14"/>
  <c r="AI674" i="14"/>
  <c r="AH674" i="14"/>
  <c r="AG674" i="14"/>
  <c r="AF674" i="14"/>
  <c r="AE674" i="14"/>
  <c r="AD674" i="14"/>
  <c r="AO669" i="14"/>
  <c r="AL669" i="14"/>
  <c r="AK669" i="14"/>
  <c r="AJ669" i="14"/>
  <c r="AI669" i="14"/>
  <c r="AH669" i="14"/>
  <c r="AG669" i="14"/>
  <c r="AF669" i="14"/>
  <c r="AE669" i="14"/>
  <c r="AD669" i="14"/>
  <c r="AO668" i="14"/>
  <c r="AL668" i="14"/>
  <c r="AK668" i="14"/>
  <c r="AJ668" i="14"/>
  <c r="AI668" i="14"/>
  <c r="AH668" i="14"/>
  <c r="AG668" i="14"/>
  <c r="AF668" i="14"/>
  <c r="AE668" i="14"/>
  <c r="AD668" i="14"/>
  <c r="Y692" i="14"/>
  <c r="X692" i="14"/>
  <c r="W692" i="14"/>
  <c r="V692" i="14"/>
  <c r="U692" i="14"/>
  <c r="T692" i="14"/>
  <c r="S692" i="14"/>
  <c r="R692" i="14"/>
  <c r="Q692" i="14"/>
  <c r="Y691" i="14"/>
  <c r="X691" i="14"/>
  <c r="W691" i="14"/>
  <c r="V691" i="14"/>
  <c r="U691" i="14"/>
  <c r="T691" i="14"/>
  <c r="S691" i="14"/>
  <c r="R691" i="14"/>
  <c r="Q691" i="14"/>
  <c r="Y690" i="14"/>
  <c r="X690" i="14"/>
  <c r="W690" i="14"/>
  <c r="V690" i="14"/>
  <c r="U690" i="14"/>
  <c r="T690" i="14"/>
  <c r="S690" i="14"/>
  <c r="R690" i="14"/>
  <c r="Q690" i="14"/>
  <c r="Y689" i="14"/>
  <c r="X689" i="14"/>
  <c r="W689" i="14"/>
  <c r="V689" i="14"/>
  <c r="U689" i="14"/>
  <c r="T689" i="14"/>
  <c r="S689" i="14"/>
  <c r="R689" i="14"/>
  <c r="Q689" i="14"/>
  <c r="Y688" i="14"/>
  <c r="X688" i="14"/>
  <c r="W688" i="14"/>
  <c r="V688" i="14"/>
  <c r="U688" i="14"/>
  <c r="T688" i="14"/>
  <c r="S688" i="14"/>
  <c r="R688" i="14"/>
  <c r="Q688" i="14"/>
  <c r="Y687" i="14"/>
  <c r="X687" i="14"/>
  <c r="W687" i="14"/>
  <c r="V687" i="14"/>
  <c r="U687" i="14"/>
  <c r="T687" i="14"/>
  <c r="S687" i="14"/>
  <c r="R687" i="14"/>
  <c r="Q687" i="14"/>
  <c r="Y686" i="14"/>
  <c r="X686" i="14"/>
  <c r="W686" i="14"/>
  <c r="V686" i="14"/>
  <c r="U686" i="14"/>
  <c r="T686" i="14"/>
  <c r="S686" i="14"/>
  <c r="R686" i="14"/>
  <c r="Q686" i="14"/>
  <c r="Y685" i="14"/>
  <c r="X685" i="14"/>
  <c r="W685" i="14"/>
  <c r="V685" i="14"/>
  <c r="U685" i="14"/>
  <c r="T685" i="14"/>
  <c r="S685" i="14"/>
  <c r="R685" i="14"/>
  <c r="Q685" i="14"/>
  <c r="Y684" i="14"/>
  <c r="X684" i="14"/>
  <c r="W684" i="14"/>
  <c r="V684" i="14"/>
  <c r="U684" i="14"/>
  <c r="T684" i="14"/>
  <c r="S684" i="14"/>
  <c r="R684" i="14"/>
  <c r="Q684" i="14"/>
  <c r="Y683" i="14"/>
  <c r="X683" i="14"/>
  <c r="W683" i="14"/>
  <c r="V683" i="14"/>
  <c r="U683" i="14"/>
  <c r="T683" i="14"/>
  <c r="S683" i="14"/>
  <c r="R683" i="14"/>
  <c r="Q683" i="14"/>
  <c r="Y682" i="14"/>
  <c r="X682" i="14"/>
  <c r="W682" i="14"/>
  <c r="V682" i="14"/>
  <c r="U682" i="14"/>
  <c r="T682" i="14"/>
  <c r="S682" i="14"/>
  <c r="R682" i="14"/>
  <c r="Q682" i="14"/>
  <c r="Y681" i="14"/>
  <c r="X681" i="14"/>
  <c r="W681" i="14"/>
  <c r="V681" i="14"/>
  <c r="U681" i="14"/>
  <c r="T681" i="14"/>
  <c r="S681" i="14"/>
  <c r="R681" i="14"/>
  <c r="Q681" i="14"/>
  <c r="Y680" i="14"/>
  <c r="X680" i="14"/>
  <c r="W680" i="14"/>
  <c r="V680" i="14"/>
  <c r="U680" i="14"/>
  <c r="T680" i="14"/>
  <c r="S680" i="14"/>
  <c r="R680" i="14"/>
  <c r="Q680" i="14"/>
  <c r="Y679" i="14"/>
  <c r="X679" i="14"/>
  <c r="W679" i="14"/>
  <c r="V679" i="14"/>
  <c r="U679" i="14"/>
  <c r="T679" i="14"/>
  <c r="S679" i="14"/>
  <c r="R679" i="14"/>
  <c r="Q679" i="14"/>
  <c r="Y674" i="14"/>
  <c r="X674" i="14"/>
  <c r="W674" i="14"/>
  <c r="V674" i="14"/>
  <c r="U674" i="14"/>
  <c r="T674" i="14"/>
  <c r="S674" i="14"/>
  <c r="R674" i="14"/>
  <c r="Q674" i="14"/>
  <c r="Y669" i="14"/>
  <c r="X669" i="14"/>
  <c r="W669" i="14"/>
  <c r="V669" i="14"/>
  <c r="U669" i="14"/>
  <c r="T669" i="14"/>
  <c r="S669" i="14"/>
  <c r="R669" i="14"/>
  <c r="Q669" i="14"/>
  <c r="Y668" i="14"/>
  <c r="X668" i="14"/>
  <c r="W668" i="14"/>
  <c r="V668" i="14"/>
  <c r="U668" i="14"/>
  <c r="T668" i="14"/>
  <c r="S668" i="14"/>
  <c r="R668" i="14"/>
  <c r="Q668" i="14"/>
  <c r="O692" i="14"/>
  <c r="O691" i="14"/>
  <c r="O690" i="14"/>
  <c r="O689" i="14"/>
  <c r="O688" i="14"/>
  <c r="O687" i="14"/>
  <c r="O686" i="14"/>
  <c r="O685" i="14"/>
  <c r="O684" i="14"/>
  <c r="O683" i="14"/>
  <c r="O682" i="14"/>
  <c r="O681" i="14"/>
  <c r="O680" i="14"/>
  <c r="O679" i="14"/>
  <c r="O675" i="14"/>
  <c r="O674" i="14"/>
  <c r="O669" i="14"/>
  <c r="O668" i="14"/>
  <c r="Y664" i="14"/>
  <c r="X664" i="14"/>
  <c r="W664" i="14"/>
  <c r="V664" i="14"/>
  <c r="U664" i="14"/>
  <c r="T664" i="14"/>
  <c r="S664" i="14"/>
  <c r="R664" i="14"/>
  <c r="Q664" i="14"/>
  <c r="Y663" i="14"/>
  <c r="X663" i="14"/>
  <c r="W663" i="14"/>
  <c r="V663" i="14"/>
  <c r="U663" i="14"/>
  <c r="T663" i="14"/>
  <c r="S663" i="14"/>
  <c r="R663" i="14"/>
  <c r="Q663" i="14"/>
  <c r="Y662" i="14"/>
  <c r="X662" i="14"/>
  <c r="W662" i="14"/>
  <c r="V662" i="14"/>
  <c r="U662" i="14"/>
  <c r="T662" i="14"/>
  <c r="S662" i="14"/>
  <c r="R662" i="14"/>
  <c r="Q662" i="14"/>
  <c r="Y661" i="14"/>
  <c r="X661" i="14"/>
  <c r="W661" i="14"/>
  <c r="V661" i="14"/>
  <c r="U661" i="14"/>
  <c r="T661" i="14"/>
  <c r="S661" i="14"/>
  <c r="R661" i="14"/>
  <c r="Q661" i="14"/>
  <c r="Y660" i="14"/>
  <c r="X660" i="14"/>
  <c r="W660" i="14"/>
  <c r="V660" i="14"/>
  <c r="U660" i="14"/>
  <c r="T660" i="14"/>
  <c r="S660" i="14"/>
  <c r="R660" i="14"/>
  <c r="Q660" i="14"/>
  <c r="Y659" i="14"/>
  <c r="X659" i="14"/>
  <c r="W659" i="14"/>
  <c r="V659" i="14"/>
  <c r="U659" i="14"/>
  <c r="T659" i="14"/>
  <c r="S659" i="14"/>
  <c r="R659" i="14"/>
  <c r="Q659" i="14"/>
  <c r="Y658" i="14"/>
  <c r="X658" i="14"/>
  <c r="W658" i="14"/>
  <c r="V658" i="14"/>
  <c r="U658" i="14"/>
  <c r="T658" i="14"/>
  <c r="S658" i="14"/>
  <c r="R658" i="14"/>
  <c r="Q658" i="14"/>
  <c r="Y657" i="14"/>
  <c r="X657" i="14"/>
  <c r="W657" i="14"/>
  <c r="V657" i="14"/>
  <c r="U657" i="14"/>
  <c r="T657" i="14"/>
  <c r="S657" i="14"/>
  <c r="R657" i="14"/>
  <c r="Q657" i="14"/>
  <c r="Y656" i="14"/>
  <c r="X656" i="14"/>
  <c r="W656" i="14"/>
  <c r="V656" i="14"/>
  <c r="U656" i="14"/>
  <c r="T656" i="14"/>
  <c r="S656" i="14"/>
  <c r="R656" i="14"/>
  <c r="Q656" i="14"/>
  <c r="Y655" i="14"/>
  <c r="X655" i="14"/>
  <c r="W655" i="14"/>
  <c r="V655" i="14"/>
  <c r="U655" i="14"/>
  <c r="T655" i="14"/>
  <c r="S655" i="14"/>
  <c r="R655" i="14"/>
  <c r="Q655" i="14"/>
  <c r="Y654" i="14"/>
  <c r="X654" i="14"/>
  <c r="W654" i="14"/>
  <c r="V654" i="14"/>
  <c r="U654" i="14"/>
  <c r="T654" i="14"/>
  <c r="S654" i="14"/>
  <c r="R654" i="14"/>
  <c r="Q654" i="14"/>
  <c r="Y653" i="14"/>
  <c r="X653" i="14"/>
  <c r="W653" i="14"/>
  <c r="V653" i="14"/>
  <c r="U653" i="14"/>
  <c r="T653" i="14"/>
  <c r="S653" i="14"/>
  <c r="R653" i="14"/>
  <c r="Q653" i="14"/>
  <c r="Y652" i="14"/>
  <c r="X652" i="14"/>
  <c r="W652" i="14"/>
  <c r="V652" i="14"/>
  <c r="U652" i="14"/>
  <c r="T652" i="14"/>
  <c r="S652" i="14"/>
  <c r="R652" i="14"/>
  <c r="Q652" i="14"/>
  <c r="Y651" i="14"/>
  <c r="X651" i="14"/>
  <c r="W651" i="14"/>
  <c r="V651" i="14"/>
  <c r="U651" i="14"/>
  <c r="T651" i="14"/>
  <c r="S651" i="14"/>
  <c r="R651" i="14"/>
  <c r="Q651" i="14"/>
  <c r="Y647" i="14"/>
  <c r="X647" i="14"/>
  <c r="W647" i="14"/>
  <c r="V647" i="14"/>
  <c r="U647" i="14"/>
  <c r="T647" i="14"/>
  <c r="S647" i="14"/>
  <c r="R647" i="14"/>
  <c r="Q647" i="14"/>
  <c r="Y646" i="14"/>
  <c r="X646" i="14"/>
  <c r="W646" i="14"/>
  <c r="V646" i="14"/>
  <c r="U646" i="14"/>
  <c r="T646" i="14"/>
  <c r="S646" i="14"/>
  <c r="R646" i="14"/>
  <c r="Q646" i="14"/>
  <c r="Y641" i="14"/>
  <c r="X641" i="14"/>
  <c r="W641" i="14"/>
  <c r="V641" i="14"/>
  <c r="U641" i="14"/>
  <c r="T641" i="14"/>
  <c r="S641" i="14"/>
  <c r="R641" i="14"/>
  <c r="Q641" i="14"/>
  <c r="Y640" i="14"/>
  <c r="X640" i="14"/>
  <c r="W640" i="14"/>
  <c r="V640" i="14"/>
  <c r="U640" i="14"/>
  <c r="T640" i="14"/>
  <c r="S640" i="14"/>
  <c r="R640" i="14"/>
  <c r="Q640" i="14"/>
  <c r="O664" i="14"/>
  <c r="O663" i="14"/>
  <c r="O662" i="14"/>
  <c r="O661" i="14"/>
  <c r="O660" i="14"/>
  <c r="O659" i="14"/>
  <c r="O658" i="14"/>
  <c r="O657" i="14"/>
  <c r="O656" i="14"/>
  <c r="O655" i="14"/>
  <c r="O654" i="14"/>
  <c r="O653" i="14"/>
  <c r="O652" i="14"/>
  <c r="O651" i="14"/>
  <c r="O647" i="14"/>
  <c r="O646" i="14"/>
  <c r="O641" i="14"/>
  <c r="O640" i="14"/>
  <c r="Y636" i="14"/>
  <c r="X636" i="14"/>
  <c r="W636" i="14"/>
  <c r="V636" i="14"/>
  <c r="U636" i="14"/>
  <c r="T636" i="14"/>
  <c r="S636" i="14"/>
  <c r="R636" i="14"/>
  <c r="Q636" i="14"/>
  <c r="Y635" i="14"/>
  <c r="X635" i="14"/>
  <c r="W635" i="14"/>
  <c r="V635" i="14"/>
  <c r="U635" i="14"/>
  <c r="T635" i="14"/>
  <c r="S635" i="14"/>
  <c r="R635" i="14"/>
  <c r="Q635" i="14"/>
  <c r="Y634" i="14"/>
  <c r="X634" i="14"/>
  <c r="W634" i="14"/>
  <c r="V634" i="14"/>
  <c r="U634" i="14"/>
  <c r="T634" i="14"/>
  <c r="S634" i="14"/>
  <c r="R634" i="14"/>
  <c r="Q634" i="14"/>
  <c r="Y633" i="14"/>
  <c r="X633" i="14"/>
  <c r="W633" i="14"/>
  <c r="V633" i="14"/>
  <c r="U633" i="14"/>
  <c r="T633" i="14"/>
  <c r="S633" i="14"/>
  <c r="R633" i="14"/>
  <c r="Q633" i="14"/>
  <c r="Y632" i="14"/>
  <c r="X632" i="14"/>
  <c r="W632" i="14"/>
  <c r="V632" i="14"/>
  <c r="U632" i="14"/>
  <c r="T632" i="14"/>
  <c r="S632" i="14"/>
  <c r="R632" i="14"/>
  <c r="Q632" i="14"/>
  <c r="Y631" i="14"/>
  <c r="X631" i="14"/>
  <c r="W631" i="14"/>
  <c r="V631" i="14"/>
  <c r="U631" i="14"/>
  <c r="T631" i="14"/>
  <c r="S631" i="14"/>
  <c r="R631" i="14"/>
  <c r="Q631" i="14"/>
  <c r="Y630" i="14"/>
  <c r="X630" i="14"/>
  <c r="W630" i="14"/>
  <c r="V630" i="14"/>
  <c r="U630" i="14"/>
  <c r="T630" i="14"/>
  <c r="S630" i="14"/>
  <c r="R630" i="14"/>
  <c r="Q630" i="14"/>
  <c r="Y629" i="14"/>
  <c r="X629" i="14"/>
  <c r="W629" i="14"/>
  <c r="V629" i="14"/>
  <c r="U629" i="14"/>
  <c r="T629" i="14"/>
  <c r="S629" i="14"/>
  <c r="R629" i="14"/>
  <c r="Q629" i="14"/>
  <c r="Y628" i="14"/>
  <c r="X628" i="14"/>
  <c r="W628" i="14"/>
  <c r="V628" i="14"/>
  <c r="U628" i="14"/>
  <c r="T628" i="14"/>
  <c r="S628" i="14"/>
  <c r="R628" i="14"/>
  <c r="Q628" i="14"/>
  <c r="Y627" i="14"/>
  <c r="X627" i="14"/>
  <c r="W627" i="14"/>
  <c r="V627" i="14"/>
  <c r="U627" i="14"/>
  <c r="T627" i="14"/>
  <c r="S627" i="14"/>
  <c r="R627" i="14"/>
  <c r="Q627" i="14"/>
  <c r="Y626" i="14"/>
  <c r="X626" i="14"/>
  <c r="W626" i="14"/>
  <c r="V626" i="14"/>
  <c r="U626" i="14"/>
  <c r="T626" i="14"/>
  <c r="S626" i="14"/>
  <c r="R626" i="14"/>
  <c r="Q626" i="14"/>
  <c r="Y625" i="14"/>
  <c r="X625" i="14"/>
  <c r="W625" i="14"/>
  <c r="V625" i="14"/>
  <c r="U625" i="14"/>
  <c r="T625" i="14"/>
  <c r="S625" i="14"/>
  <c r="R625" i="14"/>
  <c r="Q625" i="14"/>
  <c r="Y624" i="14"/>
  <c r="X624" i="14"/>
  <c r="W624" i="14"/>
  <c r="V624" i="14"/>
  <c r="U624" i="14"/>
  <c r="T624" i="14"/>
  <c r="S624" i="14"/>
  <c r="R624" i="14"/>
  <c r="Q624" i="14"/>
  <c r="Y623" i="14"/>
  <c r="X623" i="14"/>
  <c r="W623" i="14"/>
  <c r="V623" i="14"/>
  <c r="U623" i="14"/>
  <c r="T623" i="14"/>
  <c r="S623" i="14"/>
  <c r="R623" i="14"/>
  <c r="Q623" i="14"/>
  <c r="Y619" i="14"/>
  <c r="X619" i="14"/>
  <c r="W619" i="14"/>
  <c r="V619" i="14"/>
  <c r="U619" i="14"/>
  <c r="T619" i="14"/>
  <c r="S619" i="14"/>
  <c r="R619" i="14"/>
  <c r="Q619" i="14"/>
  <c r="Y618" i="14"/>
  <c r="X618" i="14"/>
  <c r="W618" i="14"/>
  <c r="V618" i="14"/>
  <c r="U618" i="14"/>
  <c r="T618" i="14"/>
  <c r="S618" i="14"/>
  <c r="R618" i="14"/>
  <c r="Q618" i="14"/>
  <c r="Y613" i="14"/>
  <c r="X613" i="14"/>
  <c r="W613" i="14"/>
  <c r="V613" i="14"/>
  <c r="U613" i="14"/>
  <c r="T613" i="14"/>
  <c r="S613" i="14"/>
  <c r="R613" i="14"/>
  <c r="Q613" i="14"/>
  <c r="Y612" i="14"/>
  <c r="X612" i="14"/>
  <c r="W612" i="14"/>
  <c r="V612" i="14"/>
  <c r="U612" i="14"/>
  <c r="T612" i="14"/>
  <c r="S612" i="14"/>
  <c r="R612" i="14"/>
  <c r="Q612" i="14"/>
  <c r="Q622" i="14"/>
  <c r="R622" i="14"/>
  <c r="S622" i="14"/>
  <c r="T622" i="14"/>
  <c r="U622" i="14"/>
  <c r="V622" i="14"/>
  <c r="W622" i="14"/>
  <c r="X622" i="14"/>
  <c r="Y622" i="14"/>
  <c r="O636" i="14"/>
  <c r="O635" i="14"/>
  <c r="O634" i="14"/>
  <c r="O633" i="14"/>
  <c r="O632" i="14"/>
  <c r="O631" i="14"/>
  <c r="O630" i="14"/>
  <c r="O629" i="14"/>
  <c r="O628" i="14"/>
  <c r="O627" i="14"/>
  <c r="O626" i="14"/>
  <c r="O625" i="14"/>
  <c r="O624" i="14"/>
  <c r="O623" i="14"/>
  <c r="O619" i="14"/>
  <c r="O618" i="14"/>
  <c r="O613" i="14"/>
  <c r="O612" i="14"/>
  <c r="Y608" i="14"/>
  <c r="X608" i="14"/>
  <c r="W608" i="14"/>
  <c r="V608" i="14"/>
  <c r="U608" i="14"/>
  <c r="T608" i="14"/>
  <c r="S608" i="14"/>
  <c r="R608" i="14"/>
  <c r="Q608" i="14"/>
  <c r="Y607" i="14"/>
  <c r="X607" i="14"/>
  <c r="W607" i="14"/>
  <c r="V607" i="14"/>
  <c r="U607" i="14"/>
  <c r="T607" i="14"/>
  <c r="S607" i="14"/>
  <c r="R607" i="14"/>
  <c r="Q607" i="14"/>
  <c r="Y606" i="14"/>
  <c r="X606" i="14"/>
  <c r="W606" i="14"/>
  <c r="V606" i="14"/>
  <c r="U606" i="14"/>
  <c r="T606" i="14"/>
  <c r="S606" i="14"/>
  <c r="R606" i="14"/>
  <c r="Q606" i="14"/>
  <c r="Y605" i="14"/>
  <c r="X605" i="14"/>
  <c r="W605" i="14"/>
  <c r="V605" i="14"/>
  <c r="U605" i="14"/>
  <c r="T605" i="14"/>
  <c r="S605" i="14"/>
  <c r="R605" i="14"/>
  <c r="Q605" i="14"/>
  <c r="Y604" i="14"/>
  <c r="X604" i="14"/>
  <c r="W604" i="14"/>
  <c r="V604" i="14"/>
  <c r="U604" i="14"/>
  <c r="T604" i="14"/>
  <c r="S604" i="14"/>
  <c r="R604" i="14"/>
  <c r="Q604" i="14"/>
  <c r="Y603" i="14"/>
  <c r="X603" i="14"/>
  <c r="W603" i="14"/>
  <c r="V603" i="14"/>
  <c r="U603" i="14"/>
  <c r="T603" i="14"/>
  <c r="S603" i="14"/>
  <c r="R603" i="14"/>
  <c r="Q603" i="14"/>
  <c r="Y602" i="14"/>
  <c r="X602" i="14"/>
  <c r="W602" i="14"/>
  <c r="V602" i="14"/>
  <c r="U602" i="14"/>
  <c r="T602" i="14"/>
  <c r="S602" i="14"/>
  <c r="R602" i="14"/>
  <c r="Q602" i="14"/>
  <c r="Y601" i="14"/>
  <c r="X601" i="14"/>
  <c r="W601" i="14"/>
  <c r="V601" i="14"/>
  <c r="U601" i="14"/>
  <c r="T601" i="14"/>
  <c r="S601" i="14"/>
  <c r="R601" i="14"/>
  <c r="Q601" i="14"/>
  <c r="Y600" i="14"/>
  <c r="X600" i="14"/>
  <c r="W600" i="14"/>
  <c r="V600" i="14"/>
  <c r="U600" i="14"/>
  <c r="T600" i="14"/>
  <c r="S600" i="14"/>
  <c r="R600" i="14"/>
  <c r="Q600" i="14"/>
  <c r="Y599" i="14"/>
  <c r="X599" i="14"/>
  <c r="W599" i="14"/>
  <c r="V599" i="14"/>
  <c r="U599" i="14"/>
  <c r="T599" i="14"/>
  <c r="S599" i="14"/>
  <c r="R599" i="14"/>
  <c r="Q599" i="14"/>
  <c r="Y598" i="14"/>
  <c r="X598" i="14"/>
  <c r="W598" i="14"/>
  <c r="V598" i="14"/>
  <c r="U598" i="14"/>
  <c r="T598" i="14"/>
  <c r="S598" i="14"/>
  <c r="R598" i="14"/>
  <c r="Q598" i="14"/>
  <c r="Y597" i="14"/>
  <c r="X597" i="14"/>
  <c r="W597" i="14"/>
  <c r="V597" i="14"/>
  <c r="U597" i="14"/>
  <c r="T597" i="14"/>
  <c r="S597" i="14"/>
  <c r="R597" i="14"/>
  <c r="Q597" i="14"/>
  <c r="Y596" i="14"/>
  <c r="X596" i="14"/>
  <c r="W596" i="14"/>
  <c r="V596" i="14"/>
  <c r="U596" i="14"/>
  <c r="T596" i="14"/>
  <c r="S596" i="14"/>
  <c r="R596" i="14"/>
  <c r="Q596" i="14"/>
  <c r="Y595" i="14"/>
  <c r="X595" i="14"/>
  <c r="W595" i="14"/>
  <c r="V595" i="14"/>
  <c r="U595" i="14"/>
  <c r="T595" i="14"/>
  <c r="S595" i="14"/>
  <c r="R595" i="14"/>
  <c r="Q595" i="14"/>
  <c r="Y591" i="14"/>
  <c r="X591" i="14"/>
  <c r="W591" i="14"/>
  <c r="V591" i="14"/>
  <c r="U591" i="14"/>
  <c r="T591" i="14"/>
  <c r="S591" i="14"/>
  <c r="R591" i="14"/>
  <c r="Q591" i="14"/>
  <c r="Y590" i="14"/>
  <c r="X590" i="14"/>
  <c r="W590" i="14"/>
  <c r="V590" i="14"/>
  <c r="U590" i="14"/>
  <c r="T590" i="14"/>
  <c r="S590" i="14"/>
  <c r="R590" i="14"/>
  <c r="Q590" i="14"/>
  <c r="Y585" i="14"/>
  <c r="X585" i="14"/>
  <c r="W585" i="14"/>
  <c r="V585" i="14"/>
  <c r="U585" i="14"/>
  <c r="T585" i="14"/>
  <c r="S585" i="14"/>
  <c r="R585" i="14"/>
  <c r="Q585" i="14"/>
  <c r="Y584" i="14"/>
  <c r="X584" i="14"/>
  <c r="W584" i="14"/>
  <c r="V584" i="14"/>
  <c r="U584" i="14"/>
  <c r="T584" i="14"/>
  <c r="S584" i="14"/>
  <c r="R584" i="14"/>
  <c r="Q584" i="14"/>
  <c r="O608" i="14"/>
  <c r="O607" i="14"/>
  <c r="O606" i="14"/>
  <c r="O605" i="14"/>
  <c r="O604" i="14"/>
  <c r="O603" i="14"/>
  <c r="O602" i="14"/>
  <c r="O601" i="14"/>
  <c r="O600" i="14"/>
  <c r="O599" i="14"/>
  <c r="O598" i="14"/>
  <c r="O597" i="14"/>
  <c r="O596" i="14"/>
  <c r="O595" i="14"/>
  <c r="O591" i="14"/>
  <c r="O590" i="14"/>
  <c r="O585" i="14"/>
  <c r="O584" i="14"/>
  <c r="Y580" i="14"/>
  <c r="X580" i="14"/>
  <c r="W580" i="14"/>
  <c r="V580" i="14"/>
  <c r="U580" i="14"/>
  <c r="T580" i="14"/>
  <c r="S580" i="14"/>
  <c r="R580" i="14"/>
  <c r="Q580" i="14"/>
  <c r="Y579" i="14"/>
  <c r="X579" i="14"/>
  <c r="W579" i="14"/>
  <c r="V579" i="14"/>
  <c r="U579" i="14"/>
  <c r="T579" i="14"/>
  <c r="S579" i="14"/>
  <c r="R579" i="14"/>
  <c r="Q579" i="14"/>
  <c r="Y578" i="14"/>
  <c r="X578" i="14"/>
  <c r="W578" i="14"/>
  <c r="V578" i="14"/>
  <c r="U578" i="14"/>
  <c r="T578" i="14"/>
  <c r="S578" i="14"/>
  <c r="R578" i="14"/>
  <c r="Q578" i="14"/>
  <c r="Y577" i="14"/>
  <c r="X577" i="14"/>
  <c r="W577" i="14"/>
  <c r="V577" i="14"/>
  <c r="U577" i="14"/>
  <c r="T577" i="14"/>
  <c r="S577" i="14"/>
  <c r="R577" i="14"/>
  <c r="Q577" i="14"/>
  <c r="Y576" i="14"/>
  <c r="X576" i="14"/>
  <c r="W576" i="14"/>
  <c r="V576" i="14"/>
  <c r="U576" i="14"/>
  <c r="T576" i="14"/>
  <c r="S576" i="14"/>
  <c r="R576" i="14"/>
  <c r="Q576" i="14"/>
  <c r="Y575" i="14"/>
  <c r="X575" i="14"/>
  <c r="W575" i="14"/>
  <c r="V575" i="14"/>
  <c r="U575" i="14"/>
  <c r="T575" i="14"/>
  <c r="S575" i="14"/>
  <c r="R575" i="14"/>
  <c r="Q575" i="14"/>
  <c r="Y574" i="14"/>
  <c r="X574" i="14"/>
  <c r="W574" i="14"/>
  <c r="V574" i="14"/>
  <c r="U574" i="14"/>
  <c r="T574" i="14"/>
  <c r="S574" i="14"/>
  <c r="R574" i="14"/>
  <c r="Q574" i="14"/>
  <c r="Y573" i="14"/>
  <c r="X573" i="14"/>
  <c r="W573" i="14"/>
  <c r="V573" i="14"/>
  <c r="U573" i="14"/>
  <c r="T573" i="14"/>
  <c r="S573" i="14"/>
  <c r="R573" i="14"/>
  <c r="Q573" i="14"/>
  <c r="Y572" i="14"/>
  <c r="X572" i="14"/>
  <c r="W572" i="14"/>
  <c r="V572" i="14"/>
  <c r="U572" i="14"/>
  <c r="T572" i="14"/>
  <c r="S572" i="14"/>
  <c r="R572" i="14"/>
  <c r="Q572" i="14"/>
  <c r="Y571" i="14"/>
  <c r="X571" i="14"/>
  <c r="W571" i="14"/>
  <c r="V571" i="14"/>
  <c r="U571" i="14"/>
  <c r="T571" i="14"/>
  <c r="S571" i="14"/>
  <c r="R571" i="14"/>
  <c r="Q571" i="14"/>
  <c r="Y570" i="14"/>
  <c r="X570" i="14"/>
  <c r="W570" i="14"/>
  <c r="V570" i="14"/>
  <c r="U570" i="14"/>
  <c r="T570" i="14"/>
  <c r="S570" i="14"/>
  <c r="R570" i="14"/>
  <c r="Q570" i="14"/>
  <c r="Y569" i="14"/>
  <c r="X569" i="14"/>
  <c r="W569" i="14"/>
  <c r="V569" i="14"/>
  <c r="U569" i="14"/>
  <c r="T569" i="14"/>
  <c r="S569" i="14"/>
  <c r="R569" i="14"/>
  <c r="Q569" i="14"/>
  <c r="Y568" i="14"/>
  <c r="X568" i="14"/>
  <c r="W568" i="14"/>
  <c r="V568" i="14"/>
  <c r="U568" i="14"/>
  <c r="T568" i="14"/>
  <c r="S568" i="14"/>
  <c r="R568" i="14"/>
  <c r="Q568" i="14"/>
  <c r="Y567" i="14"/>
  <c r="X567" i="14"/>
  <c r="W567" i="14"/>
  <c r="V567" i="14"/>
  <c r="U567" i="14"/>
  <c r="T567" i="14"/>
  <c r="S567" i="14"/>
  <c r="R567" i="14"/>
  <c r="Q567" i="14"/>
  <c r="Y566" i="14"/>
  <c r="X566" i="14"/>
  <c r="W566" i="14"/>
  <c r="V566" i="14"/>
  <c r="U566" i="14"/>
  <c r="T566" i="14"/>
  <c r="S566" i="14"/>
  <c r="R566" i="14"/>
  <c r="Q566" i="14"/>
  <c r="Y565" i="14"/>
  <c r="X565" i="14"/>
  <c r="W565" i="14"/>
  <c r="V565" i="14"/>
  <c r="U565" i="14"/>
  <c r="T565" i="14"/>
  <c r="S565" i="14"/>
  <c r="R565" i="14"/>
  <c r="Q565" i="14"/>
  <c r="Y564" i="14"/>
  <c r="X564" i="14"/>
  <c r="W564" i="14"/>
  <c r="V564" i="14"/>
  <c r="U564" i="14"/>
  <c r="T564" i="14"/>
  <c r="S564" i="14"/>
  <c r="R564" i="14"/>
  <c r="Q564" i="14"/>
  <c r="Y563" i="14"/>
  <c r="X563" i="14"/>
  <c r="W563" i="14"/>
  <c r="V563" i="14"/>
  <c r="U563" i="14"/>
  <c r="T563" i="14"/>
  <c r="S563" i="14"/>
  <c r="R563" i="14"/>
  <c r="Q563" i="14"/>
  <c r="O580" i="14"/>
  <c r="O579" i="14"/>
  <c r="O578" i="14"/>
  <c r="O577" i="14"/>
  <c r="O576" i="14"/>
  <c r="O575" i="14"/>
  <c r="O574" i="14"/>
  <c r="O573" i="14"/>
  <c r="O572" i="14"/>
  <c r="O571" i="14"/>
  <c r="O570" i="14"/>
  <c r="O569" i="14"/>
  <c r="O568" i="14"/>
  <c r="O567" i="14"/>
  <c r="O566" i="14"/>
  <c r="O565" i="14"/>
  <c r="O564" i="14"/>
  <c r="O563" i="14"/>
  <c r="Y552" i="14"/>
  <c r="X552" i="14"/>
  <c r="W552" i="14"/>
  <c r="V552" i="14"/>
  <c r="U552" i="14"/>
  <c r="T552" i="14"/>
  <c r="S552" i="14"/>
  <c r="R552" i="14"/>
  <c r="Q552" i="14"/>
  <c r="Y551" i="14"/>
  <c r="X551" i="14"/>
  <c r="W551" i="14"/>
  <c r="V551" i="14"/>
  <c r="U551" i="14"/>
  <c r="T551" i="14"/>
  <c r="S551" i="14"/>
  <c r="R551" i="14"/>
  <c r="Q551" i="14"/>
  <c r="Y550" i="14"/>
  <c r="X550" i="14"/>
  <c r="W550" i="14"/>
  <c r="V550" i="14"/>
  <c r="U550" i="14"/>
  <c r="T550" i="14"/>
  <c r="S550" i="14"/>
  <c r="R550" i="14"/>
  <c r="Q550" i="14"/>
  <c r="Y549" i="14"/>
  <c r="X549" i="14"/>
  <c r="W549" i="14"/>
  <c r="V549" i="14"/>
  <c r="U549" i="14"/>
  <c r="T549" i="14"/>
  <c r="S549" i="14"/>
  <c r="R549" i="14"/>
  <c r="Q549" i="14"/>
  <c r="Y548" i="14"/>
  <c r="X548" i="14"/>
  <c r="W548" i="14"/>
  <c r="V548" i="14"/>
  <c r="U548" i="14"/>
  <c r="T548" i="14"/>
  <c r="S548" i="14"/>
  <c r="R548" i="14"/>
  <c r="Q548" i="14"/>
  <c r="Y547" i="14"/>
  <c r="X547" i="14"/>
  <c r="W547" i="14"/>
  <c r="V547" i="14"/>
  <c r="U547" i="14"/>
  <c r="T547" i="14"/>
  <c r="S547" i="14"/>
  <c r="R547" i="14"/>
  <c r="Q547" i="14"/>
  <c r="Y546" i="14"/>
  <c r="X546" i="14"/>
  <c r="W546" i="14"/>
  <c r="V546" i="14"/>
  <c r="U546" i="14"/>
  <c r="T546" i="14"/>
  <c r="S546" i="14"/>
  <c r="R546" i="14"/>
  <c r="Q546" i="14"/>
  <c r="Y545" i="14"/>
  <c r="X545" i="14"/>
  <c r="W545" i="14"/>
  <c r="V545" i="14"/>
  <c r="U545" i="14"/>
  <c r="T545" i="14"/>
  <c r="S545" i="14"/>
  <c r="R545" i="14"/>
  <c r="Q545" i="14"/>
  <c r="Y544" i="14"/>
  <c r="X544" i="14"/>
  <c r="W544" i="14"/>
  <c r="V544" i="14"/>
  <c r="U544" i="14"/>
  <c r="T544" i="14"/>
  <c r="S544" i="14"/>
  <c r="R544" i="14"/>
  <c r="Q544" i="14"/>
  <c r="Y543" i="14"/>
  <c r="X543" i="14"/>
  <c r="W543" i="14"/>
  <c r="V543" i="14"/>
  <c r="U543" i="14"/>
  <c r="T543" i="14"/>
  <c r="S543" i="14"/>
  <c r="R543" i="14"/>
  <c r="Q543" i="14"/>
  <c r="Y542" i="14"/>
  <c r="X542" i="14"/>
  <c r="W542" i="14"/>
  <c r="V542" i="14"/>
  <c r="U542" i="14"/>
  <c r="T542" i="14"/>
  <c r="S542" i="14"/>
  <c r="R542" i="14"/>
  <c r="Q542" i="14"/>
  <c r="Y541" i="14"/>
  <c r="X541" i="14"/>
  <c r="W541" i="14"/>
  <c r="V541" i="14"/>
  <c r="U541" i="14"/>
  <c r="T541" i="14"/>
  <c r="S541" i="14"/>
  <c r="R541" i="14"/>
  <c r="Q541" i="14"/>
  <c r="Y540" i="14"/>
  <c r="X540" i="14"/>
  <c r="W540" i="14"/>
  <c r="V540" i="14"/>
  <c r="U540" i="14"/>
  <c r="T540" i="14"/>
  <c r="S540" i="14"/>
  <c r="R540" i="14"/>
  <c r="Q540" i="14"/>
  <c r="Y539" i="14"/>
  <c r="X539" i="14"/>
  <c r="W539" i="14"/>
  <c r="V539" i="14"/>
  <c r="U539" i="14"/>
  <c r="T539" i="14"/>
  <c r="S539" i="14"/>
  <c r="R539" i="14"/>
  <c r="Q539" i="14"/>
  <c r="Y538" i="14"/>
  <c r="X538" i="14"/>
  <c r="W538" i="14"/>
  <c r="V538" i="14"/>
  <c r="U538" i="14"/>
  <c r="T538" i="14"/>
  <c r="S538" i="14"/>
  <c r="R538" i="14"/>
  <c r="Q538" i="14"/>
  <c r="Y537" i="14"/>
  <c r="X537" i="14"/>
  <c r="W537" i="14"/>
  <c r="V537" i="14"/>
  <c r="U537" i="14"/>
  <c r="T537" i="14"/>
  <c r="S537" i="14"/>
  <c r="R537" i="14"/>
  <c r="Q537" i="14"/>
  <c r="Y536" i="14"/>
  <c r="X536" i="14"/>
  <c r="W536" i="14"/>
  <c r="V536" i="14"/>
  <c r="U536" i="14"/>
  <c r="T536" i="14"/>
  <c r="S536" i="14"/>
  <c r="R536" i="14"/>
  <c r="Q536" i="14"/>
  <c r="Y535" i="14"/>
  <c r="X535" i="14"/>
  <c r="W535" i="14"/>
  <c r="V535" i="14"/>
  <c r="U535" i="14"/>
  <c r="T535" i="14"/>
  <c r="S535" i="14"/>
  <c r="R535" i="14"/>
  <c r="Q535" i="14"/>
  <c r="Q534" i="14"/>
  <c r="R534" i="14"/>
  <c r="S534" i="14"/>
  <c r="T534" i="14"/>
  <c r="U534" i="14"/>
  <c r="V534" i="14"/>
  <c r="W534" i="14"/>
  <c r="X534" i="14"/>
  <c r="Y534" i="14"/>
  <c r="O552" i="14"/>
  <c r="O551" i="14"/>
  <c r="O550" i="14"/>
  <c r="O549" i="14"/>
  <c r="O548" i="14"/>
  <c r="O547" i="14"/>
  <c r="O546" i="14"/>
  <c r="O545" i="14"/>
  <c r="O544" i="14"/>
  <c r="O543" i="14"/>
  <c r="O542" i="14"/>
  <c r="O541" i="14"/>
  <c r="O540" i="14"/>
  <c r="O539" i="14"/>
  <c r="O538" i="14"/>
  <c r="O537" i="14"/>
  <c r="O536" i="14"/>
  <c r="O535" i="14"/>
  <c r="Y513" i="14"/>
  <c r="X513" i="14"/>
  <c r="W513" i="14"/>
  <c r="V513" i="14"/>
  <c r="U513" i="14"/>
  <c r="T513" i="14"/>
  <c r="S513" i="14"/>
  <c r="R513" i="14"/>
  <c r="Q513" i="14"/>
  <c r="Y512" i="14"/>
  <c r="X512" i="14"/>
  <c r="W512" i="14"/>
  <c r="V512" i="14"/>
  <c r="U512" i="14"/>
  <c r="T512" i="14"/>
  <c r="S512" i="14"/>
  <c r="R512" i="14"/>
  <c r="Q512" i="14"/>
  <c r="Y511" i="14"/>
  <c r="X511" i="14"/>
  <c r="W511" i="14"/>
  <c r="V511" i="14"/>
  <c r="U511" i="14"/>
  <c r="T511" i="14"/>
  <c r="S511" i="14"/>
  <c r="R511" i="14"/>
  <c r="Q511" i="14"/>
  <c r="Y510" i="14"/>
  <c r="X510" i="14"/>
  <c r="W510" i="14"/>
  <c r="V510" i="14"/>
  <c r="U510" i="14"/>
  <c r="T510" i="14"/>
  <c r="S510" i="14"/>
  <c r="R510" i="14"/>
  <c r="Q510" i="14"/>
  <c r="Y509" i="14"/>
  <c r="X509" i="14"/>
  <c r="W509" i="14"/>
  <c r="V509" i="14"/>
  <c r="U509" i="14"/>
  <c r="T509" i="14"/>
  <c r="S509" i="14"/>
  <c r="R509" i="14"/>
  <c r="Q509" i="14"/>
  <c r="Y508" i="14"/>
  <c r="X508" i="14"/>
  <c r="W508" i="14"/>
  <c r="V508" i="14"/>
  <c r="U508" i="14"/>
  <c r="T508" i="14"/>
  <c r="S508" i="14"/>
  <c r="R508" i="14"/>
  <c r="Q508" i="14"/>
  <c r="Y507" i="14"/>
  <c r="X507" i="14"/>
  <c r="W507" i="14"/>
  <c r="V507" i="14"/>
  <c r="U507" i="14"/>
  <c r="T507" i="14"/>
  <c r="S507" i="14"/>
  <c r="R507" i="14"/>
  <c r="Q507" i="14"/>
  <c r="Y506" i="14"/>
  <c r="X506" i="14"/>
  <c r="W506" i="14"/>
  <c r="V506" i="14"/>
  <c r="U506" i="14"/>
  <c r="T506" i="14"/>
  <c r="S506" i="14"/>
  <c r="R506" i="14"/>
  <c r="Q506" i="14"/>
  <c r="Y505" i="14"/>
  <c r="X505" i="14"/>
  <c r="W505" i="14"/>
  <c r="V505" i="14"/>
  <c r="U505" i="14"/>
  <c r="T505" i="14"/>
  <c r="S505" i="14"/>
  <c r="R505" i="14"/>
  <c r="Q505" i="14"/>
  <c r="Y504" i="14"/>
  <c r="X504" i="14"/>
  <c r="W504" i="14"/>
  <c r="V504" i="14"/>
  <c r="U504" i="14"/>
  <c r="T504" i="14"/>
  <c r="S504" i="14"/>
  <c r="R504" i="14"/>
  <c r="Q504" i="14"/>
  <c r="Y503" i="14"/>
  <c r="X503" i="14"/>
  <c r="W503" i="14"/>
  <c r="V503" i="14"/>
  <c r="U503" i="14"/>
  <c r="T503" i="14"/>
  <c r="S503" i="14"/>
  <c r="R503" i="14"/>
  <c r="Q503" i="14"/>
  <c r="Y502" i="14"/>
  <c r="X502" i="14"/>
  <c r="W502" i="14"/>
  <c r="V502" i="14"/>
  <c r="U502" i="14"/>
  <c r="T502" i="14"/>
  <c r="S502" i="14"/>
  <c r="R502" i="14"/>
  <c r="Q502" i="14"/>
  <c r="Y501" i="14"/>
  <c r="X501" i="14"/>
  <c r="W501" i="14"/>
  <c r="V501" i="14"/>
  <c r="U501" i="14"/>
  <c r="T501" i="14"/>
  <c r="S501" i="14"/>
  <c r="R501" i="14"/>
  <c r="Q501" i="14"/>
  <c r="Y500" i="14"/>
  <c r="X500" i="14"/>
  <c r="W500" i="14"/>
  <c r="V500" i="14"/>
  <c r="U500" i="14"/>
  <c r="T500" i="14"/>
  <c r="S500" i="14"/>
  <c r="R500" i="14"/>
  <c r="Q500" i="14"/>
  <c r="Y499" i="14"/>
  <c r="X499" i="14"/>
  <c r="W499" i="14"/>
  <c r="V499" i="14"/>
  <c r="U499" i="14"/>
  <c r="T499" i="14"/>
  <c r="S499" i="14"/>
  <c r="R499" i="14"/>
  <c r="Q499" i="14"/>
  <c r="Y498" i="14"/>
  <c r="X498" i="14"/>
  <c r="W498" i="14"/>
  <c r="V498" i="14"/>
  <c r="U498" i="14"/>
  <c r="T498" i="14"/>
  <c r="S498" i="14"/>
  <c r="R498" i="14"/>
  <c r="Q498" i="14"/>
  <c r="Y497" i="14"/>
  <c r="X497" i="14"/>
  <c r="W497" i="14"/>
  <c r="V497" i="14"/>
  <c r="U497" i="14"/>
  <c r="T497" i="14"/>
  <c r="S497" i="14"/>
  <c r="R497" i="14"/>
  <c r="Q497" i="14"/>
  <c r="Y496" i="14"/>
  <c r="X496" i="14"/>
  <c r="W496" i="14"/>
  <c r="V496" i="14"/>
  <c r="U496" i="14"/>
  <c r="T496" i="14"/>
  <c r="S496" i="14"/>
  <c r="R496" i="14"/>
  <c r="Q496" i="14"/>
  <c r="O513" i="14"/>
  <c r="O512" i="14"/>
  <c r="O511" i="14"/>
  <c r="O510" i="14"/>
  <c r="O509" i="14"/>
  <c r="O508" i="14"/>
  <c r="O507" i="14"/>
  <c r="O506" i="14"/>
  <c r="O505" i="14"/>
  <c r="O504" i="14"/>
  <c r="O503" i="14"/>
  <c r="O502" i="14"/>
  <c r="O501" i="14"/>
  <c r="O500" i="14"/>
  <c r="O499" i="14"/>
  <c r="O498" i="14"/>
  <c r="O497" i="14"/>
  <c r="O496" i="14"/>
  <c r="Y485" i="14"/>
  <c r="X485" i="14"/>
  <c r="W485" i="14"/>
  <c r="V485" i="14"/>
  <c r="U485" i="14"/>
  <c r="T485" i="14"/>
  <c r="S485" i="14"/>
  <c r="R485" i="14"/>
  <c r="Q485" i="14"/>
  <c r="Y484" i="14"/>
  <c r="X484" i="14"/>
  <c r="W484" i="14"/>
  <c r="V484" i="14"/>
  <c r="U484" i="14"/>
  <c r="T484" i="14"/>
  <c r="S484" i="14"/>
  <c r="R484" i="14"/>
  <c r="Q484" i="14"/>
  <c r="Y483" i="14"/>
  <c r="X483" i="14"/>
  <c r="W483" i="14"/>
  <c r="V483" i="14"/>
  <c r="U483" i="14"/>
  <c r="T483" i="14"/>
  <c r="S483" i="14"/>
  <c r="R483" i="14"/>
  <c r="Q483" i="14"/>
  <c r="Y482" i="14"/>
  <c r="X482" i="14"/>
  <c r="W482" i="14"/>
  <c r="V482" i="14"/>
  <c r="U482" i="14"/>
  <c r="T482" i="14"/>
  <c r="S482" i="14"/>
  <c r="R482" i="14"/>
  <c r="Q482" i="14"/>
  <c r="Y481" i="14"/>
  <c r="X481" i="14"/>
  <c r="W481" i="14"/>
  <c r="V481" i="14"/>
  <c r="U481" i="14"/>
  <c r="T481" i="14"/>
  <c r="S481" i="14"/>
  <c r="R481" i="14"/>
  <c r="Q481" i="14"/>
  <c r="Y480" i="14"/>
  <c r="X480" i="14"/>
  <c r="W480" i="14"/>
  <c r="V480" i="14"/>
  <c r="U480" i="14"/>
  <c r="T480" i="14"/>
  <c r="S480" i="14"/>
  <c r="R480" i="14"/>
  <c r="Q480" i="14"/>
  <c r="Y479" i="14"/>
  <c r="X479" i="14"/>
  <c r="W479" i="14"/>
  <c r="V479" i="14"/>
  <c r="U479" i="14"/>
  <c r="T479" i="14"/>
  <c r="S479" i="14"/>
  <c r="R479" i="14"/>
  <c r="Q479" i="14"/>
  <c r="Y478" i="14"/>
  <c r="X478" i="14"/>
  <c r="W478" i="14"/>
  <c r="V478" i="14"/>
  <c r="U478" i="14"/>
  <c r="T478" i="14"/>
  <c r="S478" i="14"/>
  <c r="R478" i="14"/>
  <c r="Q478" i="14"/>
  <c r="Y477" i="14"/>
  <c r="X477" i="14"/>
  <c r="W477" i="14"/>
  <c r="V477" i="14"/>
  <c r="U477" i="14"/>
  <c r="T477" i="14"/>
  <c r="S477" i="14"/>
  <c r="R477" i="14"/>
  <c r="Q477" i="14"/>
  <c r="Y476" i="14"/>
  <c r="X476" i="14"/>
  <c r="W476" i="14"/>
  <c r="V476" i="14"/>
  <c r="U476" i="14"/>
  <c r="T476" i="14"/>
  <c r="S476" i="14"/>
  <c r="R476" i="14"/>
  <c r="Q476" i="14"/>
  <c r="Y475" i="14"/>
  <c r="X475" i="14"/>
  <c r="W475" i="14"/>
  <c r="V475" i="14"/>
  <c r="U475" i="14"/>
  <c r="T475" i="14"/>
  <c r="S475" i="14"/>
  <c r="R475" i="14"/>
  <c r="Q475" i="14"/>
  <c r="Y474" i="14"/>
  <c r="X474" i="14"/>
  <c r="W474" i="14"/>
  <c r="V474" i="14"/>
  <c r="U474" i="14"/>
  <c r="T474" i="14"/>
  <c r="S474" i="14"/>
  <c r="R474" i="14"/>
  <c r="Q474" i="14"/>
  <c r="Y473" i="14"/>
  <c r="X473" i="14"/>
  <c r="W473" i="14"/>
  <c r="V473" i="14"/>
  <c r="U473" i="14"/>
  <c r="T473" i="14"/>
  <c r="S473" i="14"/>
  <c r="R473" i="14"/>
  <c r="Q473" i="14"/>
  <c r="Y472" i="14"/>
  <c r="X472" i="14"/>
  <c r="W472" i="14"/>
  <c r="V472" i="14"/>
  <c r="U472" i="14"/>
  <c r="T472" i="14"/>
  <c r="S472" i="14"/>
  <c r="R472" i="14"/>
  <c r="Q472" i="14"/>
  <c r="Y471" i="14"/>
  <c r="X471" i="14"/>
  <c r="W471" i="14"/>
  <c r="V471" i="14"/>
  <c r="U471" i="14"/>
  <c r="T471" i="14"/>
  <c r="S471" i="14"/>
  <c r="R471" i="14"/>
  <c r="Q471" i="14"/>
  <c r="Y470" i="14"/>
  <c r="X470" i="14"/>
  <c r="W470" i="14"/>
  <c r="V470" i="14"/>
  <c r="U470" i="14"/>
  <c r="T470" i="14"/>
  <c r="S470" i="14"/>
  <c r="R470" i="14"/>
  <c r="Q470" i="14"/>
  <c r="Y469" i="14"/>
  <c r="X469" i="14"/>
  <c r="W469" i="14"/>
  <c r="V469" i="14"/>
  <c r="U469" i="14"/>
  <c r="T469" i="14"/>
  <c r="S469" i="14"/>
  <c r="R469" i="14"/>
  <c r="Q469" i="14"/>
  <c r="Y468" i="14"/>
  <c r="X468" i="14"/>
  <c r="W468" i="14"/>
  <c r="V468" i="14"/>
  <c r="U468" i="14"/>
  <c r="T468" i="14"/>
  <c r="S468" i="14"/>
  <c r="R468" i="14"/>
  <c r="Q468" i="14"/>
  <c r="O485" i="14"/>
  <c r="O484" i="14"/>
  <c r="O483" i="14"/>
  <c r="O482" i="14"/>
  <c r="O481" i="14"/>
  <c r="O480" i="14"/>
  <c r="O479" i="14"/>
  <c r="O478" i="14"/>
  <c r="O477" i="14"/>
  <c r="O476" i="14"/>
  <c r="O475" i="14"/>
  <c r="O474" i="14"/>
  <c r="O473" i="14"/>
  <c r="O472" i="14"/>
  <c r="O471" i="14"/>
  <c r="O470" i="14"/>
  <c r="O469" i="14"/>
  <c r="O468" i="14"/>
  <c r="Y457" i="14"/>
  <c r="X457" i="14"/>
  <c r="W457" i="14"/>
  <c r="V457" i="14"/>
  <c r="U457" i="14"/>
  <c r="T457" i="14"/>
  <c r="S457" i="14"/>
  <c r="R457" i="14"/>
  <c r="Q457" i="14"/>
  <c r="Y456" i="14"/>
  <c r="X456" i="14"/>
  <c r="W456" i="14"/>
  <c r="V456" i="14"/>
  <c r="U456" i="14"/>
  <c r="T456" i="14"/>
  <c r="S456" i="14"/>
  <c r="R456" i="14"/>
  <c r="Q456" i="14"/>
  <c r="Y455" i="14"/>
  <c r="X455" i="14"/>
  <c r="W455" i="14"/>
  <c r="V455" i="14"/>
  <c r="U455" i="14"/>
  <c r="T455" i="14"/>
  <c r="S455" i="14"/>
  <c r="R455" i="14"/>
  <c r="Q455" i="14"/>
  <c r="Y454" i="14"/>
  <c r="X454" i="14"/>
  <c r="W454" i="14"/>
  <c r="V454" i="14"/>
  <c r="U454" i="14"/>
  <c r="T454" i="14"/>
  <c r="S454" i="14"/>
  <c r="R454" i="14"/>
  <c r="Q454" i="14"/>
  <c r="Y453" i="14"/>
  <c r="X453" i="14"/>
  <c r="W453" i="14"/>
  <c r="V453" i="14"/>
  <c r="U453" i="14"/>
  <c r="T453" i="14"/>
  <c r="S453" i="14"/>
  <c r="R453" i="14"/>
  <c r="Q453" i="14"/>
  <c r="Y452" i="14"/>
  <c r="X452" i="14"/>
  <c r="W452" i="14"/>
  <c r="V452" i="14"/>
  <c r="U452" i="14"/>
  <c r="T452" i="14"/>
  <c r="S452" i="14"/>
  <c r="R452" i="14"/>
  <c r="Q452" i="14"/>
  <c r="Y451" i="14"/>
  <c r="X451" i="14"/>
  <c r="W451" i="14"/>
  <c r="V451" i="14"/>
  <c r="U451" i="14"/>
  <c r="T451" i="14"/>
  <c r="S451" i="14"/>
  <c r="R451" i="14"/>
  <c r="Q451" i="14"/>
  <c r="Y450" i="14"/>
  <c r="X450" i="14"/>
  <c r="W450" i="14"/>
  <c r="V450" i="14"/>
  <c r="U450" i="14"/>
  <c r="T450" i="14"/>
  <c r="S450" i="14"/>
  <c r="R450" i="14"/>
  <c r="Q450" i="14"/>
  <c r="Y449" i="14"/>
  <c r="X449" i="14"/>
  <c r="W449" i="14"/>
  <c r="V449" i="14"/>
  <c r="U449" i="14"/>
  <c r="T449" i="14"/>
  <c r="S449" i="14"/>
  <c r="R449" i="14"/>
  <c r="Q449" i="14"/>
  <c r="Y448" i="14"/>
  <c r="X448" i="14"/>
  <c r="W448" i="14"/>
  <c r="V448" i="14"/>
  <c r="U448" i="14"/>
  <c r="T448" i="14"/>
  <c r="S448" i="14"/>
  <c r="R448" i="14"/>
  <c r="Q448" i="14"/>
  <c r="Y447" i="14"/>
  <c r="X447" i="14"/>
  <c r="W447" i="14"/>
  <c r="V447" i="14"/>
  <c r="U447" i="14"/>
  <c r="T447" i="14"/>
  <c r="S447" i="14"/>
  <c r="R447" i="14"/>
  <c r="Q447" i="14"/>
  <c r="Y446" i="14"/>
  <c r="X446" i="14"/>
  <c r="W446" i="14"/>
  <c r="V446" i="14"/>
  <c r="U446" i="14"/>
  <c r="T446" i="14"/>
  <c r="S446" i="14"/>
  <c r="R446" i="14"/>
  <c r="Q446" i="14"/>
  <c r="Y445" i="14"/>
  <c r="X445" i="14"/>
  <c r="W445" i="14"/>
  <c r="V445" i="14"/>
  <c r="U445" i="14"/>
  <c r="T445" i="14"/>
  <c r="S445" i="14"/>
  <c r="R445" i="14"/>
  <c r="Q445" i="14"/>
  <c r="Y444" i="14"/>
  <c r="X444" i="14"/>
  <c r="W444" i="14"/>
  <c r="V444" i="14"/>
  <c r="U444" i="14"/>
  <c r="T444" i="14"/>
  <c r="S444" i="14"/>
  <c r="R444" i="14"/>
  <c r="Q444" i="14"/>
  <c r="Y443" i="14"/>
  <c r="X443" i="14"/>
  <c r="W443" i="14"/>
  <c r="V443" i="14"/>
  <c r="U443" i="14"/>
  <c r="T443" i="14"/>
  <c r="S443" i="14"/>
  <c r="R443" i="14"/>
  <c r="Q443" i="14"/>
  <c r="Y442" i="14"/>
  <c r="X442" i="14"/>
  <c r="W442" i="14"/>
  <c r="V442" i="14"/>
  <c r="U442" i="14"/>
  <c r="T442" i="14"/>
  <c r="S442" i="14"/>
  <c r="R442" i="14"/>
  <c r="Q442" i="14"/>
  <c r="Y441" i="14"/>
  <c r="X441" i="14"/>
  <c r="W441" i="14"/>
  <c r="V441" i="14"/>
  <c r="U441" i="14"/>
  <c r="T441" i="14"/>
  <c r="S441" i="14"/>
  <c r="R441" i="14"/>
  <c r="Q441" i="14"/>
  <c r="Y440" i="14"/>
  <c r="X440" i="14"/>
  <c r="W440" i="14"/>
  <c r="V440" i="14"/>
  <c r="U440" i="14"/>
  <c r="T440" i="14"/>
  <c r="S440" i="14"/>
  <c r="R440" i="14"/>
  <c r="Q440" i="14"/>
  <c r="O457" i="14"/>
  <c r="O456" i="14"/>
  <c r="O455" i="14"/>
  <c r="O454" i="14"/>
  <c r="O453" i="14"/>
  <c r="O452" i="14"/>
  <c r="O451" i="14"/>
  <c r="O450" i="14"/>
  <c r="O449" i="14"/>
  <c r="O448" i="14"/>
  <c r="O447" i="14"/>
  <c r="O446" i="14"/>
  <c r="O445" i="14"/>
  <c r="O444" i="14"/>
  <c r="O443" i="14"/>
  <c r="O442" i="14"/>
  <c r="O441" i="14"/>
  <c r="O440" i="14"/>
  <c r="Y429" i="14"/>
  <c r="X429" i="14"/>
  <c r="W429" i="14"/>
  <c r="V429" i="14"/>
  <c r="U429" i="14"/>
  <c r="T429" i="14"/>
  <c r="S429" i="14"/>
  <c r="R429" i="14"/>
  <c r="Q429" i="14"/>
  <c r="Y428" i="14"/>
  <c r="X428" i="14"/>
  <c r="W428" i="14"/>
  <c r="V428" i="14"/>
  <c r="U428" i="14"/>
  <c r="T428" i="14"/>
  <c r="S428" i="14"/>
  <c r="R428" i="14"/>
  <c r="Q428" i="14"/>
  <c r="Y427" i="14"/>
  <c r="X427" i="14"/>
  <c r="W427" i="14"/>
  <c r="V427" i="14"/>
  <c r="U427" i="14"/>
  <c r="T427" i="14"/>
  <c r="S427" i="14"/>
  <c r="R427" i="14"/>
  <c r="Q427" i="14"/>
  <c r="Y426" i="14"/>
  <c r="X426" i="14"/>
  <c r="W426" i="14"/>
  <c r="V426" i="14"/>
  <c r="U426" i="14"/>
  <c r="T426" i="14"/>
  <c r="S426" i="14"/>
  <c r="R426" i="14"/>
  <c r="Q426" i="14"/>
  <c r="Y425" i="14"/>
  <c r="X425" i="14"/>
  <c r="W425" i="14"/>
  <c r="V425" i="14"/>
  <c r="U425" i="14"/>
  <c r="T425" i="14"/>
  <c r="S425" i="14"/>
  <c r="R425" i="14"/>
  <c r="Q425" i="14"/>
  <c r="Y424" i="14"/>
  <c r="X424" i="14"/>
  <c r="W424" i="14"/>
  <c r="V424" i="14"/>
  <c r="U424" i="14"/>
  <c r="T424" i="14"/>
  <c r="S424" i="14"/>
  <c r="R424" i="14"/>
  <c r="Q424" i="14"/>
  <c r="Y423" i="14"/>
  <c r="X423" i="14"/>
  <c r="W423" i="14"/>
  <c r="V423" i="14"/>
  <c r="U423" i="14"/>
  <c r="T423" i="14"/>
  <c r="S423" i="14"/>
  <c r="R423" i="14"/>
  <c r="Q423" i="14"/>
  <c r="Y422" i="14"/>
  <c r="X422" i="14"/>
  <c r="W422" i="14"/>
  <c r="V422" i="14"/>
  <c r="U422" i="14"/>
  <c r="T422" i="14"/>
  <c r="S422" i="14"/>
  <c r="R422" i="14"/>
  <c r="Q422" i="14"/>
  <c r="Y421" i="14"/>
  <c r="X421" i="14"/>
  <c r="W421" i="14"/>
  <c r="V421" i="14"/>
  <c r="U421" i="14"/>
  <c r="T421" i="14"/>
  <c r="S421" i="14"/>
  <c r="R421" i="14"/>
  <c r="Q421" i="14"/>
  <c r="Y420" i="14"/>
  <c r="X420" i="14"/>
  <c r="W420" i="14"/>
  <c r="V420" i="14"/>
  <c r="U420" i="14"/>
  <c r="T420" i="14"/>
  <c r="S420" i="14"/>
  <c r="R420" i="14"/>
  <c r="Q420" i="14"/>
  <c r="Y419" i="14"/>
  <c r="X419" i="14"/>
  <c r="W419" i="14"/>
  <c r="V419" i="14"/>
  <c r="U419" i="14"/>
  <c r="T419" i="14"/>
  <c r="S419" i="14"/>
  <c r="R419" i="14"/>
  <c r="Q419" i="14"/>
  <c r="Y418" i="14"/>
  <c r="X418" i="14"/>
  <c r="W418" i="14"/>
  <c r="V418" i="14"/>
  <c r="U418" i="14"/>
  <c r="T418" i="14"/>
  <c r="S418" i="14"/>
  <c r="R418" i="14"/>
  <c r="Q418" i="14"/>
  <c r="Y417" i="14"/>
  <c r="X417" i="14"/>
  <c r="W417" i="14"/>
  <c r="V417" i="14"/>
  <c r="U417" i="14"/>
  <c r="T417" i="14"/>
  <c r="S417" i="14"/>
  <c r="R417" i="14"/>
  <c r="Q417" i="14"/>
  <c r="Y416" i="14"/>
  <c r="X416" i="14"/>
  <c r="W416" i="14"/>
  <c r="V416" i="14"/>
  <c r="U416" i="14"/>
  <c r="T416" i="14"/>
  <c r="S416" i="14"/>
  <c r="R416" i="14"/>
  <c r="Q416" i="14"/>
  <c r="Y415" i="14"/>
  <c r="X415" i="14"/>
  <c r="W415" i="14"/>
  <c r="V415" i="14"/>
  <c r="U415" i="14"/>
  <c r="T415" i="14"/>
  <c r="S415" i="14"/>
  <c r="R415" i="14"/>
  <c r="Q415" i="14"/>
  <c r="Y414" i="14"/>
  <c r="X414" i="14"/>
  <c r="W414" i="14"/>
  <c r="V414" i="14"/>
  <c r="U414" i="14"/>
  <c r="T414" i="14"/>
  <c r="S414" i="14"/>
  <c r="R414" i="14"/>
  <c r="Q414" i="14"/>
  <c r="Y413" i="14"/>
  <c r="X413" i="14"/>
  <c r="W413" i="14"/>
  <c r="V413" i="14"/>
  <c r="U413" i="14"/>
  <c r="T413" i="14"/>
  <c r="S413" i="14"/>
  <c r="R413" i="14"/>
  <c r="Q413" i="14"/>
  <c r="Y412" i="14"/>
  <c r="X412" i="14"/>
  <c r="W412" i="14"/>
  <c r="V412" i="14"/>
  <c r="U412" i="14"/>
  <c r="T412" i="14"/>
  <c r="S412" i="14"/>
  <c r="R412" i="14"/>
  <c r="Q412" i="14"/>
  <c r="O429" i="14"/>
  <c r="O428" i="14"/>
  <c r="O427" i="14"/>
  <c r="O426" i="14"/>
  <c r="O425" i="14"/>
  <c r="O424" i="14"/>
  <c r="O423" i="14"/>
  <c r="O422" i="14"/>
  <c r="O421" i="14"/>
  <c r="O420" i="14"/>
  <c r="O419" i="14"/>
  <c r="O418" i="14"/>
  <c r="O417" i="14"/>
  <c r="O416" i="14"/>
  <c r="O415" i="14"/>
  <c r="O414" i="14"/>
  <c r="O413" i="14"/>
  <c r="O412" i="14"/>
  <c r="Y401" i="14"/>
  <c r="X401" i="14"/>
  <c r="W401" i="14"/>
  <c r="V401" i="14"/>
  <c r="U401" i="14"/>
  <c r="T401" i="14"/>
  <c r="S401" i="14"/>
  <c r="R401" i="14"/>
  <c r="Q401" i="14"/>
  <c r="Y400" i="14"/>
  <c r="X400" i="14"/>
  <c r="W400" i="14"/>
  <c r="V400" i="14"/>
  <c r="U400" i="14"/>
  <c r="T400" i="14"/>
  <c r="S400" i="14"/>
  <c r="R400" i="14"/>
  <c r="Q400" i="14"/>
  <c r="Y399" i="14"/>
  <c r="X399" i="14"/>
  <c r="W399" i="14"/>
  <c r="V399" i="14"/>
  <c r="U399" i="14"/>
  <c r="T399" i="14"/>
  <c r="S399" i="14"/>
  <c r="R399" i="14"/>
  <c r="Q399" i="14"/>
  <c r="Y398" i="14"/>
  <c r="X398" i="14"/>
  <c r="W398" i="14"/>
  <c r="V398" i="14"/>
  <c r="U398" i="14"/>
  <c r="T398" i="14"/>
  <c r="S398" i="14"/>
  <c r="R398" i="14"/>
  <c r="Q398" i="14"/>
  <c r="Y397" i="14"/>
  <c r="X397" i="14"/>
  <c r="W397" i="14"/>
  <c r="V397" i="14"/>
  <c r="U397" i="14"/>
  <c r="T397" i="14"/>
  <c r="S397" i="14"/>
  <c r="R397" i="14"/>
  <c r="Q397" i="14"/>
  <c r="Y396" i="14"/>
  <c r="X396" i="14"/>
  <c r="W396" i="14"/>
  <c r="V396" i="14"/>
  <c r="U396" i="14"/>
  <c r="T396" i="14"/>
  <c r="S396" i="14"/>
  <c r="R396" i="14"/>
  <c r="Q396" i="14"/>
  <c r="Y395" i="14"/>
  <c r="X395" i="14"/>
  <c r="W395" i="14"/>
  <c r="V395" i="14"/>
  <c r="U395" i="14"/>
  <c r="T395" i="14"/>
  <c r="S395" i="14"/>
  <c r="R395" i="14"/>
  <c r="Q395" i="14"/>
  <c r="Y394" i="14"/>
  <c r="X394" i="14"/>
  <c r="W394" i="14"/>
  <c r="V394" i="14"/>
  <c r="U394" i="14"/>
  <c r="T394" i="14"/>
  <c r="S394" i="14"/>
  <c r="R394" i="14"/>
  <c r="Q394" i="14"/>
  <c r="Y393" i="14"/>
  <c r="X393" i="14"/>
  <c r="W393" i="14"/>
  <c r="V393" i="14"/>
  <c r="U393" i="14"/>
  <c r="T393" i="14"/>
  <c r="S393" i="14"/>
  <c r="R393" i="14"/>
  <c r="Q393" i="14"/>
  <c r="Y392" i="14"/>
  <c r="X392" i="14"/>
  <c r="W392" i="14"/>
  <c r="V392" i="14"/>
  <c r="U392" i="14"/>
  <c r="T392" i="14"/>
  <c r="S392" i="14"/>
  <c r="R392" i="14"/>
  <c r="Q392" i="14"/>
  <c r="Y391" i="14"/>
  <c r="X391" i="14"/>
  <c r="W391" i="14"/>
  <c r="V391" i="14"/>
  <c r="U391" i="14"/>
  <c r="T391" i="14"/>
  <c r="S391" i="14"/>
  <c r="R391" i="14"/>
  <c r="Q391" i="14"/>
  <c r="Y390" i="14"/>
  <c r="X390" i="14"/>
  <c r="W390" i="14"/>
  <c r="V390" i="14"/>
  <c r="U390" i="14"/>
  <c r="T390" i="14"/>
  <c r="S390" i="14"/>
  <c r="R390" i="14"/>
  <c r="Q390" i="14"/>
  <c r="Y389" i="14"/>
  <c r="X389" i="14"/>
  <c r="W389" i="14"/>
  <c r="V389" i="14"/>
  <c r="U389" i="14"/>
  <c r="T389" i="14"/>
  <c r="S389" i="14"/>
  <c r="R389" i="14"/>
  <c r="Q389" i="14"/>
  <c r="Y388" i="14"/>
  <c r="X388" i="14"/>
  <c r="W388" i="14"/>
  <c r="V388" i="14"/>
  <c r="U388" i="14"/>
  <c r="T388" i="14"/>
  <c r="S388" i="14"/>
  <c r="R388" i="14"/>
  <c r="Q388" i="14"/>
  <c r="Y387" i="14"/>
  <c r="X387" i="14"/>
  <c r="W387" i="14"/>
  <c r="V387" i="14"/>
  <c r="U387" i="14"/>
  <c r="T387" i="14"/>
  <c r="S387" i="14"/>
  <c r="R387" i="14"/>
  <c r="Q387" i="14"/>
  <c r="Y386" i="14"/>
  <c r="X386" i="14"/>
  <c r="W386" i="14"/>
  <c r="V386" i="14"/>
  <c r="U386" i="14"/>
  <c r="T386" i="14"/>
  <c r="S386" i="14"/>
  <c r="R386" i="14"/>
  <c r="Q386" i="14"/>
  <c r="Y385" i="14"/>
  <c r="X385" i="14"/>
  <c r="W385" i="14"/>
  <c r="V385" i="14"/>
  <c r="U385" i="14"/>
  <c r="T385" i="14"/>
  <c r="S385" i="14"/>
  <c r="R385" i="14"/>
  <c r="Q385" i="14"/>
  <c r="Y384" i="14"/>
  <c r="X384" i="14"/>
  <c r="W384" i="14"/>
  <c r="V384" i="14"/>
  <c r="U384" i="14"/>
  <c r="T384" i="14"/>
  <c r="S384" i="14"/>
  <c r="R384" i="14"/>
  <c r="Q384" i="14"/>
  <c r="O401" i="14"/>
  <c r="O400" i="14"/>
  <c r="O399" i="14"/>
  <c r="O398" i="14"/>
  <c r="O397" i="14"/>
  <c r="O396" i="14"/>
  <c r="O395" i="14"/>
  <c r="O394" i="14"/>
  <c r="O393" i="14"/>
  <c r="O392" i="14"/>
  <c r="O391" i="14"/>
  <c r="O390" i="14"/>
  <c r="O389" i="14"/>
  <c r="O388" i="14"/>
  <c r="O387" i="14"/>
  <c r="O386" i="14"/>
  <c r="O385" i="14"/>
  <c r="O384" i="14"/>
  <c r="AL363" i="14"/>
  <c r="AK363" i="14"/>
  <c r="AJ363" i="14"/>
  <c r="AI363" i="14"/>
  <c r="AH363" i="14"/>
  <c r="AG363" i="14"/>
  <c r="AF363" i="14"/>
  <c r="AE363" i="14"/>
  <c r="AD363" i="14"/>
  <c r="AL362" i="14"/>
  <c r="AK362" i="14"/>
  <c r="AJ362" i="14"/>
  <c r="AI362" i="14"/>
  <c r="AH362" i="14"/>
  <c r="AG362" i="14"/>
  <c r="AF362" i="14"/>
  <c r="AE362" i="14"/>
  <c r="AD362" i="14"/>
  <c r="AL361" i="14"/>
  <c r="AK361" i="14"/>
  <c r="AJ361" i="14"/>
  <c r="AI361" i="14"/>
  <c r="AH361" i="14"/>
  <c r="AG361" i="14"/>
  <c r="AF361" i="14"/>
  <c r="AE361" i="14"/>
  <c r="AD361" i="14"/>
  <c r="AL360" i="14"/>
  <c r="AK360" i="14"/>
  <c r="AJ360" i="14"/>
  <c r="AI360" i="14"/>
  <c r="AH360" i="14"/>
  <c r="AG360" i="14"/>
  <c r="AF360" i="14"/>
  <c r="AE360" i="14"/>
  <c r="AD360" i="14"/>
  <c r="AL359" i="14"/>
  <c r="AK359" i="14"/>
  <c r="AJ359" i="14"/>
  <c r="AI359" i="14"/>
  <c r="AH359" i="14"/>
  <c r="AG359" i="14"/>
  <c r="AF359" i="14"/>
  <c r="AE359" i="14"/>
  <c r="AD359" i="14"/>
  <c r="AL358" i="14"/>
  <c r="AK358" i="14"/>
  <c r="AJ358" i="14"/>
  <c r="AI358" i="14"/>
  <c r="AH358" i="14"/>
  <c r="AG358" i="14"/>
  <c r="AF358" i="14"/>
  <c r="AE358" i="14"/>
  <c r="AD358" i="14"/>
  <c r="AL357" i="14"/>
  <c r="AK357" i="14"/>
  <c r="AJ357" i="14"/>
  <c r="AI357" i="14"/>
  <c r="AH357" i="14"/>
  <c r="AG357" i="14"/>
  <c r="AF357" i="14"/>
  <c r="AE357" i="14"/>
  <c r="AD357" i="14"/>
  <c r="AL356" i="14"/>
  <c r="AK356" i="14"/>
  <c r="AJ356" i="14"/>
  <c r="AI356" i="14"/>
  <c r="AH356" i="14"/>
  <c r="AG356" i="14"/>
  <c r="AF356" i="14"/>
  <c r="AE356" i="14"/>
  <c r="AD356" i="14"/>
  <c r="AL355" i="14"/>
  <c r="AK355" i="14"/>
  <c r="AJ355" i="14"/>
  <c r="AI355" i="14"/>
  <c r="AH355" i="14"/>
  <c r="AG355" i="14"/>
  <c r="AF355" i="14"/>
  <c r="AE355" i="14"/>
  <c r="AD355" i="14"/>
  <c r="AL354" i="14"/>
  <c r="AK354" i="14"/>
  <c r="AJ354" i="14"/>
  <c r="AI354" i="14"/>
  <c r="AH354" i="14"/>
  <c r="AG354" i="14"/>
  <c r="AF354" i="14"/>
  <c r="AE354" i="14"/>
  <c r="AD354" i="14"/>
  <c r="AL353" i="14"/>
  <c r="AK353" i="14"/>
  <c r="AJ353" i="14"/>
  <c r="AI353" i="14"/>
  <c r="AH353" i="14"/>
  <c r="AG353" i="14"/>
  <c r="AF353" i="14"/>
  <c r="AE353" i="14"/>
  <c r="AD353" i="14"/>
  <c r="AL352" i="14"/>
  <c r="AK352" i="14"/>
  <c r="AJ352" i="14"/>
  <c r="AI352" i="14"/>
  <c r="AH352" i="14"/>
  <c r="AG352" i="14"/>
  <c r="AF352" i="14"/>
  <c r="AE352" i="14"/>
  <c r="AD352" i="14"/>
  <c r="AL351" i="14"/>
  <c r="AK351" i="14"/>
  <c r="AJ351" i="14"/>
  <c r="AI351" i="14"/>
  <c r="AH351" i="14"/>
  <c r="AG351" i="14"/>
  <c r="AF351" i="14"/>
  <c r="AE351" i="14"/>
  <c r="AD351" i="14"/>
  <c r="AL350" i="14"/>
  <c r="AK350" i="14"/>
  <c r="AJ350" i="14"/>
  <c r="AI350" i="14"/>
  <c r="AH350" i="14"/>
  <c r="AG350" i="14"/>
  <c r="AF350" i="14"/>
  <c r="AE350" i="14"/>
  <c r="AD350" i="14"/>
  <c r="AL349" i="14"/>
  <c r="AK349" i="14"/>
  <c r="AJ349" i="14"/>
  <c r="AI349" i="14"/>
  <c r="AH349" i="14"/>
  <c r="AG349" i="14"/>
  <c r="AF349" i="14"/>
  <c r="AE349" i="14"/>
  <c r="AD349" i="14"/>
  <c r="AL348" i="14"/>
  <c r="AK348" i="14"/>
  <c r="AJ348" i="14"/>
  <c r="AI348" i="14"/>
  <c r="AH348" i="14"/>
  <c r="AG348" i="14"/>
  <c r="AF348" i="14"/>
  <c r="AE348" i="14"/>
  <c r="AD348" i="14"/>
  <c r="AL347" i="14"/>
  <c r="AK347" i="14"/>
  <c r="AJ347" i="14"/>
  <c r="AI347" i="14"/>
  <c r="AH347" i="14"/>
  <c r="AG347" i="14"/>
  <c r="AF347" i="14"/>
  <c r="AE347" i="14"/>
  <c r="AD347" i="14"/>
  <c r="AL346" i="14"/>
  <c r="AK346" i="14"/>
  <c r="AJ346" i="14"/>
  <c r="AI346" i="14"/>
  <c r="AH346" i="14"/>
  <c r="AG346" i="14"/>
  <c r="AF346" i="14"/>
  <c r="AE346" i="14"/>
  <c r="AD346" i="14"/>
  <c r="AC346" i="14"/>
  <c r="AL335" i="14"/>
  <c r="AK335" i="14"/>
  <c r="AJ335" i="14"/>
  <c r="AI335" i="14"/>
  <c r="AH335" i="14"/>
  <c r="AG335" i="14"/>
  <c r="AF335" i="14"/>
  <c r="AE335" i="14"/>
  <c r="AD335" i="14"/>
  <c r="AL334" i="14"/>
  <c r="AK334" i="14"/>
  <c r="AJ334" i="14"/>
  <c r="AI334" i="14"/>
  <c r="AH334" i="14"/>
  <c r="AG334" i="14"/>
  <c r="AF334" i="14"/>
  <c r="AE334" i="14"/>
  <c r="AD334" i="14"/>
  <c r="AL333" i="14"/>
  <c r="AK333" i="14"/>
  <c r="AJ333" i="14"/>
  <c r="AI333" i="14"/>
  <c r="AH333" i="14"/>
  <c r="AG333" i="14"/>
  <c r="AF333" i="14"/>
  <c r="AE333" i="14"/>
  <c r="AD333" i="14"/>
  <c r="AL332" i="14"/>
  <c r="AK332" i="14"/>
  <c r="AJ332" i="14"/>
  <c r="AI332" i="14"/>
  <c r="AH332" i="14"/>
  <c r="AG332" i="14"/>
  <c r="AF332" i="14"/>
  <c r="AE332" i="14"/>
  <c r="AD332" i="14"/>
  <c r="AL331" i="14"/>
  <c r="AK331" i="14"/>
  <c r="AJ331" i="14"/>
  <c r="AI331" i="14"/>
  <c r="AH331" i="14"/>
  <c r="AG331" i="14"/>
  <c r="AF331" i="14"/>
  <c r="AE331" i="14"/>
  <c r="AD331" i="14"/>
  <c r="AL330" i="14"/>
  <c r="AK330" i="14"/>
  <c r="AJ330" i="14"/>
  <c r="AI330" i="14"/>
  <c r="AH330" i="14"/>
  <c r="AG330" i="14"/>
  <c r="AF330" i="14"/>
  <c r="AE330" i="14"/>
  <c r="AD330" i="14"/>
  <c r="AL329" i="14"/>
  <c r="AK329" i="14"/>
  <c r="AJ329" i="14"/>
  <c r="AI329" i="14"/>
  <c r="AH329" i="14"/>
  <c r="AG329" i="14"/>
  <c r="AF329" i="14"/>
  <c r="AE329" i="14"/>
  <c r="AD329" i="14"/>
  <c r="AL328" i="14"/>
  <c r="AK328" i="14"/>
  <c r="AJ328" i="14"/>
  <c r="AI328" i="14"/>
  <c r="AH328" i="14"/>
  <c r="AG328" i="14"/>
  <c r="AF328" i="14"/>
  <c r="AE328" i="14"/>
  <c r="AD328" i="14"/>
  <c r="AL327" i="14"/>
  <c r="AK327" i="14"/>
  <c r="AJ327" i="14"/>
  <c r="AI327" i="14"/>
  <c r="AH327" i="14"/>
  <c r="AG327" i="14"/>
  <c r="AF327" i="14"/>
  <c r="AE327" i="14"/>
  <c r="AD327" i="14"/>
  <c r="AL326" i="14"/>
  <c r="AK326" i="14"/>
  <c r="AJ326" i="14"/>
  <c r="AI326" i="14"/>
  <c r="AH326" i="14"/>
  <c r="AG326" i="14"/>
  <c r="AF326" i="14"/>
  <c r="AE326" i="14"/>
  <c r="AD326" i="14"/>
  <c r="AL325" i="14"/>
  <c r="AK325" i="14"/>
  <c r="AJ325" i="14"/>
  <c r="AI325" i="14"/>
  <c r="AH325" i="14"/>
  <c r="AG325" i="14"/>
  <c r="AF325" i="14"/>
  <c r="AE325" i="14"/>
  <c r="AD325" i="14"/>
  <c r="AL324" i="14"/>
  <c r="AK324" i="14"/>
  <c r="AJ324" i="14"/>
  <c r="AI324" i="14"/>
  <c r="AH324" i="14"/>
  <c r="AG324" i="14"/>
  <c r="AF324" i="14"/>
  <c r="AE324" i="14"/>
  <c r="AD324" i="14"/>
  <c r="AL323" i="14"/>
  <c r="AK323" i="14"/>
  <c r="AJ323" i="14"/>
  <c r="AI323" i="14"/>
  <c r="AH323" i="14"/>
  <c r="AG323" i="14"/>
  <c r="AF323" i="14"/>
  <c r="AE323" i="14"/>
  <c r="AD323" i="14"/>
  <c r="AL322" i="14"/>
  <c r="AK322" i="14"/>
  <c r="AJ322" i="14"/>
  <c r="AI322" i="14"/>
  <c r="AH322" i="14"/>
  <c r="AG322" i="14"/>
  <c r="AF322" i="14"/>
  <c r="AE322" i="14"/>
  <c r="AD322" i="14"/>
  <c r="AL321" i="14"/>
  <c r="AK321" i="14"/>
  <c r="AJ321" i="14"/>
  <c r="AI321" i="14"/>
  <c r="AH321" i="14"/>
  <c r="AG321" i="14"/>
  <c r="AF321" i="14"/>
  <c r="AE321" i="14"/>
  <c r="AD321" i="14"/>
  <c r="AL320" i="14"/>
  <c r="AK320" i="14"/>
  <c r="AJ320" i="14"/>
  <c r="AI320" i="14"/>
  <c r="AH320" i="14"/>
  <c r="AG320" i="14"/>
  <c r="AF320" i="14"/>
  <c r="AE320" i="14"/>
  <c r="AD320" i="14"/>
  <c r="AL319" i="14"/>
  <c r="AK319" i="14"/>
  <c r="AJ319" i="14"/>
  <c r="AI319" i="14"/>
  <c r="AH319" i="14"/>
  <c r="AG319" i="14"/>
  <c r="AF319" i="14"/>
  <c r="AE319" i="14"/>
  <c r="AD319" i="14"/>
  <c r="AL318" i="14"/>
  <c r="AK318" i="14"/>
  <c r="AJ318" i="14"/>
  <c r="AI318" i="14"/>
  <c r="AH318" i="14"/>
  <c r="AG318" i="14"/>
  <c r="AF318" i="14"/>
  <c r="AE318" i="14"/>
  <c r="AD318" i="14"/>
  <c r="AL307" i="14"/>
  <c r="AK307" i="14"/>
  <c r="AJ307" i="14"/>
  <c r="AI307" i="14"/>
  <c r="AH307" i="14"/>
  <c r="AG307" i="14"/>
  <c r="AF307" i="14"/>
  <c r="AE307" i="14"/>
  <c r="AD307" i="14"/>
  <c r="AL306" i="14"/>
  <c r="AK306" i="14"/>
  <c r="AJ306" i="14"/>
  <c r="AI306" i="14"/>
  <c r="AH306" i="14"/>
  <c r="AG306" i="14"/>
  <c r="AF306" i="14"/>
  <c r="AE306" i="14"/>
  <c r="AD306" i="14"/>
  <c r="AL305" i="14"/>
  <c r="AK305" i="14"/>
  <c r="AJ305" i="14"/>
  <c r="AI305" i="14"/>
  <c r="AH305" i="14"/>
  <c r="AG305" i="14"/>
  <c r="AF305" i="14"/>
  <c r="AE305" i="14"/>
  <c r="AD305" i="14"/>
  <c r="AL304" i="14"/>
  <c r="AK304" i="14"/>
  <c r="AJ304" i="14"/>
  <c r="AI304" i="14"/>
  <c r="AH304" i="14"/>
  <c r="AG304" i="14"/>
  <c r="AF304" i="14"/>
  <c r="AE304" i="14"/>
  <c r="AD304" i="14"/>
  <c r="AL303" i="14"/>
  <c r="AK303" i="14"/>
  <c r="AJ303" i="14"/>
  <c r="AI303" i="14"/>
  <c r="AH303" i="14"/>
  <c r="AG303" i="14"/>
  <c r="AF303" i="14"/>
  <c r="AE303" i="14"/>
  <c r="AD303" i="14"/>
  <c r="AL302" i="14"/>
  <c r="AK302" i="14"/>
  <c r="AJ302" i="14"/>
  <c r="AI302" i="14"/>
  <c r="AH302" i="14"/>
  <c r="AG302" i="14"/>
  <c r="AF302" i="14"/>
  <c r="AE302" i="14"/>
  <c r="AD302" i="14"/>
  <c r="AL301" i="14"/>
  <c r="AK301" i="14"/>
  <c r="AJ301" i="14"/>
  <c r="AI301" i="14"/>
  <c r="AH301" i="14"/>
  <c r="AG301" i="14"/>
  <c r="AF301" i="14"/>
  <c r="AE301" i="14"/>
  <c r="AD301" i="14"/>
  <c r="AL300" i="14"/>
  <c r="AK300" i="14"/>
  <c r="AJ300" i="14"/>
  <c r="AI300" i="14"/>
  <c r="AH300" i="14"/>
  <c r="AG300" i="14"/>
  <c r="AF300" i="14"/>
  <c r="AE300" i="14"/>
  <c r="AD300" i="14"/>
  <c r="AL299" i="14"/>
  <c r="AK299" i="14"/>
  <c r="AJ299" i="14"/>
  <c r="AI299" i="14"/>
  <c r="AH299" i="14"/>
  <c r="AG299" i="14"/>
  <c r="AF299" i="14"/>
  <c r="AE299" i="14"/>
  <c r="AD299" i="14"/>
  <c r="AL298" i="14"/>
  <c r="AK298" i="14"/>
  <c r="AJ298" i="14"/>
  <c r="AI298" i="14"/>
  <c r="AH298" i="14"/>
  <c r="AG298" i="14"/>
  <c r="AF298" i="14"/>
  <c r="AE298" i="14"/>
  <c r="AD298" i="14"/>
  <c r="AL297" i="14"/>
  <c r="AK297" i="14"/>
  <c r="AJ297" i="14"/>
  <c r="AI297" i="14"/>
  <c r="AH297" i="14"/>
  <c r="AG297" i="14"/>
  <c r="AF297" i="14"/>
  <c r="AE297" i="14"/>
  <c r="AD297" i="14"/>
  <c r="AL296" i="14"/>
  <c r="AK296" i="14"/>
  <c r="AJ296" i="14"/>
  <c r="AI296" i="14"/>
  <c r="AH296" i="14"/>
  <c r="AG296" i="14"/>
  <c r="AF296" i="14"/>
  <c r="AE296" i="14"/>
  <c r="AD296" i="14"/>
  <c r="AL295" i="14"/>
  <c r="AK295" i="14"/>
  <c r="AJ295" i="14"/>
  <c r="AI295" i="14"/>
  <c r="AH295" i="14"/>
  <c r="AG295" i="14"/>
  <c r="AF295" i="14"/>
  <c r="AE295" i="14"/>
  <c r="AD295" i="14"/>
  <c r="AL294" i="14"/>
  <c r="AK294" i="14"/>
  <c r="AJ294" i="14"/>
  <c r="AI294" i="14"/>
  <c r="AH294" i="14"/>
  <c r="AG294" i="14"/>
  <c r="AF294" i="14"/>
  <c r="AE294" i="14"/>
  <c r="AD294" i="14"/>
  <c r="AL293" i="14"/>
  <c r="AK293" i="14"/>
  <c r="AJ293" i="14"/>
  <c r="AI293" i="14"/>
  <c r="AH293" i="14"/>
  <c r="AG293" i="14"/>
  <c r="AF293" i="14"/>
  <c r="AE293" i="14"/>
  <c r="AD293" i="14"/>
  <c r="AL292" i="14"/>
  <c r="AK292" i="14"/>
  <c r="AJ292" i="14"/>
  <c r="AI292" i="14"/>
  <c r="AH292" i="14"/>
  <c r="AG292" i="14"/>
  <c r="AF292" i="14"/>
  <c r="AE292" i="14"/>
  <c r="AD292" i="14"/>
  <c r="AL291" i="14"/>
  <c r="AK291" i="14"/>
  <c r="AJ291" i="14"/>
  <c r="AI291" i="14"/>
  <c r="AH291" i="14"/>
  <c r="AG291" i="14"/>
  <c r="AF291" i="14"/>
  <c r="AE291" i="14"/>
  <c r="AD291" i="14"/>
  <c r="AL290" i="14"/>
  <c r="AK290" i="14"/>
  <c r="AJ290" i="14"/>
  <c r="AI290" i="14"/>
  <c r="AH290" i="14"/>
  <c r="AG290" i="14"/>
  <c r="AF290" i="14"/>
  <c r="AE290" i="14"/>
  <c r="AD290" i="14"/>
  <c r="AL279" i="14"/>
  <c r="AK279" i="14"/>
  <c r="AJ279" i="14"/>
  <c r="AI279" i="14"/>
  <c r="AH279" i="14"/>
  <c r="AG279" i="14"/>
  <c r="AF279" i="14"/>
  <c r="AE279" i="14"/>
  <c r="AD279" i="14"/>
  <c r="AL278" i="14"/>
  <c r="AK278" i="14"/>
  <c r="AJ278" i="14"/>
  <c r="AI278" i="14"/>
  <c r="AH278" i="14"/>
  <c r="AG278" i="14"/>
  <c r="AF278" i="14"/>
  <c r="AE278" i="14"/>
  <c r="AD278" i="14"/>
  <c r="AL277" i="14"/>
  <c r="AK277" i="14"/>
  <c r="AJ277" i="14"/>
  <c r="AI277" i="14"/>
  <c r="AH277" i="14"/>
  <c r="AG277" i="14"/>
  <c r="AF277" i="14"/>
  <c r="AE277" i="14"/>
  <c r="AD277" i="14"/>
  <c r="AL276" i="14"/>
  <c r="AK276" i="14"/>
  <c r="AJ276" i="14"/>
  <c r="AI276" i="14"/>
  <c r="AH276" i="14"/>
  <c r="AG276" i="14"/>
  <c r="AF276" i="14"/>
  <c r="AE276" i="14"/>
  <c r="AD276" i="14"/>
  <c r="AL275" i="14"/>
  <c r="AK275" i="14"/>
  <c r="AJ275" i="14"/>
  <c r="AI275" i="14"/>
  <c r="AH275" i="14"/>
  <c r="AG275" i="14"/>
  <c r="AF275" i="14"/>
  <c r="AE275" i="14"/>
  <c r="AD275" i="14"/>
  <c r="AL274" i="14"/>
  <c r="AK274" i="14"/>
  <c r="AJ274" i="14"/>
  <c r="AI274" i="14"/>
  <c r="AH274" i="14"/>
  <c r="AG274" i="14"/>
  <c r="AF274" i="14"/>
  <c r="AE274" i="14"/>
  <c r="AD274" i="14"/>
  <c r="AL273" i="14"/>
  <c r="AK273" i="14"/>
  <c r="AJ273" i="14"/>
  <c r="AI273" i="14"/>
  <c r="AH273" i="14"/>
  <c r="AG273" i="14"/>
  <c r="AF273" i="14"/>
  <c r="AE273" i="14"/>
  <c r="AD273" i="14"/>
  <c r="AL272" i="14"/>
  <c r="AK272" i="14"/>
  <c r="AJ272" i="14"/>
  <c r="AI272" i="14"/>
  <c r="AH272" i="14"/>
  <c r="AG272" i="14"/>
  <c r="AF272" i="14"/>
  <c r="AE272" i="14"/>
  <c r="AD272" i="14"/>
  <c r="AL271" i="14"/>
  <c r="AK271" i="14"/>
  <c r="AJ271" i="14"/>
  <c r="AI271" i="14"/>
  <c r="AH271" i="14"/>
  <c r="AG271" i="14"/>
  <c r="AF271" i="14"/>
  <c r="AE271" i="14"/>
  <c r="AD271" i="14"/>
  <c r="AL270" i="14"/>
  <c r="AK270" i="14"/>
  <c r="AJ270" i="14"/>
  <c r="AI270" i="14"/>
  <c r="AH270" i="14"/>
  <c r="AG270" i="14"/>
  <c r="AF270" i="14"/>
  <c r="AE270" i="14"/>
  <c r="AD270" i="14"/>
  <c r="AL269" i="14"/>
  <c r="AK269" i="14"/>
  <c r="AJ269" i="14"/>
  <c r="AI269" i="14"/>
  <c r="AH269" i="14"/>
  <c r="AG269" i="14"/>
  <c r="AF269" i="14"/>
  <c r="AE269" i="14"/>
  <c r="AD269" i="14"/>
  <c r="AL268" i="14"/>
  <c r="AK268" i="14"/>
  <c r="AJ268" i="14"/>
  <c r="AI268" i="14"/>
  <c r="AH268" i="14"/>
  <c r="AG268" i="14"/>
  <c r="AF268" i="14"/>
  <c r="AE268" i="14"/>
  <c r="AD268" i="14"/>
  <c r="AL267" i="14"/>
  <c r="AK267" i="14"/>
  <c r="AJ267" i="14"/>
  <c r="AI267" i="14"/>
  <c r="AH267" i="14"/>
  <c r="AG267" i="14"/>
  <c r="AF267" i="14"/>
  <c r="AE267" i="14"/>
  <c r="AD267" i="14"/>
  <c r="AL266" i="14"/>
  <c r="AK266" i="14"/>
  <c r="AJ266" i="14"/>
  <c r="AI266" i="14"/>
  <c r="AH266" i="14"/>
  <c r="AG266" i="14"/>
  <c r="AF266" i="14"/>
  <c r="AE266" i="14"/>
  <c r="AD266" i="14"/>
  <c r="AL265" i="14"/>
  <c r="AK265" i="14"/>
  <c r="AJ265" i="14"/>
  <c r="AI265" i="14"/>
  <c r="AH265" i="14"/>
  <c r="AG265" i="14"/>
  <c r="AF265" i="14"/>
  <c r="AE265" i="14"/>
  <c r="AD265" i="14"/>
  <c r="AL264" i="14"/>
  <c r="AK264" i="14"/>
  <c r="AJ264" i="14"/>
  <c r="AI264" i="14"/>
  <c r="AH264" i="14"/>
  <c r="AG264" i="14"/>
  <c r="AF264" i="14"/>
  <c r="AE264" i="14"/>
  <c r="AD264" i="14"/>
  <c r="AL263" i="14"/>
  <c r="AK263" i="14"/>
  <c r="AJ263" i="14"/>
  <c r="AI263" i="14"/>
  <c r="AH263" i="14"/>
  <c r="AG263" i="14"/>
  <c r="AF263" i="14"/>
  <c r="AE263" i="14"/>
  <c r="AD263" i="14"/>
  <c r="AL262" i="14"/>
  <c r="AK262" i="14"/>
  <c r="AJ262" i="14"/>
  <c r="AI262" i="14"/>
  <c r="AH262" i="14"/>
  <c r="AG262" i="14"/>
  <c r="AF262" i="14"/>
  <c r="AE262" i="14"/>
  <c r="AD262" i="14"/>
  <c r="AB33" i="14"/>
  <c r="AB32" i="14"/>
  <c r="AB31" i="14"/>
  <c r="AB30" i="14"/>
  <c r="AB29" i="14"/>
  <c r="AB28" i="14"/>
  <c r="AB27" i="14"/>
  <c r="AB26" i="14"/>
  <c r="AB25" i="14"/>
  <c r="AB24" i="14"/>
  <c r="AB23" i="14"/>
  <c r="AB22" i="14"/>
  <c r="AB21" i="14"/>
  <c r="AB20" i="14"/>
  <c r="AB19" i="14"/>
  <c r="AB18" i="14"/>
  <c r="AB17" i="14"/>
  <c r="AB16" i="14"/>
  <c r="Y279" i="14"/>
  <c r="X279" i="14"/>
  <c r="W279" i="14"/>
  <c r="V279" i="14"/>
  <c r="U279" i="14"/>
  <c r="T279" i="14"/>
  <c r="S279" i="14"/>
  <c r="R279" i="14"/>
  <c r="Q279" i="14"/>
  <c r="Y278" i="14"/>
  <c r="X278" i="14"/>
  <c r="W278" i="14"/>
  <c r="V278" i="14"/>
  <c r="U278" i="14"/>
  <c r="T278" i="14"/>
  <c r="S278" i="14"/>
  <c r="R278" i="14"/>
  <c r="Q278" i="14"/>
  <c r="Y277" i="14"/>
  <c r="X277" i="14"/>
  <c r="W277" i="14"/>
  <c r="V277" i="14"/>
  <c r="U277" i="14"/>
  <c r="T277" i="14"/>
  <c r="S277" i="14"/>
  <c r="R277" i="14"/>
  <c r="Q277" i="14"/>
  <c r="Y276" i="14"/>
  <c r="X276" i="14"/>
  <c r="W276" i="14"/>
  <c r="V276" i="14"/>
  <c r="U276" i="14"/>
  <c r="T276" i="14"/>
  <c r="S276" i="14"/>
  <c r="R276" i="14"/>
  <c r="Q276" i="14"/>
  <c r="Y275" i="14"/>
  <c r="X275" i="14"/>
  <c r="W275" i="14"/>
  <c r="V275" i="14"/>
  <c r="U275" i="14"/>
  <c r="T275" i="14"/>
  <c r="S275" i="14"/>
  <c r="R275" i="14"/>
  <c r="Q275" i="14"/>
  <c r="Y274" i="14"/>
  <c r="X274" i="14"/>
  <c r="W274" i="14"/>
  <c r="V274" i="14"/>
  <c r="U274" i="14"/>
  <c r="T274" i="14"/>
  <c r="S274" i="14"/>
  <c r="R274" i="14"/>
  <c r="Q274" i="14"/>
  <c r="Y273" i="14"/>
  <c r="X273" i="14"/>
  <c r="W273" i="14"/>
  <c r="V273" i="14"/>
  <c r="U273" i="14"/>
  <c r="T273" i="14"/>
  <c r="S273" i="14"/>
  <c r="R273" i="14"/>
  <c r="Q273" i="14"/>
  <c r="Y272" i="14"/>
  <c r="X272" i="14"/>
  <c r="W272" i="14"/>
  <c r="V272" i="14"/>
  <c r="U272" i="14"/>
  <c r="T272" i="14"/>
  <c r="S272" i="14"/>
  <c r="R272" i="14"/>
  <c r="Q272" i="14"/>
  <c r="Y271" i="14"/>
  <c r="X271" i="14"/>
  <c r="W271" i="14"/>
  <c r="V271" i="14"/>
  <c r="U271" i="14"/>
  <c r="T271" i="14"/>
  <c r="S271" i="14"/>
  <c r="R271" i="14"/>
  <c r="Q271" i="14"/>
  <c r="Y270" i="14"/>
  <c r="X270" i="14"/>
  <c r="W270" i="14"/>
  <c r="V270" i="14"/>
  <c r="U270" i="14"/>
  <c r="T270" i="14"/>
  <c r="S270" i="14"/>
  <c r="R270" i="14"/>
  <c r="Q270" i="14"/>
  <c r="Y269" i="14"/>
  <c r="X269" i="14"/>
  <c r="W269" i="14"/>
  <c r="V269" i="14"/>
  <c r="U269" i="14"/>
  <c r="T269" i="14"/>
  <c r="S269" i="14"/>
  <c r="R269" i="14"/>
  <c r="Q269" i="14"/>
  <c r="Y268" i="14"/>
  <c r="X268" i="14"/>
  <c r="W268" i="14"/>
  <c r="V268" i="14"/>
  <c r="U268" i="14"/>
  <c r="T268" i="14"/>
  <c r="S268" i="14"/>
  <c r="R268" i="14"/>
  <c r="Q268" i="14"/>
  <c r="Y267" i="14"/>
  <c r="X267" i="14"/>
  <c r="W267" i="14"/>
  <c r="V267" i="14"/>
  <c r="U267" i="14"/>
  <c r="T267" i="14"/>
  <c r="S267" i="14"/>
  <c r="R267" i="14"/>
  <c r="Q267" i="14"/>
  <c r="Y266" i="14"/>
  <c r="X266" i="14"/>
  <c r="W266" i="14"/>
  <c r="V266" i="14"/>
  <c r="U266" i="14"/>
  <c r="T266" i="14"/>
  <c r="S266" i="14"/>
  <c r="R266" i="14"/>
  <c r="Q266" i="14"/>
  <c r="Y265" i="14"/>
  <c r="X265" i="14"/>
  <c r="W265" i="14"/>
  <c r="V265" i="14"/>
  <c r="U265" i="14"/>
  <c r="T265" i="14"/>
  <c r="S265" i="14"/>
  <c r="R265" i="14"/>
  <c r="Q265" i="14"/>
  <c r="Y264" i="14"/>
  <c r="X264" i="14"/>
  <c r="W264" i="14"/>
  <c r="V264" i="14"/>
  <c r="U264" i="14"/>
  <c r="T264" i="14"/>
  <c r="S264" i="14"/>
  <c r="R264" i="14"/>
  <c r="Q264" i="14"/>
  <c r="Y263" i="14"/>
  <c r="X263" i="14"/>
  <c r="W263" i="14"/>
  <c r="V263" i="14"/>
  <c r="U263" i="14"/>
  <c r="T263" i="14"/>
  <c r="S263" i="14"/>
  <c r="R263" i="14"/>
  <c r="Q263" i="14"/>
  <c r="Y262" i="14"/>
  <c r="X262" i="14"/>
  <c r="W262" i="14"/>
  <c r="V262" i="14"/>
  <c r="U262" i="14"/>
  <c r="T262" i="14"/>
  <c r="S262" i="14"/>
  <c r="R262" i="14"/>
  <c r="Q262" i="14"/>
  <c r="Y307" i="14"/>
  <c r="X307" i="14"/>
  <c r="W307" i="14"/>
  <c r="V307" i="14"/>
  <c r="U307" i="14"/>
  <c r="T307" i="14"/>
  <c r="S307" i="14"/>
  <c r="R307" i="14"/>
  <c r="Q307" i="14"/>
  <c r="Y306" i="14"/>
  <c r="X306" i="14"/>
  <c r="W306" i="14"/>
  <c r="V306" i="14"/>
  <c r="U306" i="14"/>
  <c r="T306" i="14"/>
  <c r="S306" i="14"/>
  <c r="R306" i="14"/>
  <c r="Q306" i="14"/>
  <c r="Y305" i="14"/>
  <c r="X305" i="14"/>
  <c r="W305" i="14"/>
  <c r="V305" i="14"/>
  <c r="U305" i="14"/>
  <c r="T305" i="14"/>
  <c r="S305" i="14"/>
  <c r="R305" i="14"/>
  <c r="Q305" i="14"/>
  <c r="Y304" i="14"/>
  <c r="X304" i="14"/>
  <c r="W304" i="14"/>
  <c r="V304" i="14"/>
  <c r="U304" i="14"/>
  <c r="T304" i="14"/>
  <c r="S304" i="14"/>
  <c r="R304" i="14"/>
  <c r="Q304" i="14"/>
  <c r="Y303" i="14"/>
  <c r="X303" i="14"/>
  <c r="W303" i="14"/>
  <c r="V303" i="14"/>
  <c r="U303" i="14"/>
  <c r="T303" i="14"/>
  <c r="S303" i="14"/>
  <c r="R303" i="14"/>
  <c r="Q303" i="14"/>
  <c r="Y302" i="14"/>
  <c r="X302" i="14"/>
  <c r="W302" i="14"/>
  <c r="V302" i="14"/>
  <c r="U302" i="14"/>
  <c r="T302" i="14"/>
  <c r="S302" i="14"/>
  <c r="R302" i="14"/>
  <c r="Q302" i="14"/>
  <c r="Y301" i="14"/>
  <c r="X301" i="14"/>
  <c r="W301" i="14"/>
  <c r="V301" i="14"/>
  <c r="U301" i="14"/>
  <c r="T301" i="14"/>
  <c r="S301" i="14"/>
  <c r="R301" i="14"/>
  <c r="Q301" i="14"/>
  <c r="Y300" i="14"/>
  <c r="X300" i="14"/>
  <c r="W300" i="14"/>
  <c r="V300" i="14"/>
  <c r="U300" i="14"/>
  <c r="T300" i="14"/>
  <c r="S300" i="14"/>
  <c r="R300" i="14"/>
  <c r="Q300" i="14"/>
  <c r="Y299" i="14"/>
  <c r="X299" i="14"/>
  <c r="W299" i="14"/>
  <c r="V299" i="14"/>
  <c r="U299" i="14"/>
  <c r="T299" i="14"/>
  <c r="S299" i="14"/>
  <c r="R299" i="14"/>
  <c r="Q299" i="14"/>
  <c r="Y298" i="14"/>
  <c r="X298" i="14"/>
  <c r="W298" i="14"/>
  <c r="V298" i="14"/>
  <c r="U298" i="14"/>
  <c r="T298" i="14"/>
  <c r="S298" i="14"/>
  <c r="R298" i="14"/>
  <c r="Q298" i="14"/>
  <c r="Y297" i="14"/>
  <c r="X297" i="14"/>
  <c r="W297" i="14"/>
  <c r="V297" i="14"/>
  <c r="U297" i="14"/>
  <c r="T297" i="14"/>
  <c r="S297" i="14"/>
  <c r="R297" i="14"/>
  <c r="Q297" i="14"/>
  <c r="Y296" i="14"/>
  <c r="X296" i="14"/>
  <c r="W296" i="14"/>
  <c r="V296" i="14"/>
  <c r="U296" i="14"/>
  <c r="T296" i="14"/>
  <c r="S296" i="14"/>
  <c r="R296" i="14"/>
  <c r="Q296" i="14"/>
  <c r="Y295" i="14"/>
  <c r="X295" i="14"/>
  <c r="W295" i="14"/>
  <c r="V295" i="14"/>
  <c r="U295" i="14"/>
  <c r="T295" i="14"/>
  <c r="S295" i="14"/>
  <c r="R295" i="14"/>
  <c r="Q295" i="14"/>
  <c r="Y294" i="14"/>
  <c r="X294" i="14"/>
  <c r="W294" i="14"/>
  <c r="V294" i="14"/>
  <c r="U294" i="14"/>
  <c r="T294" i="14"/>
  <c r="S294" i="14"/>
  <c r="R294" i="14"/>
  <c r="Q294" i="14"/>
  <c r="Y293" i="14"/>
  <c r="X293" i="14"/>
  <c r="W293" i="14"/>
  <c r="V293" i="14"/>
  <c r="U293" i="14"/>
  <c r="T293" i="14"/>
  <c r="S293" i="14"/>
  <c r="R293" i="14"/>
  <c r="Q293" i="14"/>
  <c r="Y292" i="14"/>
  <c r="X292" i="14"/>
  <c r="W292" i="14"/>
  <c r="V292" i="14"/>
  <c r="U292" i="14"/>
  <c r="T292" i="14"/>
  <c r="S292" i="14"/>
  <c r="R292" i="14"/>
  <c r="Q292" i="14"/>
  <c r="Y291" i="14"/>
  <c r="X291" i="14"/>
  <c r="W291" i="14"/>
  <c r="V291" i="14"/>
  <c r="U291" i="14"/>
  <c r="T291" i="14"/>
  <c r="S291" i="14"/>
  <c r="R291" i="14"/>
  <c r="Q291" i="14"/>
  <c r="Y290" i="14"/>
  <c r="X290" i="14"/>
  <c r="W290" i="14"/>
  <c r="V290" i="14"/>
  <c r="U290" i="14"/>
  <c r="T290" i="14"/>
  <c r="S290" i="14"/>
  <c r="R290" i="14"/>
  <c r="Q290" i="14"/>
  <c r="Y335" i="14"/>
  <c r="X335" i="14"/>
  <c r="W335" i="14"/>
  <c r="V335" i="14"/>
  <c r="U335" i="14"/>
  <c r="T335" i="14"/>
  <c r="S335" i="14"/>
  <c r="R335" i="14"/>
  <c r="Q335" i="14"/>
  <c r="Y334" i="14"/>
  <c r="X334" i="14"/>
  <c r="W334" i="14"/>
  <c r="V334" i="14"/>
  <c r="U334" i="14"/>
  <c r="T334" i="14"/>
  <c r="S334" i="14"/>
  <c r="R334" i="14"/>
  <c r="Q334" i="14"/>
  <c r="Y333" i="14"/>
  <c r="X333" i="14"/>
  <c r="W333" i="14"/>
  <c r="V333" i="14"/>
  <c r="U333" i="14"/>
  <c r="T333" i="14"/>
  <c r="S333" i="14"/>
  <c r="R333" i="14"/>
  <c r="Q333" i="14"/>
  <c r="Y332" i="14"/>
  <c r="X332" i="14"/>
  <c r="W332" i="14"/>
  <c r="V332" i="14"/>
  <c r="U332" i="14"/>
  <c r="T332" i="14"/>
  <c r="S332" i="14"/>
  <c r="R332" i="14"/>
  <c r="Q332" i="14"/>
  <c r="Y331" i="14"/>
  <c r="X331" i="14"/>
  <c r="W331" i="14"/>
  <c r="V331" i="14"/>
  <c r="U331" i="14"/>
  <c r="T331" i="14"/>
  <c r="S331" i="14"/>
  <c r="R331" i="14"/>
  <c r="Q331" i="14"/>
  <c r="Y330" i="14"/>
  <c r="X330" i="14"/>
  <c r="W330" i="14"/>
  <c r="V330" i="14"/>
  <c r="U330" i="14"/>
  <c r="T330" i="14"/>
  <c r="S330" i="14"/>
  <c r="R330" i="14"/>
  <c r="Q330" i="14"/>
  <c r="Y329" i="14"/>
  <c r="X329" i="14"/>
  <c r="W329" i="14"/>
  <c r="V329" i="14"/>
  <c r="U329" i="14"/>
  <c r="T329" i="14"/>
  <c r="S329" i="14"/>
  <c r="R329" i="14"/>
  <c r="Q329" i="14"/>
  <c r="Y328" i="14"/>
  <c r="X328" i="14"/>
  <c r="W328" i="14"/>
  <c r="V328" i="14"/>
  <c r="U328" i="14"/>
  <c r="T328" i="14"/>
  <c r="S328" i="14"/>
  <c r="R328" i="14"/>
  <c r="Q328" i="14"/>
  <c r="Y327" i="14"/>
  <c r="X327" i="14"/>
  <c r="W327" i="14"/>
  <c r="V327" i="14"/>
  <c r="U327" i="14"/>
  <c r="T327" i="14"/>
  <c r="S327" i="14"/>
  <c r="R327" i="14"/>
  <c r="Q327" i="14"/>
  <c r="Y326" i="14"/>
  <c r="X326" i="14"/>
  <c r="W326" i="14"/>
  <c r="V326" i="14"/>
  <c r="U326" i="14"/>
  <c r="T326" i="14"/>
  <c r="S326" i="14"/>
  <c r="R326" i="14"/>
  <c r="Q326" i="14"/>
  <c r="Y325" i="14"/>
  <c r="X325" i="14"/>
  <c r="W325" i="14"/>
  <c r="V325" i="14"/>
  <c r="U325" i="14"/>
  <c r="T325" i="14"/>
  <c r="S325" i="14"/>
  <c r="R325" i="14"/>
  <c r="Q325" i="14"/>
  <c r="Y324" i="14"/>
  <c r="X324" i="14"/>
  <c r="W324" i="14"/>
  <c r="V324" i="14"/>
  <c r="U324" i="14"/>
  <c r="T324" i="14"/>
  <c r="S324" i="14"/>
  <c r="R324" i="14"/>
  <c r="Q324" i="14"/>
  <c r="Y323" i="14"/>
  <c r="X323" i="14"/>
  <c r="W323" i="14"/>
  <c r="V323" i="14"/>
  <c r="U323" i="14"/>
  <c r="T323" i="14"/>
  <c r="S323" i="14"/>
  <c r="R323" i="14"/>
  <c r="Q323" i="14"/>
  <c r="Y322" i="14"/>
  <c r="X322" i="14"/>
  <c r="W322" i="14"/>
  <c r="V322" i="14"/>
  <c r="U322" i="14"/>
  <c r="T322" i="14"/>
  <c r="S322" i="14"/>
  <c r="R322" i="14"/>
  <c r="Q322" i="14"/>
  <c r="Y321" i="14"/>
  <c r="X321" i="14"/>
  <c r="W321" i="14"/>
  <c r="V321" i="14"/>
  <c r="U321" i="14"/>
  <c r="T321" i="14"/>
  <c r="S321" i="14"/>
  <c r="R321" i="14"/>
  <c r="Q321" i="14"/>
  <c r="Y320" i="14"/>
  <c r="X320" i="14"/>
  <c r="W320" i="14"/>
  <c r="V320" i="14"/>
  <c r="U320" i="14"/>
  <c r="T320" i="14"/>
  <c r="S320" i="14"/>
  <c r="R320" i="14"/>
  <c r="Q320" i="14"/>
  <c r="Y319" i="14"/>
  <c r="X319" i="14"/>
  <c r="W319" i="14"/>
  <c r="V319" i="14"/>
  <c r="U319" i="14"/>
  <c r="T319" i="14"/>
  <c r="S319" i="14"/>
  <c r="R319" i="14"/>
  <c r="Q319" i="14"/>
  <c r="Y318" i="14"/>
  <c r="X318" i="14"/>
  <c r="W318" i="14"/>
  <c r="V318" i="14"/>
  <c r="U318" i="14"/>
  <c r="T318" i="14"/>
  <c r="S318" i="14"/>
  <c r="R318" i="14"/>
  <c r="Q318" i="14"/>
  <c r="Y363" i="14"/>
  <c r="X363" i="14"/>
  <c r="W363" i="14"/>
  <c r="V363" i="14"/>
  <c r="U363" i="14"/>
  <c r="T363" i="14"/>
  <c r="S363" i="14"/>
  <c r="R363" i="14"/>
  <c r="Q363" i="14"/>
  <c r="Y362" i="14"/>
  <c r="X362" i="14"/>
  <c r="W362" i="14"/>
  <c r="V362" i="14"/>
  <c r="U362" i="14"/>
  <c r="T362" i="14"/>
  <c r="S362" i="14"/>
  <c r="R362" i="14"/>
  <c r="Q362" i="14"/>
  <c r="Y361" i="14"/>
  <c r="X361" i="14"/>
  <c r="W361" i="14"/>
  <c r="V361" i="14"/>
  <c r="U361" i="14"/>
  <c r="T361" i="14"/>
  <c r="S361" i="14"/>
  <c r="R361" i="14"/>
  <c r="Q361" i="14"/>
  <c r="Y360" i="14"/>
  <c r="X360" i="14"/>
  <c r="W360" i="14"/>
  <c r="V360" i="14"/>
  <c r="U360" i="14"/>
  <c r="T360" i="14"/>
  <c r="S360" i="14"/>
  <c r="R360" i="14"/>
  <c r="Q360" i="14"/>
  <c r="Y359" i="14"/>
  <c r="X359" i="14"/>
  <c r="W359" i="14"/>
  <c r="V359" i="14"/>
  <c r="U359" i="14"/>
  <c r="T359" i="14"/>
  <c r="S359" i="14"/>
  <c r="R359" i="14"/>
  <c r="Q359" i="14"/>
  <c r="Y358" i="14"/>
  <c r="X358" i="14"/>
  <c r="W358" i="14"/>
  <c r="V358" i="14"/>
  <c r="U358" i="14"/>
  <c r="T358" i="14"/>
  <c r="S358" i="14"/>
  <c r="R358" i="14"/>
  <c r="Q358" i="14"/>
  <c r="Y357" i="14"/>
  <c r="X357" i="14"/>
  <c r="W357" i="14"/>
  <c r="V357" i="14"/>
  <c r="U357" i="14"/>
  <c r="T357" i="14"/>
  <c r="S357" i="14"/>
  <c r="R357" i="14"/>
  <c r="Q357" i="14"/>
  <c r="Y356" i="14"/>
  <c r="X356" i="14"/>
  <c r="W356" i="14"/>
  <c r="V356" i="14"/>
  <c r="U356" i="14"/>
  <c r="T356" i="14"/>
  <c r="S356" i="14"/>
  <c r="R356" i="14"/>
  <c r="Q356" i="14"/>
  <c r="Y355" i="14"/>
  <c r="X355" i="14"/>
  <c r="W355" i="14"/>
  <c r="V355" i="14"/>
  <c r="U355" i="14"/>
  <c r="T355" i="14"/>
  <c r="S355" i="14"/>
  <c r="R355" i="14"/>
  <c r="Q355" i="14"/>
  <c r="Y354" i="14"/>
  <c r="X354" i="14"/>
  <c r="W354" i="14"/>
  <c r="V354" i="14"/>
  <c r="U354" i="14"/>
  <c r="T354" i="14"/>
  <c r="S354" i="14"/>
  <c r="R354" i="14"/>
  <c r="Q354" i="14"/>
  <c r="Y353" i="14"/>
  <c r="X353" i="14"/>
  <c r="W353" i="14"/>
  <c r="V353" i="14"/>
  <c r="U353" i="14"/>
  <c r="T353" i="14"/>
  <c r="S353" i="14"/>
  <c r="R353" i="14"/>
  <c r="Q353" i="14"/>
  <c r="Y352" i="14"/>
  <c r="X352" i="14"/>
  <c r="W352" i="14"/>
  <c r="V352" i="14"/>
  <c r="U352" i="14"/>
  <c r="T352" i="14"/>
  <c r="S352" i="14"/>
  <c r="R352" i="14"/>
  <c r="Q352" i="14"/>
  <c r="Y351" i="14"/>
  <c r="X351" i="14"/>
  <c r="W351" i="14"/>
  <c r="V351" i="14"/>
  <c r="U351" i="14"/>
  <c r="T351" i="14"/>
  <c r="S351" i="14"/>
  <c r="R351" i="14"/>
  <c r="Q351" i="14"/>
  <c r="Y350" i="14"/>
  <c r="X350" i="14"/>
  <c r="W350" i="14"/>
  <c r="V350" i="14"/>
  <c r="U350" i="14"/>
  <c r="T350" i="14"/>
  <c r="S350" i="14"/>
  <c r="R350" i="14"/>
  <c r="Q350" i="14"/>
  <c r="Y349" i="14"/>
  <c r="X349" i="14"/>
  <c r="W349" i="14"/>
  <c r="V349" i="14"/>
  <c r="U349" i="14"/>
  <c r="T349" i="14"/>
  <c r="S349" i="14"/>
  <c r="R349" i="14"/>
  <c r="Q349" i="14"/>
  <c r="Y348" i="14"/>
  <c r="X348" i="14"/>
  <c r="W348" i="14"/>
  <c r="V348" i="14"/>
  <c r="U348" i="14"/>
  <c r="T348" i="14"/>
  <c r="S348" i="14"/>
  <c r="R348" i="14"/>
  <c r="Q348" i="14"/>
  <c r="Y347" i="14"/>
  <c r="X347" i="14"/>
  <c r="W347" i="14"/>
  <c r="V347" i="14"/>
  <c r="U347" i="14"/>
  <c r="T347" i="14"/>
  <c r="S347" i="14"/>
  <c r="R347" i="14"/>
  <c r="Q347" i="14"/>
  <c r="Y346" i="14"/>
  <c r="X346" i="14"/>
  <c r="W346" i="14"/>
  <c r="V346" i="14"/>
  <c r="U346" i="14"/>
  <c r="T346" i="14"/>
  <c r="S346" i="14"/>
  <c r="R346" i="14"/>
  <c r="Q346" i="14"/>
  <c r="BB852" i="14"/>
  <c r="BB851" i="14"/>
  <c r="BB850" i="14"/>
  <c r="BB849" i="14"/>
  <c r="BB848" i="14"/>
  <c r="BB847" i="14"/>
  <c r="BB846" i="14"/>
  <c r="BB845" i="14"/>
  <c r="BB844" i="14"/>
  <c r="BB824" i="14"/>
  <c r="BB823" i="14"/>
  <c r="BB822" i="14"/>
  <c r="BB821" i="14"/>
  <c r="BB820" i="14"/>
  <c r="BB819" i="14"/>
  <c r="BB818" i="14"/>
  <c r="BB817" i="14"/>
  <c r="BB816" i="14"/>
  <c r="BB796" i="14"/>
  <c r="BB795" i="14"/>
  <c r="BB794" i="14"/>
  <c r="BB793" i="14"/>
  <c r="BB792" i="14"/>
  <c r="BB791" i="14"/>
  <c r="BB790" i="14"/>
  <c r="BB789" i="14"/>
  <c r="BB788" i="14"/>
  <c r="BB768" i="14"/>
  <c r="BB767" i="14"/>
  <c r="BB766" i="14"/>
  <c r="BB765" i="14"/>
  <c r="BB764" i="14"/>
  <c r="BB763" i="14"/>
  <c r="BB762" i="14"/>
  <c r="BB761" i="14"/>
  <c r="BB760" i="14"/>
  <c r="BB740" i="14"/>
  <c r="BB739" i="14"/>
  <c r="BB738" i="14"/>
  <c r="BB737" i="14"/>
  <c r="BB736" i="14"/>
  <c r="BB735" i="14"/>
  <c r="BB734" i="14"/>
  <c r="BB733" i="14"/>
  <c r="BB732" i="14"/>
  <c r="BB712" i="14"/>
  <c r="BB711" i="14"/>
  <c r="BB710" i="14"/>
  <c r="BB709" i="14"/>
  <c r="BB708" i="14"/>
  <c r="BB707" i="14"/>
  <c r="BB706" i="14"/>
  <c r="BB705" i="14"/>
  <c r="BB704" i="14"/>
  <c r="BB677" i="14"/>
  <c r="BB676" i="14"/>
  <c r="BB673" i="14"/>
  <c r="BB672" i="14"/>
  <c r="BB671" i="14"/>
  <c r="BB670" i="14"/>
  <c r="BB667" i="14"/>
  <c r="BB666" i="14"/>
  <c r="BB650" i="14"/>
  <c r="BB649" i="14"/>
  <c r="BB648" i="14"/>
  <c r="BB645" i="14"/>
  <c r="BB644" i="14"/>
  <c r="BB643" i="14"/>
  <c r="BB642" i="14"/>
  <c r="BB639" i="14"/>
  <c r="BB638" i="14"/>
  <c r="BB622" i="14"/>
  <c r="BB621" i="14"/>
  <c r="BB620" i="14"/>
  <c r="BB617" i="14"/>
  <c r="BB616" i="14"/>
  <c r="BB615" i="14"/>
  <c r="BB614" i="14"/>
  <c r="BB611" i="14"/>
  <c r="BB610" i="14"/>
  <c r="BB594" i="14"/>
  <c r="BB593" i="14"/>
  <c r="BB592" i="14"/>
  <c r="BB589" i="14"/>
  <c r="BB588" i="14"/>
  <c r="BB587" i="14"/>
  <c r="BB586" i="14"/>
  <c r="BB583" i="14"/>
  <c r="BB582" i="14"/>
  <c r="BB562" i="14"/>
  <c r="BB561" i="14"/>
  <c r="BB560" i="14"/>
  <c r="BB559" i="14"/>
  <c r="BB558" i="14"/>
  <c r="BB557" i="14"/>
  <c r="BB556" i="14"/>
  <c r="BB555" i="14"/>
  <c r="BB554" i="14"/>
  <c r="BB534" i="14"/>
  <c r="BB533" i="14"/>
  <c r="BB532" i="14"/>
  <c r="BB531" i="14"/>
  <c r="BB530" i="14"/>
  <c r="BB529" i="14"/>
  <c r="BB528" i="14"/>
  <c r="BB527" i="14"/>
  <c r="BB526" i="14"/>
  <c r="BB495" i="14"/>
  <c r="BB494" i="14"/>
  <c r="BB493" i="14"/>
  <c r="BB492" i="14"/>
  <c r="BB491" i="14"/>
  <c r="BB490" i="14"/>
  <c r="BB489" i="14"/>
  <c r="BB488" i="14"/>
  <c r="BB487" i="14"/>
  <c r="BB466" i="14"/>
  <c r="BB465" i="14"/>
  <c r="BB464" i="14"/>
  <c r="BB463" i="14"/>
  <c r="BB462" i="14"/>
  <c r="BB461" i="14"/>
  <c r="BB460" i="14"/>
  <c r="BB459" i="14"/>
  <c r="BB439" i="14"/>
  <c r="BB438" i="14"/>
  <c r="BB437" i="14"/>
  <c r="BB436" i="14"/>
  <c r="BB435" i="14"/>
  <c r="BB434" i="14"/>
  <c r="BB433" i="14"/>
  <c r="BB432" i="14"/>
  <c r="BB431" i="14"/>
  <c r="BB411" i="14"/>
  <c r="BB410" i="14"/>
  <c r="BB409" i="14"/>
  <c r="BB408" i="14"/>
  <c r="BB407" i="14"/>
  <c r="BB406" i="14"/>
  <c r="BB405" i="14"/>
  <c r="BB404" i="14"/>
  <c r="BB403" i="14"/>
  <c r="BB383" i="14"/>
  <c r="BB382" i="14"/>
  <c r="BB381" i="14"/>
  <c r="BB380" i="14"/>
  <c r="BB379" i="14"/>
  <c r="BB378" i="14"/>
  <c r="BB377" i="14"/>
  <c r="BB376" i="14"/>
  <c r="BB375" i="14"/>
  <c r="BB363" i="14"/>
  <c r="BB362" i="14"/>
  <c r="BB361" i="14"/>
  <c r="BB360" i="14"/>
  <c r="BB359" i="14"/>
  <c r="BB358" i="14"/>
  <c r="BB357" i="14"/>
  <c r="BB356" i="14"/>
  <c r="BB355" i="14"/>
  <c r="BB354" i="14"/>
  <c r="BB353" i="14"/>
  <c r="BB352" i="14"/>
  <c r="BB351" i="14"/>
  <c r="BB350" i="14"/>
  <c r="BB349" i="14"/>
  <c r="BB348" i="14"/>
  <c r="BB347" i="14"/>
  <c r="BB346" i="14"/>
  <c r="BB345" i="14"/>
  <c r="BB344" i="14"/>
  <c r="BB343" i="14"/>
  <c r="BB342" i="14"/>
  <c r="BB341" i="14"/>
  <c r="BB340" i="14"/>
  <c r="BB339" i="14"/>
  <c r="BB338" i="14"/>
  <c r="BB337" i="14"/>
  <c r="BB335" i="14"/>
  <c r="BB334" i="14"/>
  <c r="BB333" i="14"/>
  <c r="BB332" i="14"/>
  <c r="BB331" i="14"/>
  <c r="BB330" i="14"/>
  <c r="BB329" i="14"/>
  <c r="BB328" i="14"/>
  <c r="BB327" i="14"/>
  <c r="BB326" i="14"/>
  <c r="BB325" i="14"/>
  <c r="BB324" i="14"/>
  <c r="BB323" i="14"/>
  <c r="BB322" i="14"/>
  <c r="BB321" i="14"/>
  <c r="BB320" i="14"/>
  <c r="BB319" i="14"/>
  <c r="BB318" i="14"/>
  <c r="BB317" i="14"/>
  <c r="BB316" i="14"/>
  <c r="BB315" i="14"/>
  <c r="BB314" i="14"/>
  <c r="BB313" i="14"/>
  <c r="BB312" i="14"/>
  <c r="BB311" i="14"/>
  <c r="BB310" i="14"/>
  <c r="BB309" i="14"/>
  <c r="BB307" i="14"/>
  <c r="BB306" i="14"/>
  <c r="BB305" i="14"/>
  <c r="BB304" i="14"/>
  <c r="BB303" i="14"/>
  <c r="BB302" i="14"/>
  <c r="BB301" i="14"/>
  <c r="BB300" i="14"/>
  <c r="BB299" i="14"/>
  <c r="BB298" i="14"/>
  <c r="BB297" i="14"/>
  <c r="BB296" i="14"/>
  <c r="BB295" i="14"/>
  <c r="BB294" i="14"/>
  <c r="BB293" i="14"/>
  <c r="BB292" i="14"/>
  <c r="BB291" i="14"/>
  <c r="BB290" i="14"/>
  <c r="BB289" i="14"/>
  <c r="BB288" i="14"/>
  <c r="BB287" i="14"/>
  <c r="BB286" i="14"/>
  <c r="BB285" i="14"/>
  <c r="BB284" i="14"/>
  <c r="BB283" i="14"/>
  <c r="BB282" i="14"/>
  <c r="BB281" i="14"/>
  <c r="BB279" i="14"/>
  <c r="BB278" i="14"/>
  <c r="BB277" i="14"/>
  <c r="BB276" i="14"/>
  <c r="BB275" i="14"/>
  <c r="BB274" i="14"/>
  <c r="BB273" i="14"/>
  <c r="BB272" i="14"/>
  <c r="BB271" i="14"/>
  <c r="BB270" i="14"/>
  <c r="BB269" i="14"/>
  <c r="BB268" i="14"/>
  <c r="BB267" i="14"/>
  <c r="BB266" i="14"/>
  <c r="BB265" i="14"/>
  <c r="BB264" i="14"/>
  <c r="BB263" i="14"/>
  <c r="BB262" i="14"/>
  <c r="BB261" i="14"/>
  <c r="BB260" i="14"/>
  <c r="BB259" i="14"/>
  <c r="BB258" i="14"/>
  <c r="BB257" i="14"/>
  <c r="BB256" i="14"/>
  <c r="BB255" i="14"/>
  <c r="BB254" i="14"/>
  <c r="BB253" i="14"/>
  <c r="BB241" i="14"/>
  <c r="BB240" i="14"/>
  <c r="BB239" i="14"/>
  <c r="BB238" i="14"/>
  <c r="BB237" i="14"/>
  <c r="BB236" i="14"/>
  <c r="BB235" i="14"/>
  <c r="BB234" i="14"/>
  <c r="BB233" i="14"/>
  <c r="BB232" i="14"/>
  <c r="BB231" i="14"/>
  <c r="BB230" i="14"/>
  <c r="BB229" i="14"/>
  <c r="BB228" i="14"/>
  <c r="BB227" i="14"/>
  <c r="BB226" i="14"/>
  <c r="BB225" i="14"/>
  <c r="BB224" i="14"/>
  <c r="BB223" i="14"/>
  <c r="BB222" i="14"/>
  <c r="BB221" i="14"/>
  <c r="BB220" i="14"/>
  <c r="BB219" i="14"/>
  <c r="BB218" i="14"/>
  <c r="BB217" i="14"/>
  <c r="BB216" i="14"/>
  <c r="BB215" i="14"/>
  <c r="BB213" i="14"/>
  <c r="BB212" i="14"/>
  <c r="BB211" i="14"/>
  <c r="BB210" i="14"/>
  <c r="BB209" i="14"/>
  <c r="BB208" i="14"/>
  <c r="BB207" i="14"/>
  <c r="BB206" i="14"/>
  <c r="BB205" i="14"/>
  <c r="BB204" i="14"/>
  <c r="BB203" i="14"/>
  <c r="BB202" i="14"/>
  <c r="BB201" i="14"/>
  <c r="BB200" i="14"/>
  <c r="BB199" i="14"/>
  <c r="BB198" i="14"/>
  <c r="BB197" i="14"/>
  <c r="BB196" i="14"/>
  <c r="BB195" i="14"/>
  <c r="BB194" i="14"/>
  <c r="BB193" i="14"/>
  <c r="BB192" i="14"/>
  <c r="BB191" i="14"/>
  <c r="BB190" i="14"/>
  <c r="BB189" i="14"/>
  <c r="BB188" i="14"/>
  <c r="BB187" i="14"/>
  <c r="BB185" i="14"/>
  <c r="BB184" i="14"/>
  <c r="BB183" i="14"/>
  <c r="BB182" i="14"/>
  <c r="BB181" i="14"/>
  <c r="BB180" i="14"/>
  <c r="BB179" i="14"/>
  <c r="BB178" i="14"/>
  <c r="BB177" i="14"/>
  <c r="BB176" i="14"/>
  <c r="BB175" i="14"/>
  <c r="BB174" i="14"/>
  <c r="BB173" i="14"/>
  <c r="BB172" i="14"/>
  <c r="BB171" i="14"/>
  <c r="BB170" i="14"/>
  <c r="BB169" i="14"/>
  <c r="BB168" i="14"/>
  <c r="BB167" i="14"/>
  <c r="BB166" i="14"/>
  <c r="BB165" i="14"/>
  <c r="BB164" i="14"/>
  <c r="BB163" i="14"/>
  <c r="BB162" i="14"/>
  <c r="BB161" i="14"/>
  <c r="BB160" i="14"/>
  <c r="BB159" i="14"/>
  <c r="BB157" i="14"/>
  <c r="BB156" i="14"/>
  <c r="BB155" i="14"/>
  <c r="BB154" i="14"/>
  <c r="BB153" i="14"/>
  <c r="BB152" i="14"/>
  <c r="BB151" i="14"/>
  <c r="BB150" i="14"/>
  <c r="BB149" i="14"/>
  <c r="BB148" i="14"/>
  <c r="BB147" i="14"/>
  <c r="BB146" i="14"/>
  <c r="BB145" i="14"/>
  <c r="BB144" i="14"/>
  <c r="BB143" i="14"/>
  <c r="BB142" i="14"/>
  <c r="BB141" i="14"/>
  <c r="BB140" i="14"/>
  <c r="BB139" i="14"/>
  <c r="BB138" i="14"/>
  <c r="BB137" i="14"/>
  <c r="BB136" i="14"/>
  <c r="BB135" i="14"/>
  <c r="BB134" i="14"/>
  <c r="BB133" i="14"/>
  <c r="BB132" i="14"/>
  <c r="BB131" i="14"/>
  <c r="BB128" i="14"/>
  <c r="BB127" i="14"/>
  <c r="BB126" i="14"/>
  <c r="BB125" i="14"/>
  <c r="BB124" i="14"/>
  <c r="BB123" i="14"/>
  <c r="BB122" i="14"/>
  <c r="BB121" i="14"/>
  <c r="BB120" i="14"/>
  <c r="BB119" i="14"/>
  <c r="BB118" i="14"/>
  <c r="BB117" i="14"/>
  <c r="BB116" i="14"/>
  <c r="BB115" i="14"/>
  <c r="BB114" i="14"/>
  <c r="BB113" i="14"/>
  <c r="BB112" i="14"/>
  <c r="BB111" i="14"/>
  <c r="BB110" i="14"/>
  <c r="BB109" i="14"/>
  <c r="BB108" i="14"/>
  <c r="BB107" i="14"/>
  <c r="BB106" i="14"/>
  <c r="BB105" i="14"/>
  <c r="BB104" i="14"/>
  <c r="BB103" i="14"/>
  <c r="BB102" i="14"/>
  <c r="BB89" i="14"/>
  <c r="BB88" i="14"/>
  <c r="BB87" i="14"/>
  <c r="BB86" i="14"/>
  <c r="BB85" i="14"/>
  <c r="BB84" i="14"/>
  <c r="BB83" i="14"/>
  <c r="BB82" i="14"/>
  <c r="BB81" i="14"/>
  <c r="BB80" i="14"/>
  <c r="BB79" i="14"/>
  <c r="BB78" i="14"/>
  <c r="BB77" i="14"/>
  <c r="BB76" i="14"/>
  <c r="BB71" i="14"/>
  <c r="BB75" i="14"/>
  <c r="BB74" i="14"/>
  <c r="BB73" i="14"/>
  <c r="BB72" i="14"/>
  <c r="BB70" i="14"/>
  <c r="BB69" i="14"/>
  <c r="BB68" i="14"/>
  <c r="BB67" i="14"/>
  <c r="BB65" i="14"/>
  <c r="BB64" i="14"/>
  <c r="BB61" i="14"/>
  <c r="BB60" i="14"/>
  <c r="BB59" i="14"/>
  <c r="BB58" i="14"/>
  <c r="BB57" i="14"/>
  <c r="BB56" i="14"/>
  <c r="BB55" i="14"/>
  <c r="BB54" i="14"/>
  <c r="BB53" i="14"/>
  <c r="BB52" i="14"/>
  <c r="BB51" i="14"/>
  <c r="BB50" i="14"/>
  <c r="BB49" i="14"/>
  <c r="BB48" i="14"/>
  <c r="BB47" i="14"/>
  <c r="BB46" i="14"/>
  <c r="BB45" i="14"/>
  <c r="BB44" i="14"/>
  <c r="BB43" i="14"/>
  <c r="BB42" i="14"/>
  <c r="BB41" i="14"/>
  <c r="BB40" i="14"/>
  <c r="BB39" i="14"/>
  <c r="BB37" i="14"/>
  <c r="BB36" i="14"/>
  <c r="BB15" i="14"/>
  <c r="BB14" i="14"/>
  <c r="BB13" i="14"/>
  <c r="BB12" i="14"/>
  <c r="BB11" i="14"/>
  <c r="BB10" i="14"/>
  <c r="BB9" i="14"/>
  <c r="BB8" i="14"/>
  <c r="BB7" i="14"/>
  <c r="AO852" i="14"/>
  <c r="AO851" i="14"/>
  <c r="AO850" i="14"/>
  <c r="AO849" i="14"/>
  <c r="AO848" i="14"/>
  <c r="AO847" i="14"/>
  <c r="AO846" i="14"/>
  <c r="AO845" i="14"/>
  <c r="AO844" i="14"/>
  <c r="AO823" i="14"/>
  <c r="AO822" i="14"/>
  <c r="AO821" i="14"/>
  <c r="AO820" i="14"/>
  <c r="AO819" i="14"/>
  <c r="AO818" i="14"/>
  <c r="AO817" i="14"/>
  <c r="AO816" i="14"/>
  <c r="AO796" i="14"/>
  <c r="AO795" i="14"/>
  <c r="AO794" i="14"/>
  <c r="AO793" i="14"/>
  <c r="AO792" i="14"/>
  <c r="AO791" i="14"/>
  <c r="AO790" i="14"/>
  <c r="AO789" i="14"/>
  <c r="AO788" i="14"/>
  <c r="AO768" i="14"/>
  <c r="AO767" i="14"/>
  <c r="AO766" i="14"/>
  <c r="AO765" i="14"/>
  <c r="AO764" i="14"/>
  <c r="AO763" i="14"/>
  <c r="AO762" i="14"/>
  <c r="AO761" i="14"/>
  <c r="AO760" i="14"/>
  <c r="AO740" i="14"/>
  <c r="AO739" i="14"/>
  <c r="AO738" i="14"/>
  <c r="AO737" i="14"/>
  <c r="AO736" i="14"/>
  <c r="AO735" i="14"/>
  <c r="AO734" i="14"/>
  <c r="AO733" i="14"/>
  <c r="AO732" i="14"/>
  <c r="AO712" i="14"/>
  <c r="AO711" i="14"/>
  <c r="AO710" i="14"/>
  <c r="AO709" i="14"/>
  <c r="AO708" i="14"/>
  <c r="AO707" i="14"/>
  <c r="AO706" i="14"/>
  <c r="AO705" i="14"/>
  <c r="AO704" i="14"/>
  <c r="AO678" i="14"/>
  <c r="AO677" i="14"/>
  <c r="AO676" i="14"/>
  <c r="AO673" i="14"/>
  <c r="AO672" i="14"/>
  <c r="AO671" i="14"/>
  <c r="AO670" i="14"/>
  <c r="AO667" i="14"/>
  <c r="AO666" i="14"/>
  <c r="AO650" i="14"/>
  <c r="AO649" i="14"/>
  <c r="AO648" i="14"/>
  <c r="AO645" i="14"/>
  <c r="AO644" i="14"/>
  <c r="AO643" i="14"/>
  <c r="AO642" i="14"/>
  <c r="AO639" i="14"/>
  <c r="AO638" i="14"/>
  <c r="AO622" i="14"/>
  <c r="AO621" i="14"/>
  <c r="AO620" i="14"/>
  <c r="AO617" i="14"/>
  <c r="AO616" i="14"/>
  <c r="AO615" i="14"/>
  <c r="AO614" i="14"/>
  <c r="AO611" i="14"/>
  <c r="AO610" i="14"/>
  <c r="AO594" i="14"/>
  <c r="AO593" i="14"/>
  <c r="AO592" i="14"/>
  <c r="AO589" i="14"/>
  <c r="AO588" i="14"/>
  <c r="AO587" i="14"/>
  <c r="AO586" i="14"/>
  <c r="AO583" i="14"/>
  <c r="AO582" i="14"/>
  <c r="AO562" i="14"/>
  <c r="AO561" i="14"/>
  <c r="AO560" i="14"/>
  <c r="AO559" i="14"/>
  <c r="AO558" i="14"/>
  <c r="AO557" i="14"/>
  <c r="AO556" i="14"/>
  <c r="AO555" i="14"/>
  <c r="AO554" i="14"/>
  <c r="AO534" i="14"/>
  <c r="AO533" i="14"/>
  <c r="AO532" i="14"/>
  <c r="AO531" i="14"/>
  <c r="AO530" i="14"/>
  <c r="AO529" i="14"/>
  <c r="AO528" i="14"/>
  <c r="AO527" i="14"/>
  <c r="AO526" i="14"/>
  <c r="AO495" i="14"/>
  <c r="AO494" i="14"/>
  <c r="AO493" i="14"/>
  <c r="AO492" i="14"/>
  <c r="AO491" i="14"/>
  <c r="AO490" i="14"/>
  <c r="AO489" i="14"/>
  <c r="AO488" i="14"/>
  <c r="AO487" i="14"/>
  <c r="AO467" i="14"/>
  <c r="AO466" i="14"/>
  <c r="AO465" i="14"/>
  <c r="AO464" i="14"/>
  <c r="AO463" i="14"/>
  <c r="AO462" i="14"/>
  <c r="AO461" i="14"/>
  <c r="AO460" i="14"/>
  <c r="AO459" i="14"/>
  <c r="AO439" i="14"/>
  <c r="AO438" i="14"/>
  <c r="AO437" i="14"/>
  <c r="AO436" i="14"/>
  <c r="AO435" i="14"/>
  <c r="AO434" i="14"/>
  <c r="AO433" i="14"/>
  <c r="AO432" i="14"/>
  <c r="AO431" i="14"/>
  <c r="AO411" i="14"/>
  <c r="AO410" i="14"/>
  <c r="AO409" i="14"/>
  <c r="AO408" i="14"/>
  <c r="AO407" i="14"/>
  <c r="AO406" i="14"/>
  <c r="AO405" i="14"/>
  <c r="AO404" i="14"/>
  <c r="AO403" i="14"/>
  <c r="AO383" i="14"/>
  <c r="AO382" i="14"/>
  <c r="AO381" i="14"/>
  <c r="AO380" i="14"/>
  <c r="AO379" i="14"/>
  <c r="AO378" i="14"/>
  <c r="AO377" i="14"/>
  <c r="AO376" i="14"/>
  <c r="AO375" i="14"/>
  <c r="AO363" i="14"/>
  <c r="AO362" i="14"/>
  <c r="AO361" i="14"/>
  <c r="AO360" i="14"/>
  <c r="AO359" i="14"/>
  <c r="AO358" i="14"/>
  <c r="AO357" i="14"/>
  <c r="AO356" i="14"/>
  <c r="AO355" i="14"/>
  <c r="AO354" i="14"/>
  <c r="AO353" i="14"/>
  <c r="AO352" i="14"/>
  <c r="AO351" i="14"/>
  <c r="AO350" i="14"/>
  <c r="AO349" i="14"/>
  <c r="AO348" i="14"/>
  <c r="AO347" i="14"/>
  <c r="AO346" i="14"/>
  <c r="AO345" i="14"/>
  <c r="AO344" i="14"/>
  <c r="AO343" i="14"/>
  <c r="AO342" i="14"/>
  <c r="AO341" i="14"/>
  <c r="AO340" i="14"/>
  <c r="AO339" i="14"/>
  <c r="AO338" i="14"/>
  <c r="AO337" i="14"/>
  <c r="AO335" i="14"/>
  <c r="AO334" i="14"/>
  <c r="AO333" i="14"/>
  <c r="AO332" i="14"/>
  <c r="AO331" i="14"/>
  <c r="AO330" i="14"/>
  <c r="AO329" i="14"/>
  <c r="AO328" i="14"/>
  <c r="AO327" i="14"/>
  <c r="AO326" i="14"/>
  <c r="AO325" i="14"/>
  <c r="AO324" i="14"/>
  <c r="AO323" i="14"/>
  <c r="AO322" i="14"/>
  <c r="AO321" i="14"/>
  <c r="AO320" i="14"/>
  <c r="AO319" i="14"/>
  <c r="AO318" i="14"/>
  <c r="AO317" i="14"/>
  <c r="AO316" i="14"/>
  <c r="AO315" i="14"/>
  <c r="AO314" i="14"/>
  <c r="AO313" i="14"/>
  <c r="AO312" i="14"/>
  <c r="AO311" i="14"/>
  <c r="AO310" i="14"/>
  <c r="AO309" i="14"/>
  <c r="AO307" i="14"/>
  <c r="AO306" i="14"/>
  <c r="AO305" i="14"/>
  <c r="AO304" i="14"/>
  <c r="AO303" i="14"/>
  <c r="AO302" i="14"/>
  <c r="AO301" i="14"/>
  <c r="AO300" i="14"/>
  <c r="AO299" i="14"/>
  <c r="AO298" i="14"/>
  <c r="AO297" i="14"/>
  <c r="AO296" i="14"/>
  <c r="AO295" i="14"/>
  <c r="AO294" i="14"/>
  <c r="AO293" i="14"/>
  <c r="AO292" i="14"/>
  <c r="AO291" i="14"/>
  <c r="AO290" i="14"/>
  <c r="AO289" i="14"/>
  <c r="AO288" i="14"/>
  <c r="AO287" i="14"/>
  <c r="AO286" i="14"/>
  <c r="AO285" i="14"/>
  <c r="AO284" i="14"/>
  <c r="AO283" i="14"/>
  <c r="AO282" i="14"/>
  <c r="AO281" i="14"/>
  <c r="AO279" i="14"/>
  <c r="AO278" i="14"/>
  <c r="AO277" i="14"/>
  <c r="AO276" i="14"/>
  <c r="AO275" i="14"/>
  <c r="AO274" i="14"/>
  <c r="AO273" i="14"/>
  <c r="AO272" i="14"/>
  <c r="AO271" i="14"/>
  <c r="AO270" i="14"/>
  <c r="AO269" i="14"/>
  <c r="AO268" i="14"/>
  <c r="AO267" i="14"/>
  <c r="AO266" i="14"/>
  <c r="AO265" i="14"/>
  <c r="AO264" i="14"/>
  <c r="AO263" i="14"/>
  <c r="AO262" i="14"/>
  <c r="AO261" i="14"/>
  <c r="AO260" i="14"/>
  <c r="AO259" i="14"/>
  <c r="AO258" i="14"/>
  <c r="AO257" i="14"/>
  <c r="AO256" i="14"/>
  <c r="AO255" i="14"/>
  <c r="AO254" i="14"/>
  <c r="AO253" i="14"/>
  <c r="AO241" i="14"/>
  <c r="AO240" i="14"/>
  <c r="AO239" i="14"/>
  <c r="AO238" i="14"/>
  <c r="AO237" i="14"/>
  <c r="AO236" i="14"/>
  <c r="AO235" i="14"/>
  <c r="AO234" i="14"/>
  <c r="AO233" i="14"/>
  <c r="AO232" i="14"/>
  <c r="AO231" i="14"/>
  <c r="AO230" i="14"/>
  <c r="AO229" i="14"/>
  <c r="AO228" i="14"/>
  <c r="AO227" i="14"/>
  <c r="AO226" i="14"/>
  <c r="AO225" i="14"/>
  <c r="AO224" i="14"/>
  <c r="AO223" i="14"/>
  <c r="AO222" i="14"/>
  <c r="AO221" i="14"/>
  <c r="AO220" i="14"/>
  <c r="AO219" i="14"/>
  <c r="AO218" i="14"/>
  <c r="AO217" i="14"/>
  <c r="AO216" i="14"/>
  <c r="AO215" i="14"/>
  <c r="AO213" i="14"/>
  <c r="AO212" i="14"/>
  <c r="AO211" i="14"/>
  <c r="AO210" i="14"/>
  <c r="AO209" i="14"/>
  <c r="AO208" i="14"/>
  <c r="AO207" i="14"/>
  <c r="AO206" i="14"/>
  <c r="AO205" i="14"/>
  <c r="AO204" i="14"/>
  <c r="AO203" i="14"/>
  <c r="AO202" i="14"/>
  <c r="AO201" i="14"/>
  <c r="AO200" i="14"/>
  <c r="AO199" i="14"/>
  <c r="AO198" i="14"/>
  <c r="AO197" i="14"/>
  <c r="AO196" i="14"/>
  <c r="AO195" i="14"/>
  <c r="AO194" i="14"/>
  <c r="AO193" i="14"/>
  <c r="AO192" i="14"/>
  <c r="AO191" i="14"/>
  <c r="AO190" i="14"/>
  <c r="AO189" i="14"/>
  <c r="AO188" i="14"/>
  <c r="AO187" i="14"/>
  <c r="AO185" i="14"/>
  <c r="AO184" i="14"/>
  <c r="AO183" i="14"/>
  <c r="AO182" i="14"/>
  <c r="AO181" i="14"/>
  <c r="AO180" i="14"/>
  <c r="AO179" i="14"/>
  <c r="AO178" i="14"/>
  <c r="AO177" i="14"/>
  <c r="AO176" i="14"/>
  <c r="AO175" i="14"/>
  <c r="AO174" i="14"/>
  <c r="AO173" i="14"/>
  <c r="AO172" i="14"/>
  <c r="AO171" i="14"/>
  <c r="AO170" i="14"/>
  <c r="AO169" i="14"/>
  <c r="AO168" i="14"/>
  <c r="AO167" i="14"/>
  <c r="AO166" i="14"/>
  <c r="AO165" i="14"/>
  <c r="AO164" i="14"/>
  <c r="AO163" i="14"/>
  <c r="AO162" i="14"/>
  <c r="AO161" i="14"/>
  <c r="AO160" i="14"/>
  <c r="AO159" i="14"/>
  <c r="AO157" i="14"/>
  <c r="AO156" i="14"/>
  <c r="AO155" i="14"/>
  <c r="AO154" i="14"/>
  <c r="AO153" i="14"/>
  <c r="AO152" i="14"/>
  <c r="AO151" i="14"/>
  <c r="AO150" i="14"/>
  <c r="AO149" i="14"/>
  <c r="AO148" i="14"/>
  <c r="AO147" i="14"/>
  <c r="AO146" i="14"/>
  <c r="AO145" i="14"/>
  <c r="AO144" i="14"/>
  <c r="AO143" i="14"/>
  <c r="AO142" i="14"/>
  <c r="AO141" i="14"/>
  <c r="AO140" i="14"/>
  <c r="AO139" i="14"/>
  <c r="AO138" i="14"/>
  <c r="AO137" i="14"/>
  <c r="AO136" i="14"/>
  <c r="AO135" i="14"/>
  <c r="AO134" i="14"/>
  <c r="AO133" i="14"/>
  <c r="AO132" i="14"/>
  <c r="AO131" i="14"/>
  <c r="AO128" i="14"/>
  <c r="AO127" i="14"/>
  <c r="AO126" i="14"/>
  <c r="AO125" i="14"/>
  <c r="AO124" i="14"/>
  <c r="AO123" i="14"/>
  <c r="AO122" i="14"/>
  <c r="AO121" i="14"/>
  <c r="AO120" i="14"/>
  <c r="AO119" i="14"/>
  <c r="AO118" i="14"/>
  <c r="AO117" i="14"/>
  <c r="AO116" i="14"/>
  <c r="AO115" i="14"/>
  <c r="AO114" i="14"/>
  <c r="AO113" i="14"/>
  <c r="AO112" i="14"/>
  <c r="AO111" i="14"/>
  <c r="AO110" i="14"/>
  <c r="AO109" i="14"/>
  <c r="AO108" i="14"/>
  <c r="AO107" i="14"/>
  <c r="AO106" i="14"/>
  <c r="AO105" i="14"/>
  <c r="AO104" i="14"/>
  <c r="AO103" i="14"/>
  <c r="AO102" i="14"/>
  <c r="AO89" i="14"/>
  <c r="AO88" i="14"/>
  <c r="AO87" i="14"/>
  <c r="AO86" i="14"/>
  <c r="AO85" i="14"/>
  <c r="AO84" i="14"/>
  <c r="AO83" i="14"/>
  <c r="AO82" i="14"/>
  <c r="AO81" i="14"/>
  <c r="AO80" i="14"/>
  <c r="AO79" i="14"/>
  <c r="AO78" i="14"/>
  <c r="AO77" i="14"/>
  <c r="AO76" i="14"/>
  <c r="AO71" i="14"/>
  <c r="AO75" i="14"/>
  <c r="AO74" i="14"/>
  <c r="AO73" i="14"/>
  <c r="AO72" i="14"/>
  <c r="AO70" i="14"/>
  <c r="AO69" i="14"/>
  <c r="AO68" i="14"/>
  <c r="AO67" i="14"/>
  <c r="AO65" i="14"/>
  <c r="AO64" i="14"/>
  <c r="AO61" i="14"/>
  <c r="AO60" i="14"/>
  <c r="AO59" i="14"/>
  <c r="AO58" i="14"/>
  <c r="AO57" i="14"/>
  <c r="AO56" i="14"/>
  <c r="AO55" i="14"/>
  <c r="AO54" i="14"/>
  <c r="AO53" i="14"/>
  <c r="AO52" i="14"/>
  <c r="AO51" i="14"/>
  <c r="AO50" i="14"/>
  <c r="AO49" i="14"/>
  <c r="AO48" i="14"/>
  <c r="AO47" i="14"/>
  <c r="AO46" i="14"/>
  <c r="AO45" i="14"/>
  <c r="AO44" i="14"/>
  <c r="AO43" i="14"/>
  <c r="AO42" i="14"/>
  <c r="AO41" i="14"/>
  <c r="AO40" i="14"/>
  <c r="AO39" i="14"/>
  <c r="AO37" i="14"/>
  <c r="AO36" i="14"/>
  <c r="AO15" i="14"/>
  <c r="AO14" i="14"/>
  <c r="AO13" i="14"/>
  <c r="AO12" i="14"/>
  <c r="AO11" i="14"/>
  <c r="AO10" i="14"/>
  <c r="AO9" i="14"/>
  <c r="AO8" i="14"/>
  <c r="AO7" i="14"/>
  <c r="AB852" i="14"/>
  <c r="AB851" i="14"/>
  <c r="AB850" i="14"/>
  <c r="AB849" i="14"/>
  <c r="AB848" i="14"/>
  <c r="AB847" i="14"/>
  <c r="AB846" i="14"/>
  <c r="AB845" i="14"/>
  <c r="AB844" i="14"/>
  <c r="AB824" i="14"/>
  <c r="AB823" i="14"/>
  <c r="AB822" i="14"/>
  <c r="AB821" i="14"/>
  <c r="AB820" i="14"/>
  <c r="AB819" i="14"/>
  <c r="AB818" i="14"/>
  <c r="AB817" i="14"/>
  <c r="AB816" i="14"/>
  <c r="AB796" i="14"/>
  <c r="AB795" i="14"/>
  <c r="AB794" i="14"/>
  <c r="AB793" i="14"/>
  <c r="AB792" i="14"/>
  <c r="AB791" i="14"/>
  <c r="AB790" i="14"/>
  <c r="AB789" i="14"/>
  <c r="AB788" i="14"/>
  <c r="AB768" i="14"/>
  <c r="AB767" i="14"/>
  <c r="AB766" i="14"/>
  <c r="AB765" i="14"/>
  <c r="AB764" i="14"/>
  <c r="AB763" i="14"/>
  <c r="AB762" i="14"/>
  <c r="AB761" i="14"/>
  <c r="AB760" i="14"/>
  <c r="AB740" i="14"/>
  <c r="AB739" i="14"/>
  <c r="AB738" i="14"/>
  <c r="AB737" i="14"/>
  <c r="AB736" i="14"/>
  <c r="AB735" i="14"/>
  <c r="AB734" i="14"/>
  <c r="AB733" i="14"/>
  <c r="AB732" i="14"/>
  <c r="AB712" i="14"/>
  <c r="AB711" i="14"/>
  <c r="AB710" i="14"/>
  <c r="AB709" i="14"/>
  <c r="AB708" i="14"/>
  <c r="AB707" i="14"/>
  <c r="AB706" i="14"/>
  <c r="AB705" i="14"/>
  <c r="AB704" i="14"/>
  <c r="AB678" i="14"/>
  <c r="AB677" i="14"/>
  <c r="AB676" i="14"/>
  <c r="AB673" i="14"/>
  <c r="AB672" i="14"/>
  <c r="AB671" i="14"/>
  <c r="AB670" i="14"/>
  <c r="AB667" i="14"/>
  <c r="AB666" i="14"/>
  <c r="AB650" i="14"/>
  <c r="AB649" i="14"/>
  <c r="AB648" i="14"/>
  <c r="AB645" i="14"/>
  <c r="AB644" i="14"/>
  <c r="AB643" i="14"/>
  <c r="AB642" i="14"/>
  <c r="AB639" i="14"/>
  <c r="AB638" i="14"/>
  <c r="AB622" i="14"/>
  <c r="AB621" i="14"/>
  <c r="AB620" i="14"/>
  <c r="AB617" i="14"/>
  <c r="AB616" i="14"/>
  <c r="AB615" i="14"/>
  <c r="AB614" i="14"/>
  <c r="AB611" i="14"/>
  <c r="AB610" i="14"/>
  <c r="AB594" i="14"/>
  <c r="AB593" i="14"/>
  <c r="AB592" i="14"/>
  <c r="AB589" i="14"/>
  <c r="AB588" i="14"/>
  <c r="AB587" i="14"/>
  <c r="AB586" i="14"/>
  <c r="AB583" i="14"/>
  <c r="AB582" i="14"/>
  <c r="AB562" i="14"/>
  <c r="AB561" i="14"/>
  <c r="AB560" i="14"/>
  <c r="AB559" i="14"/>
  <c r="AB558" i="14"/>
  <c r="AB557" i="14"/>
  <c r="AB556" i="14"/>
  <c r="AB555" i="14"/>
  <c r="AB554" i="14"/>
  <c r="AB534" i="14"/>
  <c r="AB533" i="14"/>
  <c r="AB532" i="14"/>
  <c r="AB531" i="14"/>
  <c r="AB530" i="14"/>
  <c r="AB529" i="14"/>
  <c r="AB528" i="14"/>
  <c r="AB527" i="14"/>
  <c r="AB526" i="14"/>
  <c r="AB495" i="14"/>
  <c r="AB494" i="14"/>
  <c r="AB493" i="14"/>
  <c r="AB492" i="14"/>
  <c r="AB491" i="14"/>
  <c r="AB490" i="14"/>
  <c r="AB489" i="14"/>
  <c r="AB488" i="14"/>
  <c r="AB487" i="14"/>
  <c r="AB467" i="14"/>
  <c r="AB466" i="14"/>
  <c r="AB465" i="14"/>
  <c r="AB464" i="14"/>
  <c r="AB463" i="14"/>
  <c r="AB462" i="14"/>
  <c r="AB461" i="14"/>
  <c r="AB460" i="14"/>
  <c r="AB459" i="14"/>
  <c r="AB439" i="14"/>
  <c r="AB438" i="14"/>
  <c r="AB437" i="14"/>
  <c r="AB436" i="14"/>
  <c r="AB435" i="14"/>
  <c r="AB434" i="14"/>
  <c r="AB433" i="14"/>
  <c r="AB432" i="14"/>
  <c r="AB431" i="14"/>
  <c r="AB411" i="14"/>
  <c r="AB410" i="14"/>
  <c r="AB409" i="14"/>
  <c r="AB408" i="14"/>
  <c r="AB407" i="14"/>
  <c r="AB406" i="14"/>
  <c r="AB405" i="14"/>
  <c r="AB404" i="14"/>
  <c r="AB403" i="14"/>
  <c r="AB383" i="14"/>
  <c r="AB382" i="14"/>
  <c r="AB381" i="14"/>
  <c r="AB380" i="14"/>
  <c r="AB379" i="14"/>
  <c r="AB378" i="14"/>
  <c r="AB377" i="14"/>
  <c r="AB376" i="14"/>
  <c r="AB375" i="14"/>
  <c r="AB363" i="14"/>
  <c r="AB362" i="14"/>
  <c r="AB361" i="14"/>
  <c r="AB360" i="14"/>
  <c r="AB359" i="14"/>
  <c r="AB358" i="14"/>
  <c r="AB357" i="14"/>
  <c r="AB356" i="14"/>
  <c r="AB355" i="14"/>
  <c r="AB354" i="14"/>
  <c r="AB353" i="14"/>
  <c r="AB352" i="14"/>
  <c r="AB351" i="14"/>
  <c r="AB350" i="14"/>
  <c r="AB349" i="14"/>
  <c r="AB348" i="14"/>
  <c r="AB347" i="14"/>
  <c r="AB346" i="14"/>
  <c r="AB345" i="14"/>
  <c r="AB344" i="14"/>
  <c r="AB343" i="14"/>
  <c r="AB342" i="14"/>
  <c r="AB341" i="14"/>
  <c r="AB340" i="14"/>
  <c r="AB339" i="14"/>
  <c r="AB338" i="14"/>
  <c r="AB337" i="14"/>
  <c r="AB335" i="14"/>
  <c r="AB334" i="14"/>
  <c r="AB333" i="14"/>
  <c r="AB332" i="14"/>
  <c r="AB331" i="14"/>
  <c r="AB330" i="14"/>
  <c r="AB329" i="14"/>
  <c r="AB328" i="14"/>
  <c r="AB327" i="14"/>
  <c r="AB326" i="14"/>
  <c r="AB325" i="14"/>
  <c r="AB324" i="14"/>
  <c r="AB323" i="14"/>
  <c r="AB322" i="14"/>
  <c r="AB321" i="14"/>
  <c r="AB320" i="14"/>
  <c r="AB319" i="14"/>
  <c r="AB318" i="14"/>
  <c r="AB317" i="14"/>
  <c r="AB316" i="14"/>
  <c r="AB315" i="14"/>
  <c r="AB314" i="14"/>
  <c r="AB313" i="14"/>
  <c r="AB312" i="14"/>
  <c r="AB311" i="14"/>
  <c r="AB310" i="14"/>
  <c r="AB309" i="14"/>
  <c r="AB307" i="14"/>
  <c r="AB306" i="14"/>
  <c r="AB305" i="14"/>
  <c r="AB304" i="14"/>
  <c r="AB303" i="14"/>
  <c r="AB302" i="14"/>
  <c r="AB301" i="14"/>
  <c r="AB300" i="14"/>
  <c r="AB299" i="14"/>
  <c r="AB298" i="14"/>
  <c r="AB297" i="14"/>
  <c r="AB296" i="14"/>
  <c r="AB295" i="14"/>
  <c r="AB294" i="14"/>
  <c r="AB293" i="14"/>
  <c r="AB292" i="14"/>
  <c r="AB291" i="14"/>
  <c r="AB290" i="14"/>
  <c r="AB289" i="14"/>
  <c r="AB288" i="14"/>
  <c r="AB287" i="14"/>
  <c r="AB286" i="14"/>
  <c r="AB285" i="14"/>
  <c r="AB284" i="14"/>
  <c r="AB283" i="14"/>
  <c r="AB282" i="14"/>
  <c r="AB281" i="14"/>
  <c r="AB279" i="14"/>
  <c r="AB278" i="14"/>
  <c r="AB277" i="14"/>
  <c r="AB276" i="14"/>
  <c r="AB275" i="14"/>
  <c r="AB274" i="14"/>
  <c r="AB273" i="14"/>
  <c r="AB272" i="14"/>
  <c r="AB271" i="14"/>
  <c r="AB270" i="14"/>
  <c r="AB269" i="14"/>
  <c r="AB268" i="14"/>
  <c r="AB267" i="14"/>
  <c r="AB266" i="14"/>
  <c r="AB265" i="14"/>
  <c r="AB264" i="14"/>
  <c r="AB263" i="14"/>
  <c r="AB262" i="14"/>
  <c r="AB261" i="14"/>
  <c r="AB260" i="14"/>
  <c r="AB259" i="14"/>
  <c r="AB258" i="14"/>
  <c r="AB257" i="14"/>
  <c r="AB256" i="14"/>
  <c r="AB255" i="14"/>
  <c r="AB254" i="14"/>
  <c r="AB253" i="14"/>
  <c r="AB241" i="14"/>
  <c r="AB240" i="14"/>
  <c r="AB239" i="14"/>
  <c r="AB238" i="14"/>
  <c r="AB237" i="14"/>
  <c r="AB236" i="14"/>
  <c r="AB235" i="14"/>
  <c r="AB234" i="14"/>
  <c r="AB233" i="14"/>
  <c r="AB232" i="14"/>
  <c r="AB231" i="14"/>
  <c r="AB230" i="14"/>
  <c r="AB229" i="14"/>
  <c r="AB228" i="14"/>
  <c r="AB227" i="14"/>
  <c r="AB226" i="14"/>
  <c r="AB225" i="14"/>
  <c r="AB224" i="14"/>
  <c r="AB223" i="14"/>
  <c r="AB222" i="14"/>
  <c r="AB221" i="14"/>
  <c r="AB220" i="14"/>
  <c r="AB219" i="14"/>
  <c r="AB218" i="14"/>
  <c r="AB217" i="14"/>
  <c r="AB216" i="14"/>
  <c r="AB215" i="14"/>
  <c r="AB213" i="14"/>
  <c r="AB212" i="14"/>
  <c r="AB211" i="14"/>
  <c r="AB210" i="14"/>
  <c r="AB209" i="14"/>
  <c r="AB208" i="14"/>
  <c r="AB207" i="14"/>
  <c r="AB206" i="14"/>
  <c r="AB205" i="14"/>
  <c r="AB204" i="14"/>
  <c r="AB203" i="14"/>
  <c r="AB202" i="14"/>
  <c r="AB201" i="14"/>
  <c r="AB200" i="14"/>
  <c r="AB199" i="14"/>
  <c r="AB198" i="14"/>
  <c r="AB197" i="14"/>
  <c r="AB196" i="14"/>
  <c r="AB195" i="14"/>
  <c r="AB194" i="14"/>
  <c r="AB193" i="14"/>
  <c r="AB192" i="14"/>
  <c r="AB191" i="14"/>
  <c r="AB190" i="14"/>
  <c r="AB189" i="14"/>
  <c r="AB188" i="14"/>
  <c r="AB187" i="14"/>
  <c r="AB185" i="14"/>
  <c r="AB184" i="14"/>
  <c r="AB183" i="14"/>
  <c r="AB182" i="14"/>
  <c r="AB181" i="14"/>
  <c r="AB180" i="14"/>
  <c r="AB179" i="14"/>
  <c r="AB178" i="14"/>
  <c r="AB177" i="14"/>
  <c r="AB176" i="14"/>
  <c r="AB175" i="14"/>
  <c r="AB174" i="14"/>
  <c r="AB173" i="14"/>
  <c r="AB172" i="14"/>
  <c r="AB171" i="14"/>
  <c r="AB170" i="14"/>
  <c r="AB169" i="14"/>
  <c r="AB168" i="14"/>
  <c r="AB167" i="14"/>
  <c r="AB166" i="14"/>
  <c r="AB165" i="14"/>
  <c r="AB164" i="14"/>
  <c r="AB163" i="14"/>
  <c r="AB162" i="14"/>
  <c r="AB161" i="14"/>
  <c r="AB160" i="14"/>
  <c r="AB159" i="14"/>
  <c r="AB157" i="14"/>
  <c r="AB156" i="14"/>
  <c r="AB155" i="14"/>
  <c r="AB154" i="14"/>
  <c r="AB153" i="14"/>
  <c r="AB152" i="14"/>
  <c r="AB151" i="14"/>
  <c r="AB150" i="14"/>
  <c r="AB149" i="14"/>
  <c r="AB148" i="14"/>
  <c r="AB147" i="14"/>
  <c r="AB146" i="14"/>
  <c r="AB145" i="14"/>
  <c r="AB144" i="14"/>
  <c r="AB143" i="14"/>
  <c r="AB142" i="14"/>
  <c r="AB141" i="14"/>
  <c r="AB140" i="14"/>
  <c r="AB139" i="14"/>
  <c r="AB138" i="14"/>
  <c r="AB137" i="14"/>
  <c r="AB136" i="14"/>
  <c r="AB135" i="14"/>
  <c r="AB134" i="14"/>
  <c r="AB133" i="14"/>
  <c r="AB132" i="14"/>
  <c r="AB131" i="14"/>
  <c r="AB128" i="14"/>
  <c r="AB127" i="14"/>
  <c r="AB126" i="14"/>
  <c r="AB125" i="14"/>
  <c r="AB124" i="14"/>
  <c r="AB123" i="14"/>
  <c r="AB122" i="14"/>
  <c r="AB121" i="14"/>
  <c r="AB120" i="14"/>
  <c r="AB119" i="14"/>
  <c r="AB118" i="14"/>
  <c r="AB117" i="14"/>
  <c r="AB116" i="14"/>
  <c r="AB115" i="14"/>
  <c r="AB114" i="14"/>
  <c r="AB113" i="14"/>
  <c r="AB112" i="14"/>
  <c r="AB111" i="14"/>
  <c r="AB110" i="14"/>
  <c r="AB109" i="14"/>
  <c r="AB108" i="14"/>
  <c r="AB107" i="14"/>
  <c r="AB106" i="14"/>
  <c r="AB105" i="14"/>
  <c r="AB104" i="14"/>
  <c r="AB103" i="14"/>
  <c r="AB102" i="14"/>
  <c r="AB89" i="14"/>
  <c r="AB88" i="14"/>
  <c r="AB87" i="14"/>
  <c r="AB86" i="14"/>
  <c r="AB85" i="14"/>
  <c r="AB84" i="14"/>
  <c r="AB83" i="14"/>
  <c r="AB82" i="14"/>
  <c r="AB81" i="14"/>
  <c r="AB80" i="14"/>
  <c r="AB79" i="14"/>
  <c r="AB78" i="14"/>
  <c r="AB77" i="14"/>
  <c r="AB76" i="14"/>
  <c r="AB71" i="14"/>
  <c r="AB75" i="14"/>
  <c r="AB74" i="14"/>
  <c r="AB73" i="14"/>
  <c r="AB72" i="14"/>
  <c r="AB70" i="14"/>
  <c r="AB69" i="14"/>
  <c r="AB68" i="14"/>
  <c r="AB67" i="14"/>
  <c r="AB65" i="14"/>
  <c r="AB64" i="14"/>
  <c r="AB61" i="14"/>
  <c r="AB60" i="14"/>
  <c r="AB59" i="14"/>
  <c r="AB58" i="14"/>
  <c r="AB57" i="14"/>
  <c r="AB56" i="14"/>
  <c r="AB55" i="14"/>
  <c r="AB54" i="14"/>
  <c r="AB53" i="14"/>
  <c r="AB52" i="14"/>
  <c r="AB51" i="14"/>
  <c r="AB50" i="14"/>
  <c r="AB49" i="14"/>
  <c r="AB48" i="14"/>
  <c r="AB47" i="14"/>
  <c r="AB46" i="14"/>
  <c r="AB45" i="14"/>
  <c r="AB44" i="14"/>
  <c r="AB43" i="14"/>
  <c r="AB42" i="14"/>
  <c r="AB41" i="14"/>
  <c r="AB40" i="14"/>
  <c r="AB39" i="14"/>
  <c r="AB37" i="14"/>
  <c r="AB36" i="14"/>
  <c r="AB15" i="14"/>
  <c r="AB14" i="14"/>
  <c r="AB13" i="14"/>
  <c r="AB12" i="14"/>
  <c r="AB11" i="14"/>
  <c r="AB10" i="14"/>
  <c r="AB9" i="14"/>
  <c r="AB8" i="14"/>
  <c r="AB7" i="14"/>
  <c r="O363" i="14"/>
  <c r="O362" i="14"/>
  <c r="O361" i="14"/>
  <c r="O360" i="14"/>
  <c r="O359" i="14"/>
  <c r="O358" i="14"/>
  <c r="O357" i="14"/>
  <c r="O356" i="14"/>
  <c r="O355" i="14"/>
  <c r="O354" i="14"/>
  <c r="O353" i="14"/>
  <c r="O352" i="14"/>
  <c r="O351" i="14"/>
  <c r="O350" i="14"/>
  <c r="O349" i="14"/>
  <c r="O348" i="14"/>
  <c r="O347" i="14"/>
  <c r="O346" i="14"/>
  <c r="O335" i="14"/>
  <c r="O334" i="14"/>
  <c r="O333" i="14"/>
  <c r="O332" i="14"/>
  <c r="O331" i="14"/>
  <c r="O330" i="14"/>
  <c r="O329" i="14"/>
  <c r="O328" i="14"/>
  <c r="O327" i="14"/>
  <c r="O326" i="14"/>
  <c r="O325" i="14"/>
  <c r="O324" i="14"/>
  <c r="O323" i="14"/>
  <c r="O322" i="14"/>
  <c r="O321" i="14"/>
  <c r="O320" i="14"/>
  <c r="O319" i="14"/>
  <c r="O318" i="14"/>
  <c r="O307" i="14"/>
  <c r="O306" i="14"/>
  <c r="O305" i="14"/>
  <c r="O304" i="14"/>
  <c r="O303" i="14"/>
  <c r="O302" i="14"/>
  <c r="O301" i="14"/>
  <c r="O300" i="14"/>
  <c r="O299" i="14"/>
  <c r="O298" i="14"/>
  <c r="O297" i="14"/>
  <c r="O296" i="14"/>
  <c r="O295" i="14"/>
  <c r="O294" i="14"/>
  <c r="O293" i="14"/>
  <c r="O292" i="14"/>
  <c r="O291" i="14"/>
  <c r="O290" i="14"/>
  <c r="O279" i="14"/>
  <c r="O278" i="14"/>
  <c r="O277" i="14"/>
  <c r="O276" i="14"/>
  <c r="O275" i="14"/>
  <c r="O274" i="14"/>
  <c r="O273" i="14"/>
  <c r="O272" i="14"/>
  <c r="O271" i="14"/>
  <c r="O270" i="14"/>
  <c r="O269" i="14"/>
  <c r="O268" i="14"/>
  <c r="O267" i="14"/>
  <c r="O266" i="14"/>
  <c r="O265" i="14"/>
  <c r="O264" i="14"/>
  <c r="O263" i="14"/>
  <c r="O262" i="14"/>
  <c r="AL213" i="14"/>
  <c r="AK213" i="14"/>
  <c r="AJ213" i="14"/>
  <c r="AI213" i="14"/>
  <c r="AH213" i="14"/>
  <c r="AG213" i="14"/>
  <c r="AF213" i="14"/>
  <c r="AE213" i="14"/>
  <c r="AD213" i="14"/>
  <c r="AL212" i="14"/>
  <c r="AK212" i="14"/>
  <c r="AJ212" i="14"/>
  <c r="AI212" i="14"/>
  <c r="AH212" i="14"/>
  <c r="AG212" i="14"/>
  <c r="AF212" i="14"/>
  <c r="AE212" i="14"/>
  <c r="AD212" i="14"/>
  <c r="AL211" i="14"/>
  <c r="AK211" i="14"/>
  <c r="AJ211" i="14"/>
  <c r="AI211" i="14"/>
  <c r="AH211" i="14"/>
  <c r="AG211" i="14"/>
  <c r="AF211" i="14"/>
  <c r="AE211" i="14"/>
  <c r="AD211" i="14"/>
  <c r="AL210" i="14"/>
  <c r="AK210" i="14"/>
  <c r="AJ210" i="14"/>
  <c r="AI210" i="14"/>
  <c r="AH210" i="14"/>
  <c r="AG210" i="14"/>
  <c r="AF210" i="14"/>
  <c r="AE210" i="14"/>
  <c r="AD210" i="14"/>
  <c r="AL209" i="14"/>
  <c r="AK209" i="14"/>
  <c r="AJ209" i="14"/>
  <c r="AI209" i="14"/>
  <c r="AH209" i="14"/>
  <c r="AG209" i="14"/>
  <c r="AF209" i="14"/>
  <c r="AE209" i="14"/>
  <c r="AD209" i="14"/>
  <c r="AL208" i="14"/>
  <c r="AK208" i="14"/>
  <c r="AJ208" i="14"/>
  <c r="AI208" i="14"/>
  <c r="AH208" i="14"/>
  <c r="AG208" i="14"/>
  <c r="AF208" i="14"/>
  <c r="AE208" i="14"/>
  <c r="AD208" i="14"/>
  <c r="AL207" i="14"/>
  <c r="AK207" i="14"/>
  <c r="AJ207" i="14"/>
  <c r="AI207" i="14"/>
  <c r="AH207" i="14"/>
  <c r="AG207" i="14"/>
  <c r="AF207" i="14"/>
  <c r="AE207" i="14"/>
  <c r="AD207" i="14"/>
  <c r="AL206" i="14"/>
  <c r="AK206" i="14"/>
  <c r="AJ206" i="14"/>
  <c r="AI206" i="14"/>
  <c r="AH206" i="14"/>
  <c r="AG206" i="14"/>
  <c r="AF206" i="14"/>
  <c r="AE206" i="14"/>
  <c r="AD206" i="14"/>
  <c r="AL205" i="14"/>
  <c r="AK205" i="14"/>
  <c r="AJ205" i="14"/>
  <c r="AI205" i="14"/>
  <c r="AH205" i="14"/>
  <c r="AG205" i="14"/>
  <c r="AF205" i="14"/>
  <c r="AE205" i="14"/>
  <c r="AD205" i="14"/>
  <c r="AL204" i="14"/>
  <c r="AK204" i="14"/>
  <c r="AJ204" i="14"/>
  <c r="AI204" i="14"/>
  <c r="AH204" i="14"/>
  <c r="AG204" i="14"/>
  <c r="AF204" i="14"/>
  <c r="AE204" i="14"/>
  <c r="AD204" i="14"/>
  <c r="AL203" i="14"/>
  <c r="AK203" i="14"/>
  <c r="AJ203" i="14"/>
  <c r="AI203" i="14"/>
  <c r="AH203" i="14"/>
  <c r="AG203" i="14"/>
  <c r="AF203" i="14"/>
  <c r="AE203" i="14"/>
  <c r="AD203" i="14"/>
  <c r="AL202" i="14"/>
  <c r="AK202" i="14"/>
  <c r="AJ202" i="14"/>
  <c r="AI202" i="14"/>
  <c r="AH202" i="14"/>
  <c r="AG202" i="14"/>
  <c r="AF202" i="14"/>
  <c r="AE202" i="14"/>
  <c r="AD202" i="14"/>
  <c r="AL201" i="14"/>
  <c r="AK201" i="14"/>
  <c r="AJ201" i="14"/>
  <c r="AI201" i="14"/>
  <c r="AH201" i="14"/>
  <c r="AG201" i="14"/>
  <c r="AF201" i="14"/>
  <c r="AE201" i="14"/>
  <c r="AD201" i="14"/>
  <c r="AL200" i="14"/>
  <c r="AK200" i="14"/>
  <c r="AJ200" i="14"/>
  <c r="AI200" i="14"/>
  <c r="AH200" i="14"/>
  <c r="AG200" i="14"/>
  <c r="AF200" i="14"/>
  <c r="AE200" i="14"/>
  <c r="AD200" i="14"/>
  <c r="AL199" i="14"/>
  <c r="AK199" i="14"/>
  <c r="AJ199" i="14"/>
  <c r="AI199" i="14"/>
  <c r="AH199" i="14"/>
  <c r="AG199" i="14"/>
  <c r="AF199" i="14"/>
  <c r="AE199" i="14"/>
  <c r="AD199" i="14"/>
  <c r="AL198" i="14"/>
  <c r="AK198" i="14"/>
  <c r="AJ198" i="14"/>
  <c r="AI198" i="14"/>
  <c r="AH198" i="14"/>
  <c r="AG198" i="14"/>
  <c r="AF198" i="14"/>
  <c r="AE198" i="14"/>
  <c r="AD198" i="14"/>
  <c r="AL197" i="14"/>
  <c r="AK197" i="14"/>
  <c r="AJ197" i="14"/>
  <c r="AI197" i="14"/>
  <c r="AH197" i="14"/>
  <c r="AG197" i="14"/>
  <c r="AF197" i="14"/>
  <c r="AE197" i="14"/>
  <c r="AD197" i="14"/>
  <c r="AL196" i="14"/>
  <c r="AK196" i="14"/>
  <c r="AJ196" i="14"/>
  <c r="AI196" i="14"/>
  <c r="AH196" i="14"/>
  <c r="AG196" i="14"/>
  <c r="AF196" i="14"/>
  <c r="AE196" i="14"/>
  <c r="AD196" i="14"/>
  <c r="AL185" i="14"/>
  <c r="AK185" i="14"/>
  <c r="AJ185" i="14"/>
  <c r="AI185" i="14"/>
  <c r="AH185" i="14"/>
  <c r="AG185" i="14"/>
  <c r="AF185" i="14"/>
  <c r="AE185" i="14"/>
  <c r="AD185" i="14"/>
  <c r="AL184" i="14"/>
  <c r="AK184" i="14"/>
  <c r="AJ184" i="14"/>
  <c r="AI184" i="14"/>
  <c r="AH184" i="14"/>
  <c r="AG184" i="14"/>
  <c r="AF184" i="14"/>
  <c r="AE184" i="14"/>
  <c r="AD184" i="14"/>
  <c r="AL183" i="14"/>
  <c r="AK183" i="14"/>
  <c r="AJ183" i="14"/>
  <c r="AI183" i="14"/>
  <c r="AH183" i="14"/>
  <c r="AG183" i="14"/>
  <c r="AF183" i="14"/>
  <c r="AE183" i="14"/>
  <c r="AD183" i="14"/>
  <c r="AL182" i="14"/>
  <c r="AK182" i="14"/>
  <c r="AJ182" i="14"/>
  <c r="AI182" i="14"/>
  <c r="AH182" i="14"/>
  <c r="AG182" i="14"/>
  <c r="AF182" i="14"/>
  <c r="AE182" i="14"/>
  <c r="AD182" i="14"/>
  <c r="AL181" i="14"/>
  <c r="AK181" i="14"/>
  <c r="AJ181" i="14"/>
  <c r="AI181" i="14"/>
  <c r="AH181" i="14"/>
  <c r="AG181" i="14"/>
  <c r="AF181" i="14"/>
  <c r="AE181" i="14"/>
  <c r="AD181" i="14"/>
  <c r="AL180" i="14"/>
  <c r="AK180" i="14"/>
  <c r="AJ180" i="14"/>
  <c r="AI180" i="14"/>
  <c r="AH180" i="14"/>
  <c r="AG180" i="14"/>
  <c r="AF180" i="14"/>
  <c r="AE180" i="14"/>
  <c r="AD180" i="14"/>
  <c r="AL179" i="14"/>
  <c r="AK179" i="14"/>
  <c r="AJ179" i="14"/>
  <c r="AI179" i="14"/>
  <c r="AH179" i="14"/>
  <c r="AG179" i="14"/>
  <c r="AF179" i="14"/>
  <c r="AE179" i="14"/>
  <c r="AD179" i="14"/>
  <c r="AL178" i="14"/>
  <c r="AK178" i="14"/>
  <c r="AJ178" i="14"/>
  <c r="AI178" i="14"/>
  <c r="AH178" i="14"/>
  <c r="AG178" i="14"/>
  <c r="AF178" i="14"/>
  <c r="AE178" i="14"/>
  <c r="AD178" i="14"/>
  <c r="AL177" i="14"/>
  <c r="AK177" i="14"/>
  <c r="AJ177" i="14"/>
  <c r="AI177" i="14"/>
  <c r="AH177" i="14"/>
  <c r="AG177" i="14"/>
  <c r="AF177" i="14"/>
  <c r="AE177" i="14"/>
  <c r="AD177" i="14"/>
  <c r="AL176" i="14"/>
  <c r="AK176" i="14"/>
  <c r="AJ176" i="14"/>
  <c r="AI176" i="14"/>
  <c r="AH176" i="14"/>
  <c r="AG176" i="14"/>
  <c r="AF176" i="14"/>
  <c r="AE176" i="14"/>
  <c r="AD176" i="14"/>
  <c r="AL175" i="14"/>
  <c r="AK175" i="14"/>
  <c r="AJ175" i="14"/>
  <c r="AI175" i="14"/>
  <c r="AH175" i="14"/>
  <c r="AG175" i="14"/>
  <c r="AF175" i="14"/>
  <c r="AE175" i="14"/>
  <c r="AD175" i="14"/>
  <c r="AL174" i="14"/>
  <c r="AK174" i="14"/>
  <c r="AJ174" i="14"/>
  <c r="AI174" i="14"/>
  <c r="AH174" i="14"/>
  <c r="AG174" i="14"/>
  <c r="AF174" i="14"/>
  <c r="AE174" i="14"/>
  <c r="AD174" i="14"/>
  <c r="AL173" i="14"/>
  <c r="AK173" i="14"/>
  <c r="AJ173" i="14"/>
  <c r="AI173" i="14"/>
  <c r="AH173" i="14"/>
  <c r="AG173" i="14"/>
  <c r="AF173" i="14"/>
  <c r="AE173" i="14"/>
  <c r="AD173" i="14"/>
  <c r="AL172" i="14"/>
  <c r="AK172" i="14"/>
  <c r="AJ172" i="14"/>
  <c r="AI172" i="14"/>
  <c r="AH172" i="14"/>
  <c r="AG172" i="14"/>
  <c r="AF172" i="14"/>
  <c r="AE172" i="14"/>
  <c r="AD172" i="14"/>
  <c r="AL171" i="14"/>
  <c r="AK171" i="14"/>
  <c r="AJ171" i="14"/>
  <c r="AI171" i="14"/>
  <c r="AH171" i="14"/>
  <c r="AG171" i="14"/>
  <c r="AF171" i="14"/>
  <c r="AE171" i="14"/>
  <c r="AD171" i="14"/>
  <c r="AL170" i="14"/>
  <c r="AK170" i="14"/>
  <c r="AJ170" i="14"/>
  <c r="AI170" i="14"/>
  <c r="AH170" i="14"/>
  <c r="AG170" i="14"/>
  <c r="AF170" i="14"/>
  <c r="AE170" i="14"/>
  <c r="AD170" i="14"/>
  <c r="AL169" i="14"/>
  <c r="AK169" i="14"/>
  <c r="AJ169" i="14"/>
  <c r="AI169" i="14"/>
  <c r="AH169" i="14"/>
  <c r="AG169" i="14"/>
  <c r="AF169" i="14"/>
  <c r="AE169" i="14"/>
  <c r="AD169" i="14"/>
  <c r="AL168" i="14"/>
  <c r="AK168" i="14"/>
  <c r="AJ168" i="14"/>
  <c r="AI168" i="14"/>
  <c r="AH168" i="14"/>
  <c r="AG168" i="14"/>
  <c r="AF168" i="14"/>
  <c r="AE168" i="14"/>
  <c r="AD168" i="14"/>
  <c r="AL157" i="14"/>
  <c r="AK157" i="14"/>
  <c r="AJ157" i="14"/>
  <c r="AI157" i="14"/>
  <c r="AH157" i="14"/>
  <c r="AG157" i="14"/>
  <c r="AF157" i="14"/>
  <c r="AE157" i="14"/>
  <c r="AD157" i="14"/>
  <c r="AL156" i="14"/>
  <c r="AK156" i="14"/>
  <c r="AJ156" i="14"/>
  <c r="AI156" i="14"/>
  <c r="AH156" i="14"/>
  <c r="AG156" i="14"/>
  <c r="AF156" i="14"/>
  <c r="AE156" i="14"/>
  <c r="AD156" i="14"/>
  <c r="AL155" i="14"/>
  <c r="AK155" i="14"/>
  <c r="AJ155" i="14"/>
  <c r="AI155" i="14"/>
  <c r="AH155" i="14"/>
  <c r="AG155" i="14"/>
  <c r="AF155" i="14"/>
  <c r="AE155" i="14"/>
  <c r="AD155" i="14"/>
  <c r="AL154" i="14"/>
  <c r="AK154" i="14"/>
  <c r="AJ154" i="14"/>
  <c r="AI154" i="14"/>
  <c r="AH154" i="14"/>
  <c r="AG154" i="14"/>
  <c r="AF154" i="14"/>
  <c r="AE154" i="14"/>
  <c r="AD154" i="14"/>
  <c r="AL153" i="14"/>
  <c r="AK153" i="14"/>
  <c r="AJ153" i="14"/>
  <c r="AI153" i="14"/>
  <c r="AH153" i="14"/>
  <c r="AG153" i="14"/>
  <c r="AF153" i="14"/>
  <c r="AE153" i="14"/>
  <c r="AD153" i="14"/>
  <c r="AL152" i="14"/>
  <c r="AK152" i="14"/>
  <c r="AJ152" i="14"/>
  <c r="AI152" i="14"/>
  <c r="AH152" i="14"/>
  <c r="AG152" i="14"/>
  <c r="AF152" i="14"/>
  <c r="AE152" i="14"/>
  <c r="AD152" i="14"/>
  <c r="AL151" i="14"/>
  <c r="AK151" i="14"/>
  <c r="AJ151" i="14"/>
  <c r="AI151" i="14"/>
  <c r="AH151" i="14"/>
  <c r="AG151" i="14"/>
  <c r="AF151" i="14"/>
  <c r="AE151" i="14"/>
  <c r="AD151" i="14"/>
  <c r="AL150" i="14"/>
  <c r="AK150" i="14"/>
  <c r="AJ150" i="14"/>
  <c r="AI150" i="14"/>
  <c r="AH150" i="14"/>
  <c r="AG150" i="14"/>
  <c r="AF150" i="14"/>
  <c r="AE150" i="14"/>
  <c r="AD150" i="14"/>
  <c r="AL149" i="14"/>
  <c r="AK149" i="14"/>
  <c r="AJ149" i="14"/>
  <c r="AI149" i="14"/>
  <c r="AH149" i="14"/>
  <c r="AG149" i="14"/>
  <c r="AF149" i="14"/>
  <c r="AE149" i="14"/>
  <c r="AD149" i="14"/>
  <c r="AL148" i="14"/>
  <c r="AK148" i="14"/>
  <c r="AJ148" i="14"/>
  <c r="AI148" i="14"/>
  <c r="AH148" i="14"/>
  <c r="AG148" i="14"/>
  <c r="AF148" i="14"/>
  <c r="AE148" i="14"/>
  <c r="AD148" i="14"/>
  <c r="AL147" i="14"/>
  <c r="AK147" i="14"/>
  <c r="AJ147" i="14"/>
  <c r="AI147" i="14"/>
  <c r="AH147" i="14"/>
  <c r="AG147" i="14"/>
  <c r="AF147" i="14"/>
  <c r="AE147" i="14"/>
  <c r="AD147" i="14"/>
  <c r="AL146" i="14"/>
  <c r="AK146" i="14"/>
  <c r="AJ146" i="14"/>
  <c r="AI146" i="14"/>
  <c r="AH146" i="14"/>
  <c r="AG146" i="14"/>
  <c r="AF146" i="14"/>
  <c r="AE146" i="14"/>
  <c r="AD146" i="14"/>
  <c r="AL145" i="14"/>
  <c r="AK145" i="14"/>
  <c r="AJ145" i="14"/>
  <c r="AI145" i="14"/>
  <c r="AH145" i="14"/>
  <c r="AG145" i="14"/>
  <c r="AF145" i="14"/>
  <c r="AE145" i="14"/>
  <c r="AD145" i="14"/>
  <c r="AL144" i="14"/>
  <c r="AK144" i="14"/>
  <c r="AJ144" i="14"/>
  <c r="AI144" i="14"/>
  <c r="AH144" i="14"/>
  <c r="AG144" i="14"/>
  <c r="AF144" i="14"/>
  <c r="AE144" i="14"/>
  <c r="AD144" i="14"/>
  <c r="AL143" i="14"/>
  <c r="AK143" i="14"/>
  <c r="AJ143" i="14"/>
  <c r="AI143" i="14"/>
  <c r="AH143" i="14"/>
  <c r="AG143" i="14"/>
  <c r="AF143" i="14"/>
  <c r="AE143" i="14"/>
  <c r="AD143" i="14"/>
  <c r="AL142" i="14"/>
  <c r="AK142" i="14"/>
  <c r="AJ142" i="14"/>
  <c r="AI142" i="14"/>
  <c r="AH142" i="14"/>
  <c r="AG142" i="14"/>
  <c r="AF142" i="14"/>
  <c r="AE142" i="14"/>
  <c r="AD142" i="14"/>
  <c r="AL141" i="14"/>
  <c r="AK141" i="14"/>
  <c r="AJ141" i="14"/>
  <c r="AI141" i="14"/>
  <c r="AH141" i="14"/>
  <c r="AG141" i="14"/>
  <c r="AF141" i="14"/>
  <c r="AE141" i="14"/>
  <c r="AD141" i="14"/>
  <c r="AL140" i="14"/>
  <c r="AK140" i="14"/>
  <c r="AJ140" i="14"/>
  <c r="AI140" i="14"/>
  <c r="AH140" i="14"/>
  <c r="AG140" i="14"/>
  <c r="AF140" i="14"/>
  <c r="AE140" i="14"/>
  <c r="AD140" i="14"/>
  <c r="AL61" i="14"/>
  <c r="AK61" i="14"/>
  <c r="AJ61" i="14"/>
  <c r="AI61" i="14"/>
  <c r="AH61" i="14"/>
  <c r="AG61" i="14"/>
  <c r="AF61" i="14"/>
  <c r="AE61" i="14"/>
  <c r="AD61" i="14"/>
  <c r="AL60" i="14"/>
  <c r="AK60" i="14"/>
  <c r="AJ60" i="14"/>
  <c r="AI60" i="14"/>
  <c r="AH60" i="14"/>
  <c r="AG60" i="14"/>
  <c r="AF60" i="14"/>
  <c r="AE60" i="14"/>
  <c r="AD60" i="14"/>
  <c r="AL59" i="14"/>
  <c r="AK59" i="14"/>
  <c r="AJ59" i="14"/>
  <c r="AI59" i="14"/>
  <c r="AH59" i="14"/>
  <c r="AG59" i="14"/>
  <c r="AF59" i="14"/>
  <c r="AE59" i="14"/>
  <c r="AD59" i="14"/>
  <c r="AL58" i="14"/>
  <c r="AK58" i="14"/>
  <c r="AJ58" i="14"/>
  <c r="AI58" i="14"/>
  <c r="AH58" i="14"/>
  <c r="AG58" i="14"/>
  <c r="AF58" i="14"/>
  <c r="AE58" i="14"/>
  <c r="AD58" i="14"/>
  <c r="AL57" i="14"/>
  <c r="AK57" i="14"/>
  <c r="AJ57" i="14"/>
  <c r="AI57" i="14"/>
  <c r="AH57" i="14"/>
  <c r="AG57" i="14"/>
  <c r="AF57" i="14"/>
  <c r="AE57" i="14"/>
  <c r="AD57" i="14"/>
  <c r="AL56" i="14"/>
  <c r="AK56" i="14"/>
  <c r="AJ56" i="14"/>
  <c r="AI56" i="14"/>
  <c r="AH56" i="14"/>
  <c r="AG56" i="14"/>
  <c r="AF56" i="14"/>
  <c r="AE56" i="14"/>
  <c r="AD56" i="14"/>
  <c r="AL55" i="14"/>
  <c r="AK55" i="14"/>
  <c r="AJ55" i="14"/>
  <c r="AI55" i="14"/>
  <c r="AH55" i="14"/>
  <c r="AG55" i="14"/>
  <c r="AF55" i="14"/>
  <c r="AE55" i="14"/>
  <c r="AD55" i="14"/>
  <c r="AL54" i="14"/>
  <c r="AK54" i="14"/>
  <c r="AJ54" i="14"/>
  <c r="AI54" i="14"/>
  <c r="AH54" i="14"/>
  <c r="AG54" i="14"/>
  <c r="AF54" i="14"/>
  <c r="AE54" i="14"/>
  <c r="AD54" i="14"/>
  <c r="AL53" i="14"/>
  <c r="AK53" i="14"/>
  <c r="AJ53" i="14"/>
  <c r="AI53" i="14"/>
  <c r="AH53" i="14"/>
  <c r="AG53" i="14"/>
  <c r="AF53" i="14"/>
  <c r="AE53" i="14"/>
  <c r="AD53" i="14"/>
  <c r="AL52" i="14"/>
  <c r="AK52" i="14"/>
  <c r="AJ52" i="14"/>
  <c r="AI52" i="14"/>
  <c r="AH52" i="14"/>
  <c r="AG52" i="14"/>
  <c r="AF52" i="14"/>
  <c r="AE52" i="14"/>
  <c r="AD52" i="14"/>
  <c r="AL51" i="14"/>
  <c r="AK51" i="14"/>
  <c r="AJ51" i="14"/>
  <c r="AI51" i="14"/>
  <c r="AH51" i="14"/>
  <c r="AG51" i="14"/>
  <c r="AF51" i="14"/>
  <c r="AE51" i="14"/>
  <c r="AD51" i="14"/>
  <c r="AL50" i="14"/>
  <c r="AK50" i="14"/>
  <c r="AJ50" i="14"/>
  <c r="AI50" i="14"/>
  <c r="AH50" i="14"/>
  <c r="AG50" i="14"/>
  <c r="AF50" i="14"/>
  <c r="AE50" i="14"/>
  <c r="AD50" i="14"/>
  <c r="AL49" i="14"/>
  <c r="AK49" i="14"/>
  <c r="AJ49" i="14"/>
  <c r="AI49" i="14"/>
  <c r="AH49" i="14"/>
  <c r="AG49" i="14"/>
  <c r="AF49" i="14"/>
  <c r="AE49" i="14"/>
  <c r="AD49" i="14"/>
  <c r="AL48" i="14"/>
  <c r="AK48" i="14"/>
  <c r="AJ48" i="14"/>
  <c r="AI48" i="14"/>
  <c r="AH48" i="14"/>
  <c r="AG48" i="14"/>
  <c r="AF48" i="14"/>
  <c r="AE48" i="14"/>
  <c r="AD48" i="14"/>
  <c r="AL241" i="14"/>
  <c r="AK241" i="14"/>
  <c r="AJ241" i="14"/>
  <c r="AI241" i="14"/>
  <c r="AH241" i="14"/>
  <c r="AG241" i="14"/>
  <c r="AF241" i="14"/>
  <c r="AE241" i="14"/>
  <c r="AD241" i="14"/>
  <c r="AL240" i="14"/>
  <c r="AK240" i="14"/>
  <c r="AJ240" i="14"/>
  <c r="AI240" i="14"/>
  <c r="AH240" i="14"/>
  <c r="AG240" i="14"/>
  <c r="AF240" i="14"/>
  <c r="AE240" i="14"/>
  <c r="AD240" i="14"/>
  <c r="AL239" i="14"/>
  <c r="AK239" i="14"/>
  <c r="AJ239" i="14"/>
  <c r="AI239" i="14"/>
  <c r="AH239" i="14"/>
  <c r="AG239" i="14"/>
  <c r="AF239" i="14"/>
  <c r="AE239" i="14"/>
  <c r="AD239" i="14"/>
  <c r="AL238" i="14"/>
  <c r="AK238" i="14"/>
  <c r="AJ238" i="14"/>
  <c r="AI238" i="14"/>
  <c r="AH238" i="14"/>
  <c r="AG238" i="14"/>
  <c r="AF238" i="14"/>
  <c r="AE238" i="14"/>
  <c r="AD238" i="14"/>
  <c r="AL237" i="14"/>
  <c r="AK237" i="14"/>
  <c r="AJ237" i="14"/>
  <c r="AI237" i="14"/>
  <c r="AH237" i="14"/>
  <c r="AG237" i="14"/>
  <c r="AF237" i="14"/>
  <c r="AE237" i="14"/>
  <c r="AD237" i="14"/>
  <c r="AL236" i="14"/>
  <c r="AK236" i="14"/>
  <c r="AJ236" i="14"/>
  <c r="AI236" i="14"/>
  <c r="AH236" i="14"/>
  <c r="AG236" i="14"/>
  <c r="AF236" i="14"/>
  <c r="AE236" i="14"/>
  <c r="AD236" i="14"/>
  <c r="AL235" i="14"/>
  <c r="AK235" i="14"/>
  <c r="AJ235" i="14"/>
  <c r="AI235" i="14"/>
  <c r="AH235" i="14"/>
  <c r="AG235" i="14"/>
  <c r="AF235" i="14"/>
  <c r="AE235" i="14"/>
  <c r="AD235" i="14"/>
  <c r="AL234" i="14"/>
  <c r="AK234" i="14"/>
  <c r="AJ234" i="14"/>
  <c r="AI234" i="14"/>
  <c r="AH234" i="14"/>
  <c r="AG234" i="14"/>
  <c r="AF234" i="14"/>
  <c r="AE234" i="14"/>
  <c r="AD234" i="14"/>
  <c r="AL233" i="14"/>
  <c r="AK233" i="14"/>
  <c r="AJ233" i="14"/>
  <c r="AI233" i="14"/>
  <c r="AH233" i="14"/>
  <c r="AG233" i="14"/>
  <c r="AF233" i="14"/>
  <c r="AE233" i="14"/>
  <c r="AD233" i="14"/>
  <c r="AL232" i="14"/>
  <c r="AK232" i="14"/>
  <c r="AJ232" i="14"/>
  <c r="AI232" i="14"/>
  <c r="AH232" i="14"/>
  <c r="AG232" i="14"/>
  <c r="AF232" i="14"/>
  <c r="AE232" i="14"/>
  <c r="AD232" i="14"/>
  <c r="AL231" i="14"/>
  <c r="AK231" i="14"/>
  <c r="AJ231" i="14"/>
  <c r="AI231" i="14"/>
  <c r="AH231" i="14"/>
  <c r="AG231" i="14"/>
  <c r="AF231" i="14"/>
  <c r="AE231" i="14"/>
  <c r="AD231" i="14"/>
  <c r="AL230" i="14"/>
  <c r="AK230" i="14"/>
  <c r="AJ230" i="14"/>
  <c r="AI230" i="14"/>
  <c r="AH230" i="14"/>
  <c r="AG230" i="14"/>
  <c r="AF230" i="14"/>
  <c r="AE230" i="14"/>
  <c r="AD230" i="14"/>
  <c r="AL229" i="14"/>
  <c r="AK229" i="14"/>
  <c r="AJ229" i="14"/>
  <c r="AI229" i="14"/>
  <c r="AH229" i="14"/>
  <c r="AG229" i="14"/>
  <c r="AF229" i="14"/>
  <c r="AE229" i="14"/>
  <c r="AD229" i="14"/>
  <c r="AL228" i="14"/>
  <c r="AK228" i="14"/>
  <c r="AJ228" i="14"/>
  <c r="AI228" i="14"/>
  <c r="AH228" i="14"/>
  <c r="AG228" i="14"/>
  <c r="AF228" i="14"/>
  <c r="AE228" i="14"/>
  <c r="AD228" i="14"/>
  <c r="AL227" i="14"/>
  <c r="AK227" i="14"/>
  <c r="AJ227" i="14"/>
  <c r="AI227" i="14"/>
  <c r="AH227" i="14"/>
  <c r="AG227" i="14"/>
  <c r="AF227" i="14"/>
  <c r="AE227" i="14"/>
  <c r="AD227" i="14"/>
  <c r="AL226" i="14"/>
  <c r="AK226" i="14"/>
  <c r="AJ226" i="14"/>
  <c r="AI226" i="14"/>
  <c r="AH226" i="14"/>
  <c r="AG226" i="14"/>
  <c r="AF226" i="14"/>
  <c r="AE226" i="14"/>
  <c r="AD226" i="14"/>
  <c r="AL225" i="14"/>
  <c r="AK225" i="14"/>
  <c r="AJ225" i="14"/>
  <c r="AI225" i="14"/>
  <c r="AH225" i="14"/>
  <c r="AG225" i="14"/>
  <c r="AF225" i="14"/>
  <c r="AE225" i="14"/>
  <c r="AD225" i="14"/>
  <c r="AL224" i="14"/>
  <c r="AK224" i="14"/>
  <c r="AJ224" i="14"/>
  <c r="AI224" i="14"/>
  <c r="AH224" i="14"/>
  <c r="AG224" i="14"/>
  <c r="AF224" i="14"/>
  <c r="AE224" i="14"/>
  <c r="AD224" i="14"/>
  <c r="AL223" i="14"/>
  <c r="AK223" i="14"/>
  <c r="AJ223" i="14"/>
  <c r="AI223" i="14"/>
  <c r="AH223" i="14"/>
  <c r="AG223" i="14"/>
  <c r="AF223" i="14"/>
  <c r="AE223" i="14"/>
  <c r="AD223" i="14"/>
  <c r="AL222" i="14"/>
  <c r="AK222" i="14"/>
  <c r="AJ222" i="14"/>
  <c r="AI222" i="14"/>
  <c r="AH222" i="14"/>
  <c r="AG222" i="14"/>
  <c r="AF222" i="14"/>
  <c r="AE222" i="14"/>
  <c r="AD222" i="14"/>
  <c r="AL221" i="14"/>
  <c r="AK221" i="14"/>
  <c r="AJ221" i="14"/>
  <c r="AI221" i="14"/>
  <c r="AH221" i="14"/>
  <c r="AG221" i="14"/>
  <c r="AF221" i="14"/>
  <c r="AE221" i="14"/>
  <c r="AD221" i="14"/>
  <c r="AL220" i="14"/>
  <c r="AK220" i="14"/>
  <c r="AJ220" i="14"/>
  <c r="AI220" i="14"/>
  <c r="AH220" i="14"/>
  <c r="AG220" i="14"/>
  <c r="AF220" i="14"/>
  <c r="AE220" i="14"/>
  <c r="AD220" i="14"/>
  <c r="AL219" i="14"/>
  <c r="AK219" i="14"/>
  <c r="AJ219" i="14"/>
  <c r="AI219" i="14"/>
  <c r="AH219" i="14"/>
  <c r="AG219" i="14"/>
  <c r="AF219" i="14"/>
  <c r="AE219" i="14"/>
  <c r="AD219" i="14"/>
  <c r="Y241" i="14"/>
  <c r="X241" i="14"/>
  <c r="W241" i="14"/>
  <c r="V241" i="14"/>
  <c r="U241" i="14"/>
  <c r="T241" i="14"/>
  <c r="S241" i="14"/>
  <c r="R241" i="14"/>
  <c r="Q241" i="14"/>
  <c r="Y240" i="14"/>
  <c r="X240" i="14"/>
  <c r="W240" i="14"/>
  <c r="V240" i="14"/>
  <c r="U240" i="14"/>
  <c r="T240" i="14"/>
  <c r="S240" i="14"/>
  <c r="R240" i="14"/>
  <c r="Q240" i="14"/>
  <c r="Y239" i="14"/>
  <c r="X239" i="14"/>
  <c r="W239" i="14"/>
  <c r="V239" i="14"/>
  <c r="U239" i="14"/>
  <c r="T239" i="14"/>
  <c r="S239" i="14"/>
  <c r="R239" i="14"/>
  <c r="Q239" i="14"/>
  <c r="Y238" i="14"/>
  <c r="X238" i="14"/>
  <c r="W238" i="14"/>
  <c r="V238" i="14"/>
  <c r="U238" i="14"/>
  <c r="T238" i="14"/>
  <c r="S238" i="14"/>
  <c r="R238" i="14"/>
  <c r="Q238" i="14"/>
  <c r="Y237" i="14"/>
  <c r="X237" i="14"/>
  <c r="W237" i="14"/>
  <c r="V237" i="14"/>
  <c r="U237" i="14"/>
  <c r="T237" i="14"/>
  <c r="S237" i="14"/>
  <c r="R237" i="14"/>
  <c r="Q237" i="14"/>
  <c r="Y236" i="14"/>
  <c r="X236" i="14"/>
  <c r="W236" i="14"/>
  <c r="V236" i="14"/>
  <c r="U236" i="14"/>
  <c r="T236" i="14"/>
  <c r="S236" i="14"/>
  <c r="R236" i="14"/>
  <c r="Q236" i="14"/>
  <c r="Y235" i="14"/>
  <c r="X235" i="14"/>
  <c r="W235" i="14"/>
  <c r="V235" i="14"/>
  <c r="U235" i="14"/>
  <c r="T235" i="14"/>
  <c r="S235" i="14"/>
  <c r="R235" i="14"/>
  <c r="Q235" i="14"/>
  <c r="Y234" i="14"/>
  <c r="X234" i="14"/>
  <c r="W234" i="14"/>
  <c r="V234" i="14"/>
  <c r="U234" i="14"/>
  <c r="T234" i="14"/>
  <c r="S234" i="14"/>
  <c r="R234" i="14"/>
  <c r="Q234" i="14"/>
  <c r="Y233" i="14"/>
  <c r="X233" i="14"/>
  <c r="W233" i="14"/>
  <c r="V233" i="14"/>
  <c r="U233" i="14"/>
  <c r="T233" i="14"/>
  <c r="S233" i="14"/>
  <c r="R233" i="14"/>
  <c r="Q233" i="14"/>
  <c r="Y232" i="14"/>
  <c r="X232" i="14"/>
  <c r="W232" i="14"/>
  <c r="V232" i="14"/>
  <c r="U232" i="14"/>
  <c r="T232" i="14"/>
  <c r="S232" i="14"/>
  <c r="R232" i="14"/>
  <c r="Q232" i="14"/>
  <c r="Y231" i="14"/>
  <c r="X231" i="14"/>
  <c r="W231" i="14"/>
  <c r="V231" i="14"/>
  <c r="U231" i="14"/>
  <c r="T231" i="14"/>
  <c r="S231" i="14"/>
  <c r="R231" i="14"/>
  <c r="Q231" i="14"/>
  <c r="Y230" i="14"/>
  <c r="X230" i="14"/>
  <c r="W230" i="14"/>
  <c r="V230" i="14"/>
  <c r="U230" i="14"/>
  <c r="T230" i="14"/>
  <c r="S230" i="14"/>
  <c r="R230" i="14"/>
  <c r="Q230" i="14"/>
  <c r="Y229" i="14"/>
  <c r="X229" i="14"/>
  <c r="W229" i="14"/>
  <c r="V229" i="14"/>
  <c r="U229" i="14"/>
  <c r="T229" i="14"/>
  <c r="S229" i="14"/>
  <c r="R229" i="14"/>
  <c r="Q229" i="14"/>
  <c r="Y228" i="14"/>
  <c r="X228" i="14"/>
  <c r="W228" i="14"/>
  <c r="V228" i="14"/>
  <c r="U228" i="14"/>
  <c r="T228" i="14"/>
  <c r="S228" i="14"/>
  <c r="R228" i="14"/>
  <c r="Q228" i="14"/>
  <c r="Y227" i="14"/>
  <c r="X227" i="14"/>
  <c r="W227" i="14"/>
  <c r="V227" i="14"/>
  <c r="U227" i="14"/>
  <c r="T227" i="14"/>
  <c r="S227" i="14"/>
  <c r="R227" i="14"/>
  <c r="Q227" i="14"/>
  <c r="Y226" i="14"/>
  <c r="X226" i="14"/>
  <c r="W226" i="14"/>
  <c r="V226" i="14"/>
  <c r="U226" i="14"/>
  <c r="T226" i="14"/>
  <c r="S226" i="14"/>
  <c r="R226" i="14"/>
  <c r="Q226" i="14"/>
  <c r="Y225" i="14"/>
  <c r="X225" i="14"/>
  <c r="W225" i="14"/>
  <c r="V225" i="14"/>
  <c r="U225" i="14"/>
  <c r="T225" i="14"/>
  <c r="S225" i="14"/>
  <c r="R225" i="14"/>
  <c r="Q225" i="14"/>
  <c r="Y224" i="14"/>
  <c r="X224" i="14"/>
  <c r="W224" i="14"/>
  <c r="V224" i="14"/>
  <c r="U224" i="14"/>
  <c r="T224" i="14"/>
  <c r="S224" i="14"/>
  <c r="R224" i="14"/>
  <c r="Q224" i="14"/>
  <c r="Y223" i="14"/>
  <c r="X223" i="14"/>
  <c r="W223" i="14"/>
  <c r="V223" i="14"/>
  <c r="U223" i="14"/>
  <c r="T223" i="14"/>
  <c r="S223" i="14"/>
  <c r="R223" i="14"/>
  <c r="Q223" i="14"/>
  <c r="Y222" i="14"/>
  <c r="X222" i="14"/>
  <c r="W222" i="14"/>
  <c r="V222" i="14"/>
  <c r="U222" i="14"/>
  <c r="T222" i="14"/>
  <c r="S222" i="14"/>
  <c r="R222" i="14"/>
  <c r="Q222" i="14"/>
  <c r="Y221" i="14"/>
  <c r="X221" i="14"/>
  <c r="W221" i="14"/>
  <c r="V221" i="14"/>
  <c r="U221" i="14"/>
  <c r="T221" i="14"/>
  <c r="S221" i="14"/>
  <c r="R221" i="14"/>
  <c r="Q221" i="14"/>
  <c r="O241" i="14"/>
  <c r="O240" i="14"/>
  <c r="O239" i="14"/>
  <c r="O238" i="14"/>
  <c r="O237" i="14"/>
  <c r="O236" i="14"/>
  <c r="O235" i="14"/>
  <c r="O234" i="14"/>
  <c r="O233" i="14"/>
  <c r="O232" i="14"/>
  <c r="O231" i="14"/>
  <c r="O230" i="14"/>
  <c r="O229" i="14"/>
  <c r="O228" i="14"/>
  <c r="O227" i="14"/>
  <c r="O226" i="14"/>
  <c r="O225" i="14"/>
  <c r="O224" i="14"/>
  <c r="Y213" i="14"/>
  <c r="X213" i="14"/>
  <c r="W213" i="14"/>
  <c r="V213" i="14"/>
  <c r="U213" i="14"/>
  <c r="T213" i="14"/>
  <c r="S213" i="14"/>
  <c r="R213" i="14"/>
  <c r="Q213" i="14"/>
  <c r="Y212" i="14"/>
  <c r="X212" i="14"/>
  <c r="W212" i="14"/>
  <c r="V212" i="14"/>
  <c r="U212" i="14"/>
  <c r="T212" i="14"/>
  <c r="S212" i="14"/>
  <c r="R212" i="14"/>
  <c r="Q212" i="14"/>
  <c r="Y211" i="14"/>
  <c r="X211" i="14"/>
  <c r="W211" i="14"/>
  <c r="V211" i="14"/>
  <c r="U211" i="14"/>
  <c r="T211" i="14"/>
  <c r="S211" i="14"/>
  <c r="R211" i="14"/>
  <c r="Q211" i="14"/>
  <c r="Y210" i="14"/>
  <c r="X210" i="14"/>
  <c r="W210" i="14"/>
  <c r="V210" i="14"/>
  <c r="U210" i="14"/>
  <c r="T210" i="14"/>
  <c r="S210" i="14"/>
  <c r="R210" i="14"/>
  <c r="Q210" i="14"/>
  <c r="Y209" i="14"/>
  <c r="X209" i="14"/>
  <c r="W209" i="14"/>
  <c r="V209" i="14"/>
  <c r="U209" i="14"/>
  <c r="T209" i="14"/>
  <c r="S209" i="14"/>
  <c r="R209" i="14"/>
  <c r="Q209" i="14"/>
  <c r="Y208" i="14"/>
  <c r="X208" i="14"/>
  <c r="W208" i="14"/>
  <c r="V208" i="14"/>
  <c r="U208" i="14"/>
  <c r="T208" i="14"/>
  <c r="S208" i="14"/>
  <c r="R208" i="14"/>
  <c r="Q208" i="14"/>
  <c r="Y207" i="14"/>
  <c r="X207" i="14"/>
  <c r="W207" i="14"/>
  <c r="V207" i="14"/>
  <c r="U207" i="14"/>
  <c r="T207" i="14"/>
  <c r="S207" i="14"/>
  <c r="R207" i="14"/>
  <c r="Q207" i="14"/>
  <c r="Y206" i="14"/>
  <c r="X206" i="14"/>
  <c r="W206" i="14"/>
  <c r="V206" i="14"/>
  <c r="U206" i="14"/>
  <c r="T206" i="14"/>
  <c r="S206" i="14"/>
  <c r="R206" i="14"/>
  <c r="Q206" i="14"/>
  <c r="Y205" i="14"/>
  <c r="X205" i="14"/>
  <c r="W205" i="14"/>
  <c r="V205" i="14"/>
  <c r="U205" i="14"/>
  <c r="T205" i="14"/>
  <c r="S205" i="14"/>
  <c r="R205" i="14"/>
  <c r="Q205" i="14"/>
  <c r="Y204" i="14"/>
  <c r="X204" i="14"/>
  <c r="W204" i="14"/>
  <c r="V204" i="14"/>
  <c r="U204" i="14"/>
  <c r="T204" i="14"/>
  <c r="S204" i="14"/>
  <c r="R204" i="14"/>
  <c r="Q204" i="14"/>
  <c r="Y203" i="14"/>
  <c r="X203" i="14"/>
  <c r="W203" i="14"/>
  <c r="V203" i="14"/>
  <c r="U203" i="14"/>
  <c r="T203" i="14"/>
  <c r="S203" i="14"/>
  <c r="R203" i="14"/>
  <c r="Q203" i="14"/>
  <c r="Y202" i="14"/>
  <c r="X202" i="14"/>
  <c r="W202" i="14"/>
  <c r="V202" i="14"/>
  <c r="U202" i="14"/>
  <c r="T202" i="14"/>
  <c r="S202" i="14"/>
  <c r="R202" i="14"/>
  <c r="Q202" i="14"/>
  <c r="Y201" i="14"/>
  <c r="X201" i="14"/>
  <c r="W201" i="14"/>
  <c r="V201" i="14"/>
  <c r="U201" i="14"/>
  <c r="T201" i="14"/>
  <c r="S201" i="14"/>
  <c r="R201" i="14"/>
  <c r="Q201" i="14"/>
  <c r="Y200" i="14"/>
  <c r="X200" i="14"/>
  <c r="W200" i="14"/>
  <c r="V200" i="14"/>
  <c r="U200" i="14"/>
  <c r="T200" i="14"/>
  <c r="S200" i="14"/>
  <c r="R200" i="14"/>
  <c r="Q200" i="14"/>
  <c r="Y199" i="14"/>
  <c r="X199" i="14"/>
  <c r="W199" i="14"/>
  <c r="V199" i="14"/>
  <c r="U199" i="14"/>
  <c r="T199" i="14"/>
  <c r="S199" i="14"/>
  <c r="R199" i="14"/>
  <c r="Q199" i="14"/>
  <c r="Y198" i="14"/>
  <c r="X198" i="14"/>
  <c r="W198" i="14"/>
  <c r="V198" i="14"/>
  <c r="U198" i="14"/>
  <c r="T198" i="14"/>
  <c r="S198" i="14"/>
  <c r="R198" i="14"/>
  <c r="Q198" i="14"/>
  <c r="Y197" i="14"/>
  <c r="X197" i="14"/>
  <c r="W197" i="14"/>
  <c r="V197" i="14"/>
  <c r="U197" i="14"/>
  <c r="T197" i="14"/>
  <c r="S197" i="14"/>
  <c r="R197" i="14"/>
  <c r="Q197" i="14"/>
  <c r="Y196" i="14"/>
  <c r="X196" i="14"/>
  <c r="W196" i="14"/>
  <c r="V196" i="14"/>
  <c r="U196" i="14"/>
  <c r="T196" i="14"/>
  <c r="S196" i="14"/>
  <c r="R196" i="14"/>
  <c r="Q196" i="14"/>
  <c r="O213" i="14"/>
  <c r="O212" i="14"/>
  <c r="O211" i="14"/>
  <c r="O210" i="14"/>
  <c r="O209" i="14"/>
  <c r="O208" i="14"/>
  <c r="O207" i="14"/>
  <c r="O206" i="14"/>
  <c r="O205" i="14"/>
  <c r="O204" i="14"/>
  <c r="O203" i="14"/>
  <c r="O202" i="14"/>
  <c r="O201" i="14"/>
  <c r="O200" i="14"/>
  <c r="O199" i="14"/>
  <c r="O198" i="14"/>
  <c r="O197" i="14"/>
  <c r="O196" i="14"/>
  <c r="O7" i="14"/>
  <c r="O8" i="14"/>
  <c r="O9" i="14"/>
  <c r="O10" i="14"/>
  <c r="O11" i="14"/>
  <c r="O12" i="14"/>
  <c r="O13" i="14"/>
  <c r="O14" i="14"/>
  <c r="O15" i="14"/>
  <c r="O16" i="14"/>
  <c r="O17" i="14"/>
  <c r="O18" i="14"/>
  <c r="O19" i="14"/>
  <c r="O20" i="14"/>
  <c r="O21" i="14"/>
  <c r="O22" i="14"/>
  <c r="O23" i="14"/>
  <c r="O24" i="14"/>
  <c r="O25" i="14"/>
  <c r="O26" i="14"/>
  <c r="O27" i="14"/>
  <c r="O28" i="14"/>
  <c r="O29" i="14"/>
  <c r="O30" i="14"/>
  <c r="O31" i="14"/>
  <c r="O32" i="14"/>
  <c r="O33" i="14"/>
  <c r="O36" i="14"/>
  <c r="O44" i="14"/>
  <c r="O45" i="14"/>
  <c r="O37" i="14"/>
  <c r="O39" i="14"/>
  <c r="O40" i="14"/>
  <c r="O46" i="14"/>
  <c r="O47" i="14"/>
  <c r="O41" i="14"/>
  <c r="O42" i="14"/>
  <c r="O43" i="14"/>
  <c r="O48" i="14"/>
  <c r="O49" i="14"/>
  <c r="O50" i="14"/>
  <c r="O51" i="14"/>
  <c r="O52" i="14"/>
  <c r="O53" i="14"/>
  <c r="O54" i="14"/>
  <c r="O55" i="14"/>
  <c r="O56" i="14"/>
  <c r="O57" i="14"/>
  <c r="O58" i="14"/>
  <c r="O59" i="14"/>
  <c r="O60" i="14"/>
  <c r="O61" i="14"/>
  <c r="O64" i="14"/>
  <c r="O72" i="14"/>
  <c r="O73" i="14"/>
  <c r="O65" i="14"/>
  <c r="O67" i="14"/>
  <c r="O74" i="14"/>
  <c r="O75" i="14"/>
  <c r="O68" i="14"/>
  <c r="O69" i="14"/>
  <c r="O70" i="14"/>
  <c r="O71" i="14"/>
  <c r="O76" i="14"/>
  <c r="O77" i="14"/>
  <c r="O78" i="14"/>
  <c r="O79" i="14"/>
  <c r="O80" i="14"/>
  <c r="O81" i="14"/>
  <c r="O82" i="14"/>
  <c r="O83" i="14"/>
  <c r="O84" i="14"/>
  <c r="O85" i="14"/>
  <c r="O86" i="14"/>
  <c r="O87" i="14"/>
  <c r="O88" i="14"/>
  <c r="O89"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7" i="14"/>
  <c r="O188" i="14"/>
  <c r="O189" i="14"/>
  <c r="O190" i="14"/>
  <c r="O191" i="14"/>
  <c r="O192" i="14"/>
  <c r="O193" i="14"/>
  <c r="O194" i="14"/>
  <c r="O195" i="14"/>
  <c r="O215" i="14"/>
  <c r="O216" i="14"/>
  <c r="O217" i="14"/>
  <c r="O218" i="14"/>
  <c r="O219" i="14"/>
  <c r="O220" i="14"/>
  <c r="O221" i="14"/>
  <c r="O222" i="14"/>
  <c r="O223" i="14"/>
  <c r="O253" i="14"/>
  <c r="O254" i="14"/>
  <c r="O255" i="14"/>
  <c r="O256" i="14"/>
  <c r="O257" i="14"/>
  <c r="O258" i="14"/>
  <c r="O259" i="14"/>
  <c r="O260" i="14"/>
  <c r="O261" i="14"/>
  <c r="O281" i="14"/>
  <c r="O282" i="14"/>
  <c r="O283" i="14"/>
  <c r="O284" i="14"/>
  <c r="O285" i="14"/>
  <c r="O286" i="14"/>
  <c r="O287" i="14"/>
  <c r="O288" i="14"/>
  <c r="O289" i="14"/>
  <c r="O309" i="14"/>
  <c r="O310" i="14"/>
  <c r="O311" i="14"/>
  <c r="O312" i="14"/>
  <c r="O313" i="14"/>
  <c r="O314" i="14"/>
  <c r="O315" i="14"/>
  <c r="O316" i="14"/>
  <c r="O317" i="14"/>
  <c r="O337" i="14"/>
  <c r="O338" i="14"/>
  <c r="O339" i="14"/>
  <c r="O340" i="14"/>
  <c r="O341" i="14"/>
  <c r="O342" i="14"/>
  <c r="O343" i="14"/>
  <c r="O344" i="14"/>
  <c r="O345" i="14"/>
  <c r="O375" i="14"/>
  <c r="O376" i="14"/>
  <c r="O377" i="14"/>
  <c r="O378" i="14"/>
  <c r="O379" i="14"/>
  <c r="O380" i="14"/>
  <c r="O381" i="14"/>
  <c r="O382" i="14"/>
  <c r="O383" i="14"/>
  <c r="O403" i="14"/>
  <c r="O404" i="14"/>
  <c r="O405" i="14"/>
  <c r="O406" i="14"/>
  <c r="O407" i="14"/>
  <c r="O408" i="14"/>
  <c r="O409" i="14"/>
  <c r="O410" i="14"/>
  <c r="O411" i="14"/>
  <c r="O431" i="14"/>
  <c r="O432" i="14"/>
  <c r="O433" i="14"/>
  <c r="O434" i="14"/>
  <c r="O435" i="14"/>
  <c r="O436" i="14"/>
  <c r="O437" i="14"/>
  <c r="O438" i="14"/>
  <c r="O439" i="14"/>
  <c r="O459" i="14"/>
  <c r="O460" i="14"/>
  <c r="O461" i="14"/>
  <c r="O462" i="14"/>
  <c r="O463" i="14"/>
  <c r="O464" i="14"/>
  <c r="O465" i="14"/>
  <c r="O466" i="14"/>
  <c r="O467" i="14"/>
  <c r="O487" i="14"/>
  <c r="O488" i="14"/>
  <c r="O489" i="14"/>
  <c r="O490" i="14"/>
  <c r="O491" i="14"/>
  <c r="O492" i="14"/>
  <c r="O493" i="14"/>
  <c r="O494" i="14"/>
  <c r="O495" i="14"/>
  <c r="O526" i="14"/>
  <c r="O527" i="14"/>
  <c r="O528" i="14"/>
  <c r="O529" i="14"/>
  <c r="O530" i="14"/>
  <c r="O531" i="14"/>
  <c r="O532" i="14"/>
  <c r="O533" i="14"/>
  <c r="O534" i="14"/>
  <c r="O554" i="14"/>
  <c r="O555" i="14"/>
  <c r="O556" i="14"/>
  <c r="O557" i="14"/>
  <c r="O558" i="14"/>
  <c r="O559" i="14"/>
  <c r="O560" i="14"/>
  <c r="O561" i="14"/>
  <c r="O562" i="14"/>
  <c r="O582" i="14"/>
  <c r="O583" i="14"/>
  <c r="O586" i="14"/>
  <c r="O587" i="14"/>
  <c r="O588" i="14"/>
  <c r="O589" i="14"/>
  <c r="O592" i="14"/>
  <c r="O593" i="14"/>
  <c r="O594" i="14"/>
  <c r="O610" i="14"/>
  <c r="O611" i="14"/>
  <c r="O614" i="14"/>
  <c r="O615" i="14"/>
  <c r="O616" i="14"/>
  <c r="O617" i="14"/>
  <c r="O620" i="14"/>
  <c r="O621" i="14"/>
  <c r="O622" i="14"/>
  <c r="O638" i="14"/>
  <c r="O639" i="14"/>
  <c r="O642" i="14"/>
  <c r="O643" i="14"/>
  <c r="O644" i="14"/>
  <c r="O645" i="14"/>
  <c r="O648" i="14"/>
  <c r="O649" i="14"/>
  <c r="O650" i="14"/>
  <c r="O666" i="14"/>
  <c r="O667" i="14"/>
  <c r="O670" i="14"/>
  <c r="O671" i="14"/>
  <c r="O672" i="14"/>
  <c r="O673" i="14"/>
  <c r="O676" i="14"/>
  <c r="O677" i="14"/>
  <c r="O678" i="14"/>
  <c r="O704" i="14"/>
  <c r="O705" i="14"/>
  <c r="O706" i="14"/>
  <c r="O707" i="14"/>
  <c r="O708" i="14"/>
  <c r="O709" i="14"/>
  <c r="O710" i="14"/>
  <c r="O711" i="14"/>
  <c r="O712" i="14"/>
  <c r="O732" i="14"/>
  <c r="O733" i="14"/>
  <c r="O734" i="14"/>
  <c r="O735" i="14"/>
  <c r="O736" i="14"/>
  <c r="O737" i="14"/>
  <c r="O738" i="14"/>
  <c r="O739" i="14"/>
  <c r="O760" i="14"/>
  <c r="O761" i="14"/>
  <c r="O762" i="14"/>
  <c r="O763" i="14"/>
  <c r="O764" i="14"/>
  <c r="O765" i="14"/>
  <c r="O766" i="14"/>
  <c r="O767" i="14"/>
  <c r="O768" i="14"/>
  <c r="O788" i="14"/>
  <c r="O789" i="14"/>
  <c r="O790" i="14"/>
  <c r="O791" i="14"/>
  <c r="O792" i="14"/>
  <c r="O793" i="14"/>
  <c r="O794" i="14"/>
  <c r="O795" i="14"/>
  <c r="O796" i="14"/>
  <c r="O816" i="14"/>
  <c r="O817" i="14"/>
  <c r="O818" i="14"/>
  <c r="O819" i="14"/>
  <c r="O820" i="14"/>
  <c r="O821" i="14"/>
  <c r="O822" i="14"/>
  <c r="O823" i="14"/>
  <c r="O824" i="14"/>
  <c r="O844" i="14"/>
  <c r="O845" i="14"/>
  <c r="O846" i="14"/>
  <c r="O847" i="14"/>
  <c r="O848" i="14"/>
  <c r="O849" i="14"/>
  <c r="O850" i="14"/>
  <c r="O851" i="14"/>
  <c r="O852" i="14"/>
  <c r="Y185" i="14"/>
  <c r="X185" i="14"/>
  <c r="W185" i="14"/>
  <c r="V185" i="14"/>
  <c r="U185" i="14"/>
  <c r="T185" i="14"/>
  <c r="S185" i="14"/>
  <c r="R185" i="14"/>
  <c r="Q185" i="14"/>
  <c r="Y184" i="14"/>
  <c r="X184" i="14"/>
  <c r="W184" i="14"/>
  <c r="V184" i="14"/>
  <c r="U184" i="14"/>
  <c r="T184" i="14"/>
  <c r="S184" i="14"/>
  <c r="R184" i="14"/>
  <c r="Q184" i="14"/>
  <c r="Y183" i="14"/>
  <c r="X183" i="14"/>
  <c r="W183" i="14"/>
  <c r="V183" i="14"/>
  <c r="U183" i="14"/>
  <c r="T183" i="14"/>
  <c r="S183" i="14"/>
  <c r="R183" i="14"/>
  <c r="Q183" i="14"/>
  <c r="Y182" i="14"/>
  <c r="X182" i="14"/>
  <c r="W182" i="14"/>
  <c r="V182" i="14"/>
  <c r="U182" i="14"/>
  <c r="T182" i="14"/>
  <c r="S182" i="14"/>
  <c r="R182" i="14"/>
  <c r="Q182" i="14"/>
  <c r="Y181" i="14"/>
  <c r="X181" i="14"/>
  <c r="W181" i="14"/>
  <c r="V181" i="14"/>
  <c r="U181" i="14"/>
  <c r="T181" i="14"/>
  <c r="S181" i="14"/>
  <c r="R181" i="14"/>
  <c r="Q181" i="14"/>
  <c r="Y180" i="14"/>
  <c r="X180" i="14"/>
  <c r="W180" i="14"/>
  <c r="V180" i="14"/>
  <c r="U180" i="14"/>
  <c r="T180" i="14"/>
  <c r="S180" i="14"/>
  <c r="R180" i="14"/>
  <c r="Q180" i="14"/>
  <c r="Y179" i="14"/>
  <c r="X179" i="14"/>
  <c r="W179" i="14"/>
  <c r="V179" i="14"/>
  <c r="U179" i="14"/>
  <c r="T179" i="14"/>
  <c r="S179" i="14"/>
  <c r="R179" i="14"/>
  <c r="Q179" i="14"/>
  <c r="Y178" i="14"/>
  <c r="X178" i="14"/>
  <c r="W178" i="14"/>
  <c r="V178" i="14"/>
  <c r="U178" i="14"/>
  <c r="T178" i="14"/>
  <c r="S178" i="14"/>
  <c r="R178" i="14"/>
  <c r="Q178" i="14"/>
  <c r="Y177" i="14"/>
  <c r="X177" i="14"/>
  <c r="W177" i="14"/>
  <c r="V177" i="14"/>
  <c r="U177" i="14"/>
  <c r="T177" i="14"/>
  <c r="S177" i="14"/>
  <c r="R177" i="14"/>
  <c r="Q177" i="14"/>
  <c r="Y176" i="14"/>
  <c r="X176" i="14"/>
  <c r="W176" i="14"/>
  <c r="V176" i="14"/>
  <c r="U176" i="14"/>
  <c r="T176" i="14"/>
  <c r="S176" i="14"/>
  <c r="R176" i="14"/>
  <c r="Q176" i="14"/>
  <c r="Y175" i="14"/>
  <c r="X175" i="14"/>
  <c r="W175" i="14"/>
  <c r="V175" i="14"/>
  <c r="U175" i="14"/>
  <c r="T175" i="14"/>
  <c r="S175" i="14"/>
  <c r="R175" i="14"/>
  <c r="Q175" i="14"/>
  <c r="Y174" i="14"/>
  <c r="X174" i="14"/>
  <c r="W174" i="14"/>
  <c r="V174" i="14"/>
  <c r="U174" i="14"/>
  <c r="T174" i="14"/>
  <c r="S174" i="14"/>
  <c r="R174" i="14"/>
  <c r="Q174" i="14"/>
  <c r="Y173" i="14"/>
  <c r="X173" i="14"/>
  <c r="W173" i="14"/>
  <c r="V173" i="14"/>
  <c r="U173" i="14"/>
  <c r="T173" i="14"/>
  <c r="S173" i="14"/>
  <c r="R173" i="14"/>
  <c r="Q173" i="14"/>
  <c r="Y172" i="14"/>
  <c r="X172" i="14"/>
  <c r="W172" i="14"/>
  <c r="V172" i="14"/>
  <c r="U172" i="14"/>
  <c r="T172" i="14"/>
  <c r="S172" i="14"/>
  <c r="R172" i="14"/>
  <c r="Q172" i="14"/>
  <c r="Y171" i="14"/>
  <c r="X171" i="14"/>
  <c r="W171" i="14"/>
  <c r="V171" i="14"/>
  <c r="U171" i="14"/>
  <c r="T171" i="14"/>
  <c r="S171" i="14"/>
  <c r="R171" i="14"/>
  <c r="Q171" i="14"/>
  <c r="Y170" i="14"/>
  <c r="X170" i="14"/>
  <c r="W170" i="14"/>
  <c r="V170" i="14"/>
  <c r="U170" i="14"/>
  <c r="T170" i="14"/>
  <c r="S170" i="14"/>
  <c r="R170" i="14"/>
  <c r="Q170" i="14"/>
  <c r="Y169" i="14"/>
  <c r="X169" i="14"/>
  <c r="W169" i="14"/>
  <c r="V169" i="14"/>
  <c r="U169" i="14"/>
  <c r="T169" i="14"/>
  <c r="S169" i="14"/>
  <c r="R169" i="14"/>
  <c r="Q169" i="14"/>
  <c r="Y168" i="14"/>
  <c r="X168" i="14"/>
  <c r="W168" i="14"/>
  <c r="V168" i="14"/>
  <c r="U168" i="14"/>
  <c r="T168" i="14"/>
  <c r="S168" i="14"/>
  <c r="R168" i="14"/>
  <c r="Q168" i="14"/>
  <c r="Y157" i="14"/>
  <c r="X157" i="14"/>
  <c r="W157" i="14"/>
  <c r="V157" i="14"/>
  <c r="U157" i="14"/>
  <c r="T157" i="14"/>
  <c r="S157" i="14"/>
  <c r="R157" i="14"/>
  <c r="Q157" i="14"/>
  <c r="Y156" i="14"/>
  <c r="X156" i="14"/>
  <c r="W156" i="14"/>
  <c r="V156" i="14"/>
  <c r="U156" i="14"/>
  <c r="T156" i="14"/>
  <c r="S156" i="14"/>
  <c r="R156" i="14"/>
  <c r="Q156" i="14"/>
  <c r="Y155" i="14"/>
  <c r="X155" i="14"/>
  <c r="W155" i="14"/>
  <c r="V155" i="14"/>
  <c r="U155" i="14"/>
  <c r="T155" i="14"/>
  <c r="S155" i="14"/>
  <c r="R155" i="14"/>
  <c r="Q155" i="14"/>
  <c r="Y154" i="14"/>
  <c r="X154" i="14"/>
  <c r="W154" i="14"/>
  <c r="V154" i="14"/>
  <c r="U154" i="14"/>
  <c r="T154" i="14"/>
  <c r="S154" i="14"/>
  <c r="R154" i="14"/>
  <c r="Q154" i="14"/>
  <c r="Y153" i="14"/>
  <c r="X153" i="14"/>
  <c r="W153" i="14"/>
  <c r="V153" i="14"/>
  <c r="U153" i="14"/>
  <c r="T153" i="14"/>
  <c r="S153" i="14"/>
  <c r="R153" i="14"/>
  <c r="Q153" i="14"/>
  <c r="Y152" i="14"/>
  <c r="X152" i="14"/>
  <c r="W152" i="14"/>
  <c r="V152" i="14"/>
  <c r="U152" i="14"/>
  <c r="T152" i="14"/>
  <c r="S152" i="14"/>
  <c r="R152" i="14"/>
  <c r="Q152" i="14"/>
  <c r="Y151" i="14"/>
  <c r="X151" i="14"/>
  <c r="W151" i="14"/>
  <c r="V151" i="14"/>
  <c r="U151" i="14"/>
  <c r="T151" i="14"/>
  <c r="S151" i="14"/>
  <c r="R151" i="14"/>
  <c r="Q151" i="14"/>
  <c r="Y150" i="14"/>
  <c r="X150" i="14"/>
  <c r="W150" i="14"/>
  <c r="V150" i="14"/>
  <c r="U150" i="14"/>
  <c r="T150" i="14"/>
  <c r="S150" i="14"/>
  <c r="R150" i="14"/>
  <c r="Q150" i="14"/>
  <c r="Y149" i="14"/>
  <c r="X149" i="14"/>
  <c r="W149" i="14"/>
  <c r="V149" i="14"/>
  <c r="U149" i="14"/>
  <c r="T149" i="14"/>
  <c r="S149" i="14"/>
  <c r="R149" i="14"/>
  <c r="Q149" i="14"/>
  <c r="Y148" i="14"/>
  <c r="X148" i="14"/>
  <c r="W148" i="14"/>
  <c r="V148" i="14"/>
  <c r="U148" i="14"/>
  <c r="T148" i="14"/>
  <c r="S148" i="14"/>
  <c r="R148" i="14"/>
  <c r="Q148" i="14"/>
  <c r="Y147" i="14"/>
  <c r="X147" i="14"/>
  <c r="W147" i="14"/>
  <c r="V147" i="14"/>
  <c r="U147" i="14"/>
  <c r="T147" i="14"/>
  <c r="S147" i="14"/>
  <c r="R147" i="14"/>
  <c r="Q147" i="14"/>
  <c r="Y146" i="14"/>
  <c r="X146" i="14"/>
  <c r="W146" i="14"/>
  <c r="V146" i="14"/>
  <c r="U146" i="14"/>
  <c r="T146" i="14"/>
  <c r="S146" i="14"/>
  <c r="R146" i="14"/>
  <c r="Q146" i="14"/>
  <c r="Y145" i="14"/>
  <c r="X145" i="14"/>
  <c r="W145" i="14"/>
  <c r="V145" i="14"/>
  <c r="U145" i="14"/>
  <c r="T145" i="14"/>
  <c r="S145" i="14"/>
  <c r="R145" i="14"/>
  <c r="Q145" i="14"/>
  <c r="Y144" i="14"/>
  <c r="X144" i="14"/>
  <c r="W144" i="14"/>
  <c r="V144" i="14"/>
  <c r="U144" i="14"/>
  <c r="T144" i="14"/>
  <c r="S144" i="14"/>
  <c r="R144" i="14"/>
  <c r="Q144" i="14"/>
  <c r="Y143" i="14"/>
  <c r="X143" i="14"/>
  <c r="W143" i="14"/>
  <c r="V143" i="14"/>
  <c r="U143" i="14"/>
  <c r="T143" i="14"/>
  <c r="S143" i="14"/>
  <c r="R143" i="14"/>
  <c r="Q143" i="14"/>
  <c r="Y142" i="14"/>
  <c r="X142" i="14"/>
  <c r="W142" i="14"/>
  <c r="V142" i="14"/>
  <c r="U142" i="14"/>
  <c r="T142" i="14"/>
  <c r="S142" i="14"/>
  <c r="R142" i="14"/>
  <c r="Q142" i="14"/>
  <c r="Y141" i="14"/>
  <c r="X141" i="14"/>
  <c r="W141" i="14"/>
  <c r="V141" i="14"/>
  <c r="U141" i="14"/>
  <c r="T141" i="14"/>
  <c r="S141" i="14"/>
  <c r="R141" i="14"/>
  <c r="Q141" i="14"/>
  <c r="Y140" i="14"/>
  <c r="X140" i="14"/>
  <c r="W140" i="14"/>
  <c r="V140" i="14"/>
  <c r="U140" i="14"/>
  <c r="T140" i="14"/>
  <c r="S140" i="14"/>
  <c r="R140" i="14"/>
  <c r="Q140" i="14"/>
  <c r="AL128" i="14"/>
  <c r="AK128" i="14"/>
  <c r="AJ128" i="14"/>
  <c r="AI128" i="14"/>
  <c r="AH128" i="14"/>
  <c r="AG128" i="14"/>
  <c r="AF128" i="14"/>
  <c r="AE128" i="14"/>
  <c r="AD128" i="14"/>
  <c r="AL127" i="14"/>
  <c r="AK127" i="14"/>
  <c r="AJ127" i="14"/>
  <c r="AI127" i="14"/>
  <c r="AH127" i="14"/>
  <c r="AG127" i="14"/>
  <c r="AF127" i="14"/>
  <c r="AE127" i="14"/>
  <c r="AD127" i="14"/>
  <c r="AL126" i="14"/>
  <c r="AK126" i="14"/>
  <c r="AJ126" i="14"/>
  <c r="AI126" i="14"/>
  <c r="AH126" i="14"/>
  <c r="AG126" i="14"/>
  <c r="AF126" i="14"/>
  <c r="AE126" i="14"/>
  <c r="AD126" i="14"/>
  <c r="AL125" i="14"/>
  <c r="AK125" i="14"/>
  <c r="AJ125" i="14"/>
  <c r="AI125" i="14"/>
  <c r="AH125" i="14"/>
  <c r="AG125" i="14"/>
  <c r="AF125" i="14"/>
  <c r="AE125" i="14"/>
  <c r="AD125" i="14"/>
  <c r="AL124" i="14"/>
  <c r="AK124" i="14"/>
  <c r="AJ124" i="14"/>
  <c r="AI124" i="14"/>
  <c r="AH124" i="14"/>
  <c r="AG124" i="14"/>
  <c r="AF124" i="14"/>
  <c r="AE124" i="14"/>
  <c r="AD124" i="14"/>
  <c r="AL123" i="14"/>
  <c r="AK123" i="14"/>
  <c r="AJ123" i="14"/>
  <c r="AI123" i="14"/>
  <c r="AH123" i="14"/>
  <c r="AG123" i="14"/>
  <c r="AF123" i="14"/>
  <c r="AE123" i="14"/>
  <c r="AD123" i="14"/>
  <c r="AL122" i="14"/>
  <c r="AK122" i="14"/>
  <c r="AJ122" i="14"/>
  <c r="AI122" i="14"/>
  <c r="AH122" i="14"/>
  <c r="AG122" i="14"/>
  <c r="AF122" i="14"/>
  <c r="AE122" i="14"/>
  <c r="AD122" i="14"/>
  <c r="AL121" i="14"/>
  <c r="AK121" i="14"/>
  <c r="AJ121" i="14"/>
  <c r="AI121" i="14"/>
  <c r="AH121" i="14"/>
  <c r="AG121" i="14"/>
  <c r="AF121" i="14"/>
  <c r="AE121" i="14"/>
  <c r="AD121" i="14"/>
  <c r="AL120" i="14"/>
  <c r="AK120" i="14"/>
  <c r="AJ120" i="14"/>
  <c r="AI120" i="14"/>
  <c r="AH120" i="14"/>
  <c r="AG120" i="14"/>
  <c r="AF120" i="14"/>
  <c r="AE120" i="14"/>
  <c r="AD120" i="14"/>
  <c r="AL119" i="14"/>
  <c r="AK119" i="14"/>
  <c r="AJ119" i="14"/>
  <c r="AI119" i="14"/>
  <c r="AH119" i="14"/>
  <c r="AG119" i="14"/>
  <c r="AF119" i="14"/>
  <c r="AE119" i="14"/>
  <c r="AD119" i="14"/>
  <c r="AL118" i="14"/>
  <c r="AK118" i="14"/>
  <c r="AJ118" i="14"/>
  <c r="AI118" i="14"/>
  <c r="AH118" i="14"/>
  <c r="AG118" i="14"/>
  <c r="AF118" i="14"/>
  <c r="AE118" i="14"/>
  <c r="AD118" i="14"/>
  <c r="AL117" i="14"/>
  <c r="AK117" i="14"/>
  <c r="AJ117" i="14"/>
  <c r="AI117" i="14"/>
  <c r="AH117" i="14"/>
  <c r="AG117" i="14"/>
  <c r="AF117" i="14"/>
  <c r="AE117" i="14"/>
  <c r="AD117" i="14"/>
  <c r="AL116" i="14"/>
  <c r="AK116" i="14"/>
  <c r="AJ116" i="14"/>
  <c r="AI116" i="14"/>
  <c r="AH116" i="14"/>
  <c r="AG116" i="14"/>
  <c r="AF116" i="14"/>
  <c r="AE116" i="14"/>
  <c r="AD116" i="14"/>
  <c r="AL115" i="14"/>
  <c r="AK115" i="14"/>
  <c r="AJ115" i="14"/>
  <c r="AI115" i="14"/>
  <c r="AH115" i="14"/>
  <c r="AG115" i="14"/>
  <c r="AF115" i="14"/>
  <c r="AE115" i="14"/>
  <c r="AD115" i="14"/>
  <c r="AL114" i="14"/>
  <c r="AK114" i="14"/>
  <c r="AJ114" i="14"/>
  <c r="AI114" i="14"/>
  <c r="AH114" i="14"/>
  <c r="AG114" i="14"/>
  <c r="AF114" i="14"/>
  <c r="AE114" i="14"/>
  <c r="AD114" i="14"/>
  <c r="AL113" i="14"/>
  <c r="AK113" i="14"/>
  <c r="AJ113" i="14"/>
  <c r="AI113" i="14"/>
  <c r="AH113" i="14"/>
  <c r="AG113" i="14"/>
  <c r="AF113" i="14"/>
  <c r="AE113" i="14"/>
  <c r="AD113" i="14"/>
  <c r="AL112" i="14"/>
  <c r="AK112" i="14"/>
  <c r="AJ112" i="14"/>
  <c r="AI112" i="14"/>
  <c r="AH112" i="14"/>
  <c r="AG112" i="14"/>
  <c r="AF112" i="14"/>
  <c r="AE112" i="14"/>
  <c r="AD112" i="14"/>
  <c r="AL111" i="14"/>
  <c r="AK111" i="14"/>
  <c r="AJ111" i="14"/>
  <c r="AI111" i="14"/>
  <c r="AH111" i="14"/>
  <c r="AG111" i="14"/>
  <c r="AF111" i="14"/>
  <c r="AE111" i="14"/>
  <c r="AD111" i="14"/>
  <c r="BO33" i="14"/>
  <c r="BO32" i="14"/>
  <c r="BO31" i="14"/>
  <c r="BO30" i="14"/>
  <c r="BO29" i="14"/>
  <c r="BO28" i="14"/>
  <c r="BO27" i="14"/>
  <c r="BO26" i="14"/>
  <c r="BO25" i="14"/>
  <c r="BO24" i="14"/>
  <c r="BO23" i="14"/>
  <c r="BO22" i="14"/>
  <c r="BO21" i="14"/>
  <c r="BO20" i="14"/>
  <c r="BO19" i="14"/>
  <c r="BO18" i="14"/>
  <c r="BO17" i="14"/>
  <c r="BO16" i="14"/>
  <c r="BO15" i="14"/>
  <c r="BP870" i="14"/>
  <c r="BP869" i="14"/>
  <c r="BP868" i="14"/>
  <c r="BP867" i="14"/>
  <c r="BP866" i="14"/>
  <c r="BP865" i="14"/>
  <c r="BP864" i="14"/>
  <c r="BP863" i="14"/>
  <c r="BP862" i="14"/>
  <c r="BP861" i="14"/>
  <c r="BP860" i="14"/>
  <c r="BP859" i="14"/>
  <c r="BP858" i="14"/>
  <c r="BP857" i="14"/>
  <c r="BP856" i="14"/>
  <c r="BP855" i="14"/>
  <c r="BP854" i="14"/>
  <c r="BP853" i="14"/>
  <c r="BP852" i="14"/>
  <c r="BP851" i="14"/>
  <c r="BP850" i="14"/>
  <c r="BP849" i="14"/>
  <c r="BP848" i="14"/>
  <c r="BP847" i="14"/>
  <c r="BP846" i="14"/>
  <c r="BP845" i="14"/>
  <c r="BP844" i="14"/>
  <c r="BP842" i="14"/>
  <c r="BP841" i="14"/>
  <c r="BP840" i="14"/>
  <c r="BP839" i="14"/>
  <c r="BP838" i="14"/>
  <c r="BP837" i="14"/>
  <c r="BP836" i="14"/>
  <c r="BP835" i="14"/>
  <c r="BP834" i="14"/>
  <c r="BP833" i="14"/>
  <c r="BP832" i="14"/>
  <c r="BP831" i="14"/>
  <c r="BP830" i="14"/>
  <c r="BP829" i="14"/>
  <c r="BP828" i="14"/>
  <c r="BP827" i="14"/>
  <c r="BP826" i="14"/>
  <c r="BP825" i="14"/>
  <c r="BP824" i="14"/>
  <c r="BP823" i="14"/>
  <c r="BP822" i="14"/>
  <c r="BP821" i="14"/>
  <c r="BP820" i="14"/>
  <c r="BP819" i="14"/>
  <c r="BP818" i="14"/>
  <c r="BP817" i="14"/>
  <c r="BP816" i="14"/>
  <c r="BP814" i="14"/>
  <c r="BP813" i="14"/>
  <c r="BP812" i="14"/>
  <c r="BP811" i="14"/>
  <c r="BP810" i="14"/>
  <c r="BP809" i="14"/>
  <c r="BP808" i="14"/>
  <c r="BP807" i="14"/>
  <c r="BP806" i="14"/>
  <c r="BP805" i="14"/>
  <c r="BP804" i="14"/>
  <c r="BP803" i="14"/>
  <c r="BP802" i="14"/>
  <c r="BP801" i="14"/>
  <c r="BP800" i="14"/>
  <c r="BP799" i="14"/>
  <c r="BP798" i="14"/>
  <c r="BP797" i="14"/>
  <c r="BP796" i="14"/>
  <c r="BP795" i="14"/>
  <c r="BP794" i="14"/>
  <c r="BP793" i="14"/>
  <c r="BP792" i="14"/>
  <c r="BP791" i="14"/>
  <c r="BP790" i="14"/>
  <c r="BP789" i="14"/>
  <c r="BP788" i="14"/>
  <c r="BP786" i="14"/>
  <c r="BP785" i="14"/>
  <c r="BP784" i="14"/>
  <c r="BP783" i="14"/>
  <c r="BP782" i="14"/>
  <c r="BP781" i="14"/>
  <c r="BP780" i="14"/>
  <c r="BP779" i="14"/>
  <c r="BP778" i="14"/>
  <c r="BP777" i="14"/>
  <c r="BP776" i="14"/>
  <c r="BP775" i="14"/>
  <c r="BP774" i="14"/>
  <c r="BP773" i="14"/>
  <c r="BP772" i="14"/>
  <c r="BP771" i="14"/>
  <c r="BP770" i="14"/>
  <c r="BP769" i="14"/>
  <c r="BP768" i="14"/>
  <c r="BP767" i="14"/>
  <c r="BP766" i="14"/>
  <c r="BP765" i="14"/>
  <c r="BP764" i="14"/>
  <c r="BP763" i="14"/>
  <c r="BP762" i="14"/>
  <c r="BP761" i="14"/>
  <c r="BP760" i="14"/>
  <c r="BP758" i="14"/>
  <c r="BP757" i="14"/>
  <c r="BP756" i="14"/>
  <c r="BP755" i="14"/>
  <c r="BP754" i="14"/>
  <c r="BP753" i="14"/>
  <c r="BP752" i="14"/>
  <c r="BP751" i="14"/>
  <c r="BP750" i="14"/>
  <c r="BP749" i="14"/>
  <c r="BP748" i="14"/>
  <c r="BP747" i="14"/>
  <c r="BP746" i="14"/>
  <c r="BP745" i="14"/>
  <c r="BP744" i="14"/>
  <c r="BP743" i="14"/>
  <c r="BP742" i="14"/>
  <c r="BP741" i="14"/>
  <c r="BP740" i="14"/>
  <c r="BP739" i="14"/>
  <c r="BP738" i="14"/>
  <c r="BP737" i="14"/>
  <c r="BP736" i="14"/>
  <c r="BP735" i="14"/>
  <c r="BP734" i="14"/>
  <c r="BP733" i="14"/>
  <c r="BP732" i="14"/>
  <c r="BP730" i="14"/>
  <c r="BP729" i="14"/>
  <c r="BP728" i="14"/>
  <c r="BP727" i="14"/>
  <c r="BP726" i="14"/>
  <c r="BP725" i="14"/>
  <c r="BP724" i="14"/>
  <c r="BP723" i="14"/>
  <c r="BP722" i="14"/>
  <c r="BP721" i="14"/>
  <c r="BP720" i="14"/>
  <c r="BP719" i="14"/>
  <c r="BP718" i="14"/>
  <c r="BP717" i="14"/>
  <c r="BP716" i="14"/>
  <c r="BP715" i="14"/>
  <c r="BP714" i="14"/>
  <c r="BP713" i="14"/>
  <c r="BP712" i="14"/>
  <c r="BP711" i="14"/>
  <c r="BP710" i="14"/>
  <c r="BP709" i="14"/>
  <c r="BP708" i="14"/>
  <c r="BP707" i="14"/>
  <c r="BP706" i="14"/>
  <c r="BP705" i="14"/>
  <c r="BP704" i="14"/>
  <c r="BP692" i="14"/>
  <c r="BP691" i="14"/>
  <c r="BP690" i="14"/>
  <c r="BP689" i="14"/>
  <c r="BP688" i="14"/>
  <c r="BP687" i="14"/>
  <c r="BP686" i="14"/>
  <c r="BP685" i="14"/>
  <c r="BP684" i="14"/>
  <c r="BP683" i="14"/>
  <c r="BP682" i="14"/>
  <c r="BP681" i="14"/>
  <c r="BP680" i="14"/>
  <c r="BP679" i="14"/>
  <c r="BP675" i="14"/>
  <c r="BP674" i="14"/>
  <c r="BP669" i="14"/>
  <c r="BP668" i="14"/>
  <c r="BP678" i="14"/>
  <c r="BP677" i="14"/>
  <c r="BP676" i="14"/>
  <c r="BP673" i="14"/>
  <c r="BP672" i="14"/>
  <c r="BP671" i="14"/>
  <c r="BP670" i="14"/>
  <c r="BP667" i="14"/>
  <c r="BP666" i="14"/>
  <c r="BP664" i="14"/>
  <c r="BP663" i="14"/>
  <c r="BP662" i="14"/>
  <c r="BP661" i="14"/>
  <c r="BP660" i="14"/>
  <c r="BP659" i="14"/>
  <c r="BP658" i="14"/>
  <c r="BP657" i="14"/>
  <c r="BP656" i="14"/>
  <c r="BP655" i="14"/>
  <c r="BP654" i="14"/>
  <c r="BP653" i="14"/>
  <c r="BP652" i="14"/>
  <c r="BP651" i="14"/>
  <c r="BP647" i="14"/>
  <c r="BP646" i="14"/>
  <c r="BP641" i="14"/>
  <c r="BP640" i="14"/>
  <c r="BP650" i="14"/>
  <c r="BP649" i="14"/>
  <c r="BP648" i="14"/>
  <c r="BP645" i="14"/>
  <c r="BP644" i="14"/>
  <c r="BP643" i="14"/>
  <c r="BP642" i="14"/>
  <c r="BP639" i="14"/>
  <c r="BP638" i="14"/>
  <c r="BP636" i="14"/>
  <c r="BP635" i="14"/>
  <c r="BP634" i="14"/>
  <c r="BP633" i="14"/>
  <c r="BP632" i="14"/>
  <c r="BP631" i="14"/>
  <c r="BP630" i="14"/>
  <c r="BP629" i="14"/>
  <c r="BP628" i="14"/>
  <c r="BP627" i="14"/>
  <c r="BP626" i="14"/>
  <c r="BP625" i="14"/>
  <c r="BP624" i="14"/>
  <c r="BP623" i="14"/>
  <c r="BP619" i="14"/>
  <c r="BP618" i="14"/>
  <c r="BP613" i="14"/>
  <c r="BP612" i="14"/>
  <c r="BP622" i="14"/>
  <c r="BP621" i="14"/>
  <c r="BP620" i="14"/>
  <c r="BP617" i="14"/>
  <c r="BP616" i="14"/>
  <c r="BP615" i="14"/>
  <c r="BP614" i="14"/>
  <c r="BP611" i="14"/>
  <c r="BP610" i="14"/>
  <c r="BP608" i="14"/>
  <c r="BP607" i="14"/>
  <c r="BP606" i="14"/>
  <c r="BP605" i="14"/>
  <c r="BP604" i="14"/>
  <c r="BP603" i="14"/>
  <c r="BP602" i="14"/>
  <c r="BP601" i="14"/>
  <c r="BP600" i="14"/>
  <c r="BP599" i="14"/>
  <c r="BP598" i="14"/>
  <c r="BP597" i="14"/>
  <c r="BP596" i="14"/>
  <c r="BP595" i="14"/>
  <c r="BP591" i="14"/>
  <c r="BP590" i="14"/>
  <c r="BP585" i="14"/>
  <c r="BP584" i="14"/>
  <c r="BP594" i="14"/>
  <c r="BP593" i="14"/>
  <c r="BP592" i="14"/>
  <c r="BP589" i="14"/>
  <c r="BP588" i="14"/>
  <c r="BP587" i="14"/>
  <c r="BP586" i="14"/>
  <c r="BP583" i="14"/>
  <c r="BP582" i="14"/>
  <c r="BP580" i="14"/>
  <c r="BP579" i="14"/>
  <c r="BP578" i="14"/>
  <c r="BP577" i="14"/>
  <c r="BP576" i="14"/>
  <c r="BP575" i="14"/>
  <c r="BP574" i="14"/>
  <c r="BP573" i="14"/>
  <c r="BP572" i="14"/>
  <c r="BP571" i="14"/>
  <c r="BP570" i="14"/>
  <c r="BP569" i="14"/>
  <c r="BP568" i="14"/>
  <c r="BP567" i="14"/>
  <c r="BP566" i="14"/>
  <c r="BP565" i="14"/>
  <c r="BP564" i="14"/>
  <c r="BP563" i="14"/>
  <c r="BP562" i="14"/>
  <c r="BP561" i="14"/>
  <c r="BP560" i="14"/>
  <c r="BP559" i="14"/>
  <c r="BP558" i="14"/>
  <c r="BP557" i="14"/>
  <c r="BP556" i="14"/>
  <c r="BP555" i="14"/>
  <c r="BP554" i="14"/>
  <c r="BP552" i="14"/>
  <c r="BP551" i="14"/>
  <c r="BP550" i="14"/>
  <c r="BP549" i="14"/>
  <c r="BP548" i="14"/>
  <c r="BP547" i="14"/>
  <c r="BP546" i="14"/>
  <c r="BP545" i="14"/>
  <c r="BP544" i="14"/>
  <c r="BP543" i="14"/>
  <c r="BP542" i="14"/>
  <c r="BP541" i="14"/>
  <c r="BP540" i="14"/>
  <c r="BP539" i="14"/>
  <c r="BP538" i="14"/>
  <c r="BP537" i="14"/>
  <c r="BP536" i="14"/>
  <c r="BP535" i="14"/>
  <c r="BP534" i="14"/>
  <c r="BP533" i="14"/>
  <c r="BP532" i="14"/>
  <c r="BP531" i="14"/>
  <c r="BP530" i="14"/>
  <c r="BP529" i="14"/>
  <c r="BP528" i="14"/>
  <c r="BP527" i="14"/>
  <c r="BP526" i="14"/>
  <c r="BP513" i="14"/>
  <c r="BP512" i="14"/>
  <c r="BP511" i="14"/>
  <c r="BP510" i="14"/>
  <c r="BP509" i="14"/>
  <c r="BP508" i="14"/>
  <c r="BP507" i="14"/>
  <c r="BP506" i="14"/>
  <c r="BP505" i="14"/>
  <c r="BP504" i="14"/>
  <c r="BP503" i="14"/>
  <c r="BP502" i="14"/>
  <c r="BP501" i="14"/>
  <c r="BP500" i="14"/>
  <c r="BP499" i="14"/>
  <c r="BP498" i="14"/>
  <c r="BP497" i="14"/>
  <c r="BP496" i="14"/>
  <c r="BP495" i="14"/>
  <c r="BP494" i="14"/>
  <c r="BP493" i="14"/>
  <c r="BP492" i="14"/>
  <c r="BP491" i="14"/>
  <c r="BP490" i="14"/>
  <c r="BP489" i="14"/>
  <c r="BP488" i="14"/>
  <c r="BP487" i="14"/>
  <c r="BP485" i="14"/>
  <c r="BP484" i="14"/>
  <c r="BP483" i="14"/>
  <c r="BP482" i="14"/>
  <c r="BP481" i="14"/>
  <c r="BP480" i="14"/>
  <c r="BP479" i="14"/>
  <c r="BP478" i="14"/>
  <c r="BP477" i="14"/>
  <c r="BP476" i="14"/>
  <c r="BP475" i="14"/>
  <c r="BP474" i="14"/>
  <c r="BP473" i="14"/>
  <c r="BP472" i="14"/>
  <c r="BP471" i="14"/>
  <c r="BP470" i="14"/>
  <c r="BP469" i="14"/>
  <c r="BP468" i="14"/>
  <c r="BP467" i="14"/>
  <c r="BP466" i="14"/>
  <c r="BP465" i="14"/>
  <c r="BP464" i="14"/>
  <c r="BP463" i="14"/>
  <c r="BP462" i="14"/>
  <c r="BP461" i="14"/>
  <c r="BP460" i="14"/>
  <c r="BP459" i="14"/>
  <c r="BP457" i="14"/>
  <c r="BP456" i="14"/>
  <c r="BP455" i="14"/>
  <c r="BP454" i="14"/>
  <c r="BP453" i="14"/>
  <c r="BP452" i="14"/>
  <c r="BP451" i="14"/>
  <c r="BP450" i="14"/>
  <c r="BP449" i="14"/>
  <c r="BP448" i="14"/>
  <c r="BP447" i="14"/>
  <c r="BP446" i="14"/>
  <c r="BP445" i="14"/>
  <c r="BP444" i="14"/>
  <c r="BP443" i="14"/>
  <c r="BP442" i="14"/>
  <c r="BP441" i="14"/>
  <c r="BP440" i="14"/>
  <c r="BP439" i="14"/>
  <c r="BP438" i="14"/>
  <c r="BP437" i="14"/>
  <c r="BP436" i="14"/>
  <c r="BP435" i="14"/>
  <c r="BP434" i="14"/>
  <c r="BP433" i="14"/>
  <c r="BP432" i="14"/>
  <c r="BP431" i="14"/>
  <c r="BP429" i="14"/>
  <c r="BP428" i="14"/>
  <c r="BP427" i="14"/>
  <c r="BP426" i="14"/>
  <c r="BP425" i="14"/>
  <c r="BP424" i="14"/>
  <c r="BP423" i="14"/>
  <c r="BP422" i="14"/>
  <c r="BP421" i="14"/>
  <c r="BP420" i="14"/>
  <c r="BP419" i="14"/>
  <c r="BP418" i="14"/>
  <c r="BP417" i="14"/>
  <c r="BP416" i="14"/>
  <c r="BP415" i="14"/>
  <c r="BP414" i="14"/>
  <c r="BP413" i="14"/>
  <c r="BP412" i="14"/>
  <c r="BP411" i="14"/>
  <c r="BP410" i="14"/>
  <c r="BP409" i="14"/>
  <c r="BP408" i="14"/>
  <c r="BP407" i="14"/>
  <c r="BP406" i="14"/>
  <c r="BP405" i="14"/>
  <c r="BP404" i="14"/>
  <c r="BP403" i="14"/>
  <c r="BP401" i="14"/>
  <c r="BP400" i="14"/>
  <c r="BP399" i="14"/>
  <c r="BP398" i="14"/>
  <c r="BP397" i="14"/>
  <c r="BP396" i="14"/>
  <c r="BP395" i="14"/>
  <c r="BP394" i="14"/>
  <c r="BP393" i="14"/>
  <c r="BP392" i="14"/>
  <c r="BP391" i="14"/>
  <c r="BP390" i="14"/>
  <c r="BP389" i="14"/>
  <c r="BP388" i="14"/>
  <c r="BP387" i="14"/>
  <c r="BP386" i="14"/>
  <c r="BP385" i="14"/>
  <c r="BP384" i="14"/>
  <c r="BP383" i="14"/>
  <c r="BP382" i="14"/>
  <c r="BP381" i="14"/>
  <c r="BP380" i="14"/>
  <c r="BP379" i="14"/>
  <c r="BP378" i="14"/>
  <c r="BP377" i="14"/>
  <c r="BP376" i="14"/>
  <c r="BP375" i="14"/>
  <c r="BP363" i="14"/>
  <c r="BP362" i="14"/>
  <c r="BP361" i="14"/>
  <c r="BP360" i="14"/>
  <c r="BP359" i="14"/>
  <c r="BP358" i="14"/>
  <c r="BP357" i="14"/>
  <c r="BP356" i="14"/>
  <c r="BP355" i="14"/>
  <c r="BP354" i="14"/>
  <c r="BP353" i="14"/>
  <c r="BP352" i="14"/>
  <c r="BP351" i="14"/>
  <c r="BP350" i="14"/>
  <c r="BP349" i="14"/>
  <c r="BP348" i="14"/>
  <c r="BP347" i="14"/>
  <c r="BP346" i="14"/>
  <c r="BP345" i="14"/>
  <c r="BP344" i="14"/>
  <c r="BP343" i="14"/>
  <c r="BP342" i="14"/>
  <c r="BP341" i="14"/>
  <c r="BP340" i="14"/>
  <c r="BP339" i="14"/>
  <c r="BP338" i="14"/>
  <c r="BP337" i="14"/>
  <c r="BP335" i="14"/>
  <c r="BP334" i="14"/>
  <c r="BP333" i="14"/>
  <c r="BP332" i="14"/>
  <c r="BP331" i="14"/>
  <c r="BP330" i="14"/>
  <c r="BP329" i="14"/>
  <c r="BP328" i="14"/>
  <c r="BP327" i="14"/>
  <c r="BP326" i="14"/>
  <c r="BP325" i="14"/>
  <c r="BP324" i="14"/>
  <c r="BP323" i="14"/>
  <c r="BP322" i="14"/>
  <c r="BP321" i="14"/>
  <c r="BP320" i="14"/>
  <c r="BP319" i="14"/>
  <c r="BP318" i="14"/>
  <c r="BP317" i="14"/>
  <c r="BP316" i="14"/>
  <c r="BP315" i="14"/>
  <c r="BP314" i="14"/>
  <c r="BP313" i="14"/>
  <c r="BP312" i="14"/>
  <c r="BP311" i="14"/>
  <c r="BP310" i="14"/>
  <c r="BP309" i="14"/>
  <c r="BP307" i="14"/>
  <c r="BP306" i="14"/>
  <c r="BP305" i="14"/>
  <c r="BP304" i="14"/>
  <c r="BP303" i="14"/>
  <c r="BP302" i="14"/>
  <c r="BP301" i="14"/>
  <c r="BP300" i="14"/>
  <c r="BP299" i="14"/>
  <c r="BP298" i="14"/>
  <c r="BP297" i="14"/>
  <c r="BP296" i="14"/>
  <c r="BP295" i="14"/>
  <c r="BP294" i="14"/>
  <c r="BP293" i="14"/>
  <c r="BP292" i="14"/>
  <c r="BP291" i="14"/>
  <c r="BP290" i="14"/>
  <c r="BP289" i="14"/>
  <c r="BP288" i="14"/>
  <c r="BP287" i="14"/>
  <c r="BP286" i="14"/>
  <c r="BP285" i="14"/>
  <c r="BP284" i="14"/>
  <c r="BP283" i="14"/>
  <c r="BP282" i="14"/>
  <c r="BP281" i="14"/>
  <c r="BP279" i="14"/>
  <c r="BP278" i="14"/>
  <c r="BP277" i="14"/>
  <c r="BP276" i="14"/>
  <c r="BP275" i="14"/>
  <c r="BP274" i="14"/>
  <c r="BP273" i="14"/>
  <c r="BP272" i="14"/>
  <c r="BP271" i="14"/>
  <c r="BP270" i="14"/>
  <c r="BP269" i="14"/>
  <c r="BP268" i="14"/>
  <c r="BP267" i="14"/>
  <c r="BP266" i="14"/>
  <c r="BP265" i="14"/>
  <c r="BP264" i="14"/>
  <c r="BP263" i="14"/>
  <c r="BP262" i="14"/>
  <c r="BP261" i="14"/>
  <c r="BP260" i="14"/>
  <c r="BP259" i="14"/>
  <c r="BP258" i="14"/>
  <c r="BP257" i="14"/>
  <c r="BP256" i="14"/>
  <c r="BP255" i="14"/>
  <c r="BP254" i="14"/>
  <c r="BP253" i="14"/>
  <c r="BP241" i="14"/>
  <c r="BP240" i="14"/>
  <c r="BP239" i="14"/>
  <c r="BP238" i="14"/>
  <c r="BP237" i="14"/>
  <c r="BP236" i="14"/>
  <c r="BP235" i="14"/>
  <c r="BP234" i="14"/>
  <c r="BP233" i="14"/>
  <c r="BP232" i="14"/>
  <c r="BP231" i="14"/>
  <c r="BP230" i="14"/>
  <c r="BP229" i="14"/>
  <c r="BP228" i="14"/>
  <c r="BP227" i="14"/>
  <c r="BP226" i="14"/>
  <c r="BP225" i="14"/>
  <c r="BP224" i="14"/>
  <c r="BP223" i="14"/>
  <c r="BP222" i="14"/>
  <c r="BP221" i="14"/>
  <c r="BP220" i="14"/>
  <c r="BP219" i="14"/>
  <c r="BP218" i="14"/>
  <c r="BP217" i="14"/>
  <c r="BP216" i="14"/>
  <c r="BP215" i="14"/>
  <c r="BP213" i="14"/>
  <c r="BP212" i="14"/>
  <c r="BP211" i="14"/>
  <c r="BP210" i="14"/>
  <c r="BP209" i="14"/>
  <c r="BP208" i="14"/>
  <c r="BP207" i="14"/>
  <c r="BP206" i="14"/>
  <c r="BP205" i="14"/>
  <c r="BP204" i="14"/>
  <c r="BP203" i="14"/>
  <c r="BP202" i="14"/>
  <c r="BP201" i="14"/>
  <c r="BP200" i="14"/>
  <c r="BP199" i="14"/>
  <c r="BP198" i="14"/>
  <c r="BP197" i="14"/>
  <c r="BP196" i="14"/>
  <c r="BP195" i="14"/>
  <c r="BP194" i="14"/>
  <c r="BP193" i="14"/>
  <c r="BP192" i="14"/>
  <c r="BP191" i="14"/>
  <c r="BP190" i="14"/>
  <c r="BP189" i="14"/>
  <c r="BP188" i="14"/>
  <c r="BP187" i="14"/>
  <c r="BP185" i="14"/>
  <c r="BP184" i="14"/>
  <c r="BP183" i="14"/>
  <c r="BP182" i="14"/>
  <c r="BP181" i="14"/>
  <c r="BP180" i="14"/>
  <c r="BP179" i="14"/>
  <c r="BP178" i="14"/>
  <c r="BP177" i="14"/>
  <c r="BP176" i="14"/>
  <c r="BP174" i="14"/>
  <c r="BP173" i="14"/>
  <c r="BP172" i="14"/>
  <c r="BP171" i="14"/>
  <c r="BP170" i="14"/>
  <c r="BP169" i="14"/>
  <c r="BP168" i="14"/>
  <c r="BP167" i="14"/>
  <c r="BP166" i="14"/>
  <c r="BP165" i="14"/>
  <c r="BP164" i="14"/>
  <c r="BP163" i="14"/>
  <c r="BP162" i="14"/>
  <c r="BP161" i="14"/>
  <c r="BP160" i="14"/>
  <c r="BP159" i="14"/>
  <c r="BP157" i="14"/>
  <c r="BP156" i="14"/>
  <c r="BP155" i="14"/>
  <c r="BP154" i="14"/>
  <c r="BP153" i="14"/>
  <c r="BP152" i="14"/>
  <c r="BP151" i="14"/>
  <c r="BP150" i="14"/>
  <c r="BP149" i="14"/>
  <c r="BP148" i="14"/>
  <c r="BP147" i="14"/>
  <c r="BP146" i="14"/>
  <c r="BP145" i="14"/>
  <c r="BP144" i="14"/>
  <c r="BP143" i="14"/>
  <c r="BP142" i="14"/>
  <c r="BP141" i="14"/>
  <c r="BP140" i="14"/>
  <c r="BP139" i="14"/>
  <c r="BP138" i="14"/>
  <c r="BP137" i="14"/>
  <c r="BP136" i="14"/>
  <c r="BP135" i="14"/>
  <c r="BP134" i="14"/>
  <c r="BP133" i="14"/>
  <c r="BP132" i="14"/>
  <c r="BP131" i="14"/>
  <c r="BP128" i="14"/>
  <c r="BP127" i="14"/>
  <c r="BP126" i="14"/>
  <c r="BP125" i="14"/>
  <c r="BP124" i="14"/>
  <c r="BP123" i="14"/>
  <c r="BP122" i="14"/>
  <c r="BP121" i="14"/>
  <c r="BP120" i="14"/>
  <c r="BP119" i="14"/>
  <c r="BP118" i="14"/>
  <c r="BP117" i="14"/>
  <c r="BP116" i="14"/>
  <c r="BP115" i="14"/>
  <c r="BP114" i="14"/>
  <c r="BP113" i="14"/>
  <c r="BP112" i="14"/>
  <c r="BP111" i="14"/>
  <c r="BP110" i="14"/>
  <c r="BP109" i="14"/>
  <c r="BP108" i="14"/>
  <c r="BP107" i="14"/>
  <c r="BP106" i="14"/>
  <c r="BP105" i="14"/>
  <c r="BP104" i="14"/>
  <c r="BP103" i="14"/>
  <c r="BP102" i="14"/>
  <c r="BP89" i="14"/>
  <c r="BP88" i="14"/>
  <c r="BP87" i="14"/>
  <c r="BP86" i="14"/>
  <c r="BP85" i="14"/>
  <c r="BP84" i="14"/>
  <c r="BP83" i="14"/>
  <c r="BP82" i="14"/>
  <c r="BP81" i="14"/>
  <c r="BP80" i="14"/>
  <c r="BP79" i="14"/>
  <c r="BP78" i="14"/>
  <c r="BP77" i="14"/>
  <c r="BP76" i="14"/>
  <c r="BP71" i="14"/>
  <c r="BP70" i="14"/>
  <c r="BP69" i="14"/>
  <c r="BP68" i="14"/>
  <c r="BP75" i="14"/>
  <c r="BP74" i="14"/>
  <c r="BP67" i="14"/>
  <c r="BP66" i="14"/>
  <c r="BP65" i="14"/>
  <c r="BP73" i="14"/>
  <c r="BP72" i="14"/>
  <c r="BP64" i="14"/>
  <c r="BP63" i="14"/>
  <c r="BP61" i="14"/>
  <c r="BP60" i="14"/>
  <c r="BP59" i="14"/>
  <c r="BP58" i="14"/>
  <c r="BP57" i="14"/>
  <c r="BP56" i="14"/>
  <c r="BP55" i="14"/>
  <c r="BP54" i="14"/>
  <c r="BP53" i="14"/>
  <c r="BP52" i="14"/>
  <c r="BP51" i="14"/>
  <c r="BP50" i="14"/>
  <c r="BP49" i="14"/>
  <c r="BP48" i="14"/>
  <c r="BP43" i="14"/>
  <c r="BP42" i="14"/>
  <c r="BP41" i="14"/>
  <c r="BP47" i="14"/>
  <c r="BP46" i="14"/>
  <c r="BP40" i="14"/>
  <c r="BP39" i="14"/>
  <c r="BP38" i="14"/>
  <c r="BP37" i="14"/>
  <c r="BP45" i="14"/>
  <c r="BP44" i="14"/>
  <c r="BP36" i="14"/>
  <c r="BP35" i="14"/>
  <c r="BP33" i="14"/>
  <c r="BP32" i="14"/>
  <c r="BP31" i="14"/>
  <c r="BP30" i="14"/>
  <c r="BP29" i="14"/>
  <c r="BP28" i="14"/>
  <c r="BP27" i="14"/>
  <c r="BP26" i="14"/>
  <c r="BP25" i="14"/>
  <c r="BP24" i="14"/>
  <c r="BP23" i="14"/>
  <c r="BP22" i="14"/>
  <c r="BP21" i="14"/>
  <c r="BP20" i="14"/>
  <c r="BP19" i="14"/>
  <c r="BP18" i="14"/>
  <c r="BP17" i="14"/>
  <c r="BP16" i="14"/>
  <c r="BP15" i="14"/>
  <c r="BP14" i="14"/>
  <c r="BP13" i="14"/>
  <c r="BP12" i="14"/>
  <c r="BP11" i="14"/>
  <c r="BP10" i="14"/>
  <c r="BP9" i="14"/>
  <c r="BP8" i="14"/>
  <c r="BP7" i="14"/>
  <c r="BC870" i="14"/>
  <c r="BC869" i="14"/>
  <c r="BC868" i="14"/>
  <c r="BC867" i="14"/>
  <c r="BC866" i="14"/>
  <c r="BC865" i="14"/>
  <c r="BC864" i="14"/>
  <c r="BC863" i="14"/>
  <c r="BC862" i="14"/>
  <c r="BC861" i="14"/>
  <c r="BC860" i="14"/>
  <c r="BC859" i="14"/>
  <c r="BC858" i="14"/>
  <c r="BC857" i="14"/>
  <c r="BC856" i="14"/>
  <c r="BC855" i="14"/>
  <c r="BC854" i="14"/>
  <c r="BC853" i="14"/>
  <c r="BC852" i="14"/>
  <c r="BC851" i="14"/>
  <c r="BC850" i="14"/>
  <c r="BC849" i="14"/>
  <c r="BC848" i="14"/>
  <c r="BC847" i="14"/>
  <c r="BC846" i="14"/>
  <c r="BC845" i="14"/>
  <c r="BC844" i="14"/>
  <c r="BC842" i="14"/>
  <c r="BC841" i="14"/>
  <c r="BC840" i="14"/>
  <c r="BC839" i="14"/>
  <c r="BC838" i="14"/>
  <c r="BC837" i="14"/>
  <c r="BC836" i="14"/>
  <c r="BC835" i="14"/>
  <c r="BC834" i="14"/>
  <c r="BC833" i="14"/>
  <c r="BC832" i="14"/>
  <c r="BC831" i="14"/>
  <c r="BC830" i="14"/>
  <c r="BC829" i="14"/>
  <c r="BC828" i="14"/>
  <c r="BC827" i="14"/>
  <c r="BC826" i="14"/>
  <c r="BC825" i="14"/>
  <c r="BC824" i="14"/>
  <c r="BC823" i="14"/>
  <c r="BC822" i="14"/>
  <c r="BC821" i="14"/>
  <c r="BC820" i="14"/>
  <c r="BC819" i="14"/>
  <c r="BC818" i="14"/>
  <c r="BC817" i="14"/>
  <c r="BC816" i="14"/>
  <c r="BC814" i="14"/>
  <c r="BC813" i="14"/>
  <c r="BC812" i="14"/>
  <c r="BC811" i="14"/>
  <c r="BC810" i="14"/>
  <c r="BC809" i="14"/>
  <c r="BC808" i="14"/>
  <c r="BC807" i="14"/>
  <c r="BC806" i="14"/>
  <c r="BC805" i="14"/>
  <c r="BC804" i="14"/>
  <c r="BC803" i="14"/>
  <c r="BC802" i="14"/>
  <c r="BC801" i="14"/>
  <c r="BC800" i="14"/>
  <c r="BC799" i="14"/>
  <c r="BC798" i="14"/>
  <c r="BC797" i="14"/>
  <c r="BC796" i="14"/>
  <c r="BC795" i="14"/>
  <c r="BC794" i="14"/>
  <c r="BC793" i="14"/>
  <c r="BC792" i="14"/>
  <c r="BC791" i="14"/>
  <c r="BC790" i="14"/>
  <c r="BC789" i="14"/>
  <c r="BC788" i="14"/>
  <c r="BC786" i="14"/>
  <c r="BC785" i="14"/>
  <c r="BC784" i="14"/>
  <c r="BC783" i="14"/>
  <c r="BC782" i="14"/>
  <c r="BC781" i="14"/>
  <c r="BC780" i="14"/>
  <c r="BC779" i="14"/>
  <c r="BC778" i="14"/>
  <c r="BC777" i="14"/>
  <c r="BC776" i="14"/>
  <c r="BC775" i="14"/>
  <c r="BC774" i="14"/>
  <c r="BC773" i="14"/>
  <c r="BC772" i="14"/>
  <c r="BC771" i="14"/>
  <c r="BC770" i="14"/>
  <c r="BC769" i="14"/>
  <c r="BC768" i="14"/>
  <c r="BC767" i="14"/>
  <c r="BC766" i="14"/>
  <c r="BC765" i="14"/>
  <c r="BC764" i="14"/>
  <c r="BC763" i="14"/>
  <c r="BC762" i="14"/>
  <c r="BC761" i="14"/>
  <c r="BC760" i="14"/>
  <c r="BC758" i="14"/>
  <c r="BC757" i="14"/>
  <c r="BC756" i="14"/>
  <c r="BC755" i="14"/>
  <c r="BC754" i="14"/>
  <c r="BC753" i="14"/>
  <c r="BC752" i="14"/>
  <c r="BC751" i="14"/>
  <c r="BC750" i="14"/>
  <c r="BC749" i="14"/>
  <c r="BC748" i="14"/>
  <c r="BC747" i="14"/>
  <c r="BC746" i="14"/>
  <c r="BC745" i="14"/>
  <c r="BC744" i="14"/>
  <c r="BC743" i="14"/>
  <c r="BC742" i="14"/>
  <c r="BC741" i="14"/>
  <c r="BC740" i="14"/>
  <c r="BC739" i="14"/>
  <c r="BC738" i="14"/>
  <c r="BC737" i="14"/>
  <c r="BC736" i="14"/>
  <c r="BC735" i="14"/>
  <c r="BC734" i="14"/>
  <c r="BC733" i="14"/>
  <c r="BC732" i="14"/>
  <c r="BC730" i="14"/>
  <c r="BC729" i="14"/>
  <c r="BC728" i="14"/>
  <c r="BC727" i="14"/>
  <c r="BC726" i="14"/>
  <c r="BC725" i="14"/>
  <c r="BC724" i="14"/>
  <c r="BC723" i="14"/>
  <c r="BC722" i="14"/>
  <c r="BC721" i="14"/>
  <c r="BC720" i="14"/>
  <c r="BC719" i="14"/>
  <c r="BC718" i="14"/>
  <c r="BC717" i="14"/>
  <c r="BC716" i="14"/>
  <c r="BC715" i="14"/>
  <c r="BC714" i="14"/>
  <c r="BC713" i="14"/>
  <c r="BC712" i="14"/>
  <c r="BC711" i="14"/>
  <c r="BC710" i="14"/>
  <c r="BC709" i="14"/>
  <c r="BC708" i="14"/>
  <c r="BC707" i="14"/>
  <c r="BC706" i="14"/>
  <c r="BC705" i="14"/>
  <c r="BC704" i="14"/>
  <c r="BC692" i="14"/>
  <c r="BC691" i="14"/>
  <c r="BC690" i="14"/>
  <c r="BC689" i="14"/>
  <c r="BC688" i="14"/>
  <c r="BC687" i="14"/>
  <c r="BC686" i="14"/>
  <c r="BC685" i="14"/>
  <c r="BC684" i="14"/>
  <c r="BC683" i="14"/>
  <c r="BC682" i="14"/>
  <c r="BC681" i="14"/>
  <c r="BC680" i="14"/>
  <c r="BC679" i="14"/>
  <c r="BC675" i="14"/>
  <c r="BC674" i="14"/>
  <c r="BC669" i="14"/>
  <c r="BC668" i="14"/>
  <c r="BC678" i="14"/>
  <c r="BC677" i="14"/>
  <c r="BC676" i="14"/>
  <c r="BC673" i="14"/>
  <c r="BC672" i="14"/>
  <c r="BC671" i="14"/>
  <c r="BC670" i="14"/>
  <c r="BC667" i="14"/>
  <c r="BC666" i="14"/>
  <c r="BC664" i="14"/>
  <c r="BC663" i="14"/>
  <c r="BC662" i="14"/>
  <c r="BC661" i="14"/>
  <c r="BC660" i="14"/>
  <c r="BC659" i="14"/>
  <c r="BC658" i="14"/>
  <c r="BC657" i="14"/>
  <c r="BC656" i="14"/>
  <c r="BC655" i="14"/>
  <c r="BC654" i="14"/>
  <c r="BC653" i="14"/>
  <c r="BC652" i="14"/>
  <c r="BC651" i="14"/>
  <c r="BC647" i="14"/>
  <c r="BC646" i="14"/>
  <c r="BC641" i="14"/>
  <c r="BC640" i="14"/>
  <c r="BC650" i="14"/>
  <c r="BC649" i="14"/>
  <c r="BC648" i="14"/>
  <c r="BC645" i="14"/>
  <c r="BC644" i="14"/>
  <c r="BC643" i="14"/>
  <c r="BC642" i="14"/>
  <c r="BC639" i="14"/>
  <c r="BC638" i="14"/>
  <c r="BC636" i="14"/>
  <c r="BC635" i="14"/>
  <c r="BC634" i="14"/>
  <c r="BC633" i="14"/>
  <c r="BC632" i="14"/>
  <c r="BC631" i="14"/>
  <c r="BC630" i="14"/>
  <c r="BC629" i="14"/>
  <c r="BC628" i="14"/>
  <c r="BC627" i="14"/>
  <c r="BC626" i="14"/>
  <c r="BC625" i="14"/>
  <c r="BC624" i="14"/>
  <c r="BC623" i="14"/>
  <c r="BC619" i="14"/>
  <c r="BC618" i="14"/>
  <c r="BC613" i="14"/>
  <c r="BC612" i="14"/>
  <c r="BC622" i="14"/>
  <c r="BC621" i="14"/>
  <c r="BC620" i="14"/>
  <c r="BC617" i="14"/>
  <c r="BC616" i="14"/>
  <c r="BC615" i="14"/>
  <c r="BC614" i="14"/>
  <c r="BC611" i="14"/>
  <c r="BC610" i="14"/>
  <c r="BC608" i="14"/>
  <c r="BC607" i="14"/>
  <c r="BC606" i="14"/>
  <c r="BC605" i="14"/>
  <c r="BC604" i="14"/>
  <c r="BC603" i="14"/>
  <c r="BC602" i="14"/>
  <c r="BC601" i="14"/>
  <c r="BC600" i="14"/>
  <c r="BC599" i="14"/>
  <c r="BC598" i="14"/>
  <c r="BC597" i="14"/>
  <c r="BC596" i="14"/>
  <c r="BC595" i="14"/>
  <c r="BC591" i="14"/>
  <c r="BC590" i="14"/>
  <c r="BC585" i="14"/>
  <c r="BC584" i="14"/>
  <c r="BC594" i="14"/>
  <c r="BC593" i="14"/>
  <c r="BC592" i="14"/>
  <c r="BC589" i="14"/>
  <c r="BC588" i="14"/>
  <c r="BC587" i="14"/>
  <c r="BC586" i="14"/>
  <c r="BC583" i="14"/>
  <c r="BC582" i="14"/>
  <c r="BC580" i="14"/>
  <c r="BC579" i="14"/>
  <c r="BC578" i="14"/>
  <c r="BC577" i="14"/>
  <c r="BC576" i="14"/>
  <c r="BC575" i="14"/>
  <c r="BC574" i="14"/>
  <c r="BC573" i="14"/>
  <c r="BC572" i="14"/>
  <c r="BC571" i="14"/>
  <c r="BC570" i="14"/>
  <c r="BC569" i="14"/>
  <c r="BC568" i="14"/>
  <c r="BC567" i="14"/>
  <c r="BC566" i="14"/>
  <c r="BC565" i="14"/>
  <c r="BC564" i="14"/>
  <c r="BC563" i="14"/>
  <c r="BC562" i="14"/>
  <c r="BC561" i="14"/>
  <c r="BC560" i="14"/>
  <c r="BC559" i="14"/>
  <c r="BC558" i="14"/>
  <c r="BC557" i="14"/>
  <c r="BC556" i="14"/>
  <c r="BC555" i="14"/>
  <c r="BC554" i="14"/>
  <c r="BC552" i="14"/>
  <c r="BC551" i="14"/>
  <c r="BC550" i="14"/>
  <c r="BC549" i="14"/>
  <c r="BC548" i="14"/>
  <c r="BC547" i="14"/>
  <c r="BC546" i="14"/>
  <c r="BC545" i="14"/>
  <c r="BC544" i="14"/>
  <c r="BC543" i="14"/>
  <c r="BC542" i="14"/>
  <c r="BC541" i="14"/>
  <c r="BC540" i="14"/>
  <c r="BC539" i="14"/>
  <c r="BC538" i="14"/>
  <c r="BC537" i="14"/>
  <c r="BC536" i="14"/>
  <c r="BC535" i="14"/>
  <c r="BC534" i="14"/>
  <c r="BC533" i="14"/>
  <c r="BC532" i="14"/>
  <c r="BC531" i="14"/>
  <c r="BC530" i="14"/>
  <c r="BC529" i="14"/>
  <c r="BC528" i="14"/>
  <c r="BC527" i="14"/>
  <c r="BC526" i="14"/>
  <c r="BC513" i="14"/>
  <c r="BC512" i="14"/>
  <c r="BC511" i="14"/>
  <c r="BC510" i="14"/>
  <c r="BC509" i="14"/>
  <c r="BC508" i="14"/>
  <c r="BC507" i="14"/>
  <c r="BC506" i="14"/>
  <c r="BC505" i="14"/>
  <c r="BC504" i="14"/>
  <c r="BC503" i="14"/>
  <c r="BC502" i="14"/>
  <c r="BC501" i="14"/>
  <c r="BC500" i="14"/>
  <c r="BC499" i="14"/>
  <c r="BC498" i="14"/>
  <c r="BC497" i="14"/>
  <c r="BC496" i="14"/>
  <c r="BC495" i="14"/>
  <c r="BC494" i="14"/>
  <c r="BC493" i="14"/>
  <c r="BC492" i="14"/>
  <c r="BC491" i="14"/>
  <c r="BC490" i="14"/>
  <c r="BC489" i="14"/>
  <c r="BC488" i="14"/>
  <c r="BC487" i="14"/>
  <c r="BC485" i="14"/>
  <c r="BC484" i="14"/>
  <c r="BC483" i="14"/>
  <c r="BC482" i="14"/>
  <c r="BC481" i="14"/>
  <c r="BC480" i="14"/>
  <c r="BC479" i="14"/>
  <c r="BC478" i="14"/>
  <c r="BC477" i="14"/>
  <c r="BC476" i="14"/>
  <c r="BC475" i="14"/>
  <c r="BC474" i="14"/>
  <c r="BC473" i="14"/>
  <c r="BC472" i="14"/>
  <c r="BC471" i="14"/>
  <c r="BC470" i="14"/>
  <c r="BC469" i="14"/>
  <c r="BC468" i="14"/>
  <c r="BC467" i="14"/>
  <c r="BC466" i="14"/>
  <c r="BC465" i="14"/>
  <c r="BC464" i="14"/>
  <c r="BC463" i="14"/>
  <c r="BC462" i="14"/>
  <c r="BC461" i="14"/>
  <c r="BC460" i="14"/>
  <c r="BC459" i="14"/>
  <c r="BC457" i="14"/>
  <c r="BC456" i="14"/>
  <c r="BC455" i="14"/>
  <c r="BC454" i="14"/>
  <c r="BC453" i="14"/>
  <c r="BC452" i="14"/>
  <c r="BC451" i="14"/>
  <c r="BC450" i="14"/>
  <c r="BC449" i="14"/>
  <c r="BC448" i="14"/>
  <c r="BC447" i="14"/>
  <c r="BC446" i="14"/>
  <c r="BC445" i="14"/>
  <c r="BC444" i="14"/>
  <c r="BC443" i="14"/>
  <c r="BC442" i="14"/>
  <c r="BC441" i="14"/>
  <c r="BC440" i="14"/>
  <c r="BC439" i="14"/>
  <c r="BC438" i="14"/>
  <c r="BC437" i="14"/>
  <c r="BC436" i="14"/>
  <c r="BC435" i="14"/>
  <c r="BC434" i="14"/>
  <c r="BC433" i="14"/>
  <c r="BC432" i="14"/>
  <c r="BC431" i="14"/>
  <c r="BC429" i="14"/>
  <c r="BC428" i="14"/>
  <c r="BC427" i="14"/>
  <c r="BC426" i="14"/>
  <c r="BC425" i="14"/>
  <c r="BC424" i="14"/>
  <c r="BC423" i="14"/>
  <c r="BC422" i="14"/>
  <c r="BC421" i="14"/>
  <c r="BC420" i="14"/>
  <c r="BC419" i="14"/>
  <c r="BC418" i="14"/>
  <c r="BC417" i="14"/>
  <c r="BC416" i="14"/>
  <c r="BC415" i="14"/>
  <c r="BC414" i="14"/>
  <c r="BC413" i="14"/>
  <c r="BC412" i="14"/>
  <c r="BC411" i="14"/>
  <c r="BC410" i="14"/>
  <c r="BC409" i="14"/>
  <c r="BC408" i="14"/>
  <c r="BC407" i="14"/>
  <c r="BC406" i="14"/>
  <c r="BC405" i="14"/>
  <c r="BC404" i="14"/>
  <c r="BC403" i="14"/>
  <c r="BC401" i="14"/>
  <c r="BC400" i="14"/>
  <c r="BC399" i="14"/>
  <c r="BC398" i="14"/>
  <c r="BC397" i="14"/>
  <c r="BC396" i="14"/>
  <c r="BC395" i="14"/>
  <c r="BC394" i="14"/>
  <c r="BC393" i="14"/>
  <c r="BC392" i="14"/>
  <c r="BC391" i="14"/>
  <c r="BC390" i="14"/>
  <c r="BC389" i="14"/>
  <c r="BC388" i="14"/>
  <c r="BC387" i="14"/>
  <c r="BC386" i="14"/>
  <c r="BC385" i="14"/>
  <c r="BC384" i="14"/>
  <c r="BC383" i="14"/>
  <c r="BC382" i="14"/>
  <c r="BC381" i="14"/>
  <c r="BC380" i="14"/>
  <c r="BC379" i="14"/>
  <c r="BC378" i="14"/>
  <c r="BC377" i="14"/>
  <c r="BC376" i="14"/>
  <c r="BC375" i="14"/>
  <c r="BC363" i="14"/>
  <c r="BC362" i="14"/>
  <c r="BC361" i="14"/>
  <c r="BC360" i="14"/>
  <c r="BC359" i="14"/>
  <c r="BC358" i="14"/>
  <c r="BC357" i="14"/>
  <c r="BC356" i="14"/>
  <c r="BC355" i="14"/>
  <c r="BC354" i="14"/>
  <c r="BC353" i="14"/>
  <c r="BC352" i="14"/>
  <c r="BC351" i="14"/>
  <c r="BC350" i="14"/>
  <c r="BC349" i="14"/>
  <c r="BC348" i="14"/>
  <c r="BC347" i="14"/>
  <c r="BC346" i="14"/>
  <c r="BC345" i="14"/>
  <c r="BC344" i="14"/>
  <c r="BC343" i="14"/>
  <c r="BC342" i="14"/>
  <c r="BC341" i="14"/>
  <c r="BC340" i="14"/>
  <c r="BC339" i="14"/>
  <c r="BC338" i="14"/>
  <c r="BC337" i="14"/>
  <c r="BC335" i="14"/>
  <c r="BC334" i="14"/>
  <c r="BC333" i="14"/>
  <c r="BC332" i="14"/>
  <c r="BC331" i="14"/>
  <c r="BC330" i="14"/>
  <c r="BC329" i="14"/>
  <c r="BC328" i="14"/>
  <c r="BC327" i="14"/>
  <c r="BC326" i="14"/>
  <c r="BC325" i="14"/>
  <c r="BC324" i="14"/>
  <c r="BC323" i="14"/>
  <c r="BC322" i="14"/>
  <c r="BC321" i="14"/>
  <c r="BC320" i="14"/>
  <c r="BC319" i="14"/>
  <c r="BC318" i="14"/>
  <c r="BC317" i="14"/>
  <c r="BC316" i="14"/>
  <c r="BC315" i="14"/>
  <c r="BC314" i="14"/>
  <c r="BC313" i="14"/>
  <c r="BC312" i="14"/>
  <c r="BC311" i="14"/>
  <c r="BC310" i="14"/>
  <c r="BC309" i="14"/>
  <c r="BC307" i="14"/>
  <c r="BC306" i="14"/>
  <c r="BC305" i="14"/>
  <c r="BC304" i="14"/>
  <c r="BC303" i="14"/>
  <c r="BC302" i="14"/>
  <c r="BC301" i="14"/>
  <c r="BC300" i="14"/>
  <c r="BC299" i="14"/>
  <c r="BC298" i="14"/>
  <c r="BC297" i="14"/>
  <c r="BC296" i="14"/>
  <c r="BC295" i="14"/>
  <c r="BC294" i="14"/>
  <c r="BC293" i="14"/>
  <c r="BC292" i="14"/>
  <c r="BC291" i="14"/>
  <c r="BC290" i="14"/>
  <c r="BC289" i="14"/>
  <c r="BC288" i="14"/>
  <c r="BC287" i="14"/>
  <c r="BC286" i="14"/>
  <c r="BC285" i="14"/>
  <c r="BC284" i="14"/>
  <c r="BC283" i="14"/>
  <c r="BC282" i="14"/>
  <c r="BC281" i="14"/>
  <c r="BC279" i="14"/>
  <c r="BC278" i="14"/>
  <c r="BC277" i="14"/>
  <c r="BC276" i="14"/>
  <c r="BC275" i="14"/>
  <c r="BC274" i="14"/>
  <c r="BC273" i="14"/>
  <c r="BC272" i="14"/>
  <c r="BC271" i="14"/>
  <c r="BC270" i="14"/>
  <c r="BC269" i="14"/>
  <c r="BC268" i="14"/>
  <c r="BC267" i="14"/>
  <c r="BC266" i="14"/>
  <c r="BC265" i="14"/>
  <c r="BC264" i="14"/>
  <c r="BC263" i="14"/>
  <c r="BC262" i="14"/>
  <c r="BC261" i="14"/>
  <c r="BC260" i="14"/>
  <c r="BC259" i="14"/>
  <c r="BC258" i="14"/>
  <c r="BC257" i="14"/>
  <c r="BC256" i="14"/>
  <c r="BC255" i="14"/>
  <c r="BC254" i="14"/>
  <c r="BC253" i="14"/>
  <c r="BC241" i="14"/>
  <c r="BC240" i="14"/>
  <c r="BC239" i="14"/>
  <c r="BC238" i="14"/>
  <c r="BC237" i="14"/>
  <c r="BC236" i="14"/>
  <c r="BC235" i="14"/>
  <c r="BC234" i="14"/>
  <c r="BC233" i="14"/>
  <c r="BC232" i="14"/>
  <c r="BC231" i="14"/>
  <c r="BC230" i="14"/>
  <c r="BC229" i="14"/>
  <c r="BC228" i="14"/>
  <c r="BC227" i="14"/>
  <c r="BC226" i="14"/>
  <c r="BC225" i="14"/>
  <c r="BC224" i="14"/>
  <c r="BC223" i="14"/>
  <c r="BC222" i="14"/>
  <c r="BC221" i="14"/>
  <c r="BC220" i="14"/>
  <c r="BC219" i="14"/>
  <c r="BC218" i="14"/>
  <c r="BC217" i="14"/>
  <c r="BC216" i="14"/>
  <c r="BC215" i="14"/>
  <c r="BC213" i="14"/>
  <c r="BC212" i="14"/>
  <c r="BC211" i="14"/>
  <c r="BC210" i="14"/>
  <c r="BC209" i="14"/>
  <c r="BC208" i="14"/>
  <c r="BC207" i="14"/>
  <c r="BC206" i="14"/>
  <c r="BC205" i="14"/>
  <c r="BC204" i="14"/>
  <c r="BC203" i="14"/>
  <c r="BC202" i="14"/>
  <c r="BC201" i="14"/>
  <c r="BC200" i="14"/>
  <c r="BC199" i="14"/>
  <c r="BC198" i="14"/>
  <c r="BC197" i="14"/>
  <c r="BC196" i="14"/>
  <c r="BC195" i="14"/>
  <c r="BC194" i="14"/>
  <c r="BC193" i="14"/>
  <c r="BC192" i="14"/>
  <c r="BC191" i="14"/>
  <c r="BC190" i="14"/>
  <c r="BC189" i="14"/>
  <c r="BC188" i="14"/>
  <c r="BC187" i="14"/>
  <c r="BC185" i="14"/>
  <c r="BC184" i="14"/>
  <c r="BC183" i="14"/>
  <c r="BC182" i="14"/>
  <c r="BC181" i="14"/>
  <c r="BC180" i="14"/>
  <c r="BC179" i="14"/>
  <c r="BC178" i="14"/>
  <c r="BC177" i="14"/>
  <c r="BC176" i="14"/>
  <c r="BC174" i="14"/>
  <c r="BC173" i="14"/>
  <c r="BC172" i="14"/>
  <c r="BC171" i="14"/>
  <c r="BC170" i="14"/>
  <c r="BC169" i="14"/>
  <c r="BC168" i="14"/>
  <c r="BC167" i="14"/>
  <c r="BC166" i="14"/>
  <c r="BC165" i="14"/>
  <c r="BC164" i="14"/>
  <c r="BC163" i="14"/>
  <c r="BC162" i="14"/>
  <c r="BC161" i="14"/>
  <c r="BC160" i="14"/>
  <c r="BC159" i="14"/>
  <c r="BC157" i="14"/>
  <c r="BC156" i="14"/>
  <c r="BC155" i="14"/>
  <c r="BC154" i="14"/>
  <c r="BC153" i="14"/>
  <c r="BC152" i="14"/>
  <c r="BC151" i="14"/>
  <c r="BC150" i="14"/>
  <c r="BC149" i="14"/>
  <c r="BC148" i="14"/>
  <c r="BC147" i="14"/>
  <c r="BC146" i="14"/>
  <c r="BC145" i="14"/>
  <c r="BC144" i="14"/>
  <c r="BC143" i="14"/>
  <c r="BC142" i="14"/>
  <c r="BC141" i="14"/>
  <c r="BC140" i="14"/>
  <c r="BC139" i="14"/>
  <c r="BC138" i="14"/>
  <c r="BC137" i="14"/>
  <c r="BC136" i="14"/>
  <c r="BC135" i="14"/>
  <c r="BC134" i="14"/>
  <c r="BC133" i="14"/>
  <c r="BC132" i="14"/>
  <c r="BC131" i="14"/>
  <c r="BC128" i="14"/>
  <c r="BC127" i="14"/>
  <c r="BC126" i="14"/>
  <c r="BC125" i="14"/>
  <c r="BC124" i="14"/>
  <c r="BC123" i="14"/>
  <c r="BC122" i="14"/>
  <c r="BC121" i="14"/>
  <c r="BC120" i="14"/>
  <c r="BC119" i="14"/>
  <c r="BC118" i="14"/>
  <c r="BC117" i="14"/>
  <c r="BC116" i="14"/>
  <c r="BC115" i="14"/>
  <c r="BC114" i="14"/>
  <c r="BC113" i="14"/>
  <c r="BC112" i="14"/>
  <c r="BC111" i="14"/>
  <c r="BC110" i="14"/>
  <c r="BC109" i="14"/>
  <c r="BC108" i="14"/>
  <c r="BC107" i="14"/>
  <c r="BC106" i="14"/>
  <c r="BC105" i="14"/>
  <c r="BC104" i="14"/>
  <c r="BC103" i="14"/>
  <c r="BC102" i="14"/>
  <c r="BC89" i="14"/>
  <c r="BC88" i="14"/>
  <c r="BC87" i="14"/>
  <c r="BC86" i="14"/>
  <c r="BC85" i="14"/>
  <c r="BC84" i="14"/>
  <c r="BC83" i="14"/>
  <c r="BC82" i="14"/>
  <c r="BC81" i="14"/>
  <c r="BC80" i="14"/>
  <c r="BC79" i="14"/>
  <c r="BC78" i="14"/>
  <c r="BC77" i="14"/>
  <c r="BC76" i="14"/>
  <c r="BC71" i="14"/>
  <c r="BC70" i="14"/>
  <c r="BC69" i="14"/>
  <c r="BC68" i="14"/>
  <c r="BC75" i="14"/>
  <c r="BC74" i="14"/>
  <c r="BC67" i="14"/>
  <c r="BC66" i="14"/>
  <c r="BC65" i="14"/>
  <c r="BC73" i="14"/>
  <c r="BC72" i="14"/>
  <c r="BC64" i="14"/>
  <c r="BC63" i="14"/>
  <c r="BC61" i="14"/>
  <c r="BC60" i="14"/>
  <c r="BC59" i="14"/>
  <c r="BC58" i="14"/>
  <c r="BC57" i="14"/>
  <c r="BC56" i="14"/>
  <c r="BC55" i="14"/>
  <c r="BC54" i="14"/>
  <c r="BC53" i="14"/>
  <c r="BC52" i="14"/>
  <c r="BC51" i="14"/>
  <c r="BC50" i="14"/>
  <c r="BC49" i="14"/>
  <c r="BC48" i="14"/>
  <c r="BC43" i="14"/>
  <c r="BC42" i="14"/>
  <c r="BC41" i="14"/>
  <c r="BC47" i="14"/>
  <c r="BC46" i="14"/>
  <c r="BC40" i="14"/>
  <c r="BC39" i="14"/>
  <c r="BC38" i="14"/>
  <c r="BC37" i="14"/>
  <c r="BC45" i="14"/>
  <c r="BC44" i="14"/>
  <c r="BC36" i="14"/>
  <c r="BC35" i="14"/>
  <c r="BC33" i="14"/>
  <c r="BC32" i="14"/>
  <c r="BC31" i="14"/>
  <c r="BC30" i="14"/>
  <c r="BC29" i="14"/>
  <c r="BC28" i="14"/>
  <c r="BC27" i="14"/>
  <c r="BC26" i="14"/>
  <c r="BC25" i="14"/>
  <c r="BC24" i="14"/>
  <c r="BC23" i="14"/>
  <c r="BC22" i="14"/>
  <c r="BC21" i="14"/>
  <c r="BC20" i="14"/>
  <c r="BC19" i="14"/>
  <c r="BC18" i="14"/>
  <c r="BC17" i="14"/>
  <c r="BC16" i="14"/>
  <c r="BC15" i="14"/>
  <c r="BC14" i="14"/>
  <c r="BC13" i="14"/>
  <c r="BC12" i="14"/>
  <c r="BC11" i="14"/>
  <c r="BC10" i="14"/>
  <c r="BC9" i="14"/>
  <c r="BC8" i="14"/>
  <c r="BC7" i="14"/>
  <c r="AP870" i="14"/>
  <c r="AP869" i="14"/>
  <c r="AP868" i="14"/>
  <c r="AP867" i="14"/>
  <c r="AP866" i="14"/>
  <c r="AP865" i="14"/>
  <c r="AP864" i="14"/>
  <c r="AP863" i="14"/>
  <c r="AP862" i="14"/>
  <c r="AP861" i="14"/>
  <c r="AP860" i="14"/>
  <c r="AP859" i="14"/>
  <c r="AP858" i="14"/>
  <c r="AP857" i="14"/>
  <c r="AP856" i="14"/>
  <c r="AP855" i="14"/>
  <c r="AP854" i="14"/>
  <c r="AP853" i="14"/>
  <c r="AP852" i="14"/>
  <c r="AP851" i="14"/>
  <c r="AP850" i="14"/>
  <c r="AP849" i="14"/>
  <c r="AP848" i="14"/>
  <c r="AP847" i="14"/>
  <c r="AP846" i="14"/>
  <c r="AP845" i="14"/>
  <c r="AP844" i="14"/>
  <c r="AP842" i="14"/>
  <c r="AP841" i="14"/>
  <c r="AP840" i="14"/>
  <c r="AP839" i="14"/>
  <c r="AP838" i="14"/>
  <c r="AP837" i="14"/>
  <c r="AP836" i="14"/>
  <c r="AP835" i="14"/>
  <c r="AP834" i="14"/>
  <c r="AP833" i="14"/>
  <c r="AP832" i="14"/>
  <c r="AP831" i="14"/>
  <c r="AP830" i="14"/>
  <c r="AP829" i="14"/>
  <c r="AP828" i="14"/>
  <c r="AP827" i="14"/>
  <c r="AP826" i="14"/>
  <c r="AP825" i="14"/>
  <c r="AP824" i="14"/>
  <c r="AP823" i="14"/>
  <c r="AP822" i="14"/>
  <c r="AP821" i="14"/>
  <c r="AP820" i="14"/>
  <c r="AP819" i="14"/>
  <c r="AP818" i="14"/>
  <c r="AP817" i="14"/>
  <c r="AP816" i="14"/>
  <c r="AP814" i="14"/>
  <c r="AP813" i="14"/>
  <c r="AP812" i="14"/>
  <c r="AP811" i="14"/>
  <c r="AP810" i="14"/>
  <c r="AP809" i="14"/>
  <c r="AP808" i="14"/>
  <c r="AP807" i="14"/>
  <c r="AP806" i="14"/>
  <c r="AP805" i="14"/>
  <c r="AP804" i="14"/>
  <c r="AP803" i="14"/>
  <c r="AP802" i="14"/>
  <c r="AP801" i="14"/>
  <c r="AP800" i="14"/>
  <c r="AP799" i="14"/>
  <c r="AP798" i="14"/>
  <c r="AP797" i="14"/>
  <c r="AP796" i="14"/>
  <c r="AP795" i="14"/>
  <c r="AP794" i="14"/>
  <c r="AP793" i="14"/>
  <c r="AP792" i="14"/>
  <c r="AP791" i="14"/>
  <c r="AP790" i="14"/>
  <c r="AP789" i="14"/>
  <c r="AP788" i="14"/>
  <c r="AP786" i="14"/>
  <c r="AP785" i="14"/>
  <c r="AP784" i="14"/>
  <c r="AP783" i="14"/>
  <c r="AP782" i="14"/>
  <c r="AP781" i="14"/>
  <c r="AP780" i="14"/>
  <c r="AP779" i="14"/>
  <c r="AP778" i="14"/>
  <c r="AP777" i="14"/>
  <c r="AP776" i="14"/>
  <c r="AP775" i="14"/>
  <c r="AP774" i="14"/>
  <c r="AP773" i="14"/>
  <c r="AP772" i="14"/>
  <c r="AP771" i="14"/>
  <c r="AP770" i="14"/>
  <c r="AP769" i="14"/>
  <c r="AP768" i="14"/>
  <c r="AP767" i="14"/>
  <c r="AP766" i="14"/>
  <c r="AP765" i="14"/>
  <c r="AP764" i="14"/>
  <c r="AP763" i="14"/>
  <c r="AP762" i="14"/>
  <c r="AP761" i="14"/>
  <c r="AP760" i="14"/>
  <c r="AP758" i="14"/>
  <c r="AP757" i="14"/>
  <c r="AP756" i="14"/>
  <c r="AP755" i="14"/>
  <c r="AP754" i="14"/>
  <c r="AP753" i="14"/>
  <c r="AP752" i="14"/>
  <c r="AP751" i="14"/>
  <c r="AP750" i="14"/>
  <c r="AP749" i="14"/>
  <c r="AP748" i="14"/>
  <c r="AP747" i="14"/>
  <c r="AP746" i="14"/>
  <c r="AP745" i="14"/>
  <c r="AP744" i="14"/>
  <c r="AP743" i="14"/>
  <c r="AP742" i="14"/>
  <c r="AP741" i="14"/>
  <c r="AP740" i="14"/>
  <c r="AP739" i="14"/>
  <c r="AP738" i="14"/>
  <c r="AP737" i="14"/>
  <c r="AP736" i="14"/>
  <c r="AP735" i="14"/>
  <c r="AP734" i="14"/>
  <c r="AP733" i="14"/>
  <c r="AP732" i="14"/>
  <c r="AP730" i="14"/>
  <c r="AP729" i="14"/>
  <c r="AP728" i="14"/>
  <c r="AP727" i="14"/>
  <c r="AP726" i="14"/>
  <c r="AP725" i="14"/>
  <c r="AP724" i="14"/>
  <c r="AP723" i="14"/>
  <c r="AP722" i="14"/>
  <c r="AP721" i="14"/>
  <c r="AP720" i="14"/>
  <c r="AP719" i="14"/>
  <c r="AP718" i="14"/>
  <c r="AP717" i="14"/>
  <c r="AP716" i="14"/>
  <c r="AP715" i="14"/>
  <c r="AP714" i="14"/>
  <c r="AP713" i="14"/>
  <c r="AP712" i="14"/>
  <c r="AP711" i="14"/>
  <c r="AP710" i="14"/>
  <c r="AP709" i="14"/>
  <c r="AP708" i="14"/>
  <c r="AP707" i="14"/>
  <c r="AP706" i="14"/>
  <c r="AP705" i="14"/>
  <c r="AP704" i="14"/>
  <c r="AP692" i="14"/>
  <c r="AP691" i="14"/>
  <c r="AP690" i="14"/>
  <c r="AP689" i="14"/>
  <c r="AP688" i="14"/>
  <c r="AP687" i="14"/>
  <c r="AP686" i="14"/>
  <c r="AP685" i="14"/>
  <c r="AP684" i="14"/>
  <c r="AP683" i="14"/>
  <c r="AP682" i="14"/>
  <c r="AP681" i="14"/>
  <c r="AP680" i="14"/>
  <c r="AP679" i="14"/>
  <c r="AP675" i="14"/>
  <c r="AP674" i="14"/>
  <c r="AP669" i="14"/>
  <c r="AP668" i="14"/>
  <c r="AP678" i="14"/>
  <c r="AP677" i="14"/>
  <c r="AP676" i="14"/>
  <c r="AP673" i="14"/>
  <c r="AP672" i="14"/>
  <c r="AP671" i="14"/>
  <c r="AP670" i="14"/>
  <c r="AP667" i="14"/>
  <c r="AP666" i="14"/>
  <c r="AP664" i="14"/>
  <c r="AP663" i="14"/>
  <c r="AP662" i="14"/>
  <c r="AP661" i="14"/>
  <c r="AP660" i="14"/>
  <c r="AP659" i="14"/>
  <c r="AP658" i="14"/>
  <c r="AP657" i="14"/>
  <c r="AP656" i="14"/>
  <c r="AP655" i="14"/>
  <c r="AP654" i="14"/>
  <c r="AP653" i="14"/>
  <c r="AP652" i="14"/>
  <c r="AP651" i="14"/>
  <c r="AP647" i="14"/>
  <c r="AP646" i="14"/>
  <c r="AP641" i="14"/>
  <c r="AP640" i="14"/>
  <c r="AP650" i="14"/>
  <c r="AP649" i="14"/>
  <c r="AP648" i="14"/>
  <c r="AP645" i="14"/>
  <c r="AP644" i="14"/>
  <c r="AP643" i="14"/>
  <c r="AP642" i="14"/>
  <c r="AP639" i="14"/>
  <c r="AP638" i="14"/>
  <c r="AP636" i="14"/>
  <c r="AP635" i="14"/>
  <c r="AP634" i="14"/>
  <c r="AP633" i="14"/>
  <c r="AP632" i="14"/>
  <c r="AP631" i="14"/>
  <c r="AP630" i="14"/>
  <c r="AP629" i="14"/>
  <c r="AP628" i="14"/>
  <c r="AP627" i="14"/>
  <c r="AP626" i="14"/>
  <c r="AP625" i="14"/>
  <c r="AP624" i="14"/>
  <c r="AP623" i="14"/>
  <c r="AP619" i="14"/>
  <c r="AP618" i="14"/>
  <c r="AP613" i="14"/>
  <c r="AP612" i="14"/>
  <c r="AP622" i="14"/>
  <c r="AP621" i="14"/>
  <c r="AP620" i="14"/>
  <c r="AP617" i="14"/>
  <c r="AP616" i="14"/>
  <c r="AP615" i="14"/>
  <c r="AP614" i="14"/>
  <c r="AP611" i="14"/>
  <c r="AP610" i="14"/>
  <c r="AP608" i="14"/>
  <c r="AP607" i="14"/>
  <c r="AP606" i="14"/>
  <c r="AP605" i="14"/>
  <c r="AP604" i="14"/>
  <c r="AP603" i="14"/>
  <c r="AP602" i="14"/>
  <c r="AP601" i="14"/>
  <c r="AP600" i="14"/>
  <c r="AP599" i="14"/>
  <c r="AP598" i="14"/>
  <c r="AP597" i="14"/>
  <c r="AP596" i="14"/>
  <c r="AP595" i="14"/>
  <c r="AP591" i="14"/>
  <c r="AP590" i="14"/>
  <c r="AP585" i="14"/>
  <c r="AP584" i="14"/>
  <c r="AP594" i="14"/>
  <c r="AP593" i="14"/>
  <c r="AP592" i="14"/>
  <c r="AP589" i="14"/>
  <c r="AP588" i="14"/>
  <c r="AP587" i="14"/>
  <c r="AP586" i="14"/>
  <c r="AP583" i="14"/>
  <c r="AP582" i="14"/>
  <c r="AP580" i="14"/>
  <c r="AP579" i="14"/>
  <c r="AP578" i="14"/>
  <c r="AP577" i="14"/>
  <c r="AP576" i="14"/>
  <c r="AP575" i="14"/>
  <c r="AP574" i="14"/>
  <c r="AP573" i="14"/>
  <c r="AP572" i="14"/>
  <c r="AP571" i="14"/>
  <c r="AP570" i="14"/>
  <c r="AP569" i="14"/>
  <c r="AP568" i="14"/>
  <c r="AP567" i="14"/>
  <c r="AP566" i="14"/>
  <c r="AP565" i="14"/>
  <c r="AP564" i="14"/>
  <c r="AP563" i="14"/>
  <c r="AP562" i="14"/>
  <c r="AP561" i="14"/>
  <c r="AP560" i="14"/>
  <c r="AP559" i="14"/>
  <c r="AP558" i="14"/>
  <c r="AP557" i="14"/>
  <c r="AP556" i="14"/>
  <c r="AP555" i="14"/>
  <c r="AP554" i="14"/>
  <c r="AP552" i="14"/>
  <c r="AP551" i="14"/>
  <c r="AP550" i="14"/>
  <c r="AP549" i="14"/>
  <c r="AP548" i="14"/>
  <c r="AP547" i="14"/>
  <c r="AP546" i="14"/>
  <c r="AP545" i="14"/>
  <c r="AP544" i="14"/>
  <c r="AP543" i="14"/>
  <c r="AP542" i="14"/>
  <c r="AP541" i="14"/>
  <c r="AP540" i="14"/>
  <c r="AP539" i="14"/>
  <c r="AP538" i="14"/>
  <c r="AP537" i="14"/>
  <c r="AP536" i="14"/>
  <c r="AP535" i="14"/>
  <c r="AP534" i="14"/>
  <c r="AP533" i="14"/>
  <c r="AP532" i="14"/>
  <c r="AP531" i="14"/>
  <c r="AP530" i="14"/>
  <c r="AP529" i="14"/>
  <c r="AP528" i="14"/>
  <c r="AP527" i="14"/>
  <c r="AP526" i="14"/>
  <c r="AP513" i="14"/>
  <c r="AP512" i="14"/>
  <c r="AP511" i="14"/>
  <c r="AP510" i="14"/>
  <c r="AP509" i="14"/>
  <c r="AP508" i="14"/>
  <c r="AP507" i="14"/>
  <c r="AP506" i="14"/>
  <c r="AP505" i="14"/>
  <c r="AP504" i="14"/>
  <c r="AP503" i="14"/>
  <c r="AP502" i="14"/>
  <c r="AP501" i="14"/>
  <c r="AP500" i="14"/>
  <c r="AP499" i="14"/>
  <c r="AP498" i="14"/>
  <c r="AP497" i="14"/>
  <c r="AP496" i="14"/>
  <c r="AP495" i="14"/>
  <c r="AP494" i="14"/>
  <c r="AP493" i="14"/>
  <c r="AP492" i="14"/>
  <c r="AP491" i="14"/>
  <c r="AP490" i="14"/>
  <c r="AP489" i="14"/>
  <c r="AP488" i="14"/>
  <c r="AP487" i="14"/>
  <c r="AP485" i="14"/>
  <c r="AP484" i="14"/>
  <c r="AP483" i="14"/>
  <c r="AP482" i="14"/>
  <c r="AP481" i="14"/>
  <c r="AP480" i="14"/>
  <c r="AP479" i="14"/>
  <c r="AP478" i="14"/>
  <c r="AP477" i="14"/>
  <c r="AP476" i="14"/>
  <c r="AP475" i="14"/>
  <c r="AP474" i="14"/>
  <c r="AP473" i="14"/>
  <c r="AP472" i="14"/>
  <c r="AP471" i="14"/>
  <c r="AP470" i="14"/>
  <c r="AP469" i="14"/>
  <c r="AP468" i="14"/>
  <c r="AP467" i="14"/>
  <c r="AP466" i="14"/>
  <c r="AP465" i="14"/>
  <c r="AP464" i="14"/>
  <c r="AP463" i="14"/>
  <c r="AP462" i="14"/>
  <c r="AP461" i="14"/>
  <c r="AP460" i="14"/>
  <c r="AP459" i="14"/>
  <c r="AP457" i="14"/>
  <c r="AP456" i="14"/>
  <c r="AP455" i="14"/>
  <c r="AP454" i="14"/>
  <c r="AP453" i="14"/>
  <c r="AP452" i="14"/>
  <c r="AP451" i="14"/>
  <c r="AP450" i="14"/>
  <c r="AP449" i="14"/>
  <c r="AP448" i="14"/>
  <c r="AP447" i="14"/>
  <c r="AP446" i="14"/>
  <c r="AP445" i="14"/>
  <c r="AP444" i="14"/>
  <c r="AP443" i="14"/>
  <c r="AP442" i="14"/>
  <c r="AP441" i="14"/>
  <c r="AP440" i="14"/>
  <c r="AP439" i="14"/>
  <c r="AP438" i="14"/>
  <c r="AP437" i="14"/>
  <c r="AP436" i="14"/>
  <c r="AP435" i="14"/>
  <c r="AP434" i="14"/>
  <c r="AP433" i="14"/>
  <c r="AP432" i="14"/>
  <c r="AP431" i="14"/>
  <c r="AP429" i="14"/>
  <c r="AP428" i="14"/>
  <c r="AP427" i="14"/>
  <c r="AP426" i="14"/>
  <c r="AP425" i="14"/>
  <c r="AP424" i="14"/>
  <c r="AP423" i="14"/>
  <c r="AP422" i="14"/>
  <c r="AP421" i="14"/>
  <c r="AP420" i="14"/>
  <c r="AP419" i="14"/>
  <c r="AP418" i="14"/>
  <c r="AP417" i="14"/>
  <c r="AP416" i="14"/>
  <c r="AP415" i="14"/>
  <c r="AP414" i="14"/>
  <c r="AP413" i="14"/>
  <c r="AP412" i="14"/>
  <c r="AP411" i="14"/>
  <c r="AP410" i="14"/>
  <c r="AP409" i="14"/>
  <c r="AP408" i="14"/>
  <c r="AP407" i="14"/>
  <c r="AP406" i="14"/>
  <c r="AP405" i="14"/>
  <c r="AP404" i="14"/>
  <c r="AP403" i="14"/>
  <c r="AP401" i="14"/>
  <c r="AP400" i="14"/>
  <c r="AP399" i="14"/>
  <c r="AP398" i="14"/>
  <c r="AP397" i="14"/>
  <c r="AP396" i="14"/>
  <c r="AP395" i="14"/>
  <c r="AP394" i="14"/>
  <c r="AP393" i="14"/>
  <c r="AP392" i="14"/>
  <c r="AP391" i="14"/>
  <c r="AP390" i="14"/>
  <c r="AP389" i="14"/>
  <c r="AP388" i="14"/>
  <c r="AP387" i="14"/>
  <c r="AP386" i="14"/>
  <c r="AP385" i="14"/>
  <c r="AP384" i="14"/>
  <c r="AP383" i="14"/>
  <c r="AP382" i="14"/>
  <c r="AP381" i="14"/>
  <c r="AP380" i="14"/>
  <c r="AP379" i="14"/>
  <c r="AP378" i="14"/>
  <c r="AP377" i="14"/>
  <c r="AP376" i="14"/>
  <c r="AP375" i="14"/>
  <c r="AP363" i="14"/>
  <c r="AP362" i="14"/>
  <c r="AP361" i="14"/>
  <c r="AP360" i="14"/>
  <c r="AP359" i="14"/>
  <c r="AP358" i="14"/>
  <c r="AP357" i="14"/>
  <c r="AP356" i="14"/>
  <c r="AP355" i="14"/>
  <c r="AP354" i="14"/>
  <c r="AP353" i="14"/>
  <c r="AP352" i="14"/>
  <c r="AP351" i="14"/>
  <c r="AP350" i="14"/>
  <c r="AP349" i="14"/>
  <c r="AP348" i="14"/>
  <c r="AP347" i="14"/>
  <c r="AP346" i="14"/>
  <c r="AP345" i="14"/>
  <c r="AP344" i="14"/>
  <c r="AP343" i="14"/>
  <c r="AP342" i="14"/>
  <c r="AP341" i="14"/>
  <c r="AP340" i="14"/>
  <c r="AP339" i="14"/>
  <c r="AP338" i="14"/>
  <c r="AP337" i="14"/>
  <c r="AP335" i="14"/>
  <c r="AP334" i="14"/>
  <c r="AP333" i="14"/>
  <c r="AP332" i="14"/>
  <c r="AP331" i="14"/>
  <c r="AP330" i="14"/>
  <c r="AP329" i="14"/>
  <c r="AP328" i="14"/>
  <c r="AP327" i="14"/>
  <c r="AP326" i="14"/>
  <c r="AP325" i="14"/>
  <c r="AP324" i="14"/>
  <c r="AP323" i="14"/>
  <c r="AP322" i="14"/>
  <c r="AP321" i="14"/>
  <c r="AP320" i="14"/>
  <c r="AP319" i="14"/>
  <c r="AP318" i="14"/>
  <c r="AP317" i="14"/>
  <c r="AP316" i="14"/>
  <c r="AP315" i="14"/>
  <c r="AP314" i="14"/>
  <c r="AP313" i="14"/>
  <c r="AP312" i="14"/>
  <c r="AP311" i="14"/>
  <c r="AP310" i="14"/>
  <c r="AP309" i="14"/>
  <c r="AP307" i="14"/>
  <c r="AP306" i="14"/>
  <c r="AP305" i="14"/>
  <c r="AP304" i="14"/>
  <c r="AP303" i="14"/>
  <c r="AP302" i="14"/>
  <c r="AP301" i="14"/>
  <c r="AP300" i="14"/>
  <c r="AP299" i="14"/>
  <c r="AP298" i="14"/>
  <c r="AP297" i="14"/>
  <c r="AP296" i="14"/>
  <c r="AP295" i="14"/>
  <c r="AP294" i="14"/>
  <c r="AP293" i="14"/>
  <c r="AP292" i="14"/>
  <c r="AP291" i="14"/>
  <c r="AP290" i="14"/>
  <c r="AP289" i="14"/>
  <c r="AP288" i="14"/>
  <c r="AP287" i="14"/>
  <c r="AP286" i="14"/>
  <c r="AP285" i="14"/>
  <c r="AP284" i="14"/>
  <c r="AP283" i="14"/>
  <c r="AP282" i="14"/>
  <c r="AP281" i="14"/>
  <c r="AP279" i="14"/>
  <c r="AP278" i="14"/>
  <c r="AP277" i="14"/>
  <c r="AP276" i="14"/>
  <c r="AP275" i="14"/>
  <c r="AP274" i="14"/>
  <c r="AP273" i="14"/>
  <c r="AP272" i="14"/>
  <c r="AP271" i="14"/>
  <c r="AP270" i="14"/>
  <c r="AP269" i="14"/>
  <c r="AP268" i="14"/>
  <c r="AP267" i="14"/>
  <c r="AP266" i="14"/>
  <c r="AP265" i="14"/>
  <c r="AP264" i="14"/>
  <c r="AP263" i="14"/>
  <c r="AP262" i="14"/>
  <c r="AP261" i="14"/>
  <c r="AP260" i="14"/>
  <c r="AP259" i="14"/>
  <c r="AP258" i="14"/>
  <c r="AP257" i="14"/>
  <c r="AP256" i="14"/>
  <c r="AP255" i="14"/>
  <c r="AP254" i="14"/>
  <c r="AP253" i="14"/>
  <c r="AP241" i="14"/>
  <c r="AP240" i="14"/>
  <c r="AP239" i="14"/>
  <c r="AP238" i="14"/>
  <c r="AP237" i="14"/>
  <c r="AP236" i="14"/>
  <c r="AP235" i="14"/>
  <c r="AP234" i="14"/>
  <c r="AP233" i="14"/>
  <c r="AP232" i="14"/>
  <c r="AP231" i="14"/>
  <c r="AP230" i="14"/>
  <c r="AP229" i="14"/>
  <c r="AP228" i="14"/>
  <c r="AP227" i="14"/>
  <c r="AP226" i="14"/>
  <c r="AP225" i="14"/>
  <c r="AP224" i="14"/>
  <c r="AP223" i="14"/>
  <c r="AP222" i="14"/>
  <c r="AP221" i="14"/>
  <c r="AP220" i="14"/>
  <c r="AP219" i="14"/>
  <c r="AP218" i="14"/>
  <c r="AP217" i="14"/>
  <c r="AP216" i="14"/>
  <c r="AP215" i="14"/>
  <c r="AP213" i="14"/>
  <c r="AP212" i="14"/>
  <c r="AP211" i="14"/>
  <c r="AP210" i="14"/>
  <c r="AP209" i="14"/>
  <c r="AP208" i="14"/>
  <c r="AP207" i="14"/>
  <c r="AP206" i="14"/>
  <c r="AP205" i="14"/>
  <c r="AP204" i="14"/>
  <c r="AP203" i="14"/>
  <c r="AP202" i="14"/>
  <c r="AP201" i="14"/>
  <c r="AP200" i="14"/>
  <c r="AP199" i="14"/>
  <c r="AP198" i="14"/>
  <c r="AP197" i="14"/>
  <c r="AP196" i="14"/>
  <c r="AP195" i="14"/>
  <c r="AP194" i="14"/>
  <c r="AP193" i="14"/>
  <c r="AP192" i="14"/>
  <c r="AP191" i="14"/>
  <c r="AP190" i="14"/>
  <c r="AP189" i="14"/>
  <c r="AP188" i="14"/>
  <c r="AP187" i="14"/>
  <c r="AP185" i="14"/>
  <c r="AP184" i="14"/>
  <c r="AP183" i="14"/>
  <c r="AP182" i="14"/>
  <c r="AP181" i="14"/>
  <c r="AP180" i="14"/>
  <c r="AP179" i="14"/>
  <c r="AP178" i="14"/>
  <c r="AP177" i="14"/>
  <c r="AP176" i="14"/>
  <c r="AP174" i="14"/>
  <c r="AP173" i="14"/>
  <c r="AP172" i="14"/>
  <c r="AP171" i="14"/>
  <c r="AP170" i="14"/>
  <c r="AP169" i="14"/>
  <c r="AP168" i="14"/>
  <c r="AP167" i="14"/>
  <c r="AP166" i="14"/>
  <c r="AP165" i="14"/>
  <c r="AP164" i="14"/>
  <c r="AP163" i="14"/>
  <c r="AP162" i="14"/>
  <c r="AP161" i="14"/>
  <c r="AP160" i="14"/>
  <c r="AP159" i="14"/>
  <c r="AP157" i="14"/>
  <c r="AP156" i="14"/>
  <c r="AP155" i="14"/>
  <c r="AP154" i="14"/>
  <c r="AP153" i="14"/>
  <c r="AP152" i="14"/>
  <c r="AP151" i="14"/>
  <c r="AP150" i="14"/>
  <c r="AP149" i="14"/>
  <c r="AP148" i="14"/>
  <c r="AP147" i="14"/>
  <c r="AP146" i="14"/>
  <c r="AP145" i="14"/>
  <c r="AP144" i="14"/>
  <c r="AP143" i="14"/>
  <c r="AP142" i="14"/>
  <c r="AP141" i="14"/>
  <c r="AP140" i="14"/>
  <c r="AP139" i="14"/>
  <c r="AP138" i="14"/>
  <c r="AP137" i="14"/>
  <c r="AP136" i="14"/>
  <c r="AP135" i="14"/>
  <c r="AP134" i="14"/>
  <c r="AP133" i="14"/>
  <c r="AP132" i="14"/>
  <c r="AP131" i="14"/>
  <c r="AP128" i="14"/>
  <c r="AP127" i="14"/>
  <c r="AP126" i="14"/>
  <c r="AP125" i="14"/>
  <c r="AP124" i="14"/>
  <c r="AP123" i="14"/>
  <c r="AP122" i="14"/>
  <c r="AP121" i="14"/>
  <c r="AP120" i="14"/>
  <c r="AP119" i="14"/>
  <c r="AP118" i="14"/>
  <c r="AP117" i="14"/>
  <c r="AP116" i="14"/>
  <c r="AP115" i="14"/>
  <c r="AP114" i="14"/>
  <c r="AP113" i="14"/>
  <c r="AP112" i="14"/>
  <c r="AP111" i="14"/>
  <c r="AP110" i="14"/>
  <c r="AP109" i="14"/>
  <c r="AP108" i="14"/>
  <c r="AP107" i="14"/>
  <c r="AP106" i="14"/>
  <c r="AP105" i="14"/>
  <c r="AP104" i="14"/>
  <c r="AP103" i="14"/>
  <c r="AP102" i="14"/>
  <c r="AP89" i="14"/>
  <c r="AP88" i="14"/>
  <c r="AP87" i="14"/>
  <c r="AP86" i="14"/>
  <c r="AP85" i="14"/>
  <c r="AP84" i="14"/>
  <c r="AP83" i="14"/>
  <c r="AP82" i="14"/>
  <c r="AP81" i="14"/>
  <c r="AP80" i="14"/>
  <c r="AP79" i="14"/>
  <c r="AP78" i="14"/>
  <c r="AP77" i="14"/>
  <c r="AP76" i="14"/>
  <c r="AP71" i="14"/>
  <c r="AP70" i="14"/>
  <c r="AP69" i="14"/>
  <c r="AP68" i="14"/>
  <c r="AP75" i="14"/>
  <c r="AP74" i="14"/>
  <c r="AP67" i="14"/>
  <c r="AP66" i="14"/>
  <c r="AP65" i="14"/>
  <c r="AP73" i="14"/>
  <c r="AP72" i="14"/>
  <c r="AP64" i="14"/>
  <c r="AP63" i="14"/>
  <c r="AP61" i="14"/>
  <c r="AP60" i="14"/>
  <c r="AP59" i="14"/>
  <c r="AP58" i="14"/>
  <c r="AP57" i="14"/>
  <c r="AP56" i="14"/>
  <c r="AP55" i="14"/>
  <c r="AP54" i="14"/>
  <c r="AP53" i="14"/>
  <c r="AP52" i="14"/>
  <c r="AP51" i="14"/>
  <c r="AP50" i="14"/>
  <c r="AP49" i="14"/>
  <c r="AP48" i="14"/>
  <c r="AP43" i="14"/>
  <c r="AP42" i="14"/>
  <c r="AP41" i="14"/>
  <c r="AP47" i="14"/>
  <c r="AP46" i="14"/>
  <c r="AP40" i="14"/>
  <c r="AP39" i="14"/>
  <c r="AP38" i="14"/>
  <c r="AP37" i="14"/>
  <c r="AP45" i="14"/>
  <c r="AP44" i="14"/>
  <c r="AP36" i="14"/>
  <c r="AP35" i="14"/>
  <c r="AP33" i="14"/>
  <c r="AP32" i="14"/>
  <c r="AP31" i="14"/>
  <c r="AP30" i="14"/>
  <c r="AP29" i="14"/>
  <c r="AP28" i="14"/>
  <c r="AP27" i="14"/>
  <c r="AP26" i="14"/>
  <c r="AP25" i="14"/>
  <c r="AP24" i="14"/>
  <c r="AP23" i="14"/>
  <c r="AP22" i="14"/>
  <c r="AP21" i="14"/>
  <c r="AP20" i="14"/>
  <c r="AP19" i="14"/>
  <c r="AP18" i="14"/>
  <c r="AP17" i="14"/>
  <c r="AP16" i="14"/>
  <c r="AP15" i="14"/>
  <c r="AP14" i="14"/>
  <c r="AP13" i="14"/>
  <c r="AP12" i="14"/>
  <c r="AP11" i="14"/>
  <c r="AP10" i="14"/>
  <c r="AP9" i="14"/>
  <c r="AP8" i="14"/>
  <c r="AP7" i="14"/>
  <c r="AC870" i="14"/>
  <c r="AC869" i="14"/>
  <c r="AC868" i="14"/>
  <c r="AC867" i="14"/>
  <c r="AC866" i="14"/>
  <c r="AC865" i="14"/>
  <c r="AC864" i="14"/>
  <c r="AC863" i="14"/>
  <c r="AC862" i="14"/>
  <c r="AC861" i="14"/>
  <c r="AC860" i="14"/>
  <c r="AC859" i="14"/>
  <c r="AC858" i="14"/>
  <c r="AC857" i="14"/>
  <c r="AC856" i="14"/>
  <c r="AC855" i="14"/>
  <c r="AC854" i="14"/>
  <c r="AC853" i="14"/>
  <c r="AC852" i="14"/>
  <c r="AC851" i="14"/>
  <c r="AC850" i="14"/>
  <c r="AC849" i="14"/>
  <c r="AC848" i="14"/>
  <c r="AC847" i="14"/>
  <c r="AC846" i="14"/>
  <c r="AC845" i="14"/>
  <c r="AC844" i="14"/>
  <c r="AC842" i="14"/>
  <c r="AC841" i="14"/>
  <c r="AC840" i="14"/>
  <c r="AC839" i="14"/>
  <c r="AC838" i="14"/>
  <c r="AC837" i="14"/>
  <c r="AC836" i="14"/>
  <c r="AC835" i="14"/>
  <c r="AC834" i="14"/>
  <c r="AC833" i="14"/>
  <c r="AC832" i="14"/>
  <c r="AC831" i="14"/>
  <c r="AC830" i="14"/>
  <c r="AC829" i="14"/>
  <c r="AC828" i="14"/>
  <c r="AC827" i="14"/>
  <c r="AC826" i="14"/>
  <c r="AC825" i="14"/>
  <c r="AC824" i="14"/>
  <c r="AC823" i="14"/>
  <c r="AC822" i="14"/>
  <c r="AC821" i="14"/>
  <c r="AC820" i="14"/>
  <c r="AC819" i="14"/>
  <c r="AC818" i="14"/>
  <c r="AC817" i="14"/>
  <c r="AC816" i="14"/>
  <c r="AC814" i="14"/>
  <c r="AC813" i="14"/>
  <c r="AC812" i="14"/>
  <c r="AC811" i="14"/>
  <c r="AC810" i="14"/>
  <c r="AC809" i="14"/>
  <c r="AC808" i="14"/>
  <c r="AC807" i="14"/>
  <c r="AC806" i="14"/>
  <c r="AC805" i="14"/>
  <c r="AC804" i="14"/>
  <c r="AC803" i="14"/>
  <c r="AC802" i="14"/>
  <c r="AC801" i="14"/>
  <c r="AC800" i="14"/>
  <c r="AC799" i="14"/>
  <c r="AC798" i="14"/>
  <c r="AC797" i="14"/>
  <c r="AC796" i="14"/>
  <c r="AC795" i="14"/>
  <c r="AC794" i="14"/>
  <c r="AC793" i="14"/>
  <c r="AC792" i="14"/>
  <c r="AC791" i="14"/>
  <c r="AC790" i="14"/>
  <c r="AC789" i="14"/>
  <c r="AC788" i="14"/>
  <c r="AC786" i="14"/>
  <c r="AC785" i="14"/>
  <c r="AC784" i="14"/>
  <c r="AC783" i="14"/>
  <c r="AC782" i="14"/>
  <c r="AC781" i="14"/>
  <c r="AC780" i="14"/>
  <c r="AC779" i="14"/>
  <c r="AC778" i="14"/>
  <c r="AC777" i="14"/>
  <c r="AC776" i="14"/>
  <c r="AC775" i="14"/>
  <c r="AC774" i="14"/>
  <c r="AC773" i="14"/>
  <c r="AC772" i="14"/>
  <c r="AC771" i="14"/>
  <c r="AC770" i="14"/>
  <c r="AC769" i="14"/>
  <c r="AC768" i="14"/>
  <c r="AC767" i="14"/>
  <c r="AC766" i="14"/>
  <c r="AC765" i="14"/>
  <c r="AC764" i="14"/>
  <c r="AC763" i="14"/>
  <c r="AC762" i="14"/>
  <c r="AC761" i="14"/>
  <c r="AC760" i="14"/>
  <c r="AC758" i="14"/>
  <c r="AC757" i="14"/>
  <c r="AC756" i="14"/>
  <c r="AC755" i="14"/>
  <c r="AC754" i="14"/>
  <c r="AC753" i="14"/>
  <c r="AC752" i="14"/>
  <c r="AC751" i="14"/>
  <c r="AC750" i="14"/>
  <c r="AC749" i="14"/>
  <c r="AC748" i="14"/>
  <c r="AC747" i="14"/>
  <c r="AC746" i="14"/>
  <c r="AC745" i="14"/>
  <c r="AC744" i="14"/>
  <c r="AC743" i="14"/>
  <c r="AC742" i="14"/>
  <c r="AC741" i="14"/>
  <c r="AC740" i="14"/>
  <c r="AC739" i="14"/>
  <c r="AC738" i="14"/>
  <c r="AC737" i="14"/>
  <c r="AC736" i="14"/>
  <c r="AC735" i="14"/>
  <c r="AC734" i="14"/>
  <c r="AC733" i="14"/>
  <c r="AC732" i="14"/>
  <c r="AC730" i="14"/>
  <c r="AC729" i="14"/>
  <c r="AC728" i="14"/>
  <c r="AC727" i="14"/>
  <c r="AC726" i="14"/>
  <c r="AC725" i="14"/>
  <c r="AC724" i="14"/>
  <c r="AC723" i="14"/>
  <c r="AC722" i="14"/>
  <c r="AC721" i="14"/>
  <c r="AC720" i="14"/>
  <c r="AC719" i="14"/>
  <c r="AC718" i="14"/>
  <c r="AC717" i="14"/>
  <c r="AC716" i="14"/>
  <c r="AC715" i="14"/>
  <c r="AC714" i="14"/>
  <c r="AC713" i="14"/>
  <c r="AC712" i="14"/>
  <c r="AC711" i="14"/>
  <c r="AC710" i="14"/>
  <c r="AC709" i="14"/>
  <c r="AC708" i="14"/>
  <c r="AC707" i="14"/>
  <c r="AC706" i="14"/>
  <c r="AC705" i="14"/>
  <c r="AC704" i="14"/>
  <c r="AC692" i="14"/>
  <c r="AC691" i="14"/>
  <c r="AC690" i="14"/>
  <c r="AC689" i="14"/>
  <c r="AC688" i="14"/>
  <c r="AC687" i="14"/>
  <c r="AC686" i="14"/>
  <c r="AC685" i="14"/>
  <c r="AC684" i="14"/>
  <c r="AC683" i="14"/>
  <c r="AC682" i="14"/>
  <c r="AC681" i="14"/>
  <c r="AC680" i="14"/>
  <c r="AC679" i="14"/>
  <c r="AC675" i="14"/>
  <c r="AC674" i="14"/>
  <c r="AC669" i="14"/>
  <c r="AC668" i="14"/>
  <c r="AC678" i="14"/>
  <c r="AC677" i="14"/>
  <c r="AC676" i="14"/>
  <c r="AC673" i="14"/>
  <c r="AC672" i="14"/>
  <c r="AC671" i="14"/>
  <c r="AC670" i="14"/>
  <c r="AC667" i="14"/>
  <c r="AC666" i="14"/>
  <c r="AC664" i="14"/>
  <c r="AC663" i="14"/>
  <c r="AC662" i="14"/>
  <c r="AC661" i="14"/>
  <c r="AC660" i="14"/>
  <c r="AC659" i="14"/>
  <c r="AC658" i="14"/>
  <c r="AC657" i="14"/>
  <c r="AC656" i="14"/>
  <c r="AC655" i="14"/>
  <c r="AC654" i="14"/>
  <c r="AC653" i="14"/>
  <c r="AC652" i="14"/>
  <c r="AC651" i="14"/>
  <c r="AC647" i="14"/>
  <c r="AC646" i="14"/>
  <c r="AC641" i="14"/>
  <c r="AC640" i="14"/>
  <c r="AC650" i="14"/>
  <c r="AC649" i="14"/>
  <c r="AC648" i="14"/>
  <c r="AC645" i="14"/>
  <c r="AC644" i="14"/>
  <c r="AC643" i="14"/>
  <c r="AC642" i="14"/>
  <c r="AC639" i="14"/>
  <c r="AC638" i="14"/>
  <c r="AC636" i="14"/>
  <c r="AC635" i="14"/>
  <c r="AC634" i="14"/>
  <c r="AC633" i="14"/>
  <c r="AC632" i="14"/>
  <c r="AC631" i="14"/>
  <c r="AC630" i="14"/>
  <c r="AC629" i="14"/>
  <c r="AC628" i="14"/>
  <c r="AC627" i="14"/>
  <c r="AC626" i="14"/>
  <c r="AC625" i="14"/>
  <c r="AC624" i="14"/>
  <c r="AC623" i="14"/>
  <c r="AC619" i="14"/>
  <c r="AC618" i="14"/>
  <c r="AC613" i="14"/>
  <c r="AC612" i="14"/>
  <c r="AC622" i="14"/>
  <c r="AC621" i="14"/>
  <c r="AC620" i="14"/>
  <c r="AC617" i="14"/>
  <c r="AC616" i="14"/>
  <c r="AC615" i="14"/>
  <c r="AC614" i="14"/>
  <c r="AC611" i="14"/>
  <c r="AC610" i="14"/>
  <c r="AC608" i="14"/>
  <c r="AC607" i="14"/>
  <c r="AC606" i="14"/>
  <c r="AC605" i="14"/>
  <c r="AC604" i="14"/>
  <c r="AC603" i="14"/>
  <c r="AC602" i="14"/>
  <c r="AC601" i="14"/>
  <c r="AC600" i="14"/>
  <c r="AC599" i="14"/>
  <c r="AC598" i="14"/>
  <c r="AC597" i="14"/>
  <c r="AC596" i="14"/>
  <c r="AC595" i="14"/>
  <c r="AC591" i="14"/>
  <c r="AC590" i="14"/>
  <c r="AC585" i="14"/>
  <c r="AC584" i="14"/>
  <c r="AC594" i="14"/>
  <c r="AC593" i="14"/>
  <c r="AC592" i="14"/>
  <c r="AC589" i="14"/>
  <c r="AC588" i="14"/>
  <c r="AC587" i="14"/>
  <c r="AC586" i="14"/>
  <c r="AC583" i="14"/>
  <c r="AC582" i="14"/>
  <c r="AC580" i="14"/>
  <c r="AC579" i="14"/>
  <c r="AC578" i="14"/>
  <c r="AC577" i="14"/>
  <c r="AC576" i="14"/>
  <c r="AC575" i="14"/>
  <c r="AC574" i="14"/>
  <c r="AC573" i="14"/>
  <c r="AC572" i="14"/>
  <c r="AC571" i="14"/>
  <c r="AC570" i="14"/>
  <c r="AC569" i="14"/>
  <c r="AC568" i="14"/>
  <c r="AC567" i="14"/>
  <c r="AC566" i="14"/>
  <c r="AC565" i="14"/>
  <c r="AC564" i="14"/>
  <c r="AC563" i="14"/>
  <c r="AC562" i="14"/>
  <c r="AC561" i="14"/>
  <c r="AC560" i="14"/>
  <c r="AC559" i="14"/>
  <c r="AC558" i="14"/>
  <c r="AC557" i="14"/>
  <c r="AC556" i="14"/>
  <c r="AC555" i="14"/>
  <c r="AC554" i="14"/>
  <c r="AC552" i="14"/>
  <c r="AC551" i="14"/>
  <c r="AC550" i="14"/>
  <c r="AC549" i="14"/>
  <c r="AC548" i="14"/>
  <c r="AC547" i="14"/>
  <c r="AC546" i="14"/>
  <c r="AC545" i="14"/>
  <c r="AC544" i="14"/>
  <c r="AC543" i="14"/>
  <c r="AC542" i="14"/>
  <c r="AC541" i="14"/>
  <c r="AC540" i="14"/>
  <c r="AC539" i="14"/>
  <c r="AC538" i="14"/>
  <c r="AC537" i="14"/>
  <c r="AC536" i="14"/>
  <c r="AC535" i="14"/>
  <c r="AC534" i="14"/>
  <c r="AC533" i="14"/>
  <c r="AC532" i="14"/>
  <c r="AC531" i="14"/>
  <c r="AC530" i="14"/>
  <c r="AC529" i="14"/>
  <c r="AC528" i="14"/>
  <c r="AC527" i="14"/>
  <c r="AC526" i="14"/>
  <c r="AC513" i="14"/>
  <c r="AC512" i="14"/>
  <c r="AC511" i="14"/>
  <c r="AC510" i="14"/>
  <c r="AC509" i="14"/>
  <c r="AC508" i="14"/>
  <c r="AC507" i="14"/>
  <c r="AC506" i="14"/>
  <c r="AC505" i="14"/>
  <c r="AC504" i="14"/>
  <c r="AC503" i="14"/>
  <c r="AC502" i="14"/>
  <c r="AC501" i="14"/>
  <c r="AC500" i="14"/>
  <c r="AC499" i="14"/>
  <c r="AC498" i="14"/>
  <c r="AC497" i="14"/>
  <c r="AC496" i="14"/>
  <c r="AC495" i="14"/>
  <c r="AC494" i="14"/>
  <c r="AC493" i="14"/>
  <c r="AC492" i="14"/>
  <c r="AC491" i="14"/>
  <c r="AC490" i="14"/>
  <c r="AC489" i="14"/>
  <c r="AC488" i="14"/>
  <c r="AC487" i="14"/>
  <c r="AC485" i="14"/>
  <c r="AC484" i="14"/>
  <c r="AC483" i="14"/>
  <c r="AC482" i="14"/>
  <c r="AC481" i="14"/>
  <c r="AC480" i="14"/>
  <c r="AC479" i="14"/>
  <c r="AC478" i="14"/>
  <c r="AC477" i="14"/>
  <c r="AC476" i="14"/>
  <c r="AC475" i="14"/>
  <c r="AC474" i="14"/>
  <c r="AC473" i="14"/>
  <c r="AC472" i="14"/>
  <c r="AC471" i="14"/>
  <c r="AC470" i="14"/>
  <c r="AC469" i="14"/>
  <c r="AC468" i="14"/>
  <c r="AC467" i="14"/>
  <c r="AC466" i="14"/>
  <c r="AC465" i="14"/>
  <c r="AC464" i="14"/>
  <c r="AC463" i="14"/>
  <c r="AC462" i="14"/>
  <c r="AC461" i="14"/>
  <c r="AC460" i="14"/>
  <c r="AC459" i="14"/>
  <c r="AC457" i="14"/>
  <c r="AC456" i="14"/>
  <c r="AC455" i="14"/>
  <c r="AC454" i="14"/>
  <c r="AC453" i="14"/>
  <c r="AC452" i="14"/>
  <c r="AC451" i="14"/>
  <c r="AC450" i="14"/>
  <c r="AC449" i="14"/>
  <c r="AC448" i="14"/>
  <c r="AC447" i="14"/>
  <c r="AC446" i="14"/>
  <c r="AC445" i="14"/>
  <c r="AC444" i="14"/>
  <c r="AC443" i="14"/>
  <c r="AC442" i="14"/>
  <c r="AC441" i="14"/>
  <c r="AC440" i="14"/>
  <c r="AC439" i="14"/>
  <c r="AC438" i="14"/>
  <c r="AC437" i="14"/>
  <c r="AC436" i="14"/>
  <c r="AC435" i="14"/>
  <c r="AC434" i="14"/>
  <c r="AC433" i="14"/>
  <c r="AC432" i="14"/>
  <c r="AC431" i="14"/>
  <c r="AC429" i="14"/>
  <c r="AC428" i="14"/>
  <c r="AC427" i="14"/>
  <c r="AC426" i="14"/>
  <c r="AC425" i="14"/>
  <c r="AC424" i="14"/>
  <c r="AC423" i="14"/>
  <c r="AC422" i="14"/>
  <c r="AC421" i="14"/>
  <c r="AC420" i="14"/>
  <c r="AC419" i="14"/>
  <c r="AC418" i="14"/>
  <c r="AC417" i="14"/>
  <c r="AC416" i="14"/>
  <c r="AC415" i="14"/>
  <c r="AC414" i="14"/>
  <c r="AC413" i="14"/>
  <c r="AC412" i="14"/>
  <c r="AC411" i="14"/>
  <c r="AC410" i="14"/>
  <c r="AC409" i="14"/>
  <c r="AC408" i="14"/>
  <c r="AC407" i="14"/>
  <c r="AC406" i="14"/>
  <c r="AC405" i="14"/>
  <c r="AC404" i="14"/>
  <c r="AC403" i="14"/>
  <c r="AC401" i="14"/>
  <c r="AC400" i="14"/>
  <c r="AC399" i="14"/>
  <c r="AC398" i="14"/>
  <c r="AC397" i="14"/>
  <c r="AC396" i="14"/>
  <c r="AC395" i="14"/>
  <c r="AC394" i="14"/>
  <c r="AC393" i="14"/>
  <c r="AC392" i="14"/>
  <c r="AC391" i="14"/>
  <c r="AC390" i="14"/>
  <c r="AC389" i="14"/>
  <c r="AC388" i="14"/>
  <c r="AC387" i="14"/>
  <c r="AC386" i="14"/>
  <c r="AC385" i="14"/>
  <c r="AC384" i="14"/>
  <c r="AC383" i="14"/>
  <c r="AC382" i="14"/>
  <c r="AC381" i="14"/>
  <c r="AC380" i="14"/>
  <c r="AC379" i="14"/>
  <c r="AC378" i="14"/>
  <c r="AC377" i="14"/>
  <c r="AC376" i="14"/>
  <c r="AC375" i="14"/>
  <c r="AC363" i="14"/>
  <c r="AC362" i="14"/>
  <c r="AC361" i="14"/>
  <c r="AC360" i="14"/>
  <c r="AC359" i="14"/>
  <c r="AC358" i="14"/>
  <c r="AC357" i="14"/>
  <c r="AC356" i="14"/>
  <c r="AC355" i="14"/>
  <c r="AC354" i="14"/>
  <c r="AC353" i="14"/>
  <c r="AC352" i="14"/>
  <c r="AC351" i="14"/>
  <c r="AC350" i="14"/>
  <c r="AC349" i="14"/>
  <c r="AC348" i="14"/>
  <c r="AC347" i="14"/>
  <c r="AC345" i="14"/>
  <c r="AC344" i="14"/>
  <c r="AC343" i="14"/>
  <c r="AC342" i="14"/>
  <c r="AC341" i="14"/>
  <c r="AC340" i="14"/>
  <c r="AC339" i="14"/>
  <c r="AC338" i="14"/>
  <c r="AC337" i="14"/>
  <c r="AC335" i="14"/>
  <c r="AC334" i="14"/>
  <c r="AC333" i="14"/>
  <c r="AC332" i="14"/>
  <c r="AC331" i="14"/>
  <c r="AC330" i="14"/>
  <c r="AC329" i="14"/>
  <c r="AC328" i="14"/>
  <c r="AC327" i="14"/>
  <c r="AC326" i="14"/>
  <c r="AC325" i="14"/>
  <c r="AC324" i="14"/>
  <c r="AC323" i="14"/>
  <c r="AC322" i="14"/>
  <c r="AC321" i="14"/>
  <c r="AC320" i="14"/>
  <c r="AC319" i="14"/>
  <c r="AC318" i="14"/>
  <c r="AC317" i="14"/>
  <c r="AC316" i="14"/>
  <c r="AC315" i="14"/>
  <c r="AC314" i="14"/>
  <c r="AC313" i="14"/>
  <c r="AC312" i="14"/>
  <c r="AC311" i="14"/>
  <c r="AC310" i="14"/>
  <c r="AC309" i="14"/>
  <c r="AC307" i="14"/>
  <c r="AC306" i="14"/>
  <c r="AC305" i="14"/>
  <c r="AC304" i="14"/>
  <c r="AC303" i="14"/>
  <c r="AC302" i="14"/>
  <c r="AC301" i="14"/>
  <c r="AC300" i="14"/>
  <c r="AC299" i="14"/>
  <c r="AC298" i="14"/>
  <c r="AC297" i="14"/>
  <c r="AC296" i="14"/>
  <c r="AC295" i="14"/>
  <c r="AC294" i="14"/>
  <c r="AC293" i="14"/>
  <c r="AC292" i="14"/>
  <c r="AC291" i="14"/>
  <c r="AC290" i="14"/>
  <c r="AC289" i="14"/>
  <c r="AC288" i="14"/>
  <c r="AC287" i="14"/>
  <c r="AC286" i="14"/>
  <c r="AC285" i="14"/>
  <c r="AC284" i="14"/>
  <c r="AC283" i="14"/>
  <c r="AC282" i="14"/>
  <c r="AC281" i="14"/>
  <c r="AC279" i="14"/>
  <c r="AC278" i="14"/>
  <c r="AC277" i="14"/>
  <c r="AC276" i="14"/>
  <c r="AC275" i="14"/>
  <c r="AC274" i="14"/>
  <c r="AC273" i="14"/>
  <c r="AC272" i="14"/>
  <c r="AC271" i="14"/>
  <c r="AC270" i="14"/>
  <c r="AC269" i="14"/>
  <c r="AC268" i="14"/>
  <c r="AC267" i="14"/>
  <c r="AC266" i="14"/>
  <c r="AC265" i="14"/>
  <c r="AC264" i="14"/>
  <c r="AC263" i="14"/>
  <c r="AC262" i="14"/>
  <c r="AC261" i="14"/>
  <c r="AC260" i="14"/>
  <c r="AC259" i="14"/>
  <c r="AC258" i="14"/>
  <c r="AC257" i="14"/>
  <c r="AC256" i="14"/>
  <c r="AC255" i="14"/>
  <c r="AC254" i="14"/>
  <c r="AC253" i="14"/>
  <c r="AC241" i="14"/>
  <c r="AC240" i="14"/>
  <c r="AC239" i="14"/>
  <c r="AC238" i="14"/>
  <c r="AC237" i="14"/>
  <c r="AC236" i="14"/>
  <c r="AC235" i="14"/>
  <c r="AC234" i="14"/>
  <c r="AC233" i="14"/>
  <c r="AC232" i="14"/>
  <c r="AC231" i="14"/>
  <c r="AC230" i="14"/>
  <c r="AC229" i="14"/>
  <c r="AC228" i="14"/>
  <c r="AC227" i="14"/>
  <c r="AC226" i="14"/>
  <c r="AC225" i="14"/>
  <c r="AC224" i="14"/>
  <c r="AC223" i="14"/>
  <c r="AC222" i="14"/>
  <c r="AC221" i="14"/>
  <c r="AC220" i="14"/>
  <c r="AC219" i="14"/>
  <c r="AC218" i="14"/>
  <c r="AC217" i="14"/>
  <c r="AC216" i="14"/>
  <c r="AC215" i="14"/>
  <c r="AC213" i="14"/>
  <c r="AC212" i="14"/>
  <c r="AC211" i="14"/>
  <c r="AC210" i="14"/>
  <c r="AC209" i="14"/>
  <c r="AC208" i="14"/>
  <c r="AC207" i="14"/>
  <c r="AC206" i="14"/>
  <c r="AC205" i="14"/>
  <c r="AC204" i="14"/>
  <c r="AC203" i="14"/>
  <c r="AC202" i="14"/>
  <c r="AC201" i="14"/>
  <c r="AC200" i="14"/>
  <c r="AC199" i="14"/>
  <c r="AC198" i="14"/>
  <c r="AC197" i="14"/>
  <c r="AC196" i="14"/>
  <c r="AC195" i="14"/>
  <c r="AC194" i="14"/>
  <c r="AC193" i="14"/>
  <c r="AC192" i="14"/>
  <c r="AC191" i="14"/>
  <c r="AC190" i="14"/>
  <c r="AC189" i="14"/>
  <c r="AC188" i="14"/>
  <c r="AC187" i="14"/>
  <c r="AC185" i="14"/>
  <c r="AC184" i="14"/>
  <c r="AC183" i="14"/>
  <c r="AC182" i="14"/>
  <c r="AC181" i="14"/>
  <c r="AC180" i="14"/>
  <c r="AC179" i="14"/>
  <c r="AC178" i="14"/>
  <c r="AC177" i="14"/>
  <c r="AC176" i="14"/>
  <c r="AC174" i="14"/>
  <c r="AC173" i="14"/>
  <c r="AC172" i="14"/>
  <c r="AC171" i="14"/>
  <c r="AC170" i="14"/>
  <c r="AC169" i="14"/>
  <c r="AC168" i="14"/>
  <c r="AC167" i="14"/>
  <c r="AC166" i="14"/>
  <c r="AC165" i="14"/>
  <c r="AC164" i="14"/>
  <c r="AC163" i="14"/>
  <c r="AC162" i="14"/>
  <c r="AC161" i="14"/>
  <c r="AC160" i="14"/>
  <c r="AC159" i="14"/>
  <c r="AC157" i="14"/>
  <c r="AC156" i="14"/>
  <c r="AC155" i="14"/>
  <c r="AC154" i="14"/>
  <c r="AC153" i="14"/>
  <c r="AC152" i="14"/>
  <c r="AC151" i="14"/>
  <c r="AC150" i="14"/>
  <c r="AC149" i="14"/>
  <c r="AC148" i="14"/>
  <c r="AC147" i="14"/>
  <c r="AC146" i="14"/>
  <c r="AC145" i="14"/>
  <c r="AC144" i="14"/>
  <c r="AC143" i="14"/>
  <c r="AC142" i="14"/>
  <c r="AC141" i="14"/>
  <c r="AC140" i="14"/>
  <c r="AC139" i="14"/>
  <c r="AC138" i="14"/>
  <c r="AC137" i="14"/>
  <c r="AC136" i="14"/>
  <c r="AC135" i="14"/>
  <c r="AC134" i="14"/>
  <c r="AC133" i="14"/>
  <c r="AC132" i="14"/>
  <c r="AC131" i="14"/>
  <c r="AC128" i="14"/>
  <c r="AC127" i="14"/>
  <c r="AC126" i="14"/>
  <c r="AC125" i="14"/>
  <c r="AC124" i="14"/>
  <c r="AC123" i="14"/>
  <c r="AC122" i="14"/>
  <c r="AC121" i="14"/>
  <c r="AC120" i="14"/>
  <c r="AC119" i="14"/>
  <c r="AC118" i="14"/>
  <c r="AC117" i="14"/>
  <c r="AC116" i="14"/>
  <c r="AC115" i="14"/>
  <c r="AC114" i="14"/>
  <c r="AC113" i="14"/>
  <c r="AC112" i="14"/>
  <c r="AC111" i="14"/>
  <c r="AC110" i="14"/>
  <c r="AC109" i="14"/>
  <c r="AC108" i="14"/>
  <c r="AC107" i="14"/>
  <c r="AC106" i="14"/>
  <c r="AC105" i="14"/>
  <c r="AC104" i="14"/>
  <c r="AC103" i="14"/>
  <c r="AC102" i="14"/>
  <c r="AC89" i="14"/>
  <c r="AC88" i="14"/>
  <c r="AC87" i="14"/>
  <c r="AC86" i="14"/>
  <c r="AC85" i="14"/>
  <c r="AC84" i="14"/>
  <c r="AC83" i="14"/>
  <c r="AC82" i="14"/>
  <c r="AC81" i="14"/>
  <c r="AC80" i="14"/>
  <c r="AC79" i="14"/>
  <c r="AC78" i="14"/>
  <c r="AC77" i="14"/>
  <c r="AC76" i="14"/>
  <c r="AC71" i="14"/>
  <c r="AC70" i="14"/>
  <c r="AC69" i="14"/>
  <c r="AC68" i="14"/>
  <c r="AC75" i="14"/>
  <c r="AC74" i="14"/>
  <c r="AC67" i="14"/>
  <c r="AC66" i="14"/>
  <c r="AC65" i="14"/>
  <c r="AC73" i="14"/>
  <c r="AC72" i="14"/>
  <c r="AC64" i="14"/>
  <c r="AC63" i="14"/>
  <c r="AC61" i="14"/>
  <c r="AC60" i="14"/>
  <c r="AC59" i="14"/>
  <c r="AC58" i="14"/>
  <c r="AC57" i="14"/>
  <c r="AC56" i="14"/>
  <c r="AC55" i="14"/>
  <c r="AC54" i="14"/>
  <c r="AC53" i="14"/>
  <c r="AC52" i="14"/>
  <c r="AC51" i="14"/>
  <c r="AC50" i="14"/>
  <c r="AC49" i="14"/>
  <c r="AC48" i="14"/>
  <c r="AC43" i="14"/>
  <c r="AC42" i="14"/>
  <c r="AC41" i="14"/>
  <c r="AC47" i="14"/>
  <c r="AC46" i="14"/>
  <c r="AC40" i="14"/>
  <c r="AC39" i="14"/>
  <c r="AC38" i="14"/>
  <c r="AC37" i="14"/>
  <c r="AC45" i="14"/>
  <c r="AC44" i="14"/>
  <c r="AC36" i="14"/>
  <c r="AC35" i="14"/>
  <c r="AC33" i="14"/>
  <c r="AC32" i="14"/>
  <c r="AC31" i="14"/>
  <c r="AC30" i="14"/>
  <c r="AC29" i="14"/>
  <c r="AC28" i="14"/>
  <c r="AC27" i="14"/>
  <c r="AC26" i="14"/>
  <c r="AC25" i="14"/>
  <c r="AC24" i="14"/>
  <c r="AC23" i="14"/>
  <c r="AC22" i="14"/>
  <c r="AC21" i="14"/>
  <c r="AC20" i="14"/>
  <c r="AC19" i="14"/>
  <c r="AC18" i="14"/>
  <c r="AC17" i="14"/>
  <c r="AC16" i="14"/>
  <c r="AC15" i="14"/>
  <c r="AC14" i="14"/>
  <c r="AC13" i="14"/>
  <c r="AC12" i="14"/>
  <c r="AC11" i="14"/>
  <c r="AC10" i="14"/>
  <c r="AC9" i="14"/>
  <c r="AC8" i="14"/>
  <c r="AC7" i="14"/>
  <c r="P870" i="14"/>
  <c r="P869" i="14"/>
  <c r="P868" i="14"/>
  <c r="P867" i="14"/>
  <c r="P866" i="14"/>
  <c r="P865" i="14"/>
  <c r="P864" i="14"/>
  <c r="P863" i="14"/>
  <c r="P862" i="14"/>
  <c r="P861" i="14"/>
  <c r="P860" i="14"/>
  <c r="P859" i="14"/>
  <c r="P858" i="14"/>
  <c r="P857" i="14"/>
  <c r="P856" i="14"/>
  <c r="P855" i="14"/>
  <c r="P854" i="14"/>
  <c r="P853" i="14"/>
  <c r="P852" i="14"/>
  <c r="P851" i="14"/>
  <c r="P850" i="14"/>
  <c r="P849" i="14"/>
  <c r="P848" i="14"/>
  <c r="P847" i="14"/>
  <c r="P846" i="14"/>
  <c r="P845" i="14"/>
  <c r="P844" i="14"/>
  <c r="P842" i="14"/>
  <c r="P841" i="14"/>
  <c r="P840" i="14"/>
  <c r="P839" i="14"/>
  <c r="P838" i="14"/>
  <c r="P837" i="14"/>
  <c r="P836" i="14"/>
  <c r="P835" i="14"/>
  <c r="P834" i="14"/>
  <c r="P833" i="14"/>
  <c r="P832" i="14"/>
  <c r="P831" i="14"/>
  <c r="P830" i="14"/>
  <c r="P829" i="14"/>
  <c r="P828" i="14"/>
  <c r="P827" i="14"/>
  <c r="P826" i="14"/>
  <c r="P825" i="14"/>
  <c r="P824" i="14"/>
  <c r="P823" i="14"/>
  <c r="P822" i="14"/>
  <c r="P821" i="14"/>
  <c r="P820" i="14"/>
  <c r="P819" i="14"/>
  <c r="P818" i="14"/>
  <c r="P817" i="14"/>
  <c r="P816" i="14"/>
  <c r="P814" i="14"/>
  <c r="P813" i="14"/>
  <c r="P812" i="14"/>
  <c r="P811" i="14"/>
  <c r="P810" i="14"/>
  <c r="P809" i="14"/>
  <c r="P808" i="14"/>
  <c r="P807" i="14"/>
  <c r="P806" i="14"/>
  <c r="P805" i="14"/>
  <c r="P804" i="14"/>
  <c r="P803" i="14"/>
  <c r="P802" i="14"/>
  <c r="P801" i="14"/>
  <c r="P800" i="14"/>
  <c r="P799" i="14"/>
  <c r="P798" i="14"/>
  <c r="P797" i="14"/>
  <c r="P796" i="14"/>
  <c r="P795" i="14"/>
  <c r="P794" i="14"/>
  <c r="P793" i="14"/>
  <c r="P792" i="14"/>
  <c r="P791" i="14"/>
  <c r="P790" i="14"/>
  <c r="P789" i="14"/>
  <c r="P788" i="14"/>
  <c r="P786" i="14"/>
  <c r="P785" i="14"/>
  <c r="P784" i="14"/>
  <c r="P783" i="14"/>
  <c r="P782" i="14"/>
  <c r="P781" i="14"/>
  <c r="P780" i="14"/>
  <c r="P779" i="14"/>
  <c r="P778" i="14"/>
  <c r="P777" i="14"/>
  <c r="P776" i="14"/>
  <c r="P775" i="14"/>
  <c r="P774" i="14"/>
  <c r="P773" i="14"/>
  <c r="P772" i="14"/>
  <c r="P771" i="14"/>
  <c r="P770" i="14"/>
  <c r="P769" i="14"/>
  <c r="P768" i="14"/>
  <c r="P767" i="14"/>
  <c r="P766" i="14"/>
  <c r="P765" i="14"/>
  <c r="P764" i="14"/>
  <c r="P763" i="14"/>
  <c r="P762" i="14"/>
  <c r="P761" i="14"/>
  <c r="P760" i="14"/>
  <c r="P758" i="14"/>
  <c r="P757" i="14"/>
  <c r="P756" i="14"/>
  <c r="P755" i="14"/>
  <c r="P754" i="14"/>
  <c r="P753" i="14"/>
  <c r="P752" i="14"/>
  <c r="P751" i="14"/>
  <c r="P750" i="14"/>
  <c r="P749" i="14"/>
  <c r="P748" i="14"/>
  <c r="P747" i="14"/>
  <c r="P746" i="14"/>
  <c r="P745" i="14"/>
  <c r="P744" i="14"/>
  <c r="P743" i="14"/>
  <c r="P742" i="14"/>
  <c r="P741" i="14"/>
  <c r="P740" i="14"/>
  <c r="P739" i="14"/>
  <c r="P738" i="14"/>
  <c r="P737" i="14"/>
  <c r="P736" i="14"/>
  <c r="P735" i="14"/>
  <c r="P734" i="14"/>
  <c r="P733" i="14"/>
  <c r="P732" i="14"/>
  <c r="P730" i="14"/>
  <c r="P729" i="14"/>
  <c r="P728" i="14"/>
  <c r="P727" i="14"/>
  <c r="P726" i="14"/>
  <c r="P725" i="14"/>
  <c r="P724" i="14"/>
  <c r="P723" i="14"/>
  <c r="P722" i="14"/>
  <c r="P721" i="14"/>
  <c r="P720" i="14"/>
  <c r="P719" i="14"/>
  <c r="P718" i="14"/>
  <c r="P717" i="14"/>
  <c r="P716" i="14"/>
  <c r="P715" i="14"/>
  <c r="P714" i="14"/>
  <c r="P713" i="14"/>
  <c r="P712" i="14"/>
  <c r="P711" i="14"/>
  <c r="P710" i="14"/>
  <c r="P709" i="14"/>
  <c r="P708" i="14"/>
  <c r="P707" i="14"/>
  <c r="P706" i="14"/>
  <c r="P705" i="14"/>
  <c r="P704" i="14"/>
  <c r="P692" i="14"/>
  <c r="P691" i="14"/>
  <c r="P690" i="14"/>
  <c r="P689" i="14"/>
  <c r="P688" i="14"/>
  <c r="P687" i="14"/>
  <c r="P686" i="14"/>
  <c r="P685" i="14"/>
  <c r="P684" i="14"/>
  <c r="P683" i="14"/>
  <c r="P682" i="14"/>
  <c r="P681" i="14"/>
  <c r="P680" i="14"/>
  <c r="P679" i="14"/>
  <c r="P675" i="14"/>
  <c r="P674" i="14"/>
  <c r="P669" i="14"/>
  <c r="P668" i="14"/>
  <c r="P678" i="14"/>
  <c r="P677" i="14"/>
  <c r="P676" i="14"/>
  <c r="P673" i="14"/>
  <c r="P672" i="14"/>
  <c r="P671" i="14"/>
  <c r="P670" i="14"/>
  <c r="P667" i="14"/>
  <c r="P666" i="14"/>
  <c r="P664" i="14"/>
  <c r="P663" i="14"/>
  <c r="P662" i="14"/>
  <c r="P661" i="14"/>
  <c r="P660" i="14"/>
  <c r="P659" i="14"/>
  <c r="P658" i="14"/>
  <c r="P657" i="14"/>
  <c r="P656" i="14"/>
  <c r="P655" i="14"/>
  <c r="P654" i="14"/>
  <c r="P653" i="14"/>
  <c r="P652" i="14"/>
  <c r="P651" i="14"/>
  <c r="P647" i="14"/>
  <c r="P646" i="14"/>
  <c r="P641" i="14"/>
  <c r="P640" i="14"/>
  <c r="P650" i="14"/>
  <c r="P649" i="14"/>
  <c r="P648" i="14"/>
  <c r="P645" i="14"/>
  <c r="P644" i="14"/>
  <c r="P643" i="14"/>
  <c r="P642" i="14"/>
  <c r="P639" i="14"/>
  <c r="P638" i="14"/>
  <c r="P636" i="14"/>
  <c r="P635" i="14"/>
  <c r="P634" i="14"/>
  <c r="P633" i="14"/>
  <c r="P632" i="14"/>
  <c r="P631" i="14"/>
  <c r="P630" i="14"/>
  <c r="P629" i="14"/>
  <c r="P628" i="14"/>
  <c r="P627" i="14"/>
  <c r="P626" i="14"/>
  <c r="P625" i="14"/>
  <c r="P624" i="14"/>
  <c r="P623" i="14"/>
  <c r="P619" i="14"/>
  <c r="P618" i="14"/>
  <c r="P613" i="14"/>
  <c r="P612" i="14"/>
  <c r="P622" i="14"/>
  <c r="P621" i="14"/>
  <c r="P620" i="14"/>
  <c r="P617" i="14"/>
  <c r="P616" i="14"/>
  <c r="P615" i="14"/>
  <c r="P614" i="14"/>
  <c r="P611" i="14"/>
  <c r="P610" i="14"/>
  <c r="P608" i="14"/>
  <c r="P607" i="14"/>
  <c r="P606" i="14"/>
  <c r="P605" i="14"/>
  <c r="P604" i="14"/>
  <c r="P603" i="14"/>
  <c r="P602" i="14"/>
  <c r="P601" i="14"/>
  <c r="P600" i="14"/>
  <c r="P599" i="14"/>
  <c r="P598" i="14"/>
  <c r="P597" i="14"/>
  <c r="P596" i="14"/>
  <c r="P595" i="14"/>
  <c r="P591" i="14"/>
  <c r="P590" i="14"/>
  <c r="P585" i="14"/>
  <c r="P584" i="14"/>
  <c r="P594" i="14"/>
  <c r="P593" i="14"/>
  <c r="P592" i="14"/>
  <c r="P589" i="14"/>
  <c r="P588" i="14"/>
  <c r="P587" i="14"/>
  <c r="P586" i="14"/>
  <c r="P583" i="14"/>
  <c r="P582" i="14"/>
  <c r="P580" i="14"/>
  <c r="P579" i="14"/>
  <c r="P578" i="14"/>
  <c r="P577" i="14"/>
  <c r="P576" i="14"/>
  <c r="P575" i="14"/>
  <c r="P574" i="14"/>
  <c r="P573" i="14"/>
  <c r="P572" i="14"/>
  <c r="P571" i="14"/>
  <c r="P570" i="14"/>
  <c r="P569" i="14"/>
  <c r="P568" i="14"/>
  <c r="P567" i="14"/>
  <c r="P566" i="14"/>
  <c r="P565" i="14"/>
  <c r="P564" i="14"/>
  <c r="P563" i="14"/>
  <c r="P562" i="14"/>
  <c r="P561" i="14"/>
  <c r="P560" i="14"/>
  <c r="P559" i="14"/>
  <c r="P558" i="14"/>
  <c r="P557" i="14"/>
  <c r="P556" i="14"/>
  <c r="P555" i="14"/>
  <c r="P554" i="14"/>
  <c r="P552" i="14"/>
  <c r="P551" i="14"/>
  <c r="P550" i="14"/>
  <c r="P549" i="14"/>
  <c r="P548" i="14"/>
  <c r="P547" i="14"/>
  <c r="P546" i="14"/>
  <c r="P545" i="14"/>
  <c r="P544" i="14"/>
  <c r="P543" i="14"/>
  <c r="P542" i="14"/>
  <c r="P541" i="14"/>
  <c r="P540" i="14"/>
  <c r="P539" i="14"/>
  <c r="P538" i="14"/>
  <c r="P537" i="14"/>
  <c r="P536" i="14"/>
  <c r="P535" i="14"/>
  <c r="P534" i="14"/>
  <c r="P533" i="14"/>
  <c r="P532" i="14"/>
  <c r="P531" i="14"/>
  <c r="P530" i="14"/>
  <c r="P529" i="14"/>
  <c r="P528" i="14"/>
  <c r="P527" i="14"/>
  <c r="P526" i="14"/>
  <c r="P513" i="14"/>
  <c r="P512" i="14"/>
  <c r="P511" i="14"/>
  <c r="P510" i="14"/>
  <c r="P509" i="14"/>
  <c r="P508" i="14"/>
  <c r="P507" i="14"/>
  <c r="P506" i="14"/>
  <c r="P505" i="14"/>
  <c r="P504" i="14"/>
  <c r="P503" i="14"/>
  <c r="P502" i="14"/>
  <c r="P501" i="14"/>
  <c r="P500" i="14"/>
  <c r="P499" i="14"/>
  <c r="P498" i="14"/>
  <c r="P497" i="14"/>
  <c r="P496" i="14"/>
  <c r="P495" i="14"/>
  <c r="P494" i="14"/>
  <c r="P493" i="14"/>
  <c r="P492" i="14"/>
  <c r="P491" i="14"/>
  <c r="P490" i="14"/>
  <c r="P489" i="14"/>
  <c r="P488" i="14"/>
  <c r="P487" i="14"/>
  <c r="P485" i="14"/>
  <c r="P484" i="14"/>
  <c r="P483" i="14"/>
  <c r="P482" i="14"/>
  <c r="P481" i="14"/>
  <c r="P480" i="14"/>
  <c r="P479" i="14"/>
  <c r="P478" i="14"/>
  <c r="P477" i="14"/>
  <c r="P476" i="14"/>
  <c r="P475" i="14"/>
  <c r="P474" i="14"/>
  <c r="P473" i="14"/>
  <c r="P472" i="14"/>
  <c r="P471" i="14"/>
  <c r="P470" i="14"/>
  <c r="P469" i="14"/>
  <c r="P468" i="14"/>
  <c r="P467" i="14"/>
  <c r="P466" i="14"/>
  <c r="P465" i="14"/>
  <c r="P464" i="14"/>
  <c r="P463" i="14"/>
  <c r="P462" i="14"/>
  <c r="P461" i="14"/>
  <c r="P460" i="14"/>
  <c r="P459" i="14"/>
  <c r="P457" i="14"/>
  <c r="P456" i="14"/>
  <c r="P455" i="14"/>
  <c r="P454" i="14"/>
  <c r="P453" i="14"/>
  <c r="P452" i="14"/>
  <c r="P451" i="14"/>
  <c r="P450" i="14"/>
  <c r="P449" i="14"/>
  <c r="P448" i="14"/>
  <c r="P447" i="14"/>
  <c r="P446" i="14"/>
  <c r="P445" i="14"/>
  <c r="P444" i="14"/>
  <c r="P443" i="14"/>
  <c r="P442" i="14"/>
  <c r="P441" i="14"/>
  <c r="P440" i="14"/>
  <c r="P439" i="14"/>
  <c r="P438" i="14"/>
  <c r="P437" i="14"/>
  <c r="P436" i="14"/>
  <c r="P435" i="14"/>
  <c r="P434" i="14"/>
  <c r="P433" i="14"/>
  <c r="P432" i="14"/>
  <c r="P431" i="14"/>
  <c r="P429" i="14"/>
  <c r="P428" i="14"/>
  <c r="P427" i="14"/>
  <c r="P426" i="14"/>
  <c r="P425" i="14"/>
  <c r="P424" i="14"/>
  <c r="P423" i="14"/>
  <c r="P422" i="14"/>
  <c r="P421" i="14"/>
  <c r="P420" i="14"/>
  <c r="P419" i="14"/>
  <c r="P418" i="14"/>
  <c r="P417" i="14"/>
  <c r="P416" i="14"/>
  <c r="P415" i="14"/>
  <c r="P414" i="14"/>
  <c r="P413" i="14"/>
  <c r="P412" i="14"/>
  <c r="P411" i="14"/>
  <c r="P410" i="14"/>
  <c r="P409" i="14"/>
  <c r="P408" i="14"/>
  <c r="P407" i="14"/>
  <c r="P406" i="14"/>
  <c r="P405" i="14"/>
  <c r="P404" i="14"/>
  <c r="P403" i="14"/>
  <c r="P401" i="14"/>
  <c r="P400" i="14"/>
  <c r="P399" i="14"/>
  <c r="P398" i="14"/>
  <c r="P397" i="14"/>
  <c r="P396" i="14"/>
  <c r="P395" i="14"/>
  <c r="P394" i="14"/>
  <c r="P393" i="14"/>
  <c r="P392" i="14"/>
  <c r="P391" i="14"/>
  <c r="P390" i="14"/>
  <c r="P389" i="14"/>
  <c r="P388" i="14"/>
  <c r="P387" i="14"/>
  <c r="P386" i="14"/>
  <c r="P385" i="14"/>
  <c r="P384" i="14"/>
  <c r="P383" i="14"/>
  <c r="P382" i="14"/>
  <c r="P381" i="14"/>
  <c r="P380" i="14"/>
  <c r="P379" i="14"/>
  <c r="P378" i="14"/>
  <c r="P377" i="14"/>
  <c r="P376" i="14"/>
  <c r="P375" i="14"/>
  <c r="P363" i="14"/>
  <c r="P362" i="14"/>
  <c r="P361" i="14"/>
  <c r="P360" i="14"/>
  <c r="P359" i="14"/>
  <c r="P358" i="14"/>
  <c r="P357" i="14"/>
  <c r="P356" i="14"/>
  <c r="P355" i="14"/>
  <c r="P354" i="14"/>
  <c r="P353" i="14"/>
  <c r="P352" i="14"/>
  <c r="P351" i="14"/>
  <c r="P350" i="14"/>
  <c r="P349" i="14"/>
  <c r="P348" i="14"/>
  <c r="P347" i="14"/>
  <c r="P346" i="14"/>
  <c r="P345" i="14"/>
  <c r="P344" i="14"/>
  <c r="P343" i="14"/>
  <c r="P342" i="14"/>
  <c r="P341" i="14"/>
  <c r="P340" i="14"/>
  <c r="P339" i="14"/>
  <c r="P338" i="14"/>
  <c r="P337" i="14"/>
  <c r="P335" i="14"/>
  <c r="P334" i="14"/>
  <c r="P333" i="14"/>
  <c r="P332" i="14"/>
  <c r="P331" i="14"/>
  <c r="P330" i="14"/>
  <c r="P329" i="14"/>
  <c r="P328" i="14"/>
  <c r="P327" i="14"/>
  <c r="P326" i="14"/>
  <c r="P325" i="14"/>
  <c r="P324" i="14"/>
  <c r="P323" i="14"/>
  <c r="P322" i="14"/>
  <c r="P321" i="14"/>
  <c r="P320" i="14"/>
  <c r="P319" i="14"/>
  <c r="P318" i="14"/>
  <c r="P317" i="14"/>
  <c r="P316" i="14"/>
  <c r="P315" i="14"/>
  <c r="P314" i="14"/>
  <c r="P313" i="14"/>
  <c r="P312" i="14"/>
  <c r="P311" i="14"/>
  <c r="P310" i="14"/>
  <c r="P309" i="14"/>
  <c r="P307" i="14"/>
  <c r="P306" i="14"/>
  <c r="P305" i="14"/>
  <c r="P304" i="14"/>
  <c r="P303" i="14"/>
  <c r="P302" i="14"/>
  <c r="P301" i="14"/>
  <c r="P300" i="14"/>
  <c r="P299" i="14"/>
  <c r="P298" i="14"/>
  <c r="P297" i="14"/>
  <c r="P296" i="14"/>
  <c r="P295" i="14"/>
  <c r="P294" i="14"/>
  <c r="P293" i="14"/>
  <c r="P292" i="14"/>
  <c r="P291" i="14"/>
  <c r="P290" i="14"/>
  <c r="P289" i="14"/>
  <c r="P288" i="14"/>
  <c r="P287" i="14"/>
  <c r="P286" i="14"/>
  <c r="P285" i="14"/>
  <c r="P284" i="14"/>
  <c r="P283" i="14"/>
  <c r="P282" i="14"/>
  <c r="P281" i="14"/>
  <c r="P279" i="14"/>
  <c r="P278" i="14"/>
  <c r="P277" i="14"/>
  <c r="P276" i="14"/>
  <c r="P275" i="14"/>
  <c r="P274" i="14"/>
  <c r="P273" i="14"/>
  <c r="P272" i="14"/>
  <c r="P271" i="14"/>
  <c r="P270" i="14"/>
  <c r="P269" i="14"/>
  <c r="P268" i="14"/>
  <c r="P267" i="14"/>
  <c r="P266" i="14"/>
  <c r="P265" i="14"/>
  <c r="P264" i="14"/>
  <c r="P263" i="14"/>
  <c r="P262" i="14"/>
  <c r="P261" i="14"/>
  <c r="P260" i="14"/>
  <c r="P259" i="14"/>
  <c r="P258" i="14"/>
  <c r="P257" i="14"/>
  <c r="P256" i="14"/>
  <c r="P255" i="14"/>
  <c r="P254" i="14"/>
  <c r="P253" i="14"/>
  <c r="P241" i="14"/>
  <c r="P240" i="14"/>
  <c r="P239" i="14"/>
  <c r="P238" i="14"/>
  <c r="P237" i="14"/>
  <c r="P236" i="14"/>
  <c r="P235" i="14"/>
  <c r="P234" i="14"/>
  <c r="P233" i="14"/>
  <c r="P232" i="14"/>
  <c r="P231" i="14"/>
  <c r="P230" i="14"/>
  <c r="P229" i="14"/>
  <c r="P228" i="14"/>
  <c r="P227" i="14"/>
  <c r="P226" i="14"/>
  <c r="P225" i="14"/>
  <c r="P224" i="14"/>
  <c r="P223" i="14"/>
  <c r="P222" i="14"/>
  <c r="P221" i="14"/>
  <c r="P220" i="14"/>
  <c r="P219" i="14"/>
  <c r="P218" i="14"/>
  <c r="P217" i="14"/>
  <c r="P216" i="14"/>
  <c r="P215" i="14"/>
  <c r="P213" i="14"/>
  <c r="P212" i="14"/>
  <c r="P211" i="14"/>
  <c r="P210" i="14"/>
  <c r="P209" i="14"/>
  <c r="P208" i="14"/>
  <c r="P207" i="14"/>
  <c r="P206" i="14"/>
  <c r="P205" i="14"/>
  <c r="P204" i="14"/>
  <c r="P203" i="14"/>
  <c r="P202" i="14"/>
  <c r="P201" i="14"/>
  <c r="P200" i="14"/>
  <c r="P199" i="14"/>
  <c r="P198" i="14"/>
  <c r="P197" i="14"/>
  <c r="P196" i="14"/>
  <c r="P195" i="14"/>
  <c r="P194" i="14"/>
  <c r="P193" i="14"/>
  <c r="P192" i="14"/>
  <c r="P191" i="14"/>
  <c r="P190" i="14"/>
  <c r="P189" i="14"/>
  <c r="P188" i="14"/>
  <c r="P187" i="14"/>
  <c r="P185" i="14"/>
  <c r="P184" i="14"/>
  <c r="P183" i="14"/>
  <c r="P182" i="14"/>
  <c r="P181" i="14"/>
  <c r="P180" i="14"/>
  <c r="P179" i="14"/>
  <c r="P178" i="14"/>
  <c r="P177" i="14"/>
  <c r="P176" i="14"/>
  <c r="P174" i="14"/>
  <c r="P173" i="14"/>
  <c r="P172" i="14"/>
  <c r="P171" i="14"/>
  <c r="P170" i="14"/>
  <c r="P169" i="14"/>
  <c r="P168" i="14"/>
  <c r="P167" i="14"/>
  <c r="P166" i="14"/>
  <c r="P165" i="14"/>
  <c r="P164" i="14"/>
  <c r="P163" i="14"/>
  <c r="P162" i="14"/>
  <c r="P161" i="14"/>
  <c r="P160" i="14"/>
  <c r="P159" i="14"/>
  <c r="P157" i="14"/>
  <c r="P156" i="14"/>
  <c r="P155" i="14"/>
  <c r="P154" i="14"/>
  <c r="P153" i="14"/>
  <c r="P152" i="14"/>
  <c r="P151" i="14"/>
  <c r="P150" i="14"/>
  <c r="P149" i="14"/>
  <c r="P148" i="14"/>
  <c r="P147" i="14"/>
  <c r="P146" i="14"/>
  <c r="P145" i="14"/>
  <c r="P144" i="14"/>
  <c r="P143" i="14"/>
  <c r="P142" i="14"/>
  <c r="P141" i="14"/>
  <c r="P140" i="14"/>
  <c r="P139" i="14"/>
  <c r="P138" i="14"/>
  <c r="P137" i="14"/>
  <c r="P136" i="14"/>
  <c r="P135" i="14"/>
  <c r="P134" i="14"/>
  <c r="P133" i="14"/>
  <c r="P132" i="14"/>
  <c r="P131" i="14"/>
  <c r="P128" i="14"/>
  <c r="P127" i="14"/>
  <c r="P126" i="14"/>
  <c r="P125" i="14"/>
  <c r="P124" i="14"/>
  <c r="P123" i="14"/>
  <c r="P122" i="14"/>
  <c r="P121" i="14"/>
  <c r="P120" i="14"/>
  <c r="P119" i="14"/>
  <c r="P118" i="14"/>
  <c r="P117" i="14"/>
  <c r="P116" i="14"/>
  <c r="P115" i="14"/>
  <c r="P114" i="14"/>
  <c r="P113" i="14"/>
  <c r="P112" i="14"/>
  <c r="P111" i="14"/>
  <c r="P110" i="14"/>
  <c r="P109" i="14"/>
  <c r="P108" i="14"/>
  <c r="P107" i="14"/>
  <c r="P106" i="14"/>
  <c r="P105" i="14"/>
  <c r="P104" i="14"/>
  <c r="P103" i="14"/>
  <c r="P102" i="14"/>
  <c r="P89" i="14"/>
  <c r="P88" i="14"/>
  <c r="P87" i="14"/>
  <c r="P86" i="14"/>
  <c r="P85" i="14"/>
  <c r="P84" i="14"/>
  <c r="P83" i="14"/>
  <c r="P82" i="14"/>
  <c r="P81" i="14"/>
  <c r="P80" i="14"/>
  <c r="P79" i="14"/>
  <c r="P78" i="14"/>
  <c r="P77" i="14"/>
  <c r="P76" i="14"/>
  <c r="P71" i="14"/>
  <c r="P70" i="14"/>
  <c r="P69" i="14"/>
  <c r="P68" i="14"/>
  <c r="P75" i="14"/>
  <c r="P74" i="14"/>
  <c r="P67" i="14"/>
  <c r="P66" i="14"/>
  <c r="P65" i="14"/>
  <c r="P73" i="14"/>
  <c r="P72" i="14"/>
  <c r="P64" i="14"/>
  <c r="P63" i="14"/>
  <c r="P61" i="14"/>
  <c r="P60" i="14"/>
  <c r="P59" i="14"/>
  <c r="P58" i="14"/>
  <c r="P57" i="14"/>
  <c r="P56" i="14"/>
  <c r="P55" i="14"/>
  <c r="P54" i="14"/>
  <c r="P53" i="14"/>
  <c r="P52" i="14"/>
  <c r="P51" i="14"/>
  <c r="P50" i="14"/>
  <c r="P49" i="14"/>
  <c r="P48" i="14"/>
  <c r="P43" i="14"/>
  <c r="P42" i="14"/>
  <c r="P41" i="14"/>
  <c r="P47" i="14"/>
  <c r="P46" i="14"/>
  <c r="P40" i="14"/>
  <c r="P39" i="14"/>
  <c r="P38" i="14"/>
  <c r="P37" i="14"/>
  <c r="P45" i="14"/>
  <c r="P44" i="14"/>
  <c r="P36" i="14"/>
  <c r="P35" i="14"/>
  <c r="P33" i="14"/>
  <c r="P32" i="14"/>
  <c r="P31" i="14"/>
  <c r="P30" i="14"/>
  <c r="P29" i="14"/>
  <c r="P28" i="14"/>
  <c r="P27" i="14"/>
  <c r="P26" i="14"/>
  <c r="P25" i="14"/>
  <c r="P24" i="14"/>
  <c r="P23" i="14"/>
  <c r="P22" i="14"/>
  <c r="P21" i="14"/>
  <c r="P20" i="14"/>
  <c r="P19" i="14"/>
  <c r="P18" i="14"/>
  <c r="P17" i="14"/>
  <c r="P16" i="14"/>
  <c r="P15" i="14"/>
  <c r="P14" i="14"/>
  <c r="P13" i="14"/>
  <c r="P12" i="14"/>
  <c r="P11" i="14"/>
  <c r="P10" i="14"/>
  <c r="P9" i="14"/>
  <c r="P8" i="14"/>
  <c r="P7" i="14"/>
  <c r="C870" i="14"/>
  <c r="C869" i="14"/>
  <c r="C868" i="14"/>
  <c r="C867" i="14"/>
  <c r="C866" i="14"/>
  <c r="C865" i="14"/>
  <c r="C864" i="14"/>
  <c r="C863" i="14"/>
  <c r="C862" i="14"/>
  <c r="C861" i="14"/>
  <c r="C860" i="14"/>
  <c r="C859" i="14"/>
  <c r="C858" i="14"/>
  <c r="C857" i="14"/>
  <c r="C856" i="14"/>
  <c r="C855" i="14"/>
  <c r="C854" i="14"/>
  <c r="C853" i="14"/>
  <c r="L870" i="14"/>
  <c r="K870" i="14"/>
  <c r="J870" i="14"/>
  <c r="I870" i="14"/>
  <c r="H870" i="14"/>
  <c r="G870" i="14"/>
  <c r="F870" i="14"/>
  <c r="E870" i="14"/>
  <c r="D870" i="14"/>
  <c r="L869" i="14"/>
  <c r="K869" i="14"/>
  <c r="J869" i="14"/>
  <c r="I869" i="14"/>
  <c r="H869" i="14"/>
  <c r="G869" i="14"/>
  <c r="F869" i="14"/>
  <c r="E869" i="14"/>
  <c r="D869" i="14"/>
  <c r="L868" i="14"/>
  <c r="K868" i="14"/>
  <c r="J868" i="14"/>
  <c r="I868" i="14"/>
  <c r="H868" i="14"/>
  <c r="G868" i="14"/>
  <c r="F868" i="14"/>
  <c r="E868" i="14"/>
  <c r="D868" i="14"/>
  <c r="L867" i="14"/>
  <c r="K867" i="14"/>
  <c r="J867" i="14"/>
  <c r="I867" i="14"/>
  <c r="H867" i="14"/>
  <c r="G867" i="14"/>
  <c r="F867" i="14"/>
  <c r="E867" i="14"/>
  <c r="D867" i="14"/>
  <c r="L866" i="14"/>
  <c r="K866" i="14"/>
  <c r="J866" i="14"/>
  <c r="I866" i="14"/>
  <c r="H866" i="14"/>
  <c r="G866" i="14"/>
  <c r="F866" i="14"/>
  <c r="E866" i="14"/>
  <c r="D866" i="14"/>
  <c r="L865" i="14"/>
  <c r="K865" i="14"/>
  <c r="J865" i="14"/>
  <c r="I865" i="14"/>
  <c r="H865" i="14"/>
  <c r="G865" i="14"/>
  <c r="F865" i="14"/>
  <c r="E865" i="14"/>
  <c r="D865" i="14"/>
  <c r="L864" i="14"/>
  <c r="K864" i="14"/>
  <c r="J864" i="14"/>
  <c r="I864" i="14"/>
  <c r="H864" i="14"/>
  <c r="G864" i="14"/>
  <c r="F864" i="14"/>
  <c r="E864" i="14"/>
  <c r="D864" i="14"/>
  <c r="L863" i="14"/>
  <c r="K863" i="14"/>
  <c r="J863" i="14"/>
  <c r="I863" i="14"/>
  <c r="H863" i="14"/>
  <c r="G863" i="14"/>
  <c r="F863" i="14"/>
  <c r="E863" i="14"/>
  <c r="D863" i="14"/>
  <c r="L862" i="14"/>
  <c r="K862" i="14"/>
  <c r="J862" i="14"/>
  <c r="I862" i="14"/>
  <c r="H862" i="14"/>
  <c r="G862" i="14"/>
  <c r="F862" i="14"/>
  <c r="E862" i="14"/>
  <c r="D862" i="14"/>
  <c r="L861" i="14"/>
  <c r="K861" i="14"/>
  <c r="J861" i="14"/>
  <c r="I861" i="14"/>
  <c r="H861" i="14"/>
  <c r="G861" i="14"/>
  <c r="F861" i="14"/>
  <c r="E861" i="14"/>
  <c r="D861" i="14"/>
  <c r="L860" i="14"/>
  <c r="K860" i="14"/>
  <c r="J860" i="14"/>
  <c r="I860" i="14"/>
  <c r="H860" i="14"/>
  <c r="G860" i="14"/>
  <c r="F860" i="14"/>
  <c r="E860" i="14"/>
  <c r="D860" i="14"/>
  <c r="L859" i="14"/>
  <c r="K859" i="14"/>
  <c r="J859" i="14"/>
  <c r="I859" i="14"/>
  <c r="H859" i="14"/>
  <c r="G859" i="14"/>
  <c r="F859" i="14"/>
  <c r="E859" i="14"/>
  <c r="D859" i="14"/>
  <c r="L858" i="14"/>
  <c r="K858" i="14"/>
  <c r="J858" i="14"/>
  <c r="I858" i="14"/>
  <c r="H858" i="14"/>
  <c r="G858" i="14"/>
  <c r="F858" i="14"/>
  <c r="E858" i="14"/>
  <c r="D858" i="14"/>
  <c r="L857" i="14"/>
  <c r="K857" i="14"/>
  <c r="J857" i="14"/>
  <c r="I857" i="14"/>
  <c r="H857" i="14"/>
  <c r="G857" i="14"/>
  <c r="F857" i="14"/>
  <c r="E857" i="14"/>
  <c r="D857" i="14"/>
  <c r="L856" i="14"/>
  <c r="K856" i="14"/>
  <c r="J856" i="14"/>
  <c r="I856" i="14"/>
  <c r="H856" i="14"/>
  <c r="G856" i="14"/>
  <c r="F856" i="14"/>
  <c r="E856" i="14"/>
  <c r="D856" i="14"/>
  <c r="L855" i="14"/>
  <c r="K855" i="14"/>
  <c r="J855" i="14"/>
  <c r="I855" i="14"/>
  <c r="H855" i="14"/>
  <c r="G855" i="14"/>
  <c r="F855" i="14"/>
  <c r="E855" i="14"/>
  <c r="D855" i="14"/>
  <c r="L854" i="14"/>
  <c r="K854" i="14"/>
  <c r="J854" i="14"/>
  <c r="I854" i="14"/>
  <c r="H854" i="14"/>
  <c r="G854" i="14"/>
  <c r="F854" i="14"/>
  <c r="E854" i="14"/>
  <c r="D854" i="14"/>
  <c r="L853" i="14"/>
  <c r="K853" i="14"/>
  <c r="J853" i="14"/>
  <c r="I853" i="14"/>
  <c r="H853" i="14"/>
  <c r="G853" i="14"/>
  <c r="F853" i="14"/>
  <c r="E853" i="14"/>
  <c r="D853" i="14"/>
  <c r="C842" i="14"/>
  <c r="C841" i="14"/>
  <c r="C840" i="14"/>
  <c r="C839" i="14"/>
  <c r="C838" i="14"/>
  <c r="C837" i="14"/>
  <c r="C836" i="14"/>
  <c r="C835" i="14"/>
  <c r="C834" i="14"/>
  <c r="C833" i="14"/>
  <c r="C832" i="14"/>
  <c r="C831" i="14"/>
  <c r="C830" i="14"/>
  <c r="C829" i="14"/>
  <c r="C828" i="14"/>
  <c r="C827" i="14"/>
  <c r="C826" i="14"/>
  <c r="C825" i="14"/>
  <c r="L842" i="14"/>
  <c r="K842" i="14"/>
  <c r="J842" i="14"/>
  <c r="I842" i="14"/>
  <c r="H842" i="14"/>
  <c r="G842" i="14"/>
  <c r="F842" i="14"/>
  <c r="E842" i="14"/>
  <c r="D842" i="14"/>
  <c r="L841" i="14"/>
  <c r="K841" i="14"/>
  <c r="J841" i="14"/>
  <c r="I841" i="14"/>
  <c r="H841" i="14"/>
  <c r="G841" i="14"/>
  <c r="F841" i="14"/>
  <c r="E841" i="14"/>
  <c r="D841" i="14"/>
  <c r="L840" i="14"/>
  <c r="K840" i="14"/>
  <c r="J840" i="14"/>
  <c r="I840" i="14"/>
  <c r="H840" i="14"/>
  <c r="G840" i="14"/>
  <c r="F840" i="14"/>
  <c r="E840" i="14"/>
  <c r="D840" i="14"/>
  <c r="L839" i="14"/>
  <c r="K839" i="14"/>
  <c r="J839" i="14"/>
  <c r="I839" i="14"/>
  <c r="H839" i="14"/>
  <c r="G839" i="14"/>
  <c r="F839" i="14"/>
  <c r="E839" i="14"/>
  <c r="D839" i="14"/>
  <c r="L838" i="14"/>
  <c r="K838" i="14"/>
  <c r="J838" i="14"/>
  <c r="I838" i="14"/>
  <c r="H838" i="14"/>
  <c r="G838" i="14"/>
  <c r="F838" i="14"/>
  <c r="E838" i="14"/>
  <c r="D838" i="14"/>
  <c r="L837" i="14"/>
  <c r="K837" i="14"/>
  <c r="J837" i="14"/>
  <c r="I837" i="14"/>
  <c r="H837" i="14"/>
  <c r="G837" i="14"/>
  <c r="F837" i="14"/>
  <c r="E837" i="14"/>
  <c r="D837" i="14"/>
  <c r="L836" i="14"/>
  <c r="K836" i="14"/>
  <c r="J836" i="14"/>
  <c r="I836" i="14"/>
  <c r="H836" i="14"/>
  <c r="G836" i="14"/>
  <c r="F836" i="14"/>
  <c r="E836" i="14"/>
  <c r="D836" i="14"/>
  <c r="L835" i="14"/>
  <c r="K835" i="14"/>
  <c r="J835" i="14"/>
  <c r="I835" i="14"/>
  <c r="H835" i="14"/>
  <c r="G835" i="14"/>
  <c r="F835" i="14"/>
  <c r="E835" i="14"/>
  <c r="D835" i="14"/>
  <c r="L834" i="14"/>
  <c r="K834" i="14"/>
  <c r="J834" i="14"/>
  <c r="I834" i="14"/>
  <c r="H834" i="14"/>
  <c r="G834" i="14"/>
  <c r="F834" i="14"/>
  <c r="E834" i="14"/>
  <c r="D834" i="14"/>
  <c r="L833" i="14"/>
  <c r="K833" i="14"/>
  <c r="J833" i="14"/>
  <c r="I833" i="14"/>
  <c r="H833" i="14"/>
  <c r="G833" i="14"/>
  <c r="F833" i="14"/>
  <c r="E833" i="14"/>
  <c r="D833" i="14"/>
  <c r="L832" i="14"/>
  <c r="K832" i="14"/>
  <c r="J832" i="14"/>
  <c r="I832" i="14"/>
  <c r="H832" i="14"/>
  <c r="G832" i="14"/>
  <c r="F832" i="14"/>
  <c r="E832" i="14"/>
  <c r="D832" i="14"/>
  <c r="L831" i="14"/>
  <c r="K831" i="14"/>
  <c r="J831" i="14"/>
  <c r="I831" i="14"/>
  <c r="H831" i="14"/>
  <c r="G831" i="14"/>
  <c r="F831" i="14"/>
  <c r="E831" i="14"/>
  <c r="D831" i="14"/>
  <c r="L830" i="14"/>
  <c r="K830" i="14"/>
  <c r="J830" i="14"/>
  <c r="I830" i="14"/>
  <c r="H830" i="14"/>
  <c r="G830" i="14"/>
  <c r="F830" i="14"/>
  <c r="E830" i="14"/>
  <c r="D830" i="14"/>
  <c r="L829" i="14"/>
  <c r="K829" i="14"/>
  <c r="J829" i="14"/>
  <c r="I829" i="14"/>
  <c r="H829" i="14"/>
  <c r="G829" i="14"/>
  <c r="F829" i="14"/>
  <c r="E829" i="14"/>
  <c r="D829" i="14"/>
  <c r="L828" i="14"/>
  <c r="K828" i="14"/>
  <c r="J828" i="14"/>
  <c r="I828" i="14"/>
  <c r="H828" i="14"/>
  <c r="G828" i="14"/>
  <c r="F828" i="14"/>
  <c r="E828" i="14"/>
  <c r="D828" i="14"/>
  <c r="L827" i="14"/>
  <c r="K827" i="14"/>
  <c r="J827" i="14"/>
  <c r="I827" i="14"/>
  <c r="H827" i="14"/>
  <c r="G827" i="14"/>
  <c r="F827" i="14"/>
  <c r="E827" i="14"/>
  <c r="D827" i="14"/>
  <c r="L826" i="14"/>
  <c r="K826" i="14"/>
  <c r="J826" i="14"/>
  <c r="I826" i="14"/>
  <c r="H826" i="14"/>
  <c r="G826" i="14"/>
  <c r="F826" i="14"/>
  <c r="E826" i="14"/>
  <c r="D826" i="14"/>
  <c r="L825" i="14"/>
  <c r="K825" i="14"/>
  <c r="J825" i="14"/>
  <c r="I825" i="14"/>
  <c r="H825" i="14"/>
  <c r="G825" i="14"/>
  <c r="F825" i="14"/>
  <c r="E825" i="14"/>
  <c r="D825" i="14"/>
  <c r="C814" i="14"/>
  <c r="C813" i="14"/>
  <c r="C812" i="14"/>
  <c r="C811" i="14"/>
  <c r="C810" i="14"/>
  <c r="C809" i="14"/>
  <c r="C808" i="14"/>
  <c r="C807" i="14"/>
  <c r="C806" i="14"/>
  <c r="C805" i="14"/>
  <c r="C804" i="14"/>
  <c r="C803" i="14"/>
  <c r="C802" i="14"/>
  <c r="C801" i="14"/>
  <c r="C800" i="14"/>
  <c r="C799" i="14"/>
  <c r="C798" i="14"/>
  <c r="C797" i="14"/>
  <c r="L814" i="14"/>
  <c r="K814" i="14"/>
  <c r="J814" i="14"/>
  <c r="I814" i="14"/>
  <c r="H814" i="14"/>
  <c r="G814" i="14"/>
  <c r="F814" i="14"/>
  <c r="E814" i="14"/>
  <c r="D814" i="14"/>
  <c r="L813" i="14"/>
  <c r="K813" i="14"/>
  <c r="J813" i="14"/>
  <c r="I813" i="14"/>
  <c r="H813" i="14"/>
  <c r="G813" i="14"/>
  <c r="F813" i="14"/>
  <c r="E813" i="14"/>
  <c r="D813" i="14"/>
  <c r="L812" i="14"/>
  <c r="K812" i="14"/>
  <c r="J812" i="14"/>
  <c r="I812" i="14"/>
  <c r="H812" i="14"/>
  <c r="G812" i="14"/>
  <c r="F812" i="14"/>
  <c r="E812" i="14"/>
  <c r="D812" i="14"/>
  <c r="L811" i="14"/>
  <c r="K811" i="14"/>
  <c r="J811" i="14"/>
  <c r="I811" i="14"/>
  <c r="H811" i="14"/>
  <c r="G811" i="14"/>
  <c r="F811" i="14"/>
  <c r="E811" i="14"/>
  <c r="D811" i="14"/>
  <c r="L810" i="14"/>
  <c r="K810" i="14"/>
  <c r="J810" i="14"/>
  <c r="I810" i="14"/>
  <c r="H810" i="14"/>
  <c r="G810" i="14"/>
  <c r="F810" i="14"/>
  <c r="E810" i="14"/>
  <c r="D810" i="14"/>
  <c r="L809" i="14"/>
  <c r="K809" i="14"/>
  <c r="J809" i="14"/>
  <c r="I809" i="14"/>
  <c r="H809" i="14"/>
  <c r="G809" i="14"/>
  <c r="F809" i="14"/>
  <c r="E809" i="14"/>
  <c r="D809" i="14"/>
  <c r="L808" i="14"/>
  <c r="K808" i="14"/>
  <c r="J808" i="14"/>
  <c r="I808" i="14"/>
  <c r="H808" i="14"/>
  <c r="G808" i="14"/>
  <c r="F808" i="14"/>
  <c r="E808" i="14"/>
  <c r="D808" i="14"/>
  <c r="L807" i="14"/>
  <c r="K807" i="14"/>
  <c r="J807" i="14"/>
  <c r="I807" i="14"/>
  <c r="H807" i="14"/>
  <c r="G807" i="14"/>
  <c r="F807" i="14"/>
  <c r="E807" i="14"/>
  <c r="D807" i="14"/>
  <c r="L806" i="14"/>
  <c r="K806" i="14"/>
  <c r="J806" i="14"/>
  <c r="I806" i="14"/>
  <c r="H806" i="14"/>
  <c r="G806" i="14"/>
  <c r="F806" i="14"/>
  <c r="E806" i="14"/>
  <c r="D806" i="14"/>
  <c r="L805" i="14"/>
  <c r="K805" i="14"/>
  <c r="J805" i="14"/>
  <c r="I805" i="14"/>
  <c r="H805" i="14"/>
  <c r="G805" i="14"/>
  <c r="F805" i="14"/>
  <c r="E805" i="14"/>
  <c r="D805" i="14"/>
  <c r="L804" i="14"/>
  <c r="K804" i="14"/>
  <c r="J804" i="14"/>
  <c r="I804" i="14"/>
  <c r="H804" i="14"/>
  <c r="G804" i="14"/>
  <c r="F804" i="14"/>
  <c r="E804" i="14"/>
  <c r="D804" i="14"/>
  <c r="L803" i="14"/>
  <c r="K803" i="14"/>
  <c r="J803" i="14"/>
  <c r="I803" i="14"/>
  <c r="H803" i="14"/>
  <c r="G803" i="14"/>
  <c r="F803" i="14"/>
  <c r="E803" i="14"/>
  <c r="D803" i="14"/>
  <c r="L802" i="14"/>
  <c r="K802" i="14"/>
  <c r="J802" i="14"/>
  <c r="I802" i="14"/>
  <c r="H802" i="14"/>
  <c r="G802" i="14"/>
  <c r="F802" i="14"/>
  <c r="E802" i="14"/>
  <c r="D802" i="14"/>
  <c r="L801" i="14"/>
  <c r="K801" i="14"/>
  <c r="J801" i="14"/>
  <c r="I801" i="14"/>
  <c r="H801" i="14"/>
  <c r="G801" i="14"/>
  <c r="F801" i="14"/>
  <c r="E801" i="14"/>
  <c r="D801" i="14"/>
  <c r="L800" i="14"/>
  <c r="K800" i="14"/>
  <c r="J800" i="14"/>
  <c r="I800" i="14"/>
  <c r="H800" i="14"/>
  <c r="G800" i="14"/>
  <c r="F800" i="14"/>
  <c r="E800" i="14"/>
  <c r="D800" i="14"/>
  <c r="L799" i="14"/>
  <c r="K799" i="14"/>
  <c r="J799" i="14"/>
  <c r="I799" i="14"/>
  <c r="H799" i="14"/>
  <c r="G799" i="14"/>
  <c r="F799" i="14"/>
  <c r="E799" i="14"/>
  <c r="D799" i="14"/>
  <c r="L798" i="14"/>
  <c r="K798" i="14"/>
  <c r="J798" i="14"/>
  <c r="I798" i="14"/>
  <c r="H798" i="14"/>
  <c r="G798" i="14"/>
  <c r="F798" i="14"/>
  <c r="E798" i="14"/>
  <c r="D798" i="14"/>
  <c r="L797" i="14"/>
  <c r="K797" i="14"/>
  <c r="J797" i="14"/>
  <c r="I797" i="14"/>
  <c r="H797" i="14"/>
  <c r="G797" i="14"/>
  <c r="F797" i="14"/>
  <c r="E797" i="14"/>
  <c r="D797" i="14"/>
  <c r="C786" i="14"/>
  <c r="C785" i="14"/>
  <c r="C784" i="14"/>
  <c r="C783" i="14"/>
  <c r="C782" i="14"/>
  <c r="C781" i="14"/>
  <c r="C780" i="14"/>
  <c r="C779" i="14"/>
  <c r="C778" i="14"/>
  <c r="C777" i="14"/>
  <c r="C776" i="14"/>
  <c r="C775" i="14"/>
  <c r="C774" i="14"/>
  <c r="C773" i="14"/>
  <c r="C772" i="14"/>
  <c r="C771" i="14"/>
  <c r="C770" i="14"/>
  <c r="C769" i="14"/>
  <c r="L786" i="14"/>
  <c r="K786" i="14"/>
  <c r="J786" i="14"/>
  <c r="I786" i="14"/>
  <c r="H786" i="14"/>
  <c r="G786" i="14"/>
  <c r="F786" i="14"/>
  <c r="E786" i="14"/>
  <c r="D786" i="14"/>
  <c r="L785" i="14"/>
  <c r="K785" i="14"/>
  <c r="J785" i="14"/>
  <c r="I785" i="14"/>
  <c r="H785" i="14"/>
  <c r="G785" i="14"/>
  <c r="F785" i="14"/>
  <c r="E785" i="14"/>
  <c r="D785" i="14"/>
  <c r="L784" i="14"/>
  <c r="K784" i="14"/>
  <c r="J784" i="14"/>
  <c r="I784" i="14"/>
  <c r="H784" i="14"/>
  <c r="G784" i="14"/>
  <c r="F784" i="14"/>
  <c r="E784" i="14"/>
  <c r="D784" i="14"/>
  <c r="L783" i="14"/>
  <c r="K783" i="14"/>
  <c r="J783" i="14"/>
  <c r="I783" i="14"/>
  <c r="H783" i="14"/>
  <c r="G783" i="14"/>
  <c r="F783" i="14"/>
  <c r="E783" i="14"/>
  <c r="D783" i="14"/>
  <c r="L782" i="14"/>
  <c r="K782" i="14"/>
  <c r="J782" i="14"/>
  <c r="I782" i="14"/>
  <c r="H782" i="14"/>
  <c r="G782" i="14"/>
  <c r="F782" i="14"/>
  <c r="E782" i="14"/>
  <c r="D782" i="14"/>
  <c r="L781" i="14"/>
  <c r="K781" i="14"/>
  <c r="J781" i="14"/>
  <c r="I781" i="14"/>
  <c r="H781" i="14"/>
  <c r="G781" i="14"/>
  <c r="F781" i="14"/>
  <c r="E781" i="14"/>
  <c r="D781" i="14"/>
  <c r="L780" i="14"/>
  <c r="K780" i="14"/>
  <c r="J780" i="14"/>
  <c r="I780" i="14"/>
  <c r="H780" i="14"/>
  <c r="G780" i="14"/>
  <c r="F780" i="14"/>
  <c r="E780" i="14"/>
  <c r="D780" i="14"/>
  <c r="L779" i="14"/>
  <c r="K779" i="14"/>
  <c r="J779" i="14"/>
  <c r="I779" i="14"/>
  <c r="H779" i="14"/>
  <c r="G779" i="14"/>
  <c r="F779" i="14"/>
  <c r="E779" i="14"/>
  <c r="D779" i="14"/>
  <c r="L778" i="14"/>
  <c r="K778" i="14"/>
  <c r="J778" i="14"/>
  <c r="I778" i="14"/>
  <c r="H778" i="14"/>
  <c r="G778" i="14"/>
  <c r="F778" i="14"/>
  <c r="E778" i="14"/>
  <c r="D778" i="14"/>
  <c r="L777" i="14"/>
  <c r="K777" i="14"/>
  <c r="J777" i="14"/>
  <c r="I777" i="14"/>
  <c r="H777" i="14"/>
  <c r="G777" i="14"/>
  <c r="F777" i="14"/>
  <c r="E777" i="14"/>
  <c r="D777" i="14"/>
  <c r="L776" i="14"/>
  <c r="K776" i="14"/>
  <c r="J776" i="14"/>
  <c r="I776" i="14"/>
  <c r="H776" i="14"/>
  <c r="G776" i="14"/>
  <c r="F776" i="14"/>
  <c r="E776" i="14"/>
  <c r="D776" i="14"/>
  <c r="L775" i="14"/>
  <c r="K775" i="14"/>
  <c r="J775" i="14"/>
  <c r="I775" i="14"/>
  <c r="H775" i="14"/>
  <c r="G775" i="14"/>
  <c r="F775" i="14"/>
  <c r="E775" i="14"/>
  <c r="D775" i="14"/>
  <c r="L774" i="14"/>
  <c r="K774" i="14"/>
  <c r="J774" i="14"/>
  <c r="I774" i="14"/>
  <c r="H774" i="14"/>
  <c r="G774" i="14"/>
  <c r="F774" i="14"/>
  <c r="E774" i="14"/>
  <c r="D774" i="14"/>
  <c r="L773" i="14"/>
  <c r="K773" i="14"/>
  <c r="J773" i="14"/>
  <c r="I773" i="14"/>
  <c r="H773" i="14"/>
  <c r="G773" i="14"/>
  <c r="F773" i="14"/>
  <c r="E773" i="14"/>
  <c r="D773" i="14"/>
  <c r="L772" i="14"/>
  <c r="K772" i="14"/>
  <c r="J772" i="14"/>
  <c r="I772" i="14"/>
  <c r="H772" i="14"/>
  <c r="G772" i="14"/>
  <c r="F772" i="14"/>
  <c r="E772" i="14"/>
  <c r="D772" i="14"/>
  <c r="L771" i="14"/>
  <c r="K771" i="14"/>
  <c r="J771" i="14"/>
  <c r="I771" i="14"/>
  <c r="H771" i="14"/>
  <c r="G771" i="14"/>
  <c r="F771" i="14"/>
  <c r="E771" i="14"/>
  <c r="D771" i="14"/>
  <c r="L770" i="14"/>
  <c r="K770" i="14"/>
  <c r="J770" i="14"/>
  <c r="I770" i="14"/>
  <c r="H770" i="14"/>
  <c r="G770" i="14"/>
  <c r="F770" i="14"/>
  <c r="E770" i="14"/>
  <c r="D770" i="14"/>
  <c r="L769" i="14"/>
  <c r="K769" i="14"/>
  <c r="J769" i="14"/>
  <c r="I769" i="14"/>
  <c r="H769" i="14"/>
  <c r="G769" i="14"/>
  <c r="F769" i="14"/>
  <c r="E769" i="14"/>
  <c r="D769" i="14"/>
  <c r="C758" i="14"/>
  <c r="C757" i="14"/>
  <c r="C756" i="14"/>
  <c r="C755" i="14"/>
  <c r="C754" i="14"/>
  <c r="C753" i="14"/>
  <c r="C752" i="14"/>
  <c r="C751" i="14"/>
  <c r="C750" i="14"/>
  <c r="C749" i="14"/>
  <c r="C748" i="14"/>
  <c r="C747" i="14"/>
  <c r="C746" i="14"/>
  <c r="C745" i="14"/>
  <c r="C744" i="14"/>
  <c r="C743" i="14"/>
  <c r="C742" i="14"/>
  <c r="C741" i="14"/>
  <c r="L758" i="14"/>
  <c r="K758" i="14"/>
  <c r="J758" i="14"/>
  <c r="I758" i="14"/>
  <c r="H758" i="14"/>
  <c r="G758" i="14"/>
  <c r="F758" i="14"/>
  <c r="E758" i="14"/>
  <c r="D758" i="14"/>
  <c r="L757" i="14"/>
  <c r="K757" i="14"/>
  <c r="J757" i="14"/>
  <c r="I757" i="14"/>
  <c r="H757" i="14"/>
  <c r="G757" i="14"/>
  <c r="F757" i="14"/>
  <c r="E757" i="14"/>
  <c r="D757" i="14"/>
  <c r="L756" i="14"/>
  <c r="K756" i="14"/>
  <c r="J756" i="14"/>
  <c r="I756" i="14"/>
  <c r="H756" i="14"/>
  <c r="G756" i="14"/>
  <c r="F756" i="14"/>
  <c r="E756" i="14"/>
  <c r="D756" i="14"/>
  <c r="L755" i="14"/>
  <c r="K755" i="14"/>
  <c r="J755" i="14"/>
  <c r="I755" i="14"/>
  <c r="H755" i="14"/>
  <c r="G755" i="14"/>
  <c r="F755" i="14"/>
  <c r="E755" i="14"/>
  <c r="D755" i="14"/>
  <c r="L754" i="14"/>
  <c r="K754" i="14"/>
  <c r="J754" i="14"/>
  <c r="I754" i="14"/>
  <c r="H754" i="14"/>
  <c r="G754" i="14"/>
  <c r="F754" i="14"/>
  <c r="E754" i="14"/>
  <c r="D754" i="14"/>
  <c r="L753" i="14"/>
  <c r="K753" i="14"/>
  <c r="J753" i="14"/>
  <c r="I753" i="14"/>
  <c r="H753" i="14"/>
  <c r="G753" i="14"/>
  <c r="F753" i="14"/>
  <c r="E753" i="14"/>
  <c r="D753" i="14"/>
  <c r="L752" i="14"/>
  <c r="K752" i="14"/>
  <c r="J752" i="14"/>
  <c r="I752" i="14"/>
  <c r="H752" i="14"/>
  <c r="G752" i="14"/>
  <c r="F752" i="14"/>
  <c r="E752" i="14"/>
  <c r="D752" i="14"/>
  <c r="L751" i="14"/>
  <c r="K751" i="14"/>
  <c r="J751" i="14"/>
  <c r="I751" i="14"/>
  <c r="H751" i="14"/>
  <c r="G751" i="14"/>
  <c r="F751" i="14"/>
  <c r="E751" i="14"/>
  <c r="D751" i="14"/>
  <c r="L750" i="14"/>
  <c r="K750" i="14"/>
  <c r="J750" i="14"/>
  <c r="I750" i="14"/>
  <c r="H750" i="14"/>
  <c r="G750" i="14"/>
  <c r="F750" i="14"/>
  <c r="E750" i="14"/>
  <c r="D750" i="14"/>
  <c r="L749" i="14"/>
  <c r="K749" i="14"/>
  <c r="J749" i="14"/>
  <c r="I749" i="14"/>
  <c r="H749" i="14"/>
  <c r="G749" i="14"/>
  <c r="F749" i="14"/>
  <c r="E749" i="14"/>
  <c r="D749" i="14"/>
  <c r="L748" i="14"/>
  <c r="K748" i="14"/>
  <c r="J748" i="14"/>
  <c r="I748" i="14"/>
  <c r="H748" i="14"/>
  <c r="G748" i="14"/>
  <c r="F748" i="14"/>
  <c r="E748" i="14"/>
  <c r="D748" i="14"/>
  <c r="L747" i="14"/>
  <c r="K747" i="14"/>
  <c r="J747" i="14"/>
  <c r="I747" i="14"/>
  <c r="H747" i="14"/>
  <c r="G747" i="14"/>
  <c r="F747" i="14"/>
  <c r="E747" i="14"/>
  <c r="D747" i="14"/>
  <c r="L746" i="14"/>
  <c r="K746" i="14"/>
  <c r="J746" i="14"/>
  <c r="I746" i="14"/>
  <c r="H746" i="14"/>
  <c r="G746" i="14"/>
  <c r="F746" i="14"/>
  <c r="E746" i="14"/>
  <c r="D746" i="14"/>
  <c r="L745" i="14"/>
  <c r="K745" i="14"/>
  <c r="J745" i="14"/>
  <c r="I745" i="14"/>
  <c r="H745" i="14"/>
  <c r="G745" i="14"/>
  <c r="F745" i="14"/>
  <c r="E745" i="14"/>
  <c r="D745" i="14"/>
  <c r="L744" i="14"/>
  <c r="K744" i="14"/>
  <c r="J744" i="14"/>
  <c r="I744" i="14"/>
  <c r="H744" i="14"/>
  <c r="G744" i="14"/>
  <c r="F744" i="14"/>
  <c r="E744" i="14"/>
  <c r="D744" i="14"/>
  <c r="L743" i="14"/>
  <c r="K743" i="14"/>
  <c r="J743" i="14"/>
  <c r="I743" i="14"/>
  <c r="H743" i="14"/>
  <c r="G743" i="14"/>
  <c r="F743" i="14"/>
  <c r="E743" i="14"/>
  <c r="D743" i="14"/>
  <c r="L742" i="14"/>
  <c r="K742" i="14"/>
  <c r="J742" i="14"/>
  <c r="I742" i="14"/>
  <c r="H742" i="14"/>
  <c r="G742" i="14"/>
  <c r="F742" i="14"/>
  <c r="E742" i="14"/>
  <c r="D742" i="14"/>
  <c r="L741" i="14"/>
  <c r="K741" i="14"/>
  <c r="J741" i="14"/>
  <c r="I741" i="14"/>
  <c r="H741" i="14"/>
  <c r="G741" i="14"/>
  <c r="F741" i="14"/>
  <c r="E741" i="14"/>
  <c r="D741" i="14"/>
  <c r="C730" i="14"/>
  <c r="C729" i="14"/>
  <c r="C728" i="14"/>
  <c r="C727" i="14"/>
  <c r="C726" i="14"/>
  <c r="C725" i="14"/>
  <c r="C724" i="14"/>
  <c r="C723" i="14"/>
  <c r="C722" i="14"/>
  <c r="C721" i="14"/>
  <c r="C720" i="14"/>
  <c r="C719" i="14"/>
  <c r="C718" i="14"/>
  <c r="C717" i="14"/>
  <c r="C716" i="14"/>
  <c r="C715" i="14"/>
  <c r="C714" i="14"/>
  <c r="C713" i="14"/>
  <c r="L730" i="14"/>
  <c r="K730" i="14"/>
  <c r="J730" i="14"/>
  <c r="I730" i="14"/>
  <c r="H730" i="14"/>
  <c r="G730" i="14"/>
  <c r="F730" i="14"/>
  <c r="E730" i="14"/>
  <c r="D730" i="14"/>
  <c r="L729" i="14"/>
  <c r="K729" i="14"/>
  <c r="J729" i="14"/>
  <c r="I729" i="14"/>
  <c r="H729" i="14"/>
  <c r="G729" i="14"/>
  <c r="F729" i="14"/>
  <c r="E729" i="14"/>
  <c r="D729" i="14"/>
  <c r="L728" i="14"/>
  <c r="K728" i="14"/>
  <c r="J728" i="14"/>
  <c r="I728" i="14"/>
  <c r="H728" i="14"/>
  <c r="G728" i="14"/>
  <c r="F728" i="14"/>
  <c r="E728" i="14"/>
  <c r="D728" i="14"/>
  <c r="L727" i="14"/>
  <c r="K727" i="14"/>
  <c r="J727" i="14"/>
  <c r="I727" i="14"/>
  <c r="H727" i="14"/>
  <c r="G727" i="14"/>
  <c r="F727" i="14"/>
  <c r="E727" i="14"/>
  <c r="D727" i="14"/>
  <c r="L726" i="14"/>
  <c r="K726" i="14"/>
  <c r="J726" i="14"/>
  <c r="I726" i="14"/>
  <c r="H726" i="14"/>
  <c r="G726" i="14"/>
  <c r="F726" i="14"/>
  <c r="E726" i="14"/>
  <c r="D726" i="14"/>
  <c r="L725" i="14"/>
  <c r="K725" i="14"/>
  <c r="J725" i="14"/>
  <c r="I725" i="14"/>
  <c r="H725" i="14"/>
  <c r="G725" i="14"/>
  <c r="F725" i="14"/>
  <c r="E725" i="14"/>
  <c r="D725" i="14"/>
  <c r="L724" i="14"/>
  <c r="K724" i="14"/>
  <c r="J724" i="14"/>
  <c r="I724" i="14"/>
  <c r="H724" i="14"/>
  <c r="G724" i="14"/>
  <c r="F724" i="14"/>
  <c r="E724" i="14"/>
  <c r="D724" i="14"/>
  <c r="L723" i="14"/>
  <c r="K723" i="14"/>
  <c r="J723" i="14"/>
  <c r="I723" i="14"/>
  <c r="H723" i="14"/>
  <c r="G723" i="14"/>
  <c r="F723" i="14"/>
  <c r="E723" i="14"/>
  <c r="D723" i="14"/>
  <c r="L722" i="14"/>
  <c r="K722" i="14"/>
  <c r="J722" i="14"/>
  <c r="I722" i="14"/>
  <c r="H722" i="14"/>
  <c r="G722" i="14"/>
  <c r="F722" i="14"/>
  <c r="E722" i="14"/>
  <c r="D722" i="14"/>
  <c r="L721" i="14"/>
  <c r="K721" i="14"/>
  <c r="J721" i="14"/>
  <c r="I721" i="14"/>
  <c r="H721" i="14"/>
  <c r="G721" i="14"/>
  <c r="F721" i="14"/>
  <c r="E721" i="14"/>
  <c r="D721" i="14"/>
  <c r="L720" i="14"/>
  <c r="K720" i="14"/>
  <c r="J720" i="14"/>
  <c r="I720" i="14"/>
  <c r="H720" i="14"/>
  <c r="G720" i="14"/>
  <c r="F720" i="14"/>
  <c r="E720" i="14"/>
  <c r="D720" i="14"/>
  <c r="L719" i="14"/>
  <c r="K719" i="14"/>
  <c r="J719" i="14"/>
  <c r="I719" i="14"/>
  <c r="H719" i="14"/>
  <c r="G719" i="14"/>
  <c r="F719" i="14"/>
  <c r="E719" i="14"/>
  <c r="D719" i="14"/>
  <c r="L718" i="14"/>
  <c r="K718" i="14"/>
  <c r="J718" i="14"/>
  <c r="I718" i="14"/>
  <c r="H718" i="14"/>
  <c r="G718" i="14"/>
  <c r="F718" i="14"/>
  <c r="E718" i="14"/>
  <c r="D718" i="14"/>
  <c r="L717" i="14"/>
  <c r="K717" i="14"/>
  <c r="J717" i="14"/>
  <c r="I717" i="14"/>
  <c r="H717" i="14"/>
  <c r="G717" i="14"/>
  <c r="F717" i="14"/>
  <c r="E717" i="14"/>
  <c r="D717" i="14"/>
  <c r="L716" i="14"/>
  <c r="K716" i="14"/>
  <c r="J716" i="14"/>
  <c r="I716" i="14"/>
  <c r="H716" i="14"/>
  <c r="G716" i="14"/>
  <c r="F716" i="14"/>
  <c r="E716" i="14"/>
  <c r="D716" i="14"/>
  <c r="L715" i="14"/>
  <c r="K715" i="14"/>
  <c r="J715" i="14"/>
  <c r="I715" i="14"/>
  <c r="H715" i="14"/>
  <c r="G715" i="14"/>
  <c r="F715" i="14"/>
  <c r="E715" i="14"/>
  <c r="D715" i="14"/>
  <c r="L714" i="14"/>
  <c r="K714" i="14"/>
  <c r="J714" i="14"/>
  <c r="I714" i="14"/>
  <c r="H714" i="14"/>
  <c r="G714" i="14"/>
  <c r="F714" i="14"/>
  <c r="E714" i="14"/>
  <c r="D714" i="14"/>
  <c r="L713" i="14"/>
  <c r="K713" i="14"/>
  <c r="J713" i="14"/>
  <c r="I713" i="14"/>
  <c r="H713" i="14"/>
  <c r="G713" i="14"/>
  <c r="F713" i="14"/>
  <c r="E713" i="14"/>
  <c r="D713" i="14"/>
  <c r="C692" i="14"/>
  <c r="C691" i="14"/>
  <c r="C690" i="14"/>
  <c r="C689" i="14"/>
  <c r="C688" i="14"/>
  <c r="C687" i="14"/>
  <c r="C686" i="14"/>
  <c r="C685" i="14"/>
  <c r="C684" i="14"/>
  <c r="C683" i="14"/>
  <c r="C682" i="14"/>
  <c r="C681" i="14"/>
  <c r="C680" i="14"/>
  <c r="C679" i="14"/>
  <c r="C675" i="14"/>
  <c r="C674" i="14"/>
  <c r="C669" i="14"/>
  <c r="C668" i="14"/>
  <c r="L692" i="14"/>
  <c r="K692" i="14"/>
  <c r="J692" i="14"/>
  <c r="I692" i="14"/>
  <c r="H692" i="14"/>
  <c r="G692" i="14"/>
  <c r="F692" i="14"/>
  <c r="E692" i="14"/>
  <c r="D692" i="14"/>
  <c r="L691" i="14"/>
  <c r="K691" i="14"/>
  <c r="J691" i="14"/>
  <c r="I691" i="14"/>
  <c r="H691" i="14"/>
  <c r="G691" i="14"/>
  <c r="F691" i="14"/>
  <c r="E691" i="14"/>
  <c r="D691" i="14"/>
  <c r="L690" i="14"/>
  <c r="K690" i="14"/>
  <c r="J690" i="14"/>
  <c r="I690" i="14"/>
  <c r="H690" i="14"/>
  <c r="G690" i="14"/>
  <c r="F690" i="14"/>
  <c r="E690" i="14"/>
  <c r="D690" i="14"/>
  <c r="L689" i="14"/>
  <c r="K689" i="14"/>
  <c r="J689" i="14"/>
  <c r="I689" i="14"/>
  <c r="H689" i="14"/>
  <c r="G689" i="14"/>
  <c r="F689" i="14"/>
  <c r="E689" i="14"/>
  <c r="D689" i="14"/>
  <c r="L688" i="14"/>
  <c r="K688" i="14"/>
  <c r="J688" i="14"/>
  <c r="I688" i="14"/>
  <c r="H688" i="14"/>
  <c r="G688" i="14"/>
  <c r="F688" i="14"/>
  <c r="E688" i="14"/>
  <c r="D688" i="14"/>
  <c r="L687" i="14"/>
  <c r="K687" i="14"/>
  <c r="J687" i="14"/>
  <c r="I687" i="14"/>
  <c r="H687" i="14"/>
  <c r="G687" i="14"/>
  <c r="F687" i="14"/>
  <c r="E687" i="14"/>
  <c r="D687" i="14"/>
  <c r="L686" i="14"/>
  <c r="K686" i="14"/>
  <c r="J686" i="14"/>
  <c r="I686" i="14"/>
  <c r="H686" i="14"/>
  <c r="G686" i="14"/>
  <c r="F686" i="14"/>
  <c r="E686" i="14"/>
  <c r="D686" i="14"/>
  <c r="L685" i="14"/>
  <c r="K685" i="14"/>
  <c r="J685" i="14"/>
  <c r="I685" i="14"/>
  <c r="H685" i="14"/>
  <c r="G685" i="14"/>
  <c r="F685" i="14"/>
  <c r="E685" i="14"/>
  <c r="D685" i="14"/>
  <c r="L684" i="14"/>
  <c r="K684" i="14"/>
  <c r="J684" i="14"/>
  <c r="I684" i="14"/>
  <c r="H684" i="14"/>
  <c r="G684" i="14"/>
  <c r="F684" i="14"/>
  <c r="E684" i="14"/>
  <c r="D684" i="14"/>
  <c r="L683" i="14"/>
  <c r="K683" i="14"/>
  <c r="J683" i="14"/>
  <c r="I683" i="14"/>
  <c r="H683" i="14"/>
  <c r="G683" i="14"/>
  <c r="F683" i="14"/>
  <c r="E683" i="14"/>
  <c r="D683" i="14"/>
  <c r="L682" i="14"/>
  <c r="K682" i="14"/>
  <c r="J682" i="14"/>
  <c r="I682" i="14"/>
  <c r="H682" i="14"/>
  <c r="G682" i="14"/>
  <c r="F682" i="14"/>
  <c r="E682" i="14"/>
  <c r="D682" i="14"/>
  <c r="L681" i="14"/>
  <c r="K681" i="14"/>
  <c r="J681" i="14"/>
  <c r="I681" i="14"/>
  <c r="H681" i="14"/>
  <c r="G681" i="14"/>
  <c r="F681" i="14"/>
  <c r="E681" i="14"/>
  <c r="D681" i="14"/>
  <c r="L680" i="14"/>
  <c r="K680" i="14"/>
  <c r="J680" i="14"/>
  <c r="I680" i="14"/>
  <c r="H680" i="14"/>
  <c r="G680" i="14"/>
  <c r="F680" i="14"/>
  <c r="E680" i="14"/>
  <c r="D680" i="14"/>
  <c r="L679" i="14"/>
  <c r="K679" i="14"/>
  <c r="J679" i="14"/>
  <c r="I679" i="14"/>
  <c r="H679" i="14"/>
  <c r="G679" i="14"/>
  <c r="F679" i="14"/>
  <c r="E679" i="14"/>
  <c r="D679" i="14"/>
  <c r="L675" i="14"/>
  <c r="K675" i="14"/>
  <c r="J675" i="14"/>
  <c r="I675" i="14"/>
  <c r="H675" i="14"/>
  <c r="G675" i="14"/>
  <c r="F675" i="14"/>
  <c r="E675" i="14"/>
  <c r="D675" i="14"/>
  <c r="L674" i="14"/>
  <c r="K674" i="14"/>
  <c r="J674" i="14"/>
  <c r="I674" i="14"/>
  <c r="H674" i="14"/>
  <c r="G674" i="14"/>
  <c r="F674" i="14"/>
  <c r="E674" i="14"/>
  <c r="D674" i="14"/>
  <c r="L669" i="14"/>
  <c r="K669" i="14"/>
  <c r="J669" i="14"/>
  <c r="I669" i="14"/>
  <c r="H669" i="14"/>
  <c r="G669" i="14"/>
  <c r="F669" i="14"/>
  <c r="E669" i="14"/>
  <c r="D669" i="14"/>
  <c r="L668" i="14"/>
  <c r="K668" i="14"/>
  <c r="J668" i="14"/>
  <c r="I668" i="14"/>
  <c r="H668" i="14"/>
  <c r="G668" i="14"/>
  <c r="F668" i="14"/>
  <c r="E668" i="14"/>
  <c r="D668" i="14"/>
  <c r="C664" i="14"/>
  <c r="C663" i="14"/>
  <c r="C662" i="14"/>
  <c r="C661" i="14"/>
  <c r="C660" i="14"/>
  <c r="C659" i="14"/>
  <c r="C658" i="14"/>
  <c r="C657" i="14"/>
  <c r="C656" i="14"/>
  <c r="C655" i="14"/>
  <c r="C654" i="14"/>
  <c r="C653" i="14"/>
  <c r="C652" i="14"/>
  <c r="C651" i="14"/>
  <c r="C647" i="14"/>
  <c r="C646" i="14"/>
  <c r="C641" i="14"/>
  <c r="C640" i="14"/>
  <c r="L664" i="14"/>
  <c r="K664" i="14"/>
  <c r="J664" i="14"/>
  <c r="I664" i="14"/>
  <c r="H664" i="14"/>
  <c r="G664" i="14"/>
  <c r="F664" i="14"/>
  <c r="E664" i="14"/>
  <c r="D664" i="14"/>
  <c r="L663" i="14"/>
  <c r="K663" i="14"/>
  <c r="J663" i="14"/>
  <c r="I663" i="14"/>
  <c r="H663" i="14"/>
  <c r="G663" i="14"/>
  <c r="F663" i="14"/>
  <c r="E663" i="14"/>
  <c r="D663" i="14"/>
  <c r="L662" i="14"/>
  <c r="K662" i="14"/>
  <c r="J662" i="14"/>
  <c r="I662" i="14"/>
  <c r="H662" i="14"/>
  <c r="G662" i="14"/>
  <c r="F662" i="14"/>
  <c r="E662" i="14"/>
  <c r="D662" i="14"/>
  <c r="L661" i="14"/>
  <c r="K661" i="14"/>
  <c r="J661" i="14"/>
  <c r="I661" i="14"/>
  <c r="H661" i="14"/>
  <c r="G661" i="14"/>
  <c r="F661" i="14"/>
  <c r="E661" i="14"/>
  <c r="D661" i="14"/>
  <c r="L660" i="14"/>
  <c r="K660" i="14"/>
  <c r="J660" i="14"/>
  <c r="I660" i="14"/>
  <c r="H660" i="14"/>
  <c r="G660" i="14"/>
  <c r="F660" i="14"/>
  <c r="E660" i="14"/>
  <c r="D660" i="14"/>
  <c r="L659" i="14"/>
  <c r="K659" i="14"/>
  <c r="J659" i="14"/>
  <c r="I659" i="14"/>
  <c r="H659" i="14"/>
  <c r="G659" i="14"/>
  <c r="F659" i="14"/>
  <c r="E659" i="14"/>
  <c r="D659" i="14"/>
  <c r="L658" i="14"/>
  <c r="K658" i="14"/>
  <c r="J658" i="14"/>
  <c r="I658" i="14"/>
  <c r="H658" i="14"/>
  <c r="G658" i="14"/>
  <c r="F658" i="14"/>
  <c r="E658" i="14"/>
  <c r="D658" i="14"/>
  <c r="L657" i="14"/>
  <c r="K657" i="14"/>
  <c r="J657" i="14"/>
  <c r="I657" i="14"/>
  <c r="H657" i="14"/>
  <c r="G657" i="14"/>
  <c r="F657" i="14"/>
  <c r="E657" i="14"/>
  <c r="D657" i="14"/>
  <c r="L656" i="14"/>
  <c r="K656" i="14"/>
  <c r="J656" i="14"/>
  <c r="I656" i="14"/>
  <c r="H656" i="14"/>
  <c r="G656" i="14"/>
  <c r="F656" i="14"/>
  <c r="E656" i="14"/>
  <c r="D656" i="14"/>
  <c r="L655" i="14"/>
  <c r="K655" i="14"/>
  <c r="J655" i="14"/>
  <c r="I655" i="14"/>
  <c r="H655" i="14"/>
  <c r="G655" i="14"/>
  <c r="F655" i="14"/>
  <c r="E655" i="14"/>
  <c r="D655" i="14"/>
  <c r="L654" i="14"/>
  <c r="K654" i="14"/>
  <c r="J654" i="14"/>
  <c r="I654" i="14"/>
  <c r="H654" i="14"/>
  <c r="G654" i="14"/>
  <c r="F654" i="14"/>
  <c r="E654" i="14"/>
  <c r="D654" i="14"/>
  <c r="L653" i="14"/>
  <c r="K653" i="14"/>
  <c r="J653" i="14"/>
  <c r="I653" i="14"/>
  <c r="H653" i="14"/>
  <c r="G653" i="14"/>
  <c r="F653" i="14"/>
  <c r="E653" i="14"/>
  <c r="D653" i="14"/>
  <c r="L652" i="14"/>
  <c r="K652" i="14"/>
  <c r="J652" i="14"/>
  <c r="I652" i="14"/>
  <c r="H652" i="14"/>
  <c r="G652" i="14"/>
  <c r="F652" i="14"/>
  <c r="E652" i="14"/>
  <c r="D652" i="14"/>
  <c r="L651" i="14"/>
  <c r="K651" i="14"/>
  <c r="J651" i="14"/>
  <c r="I651" i="14"/>
  <c r="H651" i="14"/>
  <c r="G651" i="14"/>
  <c r="F651" i="14"/>
  <c r="E651" i="14"/>
  <c r="D651" i="14"/>
  <c r="L647" i="14"/>
  <c r="K647" i="14"/>
  <c r="J647" i="14"/>
  <c r="I647" i="14"/>
  <c r="H647" i="14"/>
  <c r="G647" i="14"/>
  <c r="F647" i="14"/>
  <c r="E647" i="14"/>
  <c r="D647" i="14"/>
  <c r="L646" i="14"/>
  <c r="K646" i="14"/>
  <c r="J646" i="14"/>
  <c r="I646" i="14"/>
  <c r="H646" i="14"/>
  <c r="G646" i="14"/>
  <c r="F646" i="14"/>
  <c r="E646" i="14"/>
  <c r="D646" i="14"/>
  <c r="L641" i="14"/>
  <c r="K641" i="14"/>
  <c r="J641" i="14"/>
  <c r="I641" i="14"/>
  <c r="H641" i="14"/>
  <c r="G641" i="14"/>
  <c r="F641" i="14"/>
  <c r="E641" i="14"/>
  <c r="D641" i="14"/>
  <c r="L640" i="14"/>
  <c r="K640" i="14"/>
  <c r="J640" i="14"/>
  <c r="I640" i="14"/>
  <c r="H640" i="14"/>
  <c r="G640" i="14"/>
  <c r="F640" i="14"/>
  <c r="E640" i="14"/>
  <c r="D640" i="14"/>
  <c r="C636" i="14"/>
  <c r="C635" i="14"/>
  <c r="C634" i="14"/>
  <c r="C633" i="14"/>
  <c r="C632" i="14"/>
  <c r="C631" i="14"/>
  <c r="C630" i="14"/>
  <c r="C629" i="14"/>
  <c r="C628" i="14"/>
  <c r="C627" i="14"/>
  <c r="C626" i="14"/>
  <c r="C625" i="14"/>
  <c r="C624" i="14"/>
  <c r="C623" i="14"/>
  <c r="C619" i="14"/>
  <c r="C618" i="14"/>
  <c r="C613" i="14"/>
  <c r="C612" i="14"/>
  <c r="C622" i="14"/>
  <c r="L636" i="14"/>
  <c r="K636" i="14"/>
  <c r="J636" i="14"/>
  <c r="I636" i="14"/>
  <c r="H636" i="14"/>
  <c r="G636" i="14"/>
  <c r="F636" i="14"/>
  <c r="E636" i="14"/>
  <c r="D636" i="14"/>
  <c r="L635" i="14"/>
  <c r="K635" i="14"/>
  <c r="J635" i="14"/>
  <c r="I635" i="14"/>
  <c r="H635" i="14"/>
  <c r="G635" i="14"/>
  <c r="F635" i="14"/>
  <c r="E635" i="14"/>
  <c r="D635" i="14"/>
  <c r="L634" i="14"/>
  <c r="K634" i="14"/>
  <c r="J634" i="14"/>
  <c r="I634" i="14"/>
  <c r="H634" i="14"/>
  <c r="G634" i="14"/>
  <c r="F634" i="14"/>
  <c r="E634" i="14"/>
  <c r="D634" i="14"/>
  <c r="L633" i="14"/>
  <c r="K633" i="14"/>
  <c r="J633" i="14"/>
  <c r="I633" i="14"/>
  <c r="H633" i="14"/>
  <c r="G633" i="14"/>
  <c r="F633" i="14"/>
  <c r="E633" i="14"/>
  <c r="D633" i="14"/>
  <c r="L632" i="14"/>
  <c r="K632" i="14"/>
  <c r="J632" i="14"/>
  <c r="I632" i="14"/>
  <c r="H632" i="14"/>
  <c r="G632" i="14"/>
  <c r="F632" i="14"/>
  <c r="E632" i="14"/>
  <c r="D632" i="14"/>
  <c r="L631" i="14"/>
  <c r="K631" i="14"/>
  <c r="J631" i="14"/>
  <c r="I631" i="14"/>
  <c r="H631" i="14"/>
  <c r="G631" i="14"/>
  <c r="F631" i="14"/>
  <c r="E631" i="14"/>
  <c r="D631" i="14"/>
  <c r="L630" i="14"/>
  <c r="K630" i="14"/>
  <c r="J630" i="14"/>
  <c r="I630" i="14"/>
  <c r="H630" i="14"/>
  <c r="G630" i="14"/>
  <c r="F630" i="14"/>
  <c r="E630" i="14"/>
  <c r="D630" i="14"/>
  <c r="L629" i="14"/>
  <c r="K629" i="14"/>
  <c r="J629" i="14"/>
  <c r="I629" i="14"/>
  <c r="H629" i="14"/>
  <c r="G629" i="14"/>
  <c r="F629" i="14"/>
  <c r="E629" i="14"/>
  <c r="D629" i="14"/>
  <c r="L628" i="14"/>
  <c r="K628" i="14"/>
  <c r="J628" i="14"/>
  <c r="I628" i="14"/>
  <c r="H628" i="14"/>
  <c r="G628" i="14"/>
  <c r="F628" i="14"/>
  <c r="E628" i="14"/>
  <c r="D628" i="14"/>
  <c r="L627" i="14"/>
  <c r="K627" i="14"/>
  <c r="J627" i="14"/>
  <c r="I627" i="14"/>
  <c r="H627" i="14"/>
  <c r="G627" i="14"/>
  <c r="F627" i="14"/>
  <c r="E627" i="14"/>
  <c r="D627" i="14"/>
  <c r="L626" i="14"/>
  <c r="K626" i="14"/>
  <c r="J626" i="14"/>
  <c r="I626" i="14"/>
  <c r="H626" i="14"/>
  <c r="G626" i="14"/>
  <c r="F626" i="14"/>
  <c r="E626" i="14"/>
  <c r="D626" i="14"/>
  <c r="L625" i="14"/>
  <c r="K625" i="14"/>
  <c r="J625" i="14"/>
  <c r="I625" i="14"/>
  <c r="H625" i="14"/>
  <c r="G625" i="14"/>
  <c r="F625" i="14"/>
  <c r="E625" i="14"/>
  <c r="D625" i="14"/>
  <c r="L624" i="14"/>
  <c r="K624" i="14"/>
  <c r="J624" i="14"/>
  <c r="I624" i="14"/>
  <c r="H624" i="14"/>
  <c r="G624" i="14"/>
  <c r="F624" i="14"/>
  <c r="E624" i="14"/>
  <c r="D624" i="14"/>
  <c r="L623" i="14"/>
  <c r="K623" i="14"/>
  <c r="J623" i="14"/>
  <c r="I623" i="14"/>
  <c r="H623" i="14"/>
  <c r="G623" i="14"/>
  <c r="F623" i="14"/>
  <c r="E623" i="14"/>
  <c r="D623" i="14"/>
  <c r="L619" i="14"/>
  <c r="K619" i="14"/>
  <c r="J619" i="14"/>
  <c r="I619" i="14"/>
  <c r="H619" i="14"/>
  <c r="G619" i="14"/>
  <c r="F619" i="14"/>
  <c r="E619" i="14"/>
  <c r="D619" i="14"/>
  <c r="L618" i="14"/>
  <c r="K618" i="14"/>
  <c r="J618" i="14"/>
  <c r="I618" i="14"/>
  <c r="H618" i="14"/>
  <c r="G618" i="14"/>
  <c r="F618" i="14"/>
  <c r="E618" i="14"/>
  <c r="D618" i="14"/>
  <c r="L613" i="14"/>
  <c r="K613" i="14"/>
  <c r="J613" i="14"/>
  <c r="I613" i="14"/>
  <c r="H613" i="14"/>
  <c r="G613" i="14"/>
  <c r="F613" i="14"/>
  <c r="E613" i="14"/>
  <c r="D613" i="14"/>
  <c r="L612" i="14"/>
  <c r="K612" i="14"/>
  <c r="J612" i="14"/>
  <c r="I612" i="14"/>
  <c r="H612" i="14"/>
  <c r="G612" i="14"/>
  <c r="F612" i="14"/>
  <c r="E612" i="14"/>
  <c r="D612" i="14"/>
  <c r="C608" i="14"/>
  <c r="C607" i="14"/>
  <c r="C606" i="14"/>
  <c r="C605" i="14"/>
  <c r="C604" i="14"/>
  <c r="C603" i="14"/>
  <c r="C602" i="14"/>
  <c r="C601" i="14"/>
  <c r="C600" i="14"/>
  <c r="C599" i="14"/>
  <c r="C598" i="14"/>
  <c r="C597" i="14"/>
  <c r="C596" i="14"/>
  <c r="C595" i="14"/>
  <c r="C591" i="14"/>
  <c r="C590" i="14"/>
  <c r="C585" i="14"/>
  <c r="C584" i="14"/>
  <c r="L608" i="14"/>
  <c r="K608" i="14"/>
  <c r="J608" i="14"/>
  <c r="I608" i="14"/>
  <c r="H608" i="14"/>
  <c r="G608" i="14"/>
  <c r="F608" i="14"/>
  <c r="E608" i="14"/>
  <c r="D608" i="14"/>
  <c r="L607" i="14"/>
  <c r="K607" i="14"/>
  <c r="J607" i="14"/>
  <c r="I607" i="14"/>
  <c r="H607" i="14"/>
  <c r="G607" i="14"/>
  <c r="F607" i="14"/>
  <c r="E607" i="14"/>
  <c r="D607" i="14"/>
  <c r="L606" i="14"/>
  <c r="K606" i="14"/>
  <c r="J606" i="14"/>
  <c r="I606" i="14"/>
  <c r="H606" i="14"/>
  <c r="G606" i="14"/>
  <c r="F606" i="14"/>
  <c r="E606" i="14"/>
  <c r="D606" i="14"/>
  <c r="L605" i="14"/>
  <c r="K605" i="14"/>
  <c r="J605" i="14"/>
  <c r="I605" i="14"/>
  <c r="H605" i="14"/>
  <c r="G605" i="14"/>
  <c r="F605" i="14"/>
  <c r="E605" i="14"/>
  <c r="D605" i="14"/>
  <c r="L604" i="14"/>
  <c r="K604" i="14"/>
  <c r="J604" i="14"/>
  <c r="I604" i="14"/>
  <c r="H604" i="14"/>
  <c r="G604" i="14"/>
  <c r="F604" i="14"/>
  <c r="E604" i="14"/>
  <c r="D604" i="14"/>
  <c r="L603" i="14"/>
  <c r="K603" i="14"/>
  <c r="J603" i="14"/>
  <c r="I603" i="14"/>
  <c r="H603" i="14"/>
  <c r="G603" i="14"/>
  <c r="F603" i="14"/>
  <c r="E603" i="14"/>
  <c r="D603" i="14"/>
  <c r="L602" i="14"/>
  <c r="K602" i="14"/>
  <c r="J602" i="14"/>
  <c r="I602" i="14"/>
  <c r="H602" i="14"/>
  <c r="G602" i="14"/>
  <c r="F602" i="14"/>
  <c r="E602" i="14"/>
  <c r="D602" i="14"/>
  <c r="L601" i="14"/>
  <c r="K601" i="14"/>
  <c r="J601" i="14"/>
  <c r="I601" i="14"/>
  <c r="H601" i="14"/>
  <c r="G601" i="14"/>
  <c r="F601" i="14"/>
  <c r="E601" i="14"/>
  <c r="D601" i="14"/>
  <c r="L600" i="14"/>
  <c r="K600" i="14"/>
  <c r="J600" i="14"/>
  <c r="I600" i="14"/>
  <c r="H600" i="14"/>
  <c r="G600" i="14"/>
  <c r="F600" i="14"/>
  <c r="E600" i="14"/>
  <c r="D600" i="14"/>
  <c r="L599" i="14"/>
  <c r="K599" i="14"/>
  <c r="J599" i="14"/>
  <c r="I599" i="14"/>
  <c r="H599" i="14"/>
  <c r="G599" i="14"/>
  <c r="F599" i="14"/>
  <c r="E599" i="14"/>
  <c r="D599" i="14"/>
  <c r="L598" i="14"/>
  <c r="K598" i="14"/>
  <c r="J598" i="14"/>
  <c r="I598" i="14"/>
  <c r="H598" i="14"/>
  <c r="G598" i="14"/>
  <c r="F598" i="14"/>
  <c r="E598" i="14"/>
  <c r="D598" i="14"/>
  <c r="L597" i="14"/>
  <c r="K597" i="14"/>
  <c r="J597" i="14"/>
  <c r="I597" i="14"/>
  <c r="H597" i="14"/>
  <c r="G597" i="14"/>
  <c r="F597" i="14"/>
  <c r="E597" i="14"/>
  <c r="D597" i="14"/>
  <c r="L596" i="14"/>
  <c r="K596" i="14"/>
  <c r="J596" i="14"/>
  <c r="I596" i="14"/>
  <c r="H596" i="14"/>
  <c r="G596" i="14"/>
  <c r="F596" i="14"/>
  <c r="E596" i="14"/>
  <c r="D596" i="14"/>
  <c r="L595" i="14"/>
  <c r="K595" i="14"/>
  <c r="J595" i="14"/>
  <c r="I595" i="14"/>
  <c r="H595" i="14"/>
  <c r="G595" i="14"/>
  <c r="F595" i="14"/>
  <c r="E595" i="14"/>
  <c r="D595" i="14"/>
  <c r="L591" i="14"/>
  <c r="K591" i="14"/>
  <c r="J591" i="14"/>
  <c r="I591" i="14"/>
  <c r="H591" i="14"/>
  <c r="G591" i="14"/>
  <c r="F591" i="14"/>
  <c r="E591" i="14"/>
  <c r="D591" i="14"/>
  <c r="L590" i="14"/>
  <c r="K590" i="14"/>
  <c r="J590" i="14"/>
  <c r="I590" i="14"/>
  <c r="H590" i="14"/>
  <c r="G590" i="14"/>
  <c r="F590" i="14"/>
  <c r="E590" i="14"/>
  <c r="D590" i="14"/>
  <c r="L585" i="14"/>
  <c r="K585" i="14"/>
  <c r="J585" i="14"/>
  <c r="I585" i="14"/>
  <c r="H585" i="14"/>
  <c r="G585" i="14"/>
  <c r="F585" i="14"/>
  <c r="E585" i="14"/>
  <c r="D585" i="14"/>
  <c r="L584" i="14"/>
  <c r="K584" i="14"/>
  <c r="J584" i="14"/>
  <c r="I584" i="14"/>
  <c r="H584" i="14"/>
  <c r="G584" i="14"/>
  <c r="F584" i="14"/>
  <c r="E584" i="14"/>
  <c r="D584" i="14"/>
  <c r="C580" i="14"/>
  <c r="C579" i="14"/>
  <c r="C578" i="14"/>
  <c r="C577" i="14"/>
  <c r="C576" i="14"/>
  <c r="C575" i="14"/>
  <c r="C574" i="14"/>
  <c r="C573" i="14"/>
  <c r="C572" i="14"/>
  <c r="C571" i="14"/>
  <c r="C570" i="14"/>
  <c r="C569" i="14"/>
  <c r="C568" i="14"/>
  <c r="C567" i="14"/>
  <c r="C566" i="14"/>
  <c r="C565" i="14"/>
  <c r="C564" i="14"/>
  <c r="C563" i="14"/>
  <c r="C552" i="14"/>
  <c r="C551" i="14"/>
  <c r="C550" i="14"/>
  <c r="C549" i="14"/>
  <c r="C548" i="14"/>
  <c r="C547" i="14"/>
  <c r="C546" i="14"/>
  <c r="C545" i="14"/>
  <c r="C544" i="14"/>
  <c r="C543" i="14"/>
  <c r="C542" i="14"/>
  <c r="C541" i="14"/>
  <c r="C540" i="14"/>
  <c r="C539" i="14"/>
  <c r="C538" i="14"/>
  <c r="C537" i="14"/>
  <c r="C536" i="14"/>
  <c r="C535" i="14"/>
  <c r="L552" i="14"/>
  <c r="K552" i="14"/>
  <c r="J552" i="14"/>
  <c r="I552" i="14"/>
  <c r="H552" i="14"/>
  <c r="G552" i="14"/>
  <c r="F552" i="14"/>
  <c r="E552" i="14"/>
  <c r="D552" i="14"/>
  <c r="L551" i="14"/>
  <c r="K551" i="14"/>
  <c r="J551" i="14"/>
  <c r="I551" i="14"/>
  <c r="H551" i="14"/>
  <c r="G551" i="14"/>
  <c r="F551" i="14"/>
  <c r="E551" i="14"/>
  <c r="D551" i="14"/>
  <c r="L550" i="14"/>
  <c r="K550" i="14"/>
  <c r="J550" i="14"/>
  <c r="I550" i="14"/>
  <c r="H550" i="14"/>
  <c r="G550" i="14"/>
  <c r="F550" i="14"/>
  <c r="E550" i="14"/>
  <c r="D550" i="14"/>
  <c r="L549" i="14"/>
  <c r="K549" i="14"/>
  <c r="J549" i="14"/>
  <c r="I549" i="14"/>
  <c r="H549" i="14"/>
  <c r="G549" i="14"/>
  <c r="F549" i="14"/>
  <c r="E549" i="14"/>
  <c r="D549" i="14"/>
  <c r="L548" i="14"/>
  <c r="K548" i="14"/>
  <c r="J548" i="14"/>
  <c r="I548" i="14"/>
  <c r="H548" i="14"/>
  <c r="G548" i="14"/>
  <c r="F548" i="14"/>
  <c r="E548" i="14"/>
  <c r="D548" i="14"/>
  <c r="L547" i="14"/>
  <c r="K547" i="14"/>
  <c r="J547" i="14"/>
  <c r="I547" i="14"/>
  <c r="H547" i="14"/>
  <c r="G547" i="14"/>
  <c r="F547" i="14"/>
  <c r="E547" i="14"/>
  <c r="D547" i="14"/>
  <c r="L546" i="14"/>
  <c r="K546" i="14"/>
  <c r="J546" i="14"/>
  <c r="I546" i="14"/>
  <c r="H546" i="14"/>
  <c r="G546" i="14"/>
  <c r="F546" i="14"/>
  <c r="E546" i="14"/>
  <c r="D546" i="14"/>
  <c r="L545" i="14"/>
  <c r="K545" i="14"/>
  <c r="J545" i="14"/>
  <c r="I545" i="14"/>
  <c r="H545" i="14"/>
  <c r="G545" i="14"/>
  <c r="F545" i="14"/>
  <c r="E545" i="14"/>
  <c r="D545" i="14"/>
  <c r="L544" i="14"/>
  <c r="K544" i="14"/>
  <c r="J544" i="14"/>
  <c r="I544" i="14"/>
  <c r="H544" i="14"/>
  <c r="G544" i="14"/>
  <c r="F544" i="14"/>
  <c r="E544" i="14"/>
  <c r="D544" i="14"/>
  <c r="L543" i="14"/>
  <c r="K543" i="14"/>
  <c r="J543" i="14"/>
  <c r="I543" i="14"/>
  <c r="H543" i="14"/>
  <c r="G543" i="14"/>
  <c r="F543" i="14"/>
  <c r="E543" i="14"/>
  <c r="D543" i="14"/>
  <c r="L542" i="14"/>
  <c r="K542" i="14"/>
  <c r="J542" i="14"/>
  <c r="I542" i="14"/>
  <c r="H542" i="14"/>
  <c r="G542" i="14"/>
  <c r="F542" i="14"/>
  <c r="E542" i="14"/>
  <c r="D542" i="14"/>
  <c r="L541" i="14"/>
  <c r="K541" i="14"/>
  <c r="J541" i="14"/>
  <c r="I541" i="14"/>
  <c r="H541" i="14"/>
  <c r="G541" i="14"/>
  <c r="F541" i="14"/>
  <c r="E541" i="14"/>
  <c r="D541" i="14"/>
  <c r="L540" i="14"/>
  <c r="K540" i="14"/>
  <c r="J540" i="14"/>
  <c r="I540" i="14"/>
  <c r="H540" i="14"/>
  <c r="G540" i="14"/>
  <c r="F540" i="14"/>
  <c r="E540" i="14"/>
  <c r="D540" i="14"/>
  <c r="L539" i="14"/>
  <c r="K539" i="14"/>
  <c r="J539" i="14"/>
  <c r="I539" i="14"/>
  <c r="H539" i="14"/>
  <c r="G539" i="14"/>
  <c r="F539" i="14"/>
  <c r="E539" i="14"/>
  <c r="D539" i="14"/>
  <c r="L538" i="14"/>
  <c r="K538" i="14"/>
  <c r="J538" i="14"/>
  <c r="I538" i="14"/>
  <c r="H538" i="14"/>
  <c r="G538" i="14"/>
  <c r="F538" i="14"/>
  <c r="E538" i="14"/>
  <c r="D538" i="14"/>
  <c r="L537" i="14"/>
  <c r="K537" i="14"/>
  <c r="J537" i="14"/>
  <c r="I537" i="14"/>
  <c r="H537" i="14"/>
  <c r="G537" i="14"/>
  <c r="F537" i="14"/>
  <c r="E537" i="14"/>
  <c r="D537" i="14"/>
  <c r="L536" i="14"/>
  <c r="K536" i="14"/>
  <c r="J536" i="14"/>
  <c r="I536" i="14"/>
  <c r="H536" i="14"/>
  <c r="G536" i="14"/>
  <c r="F536" i="14"/>
  <c r="E536" i="14"/>
  <c r="D536" i="14"/>
  <c r="L535" i="14"/>
  <c r="K535" i="14"/>
  <c r="J535" i="14"/>
  <c r="I535" i="14"/>
  <c r="H535" i="14"/>
  <c r="G535" i="14"/>
  <c r="F535" i="14"/>
  <c r="E535" i="14"/>
  <c r="D535" i="14"/>
  <c r="L534" i="14"/>
  <c r="K534" i="14"/>
  <c r="J534" i="14"/>
  <c r="I534" i="14"/>
  <c r="H534" i="14"/>
  <c r="G534" i="14"/>
  <c r="F534" i="14"/>
  <c r="E534" i="14"/>
  <c r="D534" i="14"/>
  <c r="L533" i="14"/>
  <c r="K533" i="14"/>
  <c r="J533" i="14"/>
  <c r="I533" i="14"/>
  <c r="H533" i="14"/>
  <c r="G533" i="14"/>
  <c r="F533" i="14"/>
  <c r="E533" i="14"/>
  <c r="D533" i="14"/>
  <c r="C513" i="14"/>
  <c r="C512" i="14"/>
  <c r="C511" i="14"/>
  <c r="C510" i="14"/>
  <c r="C509" i="14"/>
  <c r="C508" i="14"/>
  <c r="C507" i="14"/>
  <c r="C506" i="14"/>
  <c r="C505" i="14"/>
  <c r="C504" i="14"/>
  <c r="C503" i="14"/>
  <c r="C502" i="14"/>
  <c r="C501" i="14"/>
  <c r="C500" i="14"/>
  <c r="C499" i="14"/>
  <c r="C498" i="14"/>
  <c r="C497" i="14"/>
  <c r="C496" i="14"/>
  <c r="L513" i="14"/>
  <c r="K513" i="14"/>
  <c r="J513" i="14"/>
  <c r="I513" i="14"/>
  <c r="H513" i="14"/>
  <c r="G513" i="14"/>
  <c r="F513" i="14"/>
  <c r="E513" i="14"/>
  <c r="D513" i="14"/>
  <c r="L512" i="14"/>
  <c r="K512" i="14"/>
  <c r="J512" i="14"/>
  <c r="I512" i="14"/>
  <c r="H512" i="14"/>
  <c r="G512" i="14"/>
  <c r="F512" i="14"/>
  <c r="E512" i="14"/>
  <c r="D512" i="14"/>
  <c r="L511" i="14"/>
  <c r="K511" i="14"/>
  <c r="J511" i="14"/>
  <c r="I511" i="14"/>
  <c r="H511" i="14"/>
  <c r="G511" i="14"/>
  <c r="F511" i="14"/>
  <c r="E511" i="14"/>
  <c r="D511" i="14"/>
  <c r="L510" i="14"/>
  <c r="K510" i="14"/>
  <c r="J510" i="14"/>
  <c r="I510" i="14"/>
  <c r="H510" i="14"/>
  <c r="G510" i="14"/>
  <c r="F510" i="14"/>
  <c r="E510" i="14"/>
  <c r="D510" i="14"/>
  <c r="L509" i="14"/>
  <c r="K509" i="14"/>
  <c r="J509" i="14"/>
  <c r="I509" i="14"/>
  <c r="H509" i="14"/>
  <c r="G509" i="14"/>
  <c r="F509" i="14"/>
  <c r="E509" i="14"/>
  <c r="D509" i="14"/>
  <c r="L508" i="14"/>
  <c r="K508" i="14"/>
  <c r="J508" i="14"/>
  <c r="I508" i="14"/>
  <c r="H508" i="14"/>
  <c r="G508" i="14"/>
  <c r="F508" i="14"/>
  <c r="E508" i="14"/>
  <c r="D508" i="14"/>
  <c r="L507" i="14"/>
  <c r="K507" i="14"/>
  <c r="J507" i="14"/>
  <c r="I507" i="14"/>
  <c r="H507" i="14"/>
  <c r="G507" i="14"/>
  <c r="F507" i="14"/>
  <c r="E507" i="14"/>
  <c r="D507" i="14"/>
  <c r="L506" i="14"/>
  <c r="K506" i="14"/>
  <c r="J506" i="14"/>
  <c r="I506" i="14"/>
  <c r="H506" i="14"/>
  <c r="G506" i="14"/>
  <c r="F506" i="14"/>
  <c r="E506" i="14"/>
  <c r="D506" i="14"/>
  <c r="L505" i="14"/>
  <c r="K505" i="14"/>
  <c r="J505" i="14"/>
  <c r="I505" i="14"/>
  <c r="H505" i="14"/>
  <c r="G505" i="14"/>
  <c r="F505" i="14"/>
  <c r="E505" i="14"/>
  <c r="D505" i="14"/>
  <c r="L504" i="14"/>
  <c r="K504" i="14"/>
  <c r="J504" i="14"/>
  <c r="I504" i="14"/>
  <c r="H504" i="14"/>
  <c r="G504" i="14"/>
  <c r="F504" i="14"/>
  <c r="E504" i="14"/>
  <c r="D504" i="14"/>
  <c r="L503" i="14"/>
  <c r="K503" i="14"/>
  <c r="J503" i="14"/>
  <c r="I503" i="14"/>
  <c r="H503" i="14"/>
  <c r="G503" i="14"/>
  <c r="F503" i="14"/>
  <c r="E503" i="14"/>
  <c r="D503" i="14"/>
  <c r="L502" i="14"/>
  <c r="K502" i="14"/>
  <c r="J502" i="14"/>
  <c r="I502" i="14"/>
  <c r="H502" i="14"/>
  <c r="G502" i="14"/>
  <c r="F502" i="14"/>
  <c r="E502" i="14"/>
  <c r="D502" i="14"/>
  <c r="L501" i="14"/>
  <c r="K501" i="14"/>
  <c r="J501" i="14"/>
  <c r="I501" i="14"/>
  <c r="H501" i="14"/>
  <c r="G501" i="14"/>
  <c r="F501" i="14"/>
  <c r="E501" i="14"/>
  <c r="D501" i="14"/>
  <c r="L500" i="14"/>
  <c r="K500" i="14"/>
  <c r="J500" i="14"/>
  <c r="I500" i="14"/>
  <c r="H500" i="14"/>
  <c r="G500" i="14"/>
  <c r="F500" i="14"/>
  <c r="E500" i="14"/>
  <c r="D500" i="14"/>
  <c r="L499" i="14"/>
  <c r="K499" i="14"/>
  <c r="J499" i="14"/>
  <c r="I499" i="14"/>
  <c r="H499" i="14"/>
  <c r="G499" i="14"/>
  <c r="F499" i="14"/>
  <c r="E499" i="14"/>
  <c r="D499" i="14"/>
  <c r="L498" i="14"/>
  <c r="K498" i="14"/>
  <c r="J498" i="14"/>
  <c r="I498" i="14"/>
  <c r="H498" i="14"/>
  <c r="G498" i="14"/>
  <c r="F498" i="14"/>
  <c r="E498" i="14"/>
  <c r="D498" i="14"/>
  <c r="L497" i="14"/>
  <c r="K497" i="14"/>
  <c r="J497" i="14"/>
  <c r="I497" i="14"/>
  <c r="H497" i="14"/>
  <c r="G497" i="14"/>
  <c r="F497" i="14"/>
  <c r="E497" i="14"/>
  <c r="D497" i="14"/>
  <c r="L496" i="14"/>
  <c r="K496" i="14"/>
  <c r="J496" i="14"/>
  <c r="I496" i="14"/>
  <c r="H496" i="14"/>
  <c r="G496" i="14"/>
  <c r="F496" i="14"/>
  <c r="E496" i="14"/>
  <c r="D496" i="14"/>
  <c r="C485" i="14"/>
  <c r="C484" i="14"/>
  <c r="C483" i="14"/>
  <c r="C482" i="14"/>
  <c r="C481" i="14"/>
  <c r="C480" i="14"/>
  <c r="C479" i="14"/>
  <c r="C478" i="14"/>
  <c r="C477" i="14"/>
  <c r="C476" i="14"/>
  <c r="C475" i="14"/>
  <c r="C474" i="14"/>
  <c r="C473" i="14"/>
  <c r="C472" i="14"/>
  <c r="C471" i="14"/>
  <c r="C470" i="14"/>
  <c r="C469" i="14"/>
  <c r="C468" i="14"/>
  <c r="L485" i="14"/>
  <c r="K485" i="14"/>
  <c r="J485" i="14"/>
  <c r="I485" i="14"/>
  <c r="H485" i="14"/>
  <c r="G485" i="14"/>
  <c r="F485" i="14"/>
  <c r="E485" i="14"/>
  <c r="D485" i="14"/>
  <c r="L484" i="14"/>
  <c r="K484" i="14"/>
  <c r="J484" i="14"/>
  <c r="I484" i="14"/>
  <c r="H484" i="14"/>
  <c r="G484" i="14"/>
  <c r="F484" i="14"/>
  <c r="E484" i="14"/>
  <c r="D484" i="14"/>
  <c r="L483" i="14"/>
  <c r="K483" i="14"/>
  <c r="J483" i="14"/>
  <c r="I483" i="14"/>
  <c r="H483" i="14"/>
  <c r="G483" i="14"/>
  <c r="F483" i="14"/>
  <c r="E483" i="14"/>
  <c r="D483" i="14"/>
  <c r="L482" i="14"/>
  <c r="K482" i="14"/>
  <c r="J482" i="14"/>
  <c r="I482" i="14"/>
  <c r="H482" i="14"/>
  <c r="G482" i="14"/>
  <c r="F482" i="14"/>
  <c r="E482" i="14"/>
  <c r="D482" i="14"/>
  <c r="L481" i="14"/>
  <c r="K481" i="14"/>
  <c r="J481" i="14"/>
  <c r="I481" i="14"/>
  <c r="H481" i="14"/>
  <c r="G481" i="14"/>
  <c r="F481" i="14"/>
  <c r="E481" i="14"/>
  <c r="D481" i="14"/>
  <c r="L480" i="14"/>
  <c r="K480" i="14"/>
  <c r="J480" i="14"/>
  <c r="I480" i="14"/>
  <c r="H480" i="14"/>
  <c r="G480" i="14"/>
  <c r="F480" i="14"/>
  <c r="E480" i="14"/>
  <c r="D480" i="14"/>
  <c r="L479" i="14"/>
  <c r="K479" i="14"/>
  <c r="J479" i="14"/>
  <c r="I479" i="14"/>
  <c r="H479" i="14"/>
  <c r="G479" i="14"/>
  <c r="F479" i="14"/>
  <c r="E479" i="14"/>
  <c r="D479" i="14"/>
  <c r="L478" i="14"/>
  <c r="K478" i="14"/>
  <c r="J478" i="14"/>
  <c r="I478" i="14"/>
  <c r="H478" i="14"/>
  <c r="G478" i="14"/>
  <c r="F478" i="14"/>
  <c r="E478" i="14"/>
  <c r="D478" i="14"/>
  <c r="L477" i="14"/>
  <c r="K477" i="14"/>
  <c r="J477" i="14"/>
  <c r="I477" i="14"/>
  <c r="H477" i="14"/>
  <c r="G477" i="14"/>
  <c r="F477" i="14"/>
  <c r="E477" i="14"/>
  <c r="D477" i="14"/>
  <c r="L476" i="14"/>
  <c r="K476" i="14"/>
  <c r="J476" i="14"/>
  <c r="I476" i="14"/>
  <c r="H476" i="14"/>
  <c r="G476" i="14"/>
  <c r="F476" i="14"/>
  <c r="E476" i="14"/>
  <c r="D476" i="14"/>
  <c r="L475" i="14"/>
  <c r="K475" i="14"/>
  <c r="J475" i="14"/>
  <c r="I475" i="14"/>
  <c r="H475" i="14"/>
  <c r="G475" i="14"/>
  <c r="F475" i="14"/>
  <c r="E475" i="14"/>
  <c r="D475" i="14"/>
  <c r="L474" i="14"/>
  <c r="K474" i="14"/>
  <c r="J474" i="14"/>
  <c r="I474" i="14"/>
  <c r="H474" i="14"/>
  <c r="G474" i="14"/>
  <c r="F474" i="14"/>
  <c r="E474" i="14"/>
  <c r="D474" i="14"/>
  <c r="L473" i="14"/>
  <c r="K473" i="14"/>
  <c r="J473" i="14"/>
  <c r="I473" i="14"/>
  <c r="H473" i="14"/>
  <c r="G473" i="14"/>
  <c r="F473" i="14"/>
  <c r="E473" i="14"/>
  <c r="D473" i="14"/>
  <c r="L472" i="14"/>
  <c r="K472" i="14"/>
  <c r="J472" i="14"/>
  <c r="I472" i="14"/>
  <c r="H472" i="14"/>
  <c r="G472" i="14"/>
  <c r="F472" i="14"/>
  <c r="E472" i="14"/>
  <c r="D472" i="14"/>
  <c r="L471" i="14"/>
  <c r="K471" i="14"/>
  <c r="J471" i="14"/>
  <c r="I471" i="14"/>
  <c r="H471" i="14"/>
  <c r="G471" i="14"/>
  <c r="F471" i="14"/>
  <c r="E471" i="14"/>
  <c r="D471" i="14"/>
  <c r="L470" i="14"/>
  <c r="K470" i="14"/>
  <c r="J470" i="14"/>
  <c r="I470" i="14"/>
  <c r="H470" i="14"/>
  <c r="G470" i="14"/>
  <c r="F470" i="14"/>
  <c r="E470" i="14"/>
  <c r="D470" i="14"/>
  <c r="L469" i="14"/>
  <c r="K469" i="14"/>
  <c r="J469" i="14"/>
  <c r="I469" i="14"/>
  <c r="H469" i="14"/>
  <c r="G469" i="14"/>
  <c r="F469" i="14"/>
  <c r="E469" i="14"/>
  <c r="D469" i="14"/>
  <c r="L468" i="14"/>
  <c r="K468" i="14"/>
  <c r="J468" i="14"/>
  <c r="I468" i="14"/>
  <c r="H468" i="14"/>
  <c r="G468" i="14"/>
  <c r="F468" i="14"/>
  <c r="E468" i="14"/>
  <c r="D468" i="14"/>
  <c r="C457" i="14"/>
  <c r="C456" i="14"/>
  <c r="C455" i="14"/>
  <c r="C454" i="14"/>
  <c r="C453" i="14"/>
  <c r="C452" i="14"/>
  <c r="C451" i="14"/>
  <c r="C450" i="14"/>
  <c r="C449" i="14"/>
  <c r="C448" i="14"/>
  <c r="C447" i="14"/>
  <c r="C446" i="14"/>
  <c r="C445" i="14"/>
  <c r="C444" i="14"/>
  <c r="C443" i="14"/>
  <c r="C442" i="14"/>
  <c r="C441" i="14"/>
  <c r="C440" i="14"/>
  <c r="L457" i="14"/>
  <c r="K457" i="14"/>
  <c r="J457" i="14"/>
  <c r="I457" i="14"/>
  <c r="H457" i="14"/>
  <c r="G457" i="14"/>
  <c r="F457" i="14"/>
  <c r="E457" i="14"/>
  <c r="D457" i="14"/>
  <c r="L456" i="14"/>
  <c r="K456" i="14"/>
  <c r="J456" i="14"/>
  <c r="I456" i="14"/>
  <c r="H456" i="14"/>
  <c r="G456" i="14"/>
  <c r="F456" i="14"/>
  <c r="E456" i="14"/>
  <c r="D456" i="14"/>
  <c r="L455" i="14"/>
  <c r="K455" i="14"/>
  <c r="J455" i="14"/>
  <c r="I455" i="14"/>
  <c r="H455" i="14"/>
  <c r="G455" i="14"/>
  <c r="F455" i="14"/>
  <c r="E455" i="14"/>
  <c r="D455" i="14"/>
  <c r="L454" i="14"/>
  <c r="K454" i="14"/>
  <c r="J454" i="14"/>
  <c r="I454" i="14"/>
  <c r="H454" i="14"/>
  <c r="G454" i="14"/>
  <c r="F454" i="14"/>
  <c r="E454" i="14"/>
  <c r="D454" i="14"/>
  <c r="L453" i="14"/>
  <c r="K453" i="14"/>
  <c r="J453" i="14"/>
  <c r="I453" i="14"/>
  <c r="H453" i="14"/>
  <c r="G453" i="14"/>
  <c r="F453" i="14"/>
  <c r="E453" i="14"/>
  <c r="D453" i="14"/>
  <c r="L452" i="14"/>
  <c r="K452" i="14"/>
  <c r="J452" i="14"/>
  <c r="I452" i="14"/>
  <c r="H452" i="14"/>
  <c r="G452" i="14"/>
  <c r="F452" i="14"/>
  <c r="E452" i="14"/>
  <c r="D452" i="14"/>
  <c r="L451" i="14"/>
  <c r="K451" i="14"/>
  <c r="J451" i="14"/>
  <c r="I451" i="14"/>
  <c r="H451" i="14"/>
  <c r="G451" i="14"/>
  <c r="F451" i="14"/>
  <c r="E451" i="14"/>
  <c r="D451" i="14"/>
  <c r="L450" i="14"/>
  <c r="K450" i="14"/>
  <c r="J450" i="14"/>
  <c r="I450" i="14"/>
  <c r="H450" i="14"/>
  <c r="G450" i="14"/>
  <c r="F450" i="14"/>
  <c r="E450" i="14"/>
  <c r="D450" i="14"/>
  <c r="L449" i="14"/>
  <c r="K449" i="14"/>
  <c r="J449" i="14"/>
  <c r="I449" i="14"/>
  <c r="H449" i="14"/>
  <c r="G449" i="14"/>
  <c r="F449" i="14"/>
  <c r="E449" i="14"/>
  <c r="D449" i="14"/>
  <c r="L448" i="14"/>
  <c r="K448" i="14"/>
  <c r="J448" i="14"/>
  <c r="I448" i="14"/>
  <c r="H448" i="14"/>
  <c r="G448" i="14"/>
  <c r="F448" i="14"/>
  <c r="E448" i="14"/>
  <c r="D448" i="14"/>
  <c r="L447" i="14"/>
  <c r="K447" i="14"/>
  <c r="J447" i="14"/>
  <c r="I447" i="14"/>
  <c r="H447" i="14"/>
  <c r="G447" i="14"/>
  <c r="F447" i="14"/>
  <c r="E447" i="14"/>
  <c r="D447" i="14"/>
  <c r="L446" i="14"/>
  <c r="K446" i="14"/>
  <c r="J446" i="14"/>
  <c r="I446" i="14"/>
  <c r="H446" i="14"/>
  <c r="G446" i="14"/>
  <c r="F446" i="14"/>
  <c r="E446" i="14"/>
  <c r="D446" i="14"/>
  <c r="L445" i="14"/>
  <c r="K445" i="14"/>
  <c r="J445" i="14"/>
  <c r="I445" i="14"/>
  <c r="H445" i="14"/>
  <c r="G445" i="14"/>
  <c r="F445" i="14"/>
  <c r="E445" i="14"/>
  <c r="D445" i="14"/>
  <c r="L444" i="14"/>
  <c r="K444" i="14"/>
  <c r="J444" i="14"/>
  <c r="I444" i="14"/>
  <c r="H444" i="14"/>
  <c r="G444" i="14"/>
  <c r="F444" i="14"/>
  <c r="E444" i="14"/>
  <c r="D444" i="14"/>
  <c r="L443" i="14"/>
  <c r="K443" i="14"/>
  <c r="J443" i="14"/>
  <c r="I443" i="14"/>
  <c r="H443" i="14"/>
  <c r="G443" i="14"/>
  <c r="F443" i="14"/>
  <c r="E443" i="14"/>
  <c r="D443" i="14"/>
  <c r="L442" i="14"/>
  <c r="K442" i="14"/>
  <c r="J442" i="14"/>
  <c r="I442" i="14"/>
  <c r="H442" i="14"/>
  <c r="G442" i="14"/>
  <c r="F442" i="14"/>
  <c r="E442" i="14"/>
  <c r="D442" i="14"/>
  <c r="L441" i="14"/>
  <c r="K441" i="14"/>
  <c r="J441" i="14"/>
  <c r="I441" i="14"/>
  <c r="H441" i="14"/>
  <c r="G441" i="14"/>
  <c r="F441" i="14"/>
  <c r="E441" i="14"/>
  <c r="D441" i="14"/>
  <c r="L440" i="14"/>
  <c r="K440" i="14"/>
  <c r="J440" i="14"/>
  <c r="I440" i="14"/>
  <c r="H440" i="14"/>
  <c r="G440" i="14"/>
  <c r="F440" i="14"/>
  <c r="E440" i="14"/>
  <c r="D440" i="14"/>
  <c r="C429" i="14"/>
  <c r="C428" i="14"/>
  <c r="C427" i="14"/>
  <c r="C426" i="14"/>
  <c r="C425" i="14"/>
  <c r="C424" i="14"/>
  <c r="C423" i="14"/>
  <c r="C422" i="14"/>
  <c r="C421" i="14"/>
  <c r="C420" i="14"/>
  <c r="C419" i="14"/>
  <c r="C418" i="14"/>
  <c r="C417" i="14"/>
  <c r="C416" i="14"/>
  <c r="C415" i="14"/>
  <c r="C414" i="14"/>
  <c r="C413" i="14"/>
  <c r="C412" i="14"/>
  <c r="L429" i="14"/>
  <c r="K429" i="14"/>
  <c r="J429" i="14"/>
  <c r="I429" i="14"/>
  <c r="H429" i="14"/>
  <c r="G429" i="14"/>
  <c r="F429" i="14"/>
  <c r="E429" i="14"/>
  <c r="D429" i="14"/>
  <c r="L428" i="14"/>
  <c r="K428" i="14"/>
  <c r="J428" i="14"/>
  <c r="I428" i="14"/>
  <c r="H428" i="14"/>
  <c r="G428" i="14"/>
  <c r="F428" i="14"/>
  <c r="E428" i="14"/>
  <c r="D428" i="14"/>
  <c r="L427" i="14"/>
  <c r="K427" i="14"/>
  <c r="J427" i="14"/>
  <c r="I427" i="14"/>
  <c r="H427" i="14"/>
  <c r="G427" i="14"/>
  <c r="F427" i="14"/>
  <c r="E427" i="14"/>
  <c r="D427" i="14"/>
  <c r="L426" i="14"/>
  <c r="K426" i="14"/>
  <c r="J426" i="14"/>
  <c r="I426" i="14"/>
  <c r="H426" i="14"/>
  <c r="G426" i="14"/>
  <c r="F426" i="14"/>
  <c r="E426" i="14"/>
  <c r="D426" i="14"/>
  <c r="L425" i="14"/>
  <c r="K425" i="14"/>
  <c r="J425" i="14"/>
  <c r="I425" i="14"/>
  <c r="H425" i="14"/>
  <c r="G425" i="14"/>
  <c r="F425" i="14"/>
  <c r="E425" i="14"/>
  <c r="D425" i="14"/>
  <c r="L424" i="14"/>
  <c r="K424" i="14"/>
  <c r="J424" i="14"/>
  <c r="I424" i="14"/>
  <c r="H424" i="14"/>
  <c r="G424" i="14"/>
  <c r="F424" i="14"/>
  <c r="E424" i="14"/>
  <c r="D424" i="14"/>
  <c r="L423" i="14"/>
  <c r="K423" i="14"/>
  <c r="J423" i="14"/>
  <c r="I423" i="14"/>
  <c r="H423" i="14"/>
  <c r="G423" i="14"/>
  <c r="F423" i="14"/>
  <c r="E423" i="14"/>
  <c r="D423" i="14"/>
  <c r="L422" i="14"/>
  <c r="K422" i="14"/>
  <c r="J422" i="14"/>
  <c r="I422" i="14"/>
  <c r="H422" i="14"/>
  <c r="G422" i="14"/>
  <c r="F422" i="14"/>
  <c r="E422" i="14"/>
  <c r="D422" i="14"/>
  <c r="L421" i="14"/>
  <c r="K421" i="14"/>
  <c r="J421" i="14"/>
  <c r="I421" i="14"/>
  <c r="H421" i="14"/>
  <c r="G421" i="14"/>
  <c r="F421" i="14"/>
  <c r="E421" i="14"/>
  <c r="D421" i="14"/>
  <c r="L420" i="14"/>
  <c r="K420" i="14"/>
  <c r="J420" i="14"/>
  <c r="I420" i="14"/>
  <c r="H420" i="14"/>
  <c r="G420" i="14"/>
  <c r="F420" i="14"/>
  <c r="E420" i="14"/>
  <c r="D420" i="14"/>
  <c r="L419" i="14"/>
  <c r="K419" i="14"/>
  <c r="J419" i="14"/>
  <c r="I419" i="14"/>
  <c r="H419" i="14"/>
  <c r="G419" i="14"/>
  <c r="F419" i="14"/>
  <c r="E419" i="14"/>
  <c r="D419" i="14"/>
  <c r="L418" i="14"/>
  <c r="K418" i="14"/>
  <c r="J418" i="14"/>
  <c r="I418" i="14"/>
  <c r="H418" i="14"/>
  <c r="G418" i="14"/>
  <c r="F418" i="14"/>
  <c r="E418" i="14"/>
  <c r="D418" i="14"/>
  <c r="L417" i="14"/>
  <c r="K417" i="14"/>
  <c r="J417" i="14"/>
  <c r="I417" i="14"/>
  <c r="H417" i="14"/>
  <c r="G417" i="14"/>
  <c r="F417" i="14"/>
  <c r="E417" i="14"/>
  <c r="D417" i="14"/>
  <c r="L416" i="14"/>
  <c r="K416" i="14"/>
  <c r="J416" i="14"/>
  <c r="I416" i="14"/>
  <c r="H416" i="14"/>
  <c r="G416" i="14"/>
  <c r="F416" i="14"/>
  <c r="E416" i="14"/>
  <c r="D416" i="14"/>
  <c r="L415" i="14"/>
  <c r="K415" i="14"/>
  <c r="J415" i="14"/>
  <c r="I415" i="14"/>
  <c r="H415" i="14"/>
  <c r="G415" i="14"/>
  <c r="F415" i="14"/>
  <c r="E415" i="14"/>
  <c r="D415" i="14"/>
  <c r="L414" i="14"/>
  <c r="K414" i="14"/>
  <c r="J414" i="14"/>
  <c r="I414" i="14"/>
  <c r="H414" i="14"/>
  <c r="G414" i="14"/>
  <c r="F414" i="14"/>
  <c r="E414" i="14"/>
  <c r="D414" i="14"/>
  <c r="L413" i="14"/>
  <c r="K413" i="14"/>
  <c r="J413" i="14"/>
  <c r="I413" i="14"/>
  <c r="H413" i="14"/>
  <c r="G413" i="14"/>
  <c r="F413" i="14"/>
  <c r="E413" i="14"/>
  <c r="D413" i="14"/>
  <c r="L412" i="14"/>
  <c r="K412" i="14"/>
  <c r="J412" i="14"/>
  <c r="I412" i="14"/>
  <c r="H412" i="14"/>
  <c r="G412" i="14"/>
  <c r="F412" i="14"/>
  <c r="E412" i="14"/>
  <c r="D412" i="14"/>
  <c r="C401" i="14"/>
  <c r="C400" i="14"/>
  <c r="C399" i="14"/>
  <c r="C398" i="14"/>
  <c r="C397" i="14"/>
  <c r="L401" i="14"/>
  <c r="K401" i="14"/>
  <c r="J401" i="14"/>
  <c r="I401" i="14"/>
  <c r="H401" i="14"/>
  <c r="G401" i="14"/>
  <c r="F401" i="14"/>
  <c r="E401" i="14"/>
  <c r="D401" i="14"/>
  <c r="C396" i="14"/>
  <c r="C395" i="14"/>
  <c r="C394" i="14"/>
  <c r="C393" i="14"/>
  <c r="C392" i="14"/>
  <c r="C391" i="14"/>
  <c r="C390" i="14"/>
  <c r="C389" i="14"/>
  <c r="C388" i="14"/>
  <c r="C387" i="14"/>
  <c r="C386" i="14"/>
  <c r="C385" i="14"/>
  <c r="C384" i="14"/>
  <c r="L400" i="14"/>
  <c r="K400" i="14"/>
  <c r="J400" i="14"/>
  <c r="I400" i="14"/>
  <c r="H400" i="14"/>
  <c r="G400" i="14"/>
  <c r="F400" i="14"/>
  <c r="E400" i="14"/>
  <c r="D400" i="14"/>
  <c r="L399" i="14"/>
  <c r="K399" i="14"/>
  <c r="J399" i="14"/>
  <c r="I399" i="14"/>
  <c r="H399" i="14"/>
  <c r="G399" i="14"/>
  <c r="F399" i="14"/>
  <c r="E399" i="14"/>
  <c r="D399" i="14"/>
  <c r="L398" i="14"/>
  <c r="K398" i="14"/>
  <c r="J398" i="14"/>
  <c r="I398" i="14"/>
  <c r="H398" i="14"/>
  <c r="G398" i="14"/>
  <c r="F398" i="14"/>
  <c r="E398" i="14"/>
  <c r="D398" i="14"/>
  <c r="L397" i="14"/>
  <c r="K397" i="14"/>
  <c r="J397" i="14"/>
  <c r="I397" i="14"/>
  <c r="H397" i="14"/>
  <c r="G397" i="14"/>
  <c r="F397" i="14"/>
  <c r="E397" i="14"/>
  <c r="D397" i="14"/>
  <c r="L396" i="14"/>
  <c r="K396" i="14"/>
  <c r="J396" i="14"/>
  <c r="I396" i="14"/>
  <c r="H396" i="14"/>
  <c r="G396" i="14"/>
  <c r="F396" i="14"/>
  <c r="E396" i="14"/>
  <c r="D396" i="14"/>
  <c r="L395" i="14"/>
  <c r="K395" i="14"/>
  <c r="J395" i="14"/>
  <c r="I395" i="14"/>
  <c r="H395" i="14"/>
  <c r="G395" i="14"/>
  <c r="F395" i="14"/>
  <c r="E395" i="14"/>
  <c r="D395" i="14"/>
  <c r="L394" i="14"/>
  <c r="K394" i="14"/>
  <c r="J394" i="14"/>
  <c r="I394" i="14"/>
  <c r="H394" i="14"/>
  <c r="G394" i="14"/>
  <c r="F394" i="14"/>
  <c r="E394" i="14"/>
  <c r="D394" i="14"/>
  <c r="L393" i="14"/>
  <c r="K393" i="14"/>
  <c r="J393" i="14"/>
  <c r="I393" i="14"/>
  <c r="H393" i="14"/>
  <c r="G393" i="14"/>
  <c r="F393" i="14"/>
  <c r="E393" i="14"/>
  <c r="D393" i="14"/>
  <c r="L392" i="14"/>
  <c r="K392" i="14"/>
  <c r="J392" i="14"/>
  <c r="I392" i="14"/>
  <c r="H392" i="14"/>
  <c r="G392" i="14"/>
  <c r="F392" i="14"/>
  <c r="E392" i="14"/>
  <c r="D392" i="14"/>
  <c r="L391" i="14"/>
  <c r="K391" i="14"/>
  <c r="J391" i="14"/>
  <c r="I391" i="14"/>
  <c r="H391" i="14"/>
  <c r="G391" i="14"/>
  <c r="F391" i="14"/>
  <c r="E391" i="14"/>
  <c r="D391" i="14"/>
  <c r="L390" i="14"/>
  <c r="K390" i="14"/>
  <c r="J390" i="14"/>
  <c r="I390" i="14"/>
  <c r="H390" i="14"/>
  <c r="G390" i="14"/>
  <c r="F390" i="14"/>
  <c r="E390" i="14"/>
  <c r="D390" i="14"/>
  <c r="L389" i="14"/>
  <c r="K389" i="14"/>
  <c r="J389" i="14"/>
  <c r="I389" i="14"/>
  <c r="H389" i="14"/>
  <c r="G389" i="14"/>
  <c r="F389" i="14"/>
  <c r="E389" i="14"/>
  <c r="D389" i="14"/>
  <c r="L388" i="14"/>
  <c r="K388" i="14"/>
  <c r="J388" i="14"/>
  <c r="I388" i="14"/>
  <c r="H388" i="14"/>
  <c r="G388" i="14"/>
  <c r="F388" i="14"/>
  <c r="E388" i="14"/>
  <c r="D388" i="14"/>
  <c r="L387" i="14"/>
  <c r="K387" i="14"/>
  <c r="J387" i="14"/>
  <c r="I387" i="14"/>
  <c r="H387" i="14"/>
  <c r="G387" i="14"/>
  <c r="F387" i="14"/>
  <c r="E387" i="14"/>
  <c r="D387" i="14"/>
  <c r="L386" i="14"/>
  <c r="K386" i="14"/>
  <c r="J386" i="14"/>
  <c r="I386" i="14"/>
  <c r="H386" i="14"/>
  <c r="G386" i="14"/>
  <c r="F386" i="14"/>
  <c r="E386" i="14"/>
  <c r="D386" i="14"/>
  <c r="L385" i="14"/>
  <c r="K385" i="14"/>
  <c r="J385" i="14"/>
  <c r="I385" i="14"/>
  <c r="H385" i="14"/>
  <c r="G385" i="14"/>
  <c r="F385" i="14"/>
  <c r="E385" i="14"/>
  <c r="D385" i="14"/>
  <c r="L384" i="14"/>
  <c r="K384" i="14"/>
  <c r="J384" i="14"/>
  <c r="I384" i="14"/>
  <c r="H384" i="14"/>
  <c r="G384" i="14"/>
  <c r="F384" i="14"/>
  <c r="E384" i="14"/>
  <c r="D384" i="14"/>
  <c r="C363" i="14"/>
  <c r="C362" i="14"/>
  <c r="C361" i="14"/>
  <c r="C360" i="14"/>
  <c r="C359" i="14"/>
  <c r="C358" i="14"/>
  <c r="C357" i="14"/>
  <c r="C356" i="14"/>
  <c r="C355" i="14"/>
  <c r="C354" i="14"/>
  <c r="C353" i="14"/>
  <c r="C352" i="14"/>
  <c r="C351" i="14"/>
  <c r="C350" i="14"/>
  <c r="C349" i="14"/>
  <c r="C348" i="14"/>
  <c r="C347" i="14"/>
  <c r="C346" i="14"/>
  <c r="C335" i="14"/>
  <c r="C334" i="14"/>
  <c r="C333" i="14"/>
  <c r="C332" i="14"/>
  <c r="C331" i="14"/>
  <c r="C330" i="14"/>
  <c r="C329" i="14"/>
  <c r="C328" i="14"/>
  <c r="C327" i="14"/>
  <c r="C326" i="14"/>
  <c r="C325" i="14"/>
  <c r="C324" i="14"/>
  <c r="C323" i="14"/>
  <c r="C322" i="14"/>
  <c r="C321" i="14"/>
  <c r="C320" i="14"/>
  <c r="C319" i="14"/>
  <c r="C318" i="14"/>
  <c r="C307" i="14"/>
  <c r="C306" i="14"/>
  <c r="C305" i="14"/>
  <c r="C304" i="14"/>
  <c r="C303" i="14"/>
  <c r="C302" i="14"/>
  <c r="C301" i="14"/>
  <c r="C300" i="14"/>
  <c r="C299" i="14"/>
  <c r="C298" i="14"/>
  <c r="C297" i="14"/>
  <c r="C296" i="14"/>
  <c r="C295" i="14"/>
  <c r="C294" i="14"/>
  <c r="C293" i="14"/>
  <c r="C292" i="14"/>
  <c r="C291" i="14"/>
  <c r="C290" i="14"/>
  <c r="C279" i="14"/>
  <c r="C278" i="14"/>
  <c r="C277" i="14"/>
  <c r="C276" i="14"/>
  <c r="C275" i="14"/>
  <c r="C274" i="14"/>
  <c r="C273" i="14"/>
  <c r="C272" i="14"/>
  <c r="C271" i="14"/>
  <c r="C270" i="14"/>
  <c r="C269" i="14"/>
  <c r="C268" i="14"/>
  <c r="C267" i="14"/>
  <c r="C266" i="14"/>
  <c r="C265" i="14"/>
  <c r="C264" i="14"/>
  <c r="C263" i="14"/>
  <c r="C262" i="14"/>
  <c r="C241" i="14"/>
  <c r="C240" i="14"/>
  <c r="C239" i="14"/>
  <c r="C238" i="14"/>
  <c r="C237" i="14"/>
  <c r="C227" i="14"/>
  <c r="C226" i="14"/>
  <c r="C225" i="14"/>
  <c r="C224" i="14"/>
  <c r="C223" i="14"/>
  <c r="C222" i="14"/>
  <c r="C236" i="14"/>
  <c r="C235" i="14"/>
  <c r="C234" i="14"/>
  <c r="C233" i="14"/>
  <c r="C232" i="14"/>
  <c r="C231" i="14"/>
  <c r="C230" i="14"/>
  <c r="C229" i="14"/>
  <c r="C228" i="14"/>
  <c r="L241" i="14"/>
  <c r="K241" i="14"/>
  <c r="J241" i="14"/>
  <c r="I241" i="14"/>
  <c r="H241" i="14"/>
  <c r="G241" i="14"/>
  <c r="F241" i="14"/>
  <c r="E241" i="14"/>
  <c r="D241" i="14"/>
  <c r="L240" i="14"/>
  <c r="K240" i="14"/>
  <c r="J240" i="14"/>
  <c r="I240" i="14"/>
  <c r="H240" i="14"/>
  <c r="G240" i="14"/>
  <c r="F240" i="14"/>
  <c r="E240" i="14"/>
  <c r="D240" i="14"/>
  <c r="L239" i="14"/>
  <c r="K239" i="14"/>
  <c r="J239" i="14"/>
  <c r="I239" i="14"/>
  <c r="H239" i="14"/>
  <c r="G239" i="14"/>
  <c r="F239" i="14"/>
  <c r="E239" i="14"/>
  <c r="D239" i="14"/>
  <c r="L238" i="14"/>
  <c r="K238" i="14"/>
  <c r="J238" i="14"/>
  <c r="I238" i="14"/>
  <c r="H238" i="14"/>
  <c r="G238" i="14"/>
  <c r="F238" i="14"/>
  <c r="E238" i="14"/>
  <c r="D238" i="14"/>
  <c r="L237" i="14"/>
  <c r="K237" i="14"/>
  <c r="J237" i="14"/>
  <c r="I237" i="14"/>
  <c r="H237" i="14"/>
  <c r="G237" i="14"/>
  <c r="F237" i="14"/>
  <c r="E237" i="14"/>
  <c r="D237" i="14"/>
  <c r="L236" i="14"/>
  <c r="K236" i="14"/>
  <c r="J236" i="14"/>
  <c r="I236" i="14"/>
  <c r="H236" i="14"/>
  <c r="G236" i="14"/>
  <c r="F236" i="14"/>
  <c r="E236" i="14"/>
  <c r="D236" i="14"/>
  <c r="L235" i="14"/>
  <c r="K235" i="14"/>
  <c r="J235" i="14"/>
  <c r="I235" i="14"/>
  <c r="H235" i="14"/>
  <c r="G235" i="14"/>
  <c r="F235" i="14"/>
  <c r="E235" i="14"/>
  <c r="D235" i="14"/>
  <c r="L234" i="14"/>
  <c r="K234" i="14"/>
  <c r="J234" i="14"/>
  <c r="I234" i="14"/>
  <c r="H234" i="14"/>
  <c r="G234" i="14"/>
  <c r="F234" i="14"/>
  <c r="E234" i="14"/>
  <c r="D234" i="14"/>
  <c r="L233" i="14"/>
  <c r="K233" i="14"/>
  <c r="J233" i="14"/>
  <c r="I233" i="14"/>
  <c r="H233" i="14"/>
  <c r="G233" i="14"/>
  <c r="F233" i="14"/>
  <c r="E233" i="14"/>
  <c r="D233" i="14"/>
  <c r="L232" i="14"/>
  <c r="K232" i="14"/>
  <c r="J232" i="14"/>
  <c r="I232" i="14"/>
  <c r="H232" i="14"/>
  <c r="G232" i="14"/>
  <c r="F232" i="14"/>
  <c r="E232" i="14"/>
  <c r="D232" i="14"/>
  <c r="L231" i="14"/>
  <c r="K231" i="14"/>
  <c r="J231" i="14"/>
  <c r="I231" i="14"/>
  <c r="H231" i="14"/>
  <c r="G231" i="14"/>
  <c r="F231" i="14"/>
  <c r="E231" i="14"/>
  <c r="D231" i="14"/>
  <c r="L230" i="14"/>
  <c r="K230" i="14"/>
  <c r="J230" i="14"/>
  <c r="I230" i="14"/>
  <c r="H230" i="14"/>
  <c r="G230" i="14"/>
  <c r="F230" i="14"/>
  <c r="E230" i="14"/>
  <c r="D230" i="14"/>
  <c r="L229" i="14"/>
  <c r="K229" i="14"/>
  <c r="J229" i="14"/>
  <c r="I229" i="14"/>
  <c r="H229" i="14"/>
  <c r="G229" i="14"/>
  <c r="F229" i="14"/>
  <c r="E229" i="14"/>
  <c r="D229" i="14"/>
  <c r="L228" i="14"/>
  <c r="K228" i="14"/>
  <c r="J228" i="14"/>
  <c r="I228" i="14"/>
  <c r="H228" i="14"/>
  <c r="G228" i="14"/>
  <c r="F228" i="14"/>
  <c r="E228" i="14"/>
  <c r="D228" i="14"/>
  <c r="L227" i="14"/>
  <c r="K227" i="14"/>
  <c r="J227" i="14"/>
  <c r="I227" i="14"/>
  <c r="H227" i="14"/>
  <c r="G227" i="14"/>
  <c r="F227" i="14"/>
  <c r="E227" i="14"/>
  <c r="D227" i="14"/>
  <c r="L226" i="14"/>
  <c r="K226" i="14"/>
  <c r="J226" i="14"/>
  <c r="I226" i="14"/>
  <c r="H226" i="14"/>
  <c r="G226" i="14"/>
  <c r="F226" i="14"/>
  <c r="E226" i="14"/>
  <c r="D226" i="14"/>
  <c r="L225" i="14"/>
  <c r="K225" i="14"/>
  <c r="J225" i="14"/>
  <c r="I225" i="14"/>
  <c r="H225" i="14"/>
  <c r="G225" i="14"/>
  <c r="F225" i="14"/>
  <c r="E225" i="14"/>
  <c r="D225" i="14"/>
  <c r="L224" i="14"/>
  <c r="K224" i="14"/>
  <c r="J224" i="14"/>
  <c r="I224" i="14"/>
  <c r="H224" i="14"/>
  <c r="G224" i="14"/>
  <c r="F224" i="14"/>
  <c r="E224" i="14"/>
  <c r="D224" i="14"/>
  <c r="L223" i="14"/>
  <c r="K223" i="14"/>
  <c r="J223" i="14"/>
  <c r="I223" i="14"/>
  <c r="H223" i="14"/>
  <c r="G223" i="14"/>
  <c r="F223" i="14"/>
  <c r="E223" i="14"/>
  <c r="D223" i="14"/>
  <c r="L222" i="14"/>
  <c r="K222" i="14"/>
  <c r="J222" i="14"/>
  <c r="I222" i="14"/>
  <c r="H222" i="14"/>
  <c r="G222" i="14"/>
  <c r="F222" i="14"/>
  <c r="E222" i="14"/>
  <c r="D222" i="14"/>
  <c r="L221" i="14"/>
  <c r="K221" i="14"/>
  <c r="J221" i="14"/>
  <c r="I221" i="14"/>
  <c r="H221" i="14"/>
  <c r="G221" i="14"/>
  <c r="F221" i="14"/>
  <c r="E221" i="14"/>
  <c r="D221" i="14"/>
  <c r="L220" i="14"/>
  <c r="K220" i="14"/>
  <c r="J220" i="14"/>
  <c r="I220" i="14"/>
  <c r="H220" i="14"/>
  <c r="G220" i="14"/>
  <c r="F220" i="14"/>
  <c r="E220" i="14"/>
  <c r="D220" i="14"/>
  <c r="L219" i="14"/>
  <c r="K219" i="14"/>
  <c r="J219" i="14"/>
  <c r="I219" i="14"/>
  <c r="H219" i="14"/>
  <c r="G219" i="14"/>
  <c r="F219" i="14"/>
  <c r="E219" i="14"/>
  <c r="D219" i="14"/>
  <c r="L218" i="14"/>
  <c r="K218" i="14"/>
  <c r="J218" i="14"/>
  <c r="I218" i="14"/>
  <c r="H218" i="14"/>
  <c r="G218" i="14"/>
  <c r="F218" i="14"/>
  <c r="E218" i="14"/>
  <c r="D218" i="14"/>
  <c r="L217" i="14"/>
  <c r="K217" i="14"/>
  <c r="J217" i="14"/>
  <c r="I217" i="14"/>
  <c r="H217" i="14"/>
  <c r="G217" i="14"/>
  <c r="F217" i="14"/>
  <c r="E217" i="14"/>
  <c r="D217" i="14"/>
  <c r="C213" i="14"/>
  <c r="C212" i="14"/>
  <c r="C211" i="14"/>
  <c r="C210" i="14"/>
  <c r="C209" i="14"/>
  <c r="C208" i="14"/>
  <c r="C207" i="14"/>
  <c r="C206" i="14"/>
  <c r="C205" i="14"/>
  <c r="C204" i="14"/>
  <c r="C203" i="14"/>
  <c r="C202" i="14"/>
  <c r="C201" i="14"/>
  <c r="C200" i="14"/>
  <c r="C199" i="14"/>
  <c r="C198" i="14"/>
  <c r="C197" i="14"/>
  <c r="C196" i="14"/>
  <c r="L213" i="14"/>
  <c r="K213" i="14"/>
  <c r="J213" i="14"/>
  <c r="I213" i="14"/>
  <c r="H213" i="14"/>
  <c r="G213" i="14"/>
  <c r="F213" i="14"/>
  <c r="E213" i="14"/>
  <c r="D213" i="14"/>
  <c r="L212" i="14"/>
  <c r="K212" i="14"/>
  <c r="J212" i="14"/>
  <c r="I212" i="14"/>
  <c r="H212" i="14"/>
  <c r="G212" i="14"/>
  <c r="F212" i="14"/>
  <c r="E212" i="14"/>
  <c r="D212" i="14"/>
  <c r="L211" i="14"/>
  <c r="K211" i="14"/>
  <c r="J211" i="14"/>
  <c r="I211" i="14"/>
  <c r="H211" i="14"/>
  <c r="G211" i="14"/>
  <c r="F211" i="14"/>
  <c r="E211" i="14"/>
  <c r="D211" i="14"/>
  <c r="L210" i="14"/>
  <c r="K210" i="14"/>
  <c r="J210" i="14"/>
  <c r="I210" i="14"/>
  <c r="H210" i="14"/>
  <c r="G210" i="14"/>
  <c r="F210" i="14"/>
  <c r="E210" i="14"/>
  <c r="D210" i="14"/>
  <c r="L209" i="14"/>
  <c r="K209" i="14"/>
  <c r="J209" i="14"/>
  <c r="I209" i="14"/>
  <c r="H209" i="14"/>
  <c r="G209" i="14"/>
  <c r="F209" i="14"/>
  <c r="E209" i="14"/>
  <c r="D209" i="14"/>
  <c r="L208" i="14"/>
  <c r="K208" i="14"/>
  <c r="J208" i="14"/>
  <c r="I208" i="14"/>
  <c r="H208" i="14"/>
  <c r="G208" i="14"/>
  <c r="F208" i="14"/>
  <c r="E208" i="14"/>
  <c r="D208" i="14"/>
  <c r="L207" i="14"/>
  <c r="K207" i="14"/>
  <c r="J207" i="14"/>
  <c r="I207" i="14"/>
  <c r="H207" i="14"/>
  <c r="G207" i="14"/>
  <c r="F207" i="14"/>
  <c r="E207" i="14"/>
  <c r="D207" i="14"/>
  <c r="L206" i="14"/>
  <c r="K206" i="14"/>
  <c r="J206" i="14"/>
  <c r="I206" i="14"/>
  <c r="H206" i="14"/>
  <c r="G206" i="14"/>
  <c r="F206" i="14"/>
  <c r="E206" i="14"/>
  <c r="D206" i="14"/>
  <c r="L205" i="14"/>
  <c r="K205" i="14"/>
  <c r="J205" i="14"/>
  <c r="I205" i="14"/>
  <c r="H205" i="14"/>
  <c r="G205" i="14"/>
  <c r="F205" i="14"/>
  <c r="E205" i="14"/>
  <c r="D205" i="14"/>
  <c r="L204" i="14"/>
  <c r="K204" i="14"/>
  <c r="J204" i="14"/>
  <c r="I204" i="14"/>
  <c r="H204" i="14"/>
  <c r="G204" i="14"/>
  <c r="F204" i="14"/>
  <c r="E204" i="14"/>
  <c r="D204" i="14"/>
  <c r="L203" i="14"/>
  <c r="K203" i="14"/>
  <c r="J203" i="14"/>
  <c r="I203" i="14"/>
  <c r="H203" i="14"/>
  <c r="G203" i="14"/>
  <c r="F203" i="14"/>
  <c r="E203" i="14"/>
  <c r="D203" i="14"/>
  <c r="L202" i="14"/>
  <c r="K202" i="14"/>
  <c r="J202" i="14"/>
  <c r="I202" i="14"/>
  <c r="H202" i="14"/>
  <c r="G202" i="14"/>
  <c r="F202" i="14"/>
  <c r="E202" i="14"/>
  <c r="D202" i="14"/>
  <c r="L201" i="14"/>
  <c r="K201" i="14"/>
  <c r="J201" i="14"/>
  <c r="I201" i="14"/>
  <c r="H201" i="14"/>
  <c r="G201" i="14"/>
  <c r="F201" i="14"/>
  <c r="E201" i="14"/>
  <c r="D201" i="14"/>
  <c r="L200" i="14"/>
  <c r="K200" i="14"/>
  <c r="J200" i="14"/>
  <c r="I200" i="14"/>
  <c r="H200" i="14"/>
  <c r="G200" i="14"/>
  <c r="F200" i="14"/>
  <c r="E200" i="14"/>
  <c r="D200" i="14"/>
  <c r="L199" i="14"/>
  <c r="K199" i="14"/>
  <c r="J199" i="14"/>
  <c r="I199" i="14"/>
  <c r="H199" i="14"/>
  <c r="G199" i="14"/>
  <c r="F199" i="14"/>
  <c r="E199" i="14"/>
  <c r="D199" i="14"/>
  <c r="L198" i="14"/>
  <c r="K198" i="14"/>
  <c r="J198" i="14"/>
  <c r="I198" i="14"/>
  <c r="H198" i="14"/>
  <c r="G198" i="14"/>
  <c r="F198" i="14"/>
  <c r="E198" i="14"/>
  <c r="D198" i="14"/>
  <c r="L197" i="14"/>
  <c r="K197" i="14"/>
  <c r="J197" i="14"/>
  <c r="I197" i="14"/>
  <c r="H197" i="14"/>
  <c r="G197" i="14"/>
  <c r="F197" i="14"/>
  <c r="E197" i="14"/>
  <c r="D197" i="14"/>
  <c r="L196" i="14"/>
  <c r="K196" i="14"/>
  <c r="J196" i="14"/>
  <c r="I196" i="14"/>
  <c r="H196" i="14"/>
  <c r="G196" i="14"/>
  <c r="F196" i="14"/>
  <c r="E196" i="14"/>
  <c r="D196" i="14"/>
  <c r="C185" i="14"/>
  <c r="C184" i="14"/>
  <c r="C183" i="14"/>
  <c r="C182" i="14"/>
  <c r="C181" i="14"/>
  <c r="C180" i="14"/>
  <c r="C179" i="14"/>
  <c r="C178" i="14"/>
  <c r="C177" i="14"/>
  <c r="C176" i="14"/>
  <c r="C174" i="14"/>
  <c r="C173" i="14"/>
  <c r="C172" i="14"/>
  <c r="C171" i="14"/>
  <c r="C170" i="14"/>
  <c r="C169" i="14"/>
  <c r="C168" i="14"/>
  <c r="L185" i="14"/>
  <c r="K185" i="14"/>
  <c r="J185" i="14"/>
  <c r="I185" i="14"/>
  <c r="H185" i="14"/>
  <c r="G185" i="14"/>
  <c r="F185" i="14"/>
  <c r="E185" i="14"/>
  <c r="D185" i="14"/>
  <c r="L184" i="14"/>
  <c r="K184" i="14"/>
  <c r="J184" i="14"/>
  <c r="I184" i="14"/>
  <c r="H184" i="14"/>
  <c r="G184" i="14"/>
  <c r="F184" i="14"/>
  <c r="E184" i="14"/>
  <c r="D184" i="14"/>
  <c r="L183" i="14"/>
  <c r="K183" i="14"/>
  <c r="J183" i="14"/>
  <c r="I183" i="14"/>
  <c r="H183" i="14"/>
  <c r="G183" i="14"/>
  <c r="F183" i="14"/>
  <c r="E183" i="14"/>
  <c r="D183" i="14"/>
  <c r="L182" i="14"/>
  <c r="K182" i="14"/>
  <c r="J182" i="14"/>
  <c r="I182" i="14"/>
  <c r="H182" i="14"/>
  <c r="G182" i="14"/>
  <c r="F182" i="14"/>
  <c r="E182" i="14"/>
  <c r="D182" i="14"/>
  <c r="L181" i="14"/>
  <c r="K181" i="14"/>
  <c r="J181" i="14"/>
  <c r="I181" i="14"/>
  <c r="H181" i="14"/>
  <c r="G181" i="14"/>
  <c r="F181" i="14"/>
  <c r="E181" i="14"/>
  <c r="D181" i="14"/>
  <c r="L180" i="14"/>
  <c r="K180" i="14"/>
  <c r="J180" i="14"/>
  <c r="I180" i="14"/>
  <c r="H180" i="14"/>
  <c r="G180" i="14"/>
  <c r="F180" i="14"/>
  <c r="E180" i="14"/>
  <c r="D180" i="14"/>
  <c r="L179" i="14"/>
  <c r="K179" i="14"/>
  <c r="J179" i="14"/>
  <c r="I179" i="14"/>
  <c r="H179" i="14"/>
  <c r="G179" i="14"/>
  <c r="F179" i="14"/>
  <c r="E179" i="14"/>
  <c r="D179" i="14"/>
  <c r="L178" i="14"/>
  <c r="K178" i="14"/>
  <c r="J178" i="14"/>
  <c r="I178" i="14"/>
  <c r="H178" i="14"/>
  <c r="G178" i="14"/>
  <c r="F178" i="14"/>
  <c r="E178" i="14"/>
  <c r="D178" i="14"/>
  <c r="L177" i="14"/>
  <c r="K177" i="14"/>
  <c r="J177" i="14"/>
  <c r="I177" i="14"/>
  <c r="H177" i="14"/>
  <c r="G177" i="14"/>
  <c r="F177" i="14"/>
  <c r="E177" i="14"/>
  <c r="D177" i="14"/>
  <c r="L176" i="14"/>
  <c r="K176" i="14"/>
  <c r="J176" i="14"/>
  <c r="I176" i="14"/>
  <c r="H176" i="14"/>
  <c r="G176" i="14"/>
  <c r="F176" i="14"/>
  <c r="E176" i="14"/>
  <c r="D176" i="14"/>
  <c r="L175" i="14"/>
  <c r="K175" i="14"/>
  <c r="J175" i="14"/>
  <c r="I175" i="14"/>
  <c r="H175" i="14"/>
  <c r="G175" i="14"/>
  <c r="F175" i="14"/>
  <c r="E175" i="14"/>
  <c r="D175" i="14"/>
  <c r="L174" i="14"/>
  <c r="K174" i="14"/>
  <c r="J174" i="14"/>
  <c r="I174" i="14"/>
  <c r="H174" i="14"/>
  <c r="G174" i="14"/>
  <c r="F174" i="14"/>
  <c r="E174" i="14"/>
  <c r="D174" i="14"/>
  <c r="L173" i="14"/>
  <c r="K173" i="14"/>
  <c r="J173" i="14"/>
  <c r="I173" i="14"/>
  <c r="H173" i="14"/>
  <c r="G173" i="14"/>
  <c r="F173" i="14"/>
  <c r="E173" i="14"/>
  <c r="D173" i="14"/>
  <c r="L172" i="14"/>
  <c r="K172" i="14"/>
  <c r="J172" i="14"/>
  <c r="I172" i="14"/>
  <c r="H172" i="14"/>
  <c r="G172" i="14"/>
  <c r="F172" i="14"/>
  <c r="E172" i="14"/>
  <c r="D172" i="14"/>
  <c r="L171" i="14"/>
  <c r="K171" i="14"/>
  <c r="J171" i="14"/>
  <c r="I171" i="14"/>
  <c r="H171" i="14"/>
  <c r="G171" i="14"/>
  <c r="F171" i="14"/>
  <c r="E171" i="14"/>
  <c r="D171" i="14"/>
  <c r="L170" i="14"/>
  <c r="K170" i="14"/>
  <c r="J170" i="14"/>
  <c r="I170" i="14"/>
  <c r="H170" i="14"/>
  <c r="G170" i="14"/>
  <c r="F170" i="14"/>
  <c r="E170" i="14"/>
  <c r="D170" i="14"/>
  <c r="L169" i="14"/>
  <c r="K169" i="14"/>
  <c r="J169" i="14"/>
  <c r="I169" i="14"/>
  <c r="H169" i="14"/>
  <c r="G169" i="14"/>
  <c r="F169" i="14"/>
  <c r="E169" i="14"/>
  <c r="D169" i="14"/>
  <c r="L168" i="14"/>
  <c r="K168" i="14"/>
  <c r="J168" i="14"/>
  <c r="I168" i="14"/>
  <c r="H168" i="14"/>
  <c r="G168" i="14"/>
  <c r="F168" i="14"/>
  <c r="E168" i="14"/>
  <c r="D168" i="14"/>
  <c r="C157" i="14"/>
  <c r="C156" i="14"/>
  <c r="C155" i="14"/>
  <c r="C154" i="14"/>
  <c r="C153" i="14"/>
  <c r="C152" i="14"/>
  <c r="C151" i="14"/>
  <c r="C150" i="14"/>
  <c r="C149" i="14"/>
  <c r="C148" i="14"/>
  <c r="C147" i="14"/>
  <c r="C146" i="14"/>
  <c r="C145" i="14"/>
  <c r="C144" i="14"/>
  <c r="C143" i="14"/>
  <c r="C142" i="14"/>
  <c r="C141" i="14"/>
  <c r="C140" i="14"/>
  <c r="L157" i="14"/>
  <c r="K157" i="14"/>
  <c r="J157" i="14"/>
  <c r="I157" i="14"/>
  <c r="H157" i="14"/>
  <c r="G157" i="14"/>
  <c r="F157" i="14"/>
  <c r="E157" i="14"/>
  <c r="D157" i="14"/>
  <c r="L156" i="14"/>
  <c r="K156" i="14"/>
  <c r="J156" i="14"/>
  <c r="I156" i="14"/>
  <c r="H156" i="14"/>
  <c r="G156" i="14"/>
  <c r="F156" i="14"/>
  <c r="E156" i="14"/>
  <c r="D156" i="14"/>
  <c r="L155" i="14"/>
  <c r="K155" i="14"/>
  <c r="J155" i="14"/>
  <c r="I155" i="14"/>
  <c r="H155" i="14"/>
  <c r="G155" i="14"/>
  <c r="F155" i="14"/>
  <c r="E155" i="14"/>
  <c r="D155" i="14"/>
  <c r="L154" i="14"/>
  <c r="K154" i="14"/>
  <c r="J154" i="14"/>
  <c r="I154" i="14"/>
  <c r="H154" i="14"/>
  <c r="G154" i="14"/>
  <c r="F154" i="14"/>
  <c r="E154" i="14"/>
  <c r="D154" i="14"/>
  <c r="L153" i="14"/>
  <c r="K153" i="14"/>
  <c r="J153" i="14"/>
  <c r="I153" i="14"/>
  <c r="H153" i="14"/>
  <c r="G153" i="14"/>
  <c r="F153" i="14"/>
  <c r="E153" i="14"/>
  <c r="D153" i="14"/>
  <c r="L152" i="14"/>
  <c r="K152" i="14"/>
  <c r="J152" i="14"/>
  <c r="I152" i="14"/>
  <c r="H152" i="14"/>
  <c r="G152" i="14"/>
  <c r="F152" i="14"/>
  <c r="E152" i="14"/>
  <c r="D152" i="14"/>
  <c r="L151" i="14"/>
  <c r="K151" i="14"/>
  <c r="J151" i="14"/>
  <c r="I151" i="14"/>
  <c r="H151" i="14"/>
  <c r="G151" i="14"/>
  <c r="F151" i="14"/>
  <c r="E151" i="14"/>
  <c r="D151" i="14"/>
  <c r="L150" i="14"/>
  <c r="K150" i="14"/>
  <c r="J150" i="14"/>
  <c r="I150" i="14"/>
  <c r="H150" i="14"/>
  <c r="G150" i="14"/>
  <c r="F150" i="14"/>
  <c r="E150" i="14"/>
  <c r="D150" i="14"/>
  <c r="L149" i="14"/>
  <c r="K149" i="14"/>
  <c r="J149" i="14"/>
  <c r="I149" i="14"/>
  <c r="H149" i="14"/>
  <c r="G149" i="14"/>
  <c r="F149" i="14"/>
  <c r="E149" i="14"/>
  <c r="D149" i="14"/>
  <c r="L148" i="14"/>
  <c r="K148" i="14"/>
  <c r="J148" i="14"/>
  <c r="I148" i="14"/>
  <c r="H148" i="14"/>
  <c r="G148" i="14"/>
  <c r="F148" i="14"/>
  <c r="E148" i="14"/>
  <c r="D148" i="14"/>
  <c r="L147" i="14"/>
  <c r="K147" i="14"/>
  <c r="J147" i="14"/>
  <c r="I147" i="14"/>
  <c r="H147" i="14"/>
  <c r="G147" i="14"/>
  <c r="F147" i="14"/>
  <c r="E147" i="14"/>
  <c r="D147" i="14"/>
  <c r="L146" i="14"/>
  <c r="K146" i="14"/>
  <c r="J146" i="14"/>
  <c r="I146" i="14"/>
  <c r="H146" i="14"/>
  <c r="G146" i="14"/>
  <c r="F146" i="14"/>
  <c r="E146" i="14"/>
  <c r="D146" i="14"/>
  <c r="L145" i="14"/>
  <c r="K145" i="14"/>
  <c r="J145" i="14"/>
  <c r="I145" i="14"/>
  <c r="H145" i="14"/>
  <c r="G145" i="14"/>
  <c r="F145" i="14"/>
  <c r="E145" i="14"/>
  <c r="D145" i="14"/>
  <c r="L144" i="14"/>
  <c r="K144" i="14"/>
  <c r="J144" i="14"/>
  <c r="I144" i="14"/>
  <c r="H144" i="14"/>
  <c r="G144" i="14"/>
  <c r="F144" i="14"/>
  <c r="E144" i="14"/>
  <c r="D144" i="14"/>
  <c r="L143" i="14"/>
  <c r="K143" i="14"/>
  <c r="J143" i="14"/>
  <c r="I143" i="14"/>
  <c r="H143" i="14"/>
  <c r="G143" i="14"/>
  <c r="F143" i="14"/>
  <c r="E143" i="14"/>
  <c r="D143" i="14"/>
  <c r="L142" i="14"/>
  <c r="K142" i="14"/>
  <c r="J142" i="14"/>
  <c r="I142" i="14"/>
  <c r="H142" i="14"/>
  <c r="G142" i="14"/>
  <c r="F142" i="14"/>
  <c r="E142" i="14"/>
  <c r="D142" i="14"/>
  <c r="L141" i="14"/>
  <c r="K141" i="14"/>
  <c r="J141" i="14"/>
  <c r="I141" i="14"/>
  <c r="H141" i="14"/>
  <c r="G141" i="14"/>
  <c r="F141" i="14"/>
  <c r="E141" i="14"/>
  <c r="D141" i="14"/>
  <c r="L140" i="14"/>
  <c r="K140" i="14"/>
  <c r="J140" i="14"/>
  <c r="I140" i="14"/>
  <c r="H140" i="14"/>
  <c r="G140" i="14"/>
  <c r="F140" i="14"/>
  <c r="E140" i="14"/>
  <c r="D140" i="14"/>
  <c r="C128" i="14"/>
  <c r="C127" i="14"/>
  <c r="C126" i="14"/>
  <c r="C125" i="14"/>
  <c r="C124" i="14"/>
  <c r="C123" i="14"/>
  <c r="C122" i="14"/>
  <c r="C121" i="14"/>
  <c r="C120" i="14"/>
  <c r="C119" i="14"/>
  <c r="C118" i="14"/>
  <c r="C117" i="14"/>
  <c r="C116" i="14"/>
  <c r="C115" i="14"/>
  <c r="C114" i="14"/>
  <c r="C113" i="14"/>
  <c r="C112" i="14"/>
  <c r="C111" i="14"/>
  <c r="C89" i="14"/>
  <c r="C88" i="14"/>
  <c r="C87" i="14"/>
  <c r="C86" i="14"/>
  <c r="C85" i="14"/>
  <c r="C84" i="14"/>
  <c r="C83" i="14"/>
  <c r="C82" i="14"/>
  <c r="C81" i="14"/>
  <c r="C80" i="14"/>
  <c r="C79" i="14"/>
  <c r="C78" i="14"/>
  <c r="C77" i="14"/>
  <c r="C76" i="14"/>
  <c r="C19" i="14"/>
  <c r="C18" i="14"/>
  <c r="C17" i="14"/>
  <c r="C16" i="14"/>
  <c r="C21" i="14"/>
  <c r="C20" i="14"/>
  <c r="C49" i="14"/>
  <c r="C48" i="14"/>
  <c r="Y128" i="14"/>
  <c r="X128" i="14"/>
  <c r="W128" i="14"/>
  <c r="V128" i="14"/>
  <c r="U128" i="14"/>
  <c r="T128" i="14"/>
  <c r="S128" i="14"/>
  <c r="R128" i="14"/>
  <c r="Q128" i="14"/>
  <c r="Y127" i="14"/>
  <c r="X127" i="14"/>
  <c r="W127" i="14"/>
  <c r="V127" i="14"/>
  <c r="U127" i="14"/>
  <c r="T127" i="14"/>
  <c r="S127" i="14"/>
  <c r="R127" i="14"/>
  <c r="Q127" i="14"/>
  <c r="Y126" i="14"/>
  <c r="X126" i="14"/>
  <c r="W126" i="14"/>
  <c r="V126" i="14"/>
  <c r="U126" i="14"/>
  <c r="T126" i="14"/>
  <c r="S126" i="14"/>
  <c r="R126" i="14"/>
  <c r="Q126" i="14"/>
  <c r="Y125" i="14"/>
  <c r="X125" i="14"/>
  <c r="W125" i="14"/>
  <c r="V125" i="14"/>
  <c r="U125" i="14"/>
  <c r="T125" i="14"/>
  <c r="S125" i="14"/>
  <c r="R125" i="14"/>
  <c r="Q125" i="14"/>
  <c r="Y124" i="14"/>
  <c r="X124" i="14"/>
  <c r="W124" i="14"/>
  <c r="V124" i="14"/>
  <c r="U124" i="14"/>
  <c r="T124" i="14"/>
  <c r="S124" i="14"/>
  <c r="R124" i="14"/>
  <c r="Q124" i="14"/>
  <c r="Y123" i="14"/>
  <c r="X123" i="14"/>
  <c r="W123" i="14"/>
  <c r="V123" i="14"/>
  <c r="U123" i="14"/>
  <c r="T123" i="14"/>
  <c r="S123" i="14"/>
  <c r="R123" i="14"/>
  <c r="Q123" i="14"/>
  <c r="Y122" i="14"/>
  <c r="X122" i="14"/>
  <c r="W122" i="14"/>
  <c r="V122" i="14"/>
  <c r="U122" i="14"/>
  <c r="T122" i="14"/>
  <c r="S122" i="14"/>
  <c r="R122" i="14"/>
  <c r="Q122" i="14"/>
  <c r="Y121" i="14"/>
  <c r="X121" i="14"/>
  <c r="W121" i="14"/>
  <c r="V121" i="14"/>
  <c r="U121" i="14"/>
  <c r="T121" i="14"/>
  <c r="S121" i="14"/>
  <c r="R121" i="14"/>
  <c r="Q121" i="14"/>
  <c r="Y120" i="14"/>
  <c r="X120" i="14"/>
  <c r="W120" i="14"/>
  <c r="V120" i="14"/>
  <c r="U120" i="14"/>
  <c r="T120" i="14"/>
  <c r="S120" i="14"/>
  <c r="R120" i="14"/>
  <c r="Q120" i="14"/>
  <c r="Y119" i="14"/>
  <c r="X119" i="14"/>
  <c r="W119" i="14"/>
  <c r="V119" i="14"/>
  <c r="U119" i="14"/>
  <c r="T119" i="14"/>
  <c r="S119" i="14"/>
  <c r="R119" i="14"/>
  <c r="Q119" i="14"/>
  <c r="Y118" i="14"/>
  <c r="X118" i="14"/>
  <c r="W118" i="14"/>
  <c r="V118" i="14"/>
  <c r="U118" i="14"/>
  <c r="T118" i="14"/>
  <c r="S118" i="14"/>
  <c r="R118" i="14"/>
  <c r="Q118" i="14"/>
  <c r="Y117" i="14"/>
  <c r="X117" i="14"/>
  <c r="W117" i="14"/>
  <c r="V117" i="14"/>
  <c r="U117" i="14"/>
  <c r="T117" i="14"/>
  <c r="S117" i="14"/>
  <c r="R117" i="14"/>
  <c r="Q117" i="14"/>
  <c r="Y116" i="14"/>
  <c r="X116" i="14"/>
  <c r="W116" i="14"/>
  <c r="V116" i="14"/>
  <c r="U116" i="14"/>
  <c r="T116" i="14"/>
  <c r="S116" i="14"/>
  <c r="R116" i="14"/>
  <c r="Q116" i="14"/>
  <c r="Y115" i="14"/>
  <c r="X115" i="14"/>
  <c r="W115" i="14"/>
  <c r="V115" i="14"/>
  <c r="U115" i="14"/>
  <c r="T115" i="14"/>
  <c r="S115" i="14"/>
  <c r="R115" i="14"/>
  <c r="Q115" i="14"/>
  <c r="Y114" i="14"/>
  <c r="X114" i="14"/>
  <c r="W114" i="14"/>
  <c r="V114" i="14"/>
  <c r="U114" i="14"/>
  <c r="T114" i="14"/>
  <c r="S114" i="14"/>
  <c r="R114" i="14"/>
  <c r="Q114" i="14"/>
  <c r="Y113" i="14"/>
  <c r="X113" i="14"/>
  <c r="W113" i="14"/>
  <c r="V113" i="14"/>
  <c r="U113" i="14"/>
  <c r="T113" i="14"/>
  <c r="S113" i="14"/>
  <c r="R113" i="14"/>
  <c r="Q113" i="14"/>
  <c r="Y112" i="14"/>
  <c r="X112" i="14"/>
  <c r="W112" i="14"/>
  <c r="V112" i="14"/>
  <c r="U112" i="14"/>
  <c r="T112" i="14"/>
  <c r="S112" i="14"/>
  <c r="R112" i="14"/>
  <c r="Q112" i="14"/>
  <c r="Y111" i="14"/>
  <c r="X111" i="14"/>
  <c r="W111" i="14"/>
  <c r="V111" i="14"/>
  <c r="U111" i="14"/>
  <c r="T111" i="14"/>
  <c r="S111" i="14"/>
  <c r="R111" i="14"/>
  <c r="Q111" i="14"/>
  <c r="L128" i="14"/>
  <c r="K128" i="14"/>
  <c r="J128" i="14"/>
  <c r="I128" i="14"/>
  <c r="H128" i="14"/>
  <c r="G128" i="14"/>
  <c r="F128" i="14"/>
  <c r="E128" i="14"/>
  <c r="D128" i="14"/>
  <c r="L127" i="14"/>
  <c r="K127" i="14"/>
  <c r="J127" i="14"/>
  <c r="I127" i="14"/>
  <c r="H127" i="14"/>
  <c r="G127" i="14"/>
  <c r="F127" i="14"/>
  <c r="E127" i="14"/>
  <c r="D127" i="14"/>
  <c r="L126" i="14"/>
  <c r="K126" i="14"/>
  <c r="J126" i="14"/>
  <c r="I126" i="14"/>
  <c r="H126" i="14"/>
  <c r="G126" i="14"/>
  <c r="F126" i="14"/>
  <c r="E126" i="14"/>
  <c r="D126" i="14"/>
  <c r="L125" i="14"/>
  <c r="K125" i="14"/>
  <c r="J125" i="14"/>
  <c r="I125" i="14"/>
  <c r="H125" i="14"/>
  <c r="G125" i="14"/>
  <c r="F125" i="14"/>
  <c r="E125" i="14"/>
  <c r="D125" i="14"/>
  <c r="L124" i="14"/>
  <c r="K124" i="14"/>
  <c r="J124" i="14"/>
  <c r="I124" i="14"/>
  <c r="H124" i="14"/>
  <c r="G124" i="14"/>
  <c r="F124" i="14"/>
  <c r="E124" i="14"/>
  <c r="D124" i="14"/>
  <c r="L123" i="14"/>
  <c r="K123" i="14"/>
  <c r="J123" i="14"/>
  <c r="I123" i="14"/>
  <c r="H123" i="14"/>
  <c r="G123" i="14"/>
  <c r="F123" i="14"/>
  <c r="E123" i="14"/>
  <c r="D123" i="14"/>
  <c r="L122" i="14"/>
  <c r="K122" i="14"/>
  <c r="J122" i="14"/>
  <c r="I122" i="14"/>
  <c r="H122" i="14"/>
  <c r="G122" i="14"/>
  <c r="F122" i="14"/>
  <c r="E122" i="14"/>
  <c r="D122" i="14"/>
  <c r="L121" i="14"/>
  <c r="K121" i="14"/>
  <c r="J121" i="14"/>
  <c r="I121" i="14"/>
  <c r="H121" i="14"/>
  <c r="G121" i="14"/>
  <c r="F121" i="14"/>
  <c r="E121" i="14"/>
  <c r="D121" i="14"/>
  <c r="L120" i="14"/>
  <c r="K120" i="14"/>
  <c r="J120" i="14"/>
  <c r="I120" i="14"/>
  <c r="H120" i="14"/>
  <c r="G120" i="14"/>
  <c r="F120" i="14"/>
  <c r="E120" i="14"/>
  <c r="D120" i="14"/>
  <c r="L119" i="14"/>
  <c r="K119" i="14"/>
  <c r="J119" i="14"/>
  <c r="I119" i="14"/>
  <c r="H119" i="14"/>
  <c r="G119" i="14"/>
  <c r="F119" i="14"/>
  <c r="E119" i="14"/>
  <c r="D119" i="14"/>
  <c r="L118" i="14"/>
  <c r="K118" i="14"/>
  <c r="J118" i="14"/>
  <c r="I118" i="14"/>
  <c r="H118" i="14"/>
  <c r="G118" i="14"/>
  <c r="F118" i="14"/>
  <c r="E118" i="14"/>
  <c r="D118" i="14"/>
  <c r="L117" i="14"/>
  <c r="K117" i="14"/>
  <c r="J117" i="14"/>
  <c r="I117" i="14"/>
  <c r="H117" i="14"/>
  <c r="G117" i="14"/>
  <c r="F117" i="14"/>
  <c r="E117" i="14"/>
  <c r="D117" i="14"/>
  <c r="L116" i="14"/>
  <c r="K116" i="14"/>
  <c r="J116" i="14"/>
  <c r="I116" i="14"/>
  <c r="H116" i="14"/>
  <c r="G116" i="14"/>
  <c r="F116" i="14"/>
  <c r="E116" i="14"/>
  <c r="D116" i="14"/>
  <c r="L115" i="14"/>
  <c r="K115" i="14"/>
  <c r="J115" i="14"/>
  <c r="I115" i="14"/>
  <c r="H115" i="14"/>
  <c r="G115" i="14"/>
  <c r="F115" i="14"/>
  <c r="E115" i="14"/>
  <c r="D115" i="14"/>
  <c r="L114" i="14"/>
  <c r="K114" i="14"/>
  <c r="J114" i="14"/>
  <c r="I114" i="14"/>
  <c r="H114" i="14"/>
  <c r="G114" i="14"/>
  <c r="F114" i="14"/>
  <c r="E114" i="14"/>
  <c r="D114" i="14"/>
  <c r="L113" i="14"/>
  <c r="K113" i="14"/>
  <c r="J113" i="14"/>
  <c r="I113" i="14"/>
  <c r="H113" i="14"/>
  <c r="G113" i="14"/>
  <c r="F113" i="14"/>
  <c r="E113" i="14"/>
  <c r="D113" i="14"/>
  <c r="L112" i="14"/>
  <c r="K112" i="14"/>
  <c r="J112" i="14"/>
  <c r="I112" i="14"/>
  <c r="H112" i="14"/>
  <c r="G112" i="14"/>
  <c r="F112" i="14"/>
  <c r="E112" i="14"/>
  <c r="D112" i="14"/>
  <c r="L111" i="14"/>
  <c r="K111" i="14"/>
  <c r="J111" i="14"/>
  <c r="I111" i="14"/>
  <c r="H111" i="14"/>
  <c r="G111" i="14"/>
  <c r="F111" i="14"/>
  <c r="E111" i="14"/>
  <c r="D111" i="14"/>
  <c r="BY128" i="14"/>
  <c r="BX128" i="14"/>
  <c r="BW128" i="14"/>
  <c r="BV128" i="14"/>
  <c r="BU128" i="14"/>
  <c r="BT128" i="14"/>
  <c r="BS128" i="14"/>
  <c r="BR128" i="14"/>
  <c r="BQ128" i="14"/>
  <c r="BY127" i="14"/>
  <c r="BX127" i="14"/>
  <c r="BW127" i="14"/>
  <c r="BV127" i="14"/>
  <c r="BU127" i="14"/>
  <c r="BT127" i="14"/>
  <c r="BS127" i="14"/>
  <c r="BR127" i="14"/>
  <c r="BQ127" i="14"/>
  <c r="BY126" i="14"/>
  <c r="BX126" i="14"/>
  <c r="BW126" i="14"/>
  <c r="BV126" i="14"/>
  <c r="BU126" i="14"/>
  <c r="BT126" i="14"/>
  <c r="BS126" i="14"/>
  <c r="BR126" i="14"/>
  <c r="BQ126" i="14"/>
  <c r="BY125" i="14"/>
  <c r="BX125" i="14"/>
  <c r="BW125" i="14"/>
  <c r="BV125" i="14"/>
  <c r="BU125" i="14"/>
  <c r="BT125" i="14"/>
  <c r="BS125" i="14"/>
  <c r="BR125" i="14"/>
  <c r="BQ125" i="14"/>
  <c r="BY124" i="14"/>
  <c r="BX124" i="14"/>
  <c r="BW124" i="14"/>
  <c r="BV124" i="14"/>
  <c r="BU124" i="14"/>
  <c r="BT124" i="14"/>
  <c r="BS124" i="14"/>
  <c r="BR124" i="14"/>
  <c r="BQ124" i="14"/>
  <c r="BY123" i="14"/>
  <c r="BX123" i="14"/>
  <c r="BW123" i="14"/>
  <c r="BV123" i="14"/>
  <c r="BU123" i="14"/>
  <c r="BT123" i="14"/>
  <c r="BS123" i="14"/>
  <c r="BR123" i="14"/>
  <c r="BQ123" i="14"/>
  <c r="BY122" i="14"/>
  <c r="BX122" i="14"/>
  <c r="BW122" i="14"/>
  <c r="BV122" i="14"/>
  <c r="BU122" i="14"/>
  <c r="BT122" i="14"/>
  <c r="BS122" i="14"/>
  <c r="BR122" i="14"/>
  <c r="BQ122" i="14"/>
  <c r="BY121" i="14"/>
  <c r="BX121" i="14"/>
  <c r="BW121" i="14"/>
  <c r="BV121" i="14"/>
  <c r="BU121" i="14"/>
  <c r="BT121" i="14"/>
  <c r="BS121" i="14"/>
  <c r="BR121" i="14"/>
  <c r="BQ121" i="14"/>
  <c r="BY120" i="14"/>
  <c r="BX120" i="14"/>
  <c r="BW120" i="14"/>
  <c r="BV120" i="14"/>
  <c r="BU120" i="14"/>
  <c r="BT120" i="14"/>
  <c r="BS120" i="14"/>
  <c r="BR120" i="14"/>
  <c r="BQ120" i="14"/>
  <c r="BY119" i="14"/>
  <c r="BX119" i="14"/>
  <c r="BW119" i="14"/>
  <c r="BV119" i="14"/>
  <c r="BU119" i="14"/>
  <c r="BT119" i="14"/>
  <c r="BS119" i="14"/>
  <c r="BR119" i="14"/>
  <c r="BQ119" i="14"/>
  <c r="BY118" i="14"/>
  <c r="BX118" i="14"/>
  <c r="BW118" i="14"/>
  <c r="BV118" i="14"/>
  <c r="BU118" i="14"/>
  <c r="BT118" i="14"/>
  <c r="BS118" i="14"/>
  <c r="BR118" i="14"/>
  <c r="BQ118" i="14"/>
  <c r="BY117" i="14"/>
  <c r="BX117" i="14"/>
  <c r="BW117" i="14"/>
  <c r="BV117" i="14"/>
  <c r="BU117" i="14"/>
  <c r="BT117" i="14"/>
  <c r="BS117" i="14"/>
  <c r="BR117" i="14"/>
  <c r="BQ117" i="14"/>
  <c r="BY116" i="14"/>
  <c r="BX116" i="14"/>
  <c r="BW116" i="14"/>
  <c r="BV116" i="14"/>
  <c r="BU116" i="14"/>
  <c r="BT116" i="14"/>
  <c r="BS116" i="14"/>
  <c r="BR116" i="14"/>
  <c r="BQ116" i="14"/>
  <c r="BY115" i="14"/>
  <c r="BX115" i="14"/>
  <c r="BW115" i="14"/>
  <c r="BV115" i="14"/>
  <c r="BU115" i="14"/>
  <c r="BT115" i="14"/>
  <c r="BS115" i="14"/>
  <c r="BR115" i="14"/>
  <c r="BQ115" i="14"/>
  <c r="BY114" i="14"/>
  <c r="BX114" i="14"/>
  <c r="BW114" i="14"/>
  <c r="BV114" i="14"/>
  <c r="BU114" i="14"/>
  <c r="BT114" i="14"/>
  <c r="BS114" i="14"/>
  <c r="BR114" i="14"/>
  <c r="BQ114" i="14"/>
  <c r="BY113" i="14"/>
  <c r="BX113" i="14"/>
  <c r="BW113" i="14"/>
  <c r="BV113" i="14"/>
  <c r="BU113" i="14"/>
  <c r="BT113" i="14"/>
  <c r="BS113" i="14"/>
  <c r="BR113" i="14"/>
  <c r="BQ113" i="14"/>
  <c r="BY112" i="14"/>
  <c r="BX112" i="14"/>
  <c r="BW112" i="14"/>
  <c r="BV112" i="14"/>
  <c r="BU112" i="14"/>
  <c r="BT112" i="14"/>
  <c r="BS112" i="14"/>
  <c r="BR112" i="14"/>
  <c r="BQ112" i="14"/>
  <c r="BY111" i="14"/>
  <c r="BX111" i="14"/>
  <c r="BW111" i="14"/>
  <c r="BV111" i="14"/>
  <c r="BU111" i="14"/>
  <c r="BT111" i="14"/>
  <c r="BS111" i="14"/>
  <c r="BR111" i="14"/>
  <c r="BQ111" i="14"/>
  <c r="BY33" i="14"/>
  <c r="BX33" i="14"/>
  <c r="BW33" i="14"/>
  <c r="BV33" i="14"/>
  <c r="BU33" i="14"/>
  <c r="BT33" i="14"/>
  <c r="BS33" i="14"/>
  <c r="BR33" i="14"/>
  <c r="BQ33" i="14"/>
  <c r="BY32" i="14"/>
  <c r="BX32" i="14"/>
  <c r="BW32" i="14"/>
  <c r="BV32" i="14"/>
  <c r="BU32" i="14"/>
  <c r="BT32" i="14"/>
  <c r="BS32" i="14"/>
  <c r="BR32" i="14"/>
  <c r="BQ32" i="14"/>
  <c r="BY31" i="14"/>
  <c r="BX31" i="14"/>
  <c r="BW31" i="14"/>
  <c r="BV31" i="14"/>
  <c r="BU31" i="14"/>
  <c r="BT31" i="14"/>
  <c r="BS31" i="14"/>
  <c r="BR31" i="14"/>
  <c r="BQ31" i="14"/>
  <c r="BY30" i="14"/>
  <c r="BX30" i="14"/>
  <c r="BW30" i="14"/>
  <c r="BV30" i="14"/>
  <c r="BU30" i="14"/>
  <c r="BT30" i="14"/>
  <c r="BS30" i="14"/>
  <c r="BR30" i="14"/>
  <c r="BQ30" i="14"/>
  <c r="BY29" i="14"/>
  <c r="BX29" i="14"/>
  <c r="BW29" i="14"/>
  <c r="BV29" i="14"/>
  <c r="BU29" i="14"/>
  <c r="BT29" i="14"/>
  <c r="BS29" i="14"/>
  <c r="BR29" i="14"/>
  <c r="BQ29" i="14"/>
  <c r="BY28" i="14"/>
  <c r="BX28" i="14"/>
  <c r="BW28" i="14"/>
  <c r="BV28" i="14"/>
  <c r="BU28" i="14"/>
  <c r="BT28" i="14"/>
  <c r="BS28" i="14"/>
  <c r="BR28" i="14"/>
  <c r="BQ28" i="14"/>
  <c r="BY27" i="14"/>
  <c r="BX27" i="14"/>
  <c r="BW27" i="14"/>
  <c r="BV27" i="14"/>
  <c r="BU27" i="14"/>
  <c r="BT27" i="14"/>
  <c r="BS27" i="14"/>
  <c r="BR27" i="14"/>
  <c r="BQ27" i="14"/>
  <c r="BY26" i="14"/>
  <c r="BX26" i="14"/>
  <c r="BW26" i="14"/>
  <c r="BV26" i="14"/>
  <c r="BU26" i="14"/>
  <c r="BT26" i="14"/>
  <c r="BS26" i="14"/>
  <c r="BR26" i="14"/>
  <c r="BQ26" i="14"/>
  <c r="BY25" i="14"/>
  <c r="BX25" i="14"/>
  <c r="BW25" i="14"/>
  <c r="BV25" i="14"/>
  <c r="BU25" i="14"/>
  <c r="BT25" i="14"/>
  <c r="BS25" i="14"/>
  <c r="BR25" i="14"/>
  <c r="BQ25" i="14"/>
  <c r="BY23" i="14"/>
  <c r="BX23" i="14"/>
  <c r="BW23" i="14"/>
  <c r="BV23" i="14"/>
  <c r="BU23" i="14"/>
  <c r="BT23" i="14"/>
  <c r="BS23" i="14"/>
  <c r="BR23" i="14"/>
  <c r="BQ23" i="14"/>
  <c r="BY22" i="14"/>
  <c r="BX22" i="14"/>
  <c r="BW22" i="14"/>
  <c r="BV22" i="14"/>
  <c r="BU22" i="14"/>
  <c r="BT22" i="14"/>
  <c r="BS22" i="14"/>
  <c r="BR22" i="14"/>
  <c r="BQ22" i="14"/>
  <c r="BY21" i="14"/>
  <c r="BX21" i="14"/>
  <c r="BW21" i="14"/>
  <c r="BV21" i="14"/>
  <c r="BU21" i="14"/>
  <c r="BT21" i="14"/>
  <c r="BS21" i="14"/>
  <c r="BR21" i="14"/>
  <c r="BQ21" i="14"/>
  <c r="BY20" i="14"/>
  <c r="BX20" i="14"/>
  <c r="BW20" i="14"/>
  <c r="BV20" i="14"/>
  <c r="BU20" i="14"/>
  <c r="BT20" i="14"/>
  <c r="BS20" i="14"/>
  <c r="BR20" i="14"/>
  <c r="BQ20" i="14"/>
  <c r="BY19" i="14"/>
  <c r="BX19" i="14"/>
  <c r="BW19" i="14"/>
  <c r="BV19" i="14"/>
  <c r="BU19" i="14"/>
  <c r="BT19" i="14"/>
  <c r="BS19" i="14"/>
  <c r="BR19" i="14"/>
  <c r="BQ19" i="14"/>
  <c r="BY18" i="14"/>
  <c r="BX18" i="14"/>
  <c r="BW18" i="14"/>
  <c r="BV18" i="14"/>
  <c r="BU18" i="14"/>
  <c r="BT18" i="14"/>
  <c r="BS18" i="14"/>
  <c r="BR18" i="14"/>
  <c r="BQ18" i="14"/>
  <c r="BY17" i="14"/>
  <c r="BX17" i="14"/>
  <c r="BW17" i="14"/>
  <c r="BV17" i="14"/>
  <c r="BU17" i="14"/>
  <c r="BT17" i="14"/>
  <c r="BS17" i="14"/>
  <c r="BR17" i="14"/>
  <c r="BQ17" i="14"/>
  <c r="BY16" i="14"/>
  <c r="BX16" i="14"/>
  <c r="BW16" i="14"/>
  <c r="BV16" i="14"/>
  <c r="BU16" i="14"/>
  <c r="BT16" i="14"/>
  <c r="BS16" i="14"/>
  <c r="BR16" i="14"/>
  <c r="BQ16" i="14"/>
  <c r="BL33" i="14"/>
  <c r="BK33" i="14"/>
  <c r="BJ33" i="14"/>
  <c r="BI33" i="14"/>
  <c r="BH33" i="14"/>
  <c r="BG33" i="14"/>
  <c r="BF33" i="14"/>
  <c r="BE33" i="14"/>
  <c r="BD33" i="14"/>
  <c r="BL32" i="14"/>
  <c r="BK32" i="14"/>
  <c r="BJ32" i="14"/>
  <c r="BI32" i="14"/>
  <c r="BH32" i="14"/>
  <c r="BG32" i="14"/>
  <c r="BF32" i="14"/>
  <c r="BE32" i="14"/>
  <c r="BD32" i="14"/>
  <c r="BL31" i="14"/>
  <c r="BK31" i="14"/>
  <c r="BJ31" i="14"/>
  <c r="BI31" i="14"/>
  <c r="BH31" i="14"/>
  <c r="BG31" i="14"/>
  <c r="BF31" i="14"/>
  <c r="BE31" i="14"/>
  <c r="BD31" i="14"/>
  <c r="BL30" i="14"/>
  <c r="BK30" i="14"/>
  <c r="BJ30" i="14"/>
  <c r="BI30" i="14"/>
  <c r="BH30" i="14"/>
  <c r="BG30" i="14"/>
  <c r="BF30" i="14"/>
  <c r="BE30" i="14"/>
  <c r="BD30" i="14"/>
  <c r="BL29" i="14"/>
  <c r="BK29" i="14"/>
  <c r="BJ29" i="14"/>
  <c r="BI29" i="14"/>
  <c r="BH29" i="14"/>
  <c r="BG29" i="14"/>
  <c r="BF29" i="14"/>
  <c r="BE29" i="14"/>
  <c r="BD29" i="14"/>
  <c r="BL28" i="14"/>
  <c r="BK28" i="14"/>
  <c r="BJ28" i="14"/>
  <c r="BI28" i="14"/>
  <c r="BH28" i="14"/>
  <c r="BG28" i="14"/>
  <c r="BF28" i="14"/>
  <c r="BE28" i="14"/>
  <c r="BD28" i="14"/>
  <c r="BL27" i="14"/>
  <c r="BK27" i="14"/>
  <c r="BJ27" i="14"/>
  <c r="BI27" i="14"/>
  <c r="BH27" i="14"/>
  <c r="BG27" i="14"/>
  <c r="BF27" i="14"/>
  <c r="BE27" i="14"/>
  <c r="BD27" i="14"/>
  <c r="BL26" i="14"/>
  <c r="BK26" i="14"/>
  <c r="BJ26" i="14"/>
  <c r="BI26" i="14"/>
  <c r="BH26" i="14"/>
  <c r="BG26" i="14"/>
  <c r="BF26" i="14"/>
  <c r="BE26" i="14"/>
  <c r="BD26" i="14"/>
  <c r="BL25" i="14"/>
  <c r="BK25" i="14"/>
  <c r="BJ25" i="14"/>
  <c r="BI25" i="14"/>
  <c r="BH25" i="14"/>
  <c r="BG25" i="14"/>
  <c r="BF25" i="14"/>
  <c r="BE25" i="14"/>
  <c r="BD25" i="14"/>
  <c r="BL23" i="14"/>
  <c r="BK23" i="14"/>
  <c r="BJ23" i="14"/>
  <c r="BI23" i="14"/>
  <c r="BH23" i="14"/>
  <c r="BG23" i="14"/>
  <c r="BF23" i="14"/>
  <c r="BE23" i="14"/>
  <c r="BD23" i="14"/>
  <c r="BL22" i="14"/>
  <c r="BK22" i="14"/>
  <c r="BJ22" i="14"/>
  <c r="BI22" i="14"/>
  <c r="BH22" i="14"/>
  <c r="BG22" i="14"/>
  <c r="BF22" i="14"/>
  <c r="BE22" i="14"/>
  <c r="BD22" i="14"/>
  <c r="BL21" i="14"/>
  <c r="BK21" i="14"/>
  <c r="BJ21" i="14"/>
  <c r="BI21" i="14"/>
  <c r="BH21" i="14"/>
  <c r="BG21" i="14"/>
  <c r="BF21" i="14"/>
  <c r="BE21" i="14"/>
  <c r="BD21" i="14"/>
  <c r="BL20" i="14"/>
  <c r="BK20" i="14"/>
  <c r="BJ20" i="14"/>
  <c r="BI20" i="14"/>
  <c r="BH20" i="14"/>
  <c r="BG20" i="14"/>
  <c r="BF20" i="14"/>
  <c r="BE20" i="14"/>
  <c r="BD20" i="14"/>
  <c r="BL19" i="14"/>
  <c r="BK19" i="14"/>
  <c r="BJ19" i="14"/>
  <c r="BI19" i="14"/>
  <c r="BH19" i="14"/>
  <c r="BG19" i="14"/>
  <c r="BF19" i="14"/>
  <c r="BE19" i="14"/>
  <c r="BD19" i="14"/>
  <c r="BL18" i="14"/>
  <c r="BK18" i="14"/>
  <c r="BJ18" i="14"/>
  <c r="BI18" i="14"/>
  <c r="BH18" i="14"/>
  <c r="BG18" i="14"/>
  <c r="BF18" i="14"/>
  <c r="BE18" i="14"/>
  <c r="BD18" i="14"/>
  <c r="BL17" i="14"/>
  <c r="BK17" i="14"/>
  <c r="BJ17" i="14"/>
  <c r="BI17" i="14"/>
  <c r="BH17" i="14"/>
  <c r="BG17" i="14"/>
  <c r="BF17" i="14"/>
  <c r="BE17" i="14"/>
  <c r="BD17" i="14"/>
  <c r="BL16" i="14"/>
  <c r="BK16" i="14"/>
  <c r="BJ16" i="14"/>
  <c r="BI16" i="14"/>
  <c r="BH16" i="14"/>
  <c r="BG16" i="14"/>
  <c r="BF16" i="14"/>
  <c r="BE16" i="14"/>
  <c r="BD16" i="14"/>
  <c r="AY33" i="14"/>
  <c r="AX33" i="14"/>
  <c r="AW33" i="14"/>
  <c r="AV33" i="14"/>
  <c r="AU33" i="14"/>
  <c r="AT33" i="14"/>
  <c r="AS33" i="14"/>
  <c r="AR33" i="14"/>
  <c r="AQ33" i="14"/>
  <c r="AY32" i="14"/>
  <c r="AX32" i="14"/>
  <c r="AW32" i="14"/>
  <c r="AV32" i="14"/>
  <c r="AU32" i="14"/>
  <c r="AT32" i="14"/>
  <c r="AS32" i="14"/>
  <c r="AR32" i="14"/>
  <c r="AQ32" i="14"/>
  <c r="AY31" i="14"/>
  <c r="AX31" i="14"/>
  <c r="AW31" i="14"/>
  <c r="AV31" i="14"/>
  <c r="AU31" i="14"/>
  <c r="AT31" i="14"/>
  <c r="AS31" i="14"/>
  <c r="AR31" i="14"/>
  <c r="AQ31" i="14"/>
  <c r="AY30" i="14"/>
  <c r="AX30" i="14"/>
  <c r="AW30" i="14"/>
  <c r="AV30" i="14"/>
  <c r="AU30" i="14"/>
  <c r="AT30" i="14"/>
  <c r="AS30" i="14"/>
  <c r="AR30" i="14"/>
  <c r="AQ30" i="14"/>
  <c r="AY29" i="14"/>
  <c r="AX29" i="14"/>
  <c r="AW29" i="14"/>
  <c r="AV29" i="14"/>
  <c r="AU29" i="14"/>
  <c r="AT29" i="14"/>
  <c r="AS29" i="14"/>
  <c r="AR29" i="14"/>
  <c r="AQ29" i="14"/>
  <c r="AY28" i="14"/>
  <c r="AX28" i="14"/>
  <c r="AW28" i="14"/>
  <c r="AV28" i="14"/>
  <c r="AU28" i="14"/>
  <c r="AT28" i="14"/>
  <c r="AS28" i="14"/>
  <c r="AR28" i="14"/>
  <c r="AQ28" i="14"/>
  <c r="AY27" i="14"/>
  <c r="AX27" i="14"/>
  <c r="AW27" i="14"/>
  <c r="AV27" i="14"/>
  <c r="AU27" i="14"/>
  <c r="AT27" i="14"/>
  <c r="AS27" i="14"/>
  <c r="AR27" i="14"/>
  <c r="AQ27" i="14"/>
  <c r="AY26" i="14"/>
  <c r="AX26" i="14"/>
  <c r="AW26" i="14"/>
  <c r="AV26" i="14"/>
  <c r="AU26" i="14"/>
  <c r="AT26" i="14"/>
  <c r="AS26" i="14"/>
  <c r="AR26" i="14"/>
  <c r="AQ26" i="14"/>
  <c r="AY25" i="14"/>
  <c r="AX25" i="14"/>
  <c r="AW25" i="14"/>
  <c r="AV25" i="14"/>
  <c r="AU25" i="14"/>
  <c r="AT25" i="14"/>
  <c r="AS25" i="14"/>
  <c r="AR25" i="14"/>
  <c r="AQ25" i="14"/>
  <c r="AY23" i="14"/>
  <c r="AX23" i="14"/>
  <c r="AW23" i="14"/>
  <c r="AV23" i="14"/>
  <c r="AU23" i="14"/>
  <c r="AT23" i="14"/>
  <c r="AS23" i="14"/>
  <c r="AR23" i="14"/>
  <c r="AQ23" i="14"/>
  <c r="AY22" i="14"/>
  <c r="AX22" i="14"/>
  <c r="AW22" i="14"/>
  <c r="AV22" i="14"/>
  <c r="AU22" i="14"/>
  <c r="AT22" i="14"/>
  <c r="AS22" i="14"/>
  <c r="AR22" i="14"/>
  <c r="AQ22" i="14"/>
  <c r="AY21" i="14"/>
  <c r="AX21" i="14"/>
  <c r="AW21" i="14"/>
  <c r="AV21" i="14"/>
  <c r="AU21" i="14"/>
  <c r="AT21" i="14"/>
  <c r="AS21" i="14"/>
  <c r="AR21" i="14"/>
  <c r="AQ21" i="14"/>
  <c r="AY20" i="14"/>
  <c r="AX20" i="14"/>
  <c r="AW20" i="14"/>
  <c r="AV20" i="14"/>
  <c r="AU20" i="14"/>
  <c r="AT20" i="14"/>
  <c r="AS20" i="14"/>
  <c r="AR20" i="14"/>
  <c r="AQ20" i="14"/>
  <c r="AY19" i="14"/>
  <c r="AX19" i="14"/>
  <c r="AW19" i="14"/>
  <c r="AV19" i="14"/>
  <c r="AU19" i="14"/>
  <c r="AT19" i="14"/>
  <c r="AS19" i="14"/>
  <c r="AR19" i="14"/>
  <c r="AQ19" i="14"/>
  <c r="AY18" i="14"/>
  <c r="AX18" i="14"/>
  <c r="AW18" i="14"/>
  <c r="AV18" i="14"/>
  <c r="AU18" i="14"/>
  <c r="AT18" i="14"/>
  <c r="AS18" i="14"/>
  <c r="AR18" i="14"/>
  <c r="AQ18" i="14"/>
  <c r="AY17" i="14"/>
  <c r="AX17" i="14"/>
  <c r="AW17" i="14"/>
  <c r="AV17" i="14"/>
  <c r="AU17" i="14"/>
  <c r="AT17" i="14"/>
  <c r="AS17" i="14"/>
  <c r="AR17" i="14"/>
  <c r="AQ17" i="14"/>
  <c r="AY16" i="14"/>
  <c r="AX16" i="14"/>
  <c r="AW16" i="14"/>
  <c r="AV16" i="14"/>
  <c r="AU16" i="14"/>
  <c r="AT16" i="14"/>
  <c r="AS16" i="14"/>
  <c r="AR16" i="14"/>
  <c r="AQ16" i="14"/>
  <c r="AL33" i="14"/>
  <c r="AK33" i="14"/>
  <c r="AJ33" i="14"/>
  <c r="AI33" i="14"/>
  <c r="AH33" i="14"/>
  <c r="AG33" i="14"/>
  <c r="AF33" i="14"/>
  <c r="AE33" i="14"/>
  <c r="AD33" i="14"/>
  <c r="AL32" i="14"/>
  <c r="AK32" i="14"/>
  <c r="AJ32" i="14"/>
  <c r="AI32" i="14"/>
  <c r="AH32" i="14"/>
  <c r="AG32" i="14"/>
  <c r="AF32" i="14"/>
  <c r="AE32" i="14"/>
  <c r="AD32" i="14"/>
  <c r="AL31" i="14"/>
  <c r="AK31" i="14"/>
  <c r="AJ31" i="14"/>
  <c r="AI31" i="14"/>
  <c r="AH31" i="14"/>
  <c r="AG31" i="14"/>
  <c r="AF31" i="14"/>
  <c r="AE31" i="14"/>
  <c r="AD31" i="14"/>
  <c r="AL30" i="14"/>
  <c r="AK30" i="14"/>
  <c r="AJ30" i="14"/>
  <c r="AI30" i="14"/>
  <c r="AH30" i="14"/>
  <c r="AG30" i="14"/>
  <c r="AF30" i="14"/>
  <c r="AE30" i="14"/>
  <c r="AD30" i="14"/>
  <c r="AL29" i="14"/>
  <c r="AK29" i="14"/>
  <c r="AJ29" i="14"/>
  <c r="AI29" i="14"/>
  <c r="AH29" i="14"/>
  <c r="AG29" i="14"/>
  <c r="AF29" i="14"/>
  <c r="AE29" i="14"/>
  <c r="AD29" i="14"/>
  <c r="AL28" i="14"/>
  <c r="AK28" i="14"/>
  <c r="AJ28" i="14"/>
  <c r="AI28" i="14"/>
  <c r="AH28" i="14"/>
  <c r="AG28" i="14"/>
  <c r="AF28" i="14"/>
  <c r="AE28" i="14"/>
  <c r="AD28" i="14"/>
  <c r="AL27" i="14"/>
  <c r="AK27" i="14"/>
  <c r="AJ27" i="14"/>
  <c r="AI27" i="14"/>
  <c r="AH27" i="14"/>
  <c r="AG27" i="14"/>
  <c r="AF27" i="14"/>
  <c r="AE27" i="14"/>
  <c r="AD27" i="14"/>
  <c r="AL26" i="14"/>
  <c r="AK26" i="14"/>
  <c r="AJ26" i="14"/>
  <c r="AI26" i="14"/>
  <c r="AH26" i="14"/>
  <c r="AG26" i="14"/>
  <c r="AF26" i="14"/>
  <c r="AE26" i="14"/>
  <c r="AD26" i="14"/>
  <c r="AL25" i="14"/>
  <c r="AK25" i="14"/>
  <c r="AJ25" i="14"/>
  <c r="AI25" i="14"/>
  <c r="AH25" i="14"/>
  <c r="AG25" i="14"/>
  <c r="AF25" i="14"/>
  <c r="AE25" i="14"/>
  <c r="AD25" i="14"/>
  <c r="AL23" i="14"/>
  <c r="AK23" i="14"/>
  <c r="AJ23" i="14"/>
  <c r="AI23" i="14"/>
  <c r="AH23" i="14"/>
  <c r="AG23" i="14"/>
  <c r="AF23" i="14"/>
  <c r="AE23" i="14"/>
  <c r="AD23" i="14"/>
  <c r="AL22" i="14"/>
  <c r="AK22" i="14"/>
  <c r="AJ22" i="14"/>
  <c r="AI22" i="14"/>
  <c r="AH22" i="14"/>
  <c r="AG22" i="14"/>
  <c r="AF22" i="14"/>
  <c r="AE22" i="14"/>
  <c r="AD22" i="14"/>
  <c r="AL21" i="14"/>
  <c r="AK21" i="14"/>
  <c r="AJ21" i="14"/>
  <c r="AI21" i="14"/>
  <c r="AH21" i="14"/>
  <c r="AG21" i="14"/>
  <c r="AF21" i="14"/>
  <c r="AE21" i="14"/>
  <c r="AD21" i="14"/>
  <c r="AL20" i="14"/>
  <c r="AK20" i="14"/>
  <c r="AJ20" i="14"/>
  <c r="AI20" i="14"/>
  <c r="AH20" i="14"/>
  <c r="AG20" i="14"/>
  <c r="AF20" i="14"/>
  <c r="AE20" i="14"/>
  <c r="AD20" i="14"/>
  <c r="AL19" i="14"/>
  <c r="AK19" i="14"/>
  <c r="AJ19" i="14"/>
  <c r="AI19" i="14"/>
  <c r="AH19" i="14"/>
  <c r="AG19" i="14"/>
  <c r="AF19" i="14"/>
  <c r="AE19" i="14"/>
  <c r="AD19" i="14"/>
  <c r="AL18" i="14"/>
  <c r="AK18" i="14"/>
  <c r="AJ18" i="14"/>
  <c r="AI18" i="14"/>
  <c r="AH18" i="14"/>
  <c r="AG18" i="14"/>
  <c r="AF18" i="14"/>
  <c r="AE18" i="14"/>
  <c r="AD18" i="14"/>
  <c r="AL17" i="14"/>
  <c r="AK17" i="14"/>
  <c r="AJ17" i="14"/>
  <c r="AI17" i="14"/>
  <c r="AH17" i="14"/>
  <c r="AG17" i="14"/>
  <c r="AF17" i="14"/>
  <c r="AE17" i="14"/>
  <c r="AD17" i="14"/>
  <c r="AL16" i="14"/>
  <c r="AK16" i="14"/>
  <c r="AJ16" i="14"/>
  <c r="AI16" i="14"/>
  <c r="AH16" i="14"/>
  <c r="AG16" i="14"/>
  <c r="AF16" i="14"/>
  <c r="AE16" i="14"/>
  <c r="AD16" i="14"/>
  <c r="L19" i="14"/>
  <c r="K19" i="14"/>
  <c r="J19" i="14"/>
  <c r="I19" i="14"/>
  <c r="H19" i="14"/>
  <c r="G19" i="14"/>
  <c r="F19" i="14"/>
  <c r="E19" i="14"/>
  <c r="D19" i="14"/>
  <c r="L18" i="14"/>
  <c r="K18" i="14"/>
  <c r="J18" i="14"/>
  <c r="I18" i="14"/>
  <c r="H18" i="14"/>
  <c r="G18" i="14"/>
  <c r="F18" i="14"/>
  <c r="E18" i="14"/>
  <c r="D18" i="14"/>
  <c r="L17" i="14"/>
  <c r="K17" i="14"/>
  <c r="J17" i="14"/>
  <c r="I17" i="14"/>
  <c r="H17" i="14"/>
  <c r="G17" i="14"/>
  <c r="F17" i="14"/>
  <c r="E17" i="14"/>
  <c r="D17" i="14"/>
  <c r="L16" i="14"/>
  <c r="K16" i="14"/>
  <c r="J16" i="14"/>
  <c r="I16" i="14"/>
  <c r="H16" i="14"/>
  <c r="G16" i="14"/>
  <c r="F16" i="14"/>
  <c r="E16" i="14"/>
  <c r="D16" i="14"/>
  <c r="L49" i="14"/>
  <c r="K49" i="14"/>
  <c r="J49" i="14"/>
  <c r="I49" i="14"/>
  <c r="H49" i="14"/>
  <c r="G49" i="14"/>
  <c r="F49" i="14"/>
  <c r="E49" i="14"/>
  <c r="D49" i="14"/>
  <c r="L48" i="14"/>
  <c r="K48" i="14"/>
  <c r="J48" i="14"/>
  <c r="I48" i="14"/>
  <c r="H48" i="14"/>
  <c r="G48" i="14"/>
  <c r="F48" i="14"/>
  <c r="E48" i="14"/>
  <c r="D48" i="14"/>
  <c r="BY89" i="14"/>
  <c r="BX89" i="14"/>
  <c r="BW89" i="14"/>
  <c r="BV89" i="14"/>
  <c r="BU89" i="14"/>
  <c r="BT89" i="14"/>
  <c r="BS89" i="14"/>
  <c r="BR89" i="14"/>
  <c r="BQ89" i="14"/>
  <c r="BL89" i="14"/>
  <c r="BK89" i="14"/>
  <c r="BJ89" i="14"/>
  <c r="BI89" i="14"/>
  <c r="BH89" i="14"/>
  <c r="BG89" i="14"/>
  <c r="BF89" i="14"/>
  <c r="BE89" i="14"/>
  <c r="BD89" i="14"/>
  <c r="AY89" i="14"/>
  <c r="AX89" i="14"/>
  <c r="AW89" i="14"/>
  <c r="AV89" i="14"/>
  <c r="AU89" i="14"/>
  <c r="AT89" i="14"/>
  <c r="AS89" i="14"/>
  <c r="AR89" i="14"/>
  <c r="AQ89" i="14"/>
  <c r="AL89" i="14"/>
  <c r="AK89" i="14"/>
  <c r="AJ89" i="14"/>
  <c r="AI89" i="14"/>
  <c r="AH89" i="14"/>
  <c r="AG89" i="14"/>
  <c r="AF89" i="14"/>
  <c r="AE89" i="14"/>
  <c r="AD89" i="14"/>
  <c r="L89" i="14"/>
  <c r="K89" i="14"/>
  <c r="J89" i="14"/>
  <c r="I89" i="14"/>
  <c r="H89" i="14"/>
  <c r="G89" i="14"/>
  <c r="F89" i="14"/>
  <c r="E89" i="14"/>
  <c r="D89" i="14"/>
  <c r="BY88" i="14"/>
  <c r="BX88" i="14"/>
  <c r="BW88" i="14"/>
  <c r="BV88" i="14"/>
  <c r="BU88" i="14"/>
  <c r="BT88" i="14"/>
  <c r="BS88" i="14"/>
  <c r="BR88" i="14"/>
  <c r="BQ88" i="14"/>
  <c r="BL88" i="14"/>
  <c r="BK88" i="14"/>
  <c r="BJ88" i="14"/>
  <c r="BI88" i="14"/>
  <c r="BH88" i="14"/>
  <c r="BG88" i="14"/>
  <c r="BF88" i="14"/>
  <c r="BE88" i="14"/>
  <c r="BD88" i="14"/>
  <c r="AY88" i="14"/>
  <c r="AX88" i="14"/>
  <c r="AW88" i="14"/>
  <c r="AV88" i="14"/>
  <c r="AU88" i="14"/>
  <c r="AT88" i="14"/>
  <c r="AS88" i="14"/>
  <c r="AR88" i="14"/>
  <c r="AQ88" i="14"/>
  <c r="AL88" i="14"/>
  <c r="AK88" i="14"/>
  <c r="AJ88" i="14"/>
  <c r="AI88" i="14"/>
  <c r="AH88" i="14"/>
  <c r="AG88" i="14"/>
  <c r="AF88" i="14"/>
  <c r="AE88" i="14"/>
  <c r="AD88" i="14"/>
  <c r="L88" i="14"/>
  <c r="K88" i="14"/>
  <c r="J88" i="14"/>
  <c r="I88" i="14"/>
  <c r="H88" i="14"/>
  <c r="G88" i="14"/>
  <c r="F88" i="14"/>
  <c r="E88" i="14"/>
  <c r="D88" i="14"/>
  <c r="BY87" i="14"/>
  <c r="BX87" i="14"/>
  <c r="BW87" i="14"/>
  <c r="BV87" i="14"/>
  <c r="BU87" i="14"/>
  <c r="BT87" i="14"/>
  <c r="BS87" i="14"/>
  <c r="BR87" i="14"/>
  <c r="BQ87" i="14"/>
  <c r="BL87" i="14"/>
  <c r="BK87" i="14"/>
  <c r="BJ87" i="14"/>
  <c r="BI87" i="14"/>
  <c r="BH87" i="14"/>
  <c r="BG87" i="14"/>
  <c r="BF87" i="14"/>
  <c r="BE87" i="14"/>
  <c r="BD87" i="14"/>
  <c r="AY87" i="14"/>
  <c r="AX87" i="14"/>
  <c r="AW87" i="14"/>
  <c r="AV87" i="14"/>
  <c r="AU87" i="14"/>
  <c r="AT87" i="14"/>
  <c r="AS87" i="14"/>
  <c r="AR87" i="14"/>
  <c r="AQ87" i="14"/>
  <c r="AL87" i="14"/>
  <c r="AK87" i="14"/>
  <c r="AJ87" i="14"/>
  <c r="AI87" i="14"/>
  <c r="AH87" i="14"/>
  <c r="AG87" i="14"/>
  <c r="AF87" i="14"/>
  <c r="AE87" i="14"/>
  <c r="AD87" i="14"/>
  <c r="L87" i="14"/>
  <c r="K87" i="14"/>
  <c r="J87" i="14"/>
  <c r="I87" i="14"/>
  <c r="H87" i="14"/>
  <c r="G87" i="14"/>
  <c r="F87" i="14"/>
  <c r="E87" i="14"/>
  <c r="D87" i="14"/>
  <c r="BY86" i="14"/>
  <c r="BX86" i="14"/>
  <c r="BW86" i="14"/>
  <c r="BV86" i="14"/>
  <c r="BU86" i="14"/>
  <c r="BT86" i="14"/>
  <c r="BS86" i="14"/>
  <c r="BR86" i="14"/>
  <c r="BQ86" i="14"/>
  <c r="BL86" i="14"/>
  <c r="BK86" i="14"/>
  <c r="BJ86" i="14"/>
  <c r="BI86" i="14"/>
  <c r="BH86" i="14"/>
  <c r="BG86" i="14"/>
  <c r="BF86" i="14"/>
  <c r="BE86" i="14"/>
  <c r="BD86" i="14"/>
  <c r="AY86" i="14"/>
  <c r="AX86" i="14"/>
  <c r="AW86" i="14"/>
  <c r="AV86" i="14"/>
  <c r="AU86" i="14"/>
  <c r="AT86" i="14"/>
  <c r="AS86" i="14"/>
  <c r="AR86" i="14"/>
  <c r="AQ86" i="14"/>
  <c r="AL86" i="14"/>
  <c r="AK86" i="14"/>
  <c r="AJ86" i="14"/>
  <c r="AI86" i="14"/>
  <c r="AH86" i="14"/>
  <c r="AG86" i="14"/>
  <c r="AF86" i="14"/>
  <c r="AE86" i="14"/>
  <c r="AD86" i="14"/>
  <c r="L86" i="14"/>
  <c r="K86" i="14"/>
  <c r="J86" i="14"/>
  <c r="I86" i="14"/>
  <c r="H86" i="14"/>
  <c r="G86" i="14"/>
  <c r="F86" i="14"/>
  <c r="E86" i="14"/>
  <c r="D86" i="14"/>
  <c r="BY85" i="14"/>
  <c r="BX85" i="14"/>
  <c r="BW85" i="14"/>
  <c r="BV85" i="14"/>
  <c r="BU85" i="14"/>
  <c r="BT85" i="14"/>
  <c r="BS85" i="14"/>
  <c r="BR85" i="14"/>
  <c r="BQ85" i="14"/>
  <c r="BL85" i="14"/>
  <c r="BK85" i="14"/>
  <c r="BJ85" i="14"/>
  <c r="BI85" i="14"/>
  <c r="BH85" i="14"/>
  <c r="BG85" i="14"/>
  <c r="BF85" i="14"/>
  <c r="BE85" i="14"/>
  <c r="BD85" i="14"/>
  <c r="AY85" i="14"/>
  <c r="AX85" i="14"/>
  <c r="AW85" i="14"/>
  <c r="AV85" i="14"/>
  <c r="AU85" i="14"/>
  <c r="AT85" i="14"/>
  <c r="AS85" i="14"/>
  <c r="AR85" i="14"/>
  <c r="AQ85" i="14"/>
  <c r="AL85" i="14"/>
  <c r="AK85" i="14"/>
  <c r="AJ85" i="14"/>
  <c r="AI85" i="14"/>
  <c r="AH85" i="14"/>
  <c r="AG85" i="14"/>
  <c r="AF85" i="14"/>
  <c r="AE85" i="14"/>
  <c r="AD85" i="14"/>
  <c r="L85" i="14"/>
  <c r="K85" i="14"/>
  <c r="J85" i="14"/>
  <c r="I85" i="14"/>
  <c r="H85" i="14"/>
  <c r="G85" i="14"/>
  <c r="F85" i="14"/>
  <c r="E85" i="14"/>
  <c r="D85" i="14"/>
  <c r="BY84" i="14"/>
  <c r="BX84" i="14"/>
  <c r="BW84" i="14"/>
  <c r="BV84" i="14"/>
  <c r="BU84" i="14"/>
  <c r="BT84" i="14"/>
  <c r="BS84" i="14"/>
  <c r="BR84" i="14"/>
  <c r="BQ84" i="14"/>
  <c r="BL84" i="14"/>
  <c r="BK84" i="14"/>
  <c r="BJ84" i="14"/>
  <c r="BI84" i="14"/>
  <c r="BH84" i="14"/>
  <c r="BG84" i="14"/>
  <c r="BF84" i="14"/>
  <c r="BE84" i="14"/>
  <c r="BD84" i="14"/>
  <c r="AY84" i="14"/>
  <c r="AX84" i="14"/>
  <c r="AW84" i="14"/>
  <c r="AV84" i="14"/>
  <c r="AU84" i="14"/>
  <c r="AT84" i="14"/>
  <c r="AS84" i="14"/>
  <c r="AR84" i="14"/>
  <c r="AQ84" i="14"/>
  <c r="AL84" i="14"/>
  <c r="AK84" i="14"/>
  <c r="AJ84" i="14"/>
  <c r="AI84" i="14"/>
  <c r="AH84" i="14"/>
  <c r="AG84" i="14"/>
  <c r="AF84" i="14"/>
  <c r="AE84" i="14"/>
  <c r="AD84" i="14"/>
  <c r="L84" i="14"/>
  <c r="K84" i="14"/>
  <c r="J84" i="14"/>
  <c r="I84" i="14"/>
  <c r="H84" i="14"/>
  <c r="G84" i="14"/>
  <c r="F84" i="14"/>
  <c r="E84" i="14"/>
  <c r="D84" i="14"/>
  <c r="BY83" i="14"/>
  <c r="BX83" i="14"/>
  <c r="BW83" i="14"/>
  <c r="BV83" i="14"/>
  <c r="BU83" i="14"/>
  <c r="BT83" i="14"/>
  <c r="BS83" i="14"/>
  <c r="BR83" i="14"/>
  <c r="BQ83" i="14"/>
  <c r="BL83" i="14"/>
  <c r="BK83" i="14"/>
  <c r="BJ83" i="14"/>
  <c r="BI83" i="14"/>
  <c r="BH83" i="14"/>
  <c r="BG83" i="14"/>
  <c r="BF83" i="14"/>
  <c r="BE83" i="14"/>
  <c r="BD83" i="14"/>
  <c r="AY83" i="14"/>
  <c r="AX83" i="14"/>
  <c r="AW83" i="14"/>
  <c r="AV83" i="14"/>
  <c r="AU83" i="14"/>
  <c r="AT83" i="14"/>
  <c r="AS83" i="14"/>
  <c r="AR83" i="14"/>
  <c r="AQ83" i="14"/>
  <c r="AL83" i="14"/>
  <c r="AK83" i="14"/>
  <c r="AJ83" i="14"/>
  <c r="AI83" i="14"/>
  <c r="AH83" i="14"/>
  <c r="AG83" i="14"/>
  <c r="AF83" i="14"/>
  <c r="AE83" i="14"/>
  <c r="AD83" i="14"/>
  <c r="L83" i="14"/>
  <c r="K83" i="14"/>
  <c r="J83" i="14"/>
  <c r="I83" i="14"/>
  <c r="H83" i="14"/>
  <c r="G83" i="14"/>
  <c r="F83" i="14"/>
  <c r="E83" i="14"/>
  <c r="D83" i="14"/>
  <c r="BY82" i="14"/>
  <c r="BX82" i="14"/>
  <c r="BW82" i="14"/>
  <c r="BV82" i="14"/>
  <c r="BU82" i="14"/>
  <c r="BT82" i="14"/>
  <c r="BS82" i="14"/>
  <c r="BR82" i="14"/>
  <c r="BQ82" i="14"/>
  <c r="BL82" i="14"/>
  <c r="BK82" i="14"/>
  <c r="BJ82" i="14"/>
  <c r="BI82" i="14"/>
  <c r="BH82" i="14"/>
  <c r="BG82" i="14"/>
  <c r="BF82" i="14"/>
  <c r="BE82" i="14"/>
  <c r="BD82" i="14"/>
  <c r="AY82" i="14"/>
  <c r="AX82" i="14"/>
  <c r="AW82" i="14"/>
  <c r="AV82" i="14"/>
  <c r="AU82" i="14"/>
  <c r="AT82" i="14"/>
  <c r="AS82" i="14"/>
  <c r="AR82" i="14"/>
  <c r="AQ82" i="14"/>
  <c r="AL82" i="14"/>
  <c r="AK82" i="14"/>
  <c r="AJ82" i="14"/>
  <c r="AI82" i="14"/>
  <c r="AH82" i="14"/>
  <c r="AG82" i="14"/>
  <c r="AF82" i="14"/>
  <c r="AE82" i="14"/>
  <c r="AD82" i="14"/>
  <c r="L82" i="14"/>
  <c r="K82" i="14"/>
  <c r="J82" i="14"/>
  <c r="I82" i="14"/>
  <c r="H82" i="14"/>
  <c r="G82" i="14"/>
  <c r="F82" i="14"/>
  <c r="E82" i="14"/>
  <c r="D82" i="14"/>
  <c r="BY81" i="14"/>
  <c r="BX81" i="14"/>
  <c r="BW81" i="14"/>
  <c r="BV81" i="14"/>
  <c r="BU81" i="14"/>
  <c r="BT81" i="14"/>
  <c r="BS81" i="14"/>
  <c r="BR81" i="14"/>
  <c r="BQ81" i="14"/>
  <c r="BL81" i="14"/>
  <c r="BK81" i="14"/>
  <c r="BJ81" i="14"/>
  <c r="BI81" i="14"/>
  <c r="BH81" i="14"/>
  <c r="BG81" i="14"/>
  <c r="BF81" i="14"/>
  <c r="BE81" i="14"/>
  <c r="BD81" i="14"/>
  <c r="AY81" i="14"/>
  <c r="AX81" i="14"/>
  <c r="AW81" i="14"/>
  <c r="AV81" i="14"/>
  <c r="AU81" i="14"/>
  <c r="AT81" i="14"/>
  <c r="AS81" i="14"/>
  <c r="AR81" i="14"/>
  <c r="AQ81" i="14"/>
  <c r="AL81" i="14"/>
  <c r="AK81" i="14"/>
  <c r="AJ81" i="14"/>
  <c r="AI81" i="14"/>
  <c r="AH81" i="14"/>
  <c r="AG81" i="14"/>
  <c r="AF81" i="14"/>
  <c r="AE81" i="14"/>
  <c r="AD81" i="14"/>
  <c r="L81" i="14"/>
  <c r="K81" i="14"/>
  <c r="J81" i="14"/>
  <c r="I81" i="14"/>
  <c r="H81" i="14"/>
  <c r="G81" i="14"/>
  <c r="F81" i="14"/>
  <c r="E81" i="14"/>
  <c r="D81" i="14"/>
  <c r="BY80" i="14"/>
  <c r="BX80" i="14"/>
  <c r="BW80" i="14"/>
  <c r="BV80" i="14"/>
  <c r="BU80" i="14"/>
  <c r="BT80" i="14"/>
  <c r="BS80" i="14"/>
  <c r="BR80" i="14"/>
  <c r="BQ80" i="14"/>
  <c r="BL80" i="14"/>
  <c r="BK80" i="14"/>
  <c r="BJ80" i="14"/>
  <c r="BI80" i="14"/>
  <c r="BH80" i="14"/>
  <c r="BG80" i="14"/>
  <c r="BF80" i="14"/>
  <c r="BE80" i="14"/>
  <c r="BD80" i="14"/>
  <c r="AY80" i="14"/>
  <c r="AX80" i="14"/>
  <c r="AW80" i="14"/>
  <c r="AV80" i="14"/>
  <c r="AU80" i="14"/>
  <c r="AT80" i="14"/>
  <c r="AS80" i="14"/>
  <c r="AR80" i="14"/>
  <c r="AQ80" i="14"/>
  <c r="AL80" i="14"/>
  <c r="AK80" i="14"/>
  <c r="AJ80" i="14"/>
  <c r="AI80" i="14"/>
  <c r="AH80" i="14"/>
  <c r="AG80" i="14"/>
  <c r="AF80" i="14"/>
  <c r="AE80" i="14"/>
  <c r="AD80" i="14"/>
  <c r="L80" i="14"/>
  <c r="K80" i="14"/>
  <c r="J80" i="14"/>
  <c r="I80" i="14"/>
  <c r="H80" i="14"/>
  <c r="G80" i="14"/>
  <c r="F80" i="14"/>
  <c r="E80" i="14"/>
  <c r="D80" i="14"/>
  <c r="BY79" i="14"/>
  <c r="BX79" i="14"/>
  <c r="BW79" i="14"/>
  <c r="BV79" i="14"/>
  <c r="BU79" i="14"/>
  <c r="BT79" i="14"/>
  <c r="BS79" i="14"/>
  <c r="BR79" i="14"/>
  <c r="BQ79" i="14"/>
  <c r="BL79" i="14"/>
  <c r="BK79" i="14"/>
  <c r="BJ79" i="14"/>
  <c r="BI79" i="14"/>
  <c r="BH79" i="14"/>
  <c r="BG79" i="14"/>
  <c r="BF79" i="14"/>
  <c r="BE79" i="14"/>
  <c r="BD79" i="14"/>
  <c r="AY79" i="14"/>
  <c r="AX79" i="14"/>
  <c r="AW79" i="14"/>
  <c r="AV79" i="14"/>
  <c r="AU79" i="14"/>
  <c r="AT79" i="14"/>
  <c r="AS79" i="14"/>
  <c r="AR79" i="14"/>
  <c r="AQ79" i="14"/>
  <c r="AL79" i="14"/>
  <c r="AK79" i="14"/>
  <c r="AJ79" i="14"/>
  <c r="AI79" i="14"/>
  <c r="AH79" i="14"/>
  <c r="AG79" i="14"/>
  <c r="AF79" i="14"/>
  <c r="AE79" i="14"/>
  <c r="AD79" i="14"/>
  <c r="L79" i="14"/>
  <c r="K79" i="14"/>
  <c r="J79" i="14"/>
  <c r="I79" i="14"/>
  <c r="H79" i="14"/>
  <c r="G79" i="14"/>
  <c r="F79" i="14"/>
  <c r="E79" i="14"/>
  <c r="D79" i="14"/>
  <c r="BY78" i="14"/>
  <c r="BX78" i="14"/>
  <c r="BW78" i="14"/>
  <c r="BV78" i="14"/>
  <c r="BU78" i="14"/>
  <c r="BT78" i="14"/>
  <c r="BS78" i="14"/>
  <c r="BR78" i="14"/>
  <c r="BQ78" i="14"/>
  <c r="BL78" i="14"/>
  <c r="BK78" i="14"/>
  <c r="BJ78" i="14"/>
  <c r="BI78" i="14"/>
  <c r="BH78" i="14"/>
  <c r="BG78" i="14"/>
  <c r="BF78" i="14"/>
  <c r="BE78" i="14"/>
  <c r="BD78" i="14"/>
  <c r="AY78" i="14"/>
  <c r="AX78" i="14"/>
  <c r="AW78" i="14"/>
  <c r="AV78" i="14"/>
  <c r="AU78" i="14"/>
  <c r="AT78" i="14"/>
  <c r="AS78" i="14"/>
  <c r="AR78" i="14"/>
  <c r="AQ78" i="14"/>
  <c r="AL78" i="14"/>
  <c r="AK78" i="14"/>
  <c r="AJ78" i="14"/>
  <c r="AI78" i="14"/>
  <c r="AH78" i="14"/>
  <c r="AG78" i="14"/>
  <c r="AF78" i="14"/>
  <c r="AE78" i="14"/>
  <c r="AD78" i="14"/>
  <c r="L78" i="14"/>
  <c r="K78" i="14"/>
  <c r="J78" i="14"/>
  <c r="I78" i="14"/>
  <c r="H78" i="14"/>
  <c r="G78" i="14"/>
  <c r="F78" i="14"/>
  <c r="E78" i="14"/>
  <c r="D78" i="14"/>
  <c r="BY77" i="14"/>
  <c r="BX77" i="14"/>
  <c r="BW77" i="14"/>
  <c r="BV77" i="14"/>
  <c r="BU77" i="14"/>
  <c r="BT77" i="14"/>
  <c r="BS77" i="14"/>
  <c r="BR77" i="14"/>
  <c r="BQ77" i="14"/>
  <c r="BL77" i="14"/>
  <c r="BK77" i="14"/>
  <c r="BJ77" i="14"/>
  <c r="BI77" i="14"/>
  <c r="BH77" i="14"/>
  <c r="BG77" i="14"/>
  <c r="BF77" i="14"/>
  <c r="BE77" i="14"/>
  <c r="BD77" i="14"/>
  <c r="AY77" i="14"/>
  <c r="AX77" i="14"/>
  <c r="AW77" i="14"/>
  <c r="AV77" i="14"/>
  <c r="AU77" i="14"/>
  <c r="AT77" i="14"/>
  <c r="AS77" i="14"/>
  <c r="AR77" i="14"/>
  <c r="AQ77" i="14"/>
  <c r="AL77" i="14"/>
  <c r="AK77" i="14"/>
  <c r="AJ77" i="14"/>
  <c r="AI77" i="14"/>
  <c r="AH77" i="14"/>
  <c r="AG77" i="14"/>
  <c r="AF77" i="14"/>
  <c r="AE77" i="14"/>
  <c r="AD77" i="14"/>
  <c r="L77" i="14"/>
  <c r="K77" i="14"/>
  <c r="J77" i="14"/>
  <c r="I77" i="14"/>
  <c r="H77" i="14"/>
  <c r="G77" i="14"/>
  <c r="F77" i="14"/>
  <c r="E77" i="14"/>
  <c r="D77" i="14"/>
  <c r="BY76" i="14"/>
  <c r="BX76" i="14"/>
  <c r="BW76" i="14"/>
  <c r="BV76" i="14"/>
  <c r="BU76" i="14"/>
  <c r="BT76" i="14"/>
  <c r="BS76" i="14"/>
  <c r="BR76" i="14"/>
  <c r="BQ76" i="14"/>
  <c r="BL76" i="14"/>
  <c r="BK76" i="14"/>
  <c r="BJ76" i="14"/>
  <c r="BI76" i="14"/>
  <c r="BH76" i="14"/>
  <c r="BG76" i="14"/>
  <c r="BF76" i="14"/>
  <c r="BE76" i="14"/>
  <c r="BD76" i="14"/>
  <c r="AY76" i="14"/>
  <c r="AX76" i="14"/>
  <c r="AW76" i="14"/>
  <c r="AV76" i="14"/>
  <c r="AU76" i="14"/>
  <c r="AT76" i="14"/>
  <c r="AS76" i="14"/>
  <c r="AR76" i="14"/>
  <c r="AQ76" i="14"/>
  <c r="AL76" i="14"/>
  <c r="AK76" i="14"/>
  <c r="AJ76" i="14"/>
  <c r="AI76" i="14"/>
  <c r="AH76" i="14"/>
  <c r="AG76" i="14"/>
  <c r="AF76" i="14"/>
  <c r="AE76" i="14"/>
  <c r="AD76" i="14"/>
  <c r="L76" i="14"/>
  <c r="K76" i="14"/>
  <c r="J76" i="14"/>
  <c r="I76" i="14"/>
  <c r="H76" i="14"/>
  <c r="G76" i="14"/>
  <c r="F76" i="14"/>
  <c r="E76" i="14"/>
  <c r="D76" i="14"/>
  <c r="L61" i="14"/>
  <c r="K61" i="14"/>
  <c r="J61" i="14"/>
  <c r="I61" i="14"/>
  <c r="H61" i="14"/>
  <c r="G61" i="14"/>
  <c r="F61" i="14"/>
  <c r="E61" i="14"/>
  <c r="D61" i="14"/>
  <c r="C61" i="14"/>
  <c r="C60" i="14"/>
  <c r="C59" i="14"/>
  <c r="C58" i="14"/>
  <c r="C57" i="14"/>
  <c r="L60" i="14"/>
  <c r="K60" i="14"/>
  <c r="J60" i="14"/>
  <c r="I60" i="14"/>
  <c r="H60" i="14"/>
  <c r="G60" i="14"/>
  <c r="F60" i="14"/>
  <c r="E60" i="14"/>
  <c r="D60" i="14"/>
  <c r="L59" i="14"/>
  <c r="K59" i="14"/>
  <c r="J59" i="14"/>
  <c r="I59" i="14"/>
  <c r="H59" i="14"/>
  <c r="G59" i="14"/>
  <c r="F59" i="14"/>
  <c r="E59" i="14"/>
  <c r="D59" i="14"/>
  <c r="L58" i="14"/>
  <c r="K58" i="14"/>
  <c r="J58" i="14"/>
  <c r="I58" i="14"/>
  <c r="H58" i="14"/>
  <c r="G58" i="14"/>
  <c r="F58" i="14"/>
  <c r="E58" i="14"/>
  <c r="D58" i="14"/>
  <c r="L57" i="14"/>
  <c r="K57" i="14"/>
  <c r="J57" i="14"/>
  <c r="I57" i="14"/>
  <c r="H57" i="14"/>
  <c r="G57" i="14"/>
  <c r="F57" i="14"/>
  <c r="E57" i="14"/>
  <c r="D57" i="14"/>
  <c r="BO48" i="14"/>
  <c r="L20" i="14"/>
  <c r="K20" i="14"/>
  <c r="J20" i="14"/>
  <c r="I20" i="14"/>
  <c r="H20" i="14"/>
  <c r="G20" i="14"/>
  <c r="F20" i="14"/>
  <c r="E20" i="14"/>
  <c r="D20" i="14"/>
  <c r="C33" i="14"/>
  <c r="C32" i="14"/>
  <c r="C31" i="14"/>
  <c r="C30" i="14"/>
  <c r="L33" i="14"/>
  <c r="K33" i="14"/>
  <c r="J33" i="14"/>
  <c r="I33" i="14"/>
  <c r="H33" i="14"/>
  <c r="G33" i="14"/>
  <c r="F33" i="14"/>
  <c r="E33" i="14"/>
  <c r="D33" i="14"/>
  <c r="L32" i="14"/>
  <c r="K32" i="14"/>
  <c r="J32" i="14"/>
  <c r="I32" i="14"/>
  <c r="H32" i="14"/>
  <c r="G32" i="14"/>
  <c r="F32" i="14"/>
  <c r="E32" i="14"/>
  <c r="D32" i="14"/>
  <c r="L31" i="14"/>
  <c r="K31" i="14"/>
  <c r="J31" i="14"/>
  <c r="I31" i="14"/>
  <c r="H31" i="14"/>
  <c r="G31" i="14"/>
  <c r="F31" i="14"/>
  <c r="E31" i="14"/>
  <c r="D31" i="14"/>
  <c r="L30" i="14"/>
  <c r="K30" i="14"/>
  <c r="J30" i="14"/>
  <c r="I30" i="14"/>
  <c r="H30" i="14"/>
  <c r="G30" i="14"/>
  <c r="F30" i="14"/>
  <c r="E30" i="14"/>
  <c r="D30" i="14"/>
  <c r="L29" i="14"/>
  <c r="K29" i="14"/>
  <c r="J29" i="14"/>
  <c r="I29" i="14"/>
  <c r="H29" i="14"/>
  <c r="G29" i="14"/>
  <c r="F29" i="14"/>
  <c r="E29" i="14"/>
  <c r="D29" i="14"/>
  <c r="D21" i="14"/>
  <c r="E21" i="14"/>
  <c r="F21" i="14"/>
  <c r="G21" i="14"/>
  <c r="H21" i="14"/>
  <c r="I21" i="14"/>
  <c r="J21" i="14"/>
  <c r="K21" i="14"/>
  <c r="L21" i="14"/>
  <c r="J388" i="4"/>
  <c r="A388" i="4"/>
  <c r="J387" i="4"/>
  <c r="A387" i="4"/>
  <c r="J386" i="4"/>
  <c r="A386" i="4"/>
  <c r="J289" i="4"/>
  <c r="A289" i="4"/>
  <c r="J288" i="4"/>
  <c r="A288" i="4"/>
  <c r="J287" i="4"/>
  <c r="A287" i="4"/>
  <c r="J205" i="4"/>
  <c r="A205" i="4"/>
  <c r="J204" i="4"/>
  <c r="A204" i="4"/>
  <c r="J203" i="4"/>
  <c r="A203" i="4"/>
  <c r="A207" i="4"/>
  <c r="J207" i="4"/>
  <c r="A135" i="4"/>
  <c r="A134" i="4"/>
  <c r="A133" i="4"/>
  <c r="A65" i="4"/>
  <c r="J136" i="4"/>
  <c r="J135" i="4"/>
  <c r="J134" i="4"/>
  <c r="J133" i="4"/>
  <c r="J66" i="4"/>
  <c r="J65" i="4"/>
  <c r="J64" i="4"/>
  <c r="J63" i="4"/>
  <c r="Q51" i="4"/>
  <c r="P51" i="4"/>
  <c r="O51" i="4"/>
  <c r="N51" i="4"/>
  <c r="M51" i="4"/>
  <c r="L51" i="4"/>
  <c r="Q50" i="4"/>
  <c r="P50" i="4"/>
  <c r="O50" i="4"/>
  <c r="N50" i="4"/>
  <c r="M50" i="4"/>
  <c r="L50" i="4"/>
  <c r="Q49" i="4"/>
  <c r="P49" i="4"/>
  <c r="O49" i="4"/>
  <c r="N49" i="4"/>
  <c r="M49" i="4"/>
  <c r="L49" i="4"/>
  <c r="Q48" i="4"/>
  <c r="P48" i="4"/>
  <c r="O48" i="4"/>
  <c r="N48" i="4"/>
  <c r="M48" i="4"/>
  <c r="L48" i="4"/>
  <c r="Q47" i="4"/>
  <c r="P47" i="4"/>
  <c r="O47" i="4"/>
  <c r="N47" i="4"/>
  <c r="M47" i="4"/>
  <c r="L47" i="4"/>
  <c r="Q46" i="4"/>
  <c r="P46" i="4"/>
  <c r="O46" i="4"/>
  <c r="N46" i="4"/>
  <c r="M46" i="4"/>
  <c r="L46" i="4"/>
  <c r="Q45" i="4"/>
  <c r="P45" i="4"/>
  <c r="O45" i="4"/>
  <c r="N45" i="4"/>
  <c r="M45" i="4"/>
  <c r="L45" i="4"/>
  <c r="Q44" i="4"/>
  <c r="P44" i="4"/>
  <c r="O44" i="4"/>
  <c r="N44" i="4"/>
  <c r="M44" i="4"/>
  <c r="L44" i="4"/>
  <c r="Q43" i="4"/>
  <c r="P43" i="4"/>
  <c r="O43" i="4"/>
  <c r="N43" i="4"/>
  <c r="M43" i="4"/>
  <c r="L43" i="4"/>
  <c r="Q31" i="4"/>
  <c r="P31" i="4"/>
  <c r="O31" i="4"/>
  <c r="N31" i="4"/>
  <c r="M31" i="4"/>
  <c r="L31" i="4"/>
  <c r="Q30" i="4"/>
  <c r="P30" i="4"/>
  <c r="O30" i="4"/>
  <c r="N30" i="4"/>
  <c r="M30" i="4"/>
  <c r="L30" i="4"/>
  <c r="Q29" i="4"/>
  <c r="P29" i="4"/>
  <c r="O29" i="4"/>
  <c r="N29" i="4"/>
  <c r="M29" i="4"/>
  <c r="L29" i="4"/>
  <c r="Q28" i="4"/>
  <c r="P28" i="4"/>
  <c r="O28" i="4"/>
  <c r="N28" i="4"/>
  <c r="M28" i="4"/>
  <c r="L28" i="4"/>
  <c r="Q27" i="4"/>
  <c r="P27" i="4"/>
  <c r="O27" i="4"/>
  <c r="N27" i="4"/>
  <c r="M27" i="4"/>
  <c r="L27" i="4"/>
  <c r="Q26" i="4"/>
  <c r="P26" i="4"/>
  <c r="O26" i="4"/>
  <c r="N26" i="4"/>
  <c r="M26" i="4"/>
  <c r="L26" i="4"/>
  <c r="Q25" i="4"/>
  <c r="P25" i="4"/>
  <c r="O25" i="4"/>
  <c r="N25" i="4"/>
  <c r="M25" i="4"/>
  <c r="L25" i="4"/>
  <c r="Q24" i="4"/>
  <c r="P24" i="4"/>
  <c r="O24" i="4"/>
  <c r="N24" i="4"/>
  <c r="M24" i="4"/>
  <c r="L24" i="4"/>
  <c r="Q23" i="4"/>
  <c r="P23" i="4"/>
  <c r="O23" i="4"/>
  <c r="N23" i="4"/>
  <c r="M23" i="4"/>
  <c r="L23" i="4"/>
  <c r="S18" i="3"/>
  <c r="AI81" i="2"/>
  <c r="AH81" i="2"/>
  <c r="AG81" i="2"/>
  <c r="AF81" i="2"/>
  <c r="AE81" i="2"/>
  <c r="AD81" i="2"/>
  <c r="AI80" i="2"/>
  <c r="AH80" i="2"/>
  <c r="AG80" i="2"/>
  <c r="AF80" i="2"/>
  <c r="AE80" i="2"/>
  <c r="AD80" i="2"/>
  <c r="AI79" i="2"/>
  <c r="AH79" i="2"/>
  <c r="AG79" i="2"/>
  <c r="AF79" i="2"/>
  <c r="AE79" i="2"/>
  <c r="AD79" i="2"/>
  <c r="AI78" i="2"/>
  <c r="AH78" i="2"/>
  <c r="AG78" i="2"/>
  <c r="AF78" i="2"/>
  <c r="AE78" i="2"/>
  <c r="AD78" i="2"/>
  <c r="AI76" i="2"/>
  <c r="AH76" i="2"/>
  <c r="AG76" i="2"/>
  <c r="AF76" i="2"/>
  <c r="AE76" i="2"/>
  <c r="AD76" i="2"/>
  <c r="AI75" i="2"/>
  <c r="AH75" i="2"/>
  <c r="AG75" i="2"/>
  <c r="AF75" i="2"/>
  <c r="AE75" i="2"/>
  <c r="AD75" i="2"/>
  <c r="AI74" i="2"/>
  <c r="AH74" i="2"/>
  <c r="AG74" i="2"/>
  <c r="AF74" i="2"/>
  <c r="AE74" i="2"/>
  <c r="AD74" i="2"/>
  <c r="AI73" i="2"/>
  <c r="AH73" i="2"/>
  <c r="AG73" i="2"/>
  <c r="AF73" i="2"/>
  <c r="AE73" i="2"/>
  <c r="AD73" i="2"/>
  <c r="AI71" i="2"/>
  <c r="AH71" i="2"/>
  <c r="AG71" i="2"/>
  <c r="AF71" i="2"/>
  <c r="AE71" i="2"/>
  <c r="AD71" i="2"/>
  <c r="AI70" i="2"/>
  <c r="AH70" i="2"/>
  <c r="AG70" i="2"/>
  <c r="AF70" i="2"/>
  <c r="AE70" i="2"/>
  <c r="AD70" i="2"/>
  <c r="AI69" i="2"/>
  <c r="AH69" i="2"/>
  <c r="AG69" i="2"/>
  <c r="AF69" i="2"/>
  <c r="AE69" i="2"/>
  <c r="AD69" i="2"/>
  <c r="AI68" i="2"/>
  <c r="AH68" i="2"/>
  <c r="AG68" i="2"/>
  <c r="AF68" i="2"/>
  <c r="AE68" i="2"/>
  <c r="AD68" i="2"/>
  <c r="AI66" i="2"/>
  <c r="AH66" i="2"/>
  <c r="AG66" i="2"/>
  <c r="AF66" i="2"/>
  <c r="AE66" i="2"/>
  <c r="AD66" i="2"/>
  <c r="AI65" i="2"/>
  <c r="AH65" i="2"/>
  <c r="AG65" i="2"/>
  <c r="AF65" i="2"/>
  <c r="AE65" i="2"/>
  <c r="AD65" i="2"/>
  <c r="AI64" i="2"/>
  <c r="AH64" i="2"/>
  <c r="AG64" i="2"/>
  <c r="AF64" i="2"/>
  <c r="AE64" i="2"/>
  <c r="AD64" i="2"/>
  <c r="AI63" i="2"/>
  <c r="AH63" i="2"/>
  <c r="AG63" i="2"/>
  <c r="AF63" i="2"/>
  <c r="AE63" i="2"/>
  <c r="AD63" i="2"/>
  <c r="AI61" i="2"/>
  <c r="AH61" i="2"/>
  <c r="AG61" i="2"/>
  <c r="AF61" i="2"/>
  <c r="AE61" i="2"/>
  <c r="AD61" i="2"/>
  <c r="AI60" i="2"/>
  <c r="AH60" i="2"/>
  <c r="AG60" i="2"/>
  <c r="AF60" i="2"/>
  <c r="AE60" i="2"/>
  <c r="AD60" i="2"/>
  <c r="AI58" i="2"/>
  <c r="AH58" i="2"/>
  <c r="AG58" i="2"/>
  <c r="AF58" i="2"/>
  <c r="AE58" i="2"/>
  <c r="AD58" i="2"/>
  <c r="AI57" i="2"/>
  <c r="AH57" i="2"/>
  <c r="AG57" i="2"/>
  <c r="AF57" i="2"/>
  <c r="AE57" i="2"/>
  <c r="AD57" i="2"/>
  <c r="AI56" i="2"/>
  <c r="AH56" i="2"/>
  <c r="AG56" i="2"/>
  <c r="AF56" i="2"/>
  <c r="AE56" i="2"/>
  <c r="AD56" i="2"/>
  <c r="AI55" i="2"/>
  <c r="AH55" i="2"/>
  <c r="AG55" i="2"/>
  <c r="AF55" i="2"/>
  <c r="AE55" i="2"/>
  <c r="AD55" i="2"/>
  <c r="AI54" i="2"/>
  <c r="AH54" i="2"/>
  <c r="AG54" i="2"/>
  <c r="AF54" i="2"/>
  <c r="AE54" i="2"/>
  <c r="AD54" i="2"/>
  <c r="AI52" i="2"/>
  <c r="AH52" i="2"/>
  <c r="AG52" i="2"/>
  <c r="AF52" i="2"/>
  <c r="AE52" i="2"/>
  <c r="AD52" i="2"/>
  <c r="AI51" i="2"/>
  <c r="AH51" i="2"/>
  <c r="AG51" i="2"/>
  <c r="AF51" i="2"/>
  <c r="AE51" i="2"/>
  <c r="AD51" i="2"/>
  <c r="AI50" i="2"/>
  <c r="AH50" i="2"/>
  <c r="AG50" i="2"/>
  <c r="AF50" i="2"/>
  <c r="AE50" i="2"/>
  <c r="AD50" i="2"/>
  <c r="AI49" i="2"/>
  <c r="AH49" i="2"/>
  <c r="AG49" i="2"/>
  <c r="AF49" i="2"/>
  <c r="AE49" i="2"/>
  <c r="AD49" i="2"/>
  <c r="AI48" i="2"/>
  <c r="AH48" i="2"/>
  <c r="AG48" i="2"/>
  <c r="AF48" i="2"/>
  <c r="AE48" i="2"/>
  <c r="AD48" i="2"/>
  <c r="AI46" i="2"/>
  <c r="AH46" i="2"/>
  <c r="AG46" i="2"/>
  <c r="AF46" i="2"/>
  <c r="AE46" i="2"/>
  <c r="AD46" i="2"/>
  <c r="AI45" i="2"/>
  <c r="AH45" i="2"/>
  <c r="AG45" i="2"/>
  <c r="AF45" i="2"/>
  <c r="AE45" i="2"/>
  <c r="AD45" i="2"/>
  <c r="AI44" i="2"/>
  <c r="AH44" i="2"/>
  <c r="AG44" i="2"/>
  <c r="AF44" i="2"/>
  <c r="AE44" i="2"/>
  <c r="AD44" i="2"/>
  <c r="AI43" i="2"/>
  <c r="AH43" i="2"/>
  <c r="AG43" i="2"/>
  <c r="AF43" i="2"/>
  <c r="AE43" i="2"/>
  <c r="AD43" i="2"/>
  <c r="AI42" i="2"/>
  <c r="AH42" i="2"/>
  <c r="AG42" i="2"/>
  <c r="AF42" i="2"/>
  <c r="AE42" i="2"/>
  <c r="AD42" i="2"/>
  <c r="AI41" i="2"/>
  <c r="AH41" i="2"/>
  <c r="AG41" i="2"/>
  <c r="AF41" i="2"/>
  <c r="AE41" i="2"/>
  <c r="AD41" i="2"/>
  <c r="AI40" i="2"/>
  <c r="AH40" i="2"/>
  <c r="AG40" i="2"/>
  <c r="AF40" i="2"/>
  <c r="AE40" i="2"/>
  <c r="AD40" i="2"/>
  <c r="AI39" i="2"/>
  <c r="AH39" i="2"/>
  <c r="AG39" i="2"/>
  <c r="AF39" i="2"/>
  <c r="AE39" i="2"/>
  <c r="AD39" i="2"/>
  <c r="AI37" i="2"/>
  <c r="AH37" i="2"/>
  <c r="AG37" i="2"/>
  <c r="AF37" i="2"/>
  <c r="AE37" i="2"/>
  <c r="AD37" i="2"/>
  <c r="AI36" i="2"/>
  <c r="AH36" i="2"/>
  <c r="AG36" i="2"/>
  <c r="AF36" i="2"/>
  <c r="AE36" i="2"/>
  <c r="AD36" i="2"/>
  <c r="AI35" i="2"/>
  <c r="AH35" i="2"/>
  <c r="AG35" i="2"/>
  <c r="AF35" i="2"/>
  <c r="AE35" i="2"/>
  <c r="AD35" i="2"/>
  <c r="AI34" i="2"/>
  <c r="AH34" i="2"/>
  <c r="AG34" i="2"/>
  <c r="AF34" i="2"/>
  <c r="AE34" i="2"/>
  <c r="AD34" i="2"/>
  <c r="AI33" i="2"/>
  <c r="AH33" i="2"/>
  <c r="AG33" i="2"/>
  <c r="AF33" i="2"/>
  <c r="AE33" i="2"/>
  <c r="AD33" i="2"/>
  <c r="AI32" i="2"/>
  <c r="AH32" i="2"/>
  <c r="AG32" i="2"/>
  <c r="AF32" i="2"/>
  <c r="AE32" i="2"/>
  <c r="AD32" i="2"/>
  <c r="AI31" i="2"/>
  <c r="AH31" i="2"/>
  <c r="AG31" i="2"/>
  <c r="AF31" i="2"/>
  <c r="AE31" i="2"/>
  <c r="AD31" i="2"/>
  <c r="AI30" i="2"/>
  <c r="AH30" i="2"/>
  <c r="AG30" i="2"/>
  <c r="AF30" i="2"/>
  <c r="AE30" i="2"/>
  <c r="AD30" i="2"/>
  <c r="AI28" i="2"/>
  <c r="AH28" i="2"/>
  <c r="AG28" i="2"/>
  <c r="AF28" i="2"/>
  <c r="AE28" i="2"/>
  <c r="AD28" i="2"/>
  <c r="AI27" i="2"/>
  <c r="AH27" i="2"/>
  <c r="AG27" i="2"/>
  <c r="AF27" i="2"/>
  <c r="AE27" i="2"/>
  <c r="AD27" i="2"/>
  <c r="AI26" i="2"/>
  <c r="AH26" i="2"/>
  <c r="AG26" i="2"/>
  <c r="AF26" i="2"/>
  <c r="AE26" i="2"/>
  <c r="AD26" i="2"/>
  <c r="AI25" i="2"/>
  <c r="AH25" i="2"/>
  <c r="AG25" i="2"/>
  <c r="AF25" i="2"/>
  <c r="AE25" i="2"/>
  <c r="AD25" i="2"/>
  <c r="AI23" i="2"/>
  <c r="AH23" i="2"/>
  <c r="AG23" i="2"/>
  <c r="AF23" i="2"/>
  <c r="AE23" i="2"/>
  <c r="AD23" i="2"/>
  <c r="AI22" i="2"/>
  <c r="AH22" i="2"/>
  <c r="AG22" i="2"/>
  <c r="AF22" i="2"/>
  <c r="AE22" i="2"/>
  <c r="AD22" i="2"/>
  <c r="AI21" i="2"/>
  <c r="AH21" i="2"/>
  <c r="AG21" i="2"/>
  <c r="AF21" i="2"/>
  <c r="AE21" i="2"/>
  <c r="AD21" i="2"/>
  <c r="AI20" i="2"/>
  <c r="AH20" i="2"/>
  <c r="AG20" i="2"/>
  <c r="AF20" i="2"/>
  <c r="AE20" i="2"/>
  <c r="AD20" i="2"/>
  <c r="AI18" i="2"/>
  <c r="AH18" i="2"/>
  <c r="AG18" i="2"/>
  <c r="AF18" i="2"/>
  <c r="AE18" i="2"/>
  <c r="AD18" i="2"/>
  <c r="AI17" i="2"/>
  <c r="AH17" i="2"/>
  <c r="AG17" i="2"/>
  <c r="AF17" i="2"/>
  <c r="AE17" i="2"/>
  <c r="AD17" i="2"/>
  <c r="AI16" i="2"/>
  <c r="AH16" i="2"/>
  <c r="AG16" i="2"/>
  <c r="AF16" i="2"/>
  <c r="AE16" i="2"/>
  <c r="AD16" i="2"/>
  <c r="AI15" i="2"/>
  <c r="AH15" i="2"/>
  <c r="AG15" i="2"/>
  <c r="AF15" i="2"/>
  <c r="AE15" i="2"/>
  <c r="AD15" i="2"/>
  <c r="AI13" i="2"/>
  <c r="AH13" i="2"/>
  <c r="AG13" i="2"/>
  <c r="AF13" i="2"/>
  <c r="AE13" i="2"/>
  <c r="AD13" i="2"/>
  <c r="AI12" i="2"/>
  <c r="AH12" i="2"/>
  <c r="AG12" i="2"/>
  <c r="AF12" i="2"/>
  <c r="AE12" i="2"/>
  <c r="AD12" i="2"/>
  <c r="AI10" i="2"/>
  <c r="AH10" i="2"/>
  <c r="AG10" i="2"/>
  <c r="AF10" i="2"/>
  <c r="AE10" i="2"/>
  <c r="AD10" i="2"/>
  <c r="AI9" i="2"/>
  <c r="AH9" i="2"/>
  <c r="AG9" i="2"/>
  <c r="AF9" i="2"/>
  <c r="AE9" i="2"/>
  <c r="AD9" i="2"/>
  <c r="AI8" i="2"/>
  <c r="AH8" i="2"/>
  <c r="AG8" i="2"/>
  <c r="AF8" i="2"/>
  <c r="AE8" i="2"/>
  <c r="AD8" i="2"/>
  <c r="AI7" i="2"/>
  <c r="AH7" i="2"/>
  <c r="AG7" i="2"/>
  <c r="AF7" i="2"/>
  <c r="AE7" i="2"/>
  <c r="AD7" i="2"/>
  <c r="AI6" i="2"/>
  <c r="AH6" i="2"/>
  <c r="AG6" i="2"/>
  <c r="AF6" i="2"/>
  <c r="AE6" i="2"/>
  <c r="AD6" i="2"/>
  <c r="AI4" i="2"/>
  <c r="AH4" i="2"/>
  <c r="AG4" i="2"/>
  <c r="AF4" i="2"/>
  <c r="AE4" i="2"/>
  <c r="AD4" i="2"/>
  <c r="Z81" i="2"/>
  <c r="Y81" i="2"/>
  <c r="X81" i="2"/>
  <c r="W81" i="2"/>
  <c r="V81" i="2"/>
  <c r="U81" i="2"/>
  <c r="Z80" i="2"/>
  <c r="Y80" i="2"/>
  <c r="X80" i="2"/>
  <c r="W80" i="2"/>
  <c r="V80" i="2"/>
  <c r="U80" i="2"/>
  <c r="Z79" i="2"/>
  <c r="Y79" i="2"/>
  <c r="X79" i="2"/>
  <c r="W79" i="2"/>
  <c r="V79" i="2"/>
  <c r="U79" i="2"/>
  <c r="Z78" i="2"/>
  <c r="Y78" i="2"/>
  <c r="X78" i="2"/>
  <c r="W78" i="2"/>
  <c r="V78" i="2"/>
  <c r="U78" i="2"/>
  <c r="Z76" i="2"/>
  <c r="Y76" i="2"/>
  <c r="X76" i="2"/>
  <c r="W76" i="2"/>
  <c r="V76" i="2"/>
  <c r="U76" i="2"/>
  <c r="Z75" i="2"/>
  <c r="Y75" i="2"/>
  <c r="X75" i="2"/>
  <c r="W75" i="2"/>
  <c r="V75" i="2"/>
  <c r="U75" i="2"/>
  <c r="Z74" i="2"/>
  <c r="Y74" i="2"/>
  <c r="X74" i="2"/>
  <c r="W74" i="2"/>
  <c r="V74" i="2"/>
  <c r="U74" i="2"/>
  <c r="Z73" i="2"/>
  <c r="Y73" i="2"/>
  <c r="X73" i="2"/>
  <c r="W73" i="2"/>
  <c r="V73" i="2"/>
  <c r="U73" i="2"/>
  <c r="Z71" i="2"/>
  <c r="Y71" i="2"/>
  <c r="X71" i="2"/>
  <c r="W71" i="2"/>
  <c r="V71" i="2"/>
  <c r="U71" i="2"/>
  <c r="Z70" i="2"/>
  <c r="Y70" i="2"/>
  <c r="X70" i="2"/>
  <c r="W70" i="2"/>
  <c r="V70" i="2"/>
  <c r="U70" i="2"/>
  <c r="Z69" i="2"/>
  <c r="Y69" i="2"/>
  <c r="X69" i="2"/>
  <c r="W69" i="2"/>
  <c r="V69" i="2"/>
  <c r="U69" i="2"/>
  <c r="Z68" i="2"/>
  <c r="Y68" i="2"/>
  <c r="X68" i="2"/>
  <c r="W68" i="2"/>
  <c r="V68" i="2"/>
  <c r="U68" i="2"/>
  <c r="Z66" i="2"/>
  <c r="Y66" i="2"/>
  <c r="X66" i="2"/>
  <c r="W66" i="2"/>
  <c r="V66" i="2"/>
  <c r="U66" i="2"/>
  <c r="Z65" i="2"/>
  <c r="Y65" i="2"/>
  <c r="X65" i="2"/>
  <c r="W65" i="2"/>
  <c r="V65" i="2"/>
  <c r="U65" i="2"/>
  <c r="Z64" i="2"/>
  <c r="Y64" i="2"/>
  <c r="X64" i="2"/>
  <c r="W64" i="2"/>
  <c r="V64" i="2"/>
  <c r="U64" i="2"/>
  <c r="Z63" i="2"/>
  <c r="Y63" i="2"/>
  <c r="X63" i="2"/>
  <c r="W63" i="2"/>
  <c r="V63" i="2"/>
  <c r="U63" i="2"/>
  <c r="Z61" i="2"/>
  <c r="Y61" i="2"/>
  <c r="X61" i="2"/>
  <c r="W61" i="2"/>
  <c r="V61" i="2"/>
  <c r="U61" i="2"/>
  <c r="Z60" i="2"/>
  <c r="Y60" i="2"/>
  <c r="X60" i="2"/>
  <c r="W60" i="2"/>
  <c r="V60" i="2"/>
  <c r="U60" i="2"/>
  <c r="Z58" i="2"/>
  <c r="Y58" i="2"/>
  <c r="X58" i="2"/>
  <c r="W58" i="2"/>
  <c r="V58" i="2"/>
  <c r="U58" i="2"/>
  <c r="Z57" i="2"/>
  <c r="Y57" i="2"/>
  <c r="X57" i="2"/>
  <c r="W57" i="2"/>
  <c r="V57" i="2"/>
  <c r="U57" i="2"/>
  <c r="Z56" i="2"/>
  <c r="Y56" i="2"/>
  <c r="X56" i="2"/>
  <c r="W56" i="2"/>
  <c r="V56" i="2"/>
  <c r="U56" i="2"/>
  <c r="Z55" i="2"/>
  <c r="Y55" i="2"/>
  <c r="X55" i="2"/>
  <c r="W55" i="2"/>
  <c r="V55" i="2"/>
  <c r="U55" i="2"/>
  <c r="Z54" i="2"/>
  <c r="Y54" i="2"/>
  <c r="X54" i="2"/>
  <c r="W54" i="2"/>
  <c r="V54" i="2"/>
  <c r="U54" i="2"/>
  <c r="Z52" i="2"/>
  <c r="Y52" i="2"/>
  <c r="X52" i="2"/>
  <c r="W52" i="2"/>
  <c r="V52" i="2"/>
  <c r="U52" i="2"/>
  <c r="Z51" i="2"/>
  <c r="Y51" i="2"/>
  <c r="X51" i="2"/>
  <c r="W51" i="2"/>
  <c r="V51" i="2"/>
  <c r="U51" i="2"/>
  <c r="Z50" i="2"/>
  <c r="Y50" i="2"/>
  <c r="X50" i="2"/>
  <c r="W50" i="2"/>
  <c r="V50" i="2"/>
  <c r="U50" i="2"/>
  <c r="Z49" i="2"/>
  <c r="Y49" i="2"/>
  <c r="X49" i="2"/>
  <c r="W49" i="2"/>
  <c r="V49" i="2"/>
  <c r="U49" i="2"/>
  <c r="Z48" i="2"/>
  <c r="Y48" i="2"/>
  <c r="X48" i="2"/>
  <c r="W48" i="2"/>
  <c r="V48" i="2"/>
  <c r="U48" i="2"/>
  <c r="Z46" i="2"/>
  <c r="Y46" i="2"/>
  <c r="X46" i="2"/>
  <c r="W46" i="2"/>
  <c r="V46" i="2"/>
  <c r="U46" i="2"/>
  <c r="Z45" i="2"/>
  <c r="Y45" i="2"/>
  <c r="X45" i="2"/>
  <c r="W45" i="2"/>
  <c r="V45" i="2"/>
  <c r="U45" i="2"/>
  <c r="Z44" i="2"/>
  <c r="Y44" i="2"/>
  <c r="X44" i="2"/>
  <c r="W44" i="2"/>
  <c r="V44" i="2"/>
  <c r="U44" i="2"/>
  <c r="Z43" i="2"/>
  <c r="Y43" i="2"/>
  <c r="X43" i="2"/>
  <c r="W43" i="2"/>
  <c r="V43" i="2"/>
  <c r="U43" i="2"/>
  <c r="Z42" i="2"/>
  <c r="Y42" i="2"/>
  <c r="X42" i="2"/>
  <c r="W42" i="2"/>
  <c r="V42" i="2"/>
  <c r="U42" i="2"/>
  <c r="Z41" i="2"/>
  <c r="Y41" i="2"/>
  <c r="X41" i="2"/>
  <c r="W41" i="2"/>
  <c r="V41" i="2"/>
  <c r="U41" i="2"/>
  <c r="Z40" i="2"/>
  <c r="Y40" i="2"/>
  <c r="X40" i="2"/>
  <c r="W40" i="2"/>
  <c r="V40" i="2"/>
  <c r="U40" i="2"/>
  <c r="Z39" i="2"/>
  <c r="Y39" i="2"/>
  <c r="X39" i="2"/>
  <c r="W39" i="2"/>
  <c r="V39" i="2"/>
  <c r="U39" i="2"/>
  <c r="Z37" i="2"/>
  <c r="Y37" i="2"/>
  <c r="X37" i="2"/>
  <c r="W37" i="2"/>
  <c r="V37" i="2"/>
  <c r="U37" i="2"/>
  <c r="Z36" i="2"/>
  <c r="Y36" i="2"/>
  <c r="X36" i="2"/>
  <c r="W36" i="2"/>
  <c r="V36" i="2"/>
  <c r="U36" i="2"/>
  <c r="Z35" i="2"/>
  <c r="Y35" i="2"/>
  <c r="X35" i="2"/>
  <c r="W35" i="2"/>
  <c r="V35" i="2"/>
  <c r="U35" i="2"/>
  <c r="Z34" i="2"/>
  <c r="Y34" i="2"/>
  <c r="X34" i="2"/>
  <c r="W34" i="2"/>
  <c r="V34" i="2"/>
  <c r="U34" i="2"/>
  <c r="Z33" i="2"/>
  <c r="Y33" i="2"/>
  <c r="X33" i="2"/>
  <c r="W33" i="2"/>
  <c r="V33" i="2"/>
  <c r="U33" i="2"/>
  <c r="Z32" i="2"/>
  <c r="Y32" i="2"/>
  <c r="X32" i="2"/>
  <c r="W32" i="2"/>
  <c r="V32" i="2"/>
  <c r="U32" i="2"/>
  <c r="Z31" i="2"/>
  <c r="Y31" i="2"/>
  <c r="X31" i="2"/>
  <c r="W31" i="2"/>
  <c r="V31" i="2"/>
  <c r="U31" i="2"/>
  <c r="Z30" i="2"/>
  <c r="Y30" i="2"/>
  <c r="X30" i="2"/>
  <c r="W30" i="2"/>
  <c r="V30" i="2"/>
  <c r="U30" i="2"/>
  <c r="Z28" i="2"/>
  <c r="Y28" i="2"/>
  <c r="X28" i="2"/>
  <c r="W28" i="2"/>
  <c r="V28" i="2"/>
  <c r="U28" i="2"/>
  <c r="Z27" i="2"/>
  <c r="Y27" i="2"/>
  <c r="X27" i="2"/>
  <c r="W27" i="2"/>
  <c r="V27" i="2"/>
  <c r="U27" i="2"/>
  <c r="Z26" i="2"/>
  <c r="Y26" i="2"/>
  <c r="X26" i="2"/>
  <c r="W26" i="2"/>
  <c r="V26" i="2"/>
  <c r="U26" i="2"/>
  <c r="Z25" i="2"/>
  <c r="Y25" i="2"/>
  <c r="X25" i="2"/>
  <c r="W25" i="2"/>
  <c r="V25" i="2"/>
  <c r="U25" i="2"/>
  <c r="Z23" i="2"/>
  <c r="Y23" i="2"/>
  <c r="X23" i="2"/>
  <c r="W23" i="2"/>
  <c r="V23" i="2"/>
  <c r="U23" i="2"/>
  <c r="Z22" i="2"/>
  <c r="Y22" i="2"/>
  <c r="X22" i="2"/>
  <c r="W22" i="2"/>
  <c r="V22" i="2"/>
  <c r="U22" i="2"/>
  <c r="Z21" i="2"/>
  <c r="Y21" i="2"/>
  <c r="X21" i="2"/>
  <c r="W21" i="2"/>
  <c r="V21" i="2"/>
  <c r="U21" i="2"/>
  <c r="Z20" i="2"/>
  <c r="Y20" i="2"/>
  <c r="X20" i="2"/>
  <c r="W20" i="2"/>
  <c r="V20" i="2"/>
  <c r="U20" i="2"/>
  <c r="Z18" i="2"/>
  <c r="Y18" i="2"/>
  <c r="X18" i="2"/>
  <c r="W18" i="2"/>
  <c r="V18" i="2"/>
  <c r="U18" i="2"/>
  <c r="Z17" i="2"/>
  <c r="Y17" i="2"/>
  <c r="X17" i="2"/>
  <c r="W17" i="2"/>
  <c r="V17" i="2"/>
  <c r="U17" i="2"/>
  <c r="Z16" i="2"/>
  <c r="Y16" i="2"/>
  <c r="X16" i="2"/>
  <c r="W16" i="2"/>
  <c r="V16" i="2"/>
  <c r="U16" i="2"/>
  <c r="Z15" i="2"/>
  <c r="Y15" i="2"/>
  <c r="X15" i="2"/>
  <c r="W15" i="2"/>
  <c r="V15" i="2"/>
  <c r="U15" i="2"/>
  <c r="Z13" i="2"/>
  <c r="Y13" i="2"/>
  <c r="X13" i="2"/>
  <c r="W13" i="2"/>
  <c r="V13" i="2"/>
  <c r="U13" i="2"/>
  <c r="Z12" i="2"/>
  <c r="Y12" i="2"/>
  <c r="X12" i="2"/>
  <c r="W12" i="2"/>
  <c r="V12" i="2"/>
  <c r="U12" i="2"/>
  <c r="Z10" i="2"/>
  <c r="Y10" i="2"/>
  <c r="X10" i="2"/>
  <c r="W10" i="2"/>
  <c r="V10" i="2"/>
  <c r="U10" i="2"/>
  <c r="Z9" i="2"/>
  <c r="Y9" i="2"/>
  <c r="X9" i="2"/>
  <c r="W9" i="2"/>
  <c r="V9" i="2"/>
  <c r="U9" i="2"/>
  <c r="Z8" i="2"/>
  <c r="Y8" i="2"/>
  <c r="X8" i="2"/>
  <c r="W8" i="2"/>
  <c r="V8" i="2"/>
  <c r="U8" i="2"/>
  <c r="Z7" i="2"/>
  <c r="Y7" i="2"/>
  <c r="X7" i="2"/>
  <c r="W7" i="2"/>
  <c r="V7" i="2"/>
  <c r="U7" i="2"/>
  <c r="Z6" i="2"/>
  <c r="Y6" i="2"/>
  <c r="X6" i="2"/>
  <c r="W6" i="2"/>
  <c r="V6" i="2"/>
  <c r="U6" i="2"/>
  <c r="Z4" i="2"/>
  <c r="Y4" i="2"/>
  <c r="X4" i="2"/>
  <c r="W4" i="2"/>
  <c r="V4" i="2"/>
  <c r="U4" i="2"/>
  <c r="C56" i="14" l="1"/>
  <c r="C55" i="14"/>
  <c r="C54" i="14"/>
  <c r="C53" i="14"/>
  <c r="C52" i="14"/>
  <c r="C51" i="14"/>
  <c r="C50" i="14"/>
  <c r="C7" i="14"/>
  <c r="C28" i="14"/>
  <c r="C27" i="14"/>
  <c r="C26" i="14"/>
  <c r="C25" i="14"/>
  <c r="C24" i="14"/>
  <c r="C23" i="14"/>
  <c r="C22" i="14"/>
  <c r="C29" i="14"/>
  <c r="L56" i="14"/>
  <c r="K56" i="14"/>
  <c r="J56" i="14"/>
  <c r="I56" i="14"/>
  <c r="H56" i="14"/>
  <c r="G56" i="14"/>
  <c r="F56" i="14"/>
  <c r="E56" i="14"/>
  <c r="D56" i="14"/>
  <c r="L55" i="14"/>
  <c r="K55" i="14"/>
  <c r="J55" i="14"/>
  <c r="I55" i="14"/>
  <c r="H55" i="14"/>
  <c r="G55" i="14"/>
  <c r="F55" i="14"/>
  <c r="E55" i="14"/>
  <c r="D55" i="14"/>
  <c r="L54" i="14"/>
  <c r="K54" i="14"/>
  <c r="J54" i="14"/>
  <c r="I54" i="14"/>
  <c r="H54" i="14"/>
  <c r="G54" i="14"/>
  <c r="F54" i="14"/>
  <c r="E54" i="14"/>
  <c r="D54" i="14"/>
  <c r="L53" i="14"/>
  <c r="K53" i="14"/>
  <c r="J53" i="14"/>
  <c r="I53" i="14"/>
  <c r="H53" i="14"/>
  <c r="G53" i="14"/>
  <c r="F53" i="14"/>
  <c r="E53" i="14"/>
  <c r="D53" i="14"/>
  <c r="L52" i="14"/>
  <c r="K52" i="14"/>
  <c r="J52" i="14"/>
  <c r="I52" i="14"/>
  <c r="H52" i="14"/>
  <c r="G52" i="14"/>
  <c r="F52" i="14"/>
  <c r="E52" i="14"/>
  <c r="D52" i="14"/>
  <c r="L51" i="14"/>
  <c r="K51" i="14"/>
  <c r="J51" i="14"/>
  <c r="I51" i="14"/>
  <c r="H51" i="14"/>
  <c r="G51" i="14"/>
  <c r="F51" i="14"/>
  <c r="E51" i="14"/>
  <c r="D51" i="14"/>
  <c r="L50" i="14"/>
  <c r="K50" i="14"/>
  <c r="J50" i="14"/>
  <c r="I50" i="14"/>
  <c r="H50" i="14"/>
  <c r="G50" i="14"/>
  <c r="F50" i="14"/>
  <c r="E50" i="14"/>
  <c r="D50" i="14"/>
  <c r="L28" i="14"/>
  <c r="K28" i="14"/>
  <c r="J28" i="14"/>
  <c r="I28" i="14"/>
  <c r="H28" i="14"/>
  <c r="G28" i="14"/>
  <c r="F28" i="14"/>
  <c r="E28" i="14"/>
  <c r="D28" i="14"/>
  <c r="L27" i="14"/>
  <c r="K27" i="14"/>
  <c r="J27" i="14"/>
  <c r="I27" i="14"/>
  <c r="H27" i="14"/>
  <c r="G27" i="14"/>
  <c r="F27" i="14"/>
  <c r="E27" i="14"/>
  <c r="D27" i="14"/>
  <c r="L26" i="14"/>
  <c r="K26" i="14"/>
  <c r="J26" i="14"/>
  <c r="I26" i="14"/>
  <c r="H26" i="14"/>
  <c r="G26" i="14"/>
  <c r="F26" i="14"/>
  <c r="E26" i="14"/>
  <c r="D26" i="14"/>
  <c r="L25" i="14"/>
  <c r="K25" i="14"/>
  <c r="J25" i="14"/>
  <c r="I25" i="14"/>
  <c r="H25" i="14"/>
  <c r="G25" i="14"/>
  <c r="F25" i="14"/>
  <c r="E25" i="14"/>
  <c r="D25" i="14"/>
  <c r="L24" i="14"/>
  <c r="K24" i="14"/>
  <c r="J24" i="14"/>
  <c r="I24" i="14"/>
  <c r="H24" i="14"/>
  <c r="G24" i="14"/>
  <c r="F24" i="14"/>
  <c r="E24" i="14"/>
  <c r="D24" i="14"/>
  <c r="L23" i="14"/>
  <c r="K23" i="14"/>
  <c r="J23" i="14"/>
  <c r="I23" i="14"/>
  <c r="H23" i="14"/>
  <c r="G23" i="14"/>
  <c r="F23" i="14"/>
  <c r="E23" i="14"/>
  <c r="D23" i="14"/>
  <c r="L22" i="14"/>
  <c r="K22" i="14"/>
  <c r="J22" i="14"/>
  <c r="I22" i="14"/>
  <c r="H22" i="14"/>
  <c r="G22" i="14"/>
  <c r="F22" i="14"/>
  <c r="E22" i="14"/>
  <c r="D22" i="14"/>
  <c r="Q378" i="4"/>
  <c r="P378" i="4"/>
  <c r="O378" i="4"/>
  <c r="N378" i="4"/>
  <c r="M378" i="4"/>
  <c r="L378" i="4"/>
  <c r="Q377" i="4"/>
  <c r="P377" i="4"/>
  <c r="O377" i="4"/>
  <c r="N377" i="4"/>
  <c r="M377" i="4"/>
  <c r="L377" i="4"/>
  <c r="Q376" i="4"/>
  <c r="P376" i="4"/>
  <c r="O376" i="4"/>
  <c r="N376" i="4"/>
  <c r="M376" i="4"/>
  <c r="L376" i="4"/>
  <c r="Q375" i="4"/>
  <c r="P375" i="4"/>
  <c r="O375" i="4"/>
  <c r="N375" i="4"/>
  <c r="M375" i="4"/>
  <c r="L375" i="4"/>
  <c r="Q374" i="4"/>
  <c r="P374" i="4"/>
  <c r="O374" i="4"/>
  <c r="N374" i="4"/>
  <c r="M374" i="4"/>
  <c r="L374" i="4"/>
  <c r="Q373" i="4"/>
  <c r="P373" i="4"/>
  <c r="O373" i="4"/>
  <c r="N373" i="4"/>
  <c r="M373" i="4"/>
  <c r="L373" i="4"/>
  <c r="Q372" i="4"/>
  <c r="P372" i="4"/>
  <c r="O372" i="4"/>
  <c r="N372" i="4"/>
  <c r="M372" i="4"/>
  <c r="L372" i="4"/>
  <c r="Q371" i="4"/>
  <c r="P371" i="4"/>
  <c r="O371" i="4"/>
  <c r="N371" i="4"/>
  <c r="M371" i="4"/>
  <c r="L371" i="4"/>
  <c r="Q370" i="4"/>
  <c r="P370" i="4"/>
  <c r="O370" i="4"/>
  <c r="N370" i="4"/>
  <c r="M370" i="4"/>
  <c r="L370" i="4"/>
  <c r="Q363" i="4"/>
  <c r="P363" i="4"/>
  <c r="O363" i="4"/>
  <c r="N363" i="4"/>
  <c r="M363" i="4"/>
  <c r="L363" i="4"/>
  <c r="Q362" i="4"/>
  <c r="P362" i="4"/>
  <c r="O362" i="4"/>
  <c r="N362" i="4"/>
  <c r="M362" i="4"/>
  <c r="L362" i="4"/>
  <c r="Q361" i="4"/>
  <c r="P361" i="4"/>
  <c r="O361" i="4"/>
  <c r="N361" i="4"/>
  <c r="M361" i="4"/>
  <c r="L361" i="4"/>
  <c r="Q360" i="4"/>
  <c r="P360" i="4"/>
  <c r="O360" i="4"/>
  <c r="N360" i="4"/>
  <c r="M360" i="4"/>
  <c r="L360" i="4"/>
  <c r="Q359" i="4"/>
  <c r="P359" i="4"/>
  <c r="O359" i="4"/>
  <c r="N359" i="4"/>
  <c r="M359" i="4"/>
  <c r="L359" i="4"/>
  <c r="Q358" i="4"/>
  <c r="P358" i="4"/>
  <c r="O358" i="4"/>
  <c r="N358" i="4"/>
  <c r="M358" i="4"/>
  <c r="L358" i="4"/>
  <c r="Q357" i="4"/>
  <c r="P357" i="4"/>
  <c r="O357" i="4"/>
  <c r="N357" i="4"/>
  <c r="M357" i="4"/>
  <c r="L357" i="4"/>
  <c r="Q356" i="4"/>
  <c r="P356" i="4"/>
  <c r="O356" i="4"/>
  <c r="N356" i="4"/>
  <c r="M356" i="4"/>
  <c r="L356" i="4"/>
  <c r="Q355" i="4"/>
  <c r="P355" i="4"/>
  <c r="O355" i="4"/>
  <c r="N355" i="4"/>
  <c r="M355" i="4"/>
  <c r="L355" i="4"/>
  <c r="Q348" i="4"/>
  <c r="P348" i="4"/>
  <c r="O348" i="4"/>
  <c r="N348" i="4"/>
  <c r="M348" i="4"/>
  <c r="L348" i="4"/>
  <c r="Q347" i="4"/>
  <c r="P347" i="4"/>
  <c r="O347" i="4"/>
  <c r="N347" i="4"/>
  <c r="M347" i="4"/>
  <c r="L347" i="4"/>
  <c r="Q346" i="4"/>
  <c r="P346" i="4"/>
  <c r="O346" i="4"/>
  <c r="N346" i="4"/>
  <c r="M346" i="4"/>
  <c r="L346" i="4"/>
  <c r="Q345" i="4"/>
  <c r="P345" i="4"/>
  <c r="O345" i="4"/>
  <c r="N345" i="4"/>
  <c r="M345" i="4"/>
  <c r="L345" i="4"/>
  <c r="Q344" i="4"/>
  <c r="P344" i="4"/>
  <c r="O344" i="4"/>
  <c r="N344" i="4"/>
  <c r="M344" i="4"/>
  <c r="L344" i="4"/>
  <c r="Q343" i="4"/>
  <c r="P343" i="4"/>
  <c r="O343" i="4"/>
  <c r="N343" i="4"/>
  <c r="M343" i="4"/>
  <c r="L343" i="4"/>
  <c r="Q342" i="4"/>
  <c r="P342" i="4"/>
  <c r="O342" i="4"/>
  <c r="N342" i="4"/>
  <c r="M342" i="4"/>
  <c r="L342" i="4"/>
  <c r="Q341" i="4"/>
  <c r="P341" i="4"/>
  <c r="O341" i="4"/>
  <c r="N341" i="4"/>
  <c r="M341" i="4"/>
  <c r="L341" i="4"/>
  <c r="Q340" i="4"/>
  <c r="P340" i="4"/>
  <c r="O340" i="4"/>
  <c r="N340" i="4"/>
  <c r="M340" i="4"/>
  <c r="L340" i="4"/>
  <c r="Q333" i="4"/>
  <c r="P333" i="4"/>
  <c r="O333" i="4"/>
  <c r="N333" i="4"/>
  <c r="M333" i="4"/>
  <c r="L333" i="4"/>
  <c r="Q332" i="4"/>
  <c r="P332" i="4"/>
  <c r="O332" i="4"/>
  <c r="N332" i="4"/>
  <c r="M332" i="4"/>
  <c r="L332" i="4"/>
  <c r="Q331" i="4"/>
  <c r="P331" i="4"/>
  <c r="O331" i="4"/>
  <c r="N331" i="4"/>
  <c r="M331" i="4"/>
  <c r="L331" i="4"/>
  <c r="Q330" i="4"/>
  <c r="P330" i="4"/>
  <c r="O330" i="4"/>
  <c r="N330" i="4"/>
  <c r="M330" i="4"/>
  <c r="L330" i="4"/>
  <c r="Q329" i="4"/>
  <c r="P329" i="4"/>
  <c r="O329" i="4"/>
  <c r="N329" i="4"/>
  <c r="M329" i="4"/>
  <c r="L329" i="4"/>
  <c r="Q328" i="4"/>
  <c r="P328" i="4"/>
  <c r="O328" i="4"/>
  <c r="N328" i="4"/>
  <c r="M328" i="4"/>
  <c r="L328" i="4"/>
  <c r="Q327" i="4"/>
  <c r="P327" i="4"/>
  <c r="O327" i="4"/>
  <c r="N327" i="4"/>
  <c r="M327" i="4"/>
  <c r="L327" i="4"/>
  <c r="Q326" i="4"/>
  <c r="P326" i="4"/>
  <c r="O326" i="4"/>
  <c r="N326" i="4"/>
  <c r="M326" i="4"/>
  <c r="L326" i="4"/>
  <c r="Q325" i="4"/>
  <c r="P325" i="4"/>
  <c r="O325" i="4"/>
  <c r="N325" i="4"/>
  <c r="M325" i="4"/>
  <c r="L325" i="4"/>
  <c r="Q318" i="4"/>
  <c r="P318" i="4"/>
  <c r="O318" i="4"/>
  <c r="N318" i="4"/>
  <c r="M318" i="4"/>
  <c r="L318" i="4"/>
  <c r="Q317" i="4"/>
  <c r="P317" i="4"/>
  <c r="O317" i="4"/>
  <c r="N317" i="4"/>
  <c r="M317" i="4"/>
  <c r="L317" i="4"/>
  <c r="Q316" i="4"/>
  <c r="P316" i="4"/>
  <c r="O316" i="4"/>
  <c r="N316" i="4"/>
  <c r="M316" i="4"/>
  <c r="L316" i="4"/>
  <c r="Q315" i="4"/>
  <c r="P315" i="4"/>
  <c r="O315" i="4"/>
  <c r="N315" i="4"/>
  <c r="M315" i="4"/>
  <c r="L315" i="4"/>
  <c r="Q314" i="4"/>
  <c r="P314" i="4"/>
  <c r="O314" i="4"/>
  <c r="N314" i="4"/>
  <c r="M314" i="4"/>
  <c r="L314" i="4"/>
  <c r="Q313" i="4"/>
  <c r="P313" i="4"/>
  <c r="O313" i="4"/>
  <c r="N313" i="4"/>
  <c r="M313" i="4"/>
  <c r="L313" i="4"/>
  <c r="Q312" i="4"/>
  <c r="P312" i="4"/>
  <c r="O312" i="4"/>
  <c r="N312" i="4"/>
  <c r="M312" i="4"/>
  <c r="L312" i="4"/>
  <c r="Q311" i="4"/>
  <c r="P311" i="4"/>
  <c r="O311" i="4"/>
  <c r="N311" i="4"/>
  <c r="M311" i="4"/>
  <c r="L311" i="4"/>
  <c r="Q310" i="4"/>
  <c r="P310" i="4"/>
  <c r="O310" i="4"/>
  <c r="N310" i="4"/>
  <c r="M310" i="4"/>
  <c r="L310" i="4"/>
  <c r="Q303" i="4"/>
  <c r="P303" i="4"/>
  <c r="O303" i="4"/>
  <c r="N303" i="4"/>
  <c r="M303" i="4"/>
  <c r="L303" i="4"/>
  <c r="Q302" i="4"/>
  <c r="P302" i="4"/>
  <c r="O302" i="4"/>
  <c r="N302" i="4"/>
  <c r="M302" i="4"/>
  <c r="L302" i="4"/>
  <c r="Q301" i="4"/>
  <c r="P301" i="4"/>
  <c r="O301" i="4"/>
  <c r="N301" i="4"/>
  <c r="M301" i="4"/>
  <c r="L301" i="4"/>
  <c r="Q300" i="4"/>
  <c r="P300" i="4"/>
  <c r="O300" i="4"/>
  <c r="N300" i="4"/>
  <c r="M300" i="4"/>
  <c r="L300" i="4"/>
  <c r="Q299" i="4"/>
  <c r="P299" i="4"/>
  <c r="O299" i="4"/>
  <c r="N299" i="4"/>
  <c r="M299" i="4"/>
  <c r="L299" i="4"/>
  <c r="Q298" i="4"/>
  <c r="P298" i="4"/>
  <c r="O298" i="4"/>
  <c r="N298" i="4"/>
  <c r="M298" i="4"/>
  <c r="L298" i="4"/>
  <c r="Q297" i="4"/>
  <c r="P297" i="4"/>
  <c r="O297" i="4"/>
  <c r="N297" i="4"/>
  <c r="M297" i="4"/>
  <c r="L297" i="4"/>
  <c r="Q296" i="4"/>
  <c r="P296" i="4"/>
  <c r="O296" i="4"/>
  <c r="N296" i="4"/>
  <c r="M296" i="4"/>
  <c r="L296" i="4"/>
  <c r="Q295" i="4"/>
  <c r="P295" i="4"/>
  <c r="O295" i="4"/>
  <c r="N295" i="4"/>
  <c r="M295" i="4"/>
  <c r="L295" i="4"/>
  <c r="Q279" i="4"/>
  <c r="P279" i="4"/>
  <c r="O279" i="4"/>
  <c r="N279" i="4"/>
  <c r="M279" i="4"/>
  <c r="L279" i="4"/>
  <c r="Q278" i="4"/>
  <c r="P278" i="4"/>
  <c r="O278" i="4"/>
  <c r="N278" i="4"/>
  <c r="M278" i="4"/>
  <c r="L278" i="4"/>
  <c r="Q277" i="4"/>
  <c r="P277" i="4"/>
  <c r="O277" i="4"/>
  <c r="N277" i="4"/>
  <c r="M277" i="4"/>
  <c r="L277" i="4"/>
  <c r="Q276" i="4"/>
  <c r="P276" i="4"/>
  <c r="O276" i="4"/>
  <c r="N276" i="4"/>
  <c r="M276" i="4"/>
  <c r="L276" i="4"/>
  <c r="Q275" i="4"/>
  <c r="P275" i="4"/>
  <c r="O275" i="4"/>
  <c r="N275" i="4"/>
  <c r="M275" i="4"/>
  <c r="L275" i="4"/>
  <c r="Q274" i="4"/>
  <c r="P274" i="4"/>
  <c r="O274" i="4"/>
  <c r="N274" i="4"/>
  <c r="M274" i="4"/>
  <c r="L274" i="4"/>
  <c r="Q273" i="4"/>
  <c r="P273" i="4"/>
  <c r="O273" i="4"/>
  <c r="N273" i="4"/>
  <c r="M273" i="4"/>
  <c r="L273" i="4"/>
  <c r="Q272" i="4"/>
  <c r="P272" i="4"/>
  <c r="O272" i="4"/>
  <c r="N272" i="4"/>
  <c r="M272" i="4"/>
  <c r="L272" i="4"/>
  <c r="Q271" i="4"/>
  <c r="P271" i="4"/>
  <c r="O271" i="4"/>
  <c r="N271" i="4"/>
  <c r="M271" i="4"/>
  <c r="L271" i="4"/>
  <c r="Q264" i="4"/>
  <c r="P264" i="4"/>
  <c r="O264" i="4"/>
  <c r="N264" i="4"/>
  <c r="M264" i="4"/>
  <c r="L264" i="4"/>
  <c r="Q263" i="4"/>
  <c r="P263" i="4"/>
  <c r="O263" i="4"/>
  <c r="N263" i="4"/>
  <c r="M263" i="4"/>
  <c r="L263" i="4"/>
  <c r="Q262" i="4"/>
  <c r="P262" i="4"/>
  <c r="O262" i="4"/>
  <c r="N262" i="4"/>
  <c r="M262" i="4"/>
  <c r="L262" i="4"/>
  <c r="Q261" i="4"/>
  <c r="P261" i="4"/>
  <c r="O261" i="4"/>
  <c r="N261" i="4"/>
  <c r="M261" i="4"/>
  <c r="L261" i="4"/>
  <c r="Q260" i="4"/>
  <c r="P260" i="4"/>
  <c r="O260" i="4"/>
  <c r="N260" i="4"/>
  <c r="M260" i="4"/>
  <c r="L260" i="4"/>
  <c r="Q259" i="4"/>
  <c r="P259" i="4"/>
  <c r="O259" i="4"/>
  <c r="N259" i="4"/>
  <c r="M259" i="4"/>
  <c r="L259" i="4"/>
  <c r="Q258" i="4"/>
  <c r="P258" i="4"/>
  <c r="O258" i="4"/>
  <c r="N258" i="4"/>
  <c r="M258" i="4"/>
  <c r="L258" i="4"/>
  <c r="Q257" i="4"/>
  <c r="P257" i="4"/>
  <c r="O257" i="4"/>
  <c r="N257" i="4"/>
  <c r="M257" i="4"/>
  <c r="L257" i="4"/>
  <c r="Q256" i="4"/>
  <c r="P256" i="4"/>
  <c r="O256" i="4"/>
  <c r="N256" i="4"/>
  <c r="M256" i="4"/>
  <c r="L256" i="4"/>
  <c r="Q249" i="4"/>
  <c r="P249" i="4"/>
  <c r="O249" i="4"/>
  <c r="N249" i="4"/>
  <c r="M249" i="4"/>
  <c r="L249" i="4"/>
  <c r="Q248" i="4"/>
  <c r="P248" i="4"/>
  <c r="O248" i="4"/>
  <c r="N248" i="4"/>
  <c r="M248" i="4"/>
  <c r="L248" i="4"/>
  <c r="Q247" i="4"/>
  <c r="P247" i="4"/>
  <c r="O247" i="4"/>
  <c r="N247" i="4"/>
  <c r="M247" i="4"/>
  <c r="L247" i="4"/>
  <c r="Q246" i="4"/>
  <c r="P246" i="4"/>
  <c r="O246" i="4"/>
  <c r="N246" i="4"/>
  <c r="M246" i="4"/>
  <c r="L246" i="4"/>
  <c r="Q245" i="4"/>
  <c r="P245" i="4"/>
  <c r="O245" i="4"/>
  <c r="N245" i="4"/>
  <c r="M245" i="4"/>
  <c r="L245" i="4"/>
  <c r="Q244" i="4"/>
  <c r="P244" i="4"/>
  <c r="O244" i="4"/>
  <c r="N244" i="4"/>
  <c r="M244" i="4"/>
  <c r="L244" i="4"/>
  <c r="Q243" i="4"/>
  <c r="P243" i="4"/>
  <c r="O243" i="4"/>
  <c r="N243" i="4"/>
  <c r="M243" i="4"/>
  <c r="L243" i="4"/>
  <c r="Q242" i="4"/>
  <c r="P242" i="4"/>
  <c r="O242" i="4"/>
  <c r="N242" i="4"/>
  <c r="M242" i="4"/>
  <c r="L242" i="4"/>
  <c r="Q241" i="4"/>
  <c r="P241" i="4"/>
  <c r="O241" i="4"/>
  <c r="N241" i="4"/>
  <c r="M241" i="4"/>
  <c r="L241" i="4"/>
  <c r="Q234" i="4"/>
  <c r="P234" i="4"/>
  <c r="O234" i="4"/>
  <c r="N234" i="4"/>
  <c r="M234" i="4"/>
  <c r="L234" i="4"/>
  <c r="Q233" i="4"/>
  <c r="P233" i="4"/>
  <c r="O233" i="4"/>
  <c r="N233" i="4"/>
  <c r="M233" i="4"/>
  <c r="L233" i="4"/>
  <c r="Q232" i="4"/>
  <c r="P232" i="4"/>
  <c r="O232" i="4"/>
  <c r="N232" i="4"/>
  <c r="M232" i="4"/>
  <c r="L232" i="4"/>
  <c r="Q231" i="4"/>
  <c r="P231" i="4"/>
  <c r="O231" i="4"/>
  <c r="N231" i="4"/>
  <c r="M231" i="4"/>
  <c r="L231" i="4"/>
  <c r="Q230" i="4"/>
  <c r="P230" i="4"/>
  <c r="O230" i="4"/>
  <c r="N230" i="4"/>
  <c r="M230" i="4"/>
  <c r="L230" i="4"/>
  <c r="Q229" i="4"/>
  <c r="P229" i="4"/>
  <c r="O229" i="4"/>
  <c r="N229" i="4"/>
  <c r="M229" i="4"/>
  <c r="L229" i="4"/>
  <c r="Q228" i="4"/>
  <c r="P228" i="4"/>
  <c r="O228" i="4"/>
  <c r="N228" i="4"/>
  <c r="M228" i="4"/>
  <c r="L228" i="4"/>
  <c r="Q227" i="4"/>
  <c r="P227" i="4"/>
  <c r="O227" i="4"/>
  <c r="N227" i="4"/>
  <c r="M227" i="4"/>
  <c r="L227" i="4"/>
  <c r="Q226" i="4"/>
  <c r="P226" i="4"/>
  <c r="O226" i="4"/>
  <c r="N226" i="4"/>
  <c r="M226" i="4"/>
  <c r="L226" i="4"/>
  <c r="Q219" i="4"/>
  <c r="P219" i="4"/>
  <c r="O219" i="4"/>
  <c r="N219" i="4"/>
  <c r="M219" i="4"/>
  <c r="L219" i="4"/>
  <c r="Q218" i="4"/>
  <c r="P218" i="4"/>
  <c r="O218" i="4"/>
  <c r="N218" i="4"/>
  <c r="M218" i="4"/>
  <c r="L218" i="4"/>
  <c r="Q217" i="4"/>
  <c r="P217" i="4"/>
  <c r="O217" i="4"/>
  <c r="N217" i="4"/>
  <c r="M217" i="4"/>
  <c r="L217" i="4"/>
  <c r="Q216" i="4"/>
  <c r="P216" i="4"/>
  <c r="O216" i="4"/>
  <c r="N216" i="4"/>
  <c r="M216" i="4"/>
  <c r="L216" i="4"/>
  <c r="Q215" i="4"/>
  <c r="P215" i="4"/>
  <c r="O215" i="4"/>
  <c r="N215" i="4"/>
  <c r="M215" i="4"/>
  <c r="L215" i="4"/>
  <c r="Q214" i="4"/>
  <c r="P214" i="4"/>
  <c r="O214" i="4"/>
  <c r="N214" i="4"/>
  <c r="M214" i="4"/>
  <c r="L214" i="4"/>
  <c r="Q213" i="4"/>
  <c r="P213" i="4"/>
  <c r="O213" i="4"/>
  <c r="N213" i="4"/>
  <c r="M213" i="4"/>
  <c r="L213" i="4"/>
  <c r="Q212" i="4"/>
  <c r="P212" i="4"/>
  <c r="O212" i="4"/>
  <c r="N212" i="4"/>
  <c r="M212" i="4"/>
  <c r="L212" i="4"/>
  <c r="Q211" i="4"/>
  <c r="P211" i="4"/>
  <c r="O211" i="4"/>
  <c r="N211" i="4"/>
  <c r="M211" i="4"/>
  <c r="L211" i="4"/>
  <c r="Q195" i="4"/>
  <c r="P195" i="4"/>
  <c r="O195" i="4"/>
  <c r="N195" i="4"/>
  <c r="M195" i="4"/>
  <c r="L195" i="4"/>
  <c r="Q194" i="4"/>
  <c r="P194" i="4"/>
  <c r="O194" i="4"/>
  <c r="N194" i="4"/>
  <c r="M194" i="4"/>
  <c r="L194" i="4"/>
  <c r="Q193" i="4"/>
  <c r="P193" i="4"/>
  <c r="O193" i="4"/>
  <c r="N193" i="4"/>
  <c r="M193" i="4"/>
  <c r="L193" i="4"/>
  <c r="Q192" i="4"/>
  <c r="P192" i="4"/>
  <c r="O192" i="4"/>
  <c r="N192" i="4"/>
  <c r="M192" i="4"/>
  <c r="L192" i="4"/>
  <c r="Q191" i="4"/>
  <c r="P191" i="4"/>
  <c r="O191" i="4"/>
  <c r="N191" i="4"/>
  <c r="M191" i="4"/>
  <c r="L191" i="4"/>
  <c r="Q190" i="4"/>
  <c r="P190" i="4"/>
  <c r="O190" i="4"/>
  <c r="N190" i="4"/>
  <c r="M190" i="4"/>
  <c r="L190" i="4"/>
  <c r="Q189" i="4"/>
  <c r="P189" i="4"/>
  <c r="O189" i="4"/>
  <c r="N189" i="4"/>
  <c r="M189" i="4"/>
  <c r="L189" i="4"/>
  <c r="Q188" i="4"/>
  <c r="P188" i="4"/>
  <c r="O188" i="4"/>
  <c r="N188" i="4"/>
  <c r="M188" i="4"/>
  <c r="L188" i="4"/>
  <c r="Q187" i="4"/>
  <c r="P187" i="4"/>
  <c r="O187" i="4"/>
  <c r="N187" i="4"/>
  <c r="M187" i="4"/>
  <c r="L187" i="4"/>
  <c r="Q180" i="4"/>
  <c r="P180" i="4"/>
  <c r="O180" i="4"/>
  <c r="N180" i="4"/>
  <c r="M180" i="4"/>
  <c r="L180" i="4"/>
  <c r="Q179" i="4"/>
  <c r="P179" i="4"/>
  <c r="O179" i="4"/>
  <c r="N179" i="4"/>
  <c r="M179" i="4"/>
  <c r="L179" i="4"/>
  <c r="Q178" i="4"/>
  <c r="P178" i="4"/>
  <c r="O178" i="4"/>
  <c r="N178" i="4"/>
  <c r="M178" i="4"/>
  <c r="L178" i="4"/>
  <c r="Q177" i="4"/>
  <c r="P177" i="4"/>
  <c r="O177" i="4"/>
  <c r="N177" i="4"/>
  <c r="M177" i="4"/>
  <c r="L177" i="4"/>
  <c r="Q176" i="4"/>
  <c r="P176" i="4"/>
  <c r="O176" i="4"/>
  <c r="N176" i="4"/>
  <c r="M176" i="4"/>
  <c r="L176" i="4"/>
  <c r="Q175" i="4"/>
  <c r="P175" i="4"/>
  <c r="O175" i="4"/>
  <c r="N175" i="4"/>
  <c r="M175" i="4"/>
  <c r="L175" i="4"/>
  <c r="Q174" i="4"/>
  <c r="P174" i="4"/>
  <c r="O174" i="4"/>
  <c r="N174" i="4"/>
  <c r="M174" i="4"/>
  <c r="L174" i="4"/>
  <c r="Q173" i="4"/>
  <c r="P173" i="4"/>
  <c r="O173" i="4"/>
  <c r="N173" i="4"/>
  <c r="M173" i="4"/>
  <c r="L173" i="4"/>
  <c r="Q172" i="4"/>
  <c r="P172" i="4"/>
  <c r="O172" i="4"/>
  <c r="N172" i="4"/>
  <c r="M172" i="4"/>
  <c r="L172" i="4"/>
  <c r="Q165" i="4"/>
  <c r="P165" i="4"/>
  <c r="O165" i="4"/>
  <c r="N165" i="4"/>
  <c r="M165" i="4"/>
  <c r="L165" i="4"/>
  <c r="Q164" i="4"/>
  <c r="P164" i="4"/>
  <c r="O164" i="4"/>
  <c r="N164" i="4"/>
  <c r="M164" i="4"/>
  <c r="L164" i="4"/>
  <c r="Q163" i="4"/>
  <c r="P163" i="4"/>
  <c r="O163" i="4"/>
  <c r="N163" i="4"/>
  <c r="M163" i="4"/>
  <c r="L163" i="4"/>
  <c r="Q162" i="4"/>
  <c r="P162" i="4"/>
  <c r="O162" i="4"/>
  <c r="N162" i="4"/>
  <c r="M162" i="4"/>
  <c r="L162" i="4"/>
  <c r="Q161" i="4"/>
  <c r="P161" i="4"/>
  <c r="O161" i="4"/>
  <c r="N161" i="4"/>
  <c r="M161" i="4"/>
  <c r="L161" i="4"/>
  <c r="Q160" i="4"/>
  <c r="P160" i="4"/>
  <c r="O160" i="4"/>
  <c r="N160" i="4"/>
  <c r="M160" i="4"/>
  <c r="L160" i="4"/>
  <c r="Q159" i="4"/>
  <c r="P159" i="4"/>
  <c r="O159" i="4"/>
  <c r="N159" i="4"/>
  <c r="M159" i="4"/>
  <c r="L159" i="4"/>
  <c r="Q158" i="4"/>
  <c r="P158" i="4"/>
  <c r="O158" i="4"/>
  <c r="N158" i="4"/>
  <c r="M158" i="4"/>
  <c r="L158" i="4"/>
  <c r="Q157" i="4"/>
  <c r="P157" i="4"/>
  <c r="O157" i="4"/>
  <c r="N157" i="4"/>
  <c r="M157" i="4"/>
  <c r="L157" i="4"/>
  <c r="Q150" i="4"/>
  <c r="P150" i="4"/>
  <c r="O150" i="4"/>
  <c r="N150" i="4"/>
  <c r="M150" i="4"/>
  <c r="L150" i="4"/>
  <c r="Q149" i="4"/>
  <c r="P149" i="4"/>
  <c r="O149" i="4"/>
  <c r="N149" i="4"/>
  <c r="M149" i="4"/>
  <c r="L149" i="4"/>
  <c r="Q148" i="4"/>
  <c r="P148" i="4"/>
  <c r="O148" i="4"/>
  <c r="N148" i="4"/>
  <c r="M148" i="4"/>
  <c r="L148" i="4"/>
  <c r="Q147" i="4"/>
  <c r="P147" i="4"/>
  <c r="O147" i="4"/>
  <c r="N147" i="4"/>
  <c r="M147" i="4"/>
  <c r="L147" i="4"/>
  <c r="Q146" i="4"/>
  <c r="P146" i="4"/>
  <c r="O146" i="4"/>
  <c r="N146" i="4"/>
  <c r="M146" i="4"/>
  <c r="L146" i="4"/>
  <c r="Q145" i="4"/>
  <c r="P145" i="4"/>
  <c r="O145" i="4"/>
  <c r="N145" i="4"/>
  <c r="M145" i="4"/>
  <c r="L145" i="4"/>
  <c r="Q144" i="4"/>
  <c r="P144" i="4"/>
  <c r="O144" i="4"/>
  <c r="N144" i="4"/>
  <c r="M144" i="4"/>
  <c r="L144" i="4"/>
  <c r="Q143" i="4"/>
  <c r="P143" i="4"/>
  <c r="O143" i="4"/>
  <c r="N143" i="4"/>
  <c r="M143" i="4"/>
  <c r="L143" i="4"/>
  <c r="Q142" i="4"/>
  <c r="P142" i="4"/>
  <c r="O142" i="4"/>
  <c r="N142" i="4"/>
  <c r="M142" i="4"/>
  <c r="L142" i="4"/>
  <c r="Q125" i="4"/>
  <c r="P125" i="4"/>
  <c r="O125" i="4"/>
  <c r="N125" i="4"/>
  <c r="M125" i="4"/>
  <c r="L125" i="4"/>
  <c r="Q124" i="4"/>
  <c r="P124" i="4"/>
  <c r="O124" i="4"/>
  <c r="N124" i="4"/>
  <c r="M124" i="4"/>
  <c r="L124" i="4"/>
  <c r="Q123" i="4"/>
  <c r="P123" i="4"/>
  <c r="O123" i="4"/>
  <c r="N123" i="4"/>
  <c r="M123" i="4"/>
  <c r="L123" i="4"/>
  <c r="Q122" i="4"/>
  <c r="P122" i="4"/>
  <c r="O122" i="4"/>
  <c r="N122" i="4"/>
  <c r="M122" i="4"/>
  <c r="L122" i="4"/>
  <c r="Q121" i="4"/>
  <c r="P121" i="4"/>
  <c r="O121" i="4"/>
  <c r="N121" i="4"/>
  <c r="M121" i="4"/>
  <c r="L121" i="4"/>
  <c r="Q120" i="4"/>
  <c r="P120" i="4"/>
  <c r="O120" i="4"/>
  <c r="N120" i="4"/>
  <c r="M120" i="4"/>
  <c r="L120" i="4"/>
  <c r="Q119" i="4"/>
  <c r="P119" i="4"/>
  <c r="O119" i="4"/>
  <c r="N119" i="4"/>
  <c r="M119" i="4"/>
  <c r="L119" i="4"/>
  <c r="Q118" i="4"/>
  <c r="P118" i="4"/>
  <c r="O118" i="4"/>
  <c r="N118" i="4"/>
  <c r="M118" i="4"/>
  <c r="L118" i="4"/>
  <c r="Q117" i="4"/>
  <c r="P117" i="4"/>
  <c r="O117" i="4"/>
  <c r="N117" i="4"/>
  <c r="M117" i="4"/>
  <c r="L117" i="4"/>
  <c r="Q110" i="4"/>
  <c r="P110" i="4"/>
  <c r="O110" i="4"/>
  <c r="N110" i="4"/>
  <c r="M110" i="4"/>
  <c r="L110" i="4"/>
  <c r="Q109" i="4"/>
  <c r="P109" i="4"/>
  <c r="O109" i="4"/>
  <c r="N109" i="4"/>
  <c r="M109" i="4"/>
  <c r="L109" i="4"/>
  <c r="Q108" i="4"/>
  <c r="P108" i="4"/>
  <c r="O108" i="4"/>
  <c r="N108" i="4"/>
  <c r="M108" i="4"/>
  <c r="L108" i="4"/>
  <c r="Q107" i="4"/>
  <c r="P107" i="4"/>
  <c r="O107" i="4"/>
  <c r="N107" i="4"/>
  <c r="M107" i="4"/>
  <c r="L107" i="4"/>
  <c r="Q106" i="4"/>
  <c r="P106" i="4"/>
  <c r="O106" i="4"/>
  <c r="N106" i="4"/>
  <c r="M106" i="4"/>
  <c r="L106" i="4"/>
  <c r="Q105" i="4"/>
  <c r="P105" i="4"/>
  <c r="O105" i="4"/>
  <c r="N105" i="4"/>
  <c r="M105" i="4"/>
  <c r="L105" i="4"/>
  <c r="Q104" i="4"/>
  <c r="P104" i="4"/>
  <c r="O104" i="4"/>
  <c r="N104" i="4"/>
  <c r="M104" i="4"/>
  <c r="L104" i="4"/>
  <c r="Q103" i="4"/>
  <c r="P103" i="4"/>
  <c r="O103" i="4"/>
  <c r="N103" i="4"/>
  <c r="M103" i="4"/>
  <c r="L103" i="4"/>
  <c r="Q102" i="4"/>
  <c r="P102" i="4"/>
  <c r="O102" i="4"/>
  <c r="N102" i="4"/>
  <c r="M102" i="4"/>
  <c r="L102" i="4"/>
  <c r="H115" i="4"/>
  <c r="G115" i="4"/>
  <c r="F115" i="4"/>
  <c r="E115" i="4"/>
  <c r="D115" i="4"/>
  <c r="C115" i="4"/>
  <c r="H114" i="4"/>
  <c r="G114" i="4"/>
  <c r="F114" i="4"/>
  <c r="E114" i="4"/>
  <c r="D114" i="4"/>
  <c r="C114" i="4"/>
  <c r="H113" i="4"/>
  <c r="G113" i="4"/>
  <c r="F113" i="4"/>
  <c r="E113" i="4"/>
  <c r="D113" i="4"/>
  <c r="C113" i="4"/>
  <c r="H112" i="4"/>
  <c r="G112" i="4"/>
  <c r="F112" i="4"/>
  <c r="E112" i="4"/>
  <c r="D112" i="4"/>
  <c r="C112" i="4"/>
  <c r="H111" i="4"/>
  <c r="G111" i="4"/>
  <c r="F111" i="4"/>
  <c r="E111" i="4"/>
  <c r="D111" i="4"/>
  <c r="C111" i="4"/>
  <c r="Q95" i="4"/>
  <c r="P95" i="4"/>
  <c r="O95" i="4"/>
  <c r="N95" i="4"/>
  <c r="M95" i="4"/>
  <c r="L95" i="4"/>
  <c r="Q94" i="4"/>
  <c r="P94" i="4"/>
  <c r="O94" i="4"/>
  <c r="N94" i="4"/>
  <c r="M94" i="4"/>
  <c r="L94" i="4"/>
  <c r="Q93" i="4"/>
  <c r="P93" i="4"/>
  <c r="O93" i="4"/>
  <c r="N93" i="4"/>
  <c r="M93" i="4"/>
  <c r="L93" i="4"/>
  <c r="Q92" i="4"/>
  <c r="P92" i="4"/>
  <c r="O92" i="4"/>
  <c r="N92" i="4"/>
  <c r="M92" i="4"/>
  <c r="L92" i="4"/>
  <c r="Q91" i="4"/>
  <c r="P91" i="4"/>
  <c r="O91" i="4"/>
  <c r="N91" i="4"/>
  <c r="M91" i="4"/>
  <c r="L91" i="4"/>
  <c r="Q90" i="4"/>
  <c r="P90" i="4"/>
  <c r="O90" i="4"/>
  <c r="N90" i="4"/>
  <c r="M90" i="4"/>
  <c r="L90" i="4"/>
  <c r="Q89" i="4"/>
  <c r="P89" i="4"/>
  <c r="O89" i="4"/>
  <c r="N89" i="4"/>
  <c r="M89" i="4"/>
  <c r="L89" i="4"/>
  <c r="Q88" i="4"/>
  <c r="P88" i="4"/>
  <c r="O88" i="4"/>
  <c r="N88" i="4"/>
  <c r="M88" i="4"/>
  <c r="L88" i="4"/>
  <c r="Q87" i="4"/>
  <c r="P87" i="4"/>
  <c r="O87" i="4"/>
  <c r="N87" i="4"/>
  <c r="M87" i="4"/>
  <c r="L87" i="4"/>
  <c r="Q80" i="4"/>
  <c r="P80" i="4"/>
  <c r="O80" i="4"/>
  <c r="N80" i="4"/>
  <c r="M80" i="4"/>
  <c r="L80" i="4"/>
  <c r="Q79" i="4"/>
  <c r="P79" i="4"/>
  <c r="O79" i="4"/>
  <c r="N79" i="4"/>
  <c r="M79" i="4"/>
  <c r="L79" i="4"/>
  <c r="Q78" i="4"/>
  <c r="P78" i="4"/>
  <c r="O78" i="4"/>
  <c r="N78" i="4"/>
  <c r="M78" i="4"/>
  <c r="L78" i="4"/>
  <c r="Q77" i="4"/>
  <c r="P77" i="4"/>
  <c r="O77" i="4"/>
  <c r="N77" i="4"/>
  <c r="M77" i="4"/>
  <c r="L77" i="4"/>
  <c r="Q76" i="4"/>
  <c r="P76" i="4"/>
  <c r="O76" i="4"/>
  <c r="N76" i="4"/>
  <c r="M76" i="4"/>
  <c r="L76" i="4"/>
  <c r="Q75" i="4"/>
  <c r="P75" i="4"/>
  <c r="O75" i="4"/>
  <c r="N75" i="4"/>
  <c r="M75" i="4"/>
  <c r="L75" i="4"/>
  <c r="Q74" i="4"/>
  <c r="P74" i="4"/>
  <c r="O74" i="4"/>
  <c r="N74" i="4"/>
  <c r="M74" i="4"/>
  <c r="L74" i="4"/>
  <c r="Q73" i="4"/>
  <c r="P73" i="4"/>
  <c r="O73" i="4"/>
  <c r="N73" i="4"/>
  <c r="M73" i="4"/>
  <c r="L73" i="4"/>
  <c r="Q72" i="4"/>
  <c r="P72" i="4"/>
  <c r="O72" i="4"/>
  <c r="N72" i="4"/>
  <c r="M72" i="4"/>
  <c r="L72" i="4"/>
  <c r="Q15" i="4"/>
  <c r="P15" i="4"/>
  <c r="O15" i="4"/>
  <c r="N15" i="4"/>
  <c r="M15" i="4"/>
  <c r="L15" i="4"/>
  <c r="Q14" i="4"/>
  <c r="P14" i="4"/>
  <c r="O14" i="4"/>
  <c r="N14" i="4"/>
  <c r="M14" i="4"/>
  <c r="L14" i="4"/>
  <c r="Q13" i="4"/>
  <c r="P13" i="4"/>
  <c r="O13" i="4"/>
  <c r="N13" i="4"/>
  <c r="M13" i="4"/>
  <c r="L13" i="4"/>
  <c r="Q12" i="4"/>
  <c r="P12" i="4"/>
  <c r="O12" i="4"/>
  <c r="N12" i="4"/>
  <c r="M12" i="4"/>
  <c r="L12" i="4"/>
  <c r="Q11" i="4"/>
  <c r="P11" i="4"/>
  <c r="O11" i="4"/>
  <c r="N11" i="4"/>
  <c r="M11" i="4"/>
  <c r="L11" i="4"/>
  <c r="Q10" i="4"/>
  <c r="P10" i="4"/>
  <c r="O10" i="4"/>
  <c r="N10" i="4"/>
  <c r="M10" i="4"/>
  <c r="L10" i="4"/>
  <c r="Q9" i="4"/>
  <c r="P9" i="4"/>
  <c r="O9" i="4"/>
  <c r="N9" i="4"/>
  <c r="M9" i="4"/>
  <c r="L9" i="4"/>
  <c r="Q8" i="4"/>
  <c r="P8" i="4"/>
  <c r="O8" i="4"/>
  <c r="N8" i="4"/>
  <c r="M8" i="4"/>
  <c r="L8" i="4"/>
  <c r="Q7" i="4"/>
  <c r="P7" i="4"/>
  <c r="O7" i="4"/>
  <c r="N7" i="4"/>
  <c r="M7" i="4"/>
  <c r="L7" i="4"/>
  <c r="H383" i="4"/>
  <c r="G383" i="4"/>
  <c r="F383" i="4"/>
  <c r="E383" i="4"/>
  <c r="D383" i="4"/>
  <c r="C383" i="4"/>
  <c r="H382" i="4"/>
  <c r="G382" i="4"/>
  <c r="F382" i="4"/>
  <c r="E382" i="4"/>
  <c r="D382" i="4"/>
  <c r="C382" i="4"/>
  <c r="H381" i="4"/>
  <c r="G381" i="4"/>
  <c r="F381" i="4"/>
  <c r="E381" i="4"/>
  <c r="D381" i="4"/>
  <c r="C381" i="4"/>
  <c r="H380" i="4"/>
  <c r="G380" i="4"/>
  <c r="F380" i="4"/>
  <c r="E380" i="4"/>
  <c r="D380" i="4"/>
  <c r="C380" i="4"/>
  <c r="H379" i="4"/>
  <c r="G379" i="4"/>
  <c r="F379" i="4"/>
  <c r="E379" i="4"/>
  <c r="D379" i="4"/>
  <c r="C379" i="4"/>
  <c r="H368" i="4"/>
  <c r="G368" i="4"/>
  <c r="F368" i="4"/>
  <c r="E368" i="4"/>
  <c r="D368" i="4"/>
  <c r="C368" i="4"/>
  <c r="H367" i="4"/>
  <c r="G367" i="4"/>
  <c r="F367" i="4"/>
  <c r="E367" i="4"/>
  <c r="D367" i="4"/>
  <c r="C367" i="4"/>
  <c r="H366" i="4"/>
  <c r="G366" i="4"/>
  <c r="F366" i="4"/>
  <c r="E366" i="4"/>
  <c r="D366" i="4"/>
  <c r="C366" i="4"/>
  <c r="H365" i="4"/>
  <c r="G365" i="4"/>
  <c r="F365" i="4"/>
  <c r="E365" i="4"/>
  <c r="D365" i="4"/>
  <c r="C365" i="4"/>
  <c r="H364" i="4"/>
  <c r="G364" i="4"/>
  <c r="F364" i="4"/>
  <c r="E364" i="4"/>
  <c r="D364" i="4"/>
  <c r="C364" i="4"/>
  <c r="H353" i="4"/>
  <c r="G353" i="4"/>
  <c r="F353" i="4"/>
  <c r="E353" i="4"/>
  <c r="D353" i="4"/>
  <c r="C353" i="4"/>
  <c r="H352" i="4"/>
  <c r="G352" i="4"/>
  <c r="F352" i="4"/>
  <c r="E352" i="4"/>
  <c r="D352" i="4"/>
  <c r="C352" i="4"/>
  <c r="H351" i="4"/>
  <c r="G351" i="4"/>
  <c r="F351" i="4"/>
  <c r="E351" i="4"/>
  <c r="D351" i="4"/>
  <c r="C351" i="4"/>
  <c r="H350" i="4"/>
  <c r="G350" i="4"/>
  <c r="F350" i="4"/>
  <c r="E350" i="4"/>
  <c r="D350" i="4"/>
  <c r="C350" i="4"/>
  <c r="H349" i="4"/>
  <c r="G349" i="4"/>
  <c r="F349" i="4"/>
  <c r="E349" i="4"/>
  <c r="D349" i="4"/>
  <c r="C349" i="4"/>
  <c r="H338" i="4"/>
  <c r="G338" i="4"/>
  <c r="F338" i="4"/>
  <c r="E338" i="4"/>
  <c r="D338" i="4"/>
  <c r="C338" i="4"/>
  <c r="H337" i="4"/>
  <c r="G337" i="4"/>
  <c r="F337" i="4"/>
  <c r="E337" i="4"/>
  <c r="D337" i="4"/>
  <c r="C337" i="4"/>
  <c r="H336" i="4"/>
  <c r="G336" i="4"/>
  <c r="F336" i="4"/>
  <c r="E336" i="4"/>
  <c r="D336" i="4"/>
  <c r="C336" i="4"/>
  <c r="H335" i="4"/>
  <c r="G335" i="4"/>
  <c r="F335" i="4"/>
  <c r="E335" i="4"/>
  <c r="D335" i="4"/>
  <c r="C335" i="4"/>
  <c r="H334" i="4"/>
  <c r="G334" i="4"/>
  <c r="F334" i="4"/>
  <c r="E334" i="4"/>
  <c r="D334" i="4"/>
  <c r="C334" i="4"/>
  <c r="H323" i="4"/>
  <c r="G323" i="4"/>
  <c r="F323" i="4"/>
  <c r="E323" i="4"/>
  <c r="D323" i="4"/>
  <c r="C323" i="4"/>
  <c r="H322" i="4"/>
  <c r="G322" i="4"/>
  <c r="F322" i="4"/>
  <c r="E322" i="4"/>
  <c r="D322" i="4"/>
  <c r="C322" i="4"/>
  <c r="H321" i="4"/>
  <c r="G321" i="4"/>
  <c r="F321" i="4"/>
  <c r="E321" i="4"/>
  <c r="D321" i="4"/>
  <c r="C321" i="4"/>
  <c r="H320" i="4"/>
  <c r="G320" i="4"/>
  <c r="F320" i="4"/>
  <c r="E320" i="4"/>
  <c r="D320" i="4"/>
  <c r="C320" i="4"/>
  <c r="H319" i="4"/>
  <c r="G319" i="4"/>
  <c r="F319" i="4"/>
  <c r="E319" i="4"/>
  <c r="D319" i="4"/>
  <c r="C319" i="4"/>
  <c r="H308" i="4"/>
  <c r="G308" i="4"/>
  <c r="F308" i="4"/>
  <c r="E308" i="4"/>
  <c r="D308" i="4"/>
  <c r="C308" i="4"/>
  <c r="H307" i="4"/>
  <c r="G307" i="4"/>
  <c r="F307" i="4"/>
  <c r="E307" i="4"/>
  <c r="D307" i="4"/>
  <c r="C307" i="4"/>
  <c r="H306" i="4"/>
  <c r="G306" i="4"/>
  <c r="F306" i="4"/>
  <c r="E306" i="4"/>
  <c r="D306" i="4"/>
  <c r="C306" i="4"/>
  <c r="H305" i="4"/>
  <c r="G305" i="4"/>
  <c r="F305" i="4"/>
  <c r="E305" i="4"/>
  <c r="D305" i="4"/>
  <c r="C305" i="4"/>
  <c r="H304" i="4"/>
  <c r="G304" i="4"/>
  <c r="F304" i="4"/>
  <c r="E304" i="4"/>
  <c r="D304" i="4"/>
  <c r="C304" i="4"/>
  <c r="H284" i="4"/>
  <c r="G284" i="4"/>
  <c r="F284" i="4"/>
  <c r="E284" i="4"/>
  <c r="D284" i="4"/>
  <c r="C284" i="4"/>
  <c r="H283" i="4"/>
  <c r="G283" i="4"/>
  <c r="F283" i="4"/>
  <c r="E283" i="4"/>
  <c r="D283" i="4"/>
  <c r="C283" i="4"/>
  <c r="H282" i="4"/>
  <c r="G282" i="4"/>
  <c r="F282" i="4"/>
  <c r="E282" i="4"/>
  <c r="D282" i="4"/>
  <c r="C282" i="4"/>
  <c r="H281" i="4"/>
  <c r="G281" i="4"/>
  <c r="F281" i="4"/>
  <c r="E281" i="4"/>
  <c r="D281" i="4"/>
  <c r="C281" i="4"/>
  <c r="H280" i="4"/>
  <c r="G280" i="4"/>
  <c r="F280" i="4"/>
  <c r="E280" i="4"/>
  <c r="D280" i="4"/>
  <c r="C280" i="4"/>
  <c r="H269" i="4"/>
  <c r="G269" i="4"/>
  <c r="F269" i="4"/>
  <c r="E269" i="4"/>
  <c r="D269" i="4"/>
  <c r="C269" i="4"/>
  <c r="H268" i="4"/>
  <c r="G268" i="4"/>
  <c r="F268" i="4"/>
  <c r="E268" i="4"/>
  <c r="D268" i="4"/>
  <c r="C268" i="4"/>
  <c r="H267" i="4"/>
  <c r="G267" i="4"/>
  <c r="F267" i="4"/>
  <c r="E267" i="4"/>
  <c r="D267" i="4"/>
  <c r="C267" i="4"/>
  <c r="H266" i="4"/>
  <c r="G266" i="4"/>
  <c r="F266" i="4"/>
  <c r="E266" i="4"/>
  <c r="D266" i="4"/>
  <c r="C266" i="4"/>
  <c r="H265" i="4"/>
  <c r="G265" i="4"/>
  <c r="F265" i="4"/>
  <c r="E265" i="4"/>
  <c r="D265" i="4"/>
  <c r="C265" i="4"/>
  <c r="H254" i="4"/>
  <c r="G254" i="4"/>
  <c r="F254" i="4"/>
  <c r="E254" i="4"/>
  <c r="D254" i="4"/>
  <c r="C254" i="4"/>
  <c r="H253" i="4"/>
  <c r="G253" i="4"/>
  <c r="F253" i="4"/>
  <c r="E253" i="4"/>
  <c r="D253" i="4"/>
  <c r="C253" i="4"/>
  <c r="H252" i="4"/>
  <c r="G252" i="4"/>
  <c r="F252" i="4"/>
  <c r="E252" i="4"/>
  <c r="D252" i="4"/>
  <c r="C252" i="4"/>
  <c r="H251" i="4"/>
  <c r="G251" i="4"/>
  <c r="F251" i="4"/>
  <c r="E251" i="4"/>
  <c r="D251" i="4"/>
  <c r="C251" i="4"/>
  <c r="H250" i="4"/>
  <c r="G250" i="4"/>
  <c r="F250" i="4"/>
  <c r="E250" i="4"/>
  <c r="D250" i="4"/>
  <c r="C250" i="4"/>
  <c r="H239" i="4"/>
  <c r="G239" i="4"/>
  <c r="F239" i="4"/>
  <c r="E239" i="4"/>
  <c r="D239" i="4"/>
  <c r="C239" i="4"/>
  <c r="H238" i="4"/>
  <c r="G238" i="4"/>
  <c r="F238" i="4"/>
  <c r="E238" i="4"/>
  <c r="D238" i="4"/>
  <c r="C238" i="4"/>
  <c r="H237" i="4"/>
  <c r="G237" i="4"/>
  <c r="F237" i="4"/>
  <c r="E237" i="4"/>
  <c r="D237" i="4"/>
  <c r="C237" i="4"/>
  <c r="H236" i="4"/>
  <c r="G236" i="4"/>
  <c r="F236" i="4"/>
  <c r="E236" i="4"/>
  <c r="D236" i="4"/>
  <c r="C236" i="4"/>
  <c r="H235" i="4"/>
  <c r="G235" i="4"/>
  <c r="F235" i="4"/>
  <c r="E235" i="4"/>
  <c r="D235" i="4"/>
  <c r="C235" i="4"/>
  <c r="H224" i="4"/>
  <c r="G224" i="4"/>
  <c r="F224" i="4"/>
  <c r="E224" i="4"/>
  <c r="D224" i="4"/>
  <c r="C224" i="4"/>
  <c r="H223" i="4"/>
  <c r="G223" i="4"/>
  <c r="F223" i="4"/>
  <c r="E223" i="4"/>
  <c r="D223" i="4"/>
  <c r="C223" i="4"/>
  <c r="H222" i="4"/>
  <c r="G222" i="4"/>
  <c r="F222" i="4"/>
  <c r="E222" i="4"/>
  <c r="D222" i="4"/>
  <c r="C222" i="4"/>
  <c r="H221" i="4"/>
  <c r="G221" i="4"/>
  <c r="F221" i="4"/>
  <c r="E221" i="4"/>
  <c r="D221" i="4"/>
  <c r="C221" i="4"/>
  <c r="H220" i="4"/>
  <c r="G220" i="4"/>
  <c r="F220" i="4"/>
  <c r="E220" i="4"/>
  <c r="D220" i="4"/>
  <c r="C220" i="4"/>
  <c r="H200" i="4"/>
  <c r="G200" i="4"/>
  <c r="F200" i="4"/>
  <c r="E200" i="4"/>
  <c r="D200" i="4"/>
  <c r="C200" i="4"/>
  <c r="H199" i="4"/>
  <c r="G199" i="4"/>
  <c r="F199" i="4"/>
  <c r="E199" i="4"/>
  <c r="D199" i="4"/>
  <c r="C199" i="4"/>
  <c r="H198" i="4"/>
  <c r="G198" i="4"/>
  <c r="F198" i="4"/>
  <c r="E198" i="4"/>
  <c r="D198" i="4"/>
  <c r="C198" i="4"/>
  <c r="H197" i="4"/>
  <c r="G197" i="4"/>
  <c r="F197" i="4"/>
  <c r="E197" i="4"/>
  <c r="D197" i="4"/>
  <c r="C197" i="4"/>
  <c r="H196" i="4"/>
  <c r="G196" i="4"/>
  <c r="F196" i="4"/>
  <c r="E196" i="4"/>
  <c r="D196" i="4"/>
  <c r="C196" i="4"/>
  <c r="H185" i="4"/>
  <c r="G185" i="4"/>
  <c r="F185" i="4"/>
  <c r="E185" i="4"/>
  <c r="D185" i="4"/>
  <c r="C185" i="4"/>
  <c r="H184" i="4"/>
  <c r="G184" i="4"/>
  <c r="F184" i="4"/>
  <c r="E184" i="4"/>
  <c r="D184" i="4"/>
  <c r="C184" i="4"/>
  <c r="H183" i="4"/>
  <c r="G183" i="4"/>
  <c r="F183" i="4"/>
  <c r="E183" i="4"/>
  <c r="D183" i="4"/>
  <c r="C183" i="4"/>
  <c r="H182" i="4"/>
  <c r="G182" i="4"/>
  <c r="F182" i="4"/>
  <c r="E182" i="4"/>
  <c r="D182" i="4"/>
  <c r="C182" i="4"/>
  <c r="H181" i="4"/>
  <c r="G181" i="4"/>
  <c r="F181" i="4"/>
  <c r="E181" i="4"/>
  <c r="D181" i="4"/>
  <c r="C181" i="4"/>
  <c r="H170" i="4"/>
  <c r="G170" i="4"/>
  <c r="F170" i="4"/>
  <c r="E170" i="4"/>
  <c r="D170" i="4"/>
  <c r="C170" i="4"/>
  <c r="H169" i="4"/>
  <c r="G169" i="4"/>
  <c r="F169" i="4"/>
  <c r="E169" i="4"/>
  <c r="D169" i="4"/>
  <c r="C169" i="4"/>
  <c r="H168" i="4"/>
  <c r="G168" i="4"/>
  <c r="F168" i="4"/>
  <c r="E168" i="4"/>
  <c r="D168" i="4"/>
  <c r="C168" i="4"/>
  <c r="H167" i="4"/>
  <c r="G167" i="4"/>
  <c r="F167" i="4"/>
  <c r="E167" i="4"/>
  <c r="D167" i="4"/>
  <c r="C167" i="4"/>
  <c r="H166" i="4"/>
  <c r="G166" i="4"/>
  <c r="F166" i="4"/>
  <c r="E166" i="4"/>
  <c r="D166" i="4"/>
  <c r="C166" i="4"/>
  <c r="H155" i="4"/>
  <c r="G155" i="4"/>
  <c r="F155" i="4"/>
  <c r="E155" i="4"/>
  <c r="D155" i="4"/>
  <c r="C155" i="4"/>
  <c r="H154" i="4"/>
  <c r="G154" i="4"/>
  <c r="F154" i="4"/>
  <c r="E154" i="4"/>
  <c r="D154" i="4"/>
  <c r="C154" i="4"/>
  <c r="H153" i="4"/>
  <c r="G153" i="4"/>
  <c r="F153" i="4"/>
  <c r="E153" i="4"/>
  <c r="D153" i="4"/>
  <c r="C153" i="4"/>
  <c r="H152" i="4"/>
  <c r="G152" i="4"/>
  <c r="F152" i="4"/>
  <c r="E152" i="4"/>
  <c r="D152" i="4"/>
  <c r="C152" i="4"/>
  <c r="H151" i="4"/>
  <c r="G151" i="4"/>
  <c r="F151" i="4"/>
  <c r="E151" i="4"/>
  <c r="D151" i="4"/>
  <c r="C151" i="4"/>
  <c r="H100" i="4"/>
  <c r="G100" i="4"/>
  <c r="F100" i="4"/>
  <c r="E100" i="4"/>
  <c r="D100" i="4"/>
  <c r="C100" i="4"/>
  <c r="H99" i="4"/>
  <c r="G99" i="4"/>
  <c r="F99" i="4"/>
  <c r="E99" i="4"/>
  <c r="D99" i="4"/>
  <c r="C99" i="4"/>
  <c r="H98" i="4"/>
  <c r="G98" i="4"/>
  <c r="F98" i="4"/>
  <c r="E98" i="4"/>
  <c r="D98" i="4"/>
  <c r="C98" i="4"/>
  <c r="H97" i="4"/>
  <c r="G97" i="4"/>
  <c r="F97" i="4"/>
  <c r="E97" i="4"/>
  <c r="D97" i="4"/>
  <c r="C97" i="4"/>
  <c r="H96" i="4"/>
  <c r="G96" i="4"/>
  <c r="F96" i="4"/>
  <c r="E96" i="4"/>
  <c r="D96" i="4"/>
  <c r="C96" i="4"/>
  <c r="H85" i="4"/>
  <c r="G85" i="4"/>
  <c r="F85" i="4"/>
  <c r="E85" i="4"/>
  <c r="D85" i="4"/>
  <c r="C85" i="4"/>
  <c r="H84" i="4"/>
  <c r="G84" i="4"/>
  <c r="F84" i="4"/>
  <c r="E84" i="4"/>
  <c r="D84" i="4"/>
  <c r="C84" i="4"/>
  <c r="H83" i="4"/>
  <c r="G83" i="4"/>
  <c r="F83" i="4"/>
  <c r="E83" i="4"/>
  <c r="D83" i="4"/>
  <c r="C83" i="4"/>
  <c r="H82" i="4"/>
  <c r="G82" i="4"/>
  <c r="F82" i="4"/>
  <c r="E82" i="4"/>
  <c r="D82" i="4"/>
  <c r="C82" i="4"/>
  <c r="H81" i="4"/>
  <c r="G81" i="4"/>
  <c r="F81" i="4"/>
  <c r="E81" i="4"/>
  <c r="D81" i="4"/>
  <c r="C81" i="4"/>
  <c r="H130" i="4"/>
  <c r="G130" i="4"/>
  <c r="F130" i="4"/>
  <c r="E130" i="4"/>
  <c r="D130" i="4"/>
  <c r="C130" i="4"/>
  <c r="H129" i="4"/>
  <c r="G129" i="4"/>
  <c r="F129" i="4"/>
  <c r="E129" i="4"/>
  <c r="D129" i="4"/>
  <c r="C129" i="4"/>
  <c r="H128" i="4"/>
  <c r="G128" i="4"/>
  <c r="F128" i="4"/>
  <c r="E128" i="4"/>
  <c r="D128" i="4"/>
  <c r="C128" i="4"/>
  <c r="H127" i="4"/>
  <c r="G127" i="4"/>
  <c r="F127" i="4"/>
  <c r="E127" i="4"/>
  <c r="D127" i="4"/>
  <c r="C127" i="4"/>
  <c r="H126" i="4"/>
  <c r="G126" i="4"/>
  <c r="F126" i="4"/>
  <c r="E126" i="4"/>
  <c r="D126" i="4"/>
  <c r="C126" i="4"/>
  <c r="H60" i="4"/>
  <c r="G60" i="4"/>
  <c r="F60" i="4"/>
  <c r="E60" i="4"/>
  <c r="D60" i="4"/>
  <c r="C60" i="4"/>
  <c r="H43" i="4"/>
  <c r="G43" i="4"/>
  <c r="F43" i="4"/>
  <c r="E43" i="4"/>
  <c r="D43" i="4"/>
  <c r="C43" i="4"/>
  <c r="H59" i="4"/>
  <c r="G59" i="4"/>
  <c r="F59" i="4"/>
  <c r="E59" i="4"/>
  <c r="D59" i="4"/>
  <c r="C59" i="4"/>
  <c r="H58" i="4"/>
  <c r="G58" i="4"/>
  <c r="F58" i="4"/>
  <c r="E58" i="4"/>
  <c r="D58" i="4"/>
  <c r="C58" i="4"/>
  <c r="H57" i="4"/>
  <c r="G57" i="4"/>
  <c r="F57" i="4"/>
  <c r="E57" i="4"/>
  <c r="D57" i="4"/>
  <c r="C57" i="4"/>
  <c r="H56" i="4"/>
  <c r="G56" i="4"/>
  <c r="F56" i="4"/>
  <c r="E56" i="4"/>
  <c r="D56" i="4"/>
  <c r="C56" i="4"/>
  <c r="H40" i="4"/>
  <c r="G40" i="4"/>
  <c r="F40" i="4"/>
  <c r="E40" i="4"/>
  <c r="D40" i="4"/>
  <c r="C40" i="4"/>
  <c r="H39" i="4"/>
  <c r="G39" i="4"/>
  <c r="F39" i="4"/>
  <c r="E39" i="4"/>
  <c r="D39" i="4"/>
  <c r="C39" i="4"/>
  <c r="H38" i="4"/>
  <c r="G38" i="4"/>
  <c r="F38" i="4"/>
  <c r="E38" i="4"/>
  <c r="D38" i="4"/>
  <c r="C38" i="4"/>
  <c r="H37" i="4"/>
  <c r="G37" i="4"/>
  <c r="F37" i="4"/>
  <c r="E37" i="4"/>
  <c r="D37" i="4"/>
  <c r="C37" i="4"/>
  <c r="H36" i="4"/>
  <c r="G36" i="4"/>
  <c r="F36" i="4"/>
  <c r="E36" i="4"/>
  <c r="D36" i="4"/>
  <c r="C36" i="4"/>
  <c r="H20" i="4"/>
  <c r="G20" i="4"/>
  <c r="F20" i="4"/>
  <c r="E20" i="4"/>
  <c r="D20" i="4"/>
  <c r="C20" i="4"/>
  <c r="H19" i="4"/>
  <c r="G19" i="4"/>
  <c r="F19" i="4"/>
  <c r="E19" i="4"/>
  <c r="D19" i="4"/>
  <c r="C19" i="4"/>
  <c r="H18" i="4"/>
  <c r="G18" i="4"/>
  <c r="F18" i="4"/>
  <c r="E18" i="4"/>
  <c r="D18" i="4"/>
  <c r="C18" i="4"/>
  <c r="H17" i="4"/>
  <c r="G17" i="4"/>
  <c r="F17" i="4"/>
  <c r="E17" i="4"/>
  <c r="D17" i="4"/>
  <c r="C17" i="4"/>
  <c r="H16" i="4"/>
  <c r="G16" i="4"/>
  <c r="F16" i="4"/>
  <c r="E16" i="4"/>
  <c r="D16" i="4"/>
  <c r="C16" i="4"/>
  <c r="BY170" i="30"/>
  <c r="BX170" i="30"/>
  <c r="BW170" i="30"/>
  <c r="BV170" i="30"/>
  <c r="BU170" i="30"/>
  <c r="BT170" i="30"/>
  <c r="BS170" i="30"/>
  <c r="BR170" i="30"/>
  <c r="BQ170" i="30"/>
  <c r="BP170" i="30"/>
  <c r="BY169" i="30"/>
  <c r="BX169" i="30"/>
  <c r="BW169" i="30"/>
  <c r="BV169" i="30"/>
  <c r="BU169" i="30"/>
  <c r="BT169" i="30"/>
  <c r="BS169" i="30"/>
  <c r="BR169" i="30"/>
  <c r="BQ169" i="30"/>
  <c r="BP169" i="30"/>
  <c r="BY168" i="30"/>
  <c r="BX168" i="30"/>
  <c r="BW168" i="30"/>
  <c r="BV168" i="30"/>
  <c r="BU168" i="30"/>
  <c r="BT168" i="30"/>
  <c r="BS168" i="30"/>
  <c r="BR168" i="30"/>
  <c r="BQ168" i="30"/>
  <c r="BP168" i="30"/>
  <c r="BY167" i="30"/>
  <c r="BX167" i="30"/>
  <c r="BW167" i="30"/>
  <c r="BV167" i="30"/>
  <c r="BU167" i="30"/>
  <c r="BT167" i="30"/>
  <c r="BS167" i="30"/>
  <c r="BR167" i="30"/>
  <c r="BQ167" i="30"/>
  <c r="BP167" i="30"/>
  <c r="BP166" i="30"/>
  <c r="BY165" i="30"/>
  <c r="BX165" i="30"/>
  <c r="BW165" i="30"/>
  <c r="BV165" i="30"/>
  <c r="BU165" i="30"/>
  <c r="BT165" i="30"/>
  <c r="BS165" i="30"/>
  <c r="BR165" i="30"/>
  <c r="BQ165" i="30"/>
  <c r="BP165" i="30"/>
  <c r="BY164" i="30"/>
  <c r="BX164" i="30"/>
  <c r="BW164" i="30"/>
  <c r="BV164" i="30"/>
  <c r="BU164" i="30"/>
  <c r="BT164" i="30"/>
  <c r="BS164" i="30"/>
  <c r="BR164" i="30"/>
  <c r="BQ164" i="30"/>
  <c r="BP164" i="30"/>
  <c r="BY163" i="30"/>
  <c r="BX163" i="30"/>
  <c r="BW163" i="30"/>
  <c r="BV163" i="30"/>
  <c r="BU163" i="30"/>
  <c r="BT163" i="30"/>
  <c r="BS163" i="30"/>
  <c r="BR163" i="30"/>
  <c r="BQ163" i="30"/>
  <c r="BP163" i="30"/>
  <c r="BY162" i="30"/>
  <c r="BX162" i="30"/>
  <c r="BW162" i="30"/>
  <c r="BV162" i="30"/>
  <c r="BU162" i="30"/>
  <c r="BT162" i="30"/>
  <c r="BS162" i="30"/>
  <c r="BR162" i="30"/>
  <c r="BQ162" i="30"/>
  <c r="BP162" i="30"/>
  <c r="BP161" i="30"/>
  <c r="BY160" i="30"/>
  <c r="BX160" i="30"/>
  <c r="BW160" i="30"/>
  <c r="BV160" i="30"/>
  <c r="BU160" i="30"/>
  <c r="BT160" i="30"/>
  <c r="BS160" i="30"/>
  <c r="BR160" i="30"/>
  <c r="BQ160" i="30"/>
  <c r="BP160" i="30"/>
  <c r="BY159" i="30"/>
  <c r="BX159" i="30"/>
  <c r="BW159" i="30"/>
  <c r="BV159" i="30"/>
  <c r="BU159" i="30"/>
  <c r="BT159" i="30"/>
  <c r="BS159" i="30"/>
  <c r="BR159" i="30"/>
  <c r="BQ159" i="30"/>
  <c r="BP159" i="30"/>
  <c r="BY158" i="30"/>
  <c r="BX158" i="30"/>
  <c r="BW158" i="30"/>
  <c r="BV158" i="30"/>
  <c r="BU158" i="30"/>
  <c r="BT158" i="30"/>
  <c r="BS158" i="30"/>
  <c r="BR158" i="30"/>
  <c r="BQ158" i="30"/>
  <c r="BP158" i="30"/>
  <c r="BY157" i="30"/>
  <c r="BX157" i="30"/>
  <c r="BW157" i="30"/>
  <c r="BV157" i="30"/>
  <c r="BU157" i="30"/>
  <c r="BT157" i="30"/>
  <c r="BS157" i="30"/>
  <c r="BR157" i="30"/>
  <c r="BQ157" i="30"/>
  <c r="BP157" i="30"/>
  <c r="BP156" i="30"/>
  <c r="BY155" i="30"/>
  <c r="BX155" i="30"/>
  <c r="BW155" i="30"/>
  <c r="BV155" i="30"/>
  <c r="BU155" i="30"/>
  <c r="BT155" i="30"/>
  <c r="BS155" i="30"/>
  <c r="BR155" i="30"/>
  <c r="BQ155" i="30"/>
  <c r="BP155" i="30"/>
  <c r="BY154" i="30"/>
  <c r="BX154" i="30"/>
  <c r="BW154" i="30"/>
  <c r="BV154" i="30"/>
  <c r="BU154" i="30"/>
  <c r="BT154" i="30"/>
  <c r="BS154" i="30"/>
  <c r="BR154" i="30"/>
  <c r="BQ154" i="30"/>
  <c r="BP154" i="30"/>
  <c r="BY153" i="30"/>
  <c r="BX153" i="30"/>
  <c r="BW153" i="30"/>
  <c r="BV153" i="30"/>
  <c r="BU153" i="30"/>
  <c r="BT153" i="30"/>
  <c r="BS153" i="30"/>
  <c r="BR153" i="30"/>
  <c r="BQ153" i="30"/>
  <c r="BP153" i="30"/>
  <c r="BY152" i="30"/>
  <c r="BX152" i="30"/>
  <c r="BW152" i="30"/>
  <c r="BV152" i="30"/>
  <c r="BU152" i="30"/>
  <c r="BT152" i="30"/>
  <c r="BS152" i="30"/>
  <c r="BR152" i="30"/>
  <c r="BQ152" i="30"/>
  <c r="BP152" i="30"/>
  <c r="BP151" i="30"/>
  <c r="BY150" i="30"/>
  <c r="BX150" i="30"/>
  <c r="BW150" i="30"/>
  <c r="BV150" i="30"/>
  <c r="BU150" i="30"/>
  <c r="BT150" i="30"/>
  <c r="BS150" i="30"/>
  <c r="BR150" i="30"/>
  <c r="BQ150" i="30"/>
  <c r="BP150" i="30"/>
  <c r="BY149" i="30"/>
  <c r="BX149" i="30"/>
  <c r="BW149" i="30"/>
  <c r="BV149" i="30"/>
  <c r="BU149" i="30"/>
  <c r="BT149" i="30"/>
  <c r="BS149" i="30"/>
  <c r="BR149" i="30"/>
  <c r="BQ149" i="30"/>
  <c r="BP149" i="30"/>
  <c r="BP148" i="30"/>
  <c r="BY147" i="30"/>
  <c r="BX147" i="30"/>
  <c r="BW147" i="30"/>
  <c r="BV147" i="30"/>
  <c r="BU147" i="30"/>
  <c r="BT147" i="30"/>
  <c r="BS147" i="30"/>
  <c r="BR147" i="30"/>
  <c r="BQ147" i="30"/>
  <c r="BP147" i="30"/>
  <c r="BY146" i="30"/>
  <c r="BX146" i="30"/>
  <c r="BW146" i="30"/>
  <c r="BV146" i="30"/>
  <c r="BU146" i="30"/>
  <c r="BT146" i="30"/>
  <c r="BS146" i="30"/>
  <c r="BR146" i="30"/>
  <c r="BQ146" i="30"/>
  <c r="BP146" i="30"/>
  <c r="BY145" i="30"/>
  <c r="BX145" i="30"/>
  <c r="BW145" i="30"/>
  <c r="BV145" i="30"/>
  <c r="BU145" i="30"/>
  <c r="BT145" i="30"/>
  <c r="BS145" i="30"/>
  <c r="BR145" i="30"/>
  <c r="BQ145" i="30"/>
  <c r="BP145" i="30"/>
  <c r="BY144" i="30"/>
  <c r="BX144" i="30"/>
  <c r="BW144" i="30"/>
  <c r="BV144" i="30"/>
  <c r="BU144" i="30"/>
  <c r="BT144" i="30"/>
  <c r="BS144" i="30"/>
  <c r="BR144" i="30"/>
  <c r="BQ144" i="30"/>
  <c r="BP144" i="30"/>
  <c r="BY143" i="30"/>
  <c r="BX143" i="30"/>
  <c r="BW143" i="30"/>
  <c r="BV143" i="30"/>
  <c r="BU143" i="30"/>
  <c r="BT143" i="30"/>
  <c r="BS143" i="30"/>
  <c r="BR143" i="30"/>
  <c r="BQ143" i="30"/>
  <c r="BP143" i="30"/>
  <c r="BP142" i="30"/>
  <c r="BY141" i="30"/>
  <c r="BX141" i="30"/>
  <c r="BW141" i="30"/>
  <c r="BV141" i="30"/>
  <c r="BU141" i="30"/>
  <c r="BT141" i="30"/>
  <c r="BS141" i="30"/>
  <c r="BR141" i="30"/>
  <c r="BQ141" i="30"/>
  <c r="BP141" i="30"/>
  <c r="BY140" i="30"/>
  <c r="BX140" i="30"/>
  <c r="BW140" i="30"/>
  <c r="BV140" i="30"/>
  <c r="BU140" i="30"/>
  <c r="BT140" i="30"/>
  <c r="BS140" i="30"/>
  <c r="BR140" i="30"/>
  <c r="BQ140" i="30"/>
  <c r="BP140" i="30"/>
  <c r="BY139" i="30"/>
  <c r="BX139" i="30"/>
  <c r="BW139" i="30"/>
  <c r="BV139" i="30"/>
  <c r="BU139" i="30"/>
  <c r="BT139" i="30"/>
  <c r="BS139" i="30"/>
  <c r="BR139" i="30"/>
  <c r="BQ139" i="30"/>
  <c r="BP139" i="30"/>
  <c r="BY138" i="30"/>
  <c r="BX138" i="30"/>
  <c r="BW138" i="30"/>
  <c r="BV138" i="30"/>
  <c r="BU138" i="30"/>
  <c r="BT138" i="30"/>
  <c r="BS138" i="30"/>
  <c r="BR138" i="30"/>
  <c r="BQ138" i="30"/>
  <c r="BP138" i="30"/>
  <c r="BY137" i="30"/>
  <c r="BX137" i="30"/>
  <c r="BW137" i="30"/>
  <c r="BV137" i="30"/>
  <c r="BU137" i="30"/>
  <c r="BT137" i="30"/>
  <c r="BS137" i="30"/>
  <c r="BR137" i="30"/>
  <c r="BQ137" i="30"/>
  <c r="BP137" i="30"/>
  <c r="BP136" i="30"/>
  <c r="BY135" i="30"/>
  <c r="BX135" i="30"/>
  <c r="BW135" i="30"/>
  <c r="BV135" i="30"/>
  <c r="BU135" i="30"/>
  <c r="BT135" i="30"/>
  <c r="BS135" i="30"/>
  <c r="BR135" i="30"/>
  <c r="BQ135" i="30"/>
  <c r="BP135" i="30"/>
  <c r="BY134" i="30"/>
  <c r="BX134" i="30"/>
  <c r="BW134" i="30"/>
  <c r="BV134" i="30"/>
  <c r="BU134" i="30"/>
  <c r="BT134" i="30"/>
  <c r="BS134" i="30"/>
  <c r="BR134" i="30"/>
  <c r="BQ134" i="30"/>
  <c r="BP134" i="30"/>
  <c r="BY133" i="30"/>
  <c r="BX133" i="30"/>
  <c r="BW133" i="30"/>
  <c r="BV133" i="30"/>
  <c r="BU133" i="30"/>
  <c r="BT133" i="30"/>
  <c r="BS133" i="30"/>
  <c r="BR133" i="30"/>
  <c r="BQ133" i="30"/>
  <c r="BP133" i="30"/>
  <c r="BY132" i="30"/>
  <c r="BX132" i="30"/>
  <c r="BW132" i="30"/>
  <c r="BV132" i="30"/>
  <c r="BU132" i="30"/>
  <c r="BT132" i="30"/>
  <c r="BS132" i="30"/>
  <c r="BR132" i="30"/>
  <c r="BQ132" i="30"/>
  <c r="BP132" i="30"/>
  <c r="BY131" i="30"/>
  <c r="BX131" i="30"/>
  <c r="BW131" i="30"/>
  <c r="BV131" i="30"/>
  <c r="BU131" i="30"/>
  <c r="BT131" i="30"/>
  <c r="BS131" i="30"/>
  <c r="BR131" i="30"/>
  <c r="BQ131" i="30"/>
  <c r="BP131" i="30"/>
  <c r="BY130" i="30"/>
  <c r="BX130" i="30"/>
  <c r="BW130" i="30"/>
  <c r="BV130" i="30"/>
  <c r="BU130" i="30"/>
  <c r="BT130" i="30"/>
  <c r="BS130" i="30"/>
  <c r="BR130" i="30"/>
  <c r="BQ130" i="30"/>
  <c r="BP130" i="30"/>
  <c r="BY129" i="30"/>
  <c r="BX129" i="30"/>
  <c r="BW129" i="30"/>
  <c r="BV129" i="30"/>
  <c r="BU129" i="30"/>
  <c r="BT129" i="30"/>
  <c r="BS129" i="30"/>
  <c r="BR129" i="30"/>
  <c r="BQ129" i="30"/>
  <c r="BP129" i="30"/>
  <c r="BY128" i="30"/>
  <c r="BX128" i="30"/>
  <c r="BW128" i="30"/>
  <c r="BV128" i="30"/>
  <c r="BU128" i="30"/>
  <c r="BT128" i="30"/>
  <c r="BS128" i="30"/>
  <c r="BR128" i="30"/>
  <c r="BQ128" i="30"/>
  <c r="BP128" i="30"/>
  <c r="BP127" i="30"/>
  <c r="BY126" i="30"/>
  <c r="BX126" i="30"/>
  <c r="BW126" i="30"/>
  <c r="BV126" i="30"/>
  <c r="BU126" i="30"/>
  <c r="BT126" i="30"/>
  <c r="BS126" i="30"/>
  <c r="BR126" i="30"/>
  <c r="BQ126" i="30"/>
  <c r="BP126" i="30"/>
  <c r="BY125" i="30"/>
  <c r="BX125" i="30"/>
  <c r="BW125" i="30"/>
  <c r="BV125" i="30"/>
  <c r="BU125" i="30"/>
  <c r="BT125" i="30"/>
  <c r="BS125" i="30"/>
  <c r="BR125" i="30"/>
  <c r="BQ125" i="30"/>
  <c r="BP125" i="30"/>
  <c r="BY124" i="30"/>
  <c r="BX124" i="30"/>
  <c r="BW124" i="30"/>
  <c r="BV124" i="30"/>
  <c r="BU124" i="30"/>
  <c r="BT124" i="30"/>
  <c r="BS124" i="30"/>
  <c r="BR124" i="30"/>
  <c r="BQ124" i="30"/>
  <c r="BP124" i="30"/>
  <c r="BY123" i="30"/>
  <c r="BX123" i="30"/>
  <c r="BW123" i="30"/>
  <c r="BV123" i="30"/>
  <c r="BU123" i="30"/>
  <c r="BT123" i="30"/>
  <c r="BS123" i="30"/>
  <c r="BR123" i="30"/>
  <c r="BQ123" i="30"/>
  <c r="BP123" i="30"/>
  <c r="BY122" i="30"/>
  <c r="BX122" i="30"/>
  <c r="BW122" i="30"/>
  <c r="BV122" i="30"/>
  <c r="BU122" i="30"/>
  <c r="BT122" i="30"/>
  <c r="BS122" i="30"/>
  <c r="BR122" i="30"/>
  <c r="BQ122" i="30"/>
  <c r="BP122" i="30"/>
  <c r="BY121" i="30"/>
  <c r="BX121" i="30"/>
  <c r="BW121" i="30"/>
  <c r="BV121" i="30"/>
  <c r="BU121" i="30"/>
  <c r="BT121" i="30"/>
  <c r="BS121" i="30"/>
  <c r="BR121" i="30"/>
  <c r="BQ121" i="30"/>
  <c r="BP121" i="30"/>
  <c r="BY120" i="30"/>
  <c r="BX120" i="30"/>
  <c r="BW120" i="30"/>
  <c r="BV120" i="30"/>
  <c r="BU120" i="30"/>
  <c r="BT120" i="30"/>
  <c r="BS120" i="30"/>
  <c r="BR120" i="30"/>
  <c r="BQ120" i="30"/>
  <c r="BP120" i="30"/>
  <c r="BY119" i="30"/>
  <c r="BX119" i="30"/>
  <c r="BW119" i="30"/>
  <c r="BV119" i="30"/>
  <c r="BU119" i="30"/>
  <c r="BT119" i="30"/>
  <c r="BS119" i="30"/>
  <c r="BR119" i="30"/>
  <c r="BQ119" i="30"/>
  <c r="BP119" i="30"/>
  <c r="BP118" i="30"/>
  <c r="BY117" i="30"/>
  <c r="BX117" i="30"/>
  <c r="BW117" i="30"/>
  <c r="BV117" i="30"/>
  <c r="BU117" i="30"/>
  <c r="BT117" i="30"/>
  <c r="BS117" i="30"/>
  <c r="BR117" i="30"/>
  <c r="BQ117" i="30"/>
  <c r="BP117" i="30"/>
  <c r="BY116" i="30"/>
  <c r="BX116" i="30"/>
  <c r="BW116" i="30"/>
  <c r="BV116" i="30"/>
  <c r="BU116" i="30"/>
  <c r="BT116" i="30"/>
  <c r="BS116" i="30"/>
  <c r="BR116" i="30"/>
  <c r="BQ116" i="30"/>
  <c r="BP116" i="30"/>
  <c r="BY115" i="30"/>
  <c r="BX115" i="30"/>
  <c r="BW115" i="30"/>
  <c r="BV115" i="30"/>
  <c r="BU115" i="30"/>
  <c r="BT115" i="30"/>
  <c r="BS115" i="30"/>
  <c r="BR115" i="30"/>
  <c r="BQ115" i="30"/>
  <c r="BP115" i="30"/>
  <c r="BY114" i="30"/>
  <c r="BX114" i="30"/>
  <c r="BW114" i="30"/>
  <c r="BV114" i="30"/>
  <c r="BU114" i="30"/>
  <c r="BT114" i="30"/>
  <c r="BS114" i="30"/>
  <c r="BR114" i="30"/>
  <c r="BQ114" i="30"/>
  <c r="BP114" i="30"/>
  <c r="BP113" i="30"/>
  <c r="BY112" i="30"/>
  <c r="BX112" i="30"/>
  <c r="BW112" i="30"/>
  <c r="BV112" i="30"/>
  <c r="BU112" i="30"/>
  <c r="BT112" i="30"/>
  <c r="BS112" i="30"/>
  <c r="BR112" i="30"/>
  <c r="BQ112" i="30"/>
  <c r="BP112" i="30"/>
  <c r="BY111" i="30"/>
  <c r="BX111" i="30"/>
  <c r="BW111" i="30"/>
  <c r="BV111" i="30"/>
  <c r="BU111" i="30"/>
  <c r="BT111" i="30"/>
  <c r="BS111" i="30"/>
  <c r="BR111" i="30"/>
  <c r="BQ111" i="30"/>
  <c r="BP111" i="30"/>
  <c r="BY110" i="30"/>
  <c r="BX110" i="30"/>
  <c r="BW110" i="30"/>
  <c r="BV110" i="30"/>
  <c r="BU110" i="30"/>
  <c r="BT110" i="30"/>
  <c r="BS110" i="30"/>
  <c r="BR110" i="30"/>
  <c r="BQ110" i="30"/>
  <c r="BP110" i="30"/>
  <c r="BY109" i="30"/>
  <c r="BX109" i="30"/>
  <c r="BW109" i="30"/>
  <c r="BV109" i="30"/>
  <c r="BU109" i="30"/>
  <c r="BT109" i="30"/>
  <c r="BS109" i="30"/>
  <c r="BR109" i="30"/>
  <c r="BQ109" i="30"/>
  <c r="BP109" i="30"/>
  <c r="BP108" i="30"/>
  <c r="BY107" i="30"/>
  <c r="BX107" i="30"/>
  <c r="BW107" i="30"/>
  <c r="BV107" i="30"/>
  <c r="BU107" i="30"/>
  <c r="BT107" i="30"/>
  <c r="BS107" i="30"/>
  <c r="BR107" i="30"/>
  <c r="BQ107" i="30"/>
  <c r="BP107" i="30"/>
  <c r="BY106" i="30"/>
  <c r="BX106" i="30"/>
  <c r="BW106" i="30"/>
  <c r="BV106" i="30"/>
  <c r="BU106" i="30"/>
  <c r="BT106" i="30"/>
  <c r="BS106" i="30"/>
  <c r="BR106" i="30"/>
  <c r="BQ106" i="30"/>
  <c r="BP106" i="30"/>
  <c r="BY105" i="30"/>
  <c r="BX105" i="30"/>
  <c r="BW105" i="30"/>
  <c r="BV105" i="30"/>
  <c r="BU105" i="30"/>
  <c r="BT105" i="30"/>
  <c r="BS105" i="30"/>
  <c r="BR105" i="30"/>
  <c r="BQ105" i="30"/>
  <c r="BP105" i="30"/>
  <c r="BY104" i="30"/>
  <c r="BX104" i="30"/>
  <c r="BW104" i="30"/>
  <c r="BV104" i="30"/>
  <c r="BU104" i="30"/>
  <c r="BT104" i="30"/>
  <c r="BS104" i="30"/>
  <c r="BR104" i="30"/>
  <c r="BQ104" i="30"/>
  <c r="BP104" i="30"/>
  <c r="BP103" i="30"/>
  <c r="BY102" i="30"/>
  <c r="BX102" i="30"/>
  <c r="BW102" i="30"/>
  <c r="BV102" i="30"/>
  <c r="BU102" i="30"/>
  <c r="BT102" i="30"/>
  <c r="BS102" i="30"/>
  <c r="BR102" i="30"/>
  <c r="BQ102" i="30"/>
  <c r="BP102" i="30"/>
  <c r="BY101" i="30"/>
  <c r="BX101" i="30"/>
  <c r="BW101" i="30"/>
  <c r="BV101" i="30"/>
  <c r="BU101" i="30"/>
  <c r="BT101" i="30"/>
  <c r="BS101" i="30"/>
  <c r="BR101" i="30"/>
  <c r="BQ101" i="30"/>
  <c r="BP101" i="30"/>
  <c r="BP100" i="30"/>
  <c r="BY99" i="30"/>
  <c r="BX99" i="30"/>
  <c r="BW99" i="30"/>
  <c r="BV99" i="30"/>
  <c r="BU99" i="30"/>
  <c r="BT99" i="30"/>
  <c r="BS99" i="30"/>
  <c r="BR99" i="30"/>
  <c r="BQ99" i="30"/>
  <c r="BP99" i="30"/>
  <c r="BY98" i="30"/>
  <c r="BX98" i="30"/>
  <c r="BW98" i="30"/>
  <c r="BV98" i="30"/>
  <c r="BU98" i="30"/>
  <c r="BT98" i="30"/>
  <c r="BS98" i="30"/>
  <c r="BR98" i="30"/>
  <c r="BQ98" i="30"/>
  <c r="BP98" i="30"/>
  <c r="BY97" i="30"/>
  <c r="BX97" i="30"/>
  <c r="BW97" i="30"/>
  <c r="BV97" i="30"/>
  <c r="BU97" i="30"/>
  <c r="BT97" i="30"/>
  <c r="BS97" i="30"/>
  <c r="BR97" i="30"/>
  <c r="BQ97" i="30"/>
  <c r="BP97" i="30"/>
  <c r="BY96" i="30"/>
  <c r="BX96" i="30"/>
  <c r="BW96" i="30"/>
  <c r="BV96" i="30"/>
  <c r="BU96" i="30"/>
  <c r="BT96" i="30"/>
  <c r="BS96" i="30"/>
  <c r="BR96" i="30"/>
  <c r="BQ96" i="30"/>
  <c r="BP96" i="30"/>
  <c r="BY95" i="30"/>
  <c r="BX95" i="30"/>
  <c r="BW95" i="30"/>
  <c r="BV95" i="30"/>
  <c r="BU95" i="30"/>
  <c r="BT95" i="30"/>
  <c r="BS95" i="30"/>
  <c r="BR95" i="30"/>
  <c r="BQ95" i="30"/>
  <c r="BP95" i="30"/>
  <c r="BP94" i="30"/>
  <c r="BY93" i="30"/>
  <c r="BX93" i="30"/>
  <c r="BW93" i="30"/>
  <c r="BV93" i="30"/>
  <c r="BU93" i="30"/>
  <c r="BT93" i="30"/>
  <c r="BS93" i="30"/>
  <c r="BR93" i="30"/>
  <c r="BP93" i="30"/>
  <c r="BQ93" i="30"/>
  <c r="BD128" i="30"/>
  <c r="BE128" i="30"/>
  <c r="BF128" i="30"/>
  <c r="BG128" i="30"/>
  <c r="BH128" i="30"/>
  <c r="BI128" i="30"/>
  <c r="BJ128" i="30"/>
  <c r="BK128" i="30"/>
  <c r="BL128" i="30"/>
  <c r="BL170" i="30"/>
  <c r="BK170" i="30"/>
  <c r="BJ170" i="30"/>
  <c r="BI170" i="30"/>
  <c r="BH170" i="30"/>
  <c r="BG170" i="30"/>
  <c r="BF170" i="30"/>
  <c r="BE170" i="30"/>
  <c r="BD170" i="30"/>
  <c r="BC170" i="30"/>
  <c r="BL169" i="30"/>
  <c r="BK169" i="30"/>
  <c r="BJ169" i="30"/>
  <c r="BI169" i="30"/>
  <c r="BH169" i="30"/>
  <c r="BG169" i="30"/>
  <c r="BF169" i="30"/>
  <c r="BE169" i="30"/>
  <c r="BD169" i="30"/>
  <c r="BC169" i="30"/>
  <c r="BL168" i="30"/>
  <c r="BK168" i="30"/>
  <c r="BJ168" i="30"/>
  <c r="BI168" i="30"/>
  <c r="BH168" i="30"/>
  <c r="BG168" i="30"/>
  <c r="BF168" i="30"/>
  <c r="BE168" i="30"/>
  <c r="BD168" i="30"/>
  <c r="BC168" i="30"/>
  <c r="BL167" i="30"/>
  <c r="BK167" i="30"/>
  <c r="BJ167" i="30"/>
  <c r="BI167" i="30"/>
  <c r="BH167" i="30"/>
  <c r="BG167" i="30"/>
  <c r="BF167" i="30"/>
  <c r="BE167" i="30"/>
  <c r="BD167" i="30"/>
  <c r="BC167" i="30"/>
  <c r="BC166" i="30"/>
  <c r="BL165" i="30"/>
  <c r="BK165" i="30"/>
  <c r="BJ165" i="30"/>
  <c r="BI165" i="30"/>
  <c r="BH165" i="30"/>
  <c r="BG165" i="30"/>
  <c r="BF165" i="30"/>
  <c r="BE165" i="30"/>
  <c r="BD165" i="30"/>
  <c r="BC165" i="30"/>
  <c r="BL164" i="30"/>
  <c r="BK164" i="30"/>
  <c r="BJ164" i="30"/>
  <c r="BI164" i="30"/>
  <c r="BH164" i="30"/>
  <c r="BG164" i="30"/>
  <c r="BF164" i="30"/>
  <c r="BE164" i="30"/>
  <c r="BD164" i="30"/>
  <c r="BC164" i="30"/>
  <c r="BL163" i="30"/>
  <c r="BK163" i="30"/>
  <c r="BJ163" i="30"/>
  <c r="BI163" i="30"/>
  <c r="BH163" i="30"/>
  <c r="BG163" i="30"/>
  <c r="BF163" i="30"/>
  <c r="BE163" i="30"/>
  <c r="BD163" i="30"/>
  <c r="BC163" i="30"/>
  <c r="BL162" i="30"/>
  <c r="BK162" i="30"/>
  <c r="BJ162" i="30"/>
  <c r="BI162" i="30"/>
  <c r="BH162" i="30"/>
  <c r="BG162" i="30"/>
  <c r="BF162" i="30"/>
  <c r="BE162" i="30"/>
  <c r="BD162" i="30"/>
  <c r="BC162" i="30"/>
  <c r="BC161" i="30"/>
  <c r="BL160" i="30"/>
  <c r="BK160" i="30"/>
  <c r="BJ160" i="30"/>
  <c r="BI160" i="30"/>
  <c r="BH160" i="30"/>
  <c r="BG160" i="30"/>
  <c r="BF160" i="30"/>
  <c r="BE160" i="30"/>
  <c r="BD160" i="30"/>
  <c r="BC160" i="30"/>
  <c r="BL159" i="30"/>
  <c r="BK159" i="30"/>
  <c r="BJ159" i="30"/>
  <c r="BI159" i="30"/>
  <c r="BH159" i="30"/>
  <c r="BG159" i="30"/>
  <c r="BF159" i="30"/>
  <c r="BE159" i="30"/>
  <c r="BD159" i="30"/>
  <c r="BC159" i="30"/>
  <c r="BL158" i="30"/>
  <c r="BK158" i="30"/>
  <c r="BJ158" i="30"/>
  <c r="BI158" i="30"/>
  <c r="BH158" i="30"/>
  <c r="BG158" i="30"/>
  <c r="BF158" i="30"/>
  <c r="BE158" i="30"/>
  <c r="BD158" i="30"/>
  <c r="BC158" i="30"/>
  <c r="BL157" i="30"/>
  <c r="BK157" i="30"/>
  <c r="BJ157" i="30"/>
  <c r="BI157" i="30"/>
  <c r="BH157" i="30"/>
  <c r="BG157" i="30"/>
  <c r="BF157" i="30"/>
  <c r="BE157" i="30"/>
  <c r="BD157" i="30"/>
  <c r="BC157" i="30"/>
  <c r="BC156" i="30"/>
  <c r="BL155" i="30"/>
  <c r="BK155" i="30"/>
  <c r="BJ155" i="30"/>
  <c r="BI155" i="30"/>
  <c r="BH155" i="30"/>
  <c r="BG155" i="30"/>
  <c r="BF155" i="30"/>
  <c r="BE155" i="30"/>
  <c r="BD155" i="30"/>
  <c r="BC155" i="30"/>
  <c r="BL154" i="30"/>
  <c r="BK154" i="30"/>
  <c r="BJ154" i="30"/>
  <c r="BI154" i="30"/>
  <c r="BH154" i="30"/>
  <c r="BG154" i="30"/>
  <c r="BF154" i="30"/>
  <c r="BE154" i="30"/>
  <c r="BD154" i="30"/>
  <c r="BC154" i="30"/>
  <c r="BL153" i="30"/>
  <c r="BK153" i="30"/>
  <c r="BJ153" i="30"/>
  <c r="BI153" i="30"/>
  <c r="BH153" i="30"/>
  <c r="BG153" i="30"/>
  <c r="BF153" i="30"/>
  <c r="BE153" i="30"/>
  <c r="BD153" i="30"/>
  <c r="BC153" i="30"/>
  <c r="BL152" i="30"/>
  <c r="BK152" i="30"/>
  <c r="BJ152" i="30"/>
  <c r="BI152" i="30"/>
  <c r="BH152" i="30"/>
  <c r="BG152" i="30"/>
  <c r="BF152" i="30"/>
  <c r="BE152" i="30"/>
  <c r="BD152" i="30"/>
  <c r="BC152" i="30"/>
  <c r="BC151" i="30"/>
  <c r="BL150" i="30"/>
  <c r="BK150" i="30"/>
  <c r="BJ150" i="30"/>
  <c r="BI150" i="30"/>
  <c r="BH150" i="30"/>
  <c r="BG150" i="30"/>
  <c r="BF150" i="30"/>
  <c r="BE150" i="30"/>
  <c r="BD150" i="30"/>
  <c r="BC150" i="30"/>
  <c r="BL149" i="30"/>
  <c r="BK149" i="30"/>
  <c r="BJ149" i="30"/>
  <c r="BI149" i="30"/>
  <c r="BH149" i="30"/>
  <c r="BG149" i="30"/>
  <c r="BF149" i="30"/>
  <c r="BE149" i="30"/>
  <c r="BD149" i="30"/>
  <c r="BC149" i="30"/>
  <c r="BC148" i="30"/>
  <c r="BL147" i="30"/>
  <c r="BK147" i="30"/>
  <c r="BJ147" i="30"/>
  <c r="BI147" i="30"/>
  <c r="BH147" i="30"/>
  <c r="BG147" i="30"/>
  <c r="BF147" i="30"/>
  <c r="BE147" i="30"/>
  <c r="BD147" i="30"/>
  <c r="BC147" i="30"/>
  <c r="BL146" i="30"/>
  <c r="BK146" i="30"/>
  <c r="BJ146" i="30"/>
  <c r="BI146" i="30"/>
  <c r="BH146" i="30"/>
  <c r="BG146" i="30"/>
  <c r="BF146" i="30"/>
  <c r="BE146" i="30"/>
  <c r="BD146" i="30"/>
  <c r="BC146" i="30"/>
  <c r="BL145" i="30"/>
  <c r="BK145" i="30"/>
  <c r="BJ145" i="30"/>
  <c r="BI145" i="30"/>
  <c r="BH145" i="30"/>
  <c r="BG145" i="30"/>
  <c r="BF145" i="30"/>
  <c r="BE145" i="30"/>
  <c r="BD145" i="30"/>
  <c r="BC145" i="30"/>
  <c r="BL144" i="30"/>
  <c r="BK144" i="30"/>
  <c r="BJ144" i="30"/>
  <c r="BI144" i="30"/>
  <c r="BH144" i="30"/>
  <c r="BG144" i="30"/>
  <c r="BF144" i="30"/>
  <c r="BE144" i="30"/>
  <c r="BD144" i="30"/>
  <c r="BC144" i="30"/>
  <c r="BL143" i="30"/>
  <c r="BK143" i="30"/>
  <c r="BJ143" i="30"/>
  <c r="BI143" i="30"/>
  <c r="BH143" i="30"/>
  <c r="BG143" i="30"/>
  <c r="BF143" i="30"/>
  <c r="BE143" i="30"/>
  <c r="BD143" i="30"/>
  <c r="BC143" i="30"/>
  <c r="BC142" i="30"/>
  <c r="BL141" i="30"/>
  <c r="BK141" i="30"/>
  <c r="BJ141" i="30"/>
  <c r="BI141" i="30"/>
  <c r="BH141" i="30"/>
  <c r="BG141" i="30"/>
  <c r="BF141" i="30"/>
  <c r="BE141" i="30"/>
  <c r="BD141" i="30"/>
  <c r="BC141" i="30"/>
  <c r="BL140" i="30"/>
  <c r="BK140" i="30"/>
  <c r="BJ140" i="30"/>
  <c r="BI140" i="30"/>
  <c r="BH140" i="30"/>
  <c r="BG140" i="30"/>
  <c r="BF140" i="30"/>
  <c r="BE140" i="30"/>
  <c r="BD140" i="30"/>
  <c r="BC140" i="30"/>
  <c r="BL139" i="30"/>
  <c r="BK139" i="30"/>
  <c r="BJ139" i="30"/>
  <c r="BI139" i="30"/>
  <c r="BH139" i="30"/>
  <c r="BG139" i="30"/>
  <c r="BF139" i="30"/>
  <c r="BE139" i="30"/>
  <c r="BD139" i="30"/>
  <c r="BC139" i="30"/>
  <c r="BL138" i="30"/>
  <c r="BK138" i="30"/>
  <c r="BJ138" i="30"/>
  <c r="BI138" i="30"/>
  <c r="BH138" i="30"/>
  <c r="BG138" i="30"/>
  <c r="BF138" i="30"/>
  <c r="BE138" i="30"/>
  <c r="BD138" i="30"/>
  <c r="BC138" i="30"/>
  <c r="BL137" i="30"/>
  <c r="BK137" i="30"/>
  <c r="BJ137" i="30"/>
  <c r="BI137" i="30"/>
  <c r="BH137" i="30"/>
  <c r="BG137" i="30"/>
  <c r="BF137" i="30"/>
  <c r="BE137" i="30"/>
  <c r="BD137" i="30"/>
  <c r="BC137" i="30"/>
  <c r="BC136" i="30"/>
  <c r="BL135" i="30"/>
  <c r="BK135" i="30"/>
  <c r="BJ135" i="30"/>
  <c r="BI135" i="30"/>
  <c r="BH135" i="30"/>
  <c r="BG135" i="30"/>
  <c r="BF135" i="30"/>
  <c r="BE135" i="30"/>
  <c r="BD135" i="30"/>
  <c r="BC135" i="30"/>
  <c r="BL134" i="30"/>
  <c r="BK134" i="30"/>
  <c r="BJ134" i="30"/>
  <c r="BI134" i="30"/>
  <c r="BH134" i="30"/>
  <c r="BG134" i="30"/>
  <c r="BF134" i="30"/>
  <c r="BE134" i="30"/>
  <c r="BD134" i="30"/>
  <c r="BC134" i="30"/>
  <c r="BL133" i="30"/>
  <c r="BK133" i="30"/>
  <c r="BJ133" i="30"/>
  <c r="BI133" i="30"/>
  <c r="BH133" i="30"/>
  <c r="BG133" i="30"/>
  <c r="BF133" i="30"/>
  <c r="BE133" i="30"/>
  <c r="BD133" i="30"/>
  <c r="BC133" i="30"/>
  <c r="BL132" i="30"/>
  <c r="BK132" i="30"/>
  <c r="BJ132" i="30"/>
  <c r="BI132" i="30"/>
  <c r="BH132" i="30"/>
  <c r="BG132" i="30"/>
  <c r="BF132" i="30"/>
  <c r="BE132" i="30"/>
  <c r="BD132" i="30"/>
  <c r="BC132" i="30"/>
  <c r="BL131" i="30"/>
  <c r="BK131" i="30"/>
  <c r="BJ131" i="30"/>
  <c r="BI131" i="30"/>
  <c r="BH131" i="30"/>
  <c r="BG131" i="30"/>
  <c r="BF131" i="30"/>
  <c r="BE131" i="30"/>
  <c r="BD131" i="30"/>
  <c r="BC131" i="30"/>
  <c r="BL130" i="30"/>
  <c r="BK130" i="30"/>
  <c r="BJ130" i="30"/>
  <c r="BI130" i="30"/>
  <c r="BH130" i="30"/>
  <c r="BG130" i="30"/>
  <c r="BF130" i="30"/>
  <c r="BE130" i="30"/>
  <c r="BD130" i="30"/>
  <c r="BC130" i="30"/>
  <c r="BL129" i="30"/>
  <c r="BK129" i="30"/>
  <c r="BJ129" i="30"/>
  <c r="BI129" i="30"/>
  <c r="BH129" i="30"/>
  <c r="BG129" i="30"/>
  <c r="BF129" i="30"/>
  <c r="BE129" i="30"/>
  <c r="BD129" i="30"/>
  <c r="BC129" i="30"/>
  <c r="BC128" i="30"/>
  <c r="BC127" i="30"/>
  <c r="BL126" i="30"/>
  <c r="BK126" i="30"/>
  <c r="BJ126" i="30"/>
  <c r="BI126" i="30"/>
  <c r="BH126" i="30"/>
  <c r="BG126" i="30"/>
  <c r="BF126" i="30"/>
  <c r="BE126" i="30"/>
  <c r="BD126" i="30"/>
  <c r="BC126" i="30"/>
  <c r="BL125" i="30"/>
  <c r="BK125" i="30"/>
  <c r="BJ125" i="30"/>
  <c r="BI125" i="30"/>
  <c r="BH125" i="30"/>
  <c r="BG125" i="30"/>
  <c r="BF125" i="30"/>
  <c r="BE125" i="30"/>
  <c r="BD125" i="30"/>
  <c r="BC125" i="30"/>
  <c r="BL124" i="30"/>
  <c r="BK124" i="30"/>
  <c r="BJ124" i="30"/>
  <c r="BI124" i="30"/>
  <c r="BH124" i="30"/>
  <c r="BG124" i="30"/>
  <c r="BF124" i="30"/>
  <c r="BE124" i="30"/>
  <c r="BD124" i="30"/>
  <c r="BC124" i="30"/>
  <c r="BL123" i="30"/>
  <c r="BK123" i="30"/>
  <c r="BJ123" i="30"/>
  <c r="BI123" i="30"/>
  <c r="BH123" i="30"/>
  <c r="BG123" i="30"/>
  <c r="BF123" i="30"/>
  <c r="BE123" i="30"/>
  <c r="BD123" i="30"/>
  <c r="BC123" i="30"/>
  <c r="BL122" i="30"/>
  <c r="BK122" i="30"/>
  <c r="BJ122" i="30"/>
  <c r="BI122" i="30"/>
  <c r="BH122" i="30"/>
  <c r="BG122" i="30"/>
  <c r="BF122" i="30"/>
  <c r="BE122" i="30"/>
  <c r="BD122" i="30"/>
  <c r="BC122" i="30"/>
  <c r="BL121" i="30"/>
  <c r="BK121" i="30"/>
  <c r="BJ121" i="30"/>
  <c r="BI121" i="30"/>
  <c r="BH121" i="30"/>
  <c r="BG121" i="30"/>
  <c r="BF121" i="30"/>
  <c r="BE121" i="30"/>
  <c r="BD121" i="30"/>
  <c r="BC121" i="30"/>
  <c r="BL120" i="30"/>
  <c r="BK120" i="30"/>
  <c r="BJ120" i="30"/>
  <c r="BI120" i="30"/>
  <c r="BH120" i="30"/>
  <c r="BG120" i="30"/>
  <c r="BF120" i="30"/>
  <c r="BE120" i="30"/>
  <c r="BD120" i="30"/>
  <c r="BC120" i="30"/>
  <c r="BL119" i="30"/>
  <c r="BK119" i="30"/>
  <c r="BJ119" i="30"/>
  <c r="BI119" i="30"/>
  <c r="BH119" i="30"/>
  <c r="BG119" i="30"/>
  <c r="BF119" i="30"/>
  <c r="BE119" i="30"/>
  <c r="BD119" i="30"/>
  <c r="BC119" i="30"/>
  <c r="BC118" i="30"/>
  <c r="BL117" i="30"/>
  <c r="BK117" i="30"/>
  <c r="BJ117" i="30"/>
  <c r="BI117" i="30"/>
  <c r="BH117" i="30"/>
  <c r="BG117" i="30"/>
  <c r="BF117" i="30"/>
  <c r="BE117" i="30"/>
  <c r="BD117" i="30"/>
  <c r="BC117" i="30"/>
  <c r="BL116" i="30"/>
  <c r="BK116" i="30"/>
  <c r="BJ116" i="30"/>
  <c r="BI116" i="30"/>
  <c r="BH116" i="30"/>
  <c r="BG116" i="30"/>
  <c r="BF116" i="30"/>
  <c r="BE116" i="30"/>
  <c r="BD116" i="30"/>
  <c r="BC116" i="30"/>
  <c r="BL115" i="30"/>
  <c r="BK115" i="30"/>
  <c r="BJ115" i="30"/>
  <c r="BI115" i="30"/>
  <c r="BH115" i="30"/>
  <c r="BG115" i="30"/>
  <c r="BF115" i="30"/>
  <c r="BE115" i="30"/>
  <c r="BD115" i="30"/>
  <c r="BC115" i="30"/>
  <c r="BL114" i="30"/>
  <c r="BK114" i="30"/>
  <c r="BJ114" i="30"/>
  <c r="BI114" i="30"/>
  <c r="BH114" i="30"/>
  <c r="BG114" i="30"/>
  <c r="BF114" i="30"/>
  <c r="BE114" i="30"/>
  <c r="BD114" i="30"/>
  <c r="BC114" i="30"/>
  <c r="BC113" i="30"/>
  <c r="BL112" i="30"/>
  <c r="BK112" i="30"/>
  <c r="BJ112" i="30"/>
  <c r="BI112" i="30"/>
  <c r="BH112" i="30"/>
  <c r="BG112" i="30"/>
  <c r="BF112" i="30"/>
  <c r="BE112" i="30"/>
  <c r="BD112" i="30"/>
  <c r="BC112" i="30"/>
  <c r="BL111" i="30"/>
  <c r="BK111" i="30"/>
  <c r="BJ111" i="30"/>
  <c r="BI111" i="30"/>
  <c r="BH111" i="30"/>
  <c r="BG111" i="30"/>
  <c r="BF111" i="30"/>
  <c r="BE111" i="30"/>
  <c r="BD111" i="30"/>
  <c r="BC111" i="30"/>
  <c r="BL110" i="30"/>
  <c r="BK110" i="30"/>
  <c r="BJ110" i="30"/>
  <c r="BI110" i="30"/>
  <c r="BH110" i="30"/>
  <c r="BG110" i="30"/>
  <c r="BF110" i="30"/>
  <c r="BE110" i="30"/>
  <c r="BD110" i="30"/>
  <c r="BC110" i="30"/>
  <c r="BL109" i="30"/>
  <c r="BK109" i="30"/>
  <c r="BJ109" i="30"/>
  <c r="BI109" i="30"/>
  <c r="BH109" i="30"/>
  <c r="BG109" i="30"/>
  <c r="BF109" i="30"/>
  <c r="BE109" i="30"/>
  <c r="BD109" i="30"/>
  <c r="BC109" i="30"/>
  <c r="BC108" i="30"/>
  <c r="BL107" i="30"/>
  <c r="BK107" i="30"/>
  <c r="BJ107" i="30"/>
  <c r="BI107" i="30"/>
  <c r="BH107" i="30"/>
  <c r="BG107" i="30"/>
  <c r="BF107" i="30"/>
  <c r="BE107" i="30"/>
  <c r="BD107" i="30"/>
  <c r="BC107" i="30"/>
  <c r="BL106" i="30"/>
  <c r="BK106" i="30"/>
  <c r="BJ106" i="30"/>
  <c r="BI106" i="30"/>
  <c r="BH106" i="30"/>
  <c r="BG106" i="30"/>
  <c r="BF106" i="30"/>
  <c r="BE106" i="30"/>
  <c r="BD106" i="30"/>
  <c r="BC106" i="30"/>
  <c r="BL105" i="30"/>
  <c r="BK105" i="30"/>
  <c r="BJ105" i="30"/>
  <c r="BI105" i="30"/>
  <c r="BH105" i="30"/>
  <c r="BG105" i="30"/>
  <c r="BF105" i="30"/>
  <c r="BE105" i="30"/>
  <c r="BD105" i="30"/>
  <c r="BC105" i="30"/>
  <c r="BL104" i="30"/>
  <c r="BK104" i="30"/>
  <c r="BJ104" i="30"/>
  <c r="BI104" i="30"/>
  <c r="BH104" i="30"/>
  <c r="BG104" i="30"/>
  <c r="BF104" i="30"/>
  <c r="BE104" i="30"/>
  <c r="BD104" i="30"/>
  <c r="BC104" i="30"/>
  <c r="BC103" i="30"/>
  <c r="BL102" i="30"/>
  <c r="BK102" i="30"/>
  <c r="BJ102" i="30"/>
  <c r="BI102" i="30"/>
  <c r="BH102" i="30"/>
  <c r="BG102" i="30"/>
  <c r="BF102" i="30"/>
  <c r="BE102" i="30"/>
  <c r="BD102" i="30"/>
  <c r="BC102" i="30"/>
  <c r="BL101" i="30"/>
  <c r="BK101" i="30"/>
  <c r="BJ101" i="30"/>
  <c r="BI101" i="30"/>
  <c r="BH101" i="30"/>
  <c r="BG101" i="30"/>
  <c r="BF101" i="30"/>
  <c r="BE101" i="30"/>
  <c r="BD101" i="30"/>
  <c r="BC101" i="30"/>
  <c r="BC100" i="30"/>
  <c r="BL99" i="30"/>
  <c r="BK99" i="30"/>
  <c r="BJ99" i="30"/>
  <c r="BI99" i="30"/>
  <c r="BH99" i="30"/>
  <c r="BG99" i="30"/>
  <c r="BF99" i="30"/>
  <c r="BE99" i="30"/>
  <c r="BD99" i="30"/>
  <c r="BC99" i="30"/>
  <c r="BL98" i="30"/>
  <c r="BK98" i="30"/>
  <c r="BJ98" i="30"/>
  <c r="BI98" i="30"/>
  <c r="BH98" i="30"/>
  <c r="BG98" i="30"/>
  <c r="BF98" i="30"/>
  <c r="BE98" i="30"/>
  <c r="BD98" i="30"/>
  <c r="BC98" i="30"/>
  <c r="BL97" i="30"/>
  <c r="BK97" i="30"/>
  <c r="BJ97" i="30"/>
  <c r="BI97" i="30"/>
  <c r="BH97" i="30"/>
  <c r="BG97" i="30"/>
  <c r="BF97" i="30"/>
  <c r="BE97" i="30"/>
  <c r="BD97" i="30"/>
  <c r="BC97" i="30"/>
  <c r="BL96" i="30"/>
  <c r="BK96" i="30"/>
  <c r="BJ96" i="30"/>
  <c r="BI96" i="30"/>
  <c r="BH96" i="30"/>
  <c r="BG96" i="30"/>
  <c r="BF96" i="30"/>
  <c r="BE96" i="30"/>
  <c r="BD96" i="30"/>
  <c r="BC96" i="30"/>
  <c r="BL95" i="30"/>
  <c r="BK95" i="30"/>
  <c r="BJ95" i="30"/>
  <c r="BI95" i="30"/>
  <c r="BH95" i="30"/>
  <c r="BG95" i="30"/>
  <c r="BF95" i="30"/>
  <c r="BE95" i="30"/>
  <c r="BD95" i="30"/>
  <c r="BC95" i="30"/>
  <c r="BC94" i="30"/>
  <c r="BL93" i="30"/>
  <c r="BK93" i="30"/>
  <c r="BJ93" i="30"/>
  <c r="BI93" i="30"/>
  <c r="BH93" i="30"/>
  <c r="BG93" i="30"/>
  <c r="BF93" i="30"/>
  <c r="BE93" i="30"/>
  <c r="BC93" i="30"/>
  <c r="BD93" i="30"/>
  <c r="AY170" i="30"/>
  <c r="AX170" i="30"/>
  <c r="AW170" i="30"/>
  <c r="AV170" i="30"/>
  <c r="AU170" i="30"/>
  <c r="AT170" i="30"/>
  <c r="AS170" i="30"/>
  <c r="AR170" i="30"/>
  <c r="AQ170" i="30"/>
  <c r="AP170" i="30"/>
  <c r="AY169" i="30"/>
  <c r="AX169" i="30"/>
  <c r="AW169" i="30"/>
  <c r="AV169" i="30"/>
  <c r="AU169" i="30"/>
  <c r="AT169" i="30"/>
  <c r="AS169" i="30"/>
  <c r="AR169" i="30"/>
  <c r="AQ169" i="30"/>
  <c r="AP169" i="30"/>
  <c r="AY168" i="30"/>
  <c r="AX168" i="30"/>
  <c r="AW168" i="30"/>
  <c r="AV168" i="30"/>
  <c r="AU168" i="30"/>
  <c r="AT168" i="30"/>
  <c r="AS168" i="30"/>
  <c r="AR168" i="30"/>
  <c r="AQ168" i="30"/>
  <c r="AP168" i="30"/>
  <c r="AY167" i="30"/>
  <c r="AX167" i="30"/>
  <c r="AW167" i="30"/>
  <c r="AV167" i="30"/>
  <c r="AU167" i="30"/>
  <c r="AT167" i="30"/>
  <c r="AS167" i="30"/>
  <c r="AR167" i="30"/>
  <c r="AQ167" i="30"/>
  <c r="AP167" i="30"/>
  <c r="AP166" i="30"/>
  <c r="AY165" i="30"/>
  <c r="AX165" i="30"/>
  <c r="AW165" i="30"/>
  <c r="AV165" i="30"/>
  <c r="AU165" i="30"/>
  <c r="AT165" i="30"/>
  <c r="AS165" i="30"/>
  <c r="AR165" i="30"/>
  <c r="AQ165" i="30"/>
  <c r="AP165" i="30"/>
  <c r="AY164" i="30"/>
  <c r="AX164" i="30"/>
  <c r="AW164" i="30"/>
  <c r="AV164" i="30"/>
  <c r="AU164" i="30"/>
  <c r="AT164" i="30"/>
  <c r="AS164" i="30"/>
  <c r="AR164" i="30"/>
  <c r="AQ164" i="30"/>
  <c r="AP164" i="30"/>
  <c r="AY163" i="30"/>
  <c r="AX163" i="30"/>
  <c r="AW163" i="30"/>
  <c r="AV163" i="30"/>
  <c r="AU163" i="30"/>
  <c r="AT163" i="30"/>
  <c r="AS163" i="30"/>
  <c r="AR163" i="30"/>
  <c r="AQ163" i="30"/>
  <c r="AP163" i="30"/>
  <c r="AY162" i="30"/>
  <c r="AX162" i="30"/>
  <c r="AW162" i="30"/>
  <c r="AV162" i="30"/>
  <c r="AU162" i="30"/>
  <c r="AT162" i="30"/>
  <c r="AS162" i="30"/>
  <c r="AR162" i="30"/>
  <c r="AQ162" i="30"/>
  <c r="AP162" i="30"/>
  <c r="AP161" i="30"/>
  <c r="AY160" i="30"/>
  <c r="AX160" i="30"/>
  <c r="AW160" i="30"/>
  <c r="AV160" i="30"/>
  <c r="AU160" i="30"/>
  <c r="AT160" i="30"/>
  <c r="AS160" i="30"/>
  <c r="AR160" i="30"/>
  <c r="AQ160" i="30"/>
  <c r="AP160" i="30"/>
  <c r="AY159" i="30"/>
  <c r="AX159" i="30"/>
  <c r="AW159" i="30"/>
  <c r="AV159" i="30"/>
  <c r="AU159" i="30"/>
  <c r="AT159" i="30"/>
  <c r="AS159" i="30"/>
  <c r="AR159" i="30"/>
  <c r="AQ159" i="30"/>
  <c r="AP159" i="30"/>
  <c r="AY158" i="30"/>
  <c r="AX158" i="30"/>
  <c r="AW158" i="30"/>
  <c r="AV158" i="30"/>
  <c r="AU158" i="30"/>
  <c r="AT158" i="30"/>
  <c r="AS158" i="30"/>
  <c r="AR158" i="30"/>
  <c r="AQ158" i="30"/>
  <c r="AP158" i="30"/>
  <c r="AY157" i="30"/>
  <c r="AX157" i="30"/>
  <c r="AW157" i="30"/>
  <c r="AV157" i="30"/>
  <c r="AU157" i="30"/>
  <c r="AT157" i="30"/>
  <c r="AS157" i="30"/>
  <c r="AR157" i="30"/>
  <c r="AQ157" i="30"/>
  <c r="AP157" i="30"/>
  <c r="AP156" i="30"/>
  <c r="AY155" i="30"/>
  <c r="AX155" i="30"/>
  <c r="AW155" i="30"/>
  <c r="AV155" i="30"/>
  <c r="AU155" i="30"/>
  <c r="AT155" i="30"/>
  <c r="AS155" i="30"/>
  <c r="AR155" i="30"/>
  <c r="AQ155" i="30"/>
  <c r="AP155" i="30"/>
  <c r="AY154" i="30"/>
  <c r="AX154" i="30"/>
  <c r="AW154" i="30"/>
  <c r="AV154" i="30"/>
  <c r="AU154" i="30"/>
  <c r="AT154" i="30"/>
  <c r="AS154" i="30"/>
  <c r="AR154" i="30"/>
  <c r="AQ154" i="30"/>
  <c r="AP154" i="30"/>
  <c r="AY153" i="30"/>
  <c r="AX153" i="30"/>
  <c r="AW153" i="30"/>
  <c r="AV153" i="30"/>
  <c r="AU153" i="30"/>
  <c r="AT153" i="30"/>
  <c r="AS153" i="30"/>
  <c r="AR153" i="30"/>
  <c r="AQ153" i="30"/>
  <c r="AP153" i="30"/>
  <c r="AY152" i="30"/>
  <c r="AX152" i="30"/>
  <c r="AW152" i="30"/>
  <c r="AV152" i="30"/>
  <c r="AU152" i="30"/>
  <c r="AT152" i="30"/>
  <c r="AS152" i="30"/>
  <c r="AR152" i="30"/>
  <c r="AQ152" i="30"/>
  <c r="AP152" i="30"/>
  <c r="AP151" i="30"/>
  <c r="AY150" i="30"/>
  <c r="AX150" i="30"/>
  <c r="AW150" i="30"/>
  <c r="AV150" i="30"/>
  <c r="AU150" i="30"/>
  <c r="AT150" i="30"/>
  <c r="AS150" i="30"/>
  <c r="AR150" i="30"/>
  <c r="AQ150" i="30"/>
  <c r="AP150" i="30"/>
  <c r="AY149" i="30"/>
  <c r="AX149" i="30"/>
  <c r="AW149" i="30"/>
  <c r="AV149" i="30"/>
  <c r="AU149" i="30"/>
  <c r="AT149" i="30"/>
  <c r="AS149" i="30"/>
  <c r="AR149" i="30"/>
  <c r="AQ149" i="30"/>
  <c r="AP149" i="30"/>
  <c r="AP148" i="30"/>
  <c r="AY147" i="30"/>
  <c r="AX147" i="30"/>
  <c r="AW147" i="30"/>
  <c r="AV147" i="30"/>
  <c r="AU147" i="30"/>
  <c r="AT147" i="30"/>
  <c r="AS147" i="30"/>
  <c r="AR147" i="30"/>
  <c r="AQ147" i="30"/>
  <c r="AP147" i="30"/>
  <c r="AY146" i="30"/>
  <c r="AX146" i="30"/>
  <c r="AW146" i="30"/>
  <c r="AV146" i="30"/>
  <c r="AU146" i="30"/>
  <c r="AT146" i="30"/>
  <c r="AS146" i="30"/>
  <c r="AR146" i="30"/>
  <c r="AQ146" i="30"/>
  <c r="AP146" i="30"/>
  <c r="AY145" i="30"/>
  <c r="AX145" i="30"/>
  <c r="AW145" i="30"/>
  <c r="AV145" i="30"/>
  <c r="AU145" i="30"/>
  <c r="AT145" i="30"/>
  <c r="AS145" i="30"/>
  <c r="AR145" i="30"/>
  <c r="AQ145" i="30"/>
  <c r="AP145" i="30"/>
  <c r="AY144" i="30"/>
  <c r="AX144" i="30"/>
  <c r="AW144" i="30"/>
  <c r="AV144" i="30"/>
  <c r="AU144" i="30"/>
  <c r="AT144" i="30"/>
  <c r="AS144" i="30"/>
  <c r="AR144" i="30"/>
  <c r="AQ144" i="30"/>
  <c r="AP144" i="30"/>
  <c r="AY143" i="30"/>
  <c r="AX143" i="30"/>
  <c r="AW143" i="30"/>
  <c r="AV143" i="30"/>
  <c r="AU143" i="30"/>
  <c r="AT143" i="30"/>
  <c r="AS143" i="30"/>
  <c r="AR143" i="30"/>
  <c r="AQ143" i="30"/>
  <c r="AP143" i="30"/>
  <c r="AP142" i="30"/>
  <c r="AY141" i="30"/>
  <c r="AX141" i="30"/>
  <c r="AW141" i="30"/>
  <c r="AV141" i="30"/>
  <c r="AU141" i="30"/>
  <c r="AT141" i="30"/>
  <c r="AS141" i="30"/>
  <c r="AR141" i="30"/>
  <c r="AQ141" i="30"/>
  <c r="AP141" i="30"/>
  <c r="AY140" i="30"/>
  <c r="AX140" i="30"/>
  <c r="AW140" i="30"/>
  <c r="AV140" i="30"/>
  <c r="AU140" i="30"/>
  <c r="AT140" i="30"/>
  <c r="AS140" i="30"/>
  <c r="AR140" i="30"/>
  <c r="AQ140" i="30"/>
  <c r="AP140" i="30"/>
  <c r="AY139" i="30"/>
  <c r="AX139" i="30"/>
  <c r="AW139" i="30"/>
  <c r="AV139" i="30"/>
  <c r="AU139" i="30"/>
  <c r="AT139" i="30"/>
  <c r="AS139" i="30"/>
  <c r="AR139" i="30"/>
  <c r="AQ139" i="30"/>
  <c r="AP139" i="30"/>
  <c r="AY138" i="30"/>
  <c r="AX138" i="30"/>
  <c r="AW138" i="30"/>
  <c r="AV138" i="30"/>
  <c r="AU138" i="30"/>
  <c r="AT138" i="30"/>
  <c r="AS138" i="30"/>
  <c r="AR138" i="30"/>
  <c r="AQ138" i="30"/>
  <c r="AP138" i="30"/>
  <c r="AY137" i="30"/>
  <c r="AX137" i="30"/>
  <c r="AW137" i="30"/>
  <c r="AV137" i="30"/>
  <c r="AU137" i="30"/>
  <c r="AT137" i="30"/>
  <c r="AS137" i="30"/>
  <c r="AR137" i="30"/>
  <c r="AQ137" i="30"/>
  <c r="AP137" i="30"/>
  <c r="AP136" i="30"/>
  <c r="AY135" i="30"/>
  <c r="AX135" i="30"/>
  <c r="AW135" i="30"/>
  <c r="AV135" i="30"/>
  <c r="AU135" i="30"/>
  <c r="AT135" i="30"/>
  <c r="AS135" i="30"/>
  <c r="AR135" i="30"/>
  <c r="AQ135" i="30"/>
  <c r="AP135" i="30"/>
  <c r="AY134" i="30"/>
  <c r="AX134" i="30"/>
  <c r="AW134" i="30"/>
  <c r="AV134" i="30"/>
  <c r="AU134" i="30"/>
  <c r="AT134" i="30"/>
  <c r="AS134" i="30"/>
  <c r="AR134" i="30"/>
  <c r="AQ134" i="30"/>
  <c r="AP134" i="30"/>
  <c r="AY133" i="30"/>
  <c r="AX133" i="30"/>
  <c r="AW133" i="30"/>
  <c r="AV133" i="30"/>
  <c r="AU133" i="30"/>
  <c r="AT133" i="30"/>
  <c r="AS133" i="30"/>
  <c r="AR133" i="30"/>
  <c r="AQ133" i="30"/>
  <c r="AP133" i="30"/>
  <c r="AY132" i="30"/>
  <c r="AX132" i="30"/>
  <c r="AW132" i="30"/>
  <c r="AV132" i="30"/>
  <c r="AU132" i="30"/>
  <c r="AT132" i="30"/>
  <c r="AS132" i="30"/>
  <c r="AR132" i="30"/>
  <c r="AQ132" i="30"/>
  <c r="AP132" i="30"/>
  <c r="AY131" i="30"/>
  <c r="AX131" i="30"/>
  <c r="AW131" i="30"/>
  <c r="AV131" i="30"/>
  <c r="AU131" i="30"/>
  <c r="AT131" i="30"/>
  <c r="AS131" i="30"/>
  <c r="AR131" i="30"/>
  <c r="AQ131" i="30"/>
  <c r="AP131" i="30"/>
  <c r="AY130" i="30"/>
  <c r="AX130" i="30"/>
  <c r="AW130" i="30"/>
  <c r="AV130" i="30"/>
  <c r="AU130" i="30"/>
  <c r="AT130" i="30"/>
  <c r="AS130" i="30"/>
  <c r="AR130" i="30"/>
  <c r="AQ130" i="30"/>
  <c r="AP130" i="30"/>
  <c r="AY129" i="30"/>
  <c r="AX129" i="30"/>
  <c r="AW129" i="30"/>
  <c r="AV129" i="30"/>
  <c r="AU129" i="30"/>
  <c r="AT129" i="30"/>
  <c r="AS129" i="30"/>
  <c r="AR129" i="30"/>
  <c r="AQ129" i="30"/>
  <c r="AP129" i="30"/>
  <c r="AY128" i="30"/>
  <c r="AX128" i="30"/>
  <c r="AW128" i="30"/>
  <c r="AV128" i="30"/>
  <c r="AU128" i="30"/>
  <c r="AT128" i="30"/>
  <c r="AS128" i="30"/>
  <c r="AR128" i="30"/>
  <c r="AQ128" i="30"/>
  <c r="AP128" i="30"/>
  <c r="AP127" i="30"/>
  <c r="AY126" i="30"/>
  <c r="AX126" i="30"/>
  <c r="AW126" i="30"/>
  <c r="AV126" i="30"/>
  <c r="AU126" i="30"/>
  <c r="AT126" i="30"/>
  <c r="AS126" i="30"/>
  <c r="AR126" i="30"/>
  <c r="AQ126" i="30"/>
  <c r="AP126" i="30"/>
  <c r="AY125" i="30"/>
  <c r="AX125" i="30"/>
  <c r="AW125" i="30"/>
  <c r="AV125" i="30"/>
  <c r="AU125" i="30"/>
  <c r="AT125" i="30"/>
  <c r="AS125" i="30"/>
  <c r="AR125" i="30"/>
  <c r="AQ125" i="30"/>
  <c r="AP125" i="30"/>
  <c r="AY124" i="30"/>
  <c r="AX124" i="30"/>
  <c r="AW124" i="30"/>
  <c r="AV124" i="30"/>
  <c r="AU124" i="30"/>
  <c r="AT124" i="30"/>
  <c r="AS124" i="30"/>
  <c r="AR124" i="30"/>
  <c r="AQ124" i="30"/>
  <c r="AP124" i="30"/>
  <c r="AY123" i="30"/>
  <c r="AX123" i="30"/>
  <c r="AW123" i="30"/>
  <c r="AV123" i="30"/>
  <c r="AU123" i="30"/>
  <c r="AT123" i="30"/>
  <c r="AS123" i="30"/>
  <c r="AR123" i="30"/>
  <c r="AQ123" i="30"/>
  <c r="AP123" i="30"/>
  <c r="AY122" i="30"/>
  <c r="AX122" i="30"/>
  <c r="AW122" i="30"/>
  <c r="AV122" i="30"/>
  <c r="AU122" i="30"/>
  <c r="AT122" i="30"/>
  <c r="AS122" i="30"/>
  <c r="AR122" i="30"/>
  <c r="AQ122" i="30"/>
  <c r="AP122" i="30"/>
  <c r="AY121" i="30"/>
  <c r="AX121" i="30"/>
  <c r="AW121" i="30"/>
  <c r="AV121" i="30"/>
  <c r="AU121" i="30"/>
  <c r="AT121" i="30"/>
  <c r="AS121" i="30"/>
  <c r="AR121" i="30"/>
  <c r="AQ121" i="30"/>
  <c r="AP121" i="30"/>
  <c r="AY120" i="30"/>
  <c r="AX120" i="30"/>
  <c r="AW120" i="30"/>
  <c r="AV120" i="30"/>
  <c r="AU120" i="30"/>
  <c r="AT120" i="30"/>
  <c r="AS120" i="30"/>
  <c r="AR120" i="30"/>
  <c r="AQ120" i="30"/>
  <c r="AP120" i="30"/>
  <c r="AY119" i="30"/>
  <c r="AX119" i="30"/>
  <c r="AW119" i="30"/>
  <c r="AV119" i="30"/>
  <c r="AU119" i="30"/>
  <c r="AT119" i="30"/>
  <c r="AS119" i="30"/>
  <c r="AR119" i="30"/>
  <c r="AQ119" i="30"/>
  <c r="AP119" i="30"/>
  <c r="AP118" i="30"/>
  <c r="AY117" i="30"/>
  <c r="AX117" i="30"/>
  <c r="AW117" i="30"/>
  <c r="AV117" i="30"/>
  <c r="AU117" i="30"/>
  <c r="AT117" i="30"/>
  <c r="AS117" i="30"/>
  <c r="AR117" i="30"/>
  <c r="AQ117" i="30"/>
  <c r="AP117" i="30"/>
  <c r="AY116" i="30"/>
  <c r="AX116" i="30"/>
  <c r="AW116" i="30"/>
  <c r="AV116" i="30"/>
  <c r="AU116" i="30"/>
  <c r="AT116" i="30"/>
  <c r="AS116" i="30"/>
  <c r="AR116" i="30"/>
  <c r="AQ116" i="30"/>
  <c r="AP116" i="30"/>
  <c r="AY115" i="30"/>
  <c r="AX115" i="30"/>
  <c r="AW115" i="30"/>
  <c r="AV115" i="30"/>
  <c r="AU115" i="30"/>
  <c r="AT115" i="30"/>
  <c r="AS115" i="30"/>
  <c r="AR115" i="30"/>
  <c r="AQ115" i="30"/>
  <c r="AP115" i="30"/>
  <c r="AY114" i="30"/>
  <c r="AX114" i="30"/>
  <c r="AW114" i="30"/>
  <c r="AV114" i="30"/>
  <c r="AU114" i="30"/>
  <c r="AT114" i="30"/>
  <c r="AS114" i="30"/>
  <c r="AR114" i="30"/>
  <c r="AQ114" i="30"/>
  <c r="AP114" i="30"/>
  <c r="AP113" i="30"/>
  <c r="AY112" i="30"/>
  <c r="AX112" i="30"/>
  <c r="AW112" i="30"/>
  <c r="AV112" i="30"/>
  <c r="AU112" i="30"/>
  <c r="AT112" i="30"/>
  <c r="AS112" i="30"/>
  <c r="AR112" i="30"/>
  <c r="AQ112" i="30"/>
  <c r="AP112" i="30"/>
  <c r="AY111" i="30"/>
  <c r="AX111" i="30"/>
  <c r="AW111" i="30"/>
  <c r="AV111" i="30"/>
  <c r="AU111" i="30"/>
  <c r="AT111" i="30"/>
  <c r="AS111" i="30"/>
  <c r="AR111" i="30"/>
  <c r="AQ111" i="30"/>
  <c r="AP111" i="30"/>
  <c r="AY110" i="30"/>
  <c r="AX110" i="30"/>
  <c r="AW110" i="30"/>
  <c r="AV110" i="30"/>
  <c r="AU110" i="30"/>
  <c r="AT110" i="30"/>
  <c r="AS110" i="30"/>
  <c r="AR110" i="30"/>
  <c r="AQ110" i="30"/>
  <c r="AP110" i="30"/>
  <c r="AY109" i="30"/>
  <c r="AX109" i="30"/>
  <c r="AW109" i="30"/>
  <c r="AV109" i="30"/>
  <c r="AU109" i="30"/>
  <c r="AT109" i="30"/>
  <c r="AS109" i="30"/>
  <c r="AR109" i="30"/>
  <c r="AQ109" i="30"/>
  <c r="AP109" i="30"/>
  <c r="AP108" i="30"/>
  <c r="AY107" i="30"/>
  <c r="AX107" i="30"/>
  <c r="AW107" i="30"/>
  <c r="AV107" i="30"/>
  <c r="AU107" i="30"/>
  <c r="AT107" i="30"/>
  <c r="AS107" i="30"/>
  <c r="AR107" i="30"/>
  <c r="AQ107" i="30"/>
  <c r="AP107" i="30"/>
  <c r="AY106" i="30"/>
  <c r="AX106" i="30"/>
  <c r="AW106" i="30"/>
  <c r="AV106" i="30"/>
  <c r="AU106" i="30"/>
  <c r="AT106" i="30"/>
  <c r="AS106" i="30"/>
  <c r="AR106" i="30"/>
  <c r="AQ106" i="30"/>
  <c r="AP106" i="30"/>
  <c r="AY105" i="30"/>
  <c r="AX105" i="30"/>
  <c r="AW105" i="30"/>
  <c r="AV105" i="30"/>
  <c r="AU105" i="30"/>
  <c r="AT105" i="30"/>
  <c r="AS105" i="30"/>
  <c r="AR105" i="30"/>
  <c r="AQ105" i="30"/>
  <c r="AP105" i="30"/>
  <c r="AY104" i="30"/>
  <c r="AX104" i="30"/>
  <c r="AW104" i="30"/>
  <c r="AV104" i="30"/>
  <c r="AU104" i="30"/>
  <c r="AT104" i="30"/>
  <c r="AS104" i="30"/>
  <c r="AR104" i="30"/>
  <c r="AQ104" i="30"/>
  <c r="AP104" i="30"/>
  <c r="AP103" i="30"/>
  <c r="AY102" i="30"/>
  <c r="AX102" i="30"/>
  <c r="AW102" i="30"/>
  <c r="AV102" i="30"/>
  <c r="AU102" i="30"/>
  <c r="AT102" i="30"/>
  <c r="AS102" i="30"/>
  <c r="AR102" i="30"/>
  <c r="AQ102" i="30"/>
  <c r="AP102" i="30"/>
  <c r="AY101" i="30"/>
  <c r="AX101" i="30"/>
  <c r="AW101" i="30"/>
  <c r="AV101" i="30"/>
  <c r="AU101" i="30"/>
  <c r="AT101" i="30"/>
  <c r="AS101" i="30"/>
  <c r="AR101" i="30"/>
  <c r="AQ101" i="30"/>
  <c r="AP101" i="30"/>
  <c r="AP100" i="30"/>
  <c r="AY99" i="30"/>
  <c r="AX99" i="30"/>
  <c r="AW99" i="30"/>
  <c r="AV99" i="30"/>
  <c r="AU99" i="30"/>
  <c r="AT99" i="30"/>
  <c r="AS99" i="30"/>
  <c r="AR99" i="30"/>
  <c r="AQ99" i="30"/>
  <c r="AP99" i="30"/>
  <c r="AY98" i="30"/>
  <c r="AX98" i="30"/>
  <c r="AW98" i="30"/>
  <c r="AV98" i="30"/>
  <c r="AU98" i="30"/>
  <c r="AT98" i="30"/>
  <c r="AS98" i="30"/>
  <c r="AR98" i="30"/>
  <c r="AQ98" i="30"/>
  <c r="AP98" i="30"/>
  <c r="AY97" i="30"/>
  <c r="AX97" i="30"/>
  <c r="AW97" i="30"/>
  <c r="AV97" i="30"/>
  <c r="AU97" i="30"/>
  <c r="AT97" i="30"/>
  <c r="AS97" i="30"/>
  <c r="AR97" i="30"/>
  <c r="AQ97" i="30"/>
  <c r="AP97" i="30"/>
  <c r="AY96" i="30"/>
  <c r="AX96" i="30"/>
  <c r="AW96" i="30"/>
  <c r="AV96" i="30"/>
  <c r="AU96" i="30"/>
  <c r="AT96" i="30"/>
  <c r="AS96" i="30"/>
  <c r="AR96" i="30"/>
  <c r="AQ96" i="30"/>
  <c r="AP96" i="30"/>
  <c r="AY95" i="30"/>
  <c r="AX95" i="30"/>
  <c r="AW95" i="30"/>
  <c r="AV95" i="30"/>
  <c r="AU95" i="30"/>
  <c r="AT95" i="30"/>
  <c r="AS95" i="30"/>
  <c r="AR95" i="30"/>
  <c r="AQ95" i="30"/>
  <c r="AP95" i="30"/>
  <c r="AP94" i="30"/>
  <c r="AY93" i="30"/>
  <c r="AX93" i="30"/>
  <c r="AW93" i="30"/>
  <c r="AV93" i="30"/>
  <c r="AU93" i="30"/>
  <c r="AT93" i="30"/>
  <c r="AS93" i="30"/>
  <c r="AR93" i="30"/>
  <c r="AP93" i="30"/>
  <c r="AQ93" i="30"/>
  <c r="AL170" i="30"/>
  <c r="AK170" i="30"/>
  <c r="AJ170" i="30"/>
  <c r="AI170" i="30"/>
  <c r="AH170" i="30"/>
  <c r="AG170" i="30"/>
  <c r="AF170" i="30"/>
  <c r="AE170" i="30"/>
  <c r="AD170" i="30"/>
  <c r="AC170" i="30"/>
  <c r="AL169" i="30"/>
  <c r="AK169" i="30"/>
  <c r="AJ169" i="30"/>
  <c r="AI169" i="30"/>
  <c r="AH169" i="30"/>
  <c r="AG169" i="30"/>
  <c r="AF169" i="30"/>
  <c r="AE169" i="30"/>
  <c r="AD169" i="30"/>
  <c r="AC169" i="30"/>
  <c r="AL168" i="30"/>
  <c r="AK168" i="30"/>
  <c r="AJ168" i="30"/>
  <c r="AI168" i="30"/>
  <c r="AH168" i="30"/>
  <c r="AG168" i="30"/>
  <c r="AF168" i="30"/>
  <c r="AE168" i="30"/>
  <c r="AD168" i="30"/>
  <c r="AC168" i="30"/>
  <c r="AL167" i="30"/>
  <c r="AK167" i="30"/>
  <c r="AJ167" i="30"/>
  <c r="AI167" i="30"/>
  <c r="AH167" i="30"/>
  <c r="AG167" i="30"/>
  <c r="AF167" i="30"/>
  <c r="AE167" i="30"/>
  <c r="AD167" i="30"/>
  <c r="AC167" i="30"/>
  <c r="AC166" i="30"/>
  <c r="AL165" i="30"/>
  <c r="AK165" i="30"/>
  <c r="AJ165" i="30"/>
  <c r="AI165" i="30"/>
  <c r="AH165" i="30"/>
  <c r="AG165" i="30"/>
  <c r="AF165" i="30"/>
  <c r="AE165" i="30"/>
  <c r="AD165" i="30"/>
  <c r="AC165" i="30"/>
  <c r="AL164" i="30"/>
  <c r="AK164" i="30"/>
  <c r="AJ164" i="30"/>
  <c r="AI164" i="30"/>
  <c r="AH164" i="30"/>
  <c r="AG164" i="30"/>
  <c r="AF164" i="30"/>
  <c r="AE164" i="30"/>
  <c r="AD164" i="30"/>
  <c r="AC164" i="30"/>
  <c r="AL163" i="30"/>
  <c r="AK163" i="30"/>
  <c r="AJ163" i="30"/>
  <c r="AI163" i="30"/>
  <c r="AH163" i="30"/>
  <c r="AG163" i="30"/>
  <c r="AF163" i="30"/>
  <c r="AE163" i="30"/>
  <c r="AD163" i="30"/>
  <c r="AC163" i="30"/>
  <c r="AL162" i="30"/>
  <c r="AK162" i="30"/>
  <c r="AJ162" i="30"/>
  <c r="AI162" i="30"/>
  <c r="AH162" i="30"/>
  <c r="AG162" i="30"/>
  <c r="AF162" i="30"/>
  <c r="AE162" i="30"/>
  <c r="AD162" i="30"/>
  <c r="AC162" i="30"/>
  <c r="AC161" i="30"/>
  <c r="AL160" i="30"/>
  <c r="AK160" i="30"/>
  <c r="AJ160" i="30"/>
  <c r="AI160" i="30"/>
  <c r="AH160" i="30"/>
  <c r="AG160" i="30"/>
  <c r="AF160" i="30"/>
  <c r="AE160" i="30"/>
  <c r="AD160" i="30"/>
  <c r="AC160" i="30"/>
  <c r="AL159" i="30"/>
  <c r="AK159" i="30"/>
  <c r="AJ159" i="30"/>
  <c r="AI159" i="30"/>
  <c r="AH159" i="30"/>
  <c r="AG159" i="30"/>
  <c r="AF159" i="30"/>
  <c r="AE159" i="30"/>
  <c r="AD159" i="30"/>
  <c r="AC159" i="30"/>
  <c r="AL158" i="30"/>
  <c r="AK158" i="30"/>
  <c r="AJ158" i="30"/>
  <c r="AI158" i="30"/>
  <c r="AH158" i="30"/>
  <c r="AG158" i="30"/>
  <c r="AF158" i="30"/>
  <c r="AE158" i="30"/>
  <c r="AD158" i="30"/>
  <c r="AC158" i="30"/>
  <c r="AL157" i="30"/>
  <c r="AK157" i="30"/>
  <c r="AJ157" i="30"/>
  <c r="AI157" i="30"/>
  <c r="AH157" i="30"/>
  <c r="AG157" i="30"/>
  <c r="AF157" i="30"/>
  <c r="AE157" i="30"/>
  <c r="AD157" i="30"/>
  <c r="AC157" i="30"/>
  <c r="AC156" i="30"/>
  <c r="AL155" i="30"/>
  <c r="AK155" i="30"/>
  <c r="AJ155" i="30"/>
  <c r="AI155" i="30"/>
  <c r="AH155" i="30"/>
  <c r="AG155" i="30"/>
  <c r="AF155" i="30"/>
  <c r="AE155" i="30"/>
  <c r="AD155" i="30"/>
  <c r="AC155" i="30"/>
  <c r="AL154" i="30"/>
  <c r="AK154" i="30"/>
  <c r="AJ154" i="30"/>
  <c r="AI154" i="30"/>
  <c r="AH154" i="30"/>
  <c r="AG154" i="30"/>
  <c r="AF154" i="30"/>
  <c r="AE154" i="30"/>
  <c r="AD154" i="30"/>
  <c r="AC154" i="30"/>
  <c r="AL153" i="30"/>
  <c r="AK153" i="30"/>
  <c r="AJ153" i="30"/>
  <c r="AI153" i="30"/>
  <c r="AH153" i="30"/>
  <c r="AG153" i="30"/>
  <c r="AF153" i="30"/>
  <c r="AE153" i="30"/>
  <c r="AD153" i="30"/>
  <c r="AC153" i="30"/>
  <c r="AL152" i="30"/>
  <c r="AK152" i="30"/>
  <c r="AJ152" i="30"/>
  <c r="AI152" i="30"/>
  <c r="AH152" i="30"/>
  <c r="AG152" i="30"/>
  <c r="AF152" i="30"/>
  <c r="AE152" i="30"/>
  <c r="AD152" i="30"/>
  <c r="AC152" i="30"/>
  <c r="AC151" i="30"/>
  <c r="AL150" i="30"/>
  <c r="AK150" i="30"/>
  <c r="AJ150" i="30"/>
  <c r="AI150" i="30"/>
  <c r="AH150" i="30"/>
  <c r="AG150" i="30"/>
  <c r="AF150" i="30"/>
  <c r="AE150" i="30"/>
  <c r="AD150" i="30"/>
  <c r="AC150" i="30"/>
  <c r="AL149" i="30"/>
  <c r="AK149" i="30"/>
  <c r="AJ149" i="30"/>
  <c r="AI149" i="30"/>
  <c r="AH149" i="30"/>
  <c r="AG149" i="30"/>
  <c r="AF149" i="30"/>
  <c r="AE149" i="30"/>
  <c r="AD149" i="30"/>
  <c r="AC149" i="30"/>
  <c r="AC148" i="30"/>
  <c r="AL147" i="30"/>
  <c r="AK147" i="30"/>
  <c r="AJ147" i="30"/>
  <c r="AI147" i="30"/>
  <c r="AH147" i="30"/>
  <c r="AG147" i="30"/>
  <c r="AF147" i="30"/>
  <c r="AE147" i="30"/>
  <c r="AD147" i="30"/>
  <c r="AC147" i="30"/>
  <c r="AL146" i="30"/>
  <c r="AK146" i="30"/>
  <c r="AJ146" i="30"/>
  <c r="AI146" i="30"/>
  <c r="AH146" i="30"/>
  <c r="AG146" i="30"/>
  <c r="AF146" i="30"/>
  <c r="AE146" i="30"/>
  <c r="AD146" i="30"/>
  <c r="AC146" i="30"/>
  <c r="AL145" i="30"/>
  <c r="AK145" i="30"/>
  <c r="AJ145" i="30"/>
  <c r="AI145" i="30"/>
  <c r="AH145" i="30"/>
  <c r="AG145" i="30"/>
  <c r="AF145" i="30"/>
  <c r="AE145" i="30"/>
  <c r="AD145" i="30"/>
  <c r="AC145" i="30"/>
  <c r="AL144" i="30"/>
  <c r="AK144" i="30"/>
  <c r="AJ144" i="30"/>
  <c r="AI144" i="30"/>
  <c r="AH144" i="30"/>
  <c r="AG144" i="30"/>
  <c r="AF144" i="30"/>
  <c r="AE144" i="30"/>
  <c r="AD144" i="30"/>
  <c r="AC144" i="30"/>
  <c r="AL143" i="30"/>
  <c r="AK143" i="30"/>
  <c r="AJ143" i="30"/>
  <c r="AI143" i="30"/>
  <c r="AH143" i="30"/>
  <c r="AG143" i="30"/>
  <c r="AF143" i="30"/>
  <c r="AE143" i="30"/>
  <c r="AD143" i="30"/>
  <c r="AC143" i="30"/>
  <c r="AC142" i="30"/>
  <c r="AL141" i="30"/>
  <c r="AK141" i="30"/>
  <c r="AJ141" i="30"/>
  <c r="AI141" i="30"/>
  <c r="AH141" i="30"/>
  <c r="AG141" i="30"/>
  <c r="AF141" i="30"/>
  <c r="AE141" i="30"/>
  <c r="AD141" i="30"/>
  <c r="AC141" i="30"/>
  <c r="AL140" i="30"/>
  <c r="AK140" i="30"/>
  <c r="AJ140" i="30"/>
  <c r="AI140" i="30"/>
  <c r="AH140" i="30"/>
  <c r="AG140" i="30"/>
  <c r="AF140" i="30"/>
  <c r="AE140" i="30"/>
  <c r="AD140" i="30"/>
  <c r="AC140" i="30"/>
  <c r="AL139" i="30"/>
  <c r="AK139" i="30"/>
  <c r="AJ139" i="30"/>
  <c r="AI139" i="30"/>
  <c r="AH139" i="30"/>
  <c r="AG139" i="30"/>
  <c r="AF139" i="30"/>
  <c r="AE139" i="30"/>
  <c r="AD139" i="30"/>
  <c r="AC139" i="30"/>
  <c r="AL138" i="30"/>
  <c r="AK138" i="30"/>
  <c r="AJ138" i="30"/>
  <c r="AI138" i="30"/>
  <c r="AH138" i="30"/>
  <c r="AG138" i="30"/>
  <c r="AF138" i="30"/>
  <c r="AE138" i="30"/>
  <c r="AD138" i="30"/>
  <c r="AC138" i="30"/>
  <c r="AL137" i="30"/>
  <c r="AK137" i="30"/>
  <c r="AJ137" i="30"/>
  <c r="AI137" i="30"/>
  <c r="AH137" i="30"/>
  <c r="AG137" i="30"/>
  <c r="AF137" i="30"/>
  <c r="AE137" i="30"/>
  <c r="AD137" i="30"/>
  <c r="AC137" i="30"/>
  <c r="AC136" i="30"/>
  <c r="AL135" i="30"/>
  <c r="AK135" i="30"/>
  <c r="AJ135" i="30"/>
  <c r="AI135" i="30"/>
  <c r="AH135" i="30"/>
  <c r="AG135" i="30"/>
  <c r="AF135" i="30"/>
  <c r="AE135" i="30"/>
  <c r="AD135" i="30"/>
  <c r="AC135" i="30"/>
  <c r="AL134" i="30"/>
  <c r="AK134" i="30"/>
  <c r="AJ134" i="30"/>
  <c r="AI134" i="30"/>
  <c r="AH134" i="30"/>
  <c r="AG134" i="30"/>
  <c r="AF134" i="30"/>
  <c r="AE134" i="30"/>
  <c r="AD134" i="30"/>
  <c r="AC134" i="30"/>
  <c r="AL133" i="30"/>
  <c r="AK133" i="30"/>
  <c r="AJ133" i="30"/>
  <c r="AI133" i="30"/>
  <c r="AH133" i="30"/>
  <c r="AG133" i="30"/>
  <c r="AF133" i="30"/>
  <c r="AE133" i="30"/>
  <c r="AD133" i="30"/>
  <c r="AC133" i="30"/>
  <c r="AL132" i="30"/>
  <c r="AK132" i="30"/>
  <c r="AJ132" i="30"/>
  <c r="AI132" i="30"/>
  <c r="AH132" i="30"/>
  <c r="AG132" i="30"/>
  <c r="AF132" i="30"/>
  <c r="AE132" i="30"/>
  <c r="AD132" i="30"/>
  <c r="AC132" i="30"/>
  <c r="AL131" i="30"/>
  <c r="AK131" i="30"/>
  <c r="AJ131" i="30"/>
  <c r="AI131" i="30"/>
  <c r="AH131" i="30"/>
  <c r="AG131" i="30"/>
  <c r="AF131" i="30"/>
  <c r="AE131" i="30"/>
  <c r="AD131" i="30"/>
  <c r="AC131" i="30"/>
  <c r="AL130" i="30"/>
  <c r="AK130" i="30"/>
  <c r="AJ130" i="30"/>
  <c r="AI130" i="30"/>
  <c r="AH130" i="30"/>
  <c r="AG130" i="30"/>
  <c r="AF130" i="30"/>
  <c r="AE130" i="30"/>
  <c r="AD130" i="30"/>
  <c r="AC130" i="30"/>
  <c r="AL129" i="30"/>
  <c r="AK129" i="30"/>
  <c r="AJ129" i="30"/>
  <c r="AI129" i="30"/>
  <c r="AH129" i="30"/>
  <c r="AG129" i="30"/>
  <c r="AF129" i="30"/>
  <c r="AE129" i="30"/>
  <c r="AD129" i="30"/>
  <c r="AC129" i="30"/>
  <c r="AL128" i="30"/>
  <c r="AK128" i="30"/>
  <c r="AJ128" i="30"/>
  <c r="AI128" i="30"/>
  <c r="AH128" i="30"/>
  <c r="AG128" i="30"/>
  <c r="AF128" i="30"/>
  <c r="AE128" i="30"/>
  <c r="AD128" i="30"/>
  <c r="AC128" i="30"/>
  <c r="AC127" i="30"/>
  <c r="AL126" i="30"/>
  <c r="AK126" i="30"/>
  <c r="AJ126" i="30"/>
  <c r="AI126" i="30"/>
  <c r="AH126" i="30"/>
  <c r="AG126" i="30"/>
  <c r="AF126" i="30"/>
  <c r="AE126" i="30"/>
  <c r="AD126" i="30"/>
  <c r="AC126" i="30"/>
  <c r="AL125" i="30"/>
  <c r="AK125" i="30"/>
  <c r="AJ125" i="30"/>
  <c r="AI125" i="30"/>
  <c r="AH125" i="30"/>
  <c r="AG125" i="30"/>
  <c r="AF125" i="30"/>
  <c r="AE125" i="30"/>
  <c r="AD125" i="30"/>
  <c r="AC125" i="30"/>
  <c r="AL124" i="30"/>
  <c r="AK124" i="30"/>
  <c r="AJ124" i="30"/>
  <c r="AI124" i="30"/>
  <c r="AH124" i="30"/>
  <c r="AG124" i="30"/>
  <c r="AF124" i="30"/>
  <c r="AE124" i="30"/>
  <c r="AD124" i="30"/>
  <c r="AC124" i="30"/>
  <c r="AL123" i="30"/>
  <c r="AK123" i="30"/>
  <c r="AJ123" i="30"/>
  <c r="AI123" i="30"/>
  <c r="AH123" i="30"/>
  <c r="AG123" i="30"/>
  <c r="AF123" i="30"/>
  <c r="AE123" i="30"/>
  <c r="AD123" i="30"/>
  <c r="AC123" i="30"/>
  <c r="AL122" i="30"/>
  <c r="AK122" i="30"/>
  <c r="AJ122" i="30"/>
  <c r="AI122" i="30"/>
  <c r="AH122" i="30"/>
  <c r="AG122" i="30"/>
  <c r="AF122" i="30"/>
  <c r="AE122" i="30"/>
  <c r="AD122" i="30"/>
  <c r="AC122" i="30"/>
  <c r="AL121" i="30"/>
  <c r="AK121" i="30"/>
  <c r="AJ121" i="30"/>
  <c r="AI121" i="30"/>
  <c r="AH121" i="30"/>
  <c r="AG121" i="30"/>
  <c r="AF121" i="30"/>
  <c r="AE121" i="30"/>
  <c r="AD121" i="30"/>
  <c r="AC121" i="30"/>
  <c r="AL120" i="30"/>
  <c r="AK120" i="30"/>
  <c r="AJ120" i="30"/>
  <c r="AI120" i="30"/>
  <c r="AH120" i="30"/>
  <c r="AG120" i="30"/>
  <c r="AF120" i="30"/>
  <c r="AE120" i="30"/>
  <c r="AD120" i="30"/>
  <c r="AC120" i="30"/>
  <c r="AL119" i="30"/>
  <c r="AK119" i="30"/>
  <c r="AJ119" i="30"/>
  <c r="AI119" i="30"/>
  <c r="AH119" i="30"/>
  <c r="AG119" i="30"/>
  <c r="AF119" i="30"/>
  <c r="AE119" i="30"/>
  <c r="AD119" i="30"/>
  <c r="AC119" i="30"/>
  <c r="AC118" i="30"/>
  <c r="AL117" i="30"/>
  <c r="AK117" i="30"/>
  <c r="AJ117" i="30"/>
  <c r="AI117" i="30"/>
  <c r="AH117" i="30"/>
  <c r="AG117" i="30"/>
  <c r="AF117" i="30"/>
  <c r="AE117" i="30"/>
  <c r="AD117" i="30"/>
  <c r="AC117" i="30"/>
  <c r="AL116" i="30"/>
  <c r="AK116" i="30"/>
  <c r="AJ116" i="30"/>
  <c r="AI116" i="30"/>
  <c r="AH116" i="30"/>
  <c r="AG116" i="30"/>
  <c r="AF116" i="30"/>
  <c r="AE116" i="30"/>
  <c r="AD116" i="30"/>
  <c r="AC116" i="30"/>
  <c r="AL115" i="30"/>
  <c r="AK115" i="30"/>
  <c r="AJ115" i="30"/>
  <c r="AI115" i="30"/>
  <c r="AH115" i="30"/>
  <c r="AG115" i="30"/>
  <c r="AF115" i="30"/>
  <c r="AE115" i="30"/>
  <c r="AD115" i="30"/>
  <c r="AC115" i="30"/>
  <c r="AL114" i="30"/>
  <c r="AK114" i="30"/>
  <c r="AJ114" i="30"/>
  <c r="AI114" i="30"/>
  <c r="AH114" i="30"/>
  <c r="AG114" i="30"/>
  <c r="AF114" i="30"/>
  <c r="AE114" i="30"/>
  <c r="AD114" i="30"/>
  <c r="AC114" i="30"/>
  <c r="AC113" i="30"/>
  <c r="AL112" i="30"/>
  <c r="AK112" i="30"/>
  <c r="AJ112" i="30"/>
  <c r="AI112" i="30"/>
  <c r="AH112" i="30"/>
  <c r="AG112" i="30"/>
  <c r="AF112" i="30"/>
  <c r="AE112" i="30"/>
  <c r="AD112" i="30"/>
  <c r="AC112" i="30"/>
  <c r="AL111" i="30"/>
  <c r="AK111" i="30"/>
  <c r="AJ111" i="30"/>
  <c r="AI111" i="30"/>
  <c r="AH111" i="30"/>
  <c r="AG111" i="30"/>
  <c r="AF111" i="30"/>
  <c r="AE111" i="30"/>
  <c r="AD111" i="30"/>
  <c r="AC111" i="30"/>
  <c r="AL110" i="30"/>
  <c r="AK110" i="30"/>
  <c r="AJ110" i="30"/>
  <c r="AI110" i="30"/>
  <c r="AH110" i="30"/>
  <c r="AG110" i="30"/>
  <c r="AF110" i="30"/>
  <c r="AE110" i="30"/>
  <c r="AD110" i="30"/>
  <c r="AC110" i="30"/>
  <c r="AL109" i="30"/>
  <c r="AK109" i="30"/>
  <c r="AJ109" i="30"/>
  <c r="AI109" i="30"/>
  <c r="AH109" i="30"/>
  <c r="AG109" i="30"/>
  <c r="AF109" i="30"/>
  <c r="AE109" i="30"/>
  <c r="AD109" i="30"/>
  <c r="AC109" i="30"/>
  <c r="AC108" i="30"/>
  <c r="AL107" i="30"/>
  <c r="AK107" i="30"/>
  <c r="AJ107" i="30"/>
  <c r="AI107" i="30"/>
  <c r="AH107" i="30"/>
  <c r="AG107" i="30"/>
  <c r="AF107" i="30"/>
  <c r="AE107" i="30"/>
  <c r="AD107" i="30"/>
  <c r="AC107" i="30"/>
  <c r="AL106" i="30"/>
  <c r="AK106" i="30"/>
  <c r="AJ106" i="30"/>
  <c r="AI106" i="30"/>
  <c r="AH106" i="30"/>
  <c r="AG106" i="30"/>
  <c r="AF106" i="30"/>
  <c r="AE106" i="30"/>
  <c r="AD106" i="30"/>
  <c r="AC106" i="30"/>
  <c r="AL105" i="30"/>
  <c r="AK105" i="30"/>
  <c r="AJ105" i="30"/>
  <c r="AI105" i="30"/>
  <c r="AH105" i="30"/>
  <c r="AG105" i="30"/>
  <c r="AF105" i="30"/>
  <c r="AE105" i="30"/>
  <c r="AD105" i="30"/>
  <c r="AC105" i="30"/>
  <c r="AL104" i="30"/>
  <c r="AK104" i="30"/>
  <c r="AJ104" i="30"/>
  <c r="AI104" i="30"/>
  <c r="AH104" i="30"/>
  <c r="AG104" i="30"/>
  <c r="AF104" i="30"/>
  <c r="AE104" i="30"/>
  <c r="AD104" i="30"/>
  <c r="AC104" i="30"/>
  <c r="AC103" i="30"/>
  <c r="AL102" i="30"/>
  <c r="AK102" i="30"/>
  <c r="AJ102" i="30"/>
  <c r="AI102" i="30"/>
  <c r="AH102" i="30"/>
  <c r="AG102" i="30"/>
  <c r="AF102" i="30"/>
  <c r="AE102" i="30"/>
  <c r="AD102" i="30"/>
  <c r="AC102" i="30"/>
  <c r="AL101" i="30"/>
  <c r="AK101" i="30"/>
  <c r="AJ101" i="30"/>
  <c r="AI101" i="30"/>
  <c r="AH101" i="30"/>
  <c r="AG101" i="30"/>
  <c r="AF101" i="30"/>
  <c r="AE101" i="30"/>
  <c r="AD101" i="30"/>
  <c r="AC101" i="30"/>
  <c r="AC100" i="30"/>
  <c r="AL99" i="30"/>
  <c r="AK99" i="30"/>
  <c r="AJ99" i="30"/>
  <c r="AI99" i="30"/>
  <c r="AH99" i="30"/>
  <c r="AG99" i="30"/>
  <c r="AF99" i="30"/>
  <c r="AE99" i="30"/>
  <c r="AD99" i="30"/>
  <c r="AC99" i="30"/>
  <c r="AL98" i="30"/>
  <c r="AK98" i="30"/>
  <c r="AJ98" i="30"/>
  <c r="AI98" i="30"/>
  <c r="AH98" i="30"/>
  <c r="AG98" i="30"/>
  <c r="AF98" i="30"/>
  <c r="AE98" i="30"/>
  <c r="AD98" i="30"/>
  <c r="AC98" i="30"/>
  <c r="AL97" i="30"/>
  <c r="AK97" i="30"/>
  <c r="AJ97" i="30"/>
  <c r="AI97" i="30"/>
  <c r="AH97" i="30"/>
  <c r="AG97" i="30"/>
  <c r="AF97" i="30"/>
  <c r="AE97" i="30"/>
  <c r="AD97" i="30"/>
  <c r="AC97" i="30"/>
  <c r="AL96" i="30"/>
  <c r="AK96" i="30"/>
  <c r="AJ96" i="30"/>
  <c r="AI96" i="30"/>
  <c r="AH96" i="30"/>
  <c r="AG96" i="30"/>
  <c r="AF96" i="30"/>
  <c r="AE96" i="30"/>
  <c r="AD96" i="30"/>
  <c r="AC96" i="30"/>
  <c r="AL95" i="30"/>
  <c r="AK95" i="30"/>
  <c r="AJ95" i="30"/>
  <c r="AI95" i="30"/>
  <c r="AH95" i="30"/>
  <c r="AG95" i="30"/>
  <c r="AF95" i="30"/>
  <c r="AE95" i="30"/>
  <c r="AD95" i="30"/>
  <c r="AC95" i="30"/>
  <c r="AC94" i="30"/>
  <c r="AL93" i="30"/>
  <c r="AK93" i="30"/>
  <c r="AJ93" i="30"/>
  <c r="AI93" i="30"/>
  <c r="AH93" i="30"/>
  <c r="AG93" i="30"/>
  <c r="AF93" i="30"/>
  <c r="AE93" i="30"/>
  <c r="AC93" i="30"/>
  <c r="AD93" i="30"/>
  <c r="Y170" i="30"/>
  <c r="X170" i="30"/>
  <c r="W170" i="30"/>
  <c r="V170" i="30"/>
  <c r="U170" i="30"/>
  <c r="T170" i="30"/>
  <c r="S170" i="30"/>
  <c r="R170" i="30"/>
  <c r="Q170" i="30"/>
  <c r="P170" i="30"/>
  <c r="Y169" i="30"/>
  <c r="X169" i="30"/>
  <c r="W169" i="30"/>
  <c r="V169" i="30"/>
  <c r="U169" i="30"/>
  <c r="T169" i="30"/>
  <c r="S169" i="30"/>
  <c r="R169" i="30"/>
  <c r="Q169" i="30"/>
  <c r="P169" i="30"/>
  <c r="Y168" i="30"/>
  <c r="X168" i="30"/>
  <c r="W168" i="30"/>
  <c r="V168" i="30"/>
  <c r="U168" i="30"/>
  <c r="T168" i="30"/>
  <c r="S168" i="30"/>
  <c r="R168" i="30"/>
  <c r="Q168" i="30"/>
  <c r="P168" i="30"/>
  <c r="Y167" i="30"/>
  <c r="X167" i="30"/>
  <c r="W167" i="30"/>
  <c r="V167" i="30"/>
  <c r="U167" i="30"/>
  <c r="T167" i="30"/>
  <c r="S167" i="30"/>
  <c r="R167" i="30"/>
  <c r="Q167" i="30"/>
  <c r="P167" i="30"/>
  <c r="P166" i="30"/>
  <c r="Y165" i="30"/>
  <c r="X165" i="30"/>
  <c r="W165" i="30"/>
  <c r="V165" i="30"/>
  <c r="U165" i="30"/>
  <c r="T165" i="30"/>
  <c r="S165" i="30"/>
  <c r="R165" i="30"/>
  <c r="Q165" i="30"/>
  <c r="P165" i="30"/>
  <c r="Y164" i="30"/>
  <c r="X164" i="30"/>
  <c r="W164" i="30"/>
  <c r="V164" i="30"/>
  <c r="U164" i="30"/>
  <c r="T164" i="30"/>
  <c r="S164" i="30"/>
  <c r="R164" i="30"/>
  <c r="Q164" i="30"/>
  <c r="P164" i="30"/>
  <c r="Y163" i="30"/>
  <c r="X163" i="30"/>
  <c r="W163" i="30"/>
  <c r="V163" i="30"/>
  <c r="U163" i="30"/>
  <c r="T163" i="30"/>
  <c r="S163" i="30"/>
  <c r="R163" i="30"/>
  <c r="Q163" i="30"/>
  <c r="P163" i="30"/>
  <c r="Y162" i="30"/>
  <c r="X162" i="30"/>
  <c r="W162" i="30"/>
  <c r="V162" i="30"/>
  <c r="U162" i="30"/>
  <c r="T162" i="30"/>
  <c r="S162" i="30"/>
  <c r="R162" i="30"/>
  <c r="Q162" i="30"/>
  <c r="P162" i="30"/>
  <c r="P161" i="30"/>
  <c r="Y160" i="30"/>
  <c r="X160" i="30"/>
  <c r="W160" i="30"/>
  <c r="V160" i="30"/>
  <c r="U160" i="30"/>
  <c r="T160" i="30"/>
  <c r="S160" i="30"/>
  <c r="R160" i="30"/>
  <c r="Q160" i="30"/>
  <c r="P160" i="30"/>
  <c r="Y159" i="30"/>
  <c r="X159" i="30"/>
  <c r="W159" i="30"/>
  <c r="V159" i="30"/>
  <c r="U159" i="30"/>
  <c r="T159" i="30"/>
  <c r="S159" i="30"/>
  <c r="R159" i="30"/>
  <c r="Q159" i="30"/>
  <c r="P159" i="30"/>
  <c r="Y158" i="30"/>
  <c r="X158" i="30"/>
  <c r="W158" i="30"/>
  <c r="V158" i="30"/>
  <c r="U158" i="30"/>
  <c r="T158" i="30"/>
  <c r="S158" i="30"/>
  <c r="R158" i="30"/>
  <c r="Q158" i="30"/>
  <c r="P158" i="30"/>
  <c r="Y157" i="30"/>
  <c r="X157" i="30"/>
  <c r="W157" i="30"/>
  <c r="V157" i="30"/>
  <c r="U157" i="30"/>
  <c r="T157" i="30"/>
  <c r="S157" i="30"/>
  <c r="R157" i="30"/>
  <c r="Q157" i="30"/>
  <c r="P157" i="30"/>
  <c r="P156" i="30"/>
  <c r="Y155" i="30"/>
  <c r="X155" i="30"/>
  <c r="W155" i="30"/>
  <c r="V155" i="30"/>
  <c r="U155" i="30"/>
  <c r="T155" i="30"/>
  <c r="S155" i="30"/>
  <c r="R155" i="30"/>
  <c r="Q155" i="30"/>
  <c r="P155" i="30"/>
  <c r="Y154" i="30"/>
  <c r="X154" i="30"/>
  <c r="W154" i="30"/>
  <c r="V154" i="30"/>
  <c r="U154" i="30"/>
  <c r="T154" i="30"/>
  <c r="S154" i="30"/>
  <c r="R154" i="30"/>
  <c r="Q154" i="30"/>
  <c r="P154" i="30"/>
  <c r="Y153" i="30"/>
  <c r="X153" i="30"/>
  <c r="W153" i="30"/>
  <c r="V153" i="30"/>
  <c r="U153" i="30"/>
  <c r="T153" i="30"/>
  <c r="S153" i="30"/>
  <c r="R153" i="30"/>
  <c r="Q153" i="30"/>
  <c r="P153" i="30"/>
  <c r="Y152" i="30"/>
  <c r="X152" i="30"/>
  <c r="W152" i="30"/>
  <c r="V152" i="30"/>
  <c r="U152" i="30"/>
  <c r="T152" i="30"/>
  <c r="S152" i="30"/>
  <c r="R152" i="30"/>
  <c r="Q152" i="30"/>
  <c r="P152" i="30"/>
  <c r="P151" i="30"/>
  <c r="Y150" i="30"/>
  <c r="X150" i="30"/>
  <c r="W150" i="30"/>
  <c r="V150" i="30"/>
  <c r="U150" i="30"/>
  <c r="T150" i="30"/>
  <c r="S150" i="30"/>
  <c r="R150" i="30"/>
  <c r="Q150" i="30"/>
  <c r="P150" i="30"/>
  <c r="Y149" i="30"/>
  <c r="X149" i="30"/>
  <c r="W149" i="30"/>
  <c r="V149" i="30"/>
  <c r="U149" i="30"/>
  <c r="T149" i="30"/>
  <c r="S149" i="30"/>
  <c r="R149" i="30"/>
  <c r="Q149" i="30"/>
  <c r="P149" i="30"/>
  <c r="P148" i="30"/>
  <c r="Y147" i="30"/>
  <c r="X147" i="30"/>
  <c r="W147" i="30"/>
  <c r="V147" i="30"/>
  <c r="U147" i="30"/>
  <c r="T147" i="30"/>
  <c r="S147" i="30"/>
  <c r="R147" i="30"/>
  <c r="Q147" i="30"/>
  <c r="P147" i="30"/>
  <c r="Y146" i="30"/>
  <c r="X146" i="30"/>
  <c r="W146" i="30"/>
  <c r="V146" i="30"/>
  <c r="U146" i="30"/>
  <c r="T146" i="30"/>
  <c r="S146" i="30"/>
  <c r="R146" i="30"/>
  <c r="Q146" i="30"/>
  <c r="P146" i="30"/>
  <c r="Y145" i="30"/>
  <c r="X145" i="30"/>
  <c r="W145" i="30"/>
  <c r="V145" i="30"/>
  <c r="U145" i="30"/>
  <c r="T145" i="30"/>
  <c r="S145" i="30"/>
  <c r="R145" i="30"/>
  <c r="Q145" i="30"/>
  <c r="P145" i="30"/>
  <c r="Y144" i="30"/>
  <c r="X144" i="30"/>
  <c r="W144" i="30"/>
  <c r="V144" i="30"/>
  <c r="U144" i="30"/>
  <c r="T144" i="30"/>
  <c r="S144" i="30"/>
  <c r="R144" i="30"/>
  <c r="Q144" i="30"/>
  <c r="P144" i="30"/>
  <c r="Y143" i="30"/>
  <c r="X143" i="30"/>
  <c r="W143" i="30"/>
  <c r="V143" i="30"/>
  <c r="U143" i="30"/>
  <c r="T143" i="30"/>
  <c r="S143" i="30"/>
  <c r="R143" i="30"/>
  <c r="Q143" i="30"/>
  <c r="P143" i="30"/>
  <c r="P142" i="30"/>
  <c r="Y141" i="30"/>
  <c r="X141" i="30"/>
  <c r="W141" i="30"/>
  <c r="V141" i="30"/>
  <c r="U141" i="30"/>
  <c r="T141" i="30"/>
  <c r="S141" i="30"/>
  <c r="R141" i="30"/>
  <c r="Q141" i="30"/>
  <c r="P141" i="30"/>
  <c r="Y140" i="30"/>
  <c r="X140" i="30"/>
  <c r="W140" i="30"/>
  <c r="V140" i="30"/>
  <c r="U140" i="30"/>
  <c r="T140" i="30"/>
  <c r="S140" i="30"/>
  <c r="R140" i="30"/>
  <c r="Q140" i="30"/>
  <c r="P140" i="30"/>
  <c r="Y139" i="30"/>
  <c r="X139" i="30"/>
  <c r="W139" i="30"/>
  <c r="V139" i="30"/>
  <c r="U139" i="30"/>
  <c r="T139" i="30"/>
  <c r="S139" i="30"/>
  <c r="R139" i="30"/>
  <c r="Q139" i="30"/>
  <c r="P139" i="30"/>
  <c r="Y138" i="30"/>
  <c r="X138" i="30"/>
  <c r="W138" i="30"/>
  <c r="V138" i="30"/>
  <c r="U138" i="30"/>
  <c r="T138" i="30"/>
  <c r="S138" i="30"/>
  <c r="R138" i="30"/>
  <c r="Q138" i="30"/>
  <c r="P138" i="30"/>
  <c r="Y137" i="30"/>
  <c r="X137" i="30"/>
  <c r="W137" i="30"/>
  <c r="V137" i="30"/>
  <c r="U137" i="30"/>
  <c r="T137" i="30"/>
  <c r="S137" i="30"/>
  <c r="R137" i="30"/>
  <c r="Q137" i="30"/>
  <c r="P137" i="30"/>
  <c r="P136" i="30"/>
  <c r="Y135" i="30"/>
  <c r="X135" i="30"/>
  <c r="W135" i="30"/>
  <c r="V135" i="30"/>
  <c r="U135" i="30"/>
  <c r="T135" i="30"/>
  <c r="S135" i="30"/>
  <c r="R135" i="30"/>
  <c r="Q135" i="30"/>
  <c r="P135" i="30"/>
  <c r="Y134" i="30"/>
  <c r="X134" i="30"/>
  <c r="W134" i="30"/>
  <c r="V134" i="30"/>
  <c r="U134" i="30"/>
  <c r="T134" i="30"/>
  <c r="S134" i="30"/>
  <c r="R134" i="30"/>
  <c r="Q134" i="30"/>
  <c r="P134" i="30"/>
  <c r="Y133" i="30"/>
  <c r="X133" i="30"/>
  <c r="W133" i="30"/>
  <c r="V133" i="30"/>
  <c r="U133" i="30"/>
  <c r="T133" i="30"/>
  <c r="S133" i="30"/>
  <c r="R133" i="30"/>
  <c r="Q133" i="30"/>
  <c r="P133" i="30"/>
  <c r="Y132" i="30"/>
  <c r="X132" i="30"/>
  <c r="W132" i="30"/>
  <c r="V132" i="30"/>
  <c r="U132" i="30"/>
  <c r="T132" i="30"/>
  <c r="S132" i="30"/>
  <c r="R132" i="30"/>
  <c r="Q132" i="30"/>
  <c r="P132" i="30"/>
  <c r="Y131" i="30"/>
  <c r="X131" i="30"/>
  <c r="W131" i="30"/>
  <c r="V131" i="30"/>
  <c r="U131" i="30"/>
  <c r="T131" i="30"/>
  <c r="S131" i="30"/>
  <c r="R131" i="30"/>
  <c r="Q131" i="30"/>
  <c r="P131" i="30"/>
  <c r="Y130" i="30"/>
  <c r="X130" i="30"/>
  <c r="W130" i="30"/>
  <c r="V130" i="30"/>
  <c r="U130" i="30"/>
  <c r="T130" i="30"/>
  <c r="S130" i="30"/>
  <c r="R130" i="30"/>
  <c r="Q130" i="30"/>
  <c r="P130" i="30"/>
  <c r="Y129" i="30"/>
  <c r="X129" i="30"/>
  <c r="W129" i="30"/>
  <c r="V129" i="30"/>
  <c r="U129" i="30"/>
  <c r="T129" i="30"/>
  <c r="S129" i="30"/>
  <c r="R129" i="30"/>
  <c r="Q129" i="30"/>
  <c r="P129" i="30"/>
  <c r="Y128" i="30"/>
  <c r="X128" i="30"/>
  <c r="W128" i="30"/>
  <c r="V128" i="30"/>
  <c r="U128" i="30"/>
  <c r="T128" i="30"/>
  <c r="S128" i="30"/>
  <c r="R128" i="30"/>
  <c r="Q128" i="30"/>
  <c r="P128" i="30"/>
  <c r="P127" i="30"/>
  <c r="Y126" i="30"/>
  <c r="X126" i="30"/>
  <c r="W126" i="30"/>
  <c r="V126" i="30"/>
  <c r="U126" i="30"/>
  <c r="T126" i="30"/>
  <c r="S126" i="30"/>
  <c r="R126" i="30"/>
  <c r="Q126" i="30"/>
  <c r="P126" i="30"/>
  <c r="Y125" i="30"/>
  <c r="X125" i="30"/>
  <c r="W125" i="30"/>
  <c r="V125" i="30"/>
  <c r="U125" i="30"/>
  <c r="T125" i="30"/>
  <c r="S125" i="30"/>
  <c r="R125" i="30"/>
  <c r="Q125" i="30"/>
  <c r="P125" i="30"/>
  <c r="Y124" i="30"/>
  <c r="X124" i="30"/>
  <c r="W124" i="30"/>
  <c r="V124" i="30"/>
  <c r="U124" i="30"/>
  <c r="T124" i="30"/>
  <c r="S124" i="30"/>
  <c r="R124" i="30"/>
  <c r="Q124" i="30"/>
  <c r="P124" i="30"/>
  <c r="Y123" i="30"/>
  <c r="X123" i="30"/>
  <c r="W123" i="30"/>
  <c r="V123" i="30"/>
  <c r="U123" i="30"/>
  <c r="T123" i="30"/>
  <c r="S123" i="30"/>
  <c r="R123" i="30"/>
  <c r="Q123" i="30"/>
  <c r="P123" i="30"/>
  <c r="Y122" i="30"/>
  <c r="X122" i="30"/>
  <c r="W122" i="30"/>
  <c r="V122" i="30"/>
  <c r="U122" i="30"/>
  <c r="T122" i="30"/>
  <c r="S122" i="30"/>
  <c r="R122" i="30"/>
  <c r="Q122" i="30"/>
  <c r="P122" i="30"/>
  <c r="Y121" i="30"/>
  <c r="X121" i="30"/>
  <c r="W121" i="30"/>
  <c r="V121" i="30"/>
  <c r="U121" i="30"/>
  <c r="T121" i="30"/>
  <c r="S121" i="30"/>
  <c r="R121" i="30"/>
  <c r="Q121" i="30"/>
  <c r="P121" i="30"/>
  <c r="Y120" i="30"/>
  <c r="X120" i="30"/>
  <c r="W120" i="30"/>
  <c r="V120" i="30"/>
  <c r="U120" i="30"/>
  <c r="T120" i="30"/>
  <c r="S120" i="30"/>
  <c r="R120" i="30"/>
  <c r="Q120" i="30"/>
  <c r="P120" i="30"/>
  <c r="Y119" i="30"/>
  <c r="X119" i="30"/>
  <c r="W119" i="30"/>
  <c r="V119" i="30"/>
  <c r="U119" i="30"/>
  <c r="T119" i="30"/>
  <c r="S119" i="30"/>
  <c r="R119" i="30"/>
  <c r="Q119" i="30"/>
  <c r="P119" i="30"/>
  <c r="P118" i="30"/>
  <c r="Y117" i="30"/>
  <c r="X117" i="30"/>
  <c r="W117" i="30"/>
  <c r="V117" i="30"/>
  <c r="U117" i="30"/>
  <c r="T117" i="30"/>
  <c r="S117" i="30"/>
  <c r="R117" i="30"/>
  <c r="Q117" i="30"/>
  <c r="P117" i="30"/>
  <c r="Y116" i="30"/>
  <c r="X116" i="30"/>
  <c r="W116" i="30"/>
  <c r="V116" i="30"/>
  <c r="U116" i="30"/>
  <c r="T116" i="30"/>
  <c r="S116" i="30"/>
  <c r="R116" i="30"/>
  <c r="Q116" i="30"/>
  <c r="P116" i="30"/>
  <c r="Y115" i="30"/>
  <c r="X115" i="30"/>
  <c r="W115" i="30"/>
  <c r="V115" i="30"/>
  <c r="U115" i="30"/>
  <c r="T115" i="30"/>
  <c r="S115" i="30"/>
  <c r="R115" i="30"/>
  <c r="Q115" i="30"/>
  <c r="P115" i="30"/>
  <c r="Y114" i="30"/>
  <c r="X114" i="30"/>
  <c r="W114" i="30"/>
  <c r="V114" i="30"/>
  <c r="U114" i="30"/>
  <c r="T114" i="30"/>
  <c r="S114" i="30"/>
  <c r="R114" i="30"/>
  <c r="Q114" i="30"/>
  <c r="P114" i="30"/>
  <c r="P113" i="30"/>
  <c r="Y112" i="30"/>
  <c r="X112" i="30"/>
  <c r="W112" i="30"/>
  <c r="V112" i="30"/>
  <c r="U112" i="30"/>
  <c r="T112" i="30"/>
  <c r="S112" i="30"/>
  <c r="R112" i="30"/>
  <c r="Q112" i="30"/>
  <c r="P112" i="30"/>
  <c r="Y111" i="30"/>
  <c r="X111" i="30"/>
  <c r="W111" i="30"/>
  <c r="V111" i="30"/>
  <c r="U111" i="30"/>
  <c r="T111" i="30"/>
  <c r="S111" i="30"/>
  <c r="R111" i="30"/>
  <c r="Q111" i="30"/>
  <c r="P111" i="30"/>
  <c r="Y110" i="30"/>
  <c r="X110" i="30"/>
  <c r="W110" i="30"/>
  <c r="V110" i="30"/>
  <c r="U110" i="30"/>
  <c r="T110" i="30"/>
  <c r="S110" i="30"/>
  <c r="R110" i="30"/>
  <c r="Q110" i="30"/>
  <c r="P110" i="30"/>
  <c r="Y109" i="30"/>
  <c r="X109" i="30"/>
  <c r="W109" i="30"/>
  <c r="V109" i="30"/>
  <c r="U109" i="30"/>
  <c r="T109" i="30"/>
  <c r="S109" i="30"/>
  <c r="R109" i="30"/>
  <c r="Q109" i="30"/>
  <c r="P109" i="30"/>
  <c r="P108" i="30"/>
  <c r="Y107" i="30"/>
  <c r="X107" i="30"/>
  <c r="W107" i="30"/>
  <c r="V107" i="30"/>
  <c r="U107" i="30"/>
  <c r="T107" i="30"/>
  <c r="S107" i="30"/>
  <c r="R107" i="30"/>
  <c r="Q107" i="30"/>
  <c r="P107" i="30"/>
  <c r="Y106" i="30"/>
  <c r="X106" i="30"/>
  <c r="W106" i="30"/>
  <c r="V106" i="30"/>
  <c r="U106" i="30"/>
  <c r="T106" i="30"/>
  <c r="S106" i="30"/>
  <c r="R106" i="30"/>
  <c r="Q106" i="30"/>
  <c r="P106" i="30"/>
  <c r="Y105" i="30"/>
  <c r="X105" i="30"/>
  <c r="W105" i="30"/>
  <c r="V105" i="30"/>
  <c r="U105" i="30"/>
  <c r="T105" i="30"/>
  <c r="S105" i="30"/>
  <c r="R105" i="30"/>
  <c r="Q105" i="30"/>
  <c r="P105" i="30"/>
  <c r="Y104" i="30"/>
  <c r="X104" i="30"/>
  <c r="W104" i="30"/>
  <c r="V104" i="30"/>
  <c r="U104" i="30"/>
  <c r="T104" i="30"/>
  <c r="S104" i="30"/>
  <c r="R104" i="30"/>
  <c r="Q104" i="30"/>
  <c r="P104" i="30"/>
  <c r="P103" i="30"/>
  <c r="Y102" i="30"/>
  <c r="X102" i="30"/>
  <c r="W102" i="30"/>
  <c r="V102" i="30"/>
  <c r="U102" i="30"/>
  <c r="T102" i="30"/>
  <c r="S102" i="30"/>
  <c r="R102" i="30"/>
  <c r="Q102" i="30"/>
  <c r="P102" i="30"/>
  <c r="Y101" i="30"/>
  <c r="X101" i="30"/>
  <c r="W101" i="30"/>
  <c r="V101" i="30"/>
  <c r="U101" i="30"/>
  <c r="T101" i="30"/>
  <c r="S101" i="30"/>
  <c r="R101" i="30"/>
  <c r="Q101" i="30"/>
  <c r="P101" i="30"/>
  <c r="P100" i="30"/>
  <c r="Y99" i="30"/>
  <c r="X99" i="30"/>
  <c r="W99" i="30"/>
  <c r="V99" i="30"/>
  <c r="U99" i="30"/>
  <c r="T99" i="30"/>
  <c r="S99" i="30"/>
  <c r="R99" i="30"/>
  <c r="Q99" i="30"/>
  <c r="P99" i="30"/>
  <c r="Y98" i="30"/>
  <c r="X98" i="30"/>
  <c r="W98" i="30"/>
  <c r="V98" i="30"/>
  <c r="U98" i="30"/>
  <c r="T98" i="30"/>
  <c r="S98" i="30"/>
  <c r="R98" i="30"/>
  <c r="Q98" i="30"/>
  <c r="P98" i="30"/>
  <c r="Y97" i="30"/>
  <c r="X97" i="30"/>
  <c r="W97" i="30"/>
  <c r="V97" i="30"/>
  <c r="U97" i="30"/>
  <c r="T97" i="30"/>
  <c r="S97" i="30"/>
  <c r="R97" i="30"/>
  <c r="Q97" i="30"/>
  <c r="P97" i="30"/>
  <c r="Y96" i="30"/>
  <c r="X96" i="30"/>
  <c r="W96" i="30"/>
  <c r="V96" i="30"/>
  <c r="U96" i="30"/>
  <c r="T96" i="30"/>
  <c r="S96" i="30"/>
  <c r="R96" i="30"/>
  <c r="Q96" i="30"/>
  <c r="P96" i="30"/>
  <c r="Y95" i="30"/>
  <c r="X95" i="30"/>
  <c r="W95" i="30"/>
  <c r="V95" i="30"/>
  <c r="U95" i="30"/>
  <c r="T95" i="30"/>
  <c r="S95" i="30"/>
  <c r="R95" i="30"/>
  <c r="Q95" i="30"/>
  <c r="P95" i="30"/>
  <c r="P94" i="30"/>
  <c r="Y93" i="30"/>
  <c r="X93" i="30"/>
  <c r="W93" i="30"/>
  <c r="V93" i="30"/>
  <c r="U93" i="30"/>
  <c r="T93" i="30"/>
  <c r="S93" i="30"/>
  <c r="R93" i="30"/>
  <c r="P93" i="30"/>
  <c r="Q93" i="30"/>
  <c r="L170" i="30"/>
  <c r="K170" i="30"/>
  <c r="J170" i="30"/>
  <c r="I170" i="30"/>
  <c r="H170" i="30"/>
  <c r="G170" i="30"/>
  <c r="F170" i="30"/>
  <c r="E170" i="30"/>
  <c r="D170" i="30"/>
  <c r="C170" i="30"/>
  <c r="L169" i="30"/>
  <c r="K169" i="30"/>
  <c r="J169" i="30"/>
  <c r="I169" i="30"/>
  <c r="H169" i="30"/>
  <c r="G169" i="30"/>
  <c r="F169" i="30"/>
  <c r="E169" i="30"/>
  <c r="D169" i="30"/>
  <c r="C169" i="30"/>
  <c r="L168" i="30"/>
  <c r="K168" i="30"/>
  <c r="J168" i="30"/>
  <c r="I168" i="30"/>
  <c r="H168" i="30"/>
  <c r="G168" i="30"/>
  <c r="F168" i="30"/>
  <c r="E168" i="30"/>
  <c r="D168" i="30"/>
  <c r="C168" i="30"/>
  <c r="L167" i="30"/>
  <c r="K167" i="30"/>
  <c r="J167" i="30"/>
  <c r="I167" i="30"/>
  <c r="H167" i="30"/>
  <c r="G167" i="30"/>
  <c r="F167" i="30"/>
  <c r="E167" i="30"/>
  <c r="D167" i="30"/>
  <c r="C167" i="30"/>
  <c r="C166" i="30"/>
  <c r="L165" i="30"/>
  <c r="K165" i="30"/>
  <c r="J165" i="30"/>
  <c r="I165" i="30"/>
  <c r="H165" i="30"/>
  <c r="G165" i="30"/>
  <c r="F165" i="30"/>
  <c r="E165" i="30"/>
  <c r="D165" i="30"/>
  <c r="C165" i="30"/>
  <c r="L164" i="30"/>
  <c r="K164" i="30"/>
  <c r="J164" i="30"/>
  <c r="I164" i="30"/>
  <c r="H164" i="30"/>
  <c r="G164" i="30"/>
  <c r="F164" i="30"/>
  <c r="E164" i="30"/>
  <c r="D164" i="30"/>
  <c r="C164" i="30"/>
  <c r="L163" i="30"/>
  <c r="K163" i="30"/>
  <c r="J163" i="30"/>
  <c r="I163" i="30"/>
  <c r="H163" i="30"/>
  <c r="G163" i="30"/>
  <c r="F163" i="30"/>
  <c r="E163" i="30"/>
  <c r="D163" i="30"/>
  <c r="C163" i="30"/>
  <c r="L162" i="30"/>
  <c r="K162" i="30"/>
  <c r="J162" i="30"/>
  <c r="I162" i="30"/>
  <c r="H162" i="30"/>
  <c r="G162" i="30"/>
  <c r="F162" i="30"/>
  <c r="E162" i="30"/>
  <c r="D162" i="30"/>
  <c r="C162" i="30"/>
  <c r="C161" i="30"/>
  <c r="L160" i="30"/>
  <c r="K160" i="30"/>
  <c r="J160" i="30"/>
  <c r="I160" i="30"/>
  <c r="H160" i="30"/>
  <c r="G160" i="30"/>
  <c r="F160" i="30"/>
  <c r="E160" i="30"/>
  <c r="D160" i="30"/>
  <c r="C160" i="30"/>
  <c r="L159" i="30"/>
  <c r="K159" i="30"/>
  <c r="J159" i="30"/>
  <c r="I159" i="30"/>
  <c r="H159" i="30"/>
  <c r="G159" i="30"/>
  <c r="F159" i="30"/>
  <c r="E159" i="30"/>
  <c r="D159" i="30"/>
  <c r="C159" i="30"/>
  <c r="L158" i="30"/>
  <c r="K158" i="30"/>
  <c r="J158" i="30"/>
  <c r="I158" i="30"/>
  <c r="H158" i="30"/>
  <c r="G158" i="30"/>
  <c r="F158" i="30"/>
  <c r="E158" i="30"/>
  <c r="D158" i="30"/>
  <c r="C158" i="30"/>
  <c r="L157" i="30"/>
  <c r="K157" i="30"/>
  <c r="J157" i="30"/>
  <c r="I157" i="30"/>
  <c r="H157" i="30"/>
  <c r="G157" i="30"/>
  <c r="F157" i="30"/>
  <c r="E157" i="30"/>
  <c r="D157" i="30"/>
  <c r="C157" i="30"/>
  <c r="C156" i="30"/>
  <c r="L155" i="30"/>
  <c r="K155" i="30"/>
  <c r="J155" i="30"/>
  <c r="I155" i="30"/>
  <c r="H155" i="30"/>
  <c r="G155" i="30"/>
  <c r="F155" i="30"/>
  <c r="E155" i="30"/>
  <c r="D155" i="30"/>
  <c r="C155" i="30"/>
  <c r="L154" i="30"/>
  <c r="K154" i="30"/>
  <c r="J154" i="30"/>
  <c r="I154" i="30"/>
  <c r="H154" i="30"/>
  <c r="G154" i="30"/>
  <c r="F154" i="30"/>
  <c r="E154" i="30"/>
  <c r="D154" i="30"/>
  <c r="C154" i="30"/>
  <c r="L153" i="30"/>
  <c r="K153" i="30"/>
  <c r="J153" i="30"/>
  <c r="I153" i="30"/>
  <c r="H153" i="30"/>
  <c r="G153" i="30"/>
  <c r="F153" i="30"/>
  <c r="E153" i="30"/>
  <c r="D153" i="30"/>
  <c r="C153" i="30"/>
  <c r="L152" i="30"/>
  <c r="K152" i="30"/>
  <c r="J152" i="30"/>
  <c r="I152" i="30"/>
  <c r="H152" i="30"/>
  <c r="G152" i="30"/>
  <c r="F152" i="30"/>
  <c r="E152" i="30"/>
  <c r="D152" i="30"/>
  <c r="C152" i="30"/>
  <c r="C151" i="30"/>
  <c r="L150" i="30"/>
  <c r="K150" i="30"/>
  <c r="J150" i="30"/>
  <c r="I150" i="30"/>
  <c r="H150" i="30"/>
  <c r="G150" i="30"/>
  <c r="F150" i="30"/>
  <c r="E150" i="30"/>
  <c r="D150" i="30"/>
  <c r="C150" i="30"/>
  <c r="L149" i="30"/>
  <c r="K149" i="30"/>
  <c r="J149" i="30"/>
  <c r="I149" i="30"/>
  <c r="H149" i="30"/>
  <c r="G149" i="30"/>
  <c r="F149" i="30"/>
  <c r="E149" i="30"/>
  <c r="D149" i="30"/>
  <c r="C149" i="30"/>
  <c r="C148" i="30"/>
  <c r="L147" i="30"/>
  <c r="K147" i="30"/>
  <c r="J147" i="30"/>
  <c r="I147" i="30"/>
  <c r="H147" i="30"/>
  <c r="G147" i="30"/>
  <c r="F147" i="30"/>
  <c r="E147" i="30"/>
  <c r="D147" i="30"/>
  <c r="C147" i="30"/>
  <c r="L146" i="30"/>
  <c r="K146" i="30"/>
  <c r="J146" i="30"/>
  <c r="I146" i="30"/>
  <c r="H146" i="30"/>
  <c r="G146" i="30"/>
  <c r="F146" i="30"/>
  <c r="E146" i="30"/>
  <c r="D146" i="30"/>
  <c r="C146" i="30"/>
  <c r="L145" i="30"/>
  <c r="K145" i="30"/>
  <c r="J145" i="30"/>
  <c r="I145" i="30"/>
  <c r="H145" i="30"/>
  <c r="G145" i="30"/>
  <c r="F145" i="30"/>
  <c r="E145" i="30"/>
  <c r="D145" i="30"/>
  <c r="C145" i="30"/>
  <c r="L144" i="30"/>
  <c r="K144" i="30"/>
  <c r="J144" i="30"/>
  <c r="I144" i="30"/>
  <c r="H144" i="30"/>
  <c r="G144" i="30"/>
  <c r="F144" i="30"/>
  <c r="E144" i="30"/>
  <c r="D144" i="30"/>
  <c r="C144" i="30"/>
  <c r="L143" i="30"/>
  <c r="K143" i="30"/>
  <c r="J143" i="30"/>
  <c r="I143" i="30"/>
  <c r="H143" i="30"/>
  <c r="G143" i="30"/>
  <c r="F143" i="30"/>
  <c r="E143" i="30"/>
  <c r="D143" i="30"/>
  <c r="C143" i="30"/>
  <c r="C142" i="30"/>
  <c r="L141" i="30"/>
  <c r="K141" i="30"/>
  <c r="J141" i="30"/>
  <c r="I141" i="30"/>
  <c r="H141" i="30"/>
  <c r="G141" i="30"/>
  <c r="F141" i="30"/>
  <c r="E141" i="30"/>
  <c r="D141" i="30"/>
  <c r="C141" i="30"/>
  <c r="L140" i="30"/>
  <c r="K140" i="30"/>
  <c r="J140" i="30"/>
  <c r="I140" i="30"/>
  <c r="H140" i="30"/>
  <c r="G140" i="30"/>
  <c r="F140" i="30"/>
  <c r="E140" i="30"/>
  <c r="D140" i="30"/>
  <c r="C140" i="30"/>
  <c r="L139" i="30"/>
  <c r="K139" i="30"/>
  <c r="J139" i="30"/>
  <c r="I139" i="30"/>
  <c r="H139" i="30"/>
  <c r="G139" i="30"/>
  <c r="F139" i="30"/>
  <c r="E139" i="30"/>
  <c r="D139" i="30"/>
  <c r="C139" i="30"/>
  <c r="L138" i="30"/>
  <c r="K138" i="30"/>
  <c r="J138" i="30"/>
  <c r="I138" i="30"/>
  <c r="H138" i="30"/>
  <c r="G138" i="30"/>
  <c r="F138" i="30"/>
  <c r="E138" i="30"/>
  <c r="D138" i="30"/>
  <c r="C138" i="30"/>
  <c r="L137" i="30"/>
  <c r="K137" i="30"/>
  <c r="J137" i="30"/>
  <c r="I137" i="30"/>
  <c r="H137" i="30"/>
  <c r="G137" i="30"/>
  <c r="F137" i="30"/>
  <c r="E137" i="30"/>
  <c r="D137" i="30"/>
  <c r="C137" i="30"/>
  <c r="C136" i="30"/>
  <c r="L135" i="30"/>
  <c r="K135" i="30"/>
  <c r="J135" i="30"/>
  <c r="I135" i="30"/>
  <c r="H135" i="30"/>
  <c r="G135" i="30"/>
  <c r="F135" i="30"/>
  <c r="E135" i="30"/>
  <c r="D135" i="30"/>
  <c r="C135" i="30"/>
  <c r="L134" i="30"/>
  <c r="K134" i="30"/>
  <c r="J134" i="30"/>
  <c r="I134" i="30"/>
  <c r="H134" i="30"/>
  <c r="G134" i="30"/>
  <c r="F134" i="30"/>
  <c r="E134" i="30"/>
  <c r="D134" i="30"/>
  <c r="C134" i="30"/>
  <c r="L133" i="30"/>
  <c r="K133" i="30"/>
  <c r="J133" i="30"/>
  <c r="I133" i="30"/>
  <c r="H133" i="30"/>
  <c r="G133" i="30"/>
  <c r="F133" i="30"/>
  <c r="E133" i="30"/>
  <c r="D133" i="30"/>
  <c r="C133" i="30"/>
  <c r="L132" i="30"/>
  <c r="K132" i="30"/>
  <c r="J132" i="30"/>
  <c r="I132" i="30"/>
  <c r="H132" i="30"/>
  <c r="G132" i="30"/>
  <c r="F132" i="30"/>
  <c r="E132" i="30"/>
  <c r="D132" i="30"/>
  <c r="C132" i="30"/>
  <c r="L131" i="30"/>
  <c r="K131" i="30"/>
  <c r="J131" i="30"/>
  <c r="I131" i="30"/>
  <c r="H131" i="30"/>
  <c r="G131" i="30"/>
  <c r="F131" i="30"/>
  <c r="E131" i="30"/>
  <c r="D131" i="30"/>
  <c r="C131" i="30"/>
  <c r="L130" i="30"/>
  <c r="K130" i="30"/>
  <c r="J130" i="30"/>
  <c r="I130" i="30"/>
  <c r="H130" i="30"/>
  <c r="G130" i="30"/>
  <c r="F130" i="30"/>
  <c r="E130" i="30"/>
  <c r="D130" i="30"/>
  <c r="C130" i="30"/>
  <c r="L129" i="30"/>
  <c r="K129" i="30"/>
  <c r="J129" i="30"/>
  <c r="I129" i="30"/>
  <c r="H129" i="30"/>
  <c r="G129" i="30"/>
  <c r="F129" i="30"/>
  <c r="E129" i="30"/>
  <c r="D129" i="30"/>
  <c r="C129" i="30"/>
  <c r="L128" i="30"/>
  <c r="K128" i="30"/>
  <c r="J128" i="30"/>
  <c r="I128" i="30"/>
  <c r="H128" i="30"/>
  <c r="G128" i="30"/>
  <c r="F128" i="30"/>
  <c r="E128" i="30"/>
  <c r="D128" i="30"/>
  <c r="C128" i="30"/>
  <c r="C127" i="30"/>
  <c r="L126" i="30"/>
  <c r="K126" i="30"/>
  <c r="J126" i="30"/>
  <c r="I126" i="30"/>
  <c r="H126" i="30"/>
  <c r="G126" i="30"/>
  <c r="F126" i="30"/>
  <c r="E126" i="30"/>
  <c r="D126" i="30"/>
  <c r="C126" i="30"/>
  <c r="L125" i="30"/>
  <c r="K125" i="30"/>
  <c r="J125" i="30"/>
  <c r="I125" i="30"/>
  <c r="H125" i="30"/>
  <c r="G125" i="30"/>
  <c r="F125" i="30"/>
  <c r="E125" i="30"/>
  <c r="D125" i="30"/>
  <c r="C125" i="30"/>
  <c r="L124" i="30"/>
  <c r="K124" i="30"/>
  <c r="J124" i="30"/>
  <c r="I124" i="30"/>
  <c r="H124" i="30"/>
  <c r="G124" i="30"/>
  <c r="F124" i="30"/>
  <c r="E124" i="30"/>
  <c r="D124" i="30"/>
  <c r="C124" i="30"/>
  <c r="L123" i="30"/>
  <c r="K123" i="30"/>
  <c r="J123" i="30"/>
  <c r="I123" i="30"/>
  <c r="H123" i="30"/>
  <c r="G123" i="30"/>
  <c r="F123" i="30"/>
  <c r="E123" i="30"/>
  <c r="D123" i="30"/>
  <c r="C123" i="30"/>
  <c r="L122" i="30"/>
  <c r="K122" i="30"/>
  <c r="J122" i="30"/>
  <c r="I122" i="30"/>
  <c r="H122" i="30"/>
  <c r="G122" i="30"/>
  <c r="F122" i="30"/>
  <c r="E122" i="30"/>
  <c r="D122" i="30"/>
  <c r="C122" i="30"/>
  <c r="L121" i="30"/>
  <c r="K121" i="30"/>
  <c r="J121" i="30"/>
  <c r="I121" i="30"/>
  <c r="H121" i="30"/>
  <c r="G121" i="30"/>
  <c r="F121" i="30"/>
  <c r="E121" i="30"/>
  <c r="D121" i="30"/>
  <c r="C121" i="30"/>
  <c r="L120" i="30"/>
  <c r="K120" i="30"/>
  <c r="J120" i="30"/>
  <c r="I120" i="30"/>
  <c r="H120" i="30"/>
  <c r="G120" i="30"/>
  <c r="F120" i="30"/>
  <c r="E120" i="30"/>
  <c r="D120" i="30"/>
  <c r="C120" i="30"/>
  <c r="L119" i="30"/>
  <c r="K119" i="30"/>
  <c r="J119" i="30"/>
  <c r="I119" i="30"/>
  <c r="H119" i="30"/>
  <c r="G119" i="30"/>
  <c r="F119" i="30"/>
  <c r="E119" i="30"/>
  <c r="D119" i="30"/>
  <c r="C119" i="30"/>
  <c r="C118" i="30"/>
  <c r="L117" i="30"/>
  <c r="K117" i="30"/>
  <c r="J117" i="30"/>
  <c r="I117" i="30"/>
  <c r="H117" i="30"/>
  <c r="G117" i="30"/>
  <c r="F117" i="30"/>
  <c r="E117" i="30"/>
  <c r="D117" i="30"/>
  <c r="C117" i="30"/>
  <c r="L116" i="30"/>
  <c r="K116" i="30"/>
  <c r="J116" i="30"/>
  <c r="I116" i="30"/>
  <c r="H116" i="30"/>
  <c r="G116" i="30"/>
  <c r="F116" i="30"/>
  <c r="E116" i="30"/>
  <c r="D116" i="30"/>
  <c r="C116" i="30"/>
  <c r="L115" i="30"/>
  <c r="K115" i="30"/>
  <c r="J115" i="30"/>
  <c r="I115" i="30"/>
  <c r="H115" i="30"/>
  <c r="G115" i="30"/>
  <c r="F115" i="30"/>
  <c r="E115" i="30"/>
  <c r="D115" i="30"/>
  <c r="C115" i="30"/>
  <c r="L114" i="30"/>
  <c r="K114" i="30"/>
  <c r="J114" i="30"/>
  <c r="I114" i="30"/>
  <c r="H114" i="30"/>
  <c r="G114" i="30"/>
  <c r="F114" i="30"/>
  <c r="E114" i="30"/>
  <c r="D114" i="30"/>
  <c r="C114" i="30"/>
  <c r="C113" i="30"/>
  <c r="L112" i="30"/>
  <c r="K112" i="30"/>
  <c r="J112" i="30"/>
  <c r="I112" i="30"/>
  <c r="H112" i="30"/>
  <c r="G112" i="30"/>
  <c r="F112" i="30"/>
  <c r="E112" i="30"/>
  <c r="D112" i="30"/>
  <c r="C112" i="30"/>
  <c r="L111" i="30"/>
  <c r="K111" i="30"/>
  <c r="J111" i="30"/>
  <c r="I111" i="30"/>
  <c r="H111" i="30"/>
  <c r="G111" i="30"/>
  <c r="F111" i="30"/>
  <c r="E111" i="30"/>
  <c r="D111" i="30"/>
  <c r="C111" i="30"/>
  <c r="L110" i="30"/>
  <c r="K110" i="30"/>
  <c r="J110" i="30"/>
  <c r="I110" i="30"/>
  <c r="H110" i="30"/>
  <c r="G110" i="30"/>
  <c r="F110" i="30"/>
  <c r="E110" i="30"/>
  <c r="D110" i="30"/>
  <c r="C110" i="30"/>
  <c r="L109" i="30"/>
  <c r="K109" i="30"/>
  <c r="J109" i="30"/>
  <c r="I109" i="30"/>
  <c r="H109" i="30"/>
  <c r="G109" i="30"/>
  <c r="F109" i="30"/>
  <c r="E109" i="30"/>
  <c r="D109" i="30"/>
  <c r="C109" i="30"/>
  <c r="C108" i="30"/>
  <c r="L107" i="30"/>
  <c r="K107" i="30"/>
  <c r="J107" i="30"/>
  <c r="I107" i="30"/>
  <c r="H107" i="30"/>
  <c r="G107" i="30"/>
  <c r="F107" i="30"/>
  <c r="E107" i="30"/>
  <c r="D107" i="30"/>
  <c r="C107" i="30"/>
  <c r="L106" i="30"/>
  <c r="K106" i="30"/>
  <c r="J106" i="30"/>
  <c r="I106" i="30"/>
  <c r="H106" i="30"/>
  <c r="G106" i="30"/>
  <c r="F106" i="30"/>
  <c r="E106" i="30"/>
  <c r="D106" i="30"/>
  <c r="C106" i="30"/>
  <c r="L105" i="30"/>
  <c r="K105" i="30"/>
  <c r="J105" i="30"/>
  <c r="I105" i="30"/>
  <c r="H105" i="30"/>
  <c r="G105" i="30"/>
  <c r="F105" i="30"/>
  <c r="E105" i="30"/>
  <c r="D105" i="30"/>
  <c r="C105" i="30"/>
  <c r="L104" i="30"/>
  <c r="K104" i="30"/>
  <c r="J104" i="30"/>
  <c r="I104" i="30"/>
  <c r="H104" i="30"/>
  <c r="G104" i="30"/>
  <c r="F104" i="30"/>
  <c r="E104" i="30"/>
  <c r="D104" i="30"/>
  <c r="C104" i="30"/>
  <c r="C103" i="30"/>
  <c r="L102" i="30"/>
  <c r="K102" i="30"/>
  <c r="J102" i="30"/>
  <c r="I102" i="30"/>
  <c r="H102" i="30"/>
  <c r="G102" i="30"/>
  <c r="F102" i="30"/>
  <c r="E102" i="30"/>
  <c r="D102" i="30"/>
  <c r="C102" i="30"/>
  <c r="L101" i="30"/>
  <c r="K101" i="30"/>
  <c r="J101" i="30"/>
  <c r="I101" i="30"/>
  <c r="H101" i="30"/>
  <c r="G101" i="30"/>
  <c r="F101" i="30"/>
  <c r="E101" i="30"/>
  <c r="D101" i="30"/>
  <c r="C101" i="30"/>
  <c r="C100" i="30"/>
  <c r="L99" i="30"/>
  <c r="K99" i="30"/>
  <c r="J99" i="30"/>
  <c r="I99" i="30"/>
  <c r="H99" i="30"/>
  <c r="G99" i="30"/>
  <c r="F99" i="30"/>
  <c r="E99" i="30"/>
  <c r="D99" i="30"/>
  <c r="C99" i="30"/>
  <c r="L98" i="30"/>
  <c r="K98" i="30"/>
  <c r="J98" i="30"/>
  <c r="I98" i="30"/>
  <c r="H98" i="30"/>
  <c r="G98" i="30"/>
  <c r="F98" i="30"/>
  <c r="E98" i="30"/>
  <c r="D98" i="30"/>
  <c r="C98" i="30"/>
  <c r="L97" i="30"/>
  <c r="K97" i="30"/>
  <c r="J97" i="30"/>
  <c r="I97" i="30"/>
  <c r="H97" i="30"/>
  <c r="G97" i="30"/>
  <c r="F97" i="30"/>
  <c r="E97" i="30"/>
  <c r="D97" i="30"/>
  <c r="C97" i="30"/>
  <c r="L96" i="30"/>
  <c r="K96" i="30"/>
  <c r="J96" i="30"/>
  <c r="I96" i="30"/>
  <c r="H96" i="30"/>
  <c r="G96" i="30"/>
  <c r="F96" i="30"/>
  <c r="E96" i="30"/>
  <c r="D96" i="30"/>
  <c r="C96" i="30"/>
  <c r="L95" i="30"/>
  <c r="K95" i="30"/>
  <c r="J95" i="30"/>
  <c r="I95" i="30"/>
  <c r="H95" i="30"/>
  <c r="G95" i="30"/>
  <c r="F95" i="30"/>
  <c r="E95" i="30"/>
  <c r="D95" i="30"/>
  <c r="C95" i="30"/>
  <c r="C94" i="30"/>
  <c r="L93" i="30"/>
  <c r="K93" i="30"/>
  <c r="J93" i="30"/>
  <c r="I93" i="30"/>
  <c r="H93" i="30"/>
  <c r="G93" i="30"/>
  <c r="F93" i="30"/>
  <c r="E93" i="30"/>
  <c r="C93" i="30"/>
  <c r="D93" i="30"/>
  <c r="BY81" i="30"/>
  <c r="BX81" i="30"/>
  <c r="BW81" i="30"/>
  <c r="BV81" i="30"/>
  <c r="BU81" i="30"/>
  <c r="BT81" i="30"/>
  <c r="BS81" i="30"/>
  <c r="BR81" i="30"/>
  <c r="BQ81" i="30"/>
  <c r="BP81" i="30"/>
  <c r="BY80" i="30"/>
  <c r="BX80" i="30"/>
  <c r="BW80" i="30"/>
  <c r="BV80" i="30"/>
  <c r="BU80" i="30"/>
  <c r="BT80" i="30"/>
  <c r="BS80" i="30"/>
  <c r="BR80" i="30"/>
  <c r="BQ80" i="30"/>
  <c r="BP80" i="30"/>
  <c r="BY79" i="30"/>
  <c r="BX79" i="30"/>
  <c r="BW79" i="30"/>
  <c r="BV79" i="30"/>
  <c r="BU79" i="30"/>
  <c r="BT79" i="30"/>
  <c r="BS79" i="30"/>
  <c r="BR79" i="30"/>
  <c r="BQ79" i="30"/>
  <c r="BP79" i="30"/>
  <c r="BY78" i="30"/>
  <c r="BX78" i="30"/>
  <c r="BW78" i="30"/>
  <c r="BV78" i="30"/>
  <c r="BU78" i="30"/>
  <c r="BT78" i="30"/>
  <c r="BS78" i="30"/>
  <c r="BR78" i="30"/>
  <c r="BQ78" i="30"/>
  <c r="BP78" i="30"/>
  <c r="BP77" i="30"/>
  <c r="BY76" i="30"/>
  <c r="BX76" i="30"/>
  <c r="BW76" i="30"/>
  <c r="BV76" i="30"/>
  <c r="BU76" i="30"/>
  <c r="BT76" i="30"/>
  <c r="BS76" i="30"/>
  <c r="BR76" i="30"/>
  <c r="BQ76" i="30"/>
  <c r="BP76" i="30"/>
  <c r="BY75" i="30"/>
  <c r="BX75" i="30"/>
  <c r="BW75" i="30"/>
  <c r="BV75" i="30"/>
  <c r="BU75" i="30"/>
  <c r="BT75" i="30"/>
  <c r="BS75" i="30"/>
  <c r="BR75" i="30"/>
  <c r="BQ75" i="30"/>
  <c r="BP75" i="30"/>
  <c r="BY74" i="30"/>
  <c r="BX74" i="30"/>
  <c r="BW74" i="30"/>
  <c r="BV74" i="30"/>
  <c r="BU74" i="30"/>
  <c r="BT74" i="30"/>
  <c r="BS74" i="30"/>
  <c r="BR74" i="30"/>
  <c r="BQ74" i="30"/>
  <c r="BP74" i="30"/>
  <c r="BY73" i="30"/>
  <c r="BX73" i="30"/>
  <c r="BW73" i="30"/>
  <c r="BV73" i="30"/>
  <c r="BU73" i="30"/>
  <c r="BT73" i="30"/>
  <c r="BS73" i="30"/>
  <c r="BR73" i="30"/>
  <c r="BQ73" i="30"/>
  <c r="BP73" i="30"/>
  <c r="BP72" i="30"/>
  <c r="BY71" i="30"/>
  <c r="BX71" i="30"/>
  <c r="BW71" i="30"/>
  <c r="BV71" i="30"/>
  <c r="BU71" i="30"/>
  <c r="BT71" i="30"/>
  <c r="BS71" i="30"/>
  <c r="BR71" i="30"/>
  <c r="BQ71" i="30"/>
  <c r="BP71" i="30"/>
  <c r="BY70" i="30"/>
  <c r="BX70" i="30"/>
  <c r="BW70" i="30"/>
  <c r="BV70" i="30"/>
  <c r="BU70" i="30"/>
  <c r="BT70" i="30"/>
  <c r="BS70" i="30"/>
  <c r="BR70" i="30"/>
  <c r="BQ70" i="30"/>
  <c r="BP70" i="30"/>
  <c r="BY69" i="30"/>
  <c r="BX69" i="30"/>
  <c r="BW69" i="30"/>
  <c r="BV69" i="30"/>
  <c r="BU69" i="30"/>
  <c r="BT69" i="30"/>
  <c r="BS69" i="30"/>
  <c r="BR69" i="30"/>
  <c r="BQ69" i="30"/>
  <c r="BP69" i="30"/>
  <c r="BY68" i="30"/>
  <c r="BX68" i="30"/>
  <c r="BW68" i="30"/>
  <c r="BV68" i="30"/>
  <c r="BU68" i="30"/>
  <c r="BT68" i="30"/>
  <c r="BS68" i="30"/>
  <c r="BR68" i="30"/>
  <c r="BQ68" i="30"/>
  <c r="BP68" i="30"/>
  <c r="BP67" i="30"/>
  <c r="BY66" i="30"/>
  <c r="BX66" i="30"/>
  <c r="BW66" i="30"/>
  <c r="BV66" i="30"/>
  <c r="BU66" i="30"/>
  <c r="BT66" i="30"/>
  <c r="BS66" i="30"/>
  <c r="BR66" i="30"/>
  <c r="BQ66" i="30"/>
  <c r="BP66" i="30"/>
  <c r="BY65" i="30"/>
  <c r="BX65" i="30"/>
  <c r="BW65" i="30"/>
  <c r="BV65" i="30"/>
  <c r="BU65" i="30"/>
  <c r="BT65" i="30"/>
  <c r="BS65" i="30"/>
  <c r="BR65" i="30"/>
  <c r="BQ65" i="30"/>
  <c r="BP65" i="30"/>
  <c r="BY64" i="30"/>
  <c r="BX64" i="30"/>
  <c r="BW64" i="30"/>
  <c r="BV64" i="30"/>
  <c r="BU64" i="30"/>
  <c r="BT64" i="30"/>
  <c r="BS64" i="30"/>
  <c r="BR64" i="30"/>
  <c r="BQ64" i="30"/>
  <c r="BP64" i="30"/>
  <c r="BY63" i="30"/>
  <c r="BX63" i="30"/>
  <c r="BW63" i="30"/>
  <c r="BV63" i="30"/>
  <c r="BU63" i="30"/>
  <c r="BT63" i="30"/>
  <c r="BS63" i="30"/>
  <c r="BR63" i="30"/>
  <c r="BQ63" i="30"/>
  <c r="BP63" i="30"/>
  <c r="BP62" i="30"/>
  <c r="BY61" i="30"/>
  <c r="BX61" i="30"/>
  <c r="BW61" i="30"/>
  <c r="BV61" i="30"/>
  <c r="BU61" i="30"/>
  <c r="BT61" i="30"/>
  <c r="BS61" i="30"/>
  <c r="BR61" i="30"/>
  <c r="BQ61" i="30"/>
  <c r="BP61" i="30"/>
  <c r="BY60" i="30"/>
  <c r="BX60" i="30"/>
  <c r="BW60" i="30"/>
  <c r="BV60" i="30"/>
  <c r="BU60" i="30"/>
  <c r="BT60" i="30"/>
  <c r="BS60" i="30"/>
  <c r="BR60" i="30"/>
  <c r="BQ60" i="30"/>
  <c r="BP60" i="30"/>
  <c r="BP59" i="30"/>
  <c r="BY58" i="30"/>
  <c r="BX58" i="30"/>
  <c r="BW58" i="30"/>
  <c r="BV58" i="30"/>
  <c r="BU58" i="30"/>
  <c r="BT58" i="30"/>
  <c r="BS58" i="30"/>
  <c r="BR58" i="30"/>
  <c r="BQ58" i="30"/>
  <c r="BP58" i="30"/>
  <c r="BY57" i="30"/>
  <c r="BX57" i="30"/>
  <c r="BW57" i="30"/>
  <c r="BV57" i="30"/>
  <c r="BU57" i="30"/>
  <c r="BT57" i="30"/>
  <c r="BS57" i="30"/>
  <c r="BR57" i="30"/>
  <c r="BQ57" i="30"/>
  <c r="BP57" i="30"/>
  <c r="BY56" i="30"/>
  <c r="BX56" i="30"/>
  <c r="BW56" i="30"/>
  <c r="BV56" i="30"/>
  <c r="BU56" i="30"/>
  <c r="BT56" i="30"/>
  <c r="BS56" i="30"/>
  <c r="BR56" i="30"/>
  <c r="BQ56" i="30"/>
  <c r="BP56" i="30"/>
  <c r="BY55" i="30"/>
  <c r="BX55" i="30"/>
  <c r="BW55" i="30"/>
  <c r="BV55" i="30"/>
  <c r="BU55" i="30"/>
  <c r="BT55" i="30"/>
  <c r="BS55" i="30"/>
  <c r="BR55" i="30"/>
  <c r="BQ55" i="30"/>
  <c r="BP55" i="30"/>
  <c r="BY54" i="30"/>
  <c r="BX54" i="30"/>
  <c r="BW54" i="30"/>
  <c r="BV54" i="30"/>
  <c r="BU54" i="30"/>
  <c r="BT54" i="30"/>
  <c r="BS54" i="30"/>
  <c r="BR54" i="30"/>
  <c r="BQ54" i="30"/>
  <c r="BP54" i="30"/>
  <c r="BP53" i="30"/>
  <c r="BY52" i="30"/>
  <c r="BX52" i="30"/>
  <c r="BW52" i="30"/>
  <c r="BV52" i="30"/>
  <c r="BU52" i="30"/>
  <c r="BT52" i="30"/>
  <c r="BS52" i="30"/>
  <c r="BR52" i="30"/>
  <c r="BQ52" i="30"/>
  <c r="BP52" i="30"/>
  <c r="BY51" i="30"/>
  <c r="BX51" i="30"/>
  <c r="BW51" i="30"/>
  <c r="BV51" i="30"/>
  <c r="BU51" i="30"/>
  <c r="BT51" i="30"/>
  <c r="BS51" i="30"/>
  <c r="BR51" i="30"/>
  <c r="BQ51" i="30"/>
  <c r="BP51" i="30"/>
  <c r="BY50" i="30"/>
  <c r="BX50" i="30"/>
  <c r="BW50" i="30"/>
  <c r="BV50" i="30"/>
  <c r="BU50" i="30"/>
  <c r="BT50" i="30"/>
  <c r="BS50" i="30"/>
  <c r="BR50" i="30"/>
  <c r="BQ50" i="30"/>
  <c r="BP50" i="30"/>
  <c r="BY49" i="30"/>
  <c r="BX49" i="30"/>
  <c r="BW49" i="30"/>
  <c r="BV49" i="30"/>
  <c r="BU49" i="30"/>
  <c r="BT49" i="30"/>
  <c r="BS49" i="30"/>
  <c r="BR49" i="30"/>
  <c r="BQ49" i="30"/>
  <c r="BP49" i="30"/>
  <c r="BY48" i="30"/>
  <c r="BX48" i="30"/>
  <c r="BW48" i="30"/>
  <c r="BV48" i="30"/>
  <c r="BU48" i="30"/>
  <c r="BT48" i="30"/>
  <c r="BS48" i="30"/>
  <c r="BR48" i="30"/>
  <c r="BQ48" i="30"/>
  <c r="BP48" i="30"/>
  <c r="BP47" i="30"/>
  <c r="BY46" i="30"/>
  <c r="BX46" i="30"/>
  <c r="BW46" i="30"/>
  <c r="BV46" i="30"/>
  <c r="BU46" i="30"/>
  <c r="BT46" i="30"/>
  <c r="BS46" i="30"/>
  <c r="BR46" i="30"/>
  <c r="BQ46" i="30"/>
  <c r="BP46" i="30"/>
  <c r="BY45" i="30"/>
  <c r="BX45" i="30"/>
  <c r="BW45" i="30"/>
  <c r="BV45" i="30"/>
  <c r="BU45" i="30"/>
  <c r="BT45" i="30"/>
  <c r="BS45" i="30"/>
  <c r="BR45" i="30"/>
  <c r="BQ45" i="30"/>
  <c r="BP45" i="30"/>
  <c r="BY44" i="30"/>
  <c r="BX44" i="30"/>
  <c r="BW44" i="30"/>
  <c r="BV44" i="30"/>
  <c r="BU44" i="30"/>
  <c r="BT44" i="30"/>
  <c r="BS44" i="30"/>
  <c r="BR44" i="30"/>
  <c r="BQ44" i="30"/>
  <c r="BP44" i="30"/>
  <c r="BY43" i="30"/>
  <c r="BX43" i="30"/>
  <c r="BW43" i="30"/>
  <c r="BV43" i="30"/>
  <c r="BU43" i="30"/>
  <c r="BT43" i="30"/>
  <c r="BS43" i="30"/>
  <c r="BR43" i="30"/>
  <c r="BQ43" i="30"/>
  <c r="BP43" i="30"/>
  <c r="BY42" i="30"/>
  <c r="BX42" i="30"/>
  <c r="BW42" i="30"/>
  <c r="BV42" i="30"/>
  <c r="BU42" i="30"/>
  <c r="BT42" i="30"/>
  <c r="BS42" i="30"/>
  <c r="BR42" i="30"/>
  <c r="BQ42" i="30"/>
  <c r="BP42" i="30"/>
  <c r="BY41" i="30"/>
  <c r="BX41" i="30"/>
  <c r="BW41" i="30"/>
  <c r="BV41" i="30"/>
  <c r="BU41" i="30"/>
  <c r="BT41" i="30"/>
  <c r="BS41" i="30"/>
  <c r="BR41" i="30"/>
  <c r="BQ41" i="30"/>
  <c r="BP41" i="30"/>
  <c r="BY40" i="30"/>
  <c r="BX40" i="30"/>
  <c r="BW40" i="30"/>
  <c r="BV40" i="30"/>
  <c r="BU40" i="30"/>
  <c r="BT40" i="30"/>
  <c r="BS40" i="30"/>
  <c r="BR40" i="30"/>
  <c r="BQ40" i="30"/>
  <c r="BP40" i="30"/>
  <c r="BY39" i="30"/>
  <c r="BX39" i="30"/>
  <c r="BW39" i="30"/>
  <c r="BV39" i="30"/>
  <c r="BU39" i="30"/>
  <c r="BT39" i="30"/>
  <c r="BS39" i="30"/>
  <c r="BR39" i="30"/>
  <c r="BQ39" i="30"/>
  <c r="BP39" i="30"/>
  <c r="BP38" i="30"/>
  <c r="BY37" i="30"/>
  <c r="BX37" i="30"/>
  <c r="BW37" i="30"/>
  <c r="BV37" i="30"/>
  <c r="BU37" i="30"/>
  <c r="BT37" i="30"/>
  <c r="BS37" i="30"/>
  <c r="BR37" i="30"/>
  <c r="BQ37" i="30"/>
  <c r="BP37" i="30"/>
  <c r="BY36" i="30"/>
  <c r="BX36" i="30"/>
  <c r="BW36" i="30"/>
  <c r="BV36" i="30"/>
  <c r="BU36" i="30"/>
  <c r="BT36" i="30"/>
  <c r="BS36" i="30"/>
  <c r="BR36" i="30"/>
  <c r="BQ36" i="30"/>
  <c r="BP36" i="30"/>
  <c r="BY35" i="30"/>
  <c r="BX35" i="30"/>
  <c r="BW35" i="30"/>
  <c r="BV35" i="30"/>
  <c r="BU35" i="30"/>
  <c r="BT35" i="30"/>
  <c r="BS35" i="30"/>
  <c r="BR35" i="30"/>
  <c r="BQ35" i="30"/>
  <c r="BP35" i="30"/>
  <c r="BY34" i="30"/>
  <c r="BX34" i="30"/>
  <c r="BW34" i="30"/>
  <c r="BV34" i="30"/>
  <c r="BU34" i="30"/>
  <c r="BT34" i="30"/>
  <c r="BS34" i="30"/>
  <c r="BR34" i="30"/>
  <c r="BQ34" i="30"/>
  <c r="BP34" i="30"/>
  <c r="BY33" i="30"/>
  <c r="BX33" i="30"/>
  <c r="BW33" i="30"/>
  <c r="BV33" i="30"/>
  <c r="BU33" i="30"/>
  <c r="BT33" i="30"/>
  <c r="BS33" i="30"/>
  <c r="BR33" i="30"/>
  <c r="BQ33" i="30"/>
  <c r="BP33" i="30"/>
  <c r="BY32" i="30"/>
  <c r="BX32" i="30"/>
  <c r="BW32" i="30"/>
  <c r="BV32" i="30"/>
  <c r="BU32" i="30"/>
  <c r="BT32" i="30"/>
  <c r="BS32" i="30"/>
  <c r="BR32" i="30"/>
  <c r="BQ32" i="30"/>
  <c r="BP32" i="30"/>
  <c r="BY31" i="30"/>
  <c r="BX31" i="30"/>
  <c r="BW31" i="30"/>
  <c r="BV31" i="30"/>
  <c r="BU31" i="30"/>
  <c r="BT31" i="30"/>
  <c r="BS31" i="30"/>
  <c r="BR31" i="30"/>
  <c r="BQ31" i="30"/>
  <c r="BP31" i="30"/>
  <c r="BY30" i="30"/>
  <c r="BX30" i="30"/>
  <c r="BW30" i="30"/>
  <c r="BV30" i="30"/>
  <c r="BU30" i="30"/>
  <c r="BT30" i="30"/>
  <c r="BS30" i="30"/>
  <c r="BR30" i="30"/>
  <c r="BQ30" i="30"/>
  <c r="BP30" i="30"/>
  <c r="BP29" i="30"/>
  <c r="BY28" i="30"/>
  <c r="BX28" i="30"/>
  <c r="BW28" i="30"/>
  <c r="BV28" i="30"/>
  <c r="BU28" i="30"/>
  <c r="BT28" i="30"/>
  <c r="BS28" i="30"/>
  <c r="BR28" i="30"/>
  <c r="BQ28" i="30"/>
  <c r="BP28" i="30"/>
  <c r="BY27" i="30"/>
  <c r="BX27" i="30"/>
  <c r="BW27" i="30"/>
  <c r="BV27" i="30"/>
  <c r="BU27" i="30"/>
  <c r="BT27" i="30"/>
  <c r="BS27" i="30"/>
  <c r="BR27" i="30"/>
  <c r="BQ27" i="30"/>
  <c r="BP27" i="30"/>
  <c r="BY26" i="30"/>
  <c r="BX26" i="30"/>
  <c r="BW26" i="30"/>
  <c r="BV26" i="30"/>
  <c r="BU26" i="30"/>
  <c r="BT26" i="30"/>
  <c r="BS26" i="30"/>
  <c r="BR26" i="30"/>
  <c r="BQ26" i="30"/>
  <c r="BP26" i="30"/>
  <c r="BY25" i="30"/>
  <c r="BX25" i="30"/>
  <c r="BW25" i="30"/>
  <c r="BV25" i="30"/>
  <c r="BU25" i="30"/>
  <c r="BT25" i="30"/>
  <c r="BS25" i="30"/>
  <c r="BR25" i="30"/>
  <c r="BQ25" i="30"/>
  <c r="BP25" i="30"/>
  <c r="BP24" i="30"/>
  <c r="BY23" i="30"/>
  <c r="BX23" i="30"/>
  <c r="BW23" i="30"/>
  <c r="BV23" i="30"/>
  <c r="BU23" i="30"/>
  <c r="BT23" i="30"/>
  <c r="BS23" i="30"/>
  <c r="BR23" i="30"/>
  <c r="BQ23" i="30"/>
  <c r="BP23" i="30"/>
  <c r="BY22" i="30"/>
  <c r="BX22" i="30"/>
  <c r="BW22" i="30"/>
  <c r="BV22" i="30"/>
  <c r="BU22" i="30"/>
  <c r="BT22" i="30"/>
  <c r="BS22" i="30"/>
  <c r="BR22" i="30"/>
  <c r="BQ22" i="30"/>
  <c r="BP22" i="30"/>
  <c r="BY21" i="30"/>
  <c r="BX21" i="30"/>
  <c r="BW21" i="30"/>
  <c r="BV21" i="30"/>
  <c r="BU21" i="30"/>
  <c r="BT21" i="30"/>
  <c r="BS21" i="30"/>
  <c r="BR21" i="30"/>
  <c r="BQ21" i="30"/>
  <c r="BP21" i="30"/>
  <c r="BY20" i="30"/>
  <c r="BX20" i="30"/>
  <c r="BW20" i="30"/>
  <c r="BV20" i="30"/>
  <c r="BU20" i="30"/>
  <c r="BT20" i="30"/>
  <c r="BS20" i="30"/>
  <c r="BR20" i="30"/>
  <c r="BQ20" i="30"/>
  <c r="BP20" i="30"/>
  <c r="BP19" i="30"/>
  <c r="BY18" i="30"/>
  <c r="BX18" i="30"/>
  <c r="BW18" i="30"/>
  <c r="BV18" i="30"/>
  <c r="BU18" i="30"/>
  <c r="BT18" i="30"/>
  <c r="BS18" i="30"/>
  <c r="BR18" i="30"/>
  <c r="BQ18" i="30"/>
  <c r="BP18" i="30"/>
  <c r="BY17" i="30"/>
  <c r="BX17" i="30"/>
  <c r="BW17" i="30"/>
  <c r="BV17" i="30"/>
  <c r="BU17" i="30"/>
  <c r="BT17" i="30"/>
  <c r="BS17" i="30"/>
  <c r="BR17" i="30"/>
  <c r="BQ17" i="30"/>
  <c r="BP17" i="30"/>
  <c r="BY16" i="30"/>
  <c r="BX16" i="30"/>
  <c r="BW16" i="30"/>
  <c r="BV16" i="30"/>
  <c r="BU16" i="30"/>
  <c r="BT16" i="30"/>
  <c r="BS16" i="30"/>
  <c r="BR16" i="30"/>
  <c r="BQ16" i="30"/>
  <c r="BP16" i="30"/>
  <c r="BY15" i="30"/>
  <c r="BX15" i="30"/>
  <c r="BW15" i="30"/>
  <c r="BV15" i="30"/>
  <c r="BU15" i="30"/>
  <c r="BT15" i="30"/>
  <c r="BS15" i="30"/>
  <c r="BR15" i="30"/>
  <c r="BQ15" i="30"/>
  <c r="BP15" i="30"/>
  <c r="BP14" i="30"/>
  <c r="BY13" i="30"/>
  <c r="BX13" i="30"/>
  <c r="BW13" i="30"/>
  <c r="BV13" i="30"/>
  <c r="BU13" i="30"/>
  <c r="BT13" i="30"/>
  <c r="BS13" i="30"/>
  <c r="BR13" i="30"/>
  <c r="BQ13" i="30"/>
  <c r="BP13" i="30"/>
  <c r="BY12" i="30"/>
  <c r="BX12" i="30"/>
  <c r="BW12" i="30"/>
  <c r="BV12" i="30"/>
  <c r="BU12" i="30"/>
  <c r="BT12" i="30"/>
  <c r="BS12" i="30"/>
  <c r="BR12" i="30"/>
  <c r="BQ12" i="30"/>
  <c r="BP12" i="30"/>
  <c r="BP11" i="30"/>
  <c r="BY10" i="30"/>
  <c r="BX10" i="30"/>
  <c r="BW10" i="30"/>
  <c r="BV10" i="30"/>
  <c r="BU10" i="30"/>
  <c r="BT10" i="30"/>
  <c r="BS10" i="30"/>
  <c r="BR10" i="30"/>
  <c r="BQ10" i="30"/>
  <c r="BP10" i="30"/>
  <c r="BY9" i="30"/>
  <c r="BX9" i="30"/>
  <c r="BW9" i="30"/>
  <c r="BV9" i="30"/>
  <c r="BU9" i="30"/>
  <c r="BT9" i="30"/>
  <c r="BS9" i="30"/>
  <c r="BR9" i="30"/>
  <c r="BQ9" i="30"/>
  <c r="BP9" i="30"/>
  <c r="BY8" i="30"/>
  <c r="BX8" i="30"/>
  <c r="BW8" i="30"/>
  <c r="BV8" i="30"/>
  <c r="BU8" i="30"/>
  <c r="BT8" i="30"/>
  <c r="BS8" i="30"/>
  <c r="BR8" i="30"/>
  <c r="BQ8" i="30"/>
  <c r="BP8" i="30"/>
  <c r="BY7" i="30"/>
  <c r="BX7" i="30"/>
  <c r="BW7" i="30"/>
  <c r="BV7" i="30"/>
  <c r="BU7" i="30"/>
  <c r="BT7" i="30"/>
  <c r="BS7" i="30"/>
  <c r="BR7" i="30"/>
  <c r="BQ7" i="30"/>
  <c r="BP7" i="30"/>
  <c r="BY6" i="30"/>
  <c r="BX6" i="30"/>
  <c r="BW6" i="30"/>
  <c r="BV6" i="30"/>
  <c r="BU6" i="30"/>
  <c r="BT6" i="30"/>
  <c r="BS6" i="30"/>
  <c r="BR6" i="30"/>
  <c r="BQ6" i="30"/>
  <c r="BP6" i="30"/>
  <c r="BP5" i="30"/>
  <c r="BY4" i="30"/>
  <c r="BX4" i="30"/>
  <c r="BW4" i="30"/>
  <c r="BV4" i="30"/>
  <c r="BU4" i="30"/>
  <c r="BT4" i="30"/>
  <c r="BS4" i="30"/>
  <c r="BR4" i="30"/>
  <c r="BP4" i="30"/>
  <c r="BQ4" i="30"/>
  <c r="BL81" i="30"/>
  <c r="BK81" i="30"/>
  <c r="BJ81" i="30"/>
  <c r="BI81" i="30"/>
  <c r="BH81" i="30"/>
  <c r="BG81" i="30"/>
  <c r="BF81" i="30"/>
  <c r="BE81" i="30"/>
  <c r="BD81" i="30"/>
  <c r="BC81" i="30"/>
  <c r="BL80" i="30"/>
  <c r="BK80" i="30"/>
  <c r="BJ80" i="30"/>
  <c r="BI80" i="30"/>
  <c r="BH80" i="30"/>
  <c r="BG80" i="30"/>
  <c r="BF80" i="30"/>
  <c r="BE80" i="30"/>
  <c r="BD80" i="30"/>
  <c r="BC80" i="30"/>
  <c r="BL79" i="30"/>
  <c r="BK79" i="30"/>
  <c r="BJ79" i="30"/>
  <c r="BI79" i="30"/>
  <c r="BH79" i="30"/>
  <c r="BG79" i="30"/>
  <c r="BF79" i="30"/>
  <c r="BE79" i="30"/>
  <c r="BD79" i="30"/>
  <c r="BC79" i="30"/>
  <c r="BL78" i="30"/>
  <c r="BK78" i="30"/>
  <c r="BJ78" i="30"/>
  <c r="BI78" i="30"/>
  <c r="BH78" i="30"/>
  <c r="BG78" i="30"/>
  <c r="BF78" i="30"/>
  <c r="BE78" i="30"/>
  <c r="BD78" i="30"/>
  <c r="BC78" i="30"/>
  <c r="BC77" i="30"/>
  <c r="BL76" i="30"/>
  <c r="BK76" i="30"/>
  <c r="BJ76" i="30"/>
  <c r="BI76" i="30"/>
  <c r="BH76" i="30"/>
  <c r="BG76" i="30"/>
  <c r="BF76" i="30"/>
  <c r="BE76" i="30"/>
  <c r="BD76" i="30"/>
  <c r="BC76" i="30"/>
  <c r="BL75" i="30"/>
  <c r="BK75" i="30"/>
  <c r="BJ75" i="30"/>
  <c r="BI75" i="30"/>
  <c r="BH75" i="30"/>
  <c r="BG75" i="30"/>
  <c r="BF75" i="30"/>
  <c r="BE75" i="30"/>
  <c r="BD75" i="30"/>
  <c r="BC75" i="30"/>
  <c r="BL74" i="30"/>
  <c r="BK74" i="30"/>
  <c r="BJ74" i="30"/>
  <c r="BI74" i="30"/>
  <c r="BH74" i="30"/>
  <c r="BG74" i="30"/>
  <c r="BF74" i="30"/>
  <c r="BE74" i="30"/>
  <c r="BD74" i="30"/>
  <c r="BC74" i="30"/>
  <c r="BL73" i="30"/>
  <c r="BK73" i="30"/>
  <c r="BJ73" i="30"/>
  <c r="BI73" i="30"/>
  <c r="BH73" i="30"/>
  <c r="BG73" i="30"/>
  <c r="BF73" i="30"/>
  <c r="BE73" i="30"/>
  <c r="BD73" i="30"/>
  <c r="BC73" i="30"/>
  <c r="BC72" i="30"/>
  <c r="BL71" i="30"/>
  <c r="BK71" i="30"/>
  <c r="BJ71" i="30"/>
  <c r="BI71" i="30"/>
  <c r="BH71" i="30"/>
  <c r="BG71" i="30"/>
  <c r="BF71" i="30"/>
  <c r="BE71" i="30"/>
  <c r="BD71" i="30"/>
  <c r="BC71" i="30"/>
  <c r="BL70" i="30"/>
  <c r="BK70" i="30"/>
  <c r="BJ70" i="30"/>
  <c r="BI70" i="30"/>
  <c r="BH70" i="30"/>
  <c r="BG70" i="30"/>
  <c r="BF70" i="30"/>
  <c r="BE70" i="30"/>
  <c r="BD70" i="30"/>
  <c r="BC70" i="30"/>
  <c r="BL69" i="30"/>
  <c r="BK69" i="30"/>
  <c r="BJ69" i="30"/>
  <c r="BI69" i="30"/>
  <c r="BH69" i="30"/>
  <c r="BG69" i="30"/>
  <c r="BF69" i="30"/>
  <c r="BE69" i="30"/>
  <c r="BD69" i="30"/>
  <c r="BC69" i="30"/>
  <c r="BL68" i="30"/>
  <c r="BK68" i="30"/>
  <c r="BJ68" i="30"/>
  <c r="BI68" i="30"/>
  <c r="BH68" i="30"/>
  <c r="BG68" i="30"/>
  <c r="BF68" i="30"/>
  <c r="BE68" i="30"/>
  <c r="BD68" i="30"/>
  <c r="BC68" i="30"/>
  <c r="BC67" i="30"/>
  <c r="BL66" i="30"/>
  <c r="BK66" i="30"/>
  <c r="BJ66" i="30"/>
  <c r="BI66" i="30"/>
  <c r="BH66" i="30"/>
  <c r="BG66" i="30"/>
  <c r="BF66" i="30"/>
  <c r="BE66" i="30"/>
  <c r="BD66" i="30"/>
  <c r="BC66" i="30"/>
  <c r="BL65" i="30"/>
  <c r="BK65" i="30"/>
  <c r="BJ65" i="30"/>
  <c r="BI65" i="30"/>
  <c r="BH65" i="30"/>
  <c r="BG65" i="30"/>
  <c r="BF65" i="30"/>
  <c r="BE65" i="30"/>
  <c r="BD65" i="30"/>
  <c r="BC65" i="30"/>
  <c r="BL64" i="30"/>
  <c r="BK64" i="30"/>
  <c r="BJ64" i="30"/>
  <c r="BI64" i="30"/>
  <c r="BH64" i="30"/>
  <c r="BG64" i="30"/>
  <c r="BF64" i="30"/>
  <c r="BE64" i="30"/>
  <c r="BD64" i="30"/>
  <c r="BC64" i="30"/>
  <c r="BL63" i="30"/>
  <c r="BK63" i="30"/>
  <c r="BJ63" i="30"/>
  <c r="BI63" i="30"/>
  <c r="BH63" i="30"/>
  <c r="BG63" i="30"/>
  <c r="BF63" i="30"/>
  <c r="BE63" i="30"/>
  <c r="BD63" i="30"/>
  <c r="BC63" i="30"/>
  <c r="BC62" i="30"/>
  <c r="BL61" i="30"/>
  <c r="BK61" i="30"/>
  <c r="BJ61" i="30"/>
  <c r="BI61" i="30"/>
  <c r="BH61" i="30"/>
  <c r="BG61" i="30"/>
  <c r="BF61" i="30"/>
  <c r="BE61" i="30"/>
  <c r="BD61" i="30"/>
  <c r="BC61" i="30"/>
  <c r="BL60" i="30"/>
  <c r="BK60" i="30"/>
  <c r="BJ60" i="30"/>
  <c r="BI60" i="30"/>
  <c r="BH60" i="30"/>
  <c r="BG60" i="30"/>
  <c r="BF60" i="30"/>
  <c r="BE60" i="30"/>
  <c r="BD60" i="30"/>
  <c r="BC60" i="30"/>
  <c r="BC59" i="30"/>
  <c r="BL58" i="30"/>
  <c r="BK58" i="30"/>
  <c r="BJ58" i="30"/>
  <c r="BI58" i="30"/>
  <c r="BH58" i="30"/>
  <c r="BG58" i="30"/>
  <c r="BF58" i="30"/>
  <c r="BE58" i="30"/>
  <c r="BD58" i="30"/>
  <c r="BC58" i="30"/>
  <c r="BL57" i="30"/>
  <c r="BK57" i="30"/>
  <c r="BJ57" i="30"/>
  <c r="BI57" i="30"/>
  <c r="BH57" i="30"/>
  <c r="BG57" i="30"/>
  <c r="BF57" i="30"/>
  <c r="BE57" i="30"/>
  <c r="BD57" i="30"/>
  <c r="BC57" i="30"/>
  <c r="BL56" i="30"/>
  <c r="BK56" i="30"/>
  <c r="BJ56" i="30"/>
  <c r="BI56" i="30"/>
  <c r="BH56" i="30"/>
  <c r="BG56" i="30"/>
  <c r="BF56" i="30"/>
  <c r="BE56" i="30"/>
  <c r="BD56" i="30"/>
  <c r="BC56" i="30"/>
  <c r="BL55" i="30"/>
  <c r="BK55" i="30"/>
  <c r="BJ55" i="30"/>
  <c r="BI55" i="30"/>
  <c r="BH55" i="30"/>
  <c r="BG55" i="30"/>
  <c r="BF55" i="30"/>
  <c r="BE55" i="30"/>
  <c r="BD55" i="30"/>
  <c r="BC55" i="30"/>
  <c r="BL54" i="30"/>
  <c r="BK54" i="30"/>
  <c r="BJ54" i="30"/>
  <c r="BI54" i="30"/>
  <c r="BH54" i="30"/>
  <c r="BG54" i="30"/>
  <c r="BF54" i="30"/>
  <c r="BE54" i="30"/>
  <c r="BD54" i="30"/>
  <c r="BC54" i="30"/>
  <c r="BC53" i="30"/>
  <c r="BL52" i="30"/>
  <c r="BK52" i="30"/>
  <c r="BJ52" i="30"/>
  <c r="BI52" i="30"/>
  <c r="BH52" i="30"/>
  <c r="BG52" i="30"/>
  <c r="BF52" i="30"/>
  <c r="BE52" i="30"/>
  <c r="BD52" i="30"/>
  <c r="BC52" i="30"/>
  <c r="BL51" i="30"/>
  <c r="BK51" i="30"/>
  <c r="BJ51" i="30"/>
  <c r="BI51" i="30"/>
  <c r="BH51" i="30"/>
  <c r="BG51" i="30"/>
  <c r="BF51" i="30"/>
  <c r="BE51" i="30"/>
  <c r="BD51" i="30"/>
  <c r="BC51" i="30"/>
  <c r="BL50" i="30"/>
  <c r="BK50" i="30"/>
  <c r="BJ50" i="30"/>
  <c r="BI50" i="30"/>
  <c r="BH50" i="30"/>
  <c r="BG50" i="30"/>
  <c r="BF50" i="30"/>
  <c r="BE50" i="30"/>
  <c r="BD50" i="30"/>
  <c r="BC50" i="30"/>
  <c r="BL49" i="30"/>
  <c r="BK49" i="30"/>
  <c r="BJ49" i="30"/>
  <c r="BI49" i="30"/>
  <c r="BH49" i="30"/>
  <c r="BG49" i="30"/>
  <c r="BF49" i="30"/>
  <c r="BE49" i="30"/>
  <c r="BD49" i="30"/>
  <c r="BC49" i="30"/>
  <c r="BL48" i="30"/>
  <c r="BK48" i="30"/>
  <c r="BJ48" i="30"/>
  <c r="BI48" i="30"/>
  <c r="BH48" i="30"/>
  <c r="BG48" i="30"/>
  <c r="BF48" i="30"/>
  <c r="BE48" i="30"/>
  <c r="BD48" i="30"/>
  <c r="BC48" i="30"/>
  <c r="BC47" i="30"/>
  <c r="BL46" i="30"/>
  <c r="BK46" i="30"/>
  <c r="BJ46" i="30"/>
  <c r="BI46" i="30"/>
  <c r="BH46" i="30"/>
  <c r="BG46" i="30"/>
  <c r="BF46" i="30"/>
  <c r="BE46" i="30"/>
  <c r="BD46" i="30"/>
  <c r="BC46" i="30"/>
  <c r="BL45" i="30"/>
  <c r="BK45" i="30"/>
  <c r="BJ45" i="30"/>
  <c r="BI45" i="30"/>
  <c r="BH45" i="30"/>
  <c r="BG45" i="30"/>
  <c r="BF45" i="30"/>
  <c r="BE45" i="30"/>
  <c r="BD45" i="30"/>
  <c r="BC45" i="30"/>
  <c r="BL44" i="30"/>
  <c r="BK44" i="30"/>
  <c r="BJ44" i="30"/>
  <c r="BI44" i="30"/>
  <c r="BH44" i="30"/>
  <c r="BG44" i="30"/>
  <c r="BF44" i="30"/>
  <c r="BE44" i="30"/>
  <c r="BD44" i="30"/>
  <c r="BC44" i="30"/>
  <c r="BL43" i="30"/>
  <c r="BK43" i="30"/>
  <c r="BJ43" i="30"/>
  <c r="BI43" i="30"/>
  <c r="BH43" i="30"/>
  <c r="BG43" i="30"/>
  <c r="BF43" i="30"/>
  <c r="BE43" i="30"/>
  <c r="BD43" i="30"/>
  <c r="BC43" i="30"/>
  <c r="BL42" i="30"/>
  <c r="BK42" i="30"/>
  <c r="BJ42" i="30"/>
  <c r="BI42" i="30"/>
  <c r="BH42" i="30"/>
  <c r="BG42" i="30"/>
  <c r="BF42" i="30"/>
  <c r="BE42" i="30"/>
  <c r="BD42" i="30"/>
  <c r="BC42" i="30"/>
  <c r="BL41" i="30"/>
  <c r="BK41" i="30"/>
  <c r="BJ41" i="30"/>
  <c r="BI41" i="30"/>
  <c r="BH41" i="30"/>
  <c r="BG41" i="30"/>
  <c r="BF41" i="30"/>
  <c r="BE41" i="30"/>
  <c r="BD41" i="30"/>
  <c r="BC41" i="30"/>
  <c r="BL40" i="30"/>
  <c r="BK40" i="30"/>
  <c r="BJ40" i="30"/>
  <c r="BI40" i="30"/>
  <c r="BH40" i="30"/>
  <c r="BG40" i="30"/>
  <c r="BF40" i="30"/>
  <c r="BE40" i="30"/>
  <c r="BD40" i="30"/>
  <c r="BC40" i="30"/>
  <c r="BL39" i="30"/>
  <c r="BK39" i="30"/>
  <c r="BJ39" i="30"/>
  <c r="BI39" i="30"/>
  <c r="BH39" i="30"/>
  <c r="BG39" i="30"/>
  <c r="BF39" i="30"/>
  <c r="BE39" i="30"/>
  <c r="BD39" i="30"/>
  <c r="BC39" i="30"/>
  <c r="BC38" i="30"/>
  <c r="BL37" i="30"/>
  <c r="BK37" i="30"/>
  <c r="BJ37" i="30"/>
  <c r="BI37" i="30"/>
  <c r="BH37" i="30"/>
  <c r="BG37" i="30"/>
  <c r="BF37" i="30"/>
  <c r="BE37" i="30"/>
  <c r="BD37" i="30"/>
  <c r="BC37" i="30"/>
  <c r="BL36" i="30"/>
  <c r="BK36" i="30"/>
  <c r="BJ36" i="30"/>
  <c r="BI36" i="30"/>
  <c r="BH36" i="30"/>
  <c r="BG36" i="30"/>
  <c r="BF36" i="30"/>
  <c r="BE36" i="30"/>
  <c r="BD36" i="30"/>
  <c r="BC36" i="30"/>
  <c r="BL35" i="30"/>
  <c r="BK35" i="30"/>
  <c r="BJ35" i="30"/>
  <c r="BI35" i="30"/>
  <c r="BH35" i="30"/>
  <c r="BG35" i="30"/>
  <c r="BF35" i="30"/>
  <c r="BE35" i="30"/>
  <c r="BD35" i="30"/>
  <c r="BC35" i="30"/>
  <c r="BL34" i="30"/>
  <c r="BK34" i="30"/>
  <c r="BJ34" i="30"/>
  <c r="BI34" i="30"/>
  <c r="BH34" i="30"/>
  <c r="BG34" i="30"/>
  <c r="BF34" i="30"/>
  <c r="BE34" i="30"/>
  <c r="BD34" i="30"/>
  <c r="BC34" i="30"/>
  <c r="BL33" i="30"/>
  <c r="BK33" i="30"/>
  <c r="BJ33" i="30"/>
  <c r="BI33" i="30"/>
  <c r="BH33" i="30"/>
  <c r="BG33" i="30"/>
  <c r="BF33" i="30"/>
  <c r="BE33" i="30"/>
  <c r="BD33" i="30"/>
  <c r="BC33" i="30"/>
  <c r="BL32" i="30"/>
  <c r="BK32" i="30"/>
  <c r="BJ32" i="30"/>
  <c r="BI32" i="30"/>
  <c r="BH32" i="30"/>
  <c r="BG32" i="30"/>
  <c r="BF32" i="30"/>
  <c r="BE32" i="30"/>
  <c r="BD32" i="30"/>
  <c r="BC32" i="30"/>
  <c r="BL31" i="30"/>
  <c r="BK31" i="30"/>
  <c r="BJ31" i="30"/>
  <c r="BI31" i="30"/>
  <c r="BH31" i="30"/>
  <c r="BG31" i="30"/>
  <c r="BF31" i="30"/>
  <c r="BE31" i="30"/>
  <c r="BD31" i="30"/>
  <c r="BC31" i="30"/>
  <c r="BL30" i="30"/>
  <c r="BK30" i="30"/>
  <c r="BJ30" i="30"/>
  <c r="BI30" i="30"/>
  <c r="BH30" i="30"/>
  <c r="BG30" i="30"/>
  <c r="BF30" i="30"/>
  <c r="BE30" i="30"/>
  <c r="BD30" i="30"/>
  <c r="BC30" i="30"/>
  <c r="BC29" i="30"/>
  <c r="BL28" i="30"/>
  <c r="BK28" i="30"/>
  <c r="BJ28" i="30"/>
  <c r="BI28" i="30"/>
  <c r="BH28" i="30"/>
  <c r="BG28" i="30"/>
  <c r="BF28" i="30"/>
  <c r="BE28" i="30"/>
  <c r="BD28" i="30"/>
  <c r="BC28" i="30"/>
  <c r="BL27" i="30"/>
  <c r="BK27" i="30"/>
  <c r="BJ27" i="30"/>
  <c r="BI27" i="30"/>
  <c r="BH27" i="30"/>
  <c r="BG27" i="30"/>
  <c r="BF27" i="30"/>
  <c r="BE27" i="30"/>
  <c r="BD27" i="30"/>
  <c r="BC27" i="30"/>
  <c r="BL26" i="30"/>
  <c r="BK26" i="30"/>
  <c r="BJ26" i="30"/>
  <c r="BI26" i="30"/>
  <c r="BH26" i="30"/>
  <c r="BG26" i="30"/>
  <c r="BF26" i="30"/>
  <c r="BE26" i="30"/>
  <c r="BD26" i="30"/>
  <c r="BC26" i="30"/>
  <c r="BL25" i="30"/>
  <c r="BK25" i="30"/>
  <c r="BJ25" i="30"/>
  <c r="BI25" i="30"/>
  <c r="BH25" i="30"/>
  <c r="BG25" i="30"/>
  <c r="BF25" i="30"/>
  <c r="BE25" i="30"/>
  <c r="BD25" i="30"/>
  <c r="BC25" i="30"/>
  <c r="BC24" i="30"/>
  <c r="BL23" i="30"/>
  <c r="BK23" i="30"/>
  <c r="BJ23" i="30"/>
  <c r="BI23" i="30"/>
  <c r="BH23" i="30"/>
  <c r="BG23" i="30"/>
  <c r="BF23" i="30"/>
  <c r="BE23" i="30"/>
  <c r="BD23" i="30"/>
  <c r="BC23" i="30"/>
  <c r="BL22" i="30"/>
  <c r="BK22" i="30"/>
  <c r="BJ22" i="30"/>
  <c r="BI22" i="30"/>
  <c r="BH22" i="30"/>
  <c r="BG22" i="30"/>
  <c r="BF22" i="30"/>
  <c r="BE22" i="30"/>
  <c r="BD22" i="30"/>
  <c r="BC22" i="30"/>
  <c r="BL21" i="30"/>
  <c r="BK21" i="30"/>
  <c r="BJ21" i="30"/>
  <c r="BI21" i="30"/>
  <c r="BH21" i="30"/>
  <c r="BG21" i="30"/>
  <c r="BF21" i="30"/>
  <c r="BE21" i="30"/>
  <c r="BD21" i="30"/>
  <c r="BC21" i="30"/>
  <c r="BL20" i="30"/>
  <c r="BK20" i="30"/>
  <c r="BJ20" i="30"/>
  <c r="BI20" i="30"/>
  <c r="BH20" i="30"/>
  <c r="BG20" i="30"/>
  <c r="BF20" i="30"/>
  <c r="BE20" i="30"/>
  <c r="BD20" i="30"/>
  <c r="BC20" i="30"/>
  <c r="BC19" i="30"/>
  <c r="BL18" i="30"/>
  <c r="BK18" i="30"/>
  <c r="BJ18" i="30"/>
  <c r="BI18" i="30"/>
  <c r="BH18" i="30"/>
  <c r="BG18" i="30"/>
  <c r="BF18" i="30"/>
  <c r="BE18" i="30"/>
  <c r="BD18" i="30"/>
  <c r="BC18" i="30"/>
  <c r="BL17" i="30"/>
  <c r="BK17" i="30"/>
  <c r="BJ17" i="30"/>
  <c r="BI17" i="30"/>
  <c r="BH17" i="30"/>
  <c r="BG17" i="30"/>
  <c r="BF17" i="30"/>
  <c r="BE17" i="30"/>
  <c r="BD17" i="30"/>
  <c r="BC17" i="30"/>
  <c r="BL16" i="30"/>
  <c r="BK16" i="30"/>
  <c r="BJ16" i="30"/>
  <c r="BI16" i="30"/>
  <c r="BH16" i="30"/>
  <c r="BG16" i="30"/>
  <c r="BF16" i="30"/>
  <c r="BE16" i="30"/>
  <c r="BD16" i="30"/>
  <c r="BC16" i="30"/>
  <c r="BL15" i="30"/>
  <c r="BK15" i="30"/>
  <c r="BJ15" i="30"/>
  <c r="BI15" i="30"/>
  <c r="BH15" i="30"/>
  <c r="BG15" i="30"/>
  <c r="BF15" i="30"/>
  <c r="BE15" i="30"/>
  <c r="BD15" i="30"/>
  <c r="BC15" i="30"/>
  <c r="BC14" i="30"/>
  <c r="BL13" i="30"/>
  <c r="BK13" i="30"/>
  <c r="BJ13" i="30"/>
  <c r="BI13" i="30"/>
  <c r="BH13" i="30"/>
  <c r="BG13" i="30"/>
  <c r="BF13" i="30"/>
  <c r="BE13" i="30"/>
  <c r="BD13" i="30"/>
  <c r="BC13" i="30"/>
  <c r="BL12" i="30"/>
  <c r="BK12" i="30"/>
  <c r="BJ12" i="30"/>
  <c r="BI12" i="30"/>
  <c r="BH12" i="30"/>
  <c r="BG12" i="30"/>
  <c r="BF12" i="30"/>
  <c r="BE12" i="30"/>
  <c r="BD12" i="30"/>
  <c r="BC12" i="30"/>
  <c r="BC11" i="30"/>
  <c r="BL10" i="30"/>
  <c r="BK10" i="30"/>
  <c r="BJ10" i="30"/>
  <c r="BI10" i="30"/>
  <c r="BH10" i="30"/>
  <c r="BG10" i="30"/>
  <c r="BF10" i="30"/>
  <c r="BE10" i="30"/>
  <c r="BD10" i="30"/>
  <c r="BC10" i="30"/>
  <c r="BL9" i="30"/>
  <c r="BK9" i="30"/>
  <c r="BJ9" i="30"/>
  <c r="BI9" i="30"/>
  <c r="BH9" i="30"/>
  <c r="BG9" i="30"/>
  <c r="BF9" i="30"/>
  <c r="BE9" i="30"/>
  <c r="BD9" i="30"/>
  <c r="BC9" i="30"/>
  <c r="BL8" i="30"/>
  <c r="BK8" i="30"/>
  <c r="BJ8" i="30"/>
  <c r="BI8" i="30"/>
  <c r="BH8" i="30"/>
  <c r="BG8" i="30"/>
  <c r="BF8" i="30"/>
  <c r="BE8" i="30"/>
  <c r="BD8" i="30"/>
  <c r="BC8" i="30"/>
  <c r="BL7" i="30"/>
  <c r="BK7" i="30"/>
  <c r="BJ7" i="30"/>
  <c r="BI7" i="30"/>
  <c r="BH7" i="30"/>
  <c r="BG7" i="30"/>
  <c r="BF7" i="30"/>
  <c r="BE7" i="30"/>
  <c r="BD7" i="30"/>
  <c r="BC7" i="30"/>
  <c r="BL6" i="30"/>
  <c r="BK6" i="30"/>
  <c r="BJ6" i="30"/>
  <c r="BI6" i="30"/>
  <c r="BH6" i="30"/>
  <c r="BG6" i="30"/>
  <c r="BF6" i="30"/>
  <c r="BE6" i="30"/>
  <c r="BD6" i="30"/>
  <c r="BC6" i="30"/>
  <c r="BC5" i="30"/>
  <c r="BL4" i="30"/>
  <c r="BK4" i="30"/>
  <c r="BJ4" i="30"/>
  <c r="BI4" i="30"/>
  <c r="BH4" i="30"/>
  <c r="BG4" i="30"/>
  <c r="BF4" i="30"/>
  <c r="BE4" i="30"/>
  <c r="BC4" i="30"/>
  <c r="BD4" i="30"/>
  <c r="AY81" i="30"/>
  <c r="AX81" i="30"/>
  <c r="AW81" i="30"/>
  <c r="AV81" i="30"/>
  <c r="AU81" i="30"/>
  <c r="AT81" i="30"/>
  <c r="AS81" i="30"/>
  <c r="AR81" i="30"/>
  <c r="AQ81" i="30"/>
  <c r="AP81" i="30"/>
  <c r="AY80" i="30"/>
  <c r="AX80" i="30"/>
  <c r="AW80" i="30"/>
  <c r="AV80" i="30"/>
  <c r="AU80" i="30"/>
  <c r="AT80" i="30"/>
  <c r="AS80" i="30"/>
  <c r="AR80" i="30"/>
  <c r="AQ80" i="30"/>
  <c r="AP80" i="30"/>
  <c r="AY79" i="30"/>
  <c r="AX79" i="30"/>
  <c r="AW79" i="30"/>
  <c r="AV79" i="30"/>
  <c r="AU79" i="30"/>
  <c r="AT79" i="30"/>
  <c r="AS79" i="30"/>
  <c r="AR79" i="30"/>
  <c r="AQ79" i="30"/>
  <c r="AP79" i="30"/>
  <c r="AY78" i="30"/>
  <c r="AX78" i="30"/>
  <c r="AW78" i="30"/>
  <c r="AV78" i="30"/>
  <c r="AU78" i="30"/>
  <c r="AT78" i="30"/>
  <c r="AS78" i="30"/>
  <c r="AR78" i="30"/>
  <c r="AQ78" i="30"/>
  <c r="AP78" i="30"/>
  <c r="AP77" i="30"/>
  <c r="AY76" i="30"/>
  <c r="AX76" i="30"/>
  <c r="AW76" i="30"/>
  <c r="AV76" i="30"/>
  <c r="AU76" i="30"/>
  <c r="AT76" i="30"/>
  <c r="AS76" i="30"/>
  <c r="AR76" i="30"/>
  <c r="AQ76" i="30"/>
  <c r="AP76" i="30"/>
  <c r="AY75" i="30"/>
  <c r="AX75" i="30"/>
  <c r="AW75" i="30"/>
  <c r="AV75" i="30"/>
  <c r="AU75" i="30"/>
  <c r="AT75" i="30"/>
  <c r="AS75" i="30"/>
  <c r="AR75" i="30"/>
  <c r="AQ75" i="30"/>
  <c r="AP75" i="30"/>
  <c r="AY74" i="30"/>
  <c r="AX74" i="30"/>
  <c r="AW74" i="30"/>
  <c r="AV74" i="30"/>
  <c r="AU74" i="30"/>
  <c r="AT74" i="30"/>
  <c r="AS74" i="30"/>
  <c r="AR74" i="30"/>
  <c r="AQ74" i="30"/>
  <c r="AP74" i="30"/>
  <c r="AY73" i="30"/>
  <c r="AX73" i="30"/>
  <c r="AW73" i="30"/>
  <c r="AV73" i="30"/>
  <c r="AU73" i="30"/>
  <c r="AT73" i="30"/>
  <c r="AS73" i="30"/>
  <c r="AR73" i="30"/>
  <c r="AQ73" i="30"/>
  <c r="AP73" i="30"/>
  <c r="AP72" i="30"/>
  <c r="AY71" i="30"/>
  <c r="AX71" i="30"/>
  <c r="AW71" i="30"/>
  <c r="AV71" i="30"/>
  <c r="AU71" i="30"/>
  <c r="AT71" i="30"/>
  <c r="AS71" i="30"/>
  <c r="AR71" i="30"/>
  <c r="AQ71" i="30"/>
  <c r="AP71" i="30"/>
  <c r="AY70" i="30"/>
  <c r="AX70" i="30"/>
  <c r="AW70" i="30"/>
  <c r="AV70" i="30"/>
  <c r="AU70" i="30"/>
  <c r="AT70" i="30"/>
  <c r="AS70" i="30"/>
  <c r="AR70" i="30"/>
  <c r="AQ70" i="30"/>
  <c r="AP70" i="30"/>
  <c r="AY69" i="30"/>
  <c r="AX69" i="30"/>
  <c r="AW69" i="30"/>
  <c r="AV69" i="30"/>
  <c r="AU69" i="30"/>
  <c r="AT69" i="30"/>
  <c r="AS69" i="30"/>
  <c r="AR69" i="30"/>
  <c r="AQ69" i="30"/>
  <c r="AP69" i="30"/>
  <c r="AY68" i="30"/>
  <c r="AX68" i="30"/>
  <c r="AW68" i="30"/>
  <c r="AV68" i="30"/>
  <c r="AU68" i="30"/>
  <c r="AT68" i="30"/>
  <c r="AS68" i="30"/>
  <c r="AR68" i="30"/>
  <c r="AQ68" i="30"/>
  <c r="AP68" i="30"/>
  <c r="AP67" i="30"/>
  <c r="AY66" i="30"/>
  <c r="AX66" i="30"/>
  <c r="AW66" i="30"/>
  <c r="AV66" i="30"/>
  <c r="AU66" i="30"/>
  <c r="AT66" i="30"/>
  <c r="AS66" i="30"/>
  <c r="AR66" i="30"/>
  <c r="AQ66" i="30"/>
  <c r="AP66" i="30"/>
  <c r="AY65" i="30"/>
  <c r="AX65" i="30"/>
  <c r="AW65" i="30"/>
  <c r="AV65" i="30"/>
  <c r="AU65" i="30"/>
  <c r="AT65" i="30"/>
  <c r="AS65" i="30"/>
  <c r="AR65" i="30"/>
  <c r="AQ65" i="30"/>
  <c r="AP65" i="30"/>
  <c r="AY64" i="30"/>
  <c r="AX64" i="30"/>
  <c r="AW64" i="30"/>
  <c r="AV64" i="30"/>
  <c r="AU64" i="30"/>
  <c r="AT64" i="30"/>
  <c r="AS64" i="30"/>
  <c r="AR64" i="30"/>
  <c r="AQ64" i="30"/>
  <c r="AP64" i="30"/>
  <c r="AY63" i="30"/>
  <c r="AX63" i="30"/>
  <c r="AW63" i="30"/>
  <c r="AV63" i="30"/>
  <c r="AU63" i="30"/>
  <c r="AT63" i="30"/>
  <c r="AS63" i="30"/>
  <c r="AR63" i="30"/>
  <c r="AQ63" i="30"/>
  <c r="AP63" i="30"/>
  <c r="AP62" i="30"/>
  <c r="AY61" i="30"/>
  <c r="AX61" i="30"/>
  <c r="AW61" i="30"/>
  <c r="AV61" i="30"/>
  <c r="AU61" i="30"/>
  <c r="AT61" i="30"/>
  <c r="AS61" i="30"/>
  <c r="AR61" i="30"/>
  <c r="AQ61" i="30"/>
  <c r="AP61" i="30"/>
  <c r="AY60" i="30"/>
  <c r="AX60" i="30"/>
  <c r="AW60" i="30"/>
  <c r="AV60" i="30"/>
  <c r="AU60" i="30"/>
  <c r="AT60" i="30"/>
  <c r="AS60" i="30"/>
  <c r="AR60" i="30"/>
  <c r="AQ60" i="30"/>
  <c r="AP60" i="30"/>
  <c r="AP59" i="30"/>
  <c r="AY58" i="30"/>
  <c r="AX58" i="30"/>
  <c r="AW58" i="30"/>
  <c r="AV58" i="30"/>
  <c r="AU58" i="30"/>
  <c r="AT58" i="30"/>
  <c r="AS58" i="30"/>
  <c r="AR58" i="30"/>
  <c r="AQ58" i="30"/>
  <c r="AP58" i="30"/>
  <c r="AY57" i="30"/>
  <c r="AX57" i="30"/>
  <c r="AW57" i="30"/>
  <c r="AV57" i="30"/>
  <c r="AU57" i="30"/>
  <c r="AT57" i="30"/>
  <c r="AS57" i="30"/>
  <c r="AR57" i="30"/>
  <c r="AQ57" i="30"/>
  <c r="AP57" i="30"/>
  <c r="AY56" i="30"/>
  <c r="AX56" i="30"/>
  <c r="AW56" i="30"/>
  <c r="AV56" i="30"/>
  <c r="AU56" i="30"/>
  <c r="AT56" i="30"/>
  <c r="AS56" i="30"/>
  <c r="AR56" i="30"/>
  <c r="AQ56" i="30"/>
  <c r="AP56" i="30"/>
  <c r="AY55" i="30"/>
  <c r="AX55" i="30"/>
  <c r="AW55" i="30"/>
  <c r="AV55" i="30"/>
  <c r="AU55" i="30"/>
  <c r="AT55" i="30"/>
  <c r="AS55" i="30"/>
  <c r="AR55" i="30"/>
  <c r="AQ55" i="30"/>
  <c r="AP55" i="30"/>
  <c r="AY54" i="30"/>
  <c r="AX54" i="30"/>
  <c r="AW54" i="30"/>
  <c r="AV54" i="30"/>
  <c r="AU54" i="30"/>
  <c r="AT54" i="30"/>
  <c r="AS54" i="30"/>
  <c r="AR54" i="30"/>
  <c r="AQ54" i="30"/>
  <c r="AP54" i="30"/>
  <c r="AP53" i="30"/>
  <c r="AY52" i="30"/>
  <c r="AX52" i="30"/>
  <c r="AW52" i="30"/>
  <c r="AV52" i="30"/>
  <c r="AU52" i="30"/>
  <c r="AT52" i="30"/>
  <c r="AS52" i="30"/>
  <c r="AR52" i="30"/>
  <c r="AQ52" i="30"/>
  <c r="AP52" i="30"/>
  <c r="AY51" i="30"/>
  <c r="AX51" i="30"/>
  <c r="AW51" i="30"/>
  <c r="AV51" i="30"/>
  <c r="AU51" i="30"/>
  <c r="AT51" i="30"/>
  <c r="AS51" i="30"/>
  <c r="AR51" i="30"/>
  <c r="AQ51" i="30"/>
  <c r="AP51" i="30"/>
  <c r="AY50" i="30"/>
  <c r="AX50" i="30"/>
  <c r="AW50" i="30"/>
  <c r="AV50" i="30"/>
  <c r="AU50" i="30"/>
  <c r="AT50" i="30"/>
  <c r="AS50" i="30"/>
  <c r="AR50" i="30"/>
  <c r="AQ50" i="30"/>
  <c r="AP50" i="30"/>
  <c r="AY49" i="30"/>
  <c r="AX49" i="30"/>
  <c r="AW49" i="30"/>
  <c r="AV49" i="30"/>
  <c r="AU49" i="30"/>
  <c r="AT49" i="30"/>
  <c r="AS49" i="30"/>
  <c r="AR49" i="30"/>
  <c r="AQ49" i="30"/>
  <c r="AP49" i="30"/>
  <c r="AY48" i="30"/>
  <c r="AX48" i="30"/>
  <c r="AW48" i="30"/>
  <c r="AV48" i="30"/>
  <c r="AU48" i="30"/>
  <c r="AT48" i="30"/>
  <c r="AS48" i="30"/>
  <c r="AR48" i="30"/>
  <c r="AQ48" i="30"/>
  <c r="AP48" i="30"/>
  <c r="AP47" i="30"/>
  <c r="AY46" i="30"/>
  <c r="AX46" i="30"/>
  <c r="AW46" i="30"/>
  <c r="AV46" i="30"/>
  <c r="AU46" i="30"/>
  <c r="AT46" i="30"/>
  <c r="AS46" i="30"/>
  <c r="AR46" i="30"/>
  <c r="AQ46" i="30"/>
  <c r="AP46" i="30"/>
  <c r="AY45" i="30"/>
  <c r="AX45" i="30"/>
  <c r="AW45" i="30"/>
  <c r="AV45" i="30"/>
  <c r="AU45" i="30"/>
  <c r="AT45" i="30"/>
  <c r="AS45" i="30"/>
  <c r="AR45" i="30"/>
  <c r="AQ45" i="30"/>
  <c r="AP45" i="30"/>
  <c r="AY44" i="30"/>
  <c r="AX44" i="30"/>
  <c r="AW44" i="30"/>
  <c r="AV44" i="30"/>
  <c r="AU44" i="30"/>
  <c r="AT44" i="30"/>
  <c r="AS44" i="30"/>
  <c r="AR44" i="30"/>
  <c r="AQ44" i="30"/>
  <c r="AP44" i="30"/>
  <c r="AY43" i="30"/>
  <c r="AX43" i="30"/>
  <c r="AW43" i="30"/>
  <c r="AV43" i="30"/>
  <c r="AU43" i="30"/>
  <c r="AT43" i="30"/>
  <c r="AS43" i="30"/>
  <c r="AR43" i="30"/>
  <c r="AQ43" i="30"/>
  <c r="AP43" i="30"/>
  <c r="AY42" i="30"/>
  <c r="AX42" i="30"/>
  <c r="AW42" i="30"/>
  <c r="AV42" i="30"/>
  <c r="AU42" i="30"/>
  <c r="AT42" i="30"/>
  <c r="AS42" i="30"/>
  <c r="AR42" i="30"/>
  <c r="AQ42" i="30"/>
  <c r="AP42" i="30"/>
  <c r="AY41" i="30"/>
  <c r="AX41" i="30"/>
  <c r="AW41" i="30"/>
  <c r="AV41" i="30"/>
  <c r="AU41" i="30"/>
  <c r="AT41" i="30"/>
  <c r="AS41" i="30"/>
  <c r="AR41" i="30"/>
  <c r="AQ41" i="30"/>
  <c r="AP41" i="30"/>
  <c r="AY40" i="30"/>
  <c r="AX40" i="30"/>
  <c r="AW40" i="30"/>
  <c r="AV40" i="30"/>
  <c r="AU40" i="30"/>
  <c r="AT40" i="30"/>
  <c r="AS40" i="30"/>
  <c r="AR40" i="30"/>
  <c r="AQ40" i="30"/>
  <c r="AP40" i="30"/>
  <c r="AY39" i="30"/>
  <c r="AX39" i="30"/>
  <c r="AW39" i="30"/>
  <c r="AV39" i="30"/>
  <c r="AU39" i="30"/>
  <c r="AT39" i="30"/>
  <c r="AS39" i="30"/>
  <c r="AR39" i="30"/>
  <c r="AQ39" i="30"/>
  <c r="AP39" i="30"/>
  <c r="AP38" i="30"/>
  <c r="AY37" i="30"/>
  <c r="AX37" i="30"/>
  <c r="AW37" i="30"/>
  <c r="AV37" i="30"/>
  <c r="AU37" i="30"/>
  <c r="AT37" i="30"/>
  <c r="AS37" i="30"/>
  <c r="AR37" i="30"/>
  <c r="AQ37" i="30"/>
  <c r="AP37" i="30"/>
  <c r="AY36" i="30"/>
  <c r="AX36" i="30"/>
  <c r="AW36" i="30"/>
  <c r="AV36" i="30"/>
  <c r="AU36" i="30"/>
  <c r="AT36" i="30"/>
  <c r="AS36" i="30"/>
  <c r="AR36" i="30"/>
  <c r="AQ36" i="30"/>
  <c r="AP36" i="30"/>
  <c r="AY35" i="30"/>
  <c r="AX35" i="30"/>
  <c r="AW35" i="30"/>
  <c r="AV35" i="30"/>
  <c r="AU35" i="30"/>
  <c r="AT35" i="30"/>
  <c r="AS35" i="30"/>
  <c r="AR35" i="30"/>
  <c r="AQ35" i="30"/>
  <c r="AP35" i="30"/>
  <c r="AY34" i="30"/>
  <c r="AX34" i="30"/>
  <c r="AW34" i="30"/>
  <c r="AV34" i="30"/>
  <c r="AU34" i="30"/>
  <c r="AT34" i="30"/>
  <c r="AS34" i="30"/>
  <c r="AR34" i="30"/>
  <c r="AQ34" i="30"/>
  <c r="AP34" i="30"/>
  <c r="AY33" i="30"/>
  <c r="AX33" i="30"/>
  <c r="AW33" i="30"/>
  <c r="AV33" i="30"/>
  <c r="AU33" i="30"/>
  <c r="AT33" i="30"/>
  <c r="AS33" i="30"/>
  <c r="AR33" i="30"/>
  <c r="AQ33" i="30"/>
  <c r="AP33" i="30"/>
  <c r="AY32" i="30"/>
  <c r="AX32" i="30"/>
  <c r="AW32" i="30"/>
  <c r="AV32" i="30"/>
  <c r="AU32" i="30"/>
  <c r="AT32" i="30"/>
  <c r="AS32" i="30"/>
  <c r="AR32" i="30"/>
  <c r="AQ32" i="30"/>
  <c r="AP32" i="30"/>
  <c r="AY31" i="30"/>
  <c r="AX31" i="30"/>
  <c r="AW31" i="30"/>
  <c r="AV31" i="30"/>
  <c r="AU31" i="30"/>
  <c r="AT31" i="30"/>
  <c r="AS31" i="30"/>
  <c r="AR31" i="30"/>
  <c r="AQ31" i="30"/>
  <c r="AP31" i="30"/>
  <c r="AY30" i="30"/>
  <c r="AX30" i="30"/>
  <c r="AW30" i="30"/>
  <c r="AV30" i="30"/>
  <c r="AU30" i="30"/>
  <c r="AT30" i="30"/>
  <c r="AS30" i="30"/>
  <c r="AR30" i="30"/>
  <c r="AQ30" i="30"/>
  <c r="AP30" i="30"/>
  <c r="AP29" i="30"/>
  <c r="AY28" i="30"/>
  <c r="AX28" i="30"/>
  <c r="AW28" i="30"/>
  <c r="AV28" i="30"/>
  <c r="AU28" i="30"/>
  <c r="AT28" i="30"/>
  <c r="AS28" i="30"/>
  <c r="AR28" i="30"/>
  <c r="AQ28" i="30"/>
  <c r="AP28" i="30"/>
  <c r="AY27" i="30"/>
  <c r="AX27" i="30"/>
  <c r="AW27" i="30"/>
  <c r="AV27" i="30"/>
  <c r="AU27" i="30"/>
  <c r="AT27" i="30"/>
  <c r="AS27" i="30"/>
  <c r="AR27" i="30"/>
  <c r="AQ27" i="30"/>
  <c r="AP27" i="30"/>
  <c r="AY26" i="30"/>
  <c r="AX26" i="30"/>
  <c r="AW26" i="30"/>
  <c r="AV26" i="30"/>
  <c r="AU26" i="30"/>
  <c r="AT26" i="30"/>
  <c r="AS26" i="30"/>
  <c r="AR26" i="30"/>
  <c r="AQ26" i="30"/>
  <c r="AP26" i="30"/>
  <c r="AY25" i="30"/>
  <c r="AX25" i="30"/>
  <c r="AW25" i="30"/>
  <c r="AV25" i="30"/>
  <c r="AU25" i="30"/>
  <c r="AT25" i="30"/>
  <c r="AS25" i="30"/>
  <c r="AR25" i="30"/>
  <c r="AQ25" i="30"/>
  <c r="AP25" i="30"/>
  <c r="AP24" i="30"/>
  <c r="AY23" i="30"/>
  <c r="AX23" i="30"/>
  <c r="AW23" i="30"/>
  <c r="AV23" i="30"/>
  <c r="AU23" i="30"/>
  <c r="AT23" i="30"/>
  <c r="AS23" i="30"/>
  <c r="AR23" i="30"/>
  <c r="AQ23" i="30"/>
  <c r="AP23" i="30"/>
  <c r="AY22" i="30"/>
  <c r="AX22" i="30"/>
  <c r="AW22" i="30"/>
  <c r="AV22" i="30"/>
  <c r="AU22" i="30"/>
  <c r="AT22" i="30"/>
  <c r="AS22" i="30"/>
  <c r="AR22" i="30"/>
  <c r="AQ22" i="30"/>
  <c r="AP22" i="30"/>
  <c r="AY21" i="30"/>
  <c r="AX21" i="30"/>
  <c r="AW21" i="30"/>
  <c r="AV21" i="30"/>
  <c r="AU21" i="30"/>
  <c r="AT21" i="30"/>
  <c r="AS21" i="30"/>
  <c r="AR21" i="30"/>
  <c r="AQ21" i="30"/>
  <c r="AP21" i="30"/>
  <c r="AY20" i="30"/>
  <c r="AX20" i="30"/>
  <c r="AW20" i="30"/>
  <c r="AV20" i="30"/>
  <c r="AU20" i="30"/>
  <c r="AT20" i="30"/>
  <c r="AS20" i="30"/>
  <c r="AR20" i="30"/>
  <c r="AQ20" i="30"/>
  <c r="AP20" i="30"/>
  <c r="AP19" i="30"/>
  <c r="AY18" i="30"/>
  <c r="AX18" i="30"/>
  <c r="AW18" i="30"/>
  <c r="AV18" i="30"/>
  <c r="AU18" i="30"/>
  <c r="AT18" i="30"/>
  <c r="AS18" i="30"/>
  <c r="AR18" i="30"/>
  <c r="AQ18" i="30"/>
  <c r="AP18" i="30"/>
  <c r="AY17" i="30"/>
  <c r="AX17" i="30"/>
  <c r="AW17" i="30"/>
  <c r="AV17" i="30"/>
  <c r="AU17" i="30"/>
  <c r="AT17" i="30"/>
  <c r="AS17" i="30"/>
  <c r="AR17" i="30"/>
  <c r="AQ17" i="30"/>
  <c r="AP17" i="30"/>
  <c r="AY16" i="30"/>
  <c r="AX16" i="30"/>
  <c r="AW16" i="30"/>
  <c r="AV16" i="30"/>
  <c r="AU16" i="30"/>
  <c r="AT16" i="30"/>
  <c r="AS16" i="30"/>
  <c r="AR16" i="30"/>
  <c r="AQ16" i="30"/>
  <c r="AP16" i="30"/>
  <c r="AY15" i="30"/>
  <c r="AX15" i="30"/>
  <c r="AW15" i="30"/>
  <c r="AV15" i="30"/>
  <c r="AU15" i="30"/>
  <c r="AT15" i="30"/>
  <c r="AS15" i="30"/>
  <c r="AR15" i="30"/>
  <c r="AQ15" i="30"/>
  <c r="AP15" i="30"/>
  <c r="AP14" i="30"/>
  <c r="AY13" i="30"/>
  <c r="AX13" i="30"/>
  <c r="AW13" i="30"/>
  <c r="AV13" i="30"/>
  <c r="AU13" i="30"/>
  <c r="AT13" i="30"/>
  <c r="AS13" i="30"/>
  <c r="AR13" i="30"/>
  <c r="AQ13" i="30"/>
  <c r="AP13" i="30"/>
  <c r="AY12" i="30"/>
  <c r="AX12" i="30"/>
  <c r="AW12" i="30"/>
  <c r="AV12" i="30"/>
  <c r="AU12" i="30"/>
  <c r="AT12" i="30"/>
  <c r="AS12" i="30"/>
  <c r="AR12" i="30"/>
  <c r="AQ12" i="30"/>
  <c r="AP12" i="30"/>
  <c r="AP11" i="30"/>
  <c r="AY10" i="30"/>
  <c r="AX10" i="30"/>
  <c r="AW10" i="30"/>
  <c r="AV10" i="30"/>
  <c r="AU10" i="30"/>
  <c r="AT10" i="30"/>
  <c r="AS10" i="30"/>
  <c r="AR10" i="30"/>
  <c r="AQ10" i="30"/>
  <c r="AP10" i="30"/>
  <c r="AY9" i="30"/>
  <c r="AX9" i="30"/>
  <c r="AW9" i="30"/>
  <c r="AV9" i="30"/>
  <c r="AU9" i="30"/>
  <c r="AT9" i="30"/>
  <c r="AS9" i="30"/>
  <c r="AR9" i="30"/>
  <c r="AQ9" i="30"/>
  <c r="AP9" i="30"/>
  <c r="AY8" i="30"/>
  <c r="AX8" i="30"/>
  <c r="AW8" i="30"/>
  <c r="AV8" i="30"/>
  <c r="AU8" i="30"/>
  <c r="AT8" i="30"/>
  <c r="AS8" i="30"/>
  <c r="AR8" i="30"/>
  <c r="AQ8" i="30"/>
  <c r="AP8" i="30"/>
  <c r="AY7" i="30"/>
  <c r="AX7" i="30"/>
  <c r="AW7" i="30"/>
  <c r="AV7" i="30"/>
  <c r="AU7" i="30"/>
  <c r="AT7" i="30"/>
  <c r="AS7" i="30"/>
  <c r="AR7" i="30"/>
  <c r="AQ7" i="30"/>
  <c r="AP7" i="30"/>
  <c r="AY6" i="30"/>
  <c r="AX6" i="30"/>
  <c r="AW6" i="30"/>
  <c r="AV6" i="30"/>
  <c r="AU6" i="30"/>
  <c r="AT6" i="30"/>
  <c r="AS6" i="30"/>
  <c r="AR6" i="30"/>
  <c r="AQ6" i="30"/>
  <c r="AP6" i="30"/>
  <c r="AP5" i="30"/>
  <c r="AY4" i="30"/>
  <c r="AX4" i="30"/>
  <c r="AW4" i="30"/>
  <c r="AV4" i="30"/>
  <c r="AU4" i="30"/>
  <c r="AT4" i="30"/>
  <c r="AS4" i="30"/>
  <c r="AR4" i="30"/>
  <c r="AP4" i="30"/>
  <c r="AQ4" i="30"/>
  <c r="AL81" i="30"/>
  <c r="AK81" i="30"/>
  <c r="AJ81" i="30"/>
  <c r="AI81" i="30"/>
  <c r="AH81" i="30"/>
  <c r="AG81" i="30"/>
  <c r="AF81" i="30"/>
  <c r="AE81" i="30"/>
  <c r="AD81" i="30"/>
  <c r="AC81" i="30"/>
  <c r="AL80" i="30"/>
  <c r="AK80" i="30"/>
  <c r="AJ80" i="30"/>
  <c r="AI80" i="30"/>
  <c r="AH80" i="30"/>
  <c r="AG80" i="30"/>
  <c r="AF80" i="30"/>
  <c r="AE80" i="30"/>
  <c r="AD80" i="30"/>
  <c r="AC80" i="30"/>
  <c r="AL79" i="30"/>
  <c r="AK79" i="30"/>
  <c r="AJ79" i="30"/>
  <c r="AI79" i="30"/>
  <c r="AH79" i="30"/>
  <c r="AG79" i="30"/>
  <c r="AF79" i="30"/>
  <c r="AE79" i="30"/>
  <c r="AD79" i="30"/>
  <c r="AC79" i="30"/>
  <c r="AL78" i="30"/>
  <c r="AK78" i="30"/>
  <c r="AJ78" i="30"/>
  <c r="AI78" i="30"/>
  <c r="AH78" i="30"/>
  <c r="AG78" i="30"/>
  <c r="AF78" i="30"/>
  <c r="AE78" i="30"/>
  <c r="AD78" i="30"/>
  <c r="AC78" i="30"/>
  <c r="AC77" i="30"/>
  <c r="AL76" i="30"/>
  <c r="AK76" i="30"/>
  <c r="AJ76" i="30"/>
  <c r="AI76" i="30"/>
  <c r="AH76" i="30"/>
  <c r="AG76" i="30"/>
  <c r="AF76" i="30"/>
  <c r="AE76" i="30"/>
  <c r="AD76" i="30"/>
  <c r="AC76" i="30"/>
  <c r="AL75" i="30"/>
  <c r="AK75" i="30"/>
  <c r="AJ75" i="30"/>
  <c r="AI75" i="30"/>
  <c r="AH75" i="30"/>
  <c r="AG75" i="30"/>
  <c r="AF75" i="30"/>
  <c r="AE75" i="30"/>
  <c r="AD75" i="30"/>
  <c r="AC75" i="30"/>
  <c r="AL74" i="30"/>
  <c r="AK74" i="30"/>
  <c r="AJ74" i="30"/>
  <c r="AI74" i="30"/>
  <c r="AH74" i="30"/>
  <c r="AG74" i="30"/>
  <c r="AF74" i="30"/>
  <c r="AE74" i="30"/>
  <c r="AD74" i="30"/>
  <c r="AC74" i="30"/>
  <c r="AL73" i="30"/>
  <c r="AK73" i="30"/>
  <c r="AJ73" i="30"/>
  <c r="AI73" i="30"/>
  <c r="AH73" i="30"/>
  <c r="AG73" i="30"/>
  <c r="AF73" i="30"/>
  <c r="AE73" i="30"/>
  <c r="AD73" i="30"/>
  <c r="AC73" i="30"/>
  <c r="AC72" i="30"/>
  <c r="AL71" i="30"/>
  <c r="AK71" i="30"/>
  <c r="AJ71" i="30"/>
  <c r="AI71" i="30"/>
  <c r="AH71" i="30"/>
  <c r="AG71" i="30"/>
  <c r="AF71" i="30"/>
  <c r="AE71" i="30"/>
  <c r="AD71" i="30"/>
  <c r="AC71" i="30"/>
  <c r="AL70" i="30"/>
  <c r="AK70" i="30"/>
  <c r="AJ70" i="30"/>
  <c r="AI70" i="30"/>
  <c r="AH70" i="30"/>
  <c r="AG70" i="30"/>
  <c r="AF70" i="30"/>
  <c r="AE70" i="30"/>
  <c r="AD70" i="30"/>
  <c r="AC70" i="30"/>
  <c r="AL69" i="30"/>
  <c r="AK69" i="30"/>
  <c r="AJ69" i="30"/>
  <c r="AI69" i="30"/>
  <c r="AH69" i="30"/>
  <c r="AG69" i="30"/>
  <c r="AF69" i="30"/>
  <c r="AE69" i="30"/>
  <c r="AD69" i="30"/>
  <c r="AC69" i="30"/>
  <c r="AL68" i="30"/>
  <c r="AK68" i="30"/>
  <c r="AJ68" i="30"/>
  <c r="AI68" i="30"/>
  <c r="AH68" i="30"/>
  <c r="AG68" i="30"/>
  <c r="AF68" i="30"/>
  <c r="AE68" i="30"/>
  <c r="AD68" i="30"/>
  <c r="AC68" i="30"/>
  <c r="AC67" i="30"/>
  <c r="AL66" i="30"/>
  <c r="AK66" i="30"/>
  <c r="AJ66" i="30"/>
  <c r="AI66" i="30"/>
  <c r="AH66" i="30"/>
  <c r="AG66" i="30"/>
  <c r="AF66" i="30"/>
  <c r="AE66" i="30"/>
  <c r="AD66" i="30"/>
  <c r="AC66" i="30"/>
  <c r="AL65" i="30"/>
  <c r="AK65" i="30"/>
  <c r="AJ65" i="30"/>
  <c r="AI65" i="30"/>
  <c r="AH65" i="30"/>
  <c r="AG65" i="30"/>
  <c r="AF65" i="30"/>
  <c r="AE65" i="30"/>
  <c r="AD65" i="30"/>
  <c r="AC65" i="30"/>
  <c r="AL64" i="30"/>
  <c r="AK64" i="30"/>
  <c r="AJ64" i="30"/>
  <c r="AI64" i="30"/>
  <c r="AH64" i="30"/>
  <c r="AG64" i="30"/>
  <c r="AF64" i="30"/>
  <c r="AE64" i="30"/>
  <c r="AD64" i="30"/>
  <c r="AC64" i="30"/>
  <c r="AL63" i="30"/>
  <c r="AK63" i="30"/>
  <c r="AJ63" i="30"/>
  <c r="AI63" i="30"/>
  <c r="AH63" i="30"/>
  <c r="AG63" i="30"/>
  <c r="AF63" i="30"/>
  <c r="AE63" i="30"/>
  <c r="AD63" i="30"/>
  <c r="AC63" i="30"/>
  <c r="AC62" i="30"/>
  <c r="AL61" i="30"/>
  <c r="AK61" i="30"/>
  <c r="AJ61" i="30"/>
  <c r="AI61" i="30"/>
  <c r="AH61" i="30"/>
  <c r="AG61" i="30"/>
  <c r="AF61" i="30"/>
  <c r="AE61" i="30"/>
  <c r="AD61" i="30"/>
  <c r="AC61" i="30"/>
  <c r="AL60" i="30"/>
  <c r="AK60" i="30"/>
  <c r="AJ60" i="30"/>
  <c r="AI60" i="30"/>
  <c r="AH60" i="30"/>
  <c r="AG60" i="30"/>
  <c r="AF60" i="30"/>
  <c r="AE60" i="30"/>
  <c r="AD60" i="30"/>
  <c r="AC60" i="30"/>
  <c r="AC59" i="30"/>
  <c r="AL58" i="30"/>
  <c r="AK58" i="30"/>
  <c r="AJ58" i="30"/>
  <c r="AI58" i="30"/>
  <c r="AH58" i="30"/>
  <c r="AG58" i="30"/>
  <c r="AF58" i="30"/>
  <c r="AE58" i="30"/>
  <c r="AD58" i="30"/>
  <c r="AC58" i="30"/>
  <c r="AL57" i="30"/>
  <c r="AK57" i="30"/>
  <c r="AJ57" i="30"/>
  <c r="AI57" i="30"/>
  <c r="AH57" i="30"/>
  <c r="AG57" i="30"/>
  <c r="AF57" i="30"/>
  <c r="AE57" i="30"/>
  <c r="AD57" i="30"/>
  <c r="AC57" i="30"/>
  <c r="AL56" i="30"/>
  <c r="AK56" i="30"/>
  <c r="AJ56" i="30"/>
  <c r="AI56" i="30"/>
  <c r="AH56" i="30"/>
  <c r="AG56" i="30"/>
  <c r="AF56" i="30"/>
  <c r="AE56" i="30"/>
  <c r="AD56" i="30"/>
  <c r="AC56" i="30"/>
  <c r="AL55" i="30"/>
  <c r="AK55" i="30"/>
  <c r="AJ55" i="30"/>
  <c r="AI55" i="30"/>
  <c r="AH55" i="30"/>
  <c r="AG55" i="30"/>
  <c r="AF55" i="30"/>
  <c r="AE55" i="30"/>
  <c r="AD55" i="30"/>
  <c r="AC55" i="30"/>
  <c r="AL54" i="30"/>
  <c r="AK54" i="30"/>
  <c r="AJ54" i="30"/>
  <c r="AI54" i="30"/>
  <c r="AH54" i="30"/>
  <c r="AG54" i="30"/>
  <c r="AF54" i="30"/>
  <c r="AE54" i="30"/>
  <c r="AD54" i="30"/>
  <c r="AC54" i="30"/>
  <c r="AC53" i="30"/>
  <c r="AL52" i="30"/>
  <c r="AK52" i="30"/>
  <c r="AJ52" i="30"/>
  <c r="AI52" i="30"/>
  <c r="AH52" i="30"/>
  <c r="AG52" i="30"/>
  <c r="AF52" i="30"/>
  <c r="AE52" i="30"/>
  <c r="AD52" i="30"/>
  <c r="AC52" i="30"/>
  <c r="AL51" i="30"/>
  <c r="AK51" i="30"/>
  <c r="AJ51" i="30"/>
  <c r="AI51" i="30"/>
  <c r="AH51" i="30"/>
  <c r="AG51" i="30"/>
  <c r="AF51" i="30"/>
  <c r="AE51" i="30"/>
  <c r="AD51" i="30"/>
  <c r="AC51" i="30"/>
  <c r="AL50" i="30"/>
  <c r="AK50" i="30"/>
  <c r="AJ50" i="30"/>
  <c r="AI50" i="30"/>
  <c r="AH50" i="30"/>
  <c r="AG50" i="30"/>
  <c r="AF50" i="30"/>
  <c r="AE50" i="30"/>
  <c r="AD50" i="30"/>
  <c r="AC50" i="30"/>
  <c r="AL49" i="30"/>
  <c r="AK49" i="30"/>
  <c r="AJ49" i="30"/>
  <c r="AI49" i="30"/>
  <c r="AH49" i="30"/>
  <c r="AG49" i="30"/>
  <c r="AF49" i="30"/>
  <c r="AE49" i="30"/>
  <c r="AD49" i="30"/>
  <c r="AC49" i="30"/>
  <c r="AL48" i="30"/>
  <c r="AK48" i="30"/>
  <c r="AJ48" i="30"/>
  <c r="AI48" i="30"/>
  <c r="AH48" i="30"/>
  <c r="AG48" i="30"/>
  <c r="AF48" i="30"/>
  <c r="AE48" i="30"/>
  <c r="AD48" i="30"/>
  <c r="AC48" i="30"/>
  <c r="AC47" i="30"/>
  <c r="AL46" i="30"/>
  <c r="AK46" i="30"/>
  <c r="AJ46" i="30"/>
  <c r="AI46" i="30"/>
  <c r="AH46" i="30"/>
  <c r="AG46" i="30"/>
  <c r="AF46" i="30"/>
  <c r="AE46" i="30"/>
  <c r="AD46" i="30"/>
  <c r="AC46" i="30"/>
  <c r="AL45" i="30"/>
  <c r="AK45" i="30"/>
  <c r="AJ45" i="30"/>
  <c r="AI45" i="30"/>
  <c r="AH45" i="30"/>
  <c r="AG45" i="30"/>
  <c r="AF45" i="30"/>
  <c r="AE45" i="30"/>
  <c r="AD45" i="30"/>
  <c r="AC45" i="30"/>
  <c r="AL44" i="30"/>
  <c r="AK44" i="30"/>
  <c r="AJ44" i="30"/>
  <c r="AI44" i="30"/>
  <c r="AH44" i="30"/>
  <c r="AG44" i="30"/>
  <c r="AF44" i="30"/>
  <c r="AE44" i="30"/>
  <c r="AD44" i="30"/>
  <c r="AC44" i="30"/>
  <c r="AL43" i="30"/>
  <c r="AK43" i="30"/>
  <c r="AJ43" i="30"/>
  <c r="AI43" i="30"/>
  <c r="AH43" i="30"/>
  <c r="AG43" i="30"/>
  <c r="AF43" i="30"/>
  <c r="AE43" i="30"/>
  <c r="AD43" i="30"/>
  <c r="AC43" i="30"/>
  <c r="AL42" i="30"/>
  <c r="AK42" i="30"/>
  <c r="AJ42" i="30"/>
  <c r="AI42" i="30"/>
  <c r="AH42" i="30"/>
  <c r="AG42" i="30"/>
  <c r="AF42" i="30"/>
  <c r="AE42" i="30"/>
  <c r="AD42" i="30"/>
  <c r="AC42" i="30"/>
  <c r="AL41" i="30"/>
  <c r="AK41" i="30"/>
  <c r="AJ41" i="30"/>
  <c r="AI41" i="30"/>
  <c r="AH41" i="30"/>
  <c r="AG41" i="30"/>
  <c r="AF41" i="30"/>
  <c r="AE41" i="30"/>
  <c r="AD41" i="30"/>
  <c r="AC41" i="30"/>
  <c r="AL40" i="30"/>
  <c r="AK40" i="30"/>
  <c r="AJ40" i="30"/>
  <c r="AI40" i="30"/>
  <c r="AH40" i="30"/>
  <c r="AG40" i="30"/>
  <c r="AF40" i="30"/>
  <c r="AE40" i="30"/>
  <c r="AD40" i="30"/>
  <c r="AC40" i="30"/>
  <c r="AL39" i="30"/>
  <c r="AK39" i="30"/>
  <c r="AJ39" i="30"/>
  <c r="AI39" i="30"/>
  <c r="AH39" i="30"/>
  <c r="AG39" i="30"/>
  <c r="AF39" i="30"/>
  <c r="AE39" i="30"/>
  <c r="AD39" i="30"/>
  <c r="AC39" i="30"/>
  <c r="AC38" i="30"/>
  <c r="AL37" i="30"/>
  <c r="AK37" i="30"/>
  <c r="AJ37" i="30"/>
  <c r="AI37" i="30"/>
  <c r="AH37" i="30"/>
  <c r="AG37" i="30"/>
  <c r="AF37" i="30"/>
  <c r="AE37" i="30"/>
  <c r="AD37" i="30"/>
  <c r="AC37" i="30"/>
  <c r="AL36" i="30"/>
  <c r="AK36" i="30"/>
  <c r="AJ36" i="30"/>
  <c r="AI36" i="30"/>
  <c r="AH36" i="30"/>
  <c r="AG36" i="30"/>
  <c r="AF36" i="30"/>
  <c r="AE36" i="30"/>
  <c r="AD36" i="30"/>
  <c r="AC36" i="30"/>
  <c r="AL35" i="30"/>
  <c r="AK35" i="30"/>
  <c r="AJ35" i="30"/>
  <c r="AI35" i="30"/>
  <c r="AH35" i="30"/>
  <c r="AG35" i="30"/>
  <c r="AF35" i="30"/>
  <c r="AE35" i="30"/>
  <c r="AD35" i="30"/>
  <c r="AC35" i="30"/>
  <c r="AL34" i="30"/>
  <c r="AK34" i="30"/>
  <c r="AJ34" i="30"/>
  <c r="AI34" i="30"/>
  <c r="AH34" i="30"/>
  <c r="AG34" i="30"/>
  <c r="AF34" i="30"/>
  <c r="AE34" i="30"/>
  <c r="AD34" i="30"/>
  <c r="AC34" i="30"/>
  <c r="AL33" i="30"/>
  <c r="AK33" i="30"/>
  <c r="AJ33" i="30"/>
  <c r="AI33" i="30"/>
  <c r="AH33" i="30"/>
  <c r="AG33" i="30"/>
  <c r="AF33" i="30"/>
  <c r="AE33" i="30"/>
  <c r="AD33" i="30"/>
  <c r="AC33" i="30"/>
  <c r="AL32" i="30"/>
  <c r="AK32" i="30"/>
  <c r="AJ32" i="30"/>
  <c r="AI32" i="30"/>
  <c r="AH32" i="30"/>
  <c r="AG32" i="30"/>
  <c r="AF32" i="30"/>
  <c r="AE32" i="30"/>
  <c r="AD32" i="30"/>
  <c r="AC32" i="30"/>
  <c r="AL31" i="30"/>
  <c r="AK31" i="30"/>
  <c r="AJ31" i="30"/>
  <c r="AI31" i="30"/>
  <c r="AH31" i="30"/>
  <c r="AG31" i="30"/>
  <c r="AF31" i="30"/>
  <c r="AE31" i="30"/>
  <c r="AD31" i="30"/>
  <c r="AC31" i="30"/>
  <c r="AL30" i="30"/>
  <c r="AK30" i="30"/>
  <c r="AJ30" i="30"/>
  <c r="AI30" i="30"/>
  <c r="AH30" i="30"/>
  <c r="AG30" i="30"/>
  <c r="AF30" i="30"/>
  <c r="AE30" i="30"/>
  <c r="AD30" i="30"/>
  <c r="AC30" i="30"/>
  <c r="AC29" i="30"/>
  <c r="AL28" i="30"/>
  <c r="AK28" i="30"/>
  <c r="AJ28" i="30"/>
  <c r="AI28" i="30"/>
  <c r="AH28" i="30"/>
  <c r="AG28" i="30"/>
  <c r="AF28" i="30"/>
  <c r="AE28" i="30"/>
  <c r="AD28" i="30"/>
  <c r="AC28" i="30"/>
  <c r="AL27" i="30"/>
  <c r="AK27" i="30"/>
  <c r="AJ27" i="30"/>
  <c r="AI27" i="30"/>
  <c r="AH27" i="30"/>
  <c r="AG27" i="30"/>
  <c r="AF27" i="30"/>
  <c r="AE27" i="30"/>
  <c r="AD27" i="30"/>
  <c r="AC27" i="30"/>
  <c r="AL26" i="30"/>
  <c r="AK26" i="30"/>
  <c r="AJ26" i="30"/>
  <c r="AI26" i="30"/>
  <c r="AH26" i="30"/>
  <c r="AG26" i="30"/>
  <c r="AF26" i="30"/>
  <c r="AE26" i="30"/>
  <c r="AD26" i="30"/>
  <c r="AC26" i="30"/>
  <c r="AL25" i="30"/>
  <c r="AK25" i="30"/>
  <c r="AJ25" i="30"/>
  <c r="AI25" i="30"/>
  <c r="AH25" i="30"/>
  <c r="AG25" i="30"/>
  <c r="AF25" i="30"/>
  <c r="AE25" i="30"/>
  <c r="AD25" i="30"/>
  <c r="AC25" i="30"/>
  <c r="AC24" i="30"/>
  <c r="AL23" i="30"/>
  <c r="AK23" i="30"/>
  <c r="AJ23" i="30"/>
  <c r="AI23" i="30"/>
  <c r="AH23" i="30"/>
  <c r="AG23" i="30"/>
  <c r="AF23" i="30"/>
  <c r="AE23" i="30"/>
  <c r="AD23" i="30"/>
  <c r="AC23" i="30"/>
  <c r="AL22" i="30"/>
  <c r="AK22" i="30"/>
  <c r="AJ22" i="30"/>
  <c r="AI22" i="30"/>
  <c r="AH22" i="30"/>
  <c r="AG22" i="30"/>
  <c r="AF22" i="30"/>
  <c r="AE22" i="30"/>
  <c r="AD22" i="30"/>
  <c r="AC22" i="30"/>
  <c r="AL21" i="30"/>
  <c r="AK21" i="30"/>
  <c r="AJ21" i="30"/>
  <c r="AI21" i="30"/>
  <c r="AH21" i="30"/>
  <c r="AG21" i="30"/>
  <c r="AF21" i="30"/>
  <c r="AE21" i="30"/>
  <c r="AD21" i="30"/>
  <c r="AC21" i="30"/>
  <c r="AL20" i="30"/>
  <c r="AK20" i="30"/>
  <c r="AJ20" i="30"/>
  <c r="AI20" i="30"/>
  <c r="AH20" i="30"/>
  <c r="AG20" i="30"/>
  <c r="AF20" i="30"/>
  <c r="AE20" i="30"/>
  <c r="AD20" i="30"/>
  <c r="AC20" i="30"/>
  <c r="AC19" i="30"/>
  <c r="AL18" i="30"/>
  <c r="AK18" i="30"/>
  <c r="AJ18" i="30"/>
  <c r="AI18" i="30"/>
  <c r="AH18" i="30"/>
  <c r="AG18" i="30"/>
  <c r="AF18" i="30"/>
  <c r="AE18" i="30"/>
  <c r="AD18" i="30"/>
  <c r="AC18" i="30"/>
  <c r="AL17" i="30"/>
  <c r="AK17" i="30"/>
  <c r="AJ17" i="30"/>
  <c r="AI17" i="30"/>
  <c r="AH17" i="30"/>
  <c r="AG17" i="30"/>
  <c r="AF17" i="30"/>
  <c r="AE17" i="30"/>
  <c r="AD17" i="30"/>
  <c r="AC17" i="30"/>
  <c r="AL16" i="30"/>
  <c r="AK16" i="30"/>
  <c r="AJ16" i="30"/>
  <c r="AI16" i="30"/>
  <c r="AH16" i="30"/>
  <c r="AG16" i="30"/>
  <c r="AF16" i="30"/>
  <c r="AE16" i="30"/>
  <c r="AD16" i="30"/>
  <c r="AC16" i="30"/>
  <c r="AL15" i="30"/>
  <c r="AK15" i="30"/>
  <c r="AJ15" i="30"/>
  <c r="AI15" i="30"/>
  <c r="AH15" i="30"/>
  <c r="AG15" i="30"/>
  <c r="AF15" i="30"/>
  <c r="AE15" i="30"/>
  <c r="AD15" i="30"/>
  <c r="AC15" i="30"/>
  <c r="AC14" i="30"/>
  <c r="AL13" i="30"/>
  <c r="AK13" i="30"/>
  <c r="AJ13" i="30"/>
  <c r="AI13" i="30"/>
  <c r="AH13" i="30"/>
  <c r="AG13" i="30"/>
  <c r="AF13" i="30"/>
  <c r="AE13" i="30"/>
  <c r="AD13" i="30"/>
  <c r="AC13" i="30"/>
  <c r="AL12" i="30"/>
  <c r="AK12" i="30"/>
  <c r="AJ12" i="30"/>
  <c r="AI12" i="30"/>
  <c r="AH12" i="30"/>
  <c r="AG12" i="30"/>
  <c r="AF12" i="30"/>
  <c r="AE12" i="30"/>
  <c r="AD12" i="30"/>
  <c r="AC12" i="30"/>
  <c r="AC11" i="30"/>
  <c r="AL10" i="30"/>
  <c r="AK10" i="30"/>
  <c r="AJ10" i="30"/>
  <c r="AI10" i="30"/>
  <c r="AH10" i="30"/>
  <c r="AG10" i="30"/>
  <c r="AF10" i="30"/>
  <c r="AE10" i="30"/>
  <c r="AD10" i="30"/>
  <c r="AC10" i="30"/>
  <c r="AL9" i="30"/>
  <c r="AK9" i="30"/>
  <c r="AJ9" i="30"/>
  <c r="AI9" i="30"/>
  <c r="AH9" i="30"/>
  <c r="AG9" i="30"/>
  <c r="AF9" i="30"/>
  <c r="AE9" i="30"/>
  <c r="AD9" i="30"/>
  <c r="AC9" i="30"/>
  <c r="AL8" i="30"/>
  <c r="AK8" i="30"/>
  <c r="AJ8" i="30"/>
  <c r="AI8" i="30"/>
  <c r="AH8" i="30"/>
  <c r="AG8" i="30"/>
  <c r="AF8" i="30"/>
  <c r="AE8" i="30"/>
  <c r="AD8" i="30"/>
  <c r="AC8" i="30"/>
  <c r="AL7" i="30"/>
  <c r="AK7" i="30"/>
  <c r="AJ7" i="30"/>
  <c r="AI7" i="30"/>
  <c r="AH7" i="30"/>
  <c r="AG7" i="30"/>
  <c r="AF7" i="30"/>
  <c r="AE7" i="30"/>
  <c r="AD7" i="30"/>
  <c r="AC7" i="30"/>
  <c r="AL6" i="30"/>
  <c r="AK6" i="30"/>
  <c r="AJ6" i="30"/>
  <c r="AI6" i="30"/>
  <c r="AH6" i="30"/>
  <c r="AG6" i="30"/>
  <c r="AF6" i="30"/>
  <c r="AE6" i="30"/>
  <c r="AD6" i="30"/>
  <c r="AC6" i="30"/>
  <c r="AC5" i="30"/>
  <c r="AL4" i="30"/>
  <c r="AK4" i="30"/>
  <c r="AJ4" i="30"/>
  <c r="AI4" i="30"/>
  <c r="AH4" i="30"/>
  <c r="AG4" i="30"/>
  <c r="AF4" i="30"/>
  <c r="AE4" i="30"/>
  <c r="AC4" i="30"/>
  <c r="AD4" i="30"/>
  <c r="Y81" i="30"/>
  <c r="X81" i="30"/>
  <c r="W81" i="30"/>
  <c r="V81" i="30"/>
  <c r="U81" i="30"/>
  <c r="T81" i="30"/>
  <c r="S81" i="30"/>
  <c r="R81" i="30"/>
  <c r="Q81" i="30"/>
  <c r="P81" i="30"/>
  <c r="Y80" i="30"/>
  <c r="X80" i="30"/>
  <c r="W80" i="30"/>
  <c r="V80" i="30"/>
  <c r="U80" i="30"/>
  <c r="T80" i="30"/>
  <c r="S80" i="30"/>
  <c r="R80" i="30"/>
  <c r="Q80" i="30"/>
  <c r="P80" i="30"/>
  <c r="Y79" i="30"/>
  <c r="X79" i="30"/>
  <c r="W79" i="30"/>
  <c r="V79" i="30"/>
  <c r="U79" i="30"/>
  <c r="T79" i="30"/>
  <c r="S79" i="30"/>
  <c r="R79" i="30"/>
  <c r="Q79" i="30"/>
  <c r="P79" i="30"/>
  <c r="Y78" i="30"/>
  <c r="X78" i="30"/>
  <c r="W78" i="30"/>
  <c r="V78" i="30"/>
  <c r="U78" i="30"/>
  <c r="T78" i="30"/>
  <c r="S78" i="30"/>
  <c r="R78" i="30"/>
  <c r="Q78" i="30"/>
  <c r="P78" i="30"/>
  <c r="P77" i="30"/>
  <c r="Y76" i="30"/>
  <c r="X76" i="30"/>
  <c r="W76" i="30"/>
  <c r="V76" i="30"/>
  <c r="U76" i="30"/>
  <c r="T76" i="30"/>
  <c r="S76" i="30"/>
  <c r="R76" i="30"/>
  <c r="Q76" i="30"/>
  <c r="P76" i="30"/>
  <c r="Y75" i="30"/>
  <c r="X75" i="30"/>
  <c r="W75" i="30"/>
  <c r="V75" i="30"/>
  <c r="U75" i="30"/>
  <c r="T75" i="30"/>
  <c r="S75" i="30"/>
  <c r="R75" i="30"/>
  <c r="Q75" i="30"/>
  <c r="P75" i="30"/>
  <c r="Y74" i="30"/>
  <c r="X74" i="30"/>
  <c r="W74" i="30"/>
  <c r="V74" i="30"/>
  <c r="U74" i="30"/>
  <c r="T74" i="30"/>
  <c r="S74" i="30"/>
  <c r="R74" i="30"/>
  <c r="Q74" i="30"/>
  <c r="P74" i="30"/>
  <c r="Y73" i="30"/>
  <c r="X73" i="30"/>
  <c r="W73" i="30"/>
  <c r="V73" i="30"/>
  <c r="U73" i="30"/>
  <c r="T73" i="30"/>
  <c r="S73" i="30"/>
  <c r="R73" i="30"/>
  <c r="Q73" i="30"/>
  <c r="P73" i="30"/>
  <c r="P72" i="30"/>
  <c r="Y71" i="30"/>
  <c r="X71" i="30"/>
  <c r="W71" i="30"/>
  <c r="V71" i="30"/>
  <c r="U71" i="30"/>
  <c r="T71" i="30"/>
  <c r="S71" i="30"/>
  <c r="R71" i="30"/>
  <c r="Q71" i="30"/>
  <c r="P71" i="30"/>
  <c r="Y70" i="30"/>
  <c r="X70" i="30"/>
  <c r="W70" i="30"/>
  <c r="V70" i="30"/>
  <c r="U70" i="30"/>
  <c r="T70" i="30"/>
  <c r="S70" i="30"/>
  <c r="R70" i="30"/>
  <c r="Q70" i="30"/>
  <c r="P70" i="30"/>
  <c r="Y69" i="30"/>
  <c r="X69" i="30"/>
  <c r="W69" i="30"/>
  <c r="V69" i="30"/>
  <c r="U69" i="30"/>
  <c r="T69" i="30"/>
  <c r="S69" i="30"/>
  <c r="R69" i="30"/>
  <c r="Q69" i="30"/>
  <c r="P69" i="30"/>
  <c r="Y68" i="30"/>
  <c r="X68" i="30"/>
  <c r="W68" i="30"/>
  <c r="V68" i="30"/>
  <c r="U68" i="30"/>
  <c r="T68" i="30"/>
  <c r="S68" i="30"/>
  <c r="R68" i="30"/>
  <c r="Q68" i="30"/>
  <c r="P68" i="30"/>
  <c r="P67" i="30"/>
  <c r="Y66" i="30"/>
  <c r="X66" i="30"/>
  <c r="W66" i="30"/>
  <c r="V66" i="30"/>
  <c r="U66" i="30"/>
  <c r="T66" i="30"/>
  <c r="S66" i="30"/>
  <c r="R66" i="30"/>
  <c r="Q66" i="30"/>
  <c r="P66" i="30"/>
  <c r="Y65" i="30"/>
  <c r="X65" i="30"/>
  <c r="W65" i="30"/>
  <c r="V65" i="30"/>
  <c r="U65" i="30"/>
  <c r="T65" i="30"/>
  <c r="S65" i="30"/>
  <c r="R65" i="30"/>
  <c r="Q65" i="30"/>
  <c r="P65" i="30"/>
  <c r="Y64" i="30"/>
  <c r="X64" i="30"/>
  <c r="W64" i="30"/>
  <c r="V64" i="30"/>
  <c r="U64" i="30"/>
  <c r="T64" i="30"/>
  <c r="S64" i="30"/>
  <c r="R64" i="30"/>
  <c r="Q64" i="30"/>
  <c r="P64" i="30"/>
  <c r="Y63" i="30"/>
  <c r="X63" i="30"/>
  <c r="W63" i="30"/>
  <c r="V63" i="30"/>
  <c r="U63" i="30"/>
  <c r="T63" i="30"/>
  <c r="S63" i="30"/>
  <c r="R63" i="30"/>
  <c r="Q63" i="30"/>
  <c r="P63" i="30"/>
  <c r="P62" i="30"/>
  <c r="Y61" i="30"/>
  <c r="X61" i="30"/>
  <c r="W61" i="30"/>
  <c r="V61" i="30"/>
  <c r="U61" i="30"/>
  <c r="T61" i="30"/>
  <c r="S61" i="30"/>
  <c r="R61" i="30"/>
  <c r="Q61" i="30"/>
  <c r="P61" i="30"/>
  <c r="Y60" i="30"/>
  <c r="X60" i="30"/>
  <c r="W60" i="30"/>
  <c r="V60" i="30"/>
  <c r="U60" i="30"/>
  <c r="T60" i="30"/>
  <c r="S60" i="30"/>
  <c r="R60" i="30"/>
  <c r="Q60" i="30"/>
  <c r="P60" i="30"/>
  <c r="P59" i="30"/>
  <c r="Y58" i="30"/>
  <c r="X58" i="30"/>
  <c r="W58" i="30"/>
  <c r="V58" i="30"/>
  <c r="U58" i="30"/>
  <c r="T58" i="30"/>
  <c r="S58" i="30"/>
  <c r="R58" i="30"/>
  <c r="Q58" i="30"/>
  <c r="P58" i="30"/>
  <c r="Y57" i="30"/>
  <c r="X57" i="30"/>
  <c r="W57" i="30"/>
  <c r="V57" i="30"/>
  <c r="U57" i="30"/>
  <c r="T57" i="30"/>
  <c r="S57" i="30"/>
  <c r="R57" i="30"/>
  <c r="Q57" i="30"/>
  <c r="P57" i="30"/>
  <c r="Y56" i="30"/>
  <c r="X56" i="30"/>
  <c r="W56" i="30"/>
  <c r="V56" i="30"/>
  <c r="U56" i="30"/>
  <c r="T56" i="30"/>
  <c r="S56" i="30"/>
  <c r="R56" i="30"/>
  <c r="Q56" i="30"/>
  <c r="P56" i="30"/>
  <c r="Y55" i="30"/>
  <c r="X55" i="30"/>
  <c r="W55" i="30"/>
  <c r="V55" i="30"/>
  <c r="U55" i="30"/>
  <c r="T55" i="30"/>
  <c r="S55" i="30"/>
  <c r="R55" i="30"/>
  <c r="Q55" i="30"/>
  <c r="P55" i="30"/>
  <c r="Y54" i="30"/>
  <c r="X54" i="30"/>
  <c r="W54" i="30"/>
  <c r="V54" i="30"/>
  <c r="U54" i="30"/>
  <c r="T54" i="30"/>
  <c r="S54" i="30"/>
  <c r="R54" i="30"/>
  <c r="Q54" i="30"/>
  <c r="P54" i="30"/>
  <c r="P53" i="30"/>
  <c r="Y52" i="30"/>
  <c r="X52" i="30"/>
  <c r="W52" i="30"/>
  <c r="V52" i="30"/>
  <c r="U52" i="30"/>
  <c r="T52" i="30"/>
  <c r="S52" i="30"/>
  <c r="R52" i="30"/>
  <c r="Q52" i="30"/>
  <c r="P52" i="30"/>
  <c r="Y51" i="30"/>
  <c r="X51" i="30"/>
  <c r="W51" i="30"/>
  <c r="V51" i="30"/>
  <c r="U51" i="30"/>
  <c r="T51" i="30"/>
  <c r="S51" i="30"/>
  <c r="R51" i="30"/>
  <c r="Q51" i="30"/>
  <c r="P51" i="30"/>
  <c r="Y50" i="30"/>
  <c r="X50" i="30"/>
  <c r="W50" i="30"/>
  <c r="V50" i="30"/>
  <c r="U50" i="30"/>
  <c r="T50" i="30"/>
  <c r="S50" i="30"/>
  <c r="R50" i="30"/>
  <c r="Q50" i="30"/>
  <c r="P50" i="30"/>
  <c r="Y49" i="30"/>
  <c r="X49" i="30"/>
  <c r="W49" i="30"/>
  <c r="V49" i="30"/>
  <c r="U49" i="30"/>
  <c r="T49" i="30"/>
  <c r="S49" i="30"/>
  <c r="R49" i="30"/>
  <c r="Q49" i="30"/>
  <c r="P49" i="30"/>
  <c r="Y48" i="30"/>
  <c r="X48" i="30"/>
  <c r="W48" i="30"/>
  <c r="V48" i="30"/>
  <c r="U48" i="30"/>
  <c r="T48" i="30"/>
  <c r="S48" i="30"/>
  <c r="R48" i="30"/>
  <c r="Q48" i="30"/>
  <c r="P48" i="30"/>
  <c r="P47" i="30"/>
  <c r="Y46" i="30"/>
  <c r="X46" i="30"/>
  <c r="W46" i="30"/>
  <c r="V46" i="30"/>
  <c r="U46" i="30"/>
  <c r="T46" i="30"/>
  <c r="S46" i="30"/>
  <c r="R46" i="30"/>
  <c r="Q46" i="30"/>
  <c r="P46" i="30"/>
  <c r="Y45" i="30"/>
  <c r="X45" i="30"/>
  <c r="W45" i="30"/>
  <c r="V45" i="30"/>
  <c r="U45" i="30"/>
  <c r="T45" i="30"/>
  <c r="S45" i="30"/>
  <c r="R45" i="30"/>
  <c r="Q45" i="30"/>
  <c r="P45" i="30"/>
  <c r="Y44" i="30"/>
  <c r="X44" i="30"/>
  <c r="W44" i="30"/>
  <c r="V44" i="30"/>
  <c r="U44" i="30"/>
  <c r="T44" i="30"/>
  <c r="S44" i="30"/>
  <c r="R44" i="30"/>
  <c r="Q44" i="30"/>
  <c r="P44" i="30"/>
  <c r="Y43" i="30"/>
  <c r="X43" i="30"/>
  <c r="W43" i="30"/>
  <c r="V43" i="30"/>
  <c r="U43" i="30"/>
  <c r="T43" i="30"/>
  <c r="S43" i="30"/>
  <c r="R43" i="30"/>
  <c r="Q43" i="30"/>
  <c r="P43" i="30"/>
  <c r="Y42" i="30"/>
  <c r="X42" i="30"/>
  <c r="W42" i="30"/>
  <c r="V42" i="30"/>
  <c r="U42" i="30"/>
  <c r="T42" i="30"/>
  <c r="S42" i="30"/>
  <c r="R42" i="30"/>
  <c r="Q42" i="30"/>
  <c r="P42" i="30"/>
  <c r="Y41" i="30"/>
  <c r="X41" i="30"/>
  <c r="W41" i="30"/>
  <c r="V41" i="30"/>
  <c r="U41" i="30"/>
  <c r="T41" i="30"/>
  <c r="S41" i="30"/>
  <c r="R41" i="30"/>
  <c r="Q41" i="30"/>
  <c r="P41" i="30"/>
  <c r="Y40" i="30"/>
  <c r="X40" i="30"/>
  <c r="W40" i="30"/>
  <c r="V40" i="30"/>
  <c r="U40" i="30"/>
  <c r="T40" i="30"/>
  <c r="S40" i="30"/>
  <c r="R40" i="30"/>
  <c r="Q40" i="30"/>
  <c r="P40" i="30"/>
  <c r="Y39" i="30"/>
  <c r="X39" i="30"/>
  <c r="W39" i="30"/>
  <c r="V39" i="30"/>
  <c r="U39" i="30"/>
  <c r="T39" i="30"/>
  <c r="S39" i="30"/>
  <c r="R39" i="30"/>
  <c r="Q39" i="30"/>
  <c r="P39" i="30"/>
  <c r="P38" i="30"/>
  <c r="Y37" i="30"/>
  <c r="X37" i="30"/>
  <c r="W37" i="30"/>
  <c r="V37" i="30"/>
  <c r="U37" i="30"/>
  <c r="T37" i="30"/>
  <c r="S37" i="30"/>
  <c r="R37" i="30"/>
  <c r="Q37" i="30"/>
  <c r="P37" i="30"/>
  <c r="Y36" i="30"/>
  <c r="X36" i="30"/>
  <c r="W36" i="30"/>
  <c r="V36" i="30"/>
  <c r="U36" i="30"/>
  <c r="T36" i="30"/>
  <c r="S36" i="30"/>
  <c r="R36" i="30"/>
  <c r="Q36" i="30"/>
  <c r="P36" i="30"/>
  <c r="Y35" i="30"/>
  <c r="X35" i="30"/>
  <c r="W35" i="30"/>
  <c r="V35" i="30"/>
  <c r="U35" i="30"/>
  <c r="T35" i="30"/>
  <c r="S35" i="30"/>
  <c r="R35" i="30"/>
  <c r="Q35" i="30"/>
  <c r="P35" i="30"/>
  <c r="Y34" i="30"/>
  <c r="X34" i="30"/>
  <c r="W34" i="30"/>
  <c r="V34" i="30"/>
  <c r="U34" i="30"/>
  <c r="T34" i="30"/>
  <c r="S34" i="30"/>
  <c r="R34" i="30"/>
  <c r="Q34" i="30"/>
  <c r="P34" i="30"/>
  <c r="Y33" i="30"/>
  <c r="X33" i="30"/>
  <c r="W33" i="30"/>
  <c r="V33" i="30"/>
  <c r="U33" i="30"/>
  <c r="T33" i="30"/>
  <c r="S33" i="30"/>
  <c r="R33" i="30"/>
  <c r="Q33" i="30"/>
  <c r="P33" i="30"/>
  <c r="Y32" i="30"/>
  <c r="X32" i="30"/>
  <c r="W32" i="30"/>
  <c r="V32" i="30"/>
  <c r="U32" i="30"/>
  <c r="T32" i="30"/>
  <c r="S32" i="30"/>
  <c r="R32" i="30"/>
  <c r="Q32" i="30"/>
  <c r="P32" i="30"/>
  <c r="Y31" i="30"/>
  <c r="X31" i="30"/>
  <c r="W31" i="30"/>
  <c r="V31" i="30"/>
  <c r="U31" i="30"/>
  <c r="T31" i="30"/>
  <c r="S31" i="30"/>
  <c r="R31" i="30"/>
  <c r="Q31" i="30"/>
  <c r="P31" i="30"/>
  <c r="Y30" i="30"/>
  <c r="X30" i="30"/>
  <c r="W30" i="30"/>
  <c r="V30" i="30"/>
  <c r="U30" i="30"/>
  <c r="T30" i="30"/>
  <c r="S30" i="30"/>
  <c r="R30" i="30"/>
  <c r="Q30" i="30"/>
  <c r="P30" i="30"/>
  <c r="P29" i="30"/>
  <c r="Y28" i="30"/>
  <c r="X28" i="30"/>
  <c r="W28" i="30"/>
  <c r="V28" i="30"/>
  <c r="U28" i="30"/>
  <c r="T28" i="30"/>
  <c r="S28" i="30"/>
  <c r="R28" i="30"/>
  <c r="Q28" i="30"/>
  <c r="P28" i="30"/>
  <c r="Y27" i="30"/>
  <c r="X27" i="30"/>
  <c r="W27" i="30"/>
  <c r="V27" i="30"/>
  <c r="U27" i="30"/>
  <c r="T27" i="30"/>
  <c r="S27" i="30"/>
  <c r="R27" i="30"/>
  <c r="Q27" i="30"/>
  <c r="P27" i="30"/>
  <c r="Y26" i="30"/>
  <c r="X26" i="30"/>
  <c r="W26" i="30"/>
  <c r="V26" i="30"/>
  <c r="U26" i="30"/>
  <c r="T26" i="30"/>
  <c r="S26" i="30"/>
  <c r="R26" i="30"/>
  <c r="Q26" i="30"/>
  <c r="P26" i="30"/>
  <c r="Y25" i="30"/>
  <c r="X25" i="30"/>
  <c r="W25" i="30"/>
  <c r="V25" i="30"/>
  <c r="U25" i="30"/>
  <c r="T25" i="30"/>
  <c r="S25" i="30"/>
  <c r="R25" i="30"/>
  <c r="Q25" i="30"/>
  <c r="P25" i="30"/>
  <c r="P24" i="30"/>
  <c r="Y23" i="30"/>
  <c r="X23" i="30"/>
  <c r="W23" i="30"/>
  <c r="V23" i="30"/>
  <c r="U23" i="30"/>
  <c r="T23" i="30"/>
  <c r="S23" i="30"/>
  <c r="R23" i="30"/>
  <c r="Q23" i="30"/>
  <c r="P23" i="30"/>
  <c r="Y22" i="30"/>
  <c r="X22" i="30"/>
  <c r="W22" i="30"/>
  <c r="V22" i="30"/>
  <c r="U22" i="30"/>
  <c r="T22" i="30"/>
  <c r="S22" i="30"/>
  <c r="R22" i="30"/>
  <c r="Q22" i="30"/>
  <c r="P22" i="30"/>
  <c r="Y21" i="30"/>
  <c r="X21" i="30"/>
  <c r="W21" i="30"/>
  <c r="V21" i="30"/>
  <c r="U21" i="30"/>
  <c r="T21" i="30"/>
  <c r="S21" i="30"/>
  <c r="R21" i="30"/>
  <c r="Q21" i="30"/>
  <c r="P21" i="30"/>
  <c r="Y20" i="30"/>
  <c r="X20" i="30"/>
  <c r="W20" i="30"/>
  <c r="V20" i="30"/>
  <c r="U20" i="30"/>
  <c r="T20" i="30"/>
  <c r="S20" i="30"/>
  <c r="R20" i="30"/>
  <c r="Q20" i="30"/>
  <c r="P20" i="30"/>
  <c r="P19" i="30"/>
  <c r="Y18" i="30"/>
  <c r="X18" i="30"/>
  <c r="W18" i="30"/>
  <c r="V18" i="30"/>
  <c r="U18" i="30"/>
  <c r="T18" i="30"/>
  <c r="S18" i="30"/>
  <c r="R18" i="30"/>
  <c r="Q18" i="30"/>
  <c r="P18" i="30"/>
  <c r="Y17" i="30"/>
  <c r="X17" i="30"/>
  <c r="W17" i="30"/>
  <c r="V17" i="30"/>
  <c r="U17" i="30"/>
  <c r="T17" i="30"/>
  <c r="S17" i="30"/>
  <c r="R17" i="30"/>
  <c r="Q17" i="30"/>
  <c r="P17" i="30"/>
  <c r="Y16" i="30"/>
  <c r="X16" i="30"/>
  <c r="W16" i="30"/>
  <c r="V16" i="30"/>
  <c r="U16" i="30"/>
  <c r="T16" i="30"/>
  <c r="S16" i="30"/>
  <c r="R16" i="30"/>
  <c r="Q16" i="30"/>
  <c r="P16" i="30"/>
  <c r="Y15" i="30"/>
  <c r="X15" i="30"/>
  <c r="W15" i="30"/>
  <c r="V15" i="30"/>
  <c r="U15" i="30"/>
  <c r="T15" i="30"/>
  <c r="S15" i="30"/>
  <c r="R15" i="30"/>
  <c r="Q15" i="30"/>
  <c r="P15" i="30"/>
  <c r="P14" i="30"/>
  <c r="Y13" i="30"/>
  <c r="X13" i="30"/>
  <c r="W13" i="30"/>
  <c r="V13" i="30"/>
  <c r="U13" i="30"/>
  <c r="T13" i="30"/>
  <c r="S13" i="30"/>
  <c r="R13" i="30"/>
  <c r="Q13" i="30"/>
  <c r="P13" i="30"/>
  <c r="Y12" i="30"/>
  <c r="X12" i="30"/>
  <c r="W12" i="30"/>
  <c r="V12" i="30"/>
  <c r="U12" i="30"/>
  <c r="T12" i="30"/>
  <c r="S12" i="30"/>
  <c r="R12" i="30"/>
  <c r="Q12" i="30"/>
  <c r="P12" i="30"/>
  <c r="P11" i="30"/>
  <c r="Y10" i="30"/>
  <c r="X10" i="30"/>
  <c r="W10" i="30"/>
  <c r="V10" i="30"/>
  <c r="U10" i="30"/>
  <c r="T10" i="30"/>
  <c r="S10" i="30"/>
  <c r="R10" i="30"/>
  <c r="Q10" i="30"/>
  <c r="P10" i="30"/>
  <c r="Y9" i="30"/>
  <c r="X9" i="30"/>
  <c r="W9" i="30"/>
  <c r="V9" i="30"/>
  <c r="U9" i="30"/>
  <c r="T9" i="30"/>
  <c r="S9" i="30"/>
  <c r="R9" i="30"/>
  <c r="Q9" i="30"/>
  <c r="P9" i="30"/>
  <c r="Y8" i="30"/>
  <c r="X8" i="30"/>
  <c r="W8" i="30"/>
  <c r="V8" i="30"/>
  <c r="U8" i="30"/>
  <c r="T8" i="30"/>
  <c r="S8" i="30"/>
  <c r="R8" i="30"/>
  <c r="Q8" i="30"/>
  <c r="P8" i="30"/>
  <c r="Y7" i="30"/>
  <c r="X7" i="30"/>
  <c r="W7" i="30"/>
  <c r="V7" i="30"/>
  <c r="U7" i="30"/>
  <c r="T7" i="30"/>
  <c r="S7" i="30"/>
  <c r="R7" i="30"/>
  <c r="Q7" i="30"/>
  <c r="P7" i="30"/>
  <c r="Y6" i="30"/>
  <c r="X6" i="30"/>
  <c r="W6" i="30"/>
  <c r="V6" i="30"/>
  <c r="U6" i="30"/>
  <c r="T6" i="30"/>
  <c r="S6" i="30"/>
  <c r="R6" i="30"/>
  <c r="Q6" i="30"/>
  <c r="P6" i="30"/>
  <c r="P5" i="30"/>
  <c r="Y4" i="30"/>
  <c r="X4" i="30"/>
  <c r="W4" i="30"/>
  <c r="V4" i="30"/>
  <c r="U4" i="30"/>
  <c r="T4" i="30"/>
  <c r="S4" i="30"/>
  <c r="R4" i="30"/>
  <c r="P4" i="30"/>
  <c r="Q4" i="30"/>
  <c r="L81" i="30"/>
  <c r="K81" i="30"/>
  <c r="J81" i="30"/>
  <c r="I81" i="30"/>
  <c r="H81" i="30"/>
  <c r="G81" i="30"/>
  <c r="F81" i="30"/>
  <c r="E81" i="30"/>
  <c r="D81" i="30"/>
  <c r="C81" i="30"/>
  <c r="L80" i="30"/>
  <c r="K80" i="30"/>
  <c r="J80" i="30"/>
  <c r="I80" i="30"/>
  <c r="H80" i="30"/>
  <c r="G80" i="30"/>
  <c r="F80" i="30"/>
  <c r="E80" i="30"/>
  <c r="D80" i="30"/>
  <c r="C80" i="30"/>
  <c r="L79" i="30"/>
  <c r="K79" i="30"/>
  <c r="J79" i="30"/>
  <c r="I79" i="30"/>
  <c r="H79" i="30"/>
  <c r="G79" i="30"/>
  <c r="F79" i="30"/>
  <c r="E79" i="30"/>
  <c r="D79" i="30"/>
  <c r="C79" i="30"/>
  <c r="L78" i="30"/>
  <c r="K78" i="30"/>
  <c r="J78" i="30"/>
  <c r="I78" i="30"/>
  <c r="H78" i="30"/>
  <c r="G78" i="30"/>
  <c r="F78" i="30"/>
  <c r="E78" i="30"/>
  <c r="D78" i="30"/>
  <c r="C78" i="30"/>
  <c r="C77" i="30"/>
  <c r="L76" i="30"/>
  <c r="K76" i="30"/>
  <c r="J76" i="30"/>
  <c r="I76" i="30"/>
  <c r="H76" i="30"/>
  <c r="G76" i="30"/>
  <c r="F76" i="30"/>
  <c r="E76" i="30"/>
  <c r="D76" i="30"/>
  <c r="C76" i="30"/>
  <c r="L75" i="30"/>
  <c r="K75" i="30"/>
  <c r="J75" i="30"/>
  <c r="I75" i="30"/>
  <c r="H75" i="30"/>
  <c r="G75" i="30"/>
  <c r="F75" i="30"/>
  <c r="E75" i="30"/>
  <c r="D75" i="30"/>
  <c r="C75" i="30"/>
  <c r="L74" i="30"/>
  <c r="K74" i="30"/>
  <c r="J74" i="30"/>
  <c r="I74" i="30"/>
  <c r="H74" i="30"/>
  <c r="G74" i="30"/>
  <c r="F74" i="30"/>
  <c r="E74" i="30"/>
  <c r="D74" i="30"/>
  <c r="C74" i="30"/>
  <c r="L73" i="30"/>
  <c r="K73" i="30"/>
  <c r="J73" i="30"/>
  <c r="I73" i="30"/>
  <c r="H73" i="30"/>
  <c r="G73" i="30"/>
  <c r="F73" i="30"/>
  <c r="E73" i="30"/>
  <c r="D73" i="30"/>
  <c r="C73" i="30"/>
  <c r="C72" i="30"/>
  <c r="L71" i="30"/>
  <c r="K71" i="30"/>
  <c r="J71" i="30"/>
  <c r="I71" i="30"/>
  <c r="H71" i="30"/>
  <c r="G71" i="30"/>
  <c r="F71" i="30"/>
  <c r="E71" i="30"/>
  <c r="D71" i="30"/>
  <c r="C71" i="30"/>
  <c r="L70" i="30"/>
  <c r="K70" i="30"/>
  <c r="J70" i="30"/>
  <c r="I70" i="30"/>
  <c r="H70" i="30"/>
  <c r="G70" i="30"/>
  <c r="F70" i="30"/>
  <c r="E70" i="30"/>
  <c r="D70" i="30"/>
  <c r="C70" i="30"/>
  <c r="L69" i="30"/>
  <c r="K69" i="30"/>
  <c r="J69" i="30"/>
  <c r="I69" i="30"/>
  <c r="H69" i="30"/>
  <c r="G69" i="30"/>
  <c r="F69" i="30"/>
  <c r="E69" i="30"/>
  <c r="D69" i="30"/>
  <c r="C69" i="30"/>
  <c r="L68" i="30"/>
  <c r="K68" i="30"/>
  <c r="J68" i="30"/>
  <c r="I68" i="30"/>
  <c r="H68" i="30"/>
  <c r="G68" i="30"/>
  <c r="F68" i="30"/>
  <c r="E68" i="30"/>
  <c r="D68" i="30"/>
  <c r="C68" i="30"/>
  <c r="C67" i="30"/>
  <c r="L66" i="30"/>
  <c r="K66" i="30"/>
  <c r="J66" i="30"/>
  <c r="I66" i="30"/>
  <c r="H66" i="30"/>
  <c r="G66" i="30"/>
  <c r="F66" i="30"/>
  <c r="E66" i="30"/>
  <c r="D66" i="30"/>
  <c r="C66" i="30"/>
  <c r="L65" i="30"/>
  <c r="K65" i="30"/>
  <c r="J65" i="30"/>
  <c r="I65" i="30"/>
  <c r="H65" i="30"/>
  <c r="G65" i="30"/>
  <c r="F65" i="30"/>
  <c r="E65" i="30"/>
  <c r="D65" i="30"/>
  <c r="C65" i="30"/>
  <c r="L64" i="30"/>
  <c r="K64" i="30"/>
  <c r="J64" i="30"/>
  <c r="I64" i="30"/>
  <c r="H64" i="30"/>
  <c r="G64" i="30"/>
  <c r="F64" i="30"/>
  <c r="E64" i="30"/>
  <c r="D64" i="30"/>
  <c r="C64" i="30"/>
  <c r="L63" i="30"/>
  <c r="K63" i="30"/>
  <c r="J63" i="30"/>
  <c r="I63" i="30"/>
  <c r="H63" i="30"/>
  <c r="G63" i="30"/>
  <c r="F63" i="30"/>
  <c r="E63" i="30"/>
  <c r="D63" i="30"/>
  <c r="C63" i="30"/>
  <c r="C62" i="30"/>
  <c r="L61" i="30"/>
  <c r="K61" i="30"/>
  <c r="J61" i="30"/>
  <c r="I61" i="30"/>
  <c r="H61" i="30"/>
  <c r="G61" i="30"/>
  <c r="F61" i="30"/>
  <c r="E61" i="30"/>
  <c r="D61" i="30"/>
  <c r="C61" i="30"/>
  <c r="L60" i="30"/>
  <c r="K60" i="30"/>
  <c r="J60" i="30"/>
  <c r="I60" i="30"/>
  <c r="H60" i="30"/>
  <c r="G60" i="30"/>
  <c r="F60" i="30"/>
  <c r="E60" i="30"/>
  <c r="D60" i="30"/>
  <c r="C60" i="30"/>
  <c r="C59" i="30"/>
  <c r="L58" i="30"/>
  <c r="K58" i="30"/>
  <c r="J58" i="30"/>
  <c r="I58" i="30"/>
  <c r="H58" i="30"/>
  <c r="G58" i="30"/>
  <c r="F58" i="30"/>
  <c r="E58" i="30"/>
  <c r="D58" i="30"/>
  <c r="C58" i="30"/>
  <c r="L57" i="30"/>
  <c r="K57" i="30"/>
  <c r="J57" i="30"/>
  <c r="I57" i="30"/>
  <c r="H57" i="30"/>
  <c r="G57" i="30"/>
  <c r="F57" i="30"/>
  <c r="E57" i="30"/>
  <c r="D57" i="30"/>
  <c r="C57" i="30"/>
  <c r="L56" i="30"/>
  <c r="K56" i="30"/>
  <c r="J56" i="30"/>
  <c r="I56" i="30"/>
  <c r="H56" i="30"/>
  <c r="G56" i="30"/>
  <c r="F56" i="30"/>
  <c r="E56" i="30"/>
  <c r="D56" i="30"/>
  <c r="C56" i="30"/>
  <c r="L55" i="30"/>
  <c r="K55" i="30"/>
  <c r="J55" i="30"/>
  <c r="I55" i="30"/>
  <c r="H55" i="30"/>
  <c r="G55" i="30"/>
  <c r="F55" i="30"/>
  <c r="E55" i="30"/>
  <c r="D55" i="30"/>
  <c r="C55" i="30"/>
  <c r="L54" i="30"/>
  <c r="K54" i="30"/>
  <c r="J54" i="30"/>
  <c r="I54" i="30"/>
  <c r="H54" i="30"/>
  <c r="G54" i="30"/>
  <c r="F54" i="30"/>
  <c r="E54" i="30"/>
  <c r="D54" i="30"/>
  <c r="C54" i="30"/>
  <c r="C53" i="30"/>
  <c r="L52" i="30"/>
  <c r="K52" i="30"/>
  <c r="J52" i="30"/>
  <c r="I52" i="30"/>
  <c r="H52" i="30"/>
  <c r="G52" i="30"/>
  <c r="F52" i="30"/>
  <c r="E52" i="30"/>
  <c r="D52" i="30"/>
  <c r="C52" i="30"/>
  <c r="L51" i="30"/>
  <c r="K51" i="30"/>
  <c r="J51" i="30"/>
  <c r="I51" i="30"/>
  <c r="H51" i="30"/>
  <c r="G51" i="30"/>
  <c r="F51" i="30"/>
  <c r="E51" i="30"/>
  <c r="D51" i="30"/>
  <c r="C51" i="30"/>
  <c r="L50" i="30"/>
  <c r="K50" i="30"/>
  <c r="J50" i="30"/>
  <c r="I50" i="30"/>
  <c r="H50" i="30"/>
  <c r="G50" i="30"/>
  <c r="F50" i="30"/>
  <c r="E50" i="30"/>
  <c r="D50" i="30"/>
  <c r="C50" i="30"/>
  <c r="L49" i="30"/>
  <c r="K49" i="30"/>
  <c r="J49" i="30"/>
  <c r="I49" i="30"/>
  <c r="H49" i="30"/>
  <c r="G49" i="30"/>
  <c r="F49" i="30"/>
  <c r="E49" i="30"/>
  <c r="D49" i="30"/>
  <c r="C49" i="30"/>
  <c r="L48" i="30"/>
  <c r="K48" i="30"/>
  <c r="J48" i="30"/>
  <c r="I48" i="30"/>
  <c r="H48" i="30"/>
  <c r="G48" i="30"/>
  <c r="F48" i="30"/>
  <c r="E48" i="30"/>
  <c r="D48" i="30"/>
  <c r="C48" i="30"/>
  <c r="C47" i="30"/>
  <c r="L46" i="30"/>
  <c r="K46" i="30"/>
  <c r="J46" i="30"/>
  <c r="I46" i="30"/>
  <c r="H46" i="30"/>
  <c r="G46" i="30"/>
  <c r="F46" i="30"/>
  <c r="E46" i="30"/>
  <c r="D46" i="30"/>
  <c r="C46" i="30"/>
  <c r="L45" i="30"/>
  <c r="K45" i="30"/>
  <c r="J45" i="30"/>
  <c r="I45" i="30"/>
  <c r="H45" i="30"/>
  <c r="G45" i="30"/>
  <c r="F45" i="30"/>
  <c r="E45" i="30"/>
  <c r="D45" i="30"/>
  <c r="C45" i="30"/>
  <c r="L44" i="30"/>
  <c r="K44" i="30"/>
  <c r="J44" i="30"/>
  <c r="I44" i="30"/>
  <c r="H44" i="30"/>
  <c r="G44" i="30"/>
  <c r="F44" i="30"/>
  <c r="E44" i="30"/>
  <c r="D44" i="30"/>
  <c r="C44" i="30"/>
  <c r="L43" i="30"/>
  <c r="K43" i="30"/>
  <c r="J43" i="30"/>
  <c r="I43" i="30"/>
  <c r="H43" i="30"/>
  <c r="G43" i="30"/>
  <c r="F43" i="30"/>
  <c r="E43" i="30"/>
  <c r="D43" i="30"/>
  <c r="C43" i="30"/>
  <c r="L42" i="30"/>
  <c r="K42" i="30"/>
  <c r="J42" i="30"/>
  <c r="I42" i="30"/>
  <c r="H42" i="30"/>
  <c r="G42" i="30"/>
  <c r="F42" i="30"/>
  <c r="E42" i="30"/>
  <c r="D42" i="30"/>
  <c r="C42" i="30"/>
  <c r="L41" i="30"/>
  <c r="K41" i="30"/>
  <c r="J41" i="30"/>
  <c r="I41" i="30"/>
  <c r="H41" i="30"/>
  <c r="G41" i="30"/>
  <c r="F41" i="30"/>
  <c r="E41" i="30"/>
  <c r="D41" i="30"/>
  <c r="C41" i="30"/>
  <c r="L40" i="30"/>
  <c r="K40" i="30"/>
  <c r="J40" i="30"/>
  <c r="I40" i="30"/>
  <c r="H40" i="30"/>
  <c r="G40" i="30"/>
  <c r="F40" i="30"/>
  <c r="E40" i="30"/>
  <c r="D40" i="30"/>
  <c r="C40" i="30"/>
  <c r="L39" i="30"/>
  <c r="K39" i="30"/>
  <c r="J39" i="30"/>
  <c r="I39" i="30"/>
  <c r="H39" i="30"/>
  <c r="G39" i="30"/>
  <c r="F39" i="30"/>
  <c r="E39" i="30"/>
  <c r="D39" i="30"/>
  <c r="C39" i="30"/>
  <c r="C38" i="30"/>
  <c r="L37" i="30"/>
  <c r="K37" i="30"/>
  <c r="J37" i="30"/>
  <c r="I37" i="30"/>
  <c r="H37" i="30"/>
  <c r="G37" i="30"/>
  <c r="F37" i="30"/>
  <c r="E37" i="30"/>
  <c r="D37" i="30"/>
  <c r="C37" i="30"/>
  <c r="L36" i="30"/>
  <c r="K36" i="30"/>
  <c r="J36" i="30"/>
  <c r="I36" i="30"/>
  <c r="H36" i="30"/>
  <c r="G36" i="30"/>
  <c r="F36" i="30"/>
  <c r="E36" i="30"/>
  <c r="D36" i="30"/>
  <c r="C36" i="30"/>
  <c r="L35" i="30"/>
  <c r="K35" i="30"/>
  <c r="J35" i="30"/>
  <c r="I35" i="30"/>
  <c r="H35" i="30"/>
  <c r="G35" i="30"/>
  <c r="F35" i="30"/>
  <c r="E35" i="30"/>
  <c r="D35" i="30"/>
  <c r="C35" i="30"/>
  <c r="L34" i="30"/>
  <c r="K34" i="30"/>
  <c r="J34" i="30"/>
  <c r="I34" i="30"/>
  <c r="H34" i="30"/>
  <c r="G34" i="30"/>
  <c r="F34" i="30"/>
  <c r="E34" i="30"/>
  <c r="D34" i="30"/>
  <c r="C34" i="30"/>
  <c r="L33" i="30"/>
  <c r="K33" i="30"/>
  <c r="J33" i="30"/>
  <c r="I33" i="30"/>
  <c r="H33" i="30"/>
  <c r="G33" i="30"/>
  <c r="F33" i="30"/>
  <c r="E33" i="30"/>
  <c r="D33" i="30"/>
  <c r="C33" i="30"/>
  <c r="L32" i="30"/>
  <c r="K32" i="30"/>
  <c r="J32" i="30"/>
  <c r="I32" i="30"/>
  <c r="H32" i="30"/>
  <c r="G32" i="30"/>
  <c r="F32" i="30"/>
  <c r="E32" i="30"/>
  <c r="D32" i="30"/>
  <c r="C32" i="30"/>
  <c r="L31" i="30"/>
  <c r="K31" i="30"/>
  <c r="J31" i="30"/>
  <c r="I31" i="30"/>
  <c r="H31" i="30"/>
  <c r="G31" i="30"/>
  <c r="F31" i="30"/>
  <c r="E31" i="30"/>
  <c r="D31" i="30"/>
  <c r="C31" i="30"/>
  <c r="L30" i="30"/>
  <c r="K30" i="30"/>
  <c r="J30" i="30"/>
  <c r="I30" i="30"/>
  <c r="H30" i="30"/>
  <c r="G30" i="30"/>
  <c r="F30" i="30"/>
  <c r="E30" i="30"/>
  <c r="D30" i="30"/>
  <c r="C30" i="30"/>
  <c r="C29" i="30"/>
  <c r="L28" i="30"/>
  <c r="K28" i="30"/>
  <c r="J28" i="30"/>
  <c r="I28" i="30"/>
  <c r="H28" i="30"/>
  <c r="G28" i="30"/>
  <c r="F28" i="30"/>
  <c r="E28" i="30"/>
  <c r="D28" i="30"/>
  <c r="C28" i="30"/>
  <c r="L27" i="30"/>
  <c r="K27" i="30"/>
  <c r="J27" i="30"/>
  <c r="I27" i="30"/>
  <c r="H27" i="30"/>
  <c r="G27" i="30"/>
  <c r="F27" i="30"/>
  <c r="E27" i="30"/>
  <c r="D27" i="30"/>
  <c r="C27" i="30"/>
  <c r="L26" i="30"/>
  <c r="K26" i="30"/>
  <c r="J26" i="30"/>
  <c r="I26" i="30"/>
  <c r="H26" i="30"/>
  <c r="G26" i="30"/>
  <c r="F26" i="30"/>
  <c r="E26" i="30"/>
  <c r="D26" i="30"/>
  <c r="C26" i="30"/>
  <c r="L25" i="30"/>
  <c r="K25" i="30"/>
  <c r="J25" i="30"/>
  <c r="I25" i="30"/>
  <c r="H25" i="30"/>
  <c r="G25" i="30"/>
  <c r="F25" i="30"/>
  <c r="E25" i="30"/>
  <c r="D25" i="30"/>
  <c r="C25" i="30"/>
  <c r="C24" i="30"/>
  <c r="L23" i="30"/>
  <c r="K23" i="30"/>
  <c r="J23" i="30"/>
  <c r="I23" i="30"/>
  <c r="H23" i="30"/>
  <c r="G23" i="30"/>
  <c r="F23" i="30"/>
  <c r="E23" i="30"/>
  <c r="D23" i="30"/>
  <c r="C23" i="30"/>
  <c r="L22" i="30"/>
  <c r="K22" i="30"/>
  <c r="J22" i="30"/>
  <c r="I22" i="30"/>
  <c r="H22" i="30"/>
  <c r="G22" i="30"/>
  <c r="F22" i="30"/>
  <c r="E22" i="30"/>
  <c r="D22" i="30"/>
  <c r="C22" i="30"/>
  <c r="L21" i="30"/>
  <c r="K21" i="30"/>
  <c r="J21" i="30"/>
  <c r="I21" i="30"/>
  <c r="H21" i="30"/>
  <c r="G21" i="30"/>
  <c r="F21" i="30"/>
  <c r="E21" i="30"/>
  <c r="D21" i="30"/>
  <c r="C21" i="30"/>
  <c r="L20" i="30"/>
  <c r="K20" i="30"/>
  <c r="J20" i="30"/>
  <c r="I20" i="30"/>
  <c r="H20" i="30"/>
  <c r="G20" i="30"/>
  <c r="F20" i="30"/>
  <c r="E20" i="30"/>
  <c r="D20" i="30"/>
  <c r="C20" i="30"/>
  <c r="C19" i="30"/>
  <c r="L18" i="30"/>
  <c r="K18" i="30"/>
  <c r="J18" i="30"/>
  <c r="I18" i="30"/>
  <c r="H18" i="30"/>
  <c r="G18" i="30"/>
  <c r="F18" i="30"/>
  <c r="E18" i="30"/>
  <c r="D18" i="30"/>
  <c r="C18" i="30"/>
  <c r="L17" i="30"/>
  <c r="K17" i="30"/>
  <c r="J17" i="30"/>
  <c r="I17" i="30"/>
  <c r="H17" i="30"/>
  <c r="G17" i="30"/>
  <c r="F17" i="30"/>
  <c r="E17" i="30"/>
  <c r="D17" i="30"/>
  <c r="C17" i="30"/>
  <c r="L16" i="30"/>
  <c r="K16" i="30"/>
  <c r="J16" i="30"/>
  <c r="I16" i="30"/>
  <c r="H16" i="30"/>
  <c r="G16" i="30"/>
  <c r="F16" i="30"/>
  <c r="E16" i="30"/>
  <c r="D16" i="30"/>
  <c r="C16" i="30"/>
  <c r="L15" i="30"/>
  <c r="K15" i="30"/>
  <c r="J15" i="30"/>
  <c r="I15" i="30"/>
  <c r="H15" i="30"/>
  <c r="G15" i="30"/>
  <c r="F15" i="30"/>
  <c r="E15" i="30"/>
  <c r="D15" i="30"/>
  <c r="C15" i="30"/>
  <c r="C14" i="30"/>
  <c r="L13" i="30"/>
  <c r="K13" i="30"/>
  <c r="J13" i="30"/>
  <c r="I13" i="30"/>
  <c r="H13" i="30"/>
  <c r="G13" i="30"/>
  <c r="F13" i="30"/>
  <c r="E13" i="30"/>
  <c r="D13" i="30"/>
  <c r="C13" i="30"/>
  <c r="L12" i="30"/>
  <c r="K12" i="30"/>
  <c r="J12" i="30"/>
  <c r="I12" i="30"/>
  <c r="H12" i="30"/>
  <c r="G12" i="30"/>
  <c r="F12" i="30"/>
  <c r="E12" i="30"/>
  <c r="D12" i="30"/>
  <c r="C12" i="30"/>
  <c r="C11" i="30"/>
  <c r="L10" i="30"/>
  <c r="K10" i="30"/>
  <c r="J10" i="30"/>
  <c r="I10" i="30"/>
  <c r="H10" i="30"/>
  <c r="G10" i="30"/>
  <c r="F10" i="30"/>
  <c r="E10" i="30"/>
  <c r="D10" i="30"/>
  <c r="C10" i="30"/>
  <c r="L9" i="30"/>
  <c r="K9" i="30"/>
  <c r="J9" i="30"/>
  <c r="I9" i="30"/>
  <c r="H9" i="30"/>
  <c r="G9" i="30"/>
  <c r="F9" i="30"/>
  <c r="E9" i="30"/>
  <c r="D9" i="30"/>
  <c r="C9" i="30"/>
  <c r="L8" i="30"/>
  <c r="K8" i="30"/>
  <c r="J8" i="30"/>
  <c r="I8" i="30"/>
  <c r="H8" i="30"/>
  <c r="G8" i="30"/>
  <c r="F8" i="30"/>
  <c r="E8" i="30"/>
  <c r="D8" i="30"/>
  <c r="C8" i="30"/>
  <c r="L7" i="30"/>
  <c r="K7" i="30"/>
  <c r="J7" i="30"/>
  <c r="I7" i="30"/>
  <c r="H7" i="30"/>
  <c r="G7" i="30"/>
  <c r="F7" i="30"/>
  <c r="E7" i="30"/>
  <c r="D7" i="30"/>
  <c r="C7" i="30"/>
  <c r="L6" i="30"/>
  <c r="K6" i="30"/>
  <c r="J6" i="30"/>
  <c r="I6" i="30"/>
  <c r="H6" i="30"/>
  <c r="G6" i="30"/>
  <c r="F6" i="30"/>
  <c r="E6" i="30"/>
  <c r="D6" i="30"/>
  <c r="C6" i="30"/>
  <c r="C5" i="30"/>
  <c r="L4" i="30"/>
  <c r="K4" i="30"/>
  <c r="J4" i="30"/>
  <c r="I4" i="30"/>
  <c r="H4" i="30"/>
  <c r="G4" i="30"/>
  <c r="F4" i="30"/>
  <c r="E4" i="30"/>
  <c r="C4" i="30"/>
  <c r="D4" i="30"/>
  <c r="BS171" i="3"/>
  <c r="BR171" i="3"/>
  <c r="BQ171" i="3"/>
  <c r="BP171" i="3"/>
  <c r="BO171" i="3"/>
  <c r="BN171" i="3"/>
  <c r="BM171" i="3"/>
  <c r="BL171" i="3"/>
  <c r="BK171" i="3"/>
  <c r="BS170" i="3"/>
  <c r="BR170" i="3"/>
  <c r="BQ170" i="3"/>
  <c r="BP170" i="3"/>
  <c r="BO170" i="3"/>
  <c r="BN170" i="3"/>
  <c r="BM170" i="3"/>
  <c r="BL170" i="3"/>
  <c r="BK170" i="3"/>
  <c r="BS169" i="3"/>
  <c r="BR169" i="3"/>
  <c r="BQ169" i="3"/>
  <c r="BP169" i="3"/>
  <c r="BO169" i="3"/>
  <c r="BN169" i="3"/>
  <c r="BM169" i="3"/>
  <c r="BL169" i="3"/>
  <c r="BK169" i="3"/>
  <c r="BS168" i="3"/>
  <c r="BR168" i="3"/>
  <c r="BQ168" i="3"/>
  <c r="BP168" i="3"/>
  <c r="BO168" i="3"/>
  <c r="BN168" i="3"/>
  <c r="BM168" i="3"/>
  <c r="BL168" i="3"/>
  <c r="BK168" i="3"/>
  <c r="BS166" i="3"/>
  <c r="BR166" i="3"/>
  <c r="BQ166" i="3"/>
  <c r="BP166" i="3"/>
  <c r="BO166" i="3"/>
  <c r="BN166" i="3"/>
  <c r="BM166" i="3"/>
  <c r="BL166" i="3"/>
  <c r="BK166" i="3"/>
  <c r="BS165" i="3"/>
  <c r="BR165" i="3"/>
  <c r="BQ165" i="3"/>
  <c r="BP165" i="3"/>
  <c r="BO165" i="3"/>
  <c r="BN165" i="3"/>
  <c r="BM165" i="3"/>
  <c r="BL165" i="3"/>
  <c r="BK165" i="3"/>
  <c r="BS164" i="3"/>
  <c r="BR164" i="3"/>
  <c r="BQ164" i="3"/>
  <c r="BP164" i="3"/>
  <c r="BO164" i="3"/>
  <c r="BN164" i="3"/>
  <c r="BM164" i="3"/>
  <c r="BL164" i="3"/>
  <c r="BK164" i="3"/>
  <c r="BS163" i="3"/>
  <c r="BR163" i="3"/>
  <c r="BQ163" i="3"/>
  <c r="BP163" i="3"/>
  <c r="BO163" i="3"/>
  <c r="BN163" i="3"/>
  <c r="BM163" i="3"/>
  <c r="BL163" i="3"/>
  <c r="BK163" i="3"/>
  <c r="BS161" i="3"/>
  <c r="BR161" i="3"/>
  <c r="BQ161" i="3"/>
  <c r="BP161" i="3"/>
  <c r="BO161" i="3"/>
  <c r="BN161" i="3"/>
  <c r="BM161" i="3"/>
  <c r="BL161" i="3"/>
  <c r="BK161" i="3"/>
  <c r="BS160" i="3"/>
  <c r="BR160" i="3"/>
  <c r="BQ160" i="3"/>
  <c r="BP160" i="3"/>
  <c r="BO160" i="3"/>
  <c r="BN160" i="3"/>
  <c r="BM160" i="3"/>
  <c r="BL160" i="3"/>
  <c r="BK160" i="3"/>
  <c r="BS159" i="3"/>
  <c r="BR159" i="3"/>
  <c r="BQ159" i="3"/>
  <c r="BP159" i="3"/>
  <c r="BO159" i="3"/>
  <c r="BN159" i="3"/>
  <c r="BM159" i="3"/>
  <c r="BL159" i="3"/>
  <c r="BK159" i="3"/>
  <c r="BS158" i="3"/>
  <c r="BR158" i="3"/>
  <c r="BQ158" i="3"/>
  <c r="BP158" i="3"/>
  <c r="BO158" i="3"/>
  <c r="BN158" i="3"/>
  <c r="BM158" i="3"/>
  <c r="BL158" i="3"/>
  <c r="BK158" i="3"/>
  <c r="BS156" i="3"/>
  <c r="BR156" i="3"/>
  <c r="BQ156" i="3"/>
  <c r="BP156" i="3"/>
  <c r="BO156" i="3"/>
  <c r="BN156" i="3"/>
  <c r="BM156" i="3"/>
  <c r="BL156" i="3"/>
  <c r="BK156" i="3"/>
  <c r="BS155" i="3"/>
  <c r="BR155" i="3"/>
  <c r="BQ155" i="3"/>
  <c r="BP155" i="3"/>
  <c r="BO155" i="3"/>
  <c r="BN155" i="3"/>
  <c r="BM155" i="3"/>
  <c r="BL155" i="3"/>
  <c r="BK155" i="3"/>
  <c r="BS154" i="3"/>
  <c r="BR154" i="3"/>
  <c r="BQ154" i="3"/>
  <c r="BP154" i="3"/>
  <c r="BO154" i="3"/>
  <c r="BN154" i="3"/>
  <c r="BM154" i="3"/>
  <c r="BL154" i="3"/>
  <c r="BK154" i="3"/>
  <c r="BS153" i="3"/>
  <c r="BR153" i="3"/>
  <c r="BQ153" i="3"/>
  <c r="BP153" i="3"/>
  <c r="BO153" i="3"/>
  <c r="BN153" i="3"/>
  <c r="BM153" i="3"/>
  <c r="BL153" i="3"/>
  <c r="BK153" i="3"/>
  <c r="BS151" i="3"/>
  <c r="BR151" i="3"/>
  <c r="BQ151" i="3"/>
  <c r="BP151" i="3"/>
  <c r="BO151" i="3"/>
  <c r="BN151" i="3"/>
  <c r="BM151" i="3"/>
  <c r="BL151" i="3"/>
  <c r="BK151" i="3"/>
  <c r="BS150" i="3"/>
  <c r="BR150" i="3"/>
  <c r="BQ150" i="3"/>
  <c r="BP150" i="3"/>
  <c r="BO150" i="3"/>
  <c r="BN150" i="3"/>
  <c r="BM150" i="3"/>
  <c r="BL150" i="3"/>
  <c r="BK150" i="3"/>
  <c r="BS148" i="3"/>
  <c r="BR148" i="3"/>
  <c r="BQ148" i="3"/>
  <c r="BP148" i="3"/>
  <c r="BO148" i="3"/>
  <c r="BN148" i="3"/>
  <c r="BM148" i="3"/>
  <c r="BL148" i="3"/>
  <c r="BK148" i="3"/>
  <c r="BS147" i="3"/>
  <c r="BR147" i="3"/>
  <c r="BQ147" i="3"/>
  <c r="BP147" i="3"/>
  <c r="BO147" i="3"/>
  <c r="BN147" i="3"/>
  <c r="BM147" i="3"/>
  <c r="BL147" i="3"/>
  <c r="BK147" i="3"/>
  <c r="BS146" i="3"/>
  <c r="BR146" i="3"/>
  <c r="BQ146" i="3"/>
  <c r="BP146" i="3"/>
  <c r="BO146" i="3"/>
  <c r="BN146" i="3"/>
  <c r="BM146" i="3"/>
  <c r="BL146" i="3"/>
  <c r="BK146" i="3"/>
  <c r="BS145" i="3"/>
  <c r="BR145" i="3"/>
  <c r="BQ145" i="3"/>
  <c r="BP145" i="3"/>
  <c r="BO145" i="3"/>
  <c r="BN145" i="3"/>
  <c r="BM145" i="3"/>
  <c r="BL145" i="3"/>
  <c r="BK145" i="3"/>
  <c r="BS144" i="3"/>
  <c r="BR144" i="3"/>
  <c r="BQ144" i="3"/>
  <c r="BP144" i="3"/>
  <c r="BO144" i="3"/>
  <c r="BN144" i="3"/>
  <c r="BM144" i="3"/>
  <c r="BL144" i="3"/>
  <c r="BK144" i="3"/>
  <c r="BS142" i="3"/>
  <c r="BR142" i="3"/>
  <c r="BQ142" i="3"/>
  <c r="BP142" i="3"/>
  <c r="BO142" i="3"/>
  <c r="BN142" i="3"/>
  <c r="BM142" i="3"/>
  <c r="BL142" i="3"/>
  <c r="BK142" i="3"/>
  <c r="BS141" i="3"/>
  <c r="BR141" i="3"/>
  <c r="BQ141" i="3"/>
  <c r="BP141" i="3"/>
  <c r="BO141" i="3"/>
  <c r="BN141" i="3"/>
  <c r="BM141" i="3"/>
  <c r="BL141" i="3"/>
  <c r="BK141" i="3"/>
  <c r="BS140" i="3"/>
  <c r="BR140" i="3"/>
  <c r="BQ140" i="3"/>
  <c r="BP140" i="3"/>
  <c r="BO140" i="3"/>
  <c r="BN140" i="3"/>
  <c r="BM140" i="3"/>
  <c r="BL140" i="3"/>
  <c r="BK140" i="3"/>
  <c r="BS139" i="3"/>
  <c r="BR139" i="3"/>
  <c r="BQ139" i="3"/>
  <c r="BP139" i="3"/>
  <c r="BO139" i="3"/>
  <c r="BN139" i="3"/>
  <c r="BM139" i="3"/>
  <c r="BL139" i="3"/>
  <c r="BK139" i="3"/>
  <c r="BS138" i="3"/>
  <c r="BR138" i="3"/>
  <c r="BQ138" i="3"/>
  <c r="BP138" i="3"/>
  <c r="BO138" i="3"/>
  <c r="BN138" i="3"/>
  <c r="BM138" i="3"/>
  <c r="BL138" i="3"/>
  <c r="BK138" i="3"/>
  <c r="BS136" i="3"/>
  <c r="BR136" i="3"/>
  <c r="BQ136" i="3"/>
  <c r="BP136" i="3"/>
  <c r="BO136" i="3"/>
  <c r="BN136" i="3"/>
  <c r="BM136" i="3"/>
  <c r="BL136" i="3"/>
  <c r="BK136" i="3"/>
  <c r="BS135" i="3"/>
  <c r="BR135" i="3"/>
  <c r="BQ135" i="3"/>
  <c r="BP135" i="3"/>
  <c r="BO135" i="3"/>
  <c r="BN135" i="3"/>
  <c r="BM135" i="3"/>
  <c r="BL135" i="3"/>
  <c r="BK135" i="3"/>
  <c r="BS134" i="3"/>
  <c r="BR134" i="3"/>
  <c r="BQ134" i="3"/>
  <c r="BP134" i="3"/>
  <c r="BO134" i="3"/>
  <c r="BN134" i="3"/>
  <c r="BM134" i="3"/>
  <c r="BL134" i="3"/>
  <c r="BK134" i="3"/>
  <c r="BS133" i="3"/>
  <c r="BR133" i="3"/>
  <c r="BQ133" i="3"/>
  <c r="BP133" i="3"/>
  <c r="BO133" i="3"/>
  <c r="BN133" i="3"/>
  <c r="BM133" i="3"/>
  <c r="BL133" i="3"/>
  <c r="BK133" i="3"/>
  <c r="BS132" i="3"/>
  <c r="BR132" i="3"/>
  <c r="BQ132" i="3"/>
  <c r="BP132" i="3"/>
  <c r="BO132" i="3"/>
  <c r="BN132" i="3"/>
  <c r="BM132" i="3"/>
  <c r="BL132" i="3"/>
  <c r="BK132" i="3"/>
  <c r="BS131" i="3"/>
  <c r="BR131" i="3"/>
  <c r="BQ131" i="3"/>
  <c r="BP131" i="3"/>
  <c r="BO131" i="3"/>
  <c r="BN131" i="3"/>
  <c r="BM131" i="3"/>
  <c r="BL131" i="3"/>
  <c r="BK131" i="3"/>
  <c r="BS130" i="3"/>
  <c r="BR130" i="3"/>
  <c r="BQ130" i="3"/>
  <c r="BP130" i="3"/>
  <c r="BO130" i="3"/>
  <c r="BN130" i="3"/>
  <c r="BM130" i="3"/>
  <c r="BL130" i="3"/>
  <c r="BK130" i="3"/>
  <c r="BS129" i="3"/>
  <c r="BR129" i="3"/>
  <c r="BQ129" i="3"/>
  <c r="BP129" i="3"/>
  <c r="BO129" i="3"/>
  <c r="BN129" i="3"/>
  <c r="BM129" i="3"/>
  <c r="BL129" i="3"/>
  <c r="BK129" i="3"/>
  <c r="BS127" i="3"/>
  <c r="BR127" i="3"/>
  <c r="BQ127" i="3"/>
  <c r="BP127" i="3"/>
  <c r="BO127" i="3"/>
  <c r="BN127" i="3"/>
  <c r="BM127" i="3"/>
  <c r="BL127" i="3"/>
  <c r="BK127" i="3"/>
  <c r="BS126" i="3"/>
  <c r="BR126" i="3"/>
  <c r="BQ126" i="3"/>
  <c r="BP126" i="3"/>
  <c r="BO126" i="3"/>
  <c r="BN126" i="3"/>
  <c r="BM126" i="3"/>
  <c r="BL126" i="3"/>
  <c r="BK126" i="3"/>
  <c r="BS125" i="3"/>
  <c r="BR125" i="3"/>
  <c r="BQ125" i="3"/>
  <c r="BP125" i="3"/>
  <c r="BO125" i="3"/>
  <c r="BN125" i="3"/>
  <c r="BM125" i="3"/>
  <c r="BL125" i="3"/>
  <c r="BK125" i="3"/>
  <c r="BS124" i="3"/>
  <c r="BR124" i="3"/>
  <c r="BQ124" i="3"/>
  <c r="BP124" i="3"/>
  <c r="BO124" i="3"/>
  <c r="BN124" i="3"/>
  <c r="BM124" i="3"/>
  <c r="BL124" i="3"/>
  <c r="BK124" i="3"/>
  <c r="BS123" i="3"/>
  <c r="BR123" i="3"/>
  <c r="BQ123" i="3"/>
  <c r="BP123" i="3"/>
  <c r="BO123" i="3"/>
  <c r="BN123" i="3"/>
  <c r="BM123" i="3"/>
  <c r="BL123" i="3"/>
  <c r="BK123" i="3"/>
  <c r="BS122" i="3"/>
  <c r="BR122" i="3"/>
  <c r="BQ122" i="3"/>
  <c r="BP122" i="3"/>
  <c r="BO122" i="3"/>
  <c r="BN122" i="3"/>
  <c r="BM122" i="3"/>
  <c r="BL122" i="3"/>
  <c r="BK122" i="3"/>
  <c r="BS121" i="3"/>
  <c r="BR121" i="3"/>
  <c r="BQ121" i="3"/>
  <c r="BP121" i="3"/>
  <c r="BO121" i="3"/>
  <c r="BN121" i="3"/>
  <c r="BM121" i="3"/>
  <c r="BL121" i="3"/>
  <c r="BK121" i="3"/>
  <c r="BS120" i="3"/>
  <c r="BR120" i="3"/>
  <c r="BQ120" i="3"/>
  <c r="BP120" i="3"/>
  <c r="BO120" i="3"/>
  <c r="BN120" i="3"/>
  <c r="BM120" i="3"/>
  <c r="BL120" i="3"/>
  <c r="BK120" i="3"/>
  <c r="BS118" i="3"/>
  <c r="BR118" i="3"/>
  <c r="BQ118" i="3"/>
  <c r="BP118" i="3"/>
  <c r="BO118" i="3"/>
  <c r="BN118" i="3"/>
  <c r="BM118" i="3"/>
  <c r="BL118" i="3"/>
  <c r="BK118" i="3"/>
  <c r="BS117" i="3"/>
  <c r="BR117" i="3"/>
  <c r="BQ117" i="3"/>
  <c r="BP117" i="3"/>
  <c r="BO117" i="3"/>
  <c r="BN117" i="3"/>
  <c r="BM117" i="3"/>
  <c r="BL117" i="3"/>
  <c r="BK117" i="3"/>
  <c r="BS116" i="3"/>
  <c r="BR116" i="3"/>
  <c r="BQ116" i="3"/>
  <c r="BP116" i="3"/>
  <c r="BO116" i="3"/>
  <c r="BN116" i="3"/>
  <c r="BM116" i="3"/>
  <c r="BL116" i="3"/>
  <c r="BK116" i="3"/>
  <c r="BS115" i="3"/>
  <c r="BR115" i="3"/>
  <c r="BQ115" i="3"/>
  <c r="BP115" i="3"/>
  <c r="BO115" i="3"/>
  <c r="BN115" i="3"/>
  <c r="BM115" i="3"/>
  <c r="BL115" i="3"/>
  <c r="BK115" i="3"/>
  <c r="BS113" i="3"/>
  <c r="BR113" i="3"/>
  <c r="BQ113" i="3"/>
  <c r="BP113" i="3"/>
  <c r="BO113" i="3"/>
  <c r="BN113" i="3"/>
  <c r="BM113" i="3"/>
  <c r="BL113" i="3"/>
  <c r="BK113" i="3"/>
  <c r="BS112" i="3"/>
  <c r="BR112" i="3"/>
  <c r="BQ112" i="3"/>
  <c r="BP112" i="3"/>
  <c r="BO112" i="3"/>
  <c r="BN112" i="3"/>
  <c r="BM112" i="3"/>
  <c r="BL112" i="3"/>
  <c r="BK112" i="3"/>
  <c r="BS111" i="3"/>
  <c r="BR111" i="3"/>
  <c r="BQ111" i="3"/>
  <c r="BP111" i="3"/>
  <c r="BO111" i="3"/>
  <c r="BN111" i="3"/>
  <c r="BM111" i="3"/>
  <c r="BL111" i="3"/>
  <c r="BK111" i="3"/>
  <c r="BS110" i="3"/>
  <c r="BR110" i="3"/>
  <c r="BQ110" i="3"/>
  <c r="BP110" i="3"/>
  <c r="BO110" i="3"/>
  <c r="BN110" i="3"/>
  <c r="BM110" i="3"/>
  <c r="BL110" i="3"/>
  <c r="BK110" i="3"/>
  <c r="BS108" i="3"/>
  <c r="BR108" i="3"/>
  <c r="BQ108" i="3"/>
  <c r="BP108" i="3"/>
  <c r="BO108" i="3"/>
  <c r="BN108" i="3"/>
  <c r="BM108" i="3"/>
  <c r="BL108" i="3"/>
  <c r="BK108" i="3"/>
  <c r="BS107" i="3"/>
  <c r="BR107" i="3"/>
  <c r="BQ107" i="3"/>
  <c r="BP107" i="3"/>
  <c r="BO107" i="3"/>
  <c r="BN107" i="3"/>
  <c r="BM107" i="3"/>
  <c r="BL107" i="3"/>
  <c r="BK107" i="3"/>
  <c r="BS106" i="3"/>
  <c r="BR106" i="3"/>
  <c r="BQ106" i="3"/>
  <c r="BP106" i="3"/>
  <c r="BO106" i="3"/>
  <c r="BN106" i="3"/>
  <c r="BM106" i="3"/>
  <c r="BL106" i="3"/>
  <c r="BK106" i="3"/>
  <c r="BS105" i="3"/>
  <c r="BR105" i="3"/>
  <c r="BQ105" i="3"/>
  <c r="BP105" i="3"/>
  <c r="BO105" i="3"/>
  <c r="BN105" i="3"/>
  <c r="BM105" i="3"/>
  <c r="BL105" i="3"/>
  <c r="BK105" i="3"/>
  <c r="BS103" i="3"/>
  <c r="BR103" i="3"/>
  <c r="BQ103" i="3"/>
  <c r="BP103" i="3"/>
  <c r="BO103" i="3"/>
  <c r="BN103" i="3"/>
  <c r="BM103" i="3"/>
  <c r="BL103" i="3"/>
  <c r="BK103" i="3"/>
  <c r="BS102" i="3"/>
  <c r="BR102" i="3"/>
  <c r="BQ102" i="3"/>
  <c r="BP102" i="3"/>
  <c r="BO102" i="3"/>
  <c r="BN102" i="3"/>
  <c r="BM102" i="3"/>
  <c r="BL102" i="3"/>
  <c r="BK102" i="3"/>
  <c r="BS100" i="3"/>
  <c r="BR100" i="3"/>
  <c r="BQ100" i="3"/>
  <c r="BP100" i="3"/>
  <c r="BO100" i="3"/>
  <c r="BN100" i="3"/>
  <c r="BM100" i="3"/>
  <c r="BL100" i="3"/>
  <c r="BK100" i="3"/>
  <c r="BS99" i="3"/>
  <c r="BR99" i="3"/>
  <c r="BQ99" i="3"/>
  <c r="BP99" i="3"/>
  <c r="BO99" i="3"/>
  <c r="BN99" i="3"/>
  <c r="BM99" i="3"/>
  <c r="BL99" i="3"/>
  <c r="BK99" i="3"/>
  <c r="BS98" i="3"/>
  <c r="BR98" i="3"/>
  <c r="BQ98" i="3"/>
  <c r="BP98" i="3"/>
  <c r="BO98" i="3"/>
  <c r="BN98" i="3"/>
  <c r="BM98" i="3"/>
  <c r="BL98" i="3"/>
  <c r="BK98" i="3"/>
  <c r="BS97" i="3"/>
  <c r="BR97" i="3"/>
  <c r="BQ97" i="3"/>
  <c r="BP97" i="3"/>
  <c r="BO97" i="3"/>
  <c r="BN97" i="3"/>
  <c r="BM97" i="3"/>
  <c r="BL97" i="3"/>
  <c r="BK97" i="3"/>
  <c r="BS96" i="3"/>
  <c r="BR96" i="3"/>
  <c r="BQ96" i="3"/>
  <c r="BP96" i="3"/>
  <c r="BO96" i="3"/>
  <c r="BN96" i="3"/>
  <c r="BM96" i="3"/>
  <c r="BL96" i="3"/>
  <c r="BK96" i="3"/>
  <c r="BS94" i="3"/>
  <c r="BR94" i="3"/>
  <c r="BQ94" i="3"/>
  <c r="BP94" i="3"/>
  <c r="BO94" i="3"/>
  <c r="BN94" i="3"/>
  <c r="BM94" i="3"/>
  <c r="BL94" i="3"/>
  <c r="BK94" i="3"/>
  <c r="BG171" i="3"/>
  <c r="BF171" i="3"/>
  <c r="BE171" i="3"/>
  <c r="BD171" i="3"/>
  <c r="BC171" i="3"/>
  <c r="BB171" i="3"/>
  <c r="BA171" i="3"/>
  <c r="AZ171" i="3"/>
  <c r="AY171" i="3"/>
  <c r="BG170" i="3"/>
  <c r="BF170" i="3"/>
  <c r="BE170" i="3"/>
  <c r="BD170" i="3"/>
  <c r="BC170" i="3"/>
  <c r="BB170" i="3"/>
  <c r="BA170" i="3"/>
  <c r="AZ170" i="3"/>
  <c r="AY170" i="3"/>
  <c r="BG169" i="3"/>
  <c r="BF169" i="3"/>
  <c r="BE169" i="3"/>
  <c r="BD169" i="3"/>
  <c r="BC169" i="3"/>
  <c r="BB169" i="3"/>
  <c r="BA169" i="3"/>
  <c r="AZ169" i="3"/>
  <c r="AY169" i="3"/>
  <c r="BG168" i="3"/>
  <c r="BF168" i="3"/>
  <c r="BE168" i="3"/>
  <c r="BD168" i="3"/>
  <c r="BC168" i="3"/>
  <c r="BB168" i="3"/>
  <c r="BA168" i="3"/>
  <c r="AZ168" i="3"/>
  <c r="AY168" i="3"/>
  <c r="BG166" i="3"/>
  <c r="BF166" i="3"/>
  <c r="BE166" i="3"/>
  <c r="BD166" i="3"/>
  <c r="BC166" i="3"/>
  <c r="BB166" i="3"/>
  <c r="BA166" i="3"/>
  <c r="AZ166" i="3"/>
  <c r="AY166" i="3"/>
  <c r="BG165" i="3"/>
  <c r="BF165" i="3"/>
  <c r="BE165" i="3"/>
  <c r="BD165" i="3"/>
  <c r="BC165" i="3"/>
  <c r="BB165" i="3"/>
  <c r="BA165" i="3"/>
  <c r="AZ165" i="3"/>
  <c r="AY165" i="3"/>
  <c r="BG164" i="3"/>
  <c r="BF164" i="3"/>
  <c r="BE164" i="3"/>
  <c r="BD164" i="3"/>
  <c r="BC164" i="3"/>
  <c r="BB164" i="3"/>
  <c r="BA164" i="3"/>
  <c r="AZ164" i="3"/>
  <c r="AY164" i="3"/>
  <c r="BG163" i="3"/>
  <c r="BF163" i="3"/>
  <c r="BE163" i="3"/>
  <c r="BD163" i="3"/>
  <c r="BC163" i="3"/>
  <c r="BB163" i="3"/>
  <c r="BA163" i="3"/>
  <c r="AZ163" i="3"/>
  <c r="AY163" i="3"/>
  <c r="BG161" i="3"/>
  <c r="BF161" i="3"/>
  <c r="BE161" i="3"/>
  <c r="BD161" i="3"/>
  <c r="BC161" i="3"/>
  <c r="BB161" i="3"/>
  <c r="BA161" i="3"/>
  <c r="AZ161" i="3"/>
  <c r="AY161" i="3"/>
  <c r="BG160" i="3"/>
  <c r="BF160" i="3"/>
  <c r="BE160" i="3"/>
  <c r="BD160" i="3"/>
  <c r="BC160" i="3"/>
  <c r="BB160" i="3"/>
  <c r="BA160" i="3"/>
  <c r="AZ160" i="3"/>
  <c r="AY160" i="3"/>
  <c r="BG159" i="3"/>
  <c r="BF159" i="3"/>
  <c r="BE159" i="3"/>
  <c r="BD159" i="3"/>
  <c r="BC159" i="3"/>
  <c r="BB159" i="3"/>
  <c r="BA159" i="3"/>
  <c r="AZ159" i="3"/>
  <c r="AY159" i="3"/>
  <c r="BG158" i="3"/>
  <c r="BF158" i="3"/>
  <c r="BE158" i="3"/>
  <c r="BD158" i="3"/>
  <c r="BC158" i="3"/>
  <c r="BB158" i="3"/>
  <c r="BA158" i="3"/>
  <c r="AZ158" i="3"/>
  <c r="AY158" i="3"/>
  <c r="BG156" i="3"/>
  <c r="BF156" i="3"/>
  <c r="BE156" i="3"/>
  <c r="BD156" i="3"/>
  <c r="BC156" i="3"/>
  <c r="BB156" i="3"/>
  <c r="BA156" i="3"/>
  <c r="AZ156" i="3"/>
  <c r="AY156" i="3"/>
  <c r="BG155" i="3"/>
  <c r="BF155" i="3"/>
  <c r="BE155" i="3"/>
  <c r="BD155" i="3"/>
  <c r="BC155" i="3"/>
  <c r="BB155" i="3"/>
  <c r="BA155" i="3"/>
  <c r="AZ155" i="3"/>
  <c r="AY155" i="3"/>
  <c r="BG154" i="3"/>
  <c r="BF154" i="3"/>
  <c r="BE154" i="3"/>
  <c r="BD154" i="3"/>
  <c r="BC154" i="3"/>
  <c r="BB154" i="3"/>
  <c r="BA154" i="3"/>
  <c r="AZ154" i="3"/>
  <c r="AY154" i="3"/>
  <c r="BG153" i="3"/>
  <c r="BF153" i="3"/>
  <c r="BE153" i="3"/>
  <c r="BD153" i="3"/>
  <c r="BC153" i="3"/>
  <c r="BB153" i="3"/>
  <c r="BA153" i="3"/>
  <c r="AZ153" i="3"/>
  <c r="AY153" i="3"/>
  <c r="BG151" i="3"/>
  <c r="BF151" i="3"/>
  <c r="BE151" i="3"/>
  <c r="BD151" i="3"/>
  <c r="BC151" i="3"/>
  <c r="BB151" i="3"/>
  <c r="BA151" i="3"/>
  <c r="AZ151" i="3"/>
  <c r="AY151" i="3"/>
  <c r="BG150" i="3"/>
  <c r="BF150" i="3"/>
  <c r="BE150" i="3"/>
  <c r="BD150" i="3"/>
  <c r="BC150" i="3"/>
  <c r="BB150" i="3"/>
  <c r="BA150" i="3"/>
  <c r="AZ150" i="3"/>
  <c r="AY150" i="3"/>
  <c r="BG148" i="3"/>
  <c r="BF148" i="3"/>
  <c r="BE148" i="3"/>
  <c r="BD148" i="3"/>
  <c r="BC148" i="3"/>
  <c r="BB148" i="3"/>
  <c r="BA148" i="3"/>
  <c r="AZ148" i="3"/>
  <c r="AY148" i="3"/>
  <c r="BG147" i="3"/>
  <c r="BF147" i="3"/>
  <c r="BE147" i="3"/>
  <c r="BD147" i="3"/>
  <c r="BC147" i="3"/>
  <c r="BB147" i="3"/>
  <c r="BA147" i="3"/>
  <c r="AZ147" i="3"/>
  <c r="AY147" i="3"/>
  <c r="BG146" i="3"/>
  <c r="BF146" i="3"/>
  <c r="BE146" i="3"/>
  <c r="BD146" i="3"/>
  <c r="BC146" i="3"/>
  <c r="BB146" i="3"/>
  <c r="BA146" i="3"/>
  <c r="AZ146" i="3"/>
  <c r="AY146" i="3"/>
  <c r="BG145" i="3"/>
  <c r="BF145" i="3"/>
  <c r="BE145" i="3"/>
  <c r="BD145" i="3"/>
  <c r="BC145" i="3"/>
  <c r="BB145" i="3"/>
  <c r="BA145" i="3"/>
  <c r="AZ145" i="3"/>
  <c r="AY145" i="3"/>
  <c r="BG144" i="3"/>
  <c r="BF144" i="3"/>
  <c r="BE144" i="3"/>
  <c r="BD144" i="3"/>
  <c r="BC144" i="3"/>
  <c r="BB144" i="3"/>
  <c r="BA144" i="3"/>
  <c r="AZ144" i="3"/>
  <c r="AY144" i="3"/>
  <c r="BG142" i="3"/>
  <c r="BF142" i="3"/>
  <c r="BE142" i="3"/>
  <c r="BD142" i="3"/>
  <c r="BC142" i="3"/>
  <c r="BB142" i="3"/>
  <c r="BA142" i="3"/>
  <c r="AZ142" i="3"/>
  <c r="AY142" i="3"/>
  <c r="BG141" i="3"/>
  <c r="BF141" i="3"/>
  <c r="BE141" i="3"/>
  <c r="BD141" i="3"/>
  <c r="BC141" i="3"/>
  <c r="BB141" i="3"/>
  <c r="BA141" i="3"/>
  <c r="AZ141" i="3"/>
  <c r="AY141" i="3"/>
  <c r="BG140" i="3"/>
  <c r="BF140" i="3"/>
  <c r="BE140" i="3"/>
  <c r="BD140" i="3"/>
  <c r="BC140" i="3"/>
  <c r="BB140" i="3"/>
  <c r="BA140" i="3"/>
  <c r="AZ140" i="3"/>
  <c r="AY140" i="3"/>
  <c r="BG139" i="3"/>
  <c r="BF139" i="3"/>
  <c r="BE139" i="3"/>
  <c r="BD139" i="3"/>
  <c r="BC139" i="3"/>
  <c r="BB139" i="3"/>
  <c r="BA139" i="3"/>
  <c r="AZ139" i="3"/>
  <c r="AY139" i="3"/>
  <c r="BG138" i="3"/>
  <c r="BF138" i="3"/>
  <c r="BE138" i="3"/>
  <c r="BD138" i="3"/>
  <c r="BC138" i="3"/>
  <c r="BB138" i="3"/>
  <c r="BA138" i="3"/>
  <c r="AZ138" i="3"/>
  <c r="AY138" i="3"/>
  <c r="BG136" i="3"/>
  <c r="BF136" i="3"/>
  <c r="BE136" i="3"/>
  <c r="BD136" i="3"/>
  <c r="BC136" i="3"/>
  <c r="BB136" i="3"/>
  <c r="BA136" i="3"/>
  <c r="AZ136" i="3"/>
  <c r="AY136" i="3"/>
  <c r="BG135" i="3"/>
  <c r="BF135" i="3"/>
  <c r="BE135" i="3"/>
  <c r="BD135" i="3"/>
  <c r="BC135" i="3"/>
  <c r="BB135" i="3"/>
  <c r="BA135" i="3"/>
  <c r="AZ135" i="3"/>
  <c r="AY135" i="3"/>
  <c r="BG134" i="3"/>
  <c r="BF134" i="3"/>
  <c r="BE134" i="3"/>
  <c r="BD134" i="3"/>
  <c r="BC134" i="3"/>
  <c r="BB134" i="3"/>
  <c r="BA134" i="3"/>
  <c r="AZ134" i="3"/>
  <c r="AY134" i="3"/>
  <c r="BG133" i="3"/>
  <c r="BF133" i="3"/>
  <c r="BE133" i="3"/>
  <c r="BD133" i="3"/>
  <c r="BC133" i="3"/>
  <c r="BB133" i="3"/>
  <c r="BA133" i="3"/>
  <c r="AZ133" i="3"/>
  <c r="AY133" i="3"/>
  <c r="BG132" i="3"/>
  <c r="BF132" i="3"/>
  <c r="BE132" i="3"/>
  <c r="BD132" i="3"/>
  <c r="BC132" i="3"/>
  <c r="BB132" i="3"/>
  <c r="BA132" i="3"/>
  <c r="AZ132" i="3"/>
  <c r="AY132" i="3"/>
  <c r="BG131" i="3"/>
  <c r="BF131" i="3"/>
  <c r="BE131" i="3"/>
  <c r="BD131" i="3"/>
  <c r="BC131" i="3"/>
  <c r="BB131" i="3"/>
  <c r="BA131" i="3"/>
  <c r="AZ131" i="3"/>
  <c r="AY131" i="3"/>
  <c r="BG130" i="3"/>
  <c r="BF130" i="3"/>
  <c r="BE130" i="3"/>
  <c r="BD130" i="3"/>
  <c r="BC130" i="3"/>
  <c r="BB130" i="3"/>
  <c r="BA130" i="3"/>
  <c r="AZ130" i="3"/>
  <c r="AY130" i="3"/>
  <c r="BG129" i="3"/>
  <c r="BF129" i="3"/>
  <c r="BE129" i="3"/>
  <c r="BD129" i="3"/>
  <c r="BC129" i="3"/>
  <c r="BB129" i="3"/>
  <c r="BA129" i="3"/>
  <c r="AZ129" i="3"/>
  <c r="AY129" i="3"/>
  <c r="BG127" i="3"/>
  <c r="BF127" i="3"/>
  <c r="BE127" i="3"/>
  <c r="BD127" i="3"/>
  <c r="BC127" i="3"/>
  <c r="BB127" i="3"/>
  <c r="BA127" i="3"/>
  <c r="AZ127" i="3"/>
  <c r="AY127" i="3"/>
  <c r="BG126" i="3"/>
  <c r="BF126" i="3"/>
  <c r="BE126" i="3"/>
  <c r="BD126" i="3"/>
  <c r="BC126" i="3"/>
  <c r="BB126" i="3"/>
  <c r="BA126" i="3"/>
  <c r="AZ126" i="3"/>
  <c r="AY126" i="3"/>
  <c r="BG125" i="3"/>
  <c r="BF125" i="3"/>
  <c r="BE125" i="3"/>
  <c r="BD125" i="3"/>
  <c r="BC125" i="3"/>
  <c r="BB125" i="3"/>
  <c r="BA125" i="3"/>
  <c r="AZ125" i="3"/>
  <c r="AY125" i="3"/>
  <c r="BG124" i="3"/>
  <c r="BF124" i="3"/>
  <c r="BE124" i="3"/>
  <c r="BD124" i="3"/>
  <c r="BC124" i="3"/>
  <c r="BB124" i="3"/>
  <c r="BA124" i="3"/>
  <c r="AZ124" i="3"/>
  <c r="AY124" i="3"/>
  <c r="BG123" i="3"/>
  <c r="BF123" i="3"/>
  <c r="BE123" i="3"/>
  <c r="BD123" i="3"/>
  <c r="BC123" i="3"/>
  <c r="BB123" i="3"/>
  <c r="BA123" i="3"/>
  <c r="AZ123" i="3"/>
  <c r="AY123" i="3"/>
  <c r="BG122" i="3"/>
  <c r="BF122" i="3"/>
  <c r="BE122" i="3"/>
  <c r="BD122" i="3"/>
  <c r="BC122" i="3"/>
  <c r="BB122" i="3"/>
  <c r="BA122" i="3"/>
  <c r="AZ122" i="3"/>
  <c r="AY122" i="3"/>
  <c r="BG121" i="3"/>
  <c r="BF121" i="3"/>
  <c r="BE121" i="3"/>
  <c r="BD121" i="3"/>
  <c r="BC121" i="3"/>
  <c r="BB121" i="3"/>
  <c r="BA121" i="3"/>
  <c r="AZ121" i="3"/>
  <c r="AY121" i="3"/>
  <c r="BG120" i="3"/>
  <c r="BF120" i="3"/>
  <c r="BE120" i="3"/>
  <c r="BD120" i="3"/>
  <c r="BC120" i="3"/>
  <c r="BB120" i="3"/>
  <c r="BA120" i="3"/>
  <c r="AZ120" i="3"/>
  <c r="AY120" i="3"/>
  <c r="BG118" i="3"/>
  <c r="BF118" i="3"/>
  <c r="BE118" i="3"/>
  <c r="BD118" i="3"/>
  <c r="BC118" i="3"/>
  <c r="BB118" i="3"/>
  <c r="BA118" i="3"/>
  <c r="AZ118" i="3"/>
  <c r="AY118" i="3"/>
  <c r="BG117" i="3"/>
  <c r="BF117" i="3"/>
  <c r="BE117" i="3"/>
  <c r="BD117" i="3"/>
  <c r="BC117" i="3"/>
  <c r="BB117" i="3"/>
  <c r="BA117" i="3"/>
  <c r="AZ117" i="3"/>
  <c r="AY117" i="3"/>
  <c r="BG116" i="3"/>
  <c r="BF116" i="3"/>
  <c r="BE116" i="3"/>
  <c r="BD116" i="3"/>
  <c r="BC116" i="3"/>
  <c r="BB116" i="3"/>
  <c r="BA116" i="3"/>
  <c r="AZ116" i="3"/>
  <c r="AY116" i="3"/>
  <c r="BG115" i="3"/>
  <c r="BF115" i="3"/>
  <c r="BE115" i="3"/>
  <c r="BD115" i="3"/>
  <c r="BC115" i="3"/>
  <c r="BB115" i="3"/>
  <c r="BA115" i="3"/>
  <c r="AZ115" i="3"/>
  <c r="AY115" i="3"/>
  <c r="BG113" i="3"/>
  <c r="BF113" i="3"/>
  <c r="BE113" i="3"/>
  <c r="BD113" i="3"/>
  <c r="BC113" i="3"/>
  <c r="BB113" i="3"/>
  <c r="BA113" i="3"/>
  <c r="AZ113" i="3"/>
  <c r="AY113" i="3"/>
  <c r="BG112" i="3"/>
  <c r="BF112" i="3"/>
  <c r="BE112" i="3"/>
  <c r="BD112" i="3"/>
  <c r="BC112" i="3"/>
  <c r="BB112" i="3"/>
  <c r="BA112" i="3"/>
  <c r="AZ112" i="3"/>
  <c r="AY112" i="3"/>
  <c r="BG111" i="3"/>
  <c r="BF111" i="3"/>
  <c r="BE111" i="3"/>
  <c r="BD111" i="3"/>
  <c r="BC111" i="3"/>
  <c r="BB111" i="3"/>
  <c r="BA111" i="3"/>
  <c r="AZ111" i="3"/>
  <c r="AY111" i="3"/>
  <c r="BG110" i="3"/>
  <c r="BF110" i="3"/>
  <c r="BE110" i="3"/>
  <c r="BD110" i="3"/>
  <c r="BC110" i="3"/>
  <c r="BB110" i="3"/>
  <c r="BA110" i="3"/>
  <c r="AZ110" i="3"/>
  <c r="AY110" i="3"/>
  <c r="BG108" i="3"/>
  <c r="BF108" i="3"/>
  <c r="BE108" i="3"/>
  <c r="BD108" i="3"/>
  <c r="BC108" i="3"/>
  <c r="BB108" i="3"/>
  <c r="BA108" i="3"/>
  <c r="AZ108" i="3"/>
  <c r="AY108" i="3"/>
  <c r="BG107" i="3"/>
  <c r="BF107" i="3"/>
  <c r="BE107" i="3"/>
  <c r="BD107" i="3"/>
  <c r="BC107" i="3"/>
  <c r="BB107" i="3"/>
  <c r="BA107" i="3"/>
  <c r="AZ107" i="3"/>
  <c r="AY107" i="3"/>
  <c r="BG106" i="3"/>
  <c r="BF106" i="3"/>
  <c r="BE106" i="3"/>
  <c r="BD106" i="3"/>
  <c r="BC106" i="3"/>
  <c r="BB106" i="3"/>
  <c r="BA106" i="3"/>
  <c r="AZ106" i="3"/>
  <c r="AY106" i="3"/>
  <c r="BG105" i="3"/>
  <c r="BF105" i="3"/>
  <c r="BE105" i="3"/>
  <c r="BD105" i="3"/>
  <c r="BC105" i="3"/>
  <c r="BB105" i="3"/>
  <c r="BA105" i="3"/>
  <c r="AZ105" i="3"/>
  <c r="AY105" i="3"/>
  <c r="BG103" i="3"/>
  <c r="BF103" i="3"/>
  <c r="BE103" i="3"/>
  <c r="BD103" i="3"/>
  <c r="BC103" i="3"/>
  <c r="BB103" i="3"/>
  <c r="BA103" i="3"/>
  <c r="AZ103" i="3"/>
  <c r="AY103" i="3"/>
  <c r="BG102" i="3"/>
  <c r="BF102" i="3"/>
  <c r="BE102" i="3"/>
  <c r="BD102" i="3"/>
  <c r="BC102" i="3"/>
  <c r="BB102" i="3"/>
  <c r="BA102" i="3"/>
  <c r="AZ102" i="3"/>
  <c r="AY102" i="3"/>
  <c r="BG100" i="3"/>
  <c r="BF100" i="3"/>
  <c r="BE100" i="3"/>
  <c r="BD100" i="3"/>
  <c r="BC100" i="3"/>
  <c r="BB100" i="3"/>
  <c r="BA100" i="3"/>
  <c r="AZ100" i="3"/>
  <c r="AY100" i="3"/>
  <c r="BG99" i="3"/>
  <c r="BF99" i="3"/>
  <c r="BE99" i="3"/>
  <c r="BD99" i="3"/>
  <c r="BC99" i="3"/>
  <c r="BB99" i="3"/>
  <c r="BA99" i="3"/>
  <c r="AZ99" i="3"/>
  <c r="AY99" i="3"/>
  <c r="BG98" i="3"/>
  <c r="BF98" i="3"/>
  <c r="BE98" i="3"/>
  <c r="BD98" i="3"/>
  <c r="BC98" i="3"/>
  <c r="BB98" i="3"/>
  <c r="BA98" i="3"/>
  <c r="AZ98" i="3"/>
  <c r="AY98" i="3"/>
  <c r="BG97" i="3"/>
  <c r="BF97" i="3"/>
  <c r="BE97" i="3"/>
  <c r="BD97" i="3"/>
  <c r="BC97" i="3"/>
  <c r="BB97" i="3"/>
  <c r="BA97" i="3"/>
  <c r="AZ97" i="3"/>
  <c r="AY97" i="3"/>
  <c r="BG96" i="3"/>
  <c r="BF96" i="3"/>
  <c r="BE96" i="3"/>
  <c r="BD96" i="3"/>
  <c r="BC96" i="3"/>
  <c r="BB96" i="3"/>
  <c r="BA96" i="3"/>
  <c r="AZ96" i="3"/>
  <c r="AY96" i="3"/>
  <c r="BG94" i="3"/>
  <c r="BF94" i="3"/>
  <c r="BE94" i="3"/>
  <c r="BD94" i="3"/>
  <c r="BC94" i="3"/>
  <c r="BB94" i="3"/>
  <c r="BA94" i="3"/>
  <c r="AZ94" i="3"/>
  <c r="AY94" i="3"/>
  <c r="AU171" i="3"/>
  <c r="AT171" i="3"/>
  <c r="AS171" i="3"/>
  <c r="AR171" i="3"/>
  <c r="AQ171" i="3"/>
  <c r="AP171" i="3"/>
  <c r="AO171" i="3"/>
  <c r="AN171" i="3"/>
  <c r="AM171" i="3"/>
  <c r="AU170" i="3"/>
  <c r="AT170" i="3"/>
  <c r="AS170" i="3"/>
  <c r="AR170" i="3"/>
  <c r="AQ170" i="3"/>
  <c r="AP170" i="3"/>
  <c r="AO170" i="3"/>
  <c r="AN170" i="3"/>
  <c r="AM170" i="3"/>
  <c r="AU169" i="3"/>
  <c r="AT169" i="3"/>
  <c r="AS169" i="3"/>
  <c r="AR169" i="3"/>
  <c r="AQ169" i="3"/>
  <c r="AP169" i="3"/>
  <c r="AO169" i="3"/>
  <c r="AN169" i="3"/>
  <c r="AM169" i="3"/>
  <c r="AU168" i="3"/>
  <c r="AT168" i="3"/>
  <c r="AS168" i="3"/>
  <c r="AR168" i="3"/>
  <c r="AQ168" i="3"/>
  <c r="AP168" i="3"/>
  <c r="AO168" i="3"/>
  <c r="AN168" i="3"/>
  <c r="AM168" i="3"/>
  <c r="AU166" i="3"/>
  <c r="AT166" i="3"/>
  <c r="AS166" i="3"/>
  <c r="AR166" i="3"/>
  <c r="AQ166" i="3"/>
  <c r="AP166" i="3"/>
  <c r="AO166" i="3"/>
  <c r="AN166" i="3"/>
  <c r="AM166" i="3"/>
  <c r="AU165" i="3"/>
  <c r="AT165" i="3"/>
  <c r="AS165" i="3"/>
  <c r="AR165" i="3"/>
  <c r="AQ165" i="3"/>
  <c r="AP165" i="3"/>
  <c r="AO165" i="3"/>
  <c r="AN165" i="3"/>
  <c r="AM165" i="3"/>
  <c r="AU164" i="3"/>
  <c r="AT164" i="3"/>
  <c r="AS164" i="3"/>
  <c r="AR164" i="3"/>
  <c r="AQ164" i="3"/>
  <c r="AP164" i="3"/>
  <c r="AO164" i="3"/>
  <c r="AN164" i="3"/>
  <c r="AM164" i="3"/>
  <c r="AU163" i="3"/>
  <c r="AT163" i="3"/>
  <c r="AS163" i="3"/>
  <c r="AR163" i="3"/>
  <c r="AQ163" i="3"/>
  <c r="AP163" i="3"/>
  <c r="AO163" i="3"/>
  <c r="AN163" i="3"/>
  <c r="AM163" i="3"/>
  <c r="AU161" i="3"/>
  <c r="AT161" i="3"/>
  <c r="AS161" i="3"/>
  <c r="AR161" i="3"/>
  <c r="AQ161" i="3"/>
  <c r="AP161" i="3"/>
  <c r="AO161" i="3"/>
  <c r="AN161" i="3"/>
  <c r="AM161" i="3"/>
  <c r="AU160" i="3"/>
  <c r="AT160" i="3"/>
  <c r="AS160" i="3"/>
  <c r="AR160" i="3"/>
  <c r="AQ160" i="3"/>
  <c r="AP160" i="3"/>
  <c r="AO160" i="3"/>
  <c r="AN160" i="3"/>
  <c r="AM160" i="3"/>
  <c r="AU159" i="3"/>
  <c r="AT159" i="3"/>
  <c r="AS159" i="3"/>
  <c r="AR159" i="3"/>
  <c r="AQ159" i="3"/>
  <c r="AP159" i="3"/>
  <c r="AO159" i="3"/>
  <c r="AN159" i="3"/>
  <c r="AM159" i="3"/>
  <c r="AU158" i="3"/>
  <c r="AT158" i="3"/>
  <c r="AS158" i="3"/>
  <c r="AR158" i="3"/>
  <c r="AQ158" i="3"/>
  <c r="AP158" i="3"/>
  <c r="AO158" i="3"/>
  <c r="AN158" i="3"/>
  <c r="AM158" i="3"/>
  <c r="AU156" i="3"/>
  <c r="AT156" i="3"/>
  <c r="AS156" i="3"/>
  <c r="AR156" i="3"/>
  <c r="AQ156" i="3"/>
  <c r="AP156" i="3"/>
  <c r="AO156" i="3"/>
  <c r="AN156" i="3"/>
  <c r="AM156" i="3"/>
  <c r="AU155" i="3"/>
  <c r="AT155" i="3"/>
  <c r="AS155" i="3"/>
  <c r="AR155" i="3"/>
  <c r="AQ155" i="3"/>
  <c r="AP155" i="3"/>
  <c r="AO155" i="3"/>
  <c r="AN155" i="3"/>
  <c r="AM155" i="3"/>
  <c r="AU154" i="3"/>
  <c r="AT154" i="3"/>
  <c r="AS154" i="3"/>
  <c r="AR154" i="3"/>
  <c r="AQ154" i="3"/>
  <c r="AP154" i="3"/>
  <c r="AO154" i="3"/>
  <c r="AN154" i="3"/>
  <c r="AM154" i="3"/>
  <c r="AU153" i="3"/>
  <c r="AT153" i="3"/>
  <c r="AS153" i="3"/>
  <c r="AR153" i="3"/>
  <c r="AQ153" i="3"/>
  <c r="AP153" i="3"/>
  <c r="AO153" i="3"/>
  <c r="AN153" i="3"/>
  <c r="AM153" i="3"/>
  <c r="AU151" i="3"/>
  <c r="AT151" i="3"/>
  <c r="AS151" i="3"/>
  <c r="AR151" i="3"/>
  <c r="AQ151" i="3"/>
  <c r="AP151" i="3"/>
  <c r="AO151" i="3"/>
  <c r="AN151" i="3"/>
  <c r="AM151" i="3"/>
  <c r="AU150" i="3"/>
  <c r="AT150" i="3"/>
  <c r="AS150" i="3"/>
  <c r="AR150" i="3"/>
  <c r="AQ150" i="3"/>
  <c r="AP150" i="3"/>
  <c r="AO150" i="3"/>
  <c r="AN150" i="3"/>
  <c r="AM150" i="3"/>
  <c r="AU148" i="3"/>
  <c r="AT148" i="3"/>
  <c r="AS148" i="3"/>
  <c r="AR148" i="3"/>
  <c r="AQ148" i="3"/>
  <c r="AP148" i="3"/>
  <c r="AO148" i="3"/>
  <c r="AN148" i="3"/>
  <c r="AM148" i="3"/>
  <c r="AU147" i="3"/>
  <c r="AT147" i="3"/>
  <c r="AS147" i="3"/>
  <c r="AR147" i="3"/>
  <c r="AQ147" i="3"/>
  <c r="AP147" i="3"/>
  <c r="AO147" i="3"/>
  <c r="AN147" i="3"/>
  <c r="AM147" i="3"/>
  <c r="AU146" i="3"/>
  <c r="AT146" i="3"/>
  <c r="AS146" i="3"/>
  <c r="AR146" i="3"/>
  <c r="AQ146" i="3"/>
  <c r="AP146" i="3"/>
  <c r="AO146" i="3"/>
  <c r="AN146" i="3"/>
  <c r="AM146" i="3"/>
  <c r="AU145" i="3"/>
  <c r="AT145" i="3"/>
  <c r="AS145" i="3"/>
  <c r="AR145" i="3"/>
  <c r="AQ145" i="3"/>
  <c r="AP145" i="3"/>
  <c r="AO145" i="3"/>
  <c r="AN145" i="3"/>
  <c r="AM145" i="3"/>
  <c r="AU144" i="3"/>
  <c r="AT144" i="3"/>
  <c r="AS144" i="3"/>
  <c r="AR144" i="3"/>
  <c r="AQ144" i="3"/>
  <c r="AP144" i="3"/>
  <c r="AO144" i="3"/>
  <c r="AN144" i="3"/>
  <c r="AM144" i="3"/>
  <c r="AU142" i="3"/>
  <c r="AT142" i="3"/>
  <c r="AS142" i="3"/>
  <c r="AR142" i="3"/>
  <c r="AQ142" i="3"/>
  <c r="AP142" i="3"/>
  <c r="AO142" i="3"/>
  <c r="AN142" i="3"/>
  <c r="AM142" i="3"/>
  <c r="AU141" i="3"/>
  <c r="AT141" i="3"/>
  <c r="AS141" i="3"/>
  <c r="AR141" i="3"/>
  <c r="AQ141" i="3"/>
  <c r="AP141" i="3"/>
  <c r="AO141" i="3"/>
  <c r="AN141" i="3"/>
  <c r="AM141" i="3"/>
  <c r="AU140" i="3"/>
  <c r="AT140" i="3"/>
  <c r="AS140" i="3"/>
  <c r="AR140" i="3"/>
  <c r="AQ140" i="3"/>
  <c r="AP140" i="3"/>
  <c r="AO140" i="3"/>
  <c r="AN140" i="3"/>
  <c r="AM140" i="3"/>
  <c r="AU139" i="3"/>
  <c r="AT139" i="3"/>
  <c r="AS139" i="3"/>
  <c r="AR139" i="3"/>
  <c r="AQ139" i="3"/>
  <c r="AP139" i="3"/>
  <c r="AO139" i="3"/>
  <c r="AN139" i="3"/>
  <c r="AM139" i="3"/>
  <c r="AU138" i="3"/>
  <c r="AT138" i="3"/>
  <c r="AS138" i="3"/>
  <c r="AR138" i="3"/>
  <c r="AQ138" i="3"/>
  <c r="AP138" i="3"/>
  <c r="AO138" i="3"/>
  <c r="AN138" i="3"/>
  <c r="AM138" i="3"/>
  <c r="AU136" i="3"/>
  <c r="AT136" i="3"/>
  <c r="AS136" i="3"/>
  <c r="AR136" i="3"/>
  <c r="AQ136" i="3"/>
  <c r="AP136" i="3"/>
  <c r="AO136" i="3"/>
  <c r="AN136" i="3"/>
  <c r="AM136" i="3"/>
  <c r="AU135" i="3"/>
  <c r="AT135" i="3"/>
  <c r="AS135" i="3"/>
  <c r="AR135" i="3"/>
  <c r="AQ135" i="3"/>
  <c r="AP135" i="3"/>
  <c r="AO135" i="3"/>
  <c r="AN135" i="3"/>
  <c r="AM135" i="3"/>
  <c r="AU134" i="3"/>
  <c r="AT134" i="3"/>
  <c r="AS134" i="3"/>
  <c r="AR134" i="3"/>
  <c r="AQ134" i="3"/>
  <c r="AP134" i="3"/>
  <c r="AO134" i="3"/>
  <c r="AN134" i="3"/>
  <c r="AM134" i="3"/>
  <c r="AU133" i="3"/>
  <c r="AT133" i="3"/>
  <c r="AS133" i="3"/>
  <c r="AR133" i="3"/>
  <c r="AQ133" i="3"/>
  <c r="AP133" i="3"/>
  <c r="AO133" i="3"/>
  <c r="AN133" i="3"/>
  <c r="AM133" i="3"/>
  <c r="AU132" i="3"/>
  <c r="AT132" i="3"/>
  <c r="AS132" i="3"/>
  <c r="AR132" i="3"/>
  <c r="AQ132" i="3"/>
  <c r="AP132" i="3"/>
  <c r="AO132" i="3"/>
  <c r="AN132" i="3"/>
  <c r="AM132" i="3"/>
  <c r="AU131" i="3"/>
  <c r="AT131" i="3"/>
  <c r="AS131" i="3"/>
  <c r="AR131" i="3"/>
  <c r="AQ131" i="3"/>
  <c r="AP131" i="3"/>
  <c r="AO131" i="3"/>
  <c r="AN131" i="3"/>
  <c r="AM131" i="3"/>
  <c r="AU130" i="3"/>
  <c r="AT130" i="3"/>
  <c r="AS130" i="3"/>
  <c r="AR130" i="3"/>
  <c r="AQ130" i="3"/>
  <c r="AP130" i="3"/>
  <c r="AO130" i="3"/>
  <c r="AN130" i="3"/>
  <c r="AM130" i="3"/>
  <c r="AU129" i="3"/>
  <c r="AT129" i="3"/>
  <c r="AS129" i="3"/>
  <c r="AR129" i="3"/>
  <c r="AQ129" i="3"/>
  <c r="AP129" i="3"/>
  <c r="AO129" i="3"/>
  <c r="AN129" i="3"/>
  <c r="AM129" i="3"/>
  <c r="AU127" i="3"/>
  <c r="AT127" i="3"/>
  <c r="AS127" i="3"/>
  <c r="AR127" i="3"/>
  <c r="AQ127" i="3"/>
  <c r="AP127" i="3"/>
  <c r="AO127" i="3"/>
  <c r="AN127" i="3"/>
  <c r="AM127" i="3"/>
  <c r="AU126" i="3"/>
  <c r="AT126" i="3"/>
  <c r="AS126" i="3"/>
  <c r="AR126" i="3"/>
  <c r="AQ126" i="3"/>
  <c r="AP126" i="3"/>
  <c r="AO126" i="3"/>
  <c r="AN126" i="3"/>
  <c r="AM126" i="3"/>
  <c r="AU125" i="3"/>
  <c r="AT125" i="3"/>
  <c r="AS125" i="3"/>
  <c r="AR125" i="3"/>
  <c r="AQ125" i="3"/>
  <c r="AP125" i="3"/>
  <c r="AO125" i="3"/>
  <c r="AN125" i="3"/>
  <c r="AM125" i="3"/>
  <c r="AU124" i="3"/>
  <c r="AT124" i="3"/>
  <c r="AS124" i="3"/>
  <c r="AR124" i="3"/>
  <c r="AQ124" i="3"/>
  <c r="AP124" i="3"/>
  <c r="AO124" i="3"/>
  <c r="AN124" i="3"/>
  <c r="AM124" i="3"/>
  <c r="AU123" i="3"/>
  <c r="AT123" i="3"/>
  <c r="AS123" i="3"/>
  <c r="AR123" i="3"/>
  <c r="AQ123" i="3"/>
  <c r="AP123" i="3"/>
  <c r="AO123" i="3"/>
  <c r="AN123" i="3"/>
  <c r="AM123" i="3"/>
  <c r="AU122" i="3"/>
  <c r="AT122" i="3"/>
  <c r="AS122" i="3"/>
  <c r="AR122" i="3"/>
  <c r="AQ122" i="3"/>
  <c r="AP122" i="3"/>
  <c r="AO122" i="3"/>
  <c r="AN122" i="3"/>
  <c r="AM122" i="3"/>
  <c r="AU121" i="3"/>
  <c r="AT121" i="3"/>
  <c r="AS121" i="3"/>
  <c r="AR121" i="3"/>
  <c r="AQ121" i="3"/>
  <c r="AP121" i="3"/>
  <c r="AO121" i="3"/>
  <c r="AN121" i="3"/>
  <c r="AM121" i="3"/>
  <c r="AU120" i="3"/>
  <c r="AT120" i="3"/>
  <c r="AS120" i="3"/>
  <c r="AR120" i="3"/>
  <c r="AQ120" i="3"/>
  <c r="AP120" i="3"/>
  <c r="AO120" i="3"/>
  <c r="AN120" i="3"/>
  <c r="AM120" i="3"/>
  <c r="AU118" i="3"/>
  <c r="AT118" i="3"/>
  <c r="AS118" i="3"/>
  <c r="AR118" i="3"/>
  <c r="AQ118" i="3"/>
  <c r="AP118" i="3"/>
  <c r="AO118" i="3"/>
  <c r="AN118" i="3"/>
  <c r="AM118" i="3"/>
  <c r="AU117" i="3"/>
  <c r="AT117" i="3"/>
  <c r="AS117" i="3"/>
  <c r="AR117" i="3"/>
  <c r="AQ117" i="3"/>
  <c r="AP117" i="3"/>
  <c r="AO117" i="3"/>
  <c r="AN117" i="3"/>
  <c r="AM117" i="3"/>
  <c r="AU116" i="3"/>
  <c r="AT116" i="3"/>
  <c r="AS116" i="3"/>
  <c r="AR116" i="3"/>
  <c r="AQ116" i="3"/>
  <c r="AP116" i="3"/>
  <c r="AO116" i="3"/>
  <c r="AN116" i="3"/>
  <c r="AM116" i="3"/>
  <c r="AU115" i="3"/>
  <c r="AT115" i="3"/>
  <c r="AS115" i="3"/>
  <c r="AR115" i="3"/>
  <c r="AQ115" i="3"/>
  <c r="AP115" i="3"/>
  <c r="AO115" i="3"/>
  <c r="AN115" i="3"/>
  <c r="AM115" i="3"/>
  <c r="AU113" i="3"/>
  <c r="AT113" i="3"/>
  <c r="AS113" i="3"/>
  <c r="AR113" i="3"/>
  <c r="AQ113" i="3"/>
  <c r="AP113" i="3"/>
  <c r="AO113" i="3"/>
  <c r="AN113" i="3"/>
  <c r="AM113" i="3"/>
  <c r="AU112" i="3"/>
  <c r="AT112" i="3"/>
  <c r="AS112" i="3"/>
  <c r="AR112" i="3"/>
  <c r="AQ112" i="3"/>
  <c r="AP112" i="3"/>
  <c r="AO112" i="3"/>
  <c r="AN112" i="3"/>
  <c r="AM112" i="3"/>
  <c r="AU111" i="3"/>
  <c r="AT111" i="3"/>
  <c r="AS111" i="3"/>
  <c r="AR111" i="3"/>
  <c r="AQ111" i="3"/>
  <c r="AP111" i="3"/>
  <c r="AO111" i="3"/>
  <c r="AN111" i="3"/>
  <c r="AM111" i="3"/>
  <c r="AU110" i="3"/>
  <c r="AT110" i="3"/>
  <c r="AS110" i="3"/>
  <c r="AR110" i="3"/>
  <c r="AQ110" i="3"/>
  <c r="AP110" i="3"/>
  <c r="AO110" i="3"/>
  <c r="AN110" i="3"/>
  <c r="AM110" i="3"/>
  <c r="AU108" i="3"/>
  <c r="AT108" i="3"/>
  <c r="AS108" i="3"/>
  <c r="AR108" i="3"/>
  <c r="AQ108" i="3"/>
  <c r="AP108" i="3"/>
  <c r="AO108" i="3"/>
  <c r="AN108" i="3"/>
  <c r="AM108" i="3"/>
  <c r="AU107" i="3"/>
  <c r="AT107" i="3"/>
  <c r="AS107" i="3"/>
  <c r="AR107" i="3"/>
  <c r="AQ107" i="3"/>
  <c r="AP107" i="3"/>
  <c r="AO107" i="3"/>
  <c r="AN107" i="3"/>
  <c r="AM107" i="3"/>
  <c r="AU106" i="3"/>
  <c r="AT106" i="3"/>
  <c r="AS106" i="3"/>
  <c r="AR106" i="3"/>
  <c r="AQ106" i="3"/>
  <c r="AP106" i="3"/>
  <c r="AO106" i="3"/>
  <c r="AN106" i="3"/>
  <c r="AM106" i="3"/>
  <c r="AU105" i="3"/>
  <c r="AT105" i="3"/>
  <c r="AS105" i="3"/>
  <c r="AR105" i="3"/>
  <c r="AQ105" i="3"/>
  <c r="AP105" i="3"/>
  <c r="AO105" i="3"/>
  <c r="AN105" i="3"/>
  <c r="AM105" i="3"/>
  <c r="AU103" i="3"/>
  <c r="AT103" i="3"/>
  <c r="AS103" i="3"/>
  <c r="AR103" i="3"/>
  <c r="AQ103" i="3"/>
  <c r="AP103" i="3"/>
  <c r="AO103" i="3"/>
  <c r="AN103" i="3"/>
  <c r="AM103" i="3"/>
  <c r="AU102" i="3"/>
  <c r="AT102" i="3"/>
  <c r="AS102" i="3"/>
  <c r="AR102" i="3"/>
  <c r="AQ102" i="3"/>
  <c r="AP102" i="3"/>
  <c r="AO102" i="3"/>
  <c r="AN102" i="3"/>
  <c r="AM102" i="3"/>
  <c r="AU100" i="3"/>
  <c r="AT100" i="3"/>
  <c r="AS100" i="3"/>
  <c r="AR100" i="3"/>
  <c r="AQ100" i="3"/>
  <c r="AP100" i="3"/>
  <c r="AO100" i="3"/>
  <c r="AN100" i="3"/>
  <c r="AM100" i="3"/>
  <c r="AU99" i="3"/>
  <c r="AT99" i="3"/>
  <c r="AS99" i="3"/>
  <c r="AR99" i="3"/>
  <c r="AQ99" i="3"/>
  <c r="AP99" i="3"/>
  <c r="AO99" i="3"/>
  <c r="AN99" i="3"/>
  <c r="AM99" i="3"/>
  <c r="AU98" i="3"/>
  <c r="AT98" i="3"/>
  <c r="AS98" i="3"/>
  <c r="AR98" i="3"/>
  <c r="AQ98" i="3"/>
  <c r="AP98" i="3"/>
  <c r="AO98" i="3"/>
  <c r="AN98" i="3"/>
  <c r="AM98" i="3"/>
  <c r="AU97" i="3"/>
  <c r="AT97" i="3"/>
  <c r="AS97" i="3"/>
  <c r="AR97" i="3"/>
  <c r="AQ97" i="3"/>
  <c r="AP97" i="3"/>
  <c r="AO97" i="3"/>
  <c r="AN97" i="3"/>
  <c r="AM97" i="3"/>
  <c r="AU96" i="3"/>
  <c r="AT96" i="3"/>
  <c r="AS96" i="3"/>
  <c r="AR96" i="3"/>
  <c r="AQ96" i="3"/>
  <c r="AP96" i="3"/>
  <c r="AO96" i="3"/>
  <c r="AN96" i="3"/>
  <c r="AM96" i="3"/>
  <c r="AU94" i="3"/>
  <c r="AT94" i="3"/>
  <c r="AS94" i="3"/>
  <c r="AR94" i="3"/>
  <c r="AQ94" i="3"/>
  <c r="AP94" i="3"/>
  <c r="AO94" i="3"/>
  <c r="AN94" i="3"/>
  <c r="AM94" i="3"/>
  <c r="AI171" i="3"/>
  <c r="AH171" i="3"/>
  <c r="AG171" i="3"/>
  <c r="AF171" i="3"/>
  <c r="AE171" i="3"/>
  <c r="AD171" i="3"/>
  <c r="AC171" i="3"/>
  <c r="AB171" i="3"/>
  <c r="AA171" i="3"/>
  <c r="AI170" i="3"/>
  <c r="AH170" i="3"/>
  <c r="AG170" i="3"/>
  <c r="AF170" i="3"/>
  <c r="AE170" i="3"/>
  <c r="AD170" i="3"/>
  <c r="AC170" i="3"/>
  <c r="AB170" i="3"/>
  <c r="AA170" i="3"/>
  <c r="AI169" i="3"/>
  <c r="AH169" i="3"/>
  <c r="AG169" i="3"/>
  <c r="AF169" i="3"/>
  <c r="AE169" i="3"/>
  <c r="AD169" i="3"/>
  <c r="AC169" i="3"/>
  <c r="AB169" i="3"/>
  <c r="AA169" i="3"/>
  <c r="AI168" i="3"/>
  <c r="AH168" i="3"/>
  <c r="AG168" i="3"/>
  <c r="AF168" i="3"/>
  <c r="AE168" i="3"/>
  <c r="AD168" i="3"/>
  <c r="AC168" i="3"/>
  <c r="AB168" i="3"/>
  <c r="AA168" i="3"/>
  <c r="AI166" i="3"/>
  <c r="AH166" i="3"/>
  <c r="AG166" i="3"/>
  <c r="AF166" i="3"/>
  <c r="AE166" i="3"/>
  <c r="AD166" i="3"/>
  <c r="AC166" i="3"/>
  <c r="AB166" i="3"/>
  <c r="AA166" i="3"/>
  <c r="AI165" i="3"/>
  <c r="AH165" i="3"/>
  <c r="AG165" i="3"/>
  <c r="AF165" i="3"/>
  <c r="AE165" i="3"/>
  <c r="AD165" i="3"/>
  <c r="AC165" i="3"/>
  <c r="AB165" i="3"/>
  <c r="AA165" i="3"/>
  <c r="AI164" i="3"/>
  <c r="AH164" i="3"/>
  <c r="AG164" i="3"/>
  <c r="AF164" i="3"/>
  <c r="AE164" i="3"/>
  <c r="AD164" i="3"/>
  <c r="AC164" i="3"/>
  <c r="AB164" i="3"/>
  <c r="AA164" i="3"/>
  <c r="AI163" i="3"/>
  <c r="AH163" i="3"/>
  <c r="AG163" i="3"/>
  <c r="AF163" i="3"/>
  <c r="AE163" i="3"/>
  <c r="AD163" i="3"/>
  <c r="AC163" i="3"/>
  <c r="AB163" i="3"/>
  <c r="AA163" i="3"/>
  <c r="AI161" i="3"/>
  <c r="AH161" i="3"/>
  <c r="AG161" i="3"/>
  <c r="AF161" i="3"/>
  <c r="AE161" i="3"/>
  <c r="AD161" i="3"/>
  <c r="AC161" i="3"/>
  <c r="AB161" i="3"/>
  <c r="AA161" i="3"/>
  <c r="AI160" i="3"/>
  <c r="AH160" i="3"/>
  <c r="AG160" i="3"/>
  <c r="AF160" i="3"/>
  <c r="AE160" i="3"/>
  <c r="AD160" i="3"/>
  <c r="AC160" i="3"/>
  <c r="AB160" i="3"/>
  <c r="AA160" i="3"/>
  <c r="AI159" i="3"/>
  <c r="AH159" i="3"/>
  <c r="AG159" i="3"/>
  <c r="AF159" i="3"/>
  <c r="AE159" i="3"/>
  <c r="AD159" i="3"/>
  <c r="AC159" i="3"/>
  <c r="AB159" i="3"/>
  <c r="AA159" i="3"/>
  <c r="AI158" i="3"/>
  <c r="AH158" i="3"/>
  <c r="AG158" i="3"/>
  <c r="AF158" i="3"/>
  <c r="AE158" i="3"/>
  <c r="AD158" i="3"/>
  <c r="AC158" i="3"/>
  <c r="AB158" i="3"/>
  <c r="AA158" i="3"/>
  <c r="AI156" i="3"/>
  <c r="AH156" i="3"/>
  <c r="AG156" i="3"/>
  <c r="AF156" i="3"/>
  <c r="AE156" i="3"/>
  <c r="AD156" i="3"/>
  <c r="AC156" i="3"/>
  <c r="AB156" i="3"/>
  <c r="AA156" i="3"/>
  <c r="AI155" i="3"/>
  <c r="AH155" i="3"/>
  <c r="AG155" i="3"/>
  <c r="AF155" i="3"/>
  <c r="AE155" i="3"/>
  <c r="AD155" i="3"/>
  <c r="AC155" i="3"/>
  <c r="AB155" i="3"/>
  <c r="AA155" i="3"/>
  <c r="AI154" i="3"/>
  <c r="AH154" i="3"/>
  <c r="AG154" i="3"/>
  <c r="AF154" i="3"/>
  <c r="AE154" i="3"/>
  <c r="AD154" i="3"/>
  <c r="AC154" i="3"/>
  <c r="AB154" i="3"/>
  <c r="AA154" i="3"/>
  <c r="AI153" i="3"/>
  <c r="AH153" i="3"/>
  <c r="AG153" i="3"/>
  <c r="AF153" i="3"/>
  <c r="AE153" i="3"/>
  <c r="AD153" i="3"/>
  <c r="AC153" i="3"/>
  <c r="AB153" i="3"/>
  <c r="AA153" i="3"/>
  <c r="AI151" i="3"/>
  <c r="AH151" i="3"/>
  <c r="AG151" i="3"/>
  <c r="AF151" i="3"/>
  <c r="AE151" i="3"/>
  <c r="AD151" i="3"/>
  <c r="AC151" i="3"/>
  <c r="AB151" i="3"/>
  <c r="AA151" i="3"/>
  <c r="AI150" i="3"/>
  <c r="AH150" i="3"/>
  <c r="AG150" i="3"/>
  <c r="AF150" i="3"/>
  <c r="AE150" i="3"/>
  <c r="AD150" i="3"/>
  <c r="AC150" i="3"/>
  <c r="AB150" i="3"/>
  <c r="AA150" i="3"/>
  <c r="AI148" i="3"/>
  <c r="AH148" i="3"/>
  <c r="AG148" i="3"/>
  <c r="AF148" i="3"/>
  <c r="AE148" i="3"/>
  <c r="AD148" i="3"/>
  <c r="AC148" i="3"/>
  <c r="AB148" i="3"/>
  <c r="AA148" i="3"/>
  <c r="AI147" i="3"/>
  <c r="AH147" i="3"/>
  <c r="AG147" i="3"/>
  <c r="AF147" i="3"/>
  <c r="AE147" i="3"/>
  <c r="AD147" i="3"/>
  <c r="AC147" i="3"/>
  <c r="AB147" i="3"/>
  <c r="AA147" i="3"/>
  <c r="AI146" i="3"/>
  <c r="AH146" i="3"/>
  <c r="AG146" i="3"/>
  <c r="AF146" i="3"/>
  <c r="AE146" i="3"/>
  <c r="AD146" i="3"/>
  <c r="AC146" i="3"/>
  <c r="AB146" i="3"/>
  <c r="AA146" i="3"/>
  <c r="AI145" i="3"/>
  <c r="AH145" i="3"/>
  <c r="AG145" i="3"/>
  <c r="AF145" i="3"/>
  <c r="AE145" i="3"/>
  <c r="AD145" i="3"/>
  <c r="AC145" i="3"/>
  <c r="AB145" i="3"/>
  <c r="AA145" i="3"/>
  <c r="AI144" i="3"/>
  <c r="AH144" i="3"/>
  <c r="AG144" i="3"/>
  <c r="AF144" i="3"/>
  <c r="AE144" i="3"/>
  <c r="AD144" i="3"/>
  <c r="AC144" i="3"/>
  <c r="AB144" i="3"/>
  <c r="AA144" i="3"/>
  <c r="AI142" i="3"/>
  <c r="AH142" i="3"/>
  <c r="AG142" i="3"/>
  <c r="AF142" i="3"/>
  <c r="AE142" i="3"/>
  <c r="AD142" i="3"/>
  <c r="AC142" i="3"/>
  <c r="AB142" i="3"/>
  <c r="AA142" i="3"/>
  <c r="AI141" i="3"/>
  <c r="AH141" i="3"/>
  <c r="AG141" i="3"/>
  <c r="AF141" i="3"/>
  <c r="AE141" i="3"/>
  <c r="AD141" i="3"/>
  <c r="AC141" i="3"/>
  <c r="AB141" i="3"/>
  <c r="AA141" i="3"/>
  <c r="AI140" i="3"/>
  <c r="AH140" i="3"/>
  <c r="AG140" i="3"/>
  <c r="AF140" i="3"/>
  <c r="AE140" i="3"/>
  <c r="AD140" i="3"/>
  <c r="AC140" i="3"/>
  <c r="AB140" i="3"/>
  <c r="AA140" i="3"/>
  <c r="AI139" i="3"/>
  <c r="AH139" i="3"/>
  <c r="AG139" i="3"/>
  <c r="AF139" i="3"/>
  <c r="AE139" i="3"/>
  <c r="AD139" i="3"/>
  <c r="AC139" i="3"/>
  <c r="AB139" i="3"/>
  <c r="AA139" i="3"/>
  <c r="AI138" i="3"/>
  <c r="AH138" i="3"/>
  <c r="AG138" i="3"/>
  <c r="AF138" i="3"/>
  <c r="AE138" i="3"/>
  <c r="AD138" i="3"/>
  <c r="AC138" i="3"/>
  <c r="AB138" i="3"/>
  <c r="AA138" i="3"/>
  <c r="AI136" i="3"/>
  <c r="AH136" i="3"/>
  <c r="AG136" i="3"/>
  <c r="AF136" i="3"/>
  <c r="AE136" i="3"/>
  <c r="AD136" i="3"/>
  <c r="AC136" i="3"/>
  <c r="AB136" i="3"/>
  <c r="AA136" i="3"/>
  <c r="AI135" i="3"/>
  <c r="AH135" i="3"/>
  <c r="AG135" i="3"/>
  <c r="AF135" i="3"/>
  <c r="AE135" i="3"/>
  <c r="AD135" i="3"/>
  <c r="AC135" i="3"/>
  <c r="AB135" i="3"/>
  <c r="AA135" i="3"/>
  <c r="AI134" i="3"/>
  <c r="AH134" i="3"/>
  <c r="AG134" i="3"/>
  <c r="AF134" i="3"/>
  <c r="AE134" i="3"/>
  <c r="AD134" i="3"/>
  <c r="AC134" i="3"/>
  <c r="AB134" i="3"/>
  <c r="AA134" i="3"/>
  <c r="AI133" i="3"/>
  <c r="AH133" i="3"/>
  <c r="AG133" i="3"/>
  <c r="AF133" i="3"/>
  <c r="AE133" i="3"/>
  <c r="AD133" i="3"/>
  <c r="AC133" i="3"/>
  <c r="AB133" i="3"/>
  <c r="AA133" i="3"/>
  <c r="AI132" i="3"/>
  <c r="AH132" i="3"/>
  <c r="AG132" i="3"/>
  <c r="AF132" i="3"/>
  <c r="AE132" i="3"/>
  <c r="AD132" i="3"/>
  <c r="AC132" i="3"/>
  <c r="AB132" i="3"/>
  <c r="AA132" i="3"/>
  <c r="AI131" i="3"/>
  <c r="AH131" i="3"/>
  <c r="AG131" i="3"/>
  <c r="AF131" i="3"/>
  <c r="AE131" i="3"/>
  <c r="AD131" i="3"/>
  <c r="AC131" i="3"/>
  <c r="AB131" i="3"/>
  <c r="AA131" i="3"/>
  <c r="AI130" i="3"/>
  <c r="AH130" i="3"/>
  <c r="AG130" i="3"/>
  <c r="AF130" i="3"/>
  <c r="AE130" i="3"/>
  <c r="AD130" i="3"/>
  <c r="AC130" i="3"/>
  <c r="AB130" i="3"/>
  <c r="AA130" i="3"/>
  <c r="AI129" i="3"/>
  <c r="AH129" i="3"/>
  <c r="AG129" i="3"/>
  <c r="AF129" i="3"/>
  <c r="AE129" i="3"/>
  <c r="AD129" i="3"/>
  <c r="AC129" i="3"/>
  <c r="AB129" i="3"/>
  <c r="AA129" i="3"/>
  <c r="AI127" i="3"/>
  <c r="AH127" i="3"/>
  <c r="AG127" i="3"/>
  <c r="AF127" i="3"/>
  <c r="AE127" i="3"/>
  <c r="AD127" i="3"/>
  <c r="AC127" i="3"/>
  <c r="AB127" i="3"/>
  <c r="AA127" i="3"/>
  <c r="AI126" i="3"/>
  <c r="AH126" i="3"/>
  <c r="AG126" i="3"/>
  <c r="AF126" i="3"/>
  <c r="AE126" i="3"/>
  <c r="AD126" i="3"/>
  <c r="AC126" i="3"/>
  <c r="AB126" i="3"/>
  <c r="AA126" i="3"/>
  <c r="AI125" i="3"/>
  <c r="AH125" i="3"/>
  <c r="AG125" i="3"/>
  <c r="AF125" i="3"/>
  <c r="AE125" i="3"/>
  <c r="AD125" i="3"/>
  <c r="AC125" i="3"/>
  <c r="AB125" i="3"/>
  <c r="AA125" i="3"/>
  <c r="AI124" i="3"/>
  <c r="AH124" i="3"/>
  <c r="AG124" i="3"/>
  <c r="AF124" i="3"/>
  <c r="AE124" i="3"/>
  <c r="AD124" i="3"/>
  <c r="AC124" i="3"/>
  <c r="AB124" i="3"/>
  <c r="AA124" i="3"/>
  <c r="AI123" i="3"/>
  <c r="AH123" i="3"/>
  <c r="AG123" i="3"/>
  <c r="AF123" i="3"/>
  <c r="AE123" i="3"/>
  <c r="AD123" i="3"/>
  <c r="AC123" i="3"/>
  <c r="AB123" i="3"/>
  <c r="AA123" i="3"/>
  <c r="AI122" i="3"/>
  <c r="AH122" i="3"/>
  <c r="AG122" i="3"/>
  <c r="AF122" i="3"/>
  <c r="AE122" i="3"/>
  <c r="AD122" i="3"/>
  <c r="AC122" i="3"/>
  <c r="AB122" i="3"/>
  <c r="AA122" i="3"/>
  <c r="AI121" i="3"/>
  <c r="AH121" i="3"/>
  <c r="AG121" i="3"/>
  <c r="AF121" i="3"/>
  <c r="AE121" i="3"/>
  <c r="AD121" i="3"/>
  <c r="AC121" i="3"/>
  <c r="AB121" i="3"/>
  <c r="AA121" i="3"/>
  <c r="AI120" i="3"/>
  <c r="AH120" i="3"/>
  <c r="AG120" i="3"/>
  <c r="AF120" i="3"/>
  <c r="AE120" i="3"/>
  <c r="AD120" i="3"/>
  <c r="AC120" i="3"/>
  <c r="AB120" i="3"/>
  <c r="AA120" i="3"/>
  <c r="AI118" i="3"/>
  <c r="AH118" i="3"/>
  <c r="AG118" i="3"/>
  <c r="AF118" i="3"/>
  <c r="AE118" i="3"/>
  <c r="AD118" i="3"/>
  <c r="AC118" i="3"/>
  <c r="AB118" i="3"/>
  <c r="AA118" i="3"/>
  <c r="AI117" i="3"/>
  <c r="AH117" i="3"/>
  <c r="AG117" i="3"/>
  <c r="AF117" i="3"/>
  <c r="AE117" i="3"/>
  <c r="AD117" i="3"/>
  <c r="AC117" i="3"/>
  <c r="AB117" i="3"/>
  <c r="AA117" i="3"/>
  <c r="AI116" i="3"/>
  <c r="AH116" i="3"/>
  <c r="AG116" i="3"/>
  <c r="AF116" i="3"/>
  <c r="AE116" i="3"/>
  <c r="AD116" i="3"/>
  <c r="AC116" i="3"/>
  <c r="AB116" i="3"/>
  <c r="AA116" i="3"/>
  <c r="AI115" i="3"/>
  <c r="AH115" i="3"/>
  <c r="AG115" i="3"/>
  <c r="AF115" i="3"/>
  <c r="AE115" i="3"/>
  <c r="AD115" i="3"/>
  <c r="AC115" i="3"/>
  <c r="AB115" i="3"/>
  <c r="AA115" i="3"/>
  <c r="AI113" i="3"/>
  <c r="AH113" i="3"/>
  <c r="AG113" i="3"/>
  <c r="AF113" i="3"/>
  <c r="AE113" i="3"/>
  <c r="AD113" i="3"/>
  <c r="AC113" i="3"/>
  <c r="AB113" i="3"/>
  <c r="AA113" i="3"/>
  <c r="AI112" i="3"/>
  <c r="AH112" i="3"/>
  <c r="AG112" i="3"/>
  <c r="AF112" i="3"/>
  <c r="AE112" i="3"/>
  <c r="AD112" i="3"/>
  <c r="AC112" i="3"/>
  <c r="AB112" i="3"/>
  <c r="AA112" i="3"/>
  <c r="AI111" i="3"/>
  <c r="AH111" i="3"/>
  <c r="AG111" i="3"/>
  <c r="AF111" i="3"/>
  <c r="AE111" i="3"/>
  <c r="AD111" i="3"/>
  <c r="AC111" i="3"/>
  <c r="AB111" i="3"/>
  <c r="AA111" i="3"/>
  <c r="AI110" i="3"/>
  <c r="AH110" i="3"/>
  <c r="AG110" i="3"/>
  <c r="AF110" i="3"/>
  <c r="AE110" i="3"/>
  <c r="AD110" i="3"/>
  <c r="AC110" i="3"/>
  <c r="AB110" i="3"/>
  <c r="AA110" i="3"/>
  <c r="AI108" i="3"/>
  <c r="AH108" i="3"/>
  <c r="AG108" i="3"/>
  <c r="AF108" i="3"/>
  <c r="AE108" i="3"/>
  <c r="AD108" i="3"/>
  <c r="AC108" i="3"/>
  <c r="AB108" i="3"/>
  <c r="AA108" i="3"/>
  <c r="AI107" i="3"/>
  <c r="AH107" i="3"/>
  <c r="AG107" i="3"/>
  <c r="AF107" i="3"/>
  <c r="AE107" i="3"/>
  <c r="AD107" i="3"/>
  <c r="AC107" i="3"/>
  <c r="AB107" i="3"/>
  <c r="AA107" i="3"/>
  <c r="AI106" i="3"/>
  <c r="AH106" i="3"/>
  <c r="AG106" i="3"/>
  <c r="AF106" i="3"/>
  <c r="AE106" i="3"/>
  <c r="AD106" i="3"/>
  <c r="AC106" i="3"/>
  <c r="AB106" i="3"/>
  <c r="AA106" i="3"/>
  <c r="AI105" i="3"/>
  <c r="AH105" i="3"/>
  <c r="AG105" i="3"/>
  <c r="AF105" i="3"/>
  <c r="AE105" i="3"/>
  <c r="AD105" i="3"/>
  <c r="AC105" i="3"/>
  <c r="AB105" i="3"/>
  <c r="AA105" i="3"/>
  <c r="AI103" i="3"/>
  <c r="AH103" i="3"/>
  <c r="AG103" i="3"/>
  <c r="AF103" i="3"/>
  <c r="AE103" i="3"/>
  <c r="AD103" i="3"/>
  <c r="AC103" i="3"/>
  <c r="AB103" i="3"/>
  <c r="AA103" i="3"/>
  <c r="AI102" i="3"/>
  <c r="AH102" i="3"/>
  <c r="AG102" i="3"/>
  <c r="AF102" i="3"/>
  <c r="AE102" i="3"/>
  <c r="AD102" i="3"/>
  <c r="AC102" i="3"/>
  <c r="AB102" i="3"/>
  <c r="AA102" i="3"/>
  <c r="AI100" i="3"/>
  <c r="AH100" i="3"/>
  <c r="AG100" i="3"/>
  <c r="AF100" i="3"/>
  <c r="AE100" i="3"/>
  <c r="AD100" i="3"/>
  <c r="AC100" i="3"/>
  <c r="AB100" i="3"/>
  <c r="AA100" i="3"/>
  <c r="AI99" i="3"/>
  <c r="AH99" i="3"/>
  <c r="AG99" i="3"/>
  <c r="AF99" i="3"/>
  <c r="AE99" i="3"/>
  <c r="AD99" i="3"/>
  <c r="AC99" i="3"/>
  <c r="AB99" i="3"/>
  <c r="AA99" i="3"/>
  <c r="AI98" i="3"/>
  <c r="AH98" i="3"/>
  <c r="AG98" i="3"/>
  <c r="AF98" i="3"/>
  <c r="AE98" i="3"/>
  <c r="AD98" i="3"/>
  <c r="AC98" i="3"/>
  <c r="AB98" i="3"/>
  <c r="AA98" i="3"/>
  <c r="AI97" i="3"/>
  <c r="AH97" i="3"/>
  <c r="AG97" i="3"/>
  <c r="AF97" i="3"/>
  <c r="AE97" i="3"/>
  <c r="AD97" i="3"/>
  <c r="AC97" i="3"/>
  <c r="AB97" i="3"/>
  <c r="AA97" i="3"/>
  <c r="AI96" i="3"/>
  <c r="AH96" i="3"/>
  <c r="AG96" i="3"/>
  <c r="AF96" i="3"/>
  <c r="AE96" i="3"/>
  <c r="AD96" i="3"/>
  <c r="AC96" i="3"/>
  <c r="AB96" i="3"/>
  <c r="AA96" i="3"/>
  <c r="AI94" i="3"/>
  <c r="AH94" i="3"/>
  <c r="AG94" i="3"/>
  <c r="AF94" i="3"/>
  <c r="AE94" i="3"/>
  <c r="AD94" i="3"/>
  <c r="AC94" i="3"/>
  <c r="AB94" i="3"/>
  <c r="AA94" i="3"/>
  <c r="W171" i="3"/>
  <c r="V171" i="3"/>
  <c r="U171" i="3"/>
  <c r="T171" i="3"/>
  <c r="S171" i="3"/>
  <c r="R171" i="3"/>
  <c r="Q171" i="3"/>
  <c r="P171" i="3"/>
  <c r="O171" i="3"/>
  <c r="W170" i="3"/>
  <c r="V170" i="3"/>
  <c r="U170" i="3"/>
  <c r="T170" i="3"/>
  <c r="S170" i="3"/>
  <c r="R170" i="3"/>
  <c r="Q170" i="3"/>
  <c r="P170" i="3"/>
  <c r="O170" i="3"/>
  <c r="W169" i="3"/>
  <c r="V169" i="3"/>
  <c r="U169" i="3"/>
  <c r="T169" i="3"/>
  <c r="S169" i="3"/>
  <c r="R169" i="3"/>
  <c r="Q169" i="3"/>
  <c r="P169" i="3"/>
  <c r="O169" i="3"/>
  <c r="W168" i="3"/>
  <c r="V168" i="3"/>
  <c r="U168" i="3"/>
  <c r="T168" i="3"/>
  <c r="S168" i="3"/>
  <c r="R168" i="3"/>
  <c r="Q168" i="3"/>
  <c r="P168" i="3"/>
  <c r="O168" i="3"/>
  <c r="W166" i="3"/>
  <c r="V166" i="3"/>
  <c r="U166" i="3"/>
  <c r="T166" i="3"/>
  <c r="S166" i="3"/>
  <c r="R166" i="3"/>
  <c r="Q166" i="3"/>
  <c r="P166" i="3"/>
  <c r="O166" i="3"/>
  <c r="W165" i="3"/>
  <c r="V165" i="3"/>
  <c r="U165" i="3"/>
  <c r="T165" i="3"/>
  <c r="S165" i="3"/>
  <c r="R165" i="3"/>
  <c r="Q165" i="3"/>
  <c r="P165" i="3"/>
  <c r="O165" i="3"/>
  <c r="W164" i="3"/>
  <c r="V164" i="3"/>
  <c r="U164" i="3"/>
  <c r="T164" i="3"/>
  <c r="S164" i="3"/>
  <c r="R164" i="3"/>
  <c r="Q164" i="3"/>
  <c r="P164" i="3"/>
  <c r="O164" i="3"/>
  <c r="W163" i="3"/>
  <c r="V163" i="3"/>
  <c r="U163" i="3"/>
  <c r="T163" i="3"/>
  <c r="S163" i="3"/>
  <c r="R163" i="3"/>
  <c r="Q163" i="3"/>
  <c r="P163" i="3"/>
  <c r="O163" i="3"/>
  <c r="W161" i="3"/>
  <c r="V161" i="3"/>
  <c r="U161" i="3"/>
  <c r="T161" i="3"/>
  <c r="S161" i="3"/>
  <c r="R161" i="3"/>
  <c r="Q161" i="3"/>
  <c r="P161" i="3"/>
  <c r="O161" i="3"/>
  <c r="W160" i="3"/>
  <c r="V160" i="3"/>
  <c r="U160" i="3"/>
  <c r="T160" i="3"/>
  <c r="S160" i="3"/>
  <c r="R160" i="3"/>
  <c r="Q160" i="3"/>
  <c r="P160" i="3"/>
  <c r="O160" i="3"/>
  <c r="W159" i="3"/>
  <c r="V159" i="3"/>
  <c r="U159" i="3"/>
  <c r="T159" i="3"/>
  <c r="S159" i="3"/>
  <c r="R159" i="3"/>
  <c r="Q159" i="3"/>
  <c r="P159" i="3"/>
  <c r="O159" i="3"/>
  <c r="W158" i="3"/>
  <c r="V158" i="3"/>
  <c r="U158" i="3"/>
  <c r="T158" i="3"/>
  <c r="S158" i="3"/>
  <c r="R158" i="3"/>
  <c r="Q158" i="3"/>
  <c r="P158" i="3"/>
  <c r="O158" i="3"/>
  <c r="W156" i="3"/>
  <c r="V156" i="3"/>
  <c r="U156" i="3"/>
  <c r="T156" i="3"/>
  <c r="S156" i="3"/>
  <c r="R156" i="3"/>
  <c r="Q156" i="3"/>
  <c r="P156" i="3"/>
  <c r="O156" i="3"/>
  <c r="W155" i="3"/>
  <c r="V155" i="3"/>
  <c r="U155" i="3"/>
  <c r="T155" i="3"/>
  <c r="S155" i="3"/>
  <c r="R155" i="3"/>
  <c r="Q155" i="3"/>
  <c r="P155" i="3"/>
  <c r="O155" i="3"/>
  <c r="W154" i="3"/>
  <c r="V154" i="3"/>
  <c r="U154" i="3"/>
  <c r="T154" i="3"/>
  <c r="S154" i="3"/>
  <c r="R154" i="3"/>
  <c r="Q154" i="3"/>
  <c r="P154" i="3"/>
  <c r="O154" i="3"/>
  <c r="W153" i="3"/>
  <c r="V153" i="3"/>
  <c r="U153" i="3"/>
  <c r="T153" i="3"/>
  <c r="S153" i="3"/>
  <c r="R153" i="3"/>
  <c r="Q153" i="3"/>
  <c r="P153" i="3"/>
  <c r="O153" i="3"/>
  <c r="W151" i="3"/>
  <c r="V151" i="3"/>
  <c r="U151" i="3"/>
  <c r="T151" i="3"/>
  <c r="S151" i="3"/>
  <c r="R151" i="3"/>
  <c r="Q151" i="3"/>
  <c r="P151" i="3"/>
  <c r="O151" i="3"/>
  <c r="W150" i="3"/>
  <c r="V150" i="3"/>
  <c r="U150" i="3"/>
  <c r="T150" i="3"/>
  <c r="S150" i="3"/>
  <c r="R150" i="3"/>
  <c r="Q150" i="3"/>
  <c r="P150" i="3"/>
  <c r="O150" i="3"/>
  <c r="W148" i="3"/>
  <c r="V148" i="3"/>
  <c r="U148" i="3"/>
  <c r="T148" i="3"/>
  <c r="S148" i="3"/>
  <c r="R148" i="3"/>
  <c r="Q148" i="3"/>
  <c r="P148" i="3"/>
  <c r="O148" i="3"/>
  <c r="W147" i="3"/>
  <c r="V147" i="3"/>
  <c r="U147" i="3"/>
  <c r="T147" i="3"/>
  <c r="S147" i="3"/>
  <c r="R147" i="3"/>
  <c r="Q147" i="3"/>
  <c r="P147" i="3"/>
  <c r="O147" i="3"/>
  <c r="W146" i="3"/>
  <c r="V146" i="3"/>
  <c r="U146" i="3"/>
  <c r="T146" i="3"/>
  <c r="S146" i="3"/>
  <c r="R146" i="3"/>
  <c r="Q146" i="3"/>
  <c r="P146" i="3"/>
  <c r="O146" i="3"/>
  <c r="W145" i="3"/>
  <c r="V145" i="3"/>
  <c r="U145" i="3"/>
  <c r="T145" i="3"/>
  <c r="S145" i="3"/>
  <c r="R145" i="3"/>
  <c r="Q145" i="3"/>
  <c r="P145" i="3"/>
  <c r="O145" i="3"/>
  <c r="W144" i="3"/>
  <c r="V144" i="3"/>
  <c r="U144" i="3"/>
  <c r="T144" i="3"/>
  <c r="S144" i="3"/>
  <c r="R144" i="3"/>
  <c r="Q144" i="3"/>
  <c r="P144" i="3"/>
  <c r="O144" i="3"/>
  <c r="W142" i="3"/>
  <c r="V142" i="3"/>
  <c r="U142" i="3"/>
  <c r="T142" i="3"/>
  <c r="S142" i="3"/>
  <c r="R142" i="3"/>
  <c r="Q142" i="3"/>
  <c r="P142" i="3"/>
  <c r="O142" i="3"/>
  <c r="W141" i="3"/>
  <c r="V141" i="3"/>
  <c r="U141" i="3"/>
  <c r="T141" i="3"/>
  <c r="S141" i="3"/>
  <c r="R141" i="3"/>
  <c r="Q141" i="3"/>
  <c r="P141" i="3"/>
  <c r="O141" i="3"/>
  <c r="W140" i="3"/>
  <c r="V140" i="3"/>
  <c r="U140" i="3"/>
  <c r="T140" i="3"/>
  <c r="S140" i="3"/>
  <c r="R140" i="3"/>
  <c r="Q140" i="3"/>
  <c r="P140" i="3"/>
  <c r="O140" i="3"/>
  <c r="W139" i="3"/>
  <c r="V139" i="3"/>
  <c r="U139" i="3"/>
  <c r="T139" i="3"/>
  <c r="S139" i="3"/>
  <c r="R139" i="3"/>
  <c r="Q139" i="3"/>
  <c r="P139" i="3"/>
  <c r="O139" i="3"/>
  <c r="W138" i="3"/>
  <c r="V138" i="3"/>
  <c r="U138" i="3"/>
  <c r="T138" i="3"/>
  <c r="S138" i="3"/>
  <c r="R138" i="3"/>
  <c r="Q138" i="3"/>
  <c r="P138" i="3"/>
  <c r="O138" i="3"/>
  <c r="W136" i="3"/>
  <c r="V136" i="3"/>
  <c r="U136" i="3"/>
  <c r="T136" i="3"/>
  <c r="S136" i="3"/>
  <c r="R136" i="3"/>
  <c r="Q136" i="3"/>
  <c r="P136" i="3"/>
  <c r="O136" i="3"/>
  <c r="W135" i="3"/>
  <c r="V135" i="3"/>
  <c r="U135" i="3"/>
  <c r="T135" i="3"/>
  <c r="S135" i="3"/>
  <c r="R135" i="3"/>
  <c r="Q135" i="3"/>
  <c r="P135" i="3"/>
  <c r="O135" i="3"/>
  <c r="W134" i="3"/>
  <c r="V134" i="3"/>
  <c r="U134" i="3"/>
  <c r="T134" i="3"/>
  <c r="S134" i="3"/>
  <c r="R134" i="3"/>
  <c r="Q134" i="3"/>
  <c r="P134" i="3"/>
  <c r="O134" i="3"/>
  <c r="W133" i="3"/>
  <c r="V133" i="3"/>
  <c r="U133" i="3"/>
  <c r="T133" i="3"/>
  <c r="S133" i="3"/>
  <c r="R133" i="3"/>
  <c r="Q133" i="3"/>
  <c r="P133" i="3"/>
  <c r="O133" i="3"/>
  <c r="W132" i="3"/>
  <c r="V132" i="3"/>
  <c r="U132" i="3"/>
  <c r="T132" i="3"/>
  <c r="S132" i="3"/>
  <c r="R132" i="3"/>
  <c r="Q132" i="3"/>
  <c r="P132" i="3"/>
  <c r="O132" i="3"/>
  <c r="W131" i="3"/>
  <c r="V131" i="3"/>
  <c r="U131" i="3"/>
  <c r="T131" i="3"/>
  <c r="S131" i="3"/>
  <c r="R131" i="3"/>
  <c r="Q131" i="3"/>
  <c r="P131" i="3"/>
  <c r="O131" i="3"/>
  <c r="W130" i="3"/>
  <c r="V130" i="3"/>
  <c r="U130" i="3"/>
  <c r="T130" i="3"/>
  <c r="S130" i="3"/>
  <c r="R130" i="3"/>
  <c r="Q130" i="3"/>
  <c r="P130" i="3"/>
  <c r="O130" i="3"/>
  <c r="W129" i="3"/>
  <c r="V129" i="3"/>
  <c r="U129" i="3"/>
  <c r="T129" i="3"/>
  <c r="S129" i="3"/>
  <c r="R129" i="3"/>
  <c r="Q129" i="3"/>
  <c r="P129" i="3"/>
  <c r="O129" i="3"/>
  <c r="W127" i="3"/>
  <c r="V127" i="3"/>
  <c r="U127" i="3"/>
  <c r="T127" i="3"/>
  <c r="S127" i="3"/>
  <c r="R127" i="3"/>
  <c r="Q127" i="3"/>
  <c r="P127" i="3"/>
  <c r="O127" i="3"/>
  <c r="W126" i="3"/>
  <c r="V126" i="3"/>
  <c r="U126" i="3"/>
  <c r="T126" i="3"/>
  <c r="S126" i="3"/>
  <c r="R126" i="3"/>
  <c r="Q126" i="3"/>
  <c r="P126" i="3"/>
  <c r="O126" i="3"/>
  <c r="W125" i="3"/>
  <c r="V125" i="3"/>
  <c r="U125" i="3"/>
  <c r="T125" i="3"/>
  <c r="S125" i="3"/>
  <c r="R125" i="3"/>
  <c r="Q125" i="3"/>
  <c r="P125" i="3"/>
  <c r="O125" i="3"/>
  <c r="W124" i="3"/>
  <c r="V124" i="3"/>
  <c r="U124" i="3"/>
  <c r="T124" i="3"/>
  <c r="S124" i="3"/>
  <c r="R124" i="3"/>
  <c r="Q124" i="3"/>
  <c r="P124" i="3"/>
  <c r="O124" i="3"/>
  <c r="W123" i="3"/>
  <c r="V123" i="3"/>
  <c r="U123" i="3"/>
  <c r="T123" i="3"/>
  <c r="S123" i="3"/>
  <c r="R123" i="3"/>
  <c r="Q123" i="3"/>
  <c r="P123" i="3"/>
  <c r="O123" i="3"/>
  <c r="W122" i="3"/>
  <c r="V122" i="3"/>
  <c r="U122" i="3"/>
  <c r="T122" i="3"/>
  <c r="S122" i="3"/>
  <c r="R122" i="3"/>
  <c r="Q122" i="3"/>
  <c r="P122" i="3"/>
  <c r="O122" i="3"/>
  <c r="W121" i="3"/>
  <c r="V121" i="3"/>
  <c r="U121" i="3"/>
  <c r="T121" i="3"/>
  <c r="S121" i="3"/>
  <c r="R121" i="3"/>
  <c r="Q121" i="3"/>
  <c r="P121" i="3"/>
  <c r="O121" i="3"/>
  <c r="W120" i="3"/>
  <c r="V120" i="3"/>
  <c r="U120" i="3"/>
  <c r="T120" i="3"/>
  <c r="S120" i="3"/>
  <c r="R120" i="3"/>
  <c r="Q120" i="3"/>
  <c r="P120" i="3"/>
  <c r="O120" i="3"/>
  <c r="W118" i="3"/>
  <c r="V118" i="3"/>
  <c r="U118" i="3"/>
  <c r="T118" i="3"/>
  <c r="S118" i="3"/>
  <c r="R118" i="3"/>
  <c r="Q118" i="3"/>
  <c r="P118" i="3"/>
  <c r="O118" i="3"/>
  <c r="W117" i="3"/>
  <c r="V117" i="3"/>
  <c r="U117" i="3"/>
  <c r="T117" i="3"/>
  <c r="S117" i="3"/>
  <c r="R117" i="3"/>
  <c r="Q117" i="3"/>
  <c r="P117" i="3"/>
  <c r="O117" i="3"/>
  <c r="W116" i="3"/>
  <c r="V116" i="3"/>
  <c r="U116" i="3"/>
  <c r="T116" i="3"/>
  <c r="S116" i="3"/>
  <c r="R116" i="3"/>
  <c r="Q116" i="3"/>
  <c r="P116" i="3"/>
  <c r="O116" i="3"/>
  <c r="W115" i="3"/>
  <c r="V115" i="3"/>
  <c r="U115" i="3"/>
  <c r="T115" i="3"/>
  <c r="S115" i="3"/>
  <c r="R115" i="3"/>
  <c r="Q115" i="3"/>
  <c r="P115" i="3"/>
  <c r="O115" i="3"/>
  <c r="W113" i="3"/>
  <c r="V113" i="3"/>
  <c r="U113" i="3"/>
  <c r="T113" i="3"/>
  <c r="S113" i="3"/>
  <c r="R113" i="3"/>
  <c r="Q113" i="3"/>
  <c r="P113" i="3"/>
  <c r="O113" i="3"/>
  <c r="W112" i="3"/>
  <c r="V112" i="3"/>
  <c r="U112" i="3"/>
  <c r="T112" i="3"/>
  <c r="S112" i="3"/>
  <c r="R112" i="3"/>
  <c r="Q112" i="3"/>
  <c r="P112" i="3"/>
  <c r="O112" i="3"/>
  <c r="W111" i="3"/>
  <c r="V111" i="3"/>
  <c r="U111" i="3"/>
  <c r="T111" i="3"/>
  <c r="S111" i="3"/>
  <c r="R111" i="3"/>
  <c r="Q111" i="3"/>
  <c r="P111" i="3"/>
  <c r="O111" i="3"/>
  <c r="W110" i="3"/>
  <c r="V110" i="3"/>
  <c r="U110" i="3"/>
  <c r="T110" i="3"/>
  <c r="S110" i="3"/>
  <c r="R110" i="3"/>
  <c r="Q110" i="3"/>
  <c r="P110" i="3"/>
  <c r="O110" i="3"/>
  <c r="W108" i="3"/>
  <c r="V108" i="3"/>
  <c r="U108" i="3"/>
  <c r="T108" i="3"/>
  <c r="S108" i="3"/>
  <c r="R108" i="3"/>
  <c r="Q108" i="3"/>
  <c r="P108" i="3"/>
  <c r="O108" i="3"/>
  <c r="W107" i="3"/>
  <c r="V107" i="3"/>
  <c r="U107" i="3"/>
  <c r="T107" i="3"/>
  <c r="S107" i="3"/>
  <c r="R107" i="3"/>
  <c r="Q107" i="3"/>
  <c r="P107" i="3"/>
  <c r="O107" i="3"/>
  <c r="W106" i="3"/>
  <c r="V106" i="3"/>
  <c r="U106" i="3"/>
  <c r="T106" i="3"/>
  <c r="S106" i="3"/>
  <c r="R106" i="3"/>
  <c r="Q106" i="3"/>
  <c r="P106" i="3"/>
  <c r="O106" i="3"/>
  <c r="W105" i="3"/>
  <c r="V105" i="3"/>
  <c r="U105" i="3"/>
  <c r="T105" i="3"/>
  <c r="S105" i="3"/>
  <c r="R105" i="3"/>
  <c r="Q105" i="3"/>
  <c r="P105" i="3"/>
  <c r="O105" i="3"/>
  <c r="W103" i="3"/>
  <c r="V103" i="3"/>
  <c r="U103" i="3"/>
  <c r="T103" i="3"/>
  <c r="S103" i="3"/>
  <c r="R103" i="3"/>
  <c r="Q103" i="3"/>
  <c r="P103" i="3"/>
  <c r="O103" i="3"/>
  <c r="W102" i="3"/>
  <c r="V102" i="3"/>
  <c r="U102" i="3"/>
  <c r="T102" i="3"/>
  <c r="S102" i="3"/>
  <c r="R102" i="3"/>
  <c r="Q102" i="3"/>
  <c r="P102" i="3"/>
  <c r="O102" i="3"/>
  <c r="W100" i="3"/>
  <c r="V100" i="3"/>
  <c r="U100" i="3"/>
  <c r="T100" i="3"/>
  <c r="S100" i="3"/>
  <c r="R100" i="3"/>
  <c r="Q100" i="3"/>
  <c r="P100" i="3"/>
  <c r="O100" i="3"/>
  <c r="W99" i="3"/>
  <c r="V99" i="3"/>
  <c r="U99" i="3"/>
  <c r="T99" i="3"/>
  <c r="S99" i="3"/>
  <c r="R99" i="3"/>
  <c r="Q99" i="3"/>
  <c r="P99" i="3"/>
  <c r="O99" i="3"/>
  <c r="W98" i="3"/>
  <c r="V98" i="3"/>
  <c r="U98" i="3"/>
  <c r="T98" i="3"/>
  <c r="S98" i="3"/>
  <c r="R98" i="3"/>
  <c r="Q98" i="3"/>
  <c r="P98" i="3"/>
  <c r="O98" i="3"/>
  <c r="W97" i="3"/>
  <c r="V97" i="3"/>
  <c r="U97" i="3"/>
  <c r="T97" i="3"/>
  <c r="S97" i="3"/>
  <c r="R97" i="3"/>
  <c r="Q97" i="3"/>
  <c r="P97" i="3"/>
  <c r="O97" i="3"/>
  <c r="W96" i="3"/>
  <c r="V96" i="3"/>
  <c r="U96" i="3"/>
  <c r="T96" i="3"/>
  <c r="S96" i="3"/>
  <c r="R96" i="3"/>
  <c r="Q96" i="3"/>
  <c r="P96" i="3"/>
  <c r="O96" i="3"/>
  <c r="W94" i="3"/>
  <c r="V94" i="3"/>
  <c r="U94" i="3"/>
  <c r="T94" i="3"/>
  <c r="S94" i="3"/>
  <c r="R94" i="3"/>
  <c r="Q94" i="3"/>
  <c r="P94" i="3"/>
  <c r="O94" i="3"/>
  <c r="A174" i="3"/>
  <c r="A177" i="3"/>
  <c r="A176" i="3"/>
  <c r="A175" i="3"/>
  <c r="K171" i="3"/>
  <c r="J171" i="3"/>
  <c r="I171" i="3"/>
  <c r="H171" i="3"/>
  <c r="G171" i="3"/>
  <c r="F171" i="3"/>
  <c r="E171" i="3"/>
  <c r="D171" i="3"/>
  <c r="C171" i="3"/>
  <c r="K170" i="3"/>
  <c r="J170" i="3"/>
  <c r="I170" i="3"/>
  <c r="H170" i="3"/>
  <c r="G170" i="3"/>
  <c r="F170" i="3"/>
  <c r="E170" i="3"/>
  <c r="D170" i="3"/>
  <c r="C170" i="3"/>
  <c r="K169" i="3"/>
  <c r="J169" i="3"/>
  <c r="I169" i="3"/>
  <c r="H169" i="3"/>
  <c r="G169" i="3"/>
  <c r="F169" i="3"/>
  <c r="E169" i="3"/>
  <c r="D169" i="3"/>
  <c r="C169" i="3"/>
  <c r="K168" i="3"/>
  <c r="J168" i="3"/>
  <c r="I168" i="3"/>
  <c r="H168" i="3"/>
  <c r="G168" i="3"/>
  <c r="F168" i="3"/>
  <c r="E168" i="3"/>
  <c r="D168" i="3"/>
  <c r="C168" i="3"/>
  <c r="K166" i="3"/>
  <c r="J166" i="3"/>
  <c r="I166" i="3"/>
  <c r="H166" i="3"/>
  <c r="G166" i="3"/>
  <c r="F166" i="3"/>
  <c r="E166" i="3"/>
  <c r="D166" i="3"/>
  <c r="C166" i="3"/>
  <c r="K165" i="3"/>
  <c r="J165" i="3"/>
  <c r="I165" i="3"/>
  <c r="H165" i="3"/>
  <c r="G165" i="3"/>
  <c r="F165" i="3"/>
  <c r="E165" i="3"/>
  <c r="D165" i="3"/>
  <c r="C165" i="3"/>
  <c r="K164" i="3"/>
  <c r="J164" i="3"/>
  <c r="I164" i="3"/>
  <c r="H164" i="3"/>
  <c r="G164" i="3"/>
  <c r="F164" i="3"/>
  <c r="E164" i="3"/>
  <c r="D164" i="3"/>
  <c r="C164" i="3"/>
  <c r="K163" i="3"/>
  <c r="J163" i="3"/>
  <c r="I163" i="3"/>
  <c r="H163" i="3"/>
  <c r="G163" i="3"/>
  <c r="F163" i="3"/>
  <c r="E163" i="3"/>
  <c r="D163" i="3"/>
  <c r="C163" i="3"/>
  <c r="K161" i="3"/>
  <c r="J161" i="3"/>
  <c r="I161" i="3"/>
  <c r="H161" i="3"/>
  <c r="G161" i="3"/>
  <c r="F161" i="3"/>
  <c r="E161" i="3"/>
  <c r="D161" i="3"/>
  <c r="C161" i="3"/>
  <c r="K160" i="3"/>
  <c r="J160" i="3"/>
  <c r="I160" i="3"/>
  <c r="H160" i="3"/>
  <c r="G160" i="3"/>
  <c r="F160" i="3"/>
  <c r="E160" i="3"/>
  <c r="D160" i="3"/>
  <c r="C160" i="3"/>
  <c r="K159" i="3"/>
  <c r="J159" i="3"/>
  <c r="I159" i="3"/>
  <c r="H159" i="3"/>
  <c r="G159" i="3"/>
  <c r="F159" i="3"/>
  <c r="E159" i="3"/>
  <c r="D159" i="3"/>
  <c r="C159" i="3"/>
  <c r="K158" i="3"/>
  <c r="J158" i="3"/>
  <c r="I158" i="3"/>
  <c r="H158" i="3"/>
  <c r="G158" i="3"/>
  <c r="F158" i="3"/>
  <c r="E158" i="3"/>
  <c r="D158" i="3"/>
  <c r="C158" i="3"/>
  <c r="K156" i="3"/>
  <c r="J156" i="3"/>
  <c r="I156" i="3"/>
  <c r="H156" i="3"/>
  <c r="G156" i="3"/>
  <c r="F156" i="3"/>
  <c r="E156" i="3"/>
  <c r="D156" i="3"/>
  <c r="C156" i="3"/>
  <c r="K155" i="3"/>
  <c r="J155" i="3"/>
  <c r="I155" i="3"/>
  <c r="H155" i="3"/>
  <c r="G155" i="3"/>
  <c r="F155" i="3"/>
  <c r="E155" i="3"/>
  <c r="D155" i="3"/>
  <c r="C155" i="3"/>
  <c r="K154" i="3"/>
  <c r="J154" i="3"/>
  <c r="I154" i="3"/>
  <c r="H154" i="3"/>
  <c r="G154" i="3"/>
  <c r="F154" i="3"/>
  <c r="E154" i="3"/>
  <c r="D154" i="3"/>
  <c r="C154" i="3"/>
  <c r="K153" i="3"/>
  <c r="J153" i="3"/>
  <c r="I153" i="3"/>
  <c r="H153" i="3"/>
  <c r="G153" i="3"/>
  <c r="F153" i="3"/>
  <c r="E153" i="3"/>
  <c r="D153" i="3"/>
  <c r="C153" i="3"/>
  <c r="K151" i="3"/>
  <c r="J151" i="3"/>
  <c r="I151" i="3"/>
  <c r="H151" i="3"/>
  <c r="G151" i="3"/>
  <c r="F151" i="3"/>
  <c r="E151" i="3"/>
  <c r="D151" i="3"/>
  <c r="C151" i="3"/>
  <c r="K150" i="3"/>
  <c r="J150" i="3"/>
  <c r="I150" i="3"/>
  <c r="H150" i="3"/>
  <c r="G150" i="3"/>
  <c r="F150" i="3"/>
  <c r="E150" i="3"/>
  <c r="D150" i="3"/>
  <c r="C150" i="3"/>
  <c r="K148" i="3"/>
  <c r="J148" i="3"/>
  <c r="I148" i="3"/>
  <c r="H148" i="3"/>
  <c r="G148" i="3"/>
  <c r="F148" i="3"/>
  <c r="E148" i="3"/>
  <c r="D148" i="3"/>
  <c r="C148" i="3"/>
  <c r="K147" i="3"/>
  <c r="J147" i="3"/>
  <c r="I147" i="3"/>
  <c r="H147" i="3"/>
  <c r="G147" i="3"/>
  <c r="F147" i="3"/>
  <c r="E147" i="3"/>
  <c r="D147" i="3"/>
  <c r="C147" i="3"/>
  <c r="K146" i="3"/>
  <c r="J146" i="3"/>
  <c r="I146" i="3"/>
  <c r="H146" i="3"/>
  <c r="G146" i="3"/>
  <c r="F146" i="3"/>
  <c r="E146" i="3"/>
  <c r="D146" i="3"/>
  <c r="C146" i="3"/>
  <c r="K145" i="3"/>
  <c r="J145" i="3"/>
  <c r="I145" i="3"/>
  <c r="H145" i="3"/>
  <c r="G145" i="3"/>
  <c r="F145" i="3"/>
  <c r="E145" i="3"/>
  <c r="D145" i="3"/>
  <c r="C145" i="3"/>
  <c r="K144" i="3"/>
  <c r="J144" i="3"/>
  <c r="I144" i="3"/>
  <c r="H144" i="3"/>
  <c r="G144" i="3"/>
  <c r="F144" i="3"/>
  <c r="E144" i="3"/>
  <c r="D144" i="3"/>
  <c r="C144" i="3"/>
  <c r="K142" i="3"/>
  <c r="J142" i="3"/>
  <c r="I142" i="3"/>
  <c r="H142" i="3"/>
  <c r="G142" i="3"/>
  <c r="F142" i="3"/>
  <c r="E142" i="3"/>
  <c r="D142" i="3"/>
  <c r="C142" i="3"/>
  <c r="K141" i="3"/>
  <c r="J141" i="3"/>
  <c r="I141" i="3"/>
  <c r="H141" i="3"/>
  <c r="G141" i="3"/>
  <c r="F141" i="3"/>
  <c r="E141" i="3"/>
  <c r="D141" i="3"/>
  <c r="C141" i="3"/>
  <c r="K140" i="3"/>
  <c r="J140" i="3"/>
  <c r="I140" i="3"/>
  <c r="H140" i="3"/>
  <c r="G140" i="3"/>
  <c r="F140" i="3"/>
  <c r="E140" i="3"/>
  <c r="D140" i="3"/>
  <c r="C140" i="3"/>
  <c r="K139" i="3"/>
  <c r="J139" i="3"/>
  <c r="I139" i="3"/>
  <c r="H139" i="3"/>
  <c r="G139" i="3"/>
  <c r="F139" i="3"/>
  <c r="E139" i="3"/>
  <c r="D139" i="3"/>
  <c r="C139" i="3"/>
  <c r="K138" i="3"/>
  <c r="J138" i="3"/>
  <c r="I138" i="3"/>
  <c r="H138" i="3"/>
  <c r="G138" i="3"/>
  <c r="F138" i="3"/>
  <c r="E138" i="3"/>
  <c r="D138" i="3"/>
  <c r="C138" i="3"/>
  <c r="K136" i="3"/>
  <c r="J136" i="3"/>
  <c r="I136" i="3"/>
  <c r="H136" i="3"/>
  <c r="G136" i="3"/>
  <c r="F136" i="3"/>
  <c r="E136" i="3"/>
  <c r="D136" i="3"/>
  <c r="C136" i="3"/>
  <c r="K135" i="3"/>
  <c r="J135" i="3"/>
  <c r="I135" i="3"/>
  <c r="H135" i="3"/>
  <c r="G135" i="3"/>
  <c r="F135" i="3"/>
  <c r="E135" i="3"/>
  <c r="D135" i="3"/>
  <c r="C135" i="3"/>
  <c r="K134" i="3"/>
  <c r="J134" i="3"/>
  <c r="I134" i="3"/>
  <c r="H134" i="3"/>
  <c r="G134" i="3"/>
  <c r="F134" i="3"/>
  <c r="E134" i="3"/>
  <c r="D134" i="3"/>
  <c r="C134" i="3"/>
  <c r="K133" i="3"/>
  <c r="J133" i="3"/>
  <c r="I133" i="3"/>
  <c r="H133" i="3"/>
  <c r="G133" i="3"/>
  <c r="F133" i="3"/>
  <c r="E133" i="3"/>
  <c r="D133" i="3"/>
  <c r="C133" i="3"/>
  <c r="K132" i="3"/>
  <c r="J132" i="3"/>
  <c r="I132" i="3"/>
  <c r="H132" i="3"/>
  <c r="G132" i="3"/>
  <c r="F132" i="3"/>
  <c r="E132" i="3"/>
  <c r="D132" i="3"/>
  <c r="C132" i="3"/>
  <c r="K131" i="3"/>
  <c r="J131" i="3"/>
  <c r="I131" i="3"/>
  <c r="H131" i="3"/>
  <c r="G131" i="3"/>
  <c r="F131" i="3"/>
  <c r="E131" i="3"/>
  <c r="D131" i="3"/>
  <c r="C131" i="3"/>
  <c r="K130" i="3"/>
  <c r="J130" i="3"/>
  <c r="I130" i="3"/>
  <c r="H130" i="3"/>
  <c r="G130" i="3"/>
  <c r="F130" i="3"/>
  <c r="E130" i="3"/>
  <c r="D130" i="3"/>
  <c r="C130" i="3"/>
  <c r="K129" i="3"/>
  <c r="J129" i="3"/>
  <c r="I129" i="3"/>
  <c r="H129" i="3"/>
  <c r="G129" i="3"/>
  <c r="F129" i="3"/>
  <c r="E129" i="3"/>
  <c r="D129" i="3"/>
  <c r="C129" i="3"/>
  <c r="K127" i="3"/>
  <c r="J127" i="3"/>
  <c r="I127" i="3"/>
  <c r="H127" i="3"/>
  <c r="G127" i="3"/>
  <c r="F127" i="3"/>
  <c r="E127" i="3"/>
  <c r="D127" i="3"/>
  <c r="C127" i="3"/>
  <c r="K126" i="3"/>
  <c r="J126" i="3"/>
  <c r="I126" i="3"/>
  <c r="H126" i="3"/>
  <c r="G126" i="3"/>
  <c r="F126" i="3"/>
  <c r="E126" i="3"/>
  <c r="D126" i="3"/>
  <c r="C126" i="3"/>
  <c r="K125" i="3"/>
  <c r="J125" i="3"/>
  <c r="I125" i="3"/>
  <c r="H125" i="3"/>
  <c r="G125" i="3"/>
  <c r="F125" i="3"/>
  <c r="E125" i="3"/>
  <c r="D125" i="3"/>
  <c r="C125" i="3"/>
  <c r="K124" i="3"/>
  <c r="J124" i="3"/>
  <c r="I124" i="3"/>
  <c r="H124" i="3"/>
  <c r="G124" i="3"/>
  <c r="F124" i="3"/>
  <c r="E124" i="3"/>
  <c r="D124" i="3"/>
  <c r="C124" i="3"/>
  <c r="K123" i="3"/>
  <c r="J123" i="3"/>
  <c r="I123" i="3"/>
  <c r="H123" i="3"/>
  <c r="G123" i="3"/>
  <c r="F123" i="3"/>
  <c r="E123" i="3"/>
  <c r="D123" i="3"/>
  <c r="C123" i="3"/>
  <c r="K122" i="3"/>
  <c r="J122" i="3"/>
  <c r="I122" i="3"/>
  <c r="H122" i="3"/>
  <c r="G122" i="3"/>
  <c r="F122" i="3"/>
  <c r="E122" i="3"/>
  <c r="D122" i="3"/>
  <c r="C122" i="3"/>
  <c r="K121" i="3"/>
  <c r="J121" i="3"/>
  <c r="I121" i="3"/>
  <c r="H121" i="3"/>
  <c r="G121" i="3"/>
  <c r="F121" i="3"/>
  <c r="E121" i="3"/>
  <c r="D121" i="3"/>
  <c r="C121" i="3"/>
  <c r="K120" i="3"/>
  <c r="J120" i="3"/>
  <c r="I120" i="3"/>
  <c r="H120" i="3"/>
  <c r="G120" i="3"/>
  <c r="F120" i="3"/>
  <c r="E120" i="3"/>
  <c r="D120" i="3"/>
  <c r="C120" i="3"/>
  <c r="K118" i="3"/>
  <c r="J118" i="3"/>
  <c r="I118" i="3"/>
  <c r="H118" i="3"/>
  <c r="G118" i="3"/>
  <c r="F118" i="3"/>
  <c r="E118" i="3"/>
  <c r="D118" i="3"/>
  <c r="C118" i="3"/>
  <c r="K117" i="3"/>
  <c r="J117" i="3"/>
  <c r="I117" i="3"/>
  <c r="H117" i="3"/>
  <c r="G117" i="3"/>
  <c r="F117" i="3"/>
  <c r="E117" i="3"/>
  <c r="D117" i="3"/>
  <c r="C117" i="3"/>
  <c r="K116" i="3"/>
  <c r="J116" i="3"/>
  <c r="I116" i="3"/>
  <c r="H116" i="3"/>
  <c r="G116" i="3"/>
  <c r="F116" i="3"/>
  <c r="E116" i="3"/>
  <c r="D116" i="3"/>
  <c r="C116" i="3"/>
  <c r="K115" i="3"/>
  <c r="J115" i="3"/>
  <c r="I115" i="3"/>
  <c r="H115" i="3"/>
  <c r="G115" i="3"/>
  <c r="F115" i="3"/>
  <c r="E115" i="3"/>
  <c r="D115" i="3"/>
  <c r="C115" i="3"/>
  <c r="K113" i="3"/>
  <c r="J113" i="3"/>
  <c r="I113" i="3"/>
  <c r="H113" i="3"/>
  <c r="G113" i="3"/>
  <c r="F113" i="3"/>
  <c r="E113" i="3"/>
  <c r="D113" i="3"/>
  <c r="C113" i="3"/>
  <c r="K112" i="3"/>
  <c r="J112" i="3"/>
  <c r="I112" i="3"/>
  <c r="H112" i="3"/>
  <c r="G112" i="3"/>
  <c r="F112" i="3"/>
  <c r="E112" i="3"/>
  <c r="D112" i="3"/>
  <c r="C112" i="3"/>
  <c r="K111" i="3"/>
  <c r="J111" i="3"/>
  <c r="I111" i="3"/>
  <c r="H111" i="3"/>
  <c r="G111" i="3"/>
  <c r="F111" i="3"/>
  <c r="E111" i="3"/>
  <c r="D111" i="3"/>
  <c r="C111" i="3"/>
  <c r="K110" i="3"/>
  <c r="J110" i="3"/>
  <c r="I110" i="3"/>
  <c r="H110" i="3"/>
  <c r="G110" i="3"/>
  <c r="F110" i="3"/>
  <c r="E110" i="3"/>
  <c r="D110" i="3"/>
  <c r="C110" i="3"/>
  <c r="K108" i="3"/>
  <c r="J108" i="3"/>
  <c r="I108" i="3"/>
  <c r="H108" i="3"/>
  <c r="G108" i="3"/>
  <c r="F108" i="3"/>
  <c r="E108" i="3"/>
  <c r="D108" i="3"/>
  <c r="C108" i="3"/>
  <c r="K107" i="3"/>
  <c r="J107" i="3"/>
  <c r="I107" i="3"/>
  <c r="H107" i="3"/>
  <c r="G107" i="3"/>
  <c r="F107" i="3"/>
  <c r="E107" i="3"/>
  <c r="D107" i="3"/>
  <c r="C107" i="3"/>
  <c r="K106" i="3"/>
  <c r="J106" i="3"/>
  <c r="I106" i="3"/>
  <c r="H106" i="3"/>
  <c r="G106" i="3"/>
  <c r="F106" i="3"/>
  <c r="E106" i="3"/>
  <c r="D106" i="3"/>
  <c r="C106" i="3"/>
  <c r="K105" i="3"/>
  <c r="J105" i="3"/>
  <c r="I105" i="3"/>
  <c r="H105" i="3"/>
  <c r="G105" i="3"/>
  <c r="F105" i="3"/>
  <c r="E105" i="3"/>
  <c r="D105" i="3"/>
  <c r="C105" i="3"/>
  <c r="K103" i="3"/>
  <c r="J103" i="3"/>
  <c r="I103" i="3"/>
  <c r="H103" i="3"/>
  <c r="G103" i="3"/>
  <c r="F103" i="3"/>
  <c r="E103" i="3"/>
  <c r="D103" i="3"/>
  <c r="C103" i="3"/>
  <c r="K102" i="3"/>
  <c r="J102" i="3"/>
  <c r="I102" i="3"/>
  <c r="H102" i="3"/>
  <c r="G102" i="3"/>
  <c r="F102" i="3"/>
  <c r="E102" i="3"/>
  <c r="D102" i="3"/>
  <c r="C102" i="3"/>
  <c r="K100" i="3"/>
  <c r="J100" i="3"/>
  <c r="I100" i="3"/>
  <c r="H100" i="3"/>
  <c r="G100" i="3"/>
  <c r="F100" i="3"/>
  <c r="E100" i="3"/>
  <c r="D100" i="3"/>
  <c r="C100" i="3"/>
  <c r="K99" i="3"/>
  <c r="J99" i="3"/>
  <c r="I99" i="3"/>
  <c r="H99" i="3"/>
  <c r="G99" i="3"/>
  <c r="F99" i="3"/>
  <c r="E99" i="3"/>
  <c r="D99" i="3"/>
  <c r="C99" i="3"/>
  <c r="K98" i="3"/>
  <c r="J98" i="3"/>
  <c r="I98" i="3"/>
  <c r="H98" i="3"/>
  <c r="G98" i="3"/>
  <c r="F98" i="3"/>
  <c r="E98" i="3"/>
  <c r="D98" i="3"/>
  <c r="C98" i="3"/>
  <c r="K97" i="3"/>
  <c r="J97" i="3"/>
  <c r="I97" i="3"/>
  <c r="H97" i="3"/>
  <c r="G97" i="3"/>
  <c r="F97" i="3"/>
  <c r="E97" i="3"/>
  <c r="D97" i="3"/>
  <c r="C97" i="3"/>
  <c r="K96" i="3"/>
  <c r="J96" i="3"/>
  <c r="I96" i="3"/>
  <c r="H96" i="3"/>
  <c r="G96" i="3"/>
  <c r="F96" i="3"/>
  <c r="E96" i="3"/>
  <c r="D96" i="3"/>
  <c r="C96" i="3"/>
  <c r="K94" i="3"/>
  <c r="J94" i="3"/>
  <c r="I94" i="3"/>
  <c r="H94" i="3"/>
  <c r="G94" i="3"/>
  <c r="F94" i="3"/>
  <c r="E94" i="3"/>
  <c r="D94" i="3"/>
  <c r="C94" i="3"/>
  <c r="Q81" i="2"/>
  <c r="P81" i="2"/>
  <c r="O81" i="2"/>
  <c r="N81" i="2"/>
  <c r="M81" i="2"/>
  <c r="L81" i="2"/>
  <c r="Q80" i="2"/>
  <c r="P80" i="2"/>
  <c r="O80" i="2"/>
  <c r="N80" i="2"/>
  <c r="M80" i="2"/>
  <c r="L80" i="2"/>
  <c r="Q79" i="2"/>
  <c r="P79" i="2"/>
  <c r="O79" i="2"/>
  <c r="N79" i="2"/>
  <c r="M79" i="2"/>
  <c r="L79" i="2"/>
  <c r="Q78" i="2"/>
  <c r="P78" i="2"/>
  <c r="O78" i="2"/>
  <c r="N78" i="2"/>
  <c r="M78" i="2"/>
  <c r="L78" i="2"/>
  <c r="Q76" i="2"/>
  <c r="P76" i="2"/>
  <c r="O76" i="2"/>
  <c r="N76" i="2"/>
  <c r="M76" i="2"/>
  <c r="L76" i="2"/>
  <c r="Q75" i="2"/>
  <c r="P75" i="2"/>
  <c r="O75" i="2"/>
  <c r="N75" i="2"/>
  <c r="M75" i="2"/>
  <c r="L75" i="2"/>
  <c r="Q74" i="2"/>
  <c r="P74" i="2"/>
  <c r="O74" i="2"/>
  <c r="N74" i="2"/>
  <c r="M74" i="2"/>
  <c r="L74" i="2"/>
  <c r="Q73" i="2"/>
  <c r="P73" i="2"/>
  <c r="O73" i="2"/>
  <c r="N73" i="2"/>
  <c r="M73" i="2"/>
  <c r="L73" i="2"/>
  <c r="Q71" i="2"/>
  <c r="P71" i="2"/>
  <c r="O71" i="2"/>
  <c r="N71" i="2"/>
  <c r="M71" i="2"/>
  <c r="L71" i="2"/>
  <c r="Q70" i="2"/>
  <c r="P70" i="2"/>
  <c r="O70" i="2"/>
  <c r="N70" i="2"/>
  <c r="M70" i="2"/>
  <c r="L70" i="2"/>
  <c r="Q69" i="2"/>
  <c r="P69" i="2"/>
  <c r="O69" i="2"/>
  <c r="N69" i="2"/>
  <c r="M69" i="2"/>
  <c r="L69" i="2"/>
  <c r="Q68" i="2"/>
  <c r="P68" i="2"/>
  <c r="O68" i="2"/>
  <c r="N68" i="2"/>
  <c r="M68" i="2"/>
  <c r="L68" i="2"/>
  <c r="Q66" i="2"/>
  <c r="P66" i="2"/>
  <c r="O66" i="2"/>
  <c r="N66" i="2"/>
  <c r="M66" i="2"/>
  <c r="L66" i="2"/>
  <c r="Q65" i="2"/>
  <c r="P65" i="2"/>
  <c r="O65" i="2"/>
  <c r="N65" i="2"/>
  <c r="M65" i="2"/>
  <c r="L65" i="2"/>
  <c r="Q64" i="2"/>
  <c r="P64" i="2"/>
  <c r="O64" i="2"/>
  <c r="N64" i="2"/>
  <c r="M64" i="2"/>
  <c r="L64" i="2"/>
  <c r="Q63" i="2"/>
  <c r="P63" i="2"/>
  <c r="O63" i="2"/>
  <c r="N63" i="2"/>
  <c r="M63" i="2"/>
  <c r="L63" i="2"/>
  <c r="Q61" i="2"/>
  <c r="P61" i="2"/>
  <c r="O61" i="2"/>
  <c r="N61" i="2"/>
  <c r="M61" i="2"/>
  <c r="L61" i="2"/>
  <c r="Q60" i="2"/>
  <c r="P60" i="2"/>
  <c r="O60" i="2"/>
  <c r="N60" i="2"/>
  <c r="M60" i="2"/>
  <c r="L60" i="2"/>
  <c r="Q58" i="2"/>
  <c r="P58" i="2"/>
  <c r="O58" i="2"/>
  <c r="N58" i="2"/>
  <c r="M58" i="2"/>
  <c r="L58" i="2"/>
  <c r="Q57" i="2"/>
  <c r="P57" i="2"/>
  <c r="O57" i="2"/>
  <c r="N57" i="2"/>
  <c r="M57" i="2"/>
  <c r="L57" i="2"/>
  <c r="Q56" i="2"/>
  <c r="P56" i="2"/>
  <c r="O56" i="2"/>
  <c r="N56" i="2"/>
  <c r="M56" i="2"/>
  <c r="L56" i="2"/>
  <c r="Q55" i="2"/>
  <c r="P55" i="2"/>
  <c r="O55" i="2"/>
  <c r="N55" i="2"/>
  <c r="M55" i="2"/>
  <c r="L55" i="2"/>
  <c r="Q54" i="2"/>
  <c r="P54" i="2"/>
  <c r="O54" i="2"/>
  <c r="N54" i="2"/>
  <c r="M54" i="2"/>
  <c r="L54" i="2"/>
  <c r="Q52" i="2"/>
  <c r="P52" i="2"/>
  <c r="O52" i="2"/>
  <c r="N52" i="2"/>
  <c r="M52" i="2"/>
  <c r="L52" i="2"/>
  <c r="Q51" i="2"/>
  <c r="P51" i="2"/>
  <c r="O51" i="2"/>
  <c r="N51" i="2"/>
  <c r="M51" i="2"/>
  <c r="L51" i="2"/>
  <c r="Q50" i="2"/>
  <c r="P50" i="2"/>
  <c r="O50" i="2"/>
  <c r="N50" i="2"/>
  <c r="M50" i="2"/>
  <c r="L50" i="2"/>
  <c r="Q49" i="2"/>
  <c r="P49" i="2"/>
  <c r="O49" i="2"/>
  <c r="N49" i="2"/>
  <c r="M49" i="2"/>
  <c r="L49" i="2"/>
  <c r="Q48" i="2"/>
  <c r="P48" i="2"/>
  <c r="O48" i="2"/>
  <c r="N48" i="2"/>
  <c r="M48" i="2"/>
  <c r="L48" i="2"/>
  <c r="Q46" i="2"/>
  <c r="P46" i="2"/>
  <c r="O46" i="2"/>
  <c r="N46" i="2"/>
  <c r="M46" i="2"/>
  <c r="L46" i="2"/>
  <c r="Q45" i="2"/>
  <c r="P45" i="2"/>
  <c r="O45" i="2"/>
  <c r="N45" i="2"/>
  <c r="M45" i="2"/>
  <c r="L45" i="2"/>
  <c r="Q44" i="2"/>
  <c r="P44" i="2"/>
  <c r="O44" i="2"/>
  <c r="N44" i="2"/>
  <c r="M44" i="2"/>
  <c r="L44" i="2"/>
  <c r="Q43" i="2"/>
  <c r="P43" i="2"/>
  <c r="O43" i="2"/>
  <c r="N43" i="2"/>
  <c r="M43" i="2"/>
  <c r="L43" i="2"/>
  <c r="Q42" i="2"/>
  <c r="P42" i="2"/>
  <c r="O42" i="2"/>
  <c r="N42" i="2"/>
  <c r="M42" i="2"/>
  <c r="L42" i="2"/>
  <c r="Q41" i="2"/>
  <c r="P41" i="2"/>
  <c r="O41" i="2"/>
  <c r="N41" i="2"/>
  <c r="M41" i="2"/>
  <c r="L41" i="2"/>
  <c r="Q40" i="2"/>
  <c r="P40" i="2"/>
  <c r="O40" i="2"/>
  <c r="N40" i="2"/>
  <c r="M40" i="2"/>
  <c r="L40" i="2"/>
  <c r="Q39" i="2"/>
  <c r="P39" i="2"/>
  <c r="O39" i="2"/>
  <c r="N39" i="2"/>
  <c r="M39" i="2"/>
  <c r="L39" i="2"/>
  <c r="Q37" i="2"/>
  <c r="P37" i="2"/>
  <c r="O37" i="2"/>
  <c r="N37" i="2"/>
  <c r="M37" i="2"/>
  <c r="L37" i="2"/>
  <c r="Q36" i="2"/>
  <c r="P36" i="2"/>
  <c r="O36" i="2"/>
  <c r="N36" i="2"/>
  <c r="M36" i="2"/>
  <c r="L36" i="2"/>
  <c r="Q35" i="2"/>
  <c r="P35" i="2"/>
  <c r="O35" i="2"/>
  <c r="N35" i="2"/>
  <c r="M35" i="2"/>
  <c r="L35" i="2"/>
  <c r="Q34" i="2"/>
  <c r="P34" i="2"/>
  <c r="O34" i="2"/>
  <c r="N34" i="2"/>
  <c r="M34" i="2"/>
  <c r="L34" i="2"/>
  <c r="Q33" i="2"/>
  <c r="P33" i="2"/>
  <c r="O33" i="2"/>
  <c r="N33" i="2"/>
  <c r="M33" i="2"/>
  <c r="L33" i="2"/>
  <c r="Q32" i="2"/>
  <c r="P32" i="2"/>
  <c r="O32" i="2"/>
  <c r="N32" i="2"/>
  <c r="M32" i="2"/>
  <c r="L32" i="2"/>
  <c r="Q31" i="2"/>
  <c r="P31" i="2"/>
  <c r="O31" i="2"/>
  <c r="N31" i="2"/>
  <c r="M31" i="2"/>
  <c r="L31" i="2"/>
  <c r="Q30" i="2"/>
  <c r="P30" i="2"/>
  <c r="O30" i="2"/>
  <c r="N30" i="2"/>
  <c r="M30" i="2"/>
  <c r="L30" i="2"/>
  <c r="Q28" i="2"/>
  <c r="P28" i="2"/>
  <c r="O28" i="2"/>
  <c r="N28" i="2"/>
  <c r="M28" i="2"/>
  <c r="L28" i="2"/>
  <c r="Q27" i="2"/>
  <c r="P27" i="2"/>
  <c r="O27" i="2"/>
  <c r="N27" i="2"/>
  <c r="M27" i="2"/>
  <c r="L27" i="2"/>
  <c r="Q26" i="2"/>
  <c r="P26" i="2"/>
  <c r="O26" i="2"/>
  <c r="N26" i="2"/>
  <c r="M26" i="2"/>
  <c r="L26" i="2"/>
  <c r="Q25" i="2"/>
  <c r="P25" i="2"/>
  <c r="O25" i="2"/>
  <c r="N25" i="2"/>
  <c r="M25" i="2"/>
  <c r="L25" i="2"/>
  <c r="Q23" i="2"/>
  <c r="P23" i="2"/>
  <c r="O23" i="2"/>
  <c r="N23" i="2"/>
  <c r="M23" i="2"/>
  <c r="L23" i="2"/>
  <c r="Q22" i="2"/>
  <c r="P22" i="2"/>
  <c r="O22" i="2"/>
  <c r="N22" i="2"/>
  <c r="M22" i="2"/>
  <c r="L22" i="2"/>
  <c r="Q21" i="2"/>
  <c r="P21" i="2"/>
  <c r="O21" i="2"/>
  <c r="N21" i="2"/>
  <c r="M21" i="2"/>
  <c r="L21" i="2"/>
  <c r="Q20" i="2"/>
  <c r="P20" i="2"/>
  <c r="O20" i="2"/>
  <c r="N20" i="2"/>
  <c r="M20" i="2"/>
  <c r="L20" i="2"/>
  <c r="Q18" i="2"/>
  <c r="P18" i="2"/>
  <c r="O18" i="2"/>
  <c r="N18" i="2"/>
  <c r="M18" i="2"/>
  <c r="L18" i="2"/>
  <c r="Q17" i="2"/>
  <c r="P17" i="2"/>
  <c r="O17" i="2"/>
  <c r="N17" i="2"/>
  <c r="M17" i="2"/>
  <c r="L17" i="2"/>
  <c r="Q16" i="2"/>
  <c r="P16" i="2"/>
  <c r="O16" i="2"/>
  <c r="N16" i="2"/>
  <c r="M16" i="2"/>
  <c r="L16" i="2"/>
  <c r="Q15" i="2"/>
  <c r="P15" i="2"/>
  <c r="O15" i="2"/>
  <c r="N15" i="2"/>
  <c r="M15" i="2"/>
  <c r="L15" i="2"/>
  <c r="Q13" i="2"/>
  <c r="P13" i="2"/>
  <c r="O13" i="2"/>
  <c r="N13" i="2"/>
  <c r="M13" i="2"/>
  <c r="L13" i="2"/>
  <c r="Q12" i="2"/>
  <c r="P12" i="2"/>
  <c r="O12" i="2"/>
  <c r="N12" i="2"/>
  <c r="M12" i="2"/>
  <c r="L12" i="2"/>
  <c r="Q10" i="2"/>
  <c r="P10" i="2"/>
  <c r="O10" i="2"/>
  <c r="N10" i="2"/>
  <c r="M10" i="2"/>
  <c r="L10" i="2"/>
  <c r="Q9" i="2"/>
  <c r="P9" i="2"/>
  <c r="O9" i="2"/>
  <c r="N9" i="2"/>
  <c r="M9" i="2"/>
  <c r="L9" i="2"/>
  <c r="Q8" i="2"/>
  <c r="P8" i="2"/>
  <c r="O8" i="2"/>
  <c r="N8" i="2"/>
  <c r="M8" i="2"/>
  <c r="L8" i="2"/>
  <c r="Q7" i="2"/>
  <c r="P7" i="2"/>
  <c r="O7" i="2"/>
  <c r="N7" i="2"/>
  <c r="M7" i="2"/>
  <c r="L7" i="2"/>
  <c r="Q6" i="2"/>
  <c r="P6" i="2"/>
  <c r="O6" i="2"/>
  <c r="N6" i="2"/>
  <c r="M6" i="2"/>
  <c r="L6" i="2"/>
  <c r="Q4" i="2"/>
  <c r="P4" i="2"/>
  <c r="O4" i="2"/>
  <c r="N4" i="2"/>
  <c r="M4" i="2"/>
  <c r="L4" i="2"/>
  <c r="L17" i="4" l="1"/>
  <c r="L98" i="4"/>
  <c r="M112" i="4"/>
  <c r="N113" i="4"/>
  <c r="N127" i="4"/>
  <c r="O128" i="4"/>
  <c r="L153" i="4"/>
  <c r="L167" i="4"/>
  <c r="M168" i="4"/>
  <c r="M182" i="4"/>
  <c r="N183" i="4"/>
  <c r="N197" i="4"/>
  <c r="O198" i="4"/>
  <c r="O221" i="4"/>
  <c r="Q251" i="4"/>
  <c r="L282" i="4"/>
  <c r="P282" i="4"/>
  <c r="N305" i="4"/>
  <c r="P320" i="4"/>
  <c r="M321" i="4"/>
  <c r="P335" i="4"/>
  <c r="N336" i="4"/>
  <c r="L366" i="4"/>
  <c r="P366" i="4"/>
  <c r="L380" i="4"/>
  <c r="M381" i="4"/>
  <c r="O82" i="4"/>
  <c r="P83" i="4"/>
  <c r="L97" i="4"/>
  <c r="M98" i="4"/>
  <c r="N112" i="4"/>
  <c r="O113" i="4"/>
  <c r="L128" i="4"/>
  <c r="L152" i="4"/>
  <c r="M153" i="4"/>
  <c r="M167" i="4"/>
  <c r="N168" i="4"/>
  <c r="L198" i="4"/>
  <c r="P221" i="4"/>
  <c r="Q222" i="4"/>
  <c r="P236" i="4"/>
  <c r="O266" i="4"/>
  <c r="P267" i="4"/>
  <c r="L281" i="4"/>
  <c r="M282" i="4"/>
  <c r="O305" i="4"/>
  <c r="M306" i="4"/>
  <c r="Q306" i="4"/>
  <c r="M320" i="4"/>
  <c r="N321" i="4"/>
  <c r="Q335" i="4"/>
  <c r="L351" i="4"/>
  <c r="P351" i="4"/>
  <c r="P365" i="4"/>
  <c r="M380" i="4"/>
  <c r="N381" i="4"/>
  <c r="L82" i="4"/>
  <c r="P82" i="4"/>
  <c r="M83" i="4"/>
  <c r="Q83" i="4"/>
  <c r="M97" i="4"/>
  <c r="Q97" i="4"/>
  <c r="N98" i="4"/>
  <c r="O112" i="4"/>
  <c r="L113" i="4"/>
  <c r="P113" i="4"/>
  <c r="L127" i="4"/>
  <c r="P127" i="4"/>
  <c r="M128" i="4"/>
  <c r="Q128" i="4"/>
  <c r="M152" i="4"/>
  <c r="Q152" i="4"/>
  <c r="N153" i="4"/>
  <c r="N167" i="4"/>
  <c r="O168" i="4"/>
  <c r="O182" i="4"/>
  <c r="L183" i="4"/>
  <c r="P183" i="4"/>
  <c r="L197" i="4"/>
  <c r="P197" i="4"/>
  <c r="M198" i="4"/>
  <c r="Q198" i="4"/>
  <c r="M221" i="4"/>
  <c r="Q221" i="4"/>
  <c r="N222" i="4"/>
  <c r="M236" i="4"/>
  <c r="Q236" i="4"/>
  <c r="O237" i="4"/>
  <c r="O251" i="4"/>
  <c r="L252" i="4"/>
  <c r="P252" i="4"/>
  <c r="L266" i="4"/>
  <c r="P266" i="4"/>
  <c r="M267" i="4"/>
  <c r="Q267" i="4"/>
  <c r="M281" i="4"/>
  <c r="Q281" i="4"/>
  <c r="N282" i="4"/>
  <c r="L305" i="4"/>
  <c r="P305" i="4"/>
  <c r="N306" i="4"/>
  <c r="N320" i="4"/>
  <c r="O321" i="4"/>
  <c r="N335" i="4"/>
  <c r="L336" i="4"/>
  <c r="P336" i="4"/>
  <c r="L350" i="4"/>
  <c r="P350" i="4"/>
  <c r="M351" i="4"/>
  <c r="Q351" i="4"/>
  <c r="M365" i="4"/>
  <c r="Q365" i="4"/>
  <c r="N366" i="4"/>
  <c r="N380" i="4"/>
  <c r="O381" i="4"/>
  <c r="N82" i="4"/>
  <c r="O83" i="4"/>
  <c r="O97" i="4"/>
  <c r="P98" i="4"/>
  <c r="Q112" i="4"/>
  <c r="O152" i="4"/>
  <c r="P153" i="4"/>
  <c r="P167" i="4"/>
  <c r="Q168" i="4"/>
  <c r="Q182" i="4"/>
  <c r="L222" i="4"/>
  <c r="P222" i="4"/>
  <c r="O236" i="4"/>
  <c r="M237" i="4"/>
  <c r="Q237" i="4"/>
  <c r="M251" i="4"/>
  <c r="N252" i="4"/>
  <c r="N266" i="4"/>
  <c r="O267" i="4"/>
  <c r="O281" i="4"/>
  <c r="L306" i="4"/>
  <c r="P306" i="4"/>
  <c r="L320" i="4"/>
  <c r="Q321" i="4"/>
  <c r="L335" i="4"/>
  <c r="N350" i="4"/>
  <c r="O351" i="4"/>
  <c r="O365" i="4"/>
  <c r="P380" i="4"/>
  <c r="Q381" i="4"/>
  <c r="L83" i="4"/>
  <c r="P97" i="4"/>
  <c r="Q98" i="4"/>
  <c r="O127" i="4"/>
  <c r="P128" i="4"/>
  <c r="P152" i="4"/>
  <c r="Q153" i="4"/>
  <c r="Q167" i="4"/>
  <c r="N182" i="4"/>
  <c r="O183" i="4"/>
  <c r="O197" i="4"/>
  <c r="P198" i="4"/>
  <c r="L221" i="4"/>
  <c r="M222" i="4"/>
  <c r="L236" i="4"/>
  <c r="N237" i="4"/>
  <c r="N251" i="4"/>
  <c r="O252" i="4"/>
  <c r="L267" i="4"/>
  <c r="P281" i="4"/>
  <c r="Q282" i="4"/>
  <c r="Q320" i="4"/>
  <c r="M335" i="4"/>
  <c r="O336" i="4"/>
  <c r="O350" i="4"/>
  <c r="L365" i="4"/>
  <c r="M366" i="4"/>
  <c r="Q366" i="4"/>
  <c r="Q380" i="4"/>
  <c r="M18" i="4"/>
  <c r="M82" i="4"/>
  <c r="Q82" i="4"/>
  <c r="N83" i="4"/>
  <c r="N97" i="4"/>
  <c r="O98" i="4"/>
  <c r="L112" i="4"/>
  <c r="P112" i="4"/>
  <c r="M113" i="4"/>
  <c r="Q113" i="4"/>
  <c r="M127" i="4"/>
  <c r="Q127" i="4"/>
  <c r="N128" i="4"/>
  <c r="N152" i="4"/>
  <c r="O153" i="4"/>
  <c r="O167" i="4"/>
  <c r="L168" i="4"/>
  <c r="P168" i="4"/>
  <c r="L182" i="4"/>
  <c r="P182" i="4"/>
  <c r="M183" i="4"/>
  <c r="Q183" i="4"/>
  <c r="M197" i="4"/>
  <c r="Q197" i="4"/>
  <c r="N198" i="4"/>
  <c r="N221" i="4"/>
  <c r="O222" i="4"/>
  <c r="N236" i="4"/>
  <c r="L237" i="4"/>
  <c r="P237" i="4"/>
  <c r="L251" i="4"/>
  <c r="P251" i="4"/>
  <c r="M252" i="4"/>
  <c r="Q252" i="4"/>
  <c r="M266" i="4"/>
  <c r="Q266" i="4"/>
  <c r="N267" i="4"/>
  <c r="N281" i="4"/>
  <c r="O282" i="4"/>
  <c r="M305" i="4"/>
  <c r="Q305" i="4"/>
  <c r="O306" i="4"/>
  <c r="O320" i="4"/>
  <c r="L321" i="4"/>
  <c r="P321" i="4"/>
  <c r="O335" i="4"/>
  <c r="M336" i="4"/>
  <c r="Q336" i="4"/>
  <c r="M350" i="4"/>
  <c r="Q350" i="4"/>
  <c r="N351" i="4"/>
  <c r="N365" i="4"/>
  <c r="O366" i="4"/>
  <c r="O380" i="4"/>
  <c r="L381" i="4"/>
  <c r="P381" i="4"/>
  <c r="Q18" i="4"/>
  <c r="O18" i="4"/>
  <c r="P17" i="4"/>
  <c r="M17" i="4"/>
  <c r="Q17" i="4"/>
  <c r="N18" i="4"/>
  <c r="N17" i="4"/>
  <c r="O17" i="4"/>
  <c r="L18" i="4"/>
  <c r="P18" i="4"/>
  <c r="N34" i="4"/>
  <c r="N35" i="4"/>
  <c r="L55" i="4"/>
  <c r="L54" i="4"/>
  <c r="P55" i="4"/>
  <c r="P54" i="4"/>
  <c r="L35" i="4"/>
  <c r="L34" i="4"/>
  <c r="O34" i="4"/>
  <c r="O35" i="4"/>
  <c r="M55" i="4"/>
  <c r="M54" i="4"/>
  <c r="Q55" i="4"/>
  <c r="Q54" i="4"/>
  <c r="P35" i="4"/>
  <c r="P34" i="4"/>
  <c r="N54" i="4"/>
  <c r="N55" i="4"/>
  <c r="M34" i="4"/>
  <c r="M35" i="4"/>
  <c r="Q34" i="4"/>
  <c r="Q35" i="4"/>
  <c r="O54" i="4"/>
  <c r="O55" i="4"/>
  <c r="A219" i="26" l="1"/>
  <c r="A72" i="26"/>
  <c r="A64" i="4"/>
  <c r="A84" i="30"/>
  <c r="BN84" i="30" s="1"/>
  <c r="A176" i="30"/>
  <c r="AN176" i="30" s="1"/>
  <c r="A175" i="30"/>
  <c r="N175" i="30" s="1"/>
  <c r="A174" i="30"/>
  <c r="BN174" i="30" s="1"/>
  <c r="A173" i="30"/>
  <c r="BN173" i="30" s="1"/>
  <c r="BO852" i="14"/>
  <c r="BO851" i="14"/>
  <c r="BO850" i="14"/>
  <c r="BO849" i="14"/>
  <c r="BO848" i="14"/>
  <c r="BO847" i="14"/>
  <c r="BO846" i="14"/>
  <c r="BO845" i="14"/>
  <c r="BO844" i="14"/>
  <c r="BO824" i="14"/>
  <c r="BO823" i="14"/>
  <c r="BO822" i="14"/>
  <c r="BO821" i="14"/>
  <c r="BO820" i="14"/>
  <c r="BO819" i="14"/>
  <c r="BO818" i="14"/>
  <c r="BO817" i="14"/>
  <c r="BO816" i="14"/>
  <c r="BO796" i="14"/>
  <c r="BO795" i="14"/>
  <c r="BO794" i="14"/>
  <c r="BO793" i="14"/>
  <c r="BO792" i="14"/>
  <c r="BO791" i="14"/>
  <c r="BO790" i="14"/>
  <c r="BO789" i="14"/>
  <c r="BO788" i="14"/>
  <c r="BO768" i="14"/>
  <c r="BO767" i="14"/>
  <c r="BO766" i="14"/>
  <c r="BO765" i="14"/>
  <c r="BO764" i="14"/>
  <c r="BO763" i="14"/>
  <c r="BO762" i="14"/>
  <c r="BO761" i="14"/>
  <c r="BO760" i="14"/>
  <c r="BO740" i="14"/>
  <c r="BO739" i="14"/>
  <c r="BO738" i="14"/>
  <c r="BO737" i="14"/>
  <c r="BO736" i="14"/>
  <c r="BO735" i="14"/>
  <c r="BO734" i="14"/>
  <c r="BO733" i="14"/>
  <c r="BO732" i="14"/>
  <c r="BO712" i="14"/>
  <c r="BO711" i="14"/>
  <c r="BO710" i="14"/>
  <c r="BO709" i="14"/>
  <c r="BO708" i="14"/>
  <c r="BO707" i="14"/>
  <c r="BO706" i="14"/>
  <c r="BO705" i="14"/>
  <c r="BO704" i="14"/>
  <c r="BO678" i="14"/>
  <c r="BO677" i="14"/>
  <c r="BO676" i="14"/>
  <c r="BO673" i="14"/>
  <c r="BO672" i="14"/>
  <c r="BO671" i="14"/>
  <c r="BO670" i="14"/>
  <c r="BO667" i="14"/>
  <c r="BO666" i="14"/>
  <c r="BO650" i="14"/>
  <c r="BO649" i="14"/>
  <c r="BO648" i="14"/>
  <c r="BO645" i="14"/>
  <c r="BO644" i="14"/>
  <c r="BO643" i="14"/>
  <c r="BO642" i="14"/>
  <c r="BO639" i="14"/>
  <c r="BO638" i="14"/>
  <c r="BO622" i="14"/>
  <c r="BO621" i="14"/>
  <c r="BO620" i="14"/>
  <c r="BO617" i="14"/>
  <c r="BO616" i="14"/>
  <c r="BO615" i="14"/>
  <c r="BO614" i="14"/>
  <c r="BO611" i="14"/>
  <c r="BO610" i="14"/>
  <c r="BO594" i="14"/>
  <c r="BO593" i="14"/>
  <c r="BO592" i="14"/>
  <c r="BO589" i="14"/>
  <c r="BO588" i="14"/>
  <c r="BO587" i="14"/>
  <c r="BO586" i="14"/>
  <c r="BO583" i="14"/>
  <c r="BO582" i="14"/>
  <c r="BO562" i="14"/>
  <c r="BO561" i="14"/>
  <c r="BO560" i="14"/>
  <c r="BO559" i="14"/>
  <c r="BO558" i="14"/>
  <c r="BO557" i="14"/>
  <c r="BO556" i="14"/>
  <c r="BO555" i="14"/>
  <c r="BO554" i="14"/>
  <c r="BO534" i="14"/>
  <c r="BO533" i="14"/>
  <c r="BO532" i="14"/>
  <c r="BO531" i="14"/>
  <c r="BO530" i="14"/>
  <c r="BO529" i="14"/>
  <c r="BO528" i="14"/>
  <c r="BO527" i="14"/>
  <c r="BO526" i="14"/>
  <c r="BO495" i="14"/>
  <c r="BO494" i="14"/>
  <c r="BO493" i="14"/>
  <c r="BO492" i="14"/>
  <c r="BO491" i="14"/>
  <c r="BO490" i="14"/>
  <c r="BO489" i="14"/>
  <c r="BO488" i="14"/>
  <c r="BO487" i="14"/>
  <c r="BO467" i="14"/>
  <c r="BO466" i="14"/>
  <c r="BO465" i="14"/>
  <c r="BO464" i="14"/>
  <c r="BO463" i="14"/>
  <c r="BO462" i="14"/>
  <c r="BO461" i="14"/>
  <c r="BO460" i="14"/>
  <c r="BO459" i="14"/>
  <c r="BO439" i="14"/>
  <c r="BO438" i="14"/>
  <c r="BO437" i="14"/>
  <c r="BO436" i="14"/>
  <c r="BO435" i="14"/>
  <c r="BO434" i="14"/>
  <c r="BO433" i="14"/>
  <c r="BO432" i="14"/>
  <c r="BO431" i="14"/>
  <c r="BO411" i="14"/>
  <c r="BO410" i="14"/>
  <c r="BO409" i="14"/>
  <c r="BO408" i="14"/>
  <c r="BO407" i="14"/>
  <c r="BO406" i="14"/>
  <c r="BO405" i="14"/>
  <c r="BO404" i="14"/>
  <c r="BO403" i="14"/>
  <c r="BO383" i="14"/>
  <c r="BO382" i="14"/>
  <c r="BO381" i="14"/>
  <c r="BO380" i="14"/>
  <c r="BO379" i="14"/>
  <c r="BO378" i="14"/>
  <c r="BO377" i="14"/>
  <c r="BO376" i="14"/>
  <c r="BO375" i="14"/>
  <c r="BO345" i="14"/>
  <c r="BO344" i="14"/>
  <c r="BO343" i="14"/>
  <c r="BO342" i="14"/>
  <c r="BO341" i="14"/>
  <c r="BO340" i="14"/>
  <c r="BO339" i="14"/>
  <c r="BO338" i="14"/>
  <c r="BO337" i="14"/>
  <c r="BO317" i="14"/>
  <c r="BO316" i="14"/>
  <c r="BO315" i="14"/>
  <c r="BO314" i="14"/>
  <c r="BO313" i="14"/>
  <c r="BO312" i="14"/>
  <c r="BO311" i="14"/>
  <c r="BO310" i="14"/>
  <c r="BO309" i="14"/>
  <c r="BO289" i="14"/>
  <c r="BO288" i="14"/>
  <c r="BO287" i="14"/>
  <c r="BO286" i="14"/>
  <c r="BO285" i="14"/>
  <c r="BO284" i="14"/>
  <c r="BO283" i="14"/>
  <c r="BO282" i="14"/>
  <c r="BO281" i="14"/>
  <c r="BO261" i="14"/>
  <c r="BO260" i="14"/>
  <c r="BO259" i="14"/>
  <c r="BO258" i="14"/>
  <c r="BO257" i="14"/>
  <c r="BO256" i="14"/>
  <c r="BO255" i="14"/>
  <c r="BO254" i="14"/>
  <c r="BO253" i="14"/>
  <c r="BO223" i="14"/>
  <c r="BO222" i="14"/>
  <c r="BO221" i="14"/>
  <c r="BO220" i="14"/>
  <c r="BO219" i="14"/>
  <c r="BO218" i="14"/>
  <c r="BO217" i="14"/>
  <c r="BO216" i="14"/>
  <c r="BO215" i="14"/>
  <c r="BO195" i="14"/>
  <c r="BO194" i="14"/>
  <c r="BO193" i="14"/>
  <c r="BO192" i="14"/>
  <c r="BO191" i="14"/>
  <c r="BO190" i="14"/>
  <c r="BO189" i="14"/>
  <c r="BO188" i="14"/>
  <c r="BO187" i="14"/>
  <c r="BO167" i="14"/>
  <c r="BO166" i="14"/>
  <c r="BO165" i="14"/>
  <c r="BO164" i="14"/>
  <c r="BO163" i="14"/>
  <c r="BO162" i="14"/>
  <c r="BO161" i="14"/>
  <c r="BO160" i="14"/>
  <c r="BO159" i="14"/>
  <c r="BO139" i="14"/>
  <c r="BO138" i="14"/>
  <c r="BO137" i="14"/>
  <c r="BO136" i="14"/>
  <c r="BO135" i="14"/>
  <c r="BO134" i="14"/>
  <c r="BO133" i="14"/>
  <c r="BO132" i="14"/>
  <c r="BO131" i="14"/>
  <c r="BO110" i="14"/>
  <c r="BO109" i="14"/>
  <c r="BO108" i="14"/>
  <c r="BO107" i="14"/>
  <c r="BO106" i="14"/>
  <c r="BO105" i="14"/>
  <c r="BO104" i="14"/>
  <c r="BO103" i="14"/>
  <c r="BO102" i="14"/>
  <c r="BO71" i="14"/>
  <c r="BO70" i="14"/>
  <c r="BO69" i="14"/>
  <c r="BO75" i="14"/>
  <c r="BO74" i="14"/>
  <c r="BO67" i="14"/>
  <c r="BO68" i="14"/>
  <c r="BO65" i="14"/>
  <c r="BO73" i="14"/>
  <c r="BO72" i="14"/>
  <c r="BO64" i="14"/>
  <c r="BO43" i="14"/>
  <c r="BO42" i="14"/>
  <c r="BO41" i="14"/>
  <c r="BO47" i="14"/>
  <c r="BO46" i="14"/>
  <c r="BO40" i="14"/>
  <c r="BO39" i="14"/>
  <c r="BO37" i="14"/>
  <c r="BO45" i="14"/>
  <c r="BO44" i="14"/>
  <c r="BO36" i="14"/>
  <c r="BO14" i="14"/>
  <c r="BO13" i="14"/>
  <c r="BO12" i="14"/>
  <c r="BO11" i="14"/>
  <c r="BO10" i="14"/>
  <c r="BO9" i="14"/>
  <c r="BO8" i="14"/>
  <c r="BO7" i="14"/>
  <c r="B38" i="14"/>
  <c r="B35" i="14"/>
  <c r="BN3" i="14"/>
  <c r="BQ7" i="14"/>
  <c r="BR7" i="14"/>
  <c r="BS7" i="14"/>
  <c r="BT7" i="14"/>
  <c r="BU7" i="14"/>
  <c r="BV7" i="14"/>
  <c r="BW7" i="14"/>
  <c r="BX7" i="14"/>
  <c r="BY7" i="14"/>
  <c r="BQ8" i="14"/>
  <c r="BR8" i="14"/>
  <c r="BS8" i="14"/>
  <c r="BT8" i="14"/>
  <c r="BU8" i="14"/>
  <c r="BV8" i="14"/>
  <c r="BW8" i="14"/>
  <c r="BX8" i="14"/>
  <c r="BY8" i="14"/>
  <c r="BQ9" i="14"/>
  <c r="BR9" i="14"/>
  <c r="BS9" i="14"/>
  <c r="BT9" i="14"/>
  <c r="BU9" i="14"/>
  <c r="BV9" i="14"/>
  <c r="BW9" i="14"/>
  <c r="BX9" i="14"/>
  <c r="BY9" i="14"/>
  <c r="BQ10" i="14"/>
  <c r="BR10" i="14"/>
  <c r="BS10" i="14"/>
  <c r="BT10" i="14"/>
  <c r="BU10" i="14"/>
  <c r="BV10" i="14"/>
  <c r="BW10" i="14"/>
  <c r="BX10" i="14"/>
  <c r="BY10" i="14"/>
  <c r="BQ11" i="14"/>
  <c r="BR11" i="14"/>
  <c r="BS11" i="14"/>
  <c r="BT11" i="14"/>
  <c r="BU11" i="14"/>
  <c r="BV11" i="14"/>
  <c r="BW11" i="14"/>
  <c r="BX11" i="14"/>
  <c r="BY11" i="14"/>
  <c r="BQ12" i="14"/>
  <c r="BR12" i="14"/>
  <c r="BS12" i="14"/>
  <c r="BT12" i="14"/>
  <c r="BU12" i="14"/>
  <c r="BV12" i="14"/>
  <c r="BW12" i="14"/>
  <c r="BX12" i="14"/>
  <c r="BY12" i="14"/>
  <c r="BQ13" i="14"/>
  <c r="BR13" i="14"/>
  <c r="BS13" i="14"/>
  <c r="BT13" i="14"/>
  <c r="BU13" i="14"/>
  <c r="BV13" i="14"/>
  <c r="BW13" i="14"/>
  <c r="BX13" i="14"/>
  <c r="BY13" i="14"/>
  <c r="BQ14" i="14"/>
  <c r="BR14" i="14"/>
  <c r="BS14" i="14"/>
  <c r="BT14" i="14"/>
  <c r="BU14" i="14"/>
  <c r="BV14" i="14"/>
  <c r="BW14" i="14"/>
  <c r="BX14" i="14"/>
  <c r="BY14" i="14"/>
  <c r="BQ15" i="14"/>
  <c r="BR15" i="14"/>
  <c r="BS15" i="14"/>
  <c r="BT15" i="14"/>
  <c r="BU15" i="14"/>
  <c r="BV15" i="14"/>
  <c r="BW15" i="14"/>
  <c r="BX15" i="14"/>
  <c r="BY15" i="14"/>
  <c r="BQ35" i="14"/>
  <c r="BR35" i="14"/>
  <c r="BS35" i="14"/>
  <c r="BT35" i="14"/>
  <c r="BU35" i="14"/>
  <c r="BV35" i="14"/>
  <c r="BW35" i="14"/>
  <c r="BX35" i="14"/>
  <c r="BY35" i="14"/>
  <c r="BQ36" i="14"/>
  <c r="BR36" i="14"/>
  <c r="BS36" i="14"/>
  <c r="BT36" i="14"/>
  <c r="BU36" i="14"/>
  <c r="BV36" i="14"/>
  <c r="BW36" i="14"/>
  <c r="BX36" i="14"/>
  <c r="BY36" i="14"/>
  <c r="BQ44" i="14"/>
  <c r="BR44" i="14"/>
  <c r="BS44" i="14"/>
  <c r="BT44" i="14"/>
  <c r="BU44" i="14"/>
  <c r="BV44" i="14"/>
  <c r="BW44" i="14"/>
  <c r="BX44" i="14"/>
  <c r="BY44" i="14"/>
  <c r="BQ45" i="14"/>
  <c r="BR45" i="14"/>
  <c r="BS45" i="14"/>
  <c r="BT45" i="14"/>
  <c r="BU45" i="14"/>
  <c r="BV45" i="14"/>
  <c r="BW45" i="14"/>
  <c r="BX45" i="14"/>
  <c r="BY45" i="14"/>
  <c r="BQ37" i="14"/>
  <c r="BR37" i="14"/>
  <c r="BS37" i="14"/>
  <c r="BT37" i="14"/>
  <c r="BU37" i="14"/>
  <c r="BV37" i="14"/>
  <c r="BW37" i="14"/>
  <c r="BX37" i="14"/>
  <c r="BY37" i="14"/>
  <c r="BQ38" i="14"/>
  <c r="BR38" i="14"/>
  <c r="BS38" i="14"/>
  <c r="BT38" i="14"/>
  <c r="BU38" i="14"/>
  <c r="BV38" i="14"/>
  <c r="BW38" i="14"/>
  <c r="BX38" i="14"/>
  <c r="BY38" i="14"/>
  <c r="BQ39" i="14"/>
  <c r="BR39" i="14"/>
  <c r="BS39" i="14"/>
  <c r="BT39" i="14"/>
  <c r="BU39" i="14"/>
  <c r="BV39" i="14"/>
  <c r="BW39" i="14"/>
  <c r="BX39" i="14"/>
  <c r="BY39" i="14"/>
  <c r="BQ40" i="14"/>
  <c r="BR40" i="14"/>
  <c r="BS40" i="14"/>
  <c r="BT40" i="14"/>
  <c r="BU40" i="14"/>
  <c r="BV40" i="14"/>
  <c r="BW40" i="14"/>
  <c r="BX40" i="14"/>
  <c r="BY40" i="14"/>
  <c r="BQ46" i="14"/>
  <c r="BR46" i="14"/>
  <c r="BS46" i="14"/>
  <c r="BT46" i="14"/>
  <c r="BU46" i="14"/>
  <c r="BV46" i="14"/>
  <c r="BW46" i="14"/>
  <c r="BX46" i="14"/>
  <c r="BY46" i="14"/>
  <c r="BQ47" i="14"/>
  <c r="BR47" i="14"/>
  <c r="BS47" i="14"/>
  <c r="BT47" i="14"/>
  <c r="BU47" i="14"/>
  <c r="BV47" i="14"/>
  <c r="BW47" i="14"/>
  <c r="BX47" i="14"/>
  <c r="BY47" i="14"/>
  <c r="BQ41" i="14"/>
  <c r="BR41" i="14"/>
  <c r="BS41" i="14"/>
  <c r="BT41" i="14"/>
  <c r="BU41" i="14"/>
  <c r="BV41" i="14"/>
  <c r="BW41" i="14"/>
  <c r="BX41" i="14"/>
  <c r="BY41" i="14"/>
  <c r="BQ42" i="14"/>
  <c r="BR42" i="14"/>
  <c r="BS42" i="14"/>
  <c r="BT42" i="14"/>
  <c r="BU42" i="14"/>
  <c r="BV42" i="14"/>
  <c r="BW42" i="14"/>
  <c r="BX42" i="14"/>
  <c r="BY42" i="14"/>
  <c r="BQ43" i="14"/>
  <c r="BR43" i="14"/>
  <c r="BS43" i="14"/>
  <c r="BT43" i="14"/>
  <c r="BU43" i="14"/>
  <c r="BV43" i="14"/>
  <c r="BW43" i="14"/>
  <c r="BX43" i="14"/>
  <c r="BY43" i="14"/>
  <c r="BQ63" i="14"/>
  <c r="BR63" i="14"/>
  <c r="BS63" i="14"/>
  <c r="BT63" i="14"/>
  <c r="BU63" i="14"/>
  <c r="BV63" i="14"/>
  <c r="BW63" i="14"/>
  <c r="BX63" i="14"/>
  <c r="BY63" i="14"/>
  <c r="BQ64" i="14"/>
  <c r="BR64" i="14"/>
  <c r="BS64" i="14"/>
  <c r="BT64" i="14"/>
  <c r="BU64" i="14"/>
  <c r="BV64" i="14"/>
  <c r="BW64" i="14"/>
  <c r="BX64" i="14"/>
  <c r="BY64" i="14"/>
  <c r="BQ72" i="14"/>
  <c r="BR72" i="14"/>
  <c r="BS72" i="14"/>
  <c r="BT72" i="14"/>
  <c r="BU72" i="14"/>
  <c r="BV72" i="14"/>
  <c r="BW72" i="14"/>
  <c r="BX72" i="14"/>
  <c r="BY72" i="14"/>
  <c r="BQ73" i="14"/>
  <c r="BR73" i="14"/>
  <c r="BS73" i="14"/>
  <c r="BT73" i="14"/>
  <c r="BU73" i="14"/>
  <c r="BV73" i="14"/>
  <c r="BW73" i="14"/>
  <c r="BX73" i="14"/>
  <c r="BY73" i="14"/>
  <c r="BQ65" i="14"/>
  <c r="BR65" i="14"/>
  <c r="BS65" i="14"/>
  <c r="BT65" i="14"/>
  <c r="BU65" i="14"/>
  <c r="BV65" i="14"/>
  <c r="BW65" i="14"/>
  <c r="BX65" i="14"/>
  <c r="BY65" i="14"/>
  <c r="BQ66" i="14"/>
  <c r="BR66" i="14"/>
  <c r="BS66" i="14"/>
  <c r="BT66" i="14"/>
  <c r="BU66" i="14"/>
  <c r="BV66" i="14"/>
  <c r="BW66" i="14"/>
  <c r="BX66" i="14"/>
  <c r="BY66" i="14"/>
  <c r="BQ68" i="14"/>
  <c r="BR68" i="14"/>
  <c r="BS68" i="14"/>
  <c r="BT68" i="14"/>
  <c r="BU68" i="14"/>
  <c r="BV68" i="14"/>
  <c r="BW68" i="14"/>
  <c r="BX68" i="14"/>
  <c r="BY68" i="14"/>
  <c r="BQ67" i="14"/>
  <c r="BR67" i="14"/>
  <c r="BS67" i="14"/>
  <c r="BT67" i="14"/>
  <c r="BU67" i="14"/>
  <c r="BV67" i="14"/>
  <c r="BW67" i="14"/>
  <c r="BX67" i="14"/>
  <c r="BY67" i="14"/>
  <c r="BQ74" i="14"/>
  <c r="BR74" i="14"/>
  <c r="BS74" i="14"/>
  <c r="BT74" i="14"/>
  <c r="BU74" i="14"/>
  <c r="BV74" i="14"/>
  <c r="BW74" i="14"/>
  <c r="BX74" i="14"/>
  <c r="BY74" i="14"/>
  <c r="BQ75" i="14"/>
  <c r="BR75" i="14"/>
  <c r="BS75" i="14"/>
  <c r="BT75" i="14"/>
  <c r="BU75" i="14"/>
  <c r="BV75" i="14"/>
  <c r="BW75" i="14"/>
  <c r="BX75" i="14"/>
  <c r="BY75" i="14"/>
  <c r="BQ69" i="14"/>
  <c r="BR69" i="14"/>
  <c r="BS69" i="14"/>
  <c r="BT69" i="14"/>
  <c r="BU69" i="14"/>
  <c r="BV69" i="14"/>
  <c r="BW69" i="14"/>
  <c r="BX69" i="14"/>
  <c r="BY69" i="14"/>
  <c r="BQ70" i="14"/>
  <c r="BR70" i="14"/>
  <c r="BS70" i="14"/>
  <c r="BT70" i="14"/>
  <c r="BU70" i="14"/>
  <c r="BV70" i="14"/>
  <c r="BW70" i="14"/>
  <c r="BX70" i="14"/>
  <c r="BY70" i="14"/>
  <c r="BQ71" i="14"/>
  <c r="BR71" i="14"/>
  <c r="BS71" i="14"/>
  <c r="BT71" i="14"/>
  <c r="BU71" i="14"/>
  <c r="BV71" i="14"/>
  <c r="BW71" i="14"/>
  <c r="BX71" i="14"/>
  <c r="BY71" i="14"/>
  <c r="BN90" i="14"/>
  <c r="BN92" i="14"/>
  <c r="BN94" i="14"/>
  <c r="BN95" i="14"/>
  <c r="BQ100" i="14"/>
  <c r="BR100" i="14"/>
  <c r="BS100" i="14"/>
  <c r="BT100" i="14"/>
  <c r="BU100" i="14"/>
  <c r="BV100" i="14"/>
  <c r="BW100" i="14"/>
  <c r="BX100" i="14"/>
  <c r="BY100" i="14"/>
  <c r="BQ102" i="14"/>
  <c r="BR102" i="14"/>
  <c r="BS102" i="14"/>
  <c r="BT102" i="14"/>
  <c r="BU102" i="14"/>
  <c r="BV102" i="14"/>
  <c r="BW102" i="14"/>
  <c r="BX102" i="14"/>
  <c r="BY102" i="14"/>
  <c r="BQ103" i="14"/>
  <c r="BR103" i="14"/>
  <c r="BS103" i="14"/>
  <c r="BT103" i="14"/>
  <c r="BU103" i="14"/>
  <c r="BV103" i="14"/>
  <c r="BW103" i="14"/>
  <c r="BX103" i="14"/>
  <c r="BY103" i="14"/>
  <c r="BQ104" i="14"/>
  <c r="BR104" i="14"/>
  <c r="BS104" i="14"/>
  <c r="BT104" i="14"/>
  <c r="BU104" i="14"/>
  <c r="BV104" i="14"/>
  <c r="BW104" i="14"/>
  <c r="BX104" i="14"/>
  <c r="BY104" i="14"/>
  <c r="BQ105" i="14"/>
  <c r="BR105" i="14"/>
  <c r="BS105" i="14"/>
  <c r="BT105" i="14"/>
  <c r="BU105" i="14"/>
  <c r="BV105" i="14"/>
  <c r="BW105" i="14"/>
  <c r="BX105" i="14"/>
  <c r="BY105" i="14"/>
  <c r="BQ106" i="14"/>
  <c r="BR106" i="14"/>
  <c r="BS106" i="14"/>
  <c r="BT106" i="14"/>
  <c r="BU106" i="14"/>
  <c r="BV106" i="14"/>
  <c r="BW106" i="14"/>
  <c r="BX106" i="14"/>
  <c r="BY106" i="14"/>
  <c r="BQ107" i="14"/>
  <c r="BR107" i="14"/>
  <c r="BS107" i="14"/>
  <c r="BT107" i="14"/>
  <c r="BU107" i="14"/>
  <c r="BV107" i="14"/>
  <c r="BW107" i="14"/>
  <c r="BX107" i="14"/>
  <c r="BY107" i="14"/>
  <c r="BQ108" i="14"/>
  <c r="BR108" i="14"/>
  <c r="BS108" i="14"/>
  <c r="BT108" i="14"/>
  <c r="BU108" i="14"/>
  <c r="BV108" i="14"/>
  <c r="BW108" i="14"/>
  <c r="BX108" i="14"/>
  <c r="BY108" i="14"/>
  <c r="BQ109" i="14"/>
  <c r="BR109" i="14"/>
  <c r="BS109" i="14"/>
  <c r="BT109" i="14"/>
  <c r="BU109" i="14"/>
  <c r="BV109" i="14"/>
  <c r="BW109" i="14"/>
  <c r="BX109" i="14"/>
  <c r="BY109" i="14"/>
  <c r="BQ110" i="14"/>
  <c r="BR110" i="14"/>
  <c r="BS110" i="14"/>
  <c r="BT110" i="14"/>
  <c r="BU110" i="14"/>
  <c r="BV110" i="14"/>
  <c r="BW110" i="14"/>
  <c r="BX110" i="14"/>
  <c r="BY110" i="14"/>
  <c r="BQ131" i="14"/>
  <c r="BR131" i="14"/>
  <c r="BS131" i="14"/>
  <c r="BT131" i="14"/>
  <c r="BU131" i="14"/>
  <c r="BV131" i="14"/>
  <c r="BW131" i="14"/>
  <c r="BX131" i="14"/>
  <c r="BY131" i="14"/>
  <c r="BQ132" i="14"/>
  <c r="BR132" i="14"/>
  <c r="BS132" i="14"/>
  <c r="BT132" i="14"/>
  <c r="BU132" i="14"/>
  <c r="BV132" i="14"/>
  <c r="BW132" i="14"/>
  <c r="BX132" i="14"/>
  <c r="BY132" i="14"/>
  <c r="BQ133" i="14"/>
  <c r="BR133" i="14"/>
  <c r="BS133" i="14"/>
  <c r="BT133" i="14"/>
  <c r="BU133" i="14"/>
  <c r="BV133" i="14"/>
  <c r="BW133" i="14"/>
  <c r="BX133" i="14"/>
  <c r="BY133" i="14"/>
  <c r="BQ134" i="14"/>
  <c r="BR134" i="14"/>
  <c r="BS134" i="14"/>
  <c r="BT134" i="14"/>
  <c r="BU134" i="14"/>
  <c r="BV134" i="14"/>
  <c r="BW134" i="14"/>
  <c r="BX134" i="14"/>
  <c r="BY134" i="14"/>
  <c r="BQ135" i="14"/>
  <c r="BR135" i="14"/>
  <c r="BS135" i="14"/>
  <c r="BT135" i="14"/>
  <c r="BU135" i="14"/>
  <c r="BV135" i="14"/>
  <c r="BW135" i="14"/>
  <c r="BX135" i="14"/>
  <c r="BY135" i="14"/>
  <c r="BQ136" i="14"/>
  <c r="BR136" i="14"/>
  <c r="BS136" i="14"/>
  <c r="BT136" i="14"/>
  <c r="BU136" i="14"/>
  <c r="BV136" i="14"/>
  <c r="BW136" i="14"/>
  <c r="BX136" i="14"/>
  <c r="BY136" i="14"/>
  <c r="BQ137" i="14"/>
  <c r="BR137" i="14"/>
  <c r="BS137" i="14"/>
  <c r="BT137" i="14"/>
  <c r="BU137" i="14"/>
  <c r="BV137" i="14"/>
  <c r="BW137" i="14"/>
  <c r="BX137" i="14"/>
  <c r="BY137" i="14"/>
  <c r="BQ138" i="14"/>
  <c r="BR138" i="14"/>
  <c r="BS138" i="14"/>
  <c r="BT138" i="14"/>
  <c r="BU138" i="14"/>
  <c r="BV138" i="14"/>
  <c r="BW138" i="14"/>
  <c r="BX138" i="14"/>
  <c r="BY138" i="14"/>
  <c r="BQ139" i="14"/>
  <c r="BR139" i="14"/>
  <c r="BS139" i="14"/>
  <c r="BT139" i="14"/>
  <c r="BU139" i="14"/>
  <c r="BV139" i="14"/>
  <c r="BW139" i="14"/>
  <c r="BX139" i="14"/>
  <c r="BY139" i="14"/>
  <c r="BQ159" i="14"/>
  <c r="BR159" i="14"/>
  <c r="BS159" i="14"/>
  <c r="BT159" i="14"/>
  <c r="BU159" i="14"/>
  <c r="BV159" i="14"/>
  <c r="BW159" i="14"/>
  <c r="BX159" i="14"/>
  <c r="BY159" i="14"/>
  <c r="BQ160" i="14"/>
  <c r="BR160" i="14"/>
  <c r="BS160" i="14"/>
  <c r="BT160" i="14"/>
  <c r="BU160" i="14"/>
  <c r="BV160" i="14"/>
  <c r="BW160" i="14"/>
  <c r="BX160" i="14"/>
  <c r="BY160" i="14"/>
  <c r="BQ161" i="14"/>
  <c r="BR161" i="14"/>
  <c r="BS161" i="14"/>
  <c r="BT161" i="14"/>
  <c r="BU161" i="14"/>
  <c r="BV161" i="14"/>
  <c r="BW161" i="14"/>
  <c r="BX161" i="14"/>
  <c r="BY161" i="14"/>
  <c r="BQ162" i="14"/>
  <c r="BR162" i="14"/>
  <c r="BS162" i="14"/>
  <c r="BT162" i="14"/>
  <c r="BU162" i="14"/>
  <c r="BV162" i="14"/>
  <c r="BW162" i="14"/>
  <c r="BX162" i="14"/>
  <c r="BY162" i="14"/>
  <c r="BQ163" i="14"/>
  <c r="BR163" i="14"/>
  <c r="BS163" i="14"/>
  <c r="BT163" i="14"/>
  <c r="BU163" i="14"/>
  <c r="BV163" i="14"/>
  <c r="BW163" i="14"/>
  <c r="BX163" i="14"/>
  <c r="BY163" i="14"/>
  <c r="BQ164" i="14"/>
  <c r="BR164" i="14"/>
  <c r="BS164" i="14"/>
  <c r="BT164" i="14"/>
  <c r="BU164" i="14"/>
  <c r="BV164" i="14"/>
  <c r="BW164" i="14"/>
  <c r="BX164" i="14"/>
  <c r="BY164" i="14"/>
  <c r="BQ165" i="14"/>
  <c r="BR165" i="14"/>
  <c r="BS165" i="14"/>
  <c r="BT165" i="14"/>
  <c r="BU165" i="14"/>
  <c r="BV165" i="14"/>
  <c r="BW165" i="14"/>
  <c r="BX165" i="14"/>
  <c r="BY165" i="14"/>
  <c r="BQ166" i="14"/>
  <c r="BR166" i="14"/>
  <c r="BS166" i="14"/>
  <c r="BT166" i="14"/>
  <c r="BU166" i="14"/>
  <c r="BV166" i="14"/>
  <c r="BW166" i="14"/>
  <c r="BX166" i="14"/>
  <c r="BY166" i="14"/>
  <c r="BQ167" i="14"/>
  <c r="BR167" i="14"/>
  <c r="BS167" i="14"/>
  <c r="BT167" i="14"/>
  <c r="BU167" i="14"/>
  <c r="BV167" i="14"/>
  <c r="BW167" i="14"/>
  <c r="BX167" i="14"/>
  <c r="BY167" i="14"/>
  <c r="BQ187" i="14"/>
  <c r="BR187" i="14"/>
  <c r="BS187" i="14"/>
  <c r="BT187" i="14"/>
  <c r="BU187" i="14"/>
  <c r="BV187" i="14"/>
  <c r="BW187" i="14"/>
  <c r="BX187" i="14"/>
  <c r="BY187" i="14"/>
  <c r="BQ188" i="14"/>
  <c r="BR188" i="14"/>
  <c r="BS188" i="14"/>
  <c r="BT188" i="14"/>
  <c r="BU188" i="14"/>
  <c r="BV188" i="14"/>
  <c r="BW188" i="14"/>
  <c r="BX188" i="14"/>
  <c r="BY188" i="14"/>
  <c r="BQ189" i="14"/>
  <c r="BR189" i="14"/>
  <c r="BS189" i="14"/>
  <c r="BT189" i="14"/>
  <c r="BU189" i="14"/>
  <c r="BV189" i="14"/>
  <c r="BW189" i="14"/>
  <c r="BX189" i="14"/>
  <c r="BY189" i="14"/>
  <c r="BQ190" i="14"/>
  <c r="BR190" i="14"/>
  <c r="BS190" i="14"/>
  <c r="BT190" i="14"/>
  <c r="BU190" i="14"/>
  <c r="BV190" i="14"/>
  <c r="BW190" i="14"/>
  <c r="BX190" i="14"/>
  <c r="BY190" i="14"/>
  <c r="BQ191" i="14"/>
  <c r="BR191" i="14"/>
  <c r="BS191" i="14"/>
  <c r="BT191" i="14"/>
  <c r="BU191" i="14"/>
  <c r="BV191" i="14"/>
  <c r="BW191" i="14"/>
  <c r="BX191" i="14"/>
  <c r="BY191" i="14"/>
  <c r="BQ192" i="14"/>
  <c r="BR192" i="14"/>
  <c r="BS192" i="14"/>
  <c r="BT192" i="14"/>
  <c r="BU192" i="14"/>
  <c r="BV192" i="14"/>
  <c r="BW192" i="14"/>
  <c r="BX192" i="14"/>
  <c r="BY192" i="14"/>
  <c r="BQ193" i="14"/>
  <c r="BR193" i="14"/>
  <c r="BS193" i="14"/>
  <c r="BT193" i="14"/>
  <c r="BU193" i="14"/>
  <c r="BV193" i="14"/>
  <c r="BW193" i="14"/>
  <c r="BX193" i="14"/>
  <c r="BY193" i="14"/>
  <c r="BQ194" i="14"/>
  <c r="BR194" i="14"/>
  <c r="BS194" i="14"/>
  <c r="BT194" i="14"/>
  <c r="BU194" i="14"/>
  <c r="BV194" i="14"/>
  <c r="BW194" i="14"/>
  <c r="BX194" i="14"/>
  <c r="BY194" i="14"/>
  <c r="BQ195" i="14"/>
  <c r="BR195" i="14"/>
  <c r="BS195" i="14"/>
  <c r="BT195" i="14"/>
  <c r="BU195" i="14"/>
  <c r="BV195" i="14"/>
  <c r="BW195" i="14"/>
  <c r="BX195" i="14"/>
  <c r="BY195" i="14"/>
  <c r="BQ215" i="14"/>
  <c r="BR215" i="14"/>
  <c r="BS215" i="14"/>
  <c r="BT215" i="14"/>
  <c r="BU215" i="14"/>
  <c r="BV215" i="14"/>
  <c r="BW215" i="14"/>
  <c r="BX215" i="14"/>
  <c r="BY215" i="14"/>
  <c r="BQ216" i="14"/>
  <c r="BR216" i="14"/>
  <c r="BS216" i="14"/>
  <c r="BT216" i="14"/>
  <c r="BU216" i="14"/>
  <c r="BV216" i="14"/>
  <c r="BW216" i="14"/>
  <c r="BX216" i="14"/>
  <c r="BY216" i="14"/>
  <c r="BQ217" i="14"/>
  <c r="BR217" i="14"/>
  <c r="BS217" i="14"/>
  <c r="BT217" i="14"/>
  <c r="BU217" i="14"/>
  <c r="BV217" i="14"/>
  <c r="BW217" i="14"/>
  <c r="BX217" i="14"/>
  <c r="BY217" i="14"/>
  <c r="BQ218" i="14"/>
  <c r="BR218" i="14"/>
  <c r="BS218" i="14"/>
  <c r="BT218" i="14"/>
  <c r="BU218" i="14"/>
  <c r="BV218" i="14"/>
  <c r="BW218" i="14"/>
  <c r="BX218" i="14"/>
  <c r="BY218" i="14"/>
  <c r="BQ219" i="14"/>
  <c r="BR219" i="14"/>
  <c r="BS219" i="14"/>
  <c r="BT219" i="14"/>
  <c r="BU219" i="14"/>
  <c r="BV219" i="14"/>
  <c r="BW219" i="14"/>
  <c r="BX219" i="14"/>
  <c r="BY219" i="14"/>
  <c r="BQ220" i="14"/>
  <c r="BR220" i="14"/>
  <c r="BS220" i="14"/>
  <c r="BT220" i="14"/>
  <c r="BU220" i="14"/>
  <c r="BV220" i="14"/>
  <c r="BW220" i="14"/>
  <c r="BX220" i="14"/>
  <c r="BY220" i="14"/>
  <c r="BQ221" i="14"/>
  <c r="BR221" i="14"/>
  <c r="BS221" i="14"/>
  <c r="BT221" i="14"/>
  <c r="BU221" i="14"/>
  <c r="BV221" i="14"/>
  <c r="BW221" i="14"/>
  <c r="BX221" i="14"/>
  <c r="BY221" i="14"/>
  <c r="BQ223" i="14"/>
  <c r="BR223" i="14"/>
  <c r="BS223" i="14"/>
  <c r="BT223" i="14"/>
  <c r="BU223" i="14"/>
  <c r="BV223" i="14"/>
  <c r="BW223" i="14"/>
  <c r="BX223" i="14"/>
  <c r="BY223" i="14"/>
  <c r="BQ222" i="14"/>
  <c r="BR222" i="14"/>
  <c r="BS222" i="14"/>
  <c r="BT222" i="14"/>
  <c r="BU222" i="14"/>
  <c r="BV222" i="14"/>
  <c r="BW222" i="14"/>
  <c r="BX222" i="14"/>
  <c r="BY222" i="14"/>
  <c r="BN242" i="14"/>
  <c r="BQ251" i="14"/>
  <c r="BR251" i="14"/>
  <c r="BS251" i="14"/>
  <c r="BT251" i="14"/>
  <c r="BU251" i="14"/>
  <c r="BV251" i="14"/>
  <c r="BW251" i="14"/>
  <c r="BX251" i="14"/>
  <c r="BY251" i="14"/>
  <c r="BQ253" i="14"/>
  <c r="BR253" i="14"/>
  <c r="BS253" i="14"/>
  <c r="BT253" i="14"/>
  <c r="BU253" i="14"/>
  <c r="BV253" i="14"/>
  <c r="BW253" i="14"/>
  <c r="BX253" i="14"/>
  <c r="BY253" i="14"/>
  <c r="BQ254" i="14"/>
  <c r="BR254" i="14"/>
  <c r="BS254" i="14"/>
  <c r="BT254" i="14"/>
  <c r="BU254" i="14"/>
  <c r="BV254" i="14"/>
  <c r="BW254" i="14"/>
  <c r="BX254" i="14"/>
  <c r="BY254" i="14"/>
  <c r="BQ255" i="14"/>
  <c r="BR255" i="14"/>
  <c r="BS255" i="14"/>
  <c r="BT255" i="14"/>
  <c r="BU255" i="14"/>
  <c r="BV255" i="14"/>
  <c r="BW255" i="14"/>
  <c r="BX255" i="14"/>
  <c r="BY255" i="14"/>
  <c r="BQ256" i="14"/>
  <c r="BR256" i="14"/>
  <c r="BS256" i="14"/>
  <c r="BT256" i="14"/>
  <c r="BU256" i="14"/>
  <c r="BV256" i="14"/>
  <c r="BW256" i="14"/>
  <c r="BX256" i="14"/>
  <c r="BY256" i="14"/>
  <c r="BQ257" i="14"/>
  <c r="BR257" i="14"/>
  <c r="BS257" i="14"/>
  <c r="BT257" i="14"/>
  <c r="BU257" i="14"/>
  <c r="BV257" i="14"/>
  <c r="BW257" i="14"/>
  <c r="BX257" i="14"/>
  <c r="BY257" i="14"/>
  <c r="BQ258" i="14"/>
  <c r="BR258" i="14"/>
  <c r="BS258" i="14"/>
  <c r="BT258" i="14"/>
  <c r="BU258" i="14"/>
  <c r="BV258" i="14"/>
  <c r="BW258" i="14"/>
  <c r="BX258" i="14"/>
  <c r="BY258" i="14"/>
  <c r="BQ259" i="14"/>
  <c r="BR259" i="14"/>
  <c r="BS259" i="14"/>
  <c r="BT259" i="14"/>
  <c r="BU259" i="14"/>
  <c r="BV259" i="14"/>
  <c r="BW259" i="14"/>
  <c r="BX259" i="14"/>
  <c r="BY259" i="14"/>
  <c r="BQ260" i="14"/>
  <c r="BR260" i="14"/>
  <c r="BS260" i="14"/>
  <c r="BT260" i="14"/>
  <c r="BU260" i="14"/>
  <c r="BV260" i="14"/>
  <c r="BW260" i="14"/>
  <c r="BX260" i="14"/>
  <c r="BY260" i="14"/>
  <c r="BQ261" i="14"/>
  <c r="BR261" i="14"/>
  <c r="BS261" i="14"/>
  <c r="BT261" i="14"/>
  <c r="BU261" i="14"/>
  <c r="BV261" i="14"/>
  <c r="BW261" i="14"/>
  <c r="BX261" i="14"/>
  <c r="BY261" i="14"/>
  <c r="BQ281" i="14"/>
  <c r="BR281" i="14"/>
  <c r="BS281" i="14"/>
  <c r="BT281" i="14"/>
  <c r="BU281" i="14"/>
  <c r="BV281" i="14"/>
  <c r="BW281" i="14"/>
  <c r="BX281" i="14"/>
  <c r="BY281" i="14"/>
  <c r="BQ309" i="14"/>
  <c r="BR309" i="14"/>
  <c r="BS309" i="14"/>
  <c r="BT309" i="14"/>
  <c r="BU309" i="14"/>
  <c r="BV309" i="14"/>
  <c r="BW309" i="14"/>
  <c r="BX309" i="14"/>
  <c r="BY309" i="14"/>
  <c r="BQ337" i="14"/>
  <c r="BR337" i="14"/>
  <c r="BS337" i="14"/>
  <c r="BT337" i="14"/>
  <c r="BU337" i="14"/>
  <c r="BV337" i="14"/>
  <c r="BW337" i="14"/>
  <c r="BX337" i="14"/>
  <c r="BY337" i="14"/>
  <c r="BN364" i="14"/>
  <c r="BQ373" i="14"/>
  <c r="BR373" i="14"/>
  <c r="BS373" i="14"/>
  <c r="BT373" i="14"/>
  <c r="BU373" i="14"/>
  <c r="BV373" i="14"/>
  <c r="BW373" i="14"/>
  <c r="BX373" i="14"/>
  <c r="BY373" i="14"/>
  <c r="BQ375" i="14"/>
  <c r="BR375" i="14"/>
  <c r="BS375" i="14"/>
  <c r="BT375" i="14"/>
  <c r="BU375" i="14"/>
  <c r="BV375" i="14"/>
  <c r="BW375" i="14"/>
  <c r="BX375" i="14"/>
  <c r="BY375" i="14"/>
  <c r="BQ376" i="14"/>
  <c r="BR376" i="14"/>
  <c r="BS376" i="14"/>
  <c r="BT376" i="14"/>
  <c r="BU376" i="14"/>
  <c r="BV376" i="14"/>
  <c r="BW376" i="14"/>
  <c r="BX376" i="14"/>
  <c r="BY376" i="14"/>
  <c r="BQ377" i="14"/>
  <c r="BR377" i="14"/>
  <c r="BS377" i="14"/>
  <c r="BT377" i="14"/>
  <c r="BU377" i="14"/>
  <c r="BV377" i="14"/>
  <c r="BW377" i="14"/>
  <c r="BX377" i="14"/>
  <c r="BY377" i="14"/>
  <c r="BQ378" i="14"/>
  <c r="BR378" i="14"/>
  <c r="BS378" i="14"/>
  <c r="BT378" i="14"/>
  <c r="BU378" i="14"/>
  <c r="BV378" i="14"/>
  <c r="BW378" i="14"/>
  <c r="BX378" i="14"/>
  <c r="BY378" i="14"/>
  <c r="BQ379" i="14"/>
  <c r="BR379" i="14"/>
  <c r="BS379" i="14"/>
  <c r="BT379" i="14"/>
  <c r="BU379" i="14"/>
  <c r="BV379" i="14"/>
  <c r="BW379" i="14"/>
  <c r="BX379" i="14"/>
  <c r="BY379" i="14"/>
  <c r="BQ380" i="14"/>
  <c r="BR380" i="14"/>
  <c r="BS380" i="14"/>
  <c r="BT380" i="14"/>
  <c r="BU380" i="14"/>
  <c r="BV380" i="14"/>
  <c r="BW380" i="14"/>
  <c r="BX380" i="14"/>
  <c r="BY380" i="14"/>
  <c r="BQ381" i="14"/>
  <c r="BR381" i="14"/>
  <c r="BS381" i="14"/>
  <c r="BT381" i="14"/>
  <c r="BU381" i="14"/>
  <c r="BV381" i="14"/>
  <c r="BW381" i="14"/>
  <c r="BX381" i="14"/>
  <c r="BY381" i="14"/>
  <c r="BQ382" i="14"/>
  <c r="BR382" i="14"/>
  <c r="BS382" i="14"/>
  <c r="BT382" i="14"/>
  <c r="BU382" i="14"/>
  <c r="BV382" i="14"/>
  <c r="BW382" i="14"/>
  <c r="BX382" i="14"/>
  <c r="BY382" i="14"/>
  <c r="BQ383" i="14"/>
  <c r="BR383" i="14"/>
  <c r="BS383" i="14"/>
  <c r="BT383" i="14"/>
  <c r="BU383" i="14"/>
  <c r="BV383" i="14"/>
  <c r="BW383" i="14"/>
  <c r="BX383" i="14"/>
  <c r="BY383" i="14"/>
  <c r="BQ403" i="14"/>
  <c r="BR403" i="14"/>
  <c r="BS403" i="14"/>
  <c r="BT403" i="14"/>
  <c r="BU403" i="14"/>
  <c r="BV403" i="14"/>
  <c r="BW403" i="14"/>
  <c r="BX403" i="14"/>
  <c r="BY403" i="14"/>
  <c r="BQ404" i="14"/>
  <c r="BR404" i="14"/>
  <c r="BS404" i="14"/>
  <c r="BT404" i="14"/>
  <c r="BU404" i="14"/>
  <c r="BV404" i="14"/>
  <c r="BW404" i="14"/>
  <c r="BX404" i="14"/>
  <c r="BY404" i="14"/>
  <c r="BQ405" i="14"/>
  <c r="BR405" i="14"/>
  <c r="BS405" i="14"/>
  <c r="BT405" i="14"/>
  <c r="BU405" i="14"/>
  <c r="BV405" i="14"/>
  <c r="BW405" i="14"/>
  <c r="BX405" i="14"/>
  <c r="BY405" i="14"/>
  <c r="BQ406" i="14"/>
  <c r="BR406" i="14"/>
  <c r="BS406" i="14"/>
  <c r="BT406" i="14"/>
  <c r="BU406" i="14"/>
  <c r="BV406" i="14"/>
  <c r="BW406" i="14"/>
  <c r="BX406" i="14"/>
  <c r="BY406" i="14"/>
  <c r="BQ407" i="14"/>
  <c r="BR407" i="14"/>
  <c r="BS407" i="14"/>
  <c r="BT407" i="14"/>
  <c r="BU407" i="14"/>
  <c r="BV407" i="14"/>
  <c r="BW407" i="14"/>
  <c r="BX407" i="14"/>
  <c r="BY407" i="14"/>
  <c r="BQ408" i="14"/>
  <c r="BR408" i="14"/>
  <c r="BS408" i="14"/>
  <c r="BT408" i="14"/>
  <c r="BU408" i="14"/>
  <c r="BV408" i="14"/>
  <c r="BW408" i="14"/>
  <c r="BX408" i="14"/>
  <c r="BY408" i="14"/>
  <c r="BQ409" i="14"/>
  <c r="BR409" i="14"/>
  <c r="BS409" i="14"/>
  <c r="BT409" i="14"/>
  <c r="BU409" i="14"/>
  <c r="BV409" i="14"/>
  <c r="BW409" i="14"/>
  <c r="BX409" i="14"/>
  <c r="BY409" i="14"/>
  <c r="BQ410" i="14"/>
  <c r="BR410" i="14"/>
  <c r="BS410" i="14"/>
  <c r="BT410" i="14"/>
  <c r="BU410" i="14"/>
  <c r="BV410" i="14"/>
  <c r="BW410" i="14"/>
  <c r="BX410" i="14"/>
  <c r="BY410" i="14"/>
  <c r="BQ411" i="14"/>
  <c r="BR411" i="14"/>
  <c r="BS411" i="14"/>
  <c r="BT411" i="14"/>
  <c r="BU411" i="14"/>
  <c r="BV411" i="14"/>
  <c r="BW411" i="14"/>
  <c r="BX411" i="14"/>
  <c r="BY411" i="14"/>
  <c r="BQ431" i="14"/>
  <c r="BR431" i="14"/>
  <c r="BS431" i="14"/>
  <c r="BT431" i="14"/>
  <c r="BU431" i="14"/>
  <c r="BV431" i="14"/>
  <c r="BW431" i="14"/>
  <c r="BX431" i="14"/>
  <c r="BY431" i="14"/>
  <c r="BQ432" i="14"/>
  <c r="BR432" i="14"/>
  <c r="BS432" i="14"/>
  <c r="BT432" i="14"/>
  <c r="BU432" i="14"/>
  <c r="BV432" i="14"/>
  <c r="BW432" i="14"/>
  <c r="BX432" i="14"/>
  <c r="BY432" i="14"/>
  <c r="BQ433" i="14"/>
  <c r="BR433" i="14"/>
  <c r="BS433" i="14"/>
  <c r="BT433" i="14"/>
  <c r="BU433" i="14"/>
  <c r="BV433" i="14"/>
  <c r="BW433" i="14"/>
  <c r="BX433" i="14"/>
  <c r="BY433" i="14"/>
  <c r="BQ434" i="14"/>
  <c r="BR434" i="14"/>
  <c r="BS434" i="14"/>
  <c r="BT434" i="14"/>
  <c r="BU434" i="14"/>
  <c r="BV434" i="14"/>
  <c r="BW434" i="14"/>
  <c r="BX434" i="14"/>
  <c r="BY434" i="14"/>
  <c r="BQ435" i="14"/>
  <c r="BR435" i="14"/>
  <c r="BS435" i="14"/>
  <c r="BT435" i="14"/>
  <c r="BU435" i="14"/>
  <c r="BV435" i="14"/>
  <c r="BW435" i="14"/>
  <c r="BX435" i="14"/>
  <c r="BY435" i="14"/>
  <c r="BQ436" i="14"/>
  <c r="BR436" i="14"/>
  <c r="BS436" i="14"/>
  <c r="BT436" i="14"/>
  <c r="BU436" i="14"/>
  <c r="BV436" i="14"/>
  <c r="BW436" i="14"/>
  <c r="BX436" i="14"/>
  <c r="BY436" i="14"/>
  <c r="BQ437" i="14"/>
  <c r="BR437" i="14"/>
  <c r="BS437" i="14"/>
  <c r="BT437" i="14"/>
  <c r="BU437" i="14"/>
  <c r="BV437" i="14"/>
  <c r="BW437" i="14"/>
  <c r="BX437" i="14"/>
  <c r="BY437" i="14"/>
  <c r="BQ438" i="14"/>
  <c r="BR438" i="14"/>
  <c r="BS438" i="14"/>
  <c r="BT438" i="14"/>
  <c r="BU438" i="14"/>
  <c r="BV438" i="14"/>
  <c r="BW438" i="14"/>
  <c r="BX438" i="14"/>
  <c r="BY438" i="14"/>
  <c r="BQ439" i="14"/>
  <c r="BR439" i="14"/>
  <c r="BS439" i="14"/>
  <c r="BT439" i="14"/>
  <c r="BU439" i="14"/>
  <c r="BV439" i="14"/>
  <c r="BW439" i="14"/>
  <c r="BX439" i="14"/>
  <c r="BY439" i="14"/>
  <c r="BQ459" i="14"/>
  <c r="BR459" i="14"/>
  <c r="BS459" i="14"/>
  <c r="BT459" i="14"/>
  <c r="BU459" i="14"/>
  <c r="BV459" i="14"/>
  <c r="BW459" i="14"/>
  <c r="BX459" i="14"/>
  <c r="BY459" i="14"/>
  <c r="BQ460" i="14"/>
  <c r="BR460" i="14"/>
  <c r="BS460" i="14"/>
  <c r="BT460" i="14"/>
  <c r="BU460" i="14"/>
  <c r="BV460" i="14"/>
  <c r="BW460" i="14"/>
  <c r="BX460" i="14"/>
  <c r="BY460" i="14"/>
  <c r="BQ461" i="14"/>
  <c r="BR461" i="14"/>
  <c r="BS461" i="14"/>
  <c r="BT461" i="14"/>
  <c r="BU461" i="14"/>
  <c r="BV461" i="14"/>
  <c r="BW461" i="14"/>
  <c r="BX461" i="14"/>
  <c r="BY461" i="14"/>
  <c r="BQ462" i="14"/>
  <c r="BR462" i="14"/>
  <c r="BS462" i="14"/>
  <c r="BT462" i="14"/>
  <c r="BU462" i="14"/>
  <c r="BV462" i="14"/>
  <c r="BW462" i="14"/>
  <c r="BX462" i="14"/>
  <c r="BY462" i="14"/>
  <c r="BQ463" i="14"/>
  <c r="BR463" i="14"/>
  <c r="BS463" i="14"/>
  <c r="BT463" i="14"/>
  <c r="BU463" i="14"/>
  <c r="BV463" i="14"/>
  <c r="BW463" i="14"/>
  <c r="BX463" i="14"/>
  <c r="BY463" i="14"/>
  <c r="BQ464" i="14"/>
  <c r="BR464" i="14"/>
  <c r="BS464" i="14"/>
  <c r="BT464" i="14"/>
  <c r="BU464" i="14"/>
  <c r="BV464" i="14"/>
  <c r="BW464" i="14"/>
  <c r="BX464" i="14"/>
  <c r="BY464" i="14"/>
  <c r="BQ465" i="14"/>
  <c r="BR465" i="14"/>
  <c r="BS465" i="14"/>
  <c r="BT465" i="14"/>
  <c r="BU465" i="14"/>
  <c r="BV465" i="14"/>
  <c r="BW465" i="14"/>
  <c r="BX465" i="14"/>
  <c r="BY465" i="14"/>
  <c r="BQ466" i="14"/>
  <c r="BR466" i="14"/>
  <c r="BS466" i="14"/>
  <c r="BT466" i="14"/>
  <c r="BU466" i="14"/>
  <c r="BV466" i="14"/>
  <c r="BW466" i="14"/>
  <c r="BX466" i="14"/>
  <c r="BY466" i="14"/>
  <c r="BQ467" i="14"/>
  <c r="BR467" i="14"/>
  <c r="BS467" i="14"/>
  <c r="BT467" i="14"/>
  <c r="BU467" i="14"/>
  <c r="BV467" i="14"/>
  <c r="BW467" i="14"/>
  <c r="BX467" i="14"/>
  <c r="BY467" i="14"/>
  <c r="BQ487" i="14"/>
  <c r="BR487" i="14"/>
  <c r="BS487" i="14"/>
  <c r="BT487" i="14"/>
  <c r="BU487" i="14"/>
  <c r="BV487" i="14"/>
  <c r="BW487" i="14"/>
  <c r="BX487" i="14"/>
  <c r="BY487" i="14"/>
  <c r="BQ488" i="14"/>
  <c r="BR488" i="14"/>
  <c r="BS488" i="14"/>
  <c r="BT488" i="14"/>
  <c r="BU488" i="14"/>
  <c r="BV488" i="14"/>
  <c r="BW488" i="14"/>
  <c r="BX488" i="14"/>
  <c r="BY488" i="14"/>
  <c r="BQ489" i="14"/>
  <c r="BR489" i="14"/>
  <c r="BS489" i="14"/>
  <c r="BT489" i="14"/>
  <c r="BU489" i="14"/>
  <c r="BV489" i="14"/>
  <c r="BW489" i="14"/>
  <c r="BX489" i="14"/>
  <c r="BY489" i="14"/>
  <c r="BQ490" i="14"/>
  <c r="BR490" i="14"/>
  <c r="BS490" i="14"/>
  <c r="BT490" i="14"/>
  <c r="BU490" i="14"/>
  <c r="BV490" i="14"/>
  <c r="BW490" i="14"/>
  <c r="BX490" i="14"/>
  <c r="BY490" i="14"/>
  <c r="BQ491" i="14"/>
  <c r="BR491" i="14"/>
  <c r="BS491" i="14"/>
  <c r="BT491" i="14"/>
  <c r="BU491" i="14"/>
  <c r="BV491" i="14"/>
  <c r="BW491" i="14"/>
  <c r="BX491" i="14"/>
  <c r="BY491" i="14"/>
  <c r="BQ492" i="14"/>
  <c r="BR492" i="14"/>
  <c r="BS492" i="14"/>
  <c r="BT492" i="14"/>
  <c r="BU492" i="14"/>
  <c r="BV492" i="14"/>
  <c r="BW492" i="14"/>
  <c r="BX492" i="14"/>
  <c r="BY492" i="14"/>
  <c r="BQ493" i="14"/>
  <c r="BR493" i="14"/>
  <c r="BS493" i="14"/>
  <c r="BT493" i="14"/>
  <c r="BU493" i="14"/>
  <c r="BV493" i="14"/>
  <c r="BW493" i="14"/>
  <c r="BX493" i="14"/>
  <c r="BY493" i="14"/>
  <c r="BQ494" i="14"/>
  <c r="BR494" i="14"/>
  <c r="BS494" i="14"/>
  <c r="BT494" i="14"/>
  <c r="BU494" i="14"/>
  <c r="BV494" i="14"/>
  <c r="BW494" i="14"/>
  <c r="BX494" i="14"/>
  <c r="BY494" i="14"/>
  <c r="BQ495" i="14"/>
  <c r="BR495" i="14"/>
  <c r="BS495" i="14"/>
  <c r="BT495" i="14"/>
  <c r="BU495" i="14"/>
  <c r="BV495" i="14"/>
  <c r="BW495" i="14"/>
  <c r="BX495" i="14"/>
  <c r="BY495" i="14"/>
  <c r="BN514" i="14"/>
  <c r="BQ524" i="14"/>
  <c r="BR524" i="14"/>
  <c r="BS524" i="14"/>
  <c r="BT524" i="14"/>
  <c r="BU524" i="14"/>
  <c r="BV524" i="14"/>
  <c r="BW524" i="14"/>
  <c r="BX524" i="14"/>
  <c r="BY524" i="14"/>
  <c r="BQ526" i="14"/>
  <c r="BR526" i="14"/>
  <c r="BS526" i="14"/>
  <c r="BT526" i="14"/>
  <c r="BU526" i="14"/>
  <c r="BV526" i="14"/>
  <c r="BW526" i="14"/>
  <c r="BX526" i="14"/>
  <c r="BY526" i="14"/>
  <c r="BQ527" i="14"/>
  <c r="BR527" i="14"/>
  <c r="BS527" i="14"/>
  <c r="BT527" i="14"/>
  <c r="BU527" i="14"/>
  <c r="BV527" i="14"/>
  <c r="BW527" i="14"/>
  <c r="BX527" i="14"/>
  <c r="BY527" i="14"/>
  <c r="BQ528" i="14"/>
  <c r="BR528" i="14"/>
  <c r="BS528" i="14"/>
  <c r="BT528" i="14"/>
  <c r="BU528" i="14"/>
  <c r="BV528" i="14"/>
  <c r="BW528" i="14"/>
  <c r="BX528" i="14"/>
  <c r="BY528" i="14"/>
  <c r="BQ529" i="14"/>
  <c r="BR529" i="14"/>
  <c r="BS529" i="14"/>
  <c r="BT529" i="14"/>
  <c r="BU529" i="14"/>
  <c r="BV529" i="14"/>
  <c r="BW529" i="14"/>
  <c r="BX529" i="14"/>
  <c r="BY529" i="14"/>
  <c r="BQ530" i="14"/>
  <c r="BR530" i="14"/>
  <c r="BS530" i="14"/>
  <c r="BT530" i="14"/>
  <c r="BU530" i="14"/>
  <c r="BV530" i="14"/>
  <c r="BW530" i="14"/>
  <c r="BX530" i="14"/>
  <c r="BY530" i="14"/>
  <c r="BQ531" i="14"/>
  <c r="BR531" i="14"/>
  <c r="BS531" i="14"/>
  <c r="BT531" i="14"/>
  <c r="BU531" i="14"/>
  <c r="BV531" i="14"/>
  <c r="BW531" i="14"/>
  <c r="BX531" i="14"/>
  <c r="BY531" i="14"/>
  <c r="BQ532" i="14"/>
  <c r="BR532" i="14"/>
  <c r="BS532" i="14"/>
  <c r="BT532" i="14"/>
  <c r="BU532" i="14"/>
  <c r="BV532" i="14"/>
  <c r="BW532" i="14"/>
  <c r="BX532" i="14"/>
  <c r="BY532" i="14"/>
  <c r="BQ533" i="14"/>
  <c r="BR533" i="14"/>
  <c r="BS533" i="14"/>
  <c r="BT533" i="14"/>
  <c r="BU533" i="14"/>
  <c r="BV533" i="14"/>
  <c r="BW533" i="14"/>
  <c r="BX533" i="14"/>
  <c r="BY533" i="14"/>
  <c r="BQ534" i="14"/>
  <c r="BR534" i="14"/>
  <c r="BS534" i="14"/>
  <c r="BT534" i="14"/>
  <c r="BU534" i="14"/>
  <c r="BV534" i="14"/>
  <c r="BW534" i="14"/>
  <c r="BX534" i="14"/>
  <c r="BY534" i="14"/>
  <c r="BQ554" i="14"/>
  <c r="BR554" i="14"/>
  <c r="BS554" i="14"/>
  <c r="BT554" i="14"/>
  <c r="BU554" i="14"/>
  <c r="BV554" i="14"/>
  <c r="BW554" i="14"/>
  <c r="BX554" i="14"/>
  <c r="BY554" i="14"/>
  <c r="BQ555" i="14"/>
  <c r="BR555" i="14"/>
  <c r="BS555" i="14"/>
  <c r="BT555" i="14"/>
  <c r="BU555" i="14"/>
  <c r="BV555" i="14"/>
  <c r="BW555" i="14"/>
  <c r="BX555" i="14"/>
  <c r="BY555" i="14"/>
  <c r="BQ556" i="14"/>
  <c r="BR556" i="14"/>
  <c r="BS556" i="14"/>
  <c r="BT556" i="14"/>
  <c r="BU556" i="14"/>
  <c r="BV556" i="14"/>
  <c r="BW556" i="14"/>
  <c r="BX556" i="14"/>
  <c r="BY556" i="14"/>
  <c r="BQ557" i="14"/>
  <c r="BR557" i="14"/>
  <c r="BS557" i="14"/>
  <c r="BT557" i="14"/>
  <c r="BU557" i="14"/>
  <c r="BV557" i="14"/>
  <c r="BW557" i="14"/>
  <c r="BX557" i="14"/>
  <c r="BY557" i="14"/>
  <c r="BQ558" i="14"/>
  <c r="BR558" i="14"/>
  <c r="BS558" i="14"/>
  <c r="BT558" i="14"/>
  <c r="BU558" i="14"/>
  <c r="BV558" i="14"/>
  <c r="BW558" i="14"/>
  <c r="BX558" i="14"/>
  <c r="BY558" i="14"/>
  <c r="BQ559" i="14"/>
  <c r="BR559" i="14"/>
  <c r="BS559" i="14"/>
  <c r="BT559" i="14"/>
  <c r="BU559" i="14"/>
  <c r="BV559" i="14"/>
  <c r="BW559" i="14"/>
  <c r="BX559" i="14"/>
  <c r="BY559" i="14"/>
  <c r="BQ560" i="14"/>
  <c r="BR560" i="14"/>
  <c r="BS560" i="14"/>
  <c r="BT560" i="14"/>
  <c r="BU560" i="14"/>
  <c r="BV560" i="14"/>
  <c r="BW560" i="14"/>
  <c r="BX560" i="14"/>
  <c r="BY560" i="14"/>
  <c r="BQ561" i="14"/>
  <c r="BR561" i="14"/>
  <c r="BS561" i="14"/>
  <c r="BT561" i="14"/>
  <c r="BU561" i="14"/>
  <c r="BV561" i="14"/>
  <c r="BW561" i="14"/>
  <c r="BX561" i="14"/>
  <c r="BY561" i="14"/>
  <c r="BQ562" i="14"/>
  <c r="BR562" i="14"/>
  <c r="BS562" i="14"/>
  <c r="BT562" i="14"/>
  <c r="BU562" i="14"/>
  <c r="BV562" i="14"/>
  <c r="BW562" i="14"/>
  <c r="BX562" i="14"/>
  <c r="BY562" i="14"/>
  <c r="BQ582" i="14"/>
  <c r="BR582" i="14"/>
  <c r="BS582" i="14"/>
  <c r="BT582" i="14"/>
  <c r="BU582" i="14"/>
  <c r="BV582" i="14"/>
  <c r="BW582" i="14"/>
  <c r="BX582" i="14"/>
  <c r="BY582" i="14"/>
  <c r="BQ583" i="14"/>
  <c r="BR583" i="14"/>
  <c r="BS583" i="14"/>
  <c r="BT583" i="14"/>
  <c r="BU583" i="14"/>
  <c r="BV583" i="14"/>
  <c r="BW583" i="14"/>
  <c r="BX583" i="14"/>
  <c r="BY583" i="14"/>
  <c r="BQ586" i="14"/>
  <c r="BR586" i="14"/>
  <c r="BS586" i="14"/>
  <c r="BT586" i="14"/>
  <c r="BU586" i="14"/>
  <c r="BV586" i="14"/>
  <c r="BW586" i="14"/>
  <c r="BX586" i="14"/>
  <c r="BY586" i="14"/>
  <c r="BQ587" i="14"/>
  <c r="BR587" i="14"/>
  <c r="BS587" i="14"/>
  <c r="BT587" i="14"/>
  <c r="BU587" i="14"/>
  <c r="BV587" i="14"/>
  <c r="BW587" i="14"/>
  <c r="BX587" i="14"/>
  <c r="BY587" i="14"/>
  <c r="BQ588" i="14"/>
  <c r="BR588" i="14"/>
  <c r="BS588" i="14"/>
  <c r="BT588" i="14"/>
  <c r="BU588" i="14"/>
  <c r="BV588" i="14"/>
  <c r="BW588" i="14"/>
  <c r="BX588" i="14"/>
  <c r="BY588" i="14"/>
  <c r="BQ589" i="14"/>
  <c r="BR589" i="14"/>
  <c r="BS589" i="14"/>
  <c r="BT589" i="14"/>
  <c r="BU589" i="14"/>
  <c r="BV589" i="14"/>
  <c r="BW589" i="14"/>
  <c r="BX589" i="14"/>
  <c r="BY589" i="14"/>
  <c r="BQ592" i="14"/>
  <c r="BR592" i="14"/>
  <c r="BS592" i="14"/>
  <c r="BT592" i="14"/>
  <c r="BU592" i="14"/>
  <c r="BV592" i="14"/>
  <c r="BW592" i="14"/>
  <c r="BX592" i="14"/>
  <c r="BY592" i="14"/>
  <c r="BQ593" i="14"/>
  <c r="BR593" i="14"/>
  <c r="BS593" i="14"/>
  <c r="BT593" i="14"/>
  <c r="BU593" i="14"/>
  <c r="BV593" i="14"/>
  <c r="BW593" i="14"/>
  <c r="BX593" i="14"/>
  <c r="BY593" i="14"/>
  <c r="BQ594" i="14"/>
  <c r="BR594" i="14"/>
  <c r="BS594" i="14"/>
  <c r="BT594" i="14"/>
  <c r="BU594" i="14"/>
  <c r="BV594" i="14"/>
  <c r="BW594" i="14"/>
  <c r="BX594" i="14"/>
  <c r="BY594" i="14"/>
  <c r="BQ610" i="14"/>
  <c r="BR610" i="14"/>
  <c r="BS610" i="14"/>
  <c r="BT610" i="14"/>
  <c r="BU610" i="14"/>
  <c r="BV610" i="14"/>
  <c r="BW610" i="14"/>
  <c r="BX610" i="14"/>
  <c r="BY610" i="14"/>
  <c r="BQ611" i="14"/>
  <c r="BR611" i="14"/>
  <c r="BS611" i="14"/>
  <c r="BT611" i="14"/>
  <c r="BU611" i="14"/>
  <c r="BV611" i="14"/>
  <c r="BW611" i="14"/>
  <c r="BX611" i="14"/>
  <c r="BY611" i="14"/>
  <c r="BQ614" i="14"/>
  <c r="BR614" i="14"/>
  <c r="BS614" i="14"/>
  <c r="BT614" i="14"/>
  <c r="BU614" i="14"/>
  <c r="BV614" i="14"/>
  <c r="BW614" i="14"/>
  <c r="BX614" i="14"/>
  <c r="BY614" i="14"/>
  <c r="BQ615" i="14"/>
  <c r="BR615" i="14"/>
  <c r="BS615" i="14"/>
  <c r="BT615" i="14"/>
  <c r="BU615" i="14"/>
  <c r="BV615" i="14"/>
  <c r="BW615" i="14"/>
  <c r="BX615" i="14"/>
  <c r="BY615" i="14"/>
  <c r="BQ616" i="14"/>
  <c r="BR616" i="14"/>
  <c r="BS616" i="14"/>
  <c r="BT616" i="14"/>
  <c r="BU616" i="14"/>
  <c r="BV616" i="14"/>
  <c r="BW616" i="14"/>
  <c r="BX616" i="14"/>
  <c r="BY616" i="14"/>
  <c r="BQ617" i="14"/>
  <c r="BR617" i="14"/>
  <c r="BS617" i="14"/>
  <c r="BT617" i="14"/>
  <c r="BU617" i="14"/>
  <c r="BV617" i="14"/>
  <c r="BW617" i="14"/>
  <c r="BX617" i="14"/>
  <c r="BY617" i="14"/>
  <c r="BQ620" i="14"/>
  <c r="BR620" i="14"/>
  <c r="BS620" i="14"/>
  <c r="BT620" i="14"/>
  <c r="BU620" i="14"/>
  <c r="BV620" i="14"/>
  <c r="BW620" i="14"/>
  <c r="BX620" i="14"/>
  <c r="BY620" i="14"/>
  <c r="BQ621" i="14"/>
  <c r="BR621" i="14"/>
  <c r="BS621" i="14"/>
  <c r="BT621" i="14"/>
  <c r="BU621" i="14"/>
  <c r="BV621" i="14"/>
  <c r="BW621" i="14"/>
  <c r="BX621" i="14"/>
  <c r="BY621" i="14"/>
  <c r="BQ622" i="14"/>
  <c r="BR622" i="14"/>
  <c r="BS622" i="14"/>
  <c r="BT622" i="14"/>
  <c r="BU622" i="14"/>
  <c r="BV622" i="14"/>
  <c r="BW622" i="14"/>
  <c r="BX622" i="14"/>
  <c r="BY622" i="14"/>
  <c r="BQ638" i="14"/>
  <c r="BR638" i="14"/>
  <c r="BS638" i="14"/>
  <c r="BT638" i="14"/>
  <c r="BU638" i="14"/>
  <c r="BV638" i="14"/>
  <c r="BW638" i="14"/>
  <c r="BX638" i="14"/>
  <c r="BY638" i="14"/>
  <c r="BQ639" i="14"/>
  <c r="BR639" i="14"/>
  <c r="BS639" i="14"/>
  <c r="BT639" i="14"/>
  <c r="BU639" i="14"/>
  <c r="BV639" i="14"/>
  <c r="BW639" i="14"/>
  <c r="BX639" i="14"/>
  <c r="BY639" i="14"/>
  <c r="BQ642" i="14"/>
  <c r="BR642" i="14"/>
  <c r="BS642" i="14"/>
  <c r="BT642" i="14"/>
  <c r="BU642" i="14"/>
  <c r="BV642" i="14"/>
  <c r="BW642" i="14"/>
  <c r="BX642" i="14"/>
  <c r="BY642" i="14"/>
  <c r="BQ643" i="14"/>
  <c r="BR643" i="14"/>
  <c r="BS643" i="14"/>
  <c r="BT643" i="14"/>
  <c r="BU643" i="14"/>
  <c r="BV643" i="14"/>
  <c r="BW643" i="14"/>
  <c r="BX643" i="14"/>
  <c r="BY643" i="14"/>
  <c r="BQ644" i="14"/>
  <c r="BR644" i="14"/>
  <c r="BS644" i="14"/>
  <c r="BT644" i="14"/>
  <c r="BU644" i="14"/>
  <c r="BV644" i="14"/>
  <c r="BW644" i="14"/>
  <c r="BX644" i="14"/>
  <c r="BY644" i="14"/>
  <c r="BQ645" i="14"/>
  <c r="BR645" i="14"/>
  <c r="BS645" i="14"/>
  <c r="BT645" i="14"/>
  <c r="BU645" i="14"/>
  <c r="BV645" i="14"/>
  <c r="BW645" i="14"/>
  <c r="BX645" i="14"/>
  <c r="BY645" i="14"/>
  <c r="BQ648" i="14"/>
  <c r="BR648" i="14"/>
  <c r="BS648" i="14"/>
  <c r="BT648" i="14"/>
  <c r="BU648" i="14"/>
  <c r="BV648" i="14"/>
  <c r="BW648" i="14"/>
  <c r="BX648" i="14"/>
  <c r="BY648" i="14"/>
  <c r="BQ649" i="14"/>
  <c r="BR649" i="14"/>
  <c r="BS649" i="14"/>
  <c r="BT649" i="14"/>
  <c r="BU649" i="14"/>
  <c r="BV649" i="14"/>
  <c r="BW649" i="14"/>
  <c r="BX649" i="14"/>
  <c r="BY649" i="14"/>
  <c r="BQ650" i="14"/>
  <c r="BR650" i="14"/>
  <c r="BS650" i="14"/>
  <c r="BT650" i="14"/>
  <c r="BU650" i="14"/>
  <c r="BV650" i="14"/>
  <c r="BW650" i="14"/>
  <c r="BX650" i="14"/>
  <c r="BY650" i="14"/>
  <c r="BQ666" i="14"/>
  <c r="BR666" i="14"/>
  <c r="BS666" i="14"/>
  <c r="BT666" i="14"/>
  <c r="BU666" i="14"/>
  <c r="BV666" i="14"/>
  <c r="BW666" i="14"/>
  <c r="BX666" i="14"/>
  <c r="BY666" i="14"/>
  <c r="BQ667" i="14"/>
  <c r="BR667" i="14"/>
  <c r="BS667" i="14"/>
  <c r="BT667" i="14"/>
  <c r="BU667" i="14"/>
  <c r="BV667" i="14"/>
  <c r="BW667" i="14"/>
  <c r="BX667" i="14"/>
  <c r="BY667" i="14"/>
  <c r="BQ670" i="14"/>
  <c r="BR670" i="14"/>
  <c r="BS670" i="14"/>
  <c r="BT670" i="14"/>
  <c r="BU670" i="14"/>
  <c r="BV670" i="14"/>
  <c r="BW670" i="14"/>
  <c r="BX670" i="14"/>
  <c r="BY670" i="14"/>
  <c r="BQ671" i="14"/>
  <c r="BR671" i="14"/>
  <c r="BS671" i="14"/>
  <c r="BT671" i="14"/>
  <c r="BU671" i="14"/>
  <c r="BV671" i="14"/>
  <c r="BW671" i="14"/>
  <c r="BX671" i="14"/>
  <c r="BY671" i="14"/>
  <c r="BQ672" i="14"/>
  <c r="BR672" i="14"/>
  <c r="BS672" i="14"/>
  <c r="BT672" i="14"/>
  <c r="BU672" i="14"/>
  <c r="BV672" i="14"/>
  <c r="BW672" i="14"/>
  <c r="BX672" i="14"/>
  <c r="BY672" i="14"/>
  <c r="BQ673" i="14"/>
  <c r="BR673" i="14"/>
  <c r="BS673" i="14"/>
  <c r="BT673" i="14"/>
  <c r="BU673" i="14"/>
  <c r="BV673" i="14"/>
  <c r="BW673" i="14"/>
  <c r="BX673" i="14"/>
  <c r="BY673" i="14"/>
  <c r="BQ676" i="14"/>
  <c r="BR676" i="14"/>
  <c r="BS676" i="14"/>
  <c r="BT676" i="14"/>
  <c r="BU676" i="14"/>
  <c r="BV676" i="14"/>
  <c r="BW676" i="14"/>
  <c r="BX676" i="14"/>
  <c r="BY676" i="14"/>
  <c r="BQ677" i="14"/>
  <c r="BR677" i="14"/>
  <c r="BS677" i="14"/>
  <c r="BT677" i="14"/>
  <c r="BU677" i="14"/>
  <c r="BV677" i="14"/>
  <c r="BW677" i="14"/>
  <c r="BX677" i="14"/>
  <c r="BY677" i="14"/>
  <c r="BQ678" i="14"/>
  <c r="BR678" i="14"/>
  <c r="BS678" i="14"/>
  <c r="BT678" i="14"/>
  <c r="BU678" i="14"/>
  <c r="BV678" i="14"/>
  <c r="BW678" i="14"/>
  <c r="BX678" i="14"/>
  <c r="BY678" i="14"/>
  <c r="BN693" i="14"/>
  <c r="BQ702" i="14"/>
  <c r="BR702" i="14"/>
  <c r="BS702" i="14"/>
  <c r="BT702" i="14"/>
  <c r="BU702" i="14"/>
  <c r="BV702" i="14"/>
  <c r="BW702" i="14"/>
  <c r="BX702" i="14"/>
  <c r="BY702" i="14"/>
  <c r="BQ704" i="14"/>
  <c r="BR704" i="14"/>
  <c r="BS704" i="14"/>
  <c r="BT704" i="14"/>
  <c r="BU704" i="14"/>
  <c r="BV704" i="14"/>
  <c r="BW704" i="14"/>
  <c r="BX704" i="14"/>
  <c r="BY704" i="14"/>
  <c r="BQ705" i="14"/>
  <c r="BR705" i="14"/>
  <c r="BS705" i="14"/>
  <c r="BT705" i="14"/>
  <c r="BU705" i="14"/>
  <c r="BV705" i="14"/>
  <c r="BW705" i="14"/>
  <c r="BX705" i="14"/>
  <c r="BY705" i="14"/>
  <c r="BQ706" i="14"/>
  <c r="BR706" i="14"/>
  <c r="BS706" i="14"/>
  <c r="BT706" i="14"/>
  <c r="BU706" i="14"/>
  <c r="BV706" i="14"/>
  <c r="BW706" i="14"/>
  <c r="BX706" i="14"/>
  <c r="BY706" i="14"/>
  <c r="BQ707" i="14"/>
  <c r="BR707" i="14"/>
  <c r="BS707" i="14"/>
  <c r="BT707" i="14"/>
  <c r="BU707" i="14"/>
  <c r="BV707" i="14"/>
  <c r="BW707" i="14"/>
  <c r="BX707" i="14"/>
  <c r="BY707" i="14"/>
  <c r="BQ708" i="14"/>
  <c r="BR708" i="14"/>
  <c r="BS708" i="14"/>
  <c r="BT708" i="14"/>
  <c r="BU708" i="14"/>
  <c r="BV708" i="14"/>
  <c r="BW708" i="14"/>
  <c r="BX708" i="14"/>
  <c r="BY708" i="14"/>
  <c r="BQ709" i="14"/>
  <c r="BR709" i="14"/>
  <c r="BS709" i="14"/>
  <c r="BT709" i="14"/>
  <c r="BU709" i="14"/>
  <c r="BV709" i="14"/>
  <c r="BW709" i="14"/>
  <c r="BX709" i="14"/>
  <c r="BY709" i="14"/>
  <c r="BQ710" i="14"/>
  <c r="BR710" i="14"/>
  <c r="BS710" i="14"/>
  <c r="BT710" i="14"/>
  <c r="BU710" i="14"/>
  <c r="BV710" i="14"/>
  <c r="BW710" i="14"/>
  <c r="BX710" i="14"/>
  <c r="BY710" i="14"/>
  <c r="BQ711" i="14"/>
  <c r="BR711" i="14"/>
  <c r="BS711" i="14"/>
  <c r="BT711" i="14"/>
  <c r="BU711" i="14"/>
  <c r="BV711" i="14"/>
  <c r="BW711" i="14"/>
  <c r="BX711" i="14"/>
  <c r="BY711" i="14"/>
  <c r="BQ712" i="14"/>
  <c r="BR712" i="14"/>
  <c r="BS712" i="14"/>
  <c r="BT712" i="14"/>
  <c r="BU712" i="14"/>
  <c r="BV712" i="14"/>
  <c r="BW712" i="14"/>
  <c r="BX712" i="14"/>
  <c r="BY712" i="14"/>
  <c r="BQ732" i="14"/>
  <c r="BR732" i="14"/>
  <c r="BS732" i="14"/>
  <c r="BT732" i="14"/>
  <c r="BU732" i="14"/>
  <c r="BV732" i="14"/>
  <c r="BW732" i="14"/>
  <c r="BX732" i="14"/>
  <c r="BY732" i="14"/>
  <c r="BQ733" i="14"/>
  <c r="BR733" i="14"/>
  <c r="BS733" i="14"/>
  <c r="BT733" i="14"/>
  <c r="BU733" i="14"/>
  <c r="BV733" i="14"/>
  <c r="BW733" i="14"/>
  <c r="BX733" i="14"/>
  <c r="BY733" i="14"/>
  <c r="BQ734" i="14"/>
  <c r="BR734" i="14"/>
  <c r="BS734" i="14"/>
  <c r="BT734" i="14"/>
  <c r="BU734" i="14"/>
  <c r="BV734" i="14"/>
  <c r="BW734" i="14"/>
  <c r="BX734" i="14"/>
  <c r="BY734" i="14"/>
  <c r="BQ735" i="14"/>
  <c r="BR735" i="14"/>
  <c r="BS735" i="14"/>
  <c r="BT735" i="14"/>
  <c r="BU735" i="14"/>
  <c r="BV735" i="14"/>
  <c r="BW735" i="14"/>
  <c r="BX735" i="14"/>
  <c r="BY735" i="14"/>
  <c r="BQ736" i="14"/>
  <c r="BR736" i="14"/>
  <c r="BS736" i="14"/>
  <c r="BT736" i="14"/>
  <c r="BU736" i="14"/>
  <c r="BV736" i="14"/>
  <c r="BW736" i="14"/>
  <c r="BX736" i="14"/>
  <c r="BY736" i="14"/>
  <c r="BQ737" i="14"/>
  <c r="BR737" i="14"/>
  <c r="BS737" i="14"/>
  <c r="BT737" i="14"/>
  <c r="BU737" i="14"/>
  <c r="BV737" i="14"/>
  <c r="BW737" i="14"/>
  <c r="BX737" i="14"/>
  <c r="BY737" i="14"/>
  <c r="BQ738" i="14"/>
  <c r="BR738" i="14"/>
  <c r="BS738" i="14"/>
  <c r="BT738" i="14"/>
  <c r="BU738" i="14"/>
  <c r="BV738" i="14"/>
  <c r="BW738" i="14"/>
  <c r="BX738" i="14"/>
  <c r="BY738" i="14"/>
  <c r="BQ739" i="14"/>
  <c r="BR739" i="14"/>
  <c r="BS739" i="14"/>
  <c r="BT739" i="14"/>
  <c r="BU739" i="14"/>
  <c r="BV739" i="14"/>
  <c r="BW739" i="14"/>
  <c r="BX739" i="14"/>
  <c r="BY739" i="14"/>
  <c r="BQ760" i="14"/>
  <c r="BR760" i="14"/>
  <c r="BS760" i="14"/>
  <c r="BT760" i="14"/>
  <c r="BU760" i="14"/>
  <c r="BV760" i="14"/>
  <c r="BW760" i="14"/>
  <c r="BX760" i="14"/>
  <c r="BY760" i="14"/>
  <c r="BQ761" i="14"/>
  <c r="BR761" i="14"/>
  <c r="BS761" i="14"/>
  <c r="BT761" i="14"/>
  <c r="BU761" i="14"/>
  <c r="BV761" i="14"/>
  <c r="BW761" i="14"/>
  <c r="BX761" i="14"/>
  <c r="BY761" i="14"/>
  <c r="BQ762" i="14"/>
  <c r="BR762" i="14"/>
  <c r="BS762" i="14"/>
  <c r="BT762" i="14"/>
  <c r="BU762" i="14"/>
  <c r="BV762" i="14"/>
  <c r="BW762" i="14"/>
  <c r="BX762" i="14"/>
  <c r="BY762" i="14"/>
  <c r="BQ763" i="14"/>
  <c r="BR763" i="14"/>
  <c r="BS763" i="14"/>
  <c r="BT763" i="14"/>
  <c r="BU763" i="14"/>
  <c r="BV763" i="14"/>
  <c r="BW763" i="14"/>
  <c r="BX763" i="14"/>
  <c r="BY763" i="14"/>
  <c r="BQ764" i="14"/>
  <c r="BR764" i="14"/>
  <c r="BS764" i="14"/>
  <c r="BT764" i="14"/>
  <c r="BU764" i="14"/>
  <c r="BV764" i="14"/>
  <c r="BW764" i="14"/>
  <c r="BX764" i="14"/>
  <c r="BY764" i="14"/>
  <c r="BQ765" i="14"/>
  <c r="BR765" i="14"/>
  <c r="BS765" i="14"/>
  <c r="BT765" i="14"/>
  <c r="BU765" i="14"/>
  <c r="BV765" i="14"/>
  <c r="BW765" i="14"/>
  <c r="BX765" i="14"/>
  <c r="BY765" i="14"/>
  <c r="BQ766" i="14"/>
  <c r="BR766" i="14"/>
  <c r="BS766" i="14"/>
  <c r="BT766" i="14"/>
  <c r="BU766" i="14"/>
  <c r="BV766" i="14"/>
  <c r="BW766" i="14"/>
  <c r="BX766" i="14"/>
  <c r="BY766" i="14"/>
  <c r="BQ767" i="14"/>
  <c r="BR767" i="14"/>
  <c r="BS767" i="14"/>
  <c r="BT767" i="14"/>
  <c r="BU767" i="14"/>
  <c r="BV767" i="14"/>
  <c r="BW767" i="14"/>
  <c r="BX767" i="14"/>
  <c r="BY767" i="14"/>
  <c r="BQ768" i="14"/>
  <c r="BR768" i="14"/>
  <c r="BS768" i="14"/>
  <c r="BT768" i="14"/>
  <c r="BU768" i="14"/>
  <c r="BV768" i="14"/>
  <c r="BW768" i="14"/>
  <c r="BX768" i="14"/>
  <c r="BY768" i="14"/>
  <c r="BQ788" i="14"/>
  <c r="BR788" i="14"/>
  <c r="BS788" i="14"/>
  <c r="BT788" i="14"/>
  <c r="BU788" i="14"/>
  <c r="BV788" i="14"/>
  <c r="BW788" i="14"/>
  <c r="BX788" i="14"/>
  <c r="BY788" i="14"/>
  <c r="BQ789" i="14"/>
  <c r="BR789" i="14"/>
  <c r="BS789" i="14"/>
  <c r="BT789" i="14"/>
  <c r="BU789" i="14"/>
  <c r="BV789" i="14"/>
  <c r="BW789" i="14"/>
  <c r="BX789" i="14"/>
  <c r="BY789" i="14"/>
  <c r="BQ790" i="14"/>
  <c r="BR790" i="14"/>
  <c r="BS790" i="14"/>
  <c r="BT790" i="14"/>
  <c r="BU790" i="14"/>
  <c r="BV790" i="14"/>
  <c r="BW790" i="14"/>
  <c r="BX790" i="14"/>
  <c r="BY790" i="14"/>
  <c r="BQ791" i="14"/>
  <c r="BR791" i="14"/>
  <c r="BS791" i="14"/>
  <c r="BT791" i="14"/>
  <c r="BU791" i="14"/>
  <c r="BV791" i="14"/>
  <c r="BW791" i="14"/>
  <c r="BX791" i="14"/>
  <c r="BY791" i="14"/>
  <c r="BQ792" i="14"/>
  <c r="BR792" i="14"/>
  <c r="BS792" i="14"/>
  <c r="BT792" i="14"/>
  <c r="BU792" i="14"/>
  <c r="BV792" i="14"/>
  <c r="BW792" i="14"/>
  <c r="BX792" i="14"/>
  <c r="BY792" i="14"/>
  <c r="BQ793" i="14"/>
  <c r="BR793" i="14"/>
  <c r="BS793" i="14"/>
  <c r="BT793" i="14"/>
  <c r="BU793" i="14"/>
  <c r="BV793" i="14"/>
  <c r="BW793" i="14"/>
  <c r="BX793" i="14"/>
  <c r="BY793" i="14"/>
  <c r="BQ794" i="14"/>
  <c r="BR794" i="14"/>
  <c r="BS794" i="14"/>
  <c r="BT794" i="14"/>
  <c r="BU794" i="14"/>
  <c r="BV794" i="14"/>
  <c r="BW794" i="14"/>
  <c r="BX794" i="14"/>
  <c r="BY794" i="14"/>
  <c r="BQ795" i="14"/>
  <c r="BR795" i="14"/>
  <c r="BS795" i="14"/>
  <c r="BT795" i="14"/>
  <c r="BU795" i="14"/>
  <c r="BV795" i="14"/>
  <c r="BW795" i="14"/>
  <c r="BX795" i="14"/>
  <c r="BY795" i="14"/>
  <c r="BQ796" i="14"/>
  <c r="BR796" i="14"/>
  <c r="BS796" i="14"/>
  <c r="BT796" i="14"/>
  <c r="BU796" i="14"/>
  <c r="BV796" i="14"/>
  <c r="BW796" i="14"/>
  <c r="BX796" i="14"/>
  <c r="BY796" i="14"/>
  <c r="BQ816" i="14"/>
  <c r="BR816" i="14"/>
  <c r="BS816" i="14"/>
  <c r="BT816" i="14"/>
  <c r="BU816" i="14"/>
  <c r="BV816" i="14"/>
  <c r="BW816" i="14"/>
  <c r="BX816" i="14"/>
  <c r="BY816" i="14"/>
  <c r="BQ817" i="14"/>
  <c r="BR817" i="14"/>
  <c r="BS817" i="14"/>
  <c r="BT817" i="14"/>
  <c r="BU817" i="14"/>
  <c r="BV817" i="14"/>
  <c r="BW817" i="14"/>
  <c r="BX817" i="14"/>
  <c r="BY817" i="14"/>
  <c r="BQ818" i="14"/>
  <c r="BR818" i="14"/>
  <c r="BS818" i="14"/>
  <c r="BT818" i="14"/>
  <c r="BU818" i="14"/>
  <c r="BV818" i="14"/>
  <c r="BW818" i="14"/>
  <c r="BX818" i="14"/>
  <c r="BY818" i="14"/>
  <c r="BQ819" i="14"/>
  <c r="BR819" i="14"/>
  <c r="BS819" i="14"/>
  <c r="BT819" i="14"/>
  <c r="BU819" i="14"/>
  <c r="BV819" i="14"/>
  <c r="BW819" i="14"/>
  <c r="BX819" i="14"/>
  <c r="BY819" i="14"/>
  <c r="BQ820" i="14"/>
  <c r="BR820" i="14"/>
  <c r="BS820" i="14"/>
  <c r="BT820" i="14"/>
  <c r="BU820" i="14"/>
  <c r="BV820" i="14"/>
  <c r="BW820" i="14"/>
  <c r="BX820" i="14"/>
  <c r="BY820" i="14"/>
  <c r="BQ821" i="14"/>
  <c r="BR821" i="14"/>
  <c r="BS821" i="14"/>
  <c r="BT821" i="14"/>
  <c r="BU821" i="14"/>
  <c r="BV821" i="14"/>
  <c r="BW821" i="14"/>
  <c r="BX821" i="14"/>
  <c r="BY821" i="14"/>
  <c r="BQ822" i="14"/>
  <c r="BR822" i="14"/>
  <c r="BS822" i="14"/>
  <c r="BT822" i="14"/>
  <c r="BU822" i="14"/>
  <c r="BV822" i="14"/>
  <c r="BW822" i="14"/>
  <c r="BX822" i="14"/>
  <c r="BY822" i="14"/>
  <c r="BQ823" i="14"/>
  <c r="BR823" i="14"/>
  <c r="BS823" i="14"/>
  <c r="BT823" i="14"/>
  <c r="BU823" i="14"/>
  <c r="BV823" i="14"/>
  <c r="BW823" i="14"/>
  <c r="BX823" i="14"/>
  <c r="BY823" i="14"/>
  <c r="BQ824" i="14"/>
  <c r="BR824" i="14"/>
  <c r="BS824" i="14"/>
  <c r="BT824" i="14"/>
  <c r="BU824" i="14"/>
  <c r="BV824" i="14"/>
  <c r="BW824" i="14"/>
  <c r="BX824" i="14"/>
  <c r="BY824" i="14"/>
  <c r="BQ844" i="14"/>
  <c r="BR844" i="14"/>
  <c r="BS844" i="14"/>
  <c r="BT844" i="14"/>
  <c r="BU844" i="14"/>
  <c r="BV844" i="14"/>
  <c r="BW844" i="14"/>
  <c r="BX844" i="14"/>
  <c r="BY844" i="14"/>
  <c r="BQ845" i="14"/>
  <c r="BR845" i="14"/>
  <c r="BS845" i="14"/>
  <c r="BT845" i="14"/>
  <c r="BU845" i="14"/>
  <c r="BV845" i="14"/>
  <c r="BW845" i="14"/>
  <c r="BX845" i="14"/>
  <c r="BY845" i="14"/>
  <c r="BQ846" i="14"/>
  <c r="BR846" i="14"/>
  <c r="BS846" i="14"/>
  <c r="BT846" i="14"/>
  <c r="BU846" i="14"/>
  <c r="BV846" i="14"/>
  <c r="BW846" i="14"/>
  <c r="BX846" i="14"/>
  <c r="BY846" i="14"/>
  <c r="BQ847" i="14"/>
  <c r="BR847" i="14"/>
  <c r="BS847" i="14"/>
  <c r="BT847" i="14"/>
  <c r="BU847" i="14"/>
  <c r="BV847" i="14"/>
  <c r="BW847" i="14"/>
  <c r="BX847" i="14"/>
  <c r="BY847" i="14"/>
  <c r="BQ848" i="14"/>
  <c r="BR848" i="14"/>
  <c r="BS848" i="14"/>
  <c r="BT848" i="14"/>
  <c r="BU848" i="14"/>
  <c r="BV848" i="14"/>
  <c r="BW848" i="14"/>
  <c r="BX848" i="14"/>
  <c r="BY848" i="14"/>
  <c r="BQ849" i="14"/>
  <c r="BR849" i="14"/>
  <c r="BS849" i="14"/>
  <c r="BT849" i="14"/>
  <c r="BU849" i="14"/>
  <c r="BV849" i="14"/>
  <c r="BW849" i="14"/>
  <c r="BX849" i="14"/>
  <c r="BY849" i="14"/>
  <c r="BQ850" i="14"/>
  <c r="BR850" i="14"/>
  <c r="BS850" i="14"/>
  <c r="BT850" i="14"/>
  <c r="BU850" i="14"/>
  <c r="BV850" i="14"/>
  <c r="BW850" i="14"/>
  <c r="BX850" i="14"/>
  <c r="BY850" i="14"/>
  <c r="BQ851" i="14"/>
  <c r="BR851" i="14"/>
  <c r="BS851" i="14"/>
  <c r="BT851" i="14"/>
  <c r="BU851" i="14"/>
  <c r="BV851" i="14"/>
  <c r="BW851" i="14"/>
  <c r="BX851" i="14"/>
  <c r="BY851" i="14"/>
  <c r="BQ852" i="14"/>
  <c r="BR852" i="14"/>
  <c r="BS852" i="14"/>
  <c r="BT852" i="14"/>
  <c r="BU852" i="14"/>
  <c r="BV852" i="14"/>
  <c r="BW852" i="14"/>
  <c r="BX852" i="14"/>
  <c r="BY852" i="14"/>
  <c r="BN871" i="14"/>
  <c r="BA3" i="14"/>
  <c r="BD7" i="14"/>
  <c r="BE7" i="14"/>
  <c r="BF7" i="14"/>
  <c r="BG7" i="14"/>
  <c r="BH7" i="14"/>
  <c r="BI7" i="14"/>
  <c r="BJ7" i="14"/>
  <c r="BK7" i="14"/>
  <c r="BL7" i="14"/>
  <c r="BD8" i="14"/>
  <c r="BE8" i="14"/>
  <c r="BF8" i="14"/>
  <c r="BG8" i="14"/>
  <c r="BH8" i="14"/>
  <c r="BI8" i="14"/>
  <c r="BJ8" i="14"/>
  <c r="BK8" i="14"/>
  <c r="BL8" i="14"/>
  <c r="BD9" i="14"/>
  <c r="BE9" i="14"/>
  <c r="BF9" i="14"/>
  <c r="BG9" i="14"/>
  <c r="BH9" i="14"/>
  <c r="BI9" i="14"/>
  <c r="BJ9" i="14"/>
  <c r="BK9" i="14"/>
  <c r="BL9" i="14"/>
  <c r="BD10" i="14"/>
  <c r="BE10" i="14"/>
  <c r="BF10" i="14"/>
  <c r="BG10" i="14"/>
  <c r="BH10" i="14"/>
  <c r="BI10" i="14"/>
  <c r="BJ10" i="14"/>
  <c r="BK10" i="14"/>
  <c r="BL10" i="14"/>
  <c r="BD11" i="14"/>
  <c r="BE11" i="14"/>
  <c r="BF11" i="14"/>
  <c r="BG11" i="14"/>
  <c r="BH11" i="14"/>
  <c r="BI11" i="14"/>
  <c r="BJ11" i="14"/>
  <c r="BK11" i="14"/>
  <c r="BL11" i="14"/>
  <c r="BD12" i="14"/>
  <c r="BE12" i="14"/>
  <c r="BF12" i="14"/>
  <c r="BG12" i="14"/>
  <c r="BH12" i="14"/>
  <c r="BI12" i="14"/>
  <c r="BJ12" i="14"/>
  <c r="BK12" i="14"/>
  <c r="BL12" i="14"/>
  <c r="BD13" i="14"/>
  <c r="BE13" i="14"/>
  <c r="BF13" i="14"/>
  <c r="BG13" i="14"/>
  <c r="BH13" i="14"/>
  <c r="BI13" i="14"/>
  <c r="BJ13" i="14"/>
  <c r="BK13" i="14"/>
  <c r="BL13" i="14"/>
  <c r="BD14" i="14"/>
  <c r="BE14" i="14"/>
  <c r="BF14" i="14"/>
  <c r="BG14" i="14"/>
  <c r="BH14" i="14"/>
  <c r="BI14" i="14"/>
  <c r="BJ14" i="14"/>
  <c r="BK14" i="14"/>
  <c r="BL14" i="14"/>
  <c r="BD15" i="14"/>
  <c r="BE15" i="14"/>
  <c r="BF15" i="14"/>
  <c r="BG15" i="14"/>
  <c r="BH15" i="14"/>
  <c r="BI15" i="14"/>
  <c r="BJ15" i="14"/>
  <c r="BK15" i="14"/>
  <c r="BL15" i="14"/>
  <c r="BD35" i="14"/>
  <c r="BE35" i="14"/>
  <c r="BF35" i="14"/>
  <c r="BG35" i="14"/>
  <c r="BH35" i="14"/>
  <c r="BI35" i="14"/>
  <c r="BJ35" i="14"/>
  <c r="BK35" i="14"/>
  <c r="BL35" i="14"/>
  <c r="BD36" i="14"/>
  <c r="BE36" i="14"/>
  <c r="BF36" i="14"/>
  <c r="BG36" i="14"/>
  <c r="BH36" i="14"/>
  <c r="BI36" i="14"/>
  <c r="BJ36" i="14"/>
  <c r="BK36" i="14"/>
  <c r="BL36" i="14"/>
  <c r="BD44" i="14"/>
  <c r="BE44" i="14"/>
  <c r="BF44" i="14"/>
  <c r="BG44" i="14"/>
  <c r="BH44" i="14"/>
  <c r="BI44" i="14"/>
  <c r="BJ44" i="14"/>
  <c r="BK44" i="14"/>
  <c r="BL44" i="14"/>
  <c r="BD45" i="14"/>
  <c r="BE45" i="14"/>
  <c r="BF45" i="14"/>
  <c r="BG45" i="14"/>
  <c r="BH45" i="14"/>
  <c r="BI45" i="14"/>
  <c r="BJ45" i="14"/>
  <c r="BK45" i="14"/>
  <c r="BL45" i="14"/>
  <c r="BD37" i="14"/>
  <c r="BE37" i="14"/>
  <c r="BF37" i="14"/>
  <c r="BG37" i="14"/>
  <c r="BH37" i="14"/>
  <c r="BI37" i="14"/>
  <c r="BJ37" i="14"/>
  <c r="BK37" i="14"/>
  <c r="BL37" i="14"/>
  <c r="BD38" i="14"/>
  <c r="BE38" i="14"/>
  <c r="BF38" i="14"/>
  <c r="BG38" i="14"/>
  <c r="BH38" i="14"/>
  <c r="BI38" i="14"/>
  <c r="BJ38" i="14"/>
  <c r="BK38" i="14"/>
  <c r="BL38" i="14"/>
  <c r="BD39" i="14"/>
  <c r="BE39" i="14"/>
  <c r="BF39" i="14"/>
  <c r="BG39" i="14"/>
  <c r="BH39" i="14"/>
  <c r="BI39" i="14"/>
  <c r="BJ39" i="14"/>
  <c r="BK39" i="14"/>
  <c r="BL39" i="14"/>
  <c r="BD40" i="14"/>
  <c r="BE40" i="14"/>
  <c r="BF40" i="14"/>
  <c r="BG40" i="14"/>
  <c r="BH40" i="14"/>
  <c r="BI40" i="14"/>
  <c r="BJ40" i="14"/>
  <c r="BK40" i="14"/>
  <c r="BL40" i="14"/>
  <c r="BD46" i="14"/>
  <c r="BE46" i="14"/>
  <c r="BF46" i="14"/>
  <c r="BG46" i="14"/>
  <c r="BH46" i="14"/>
  <c r="BI46" i="14"/>
  <c r="BJ46" i="14"/>
  <c r="BK46" i="14"/>
  <c r="BL46" i="14"/>
  <c r="BD47" i="14"/>
  <c r="BE47" i="14"/>
  <c r="BF47" i="14"/>
  <c r="BG47" i="14"/>
  <c r="BH47" i="14"/>
  <c r="BI47" i="14"/>
  <c r="BJ47" i="14"/>
  <c r="BK47" i="14"/>
  <c r="BL47" i="14"/>
  <c r="BD41" i="14"/>
  <c r="BE41" i="14"/>
  <c r="BF41" i="14"/>
  <c r="BG41" i="14"/>
  <c r="BH41" i="14"/>
  <c r="BI41" i="14"/>
  <c r="BJ41" i="14"/>
  <c r="BK41" i="14"/>
  <c r="BL41" i="14"/>
  <c r="BD42" i="14"/>
  <c r="BE42" i="14"/>
  <c r="BF42" i="14"/>
  <c r="BG42" i="14"/>
  <c r="BH42" i="14"/>
  <c r="BI42" i="14"/>
  <c r="BJ42" i="14"/>
  <c r="BK42" i="14"/>
  <c r="BL42" i="14"/>
  <c r="BD43" i="14"/>
  <c r="BE43" i="14"/>
  <c r="BF43" i="14"/>
  <c r="BG43" i="14"/>
  <c r="BH43" i="14"/>
  <c r="BI43" i="14"/>
  <c r="BJ43" i="14"/>
  <c r="BK43" i="14"/>
  <c r="BL43" i="14"/>
  <c r="BD63" i="14"/>
  <c r="BE63" i="14"/>
  <c r="BF63" i="14"/>
  <c r="BG63" i="14"/>
  <c r="BH63" i="14"/>
  <c r="BI63" i="14"/>
  <c r="BJ63" i="14"/>
  <c r="BK63" i="14"/>
  <c r="BL63" i="14"/>
  <c r="BD64" i="14"/>
  <c r="BE64" i="14"/>
  <c r="BF64" i="14"/>
  <c r="BG64" i="14"/>
  <c r="BH64" i="14"/>
  <c r="BI64" i="14"/>
  <c r="BJ64" i="14"/>
  <c r="BK64" i="14"/>
  <c r="BL64" i="14"/>
  <c r="BD72" i="14"/>
  <c r="BE72" i="14"/>
  <c r="BF72" i="14"/>
  <c r="BG72" i="14"/>
  <c r="BH72" i="14"/>
  <c r="BI72" i="14"/>
  <c r="BJ72" i="14"/>
  <c r="BK72" i="14"/>
  <c r="BL72" i="14"/>
  <c r="BD73" i="14"/>
  <c r="BE73" i="14"/>
  <c r="BF73" i="14"/>
  <c r="BG73" i="14"/>
  <c r="BH73" i="14"/>
  <c r="BI73" i="14"/>
  <c r="BJ73" i="14"/>
  <c r="BK73" i="14"/>
  <c r="BL73" i="14"/>
  <c r="BD65" i="14"/>
  <c r="BE65" i="14"/>
  <c r="BF65" i="14"/>
  <c r="BG65" i="14"/>
  <c r="BH65" i="14"/>
  <c r="BI65" i="14"/>
  <c r="BJ65" i="14"/>
  <c r="BK65" i="14"/>
  <c r="BL65" i="14"/>
  <c r="BD66" i="14"/>
  <c r="BE66" i="14"/>
  <c r="BF66" i="14"/>
  <c r="BG66" i="14"/>
  <c r="BH66" i="14"/>
  <c r="BI66" i="14"/>
  <c r="BJ66" i="14"/>
  <c r="BK66" i="14"/>
  <c r="BL66" i="14"/>
  <c r="BD68" i="14"/>
  <c r="BE68" i="14"/>
  <c r="BF68" i="14"/>
  <c r="BG68" i="14"/>
  <c r="BH68" i="14"/>
  <c r="BI68" i="14"/>
  <c r="BJ68" i="14"/>
  <c r="BK68" i="14"/>
  <c r="BL68" i="14"/>
  <c r="BD67" i="14"/>
  <c r="BE67" i="14"/>
  <c r="BF67" i="14"/>
  <c r="BG67" i="14"/>
  <c r="BH67" i="14"/>
  <c r="BI67" i="14"/>
  <c r="BJ67" i="14"/>
  <c r="BK67" i="14"/>
  <c r="BL67" i="14"/>
  <c r="BD74" i="14"/>
  <c r="BE74" i="14"/>
  <c r="BF74" i="14"/>
  <c r="BG74" i="14"/>
  <c r="BH74" i="14"/>
  <c r="BI74" i="14"/>
  <c r="BJ74" i="14"/>
  <c r="BK74" i="14"/>
  <c r="BL74" i="14"/>
  <c r="BD75" i="14"/>
  <c r="BE75" i="14"/>
  <c r="BF75" i="14"/>
  <c r="BG75" i="14"/>
  <c r="BH75" i="14"/>
  <c r="BI75" i="14"/>
  <c r="BJ75" i="14"/>
  <c r="BK75" i="14"/>
  <c r="BL75" i="14"/>
  <c r="BD69" i="14"/>
  <c r="BE69" i="14"/>
  <c r="BF69" i="14"/>
  <c r="BG69" i="14"/>
  <c r="BH69" i="14"/>
  <c r="BI69" i="14"/>
  <c r="BJ69" i="14"/>
  <c r="BK69" i="14"/>
  <c r="BL69" i="14"/>
  <c r="BD70" i="14"/>
  <c r="BE70" i="14"/>
  <c r="BF70" i="14"/>
  <c r="BG70" i="14"/>
  <c r="BH70" i="14"/>
  <c r="BI70" i="14"/>
  <c r="BJ70" i="14"/>
  <c r="BK70" i="14"/>
  <c r="BL70" i="14"/>
  <c r="BD71" i="14"/>
  <c r="BE71" i="14"/>
  <c r="BF71" i="14"/>
  <c r="BG71" i="14"/>
  <c r="BH71" i="14"/>
  <c r="BI71" i="14"/>
  <c r="BJ71" i="14"/>
  <c r="BK71" i="14"/>
  <c r="BL71" i="14"/>
  <c r="BA90" i="14"/>
  <c r="BA92" i="14"/>
  <c r="BA94" i="14"/>
  <c r="BD100" i="14"/>
  <c r="BE100" i="14"/>
  <c r="BF100" i="14"/>
  <c r="BG100" i="14"/>
  <c r="BH100" i="14"/>
  <c r="BI100" i="14"/>
  <c r="BJ100" i="14"/>
  <c r="BK100" i="14"/>
  <c r="BL100" i="14"/>
  <c r="BD102" i="14"/>
  <c r="BE102" i="14"/>
  <c r="BF102" i="14"/>
  <c r="BG102" i="14"/>
  <c r="BH102" i="14"/>
  <c r="BI102" i="14"/>
  <c r="BJ102" i="14"/>
  <c r="BK102" i="14"/>
  <c r="BL102" i="14"/>
  <c r="BD103" i="14"/>
  <c r="BE103" i="14"/>
  <c r="BF103" i="14"/>
  <c r="BG103" i="14"/>
  <c r="BH103" i="14"/>
  <c r="BI103" i="14"/>
  <c r="BJ103" i="14"/>
  <c r="BK103" i="14"/>
  <c r="BL103" i="14"/>
  <c r="BD104" i="14"/>
  <c r="BE104" i="14"/>
  <c r="BF104" i="14"/>
  <c r="BG104" i="14"/>
  <c r="BH104" i="14"/>
  <c r="BI104" i="14"/>
  <c r="BJ104" i="14"/>
  <c r="BK104" i="14"/>
  <c r="BL104" i="14"/>
  <c r="BD105" i="14"/>
  <c r="BE105" i="14"/>
  <c r="BF105" i="14"/>
  <c r="BG105" i="14"/>
  <c r="BH105" i="14"/>
  <c r="BI105" i="14"/>
  <c r="BJ105" i="14"/>
  <c r="BK105" i="14"/>
  <c r="BL105" i="14"/>
  <c r="BD106" i="14"/>
  <c r="BE106" i="14"/>
  <c r="BF106" i="14"/>
  <c r="BG106" i="14"/>
  <c r="BH106" i="14"/>
  <c r="BI106" i="14"/>
  <c r="BJ106" i="14"/>
  <c r="BK106" i="14"/>
  <c r="BL106" i="14"/>
  <c r="BD107" i="14"/>
  <c r="BE107" i="14"/>
  <c r="BF107" i="14"/>
  <c r="BG107" i="14"/>
  <c r="BH107" i="14"/>
  <c r="BI107" i="14"/>
  <c r="BJ107" i="14"/>
  <c r="BK107" i="14"/>
  <c r="BL107" i="14"/>
  <c r="BD108" i="14"/>
  <c r="BE108" i="14"/>
  <c r="BF108" i="14"/>
  <c r="BG108" i="14"/>
  <c r="BH108" i="14"/>
  <c r="BI108" i="14"/>
  <c r="BJ108" i="14"/>
  <c r="BK108" i="14"/>
  <c r="BL108" i="14"/>
  <c r="BD109" i="14"/>
  <c r="BE109" i="14"/>
  <c r="BF109" i="14"/>
  <c r="BG109" i="14"/>
  <c r="BH109" i="14"/>
  <c r="BI109" i="14"/>
  <c r="BJ109" i="14"/>
  <c r="BK109" i="14"/>
  <c r="BL109" i="14"/>
  <c r="BD110" i="14"/>
  <c r="BE110" i="14"/>
  <c r="BF110" i="14"/>
  <c r="BG110" i="14"/>
  <c r="BH110" i="14"/>
  <c r="BI110" i="14"/>
  <c r="BJ110" i="14"/>
  <c r="BK110" i="14"/>
  <c r="BL110" i="14"/>
  <c r="BD131" i="14"/>
  <c r="BE131" i="14"/>
  <c r="BF131" i="14"/>
  <c r="BG131" i="14"/>
  <c r="BH131" i="14"/>
  <c r="BI131" i="14"/>
  <c r="BJ131" i="14"/>
  <c r="BK131" i="14"/>
  <c r="BL131" i="14"/>
  <c r="BD132" i="14"/>
  <c r="BE132" i="14"/>
  <c r="BF132" i="14"/>
  <c r="BG132" i="14"/>
  <c r="BH132" i="14"/>
  <c r="BI132" i="14"/>
  <c r="BJ132" i="14"/>
  <c r="BK132" i="14"/>
  <c r="BL132" i="14"/>
  <c r="BD133" i="14"/>
  <c r="BE133" i="14"/>
  <c r="BF133" i="14"/>
  <c r="BG133" i="14"/>
  <c r="BH133" i="14"/>
  <c r="BI133" i="14"/>
  <c r="BJ133" i="14"/>
  <c r="BK133" i="14"/>
  <c r="BL133" i="14"/>
  <c r="BD134" i="14"/>
  <c r="BE134" i="14"/>
  <c r="BF134" i="14"/>
  <c r="BG134" i="14"/>
  <c r="BH134" i="14"/>
  <c r="BI134" i="14"/>
  <c r="BJ134" i="14"/>
  <c r="BK134" i="14"/>
  <c r="BL134" i="14"/>
  <c r="BD135" i="14"/>
  <c r="BE135" i="14"/>
  <c r="BF135" i="14"/>
  <c r="BG135" i="14"/>
  <c r="BH135" i="14"/>
  <c r="BI135" i="14"/>
  <c r="BJ135" i="14"/>
  <c r="BK135" i="14"/>
  <c r="BL135" i="14"/>
  <c r="BD136" i="14"/>
  <c r="BE136" i="14"/>
  <c r="BF136" i="14"/>
  <c r="BG136" i="14"/>
  <c r="BH136" i="14"/>
  <c r="BI136" i="14"/>
  <c r="BJ136" i="14"/>
  <c r="BK136" i="14"/>
  <c r="BL136" i="14"/>
  <c r="BD137" i="14"/>
  <c r="BE137" i="14"/>
  <c r="BF137" i="14"/>
  <c r="BG137" i="14"/>
  <c r="BH137" i="14"/>
  <c r="BI137" i="14"/>
  <c r="BJ137" i="14"/>
  <c r="BK137" i="14"/>
  <c r="BL137" i="14"/>
  <c r="BD138" i="14"/>
  <c r="BE138" i="14"/>
  <c r="BF138" i="14"/>
  <c r="BG138" i="14"/>
  <c r="BH138" i="14"/>
  <c r="BI138" i="14"/>
  <c r="BJ138" i="14"/>
  <c r="BK138" i="14"/>
  <c r="BL138" i="14"/>
  <c r="BD139" i="14"/>
  <c r="BE139" i="14"/>
  <c r="BF139" i="14"/>
  <c r="BG139" i="14"/>
  <c r="BH139" i="14"/>
  <c r="BI139" i="14"/>
  <c r="BJ139" i="14"/>
  <c r="BK139" i="14"/>
  <c r="BL139" i="14"/>
  <c r="BD159" i="14"/>
  <c r="BE159" i="14"/>
  <c r="BF159" i="14"/>
  <c r="BG159" i="14"/>
  <c r="BH159" i="14"/>
  <c r="BI159" i="14"/>
  <c r="BJ159" i="14"/>
  <c r="BK159" i="14"/>
  <c r="BL159" i="14"/>
  <c r="BD160" i="14"/>
  <c r="BE160" i="14"/>
  <c r="BF160" i="14"/>
  <c r="BG160" i="14"/>
  <c r="BH160" i="14"/>
  <c r="BI160" i="14"/>
  <c r="BJ160" i="14"/>
  <c r="BK160" i="14"/>
  <c r="BL160" i="14"/>
  <c r="BD161" i="14"/>
  <c r="BE161" i="14"/>
  <c r="BF161" i="14"/>
  <c r="BG161" i="14"/>
  <c r="BH161" i="14"/>
  <c r="BI161" i="14"/>
  <c r="BJ161" i="14"/>
  <c r="BK161" i="14"/>
  <c r="BL161" i="14"/>
  <c r="BD162" i="14"/>
  <c r="BE162" i="14"/>
  <c r="BF162" i="14"/>
  <c r="BG162" i="14"/>
  <c r="BH162" i="14"/>
  <c r="BI162" i="14"/>
  <c r="BJ162" i="14"/>
  <c r="BK162" i="14"/>
  <c r="BL162" i="14"/>
  <c r="BD163" i="14"/>
  <c r="BE163" i="14"/>
  <c r="BF163" i="14"/>
  <c r="BG163" i="14"/>
  <c r="BH163" i="14"/>
  <c r="BI163" i="14"/>
  <c r="BJ163" i="14"/>
  <c r="BK163" i="14"/>
  <c r="BL163" i="14"/>
  <c r="BD164" i="14"/>
  <c r="BE164" i="14"/>
  <c r="BF164" i="14"/>
  <c r="BG164" i="14"/>
  <c r="BH164" i="14"/>
  <c r="BI164" i="14"/>
  <c r="BJ164" i="14"/>
  <c r="BK164" i="14"/>
  <c r="BL164" i="14"/>
  <c r="BD165" i="14"/>
  <c r="BE165" i="14"/>
  <c r="BF165" i="14"/>
  <c r="BG165" i="14"/>
  <c r="BH165" i="14"/>
  <c r="BI165" i="14"/>
  <c r="BJ165" i="14"/>
  <c r="BK165" i="14"/>
  <c r="BL165" i="14"/>
  <c r="BD166" i="14"/>
  <c r="BE166" i="14"/>
  <c r="BF166" i="14"/>
  <c r="BG166" i="14"/>
  <c r="BH166" i="14"/>
  <c r="BI166" i="14"/>
  <c r="BJ166" i="14"/>
  <c r="BK166" i="14"/>
  <c r="BL166" i="14"/>
  <c r="BD167" i="14"/>
  <c r="BE167" i="14"/>
  <c r="BF167" i="14"/>
  <c r="BG167" i="14"/>
  <c r="BH167" i="14"/>
  <c r="BI167" i="14"/>
  <c r="BJ167" i="14"/>
  <c r="BK167" i="14"/>
  <c r="BL167" i="14"/>
  <c r="BD187" i="14"/>
  <c r="BE187" i="14"/>
  <c r="BF187" i="14"/>
  <c r="BG187" i="14"/>
  <c r="BH187" i="14"/>
  <c r="BI187" i="14"/>
  <c r="BJ187" i="14"/>
  <c r="BK187" i="14"/>
  <c r="BL187" i="14"/>
  <c r="BD188" i="14"/>
  <c r="BE188" i="14"/>
  <c r="BF188" i="14"/>
  <c r="BG188" i="14"/>
  <c r="BH188" i="14"/>
  <c r="BI188" i="14"/>
  <c r="BJ188" i="14"/>
  <c r="BK188" i="14"/>
  <c r="BL188" i="14"/>
  <c r="BD189" i="14"/>
  <c r="BE189" i="14"/>
  <c r="BF189" i="14"/>
  <c r="BG189" i="14"/>
  <c r="BH189" i="14"/>
  <c r="BI189" i="14"/>
  <c r="BJ189" i="14"/>
  <c r="BK189" i="14"/>
  <c r="BL189" i="14"/>
  <c r="BD190" i="14"/>
  <c r="BE190" i="14"/>
  <c r="BF190" i="14"/>
  <c r="BG190" i="14"/>
  <c r="BH190" i="14"/>
  <c r="BI190" i="14"/>
  <c r="BJ190" i="14"/>
  <c r="BK190" i="14"/>
  <c r="BL190" i="14"/>
  <c r="BD191" i="14"/>
  <c r="BE191" i="14"/>
  <c r="BF191" i="14"/>
  <c r="BG191" i="14"/>
  <c r="BH191" i="14"/>
  <c r="BI191" i="14"/>
  <c r="BJ191" i="14"/>
  <c r="BK191" i="14"/>
  <c r="BL191" i="14"/>
  <c r="BD192" i="14"/>
  <c r="BE192" i="14"/>
  <c r="BF192" i="14"/>
  <c r="BG192" i="14"/>
  <c r="BH192" i="14"/>
  <c r="BI192" i="14"/>
  <c r="BJ192" i="14"/>
  <c r="BK192" i="14"/>
  <c r="BL192" i="14"/>
  <c r="BD193" i="14"/>
  <c r="BE193" i="14"/>
  <c r="BF193" i="14"/>
  <c r="BG193" i="14"/>
  <c r="BH193" i="14"/>
  <c r="BI193" i="14"/>
  <c r="BJ193" i="14"/>
  <c r="BK193" i="14"/>
  <c r="BL193" i="14"/>
  <c r="BD194" i="14"/>
  <c r="BE194" i="14"/>
  <c r="BF194" i="14"/>
  <c r="BG194" i="14"/>
  <c r="BH194" i="14"/>
  <c r="BI194" i="14"/>
  <c r="BJ194" i="14"/>
  <c r="BK194" i="14"/>
  <c r="BL194" i="14"/>
  <c r="BD195" i="14"/>
  <c r="BE195" i="14"/>
  <c r="BF195" i="14"/>
  <c r="BG195" i="14"/>
  <c r="BH195" i="14"/>
  <c r="BI195" i="14"/>
  <c r="BJ195" i="14"/>
  <c r="BK195" i="14"/>
  <c r="BL195" i="14"/>
  <c r="BD215" i="14"/>
  <c r="BE215" i="14"/>
  <c r="BF215" i="14"/>
  <c r="BG215" i="14"/>
  <c r="BH215" i="14"/>
  <c r="BI215" i="14"/>
  <c r="BJ215" i="14"/>
  <c r="BK215" i="14"/>
  <c r="BL215" i="14"/>
  <c r="BD216" i="14"/>
  <c r="BE216" i="14"/>
  <c r="BF216" i="14"/>
  <c r="BG216" i="14"/>
  <c r="BH216" i="14"/>
  <c r="BI216" i="14"/>
  <c r="BJ216" i="14"/>
  <c r="BK216" i="14"/>
  <c r="BL216" i="14"/>
  <c r="BD217" i="14"/>
  <c r="BE217" i="14"/>
  <c r="BF217" i="14"/>
  <c r="BG217" i="14"/>
  <c r="BH217" i="14"/>
  <c r="BI217" i="14"/>
  <c r="BJ217" i="14"/>
  <c r="BK217" i="14"/>
  <c r="BL217" i="14"/>
  <c r="BD218" i="14"/>
  <c r="BE218" i="14"/>
  <c r="BF218" i="14"/>
  <c r="BG218" i="14"/>
  <c r="BH218" i="14"/>
  <c r="BI218" i="14"/>
  <c r="BJ218" i="14"/>
  <c r="BK218" i="14"/>
  <c r="BL218" i="14"/>
  <c r="BD219" i="14"/>
  <c r="BE219" i="14"/>
  <c r="BF219" i="14"/>
  <c r="BG219" i="14"/>
  <c r="BH219" i="14"/>
  <c r="BI219" i="14"/>
  <c r="BJ219" i="14"/>
  <c r="BK219" i="14"/>
  <c r="BL219" i="14"/>
  <c r="BD220" i="14"/>
  <c r="BE220" i="14"/>
  <c r="BF220" i="14"/>
  <c r="BG220" i="14"/>
  <c r="BH220" i="14"/>
  <c r="BI220" i="14"/>
  <c r="BJ220" i="14"/>
  <c r="BK220" i="14"/>
  <c r="BL220" i="14"/>
  <c r="BD221" i="14"/>
  <c r="BE221" i="14"/>
  <c r="BF221" i="14"/>
  <c r="BG221" i="14"/>
  <c r="BH221" i="14"/>
  <c r="BI221" i="14"/>
  <c r="BJ221" i="14"/>
  <c r="BK221" i="14"/>
  <c r="BL221" i="14"/>
  <c r="BD222" i="14"/>
  <c r="BE222" i="14"/>
  <c r="BF222" i="14"/>
  <c r="BG222" i="14"/>
  <c r="BH222" i="14"/>
  <c r="BI222" i="14"/>
  <c r="BJ222" i="14"/>
  <c r="BK222" i="14"/>
  <c r="BL222" i="14"/>
  <c r="BD223" i="14"/>
  <c r="BE223" i="14"/>
  <c r="BF223" i="14"/>
  <c r="BG223" i="14"/>
  <c r="BH223" i="14"/>
  <c r="BI223" i="14"/>
  <c r="BJ223" i="14"/>
  <c r="BK223" i="14"/>
  <c r="BL223" i="14"/>
  <c r="BA242" i="14"/>
  <c r="BD251" i="14"/>
  <c r="BE251" i="14"/>
  <c r="BF251" i="14"/>
  <c r="BG251" i="14"/>
  <c r="BH251" i="14"/>
  <c r="BI251" i="14"/>
  <c r="BJ251" i="14"/>
  <c r="BK251" i="14"/>
  <c r="BL251" i="14"/>
  <c r="BD253" i="14"/>
  <c r="BE253" i="14"/>
  <c r="BF253" i="14"/>
  <c r="BG253" i="14"/>
  <c r="BH253" i="14"/>
  <c r="BI253" i="14"/>
  <c r="BJ253" i="14"/>
  <c r="BK253" i="14"/>
  <c r="BL253" i="14"/>
  <c r="BD254" i="14"/>
  <c r="BE254" i="14"/>
  <c r="BF254" i="14"/>
  <c r="BG254" i="14"/>
  <c r="BH254" i="14"/>
  <c r="BI254" i="14"/>
  <c r="BJ254" i="14"/>
  <c r="BK254" i="14"/>
  <c r="BL254" i="14"/>
  <c r="BD255" i="14"/>
  <c r="BE255" i="14"/>
  <c r="BF255" i="14"/>
  <c r="BG255" i="14"/>
  <c r="BH255" i="14"/>
  <c r="BI255" i="14"/>
  <c r="BJ255" i="14"/>
  <c r="BK255" i="14"/>
  <c r="BL255" i="14"/>
  <c r="BD256" i="14"/>
  <c r="BE256" i="14"/>
  <c r="BF256" i="14"/>
  <c r="BG256" i="14"/>
  <c r="BH256" i="14"/>
  <c r="BI256" i="14"/>
  <c r="BJ256" i="14"/>
  <c r="BK256" i="14"/>
  <c r="BL256" i="14"/>
  <c r="BD257" i="14"/>
  <c r="BE257" i="14"/>
  <c r="BF257" i="14"/>
  <c r="BG257" i="14"/>
  <c r="BH257" i="14"/>
  <c r="BI257" i="14"/>
  <c r="BJ257" i="14"/>
  <c r="BK257" i="14"/>
  <c r="BL257" i="14"/>
  <c r="BD258" i="14"/>
  <c r="BE258" i="14"/>
  <c r="BF258" i="14"/>
  <c r="BG258" i="14"/>
  <c r="BH258" i="14"/>
  <c r="BI258" i="14"/>
  <c r="BJ258" i="14"/>
  <c r="BK258" i="14"/>
  <c r="BL258" i="14"/>
  <c r="BD259" i="14"/>
  <c r="BE259" i="14"/>
  <c r="BF259" i="14"/>
  <c r="BG259" i="14"/>
  <c r="BH259" i="14"/>
  <c r="BI259" i="14"/>
  <c r="BJ259" i="14"/>
  <c r="BK259" i="14"/>
  <c r="BL259" i="14"/>
  <c r="BD260" i="14"/>
  <c r="BE260" i="14"/>
  <c r="BF260" i="14"/>
  <c r="BG260" i="14"/>
  <c r="BH260" i="14"/>
  <c r="BI260" i="14"/>
  <c r="BJ260" i="14"/>
  <c r="BK260" i="14"/>
  <c r="BL260" i="14"/>
  <c r="BD261" i="14"/>
  <c r="BE261" i="14"/>
  <c r="BF261" i="14"/>
  <c r="BG261" i="14"/>
  <c r="BH261" i="14"/>
  <c r="BI261" i="14"/>
  <c r="BJ261" i="14"/>
  <c r="BK261" i="14"/>
  <c r="BL261" i="14"/>
  <c r="BD281" i="14"/>
  <c r="BE281" i="14"/>
  <c r="BF281" i="14"/>
  <c r="BG281" i="14"/>
  <c r="BH281" i="14"/>
  <c r="BI281" i="14"/>
  <c r="BJ281" i="14"/>
  <c r="BK281" i="14"/>
  <c r="BL281" i="14"/>
  <c r="BD282" i="14"/>
  <c r="BE282" i="14"/>
  <c r="BF282" i="14"/>
  <c r="BG282" i="14"/>
  <c r="BH282" i="14"/>
  <c r="BI282" i="14"/>
  <c r="BJ282" i="14"/>
  <c r="BK282" i="14"/>
  <c r="BL282" i="14"/>
  <c r="BD283" i="14"/>
  <c r="BE283" i="14"/>
  <c r="BF283" i="14"/>
  <c r="BG283" i="14"/>
  <c r="BH283" i="14"/>
  <c r="BI283" i="14"/>
  <c r="BJ283" i="14"/>
  <c r="BK283" i="14"/>
  <c r="BL283" i="14"/>
  <c r="BD284" i="14"/>
  <c r="BE284" i="14"/>
  <c r="BF284" i="14"/>
  <c r="BG284" i="14"/>
  <c r="BH284" i="14"/>
  <c r="BI284" i="14"/>
  <c r="BJ284" i="14"/>
  <c r="BK284" i="14"/>
  <c r="BL284" i="14"/>
  <c r="BD285" i="14"/>
  <c r="BE285" i="14"/>
  <c r="BF285" i="14"/>
  <c r="BG285" i="14"/>
  <c r="BH285" i="14"/>
  <c r="BI285" i="14"/>
  <c r="BJ285" i="14"/>
  <c r="BK285" i="14"/>
  <c r="BL285" i="14"/>
  <c r="BD286" i="14"/>
  <c r="BE286" i="14"/>
  <c r="BF286" i="14"/>
  <c r="BG286" i="14"/>
  <c r="BH286" i="14"/>
  <c r="BI286" i="14"/>
  <c r="BJ286" i="14"/>
  <c r="BK286" i="14"/>
  <c r="BL286" i="14"/>
  <c r="BD287" i="14"/>
  <c r="BE287" i="14"/>
  <c r="BF287" i="14"/>
  <c r="BG287" i="14"/>
  <c r="BH287" i="14"/>
  <c r="BI287" i="14"/>
  <c r="BJ287" i="14"/>
  <c r="BK287" i="14"/>
  <c r="BL287" i="14"/>
  <c r="BD288" i="14"/>
  <c r="BE288" i="14"/>
  <c r="BF288" i="14"/>
  <c r="BG288" i="14"/>
  <c r="BH288" i="14"/>
  <c r="BI288" i="14"/>
  <c r="BJ288" i="14"/>
  <c r="BK288" i="14"/>
  <c r="BL288" i="14"/>
  <c r="BD289" i="14"/>
  <c r="BE289" i="14"/>
  <c r="BF289" i="14"/>
  <c r="BG289" i="14"/>
  <c r="BH289" i="14"/>
  <c r="BI289" i="14"/>
  <c r="BJ289" i="14"/>
  <c r="BK289" i="14"/>
  <c r="BL289" i="14"/>
  <c r="BD309" i="14"/>
  <c r="BE309" i="14"/>
  <c r="BF309" i="14"/>
  <c r="BG309" i="14"/>
  <c r="BH309" i="14"/>
  <c r="BI309" i="14"/>
  <c r="BJ309" i="14"/>
  <c r="BK309" i="14"/>
  <c r="BL309" i="14"/>
  <c r="BD310" i="14"/>
  <c r="BE310" i="14"/>
  <c r="BF310" i="14"/>
  <c r="BG310" i="14"/>
  <c r="BH310" i="14"/>
  <c r="BI310" i="14"/>
  <c r="BJ310" i="14"/>
  <c r="BK310" i="14"/>
  <c r="BL310" i="14"/>
  <c r="BD311" i="14"/>
  <c r="BE311" i="14"/>
  <c r="BF311" i="14"/>
  <c r="BG311" i="14"/>
  <c r="BH311" i="14"/>
  <c r="BI311" i="14"/>
  <c r="BJ311" i="14"/>
  <c r="BK311" i="14"/>
  <c r="BL311" i="14"/>
  <c r="BD312" i="14"/>
  <c r="BE312" i="14"/>
  <c r="BF312" i="14"/>
  <c r="BG312" i="14"/>
  <c r="BH312" i="14"/>
  <c r="BI312" i="14"/>
  <c r="BJ312" i="14"/>
  <c r="BK312" i="14"/>
  <c r="BL312" i="14"/>
  <c r="BD313" i="14"/>
  <c r="BE313" i="14"/>
  <c r="BF313" i="14"/>
  <c r="BG313" i="14"/>
  <c r="BH313" i="14"/>
  <c r="BI313" i="14"/>
  <c r="BJ313" i="14"/>
  <c r="BK313" i="14"/>
  <c r="BL313" i="14"/>
  <c r="BD314" i="14"/>
  <c r="BE314" i="14"/>
  <c r="BF314" i="14"/>
  <c r="BG314" i="14"/>
  <c r="BH314" i="14"/>
  <c r="BI314" i="14"/>
  <c r="BJ314" i="14"/>
  <c r="BK314" i="14"/>
  <c r="BL314" i="14"/>
  <c r="BD315" i="14"/>
  <c r="BE315" i="14"/>
  <c r="BF315" i="14"/>
  <c r="BG315" i="14"/>
  <c r="BH315" i="14"/>
  <c r="BI315" i="14"/>
  <c r="BJ315" i="14"/>
  <c r="BK315" i="14"/>
  <c r="BL315" i="14"/>
  <c r="BD316" i="14"/>
  <c r="BE316" i="14"/>
  <c r="BF316" i="14"/>
  <c r="BG316" i="14"/>
  <c r="BH316" i="14"/>
  <c r="BI316" i="14"/>
  <c r="BJ316" i="14"/>
  <c r="BK316" i="14"/>
  <c r="BL316" i="14"/>
  <c r="BD317" i="14"/>
  <c r="BE317" i="14"/>
  <c r="BF317" i="14"/>
  <c r="BG317" i="14"/>
  <c r="BH317" i="14"/>
  <c r="BI317" i="14"/>
  <c r="BJ317" i="14"/>
  <c r="BK317" i="14"/>
  <c r="BL317" i="14"/>
  <c r="BD337" i="14"/>
  <c r="BE337" i="14"/>
  <c r="BF337" i="14"/>
  <c r="BG337" i="14"/>
  <c r="BH337" i="14"/>
  <c r="BI337" i="14"/>
  <c r="BJ337" i="14"/>
  <c r="BK337" i="14"/>
  <c r="BL337" i="14"/>
  <c r="BD338" i="14"/>
  <c r="BE338" i="14"/>
  <c r="BF338" i="14"/>
  <c r="BG338" i="14"/>
  <c r="BH338" i="14"/>
  <c r="BI338" i="14"/>
  <c r="BJ338" i="14"/>
  <c r="BK338" i="14"/>
  <c r="BL338" i="14"/>
  <c r="BD339" i="14"/>
  <c r="BE339" i="14"/>
  <c r="BF339" i="14"/>
  <c r="BG339" i="14"/>
  <c r="BH339" i="14"/>
  <c r="BI339" i="14"/>
  <c r="BJ339" i="14"/>
  <c r="BK339" i="14"/>
  <c r="BL339" i="14"/>
  <c r="BD340" i="14"/>
  <c r="BE340" i="14"/>
  <c r="BF340" i="14"/>
  <c r="BG340" i="14"/>
  <c r="BH340" i="14"/>
  <c r="BI340" i="14"/>
  <c r="BJ340" i="14"/>
  <c r="BK340" i="14"/>
  <c r="BL340" i="14"/>
  <c r="BD341" i="14"/>
  <c r="BE341" i="14"/>
  <c r="BF341" i="14"/>
  <c r="BG341" i="14"/>
  <c r="BH341" i="14"/>
  <c r="BI341" i="14"/>
  <c r="BJ341" i="14"/>
  <c r="BK341" i="14"/>
  <c r="BL341" i="14"/>
  <c r="BD342" i="14"/>
  <c r="BE342" i="14"/>
  <c r="BF342" i="14"/>
  <c r="BG342" i="14"/>
  <c r="BH342" i="14"/>
  <c r="BI342" i="14"/>
  <c r="BJ342" i="14"/>
  <c r="BK342" i="14"/>
  <c r="BL342" i="14"/>
  <c r="BD343" i="14"/>
  <c r="BE343" i="14"/>
  <c r="BF343" i="14"/>
  <c r="BG343" i="14"/>
  <c r="BH343" i="14"/>
  <c r="BI343" i="14"/>
  <c r="BJ343" i="14"/>
  <c r="BK343" i="14"/>
  <c r="BL343" i="14"/>
  <c r="BD344" i="14"/>
  <c r="BE344" i="14"/>
  <c r="BF344" i="14"/>
  <c r="BG344" i="14"/>
  <c r="BH344" i="14"/>
  <c r="BI344" i="14"/>
  <c r="BJ344" i="14"/>
  <c r="BK344" i="14"/>
  <c r="BL344" i="14"/>
  <c r="BD345" i="14"/>
  <c r="BE345" i="14"/>
  <c r="BF345" i="14"/>
  <c r="BG345" i="14"/>
  <c r="BH345" i="14"/>
  <c r="BI345" i="14"/>
  <c r="BJ345" i="14"/>
  <c r="BK345" i="14"/>
  <c r="BL345" i="14"/>
  <c r="BA364" i="14"/>
  <c r="BD373" i="14"/>
  <c r="BE373" i="14"/>
  <c r="BF373" i="14"/>
  <c r="BG373" i="14"/>
  <c r="BH373" i="14"/>
  <c r="BI373" i="14"/>
  <c r="BJ373" i="14"/>
  <c r="BK373" i="14"/>
  <c r="BL373" i="14"/>
  <c r="BD375" i="14"/>
  <c r="BE375" i="14"/>
  <c r="BF375" i="14"/>
  <c r="BG375" i="14"/>
  <c r="BH375" i="14"/>
  <c r="BI375" i="14"/>
  <c r="BJ375" i="14"/>
  <c r="BK375" i="14"/>
  <c r="BL375" i="14"/>
  <c r="BD376" i="14"/>
  <c r="BE376" i="14"/>
  <c r="BF376" i="14"/>
  <c r="BG376" i="14"/>
  <c r="BH376" i="14"/>
  <c r="BI376" i="14"/>
  <c r="BJ376" i="14"/>
  <c r="BK376" i="14"/>
  <c r="BL376" i="14"/>
  <c r="BD377" i="14"/>
  <c r="BE377" i="14"/>
  <c r="BF377" i="14"/>
  <c r="BG377" i="14"/>
  <c r="BH377" i="14"/>
  <c r="BI377" i="14"/>
  <c r="BJ377" i="14"/>
  <c r="BK377" i="14"/>
  <c r="BL377" i="14"/>
  <c r="BD378" i="14"/>
  <c r="BE378" i="14"/>
  <c r="BF378" i="14"/>
  <c r="BG378" i="14"/>
  <c r="BH378" i="14"/>
  <c r="BI378" i="14"/>
  <c r="BJ378" i="14"/>
  <c r="BK378" i="14"/>
  <c r="BL378" i="14"/>
  <c r="BD379" i="14"/>
  <c r="BE379" i="14"/>
  <c r="BF379" i="14"/>
  <c r="BG379" i="14"/>
  <c r="BH379" i="14"/>
  <c r="BI379" i="14"/>
  <c r="BJ379" i="14"/>
  <c r="BK379" i="14"/>
  <c r="BL379" i="14"/>
  <c r="BD380" i="14"/>
  <c r="BE380" i="14"/>
  <c r="BF380" i="14"/>
  <c r="BG380" i="14"/>
  <c r="BH380" i="14"/>
  <c r="BI380" i="14"/>
  <c r="BJ380" i="14"/>
  <c r="BK380" i="14"/>
  <c r="BL380" i="14"/>
  <c r="BD381" i="14"/>
  <c r="BE381" i="14"/>
  <c r="BF381" i="14"/>
  <c r="BG381" i="14"/>
  <c r="BH381" i="14"/>
  <c r="BI381" i="14"/>
  <c r="BJ381" i="14"/>
  <c r="BK381" i="14"/>
  <c r="BL381" i="14"/>
  <c r="BD382" i="14"/>
  <c r="BE382" i="14"/>
  <c r="BF382" i="14"/>
  <c r="BG382" i="14"/>
  <c r="BH382" i="14"/>
  <c r="BI382" i="14"/>
  <c r="BJ382" i="14"/>
  <c r="BK382" i="14"/>
  <c r="BL382" i="14"/>
  <c r="BD383" i="14"/>
  <c r="BE383" i="14"/>
  <c r="BF383" i="14"/>
  <c r="BG383" i="14"/>
  <c r="BH383" i="14"/>
  <c r="BI383" i="14"/>
  <c r="BJ383" i="14"/>
  <c r="BK383" i="14"/>
  <c r="BL383" i="14"/>
  <c r="BD403" i="14"/>
  <c r="BE403" i="14"/>
  <c r="BF403" i="14"/>
  <c r="BG403" i="14"/>
  <c r="BH403" i="14"/>
  <c r="BI403" i="14"/>
  <c r="BJ403" i="14"/>
  <c r="BK403" i="14"/>
  <c r="BL403" i="14"/>
  <c r="BD404" i="14"/>
  <c r="BE404" i="14"/>
  <c r="BF404" i="14"/>
  <c r="BG404" i="14"/>
  <c r="BH404" i="14"/>
  <c r="BI404" i="14"/>
  <c r="BJ404" i="14"/>
  <c r="BK404" i="14"/>
  <c r="BL404" i="14"/>
  <c r="BD405" i="14"/>
  <c r="BE405" i="14"/>
  <c r="BF405" i="14"/>
  <c r="BG405" i="14"/>
  <c r="BH405" i="14"/>
  <c r="BI405" i="14"/>
  <c r="BJ405" i="14"/>
  <c r="BK405" i="14"/>
  <c r="BL405" i="14"/>
  <c r="BD406" i="14"/>
  <c r="BE406" i="14"/>
  <c r="BF406" i="14"/>
  <c r="BG406" i="14"/>
  <c r="BH406" i="14"/>
  <c r="BI406" i="14"/>
  <c r="BJ406" i="14"/>
  <c r="BK406" i="14"/>
  <c r="BL406" i="14"/>
  <c r="BD407" i="14"/>
  <c r="BE407" i="14"/>
  <c r="BF407" i="14"/>
  <c r="BG407" i="14"/>
  <c r="BH407" i="14"/>
  <c r="BI407" i="14"/>
  <c r="BJ407" i="14"/>
  <c r="BK407" i="14"/>
  <c r="BL407" i="14"/>
  <c r="BD408" i="14"/>
  <c r="BE408" i="14"/>
  <c r="BF408" i="14"/>
  <c r="BG408" i="14"/>
  <c r="BH408" i="14"/>
  <c r="BI408" i="14"/>
  <c r="BJ408" i="14"/>
  <c r="BK408" i="14"/>
  <c r="BL408" i="14"/>
  <c r="BD409" i="14"/>
  <c r="BE409" i="14"/>
  <c r="BF409" i="14"/>
  <c r="BG409" i="14"/>
  <c r="BH409" i="14"/>
  <c r="BI409" i="14"/>
  <c r="BJ409" i="14"/>
  <c r="BK409" i="14"/>
  <c r="BL409" i="14"/>
  <c r="BD410" i="14"/>
  <c r="BE410" i="14"/>
  <c r="BF410" i="14"/>
  <c r="BG410" i="14"/>
  <c r="BH410" i="14"/>
  <c r="BI410" i="14"/>
  <c r="BJ410" i="14"/>
  <c r="BK410" i="14"/>
  <c r="BL410" i="14"/>
  <c r="BD411" i="14"/>
  <c r="BE411" i="14"/>
  <c r="BF411" i="14"/>
  <c r="BG411" i="14"/>
  <c r="BH411" i="14"/>
  <c r="BI411" i="14"/>
  <c r="BJ411" i="14"/>
  <c r="BK411" i="14"/>
  <c r="BL411" i="14"/>
  <c r="BD431" i="14"/>
  <c r="BE431" i="14"/>
  <c r="BF431" i="14"/>
  <c r="BG431" i="14"/>
  <c r="BH431" i="14"/>
  <c r="BI431" i="14"/>
  <c r="BJ431" i="14"/>
  <c r="BK431" i="14"/>
  <c r="BL431" i="14"/>
  <c r="BD432" i="14"/>
  <c r="BE432" i="14"/>
  <c r="BF432" i="14"/>
  <c r="BG432" i="14"/>
  <c r="BH432" i="14"/>
  <c r="BI432" i="14"/>
  <c r="BJ432" i="14"/>
  <c r="BK432" i="14"/>
  <c r="BL432" i="14"/>
  <c r="BD433" i="14"/>
  <c r="BE433" i="14"/>
  <c r="BF433" i="14"/>
  <c r="BG433" i="14"/>
  <c r="BH433" i="14"/>
  <c r="BI433" i="14"/>
  <c r="BJ433" i="14"/>
  <c r="BK433" i="14"/>
  <c r="BL433" i="14"/>
  <c r="BD434" i="14"/>
  <c r="BE434" i="14"/>
  <c r="BF434" i="14"/>
  <c r="BG434" i="14"/>
  <c r="BH434" i="14"/>
  <c r="BI434" i="14"/>
  <c r="BJ434" i="14"/>
  <c r="BK434" i="14"/>
  <c r="BL434" i="14"/>
  <c r="BD435" i="14"/>
  <c r="BE435" i="14"/>
  <c r="BF435" i="14"/>
  <c r="BG435" i="14"/>
  <c r="BH435" i="14"/>
  <c r="BI435" i="14"/>
  <c r="BJ435" i="14"/>
  <c r="BK435" i="14"/>
  <c r="BL435" i="14"/>
  <c r="BD459" i="14"/>
  <c r="BE459" i="14"/>
  <c r="BF459" i="14"/>
  <c r="BG459" i="14"/>
  <c r="BH459" i="14"/>
  <c r="BI459" i="14"/>
  <c r="BJ459" i="14"/>
  <c r="BK459" i="14"/>
  <c r="BL459" i="14"/>
  <c r="BD460" i="14"/>
  <c r="BE460" i="14"/>
  <c r="BF460" i="14"/>
  <c r="BG460" i="14"/>
  <c r="BH460" i="14"/>
  <c r="BI460" i="14"/>
  <c r="BJ460" i="14"/>
  <c r="BK460" i="14"/>
  <c r="BL460" i="14"/>
  <c r="BD461" i="14"/>
  <c r="BE461" i="14"/>
  <c r="BF461" i="14"/>
  <c r="BG461" i="14"/>
  <c r="BH461" i="14"/>
  <c r="BI461" i="14"/>
  <c r="BJ461" i="14"/>
  <c r="BK461" i="14"/>
  <c r="BL461" i="14"/>
  <c r="BD462" i="14"/>
  <c r="BE462" i="14"/>
  <c r="BF462" i="14"/>
  <c r="BG462" i="14"/>
  <c r="BH462" i="14"/>
  <c r="BI462" i="14"/>
  <c r="BJ462" i="14"/>
  <c r="BK462" i="14"/>
  <c r="BL462" i="14"/>
  <c r="BD463" i="14"/>
  <c r="BE463" i="14"/>
  <c r="BF463" i="14"/>
  <c r="BG463" i="14"/>
  <c r="BH463" i="14"/>
  <c r="BI463" i="14"/>
  <c r="BJ463" i="14"/>
  <c r="BK463" i="14"/>
  <c r="BL463" i="14"/>
  <c r="BD464" i="14"/>
  <c r="BE464" i="14"/>
  <c r="BF464" i="14"/>
  <c r="BG464" i="14"/>
  <c r="BH464" i="14"/>
  <c r="BI464" i="14"/>
  <c r="BJ464" i="14"/>
  <c r="BK464" i="14"/>
  <c r="BL464" i="14"/>
  <c r="BD465" i="14"/>
  <c r="BE465" i="14"/>
  <c r="BF465" i="14"/>
  <c r="BG465" i="14"/>
  <c r="BH465" i="14"/>
  <c r="BI465" i="14"/>
  <c r="BJ465" i="14"/>
  <c r="BK465" i="14"/>
  <c r="BL465" i="14"/>
  <c r="BD466" i="14"/>
  <c r="BE466" i="14"/>
  <c r="BF466" i="14"/>
  <c r="BG466" i="14"/>
  <c r="BH466" i="14"/>
  <c r="BI466" i="14"/>
  <c r="BJ466" i="14"/>
  <c r="BK466" i="14"/>
  <c r="BL466" i="14"/>
  <c r="BD467" i="14"/>
  <c r="BE467" i="14"/>
  <c r="BF467" i="14"/>
  <c r="BG467" i="14"/>
  <c r="BH467" i="14"/>
  <c r="BI467" i="14"/>
  <c r="BJ467" i="14"/>
  <c r="BK467" i="14"/>
  <c r="BL467" i="14"/>
  <c r="BD487" i="14"/>
  <c r="BE487" i="14"/>
  <c r="BF487" i="14"/>
  <c r="BG487" i="14"/>
  <c r="BH487" i="14"/>
  <c r="BI487" i="14"/>
  <c r="BJ487" i="14"/>
  <c r="BK487" i="14"/>
  <c r="BL487" i="14"/>
  <c r="BD488" i="14"/>
  <c r="BE488" i="14"/>
  <c r="BF488" i="14"/>
  <c r="BG488" i="14"/>
  <c r="BH488" i="14"/>
  <c r="BI488" i="14"/>
  <c r="BJ488" i="14"/>
  <c r="BK488" i="14"/>
  <c r="BL488" i="14"/>
  <c r="BD489" i="14"/>
  <c r="BE489" i="14"/>
  <c r="BF489" i="14"/>
  <c r="BG489" i="14"/>
  <c r="BH489" i="14"/>
  <c r="BI489" i="14"/>
  <c r="BJ489" i="14"/>
  <c r="BK489" i="14"/>
  <c r="BL489" i="14"/>
  <c r="BD490" i="14"/>
  <c r="BE490" i="14"/>
  <c r="BF490" i="14"/>
  <c r="BG490" i="14"/>
  <c r="BH490" i="14"/>
  <c r="BI490" i="14"/>
  <c r="BJ490" i="14"/>
  <c r="BK490" i="14"/>
  <c r="BL490" i="14"/>
  <c r="BD491" i="14"/>
  <c r="BE491" i="14"/>
  <c r="BF491" i="14"/>
  <c r="BG491" i="14"/>
  <c r="BH491" i="14"/>
  <c r="BI491" i="14"/>
  <c r="BJ491" i="14"/>
  <c r="BK491" i="14"/>
  <c r="BL491" i="14"/>
  <c r="BD492" i="14"/>
  <c r="BE492" i="14"/>
  <c r="BF492" i="14"/>
  <c r="BG492" i="14"/>
  <c r="BH492" i="14"/>
  <c r="BI492" i="14"/>
  <c r="BJ492" i="14"/>
  <c r="BK492" i="14"/>
  <c r="BL492" i="14"/>
  <c r="BD493" i="14"/>
  <c r="BE493" i="14"/>
  <c r="BF493" i="14"/>
  <c r="BG493" i="14"/>
  <c r="BH493" i="14"/>
  <c r="BI493" i="14"/>
  <c r="BJ493" i="14"/>
  <c r="BK493" i="14"/>
  <c r="BL493" i="14"/>
  <c r="BD494" i="14"/>
  <c r="BE494" i="14"/>
  <c r="BF494" i="14"/>
  <c r="BG494" i="14"/>
  <c r="BH494" i="14"/>
  <c r="BI494" i="14"/>
  <c r="BJ494" i="14"/>
  <c r="BK494" i="14"/>
  <c r="BL494" i="14"/>
  <c r="BD495" i="14"/>
  <c r="BE495" i="14"/>
  <c r="BF495" i="14"/>
  <c r="BG495" i="14"/>
  <c r="BH495" i="14"/>
  <c r="BI495" i="14"/>
  <c r="BJ495" i="14"/>
  <c r="BK495" i="14"/>
  <c r="BL495" i="14"/>
  <c r="BA514" i="14"/>
  <c r="BD524" i="14"/>
  <c r="BE524" i="14"/>
  <c r="BF524" i="14"/>
  <c r="BG524" i="14"/>
  <c r="BH524" i="14"/>
  <c r="BI524" i="14"/>
  <c r="BJ524" i="14"/>
  <c r="BK524" i="14"/>
  <c r="BL524" i="14"/>
  <c r="BD526" i="14"/>
  <c r="BE526" i="14"/>
  <c r="BF526" i="14"/>
  <c r="BG526" i="14"/>
  <c r="BH526" i="14"/>
  <c r="BI526" i="14"/>
  <c r="BJ526" i="14"/>
  <c r="BK526" i="14"/>
  <c r="BL526" i="14"/>
  <c r="BD527" i="14"/>
  <c r="BE527" i="14"/>
  <c r="BF527" i="14"/>
  <c r="BG527" i="14"/>
  <c r="BH527" i="14"/>
  <c r="BI527" i="14"/>
  <c r="BJ527" i="14"/>
  <c r="BK527" i="14"/>
  <c r="BL527" i="14"/>
  <c r="BD528" i="14"/>
  <c r="BE528" i="14"/>
  <c r="BF528" i="14"/>
  <c r="BG528" i="14"/>
  <c r="BH528" i="14"/>
  <c r="BI528" i="14"/>
  <c r="BJ528" i="14"/>
  <c r="BK528" i="14"/>
  <c r="BL528" i="14"/>
  <c r="BD529" i="14"/>
  <c r="BE529" i="14"/>
  <c r="BF529" i="14"/>
  <c r="BG529" i="14"/>
  <c r="BH529" i="14"/>
  <c r="BI529" i="14"/>
  <c r="BJ529" i="14"/>
  <c r="BK529" i="14"/>
  <c r="BL529" i="14"/>
  <c r="BD530" i="14"/>
  <c r="BE530" i="14"/>
  <c r="BF530" i="14"/>
  <c r="BG530" i="14"/>
  <c r="BH530" i="14"/>
  <c r="BI530" i="14"/>
  <c r="BJ530" i="14"/>
  <c r="BK530" i="14"/>
  <c r="BL530" i="14"/>
  <c r="BD531" i="14"/>
  <c r="BE531" i="14"/>
  <c r="BF531" i="14"/>
  <c r="BG531" i="14"/>
  <c r="BH531" i="14"/>
  <c r="BI531" i="14"/>
  <c r="BJ531" i="14"/>
  <c r="BK531" i="14"/>
  <c r="BL531" i="14"/>
  <c r="BD532" i="14"/>
  <c r="BE532" i="14"/>
  <c r="BF532" i="14"/>
  <c r="BG532" i="14"/>
  <c r="BH532" i="14"/>
  <c r="BI532" i="14"/>
  <c r="BJ532" i="14"/>
  <c r="BK532" i="14"/>
  <c r="BL532" i="14"/>
  <c r="BD533" i="14"/>
  <c r="BE533" i="14"/>
  <c r="BF533" i="14"/>
  <c r="BG533" i="14"/>
  <c r="BH533" i="14"/>
  <c r="BI533" i="14"/>
  <c r="BJ533" i="14"/>
  <c r="BK533" i="14"/>
  <c r="BL533" i="14"/>
  <c r="BD534" i="14"/>
  <c r="BE534" i="14"/>
  <c r="BF534" i="14"/>
  <c r="BG534" i="14"/>
  <c r="BH534" i="14"/>
  <c r="BI534" i="14"/>
  <c r="BJ534" i="14"/>
  <c r="BK534" i="14"/>
  <c r="BL534" i="14"/>
  <c r="BD554" i="14"/>
  <c r="BE554" i="14"/>
  <c r="BF554" i="14"/>
  <c r="BG554" i="14"/>
  <c r="BH554" i="14"/>
  <c r="BI554" i="14"/>
  <c r="BJ554" i="14"/>
  <c r="BK554" i="14"/>
  <c r="BL554" i="14"/>
  <c r="BD555" i="14"/>
  <c r="BE555" i="14"/>
  <c r="BF555" i="14"/>
  <c r="BG555" i="14"/>
  <c r="BH555" i="14"/>
  <c r="BI555" i="14"/>
  <c r="BJ555" i="14"/>
  <c r="BK555" i="14"/>
  <c r="BL555" i="14"/>
  <c r="BD556" i="14"/>
  <c r="BE556" i="14"/>
  <c r="BF556" i="14"/>
  <c r="BG556" i="14"/>
  <c r="BH556" i="14"/>
  <c r="BI556" i="14"/>
  <c r="BJ556" i="14"/>
  <c r="BK556" i="14"/>
  <c r="BL556" i="14"/>
  <c r="BD557" i="14"/>
  <c r="BE557" i="14"/>
  <c r="BF557" i="14"/>
  <c r="BG557" i="14"/>
  <c r="BH557" i="14"/>
  <c r="BI557" i="14"/>
  <c r="BJ557" i="14"/>
  <c r="BK557" i="14"/>
  <c r="BL557" i="14"/>
  <c r="BD558" i="14"/>
  <c r="BE558" i="14"/>
  <c r="BF558" i="14"/>
  <c r="BG558" i="14"/>
  <c r="BH558" i="14"/>
  <c r="BI558" i="14"/>
  <c r="BJ558" i="14"/>
  <c r="BK558" i="14"/>
  <c r="BL558" i="14"/>
  <c r="BD559" i="14"/>
  <c r="BE559" i="14"/>
  <c r="BF559" i="14"/>
  <c r="BG559" i="14"/>
  <c r="BH559" i="14"/>
  <c r="BI559" i="14"/>
  <c r="BJ559" i="14"/>
  <c r="BK559" i="14"/>
  <c r="BL559" i="14"/>
  <c r="BD560" i="14"/>
  <c r="BE560" i="14"/>
  <c r="BF560" i="14"/>
  <c r="BG560" i="14"/>
  <c r="BH560" i="14"/>
  <c r="BI560" i="14"/>
  <c r="BJ560" i="14"/>
  <c r="BK560" i="14"/>
  <c r="BL560" i="14"/>
  <c r="BD561" i="14"/>
  <c r="BE561" i="14"/>
  <c r="BF561" i="14"/>
  <c r="BG561" i="14"/>
  <c r="BH561" i="14"/>
  <c r="BI561" i="14"/>
  <c r="BJ561" i="14"/>
  <c r="BK561" i="14"/>
  <c r="BL561" i="14"/>
  <c r="BD562" i="14"/>
  <c r="BE562" i="14"/>
  <c r="BF562" i="14"/>
  <c r="BG562" i="14"/>
  <c r="BH562" i="14"/>
  <c r="BI562" i="14"/>
  <c r="BJ562" i="14"/>
  <c r="BK562" i="14"/>
  <c r="BL562" i="14"/>
  <c r="BD582" i="14"/>
  <c r="BE582" i="14"/>
  <c r="BF582" i="14"/>
  <c r="BG582" i="14"/>
  <c r="BH582" i="14"/>
  <c r="BI582" i="14"/>
  <c r="BJ582" i="14"/>
  <c r="BK582" i="14"/>
  <c r="BL582" i="14"/>
  <c r="BD583" i="14"/>
  <c r="BE583" i="14"/>
  <c r="BF583" i="14"/>
  <c r="BG583" i="14"/>
  <c r="BH583" i="14"/>
  <c r="BI583" i="14"/>
  <c r="BJ583" i="14"/>
  <c r="BK583" i="14"/>
  <c r="BL583" i="14"/>
  <c r="BD586" i="14"/>
  <c r="BE586" i="14"/>
  <c r="BF586" i="14"/>
  <c r="BG586" i="14"/>
  <c r="BH586" i="14"/>
  <c r="BI586" i="14"/>
  <c r="BJ586" i="14"/>
  <c r="BK586" i="14"/>
  <c r="BL586" i="14"/>
  <c r="BD587" i="14"/>
  <c r="BE587" i="14"/>
  <c r="BF587" i="14"/>
  <c r="BG587" i="14"/>
  <c r="BH587" i="14"/>
  <c r="BI587" i="14"/>
  <c r="BJ587" i="14"/>
  <c r="BK587" i="14"/>
  <c r="BL587" i="14"/>
  <c r="BD588" i="14"/>
  <c r="BE588" i="14"/>
  <c r="BF588" i="14"/>
  <c r="BG588" i="14"/>
  <c r="BH588" i="14"/>
  <c r="BI588" i="14"/>
  <c r="BJ588" i="14"/>
  <c r="BK588" i="14"/>
  <c r="BL588" i="14"/>
  <c r="BD589" i="14"/>
  <c r="BE589" i="14"/>
  <c r="BF589" i="14"/>
  <c r="BG589" i="14"/>
  <c r="BH589" i="14"/>
  <c r="BI589" i="14"/>
  <c r="BJ589" i="14"/>
  <c r="BK589" i="14"/>
  <c r="BL589" i="14"/>
  <c r="BD592" i="14"/>
  <c r="BE592" i="14"/>
  <c r="BF592" i="14"/>
  <c r="BG592" i="14"/>
  <c r="BH592" i="14"/>
  <c r="BI592" i="14"/>
  <c r="BJ592" i="14"/>
  <c r="BK592" i="14"/>
  <c r="BL592" i="14"/>
  <c r="BD593" i="14"/>
  <c r="BE593" i="14"/>
  <c r="BF593" i="14"/>
  <c r="BG593" i="14"/>
  <c r="BH593" i="14"/>
  <c r="BI593" i="14"/>
  <c r="BJ593" i="14"/>
  <c r="BK593" i="14"/>
  <c r="BL593" i="14"/>
  <c r="BD594" i="14"/>
  <c r="BE594" i="14"/>
  <c r="BF594" i="14"/>
  <c r="BG594" i="14"/>
  <c r="BH594" i="14"/>
  <c r="BI594" i="14"/>
  <c r="BJ594" i="14"/>
  <c r="BK594" i="14"/>
  <c r="BL594" i="14"/>
  <c r="BD610" i="14"/>
  <c r="BE610" i="14"/>
  <c r="BF610" i="14"/>
  <c r="BG610" i="14"/>
  <c r="BH610" i="14"/>
  <c r="BI610" i="14"/>
  <c r="BJ610" i="14"/>
  <c r="BK610" i="14"/>
  <c r="BL610" i="14"/>
  <c r="BD611" i="14"/>
  <c r="BE611" i="14"/>
  <c r="BF611" i="14"/>
  <c r="BG611" i="14"/>
  <c r="BH611" i="14"/>
  <c r="BI611" i="14"/>
  <c r="BJ611" i="14"/>
  <c r="BK611" i="14"/>
  <c r="BL611" i="14"/>
  <c r="BD614" i="14"/>
  <c r="BE614" i="14"/>
  <c r="BF614" i="14"/>
  <c r="BG614" i="14"/>
  <c r="BH614" i="14"/>
  <c r="BI614" i="14"/>
  <c r="BJ614" i="14"/>
  <c r="BK614" i="14"/>
  <c r="BL614" i="14"/>
  <c r="BD615" i="14"/>
  <c r="BE615" i="14"/>
  <c r="BF615" i="14"/>
  <c r="BG615" i="14"/>
  <c r="BH615" i="14"/>
  <c r="BI615" i="14"/>
  <c r="BJ615" i="14"/>
  <c r="BK615" i="14"/>
  <c r="BL615" i="14"/>
  <c r="BD616" i="14"/>
  <c r="BE616" i="14"/>
  <c r="BF616" i="14"/>
  <c r="BG616" i="14"/>
  <c r="BH616" i="14"/>
  <c r="BI616" i="14"/>
  <c r="BJ616" i="14"/>
  <c r="BK616" i="14"/>
  <c r="BL616" i="14"/>
  <c r="BD617" i="14"/>
  <c r="BE617" i="14"/>
  <c r="BF617" i="14"/>
  <c r="BG617" i="14"/>
  <c r="BH617" i="14"/>
  <c r="BI617" i="14"/>
  <c r="BJ617" i="14"/>
  <c r="BK617" i="14"/>
  <c r="BL617" i="14"/>
  <c r="BD620" i="14"/>
  <c r="BE620" i="14"/>
  <c r="BF620" i="14"/>
  <c r="BG620" i="14"/>
  <c r="BH620" i="14"/>
  <c r="BI620" i="14"/>
  <c r="BJ620" i="14"/>
  <c r="BK620" i="14"/>
  <c r="BL620" i="14"/>
  <c r="BD621" i="14"/>
  <c r="BE621" i="14"/>
  <c r="BF621" i="14"/>
  <c r="BG621" i="14"/>
  <c r="BH621" i="14"/>
  <c r="BI621" i="14"/>
  <c r="BJ621" i="14"/>
  <c r="BK621" i="14"/>
  <c r="BL621" i="14"/>
  <c r="BD622" i="14"/>
  <c r="BE622" i="14"/>
  <c r="BF622" i="14"/>
  <c r="BG622" i="14"/>
  <c r="BH622" i="14"/>
  <c r="BI622" i="14"/>
  <c r="BJ622" i="14"/>
  <c r="BK622" i="14"/>
  <c r="BL622" i="14"/>
  <c r="BD638" i="14"/>
  <c r="BE638" i="14"/>
  <c r="BF638" i="14"/>
  <c r="BG638" i="14"/>
  <c r="BH638" i="14"/>
  <c r="BI638" i="14"/>
  <c r="BJ638" i="14"/>
  <c r="BK638" i="14"/>
  <c r="BL638" i="14"/>
  <c r="BD639" i="14"/>
  <c r="BE639" i="14"/>
  <c r="BF639" i="14"/>
  <c r="BG639" i="14"/>
  <c r="BH639" i="14"/>
  <c r="BI639" i="14"/>
  <c r="BJ639" i="14"/>
  <c r="BK639" i="14"/>
  <c r="BL639" i="14"/>
  <c r="BD642" i="14"/>
  <c r="BE642" i="14"/>
  <c r="BF642" i="14"/>
  <c r="BG642" i="14"/>
  <c r="BH642" i="14"/>
  <c r="BI642" i="14"/>
  <c r="BJ642" i="14"/>
  <c r="BK642" i="14"/>
  <c r="BL642" i="14"/>
  <c r="BD643" i="14"/>
  <c r="BE643" i="14"/>
  <c r="BF643" i="14"/>
  <c r="BG643" i="14"/>
  <c r="BH643" i="14"/>
  <c r="BI643" i="14"/>
  <c r="BJ643" i="14"/>
  <c r="BK643" i="14"/>
  <c r="BL643" i="14"/>
  <c r="BD644" i="14"/>
  <c r="BE644" i="14"/>
  <c r="BF644" i="14"/>
  <c r="BG644" i="14"/>
  <c r="BH644" i="14"/>
  <c r="BI644" i="14"/>
  <c r="BJ644" i="14"/>
  <c r="BK644" i="14"/>
  <c r="BL644" i="14"/>
  <c r="BD645" i="14"/>
  <c r="BE645" i="14"/>
  <c r="BF645" i="14"/>
  <c r="BG645" i="14"/>
  <c r="BH645" i="14"/>
  <c r="BI645" i="14"/>
  <c r="BJ645" i="14"/>
  <c r="BK645" i="14"/>
  <c r="BL645" i="14"/>
  <c r="BD648" i="14"/>
  <c r="BE648" i="14"/>
  <c r="BF648" i="14"/>
  <c r="BG648" i="14"/>
  <c r="BH648" i="14"/>
  <c r="BI648" i="14"/>
  <c r="BJ648" i="14"/>
  <c r="BK648" i="14"/>
  <c r="BL648" i="14"/>
  <c r="BD649" i="14"/>
  <c r="BE649" i="14"/>
  <c r="BF649" i="14"/>
  <c r="BG649" i="14"/>
  <c r="BH649" i="14"/>
  <c r="BI649" i="14"/>
  <c r="BJ649" i="14"/>
  <c r="BK649" i="14"/>
  <c r="BL649" i="14"/>
  <c r="BD650" i="14"/>
  <c r="BE650" i="14"/>
  <c r="BF650" i="14"/>
  <c r="BG650" i="14"/>
  <c r="BH650" i="14"/>
  <c r="BI650" i="14"/>
  <c r="BJ650" i="14"/>
  <c r="BK650" i="14"/>
  <c r="BL650" i="14"/>
  <c r="BD666" i="14"/>
  <c r="BE666" i="14"/>
  <c r="BF666" i="14"/>
  <c r="BG666" i="14"/>
  <c r="BH666" i="14"/>
  <c r="BI666" i="14"/>
  <c r="BJ666" i="14"/>
  <c r="BK666" i="14"/>
  <c r="BL666" i="14"/>
  <c r="BD667" i="14"/>
  <c r="BE667" i="14"/>
  <c r="BF667" i="14"/>
  <c r="BG667" i="14"/>
  <c r="BH667" i="14"/>
  <c r="BI667" i="14"/>
  <c r="BJ667" i="14"/>
  <c r="BK667" i="14"/>
  <c r="BL667" i="14"/>
  <c r="BD670" i="14"/>
  <c r="BE670" i="14"/>
  <c r="BF670" i="14"/>
  <c r="BG670" i="14"/>
  <c r="BH670" i="14"/>
  <c r="BI670" i="14"/>
  <c r="BJ670" i="14"/>
  <c r="BK670" i="14"/>
  <c r="BL670" i="14"/>
  <c r="BD671" i="14"/>
  <c r="BE671" i="14"/>
  <c r="BF671" i="14"/>
  <c r="BG671" i="14"/>
  <c r="BH671" i="14"/>
  <c r="BI671" i="14"/>
  <c r="BJ671" i="14"/>
  <c r="BK671" i="14"/>
  <c r="BL671" i="14"/>
  <c r="BD672" i="14"/>
  <c r="BE672" i="14"/>
  <c r="BF672" i="14"/>
  <c r="BG672" i="14"/>
  <c r="BH672" i="14"/>
  <c r="BI672" i="14"/>
  <c r="BJ672" i="14"/>
  <c r="BK672" i="14"/>
  <c r="BL672" i="14"/>
  <c r="BD673" i="14"/>
  <c r="BE673" i="14"/>
  <c r="BF673" i="14"/>
  <c r="BG673" i="14"/>
  <c r="BH673" i="14"/>
  <c r="BI673" i="14"/>
  <c r="BJ673" i="14"/>
  <c r="BK673" i="14"/>
  <c r="BL673" i="14"/>
  <c r="BD676" i="14"/>
  <c r="BE676" i="14"/>
  <c r="BF676" i="14"/>
  <c r="BG676" i="14"/>
  <c r="BH676" i="14"/>
  <c r="BI676" i="14"/>
  <c r="BJ676" i="14"/>
  <c r="BK676" i="14"/>
  <c r="BL676" i="14"/>
  <c r="BD677" i="14"/>
  <c r="BE677" i="14"/>
  <c r="BF677" i="14"/>
  <c r="BG677" i="14"/>
  <c r="BH677" i="14"/>
  <c r="BI677" i="14"/>
  <c r="BJ677" i="14"/>
  <c r="BK677" i="14"/>
  <c r="BL677" i="14"/>
  <c r="BD678" i="14"/>
  <c r="BE678" i="14"/>
  <c r="BF678" i="14"/>
  <c r="BG678" i="14"/>
  <c r="BH678" i="14"/>
  <c r="BI678" i="14"/>
  <c r="BJ678" i="14"/>
  <c r="BK678" i="14"/>
  <c r="BL678" i="14"/>
  <c r="BA693" i="14"/>
  <c r="BD702" i="14"/>
  <c r="BE702" i="14"/>
  <c r="BF702" i="14"/>
  <c r="BG702" i="14"/>
  <c r="BH702" i="14"/>
  <c r="BI702" i="14"/>
  <c r="BJ702" i="14"/>
  <c r="BK702" i="14"/>
  <c r="BL702" i="14"/>
  <c r="BD704" i="14"/>
  <c r="BE704" i="14"/>
  <c r="BF704" i="14"/>
  <c r="BG704" i="14"/>
  <c r="BH704" i="14"/>
  <c r="BI704" i="14"/>
  <c r="BJ704" i="14"/>
  <c r="BK704" i="14"/>
  <c r="BL704" i="14"/>
  <c r="BD705" i="14"/>
  <c r="BE705" i="14"/>
  <c r="BF705" i="14"/>
  <c r="BG705" i="14"/>
  <c r="BH705" i="14"/>
  <c r="BI705" i="14"/>
  <c r="BJ705" i="14"/>
  <c r="BK705" i="14"/>
  <c r="BL705" i="14"/>
  <c r="BD706" i="14"/>
  <c r="BE706" i="14"/>
  <c r="BF706" i="14"/>
  <c r="BG706" i="14"/>
  <c r="BH706" i="14"/>
  <c r="BI706" i="14"/>
  <c r="BJ706" i="14"/>
  <c r="BK706" i="14"/>
  <c r="BL706" i="14"/>
  <c r="BD707" i="14"/>
  <c r="BE707" i="14"/>
  <c r="BF707" i="14"/>
  <c r="BG707" i="14"/>
  <c r="BH707" i="14"/>
  <c r="BI707" i="14"/>
  <c r="BJ707" i="14"/>
  <c r="BK707" i="14"/>
  <c r="BL707" i="14"/>
  <c r="BD708" i="14"/>
  <c r="BE708" i="14"/>
  <c r="BF708" i="14"/>
  <c r="BG708" i="14"/>
  <c r="BH708" i="14"/>
  <c r="BI708" i="14"/>
  <c r="BJ708" i="14"/>
  <c r="BK708" i="14"/>
  <c r="BL708" i="14"/>
  <c r="BD709" i="14"/>
  <c r="BE709" i="14"/>
  <c r="BF709" i="14"/>
  <c r="BG709" i="14"/>
  <c r="BH709" i="14"/>
  <c r="BI709" i="14"/>
  <c r="BJ709" i="14"/>
  <c r="BK709" i="14"/>
  <c r="BL709" i="14"/>
  <c r="BD710" i="14"/>
  <c r="BE710" i="14"/>
  <c r="BF710" i="14"/>
  <c r="BG710" i="14"/>
  <c r="BH710" i="14"/>
  <c r="BI710" i="14"/>
  <c r="BJ710" i="14"/>
  <c r="BK710" i="14"/>
  <c r="BL710" i="14"/>
  <c r="BD711" i="14"/>
  <c r="BE711" i="14"/>
  <c r="BF711" i="14"/>
  <c r="BG711" i="14"/>
  <c r="BH711" i="14"/>
  <c r="BI711" i="14"/>
  <c r="BJ711" i="14"/>
  <c r="BK711" i="14"/>
  <c r="BL711" i="14"/>
  <c r="BD732" i="14"/>
  <c r="BE732" i="14"/>
  <c r="BF732" i="14"/>
  <c r="BG732" i="14"/>
  <c r="BH732" i="14"/>
  <c r="BI732" i="14"/>
  <c r="BJ732" i="14"/>
  <c r="BK732" i="14"/>
  <c r="BL732" i="14"/>
  <c r="BD733" i="14"/>
  <c r="BE733" i="14"/>
  <c r="BF733" i="14"/>
  <c r="BG733" i="14"/>
  <c r="BH733" i="14"/>
  <c r="BI733" i="14"/>
  <c r="BJ733" i="14"/>
  <c r="BK733" i="14"/>
  <c r="BL733" i="14"/>
  <c r="BD734" i="14"/>
  <c r="BE734" i="14"/>
  <c r="BF734" i="14"/>
  <c r="BG734" i="14"/>
  <c r="BH734" i="14"/>
  <c r="BI734" i="14"/>
  <c r="BJ734" i="14"/>
  <c r="BK734" i="14"/>
  <c r="BL734" i="14"/>
  <c r="BD735" i="14"/>
  <c r="BE735" i="14"/>
  <c r="BF735" i="14"/>
  <c r="BG735" i="14"/>
  <c r="BH735" i="14"/>
  <c r="BI735" i="14"/>
  <c r="BJ735" i="14"/>
  <c r="BK735" i="14"/>
  <c r="BL735" i="14"/>
  <c r="BD736" i="14"/>
  <c r="BE736" i="14"/>
  <c r="BF736" i="14"/>
  <c r="BG736" i="14"/>
  <c r="BH736" i="14"/>
  <c r="BI736" i="14"/>
  <c r="BJ736" i="14"/>
  <c r="BK736" i="14"/>
  <c r="BL736" i="14"/>
  <c r="BD737" i="14"/>
  <c r="BE737" i="14"/>
  <c r="BF737" i="14"/>
  <c r="BG737" i="14"/>
  <c r="BH737" i="14"/>
  <c r="BI737" i="14"/>
  <c r="BJ737" i="14"/>
  <c r="BK737" i="14"/>
  <c r="BL737" i="14"/>
  <c r="BD738" i="14"/>
  <c r="BE738" i="14"/>
  <c r="BF738" i="14"/>
  <c r="BG738" i="14"/>
  <c r="BH738" i="14"/>
  <c r="BI738" i="14"/>
  <c r="BJ738" i="14"/>
  <c r="BK738" i="14"/>
  <c r="BL738" i="14"/>
  <c r="BD739" i="14"/>
  <c r="BE739" i="14"/>
  <c r="BF739" i="14"/>
  <c r="BG739" i="14"/>
  <c r="BH739" i="14"/>
  <c r="BI739" i="14"/>
  <c r="BJ739" i="14"/>
  <c r="BK739" i="14"/>
  <c r="BL739" i="14"/>
  <c r="BD740" i="14"/>
  <c r="BE740" i="14"/>
  <c r="BF740" i="14"/>
  <c r="BG740" i="14"/>
  <c r="BH740" i="14"/>
  <c r="BI740" i="14"/>
  <c r="BJ740" i="14"/>
  <c r="BK740" i="14"/>
  <c r="BL740" i="14"/>
  <c r="BD760" i="14"/>
  <c r="BE760" i="14"/>
  <c r="BF760" i="14"/>
  <c r="BG760" i="14"/>
  <c r="BH760" i="14"/>
  <c r="BI760" i="14"/>
  <c r="BJ760" i="14"/>
  <c r="BK760" i="14"/>
  <c r="BL760" i="14"/>
  <c r="BD761" i="14"/>
  <c r="BE761" i="14"/>
  <c r="BF761" i="14"/>
  <c r="BG761" i="14"/>
  <c r="BH761" i="14"/>
  <c r="BI761" i="14"/>
  <c r="BJ761" i="14"/>
  <c r="BK761" i="14"/>
  <c r="BL761" i="14"/>
  <c r="BD762" i="14"/>
  <c r="BE762" i="14"/>
  <c r="BF762" i="14"/>
  <c r="BG762" i="14"/>
  <c r="BH762" i="14"/>
  <c r="BI762" i="14"/>
  <c r="BJ762" i="14"/>
  <c r="BK762" i="14"/>
  <c r="BL762" i="14"/>
  <c r="BD763" i="14"/>
  <c r="BE763" i="14"/>
  <c r="BF763" i="14"/>
  <c r="BG763" i="14"/>
  <c r="BH763" i="14"/>
  <c r="BI763" i="14"/>
  <c r="BJ763" i="14"/>
  <c r="BK763" i="14"/>
  <c r="BL763" i="14"/>
  <c r="BD764" i="14"/>
  <c r="BE764" i="14"/>
  <c r="BF764" i="14"/>
  <c r="BG764" i="14"/>
  <c r="BH764" i="14"/>
  <c r="BI764" i="14"/>
  <c r="BJ764" i="14"/>
  <c r="BK764" i="14"/>
  <c r="BL764" i="14"/>
  <c r="BD765" i="14"/>
  <c r="BE765" i="14"/>
  <c r="BF765" i="14"/>
  <c r="BG765" i="14"/>
  <c r="BH765" i="14"/>
  <c r="BI765" i="14"/>
  <c r="BJ765" i="14"/>
  <c r="BK765" i="14"/>
  <c r="BL765" i="14"/>
  <c r="BD766" i="14"/>
  <c r="BE766" i="14"/>
  <c r="BF766" i="14"/>
  <c r="BG766" i="14"/>
  <c r="BH766" i="14"/>
  <c r="BI766" i="14"/>
  <c r="BJ766" i="14"/>
  <c r="BK766" i="14"/>
  <c r="BL766" i="14"/>
  <c r="BD767" i="14"/>
  <c r="BE767" i="14"/>
  <c r="BF767" i="14"/>
  <c r="BG767" i="14"/>
  <c r="BH767" i="14"/>
  <c r="BI767" i="14"/>
  <c r="BJ767" i="14"/>
  <c r="BK767" i="14"/>
  <c r="BL767" i="14"/>
  <c r="BD768" i="14"/>
  <c r="BE768" i="14"/>
  <c r="BF768" i="14"/>
  <c r="BG768" i="14"/>
  <c r="BH768" i="14"/>
  <c r="BI768" i="14"/>
  <c r="BJ768" i="14"/>
  <c r="BK768" i="14"/>
  <c r="BL768" i="14"/>
  <c r="BD788" i="14"/>
  <c r="BE788" i="14"/>
  <c r="BF788" i="14"/>
  <c r="BG788" i="14"/>
  <c r="BH788" i="14"/>
  <c r="BI788" i="14"/>
  <c r="BJ788" i="14"/>
  <c r="BK788" i="14"/>
  <c r="BL788" i="14"/>
  <c r="BD789" i="14"/>
  <c r="BE789" i="14"/>
  <c r="BF789" i="14"/>
  <c r="BG789" i="14"/>
  <c r="BH789" i="14"/>
  <c r="BI789" i="14"/>
  <c r="BJ789" i="14"/>
  <c r="BK789" i="14"/>
  <c r="BL789" i="14"/>
  <c r="BD790" i="14"/>
  <c r="BE790" i="14"/>
  <c r="BF790" i="14"/>
  <c r="BG790" i="14"/>
  <c r="BH790" i="14"/>
  <c r="BI790" i="14"/>
  <c r="BJ790" i="14"/>
  <c r="BK790" i="14"/>
  <c r="BL790" i="14"/>
  <c r="BD791" i="14"/>
  <c r="BE791" i="14"/>
  <c r="BF791" i="14"/>
  <c r="BG791" i="14"/>
  <c r="BH791" i="14"/>
  <c r="BI791" i="14"/>
  <c r="BJ791" i="14"/>
  <c r="BK791" i="14"/>
  <c r="BL791" i="14"/>
  <c r="BD792" i="14"/>
  <c r="BE792" i="14"/>
  <c r="BF792" i="14"/>
  <c r="BG792" i="14"/>
  <c r="BH792" i="14"/>
  <c r="BI792" i="14"/>
  <c r="BJ792" i="14"/>
  <c r="BK792" i="14"/>
  <c r="BL792" i="14"/>
  <c r="BD793" i="14"/>
  <c r="BE793" i="14"/>
  <c r="BF793" i="14"/>
  <c r="BG793" i="14"/>
  <c r="BH793" i="14"/>
  <c r="BI793" i="14"/>
  <c r="BJ793" i="14"/>
  <c r="BK793" i="14"/>
  <c r="BL793" i="14"/>
  <c r="BD794" i="14"/>
  <c r="BE794" i="14"/>
  <c r="BF794" i="14"/>
  <c r="BG794" i="14"/>
  <c r="BH794" i="14"/>
  <c r="BI794" i="14"/>
  <c r="BJ794" i="14"/>
  <c r="BK794" i="14"/>
  <c r="BL794" i="14"/>
  <c r="BD795" i="14"/>
  <c r="BE795" i="14"/>
  <c r="BF795" i="14"/>
  <c r="BG795" i="14"/>
  <c r="BH795" i="14"/>
  <c r="BI795" i="14"/>
  <c r="BJ795" i="14"/>
  <c r="BK795" i="14"/>
  <c r="BL795" i="14"/>
  <c r="BD796" i="14"/>
  <c r="BE796" i="14"/>
  <c r="BF796" i="14"/>
  <c r="BG796" i="14"/>
  <c r="BH796" i="14"/>
  <c r="BI796" i="14"/>
  <c r="BJ796" i="14"/>
  <c r="BK796" i="14"/>
  <c r="BL796" i="14"/>
  <c r="BD816" i="14"/>
  <c r="BE816" i="14"/>
  <c r="BF816" i="14"/>
  <c r="BG816" i="14"/>
  <c r="BH816" i="14"/>
  <c r="BI816" i="14"/>
  <c r="BJ816" i="14"/>
  <c r="BK816" i="14"/>
  <c r="BL816" i="14"/>
  <c r="BD817" i="14"/>
  <c r="BE817" i="14"/>
  <c r="BF817" i="14"/>
  <c r="BG817" i="14"/>
  <c r="BH817" i="14"/>
  <c r="BI817" i="14"/>
  <c r="BJ817" i="14"/>
  <c r="BK817" i="14"/>
  <c r="BL817" i="14"/>
  <c r="BD818" i="14"/>
  <c r="BE818" i="14"/>
  <c r="BF818" i="14"/>
  <c r="BG818" i="14"/>
  <c r="BH818" i="14"/>
  <c r="BI818" i="14"/>
  <c r="BJ818" i="14"/>
  <c r="BK818" i="14"/>
  <c r="BL818" i="14"/>
  <c r="BD819" i="14"/>
  <c r="BE819" i="14"/>
  <c r="BF819" i="14"/>
  <c r="BG819" i="14"/>
  <c r="BH819" i="14"/>
  <c r="BI819" i="14"/>
  <c r="BJ819" i="14"/>
  <c r="BK819" i="14"/>
  <c r="BL819" i="14"/>
  <c r="BD820" i="14"/>
  <c r="BE820" i="14"/>
  <c r="BF820" i="14"/>
  <c r="BG820" i="14"/>
  <c r="BH820" i="14"/>
  <c r="BI820" i="14"/>
  <c r="BJ820" i="14"/>
  <c r="BK820" i="14"/>
  <c r="BL820" i="14"/>
  <c r="BD821" i="14"/>
  <c r="BE821" i="14"/>
  <c r="BF821" i="14"/>
  <c r="BG821" i="14"/>
  <c r="BH821" i="14"/>
  <c r="BI821" i="14"/>
  <c r="BJ821" i="14"/>
  <c r="BK821" i="14"/>
  <c r="BL821" i="14"/>
  <c r="BD822" i="14"/>
  <c r="BE822" i="14"/>
  <c r="BF822" i="14"/>
  <c r="BG822" i="14"/>
  <c r="BH822" i="14"/>
  <c r="BI822" i="14"/>
  <c r="BJ822" i="14"/>
  <c r="BK822" i="14"/>
  <c r="BL822" i="14"/>
  <c r="BD823" i="14"/>
  <c r="BE823" i="14"/>
  <c r="BF823" i="14"/>
  <c r="BG823" i="14"/>
  <c r="BH823" i="14"/>
  <c r="BI823" i="14"/>
  <c r="BJ823" i="14"/>
  <c r="BK823" i="14"/>
  <c r="BL823" i="14"/>
  <c r="BD824" i="14"/>
  <c r="BE824" i="14"/>
  <c r="BF824" i="14"/>
  <c r="BG824" i="14"/>
  <c r="BH824" i="14"/>
  <c r="BI824" i="14"/>
  <c r="BJ824" i="14"/>
  <c r="BK824" i="14"/>
  <c r="BL824" i="14"/>
  <c r="BD844" i="14"/>
  <c r="BE844" i="14"/>
  <c r="BF844" i="14"/>
  <c r="BG844" i="14"/>
  <c r="BH844" i="14"/>
  <c r="BI844" i="14"/>
  <c r="BJ844" i="14"/>
  <c r="BK844" i="14"/>
  <c r="BL844" i="14"/>
  <c r="BD845" i="14"/>
  <c r="BE845" i="14"/>
  <c r="BF845" i="14"/>
  <c r="BG845" i="14"/>
  <c r="BH845" i="14"/>
  <c r="BI845" i="14"/>
  <c r="BJ845" i="14"/>
  <c r="BK845" i="14"/>
  <c r="BL845" i="14"/>
  <c r="BD846" i="14"/>
  <c r="BE846" i="14"/>
  <c r="BF846" i="14"/>
  <c r="BG846" i="14"/>
  <c r="BH846" i="14"/>
  <c r="BI846" i="14"/>
  <c r="BJ846" i="14"/>
  <c r="BK846" i="14"/>
  <c r="BL846" i="14"/>
  <c r="BD847" i="14"/>
  <c r="BE847" i="14"/>
  <c r="BF847" i="14"/>
  <c r="BG847" i="14"/>
  <c r="BH847" i="14"/>
  <c r="BI847" i="14"/>
  <c r="BJ847" i="14"/>
  <c r="BK847" i="14"/>
  <c r="BL847" i="14"/>
  <c r="BD848" i="14"/>
  <c r="BE848" i="14"/>
  <c r="BF848" i="14"/>
  <c r="BG848" i="14"/>
  <c r="BH848" i="14"/>
  <c r="BI848" i="14"/>
  <c r="BJ848" i="14"/>
  <c r="BK848" i="14"/>
  <c r="BL848" i="14"/>
  <c r="BD849" i="14"/>
  <c r="BE849" i="14"/>
  <c r="BF849" i="14"/>
  <c r="BG849" i="14"/>
  <c r="BH849" i="14"/>
  <c r="BI849" i="14"/>
  <c r="BJ849" i="14"/>
  <c r="BK849" i="14"/>
  <c r="BL849" i="14"/>
  <c r="BD850" i="14"/>
  <c r="BE850" i="14"/>
  <c r="BF850" i="14"/>
  <c r="BG850" i="14"/>
  <c r="BH850" i="14"/>
  <c r="BI850" i="14"/>
  <c r="BJ850" i="14"/>
  <c r="BK850" i="14"/>
  <c r="BL850" i="14"/>
  <c r="BD851" i="14"/>
  <c r="BE851" i="14"/>
  <c r="BF851" i="14"/>
  <c r="BG851" i="14"/>
  <c r="BH851" i="14"/>
  <c r="BI851" i="14"/>
  <c r="BJ851" i="14"/>
  <c r="BK851" i="14"/>
  <c r="BL851" i="14"/>
  <c r="BD852" i="14"/>
  <c r="BE852" i="14"/>
  <c r="BF852" i="14"/>
  <c r="BG852" i="14"/>
  <c r="BH852" i="14"/>
  <c r="BI852" i="14"/>
  <c r="BJ852" i="14"/>
  <c r="BK852" i="14"/>
  <c r="BL852" i="14"/>
  <c r="BA871" i="14"/>
  <c r="AN3" i="14"/>
  <c r="AQ7" i="14"/>
  <c r="AR7" i="14"/>
  <c r="AS7" i="14"/>
  <c r="AT7" i="14"/>
  <c r="AU7" i="14"/>
  <c r="AV7" i="14"/>
  <c r="AW7" i="14"/>
  <c r="AX7" i="14"/>
  <c r="AY7" i="14"/>
  <c r="AQ8" i="14"/>
  <c r="AR8" i="14"/>
  <c r="AS8" i="14"/>
  <c r="AT8" i="14"/>
  <c r="AU8" i="14"/>
  <c r="AV8" i="14"/>
  <c r="AW8" i="14"/>
  <c r="AX8" i="14"/>
  <c r="AY8" i="14"/>
  <c r="AQ9" i="14"/>
  <c r="AR9" i="14"/>
  <c r="AS9" i="14"/>
  <c r="AT9" i="14"/>
  <c r="AU9" i="14"/>
  <c r="AV9" i="14"/>
  <c r="AW9" i="14"/>
  <c r="AX9" i="14"/>
  <c r="AY9" i="14"/>
  <c r="AQ10" i="14"/>
  <c r="AR10" i="14"/>
  <c r="AS10" i="14"/>
  <c r="AT10" i="14"/>
  <c r="AU10" i="14"/>
  <c r="AV10" i="14"/>
  <c r="AW10" i="14"/>
  <c r="AX10" i="14"/>
  <c r="AY10" i="14"/>
  <c r="AQ11" i="14"/>
  <c r="AR11" i="14"/>
  <c r="AS11" i="14"/>
  <c r="AT11" i="14"/>
  <c r="AU11" i="14"/>
  <c r="AV11" i="14"/>
  <c r="AW11" i="14"/>
  <c r="AX11" i="14"/>
  <c r="AY11" i="14"/>
  <c r="AQ12" i="14"/>
  <c r="AR12" i="14"/>
  <c r="AS12" i="14"/>
  <c r="AT12" i="14"/>
  <c r="AU12" i="14"/>
  <c r="AV12" i="14"/>
  <c r="AW12" i="14"/>
  <c r="AX12" i="14"/>
  <c r="AY12" i="14"/>
  <c r="AQ13" i="14"/>
  <c r="AR13" i="14"/>
  <c r="AS13" i="14"/>
  <c r="AT13" i="14"/>
  <c r="AU13" i="14"/>
  <c r="AV13" i="14"/>
  <c r="AW13" i="14"/>
  <c r="AX13" i="14"/>
  <c r="AY13" i="14"/>
  <c r="AQ14" i="14"/>
  <c r="AR14" i="14"/>
  <c r="AS14" i="14"/>
  <c r="AT14" i="14"/>
  <c r="AU14" i="14"/>
  <c r="AV14" i="14"/>
  <c r="AW14" i="14"/>
  <c r="AX14" i="14"/>
  <c r="AY14" i="14"/>
  <c r="AQ15" i="14"/>
  <c r="AR15" i="14"/>
  <c r="AS15" i="14"/>
  <c r="AT15" i="14"/>
  <c r="AU15" i="14"/>
  <c r="AV15" i="14"/>
  <c r="AW15" i="14"/>
  <c r="AX15" i="14"/>
  <c r="AY15" i="14"/>
  <c r="AQ35" i="14"/>
  <c r="AR35" i="14"/>
  <c r="AS35" i="14"/>
  <c r="AT35" i="14"/>
  <c r="AU35" i="14"/>
  <c r="AV35" i="14"/>
  <c r="AW35" i="14"/>
  <c r="AX35" i="14"/>
  <c r="AY35" i="14"/>
  <c r="AQ36" i="14"/>
  <c r="AR36" i="14"/>
  <c r="AS36" i="14"/>
  <c r="AT36" i="14"/>
  <c r="AU36" i="14"/>
  <c r="AV36" i="14"/>
  <c r="AW36" i="14"/>
  <c r="AX36" i="14"/>
  <c r="AY36" i="14"/>
  <c r="AQ44" i="14"/>
  <c r="AR44" i="14"/>
  <c r="AS44" i="14"/>
  <c r="AT44" i="14"/>
  <c r="AU44" i="14"/>
  <c r="AV44" i="14"/>
  <c r="AW44" i="14"/>
  <c r="AX44" i="14"/>
  <c r="AY44" i="14"/>
  <c r="AQ45" i="14"/>
  <c r="AR45" i="14"/>
  <c r="AS45" i="14"/>
  <c r="AT45" i="14"/>
  <c r="AU45" i="14"/>
  <c r="AV45" i="14"/>
  <c r="AW45" i="14"/>
  <c r="AX45" i="14"/>
  <c r="AY45" i="14"/>
  <c r="AQ37" i="14"/>
  <c r="AR37" i="14"/>
  <c r="AS37" i="14"/>
  <c r="AT37" i="14"/>
  <c r="AU37" i="14"/>
  <c r="AV37" i="14"/>
  <c r="AW37" i="14"/>
  <c r="AX37" i="14"/>
  <c r="AY37" i="14"/>
  <c r="AQ38" i="14"/>
  <c r="AR38" i="14"/>
  <c r="AS38" i="14"/>
  <c r="AT38" i="14"/>
  <c r="AU38" i="14"/>
  <c r="AV38" i="14"/>
  <c r="AW38" i="14"/>
  <c r="AX38" i="14"/>
  <c r="AY38" i="14"/>
  <c r="AQ39" i="14"/>
  <c r="AR39" i="14"/>
  <c r="AS39" i="14"/>
  <c r="AT39" i="14"/>
  <c r="AU39" i="14"/>
  <c r="AV39" i="14"/>
  <c r="AW39" i="14"/>
  <c r="AX39" i="14"/>
  <c r="AY39" i="14"/>
  <c r="AQ40" i="14"/>
  <c r="AR40" i="14"/>
  <c r="AS40" i="14"/>
  <c r="AT40" i="14"/>
  <c r="AU40" i="14"/>
  <c r="AV40" i="14"/>
  <c r="AW40" i="14"/>
  <c r="AX40" i="14"/>
  <c r="AY40" i="14"/>
  <c r="AQ46" i="14"/>
  <c r="AR46" i="14"/>
  <c r="AS46" i="14"/>
  <c r="AT46" i="14"/>
  <c r="AU46" i="14"/>
  <c r="AV46" i="14"/>
  <c r="AW46" i="14"/>
  <c r="AX46" i="14"/>
  <c r="AY46" i="14"/>
  <c r="AQ47" i="14"/>
  <c r="AR47" i="14"/>
  <c r="AS47" i="14"/>
  <c r="AT47" i="14"/>
  <c r="AU47" i="14"/>
  <c r="AV47" i="14"/>
  <c r="AW47" i="14"/>
  <c r="AX47" i="14"/>
  <c r="AY47" i="14"/>
  <c r="AQ41" i="14"/>
  <c r="AR41" i="14"/>
  <c r="AS41" i="14"/>
  <c r="AT41" i="14"/>
  <c r="AU41" i="14"/>
  <c r="AV41" i="14"/>
  <c r="AW41" i="14"/>
  <c r="AX41" i="14"/>
  <c r="AY41" i="14"/>
  <c r="AQ42" i="14"/>
  <c r="AR42" i="14"/>
  <c r="AS42" i="14"/>
  <c r="AT42" i="14"/>
  <c r="AU42" i="14"/>
  <c r="AV42" i="14"/>
  <c r="AW42" i="14"/>
  <c r="AX42" i="14"/>
  <c r="AY42" i="14"/>
  <c r="AQ43" i="14"/>
  <c r="AR43" i="14"/>
  <c r="AS43" i="14"/>
  <c r="AT43" i="14"/>
  <c r="AU43" i="14"/>
  <c r="AV43" i="14"/>
  <c r="AW43" i="14"/>
  <c r="AX43" i="14"/>
  <c r="AY43" i="14"/>
  <c r="AQ63" i="14"/>
  <c r="AR63" i="14"/>
  <c r="AS63" i="14"/>
  <c r="AT63" i="14"/>
  <c r="AU63" i="14"/>
  <c r="AV63" i="14"/>
  <c r="AW63" i="14"/>
  <c r="AX63" i="14"/>
  <c r="AY63" i="14"/>
  <c r="AQ64" i="14"/>
  <c r="AR64" i="14"/>
  <c r="AS64" i="14"/>
  <c r="AT64" i="14"/>
  <c r="AU64" i="14"/>
  <c r="AV64" i="14"/>
  <c r="AW64" i="14"/>
  <c r="AX64" i="14"/>
  <c r="AY64" i="14"/>
  <c r="AQ72" i="14"/>
  <c r="AR72" i="14"/>
  <c r="AS72" i="14"/>
  <c r="AT72" i="14"/>
  <c r="AU72" i="14"/>
  <c r="AV72" i="14"/>
  <c r="AW72" i="14"/>
  <c r="AX72" i="14"/>
  <c r="AY72" i="14"/>
  <c r="AQ73" i="14"/>
  <c r="AR73" i="14"/>
  <c r="AS73" i="14"/>
  <c r="AT73" i="14"/>
  <c r="AU73" i="14"/>
  <c r="AV73" i="14"/>
  <c r="AW73" i="14"/>
  <c r="AX73" i="14"/>
  <c r="AY73" i="14"/>
  <c r="AQ65" i="14"/>
  <c r="AR65" i="14"/>
  <c r="AS65" i="14"/>
  <c r="AT65" i="14"/>
  <c r="AU65" i="14"/>
  <c r="AV65" i="14"/>
  <c r="AW65" i="14"/>
  <c r="AX65" i="14"/>
  <c r="AY65" i="14"/>
  <c r="AQ66" i="14"/>
  <c r="AR66" i="14"/>
  <c r="AS66" i="14"/>
  <c r="AT66" i="14"/>
  <c r="AU66" i="14"/>
  <c r="AV66" i="14"/>
  <c r="AW66" i="14"/>
  <c r="AX66" i="14"/>
  <c r="AY66" i="14"/>
  <c r="AQ68" i="14"/>
  <c r="AR68" i="14"/>
  <c r="AS68" i="14"/>
  <c r="AT68" i="14"/>
  <c r="AU68" i="14"/>
  <c r="AV68" i="14"/>
  <c r="AW68" i="14"/>
  <c r="AX68" i="14"/>
  <c r="AY68" i="14"/>
  <c r="AQ67" i="14"/>
  <c r="AR67" i="14"/>
  <c r="AS67" i="14"/>
  <c r="AT67" i="14"/>
  <c r="AU67" i="14"/>
  <c r="AV67" i="14"/>
  <c r="AW67" i="14"/>
  <c r="AX67" i="14"/>
  <c r="AY67" i="14"/>
  <c r="AQ74" i="14"/>
  <c r="AR74" i="14"/>
  <c r="AS74" i="14"/>
  <c r="AT74" i="14"/>
  <c r="AU74" i="14"/>
  <c r="AV74" i="14"/>
  <c r="AW74" i="14"/>
  <c r="AX74" i="14"/>
  <c r="AY74" i="14"/>
  <c r="AQ75" i="14"/>
  <c r="AR75" i="14"/>
  <c r="AS75" i="14"/>
  <c r="AT75" i="14"/>
  <c r="AU75" i="14"/>
  <c r="AV75" i="14"/>
  <c r="AW75" i="14"/>
  <c r="AX75" i="14"/>
  <c r="AY75" i="14"/>
  <c r="AQ69" i="14"/>
  <c r="AR69" i="14"/>
  <c r="AS69" i="14"/>
  <c r="AT69" i="14"/>
  <c r="AU69" i="14"/>
  <c r="AV69" i="14"/>
  <c r="AW69" i="14"/>
  <c r="AX69" i="14"/>
  <c r="AY69" i="14"/>
  <c r="AQ70" i="14"/>
  <c r="AR70" i="14"/>
  <c r="AS70" i="14"/>
  <c r="AT70" i="14"/>
  <c r="AU70" i="14"/>
  <c r="AV70" i="14"/>
  <c r="AW70" i="14"/>
  <c r="AX70" i="14"/>
  <c r="AY70" i="14"/>
  <c r="AQ71" i="14"/>
  <c r="AR71" i="14"/>
  <c r="AS71" i="14"/>
  <c r="AT71" i="14"/>
  <c r="AU71" i="14"/>
  <c r="AV71" i="14"/>
  <c r="AW71" i="14"/>
  <c r="AX71" i="14"/>
  <c r="AY71" i="14"/>
  <c r="AN90" i="14"/>
  <c r="AN92" i="14"/>
  <c r="AN94" i="14"/>
  <c r="AQ100" i="14"/>
  <c r="AR100" i="14"/>
  <c r="AS100" i="14"/>
  <c r="AT100" i="14"/>
  <c r="AU100" i="14"/>
  <c r="AV100" i="14"/>
  <c r="AW100" i="14"/>
  <c r="AX100" i="14"/>
  <c r="AY100" i="14"/>
  <c r="AQ102" i="14"/>
  <c r="AR102" i="14"/>
  <c r="AS102" i="14"/>
  <c r="AT102" i="14"/>
  <c r="AU102" i="14"/>
  <c r="AV102" i="14"/>
  <c r="AW102" i="14"/>
  <c r="AX102" i="14"/>
  <c r="AY102" i="14"/>
  <c r="AQ103" i="14"/>
  <c r="AR103" i="14"/>
  <c r="AS103" i="14"/>
  <c r="AT103" i="14"/>
  <c r="AU103" i="14"/>
  <c r="AV103" i="14"/>
  <c r="AW103" i="14"/>
  <c r="AX103" i="14"/>
  <c r="AY103" i="14"/>
  <c r="AQ104" i="14"/>
  <c r="AR104" i="14"/>
  <c r="AS104" i="14"/>
  <c r="AT104" i="14"/>
  <c r="AU104" i="14"/>
  <c r="AV104" i="14"/>
  <c r="AW104" i="14"/>
  <c r="AX104" i="14"/>
  <c r="AY104" i="14"/>
  <c r="AQ105" i="14"/>
  <c r="AR105" i="14"/>
  <c r="AS105" i="14"/>
  <c r="AT105" i="14"/>
  <c r="AU105" i="14"/>
  <c r="AV105" i="14"/>
  <c r="AW105" i="14"/>
  <c r="AX105" i="14"/>
  <c r="AY105" i="14"/>
  <c r="AQ106" i="14"/>
  <c r="AR106" i="14"/>
  <c r="AS106" i="14"/>
  <c r="AT106" i="14"/>
  <c r="AU106" i="14"/>
  <c r="AV106" i="14"/>
  <c r="AW106" i="14"/>
  <c r="AX106" i="14"/>
  <c r="AY106" i="14"/>
  <c r="AQ107" i="14"/>
  <c r="AR107" i="14"/>
  <c r="AS107" i="14"/>
  <c r="AT107" i="14"/>
  <c r="AU107" i="14"/>
  <c r="AV107" i="14"/>
  <c r="AW107" i="14"/>
  <c r="AX107" i="14"/>
  <c r="AY107" i="14"/>
  <c r="AQ108" i="14"/>
  <c r="AR108" i="14"/>
  <c r="AS108" i="14"/>
  <c r="AT108" i="14"/>
  <c r="AU108" i="14"/>
  <c r="AV108" i="14"/>
  <c r="AW108" i="14"/>
  <c r="AX108" i="14"/>
  <c r="AY108" i="14"/>
  <c r="AQ109" i="14"/>
  <c r="AR109" i="14"/>
  <c r="AS109" i="14"/>
  <c r="AT109" i="14"/>
  <c r="AU109" i="14"/>
  <c r="AV109" i="14"/>
  <c r="AW109" i="14"/>
  <c r="AX109" i="14"/>
  <c r="AY109" i="14"/>
  <c r="AQ110" i="14"/>
  <c r="AR110" i="14"/>
  <c r="AS110" i="14"/>
  <c r="AT110" i="14"/>
  <c r="AU110" i="14"/>
  <c r="AV110" i="14"/>
  <c r="AW110" i="14"/>
  <c r="AX110" i="14"/>
  <c r="AY110" i="14"/>
  <c r="AQ131" i="14"/>
  <c r="AR131" i="14"/>
  <c r="AS131" i="14"/>
  <c r="AT131" i="14"/>
  <c r="AU131" i="14"/>
  <c r="AV131" i="14"/>
  <c r="AW131" i="14"/>
  <c r="AX131" i="14"/>
  <c r="AY131" i="14"/>
  <c r="AQ132" i="14"/>
  <c r="AR132" i="14"/>
  <c r="AS132" i="14"/>
  <c r="AT132" i="14"/>
  <c r="AU132" i="14"/>
  <c r="AV132" i="14"/>
  <c r="AW132" i="14"/>
  <c r="AX132" i="14"/>
  <c r="AY132" i="14"/>
  <c r="AQ133" i="14"/>
  <c r="AR133" i="14"/>
  <c r="AS133" i="14"/>
  <c r="AT133" i="14"/>
  <c r="AU133" i="14"/>
  <c r="AV133" i="14"/>
  <c r="AW133" i="14"/>
  <c r="AX133" i="14"/>
  <c r="AY133" i="14"/>
  <c r="AQ134" i="14"/>
  <c r="AR134" i="14"/>
  <c r="AS134" i="14"/>
  <c r="AT134" i="14"/>
  <c r="AU134" i="14"/>
  <c r="AV134" i="14"/>
  <c r="AW134" i="14"/>
  <c r="AX134" i="14"/>
  <c r="AY134" i="14"/>
  <c r="AQ135" i="14"/>
  <c r="AR135" i="14"/>
  <c r="AS135" i="14"/>
  <c r="AT135" i="14"/>
  <c r="AU135" i="14"/>
  <c r="AV135" i="14"/>
  <c r="AW135" i="14"/>
  <c r="AX135" i="14"/>
  <c r="AY135" i="14"/>
  <c r="AQ136" i="14"/>
  <c r="AR136" i="14"/>
  <c r="AS136" i="14"/>
  <c r="AT136" i="14"/>
  <c r="AU136" i="14"/>
  <c r="AV136" i="14"/>
  <c r="AW136" i="14"/>
  <c r="AX136" i="14"/>
  <c r="AY136" i="14"/>
  <c r="AQ137" i="14"/>
  <c r="AR137" i="14"/>
  <c r="AS137" i="14"/>
  <c r="AT137" i="14"/>
  <c r="AU137" i="14"/>
  <c r="AV137" i="14"/>
  <c r="AW137" i="14"/>
  <c r="AX137" i="14"/>
  <c r="AY137" i="14"/>
  <c r="AQ138" i="14"/>
  <c r="AR138" i="14"/>
  <c r="AS138" i="14"/>
  <c r="AT138" i="14"/>
  <c r="AU138" i="14"/>
  <c r="AV138" i="14"/>
  <c r="AW138" i="14"/>
  <c r="AX138" i="14"/>
  <c r="AY138" i="14"/>
  <c r="AQ139" i="14"/>
  <c r="AR139" i="14"/>
  <c r="AS139" i="14"/>
  <c r="AT139" i="14"/>
  <c r="AU139" i="14"/>
  <c r="AV139" i="14"/>
  <c r="AW139" i="14"/>
  <c r="AX139" i="14"/>
  <c r="AY139" i="14"/>
  <c r="AQ159" i="14"/>
  <c r="AR159" i="14"/>
  <c r="AS159" i="14"/>
  <c r="AT159" i="14"/>
  <c r="AU159" i="14"/>
  <c r="AV159" i="14"/>
  <c r="AW159" i="14"/>
  <c r="AX159" i="14"/>
  <c r="AY159" i="14"/>
  <c r="AQ160" i="14"/>
  <c r="AR160" i="14"/>
  <c r="AS160" i="14"/>
  <c r="AT160" i="14"/>
  <c r="AU160" i="14"/>
  <c r="AV160" i="14"/>
  <c r="AW160" i="14"/>
  <c r="AX160" i="14"/>
  <c r="AY160" i="14"/>
  <c r="AQ161" i="14"/>
  <c r="AR161" i="14"/>
  <c r="AS161" i="14"/>
  <c r="AT161" i="14"/>
  <c r="AU161" i="14"/>
  <c r="AV161" i="14"/>
  <c r="AW161" i="14"/>
  <c r="AX161" i="14"/>
  <c r="AY161" i="14"/>
  <c r="AQ162" i="14"/>
  <c r="AR162" i="14"/>
  <c r="AS162" i="14"/>
  <c r="AT162" i="14"/>
  <c r="AU162" i="14"/>
  <c r="AV162" i="14"/>
  <c r="AW162" i="14"/>
  <c r="AX162" i="14"/>
  <c r="AY162" i="14"/>
  <c r="AQ163" i="14"/>
  <c r="AR163" i="14"/>
  <c r="AS163" i="14"/>
  <c r="AT163" i="14"/>
  <c r="AU163" i="14"/>
  <c r="AV163" i="14"/>
  <c r="AW163" i="14"/>
  <c r="AX163" i="14"/>
  <c r="AY163" i="14"/>
  <c r="AQ164" i="14"/>
  <c r="AR164" i="14"/>
  <c r="AS164" i="14"/>
  <c r="AT164" i="14"/>
  <c r="AU164" i="14"/>
  <c r="AV164" i="14"/>
  <c r="AW164" i="14"/>
  <c r="AX164" i="14"/>
  <c r="AY164" i="14"/>
  <c r="AQ165" i="14"/>
  <c r="AR165" i="14"/>
  <c r="AS165" i="14"/>
  <c r="AT165" i="14"/>
  <c r="AU165" i="14"/>
  <c r="AV165" i="14"/>
  <c r="AW165" i="14"/>
  <c r="AX165" i="14"/>
  <c r="AY165" i="14"/>
  <c r="AQ166" i="14"/>
  <c r="AR166" i="14"/>
  <c r="AS166" i="14"/>
  <c r="AT166" i="14"/>
  <c r="AU166" i="14"/>
  <c r="AV166" i="14"/>
  <c r="AW166" i="14"/>
  <c r="AX166" i="14"/>
  <c r="AY166" i="14"/>
  <c r="AQ167" i="14"/>
  <c r="AR167" i="14"/>
  <c r="AS167" i="14"/>
  <c r="AT167" i="14"/>
  <c r="AU167" i="14"/>
  <c r="AV167" i="14"/>
  <c r="AW167" i="14"/>
  <c r="AX167" i="14"/>
  <c r="AY167" i="14"/>
  <c r="AQ187" i="14"/>
  <c r="AR187" i="14"/>
  <c r="AS187" i="14"/>
  <c r="AT187" i="14"/>
  <c r="AU187" i="14"/>
  <c r="AV187" i="14"/>
  <c r="AW187" i="14"/>
  <c r="AX187" i="14"/>
  <c r="AY187" i="14"/>
  <c r="AQ188" i="14"/>
  <c r="AR188" i="14"/>
  <c r="AS188" i="14"/>
  <c r="AT188" i="14"/>
  <c r="AU188" i="14"/>
  <c r="AV188" i="14"/>
  <c r="AW188" i="14"/>
  <c r="AX188" i="14"/>
  <c r="AY188" i="14"/>
  <c r="AQ189" i="14"/>
  <c r="AR189" i="14"/>
  <c r="AS189" i="14"/>
  <c r="AT189" i="14"/>
  <c r="AU189" i="14"/>
  <c r="AV189" i="14"/>
  <c r="AW189" i="14"/>
  <c r="AX189" i="14"/>
  <c r="AY189" i="14"/>
  <c r="AQ190" i="14"/>
  <c r="AR190" i="14"/>
  <c r="AS190" i="14"/>
  <c r="AT190" i="14"/>
  <c r="AU190" i="14"/>
  <c r="AV190" i="14"/>
  <c r="AW190" i="14"/>
  <c r="AX190" i="14"/>
  <c r="AY190" i="14"/>
  <c r="AQ191" i="14"/>
  <c r="AR191" i="14"/>
  <c r="AS191" i="14"/>
  <c r="AT191" i="14"/>
  <c r="AU191" i="14"/>
  <c r="AV191" i="14"/>
  <c r="AW191" i="14"/>
  <c r="AX191" i="14"/>
  <c r="AY191" i="14"/>
  <c r="AQ192" i="14"/>
  <c r="AR192" i="14"/>
  <c r="AS192" i="14"/>
  <c r="AT192" i="14"/>
  <c r="AU192" i="14"/>
  <c r="AV192" i="14"/>
  <c r="AW192" i="14"/>
  <c r="AX192" i="14"/>
  <c r="AY192" i="14"/>
  <c r="AQ193" i="14"/>
  <c r="AR193" i="14"/>
  <c r="AS193" i="14"/>
  <c r="AT193" i="14"/>
  <c r="AU193" i="14"/>
  <c r="AV193" i="14"/>
  <c r="AW193" i="14"/>
  <c r="AX193" i="14"/>
  <c r="AY193" i="14"/>
  <c r="AQ194" i="14"/>
  <c r="AR194" i="14"/>
  <c r="AS194" i="14"/>
  <c r="AT194" i="14"/>
  <c r="AU194" i="14"/>
  <c r="AV194" i="14"/>
  <c r="AW194" i="14"/>
  <c r="AX194" i="14"/>
  <c r="AY194" i="14"/>
  <c r="AQ195" i="14"/>
  <c r="AR195" i="14"/>
  <c r="AS195" i="14"/>
  <c r="AT195" i="14"/>
  <c r="AU195" i="14"/>
  <c r="AV195" i="14"/>
  <c r="AW195" i="14"/>
  <c r="AX195" i="14"/>
  <c r="AY195" i="14"/>
  <c r="AQ215" i="14"/>
  <c r="AR215" i="14"/>
  <c r="AS215" i="14"/>
  <c r="AT215" i="14"/>
  <c r="AU215" i="14"/>
  <c r="AV215" i="14"/>
  <c r="AW215" i="14"/>
  <c r="AX215" i="14"/>
  <c r="AY215" i="14"/>
  <c r="AQ216" i="14"/>
  <c r="AR216" i="14"/>
  <c r="AS216" i="14"/>
  <c r="AT216" i="14"/>
  <c r="AU216" i="14"/>
  <c r="AV216" i="14"/>
  <c r="AW216" i="14"/>
  <c r="AX216" i="14"/>
  <c r="AY216" i="14"/>
  <c r="AQ217" i="14"/>
  <c r="AR217" i="14"/>
  <c r="AS217" i="14"/>
  <c r="AT217" i="14"/>
  <c r="AU217" i="14"/>
  <c r="AV217" i="14"/>
  <c r="AW217" i="14"/>
  <c r="AX217" i="14"/>
  <c r="AY217" i="14"/>
  <c r="AQ218" i="14"/>
  <c r="AR218" i="14"/>
  <c r="AS218" i="14"/>
  <c r="AT218" i="14"/>
  <c r="AU218" i="14"/>
  <c r="AV218" i="14"/>
  <c r="AW218" i="14"/>
  <c r="AX218" i="14"/>
  <c r="AY218" i="14"/>
  <c r="AQ219" i="14"/>
  <c r="AR219" i="14"/>
  <c r="AS219" i="14"/>
  <c r="AT219" i="14"/>
  <c r="AU219" i="14"/>
  <c r="AV219" i="14"/>
  <c r="AW219" i="14"/>
  <c r="AX219" i="14"/>
  <c r="AY219" i="14"/>
  <c r="AQ220" i="14"/>
  <c r="AR220" i="14"/>
  <c r="AS220" i="14"/>
  <c r="AT220" i="14"/>
  <c r="AU220" i="14"/>
  <c r="AV220" i="14"/>
  <c r="AW220" i="14"/>
  <c r="AX220" i="14"/>
  <c r="AY220" i="14"/>
  <c r="AQ221" i="14"/>
  <c r="AR221" i="14"/>
  <c r="AS221" i="14"/>
  <c r="AT221" i="14"/>
  <c r="AU221" i="14"/>
  <c r="AV221" i="14"/>
  <c r="AW221" i="14"/>
  <c r="AX221" i="14"/>
  <c r="AY221" i="14"/>
  <c r="AQ222" i="14"/>
  <c r="AR222" i="14"/>
  <c r="AS222" i="14"/>
  <c r="AT222" i="14"/>
  <c r="AU222" i="14"/>
  <c r="AV222" i="14"/>
  <c r="AW222" i="14"/>
  <c r="AX222" i="14"/>
  <c r="AY222" i="14"/>
  <c r="AQ223" i="14"/>
  <c r="AR223" i="14"/>
  <c r="AS223" i="14"/>
  <c r="AT223" i="14"/>
  <c r="AU223" i="14"/>
  <c r="AV223" i="14"/>
  <c r="AW223" i="14"/>
  <c r="AX223" i="14"/>
  <c r="AY223" i="14"/>
  <c r="AN242" i="14"/>
  <c r="AQ251" i="14"/>
  <c r="AR251" i="14"/>
  <c r="AS251" i="14"/>
  <c r="AT251" i="14"/>
  <c r="AU251" i="14"/>
  <c r="AV251" i="14"/>
  <c r="AW251" i="14"/>
  <c r="AX251" i="14"/>
  <c r="AY251" i="14"/>
  <c r="AQ253" i="14"/>
  <c r="AR253" i="14"/>
  <c r="AS253" i="14"/>
  <c r="AT253" i="14"/>
  <c r="AU253" i="14"/>
  <c r="AV253" i="14"/>
  <c r="AW253" i="14"/>
  <c r="AX253" i="14"/>
  <c r="AY253" i="14"/>
  <c r="AQ254" i="14"/>
  <c r="AR254" i="14"/>
  <c r="AS254" i="14"/>
  <c r="AT254" i="14"/>
  <c r="AU254" i="14"/>
  <c r="AV254" i="14"/>
  <c r="AW254" i="14"/>
  <c r="AX254" i="14"/>
  <c r="AY254" i="14"/>
  <c r="AQ255" i="14"/>
  <c r="AR255" i="14"/>
  <c r="AS255" i="14"/>
  <c r="AT255" i="14"/>
  <c r="AU255" i="14"/>
  <c r="AV255" i="14"/>
  <c r="AW255" i="14"/>
  <c r="AX255" i="14"/>
  <c r="AY255" i="14"/>
  <c r="AQ256" i="14"/>
  <c r="AR256" i="14"/>
  <c r="AS256" i="14"/>
  <c r="AT256" i="14"/>
  <c r="AU256" i="14"/>
  <c r="AV256" i="14"/>
  <c r="AW256" i="14"/>
  <c r="AX256" i="14"/>
  <c r="AY256" i="14"/>
  <c r="AQ257" i="14"/>
  <c r="AR257" i="14"/>
  <c r="AS257" i="14"/>
  <c r="AT257" i="14"/>
  <c r="AU257" i="14"/>
  <c r="AV257" i="14"/>
  <c r="AW257" i="14"/>
  <c r="AX257" i="14"/>
  <c r="AY257" i="14"/>
  <c r="AQ258" i="14"/>
  <c r="AR258" i="14"/>
  <c r="AS258" i="14"/>
  <c r="AT258" i="14"/>
  <c r="AU258" i="14"/>
  <c r="AV258" i="14"/>
  <c r="AW258" i="14"/>
  <c r="AX258" i="14"/>
  <c r="AY258" i="14"/>
  <c r="AQ259" i="14"/>
  <c r="AR259" i="14"/>
  <c r="AS259" i="14"/>
  <c r="AT259" i="14"/>
  <c r="AU259" i="14"/>
  <c r="AV259" i="14"/>
  <c r="AW259" i="14"/>
  <c r="AX259" i="14"/>
  <c r="AY259" i="14"/>
  <c r="AQ260" i="14"/>
  <c r="AR260" i="14"/>
  <c r="AS260" i="14"/>
  <c r="AT260" i="14"/>
  <c r="AU260" i="14"/>
  <c r="AV260" i="14"/>
  <c r="AW260" i="14"/>
  <c r="AX260" i="14"/>
  <c r="AY260" i="14"/>
  <c r="AQ261" i="14"/>
  <c r="AR261" i="14"/>
  <c r="AS261" i="14"/>
  <c r="AT261" i="14"/>
  <c r="AU261" i="14"/>
  <c r="AV261" i="14"/>
  <c r="AW261" i="14"/>
  <c r="AX261" i="14"/>
  <c r="AY261" i="14"/>
  <c r="AQ281" i="14"/>
  <c r="AR281" i="14"/>
  <c r="AS281" i="14"/>
  <c r="AT281" i="14"/>
  <c r="AU281" i="14"/>
  <c r="AV281" i="14"/>
  <c r="AW281" i="14"/>
  <c r="AX281" i="14"/>
  <c r="AY281" i="14"/>
  <c r="AQ282" i="14"/>
  <c r="AR282" i="14"/>
  <c r="AS282" i="14"/>
  <c r="AT282" i="14"/>
  <c r="AU282" i="14"/>
  <c r="AV282" i="14"/>
  <c r="AW282" i="14"/>
  <c r="AX282" i="14"/>
  <c r="AY282" i="14"/>
  <c r="AQ283" i="14"/>
  <c r="AR283" i="14"/>
  <c r="AS283" i="14"/>
  <c r="AT283" i="14"/>
  <c r="AU283" i="14"/>
  <c r="AV283" i="14"/>
  <c r="AW283" i="14"/>
  <c r="AX283" i="14"/>
  <c r="AY283" i="14"/>
  <c r="AQ284" i="14"/>
  <c r="AR284" i="14"/>
  <c r="AS284" i="14"/>
  <c r="AT284" i="14"/>
  <c r="AU284" i="14"/>
  <c r="AV284" i="14"/>
  <c r="AW284" i="14"/>
  <c r="AX284" i="14"/>
  <c r="AY284" i="14"/>
  <c r="AQ285" i="14"/>
  <c r="AR285" i="14"/>
  <c r="AS285" i="14"/>
  <c r="AT285" i="14"/>
  <c r="AU285" i="14"/>
  <c r="AV285" i="14"/>
  <c r="AW285" i="14"/>
  <c r="AX285" i="14"/>
  <c r="AY285" i="14"/>
  <c r="AQ286" i="14"/>
  <c r="AR286" i="14"/>
  <c r="AS286" i="14"/>
  <c r="AT286" i="14"/>
  <c r="AU286" i="14"/>
  <c r="AV286" i="14"/>
  <c r="AW286" i="14"/>
  <c r="AX286" i="14"/>
  <c r="AY286" i="14"/>
  <c r="AQ287" i="14"/>
  <c r="AR287" i="14"/>
  <c r="AS287" i="14"/>
  <c r="AT287" i="14"/>
  <c r="AU287" i="14"/>
  <c r="AV287" i="14"/>
  <c r="AW287" i="14"/>
  <c r="AX287" i="14"/>
  <c r="AY287" i="14"/>
  <c r="AQ288" i="14"/>
  <c r="AR288" i="14"/>
  <c r="AS288" i="14"/>
  <c r="AT288" i="14"/>
  <c r="AU288" i="14"/>
  <c r="AV288" i="14"/>
  <c r="AW288" i="14"/>
  <c r="AX288" i="14"/>
  <c r="AY288" i="14"/>
  <c r="AQ289" i="14"/>
  <c r="AR289" i="14"/>
  <c r="AS289" i="14"/>
  <c r="AT289" i="14"/>
  <c r="AU289" i="14"/>
  <c r="AV289" i="14"/>
  <c r="AW289" i="14"/>
  <c r="AX289" i="14"/>
  <c r="AY289" i="14"/>
  <c r="AQ309" i="14"/>
  <c r="AR309" i="14"/>
  <c r="AS309" i="14"/>
  <c r="AT309" i="14"/>
  <c r="AU309" i="14"/>
  <c r="AV309" i="14"/>
  <c r="AW309" i="14"/>
  <c r="AX309" i="14"/>
  <c r="AY309" i="14"/>
  <c r="AQ310" i="14"/>
  <c r="AR310" i="14"/>
  <c r="AS310" i="14"/>
  <c r="AT310" i="14"/>
  <c r="AU310" i="14"/>
  <c r="AV310" i="14"/>
  <c r="AW310" i="14"/>
  <c r="AX310" i="14"/>
  <c r="AY310" i="14"/>
  <c r="AQ311" i="14"/>
  <c r="AR311" i="14"/>
  <c r="AS311" i="14"/>
  <c r="AT311" i="14"/>
  <c r="AU311" i="14"/>
  <c r="AV311" i="14"/>
  <c r="AW311" i="14"/>
  <c r="AX311" i="14"/>
  <c r="AY311" i="14"/>
  <c r="AQ312" i="14"/>
  <c r="AR312" i="14"/>
  <c r="AS312" i="14"/>
  <c r="AT312" i="14"/>
  <c r="AU312" i="14"/>
  <c r="AV312" i="14"/>
  <c r="AW312" i="14"/>
  <c r="AX312" i="14"/>
  <c r="AY312" i="14"/>
  <c r="AQ313" i="14"/>
  <c r="AR313" i="14"/>
  <c r="AS313" i="14"/>
  <c r="AT313" i="14"/>
  <c r="AU313" i="14"/>
  <c r="AV313" i="14"/>
  <c r="AW313" i="14"/>
  <c r="AX313" i="14"/>
  <c r="AY313" i="14"/>
  <c r="AQ314" i="14"/>
  <c r="AR314" i="14"/>
  <c r="AS314" i="14"/>
  <c r="AT314" i="14"/>
  <c r="AU314" i="14"/>
  <c r="AV314" i="14"/>
  <c r="AW314" i="14"/>
  <c r="AX314" i="14"/>
  <c r="AY314" i="14"/>
  <c r="AQ315" i="14"/>
  <c r="AR315" i="14"/>
  <c r="AS315" i="14"/>
  <c r="AT315" i="14"/>
  <c r="AU315" i="14"/>
  <c r="AV315" i="14"/>
  <c r="AW315" i="14"/>
  <c r="AX315" i="14"/>
  <c r="AY315" i="14"/>
  <c r="AQ316" i="14"/>
  <c r="AR316" i="14"/>
  <c r="AS316" i="14"/>
  <c r="AT316" i="14"/>
  <c r="AU316" i="14"/>
  <c r="AV316" i="14"/>
  <c r="AW316" i="14"/>
  <c r="AX316" i="14"/>
  <c r="AY316" i="14"/>
  <c r="AQ317" i="14"/>
  <c r="AR317" i="14"/>
  <c r="AS317" i="14"/>
  <c r="AT317" i="14"/>
  <c r="AU317" i="14"/>
  <c r="AV317" i="14"/>
  <c r="AW317" i="14"/>
  <c r="AX317" i="14"/>
  <c r="AY317" i="14"/>
  <c r="AQ337" i="14"/>
  <c r="AR337" i="14"/>
  <c r="AS337" i="14"/>
  <c r="AT337" i="14"/>
  <c r="AU337" i="14"/>
  <c r="AV337" i="14"/>
  <c r="AW337" i="14"/>
  <c r="AX337" i="14"/>
  <c r="AY337" i="14"/>
  <c r="AQ338" i="14"/>
  <c r="AR338" i="14"/>
  <c r="AS338" i="14"/>
  <c r="AT338" i="14"/>
  <c r="AU338" i="14"/>
  <c r="AV338" i="14"/>
  <c r="AW338" i="14"/>
  <c r="AX338" i="14"/>
  <c r="AY338" i="14"/>
  <c r="AQ339" i="14"/>
  <c r="AR339" i="14"/>
  <c r="AS339" i="14"/>
  <c r="AT339" i="14"/>
  <c r="AU339" i="14"/>
  <c r="AV339" i="14"/>
  <c r="AW339" i="14"/>
  <c r="AX339" i="14"/>
  <c r="AY339" i="14"/>
  <c r="AQ340" i="14"/>
  <c r="AR340" i="14"/>
  <c r="AS340" i="14"/>
  <c r="AT340" i="14"/>
  <c r="AU340" i="14"/>
  <c r="AV340" i="14"/>
  <c r="AW340" i="14"/>
  <c r="AX340" i="14"/>
  <c r="AY340" i="14"/>
  <c r="AQ341" i="14"/>
  <c r="AR341" i="14"/>
  <c r="AS341" i="14"/>
  <c r="AT341" i="14"/>
  <c r="AU341" i="14"/>
  <c r="AV341" i="14"/>
  <c r="AW341" i="14"/>
  <c r="AX341" i="14"/>
  <c r="AY341" i="14"/>
  <c r="AQ342" i="14"/>
  <c r="AR342" i="14"/>
  <c r="AS342" i="14"/>
  <c r="AT342" i="14"/>
  <c r="AU342" i="14"/>
  <c r="AV342" i="14"/>
  <c r="AW342" i="14"/>
  <c r="AX342" i="14"/>
  <c r="AY342" i="14"/>
  <c r="AQ343" i="14"/>
  <c r="AR343" i="14"/>
  <c r="AS343" i="14"/>
  <c r="AT343" i="14"/>
  <c r="AU343" i="14"/>
  <c r="AV343" i="14"/>
  <c r="AW343" i="14"/>
  <c r="AX343" i="14"/>
  <c r="AY343" i="14"/>
  <c r="AQ344" i="14"/>
  <c r="AR344" i="14"/>
  <c r="AS344" i="14"/>
  <c r="AT344" i="14"/>
  <c r="AU344" i="14"/>
  <c r="AV344" i="14"/>
  <c r="AW344" i="14"/>
  <c r="AX344" i="14"/>
  <c r="AY344" i="14"/>
  <c r="AQ345" i="14"/>
  <c r="AR345" i="14"/>
  <c r="AS345" i="14"/>
  <c r="AT345" i="14"/>
  <c r="AU345" i="14"/>
  <c r="AV345" i="14"/>
  <c r="AW345" i="14"/>
  <c r="AX345" i="14"/>
  <c r="AY345" i="14"/>
  <c r="AN364" i="14"/>
  <c r="AQ373" i="14"/>
  <c r="AR373" i="14"/>
  <c r="AS373" i="14"/>
  <c r="AT373" i="14"/>
  <c r="AU373" i="14"/>
  <c r="AV373" i="14"/>
  <c r="AW373" i="14"/>
  <c r="AX373" i="14"/>
  <c r="AY373" i="14"/>
  <c r="AQ375" i="14"/>
  <c r="AR375" i="14"/>
  <c r="AS375" i="14"/>
  <c r="AT375" i="14"/>
  <c r="AU375" i="14"/>
  <c r="AV375" i="14"/>
  <c r="AW375" i="14"/>
  <c r="AX375" i="14"/>
  <c r="AY375" i="14"/>
  <c r="AQ376" i="14"/>
  <c r="AR376" i="14"/>
  <c r="AS376" i="14"/>
  <c r="AT376" i="14"/>
  <c r="AU376" i="14"/>
  <c r="AV376" i="14"/>
  <c r="AW376" i="14"/>
  <c r="AX376" i="14"/>
  <c r="AY376" i="14"/>
  <c r="AQ377" i="14"/>
  <c r="AR377" i="14"/>
  <c r="AS377" i="14"/>
  <c r="AT377" i="14"/>
  <c r="AU377" i="14"/>
  <c r="AV377" i="14"/>
  <c r="AW377" i="14"/>
  <c r="AX377" i="14"/>
  <c r="AY377" i="14"/>
  <c r="AQ378" i="14"/>
  <c r="AR378" i="14"/>
  <c r="AS378" i="14"/>
  <c r="AT378" i="14"/>
  <c r="AU378" i="14"/>
  <c r="AV378" i="14"/>
  <c r="AW378" i="14"/>
  <c r="AX378" i="14"/>
  <c r="AY378" i="14"/>
  <c r="AQ379" i="14"/>
  <c r="AR379" i="14"/>
  <c r="AS379" i="14"/>
  <c r="AT379" i="14"/>
  <c r="AU379" i="14"/>
  <c r="AV379" i="14"/>
  <c r="AW379" i="14"/>
  <c r="AX379" i="14"/>
  <c r="AY379" i="14"/>
  <c r="AQ380" i="14"/>
  <c r="AR380" i="14"/>
  <c r="AS380" i="14"/>
  <c r="AT380" i="14"/>
  <c r="AU380" i="14"/>
  <c r="AV380" i="14"/>
  <c r="AW380" i="14"/>
  <c r="AX380" i="14"/>
  <c r="AY380" i="14"/>
  <c r="AQ381" i="14"/>
  <c r="AR381" i="14"/>
  <c r="AS381" i="14"/>
  <c r="AT381" i="14"/>
  <c r="AU381" i="14"/>
  <c r="AV381" i="14"/>
  <c r="AW381" i="14"/>
  <c r="AX381" i="14"/>
  <c r="AY381" i="14"/>
  <c r="AQ382" i="14"/>
  <c r="AR382" i="14"/>
  <c r="AS382" i="14"/>
  <c r="AT382" i="14"/>
  <c r="AU382" i="14"/>
  <c r="AV382" i="14"/>
  <c r="AW382" i="14"/>
  <c r="AX382" i="14"/>
  <c r="AY382" i="14"/>
  <c r="AQ383" i="14"/>
  <c r="AR383" i="14"/>
  <c r="AS383" i="14"/>
  <c r="AT383" i="14"/>
  <c r="AU383" i="14"/>
  <c r="AV383" i="14"/>
  <c r="AW383" i="14"/>
  <c r="AX383" i="14"/>
  <c r="AY383" i="14"/>
  <c r="AQ403" i="14"/>
  <c r="AR403" i="14"/>
  <c r="AS403" i="14"/>
  <c r="AT403" i="14"/>
  <c r="AU403" i="14"/>
  <c r="AV403" i="14"/>
  <c r="AW403" i="14"/>
  <c r="AX403" i="14"/>
  <c r="AY403" i="14"/>
  <c r="AQ404" i="14"/>
  <c r="AR404" i="14"/>
  <c r="AS404" i="14"/>
  <c r="AT404" i="14"/>
  <c r="AU404" i="14"/>
  <c r="AV404" i="14"/>
  <c r="AW404" i="14"/>
  <c r="AX404" i="14"/>
  <c r="AY404" i="14"/>
  <c r="AQ405" i="14"/>
  <c r="AR405" i="14"/>
  <c r="AS405" i="14"/>
  <c r="AT405" i="14"/>
  <c r="AU405" i="14"/>
  <c r="AV405" i="14"/>
  <c r="AW405" i="14"/>
  <c r="AX405" i="14"/>
  <c r="AY405" i="14"/>
  <c r="AQ406" i="14"/>
  <c r="AR406" i="14"/>
  <c r="AS406" i="14"/>
  <c r="AT406" i="14"/>
  <c r="AU406" i="14"/>
  <c r="AV406" i="14"/>
  <c r="AW406" i="14"/>
  <c r="AX406" i="14"/>
  <c r="AY406" i="14"/>
  <c r="AQ407" i="14"/>
  <c r="AR407" i="14"/>
  <c r="AS407" i="14"/>
  <c r="AT407" i="14"/>
  <c r="AU407" i="14"/>
  <c r="AV407" i="14"/>
  <c r="AW407" i="14"/>
  <c r="AX407" i="14"/>
  <c r="AY407" i="14"/>
  <c r="AQ408" i="14"/>
  <c r="AR408" i="14"/>
  <c r="AS408" i="14"/>
  <c r="AT408" i="14"/>
  <c r="AU408" i="14"/>
  <c r="AV408" i="14"/>
  <c r="AW408" i="14"/>
  <c r="AX408" i="14"/>
  <c r="AY408" i="14"/>
  <c r="AQ409" i="14"/>
  <c r="AR409" i="14"/>
  <c r="AS409" i="14"/>
  <c r="AT409" i="14"/>
  <c r="AU409" i="14"/>
  <c r="AV409" i="14"/>
  <c r="AW409" i="14"/>
  <c r="AX409" i="14"/>
  <c r="AY409" i="14"/>
  <c r="AQ410" i="14"/>
  <c r="AR410" i="14"/>
  <c r="AS410" i="14"/>
  <c r="AT410" i="14"/>
  <c r="AU410" i="14"/>
  <c r="AV410" i="14"/>
  <c r="AW410" i="14"/>
  <c r="AX410" i="14"/>
  <c r="AY410" i="14"/>
  <c r="AQ411" i="14"/>
  <c r="AR411" i="14"/>
  <c r="AS411" i="14"/>
  <c r="AT411" i="14"/>
  <c r="AU411" i="14"/>
  <c r="AV411" i="14"/>
  <c r="AW411" i="14"/>
  <c r="AX411" i="14"/>
  <c r="AY411" i="14"/>
  <c r="AQ431" i="14"/>
  <c r="AR431" i="14"/>
  <c r="AS431" i="14"/>
  <c r="AT431" i="14"/>
  <c r="AU431" i="14"/>
  <c r="AV431" i="14"/>
  <c r="AW431" i="14"/>
  <c r="AX431" i="14"/>
  <c r="AY431" i="14"/>
  <c r="AQ432" i="14"/>
  <c r="AR432" i="14"/>
  <c r="AS432" i="14"/>
  <c r="AT432" i="14"/>
  <c r="AU432" i="14"/>
  <c r="AV432" i="14"/>
  <c r="AW432" i="14"/>
  <c r="AX432" i="14"/>
  <c r="AY432" i="14"/>
  <c r="AQ433" i="14"/>
  <c r="AR433" i="14"/>
  <c r="AS433" i="14"/>
  <c r="AT433" i="14"/>
  <c r="AU433" i="14"/>
  <c r="AV433" i="14"/>
  <c r="AW433" i="14"/>
  <c r="AX433" i="14"/>
  <c r="AY433" i="14"/>
  <c r="AQ434" i="14"/>
  <c r="AR434" i="14"/>
  <c r="AS434" i="14"/>
  <c r="AT434" i="14"/>
  <c r="AU434" i="14"/>
  <c r="AV434" i="14"/>
  <c r="AW434" i="14"/>
  <c r="AX434" i="14"/>
  <c r="AY434" i="14"/>
  <c r="AQ435" i="14"/>
  <c r="AR435" i="14"/>
  <c r="AS435" i="14"/>
  <c r="AT435" i="14"/>
  <c r="AU435" i="14"/>
  <c r="AV435" i="14"/>
  <c r="AW435" i="14"/>
  <c r="AX435" i="14"/>
  <c r="AY435" i="14"/>
  <c r="AQ436" i="14"/>
  <c r="AR436" i="14"/>
  <c r="AS436" i="14"/>
  <c r="AT436" i="14"/>
  <c r="AU436" i="14"/>
  <c r="AV436" i="14"/>
  <c r="AW436" i="14"/>
  <c r="AX436" i="14"/>
  <c r="AY436" i="14"/>
  <c r="AQ437" i="14"/>
  <c r="AR437" i="14"/>
  <c r="AS437" i="14"/>
  <c r="AT437" i="14"/>
  <c r="AU437" i="14"/>
  <c r="AV437" i="14"/>
  <c r="AW437" i="14"/>
  <c r="AX437" i="14"/>
  <c r="AY437" i="14"/>
  <c r="AQ438" i="14"/>
  <c r="AR438" i="14"/>
  <c r="AS438" i="14"/>
  <c r="AT438" i="14"/>
  <c r="AU438" i="14"/>
  <c r="AV438" i="14"/>
  <c r="AW438" i="14"/>
  <c r="AX438" i="14"/>
  <c r="AY438" i="14"/>
  <c r="AQ439" i="14"/>
  <c r="AR439" i="14"/>
  <c r="AS439" i="14"/>
  <c r="AT439" i="14"/>
  <c r="AU439" i="14"/>
  <c r="AV439" i="14"/>
  <c r="AW439" i="14"/>
  <c r="AX439" i="14"/>
  <c r="AY439" i="14"/>
  <c r="AQ459" i="14"/>
  <c r="AR459" i="14"/>
  <c r="AS459" i="14"/>
  <c r="AT459" i="14"/>
  <c r="AU459" i="14"/>
  <c r="AV459" i="14"/>
  <c r="AW459" i="14"/>
  <c r="AX459" i="14"/>
  <c r="AY459" i="14"/>
  <c r="AQ460" i="14"/>
  <c r="AR460" i="14"/>
  <c r="AS460" i="14"/>
  <c r="AT460" i="14"/>
  <c r="AU460" i="14"/>
  <c r="AV460" i="14"/>
  <c r="AW460" i="14"/>
  <c r="AX460" i="14"/>
  <c r="AY460" i="14"/>
  <c r="AQ461" i="14"/>
  <c r="AR461" i="14"/>
  <c r="AS461" i="14"/>
  <c r="AT461" i="14"/>
  <c r="AU461" i="14"/>
  <c r="AV461" i="14"/>
  <c r="AW461" i="14"/>
  <c r="AX461" i="14"/>
  <c r="AY461" i="14"/>
  <c r="AQ462" i="14"/>
  <c r="AR462" i="14"/>
  <c r="AS462" i="14"/>
  <c r="AT462" i="14"/>
  <c r="AU462" i="14"/>
  <c r="AV462" i="14"/>
  <c r="AW462" i="14"/>
  <c r="AX462" i="14"/>
  <c r="AY462" i="14"/>
  <c r="AQ463" i="14"/>
  <c r="AR463" i="14"/>
  <c r="AS463" i="14"/>
  <c r="AT463" i="14"/>
  <c r="AU463" i="14"/>
  <c r="AV463" i="14"/>
  <c r="AW463" i="14"/>
  <c r="AX463" i="14"/>
  <c r="AY463" i="14"/>
  <c r="AQ464" i="14"/>
  <c r="AR464" i="14"/>
  <c r="AS464" i="14"/>
  <c r="AT464" i="14"/>
  <c r="AU464" i="14"/>
  <c r="AV464" i="14"/>
  <c r="AW464" i="14"/>
  <c r="AX464" i="14"/>
  <c r="AY464" i="14"/>
  <c r="AQ465" i="14"/>
  <c r="AR465" i="14"/>
  <c r="AS465" i="14"/>
  <c r="AT465" i="14"/>
  <c r="AU465" i="14"/>
  <c r="AV465" i="14"/>
  <c r="AW465" i="14"/>
  <c r="AX465" i="14"/>
  <c r="AY465" i="14"/>
  <c r="AQ466" i="14"/>
  <c r="AR466" i="14"/>
  <c r="AS466" i="14"/>
  <c r="AT466" i="14"/>
  <c r="AU466" i="14"/>
  <c r="AV466" i="14"/>
  <c r="AW466" i="14"/>
  <c r="AX466" i="14"/>
  <c r="AY466" i="14"/>
  <c r="AQ487" i="14"/>
  <c r="AR487" i="14"/>
  <c r="AS487" i="14"/>
  <c r="AT487" i="14"/>
  <c r="AU487" i="14"/>
  <c r="AV487" i="14"/>
  <c r="AW487" i="14"/>
  <c r="AX487" i="14"/>
  <c r="AY487" i="14"/>
  <c r="AQ488" i="14"/>
  <c r="AR488" i="14"/>
  <c r="AS488" i="14"/>
  <c r="AT488" i="14"/>
  <c r="AU488" i="14"/>
  <c r="AV488" i="14"/>
  <c r="AW488" i="14"/>
  <c r="AX488" i="14"/>
  <c r="AY488" i="14"/>
  <c r="AQ489" i="14"/>
  <c r="AR489" i="14"/>
  <c r="AS489" i="14"/>
  <c r="AT489" i="14"/>
  <c r="AU489" i="14"/>
  <c r="AV489" i="14"/>
  <c r="AW489" i="14"/>
  <c r="AX489" i="14"/>
  <c r="AY489" i="14"/>
  <c r="AQ490" i="14"/>
  <c r="AR490" i="14"/>
  <c r="AS490" i="14"/>
  <c r="AT490" i="14"/>
  <c r="AU490" i="14"/>
  <c r="AV490" i="14"/>
  <c r="AW490" i="14"/>
  <c r="AX490" i="14"/>
  <c r="AY490" i="14"/>
  <c r="AQ491" i="14"/>
  <c r="AR491" i="14"/>
  <c r="AS491" i="14"/>
  <c r="AT491" i="14"/>
  <c r="AU491" i="14"/>
  <c r="AV491" i="14"/>
  <c r="AW491" i="14"/>
  <c r="AX491" i="14"/>
  <c r="AY491" i="14"/>
  <c r="AQ492" i="14"/>
  <c r="AR492" i="14"/>
  <c r="AS492" i="14"/>
  <c r="AT492" i="14"/>
  <c r="AU492" i="14"/>
  <c r="AV492" i="14"/>
  <c r="AW492" i="14"/>
  <c r="AX492" i="14"/>
  <c r="AY492" i="14"/>
  <c r="AQ493" i="14"/>
  <c r="AR493" i="14"/>
  <c r="AS493" i="14"/>
  <c r="AT493" i="14"/>
  <c r="AU493" i="14"/>
  <c r="AV493" i="14"/>
  <c r="AW493" i="14"/>
  <c r="AX493" i="14"/>
  <c r="AY493" i="14"/>
  <c r="AQ494" i="14"/>
  <c r="AR494" i="14"/>
  <c r="AS494" i="14"/>
  <c r="AT494" i="14"/>
  <c r="AU494" i="14"/>
  <c r="AV494" i="14"/>
  <c r="AW494" i="14"/>
  <c r="AX494" i="14"/>
  <c r="AY494" i="14"/>
  <c r="AQ495" i="14"/>
  <c r="AR495" i="14"/>
  <c r="AS495" i="14"/>
  <c r="AT495" i="14"/>
  <c r="AU495" i="14"/>
  <c r="AV495" i="14"/>
  <c r="AW495" i="14"/>
  <c r="AX495" i="14"/>
  <c r="AY495" i="14"/>
  <c r="AN514" i="14"/>
  <c r="AQ524" i="14"/>
  <c r="AR524" i="14"/>
  <c r="AS524" i="14"/>
  <c r="AT524" i="14"/>
  <c r="AU524" i="14"/>
  <c r="AV524" i="14"/>
  <c r="AW524" i="14"/>
  <c r="AX524" i="14"/>
  <c r="AY524" i="14"/>
  <c r="AQ526" i="14"/>
  <c r="AR526" i="14"/>
  <c r="AS526" i="14"/>
  <c r="AT526" i="14"/>
  <c r="AU526" i="14"/>
  <c r="AV526" i="14"/>
  <c r="AW526" i="14"/>
  <c r="AX526" i="14"/>
  <c r="AY526" i="14"/>
  <c r="AQ527" i="14"/>
  <c r="AR527" i="14"/>
  <c r="AS527" i="14"/>
  <c r="AT527" i="14"/>
  <c r="AU527" i="14"/>
  <c r="AV527" i="14"/>
  <c r="AW527" i="14"/>
  <c r="AX527" i="14"/>
  <c r="AY527" i="14"/>
  <c r="AQ528" i="14"/>
  <c r="AR528" i="14"/>
  <c r="AS528" i="14"/>
  <c r="AT528" i="14"/>
  <c r="AU528" i="14"/>
  <c r="AV528" i="14"/>
  <c r="AW528" i="14"/>
  <c r="AX528" i="14"/>
  <c r="AY528" i="14"/>
  <c r="AQ529" i="14"/>
  <c r="AR529" i="14"/>
  <c r="AS529" i="14"/>
  <c r="AT529" i="14"/>
  <c r="AU529" i="14"/>
  <c r="AV529" i="14"/>
  <c r="AW529" i="14"/>
  <c r="AX529" i="14"/>
  <c r="AY529" i="14"/>
  <c r="AQ530" i="14"/>
  <c r="AR530" i="14"/>
  <c r="AS530" i="14"/>
  <c r="AT530" i="14"/>
  <c r="AU530" i="14"/>
  <c r="AV530" i="14"/>
  <c r="AW530" i="14"/>
  <c r="AX530" i="14"/>
  <c r="AY530" i="14"/>
  <c r="AQ531" i="14"/>
  <c r="AR531" i="14"/>
  <c r="AS531" i="14"/>
  <c r="AT531" i="14"/>
  <c r="AU531" i="14"/>
  <c r="AV531" i="14"/>
  <c r="AW531" i="14"/>
  <c r="AX531" i="14"/>
  <c r="AY531" i="14"/>
  <c r="AQ532" i="14"/>
  <c r="AR532" i="14"/>
  <c r="AS532" i="14"/>
  <c r="AT532" i="14"/>
  <c r="AU532" i="14"/>
  <c r="AV532" i="14"/>
  <c r="AW532" i="14"/>
  <c r="AX532" i="14"/>
  <c r="AY532" i="14"/>
  <c r="AQ533" i="14"/>
  <c r="AR533" i="14"/>
  <c r="AS533" i="14"/>
  <c r="AT533" i="14"/>
  <c r="AU533" i="14"/>
  <c r="AV533" i="14"/>
  <c r="AW533" i="14"/>
  <c r="AX533" i="14"/>
  <c r="AY533" i="14"/>
  <c r="AQ534" i="14"/>
  <c r="AR534" i="14"/>
  <c r="AS534" i="14"/>
  <c r="AT534" i="14"/>
  <c r="AU534" i="14"/>
  <c r="AV534" i="14"/>
  <c r="AW534" i="14"/>
  <c r="AX534" i="14"/>
  <c r="AY534" i="14"/>
  <c r="AQ554" i="14"/>
  <c r="AR554" i="14"/>
  <c r="AS554" i="14"/>
  <c r="AT554" i="14"/>
  <c r="AU554" i="14"/>
  <c r="AV554" i="14"/>
  <c r="AW554" i="14"/>
  <c r="AX554" i="14"/>
  <c r="AY554" i="14"/>
  <c r="AQ555" i="14"/>
  <c r="AR555" i="14"/>
  <c r="AS555" i="14"/>
  <c r="AT555" i="14"/>
  <c r="AU555" i="14"/>
  <c r="AV555" i="14"/>
  <c r="AW555" i="14"/>
  <c r="AX555" i="14"/>
  <c r="AY555" i="14"/>
  <c r="AQ556" i="14"/>
  <c r="AR556" i="14"/>
  <c r="AS556" i="14"/>
  <c r="AT556" i="14"/>
  <c r="AU556" i="14"/>
  <c r="AV556" i="14"/>
  <c r="AW556" i="14"/>
  <c r="AX556" i="14"/>
  <c r="AY556" i="14"/>
  <c r="AQ557" i="14"/>
  <c r="AR557" i="14"/>
  <c r="AS557" i="14"/>
  <c r="AT557" i="14"/>
  <c r="AU557" i="14"/>
  <c r="AV557" i="14"/>
  <c r="AW557" i="14"/>
  <c r="AX557" i="14"/>
  <c r="AY557" i="14"/>
  <c r="AQ558" i="14"/>
  <c r="AR558" i="14"/>
  <c r="AS558" i="14"/>
  <c r="AT558" i="14"/>
  <c r="AU558" i="14"/>
  <c r="AV558" i="14"/>
  <c r="AW558" i="14"/>
  <c r="AX558" i="14"/>
  <c r="AY558" i="14"/>
  <c r="AQ559" i="14"/>
  <c r="AR559" i="14"/>
  <c r="AS559" i="14"/>
  <c r="AT559" i="14"/>
  <c r="AU559" i="14"/>
  <c r="AV559" i="14"/>
  <c r="AW559" i="14"/>
  <c r="AX559" i="14"/>
  <c r="AY559" i="14"/>
  <c r="AQ560" i="14"/>
  <c r="AR560" i="14"/>
  <c r="AS560" i="14"/>
  <c r="AT560" i="14"/>
  <c r="AU560" i="14"/>
  <c r="AV560" i="14"/>
  <c r="AW560" i="14"/>
  <c r="AX560" i="14"/>
  <c r="AY560" i="14"/>
  <c r="AQ561" i="14"/>
  <c r="AR561" i="14"/>
  <c r="AS561" i="14"/>
  <c r="AT561" i="14"/>
  <c r="AU561" i="14"/>
  <c r="AV561" i="14"/>
  <c r="AW561" i="14"/>
  <c r="AX561" i="14"/>
  <c r="AY561" i="14"/>
  <c r="AQ562" i="14"/>
  <c r="AR562" i="14"/>
  <c r="AS562" i="14"/>
  <c r="AT562" i="14"/>
  <c r="AU562" i="14"/>
  <c r="AV562" i="14"/>
  <c r="AW562" i="14"/>
  <c r="AX562" i="14"/>
  <c r="AY562" i="14"/>
  <c r="AQ582" i="14"/>
  <c r="AR582" i="14"/>
  <c r="AS582" i="14"/>
  <c r="AT582" i="14"/>
  <c r="AU582" i="14"/>
  <c r="AV582" i="14"/>
  <c r="AW582" i="14"/>
  <c r="AX582" i="14"/>
  <c r="AY582" i="14"/>
  <c r="AQ583" i="14"/>
  <c r="AR583" i="14"/>
  <c r="AS583" i="14"/>
  <c r="AT583" i="14"/>
  <c r="AU583" i="14"/>
  <c r="AV583" i="14"/>
  <c r="AW583" i="14"/>
  <c r="AX583" i="14"/>
  <c r="AY583" i="14"/>
  <c r="AQ586" i="14"/>
  <c r="AR586" i="14"/>
  <c r="AS586" i="14"/>
  <c r="AT586" i="14"/>
  <c r="AU586" i="14"/>
  <c r="AV586" i="14"/>
  <c r="AW586" i="14"/>
  <c r="AX586" i="14"/>
  <c r="AY586" i="14"/>
  <c r="AQ587" i="14"/>
  <c r="AR587" i="14"/>
  <c r="AS587" i="14"/>
  <c r="AT587" i="14"/>
  <c r="AU587" i="14"/>
  <c r="AV587" i="14"/>
  <c r="AW587" i="14"/>
  <c r="AX587" i="14"/>
  <c r="AY587" i="14"/>
  <c r="AQ588" i="14"/>
  <c r="AR588" i="14"/>
  <c r="AS588" i="14"/>
  <c r="AT588" i="14"/>
  <c r="AU588" i="14"/>
  <c r="AV588" i="14"/>
  <c r="AW588" i="14"/>
  <c r="AX588" i="14"/>
  <c r="AY588" i="14"/>
  <c r="AQ589" i="14"/>
  <c r="AR589" i="14"/>
  <c r="AS589" i="14"/>
  <c r="AT589" i="14"/>
  <c r="AU589" i="14"/>
  <c r="AV589" i="14"/>
  <c r="AW589" i="14"/>
  <c r="AX589" i="14"/>
  <c r="AY589" i="14"/>
  <c r="AQ592" i="14"/>
  <c r="AR592" i="14"/>
  <c r="AS592" i="14"/>
  <c r="AT592" i="14"/>
  <c r="AU592" i="14"/>
  <c r="AV592" i="14"/>
  <c r="AW592" i="14"/>
  <c r="AX592" i="14"/>
  <c r="AY592" i="14"/>
  <c r="AQ593" i="14"/>
  <c r="AR593" i="14"/>
  <c r="AS593" i="14"/>
  <c r="AT593" i="14"/>
  <c r="AU593" i="14"/>
  <c r="AV593" i="14"/>
  <c r="AW593" i="14"/>
  <c r="AX593" i="14"/>
  <c r="AY593" i="14"/>
  <c r="AQ594" i="14"/>
  <c r="AR594" i="14"/>
  <c r="AS594" i="14"/>
  <c r="AT594" i="14"/>
  <c r="AU594" i="14"/>
  <c r="AV594" i="14"/>
  <c r="AW594" i="14"/>
  <c r="AX594" i="14"/>
  <c r="AY594" i="14"/>
  <c r="AQ610" i="14"/>
  <c r="AR610" i="14"/>
  <c r="AS610" i="14"/>
  <c r="AT610" i="14"/>
  <c r="AU610" i="14"/>
  <c r="AV610" i="14"/>
  <c r="AW610" i="14"/>
  <c r="AX610" i="14"/>
  <c r="AY610" i="14"/>
  <c r="AQ611" i="14"/>
  <c r="AR611" i="14"/>
  <c r="AS611" i="14"/>
  <c r="AT611" i="14"/>
  <c r="AU611" i="14"/>
  <c r="AV611" i="14"/>
  <c r="AW611" i="14"/>
  <c r="AX611" i="14"/>
  <c r="AY611" i="14"/>
  <c r="AQ614" i="14"/>
  <c r="AR614" i="14"/>
  <c r="AS614" i="14"/>
  <c r="AT614" i="14"/>
  <c r="AU614" i="14"/>
  <c r="AV614" i="14"/>
  <c r="AW614" i="14"/>
  <c r="AX614" i="14"/>
  <c r="AY614" i="14"/>
  <c r="AQ615" i="14"/>
  <c r="AR615" i="14"/>
  <c r="AS615" i="14"/>
  <c r="AT615" i="14"/>
  <c r="AU615" i="14"/>
  <c r="AV615" i="14"/>
  <c r="AW615" i="14"/>
  <c r="AX615" i="14"/>
  <c r="AY615" i="14"/>
  <c r="AQ616" i="14"/>
  <c r="AR616" i="14"/>
  <c r="AS616" i="14"/>
  <c r="AT616" i="14"/>
  <c r="AU616" i="14"/>
  <c r="AV616" i="14"/>
  <c r="AW616" i="14"/>
  <c r="AX616" i="14"/>
  <c r="AY616" i="14"/>
  <c r="AQ617" i="14"/>
  <c r="AR617" i="14"/>
  <c r="AS617" i="14"/>
  <c r="AT617" i="14"/>
  <c r="AU617" i="14"/>
  <c r="AV617" i="14"/>
  <c r="AW617" i="14"/>
  <c r="AX617" i="14"/>
  <c r="AY617" i="14"/>
  <c r="AQ620" i="14"/>
  <c r="AR620" i="14"/>
  <c r="AS620" i="14"/>
  <c r="AT620" i="14"/>
  <c r="AU620" i="14"/>
  <c r="AV620" i="14"/>
  <c r="AW620" i="14"/>
  <c r="AX620" i="14"/>
  <c r="AY620" i="14"/>
  <c r="AQ621" i="14"/>
  <c r="AR621" i="14"/>
  <c r="AS621" i="14"/>
  <c r="AT621" i="14"/>
  <c r="AU621" i="14"/>
  <c r="AV621" i="14"/>
  <c r="AW621" i="14"/>
  <c r="AX621" i="14"/>
  <c r="AY621" i="14"/>
  <c r="AQ622" i="14"/>
  <c r="AR622" i="14"/>
  <c r="AS622" i="14"/>
  <c r="AT622" i="14"/>
  <c r="AU622" i="14"/>
  <c r="AV622" i="14"/>
  <c r="AW622" i="14"/>
  <c r="AX622" i="14"/>
  <c r="AY622" i="14"/>
  <c r="AQ638" i="14"/>
  <c r="AR638" i="14"/>
  <c r="AS638" i="14"/>
  <c r="AT638" i="14"/>
  <c r="AU638" i="14"/>
  <c r="AV638" i="14"/>
  <c r="AW638" i="14"/>
  <c r="AX638" i="14"/>
  <c r="AY638" i="14"/>
  <c r="AQ639" i="14"/>
  <c r="AR639" i="14"/>
  <c r="AS639" i="14"/>
  <c r="AT639" i="14"/>
  <c r="AU639" i="14"/>
  <c r="AV639" i="14"/>
  <c r="AW639" i="14"/>
  <c r="AX639" i="14"/>
  <c r="AY639" i="14"/>
  <c r="AQ642" i="14"/>
  <c r="AR642" i="14"/>
  <c r="AS642" i="14"/>
  <c r="AT642" i="14"/>
  <c r="AU642" i="14"/>
  <c r="AV642" i="14"/>
  <c r="AW642" i="14"/>
  <c r="AX642" i="14"/>
  <c r="AY642" i="14"/>
  <c r="AQ643" i="14"/>
  <c r="AR643" i="14"/>
  <c r="AS643" i="14"/>
  <c r="AT643" i="14"/>
  <c r="AU643" i="14"/>
  <c r="AV643" i="14"/>
  <c r="AW643" i="14"/>
  <c r="AX643" i="14"/>
  <c r="AY643" i="14"/>
  <c r="AQ644" i="14"/>
  <c r="AR644" i="14"/>
  <c r="AS644" i="14"/>
  <c r="AT644" i="14"/>
  <c r="AU644" i="14"/>
  <c r="AV644" i="14"/>
  <c r="AW644" i="14"/>
  <c r="AX644" i="14"/>
  <c r="AY644" i="14"/>
  <c r="AQ645" i="14"/>
  <c r="AR645" i="14"/>
  <c r="AS645" i="14"/>
  <c r="AT645" i="14"/>
  <c r="AU645" i="14"/>
  <c r="AV645" i="14"/>
  <c r="AW645" i="14"/>
  <c r="AX645" i="14"/>
  <c r="AY645" i="14"/>
  <c r="AQ648" i="14"/>
  <c r="AR648" i="14"/>
  <c r="AS648" i="14"/>
  <c r="AT648" i="14"/>
  <c r="AU648" i="14"/>
  <c r="AV648" i="14"/>
  <c r="AW648" i="14"/>
  <c r="AX648" i="14"/>
  <c r="AY648" i="14"/>
  <c r="AQ649" i="14"/>
  <c r="AR649" i="14"/>
  <c r="AS649" i="14"/>
  <c r="AT649" i="14"/>
  <c r="AU649" i="14"/>
  <c r="AV649" i="14"/>
  <c r="AW649" i="14"/>
  <c r="AX649" i="14"/>
  <c r="AY649" i="14"/>
  <c r="AQ650" i="14"/>
  <c r="AR650" i="14"/>
  <c r="AS650" i="14"/>
  <c r="AT650" i="14"/>
  <c r="AU650" i="14"/>
  <c r="AV650" i="14"/>
  <c r="AW650" i="14"/>
  <c r="AX650" i="14"/>
  <c r="AY650" i="14"/>
  <c r="AQ666" i="14"/>
  <c r="AR666" i="14"/>
  <c r="AS666" i="14"/>
  <c r="AT666" i="14"/>
  <c r="AU666" i="14"/>
  <c r="AV666" i="14"/>
  <c r="AW666" i="14"/>
  <c r="AX666" i="14"/>
  <c r="AY666" i="14"/>
  <c r="AQ667" i="14"/>
  <c r="AR667" i="14"/>
  <c r="AS667" i="14"/>
  <c r="AT667" i="14"/>
  <c r="AU667" i="14"/>
  <c r="AV667" i="14"/>
  <c r="AW667" i="14"/>
  <c r="AX667" i="14"/>
  <c r="AY667" i="14"/>
  <c r="AQ670" i="14"/>
  <c r="AR670" i="14"/>
  <c r="AS670" i="14"/>
  <c r="AT670" i="14"/>
  <c r="AU670" i="14"/>
  <c r="AV670" i="14"/>
  <c r="AW670" i="14"/>
  <c r="AX670" i="14"/>
  <c r="AY670" i="14"/>
  <c r="AQ671" i="14"/>
  <c r="AR671" i="14"/>
  <c r="AS671" i="14"/>
  <c r="AT671" i="14"/>
  <c r="AU671" i="14"/>
  <c r="AV671" i="14"/>
  <c r="AW671" i="14"/>
  <c r="AX671" i="14"/>
  <c r="AY671" i="14"/>
  <c r="AQ672" i="14"/>
  <c r="AR672" i="14"/>
  <c r="AS672" i="14"/>
  <c r="AT672" i="14"/>
  <c r="AU672" i="14"/>
  <c r="AV672" i="14"/>
  <c r="AW672" i="14"/>
  <c r="AX672" i="14"/>
  <c r="AY672" i="14"/>
  <c r="AQ673" i="14"/>
  <c r="AR673" i="14"/>
  <c r="AS673" i="14"/>
  <c r="AT673" i="14"/>
  <c r="AU673" i="14"/>
  <c r="AV673" i="14"/>
  <c r="AW673" i="14"/>
  <c r="AX673" i="14"/>
  <c r="AY673" i="14"/>
  <c r="AQ676" i="14"/>
  <c r="AR676" i="14"/>
  <c r="AS676" i="14"/>
  <c r="AT676" i="14"/>
  <c r="AU676" i="14"/>
  <c r="AV676" i="14"/>
  <c r="AW676" i="14"/>
  <c r="AX676" i="14"/>
  <c r="AY676" i="14"/>
  <c r="AQ677" i="14"/>
  <c r="AR677" i="14"/>
  <c r="AS677" i="14"/>
  <c r="AT677" i="14"/>
  <c r="AU677" i="14"/>
  <c r="AV677" i="14"/>
  <c r="AW677" i="14"/>
  <c r="AX677" i="14"/>
  <c r="AY677" i="14"/>
  <c r="AN693" i="14"/>
  <c r="AQ702" i="14"/>
  <c r="AR702" i="14"/>
  <c r="AS702" i="14"/>
  <c r="AT702" i="14"/>
  <c r="AU702" i="14"/>
  <c r="AV702" i="14"/>
  <c r="AW702" i="14"/>
  <c r="AX702" i="14"/>
  <c r="AY702" i="14"/>
  <c r="AQ704" i="14"/>
  <c r="AR704" i="14"/>
  <c r="AS704" i="14"/>
  <c r="AT704" i="14"/>
  <c r="AU704" i="14"/>
  <c r="AV704" i="14"/>
  <c r="AW704" i="14"/>
  <c r="AX704" i="14"/>
  <c r="AY704" i="14"/>
  <c r="AQ705" i="14"/>
  <c r="AR705" i="14"/>
  <c r="AS705" i="14"/>
  <c r="AT705" i="14"/>
  <c r="AU705" i="14"/>
  <c r="AV705" i="14"/>
  <c r="AW705" i="14"/>
  <c r="AX705" i="14"/>
  <c r="AY705" i="14"/>
  <c r="AQ706" i="14"/>
  <c r="AR706" i="14"/>
  <c r="AS706" i="14"/>
  <c r="AT706" i="14"/>
  <c r="AU706" i="14"/>
  <c r="AV706" i="14"/>
  <c r="AW706" i="14"/>
  <c r="AX706" i="14"/>
  <c r="AY706" i="14"/>
  <c r="AQ707" i="14"/>
  <c r="AR707" i="14"/>
  <c r="AS707" i="14"/>
  <c r="AT707" i="14"/>
  <c r="AU707" i="14"/>
  <c r="AV707" i="14"/>
  <c r="AW707" i="14"/>
  <c r="AX707" i="14"/>
  <c r="AY707" i="14"/>
  <c r="AQ708" i="14"/>
  <c r="AR708" i="14"/>
  <c r="AS708" i="14"/>
  <c r="AT708" i="14"/>
  <c r="AU708" i="14"/>
  <c r="AV708" i="14"/>
  <c r="AW708" i="14"/>
  <c r="AX708" i="14"/>
  <c r="AY708" i="14"/>
  <c r="AQ709" i="14"/>
  <c r="AR709" i="14"/>
  <c r="AS709" i="14"/>
  <c r="AT709" i="14"/>
  <c r="AU709" i="14"/>
  <c r="AV709" i="14"/>
  <c r="AW709" i="14"/>
  <c r="AX709" i="14"/>
  <c r="AY709" i="14"/>
  <c r="AQ710" i="14"/>
  <c r="AR710" i="14"/>
  <c r="AS710" i="14"/>
  <c r="AT710" i="14"/>
  <c r="AU710" i="14"/>
  <c r="AV710" i="14"/>
  <c r="AW710" i="14"/>
  <c r="AX710" i="14"/>
  <c r="AY710" i="14"/>
  <c r="AQ711" i="14"/>
  <c r="AR711" i="14"/>
  <c r="AS711" i="14"/>
  <c r="AT711" i="14"/>
  <c r="AU711" i="14"/>
  <c r="AV711" i="14"/>
  <c r="AW711" i="14"/>
  <c r="AX711" i="14"/>
  <c r="AY711" i="14"/>
  <c r="AQ712" i="14"/>
  <c r="AR712" i="14"/>
  <c r="AS712" i="14"/>
  <c r="AT712" i="14"/>
  <c r="AU712" i="14"/>
  <c r="AV712" i="14"/>
  <c r="AW712" i="14"/>
  <c r="AX712" i="14"/>
  <c r="AY712" i="14"/>
  <c r="AQ732" i="14"/>
  <c r="AR732" i="14"/>
  <c r="AS732" i="14"/>
  <c r="AT732" i="14"/>
  <c r="AU732" i="14"/>
  <c r="AV732" i="14"/>
  <c r="AW732" i="14"/>
  <c r="AX732" i="14"/>
  <c r="AY732" i="14"/>
  <c r="AQ733" i="14"/>
  <c r="AR733" i="14"/>
  <c r="AS733" i="14"/>
  <c r="AT733" i="14"/>
  <c r="AU733" i="14"/>
  <c r="AV733" i="14"/>
  <c r="AW733" i="14"/>
  <c r="AX733" i="14"/>
  <c r="AY733" i="14"/>
  <c r="AQ734" i="14"/>
  <c r="AR734" i="14"/>
  <c r="AS734" i="14"/>
  <c r="AT734" i="14"/>
  <c r="AU734" i="14"/>
  <c r="AV734" i="14"/>
  <c r="AW734" i="14"/>
  <c r="AX734" i="14"/>
  <c r="AY734" i="14"/>
  <c r="AQ735" i="14"/>
  <c r="AR735" i="14"/>
  <c r="AS735" i="14"/>
  <c r="AT735" i="14"/>
  <c r="AU735" i="14"/>
  <c r="AV735" i="14"/>
  <c r="AW735" i="14"/>
  <c r="AX735" i="14"/>
  <c r="AY735" i="14"/>
  <c r="AQ736" i="14"/>
  <c r="AR736" i="14"/>
  <c r="AS736" i="14"/>
  <c r="AT736" i="14"/>
  <c r="AU736" i="14"/>
  <c r="AV736" i="14"/>
  <c r="AW736" i="14"/>
  <c r="AX736" i="14"/>
  <c r="AY736" i="14"/>
  <c r="AQ737" i="14"/>
  <c r="AR737" i="14"/>
  <c r="AS737" i="14"/>
  <c r="AT737" i="14"/>
  <c r="AU737" i="14"/>
  <c r="AV737" i="14"/>
  <c r="AW737" i="14"/>
  <c r="AX737" i="14"/>
  <c r="AY737" i="14"/>
  <c r="AQ738" i="14"/>
  <c r="AR738" i="14"/>
  <c r="AS738" i="14"/>
  <c r="AT738" i="14"/>
  <c r="AU738" i="14"/>
  <c r="AV738" i="14"/>
  <c r="AW738" i="14"/>
  <c r="AX738" i="14"/>
  <c r="AY738" i="14"/>
  <c r="AQ739" i="14"/>
  <c r="AR739" i="14"/>
  <c r="AS739" i="14"/>
  <c r="AT739" i="14"/>
  <c r="AU739" i="14"/>
  <c r="AV739" i="14"/>
  <c r="AW739" i="14"/>
  <c r="AX739" i="14"/>
  <c r="AY739" i="14"/>
  <c r="AQ740" i="14"/>
  <c r="AR740" i="14"/>
  <c r="AS740" i="14"/>
  <c r="AT740" i="14"/>
  <c r="AU740" i="14"/>
  <c r="AV740" i="14"/>
  <c r="AW740" i="14"/>
  <c r="AX740" i="14"/>
  <c r="AY740" i="14"/>
  <c r="AQ760" i="14"/>
  <c r="AR760" i="14"/>
  <c r="AS760" i="14"/>
  <c r="AT760" i="14"/>
  <c r="AU760" i="14"/>
  <c r="AV760" i="14"/>
  <c r="AW760" i="14"/>
  <c r="AX760" i="14"/>
  <c r="AY760" i="14"/>
  <c r="AQ761" i="14"/>
  <c r="AR761" i="14"/>
  <c r="AS761" i="14"/>
  <c r="AT761" i="14"/>
  <c r="AU761" i="14"/>
  <c r="AV761" i="14"/>
  <c r="AW761" i="14"/>
  <c r="AX761" i="14"/>
  <c r="AY761" i="14"/>
  <c r="AQ762" i="14"/>
  <c r="AR762" i="14"/>
  <c r="AS762" i="14"/>
  <c r="AT762" i="14"/>
  <c r="AU762" i="14"/>
  <c r="AV762" i="14"/>
  <c r="AW762" i="14"/>
  <c r="AX762" i="14"/>
  <c r="AY762" i="14"/>
  <c r="AQ763" i="14"/>
  <c r="AR763" i="14"/>
  <c r="AS763" i="14"/>
  <c r="AT763" i="14"/>
  <c r="AU763" i="14"/>
  <c r="AV763" i="14"/>
  <c r="AW763" i="14"/>
  <c r="AX763" i="14"/>
  <c r="AY763" i="14"/>
  <c r="AQ764" i="14"/>
  <c r="AR764" i="14"/>
  <c r="AS764" i="14"/>
  <c r="AT764" i="14"/>
  <c r="AU764" i="14"/>
  <c r="AV764" i="14"/>
  <c r="AW764" i="14"/>
  <c r="AX764" i="14"/>
  <c r="AY764" i="14"/>
  <c r="AQ765" i="14"/>
  <c r="AR765" i="14"/>
  <c r="AS765" i="14"/>
  <c r="AT765" i="14"/>
  <c r="AU765" i="14"/>
  <c r="AV765" i="14"/>
  <c r="AW765" i="14"/>
  <c r="AX765" i="14"/>
  <c r="AY765" i="14"/>
  <c r="AQ766" i="14"/>
  <c r="AR766" i="14"/>
  <c r="AS766" i="14"/>
  <c r="AT766" i="14"/>
  <c r="AU766" i="14"/>
  <c r="AV766" i="14"/>
  <c r="AW766" i="14"/>
  <c r="AX766" i="14"/>
  <c r="AY766" i="14"/>
  <c r="AQ767" i="14"/>
  <c r="AR767" i="14"/>
  <c r="AS767" i="14"/>
  <c r="AT767" i="14"/>
  <c r="AU767" i="14"/>
  <c r="AV767" i="14"/>
  <c r="AW767" i="14"/>
  <c r="AX767" i="14"/>
  <c r="AY767" i="14"/>
  <c r="AQ768" i="14"/>
  <c r="AR768" i="14"/>
  <c r="AS768" i="14"/>
  <c r="AT768" i="14"/>
  <c r="AU768" i="14"/>
  <c r="AV768" i="14"/>
  <c r="AW768" i="14"/>
  <c r="AX768" i="14"/>
  <c r="AY768" i="14"/>
  <c r="AQ788" i="14"/>
  <c r="AR788" i="14"/>
  <c r="AS788" i="14"/>
  <c r="AT788" i="14"/>
  <c r="AU788" i="14"/>
  <c r="AV788" i="14"/>
  <c r="AW788" i="14"/>
  <c r="AX788" i="14"/>
  <c r="AY788" i="14"/>
  <c r="AQ789" i="14"/>
  <c r="AR789" i="14"/>
  <c r="AS789" i="14"/>
  <c r="AT789" i="14"/>
  <c r="AU789" i="14"/>
  <c r="AV789" i="14"/>
  <c r="AW789" i="14"/>
  <c r="AX789" i="14"/>
  <c r="AY789" i="14"/>
  <c r="AQ790" i="14"/>
  <c r="AR790" i="14"/>
  <c r="AS790" i="14"/>
  <c r="AT790" i="14"/>
  <c r="AU790" i="14"/>
  <c r="AV790" i="14"/>
  <c r="AW790" i="14"/>
  <c r="AX790" i="14"/>
  <c r="AY790" i="14"/>
  <c r="AQ791" i="14"/>
  <c r="AR791" i="14"/>
  <c r="AS791" i="14"/>
  <c r="AT791" i="14"/>
  <c r="AU791" i="14"/>
  <c r="AV791" i="14"/>
  <c r="AW791" i="14"/>
  <c r="AX791" i="14"/>
  <c r="AY791" i="14"/>
  <c r="AQ792" i="14"/>
  <c r="AR792" i="14"/>
  <c r="AS792" i="14"/>
  <c r="AT792" i="14"/>
  <c r="AU792" i="14"/>
  <c r="AV792" i="14"/>
  <c r="AW792" i="14"/>
  <c r="AX792" i="14"/>
  <c r="AY792" i="14"/>
  <c r="AQ793" i="14"/>
  <c r="AR793" i="14"/>
  <c r="AS793" i="14"/>
  <c r="AT793" i="14"/>
  <c r="AU793" i="14"/>
  <c r="AV793" i="14"/>
  <c r="AW793" i="14"/>
  <c r="AX793" i="14"/>
  <c r="AY793" i="14"/>
  <c r="AQ794" i="14"/>
  <c r="AR794" i="14"/>
  <c r="AS794" i="14"/>
  <c r="AT794" i="14"/>
  <c r="AU794" i="14"/>
  <c r="AV794" i="14"/>
  <c r="AW794" i="14"/>
  <c r="AX794" i="14"/>
  <c r="AY794" i="14"/>
  <c r="AQ795" i="14"/>
  <c r="AR795" i="14"/>
  <c r="AS795" i="14"/>
  <c r="AT795" i="14"/>
  <c r="AU795" i="14"/>
  <c r="AV795" i="14"/>
  <c r="AW795" i="14"/>
  <c r="AX795" i="14"/>
  <c r="AY795" i="14"/>
  <c r="AQ796" i="14"/>
  <c r="AR796" i="14"/>
  <c r="AS796" i="14"/>
  <c r="AT796" i="14"/>
  <c r="AU796" i="14"/>
  <c r="AV796" i="14"/>
  <c r="AW796" i="14"/>
  <c r="AX796" i="14"/>
  <c r="AY796" i="14"/>
  <c r="AQ816" i="14"/>
  <c r="AR816" i="14"/>
  <c r="AS816" i="14"/>
  <c r="AT816" i="14"/>
  <c r="AU816" i="14"/>
  <c r="AV816" i="14"/>
  <c r="AW816" i="14"/>
  <c r="AX816" i="14"/>
  <c r="AY816" i="14"/>
  <c r="AQ817" i="14"/>
  <c r="AR817" i="14"/>
  <c r="AS817" i="14"/>
  <c r="AT817" i="14"/>
  <c r="AU817" i="14"/>
  <c r="AV817" i="14"/>
  <c r="AW817" i="14"/>
  <c r="AX817" i="14"/>
  <c r="AY817" i="14"/>
  <c r="AQ818" i="14"/>
  <c r="AR818" i="14"/>
  <c r="AS818" i="14"/>
  <c r="AT818" i="14"/>
  <c r="AU818" i="14"/>
  <c r="AV818" i="14"/>
  <c r="AW818" i="14"/>
  <c r="AX818" i="14"/>
  <c r="AY818" i="14"/>
  <c r="AQ819" i="14"/>
  <c r="AR819" i="14"/>
  <c r="AS819" i="14"/>
  <c r="AT819" i="14"/>
  <c r="AU819" i="14"/>
  <c r="AV819" i="14"/>
  <c r="AW819" i="14"/>
  <c r="AX819" i="14"/>
  <c r="AY819" i="14"/>
  <c r="AQ820" i="14"/>
  <c r="AR820" i="14"/>
  <c r="AS820" i="14"/>
  <c r="AT820" i="14"/>
  <c r="AU820" i="14"/>
  <c r="AV820" i="14"/>
  <c r="AW820" i="14"/>
  <c r="AX820" i="14"/>
  <c r="AY820" i="14"/>
  <c r="AQ821" i="14"/>
  <c r="AR821" i="14"/>
  <c r="AS821" i="14"/>
  <c r="AT821" i="14"/>
  <c r="AU821" i="14"/>
  <c r="AV821" i="14"/>
  <c r="AW821" i="14"/>
  <c r="AX821" i="14"/>
  <c r="AY821" i="14"/>
  <c r="AQ822" i="14"/>
  <c r="AR822" i="14"/>
  <c r="AS822" i="14"/>
  <c r="AT822" i="14"/>
  <c r="AU822" i="14"/>
  <c r="AV822" i="14"/>
  <c r="AW822" i="14"/>
  <c r="AX822" i="14"/>
  <c r="AY822" i="14"/>
  <c r="AQ823" i="14"/>
  <c r="AR823" i="14"/>
  <c r="AS823" i="14"/>
  <c r="AT823" i="14"/>
  <c r="AU823" i="14"/>
  <c r="AV823" i="14"/>
  <c r="AW823" i="14"/>
  <c r="AX823" i="14"/>
  <c r="AY823" i="14"/>
  <c r="AQ824" i="14"/>
  <c r="AR824" i="14"/>
  <c r="AS824" i="14"/>
  <c r="AT824" i="14"/>
  <c r="AU824" i="14"/>
  <c r="AV824" i="14"/>
  <c r="AW824" i="14"/>
  <c r="AX824" i="14"/>
  <c r="AY824" i="14"/>
  <c r="AQ844" i="14"/>
  <c r="AR844" i="14"/>
  <c r="AS844" i="14"/>
  <c r="AT844" i="14"/>
  <c r="AU844" i="14"/>
  <c r="AV844" i="14"/>
  <c r="AW844" i="14"/>
  <c r="AX844" i="14"/>
  <c r="AY844" i="14"/>
  <c r="AQ845" i="14"/>
  <c r="AR845" i="14"/>
  <c r="AS845" i="14"/>
  <c r="AT845" i="14"/>
  <c r="AU845" i="14"/>
  <c r="AV845" i="14"/>
  <c r="AW845" i="14"/>
  <c r="AX845" i="14"/>
  <c r="AY845" i="14"/>
  <c r="AQ846" i="14"/>
  <c r="AR846" i="14"/>
  <c r="AS846" i="14"/>
  <c r="AT846" i="14"/>
  <c r="AU846" i="14"/>
  <c r="AV846" i="14"/>
  <c r="AW846" i="14"/>
  <c r="AX846" i="14"/>
  <c r="AY846" i="14"/>
  <c r="AQ847" i="14"/>
  <c r="AR847" i="14"/>
  <c r="AS847" i="14"/>
  <c r="AT847" i="14"/>
  <c r="AU847" i="14"/>
  <c r="AV847" i="14"/>
  <c r="AW847" i="14"/>
  <c r="AX847" i="14"/>
  <c r="AY847" i="14"/>
  <c r="AQ848" i="14"/>
  <c r="AR848" i="14"/>
  <c r="AS848" i="14"/>
  <c r="AT848" i="14"/>
  <c r="AU848" i="14"/>
  <c r="AV848" i="14"/>
  <c r="AW848" i="14"/>
  <c r="AX848" i="14"/>
  <c r="AY848" i="14"/>
  <c r="AQ849" i="14"/>
  <c r="AR849" i="14"/>
  <c r="AS849" i="14"/>
  <c r="AT849" i="14"/>
  <c r="AU849" i="14"/>
  <c r="AV849" i="14"/>
  <c r="AW849" i="14"/>
  <c r="AX849" i="14"/>
  <c r="AY849" i="14"/>
  <c r="AQ850" i="14"/>
  <c r="AR850" i="14"/>
  <c r="AS850" i="14"/>
  <c r="AT850" i="14"/>
  <c r="AU850" i="14"/>
  <c r="AV850" i="14"/>
  <c r="AW850" i="14"/>
  <c r="AX850" i="14"/>
  <c r="AY850" i="14"/>
  <c r="AQ851" i="14"/>
  <c r="AR851" i="14"/>
  <c r="AS851" i="14"/>
  <c r="AT851" i="14"/>
  <c r="AU851" i="14"/>
  <c r="AV851" i="14"/>
  <c r="AW851" i="14"/>
  <c r="AX851" i="14"/>
  <c r="AY851" i="14"/>
  <c r="AQ852" i="14"/>
  <c r="AR852" i="14"/>
  <c r="AS852" i="14"/>
  <c r="AT852" i="14"/>
  <c r="AU852" i="14"/>
  <c r="AV852" i="14"/>
  <c r="AW852" i="14"/>
  <c r="AX852" i="14"/>
  <c r="AY852" i="14"/>
  <c r="AN871" i="14"/>
  <c r="AA3" i="14"/>
  <c r="AD7" i="14"/>
  <c r="AE7" i="14"/>
  <c r="AF7" i="14"/>
  <c r="AG7" i="14"/>
  <c r="AH7" i="14"/>
  <c r="AI7" i="14"/>
  <c r="AJ7" i="14"/>
  <c r="AK7" i="14"/>
  <c r="AL7" i="14"/>
  <c r="AD8" i="14"/>
  <c r="AE8" i="14"/>
  <c r="AF8" i="14"/>
  <c r="AG8" i="14"/>
  <c r="AH8" i="14"/>
  <c r="AI8" i="14"/>
  <c r="AJ8" i="14"/>
  <c r="AK8" i="14"/>
  <c r="AL8" i="14"/>
  <c r="AD9" i="14"/>
  <c r="AE9" i="14"/>
  <c r="AF9" i="14"/>
  <c r="AG9" i="14"/>
  <c r="AH9" i="14"/>
  <c r="AI9" i="14"/>
  <c r="AJ9" i="14"/>
  <c r="AK9" i="14"/>
  <c r="AL9" i="14"/>
  <c r="AD10" i="14"/>
  <c r="AE10" i="14"/>
  <c r="AF10" i="14"/>
  <c r="AG10" i="14"/>
  <c r="AH10" i="14"/>
  <c r="AI10" i="14"/>
  <c r="AJ10" i="14"/>
  <c r="AK10" i="14"/>
  <c r="AL10" i="14"/>
  <c r="AD11" i="14"/>
  <c r="AE11" i="14"/>
  <c r="AF11" i="14"/>
  <c r="AG11" i="14"/>
  <c r="AH11" i="14"/>
  <c r="AI11" i="14"/>
  <c r="AJ11" i="14"/>
  <c r="AK11" i="14"/>
  <c r="AL11" i="14"/>
  <c r="AD12" i="14"/>
  <c r="AE12" i="14"/>
  <c r="AF12" i="14"/>
  <c r="AG12" i="14"/>
  <c r="AH12" i="14"/>
  <c r="AI12" i="14"/>
  <c r="AJ12" i="14"/>
  <c r="AK12" i="14"/>
  <c r="AL12" i="14"/>
  <c r="AD13" i="14"/>
  <c r="AE13" i="14"/>
  <c r="AF13" i="14"/>
  <c r="AG13" i="14"/>
  <c r="AH13" i="14"/>
  <c r="AI13" i="14"/>
  <c r="AJ13" i="14"/>
  <c r="AK13" i="14"/>
  <c r="AL13" i="14"/>
  <c r="AD14" i="14"/>
  <c r="AE14" i="14"/>
  <c r="AF14" i="14"/>
  <c r="AG14" i="14"/>
  <c r="AH14" i="14"/>
  <c r="AI14" i="14"/>
  <c r="AJ14" i="14"/>
  <c r="AK14" i="14"/>
  <c r="AL14" i="14"/>
  <c r="AD15" i="14"/>
  <c r="AE15" i="14"/>
  <c r="AF15" i="14"/>
  <c r="AG15" i="14"/>
  <c r="AH15" i="14"/>
  <c r="AI15" i="14"/>
  <c r="AJ15" i="14"/>
  <c r="AK15" i="14"/>
  <c r="AL15" i="14"/>
  <c r="AD35" i="14"/>
  <c r="AE35" i="14"/>
  <c r="AF35" i="14"/>
  <c r="AG35" i="14"/>
  <c r="AH35" i="14"/>
  <c r="AI35" i="14"/>
  <c r="AJ35" i="14"/>
  <c r="AK35" i="14"/>
  <c r="AL35" i="14"/>
  <c r="AD36" i="14"/>
  <c r="AE36" i="14"/>
  <c r="AF36" i="14"/>
  <c r="AG36" i="14"/>
  <c r="AH36" i="14"/>
  <c r="AI36" i="14"/>
  <c r="AJ36" i="14"/>
  <c r="AK36" i="14"/>
  <c r="AL36" i="14"/>
  <c r="AD44" i="14"/>
  <c r="AE44" i="14"/>
  <c r="AF44" i="14"/>
  <c r="AG44" i="14"/>
  <c r="AH44" i="14"/>
  <c r="AI44" i="14"/>
  <c r="AJ44" i="14"/>
  <c r="AK44" i="14"/>
  <c r="AL44" i="14"/>
  <c r="AD45" i="14"/>
  <c r="AE45" i="14"/>
  <c r="AF45" i="14"/>
  <c r="AG45" i="14"/>
  <c r="AH45" i="14"/>
  <c r="AI45" i="14"/>
  <c r="AJ45" i="14"/>
  <c r="AK45" i="14"/>
  <c r="AL45" i="14"/>
  <c r="AD37" i="14"/>
  <c r="AE37" i="14"/>
  <c r="AF37" i="14"/>
  <c r="AG37" i="14"/>
  <c r="AH37" i="14"/>
  <c r="AI37" i="14"/>
  <c r="AJ37" i="14"/>
  <c r="AK37" i="14"/>
  <c r="AL37" i="14"/>
  <c r="AD38" i="14"/>
  <c r="AE38" i="14"/>
  <c r="AF38" i="14"/>
  <c r="AG38" i="14"/>
  <c r="AH38" i="14"/>
  <c r="AI38" i="14"/>
  <c r="AJ38" i="14"/>
  <c r="AK38" i="14"/>
  <c r="AL38" i="14"/>
  <c r="AD39" i="14"/>
  <c r="AE39" i="14"/>
  <c r="AF39" i="14"/>
  <c r="AG39" i="14"/>
  <c r="AH39" i="14"/>
  <c r="AI39" i="14"/>
  <c r="AJ39" i="14"/>
  <c r="AK39" i="14"/>
  <c r="AL39" i="14"/>
  <c r="AD40" i="14"/>
  <c r="AE40" i="14"/>
  <c r="AF40" i="14"/>
  <c r="AG40" i="14"/>
  <c r="AH40" i="14"/>
  <c r="AI40" i="14"/>
  <c r="AJ40" i="14"/>
  <c r="AK40" i="14"/>
  <c r="AL40" i="14"/>
  <c r="AD46" i="14"/>
  <c r="AE46" i="14"/>
  <c r="AF46" i="14"/>
  <c r="AG46" i="14"/>
  <c r="AH46" i="14"/>
  <c r="AI46" i="14"/>
  <c r="AJ46" i="14"/>
  <c r="AK46" i="14"/>
  <c r="AL46" i="14"/>
  <c r="AD47" i="14"/>
  <c r="AE47" i="14"/>
  <c r="AF47" i="14"/>
  <c r="AG47" i="14"/>
  <c r="AH47" i="14"/>
  <c r="AI47" i="14"/>
  <c r="AJ47" i="14"/>
  <c r="AK47" i="14"/>
  <c r="AL47" i="14"/>
  <c r="AD41" i="14"/>
  <c r="AE41" i="14"/>
  <c r="AF41" i="14"/>
  <c r="AG41" i="14"/>
  <c r="AH41" i="14"/>
  <c r="AI41" i="14"/>
  <c r="AJ41" i="14"/>
  <c r="AK41" i="14"/>
  <c r="AL41" i="14"/>
  <c r="AD42" i="14"/>
  <c r="AE42" i="14"/>
  <c r="AF42" i="14"/>
  <c r="AG42" i="14"/>
  <c r="AH42" i="14"/>
  <c r="AI42" i="14"/>
  <c r="AJ42" i="14"/>
  <c r="AK42" i="14"/>
  <c r="AL42" i="14"/>
  <c r="AD43" i="14"/>
  <c r="AE43" i="14"/>
  <c r="AF43" i="14"/>
  <c r="AG43" i="14"/>
  <c r="AH43" i="14"/>
  <c r="AI43" i="14"/>
  <c r="AJ43" i="14"/>
  <c r="AK43" i="14"/>
  <c r="AL43" i="14"/>
  <c r="AD63" i="14"/>
  <c r="AE63" i="14"/>
  <c r="AF63" i="14"/>
  <c r="AG63" i="14"/>
  <c r="AH63" i="14"/>
  <c r="AI63" i="14"/>
  <c r="AJ63" i="14"/>
  <c r="AK63" i="14"/>
  <c r="AL63" i="14"/>
  <c r="AD64" i="14"/>
  <c r="AE64" i="14"/>
  <c r="AF64" i="14"/>
  <c r="AG64" i="14"/>
  <c r="AH64" i="14"/>
  <c r="AI64" i="14"/>
  <c r="AJ64" i="14"/>
  <c r="AK64" i="14"/>
  <c r="AL64" i="14"/>
  <c r="AD72" i="14"/>
  <c r="AE72" i="14"/>
  <c r="AF72" i="14"/>
  <c r="AG72" i="14"/>
  <c r="AH72" i="14"/>
  <c r="AI72" i="14"/>
  <c r="AJ72" i="14"/>
  <c r="AK72" i="14"/>
  <c r="AL72" i="14"/>
  <c r="AD73" i="14"/>
  <c r="AE73" i="14"/>
  <c r="AF73" i="14"/>
  <c r="AG73" i="14"/>
  <c r="AH73" i="14"/>
  <c r="AI73" i="14"/>
  <c r="AJ73" i="14"/>
  <c r="AK73" i="14"/>
  <c r="AL73" i="14"/>
  <c r="AD65" i="14"/>
  <c r="AE65" i="14"/>
  <c r="AF65" i="14"/>
  <c r="AG65" i="14"/>
  <c r="AH65" i="14"/>
  <c r="AI65" i="14"/>
  <c r="AJ65" i="14"/>
  <c r="AK65" i="14"/>
  <c r="AL65" i="14"/>
  <c r="AD66" i="14"/>
  <c r="AE66" i="14"/>
  <c r="AF66" i="14"/>
  <c r="AG66" i="14"/>
  <c r="AH66" i="14"/>
  <c r="AI66" i="14"/>
  <c r="AJ66" i="14"/>
  <c r="AK66" i="14"/>
  <c r="AL66" i="14"/>
  <c r="AD68" i="14"/>
  <c r="AE68" i="14"/>
  <c r="AF68" i="14"/>
  <c r="AG68" i="14"/>
  <c r="AH68" i="14"/>
  <c r="AI68" i="14"/>
  <c r="AJ68" i="14"/>
  <c r="AK68" i="14"/>
  <c r="AL68" i="14"/>
  <c r="AD67" i="14"/>
  <c r="AE67" i="14"/>
  <c r="AF67" i="14"/>
  <c r="AG67" i="14"/>
  <c r="AH67" i="14"/>
  <c r="AI67" i="14"/>
  <c r="AJ67" i="14"/>
  <c r="AK67" i="14"/>
  <c r="AL67" i="14"/>
  <c r="AD74" i="14"/>
  <c r="AE74" i="14"/>
  <c r="AF74" i="14"/>
  <c r="AG74" i="14"/>
  <c r="AH74" i="14"/>
  <c r="AI74" i="14"/>
  <c r="AJ74" i="14"/>
  <c r="AK74" i="14"/>
  <c r="AL74" i="14"/>
  <c r="AD75" i="14"/>
  <c r="AE75" i="14"/>
  <c r="AF75" i="14"/>
  <c r="AG75" i="14"/>
  <c r="AH75" i="14"/>
  <c r="AI75" i="14"/>
  <c r="AJ75" i="14"/>
  <c r="AK75" i="14"/>
  <c r="AL75" i="14"/>
  <c r="AD69" i="14"/>
  <c r="AE69" i="14"/>
  <c r="AF69" i="14"/>
  <c r="AG69" i="14"/>
  <c r="AH69" i="14"/>
  <c r="AI69" i="14"/>
  <c r="AJ69" i="14"/>
  <c r="AK69" i="14"/>
  <c r="AL69" i="14"/>
  <c r="AD70" i="14"/>
  <c r="AE70" i="14"/>
  <c r="AF70" i="14"/>
  <c r="AG70" i="14"/>
  <c r="AH70" i="14"/>
  <c r="AI70" i="14"/>
  <c r="AJ70" i="14"/>
  <c r="AK70" i="14"/>
  <c r="AL70" i="14"/>
  <c r="AD71" i="14"/>
  <c r="AE71" i="14"/>
  <c r="AF71" i="14"/>
  <c r="AG71" i="14"/>
  <c r="AH71" i="14"/>
  <c r="AI71" i="14"/>
  <c r="AJ71" i="14"/>
  <c r="AK71" i="14"/>
  <c r="AL71" i="14"/>
  <c r="AA90" i="14"/>
  <c r="AD100" i="14"/>
  <c r="AE100" i="14"/>
  <c r="AF100" i="14"/>
  <c r="AG100" i="14"/>
  <c r="AH100" i="14"/>
  <c r="AI100" i="14"/>
  <c r="AJ100" i="14"/>
  <c r="AK100" i="14"/>
  <c r="AL100" i="14"/>
  <c r="AD102" i="14"/>
  <c r="AE102" i="14"/>
  <c r="AF102" i="14"/>
  <c r="AG102" i="14"/>
  <c r="AH102" i="14"/>
  <c r="AI102" i="14"/>
  <c r="AJ102" i="14"/>
  <c r="AK102" i="14"/>
  <c r="AL102" i="14"/>
  <c r="AD103" i="14"/>
  <c r="AE103" i="14"/>
  <c r="AF103" i="14"/>
  <c r="AG103" i="14"/>
  <c r="AH103" i="14"/>
  <c r="AI103" i="14"/>
  <c r="AJ103" i="14"/>
  <c r="AK103" i="14"/>
  <c r="AL103" i="14"/>
  <c r="AD104" i="14"/>
  <c r="AE104" i="14"/>
  <c r="AF104" i="14"/>
  <c r="AG104" i="14"/>
  <c r="AH104" i="14"/>
  <c r="AI104" i="14"/>
  <c r="AJ104" i="14"/>
  <c r="AK104" i="14"/>
  <c r="AL104" i="14"/>
  <c r="AD105" i="14"/>
  <c r="AE105" i="14"/>
  <c r="AF105" i="14"/>
  <c r="AG105" i="14"/>
  <c r="AH105" i="14"/>
  <c r="AI105" i="14"/>
  <c r="AJ105" i="14"/>
  <c r="AK105" i="14"/>
  <c r="AL105" i="14"/>
  <c r="AD106" i="14"/>
  <c r="AE106" i="14"/>
  <c r="AF106" i="14"/>
  <c r="AG106" i="14"/>
  <c r="AH106" i="14"/>
  <c r="AI106" i="14"/>
  <c r="AJ106" i="14"/>
  <c r="AK106" i="14"/>
  <c r="AL106" i="14"/>
  <c r="AD107" i="14"/>
  <c r="AE107" i="14"/>
  <c r="AF107" i="14"/>
  <c r="AG107" i="14"/>
  <c r="AH107" i="14"/>
  <c r="AI107" i="14"/>
  <c r="AJ107" i="14"/>
  <c r="AK107" i="14"/>
  <c r="AL107" i="14"/>
  <c r="AD108" i="14"/>
  <c r="AE108" i="14"/>
  <c r="AF108" i="14"/>
  <c r="AG108" i="14"/>
  <c r="AH108" i="14"/>
  <c r="AI108" i="14"/>
  <c r="AJ108" i="14"/>
  <c r="AK108" i="14"/>
  <c r="AL108" i="14"/>
  <c r="AD109" i="14"/>
  <c r="AE109" i="14"/>
  <c r="AF109" i="14"/>
  <c r="AG109" i="14"/>
  <c r="AH109" i="14"/>
  <c r="AI109" i="14"/>
  <c r="AJ109" i="14"/>
  <c r="AK109" i="14"/>
  <c r="AL109" i="14"/>
  <c r="AD110" i="14"/>
  <c r="AE110" i="14"/>
  <c r="AF110" i="14"/>
  <c r="AG110" i="14"/>
  <c r="AH110" i="14"/>
  <c r="AI110" i="14"/>
  <c r="AJ110" i="14"/>
  <c r="AK110" i="14"/>
  <c r="AL110" i="14"/>
  <c r="AD131" i="14"/>
  <c r="AE131" i="14"/>
  <c r="AF131" i="14"/>
  <c r="AG131" i="14"/>
  <c r="AH131" i="14"/>
  <c r="AI131" i="14"/>
  <c r="AJ131" i="14"/>
  <c r="AK131" i="14"/>
  <c r="AL131" i="14"/>
  <c r="AD132" i="14"/>
  <c r="AE132" i="14"/>
  <c r="AF132" i="14"/>
  <c r="AG132" i="14"/>
  <c r="AH132" i="14"/>
  <c r="AI132" i="14"/>
  <c r="AJ132" i="14"/>
  <c r="AK132" i="14"/>
  <c r="AL132" i="14"/>
  <c r="AD133" i="14"/>
  <c r="AE133" i="14"/>
  <c r="AF133" i="14"/>
  <c r="AG133" i="14"/>
  <c r="AH133" i="14"/>
  <c r="AI133" i="14"/>
  <c r="AJ133" i="14"/>
  <c r="AK133" i="14"/>
  <c r="AL133" i="14"/>
  <c r="AD134" i="14"/>
  <c r="AE134" i="14"/>
  <c r="AF134" i="14"/>
  <c r="AG134" i="14"/>
  <c r="AH134" i="14"/>
  <c r="AI134" i="14"/>
  <c r="AJ134" i="14"/>
  <c r="AK134" i="14"/>
  <c r="AL134" i="14"/>
  <c r="AD135" i="14"/>
  <c r="AE135" i="14"/>
  <c r="AF135" i="14"/>
  <c r="AG135" i="14"/>
  <c r="AH135" i="14"/>
  <c r="AI135" i="14"/>
  <c r="AJ135" i="14"/>
  <c r="AK135" i="14"/>
  <c r="AL135" i="14"/>
  <c r="AD136" i="14"/>
  <c r="AE136" i="14"/>
  <c r="AF136" i="14"/>
  <c r="AG136" i="14"/>
  <c r="AH136" i="14"/>
  <c r="AI136" i="14"/>
  <c r="AJ136" i="14"/>
  <c r="AK136" i="14"/>
  <c r="AL136" i="14"/>
  <c r="AD137" i="14"/>
  <c r="AE137" i="14"/>
  <c r="AF137" i="14"/>
  <c r="AG137" i="14"/>
  <c r="AH137" i="14"/>
  <c r="AI137" i="14"/>
  <c r="AJ137" i="14"/>
  <c r="AK137" i="14"/>
  <c r="AL137" i="14"/>
  <c r="AD138" i="14"/>
  <c r="AE138" i="14"/>
  <c r="AF138" i="14"/>
  <c r="AG138" i="14"/>
  <c r="AH138" i="14"/>
  <c r="AI138" i="14"/>
  <c r="AJ138" i="14"/>
  <c r="AK138" i="14"/>
  <c r="AL138" i="14"/>
  <c r="AD139" i="14"/>
  <c r="AE139" i="14"/>
  <c r="AF139" i="14"/>
  <c r="AG139" i="14"/>
  <c r="AH139" i="14"/>
  <c r="AI139" i="14"/>
  <c r="AJ139" i="14"/>
  <c r="AK139" i="14"/>
  <c r="AL139" i="14"/>
  <c r="AD159" i="14"/>
  <c r="AE159" i="14"/>
  <c r="AF159" i="14"/>
  <c r="AG159" i="14"/>
  <c r="AH159" i="14"/>
  <c r="AI159" i="14"/>
  <c r="AJ159" i="14"/>
  <c r="AK159" i="14"/>
  <c r="AL159" i="14"/>
  <c r="AD160" i="14"/>
  <c r="AE160" i="14"/>
  <c r="AF160" i="14"/>
  <c r="AG160" i="14"/>
  <c r="AH160" i="14"/>
  <c r="AI160" i="14"/>
  <c r="AJ160" i="14"/>
  <c r="AK160" i="14"/>
  <c r="AL160" i="14"/>
  <c r="AD161" i="14"/>
  <c r="AE161" i="14"/>
  <c r="AF161" i="14"/>
  <c r="AG161" i="14"/>
  <c r="AH161" i="14"/>
  <c r="AI161" i="14"/>
  <c r="AJ161" i="14"/>
  <c r="AK161" i="14"/>
  <c r="AL161" i="14"/>
  <c r="AD162" i="14"/>
  <c r="AE162" i="14"/>
  <c r="AF162" i="14"/>
  <c r="AG162" i="14"/>
  <c r="AH162" i="14"/>
  <c r="AI162" i="14"/>
  <c r="AJ162" i="14"/>
  <c r="AK162" i="14"/>
  <c r="AL162" i="14"/>
  <c r="AD163" i="14"/>
  <c r="AE163" i="14"/>
  <c r="AF163" i="14"/>
  <c r="AG163" i="14"/>
  <c r="AH163" i="14"/>
  <c r="AI163" i="14"/>
  <c r="AJ163" i="14"/>
  <c r="AK163" i="14"/>
  <c r="AL163" i="14"/>
  <c r="AD164" i="14"/>
  <c r="AE164" i="14"/>
  <c r="AF164" i="14"/>
  <c r="AG164" i="14"/>
  <c r="AH164" i="14"/>
  <c r="AI164" i="14"/>
  <c r="AJ164" i="14"/>
  <c r="AK164" i="14"/>
  <c r="AL164" i="14"/>
  <c r="AD165" i="14"/>
  <c r="AE165" i="14"/>
  <c r="AF165" i="14"/>
  <c r="AG165" i="14"/>
  <c r="AH165" i="14"/>
  <c r="AI165" i="14"/>
  <c r="AJ165" i="14"/>
  <c r="AK165" i="14"/>
  <c r="AL165" i="14"/>
  <c r="AD166" i="14"/>
  <c r="AE166" i="14"/>
  <c r="AF166" i="14"/>
  <c r="AG166" i="14"/>
  <c r="AH166" i="14"/>
  <c r="AI166" i="14"/>
  <c r="AJ166" i="14"/>
  <c r="AK166" i="14"/>
  <c r="AL166" i="14"/>
  <c r="AD167" i="14"/>
  <c r="AE167" i="14"/>
  <c r="AF167" i="14"/>
  <c r="AG167" i="14"/>
  <c r="AH167" i="14"/>
  <c r="AI167" i="14"/>
  <c r="AJ167" i="14"/>
  <c r="AK167" i="14"/>
  <c r="AL167" i="14"/>
  <c r="AD187" i="14"/>
  <c r="AE187" i="14"/>
  <c r="AF187" i="14"/>
  <c r="AG187" i="14"/>
  <c r="AH187" i="14"/>
  <c r="AI187" i="14"/>
  <c r="AJ187" i="14"/>
  <c r="AK187" i="14"/>
  <c r="AL187" i="14"/>
  <c r="AD188" i="14"/>
  <c r="AE188" i="14"/>
  <c r="AF188" i="14"/>
  <c r="AG188" i="14"/>
  <c r="AH188" i="14"/>
  <c r="AI188" i="14"/>
  <c r="AJ188" i="14"/>
  <c r="AK188" i="14"/>
  <c r="AL188" i="14"/>
  <c r="AD189" i="14"/>
  <c r="AE189" i="14"/>
  <c r="AF189" i="14"/>
  <c r="AG189" i="14"/>
  <c r="AH189" i="14"/>
  <c r="AI189" i="14"/>
  <c r="AJ189" i="14"/>
  <c r="AK189" i="14"/>
  <c r="AL189" i="14"/>
  <c r="AD190" i="14"/>
  <c r="AE190" i="14"/>
  <c r="AF190" i="14"/>
  <c r="AG190" i="14"/>
  <c r="AH190" i="14"/>
  <c r="AI190" i="14"/>
  <c r="AJ190" i="14"/>
  <c r="AK190" i="14"/>
  <c r="AL190" i="14"/>
  <c r="AD191" i="14"/>
  <c r="AE191" i="14"/>
  <c r="AF191" i="14"/>
  <c r="AG191" i="14"/>
  <c r="AH191" i="14"/>
  <c r="AI191" i="14"/>
  <c r="AJ191" i="14"/>
  <c r="AK191" i="14"/>
  <c r="AL191" i="14"/>
  <c r="AD192" i="14"/>
  <c r="AE192" i="14"/>
  <c r="AF192" i="14"/>
  <c r="AG192" i="14"/>
  <c r="AH192" i="14"/>
  <c r="AI192" i="14"/>
  <c r="AJ192" i="14"/>
  <c r="AK192" i="14"/>
  <c r="AL192" i="14"/>
  <c r="AD193" i="14"/>
  <c r="AE193" i="14"/>
  <c r="AF193" i="14"/>
  <c r="AG193" i="14"/>
  <c r="AH193" i="14"/>
  <c r="AI193" i="14"/>
  <c r="AJ193" i="14"/>
  <c r="AK193" i="14"/>
  <c r="AL193" i="14"/>
  <c r="AD194" i="14"/>
  <c r="AE194" i="14"/>
  <c r="AF194" i="14"/>
  <c r="AG194" i="14"/>
  <c r="AH194" i="14"/>
  <c r="AI194" i="14"/>
  <c r="AJ194" i="14"/>
  <c r="AK194" i="14"/>
  <c r="AL194" i="14"/>
  <c r="AD195" i="14"/>
  <c r="AE195" i="14"/>
  <c r="AF195" i="14"/>
  <c r="AG195" i="14"/>
  <c r="AH195" i="14"/>
  <c r="AI195" i="14"/>
  <c r="AJ195" i="14"/>
  <c r="AK195" i="14"/>
  <c r="AL195" i="14"/>
  <c r="AD215" i="14"/>
  <c r="AE215" i="14"/>
  <c r="AF215" i="14"/>
  <c r="AG215" i="14"/>
  <c r="AH215" i="14"/>
  <c r="AI215" i="14"/>
  <c r="AJ215" i="14"/>
  <c r="AK215" i="14"/>
  <c r="AL215" i="14"/>
  <c r="AD216" i="14"/>
  <c r="AE216" i="14"/>
  <c r="AF216" i="14"/>
  <c r="AG216" i="14"/>
  <c r="AH216" i="14"/>
  <c r="AI216" i="14"/>
  <c r="AJ216" i="14"/>
  <c r="AK216" i="14"/>
  <c r="AL216" i="14"/>
  <c r="AD217" i="14"/>
  <c r="AE217" i="14"/>
  <c r="AF217" i="14"/>
  <c r="AG217" i="14"/>
  <c r="AH217" i="14"/>
  <c r="AI217" i="14"/>
  <c r="AJ217" i="14"/>
  <c r="AK217" i="14"/>
  <c r="AL217" i="14"/>
  <c r="AD218" i="14"/>
  <c r="AE218" i="14"/>
  <c r="AF218" i="14"/>
  <c r="AG218" i="14"/>
  <c r="AH218" i="14"/>
  <c r="AI218" i="14"/>
  <c r="AJ218" i="14"/>
  <c r="AK218" i="14"/>
  <c r="AL218" i="14"/>
  <c r="AA242" i="14"/>
  <c r="AD251" i="14"/>
  <c r="AE251" i="14"/>
  <c r="AF251" i="14"/>
  <c r="AG251" i="14"/>
  <c r="AH251" i="14"/>
  <c r="AI251" i="14"/>
  <c r="AJ251" i="14"/>
  <c r="AK251" i="14"/>
  <c r="AL251" i="14"/>
  <c r="AD253" i="14"/>
  <c r="AE253" i="14"/>
  <c r="AF253" i="14"/>
  <c r="AG253" i="14"/>
  <c r="AH253" i="14"/>
  <c r="AI253" i="14"/>
  <c r="AJ253" i="14"/>
  <c r="AK253" i="14"/>
  <c r="AL253" i="14"/>
  <c r="AD254" i="14"/>
  <c r="AE254" i="14"/>
  <c r="AF254" i="14"/>
  <c r="AG254" i="14"/>
  <c r="AH254" i="14"/>
  <c r="AI254" i="14"/>
  <c r="AJ254" i="14"/>
  <c r="AK254" i="14"/>
  <c r="AL254" i="14"/>
  <c r="AD255" i="14"/>
  <c r="AE255" i="14"/>
  <c r="AF255" i="14"/>
  <c r="AG255" i="14"/>
  <c r="AH255" i="14"/>
  <c r="AI255" i="14"/>
  <c r="AJ255" i="14"/>
  <c r="AK255" i="14"/>
  <c r="AL255" i="14"/>
  <c r="AD256" i="14"/>
  <c r="AE256" i="14"/>
  <c r="AF256" i="14"/>
  <c r="AG256" i="14"/>
  <c r="AH256" i="14"/>
  <c r="AI256" i="14"/>
  <c r="AJ256" i="14"/>
  <c r="AK256" i="14"/>
  <c r="AL256" i="14"/>
  <c r="AD257" i="14"/>
  <c r="AE257" i="14"/>
  <c r="AF257" i="14"/>
  <c r="AG257" i="14"/>
  <c r="AH257" i="14"/>
  <c r="AI257" i="14"/>
  <c r="AJ257" i="14"/>
  <c r="AK257" i="14"/>
  <c r="AL257" i="14"/>
  <c r="AD258" i="14"/>
  <c r="AE258" i="14"/>
  <c r="AF258" i="14"/>
  <c r="AG258" i="14"/>
  <c r="AH258" i="14"/>
  <c r="AI258" i="14"/>
  <c r="AJ258" i="14"/>
  <c r="AK258" i="14"/>
  <c r="AL258" i="14"/>
  <c r="AD259" i="14"/>
  <c r="AE259" i="14"/>
  <c r="AF259" i="14"/>
  <c r="AG259" i="14"/>
  <c r="AH259" i="14"/>
  <c r="AI259" i="14"/>
  <c r="AJ259" i="14"/>
  <c r="AK259" i="14"/>
  <c r="AL259" i="14"/>
  <c r="AD260" i="14"/>
  <c r="AE260" i="14"/>
  <c r="AF260" i="14"/>
  <c r="AG260" i="14"/>
  <c r="AH260" i="14"/>
  <c r="AI260" i="14"/>
  <c r="AJ260" i="14"/>
  <c r="AK260" i="14"/>
  <c r="AL260" i="14"/>
  <c r="AD261" i="14"/>
  <c r="AE261" i="14"/>
  <c r="AF261" i="14"/>
  <c r="AG261" i="14"/>
  <c r="AH261" i="14"/>
  <c r="AI261" i="14"/>
  <c r="AJ261" i="14"/>
  <c r="AK261" i="14"/>
  <c r="AL261" i="14"/>
  <c r="AD281" i="14"/>
  <c r="AE281" i="14"/>
  <c r="AF281" i="14"/>
  <c r="AG281" i="14"/>
  <c r="AH281" i="14"/>
  <c r="AI281" i="14"/>
  <c r="AJ281" i="14"/>
  <c r="AK281" i="14"/>
  <c r="AL281" i="14"/>
  <c r="AD282" i="14"/>
  <c r="AE282" i="14"/>
  <c r="AF282" i="14"/>
  <c r="AG282" i="14"/>
  <c r="AH282" i="14"/>
  <c r="AI282" i="14"/>
  <c r="AJ282" i="14"/>
  <c r="AK282" i="14"/>
  <c r="AL282" i="14"/>
  <c r="AD283" i="14"/>
  <c r="AE283" i="14"/>
  <c r="AF283" i="14"/>
  <c r="AG283" i="14"/>
  <c r="AH283" i="14"/>
  <c r="AI283" i="14"/>
  <c r="AJ283" i="14"/>
  <c r="AK283" i="14"/>
  <c r="AL283" i="14"/>
  <c r="AD284" i="14"/>
  <c r="AE284" i="14"/>
  <c r="AF284" i="14"/>
  <c r="AG284" i="14"/>
  <c r="AH284" i="14"/>
  <c r="AI284" i="14"/>
  <c r="AJ284" i="14"/>
  <c r="AK284" i="14"/>
  <c r="AL284" i="14"/>
  <c r="AD285" i="14"/>
  <c r="AE285" i="14"/>
  <c r="AF285" i="14"/>
  <c r="AG285" i="14"/>
  <c r="AH285" i="14"/>
  <c r="AI285" i="14"/>
  <c r="AJ285" i="14"/>
  <c r="AK285" i="14"/>
  <c r="AL285" i="14"/>
  <c r="AD286" i="14"/>
  <c r="AE286" i="14"/>
  <c r="AF286" i="14"/>
  <c r="AG286" i="14"/>
  <c r="AH286" i="14"/>
  <c r="AI286" i="14"/>
  <c r="AJ286" i="14"/>
  <c r="AK286" i="14"/>
  <c r="AL286" i="14"/>
  <c r="AD287" i="14"/>
  <c r="AE287" i="14"/>
  <c r="AF287" i="14"/>
  <c r="AG287" i="14"/>
  <c r="AH287" i="14"/>
  <c r="AI287" i="14"/>
  <c r="AJ287" i="14"/>
  <c r="AK287" i="14"/>
  <c r="AL287" i="14"/>
  <c r="AD288" i="14"/>
  <c r="AE288" i="14"/>
  <c r="AF288" i="14"/>
  <c r="AG288" i="14"/>
  <c r="AH288" i="14"/>
  <c r="AI288" i="14"/>
  <c r="AJ288" i="14"/>
  <c r="AK288" i="14"/>
  <c r="AL288" i="14"/>
  <c r="AD289" i="14"/>
  <c r="AE289" i="14"/>
  <c r="AF289" i="14"/>
  <c r="AG289" i="14"/>
  <c r="AH289" i="14"/>
  <c r="AI289" i="14"/>
  <c r="AJ289" i="14"/>
  <c r="AK289" i="14"/>
  <c r="AL289" i="14"/>
  <c r="AD309" i="14"/>
  <c r="AE309" i="14"/>
  <c r="AF309" i="14"/>
  <c r="AG309" i="14"/>
  <c r="AH309" i="14"/>
  <c r="AI309" i="14"/>
  <c r="AJ309" i="14"/>
  <c r="AK309" i="14"/>
  <c r="AL309" i="14"/>
  <c r="AD310" i="14"/>
  <c r="AE310" i="14"/>
  <c r="AF310" i="14"/>
  <c r="AG310" i="14"/>
  <c r="AH310" i="14"/>
  <c r="AI310" i="14"/>
  <c r="AJ310" i="14"/>
  <c r="AK310" i="14"/>
  <c r="AL310" i="14"/>
  <c r="AD311" i="14"/>
  <c r="AE311" i="14"/>
  <c r="AF311" i="14"/>
  <c r="AG311" i="14"/>
  <c r="AH311" i="14"/>
  <c r="AI311" i="14"/>
  <c r="AJ311" i="14"/>
  <c r="AK311" i="14"/>
  <c r="AL311" i="14"/>
  <c r="AD312" i="14"/>
  <c r="AE312" i="14"/>
  <c r="AF312" i="14"/>
  <c r="AG312" i="14"/>
  <c r="AH312" i="14"/>
  <c r="AI312" i="14"/>
  <c r="AJ312" i="14"/>
  <c r="AK312" i="14"/>
  <c r="AL312" i="14"/>
  <c r="AD313" i="14"/>
  <c r="AE313" i="14"/>
  <c r="AF313" i="14"/>
  <c r="AG313" i="14"/>
  <c r="AH313" i="14"/>
  <c r="AI313" i="14"/>
  <c r="AJ313" i="14"/>
  <c r="AK313" i="14"/>
  <c r="AL313" i="14"/>
  <c r="AD314" i="14"/>
  <c r="AE314" i="14"/>
  <c r="AF314" i="14"/>
  <c r="AG314" i="14"/>
  <c r="AH314" i="14"/>
  <c r="AI314" i="14"/>
  <c r="AJ314" i="14"/>
  <c r="AK314" i="14"/>
  <c r="AL314" i="14"/>
  <c r="AD315" i="14"/>
  <c r="AE315" i="14"/>
  <c r="AF315" i="14"/>
  <c r="AG315" i="14"/>
  <c r="AH315" i="14"/>
  <c r="AI315" i="14"/>
  <c r="AJ315" i="14"/>
  <c r="AK315" i="14"/>
  <c r="AL315" i="14"/>
  <c r="AD316" i="14"/>
  <c r="AE316" i="14"/>
  <c r="AF316" i="14"/>
  <c r="AG316" i="14"/>
  <c r="AH316" i="14"/>
  <c r="AI316" i="14"/>
  <c r="AJ316" i="14"/>
  <c r="AK316" i="14"/>
  <c r="AL316" i="14"/>
  <c r="AD317" i="14"/>
  <c r="AE317" i="14"/>
  <c r="AF317" i="14"/>
  <c r="AG317" i="14"/>
  <c r="AH317" i="14"/>
  <c r="AI317" i="14"/>
  <c r="AJ317" i="14"/>
  <c r="AK317" i="14"/>
  <c r="AL317" i="14"/>
  <c r="AD337" i="14"/>
  <c r="AE337" i="14"/>
  <c r="AF337" i="14"/>
  <c r="AG337" i="14"/>
  <c r="AH337" i="14"/>
  <c r="AI337" i="14"/>
  <c r="AJ337" i="14"/>
  <c r="AK337" i="14"/>
  <c r="AL337" i="14"/>
  <c r="AD338" i="14"/>
  <c r="AE338" i="14"/>
  <c r="AF338" i="14"/>
  <c r="AG338" i="14"/>
  <c r="AH338" i="14"/>
  <c r="AI338" i="14"/>
  <c r="AJ338" i="14"/>
  <c r="AK338" i="14"/>
  <c r="AL338" i="14"/>
  <c r="AD339" i="14"/>
  <c r="AE339" i="14"/>
  <c r="AF339" i="14"/>
  <c r="AG339" i="14"/>
  <c r="AH339" i="14"/>
  <c r="AI339" i="14"/>
  <c r="AJ339" i="14"/>
  <c r="AK339" i="14"/>
  <c r="AL339" i="14"/>
  <c r="AD340" i="14"/>
  <c r="AE340" i="14"/>
  <c r="AF340" i="14"/>
  <c r="AG340" i="14"/>
  <c r="AH340" i="14"/>
  <c r="AI340" i="14"/>
  <c r="AJ340" i="14"/>
  <c r="AK340" i="14"/>
  <c r="AL340" i="14"/>
  <c r="AD341" i="14"/>
  <c r="AE341" i="14"/>
  <c r="AF341" i="14"/>
  <c r="AG341" i="14"/>
  <c r="AH341" i="14"/>
  <c r="AI341" i="14"/>
  <c r="AJ341" i="14"/>
  <c r="AK341" i="14"/>
  <c r="AL341" i="14"/>
  <c r="AD342" i="14"/>
  <c r="AE342" i="14"/>
  <c r="AF342" i="14"/>
  <c r="AG342" i="14"/>
  <c r="AH342" i="14"/>
  <c r="AI342" i="14"/>
  <c r="AJ342" i="14"/>
  <c r="AK342" i="14"/>
  <c r="AL342" i="14"/>
  <c r="AD343" i="14"/>
  <c r="AE343" i="14"/>
  <c r="AF343" i="14"/>
  <c r="AG343" i="14"/>
  <c r="AH343" i="14"/>
  <c r="AI343" i="14"/>
  <c r="AJ343" i="14"/>
  <c r="AK343" i="14"/>
  <c r="AL343" i="14"/>
  <c r="AD344" i="14"/>
  <c r="AE344" i="14"/>
  <c r="AF344" i="14"/>
  <c r="AG344" i="14"/>
  <c r="AH344" i="14"/>
  <c r="AI344" i="14"/>
  <c r="AJ344" i="14"/>
  <c r="AK344" i="14"/>
  <c r="AL344" i="14"/>
  <c r="AD345" i="14"/>
  <c r="AE345" i="14"/>
  <c r="AF345" i="14"/>
  <c r="AG345" i="14"/>
  <c r="AH345" i="14"/>
  <c r="AI345" i="14"/>
  <c r="AJ345" i="14"/>
  <c r="AK345" i="14"/>
  <c r="AL345" i="14"/>
  <c r="AA364" i="14"/>
  <c r="AD373" i="14"/>
  <c r="AE373" i="14"/>
  <c r="AF373" i="14"/>
  <c r="AG373" i="14"/>
  <c r="AH373" i="14"/>
  <c r="AI373" i="14"/>
  <c r="AJ373" i="14"/>
  <c r="AK373" i="14"/>
  <c r="AL373" i="14"/>
  <c r="AD375" i="14"/>
  <c r="AE375" i="14"/>
  <c r="AF375" i="14"/>
  <c r="AG375" i="14"/>
  <c r="AH375" i="14"/>
  <c r="AI375" i="14"/>
  <c r="AJ375" i="14"/>
  <c r="AK375" i="14"/>
  <c r="AL375" i="14"/>
  <c r="AD376" i="14"/>
  <c r="AE376" i="14"/>
  <c r="AF376" i="14"/>
  <c r="AG376" i="14"/>
  <c r="AH376" i="14"/>
  <c r="AI376" i="14"/>
  <c r="AJ376" i="14"/>
  <c r="AK376" i="14"/>
  <c r="AL376" i="14"/>
  <c r="AD377" i="14"/>
  <c r="AE377" i="14"/>
  <c r="AF377" i="14"/>
  <c r="AG377" i="14"/>
  <c r="AH377" i="14"/>
  <c r="AI377" i="14"/>
  <c r="AJ377" i="14"/>
  <c r="AK377" i="14"/>
  <c r="AL377" i="14"/>
  <c r="AD378" i="14"/>
  <c r="AE378" i="14"/>
  <c r="AF378" i="14"/>
  <c r="AG378" i="14"/>
  <c r="AH378" i="14"/>
  <c r="AI378" i="14"/>
  <c r="AJ378" i="14"/>
  <c r="AK378" i="14"/>
  <c r="AL378" i="14"/>
  <c r="AD379" i="14"/>
  <c r="AE379" i="14"/>
  <c r="AF379" i="14"/>
  <c r="AG379" i="14"/>
  <c r="AH379" i="14"/>
  <c r="AI379" i="14"/>
  <c r="AJ379" i="14"/>
  <c r="AK379" i="14"/>
  <c r="AL379" i="14"/>
  <c r="AD380" i="14"/>
  <c r="AE380" i="14"/>
  <c r="AF380" i="14"/>
  <c r="AG380" i="14"/>
  <c r="AH380" i="14"/>
  <c r="AI380" i="14"/>
  <c r="AJ380" i="14"/>
  <c r="AK380" i="14"/>
  <c r="AL380" i="14"/>
  <c r="AD381" i="14"/>
  <c r="AE381" i="14"/>
  <c r="AF381" i="14"/>
  <c r="AG381" i="14"/>
  <c r="AH381" i="14"/>
  <c r="AI381" i="14"/>
  <c r="AJ381" i="14"/>
  <c r="AK381" i="14"/>
  <c r="AL381" i="14"/>
  <c r="AD382" i="14"/>
  <c r="AE382" i="14"/>
  <c r="AF382" i="14"/>
  <c r="AG382" i="14"/>
  <c r="AH382" i="14"/>
  <c r="AI382" i="14"/>
  <c r="AJ382" i="14"/>
  <c r="AK382" i="14"/>
  <c r="AL382" i="14"/>
  <c r="AD383" i="14"/>
  <c r="AE383" i="14"/>
  <c r="AF383" i="14"/>
  <c r="AG383" i="14"/>
  <c r="AH383" i="14"/>
  <c r="AI383" i="14"/>
  <c r="AJ383" i="14"/>
  <c r="AK383" i="14"/>
  <c r="AL383" i="14"/>
  <c r="AD403" i="14"/>
  <c r="AE403" i="14"/>
  <c r="AF403" i="14"/>
  <c r="AG403" i="14"/>
  <c r="AH403" i="14"/>
  <c r="AI403" i="14"/>
  <c r="AJ403" i="14"/>
  <c r="AK403" i="14"/>
  <c r="AL403" i="14"/>
  <c r="AD404" i="14"/>
  <c r="AE404" i="14"/>
  <c r="AF404" i="14"/>
  <c r="AG404" i="14"/>
  <c r="AH404" i="14"/>
  <c r="AI404" i="14"/>
  <c r="AJ404" i="14"/>
  <c r="AK404" i="14"/>
  <c r="AL404" i="14"/>
  <c r="AD405" i="14"/>
  <c r="AE405" i="14"/>
  <c r="AF405" i="14"/>
  <c r="AG405" i="14"/>
  <c r="AH405" i="14"/>
  <c r="AI405" i="14"/>
  <c r="AJ405" i="14"/>
  <c r="AK405" i="14"/>
  <c r="AL405" i="14"/>
  <c r="AD406" i="14"/>
  <c r="AE406" i="14"/>
  <c r="AF406" i="14"/>
  <c r="AG406" i="14"/>
  <c r="AH406" i="14"/>
  <c r="AI406" i="14"/>
  <c r="AJ406" i="14"/>
  <c r="AK406" i="14"/>
  <c r="AL406" i="14"/>
  <c r="AD407" i="14"/>
  <c r="AE407" i="14"/>
  <c r="AF407" i="14"/>
  <c r="AG407" i="14"/>
  <c r="AH407" i="14"/>
  <c r="AI407" i="14"/>
  <c r="AJ407" i="14"/>
  <c r="AK407" i="14"/>
  <c r="AL407" i="14"/>
  <c r="AD408" i="14"/>
  <c r="AE408" i="14"/>
  <c r="AF408" i="14"/>
  <c r="AG408" i="14"/>
  <c r="AH408" i="14"/>
  <c r="AI408" i="14"/>
  <c r="AJ408" i="14"/>
  <c r="AK408" i="14"/>
  <c r="AL408" i="14"/>
  <c r="AD409" i="14"/>
  <c r="AE409" i="14"/>
  <c r="AF409" i="14"/>
  <c r="AG409" i="14"/>
  <c r="AH409" i="14"/>
  <c r="AI409" i="14"/>
  <c r="AJ409" i="14"/>
  <c r="AK409" i="14"/>
  <c r="AL409" i="14"/>
  <c r="AD410" i="14"/>
  <c r="AE410" i="14"/>
  <c r="AF410" i="14"/>
  <c r="AG410" i="14"/>
  <c r="AH410" i="14"/>
  <c r="AI410" i="14"/>
  <c r="AJ410" i="14"/>
  <c r="AK410" i="14"/>
  <c r="AL410" i="14"/>
  <c r="AD411" i="14"/>
  <c r="AE411" i="14"/>
  <c r="AF411" i="14"/>
  <c r="AG411" i="14"/>
  <c r="AH411" i="14"/>
  <c r="AI411" i="14"/>
  <c r="AJ411" i="14"/>
  <c r="AK411" i="14"/>
  <c r="AL411" i="14"/>
  <c r="AD431" i="14"/>
  <c r="AE431" i="14"/>
  <c r="AF431" i="14"/>
  <c r="AG431" i="14"/>
  <c r="AH431" i="14"/>
  <c r="AI431" i="14"/>
  <c r="AJ431" i="14"/>
  <c r="AK431" i="14"/>
  <c r="AL431" i="14"/>
  <c r="AD432" i="14"/>
  <c r="AE432" i="14"/>
  <c r="AF432" i="14"/>
  <c r="AG432" i="14"/>
  <c r="AH432" i="14"/>
  <c r="AI432" i="14"/>
  <c r="AJ432" i="14"/>
  <c r="AK432" i="14"/>
  <c r="AL432" i="14"/>
  <c r="AD433" i="14"/>
  <c r="AE433" i="14"/>
  <c r="AF433" i="14"/>
  <c r="AG433" i="14"/>
  <c r="AH433" i="14"/>
  <c r="AI433" i="14"/>
  <c r="AJ433" i="14"/>
  <c r="AK433" i="14"/>
  <c r="AL433" i="14"/>
  <c r="AD434" i="14"/>
  <c r="AE434" i="14"/>
  <c r="AF434" i="14"/>
  <c r="AG434" i="14"/>
  <c r="AH434" i="14"/>
  <c r="AI434" i="14"/>
  <c r="AJ434" i="14"/>
  <c r="AK434" i="14"/>
  <c r="AL434" i="14"/>
  <c r="AD435" i="14"/>
  <c r="AE435" i="14"/>
  <c r="AF435" i="14"/>
  <c r="AG435" i="14"/>
  <c r="AH435" i="14"/>
  <c r="AI435" i="14"/>
  <c r="AJ435" i="14"/>
  <c r="AK435" i="14"/>
  <c r="AL435" i="14"/>
  <c r="AD436" i="14"/>
  <c r="AE436" i="14"/>
  <c r="AF436" i="14"/>
  <c r="AG436" i="14"/>
  <c r="AH436" i="14"/>
  <c r="AI436" i="14"/>
  <c r="AJ436" i="14"/>
  <c r="AK436" i="14"/>
  <c r="AL436" i="14"/>
  <c r="AD437" i="14"/>
  <c r="AE437" i="14"/>
  <c r="AF437" i="14"/>
  <c r="AG437" i="14"/>
  <c r="AH437" i="14"/>
  <c r="AI437" i="14"/>
  <c r="AJ437" i="14"/>
  <c r="AK437" i="14"/>
  <c r="AL437" i="14"/>
  <c r="AD438" i="14"/>
  <c r="AE438" i="14"/>
  <c r="AF438" i="14"/>
  <c r="AG438" i="14"/>
  <c r="AH438" i="14"/>
  <c r="AI438" i="14"/>
  <c r="AJ438" i="14"/>
  <c r="AK438" i="14"/>
  <c r="AL438" i="14"/>
  <c r="AD439" i="14"/>
  <c r="AE439" i="14"/>
  <c r="AF439" i="14"/>
  <c r="AG439" i="14"/>
  <c r="AH439" i="14"/>
  <c r="AI439" i="14"/>
  <c r="AJ439" i="14"/>
  <c r="AK439" i="14"/>
  <c r="AL439" i="14"/>
  <c r="AD459" i="14"/>
  <c r="AE459" i="14"/>
  <c r="AF459" i="14"/>
  <c r="AG459" i="14"/>
  <c r="AH459" i="14"/>
  <c r="AI459" i="14"/>
  <c r="AJ459" i="14"/>
  <c r="AK459" i="14"/>
  <c r="AL459" i="14"/>
  <c r="AD460" i="14"/>
  <c r="AE460" i="14"/>
  <c r="AF460" i="14"/>
  <c r="AG460" i="14"/>
  <c r="AH460" i="14"/>
  <c r="AI460" i="14"/>
  <c r="AJ460" i="14"/>
  <c r="AK460" i="14"/>
  <c r="AL460" i="14"/>
  <c r="AD461" i="14"/>
  <c r="AE461" i="14"/>
  <c r="AF461" i="14"/>
  <c r="AG461" i="14"/>
  <c r="AH461" i="14"/>
  <c r="AI461" i="14"/>
  <c r="AJ461" i="14"/>
  <c r="AK461" i="14"/>
  <c r="AL461" i="14"/>
  <c r="AD462" i="14"/>
  <c r="AE462" i="14"/>
  <c r="AF462" i="14"/>
  <c r="AG462" i="14"/>
  <c r="AH462" i="14"/>
  <c r="AI462" i="14"/>
  <c r="AJ462" i="14"/>
  <c r="AK462" i="14"/>
  <c r="AL462" i="14"/>
  <c r="AD463" i="14"/>
  <c r="AE463" i="14"/>
  <c r="AF463" i="14"/>
  <c r="AG463" i="14"/>
  <c r="AH463" i="14"/>
  <c r="AI463" i="14"/>
  <c r="AJ463" i="14"/>
  <c r="AK463" i="14"/>
  <c r="AL463" i="14"/>
  <c r="AD464" i="14"/>
  <c r="AE464" i="14"/>
  <c r="AF464" i="14"/>
  <c r="AG464" i="14"/>
  <c r="AH464" i="14"/>
  <c r="AI464" i="14"/>
  <c r="AJ464" i="14"/>
  <c r="AK464" i="14"/>
  <c r="AL464" i="14"/>
  <c r="AD465" i="14"/>
  <c r="AE465" i="14"/>
  <c r="AF465" i="14"/>
  <c r="AG465" i="14"/>
  <c r="AH465" i="14"/>
  <c r="AI465" i="14"/>
  <c r="AJ465" i="14"/>
  <c r="AK465" i="14"/>
  <c r="AL465" i="14"/>
  <c r="AD466" i="14"/>
  <c r="AE466" i="14"/>
  <c r="AF466" i="14"/>
  <c r="AG466" i="14"/>
  <c r="AH466" i="14"/>
  <c r="AI466" i="14"/>
  <c r="AJ466" i="14"/>
  <c r="AK466" i="14"/>
  <c r="AL466" i="14"/>
  <c r="AD467" i="14"/>
  <c r="AE467" i="14"/>
  <c r="AF467" i="14"/>
  <c r="AG467" i="14"/>
  <c r="AH467" i="14"/>
  <c r="AI467" i="14"/>
  <c r="AJ467" i="14"/>
  <c r="AK467" i="14"/>
  <c r="AL467" i="14"/>
  <c r="AD487" i="14"/>
  <c r="AE487" i="14"/>
  <c r="AF487" i="14"/>
  <c r="AG487" i="14"/>
  <c r="AH487" i="14"/>
  <c r="AI487" i="14"/>
  <c r="AJ487" i="14"/>
  <c r="AK487" i="14"/>
  <c r="AL487" i="14"/>
  <c r="AD488" i="14"/>
  <c r="AE488" i="14"/>
  <c r="AF488" i="14"/>
  <c r="AG488" i="14"/>
  <c r="AH488" i="14"/>
  <c r="AI488" i="14"/>
  <c r="AJ488" i="14"/>
  <c r="AK488" i="14"/>
  <c r="AL488" i="14"/>
  <c r="AD489" i="14"/>
  <c r="AE489" i="14"/>
  <c r="AF489" i="14"/>
  <c r="AG489" i="14"/>
  <c r="AH489" i="14"/>
  <c r="AI489" i="14"/>
  <c r="AJ489" i="14"/>
  <c r="AK489" i="14"/>
  <c r="AL489" i="14"/>
  <c r="AD490" i="14"/>
  <c r="AE490" i="14"/>
  <c r="AF490" i="14"/>
  <c r="AG490" i="14"/>
  <c r="AH490" i="14"/>
  <c r="AI490" i="14"/>
  <c r="AJ490" i="14"/>
  <c r="AK490" i="14"/>
  <c r="AL490" i="14"/>
  <c r="AD491" i="14"/>
  <c r="AE491" i="14"/>
  <c r="AF491" i="14"/>
  <c r="AG491" i="14"/>
  <c r="AH491" i="14"/>
  <c r="AI491" i="14"/>
  <c r="AJ491" i="14"/>
  <c r="AK491" i="14"/>
  <c r="AL491" i="14"/>
  <c r="AD492" i="14"/>
  <c r="AE492" i="14"/>
  <c r="AF492" i="14"/>
  <c r="AG492" i="14"/>
  <c r="AH492" i="14"/>
  <c r="AI492" i="14"/>
  <c r="AJ492" i="14"/>
  <c r="AK492" i="14"/>
  <c r="AL492" i="14"/>
  <c r="AD493" i="14"/>
  <c r="AE493" i="14"/>
  <c r="AF493" i="14"/>
  <c r="AG493" i="14"/>
  <c r="AH493" i="14"/>
  <c r="AI493" i="14"/>
  <c r="AJ493" i="14"/>
  <c r="AK493" i="14"/>
  <c r="AL493" i="14"/>
  <c r="AD494" i="14"/>
  <c r="AE494" i="14"/>
  <c r="AF494" i="14"/>
  <c r="AG494" i="14"/>
  <c r="AH494" i="14"/>
  <c r="AI494" i="14"/>
  <c r="AJ494" i="14"/>
  <c r="AK494" i="14"/>
  <c r="AL494" i="14"/>
  <c r="AD495" i="14"/>
  <c r="AE495" i="14"/>
  <c r="AF495" i="14"/>
  <c r="AG495" i="14"/>
  <c r="AH495" i="14"/>
  <c r="AI495" i="14"/>
  <c r="AJ495" i="14"/>
  <c r="AK495" i="14"/>
  <c r="AL495" i="14"/>
  <c r="AA514" i="14"/>
  <c r="AD524" i="14"/>
  <c r="AE524" i="14"/>
  <c r="AF524" i="14"/>
  <c r="AG524" i="14"/>
  <c r="AH524" i="14"/>
  <c r="AI524" i="14"/>
  <c r="AJ524" i="14"/>
  <c r="AK524" i="14"/>
  <c r="AL524" i="14"/>
  <c r="AD526" i="14"/>
  <c r="AE526" i="14"/>
  <c r="AF526" i="14"/>
  <c r="AG526" i="14"/>
  <c r="AH526" i="14"/>
  <c r="AI526" i="14"/>
  <c r="AJ526" i="14"/>
  <c r="AK526" i="14"/>
  <c r="AL526" i="14"/>
  <c r="AD527" i="14"/>
  <c r="AE527" i="14"/>
  <c r="AF527" i="14"/>
  <c r="AG527" i="14"/>
  <c r="AH527" i="14"/>
  <c r="AI527" i="14"/>
  <c r="AJ527" i="14"/>
  <c r="AK527" i="14"/>
  <c r="AL527" i="14"/>
  <c r="AD528" i="14"/>
  <c r="AE528" i="14"/>
  <c r="AF528" i="14"/>
  <c r="AG528" i="14"/>
  <c r="AH528" i="14"/>
  <c r="AI528" i="14"/>
  <c r="AJ528" i="14"/>
  <c r="AK528" i="14"/>
  <c r="AL528" i="14"/>
  <c r="AD529" i="14"/>
  <c r="AE529" i="14"/>
  <c r="AF529" i="14"/>
  <c r="AG529" i="14"/>
  <c r="AH529" i="14"/>
  <c r="AI529" i="14"/>
  <c r="AJ529" i="14"/>
  <c r="AK529" i="14"/>
  <c r="AL529" i="14"/>
  <c r="AD530" i="14"/>
  <c r="AE530" i="14"/>
  <c r="AF530" i="14"/>
  <c r="AG530" i="14"/>
  <c r="AH530" i="14"/>
  <c r="AI530" i="14"/>
  <c r="AJ530" i="14"/>
  <c r="AK530" i="14"/>
  <c r="AL530" i="14"/>
  <c r="AD531" i="14"/>
  <c r="AE531" i="14"/>
  <c r="AF531" i="14"/>
  <c r="AG531" i="14"/>
  <c r="AH531" i="14"/>
  <c r="AI531" i="14"/>
  <c r="AJ531" i="14"/>
  <c r="AK531" i="14"/>
  <c r="AL531" i="14"/>
  <c r="AD532" i="14"/>
  <c r="AE532" i="14"/>
  <c r="AF532" i="14"/>
  <c r="AG532" i="14"/>
  <c r="AH532" i="14"/>
  <c r="AI532" i="14"/>
  <c r="AJ532" i="14"/>
  <c r="AK532" i="14"/>
  <c r="AL532" i="14"/>
  <c r="AD533" i="14"/>
  <c r="AE533" i="14"/>
  <c r="AF533" i="14"/>
  <c r="AG533" i="14"/>
  <c r="AH533" i="14"/>
  <c r="AI533" i="14"/>
  <c r="AJ533" i="14"/>
  <c r="AK533" i="14"/>
  <c r="AL533" i="14"/>
  <c r="AD534" i="14"/>
  <c r="AE534" i="14"/>
  <c r="AF534" i="14"/>
  <c r="AG534" i="14"/>
  <c r="AH534" i="14"/>
  <c r="AI534" i="14"/>
  <c r="AJ534" i="14"/>
  <c r="AK534" i="14"/>
  <c r="AL534" i="14"/>
  <c r="AD554" i="14"/>
  <c r="AE554" i="14"/>
  <c r="AF554" i="14"/>
  <c r="AG554" i="14"/>
  <c r="AH554" i="14"/>
  <c r="AI554" i="14"/>
  <c r="AJ554" i="14"/>
  <c r="AK554" i="14"/>
  <c r="AL554" i="14"/>
  <c r="AD555" i="14"/>
  <c r="AE555" i="14"/>
  <c r="AF555" i="14"/>
  <c r="AG555" i="14"/>
  <c r="AH555" i="14"/>
  <c r="AI555" i="14"/>
  <c r="AJ555" i="14"/>
  <c r="AK555" i="14"/>
  <c r="AL555" i="14"/>
  <c r="AD556" i="14"/>
  <c r="AE556" i="14"/>
  <c r="AF556" i="14"/>
  <c r="AG556" i="14"/>
  <c r="AH556" i="14"/>
  <c r="AI556" i="14"/>
  <c r="AJ556" i="14"/>
  <c r="AK556" i="14"/>
  <c r="AL556" i="14"/>
  <c r="AD557" i="14"/>
  <c r="AE557" i="14"/>
  <c r="AF557" i="14"/>
  <c r="AG557" i="14"/>
  <c r="AH557" i="14"/>
  <c r="AI557" i="14"/>
  <c r="AJ557" i="14"/>
  <c r="AK557" i="14"/>
  <c r="AL557" i="14"/>
  <c r="AD558" i="14"/>
  <c r="AE558" i="14"/>
  <c r="AF558" i="14"/>
  <c r="AG558" i="14"/>
  <c r="AH558" i="14"/>
  <c r="AI558" i="14"/>
  <c r="AJ558" i="14"/>
  <c r="AK558" i="14"/>
  <c r="AL558" i="14"/>
  <c r="AD559" i="14"/>
  <c r="AE559" i="14"/>
  <c r="AF559" i="14"/>
  <c r="AG559" i="14"/>
  <c r="AH559" i="14"/>
  <c r="AI559" i="14"/>
  <c r="AJ559" i="14"/>
  <c r="AK559" i="14"/>
  <c r="AL559" i="14"/>
  <c r="AD560" i="14"/>
  <c r="AE560" i="14"/>
  <c r="AF560" i="14"/>
  <c r="AG560" i="14"/>
  <c r="AH560" i="14"/>
  <c r="AI560" i="14"/>
  <c r="AJ560" i="14"/>
  <c r="AK560" i="14"/>
  <c r="AL560" i="14"/>
  <c r="AD561" i="14"/>
  <c r="AE561" i="14"/>
  <c r="AF561" i="14"/>
  <c r="AG561" i="14"/>
  <c r="AH561" i="14"/>
  <c r="AI561" i="14"/>
  <c r="AJ561" i="14"/>
  <c r="AK561" i="14"/>
  <c r="AL561" i="14"/>
  <c r="AD562" i="14"/>
  <c r="AE562" i="14"/>
  <c r="AF562" i="14"/>
  <c r="AG562" i="14"/>
  <c r="AH562" i="14"/>
  <c r="AI562" i="14"/>
  <c r="AJ562" i="14"/>
  <c r="AK562" i="14"/>
  <c r="AL562" i="14"/>
  <c r="AD582" i="14"/>
  <c r="AE582" i="14"/>
  <c r="AF582" i="14"/>
  <c r="AG582" i="14"/>
  <c r="AH582" i="14"/>
  <c r="AI582" i="14"/>
  <c r="AJ582" i="14"/>
  <c r="AK582" i="14"/>
  <c r="AL582" i="14"/>
  <c r="AD583" i="14"/>
  <c r="AE583" i="14"/>
  <c r="AF583" i="14"/>
  <c r="AG583" i="14"/>
  <c r="AH583" i="14"/>
  <c r="AI583" i="14"/>
  <c r="AJ583" i="14"/>
  <c r="AK583" i="14"/>
  <c r="AL583" i="14"/>
  <c r="AD586" i="14"/>
  <c r="AE586" i="14"/>
  <c r="AF586" i="14"/>
  <c r="AG586" i="14"/>
  <c r="AH586" i="14"/>
  <c r="AI586" i="14"/>
  <c r="AJ586" i="14"/>
  <c r="AK586" i="14"/>
  <c r="AL586" i="14"/>
  <c r="AD587" i="14"/>
  <c r="AE587" i="14"/>
  <c r="AF587" i="14"/>
  <c r="AG587" i="14"/>
  <c r="AH587" i="14"/>
  <c r="AI587" i="14"/>
  <c r="AJ587" i="14"/>
  <c r="AK587" i="14"/>
  <c r="AL587" i="14"/>
  <c r="AD588" i="14"/>
  <c r="AE588" i="14"/>
  <c r="AF588" i="14"/>
  <c r="AG588" i="14"/>
  <c r="AH588" i="14"/>
  <c r="AI588" i="14"/>
  <c r="AJ588" i="14"/>
  <c r="AK588" i="14"/>
  <c r="AL588" i="14"/>
  <c r="AD589" i="14"/>
  <c r="AE589" i="14"/>
  <c r="AF589" i="14"/>
  <c r="AG589" i="14"/>
  <c r="AH589" i="14"/>
  <c r="AI589" i="14"/>
  <c r="AJ589" i="14"/>
  <c r="AK589" i="14"/>
  <c r="AL589" i="14"/>
  <c r="AD592" i="14"/>
  <c r="AE592" i="14"/>
  <c r="AF592" i="14"/>
  <c r="AG592" i="14"/>
  <c r="AH592" i="14"/>
  <c r="AI592" i="14"/>
  <c r="AJ592" i="14"/>
  <c r="AK592" i="14"/>
  <c r="AL592" i="14"/>
  <c r="AD593" i="14"/>
  <c r="AE593" i="14"/>
  <c r="AF593" i="14"/>
  <c r="AG593" i="14"/>
  <c r="AH593" i="14"/>
  <c r="AI593" i="14"/>
  <c r="AJ593" i="14"/>
  <c r="AK593" i="14"/>
  <c r="AL593" i="14"/>
  <c r="AD594" i="14"/>
  <c r="AE594" i="14"/>
  <c r="AF594" i="14"/>
  <c r="AG594" i="14"/>
  <c r="AH594" i="14"/>
  <c r="AI594" i="14"/>
  <c r="AJ594" i="14"/>
  <c r="AK594" i="14"/>
  <c r="AL594" i="14"/>
  <c r="AD610" i="14"/>
  <c r="AE610" i="14"/>
  <c r="AF610" i="14"/>
  <c r="AG610" i="14"/>
  <c r="AH610" i="14"/>
  <c r="AI610" i="14"/>
  <c r="AJ610" i="14"/>
  <c r="AK610" i="14"/>
  <c r="AL610" i="14"/>
  <c r="AD611" i="14"/>
  <c r="AE611" i="14"/>
  <c r="AF611" i="14"/>
  <c r="AG611" i="14"/>
  <c r="AH611" i="14"/>
  <c r="AI611" i="14"/>
  <c r="AJ611" i="14"/>
  <c r="AK611" i="14"/>
  <c r="AL611" i="14"/>
  <c r="AD614" i="14"/>
  <c r="AE614" i="14"/>
  <c r="AF614" i="14"/>
  <c r="AG614" i="14"/>
  <c r="AH614" i="14"/>
  <c r="AI614" i="14"/>
  <c r="AJ614" i="14"/>
  <c r="AK614" i="14"/>
  <c r="AL614" i="14"/>
  <c r="AD615" i="14"/>
  <c r="AE615" i="14"/>
  <c r="AF615" i="14"/>
  <c r="AG615" i="14"/>
  <c r="AH615" i="14"/>
  <c r="AI615" i="14"/>
  <c r="AJ615" i="14"/>
  <c r="AK615" i="14"/>
  <c r="AL615" i="14"/>
  <c r="AD616" i="14"/>
  <c r="AE616" i="14"/>
  <c r="AF616" i="14"/>
  <c r="AG616" i="14"/>
  <c r="AH616" i="14"/>
  <c r="AI616" i="14"/>
  <c r="AJ616" i="14"/>
  <c r="AK616" i="14"/>
  <c r="AL616" i="14"/>
  <c r="AD617" i="14"/>
  <c r="AE617" i="14"/>
  <c r="AF617" i="14"/>
  <c r="AG617" i="14"/>
  <c r="AH617" i="14"/>
  <c r="AI617" i="14"/>
  <c r="AJ617" i="14"/>
  <c r="AK617" i="14"/>
  <c r="AL617" i="14"/>
  <c r="AD620" i="14"/>
  <c r="AE620" i="14"/>
  <c r="AF620" i="14"/>
  <c r="AG620" i="14"/>
  <c r="AH620" i="14"/>
  <c r="AI620" i="14"/>
  <c r="AJ620" i="14"/>
  <c r="AK620" i="14"/>
  <c r="AL620" i="14"/>
  <c r="AD621" i="14"/>
  <c r="AE621" i="14"/>
  <c r="AF621" i="14"/>
  <c r="AG621" i="14"/>
  <c r="AH621" i="14"/>
  <c r="AI621" i="14"/>
  <c r="AJ621" i="14"/>
  <c r="AK621" i="14"/>
  <c r="AL621" i="14"/>
  <c r="AD622" i="14"/>
  <c r="AE622" i="14"/>
  <c r="AF622" i="14"/>
  <c r="AG622" i="14"/>
  <c r="AH622" i="14"/>
  <c r="AI622" i="14"/>
  <c r="AJ622" i="14"/>
  <c r="AK622" i="14"/>
  <c r="AL622" i="14"/>
  <c r="AD638" i="14"/>
  <c r="AE638" i="14"/>
  <c r="AF638" i="14"/>
  <c r="AG638" i="14"/>
  <c r="AH638" i="14"/>
  <c r="AI638" i="14"/>
  <c r="AJ638" i="14"/>
  <c r="AK638" i="14"/>
  <c r="AL638" i="14"/>
  <c r="AD639" i="14"/>
  <c r="AE639" i="14"/>
  <c r="AF639" i="14"/>
  <c r="AG639" i="14"/>
  <c r="AH639" i="14"/>
  <c r="AI639" i="14"/>
  <c r="AJ639" i="14"/>
  <c r="AK639" i="14"/>
  <c r="AL639" i="14"/>
  <c r="AD642" i="14"/>
  <c r="AE642" i="14"/>
  <c r="AF642" i="14"/>
  <c r="AG642" i="14"/>
  <c r="AH642" i="14"/>
  <c r="AI642" i="14"/>
  <c r="AJ642" i="14"/>
  <c r="AK642" i="14"/>
  <c r="AL642" i="14"/>
  <c r="AD643" i="14"/>
  <c r="AE643" i="14"/>
  <c r="AF643" i="14"/>
  <c r="AG643" i="14"/>
  <c r="AH643" i="14"/>
  <c r="AI643" i="14"/>
  <c r="AJ643" i="14"/>
  <c r="AK643" i="14"/>
  <c r="AL643" i="14"/>
  <c r="AD644" i="14"/>
  <c r="AE644" i="14"/>
  <c r="AF644" i="14"/>
  <c r="AG644" i="14"/>
  <c r="AH644" i="14"/>
  <c r="AI644" i="14"/>
  <c r="AJ644" i="14"/>
  <c r="AK644" i="14"/>
  <c r="AL644" i="14"/>
  <c r="AD645" i="14"/>
  <c r="AE645" i="14"/>
  <c r="AF645" i="14"/>
  <c r="AG645" i="14"/>
  <c r="AH645" i="14"/>
  <c r="AI645" i="14"/>
  <c r="AJ645" i="14"/>
  <c r="AK645" i="14"/>
  <c r="AL645" i="14"/>
  <c r="AD648" i="14"/>
  <c r="AE648" i="14"/>
  <c r="AF648" i="14"/>
  <c r="AG648" i="14"/>
  <c r="AH648" i="14"/>
  <c r="AI648" i="14"/>
  <c r="AJ648" i="14"/>
  <c r="AK648" i="14"/>
  <c r="AL648" i="14"/>
  <c r="AD649" i="14"/>
  <c r="AE649" i="14"/>
  <c r="AF649" i="14"/>
  <c r="AG649" i="14"/>
  <c r="AH649" i="14"/>
  <c r="AI649" i="14"/>
  <c r="AJ649" i="14"/>
  <c r="AK649" i="14"/>
  <c r="AL649" i="14"/>
  <c r="AD650" i="14"/>
  <c r="AE650" i="14"/>
  <c r="AF650" i="14"/>
  <c r="AG650" i="14"/>
  <c r="AH650" i="14"/>
  <c r="AI650" i="14"/>
  <c r="AJ650" i="14"/>
  <c r="AK650" i="14"/>
  <c r="AL650" i="14"/>
  <c r="AD666" i="14"/>
  <c r="AE666" i="14"/>
  <c r="AF666" i="14"/>
  <c r="AG666" i="14"/>
  <c r="AH666" i="14"/>
  <c r="AI666" i="14"/>
  <c r="AJ666" i="14"/>
  <c r="AK666" i="14"/>
  <c r="AL666" i="14"/>
  <c r="AD667" i="14"/>
  <c r="AE667" i="14"/>
  <c r="AF667" i="14"/>
  <c r="AG667" i="14"/>
  <c r="AH667" i="14"/>
  <c r="AI667" i="14"/>
  <c r="AJ667" i="14"/>
  <c r="AK667" i="14"/>
  <c r="AL667" i="14"/>
  <c r="AD670" i="14"/>
  <c r="AE670" i="14"/>
  <c r="AF670" i="14"/>
  <c r="AG670" i="14"/>
  <c r="AH670" i="14"/>
  <c r="AI670" i="14"/>
  <c r="AJ670" i="14"/>
  <c r="AK670" i="14"/>
  <c r="AL670" i="14"/>
  <c r="AD671" i="14"/>
  <c r="AE671" i="14"/>
  <c r="AF671" i="14"/>
  <c r="AG671" i="14"/>
  <c r="AH671" i="14"/>
  <c r="AI671" i="14"/>
  <c r="AJ671" i="14"/>
  <c r="AK671" i="14"/>
  <c r="AL671" i="14"/>
  <c r="AD672" i="14"/>
  <c r="AE672" i="14"/>
  <c r="AF672" i="14"/>
  <c r="AG672" i="14"/>
  <c r="AH672" i="14"/>
  <c r="AI672" i="14"/>
  <c r="AJ672" i="14"/>
  <c r="AK672" i="14"/>
  <c r="AL672" i="14"/>
  <c r="AD673" i="14"/>
  <c r="AE673" i="14"/>
  <c r="AF673" i="14"/>
  <c r="AG673" i="14"/>
  <c r="AH673" i="14"/>
  <c r="AI673" i="14"/>
  <c r="AJ673" i="14"/>
  <c r="AK673" i="14"/>
  <c r="AL673" i="14"/>
  <c r="AD676" i="14"/>
  <c r="AE676" i="14"/>
  <c r="AF676" i="14"/>
  <c r="AG676" i="14"/>
  <c r="AH676" i="14"/>
  <c r="AI676" i="14"/>
  <c r="AJ676" i="14"/>
  <c r="AK676" i="14"/>
  <c r="AL676" i="14"/>
  <c r="AD677" i="14"/>
  <c r="AE677" i="14"/>
  <c r="AF677" i="14"/>
  <c r="AG677" i="14"/>
  <c r="AH677" i="14"/>
  <c r="AI677" i="14"/>
  <c r="AJ677" i="14"/>
  <c r="AK677" i="14"/>
  <c r="AL677" i="14"/>
  <c r="AD678" i="14"/>
  <c r="AE678" i="14"/>
  <c r="AF678" i="14"/>
  <c r="AG678" i="14"/>
  <c r="AH678" i="14"/>
  <c r="AI678" i="14"/>
  <c r="AJ678" i="14"/>
  <c r="AK678" i="14"/>
  <c r="AL678" i="14"/>
  <c r="AA693" i="14"/>
  <c r="AD702" i="14"/>
  <c r="AE702" i="14"/>
  <c r="AF702" i="14"/>
  <c r="AG702" i="14"/>
  <c r="AH702" i="14"/>
  <c r="AI702" i="14"/>
  <c r="AJ702" i="14"/>
  <c r="AK702" i="14"/>
  <c r="AL702" i="14"/>
  <c r="AD704" i="14"/>
  <c r="AE704" i="14"/>
  <c r="AF704" i="14"/>
  <c r="AG704" i="14"/>
  <c r="AH704" i="14"/>
  <c r="AI704" i="14"/>
  <c r="AJ704" i="14"/>
  <c r="AK704" i="14"/>
  <c r="AL704" i="14"/>
  <c r="AD705" i="14"/>
  <c r="AE705" i="14"/>
  <c r="AF705" i="14"/>
  <c r="AG705" i="14"/>
  <c r="AH705" i="14"/>
  <c r="AI705" i="14"/>
  <c r="AJ705" i="14"/>
  <c r="AK705" i="14"/>
  <c r="AL705" i="14"/>
  <c r="AD706" i="14"/>
  <c r="AE706" i="14"/>
  <c r="AF706" i="14"/>
  <c r="AG706" i="14"/>
  <c r="AH706" i="14"/>
  <c r="AI706" i="14"/>
  <c r="AJ706" i="14"/>
  <c r="AK706" i="14"/>
  <c r="AL706" i="14"/>
  <c r="AD707" i="14"/>
  <c r="AE707" i="14"/>
  <c r="AF707" i="14"/>
  <c r="AG707" i="14"/>
  <c r="AH707" i="14"/>
  <c r="AI707" i="14"/>
  <c r="AJ707" i="14"/>
  <c r="AK707" i="14"/>
  <c r="AL707" i="14"/>
  <c r="AD708" i="14"/>
  <c r="AE708" i="14"/>
  <c r="AF708" i="14"/>
  <c r="AG708" i="14"/>
  <c r="AH708" i="14"/>
  <c r="AI708" i="14"/>
  <c r="AJ708" i="14"/>
  <c r="AK708" i="14"/>
  <c r="AL708" i="14"/>
  <c r="AD709" i="14"/>
  <c r="AE709" i="14"/>
  <c r="AF709" i="14"/>
  <c r="AG709" i="14"/>
  <c r="AH709" i="14"/>
  <c r="AI709" i="14"/>
  <c r="AJ709" i="14"/>
  <c r="AK709" i="14"/>
  <c r="AL709" i="14"/>
  <c r="AD710" i="14"/>
  <c r="AE710" i="14"/>
  <c r="AF710" i="14"/>
  <c r="AG710" i="14"/>
  <c r="AH710" i="14"/>
  <c r="AI710" i="14"/>
  <c r="AJ710" i="14"/>
  <c r="AK710" i="14"/>
  <c r="AL710" i="14"/>
  <c r="AD711" i="14"/>
  <c r="AE711" i="14"/>
  <c r="AF711" i="14"/>
  <c r="AG711" i="14"/>
  <c r="AH711" i="14"/>
  <c r="AI711" i="14"/>
  <c r="AJ711" i="14"/>
  <c r="AK711" i="14"/>
  <c r="AL711" i="14"/>
  <c r="AD712" i="14"/>
  <c r="AE712" i="14"/>
  <c r="AF712" i="14"/>
  <c r="AG712" i="14"/>
  <c r="AH712" i="14"/>
  <c r="AI712" i="14"/>
  <c r="AJ712" i="14"/>
  <c r="AK712" i="14"/>
  <c r="AL712" i="14"/>
  <c r="AD732" i="14"/>
  <c r="AE732" i="14"/>
  <c r="AF732" i="14"/>
  <c r="AG732" i="14"/>
  <c r="AH732" i="14"/>
  <c r="AI732" i="14"/>
  <c r="AJ732" i="14"/>
  <c r="AK732" i="14"/>
  <c r="AL732" i="14"/>
  <c r="AD733" i="14"/>
  <c r="AE733" i="14"/>
  <c r="AF733" i="14"/>
  <c r="AG733" i="14"/>
  <c r="AH733" i="14"/>
  <c r="AI733" i="14"/>
  <c r="AJ733" i="14"/>
  <c r="AK733" i="14"/>
  <c r="AL733" i="14"/>
  <c r="AD734" i="14"/>
  <c r="AE734" i="14"/>
  <c r="AF734" i="14"/>
  <c r="AG734" i="14"/>
  <c r="AH734" i="14"/>
  <c r="AI734" i="14"/>
  <c r="AJ734" i="14"/>
  <c r="AK734" i="14"/>
  <c r="AL734" i="14"/>
  <c r="AD735" i="14"/>
  <c r="AE735" i="14"/>
  <c r="AF735" i="14"/>
  <c r="AG735" i="14"/>
  <c r="AH735" i="14"/>
  <c r="AI735" i="14"/>
  <c r="AJ735" i="14"/>
  <c r="AK735" i="14"/>
  <c r="AL735" i="14"/>
  <c r="AD736" i="14"/>
  <c r="AE736" i="14"/>
  <c r="AF736" i="14"/>
  <c r="AG736" i="14"/>
  <c r="AH736" i="14"/>
  <c r="AI736" i="14"/>
  <c r="AJ736" i="14"/>
  <c r="AK736" i="14"/>
  <c r="AL736" i="14"/>
  <c r="AD737" i="14"/>
  <c r="AE737" i="14"/>
  <c r="AF737" i="14"/>
  <c r="AG737" i="14"/>
  <c r="AH737" i="14"/>
  <c r="AI737" i="14"/>
  <c r="AJ737" i="14"/>
  <c r="AK737" i="14"/>
  <c r="AL737" i="14"/>
  <c r="AD738" i="14"/>
  <c r="AE738" i="14"/>
  <c r="AF738" i="14"/>
  <c r="AG738" i="14"/>
  <c r="AH738" i="14"/>
  <c r="AI738" i="14"/>
  <c r="AJ738" i="14"/>
  <c r="AK738" i="14"/>
  <c r="AL738" i="14"/>
  <c r="AD739" i="14"/>
  <c r="AE739" i="14"/>
  <c r="AF739" i="14"/>
  <c r="AG739" i="14"/>
  <c r="AH739" i="14"/>
  <c r="AI739" i="14"/>
  <c r="AJ739" i="14"/>
  <c r="AK739" i="14"/>
  <c r="AL739" i="14"/>
  <c r="AD740" i="14"/>
  <c r="AE740" i="14"/>
  <c r="AF740" i="14"/>
  <c r="AG740" i="14"/>
  <c r="AH740" i="14"/>
  <c r="AI740" i="14"/>
  <c r="AJ740" i="14"/>
  <c r="AK740" i="14"/>
  <c r="AL740" i="14"/>
  <c r="AD760" i="14"/>
  <c r="AE760" i="14"/>
  <c r="AF760" i="14"/>
  <c r="AG760" i="14"/>
  <c r="AH760" i="14"/>
  <c r="AI760" i="14"/>
  <c r="AJ760" i="14"/>
  <c r="AK760" i="14"/>
  <c r="AL760" i="14"/>
  <c r="AD761" i="14"/>
  <c r="AE761" i="14"/>
  <c r="AF761" i="14"/>
  <c r="AG761" i="14"/>
  <c r="AH761" i="14"/>
  <c r="AI761" i="14"/>
  <c r="AJ761" i="14"/>
  <c r="AK761" i="14"/>
  <c r="AL761" i="14"/>
  <c r="AD762" i="14"/>
  <c r="AE762" i="14"/>
  <c r="AF762" i="14"/>
  <c r="AG762" i="14"/>
  <c r="AH762" i="14"/>
  <c r="AI762" i="14"/>
  <c r="AJ762" i="14"/>
  <c r="AK762" i="14"/>
  <c r="AL762" i="14"/>
  <c r="AD763" i="14"/>
  <c r="AE763" i="14"/>
  <c r="AF763" i="14"/>
  <c r="AG763" i="14"/>
  <c r="AH763" i="14"/>
  <c r="AI763" i="14"/>
  <c r="AJ763" i="14"/>
  <c r="AK763" i="14"/>
  <c r="AL763" i="14"/>
  <c r="AD764" i="14"/>
  <c r="AE764" i="14"/>
  <c r="AF764" i="14"/>
  <c r="AG764" i="14"/>
  <c r="AH764" i="14"/>
  <c r="AI764" i="14"/>
  <c r="AJ764" i="14"/>
  <c r="AK764" i="14"/>
  <c r="AL764" i="14"/>
  <c r="AD765" i="14"/>
  <c r="AE765" i="14"/>
  <c r="AF765" i="14"/>
  <c r="AG765" i="14"/>
  <c r="AH765" i="14"/>
  <c r="AI765" i="14"/>
  <c r="AJ765" i="14"/>
  <c r="AK765" i="14"/>
  <c r="AL765" i="14"/>
  <c r="AD766" i="14"/>
  <c r="AE766" i="14"/>
  <c r="AF766" i="14"/>
  <c r="AG766" i="14"/>
  <c r="AH766" i="14"/>
  <c r="AI766" i="14"/>
  <c r="AJ766" i="14"/>
  <c r="AK766" i="14"/>
  <c r="AL766" i="14"/>
  <c r="AD767" i="14"/>
  <c r="AE767" i="14"/>
  <c r="AF767" i="14"/>
  <c r="AG767" i="14"/>
  <c r="AH767" i="14"/>
  <c r="AI767" i="14"/>
  <c r="AJ767" i="14"/>
  <c r="AK767" i="14"/>
  <c r="AL767" i="14"/>
  <c r="AD768" i="14"/>
  <c r="AE768" i="14"/>
  <c r="AF768" i="14"/>
  <c r="AG768" i="14"/>
  <c r="AH768" i="14"/>
  <c r="AI768" i="14"/>
  <c r="AJ768" i="14"/>
  <c r="AK768" i="14"/>
  <c r="AL768" i="14"/>
  <c r="AD788" i="14"/>
  <c r="AE788" i="14"/>
  <c r="AF788" i="14"/>
  <c r="AG788" i="14"/>
  <c r="AH788" i="14"/>
  <c r="AI788" i="14"/>
  <c r="AJ788" i="14"/>
  <c r="AK788" i="14"/>
  <c r="AL788" i="14"/>
  <c r="AD789" i="14"/>
  <c r="AE789" i="14"/>
  <c r="AF789" i="14"/>
  <c r="AG789" i="14"/>
  <c r="AH789" i="14"/>
  <c r="AI789" i="14"/>
  <c r="AJ789" i="14"/>
  <c r="AK789" i="14"/>
  <c r="AL789" i="14"/>
  <c r="AD790" i="14"/>
  <c r="AE790" i="14"/>
  <c r="AF790" i="14"/>
  <c r="AG790" i="14"/>
  <c r="AH790" i="14"/>
  <c r="AI790" i="14"/>
  <c r="AJ790" i="14"/>
  <c r="AK790" i="14"/>
  <c r="AL790" i="14"/>
  <c r="AD791" i="14"/>
  <c r="AE791" i="14"/>
  <c r="AF791" i="14"/>
  <c r="AG791" i="14"/>
  <c r="AH791" i="14"/>
  <c r="AI791" i="14"/>
  <c r="AJ791" i="14"/>
  <c r="AK791" i="14"/>
  <c r="AL791" i="14"/>
  <c r="AD792" i="14"/>
  <c r="AE792" i="14"/>
  <c r="AF792" i="14"/>
  <c r="AG792" i="14"/>
  <c r="AH792" i="14"/>
  <c r="AI792" i="14"/>
  <c r="AJ792" i="14"/>
  <c r="AK792" i="14"/>
  <c r="AL792" i="14"/>
  <c r="AD793" i="14"/>
  <c r="AE793" i="14"/>
  <c r="AF793" i="14"/>
  <c r="AG793" i="14"/>
  <c r="AH793" i="14"/>
  <c r="AI793" i="14"/>
  <c r="AJ793" i="14"/>
  <c r="AK793" i="14"/>
  <c r="AL793" i="14"/>
  <c r="AD794" i="14"/>
  <c r="AE794" i="14"/>
  <c r="AF794" i="14"/>
  <c r="AG794" i="14"/>
  <c r="AH794" i="14"/>
  <c r="AI794" i="14"/>
  <c r="AJ794" i="14"/>
  <c r="AK794" i="14"/>
  <c r="AL794" i="14"/>
  <c r="AD795" i="14"/>
  <c r="AE795" i="14"/>
  <c r="AF795" i="14"/>
  <c r="AG795" i="14"/>
  <c r="AH795" i="14"/>
  <c r="AI795" i="14"/>
  <c r="AJ795" i="14"/>
  <c r="AK795" i="14"/>
  <c r="AL795" i="14"/>
  <c r="AD796" i="14"/>
  <c r="AE796" i="14"/>
  <c r="AF796" i="14"/>
  <c r="AG796" i="14"/>
  <c r="AH796" i="14"/>
  <c r="AI796" i="14"/>
  <c r="AJ796" i="14"/>
  <c r="AK796" i="14"/>
  <c r="AL796" i="14"/>
  <c r="AD816" i="14"/>
  <c r="AE816" i="14"/>
  <c r="AF816" i="14"/>
  <c r="AG816" i="14"/>
  <c r="AH816" i="14"/>
  <c r="AI816" i="14"/>
  <c r="AJ816" i="14"/>
  <c r="AK816" i="14"/>
  <c r="AL816" i="14"/>
  <c r="AD817" i="14"/>
  <c r="AE817" i="14"/>
  <c r="AF817" i="14"/>
  <c r="AG817" i="14"/>
  <c r="AH817" i="14"/>
  <c r="AI817" i="14"/>
  <c r="AJ817" i="14"/>
  <c r="AK817" i="14"/>
  <c r="AL817" i="14"/>
  <c r="AD818" i="14"/>
  <c r="AE818" i="14"/>
  <c r="AF818" i="14"/>
  <c r="AG818" i="14"/>
  <c r="AH818" i="14"/>
  <c r="AI818" i="14"/>
  <c r="AJ818" i="14"/>
  <c r="AK818" i="14"/>
  <c r="AL818" i="14"/>
  <c r="AD819" i="14"/>
  <c r="AE819" i="14"/>
  <c r="AF819" i="14"/>
  <c r="AG819" i="14"/>
  <c r="AH819" i="14"/>
  <c r="AI819" i="14"/>
  <c r="AJ819" i="14"/>
  <c r="AK819" i="14"/>
  <c r="AL819" i="14"/>
  <c r="AD820" i="14"/>
  <c r="AE820" i="14"/>
  <c r="AF820" i="14"/>
  <c r="AG820" i="14"/>
  <c r="AH820" i="14"/>
  <c r="AI820" i="14"/>
  <c r="AJ820" i="14"/>
  <c r="AK820" i="14"/>
  <c r="AL820" i="14"/>
  <c r="AD821" i="14"/>
  <c r="AE821" i="14"/>
  <c r="AF821" i="14"/>
  <c r="AG821" i="14"/>
  <c r="AH821" i="14"/>
  <c r="AI821" i="14"/>
  <c r="AJ821" i="14"/>
  <c r="AK821" i="14"/>
  <c r="AL821" i="14"/>
  <c r="AD822" i="14"/>
  <c r="AE822" i="14"/>
  <c r="AF822" i="14"/>
  <c r="AG822" i="14"/>
  <c r="AH822" i="14"/>
  <c r="AI822" i="14"/>
  <c r="AJ822" i="14"/>
  <c r="AK822" i="14"/>
  <c r="AL822" i="14"/>
  <c r="AD823" i="14"/>
  <c r="AE823" i="14"/>
  <c r="AF823" i="14"/>
  <c r="AG823" i="14"/>
  <c r="AH823" i="14"/>
  <c r="AI823" i="14"/>
  <c r="AJ823" i="14"/>
  <c r="AK823" i="14"/>
  <c r="AL823" i="14"/>
  <c r="AD844" i="14"/>
  <c r="AE844" i="14"/>
  <c r="AF844" i="14"/>
  <c r="AG844" i="14"/>
  <c r="AH844" i="14"/>
  <c r="AI844" i="14"/>
  <c r="AJ844" i="14"/>
  <c r="AK844" i="14"/>
  <c r="AL844" i="14"/>
  <c r="AD845" i="14"/>
  <c r="AE845" i="14"/>
  <c r="AF845" i="14"/>
  <c r="AG845" i="14"/>
  <c r="AH845" i="14"/>
  <c r="AI845" i="14"/>
  <c r="AJ845" i="14"/>
  <c r="AK845" i="14"/>
  <c r="AL845" i="14"/>
  <c r="AD846" i="14"/>
  <c r="AE846" i="14"/>
  <c r="AF846" i="14"/>
  <c r="AG846" i="14"/>
  <c r="AH846" i="14"/>
  <c r="AI846" i="14"/>
  <c r="AJ846" i="14"/>
  <c r="AK846" i="14"/>
  <c r="AL846" i="14"/>
  <c r="AD847" i="14"/>
  <c r="AE847" i="14"/>
  <c r="AF847" i="14"/>
  <c r="AG847" i="14"/>
  <c r="AH847" i="14"/>
  <c r="AI847" i="14"/>
  <c r="AJ847" i="14"/>
  <c r="AK847" i="14"/>
  <c r="AL847" i="14"/>
  <c r="AD848" i="14"/>
  <c r="AE848" i="14"/>
  <c r="AF848" i="14"/>
  <c r="AG848" i="14"/>
  <c r="AH848" i="14"/>
  <c r="AI848" i="14"/>
  <c r="AJ848" i="14"/>
  <c r="AK848" i="14"/>
  <c r="AL848" i="14"/>
  <c r="AD849" i="14"/>
  <c r="AE849" i="14"/>
  <c r="AF849" i="14"/>
  <c r="AG849" i="14"/>
  <c r="AH849" i="14"/>
  <c r="AI849" i="14"/>
  <c r="AJ849" i="14"/>
  <c r="AK849" i="14"/>
  <c r="AL849" i="14"/>
  <c r="AD850" i="14"/>
  <c r="AE850" i="14"/>
  <c r="AF850" i="14"/>
  <c r="AG850" i="14"/>
  <c r="AH850" i="14"/>
  <c r="AI850" i="14"/>
  <c r="AJ850" i="14"/>
  <c r="AK850" i="14"/>
  <c r="AL850" i="14"/>
  <c r="AD851" i="14"/>
  <c r="AE851" i="14"/>
  <c r="AF851" i="14"/>
  <c r="AG851" i="14"/>
  <c r="AH851" i="14"/>
  <c r="AI851" i="14"/>
  <c r="AJ851" i="14"/>
  <c r="AK851" i="14"/>
  <c r="AL851" i="14"/>
  <c r="AD852" i="14"/>
  <c r="AE852" i="14"/>
  <c r="AF852" i="14"/>
  <c r="AG852" i="14"/>
  <c r="AH852" i="14"/>
  <c r="AI852" i="14"/>
  <c r="AJ852" i="14"/>
  <c r="AK852" i="14"/>
  <c r="AL852" i="14"/>
  <c r="AA871" i="14"/>
  <c r="N90" i="14"/>
  <c r="Q100" i="14"/>
  <c r="R100" i="14"/>
  <c r="S100" i="14"/>
  <c r="T100" i="14"/>
  <c r="U100" i="14"/>
  <c r="V100" i="14"/>
  <c r="W100" i="14"/>
  <c r="X100" i="14"/>
  <c r="Y100" i="14"/>
  <c r="Q102" i="14"/>
  <c r="Q103" i="14"/>
  <c r="R103" i="14"/>
  <c r="S103" i="14"/>
  <c r="T103" i="14"/>
  <c r="U103" i="14"/>
  <c r="V103" i="14"/>
  <c r="W103" i="14"/>
  <c r="X103" i="14"/>
  <c r="Y103" i="14"/>
  <c r="Q104" i="14"/>
  <c r="R104" i="14"/>
  <c r="S104" i="14"/>
  <c r="T104" i="14"/>
  <c r="U104" i="14"/>
  <c r="V104" i="14"/>
  <c r="W104" i="14"/>
  <c r="X104" i="14"/>
  <c r="Y104" i="14"/>
  <c r="Q105" i="14"/>
  <c r="R105" i="14"/>
  <c r="S105" i="14"/>
  <c r="T105" i="14"/>
  <c r="U105" i="14"/>
  <c r="V105" i="14"/>
  <c r="W105" i="14"/>
  <c r="X105" i="14"/>
  <c r="Y105" i="14"/>
  <c r="Q106" i="14"/>
  <c r="R106" i="14"/>
  <c r="S106" i="14"/>
  <c r="T106" i="14"/>
  <c r="U106" i="14"/>
  <c r="V106" i="14"/>
  <c r="W106" i="14"/>
  <c r="X106" i="14"/>
  <c r="Y106" i="14"/>
  <c r="Q107" i="14"/>
  <c r="R107" i="14"/>
  <c r="S107" i="14"/>
  <c r="T107" i="14"/>
  <c r="U107" i="14"/>
  <c r="V107" i="14"/>
  <c r="W107" i="14"/>
  <c r="X107" i="14"/>
  <c r="Y107" i="14"/>
  <c r="Q108" i="14"/>
  <c r="R108" i="14"/>
  <c r="S108" i="14"/>
  <c r="T108" i="14"/>
  <c r="U108" i="14"/>
  <c r="V108" i="14"/>
  <c r="W108" i="14"/>
  <c r="X108" i="14"/>
  <c r="Y108" i="14"/>
  <c r="Q109" i="14"/>
  <c r="R109" i="14"/>
  <c r="S109" i="14"/>
  <c r="T109" i="14"/>
  <c r="U109" i="14"/>
  <c r="V109" i="14"/>
  <c r="W109" i="14"/>
  <c r="X109" i="14"/>
  <c r="Y109" i="14"/>
  <c r="Q110" i="14"/>
  <c r="R110" i="14"/>
  <c r="S110" i="14"/>
  <c r="T110" i="14"/>
  <c r="U110" i="14"/>
  <c r="V110" i="14"/>
  <c r="W110" i="14"/>
  <c r="X110" i="14"/>
  <c r="Y110" i="14"/>
  <c r="Q131" i="14"/>
  <c r="R131" i="14"/>
  <c r="S131" i="14"/>
  <c r="T131" i="14"/>
  <c r="U131" i="14"/>
  <c r="V131" i="14"/>
  <c r="W131" i="14"/>
  <c r="X131" i="14"/>
  <c r="Y131" i="14"/>
  <c r="Q132" i="14"/>
  <c r="R132" i="14"/>
  <c r="S132" i="14"/>
  <c r="T132" i="14"/>
  <c r="U132" i="14"/>
  <c r="V132" i="14"/>
  <c r="W132" i="14"/>
  <c r="X132" i="14"/>
  <c r="Y132" i="14"/>
  <c r="Q133" i="14"/>
  <c r="R133" i="14"/>
  <c r="S133" i="14"/>
  <c r="T133" i="14"/>
  <c r="U133" i="14"/>
  <c r="V133" i="14"/>
  <c r="W133" i="14"/>
  <c r="X133" i="14"/>
  <c r="Y133" i="14"/>
  <c r="Q134" i="14"/>
  <c r="R134" i="14"/>
  <c r="S134" i="14"/>
  <c r="T134" i="14"/>
  <c r="U134" i="14"/>
  <c r="V134" i="14"/>
  <c r="W134" i="14"/>
  <c r="X134" i="14"/>
  <c r="Y134" i="14"/>
  <c r="Q135" i="14"/>
  <c r="R135" i="14"/>
  <c r="S135" i="14"/>
  <c r="T135" i="14"/>
  <c r="U135" i="14"/>
  <c r="V135" i="14"/>
  <c r="W135" i="14"/>
  <c r="X135" i="14"/>
  <c r="Y135" i="14"/>
  <c r="Q136" i="14"/>
  <c r="R136" i="14"/>
  <c r="S136" i="14"/>
  <c r="T136" i="14"/>
  <c r="U136" i="14"/>
  <c r="V136" i="14"/>
  <c r="W136" i="14"/>
  <c r="X136" i="14"/>
  <c r="Y136" i="14"/>
  <c r="Q137" i="14"/>
  <c r="R137" i="14"/>
  <c r="S137" i="14"/>
  <c r="T137" i="14"/>
  <c r="U137" i="14"/>
  <c r="V137" i="14"/>
  <c r="W137" i="14"/>
  <c r="X137" i="14"/>
  <c r="Y137" i="14"/>
  <c r="Q138" i="14"/>
  <c r="R138" i="14"/>
  <c r="S138" i="14"/>
  <c r="T138" i="14"/>
  <c r="U138" i="14"/>
  <c r="V138" i="14"/>
  <c r="W138" i="14"/>
  <c r="X138" i="14"/>
  <c r="Y138" i="14"/>
  <c r="Q139" i="14"/>
  <c r="R139" i="14"/>
  <c r="S139" i="14"/>
  <c r="T139" i="14"/>
  <c r="U139" i="14"/>
  <c r="V139" i="14"/>
  <c r="W139" i="14"/>
  <c r="X139" i="14"/>
  <c r="Y139" i="14"/>
  <c r="Q159" i="14"/>
  <c r="R159" i="14"/>
  <c r="S159" i="14"/>
  <c r="T159" i="14"/>
  <c r="U159" i="14"/>
  <c r="V159" i="14"/>
  <c r="W159" i="14"/>
  <c r="X159" i="14"/>
  <c r="Y159" i="14"/>
  <c r="Q160" i="14"/>
  <c r="R160" i="14"/>
  <c r="S160" i="14"/>
  <c r="T160" i="14"/>
  <c r="U160" i="14"/>
  <c r="V160" i="14"/>
  <c r="W160" i="14"/>
  <c r="X160" i="14"/>
  <c r="Y160" i="14"/>
  <c r="Q161" i="14"/>
  <c r="R161" i="14"/>
  <c r="S161" i="14"/>
  <c r="T161" i="14"/>
  <c r="U161" i="14"/>
  <c r="V161" i="14"/>
  <c r="W161" i="14"/>
  <c r="X161" i="14"/>
  <c r="Y161" i="14"/>
  <c r="Q162" i="14"/>
  <c r="R162" i="14"/>
  <c r="S162" i="14"/>
  <c r="T162" i="14"/>
  <c r="U162" i="14"/>
  <c r="V162" i="14"/>
  <c r="W162" i="14"/>
  <c r="X162" i="14"/>
  <c r="Y162" i="14"/>
  <c r="Q163" i="14"/>
  <c r="R163" i="14"/>
  <c r="S163" i="14"/>
  <c r="T163" i="14"/>
  <c r="U163" i="14"/>
  <c r="V163" i="14"/>
  <c r="W163" i="14"/>
  <c r="X163" i="14"/>
  <c r="Y163" i="14"/>
  <c r="Q164" i="14"/>
  <c r="R164" i="14"/>
  <c r="S164" i="14"/>
  <c r="T164" i="14"/>
  <c r="U164" i="14"/>
  <c r="V164" i="14"/>
  <c r="W164" i="14"/>
  <c r="X164" i="14"/>
  <c r="Y164" i="14"/>
  <c r="Q165" i="14"/>
  <c r="R165" i="14"/>
  <c r="S165" i="14"/>
  <c r="T165" i="14"/>
  <c r="U165" i="14"/>
  <c r="V165" i="14"/>
  <c r="W165" i="14"/>
  <c r="X165" i="14"/>
  <c r="Y165" i="14"/>
  <c r="Q166" i="14"/>
  <c r="R166" i="14"/>
  <c r="S166" i="14"/>
  <c r="T166" i="14"/>
  <c r="U166" i="14"/>
  <c r="V166" i="14"/>
  <c r="W166" i="14"/>
  <c r="X166" i="14"/>
  <c r="Y166" i="14"/>
  <c r="Q167" i="14"/>
  <c r="R167" i="14"/>
  <c r="S167" i="14"/>
  <c r="T167" i="14"/>
  <c r="U167" i="14"/>
  <c r="V167" i="14"/>
  <c r="W167" i="14"/>
  <c r="X167" i="14"/>
  <c r="Y167" i="14"/>
  <c r="Q187" i="14"/>
  <c r="R187" i="14"/>
  <c r="S187" i="14"/>
  <c r="T187" i="14"/>
  <c r="U187" i="14"/>
  <c r="V187" i="14"/>
  <c r="W187" i="14"/>
  <c r="X187" i="14"/>
  <c r="Y187" i="14"/>
  <c r="Q188" i="14"/>
  <c r="R188" i="14"/>
  <c r="S188" i="14"/>
  <c r="T188" i="14"/>
  <c r="U188" i="14"/>
  <c r="V188" i="14"/>
  <c r="W188" i="14"/>
  <c r="X188" i="14"/>
  <c r="Y188" i="14"/>
  <c r="Q189" i="14"/>
  <c r="R189" i="14"/>
  <c r="S189" i="14"/>
  <c r="T189" i="14"/>
  <c r="U189" i="14"/>
  <c r="V189" i="14"/>
  <c r="W189" i="14"/>
  <c r="X189" i="14"/>
  <c r="Y189" i="14"/>
  <c r="Q190" i="14"/>
  <c r="R190" i="14"/>
  <c r="S190" i="14"/>
  <c r="T190" i="14"/>
  <c r="U190" i="14"/>
  <c r="V190" i="14"/>
  <c r="W190" i="14"/>
  <c r="X190" i="14"/>
  <c r="Y190" i="14"/>
  <c r="Q191" i="14"/>
  <c r="R191" i="14"/>
  <c r="S191" i="14"/>
  <c r="T191" i="14"/>
  <c r="U191" i="14"/>
  <c r="V191" i="14"/>
  <c r="W191" i="14"/>
  <c r="X191" i="14"/>
  <c r="Y191" i="14"/>
  <c r="Q192" i="14"/>
  <c r="R192" i="14"/>
  <c r="S192" i="14"/>
  <c r="T192" i="14"/>
  <c r="U192" i="14"/>
  <c r="V192" i="14"/>
  <c r="W192" i="14"/>
  <c r="X192" i="14"/>
  <c r="Y192" i="14"/>
  <c r="Q193" i="14"/>
  <c r="R193" i="14"/>
  <c r="S193" i="14"/>
  <c r="T193" i="14"/>
  <c r="U193" i="14"/>
  <c r="V193" i="14"/>
  <c r="W193" i="14"/>
  <c r="X193" i="14"/>
  <c r="Y193" i="14"/>
  <c r="Q194" i="14"/>
  <c r="R194" i="14"/>
  <c r="S194" i="14"/>
  <c r="T194" i="14"/>
  <c r="U194" i="14"/>
  <c r="V194" i="14"/>
  <c r="W194" i="14"/>
  <c r="X194" i="14"/>
  <c r="Y194" i="14"/>
  <c r="Q195" i="14"/>
  <c r="R195" i="14"/>
  <c r="S195" i="14"/>
  <c r="T195" i="14"/>
  <c r="U195" i="14"/>
  <c r="V195" i="14"/>
  <c r="W195" i="14"/>
  <c r="X195" i="14"/>
  <c r="Y195" i="14"/>
  <c r="Q215" i="14"/>
  <c r="R215" i="14"/>
  <c r="S215" i="14"/>
  <c r="T215" i="14"/>
  <c r="U215" i="14"/>
  <c r="V215" i="14"/>
  <c r="W215" i="14"/>
  <c r="X215" i="14"/>
  <c r="Y215" i="14"/>
  <c r="Q216" i="14"/>
  <c r="R216" i="14"/>
  <c r="S216" i="14"/>
  <c r="T216" i="14"/>
  <c r="U216" i="14"/>
  <c r="V216" i="14"/>
  <c r="W216" i="14"/>
  <c r="X216" i="14"/>
  <c r="Y216" i="14"/>
  <c r="Q217" i="14"/>
  <c r="R217" i="14"/>
  <c r="S217" i="14"/>
  <c r="T217" i="14"/>
  <c r="U217" i="14"/>
  <c r="V217" i="14"/>
  <c r="W217" i="14"/>
  <c r="X217" i="14"/>
  <c r="Y217" i="14"/>
  <c r="Q218" i="14"/>
  <c r="R218" i="14"/>
  <c r="S218" i="14"/>
  <c r="T218" i="14"/>
  <c r="U218" i="14"/>
  <c r="V218" i="14"/>
  <c r="W218" i="14"/>
  <c r="X218" i="14"/>
  <c r="Y218" i="14"/>
  <c r="Q219" i="14"/>
  <c r="R219" i="14"/>
  <c r="S219" i="14"/>
  <c r="T219" i="14"/>
  <c r="U219" i="14"/>
  <c r="V219" i="14"/>
  <c r="W219" i="14"/>
  <c r="X219" i="14"/>
  <c r="Y219" i="14"/>
  <c r="Q220" i="14"/>
  <c r="R220" i="14"/>
  <c r="S220" i="14"/>
  <c r="T220" i="14"/>
  <c r="U220" i="14"/>
  <c r="V220" i="14"/>
  <c r="W220" i="14"/>
  <c r="X220" i="14"/>
  <c r="Y220" i="14"/>
  <c r="N242" i="14"/>
  <c r="Q251" i="14"/>
  <c r="R251" i="14"/>
  <c r="S251" i="14"/>
  <c r="T251" i="14"/>
  <c r="U251" i="14"/>
  <c r="V251" i="14"/>
  <c r="W251" i="14"/>
  <c r="X251" i="14"/>
  <c r="Y251" i="14"/>
  <c r="Q253" i="14"/>
  <c r="R253" i="14"/>
  <c r="S253" i="14"/>
  <c r="T253" i="14"/>
  <c r="U253" i="14"/>
  <c r="V253" i="14"/>
  <c r="W253" i="14"/>
  <c r="X253" i="14"/>
  <c r="Y253" i="14"/>
  <c r="Q254" i="14"/>
  <c r="R254" i="14"/>
  <c r="S254" i="14"/>
  <c r="T254" i="14"/>
  <c r="U254" i="14"/>
  <c r="V254" i="14"/>
  <c r="W254" i="14"/>
  <c r="X254" i="14"/>
  <c r="Y254" i="14"/>
  <c r="Q255" i="14"/>
  <c r="R255" i="14"/>
  <c r="S255" i="14"/>
  <c r="T255" i="14"/>
  <c r="U255" i="14"/>
  <c r="V255" i="14"/>
  <c r="W255" i="14"/>
  <c r="X255" i="14"/>
  <c r="Y255" i="14"/>
  <c r="Q256" i="14"/>
  <c r="R256" i="14"/>
  <c r="S256" i="14"/>
  <c r="T256" i="14"/>
  <c r="U256" i="14"/>
  <c r="V256" i="14"/>
  <c r="W256" i="14"/>
  <c r="X256" i="14"/>
  <c r="Y256" i="14"/>
  <c r="Q257" i="14"/>
  <c r="R257" i="14"/>
  <c r="S257" i="14"/>
  <c r="T257" i="14"/>
  <c r="U257" i="14"/>
  <c r="V257" i="14"/>
  <c r="W257" i="14"/>
  <c r="X257" i="14"/>
  <c r="Y257" i="14"/>
  <c r="Q258" i="14"/>
  <c r="R258" i="14"/>
  <c r="S258" i="14"/>
  <c r="T258" i="14"/>
  <c r="U258" i="14"/>
  <c r="V258" i="14"/>
  <c r="W258" i="14"/>
  <c r="X258" i="14"/>
  <c r="Y258" i="14"/>
  <c r="Q259" i="14"/>
  <c r="R259" i="14"/>
  <c r="S259" i="14"/>
  <c r="T259" i="14"/>
  <c r="U259" i="14"/>
  <c r="V259" i="14"/>
  <c r="W259" i="14"/>
  <c r="X259" i="14"/>
  <c r="Y259" i="14"/>
  <c r="Q260" i="14"/>
  <c r="R260" i="14"/>
  <c r="S260" i="14"/>
  <c r="T260" i="14"/>
  <c r="U260" i="14"/>
  <c r="V260" i="14"/>
  <c r="W260" i="14"/>
  <c r="X260" i="14"/>
  <c r="Y260" i="14"/>
  <c r="Q261" i="14"/>
  <c r="R261" i="14"/>
  <c r="S261" i="14"/>
  <c r="T261" i="14"/>
  <c r="U261" i="14"/>
  <c r="V261" i="14"/>
  <c r="W261" i="14"/>
  <c r="X261" i="14"/>
  <c r="Y261" i="14"/>
  <c r="Q281" i="14"/>
  <c r="R281" i="14"/>
  <c r="S281" i="14"/>
  <c r="T281" i="14"/>
  <c r="U281" i="14"/>
  <c r="V281" i="14"/>
  <c r="W281" i="14"/>
  <c r="X281" i="14"/>
  <c r="Y281" i="14"/>
  <c r="Q282" i="14"/>
  <c r="R282" i="14"/>
  <c r="S282" i="14"/>
  <c r="T282" i="14"/>
  <c r="U282" i="14"/>
  <c r="V282" i="14"/>
  <c r="W282" i="14"/>
  <c r="X282" i="14"/>
  <c r="Y282" i="14"/>
  <c r="Q283" i="14"/>
  <c r="R283" i="14"/>
  <c r="S283" i="14"/>
  <c r="T283" i="14"/>
  <c r="U283" i="14"/>
  <c r="V283" i="14"/>
  <c r="W283" i="14"/>
  <c r="X283" i="14"/>
  <c r="Y283" i="14"/>
  <c r="Q284" i="14"/>
  <c r="R284" i="14"/>
  <c r="S284" i="14"/>
  <c r="T284" i="14"/>
  <c r="U284" i="14"/>
  <c r="V284" i="14"/>
  <c r="W284" i="14"/>
  <c r="X284" i="14"/>
  <c r="Y284" i="14"/>
  <c r="Q285" i="14"/>
  <c r="R285" i="14"/>
  <c r="S285" i="14"/>
  <c r="T285" i="14"/>
  <c r="U285" i="14"/>
  <c r="V285" i="14"/>
  <c r="W285" i="14"/>
  <c r="X285" i="14"/>
  <c r="Y285" i="14"/>
  <c r="Q286" i="14"/>
  <c r="R286" i="14"/>
  <c r="S286" i="14"/>
  <c r="T286" i="14"/>
  <c r="U286" i="14"/>
  <c r="V286" i="14"/>
  <c r="W286" i="14"/>
  <c r="X286" i="14"/>
  <c r="Y286" i="14"/>
  <c r="Q287" i="14"/>
  <c r="R287" i="14"/>
  <c r="S287" i="14"/>
  <c r="T287" i="14"/>
  <c r="U287" i="14"/>
  <c r="V287" i="14"/>
  <c r="W287" i="14"/>
  <c r="X287" i="14"/>
  <c r="Y287" i="14"/>
  <c r="Q288" i="14"/>
  <c r="R288" i="14"/>
  <c r="S288" i="14"/>
  <c r="T288" i="14"/>
  <c r="U288" i="14"/>
  <c r="V288" i="14"/>
  <c r="W288" i="14"/>
  <c r="X288" i="14"/>
  <c r="Y288" i="14"/>
  <c r="Q289" i="14"/>
  <c r="R289" i="14"/>
  <c r="S289" i="14"/>
  <c r="T289" i="14"/>
  <c r="U289" i="14"/>
  <c r="V289" i="14"/>
  <c r="W289" i="14"/>
  <c r="X289" i="14"/>
  <c r="Y289" i="14"/>
  <c r="Q309" i="14"/>
  <c r="R309" i="14"/>
  <c r="S309" i="14"/>
  <c r="T309" i="14"/>
  <c r="U309" i="14"/>
  <c r="V309" i="14"/>
  <c r="W309" i="14"/>
  <c r="X309" i="14"/>
  <c r="Y309" i="14"/>
  <c r="Q310" i="14"/>
  <c r="R310" i="14"/>
  <c r="S310" i="14"/>
  <c r="T310" i="14"/>
  <c r="U310" i="14"/>
  <c r="V310" i="14"/>
  <c r="W310" i="14"/>
  <c r="X310" i="14"/>
  <c r="Y310" i="14"/>
  <c r="Q311" i="14"/>
  <c r="R311" i="14"/>
  <c r="S311" i="14"/>
  <c r="T311" i="14"/>
  <c r="U311" i="14"/>
  <c r="V311" i="14"/>
  <c r="W311" i="14"/>
  <c r="X311" i="14"/>
  <c r="Y311" i="14"/>
  <c r="Q312" i="14"/>
  <c r="R312" i="14"/>
  <c r="S312" i="14"/>
  <c r="T312" i="14"/>
  <c r="U312" i="14"/>
  <c r="V312" i="14"/>
  <c r="W312" i="14"/>
  <c r="X312" i="14"/>
  <c r="Y312" i="14"/>
  <c r="Q313" i="14"/>
  <c r="R313" i="14"/>
  <c r="S313" i="14"/>
  <c r="T313" i="14"/>
  <c r="U313" i="14"/>
  <c r="V313" i="14"/>
  <c r="W313" i="14"/>
  <c r="X313" i="14"/>
  <c r="Y313" i="14"/>
  <c r="Q314" i="14"/>
  <c r="R314" i="14"/>
  <c r="S314" i="14"/>
  <c r="T314" i="14"/>
  <c r="U314" i="14"/>
  <c r="V314" i="14"/>
  <c r="W314" i="14"/>
  <c r="X314" i="14"/>
  <c r="Y314" i="14"/>
  <c r="Q315" i="14"/>
  <c r="R315" i="14"/>
  <c r="S315" i="14"/>
  <c r="T315" i="14"/>
  <c r="U315" i="14"/>
  <c r="V315" i="14"/>
  <c r="W315" i="14"/>
  <c r="X315" i="14"/>
  <c r="Y315" i="14"/>
  <c r="Q316" i="14"/>
  <c r="R316" i="14"/>
  <c r="S316" i="14"/>
  <c r="T316" i="14"/>
  <c r="U316" i="14"/>
  <c r="V316" i="14"/>
  <c r="W316" i="14"/>
  <c r="X316" i="14"/>
  <c r="Y316" i="14"/>
  <c r="Q317" i="14"/>
  <c r="R317" i="14"/>
  <c r="S317" i="14"/>
  <c r="T317" i="14"/>
  <c r="U317" i="14"/>
  <c r="V317" i="14"/>
  <c r="W317" i="14"/>
  <c r="X317" i="14"/>
  <c r="Y317" i="14"/>
  <c r="Q337" i="14"/>
  <c r="R337" i="14"/>
  <c r="S337" i="14"/>
  <c r="T337" i="14"/>
  <c r="U337" i="14"/>
  <c r="V337" i="14"/>
  <c r="W337" i="14"/>
  <c r="X337" i="14"/>
  <c r="Y337" i="14"/>
  <c r="Q338" i="14"/>
  <c r="R338" i="14"/>
  <c r="S338" i="14"/>
  <c r="T338" i="14"/>
  <c r="U338" i="14"/>
  <c r="V338" i="14"/>
  <c r="W338" i="14"/>
  <c r="X338" i="14"/>
  <c r="Y338" i="14"/>
  <c r="Q339" i="14"/>
  <c r="R339" i="14"/>
  <c r="S339" i="14"/>
  <c r="T339" i="14"/>
  <c r="U339" i="14"/>
  <c r="V339" i="14"/>
  <c r="W339" i="14"/>
  <c r="X339" i="14"/>
  <c r="Y339" i="14"/>
  <c r="Q340" i="14"/>
  <c r="R340" i="14"/>
  <c r="S340" i="14"/>
  <c r="T340" i="14"/>
  <c r="U340" i="14"/>
  <c r="V340" i="14"/>
  <c r="W340" i="14"/>
  <c r="X340" i="14"/>
  <c r="Y340" i="14"/>
  <c r="Q341" i="14"/>
  <c r="R341" i="14"/>
  <c r="S341" i="14"/>
  <c r="T341" i="14"/>
  <c r="U341" i="14"/>
  <c r="V341" i="14"/>
  <c r="W341" i="14"/>
  <c r="X341" i="14"/>
  <c r="Y341" i="14"/>
  <c r="Q342" i="14"/>
  <c r="R342" i="14"/>
  <c r="S342" i="14"/>
  <c r="T342" i="14"/>
  <c r="U342" i="14"/>
  <c r="V342" i="14"/>
  <c r="W342" i="14"/>
  <c r="X342" i="14"/>
  <c r="Y342" i="14"/>
  <c r="Q343" i="14"/>
  <c r="R343" i="14"/>
  <c r="S343" i="14"/>
  <c r="T343" i="14"/>
  <c r="U343" i="14"/>
  <c r="V343" i="14"/>
  <c r="W343" i="14"/>
  <c r="X343" i="14"/>
  <c r="Y343" i="14"/>
  <c r="Q344" i="14"/>
  <c r="R344" i="14"/>
  <c r="S344" i="14"/>
  <c r="T344" i="14"/>
  <c r="U344" i="14"/>
  <c r="V344" i="14"/>
  <c r="W344" i="14"/>
  <c r="X344" i="14"/>
  <c r="Y344" i="14"/>
  <c r="Q345" i="14"/>
  <c r="R345" i="14"/>
  <c r="S345" i="14"/>
  <c r="T345" i="14"/>
  <c r="U345" i="14"/>
  <c r="V345" i="14"/>
  <c r="W345" i="14"/>
  <c r="X345" i="14"/>
  <c r="Y345" i="14"/>
  <c r="N364" i="14"/>
  <c r="Q373" i="14"/>
  <c r="R373" i="14"/>
  <c r="S373" i="14"/>
  <c r="T373" i="14"/>
  <c r="U373" i="14"/>
  <c r="V373" i="14"/>
  <c r="W373" i="14"/>
  <c r="X373" i="14"/>
  <c r="Y373" i="14"/>
  <c r="Q375" i="14"/>
  <c r="R375" i="14"/>
  <c r="S375" i="14"/>
  <c r="T375" i="14"/>
  <c r="U375" i="14"/>
  <c r="V375" i="14"/>
  <c r="W375" i="14"/>
  <c r="X375" i="14"/>
  <c r="Y375" i="14"/>
  <c r="Q376" i="14"/>
  <c r="R376" i="14"/>
  <c r="S376" i="14"/>
  <c r="T376" i="14"/>
  <c r="U376" i="14"/>
  <c r="V376" i="14"/>
  <c r="W376" i="14"/>
  <c r="X376" i="14"/>
  <c r="Y376" i="14"/>
  <c r="Q377" i="14"/>
  <c r="R377" i="14"/>
  <c r="S377" i="14"/>
  <c r="T377" i="14"/>
  <c r="U377" i="14"/>
  <c r="V377" i="14"/>
  <c r="W377" i="14"/>
  <c r="X377" i="14"/>
  <c r="Y377" i="14"/>
  <c r="Q378" i="14"/>
  <c r="R378" i="14"/>
  <c r="S378" i="14"/>
  <c r="T378" i="14"/>
  <c r="U378" i="14"/>
  <c r="V378" i="14"/>
  <c r="W378" i="14"/>
  <c r="X378" i="14"/>
  <c r="Y378" i="14"/>
  <c r="Q379" i="14"/>
  <c r="R379" i="14"/>
  <c r="S379" i="14"/>
  <c r="T379" i="14"/>
  <c r="U379" i="14"/>
  <c r="V379" i="14"/>
  <c r="W379" i="14"/>
  <c r="X379" i="14"/>
  <c r="Y379" i="14"/>
  <c r="Q380" i="14"/>
  <c r="R380" i="14"/>
  <c r="S380" i="14"/>
  <c r="T380" i="14"/>
  <c r="U380" i="14"/>
  <c r="V380" i="14"/>
  <c r="W380" i="14"/>
  <c r="X380" i="14"/>
  <c r="Y380" i="14"/>
  <c r="Q381" i="14"/>
  <c r="R381" i="14"/>
  <c r="S381" i="14"/>
  <c r="T381" i="14"/>
  <c r="U381" i="14"/>
  <c r="V381" i="14"/>
  <c r="W381" i="14"/>
  <c r="X381" i="14"/>
  <c r="Y381" i="14"/>
  <c r="Q382" i="14"/>
  <c r="R382" i="14"/>
  <c r="S382" i="14"/>
  <c r="T382" i="14"/>
  <c r="U382" i="14"/>
  <c r="V382" i="14"/>
  <c r="W382" i="14"/>
  <c r="X382" i="14"/>
  <c r="Y382" i="14"/>
  <c r="Q383" i="14"/>
  <c r="R383" i="14"/>
  <c r="S383" i="14"/>
  <c r="T383" i="14"/>
  <c r="U383" i="14"/>
  <c r="V383" i="14"/>
  <c r="W383" i="14"/>
  <c r="X383" i="14"/>
  <c r="Y383" i="14"/>
  <c r="Q403" i="14"/>
  <c r="R403" i="14"/>
  <c r="S403" i="14"/>
  <c r="T403" i="14"/>
  <c r="U403" i="14"/>
  <c r="V403" i="14"/>
  <c r="W403" i="14"/>
  <c r="X403" i="14"/>
  <c r="Y403" i="14"/>
  <c r="Q404" i="14"/>
  <c r="R404" i="14"/>
  <c r="S404" i="14"/>
  <c r="T404" i="14"/>
  <c r="U404" i="14"/>
  <c r="V404" i="14"/>
  <c r="W404" i="14"/>
  <c r="X404" i="14"/>
  <c r="Y404" i="14"/>
  <c r="Q405" i="14"/>
  <c r="R405" i="14"/>
  <c r="S405" i="14"/>
  <c r="T405" i="14"/>
  <c r="U405" i="14"/>
  <c r="V405" i="14"/>
  <c r="W405" i="14"/>
  <c r="X405" i="14"/>
  <c r="Y405" i="14"/>
  <c r="Q406" i="14"/>
  <c r="R406" i="14"/>
  <c r="S406" i="14"/>
  <c r="T406" i="14"/>
  <c r="U406" i="14"/>
  <c r="V406" i="14"/>
  <c r="W406" i="14"/>
  <c r="X406" i="14"/>
  <c r="Y406" i="14"/>
  <c r="Q407" i="14"/>
  <c r="R407" i="14"/>
  <c r="S407" i="14"/>
  <c r="T407" i="14"/>
  <c r="U407" i="14"/>
  <c r="V407" i="14"/>
  <c r="W407" i="14"/>
  <c r="X407" i="14"/>
  <c r="Y407" i="14"/>
  <c r="Q408" i="14"/>
  <c r="R408" i="14"/>
  <c r="S408" i="14"/>
  <c r="T408" i="14"/>
  <c r="U408" i="14"/>
  <c r="V408" i="14"/>
  <c r="W408" i="14"/>
  <c r="X408" i="14"/>
  <c r="Y408" i="14"/>
  <c r="Q409" i="14"/>
  <c r="R409" i="14"/>
  <c r="S409" i="14"/>
  <c r="T409" i="14"/>
  <c r="U409" i="14"/>
  <c r="V409" i="14"/>
  <c r="W409" i="14"/>
  <c r="X409" i="14"/>
  <c r="Y409" i="14"/>
  <c r="Q410" i="14"/>
  <c r="R410" i="14"/>
  <c r="S410" i="14"/>
  <c r="T410" i="14"/>
  <c r="U410" i="14"/>
  <c r="V410" i="14"/>
  <c r="W410" i="14"/>
  <c r="X410" i="14"/>
  <c r="Y410" i="14"/>
  <c r="Q411" i="14"/>
  <c r="R411" i="14"/>
  <c r="S411" i="14"/>
  <c r="T411" i="14"/>
  <c r="U411" i="14"/>
  <c r="V411" i="14"/>
  <c r="W411" i="14"/>
  <c r="X411" i="14"/>
  <c r="Y411" i="14"/>
  <c r="Q431" i="14"/>
  <c r="R431" i="14"/>
  <c r="S431" i="14"/>
  <c r="T431" i="14"/>
  <c r="U431" i="14"/>
  <c r="V431" i="14"/>
  <c r="W431" i="14"/>
  <c r="X431" i="14"/>
  <c r="Y431" i="14"/>
  <c r="Q432" i="14"/>
  <c r="R432" i="14"/>
  <c r="S432" i="14"/>
  <c r="T432" i="14"/>
  <c r="U432" i="14"/>
  <c r="V432" i="14"/>
  <c r="W432" i="14"/>
  <c r="X432" i="14"/>
  <c r="Y432" i="14"/>
  <c r="Q433" i="14"/>
  <c r="R433" i="14"/>
  <c r="S433" i="14"/>
  <c r="T433" i="14"/>
  <c r="U433" i="14"/>
  <c r="V433" i="14"/>
  <c r="W433" i="14"/>
  <c r="X433" i="14"/>
  <c r="Y433" i="14"/>
  <c r="Q434" i="14"/>
  <c r="R434" i="14"/>
  <c r="S434" i="14"/>
  <c r="T434" i="14"/>
  <c r="U434" i="14"/>
  <c r="V434" i="14"/>
  <c r="W434" i="14"/>
  <c r="X434" i="14"/>
  <c r="Y434" i="14"/>
  <c r="Q435" i="14"/>
  <c r="R435" i="14"/>
  <c r="S435" i="14"/>
  <c r="T435" i="14"/>
  <c r="U435" i="14"/>
  <c r="V435" i="14"/>
  <c r="W435" i="14"/>
  <c r="X435" i="14"/>
  <c r="Y435" i="14"/>
  <c r="Q436" i="14"/>
  <c r="R436" i="14"/>
  <c r="S436" i="14"/>
  <c r="T436" i="14"/>
  <c r="U436" i="14"/>
  <c r="V436" i="14"/>
  <c r="W436" i="14"/>
  <c r="X436" i="14"/>
  <c r="Y436" i="14"/>
  <c r="Q437" i="14"/>
  <c r="R437" i="14"/>
  <c r="S437" i="14"/>
  <c r="T437" i="14"/>
  <c r="U437" i="14"/>
  <c r="V437" i="14"/>
  <c r="W437" i="14"/>
  <c r="X437" i="14"/>
  <c r="Y437" i="14"/>
  <c r="Q438" i="14"/>
  <c r="R438" i="14"/>
  <c r="S438" i="14"/>
  <c r="T438" i="14"/>
  <c r="U438" i="14"/>
  <c r="V438" i="14"/>
  <c r="W438" i="14"/>
  <c r="X438" i="14"/>
  <c r="Y438" i="14"/>
  <c r="Q439" i="14"/>
  <c r="R439" i="14"/>
  <c r="S439" i="14"/>
  <c r="T439" i="14"/>
  <c r="U439" i="14"/>
  <c r="V439" i="14"/>
  <c r="W439" i="14"/>
  <c r="X439" i="14"/>
  <c r="Y439" i="14"/>
  <c r="Q459" i="14"/>
  <c r="R459" i="14"/>
  <c r="S459" i="14"/>
  <c r="T459" i="14"/>
  <c r="U459" i="14"/>
  <c r="V459" i="14"/>
  <c r="W459" i="14"/>
  <c r="X459" i="14"/>
  <c r="Y459" i="14"/>
  <c r="Q460" i="14"/>
  <c r="R460" i="14"/>
  <c r="S460" i="14"/>
  <c r="T460" i="14"/>
  <c r="U460" i="14"/>
  <c r="V460" i="14"/>
  <c r="W460" i="14"/>
  <c r="X460" i="14"/>
  <c r="Y460" i="14"/>
  <c r="Q461" i="14"/>
  <c r="R461" i="14"/>
  <c r="S461" i="14"/>
  <c r="T461" i="14"/>
  <c r="U461" i="14"/>
  <c r="V461" i="14"/>
  <c r="W461" i="14"/>
  <c r="X461" i="14"/>
  <c r="Y461" i="14"/>
  <c r="Q462" i="14"/>
  <c r="R462" i="14"/>
  <c r="S462" i="14"/>
  <c r="T462" i="14"/>
  <c r="U462" i="14"/>
  <c r="V462" i="14"/>
  <c r="W462" i="14"/>
  <c r="X462" i="14"/>
  <c r="Y462" i="14"/>
  <c r="Q463" i="14"/>
  <c r="R463" i="14"/>
  <c r="S463" i="14"/>
  <c r="T463" i="14"/>
  <c r="U463" i="14"/>
  <c r="V463" i="14"/>
  <c r="W463" i="14"/>
  <c r="X463" i="14"/>
  <c r="Y463" i="14"/>
  <c r="Q464" i="14"/>
  <c r="R464" i="14"/>
  <c r="S464" i="14"/>
  <c r="T464" i="14"/>
  <c r="U464" i="14"/>
  <c r="V464" i="14"/>
  <c r="W464" i="14"/>
  <c r="X464" i="14"/>
  <c r="Y464" i="14"/>
  <c r="Q465" i="14"/>
  <c r="R465" i="14"/>
  <c r="S465" i="14"/>
  <c r="T465" i="14"/>
  <c r="U465" i="14"/>
  <c r="V465" i="14"/>
  <c r="W465" i="14"/>
  <c r="X465" i="14"/>
  <c r="Y465" i="14"/>
  <c r="Q466" i="14"/>
  <c r="R466" i="14"/>
  <c r="S466" i="14"/>
  <c r="T466" i="14"/>
  <c r="U466" i="14"/>
  <c r="V466" i="14"/>
  <c r="W466" i="14"/>
  <c r="X466" i="14"/>
  <c r="Y466" i="14"/>
  <c r="Q467" i="14"/>
  <c r="R467" i="14"/>
  <c r="S467" i="14"/>
  <c r="T467" i="14"/>
  <c r="U467" i="14"/>
  <c r="V467" i="14"/>
  <c r="W467" i="14"/>
  <c r="X467" i="14"/>
  <c r="Y467" i="14"/>
  <c r="Q487" i="14"/>
  <c r="R487" i="14"/>
  <c r="S487" i="14"/>
  <c r="T487" i="14"/>
  <c r="U487" i="14"/>
  <c r="V487" i="14"/>
  <c r="W487" i="14"/>
  <c r="X487" i="14"/>
  <c r="Y487" i="14"/>
  <c r="Q488" i="14"/>
  <c r="R488" i="14"/>
  <c r="S488" i="14"/>
  <c r="T488" i="14"/>
  <c r="U488" i="14"/>
  <c r="V488" i="14"/>
  <c r="W488" i="14"/>
  <c r="X488" i="14"/>
  <c r="Y488" i="14"/>
  <c r="Q489" i="14"/>
  <c r="R489" i="14"/>
  <c r="S489" i="14"/>
  <c r="T489" i="14"/>
  <c r="U489" i="14"/>
  <c r="V489" i="14"/>
  <c r="W489" i="14"/>
  <c r="X489" i="14"/>
  <c r="Y489" i="14"/>
  <c r="Q490" i="14"/>
  <c r="R490" i="14"/>
  <c r="S490" i="14"/>
  <c r="T490" i="14"/>
  <c r="U490" i="14"/>
  <c r="V490" i="14"/>
  <c r="W490" i="14"/>
  <c r="X490" i="14"/>
  <c r="Y490" i="14"/>
  <c r="Q491" i="14"/>
  <c r="R491" i="14"/>
  <c r="S491" i="14"/>
  <c r="T491" i="14"/>
  <c r="U491" i="14"/>
  <c r="V491" i="14"/>
  <c r="W491" i="14"/>
  <c r="X491" i="14"/>
  <c r="Y491" i="14"/>
  <c r="Q492" i="14"/>
  <c r="R492" i="14"/>
  <c r="S492" i="14"/>
  <c r="T492" i="14"/>
  <c r="U492" i="14"/>
  <c r="V492" i="14"/>
  <c r="W492" i="14"/>
  <c r="X492" i="14"/>
  <c r="Y492" i="14"/>
  <c r="Q493" i="14"/>
  <c r="R493" i="14"/>
  <c r="S493" i="14"/>
  <c r="T493" i="14"/>
  <c r="U493" i="14"/>
  <c r="V493" i="14"/>
  <c r="W493" i="14"/>
  <c r="X493" i="14"/>
  <c r="Y493" i="14"/>
  <c r="Q494" i="14"/>
  <c r="R494" i="14"/>
  <c r="S494" i="14"/>
  <c r="T494" i="14"/>
  <c r="U494" i="14"/>
  <c r="V494" i="14"/>
  <c r="W494" i="14"/>
  <c r="X494" i="14"/>
  <c r="Y494" i="14"/>
  <c r="Q495" i="14"/>
  <c r="R495" i="14"/>
  <c r="S495" i="14"/>
  <c r="T495" i="14"/>
  <c r="U495" i="14"/>
  <c r="V495" i="14"/>
  <c r="W495" i="14"/>
  <c r="X495" i="14"/>
  <c r="Y495" i="14"/>
  <c r="N514" i="14"/>
  <c r="Q524" i="14"/>
  <c r="R524" i="14"/>
  <c r="S524" i="14"/>
  <c r="T524" i="14"/>
  <c r="U524" i="14"/>
  <c r="V524" i="14"/>
  <c r="W524" i="14"/>
  <c r="X524" i="14"/>
  <c r="Y524" i="14"/>
  <c r="Q526" i="14"/>
  <c r="R526" i="14"/>
  <c r="S526" i="14"/>
  <c r="T526" i="14"/>
  <c r="U526" i="14"/>
  <c r="V526" i="14"/>
  <c r="W526" i="14"/>
  <c r="X526" i="14"/>
  <c r="Y526" i="14"/>
  <c r="Q527" i="14"/>
  <c r="R527" i="14"/>
  <c r="S527" i="14"/>
  <c r="T527" i="14"/>
  <c r="U527" i="14"/>
  <c r="V527" i="14"/>
  <c r="W527" i="14"/>
  <c r="X527" i="14"/>
  <c r="Y527" i="14"/>
  <c r="Q528" i="14"/>
  <c r="R528" i="14"/>
  <c r="S528" i="14"/>
  <c r="T528" i="14"/>
  <c r="U528" i="14"/>
  <c r="V528" i="14"/>
  <c r="W528" i="14"/>
  <c r="X528" i="14"/>
  <c r="Y528" i="14"/>
  <c r="Q529" i="14"/>
  <c r="R529" i="14"/>
  <c r="S529" i="14"/>
  <c r="T529" i="14"/>
  <c r="U529" i="14"/>
  <c r="V529" i="14"/>
  <c r="W529" i="14"/>
  <c r="X529" i="14"/>
  <c r="Y529" i="14"/>
  <c r="Q530" i="14"/>
  <c r="R530" i="14"/>
  <c r="S530" i="14"/>
  <c r="T530" i="14"/>
  <c r="U530" i="14"/>
  <c r="V530" i="14"/>
  <c r="W530" i="14"/>
  <c r="X530" i="14"/>
  <c r="Y530" i="14"/>
  <c r="Q531" i="14"/>
  <c r="R531" i="14"/>
  <c r="S531" i="14"/>
  <c r="T531" i="14"/>
  <c r="U531" i="14"/>
  <c r="V531" i="14"/>
  <c r="W531" i="14"/>
  <c r="X531" i="14"/>
  <c r="Y531" i="14"/>
  <c r="Q532" i="14"/>
  <c r="R532" i="14"/>
  <c r="S532" i="14"/>
  <c r="T532" i="14"/>
  <c r="U532" i="14"/>
  <c r="V532" i="14"/>
  <c r="W532" i="14"/>
  <c r="X532" i="14"/>
  <c r="Y532" i="14"/>
  <c r="Q533" i="14"/>
  <c r="R533" i="14"/>
  <c r="S533" i="14"/>
  <c r="T533" i="14"/>
  <c r="U533" i="14"/>
  <c r="V533" i="14"/>
  <c r="W533" i="14"/>
  <c r="X533" i="14"/>
  <c r="Y533" i="14"/>
  <c r="Q554" i="14"/>
  <c r="R554" i="14"/>
  <c r="S554" i="14"/>
  <c r="T554" i="14"/>
  <c r="U554" i="14"/>
  <c r="V554" i="14"/>
  <c r="W554" i="14"/>
  <c r="X554" i="14"/>
  <c r="Y554" i="14"/>
  <c r="Q555" i="14"/>
  <c r="R555" i="14"/>
  <c r="S555" i="14"/>
  <c r="T555" i="14"/>
  <c r="U555" i="14"/>
  <c r="V555" i="14"/>
  <c r="W555" i="14"/>
  <c r="X555" i="14"/>
  <c r="Y555" i="14"/>
  <c r="Q556" i="14"/>
  <c r="R556" i="14"/>
  <c r="S556" i="14"/>
  <c r="T556" i="14"/>
  <c r="U556" i="14"/>
  <c r="V556" i="14"/>
  <c r="W556" i="14"/>
  <c r="X556" i="14"/>
  <c r="Y556" i="14"/>
  <c r="Q557" i="14"/>
  <c r="R557" i="14"/>
  <c r="S557" i="14"/>
  <c r="T557" i="14"/>
  <c r="U557" i="14"/>
  <c r="V557" i="14"/>
  <c r="W557" i="14"/>
  <c r="X557" i="14"/>
  <c r="Y557" i="14"/>
  <c r="Q558" i="14"/>
  <c r="R558" i="14"/>
  <c r="S558" i="14"/>
  <c r="T558" i="14"/>
  <c r="U558" i="14"/>
  <c r="V558" i="14"/>
  <c r="W558" i="14"/>
  <c r="X558" i="14"/>
  <c r="Y558" i="14"/>
  <c r="Q559" i="14"/>
  <c r="R559" i="14"/>
  <c r="S559" i="14"/>
  <c r="T559" i="14"/>
  <c r="U559" i="14"/>
  <c r="V559" i="14"/>
  <c r="W559" i="14"/>
  <c r="X559" i="14"/>
  <c r="Y559" i="14"/>
  <c r="Q560" i="14"/>
  <c r="R560" i="14"/>
  <c r="S560" i="14"/>
  <c r="T560" i="14"/>
  <c r="U560" i="14"/>
  <c r="V560" i="14"/>
  <c r="W560" i="14"/>
  <c r="X560" i="14"/>
  <c r="Y560" i="14"/>
  <c r="Q561" i="14"/>
  <c r="R561" i="14"/>
  <c r="S561" i="14"/>
  <c r="T561" i="14"/>
  <c r="U561" i="14"/>
  <c r="V561" i="14"/>
  <c r="W561" i="14"/>
  <c r="X561" i="14"/>
  <c r="Y561" i="14"/>
  <c r="Q562" i="14"/>
  <c r="R562" i="14"/>
  <c r="S562" i="14"/>
  <c r="T562" i="14"/>
  <c r="U562" i="14"/>
  <c r="V562" i="14"/>
  <c r="W562" i="14"/>
  <c r="X562" i="14"/>
  <c r="Y562" i="14"/>
  <c r="Q582" i="14"/>
  <c r="R582" i="14"/>
  <c r="S582" i="14"/>
  <c r="T582" i="14"/>
  <c r="U582" i="14"/>
  <c r="V582" i="14"/>
  <c r="W582" i="14"/>
  <c r="X582" i="14"/>
  <c r="Y582" i="14"/>
  <c r="Q583" i="14"/>
  <c r="R583" i="14"/>
  <c r="S583" i="14"/>
  <c r="T583" i="14"/>
  <c r="U583" i="14"/>
  <c r="V583" i="14"/>
  <c r="W583" i="14"/>
  <c r="X583" i="14"/>
  <c r="Y583" i="14"/>
  <c r="Q586" i="14"/>
  <c r="R586" i="14"/>
  <c r="S586" i="14"/>
  <c r="T586" i="14"/>
  <c r="U586" i="14"/>
  <c r="V586" i="14"/>
  <c r="W586" i="14"/>
  <c r="X586" i="14"/>
  <c r="Y586" i="14"/>
  <c r="Q587" i="14"/>
  <c r="R587" i="14"/>
  <c r="S587" i="14"/>
  <c r="T587" i="14"/>
  <c r="U587" i="14"/>
  <c r="V587" i="14"/>
  <c r="W587" i="14"/>
  <c r="X587" i="14"/>
  <c r="Y587" i="14"/>
  <c r="Q588" i="14"/>
  <c r="R588" i="14"/>
  <c r="S588" i="14"/>
  <c r="T588" i="14"/>
  <c r="U588" i="14"/>
  <c r="V588" i="14"/>
  <c r="W588" i="14"/>
  <c r="X588" i="14"/>
  <c r="Y588" i="14"/>
  <c r="Q589" i="14"/>
  <c r="R589" i="14"/>
  <c r="S589" i="14"/>
  <c r="T589" i="14"/>
  <c r="U589" i="14"/>
  <c r="V589" i="14"/>
  <c r="W589" i="14"/>
  <c r="X589" i="14"/>
  <c r="Y589" i="14"/>
  <c r="Q592" i="14"/>
  <c r="R592" i="14"/>
  <c r="S592" i="14"/>
  <c r="T592" i="14"/>
  <c r="U592" i="14"/>
  <c r="V592" i="14"/>
  <c r="W592" i="14"/>
  <c r="X592" i="14"/>
  <c r="Y592" i="14"/>
  <c r="Q593" i="14"/>
  <c r="R593" i="14"/>
  <c r="S593" i="14"/>
  <c r="T593" i="14"/>
  <c r="U593" i="14"/>
  <c r="V593" i="14"/>
  <c r="W593" i="14"/>
  <c r="X593" i="14"/>
  <c r="Y593" i="14"/>
  <c r="Q594" i="14"/>
  <c r="R594" i="14"/>
  <c r="S594" i="14"/>
  <c r="T594" i="14"/>
  <c r="U594" i="14"/>
  <c r="V594" i="14"/>
  <c r="W594" i="14"/>
  <c r="X594" i="14"/>
  <c r="Y594" i="14"/>
  <c r="Q610" i="14"/>
  <c r="R610" i="14"/>
  <c r="S610" i="14"/>
  <c r="T610" i="14"/>
  <c r="U610" i="14"/>
  <c r="V610" i="14"/>
  <c r="W610" i="14"/>
  <c r="X610" i="14"/>
  <c r="Y610" i="14"/>
  <c r="Q611" i="14"/>
  <c r="R611" i="14"/>
  <c r="S611" i="14"/>
  <c r="T611" i="14"/>
  <c r="U611" i="14"/>
  <c r="V611" i="14"/>
  <c r="W611" i="14"/>
  <c r="X611" i="14"/>
  <c r="Y611" i="14"/>
  <c r="Q614" i="14"/>
  <c r="R614" i="14"/>
  <c r="S614" i="14"/>
  <c r="T614" i="14"/>
  <c r="U614" i="14"/>
  <c r="V614" i="14"/>
  <c r="W614" i="14"/>
  <c r="X614" i="14"/>
  <c r="Y614" i="14"/>
  <c r="Q615" i="14"/>
  <c r="R615" i="14"/>
  <c r="S615" i="14"/>
  <c r="T615" i="14"/>
  <c r="U615" i="14"/>
  <c r="V615" i="14"/>
  <c r="W615" i="14"/>
  <c r="X615" i="14"/>
  <c r="Y615" i="14"/>
  <c r="Q616" i="14"/>
  <c r="R616" i="14"/>
  <c r="S616" i="14"/>
  <c r="T616" i="14"/>
  <c r="U616" i="14"/>
  <c r="V616" i="14"/>
  <c r="W616" i="14"/>
  <c r="X616" i="14"/>
  <c r="Y616" i="14"/>
  <c r="Q617" i="14"/>
  <c r="R617" i="14"/>
  <c r="S617" i="14"/>
  <c r="T617" i="14"/>
  <c r="U617" i="14"/>
  <c r="V617" i="14"/>
  <c r="W617" i="14"/>
  <c r="X617" i="14"/>
  <c r="Y617" i="14"/>
  <c r="Q620" i="14"/>
  <c r="R620" i="14"/>
  <c r="S620" i="14"/>
  <c r="T620" i="14"/>
  <c r="U620" i="14"/>
  <c r="V620" i="14"/>
  <c r="W620" i="14"/>
  <c r="X620" i="14"/>
  <c r="Y620" i="14"/>
  <c r="Q621" i="14"/>
  <c r="R621" i="14"/>
  <c r="S621" i="14"/>
  <c r="T621" i="14"/>
  <c r="U621" i="14"/>
  <c r="V621" i="14"/>
  <c r="W621" i="14"/>
  <c r="X621" i="14"/>
  <c r="Y621" i="14"/>
  <c r="Q638" i="14"/>
  <c r="R638" i="14"/>
  <c r="S638" i="14"/>
  <c r="T638" i="14"/>
  <c r="U638" i="14"/>
  <c r="V638" i="14"/>
  <c r="W638" i="14"/>
  <c r="X638" i="14"/>
  <c r="Y638" i="14"/>
  <c r="Q639" i="14"/>
  <c r="R639" i="14"/>
  <c r="S639" i="14"/>
  <c r="T639" i="14"/>
  <c r="U639" i="14"/>
  <c r="V639" i="14"/>
  <c r="W639" i="14"/>
  <c r="X639" i="14"/>
  <c r="Y639" i="14"/>
  <c r="Q642" i="14"/>
  <c r="R642" i="14"/>
  <c r="S642" i="14"/>
  <c r="T642" i="14"/>
  <c r="U642" i="14"/>
  <c r="V642" i="14"/>
  <c r="W642" i="14"/>
  <c r="X642" i="14"/>
  <c r="Y642" i="14"/>
  <c r="Q643" i="14"/>
  <c r="R643" i="14"/>
  <c r="S643" i="14"/>
  <c r="T643" i="14"/>
  <c r="U643" i="14"/>
  <c r="V643" i="14"/>
  <c r="W643" i="14"/>
  <c r="X643" i="14"/>
  <c r="Y643" i="14"/>
  <c r="Q644" i="14"/>
  <c r="R644" i="14"/>
  <c r="S644" i="14"/>
  <c r="T644" i="14"/>
  <c r="U644" i="14"/>
  <c r="V644" i="14"/>
  <c r="W644" i="14"/>
  <c r="X644" i="14"/>
  <c r="Y644" i="14"/>
  <c r="Q645" i="14"/>
  <c r="R645" i="14"/>
  <c r="S645" i="14"/>
  <c r="T645" i="14"/>
  <c r="U645" i="14"/>
  <c r="V645" i="14"/>
  <c r="W645" i="14"/>
  <c r="X645" i="14"/>
  <c r="Y645" i="14"/>
  <c r="Q648" i="14"/>
  <c r="R648" i="14"/>
  <c r="S648" i="14"/>
  <c r="T648" i="14"/>
  <c r="U648" i="14"/>
  <c r="V648" i="14"/>
  <c r="W648" i="14"/>
  <c r="X648" i="14"/>
  <c r="Y648" i="14"/>
  <c r="Q649" i="14"/>
  <c r="R649" i="14"/>
  <c r="S649" i="14"/>
  <c r="T649" i="14"/>
  <c r="U649" i="14"/>
  <c r="V649" i="14"/>
  <c r="W649" i="14"/>
  <c r="X649" i="14"/>
  <c r="Y649" i="14"/>
  <c r="Q650" i="14"/>
  <c r="R650" i="14"/>
  <c r="S650" i="14"/>
  <c r="T650" i="14"/>
  <c r="U650" i="14"/>
  <c r="V650" i="14"/>
  <c r="W650" i="14"/>
  <c r="X650" i="14"/>
  <c r="Y650" i="14"/>
  <c r="Q666" i="14"/>
  <c r="R666" i="14"/>
  <c r="S666" i="14"/>
  <c r="T666" i="14"/>
  <c r="U666" i="14"/>
  <c r="V666" i="14"/>
  <c r="W666" i="14"/>
  <c r="X666" i="14"/>
  <c r="Y666" i="14"/>
  <c r="Q667" i="14"/>
  <c r="R667" i="14"/>
  <c r="S667" i="14"/>
  <c r="T667" i="14"/>
  <c r="U667" i="14"/>
  <c r="V667" i="14"/>
  <c r="W667" i="14"/>
  <c r="X667" i="14"/>
  <c r="Y667" i="14"/>
  <c r="Q670" i="14"/>
  <c r="R670" i="14"/>
  <c r="S670" i="14"/>
  <c r="T670" i="14"/>
  <c r="U670" i="14"/>
  <c r="V670" i="14"/>
  <c r="W670" i="14"/>
  <c r="X670" i="14"/>
  <c r="Y670" i="14"/>
  <c r="Q671" i="14"/>
  <c r="R671" i="14"/>
  <c r="S671" i="14"/>
  <c r="T671" i="14"/>
  <c r="U671" i="14"/>
  <c r="V671" i="14"/>
  <c r="W671" i="14"/>
  <c r="X671" i="14"/>
  <c r="Y671" i="14"/>
  <c r="Q672" i="14"/>
  <c r="R672" i="14"/>
  <c r="S672" i="14"/>
  <c r="T672" i="14"/>
  <c r="U672" i="14"/>
  <c r="V672" i="14"/>
  <c r="W672" i="14"/>
  <c r="X672" i="14"/>
  <c r="Y672" i="14"/>
  <c r="Q673" i="14"/>
  <c r="R673" i="14"/>
  <c r="S673" i="14"/>
  <c r="T673" i="14"/>
  <c r="U673" i="14"/>
  <c r="V673" i="14"/>
  <c r="W673" i="14"/>
  <c r="X673" i="14"/>
  <c r="Y673" i="14"/>
  <c r="Q676" i="14"/>
  <c r="R676" i="14"/>
  <c r="S676" i="14"/>
  <c r="T676" i="14"/>
  <c r="U676" i="14"/>
  <c r="V676" i="14"/>
  <c r="W676" i="14"/>
  <c r="X676" i="14"/>
  <c r="Y676" i="14"/>
  <c r="Q677" i="14"/>
  <c r="R677" i="14"/>
  <c r="S677" i="14"/>
  <c r="T677" i="14"/>
  <c r="U677" i="14"/>
  <c r="V677" i="14"/>
  <c r="W677" i="14"/>
  <c r="X677" i="14"/>
  <c r="Y677" i="14"/>
  <c r="Q678" i="14"/>
  <c r="R678" i="14"/>
  <c r="S678" i="14"/>
  <c r="T678" i="14"/>
  <c r="U678" i="14"/>
  <c r="V678" i="14"/>
  <c r="W678" i="14"/>
  <c r="X678" i="14"/>
  <c r="Y678" i="14"/>
  <c r="N693" i="14"/>
  <c r="Q702" i="14"/>
  <c r="R702" i="14"/>
  <c r="S702" i="14"/>
  <c r="T702" i="14"/>
  <c r="U702" i="14"/>
  <c r="V702" i="14"/>
  <c r="W702" i="14"/>
  <c r="X702" i="14"/>
  <c r="Y702" i="14"/>
  <c r="Q704" i="14"/>
  <c r="R704" i="14"/>
  <c r="S704" i="14"/>
  <c r="T704" i="14"/>
  <c r="U704" i="14"/>
  <c r="V704" i="14"/>
  <c r="W704" i="14"/>
  <c r="X704" i="14"/>
  <c r="Y704" i="14"/>
  <c r="Q705" i="14"/>
  <c r="R705" i="14"/>
  <c r="S705" i="14"/>
  <c r="T705" i="14"/>
  <c r="U705" i="14"/>
  <c r="V705" i="14"/>
  <c r="W705" i="14"/>
  <c r="X705" i="14"/>
  <c r="Y705" i="14"/>
  <c r="Q706" i="14"/>
  <c r="R706" i="14"/>
  <c r="S706" i="14"/>
  <c r="T706" i="14"/>
  <c r="U706" i="14"/>
  <c r="V706" i="14"/>
  <c r="W706" i="14"/>
  <c r="X706" i="14"/>
  <c r="Y706" i="14"/>
  <c r="Q707" i="14"/>
  <c r="R707" i="14"/>
  <c r="S707" i="14"/>
  <c r="T707" i="14"/>
  <c r="U707" i="14"/>
  <c r="V707" i="14"/>
  <c r="W707" i="14"/>
  <c r="X707" i="14"/>
  <c r="Y707" i="14"/>
  <c r="Q708" i="14"/>
  <c r="R708" i="14"/>
  <c r="S708" i="14"/>
  <c r="T708" i="14"/>
  <c r="U708" i="14"/>
  <c r="V708" i="14"/>
  <c r="W708" i="14"/>
  <c r="X708" i="14"/>
  <c r="Y708" i="14"/>
  <c r="Q709" i="14"/>
  <c r="R709" i="14"/>
  <c r="S709" i="14"/>
  <c r="T709" i="14"/>
  <c r="U709" i="14"/>
  <c r="V709" i="14"/>
  <c r="W709" i="14"/>
  <c r="X709" i="14"/>
  <c r="Y709" i="14"/>
  <c r="Q710" i="14"/>
  <c r="R710" i="14"/>
  <c r="S710" i="14"/>
  <c r="T710" i="14"/>
  <c r="U710" i="14"/>
  <c r="V710" i="14"/>
  <c r="W710" i="14"/>
  <c r="X710" i="14"/>
  <c r="Y710" i="14"/>
  <c r="Q711" i="14"/>
  <c r="R711" i="14"/>
  <c r="S711" i="14"/>
  <c r="T711" i="14"/>
  <c r="U711" i="14"/>
  <c r="V711" i="14"/>
  <c r="W711" i="14"/>
  <c r="X711" i="14"/>
  <c r="Y711" i="14"/>
  <c r="Q712" i="14"/>
  <c r="R712" i="14"/>
  <c r="S712" i="14"/>
  <c r="T712" i="14"/>
  <c r="U712" i="14"/>
  <c r="V712" i="14"/>
  <c r="W712" i="14"/>
  <c r="X712" i="14"/>
  <c r="Y712" i="14"/>
  <c r="Q732" i="14"/>
  <c r="R732" i="14"/>
  <c r="S732" i="14"/>
  <c r="T732" i="14"/>
  <c r="U732" i="14"/>
  <c r="V732" i="14"/>
  <c r="W732" i="14"/>
  <c r="X732" i="14"/>
  <c r="Y732" i="14"/>
  <c r="Q733" i="14"/>
  <c r="R733" i="14"/>
  <c r="S733" i="14"/>
  <c r="T733" i="14"/>
  <c r="U733" i="14"/>
  <c r="V733" i="14"/>
  <c r="W733" i="14"/>
  <c r="X733" i="14"/>
  <c r="Y733" i="14"/>
  <c r="Q734" i="14"/>
  <c r="R734" i="14"/>
  <c r="S734" i="14"/>
  <c r="T734" i="14"/>
  <c r="U734" i="14"/>
  <c r="V734" i="14"/>
  <c r="W734" i="14"/>
  <c r="X734" i="14"/>
  <c r="Y734" i="14"/>
  <c r="Q735" i="14"/>
  <c r="R735" i="14"/>
  <c r="S735" i="14"/>
  <c r="T735" i="14"/>
  <c r="U735" i="14"/>
  <c r="V735" i="14"/>
  <c r="W735" i="14"/>
  <c r="X735" i="14"/>
  <c r="Y735" i="14"/>
  <c r="Q736" i="14"/>
  <c r="R736" i="14"/>
  <c r="S736" i="14"/>
  <c r="T736" i="14"/>
  <c r="U736" i="14"/>
  <c r="V736" i="14"/>
  <c r="W736" i="14"/>
  <c r="X736" i="14"/>
  <c r="Y736" i="14"/>
  <c r="Q737" i="14"/>
  <c r="R737" i="14"/>
  <c r="S737" i="14"/>
  <c r="T737" i="14"/>
  <c r="U737" i="14"/>
  <c r="V737" i="14"/>
  <c r="W737" i="14"/>
  <c r="X737" i="14"/>
  <c r="Y737" i="14"/>
  <c r="Q738" i="14"/>
  <c r="R738" i="14"/>
  <c r="S738" i="14"/>
  <c r="T738" i="14"/>
  <c r="U738" i="14"/>
  <c r="V738" i="14"/>
  <c r="W738" i="14"/>
  <c r="X738" i="14"/>
  <c r="Y738" i="14"/>
  <c r="Q739" i="14"/>
  <c r="R739" i="14"/>
  <c r="S739" i="14"/>
  <c r="T739" i="14"/>
  <c r="U739" i="14"/>
  <c r="V739" i="14"/>
  <c r="W739" i="14"/>
  <c r="X739" i="14"/>
  <c r="Y739" i="14"/>
  <c r="Q740" i="14"/>
  <c r="R740" i="14"/>
  <c r="S740" i="14"/>
  <c r="T740" i="14"/>
  <c r="U740" i="14"/>
  <c r="V740" i="14"/>
  <c r="W740" i="14"/>
  <c r="X740" i="14"/>
  <c r="Y740" i="14"/>
  <c r="Q760" i="14"/>
  <c r="R760" i="14"/>
  <c r="S760" i="14"/>
  <c r="T760" i="14"/>
  <c r="U760" i="14"/>
  <c r="V760" i="14"/>
  <c r="W760" i="14"/>
  <c r="X760" i="14"/>
  <c r="Y760" i="14"/>
  <c r="Q761" i="14"/>
  <c r="R761" i="14"/>
  <c r="S761" i="14"/>
  <c r="T761" i="14"/>
  <c r="U761" i="14"/>
  <c r="V761" i="14"/>
  <c r="W761" i="14"/>
  <c r="X761" i="14"/>
  <c r="Y761" i="14"/>
  <c r="Q762" i="14"/>
  <c r="R762" i="14"/>
  <c r="S762" i="14"/>
  <c r="T762" i="14"/>
  <c r="U762" i="14"/>
  <c r="V762" i="14"/>
  <c r="W762" i="14"/>
  <c r="X762" i="14"/>
  <c r="Y762" i="14"/>
  <c r="Q763" i="14"/>
  <c r="R763" i="14"/>
  <c r="S763" i="14"/>
  <c r="T763" i="14"/>
  <c r="U763" i="14"/>
  <c r="V763" i="14"/>
  <c r="W763" i="14"/>
  <c r="X763" i="14"/>
  <c r="Y763" i="14"/>
  <c r="Q764" i="14"/>
  <c r="R764" i="14"/>
  <c r="S764" i="14"/>
  <c r="T764" i="14"/>
  <c r="U764" i="14"/>
  <c r="V764" i="14"/>
  <c r="W764" i="14"/>
  <c r="X764" i="14"/>
  <c r="Y764" i="14"/>
  <c r="Q765" i="14"/>
  <c r="R765" i="14"/>
  <c r="S765" i="14"/>
  <c r="T765" i="14"/>
  <c r="U765" i="14"/>
  <c r="V765" i="14"/>
  <c r="W765" i="14"/>
  <c r="X765" i="14"/>
  <c r="Y765" i="14"/>
  <c r="Q766" i="14"/>
  <c r="R766" i="14"/>
  <c r="S766" i="14"/>
  <c r="T766" i="14"/>
  <c r="U766" i="14"/>
  <c r="V766" i="14"/>
  <c r="W766" i="14"/>
  <c r="X766" i="14"/>
  <c r="Y766" i="14"/>
  <c r="Q767" i="14"/>
  <c r="R767" i="14"/>
  <c r="S767" i="14"/>
  <c r="T767" i="14"/>
  <c r="U767" i="14"/>
  <c r="V767" i="14"/>
  <c r="W767" i="14"/>
  <c r="X767" i="14"/>
  <c r="Y767" i="14"/>
  <c r="Q768" i="14"/>
  <c r="R768" i="14"/>
  <c r="S768" i="14"/>
  <c r="T768" i="14"/>
  <c r="U768" i="14"/>
  <c r="V768" i="14"/>
  <c r="W768" i="14"/>
  <c r="X768" i="14"/>
  <c r="Y768" i="14"/>
  <c r="Q788" i="14"/>
  <c r="R788" i="14"/>
  <c r="S788" i="14"/>
  <c r="T788" i="14"/>
  <c r="U788" i="14"/>
  <c r="V788" i="14"/>
  <c r="W788" i="14"/>
  <c r="X788" i="14"/>
  <c r="Y788" i="14"/>
  <c r="Q789" i="14"/>
  <c r="R789" i="14"/>
  <c r="S789" i="14"/>
  <c r="T789" i="14"/>
  <c r="U789" i="14"/>
  <c r="V789" i="14"/>
  <c r="W789" i="14"/>
  <c r="X789" i="14"/>
  <c r="Y789" i="14"/>
  <c r="Q790" i="14"/>
  <c r="R790" i="14"/>
  <c r="S790" i="14"/>
  <c r="T790" i="14"/>
  <c r="U790" i="14"/>
  <c r="V790" i="14"/>
  <c r="W790" i="14"/>
  <c r="X790" i="14"/>
  <c r="Y790" i="14"/>
  <c r="Q791" i="14"/>
  <c r="R791" i="14"/>
  <c r="S791" i="14"/>
  <c r="T791" i="14"/>
  <c r="U791" i="14"/>
  <c r="V791" i="14"/>
  <c r="W791" i="14"/>
  <c r="X791" i="14"/>
  <c r="Y791" i="14"/>
  <c r="Q792" i="14"/>
  <c r="R792" i="14"/>
  <c r="S792" i="14"/>
  <c r="T792" i="14"/>
  <c r="U792" i="14"/>
  <c r="V792" i="14"/>
  <c r="W792" i="14"/>
  <c r="X792" i="14"/>
  <c r="Y792" i="14"/>
  <c r="Q793" i="14"/>
  <c r="R793" i="14"/>
  <c r="S793" i="14"/>
  <c r="T793" i="14"/>
  <c r="U793" i="14"/>
  <c r="V793" i="14"/>
  <c r="W793" i="14"/>
  <c r="X793" i="14"/>
  <c r="Y793" i="14"/>
  <c r="Q794" i="14"/>
  <c r="R794" i="14"/>
  <c r="S794" i="14"/>
  <c r="T794" i="14"/>
  <c r="U794" i="14"/>
  <c r="V794" i="14"/>
  <c r="W794" i="14"/>
  <c r="X794" i="14"/>
  <c r="Y794" i="14"/>
  <c r="Q795" i="14"/>
  <c r="R795" i="14"/>
  <c r="S795" i="14"/>
  <c r="T795" i="14"/>
  <c r="U795" i="14"/>
  <c r="V795" i="14"/>
  <c r="W795" i="14"/>
  <c r="X795" i="14"/>
  <c r="Y795" i="14"/>
  <c r="Q796" i="14"/>
  <c r="R796" i="14"/>
  <c r="S796" i="14"/>
  <c r="T796" i="14"/>
  <c r="U796" i="14"/>
  <c r="V796" i="14"/>
  <c r="W796" i="14"/>
  <c r="X796" i="14"/>
  <c r="Y796" i="14"/>
  <c r="Q816" i="14"/>
  <c r="R816" i="14"/>
  <c r="S816" i="14"/>
  <c r="T816" i="14"/>
  <c r="U816" i="14"/>
  <c r="V816" i="14"/>
  <c r="W816" i="14"/>
  <c r="X816" i="14"/>
  <c r="Y816" i="14"/>
  <c r="Q817" i="14"/>
  <c r="R817" i="14"/>
  <c r="S817" i="14"/>
  <c r="T817" i="14"/>
  <c r="U817" i="14"/>
  <c r="V817" i="14"/>
  <c r="W817" i="14"/>
  <c r="X817" i="14"/>
  <c r="Y817" i="14"/>
  <c r="Q818" i="14"/>
  <c r="R818" i="14"/>
  <c r="S818" i="14"/>
  <c r="T818" i="14"/>
  <c r="U818" i="14"/>
  <c r="V818" i="14"/>
  <c r="W818" i="14"/>
  <c r="X818" i="14"/>
  <c r="Y818" i="14"/>
  <c r="Q819" i="14"/>
  <c r="R819" i="14"/>
  <c r="S819" i="14"/>
  <c r="T819" i="14"/>
  <c r="U819" i="14"/>
  <c r="V819" i="14"/>
  <c r="W819" i="14"/>
  <c r="X819" i="14"/>
  <c r="Y819" i="14"/>
  <c r="Q820" i="14"/>
  <c r="R820" i="14"/>
  <c r="S820" i="14"/>
  <c r="T820" i="14"/>
  <c r="U820" i="14"/>
  <c r="V820" i="14"/>
  <c r="W820" i="14"/>
  <c r="X820" i="14"/>
  <c r="Y820" i="14"/>
  <c r="Q821" i="14"/>
  <c r="R821" i="14"/>
  <c r="S821" i="14"/>
  <c r="T821" i="14"/>
  <c r="U821" i="14"/>
  <c r="V821" i="14"/>
  <c r="W821" i="14"/>
  <c r="X821" i="14"/>
  <c r="Y821" i="14"/>
  <c r="Q822" i="14"/>
  <c r="R822" i="14"/>
  <c r="S822" i="14"/>
  <c r="T822" i="14"/>
  <c r="U822" i="14"/>
  <c r="V822" i="14"/>
  <c r="W822" i="14"/>
  <c r="X822" i="14"/>
  <c r="Y822" i="14"/>
  <c r="Q823" i="14"/>
  <c r="R823" i="14"/>
  <c r="S823" i="14"/>
  <c r="T823" i="14"/>
  <c r="U823" i="14"/>
  <c r="V823" i="14"/>
  <c r="W823" i="14"/>
  <c r="X823" i="14"/>
  <c r="Y823" i="14"/>
  <c r="Q824" i="14"/>
  <c r="R824" i="14"/>
  <c r="S824" i="14"/>
  <c r="T824" i="14"/>
  <c r="U824" i="14"/>
  <c r="V824" i="14"/>
  <c r="W824" i="14"/>
  <c r="X824" i="14"/>
  <c r="Y824" i="14"/>
  <c r="Q844" i="14"/>
  <c r="R844" i="14"/>
  <c r="S844" i="14"/>
  <c r="T844" i="14"/>
  <c r="U844" i="14"/>
  <c r="V844" i="14"/>
  <c r="W844" i="14"/>
  <c r="X844" i="14"/>
  <c r="Y844" i="14"/>
  <c r="Q845" i="14"/>
  <c r="R845" i="14"/>
  <c r="S845" i="14"/>
  <c r="T845" i="14"/>
  <c r="U845" i="14"/>
  <c r="V845" i="14"/>
  <c r="W845" i="14"/>
  <c r="X845" i="14"/>
  <c r="Y845" i="14"/>
  <c r="Q846" i="14"/>
  <c r="R846" i="14"/>
  <c r="S846" i="14"/>
  <c r="T846" i="14"/>
  <c r="U846" i="14"/>
  <c r="V846" i="14"/>
  <c r="W846" i="14"/>
  <c r="X846" i="14"/>
  <c r="Y846" i="14"/>
  <c r="Q847" i="14"/>
  <c r="R847" i="14"/>
  <c r="S847" i="14"/>
  <c r="T847" i="14"/>
  <c r="U847" i="14"/>
  <c r="V847" i="14"/>
  <c r="W847" i="14"/>
  <c r="X847" i="14"/>
  <c r="Y847" i="14"/>
  <c r="Q848" i="14"/>
  <c r="R848" i="14"/>
  <c r="S848" i="14"/>
  <c r="T848" i="14"/>
  <c r="U848" i="14"/>
  <c r="V848" i="14"/>
  <c r="W848" i="14"/>
  <c r="X848" i="14"/>
  <c r="Y848" i="14"/>
  <c r="Q849" i="14"/>
  <c r="R849" i="14"/>
  <c r="S849" i="14"/>
  <c r="T849" i="14"/>
  <c r="U849" i="14"/>
  <c r="V849" i="14"/>
  <c r="W849" i="14"/>
  <c r="X849" i="14"/>
  <c r="Y849" i="14"/>
  <c r="Q850" i="14"/>
  <c r="R850" i="14"/>
  <c r="S850" i="14"/>
  <c r="T850" i="14"/>
  <c r="U850" i="14"/>
  <c r="V850" i="14"/>
  <c r="W850" i="14"/>
  <c r="X850" i="14"/>
  <c r="Y850" i="14"/>
  <c r="Q851" i="14"/>
  <c r="R851" i="14"/>
  <c r="S851" i="14"/>
  <c r="T851" i="14"/>
  <c r="U851" i="14"/>
  <c r="V851" i="14"/>
  <c r="W851" i="14"/>
  <c r="X851" i="14"/>
  <c r="Y851" i="14"/>
  <c r="Q852" i="14"/>
  <c r="R852" i="14"/>
  <c r="S852" i="14"/>
  <c r="T852" i="14"/>
  <c r="U852" i="14"/>
  <c r="V852" i="14"/>
  <c r="W852" i="14"/>
  <c r="X852" i="14"/>
  <c r="Y852" i="14"/>
  <c r="N871" i="14"/>
  <c r="A294" i="26"/>
  <c r="N293" i="4"/>
  <c r="O293" i="4" s="1"/>
  <c r="P293" i="4" s="1"/>
  <c r="Q293" i="4" s="1"/>
  <c r="C26" i="25"/>
  <c r="C46" i="25"/>
  <c r="B303" i="4"/>
  <c r="B318" i="4" s="1"/>
  <c r="B333" i="4" s="1"/>
  <c r="B348" i="4" s="1"/>
  <c r="B363" i="4" s="1"/>
  <c r="B378" i="4" s="1"/>
  <c r="B302" i="4"/>
  <c r="B317" i="4" s="1"/>
  <c r="B332" i="4" s="1"/>
  <c r="B347" i="4" s="1"/>
  <c r="B362" i="4" s="1"/>
  <c r="B377" i="4" s="1"/>
  <c r="B301" i="4"/>
  <c r="B316" i="4" s="1"/>
  <c r="B331" i="4" s="1"/>
  <c r="B346" i="4" s="1"/>
  <c r="B361" i="4" s="1"/>
  <c r="B376" i="4" s="1"/>
  <c r="B300" i="4"/>
  <c r="B315" i="4" s="1"/>
  <c r="B330" i="4" s="1"/>
  <c r="B345" i="4" s="1"/>
  <c r="B360" i="4" s="1"/>
  <c r="B375" i="4" s="1"/>
  <c r="B299" i="4"/>
  <c r="B314" i="4" s="1"/>
  <c r="B329" i="4" s="1"/>
  <c r="B344" i="4" s="1"/>
  <c r="B359" i="4" s="1"/>
  <c r="B374" i="4" s="1"/>
  <c r="B297" i="4"/>
  <c r="B312" i="4" s="1"/>
  <c r="B327" i="4" s="1"/>
  <c r="B342" i="4" s="1"/>
  <c r="B357" i="4" s="1"/>
  <c r="B372" i="4" s="1"/>
  <c r="B296" i="4"/>
  <c r="B311" i="4" s="1"/>
  <c r="B326" i="4" s="1"/>
  <c r="B341" i="4" s="1"/>
  <c r="B356" i="4" s="1"/>
  <c r="B371" i="4" s="1"/>
  <c r="B249" i="4"/>
  <c r="B264" i="4" s="1"/>
  <c r="B279" i="4" s="1"/>
  <c r="B248" i="4"/>
  <c r="B263" i="4" s="1"/>
  <c r="B278" i="4" s="1"/>
  <c r="B247" i="4"/>
  <c r="B262" i="4" s="1"/>
  <c r="B277" i="4" s="1"/>
  <c r="B246" i="4"/>
  <c r="B261" i="4" s="1"/>
  <c r="B276" i="4" s="1"/>
  <c r="B245" i="4"/>
  <c r="B260" i="4" s="1"/>
  <c r="B275" i="4" s="1"/>
  <c r="B243" i="4"/>
  <c r="B258" i="4" s="1"/>
  <c r="B273" i="4" s="1"/>
  <c r="B242" i="4"/>
  <c r="B257" i="4" s="1"/>
  <c r="B272" i="4" s="1"/>
  <c r="C25" i="25"/>
  <c r="C45" i="25"/>
  <c r="N209" i="4"/>
  <c r="O209" i="4" s="1"/>
  <c r="P209" i="4" s="1"/>
  <c r="Q209" i="4" s="1"/>
  <c r="J138" i="4"/>
  <c r="C49" i="25" s="1"/>
  <c r="A138" i="4"/>
  <c r="C44" i="25" s="1"/>
  <c r="N140" i="4"/>
  <c r="O140" i="4" s="1"/>
  <c r="P140" i="4" s="1"/>
  <c r="Q140" i="4" s="1"/>
  <c r="C40" i="25"/>
  <c r="C39" i="25"/>
  <c r="C38" i="25"/>
  <c r="C37" i="25"/>
  <c r="C36" i="25"/>
  <c r="C35" i="25"/>
  <c r="BI178" i="3"/>
  <c r="AW178" i="3"/>
  <c r="AK178" i="3"/>
  <c r="Y178" i="3"/>
  <c r="M178" i="3"/>
  <c r="A178" i="3"/>
  <c r="BI177" i="3"/>
  <c r="AW177" i="3"/>
  <c r="AK177" i="3"/>
  <c r="Y177" i="3"/>
  <c r="M177" i="3"/>
  <c r="Y176" i="3"/>
  <c r="M176" i="3"/>
  <c r="BI175" i="3"/>
  <c r="AW175" i="3"/>
  <c r="M174" i="3"/>
  <c r="BI173" i="3"/>
  <c r="AW173" i="3"/>
  <c r="AK173" i="3"/>
  <c r="Y173" i="3"/>
  <c r="M173" i="3"/>
  <c r="BI172" i="3"/>
  <c r="AW172" i="3"/>
  <c r="AK172" i="3"/>
  <c r="Y172" i="3"/>
  <c r="M172" i="3"/>
  <c r="A172" i="3"/>
  <c r="W93" i="3"/>
  <c r="AI93" i="3" s="1"/>
  <c r="AU93" i="3" s="1"/>
  <c r="BG93" i="3" s="1"/>
  <c r="BS93" i="3" s="1"/>
  <c r="V93" i="3"/>
  <c r="AH93" i="3" s="1"/>
  <c r="AT93" i="3" s="1"/>
  <c r="BF93" i="3" s="1"/>
  <c r="BR93" i="3" s="1"/>
  <c r="U93" i="3"/>
  <c r="AG93" i="3" s="1"/>
  <c r="AS93" i="3" s="1"/>
  <c r="BE93" i="3" s="1"/>
  <c r="BQ93" i="3" s="1"/>
  <c r="T93" i="3"/>
  <c r="AF93" i="3" s="1"/>
  <c r="AR93" i="3" s="1"/>
  <c r="BD93" i="3" s="1"/>
  <c r="BP93" i="3" s="1"/>
  <c r="S93" i="3"/>
  <c r="AE93" i="3" s="1"/>
  <c r="AQ93" i="3" s="1"/>
  <c r="BC93" i="3" s="1"/>
  <c r="BO93" i="3" s="1"/>
  <c r="R93" i="3"/>
  <c r="AD93" i="3" s="1"/>
  <c r="AP93" i="3" s="1"/>
  <c r="BB93" i="3" s="1"/>
  <c r="BN93" i="3" s="1"/>
  <c r="Q93" i="3"/>
  <c r="AC93" i="3" s="1"/>
  <c r="AO93" i="3" s="1"/>
  <c r="BA93" i="3" s="1"/>
  <c r="BM93" i="3" s="1"/>
  <c r="P93" i="3"/>
  <c r="AB93" i="3" s="1"/>
  <c r="AN93" i="3" s="1"/>
  <c r="AZ93" i="3" s="1"/>
  <c r="BL93" i="3" s="1"/>
  <c r="O93" i="3"/>
  <c r="AA93" i="3" s="1"/>
  <c r="AM93" i="3" s="1"/>
  <c r="AY93" i="3" s="1"/>
  <c r="BK93" i="3" s="1"/>
  <c r="O92" i="3"/>
  <c r="AA92" i="3" s="1"/>
  <c r="AM92" i="3" s="1"/>
  <c r="AY92" i="3" s="1"/>
  <c r="BK92" i="3" s="1"/>
  <c r="BN177" i="30"/>
  <c r="BA177" i="30"/>
  <c r="AN177" i="30"/>
  <c r="AA177" i="30"/>
  <c r="N177" i="30"/>
  <c r="A177" i="30"/>
  <c r="BN172" i="30"/>
  <c r="BA172" i="30"/>
  <c r="AN172" i="30"/>
  <c r="AA172" i="30"/>
  <c r="N172" i="30"/>
  <c r="BN171" i="30"/>
  <c r="BA171" i="30"/>
  <c r="AN171" i="30"/>
  <c r="AA171" i="30"/>
  <c r="N171" i="30"/>
  <c r="A171" i="30"/>
  <c r="Y92" i="30"/>
  <c r="AL92" i="30" s="1"/>
  <c r="AY92" i="30" s="1"/>
  <c r="BL92" i="30" s="1"/>
  <c r="BY92" i="30" s="1"/>
  <c r="X92" i="30"/>
  <c r="AK92" i="30" s="1"/>
  <c r="AX92" i="30" s="1"/>
  <c r="BK92" i="30" s="1"/>
  <c r="BX92" i="30" s="1"/>
  <c r="W92" i="30"/>
  <c r="AJ92" i="30" s="1"/>
  <c r="AW92" i="30" s="1"/>
  <c r="BJ92" i="30" s="1"/>
  <c r="BW92" i="30" s="1"/>
  <c r="V92" i="30"/>
  <c r="AI92" i="30" s="1"/>
  <c r="AV92" i="30" s="1"/>
  <c r="BI92" i="30" s="1"/>
  <c r="BV92" i="30" s="1"/>
  <c r="U92" i="30"/>
  <c r="AH92" i="30" s="1"/>
  <c r="AU92" i="30" s="1"/>
  <c r="BH92" i="30" s="1"/>
  <c r="BU92" i="30" s="1"/>
  <c r="T92" i="30"/>
  <c r="AG92" i="30" s="1"/>
  <c r="AT92" i="30" s="1"/>
  <c r="BG92" i="30" s="1"/>
  <c r="BT92" i="30" s="1"/>
  <c r="S92" i="30"/>
  <c r="AF92" i="30" s="1"/>
  <c r="AS92" i="30" s="1"/>
  <c r="BF92" i="30" s="1"/>
  <c r="BS92" i="30" s="1"/>
  <c r="R92" i="30"/>
  <c r="AE92" i="30" s="1"/>
  <c r="AR92" i="30" s="1"/>
  <c r="BE92" i="30" s="1"/>
  <c r="BR92" i="30" s="1"/>
  <c r="Q92" i="30"/>
  <c r="AD92" i="30" s="1"/>
  <c r="AQ92" i="30" s="1"/>
  <c r="BD92" i="30" s="1"/>
  <c r="BQ92" i="30" s="1"/>
  <c r="Q91" i="30"/>
  <c r="AD91" i="30" s="1"/>
  <c r="AQ91" i="30" s="1"/>
  <c r="BD91" i="30" s="1"/>
  <c r="BQ91" i="30" s="1"/>
  <c r="BN88" i="30"/>
  <c r="BA88" i="30"/>
  <c r="AN88" i="30"/>
  <c r="AA88" i="30"/>
  <c r="N88" i="30"/>
  <c r="A88" i="30"/>
  <c r="A87" i="30"/>
  <c r="AN87" i="30" s="1"/>
  <c r="A85" i="30"/>
  <c r="AA85" i="30" s="1"/>
  <c r="BN83" i="30"/>
  <c r="BA83" i="30"/>
  <c r="AN83" i="30"/>
  <c r="AA83" i="30"/>
  <c r="N83" i="30"/>
  <c r="BN82" i="30"/>
  <c r="BA82" i="30"/>
  <c r="AN82" i="30"/>
  <c r="AA82" i="30"/>
  <c r="N82" i="30"/>
  <c r="A82" i="30"/>
  <c r="AH3" i="30"/>
  <c r="AU3" i="30" s="1"/>
  <c r="BH3" i="30" s="1"/>
  <c r="BU3" i="30" s="1"/>
  <c r="Y3" i="30"/>
  <c r="AL3" i="30" s="1"/>
  <c r="AY3" i="30" s="1"/>
  <c r="BL3" i="30" s="1"/>
  <c r="BY3" i="30" s="1"/>
  <c r="X3" i="30"/>
  <c r="AK3" i="30" s="1"/>
  <c r="AX3" i="30" s="1"/>
  <c r="BK3" i="30" s="1"/>
  <c r="BX3" i="30" s="1"/>
  <c r="W3" i="30"/>
  <c r="AJ3" i="30" s="1"/>
  <c r="AW3" i="30" s="1"/>
  <c r="BJ3" i="30" s="1"/>
  <c r="BW3" i="30" s="1"/>
  <c r="V3" i="30"/>
  <c r="AI3" i="30" s="1"/>
  <c r="AV3" i="30" s="1"/>
  <c r="BI3" i="30" s="1"/>
  <c r="BV3" i="30" s="1"/>
  <c r="U3" i="30"/>
  <c r="T3" i="30"/>
  <c r="AG3" i="30" s="1"/>
  <c r="AT3" i="30" s="1"/>
  <c r="BG3" i="30" s="1"/>
  <c r="BT3" i="30" s="1"/>
  <c r="S3" i="30"/>
  <c r="AF3" i="30" s="1"/>
  <c r="AS3" i="30" s="1"/>
  <c r="BF3" i="30" s="1"/>
  <c r="BS3" i="30" s="1"/>
  <c r="R3" i="30"/>
  <c r="AE3" i="30" s="1"/>
  <c r="AR3" i="30" s="1"/>
  <c r="BE3" i="30" s="1"/>
  <c r="BR3" i="30" s="1"/>
  <c r="Q3" i="30"/>
  <c r="AD3" i="30" s="1"/>
  <c r="AQ3" i="30" s="1"/>
  <c r="BD3" i="30" s="1"/>
  <c r="BQ3" i="30" s="1"/>
  <c r="Q2" i="30"/>
  <c r="AD2" i="30" s="1"/>
  <c r="AQ2" i="30" s="1"/>
  <c r="BD2" i="30" s="1"/>
  <c r="BQ2" i="30" s="1"/>
  <c r="J384" i="4"/>
  <c r="J285" i="4"/>
  <c r="J201" i="4"/>
  <c r="J131" i="4"/>
  <c r="J61" i="4"/>
  <c r="A61" i="4"/>
  <c r="N70" i="4"/>
  <c r="O70" i="4" s="1"/>
  <c r="P70" i="4" s="1"/>
  <c r="Q70" i="4" s="1"/>
  <c r="J68" i="4"/>
  <c r="A68" i="4"/>
  <c r="C43" i="25" s="1"/>
  <c r="J3" i="4"/>
  <c r="C22" i="25" s="1"/>
  <c r="A3" i="4"/>
  <c r="C42" i="25" s="1"/>
  <c r="N5" i="4"/>
  <c r="O5" i="4" s="1"/>
  <c r="P5" i="4" s="1"/>
  <c r="Q5" i="4" s="1"/>
  <c r="B28" i="4"/>
  <c r="B48" i="4" s="1"/>
  <c r="B120" i="4" s="1"/>
  <c r="B75" i="4" s="1"/>
  <c r="B90" i="4" s="1"/>
  <c r="B105" i="4" s="1"/>
  <c r="B145" i="4" s="1"/>
  <c r="B160" i="4" s="1"/>
  <c r="B175" i="4" s="1"/>
  <c r="B190" i="4" s="1"/>
  <c r="B214" i="4" s="1"/>
  <c r="B36" i="4"/>
  <c r="B56" i="4" s="1"/>
  <c r="B126" i="4" s="1"/>
  <c r="B81" i="4" s="1"/>
  <c r="B96" i="4" s="1"/>
  <c r="B111" i="4" s="1"/>
  <c r="B151" i="4" s="1"/>
  <c r="B166" i="4" s="1"/>
  <c r="B181" i="4" s="1"/>
  <c r="B196" i="4" s="1"/>
  <c r="B220" i="4" s="1"/>
  <c r="B23" i="4"/>
  <c r="B43" i="4" s="1"/>
  <c r="B117" i="4" s="1"/>
  <c r="B72" i="4" s="1"/>
  <c r="B87" i="4" s="1"/>
  <c r="B102" i="4" s="1"/>
  <c r="B142" i="4" s="1"/>
  <c r="B157" i="4" s="1"/>
  <c r="B172" i="4" s="1"/>
  <c r="B187" i="4" s="1"/>
  <c r="B211" i="4" s="1"/>
  <c r="C14" i="25"/>
  <c r="C13" i="25"/>
  <c r="S88" i="2"/>
  <c r="AB88" i="2"/>
  <c r="J82" i="2"/>
  <c r="A82" i="2"/>
  <c r="S82" i="2"/>
  <c r="AB82" i="2"/>
  <c r="A82" i="1"/>
  <c r="J82" i="1" s="1"/>
  <c r="S87" i="2"/>
  <c r="AB87" i="2" s="1"/>
  <c r="S86" i="2"/>
  <c r="AB86" i="2" s="1"/>
  <c r="S85" i="2"/>
  <c r="AB85" i="2" s="1"/>
  <c r="S84" i="2"/>
  <c r="AB84" i="2"/>
  <c r="AE3" i="2"/>
  <c r="AF3" i="2" s="1"/>
  <c r="AG3" i="2" s="1"/>
  <c r="AH3" i="2" s="1"/>
  <c r="AI3" i="2" s="1"/>
  <c r="V3" i="2"/>
  <c r="W3" i="2" s="1"/>
  <c r="X3" i="2" s="1"/>
  <c r="Y3" i="2" s="1"/>
  <c r="Z3" i="2" s="1"/>
  <c r="C12" i="25"/>
  <c r="H219" i="4"/>
  <c r="G219" i="4"/>
  <c r="F219" i="4"/>
  <c r="E219" i="4"/>
  <c r="D219" i="4"/>
  <c r="C219" i="4"/>
  <c r="H218" i="4"/>
  <c r="G218" i="4"/>
  <c r="F218" i="4"/>
  <c r="E218" i="4"/>
  <c r="D218" i="4"/>
  <c r="C218" i="4"/>
  <c r="J84" i="2"/>
  <c r="M3" i="2"/>
  <c r="N3" i="2" s="1"/>
  <c r="O3" i="2" s="1"/>
  <c r="P3" i="2" s="1"/>
  <c r="Q3" i="2" s="1"/>
  <c r="BN176" i="30" l="1"/>
  <c r="BB35" i="14"/>
  <c r="AO35" i="14"/>
  <c r="AB35" i="14"/>
  <c r="BB38" i="14"/>
  <c r="AO38" i="14"/>
  <c r="AB38" i="14"/>
  <c r="BN249" i="14"/>
  <c r="B63" i="14"/>
  <c r="O35" i="14"/>
  <c r="N3" i="14"/>
  <c r="N98" i="14"/>
  <c r="O38" i="14"/>
  <c r="BN371" i="14"/>
  <c r="BN700" i="14"/>
  <c r="BN98" i="14"/>
  <c r="BO38" i="14"/>
  <c r="B66" i="14"/>
  <c r="BO35" i="14"/>
  <c r="C50" i="25"/>
  <c r="C24" i="25"/>
  <c r="B304" i="4"/>
  <c r="B319" i="4" s="1"/>
  <c r="B334" i="4" s="1"/>
  <c r="B349" i="4" s="1"/>
  <c r="B364" i="4" s="1"/>
  <c r="B379" i="4" s="1"/>
  <c r="B235" i="4"/>
  <c r="B250" i="4" s="1"/>
  <c r="B265" i="4" s="1"/>
  <c r="B280" i="4" s="1"/>
  <c r="B295" i="4"/>
  <c r="B310" i="4" s="1"/>
  <c r="B325" i="4" s="1"/>
  <c r="B340" i="4" s="1"/>
  <c r="B355" i="4" s="1"/>
  <c r="B370" i="4" s="1"/>
  <c r="B226" i="4"/>
  <c r="B241" i="4" s="1"/>
  <c r="B256" i="4" s="1"/>
  <c r="B271" i="4" s="1"/>
  <c r="B229" i="4"/>
  <c r="B244" i="4" s="1"/>
  <c r="B259" i="4" s="1"/>
  <c r="B274" i="4" s="1"/>
  <c r="B298" i="4"/>
  <c r="B313" i="4" s="1"/>
  <c r="B328" i="4" s="1"/>
  <c r="B343" i="4" s="1"/>
  <c r="B358" i="4" s="1"/>
  <c r="B373" i="4" s="1"/>
  <c r="C23" i="25"/>
  <c r="C48" i="25"/>
  <c r="C47" i="25"/>
  <c r="C51" i="25"/>
  <c r="AK174" i="3"/>
  <c r="BA85" i="30"/>
  <c r="AW174" i="3"/>
  <c r="BI174" i="3"/>
  <c r="Y174" i="3"/>
  <c r="AA371" i="14"/>
  <c r="BA371" i="14"/>
  <c r="AN371" i="14"/>
  <c r="AA700" i="14"/>
  <c r="AN700" i="14"/>
  <c r="N371" i="14"/>
  <c r="AA98" i="14"/>
  <c r="AN98" i="14"/>
  <c r="BA700" i="14"/>
  <c r="BA98" i="14"/>
  <c r="AA249" i="14"/>
  <c r="AN249" i="14"/>
  <c r="BA249" i="14"/>
  <c r="N249" i="14"/>
  <c r="N700" i="14"/>
  <c r="AK176" i="3"/>
  <c r="Y175" i="3"/>
  <c r="AW176" i="3"/>
  <c r="AK175" i="3"/>
  <c r="BI176" i="3"/>
  <c r="M175" i="3"/>
  <c r="BN85" i="30"/>
  <c r="BA175" i="30"/>
  <c r="AN85" i="30"/>
  <c r="BA176" i="30"/>
  <c r="AA175" i="30"/>
  <c r="AA84" i="30"/>
  <c r="AN175" i="30"/>
  <c r="N85" i="30"/>
  <c r="BN175" i="30"/>
  <c r="BN87" i="30"/>
  <c r="AA174" i="30"/>
  <c r="AA173" i="30"/>
  <c r="BA174" i="30"/>
  <c r="AN173" i="30"/>
  <c r="BA173" i="30"/>
  <c r="AA176" i="30"/>
  <c r="N174" i="30"/>
  <c r="N173" i="30"/>
  <c r="AN174" i="30"/>
  <c r="N176" i="30"/>
  <c r="BA87" i="30"/>
  <c r="N84" i="30"/>
  <c r="AN84" i="30"/>
  <c r="N87" i="30"/>
  <c r="BA84" i="30"/>
  <c r="AA87" i="30"/>
  <c r="A18" i="23"/>
  <c r="A17" i="23" s="1"/>
  <c r="A16" i="23" s="1"/>
  <c r="A15" i="23" s="1"/>
  <c r="A14" i="23" s="1"/>
  <c r="A13" i="23" s="1"/>
  <c r="A12" i="23" s="1"/>
  <c r="A11" i="23" s="1"/>
  <c r="A10" i="23" s="1"/>
  <c r="A9" i="23" s="1"/>
  <c r="A8" i="23" s="1"/>
  <c r="A7" i="23" s="1"/>
  <c r="A6" i="23" s="1"/>
  <c r="A5" i="23" s="1"/>
  <c r="BB66" i="14" l="1"/>
  <c r="AO66" i="14"/>
  <c r="AB66" i="14"/>
  <c r="BO63" i="14"/>
  <c r="BB63" i="14"/>
  <c r="AO63" i="14"/>
  <c r="AB63" i="14"/>
  <c r="O63" i="14"/>
  <c r="O66" i="14"/>
  <c r="BO66" i="14"/>
  <c r="BQ142" i="26"/>
  <c r="BQ141" i="26"/>
  <c r="BQ140" i="26"/>
  <c r="BQ139" i="26"/>
  <c r="BQ137" i="26"/>
  <c r="BQ136" i="26"/>
  <c r="BQ134" i="26"/>
  <c r="BQ133" i="26"/>
  <c r="BQ132" i="26"/>
  <c r="BQ131" i="26"/>
  <c r="BQ130" i="26"/>
  <c r="BQ128" i="26"/>
  <c r="BQ127" i="26"/>
  <c r="BQ126" i="26"/>
  <c r="BQ125" i="26"/>
  <c r="BQ124" i="26"/>
  <c r="BQ122" i="26"/>
  <c r="BQ121" i="26"/>
  <c r="BQ120" i="26"/>
  <c r="BQ119" i="26"/>
  <c r="BQ118" i="26"/>
  <c r="BQ117" i="26"/>
  <c r="BQ116" i="26"/>
  <c r="BQ115" i="26"/>
  <c r="BQ113" i="26"/>
  <c r="BQ112" i="26"/>
  <c r="BQ111" i="26"/>
  <c r="BQ110" i="26"/>
  <c r="BQ109" i="26"/>
  <c r="BQ108" i="26"/>
  <c r="BQ107" i="26"/>
  <c r="BQ106" i="26"/>
  <c r="BQ104" i="26"/>
  <c r="BQ103" i="26"/>
  <c r="BQ102" i="26"/>
  <c r="BQ101" i="26"/>
  <c r="BQ99" i="26"/>
  <c r="BQ98" i="26"/>
  <c r="BQ97" i="26"/>
  <c r="BQ96" i="26"/>
  <c r="BQ94" i="26"/>
  <c r="BQ93" i="26"/>
  <c r="BQ92" i="26"/>
  <c r="BQ91" i="26"/>
  <c r="BQ89" i="26"/>
  <c r="BQ88" i="26"/>
  <c r="BQ86" i="26"/>
  <c r="BQ85" i="26"/>
  <c r="BQ84" i="26"/>
  <c r="BQ83" i="26"/>
  <c r="BQ82" i="26"/>
  <c r="BQ80" i="26"/>
  <c r="BD142" i="26"/>
  <c r="BD141" i="26"/>
  <c r="BD140" i="26"/>
  <c r="BD139" i="26"/>
  <c r="BD137" i="26"/>
  <c r="BD136" i="26"/>
  <c r="BD134" i="26"/>
  <c r="BD133" i="26"/>
  <c r="BD132" i="26"/>
  <c r="BD131" i="26"/>
  <c r="BD130" i="26"/>
  <c r="BD128" i="26"/>
  <c r="BD127" i="26"/>
  <c r="BD126" i="26"/>
  <c r="BD125" i="26"/>
  <c r="BD124" i="26"/>
  <c r="BD122" i="26"/>
  <c r="BD121" i="26"/>
  <c r="BD120" i="26"/>
  <c r="BD119" i="26"/>
  <c r="BD118" i="26"/>
  <c r="BD117" i="26"/>
  <c r="BD116" i="26"/>
  <c r="BD115" i="26"/>
  <c r="BD113" i="26"/>
  <c r="BD112" i="26"/>
  <c r="BD111" i="26"/>
  <c r="BD110" i="26"/>
  <c r="BD109" i="26"/>
  <c r="BD108" i="26"/>
  <c r="BD107" i="26"/>
  <c r="BD106" i="26"/>
  <c r="BD104" i="26"/>
  <c r="BD103" i="26"/>
  <c r="BD102" i="26"/>
  <c r="BD101" i="26"/>
  <c r="BD99" i="26"/>
  <c r="BD98" i="26"/>
  <c r="BD97" i="26"/>
  <c r="BD96" i="26"/>
  <c r="BD94" i="26"/>
  <c r="BD93" i="26"/>
  <c r="BD92" i="26"/>
  <c r="BD91" i="26"/>
  <c r="BD89" i="26"/>
  <c r="BD88" i="26"/>
  <c r="BD86" i="26"/>
  <c r="BD85" i="26"/>
  <c r="BD84" i="26"/>
  <c r="BD83" i="26"/>
  <c r="BD82" i="26"/>
  <c r="BD80" i="26"/>
  <c r="AQ142" i="26"/>
  <c r="AQ141" i="26"/>
  <c r="AQ140" i="26"/>
  <c r="AQ139" i="26"/>
  <c r="AQ137" i="26"/>
  <c r="AQ136" i="26"/>
  <c r="AQ134" i="26"/>
  <c r="AQ133" i="26"/>
  <c r="AQ132" i="26"/>
  <c r="AQ131" i="26"/>
  <c r="AQ130" i="26"/>
  <c r="AQ128" i="26"/>
  <c r="AQ127" i="26"/>
  <c r="AQ126" i="26"/>
  <c r="AQ125" i="26"/>
  <c r="AQ124" i="26"/>
  <c r="AQ122" i="26"/>
  <c r="AQ121" i="26"/>
  <c r="AQ120" i="26"/>
  <c r="AQ119" i="26"/>
  <c r="AQ118" i="26"/>
  <c r="AQ117" i="26"/>
  <c r="AQ116" i="26"/>
  <c r="AQ115" i="26"/>
  <c r="AQ113" i="26"/>
  <c r="AQ112" i="26"/>
  <c r="AQ111" i="26"/>
  <c r="AQ110" i="26"/>
  <c r="AQ109" i="26"/>
  <c r="AQ108" i="26"/>
  <c r="AQ107" i="26"/>
  <c r="AQ106" i="26"/>
  <c r="AQ104" i="26"/>
  <c r="AQ103" i="26"/>
  <c r="AQ102" i="26"/>
  <c r="AQ101" i="26"/>
  <c r="AQ99" i="26"/>
  <c r="AQ98" i="26"/>
  <c r="AQ97" i="26"/>
  <c r="AQ96" i="26"/>
  <c r="AQ94" i="26"/>
  <c r="AQ93" i="26"/>
  <c r="AQ92" i="26"/>
  <c r="AQ91" i="26"/>
  <c r="AQ89" i="26"/>
  <c r="AQ88" i="26"/>
  <c r="AQ86" i="26"/>
  <c r="AQ85" i="26"/>
  <c r="AQ84" i="26"/>
  <c r="AQ83" i="26"/>
  <c r="AQ82" i="26"/>
  <c r="AQ80" i="26"/>
  <c r="AD142" i="26"/>
  <c r="AD141" i="26"/>
  <c r="AD140" i="26"/>
  <c r="AD139" i="26"/>
  <c r="AD137" i="26"/>
  <c r="AD136" i="26"/>
  <c r="AD134" i="26"/>
  <c r="AD133" i="26"/>
  <c r="AD132" i="26"/>
  <c r="AD131" i="26"/>
  <c r="AD130" i="26"/>
  <c r="AD128" i="26"/>
  <c r="AD127" i="26"/>
  <c r="AD126" i="26"/>
  <c r="AD125" i="26"/>
  <c r="AD124" i="26"/>
  <c r="AD122" i="26"/>
  <c r="AD121" i="26"/>
  <c r="AD120" i="26"/>
  <c r="AD119" i="26"/>
  <c r="AD118" i="26"/>
  <c r="AD117" i="26"/>
  <c r="AD116" i="26"/>
  <c r="AD115" i="26"/>
  <c r="AD113" i="26"/>
  <c r="AD112" i="26"/>
  <c r="AD111" i="26"/>
  <c r="AD110" i="26"/>
  <c r="AD109" i="26"/>
  <c r="AD108" i="26"/>
  <c r="AD107" i="26"/>
  <c r="AD106" i="26"/>
  <c r="AD104" i="26"/>
  <c r="AD103" i="26"/>
  <c r="AD102" i="26"/>
  <c r="AD101" i="26"/>
  <c r="AD99" i="26"/>
  <c r="AD98" i="26"/>
  <c r="AD97" i="26"/>
  <c r="AD96" i="26"/>
  <c r="AD94" i="26"/>
  <c r="AD93" i="26"/>
  <c r="AD92" i="26"/>
  <c r="AD91" i="26"/>
  <c r="AD89" i="26"/>
  <c r="AD88" i="26"/>
  <c r="AD86" i="26"/>
  <c r="AD85" i="26"/>
  <c r="AD84" i="26"/>
  <c r="AD83" i="26"/>
  <c r="AD82" i="26"/>
  <c r="AD80" i="26"/>
  <c r="Q142" i="26"/>
  <c r="Q141" i="26"/>
  <c r="Q140" i="26"/>
  <c r="Q139" i="26"/>
  <c r="Q137" i="26"/>
  <c r="Q136" i="26"/>
  <c r="Q134" i="26"/>
  <c r="Q133" i="26"/>
  <c r="Q132" i="26"/>
  <c r="Q131" i="26"/>
  <c r="Q130" i="26"/>
  <c r="Q128" i="26"/>
  <c r="Q127" i="26"/>
  <c r="Q126" i="26"/>
  <c r="Q125" i="26"/>
  <c r="Q124" i="26"/>
  <c r="Q122" i="26"/>
  <c r="Q121" i="26"/>
  <c r="Q120" i="26"/>
  <c r="Q119" i="26"/>
  <c r="Q118" i="26"/>
  <c r="Q117" i="26"/>
  <c r="Q116" i="26"/>
  <c r="Q115" i="26"/>
  <c r="Q113" i="26"/>
  <c r="Q112" i="26"/>
  <c r="Q111" i="26"/>
  <c r="Q110" i="26"/>
  <c r="Q109" i="26"/>
  <c r="Q108" i="26"/>
  <c r="Q107" i="26"/>
  <c r="Q106" i="26"/>
  <c r="Q104" i="26"/>
  <c r="Q103" i="26"/>
  <c r="Q102" i="26"/>
  <c r="Q101" i="26"/>
  <c r="Q99" i="26"/>
  <c r="Q98" i="26"/>
  <c r="Q97" i="26"/>
  <c r="Q96" i="26"/>
  <c r="Q94" i="26"/>
  <c r="Q93" i="26"/>
  <c r="Q92" i="26"/>
  <c r="Q91" i="26"/>
  <c r="Q89" i="26"/>
  <c r="Q88" i="26"/>
  <c r="Q86" i="26"/>
  <c r="Q85" i="26"/>
  <c r="Q84" i="26"/>
  <c r="Q83" i="26"/>
  <c r="Q82" i="26"/>
  <c r="Q80" i="26"/>
  <c r="C142" i="26"/>
  <c r="C141" i="26"/>
  <c r="C140" i="26"/>
  <c r="C139" i="26"/>
  <c r="C137" i="26"/>
  <c r="C136" i="26"/>
  <c r="C134" i="26"/>
  <c r="C133" i="26"/>
  <c r="C132" i="26"/>
  <c r="C131" i="26"/>
  <c r="C130" i="26"/>
  <c r="C128" i="26"/>
  <c r="C127" i="26"/>
  <c r="C126" i="26"/>
  <c r="C125" i="26"/>
  <c r="C124" i="26"/>
  <c r="C122" i="26"/>
  <c r="C121" i="26"/>
  <c r="C120" i="26"/>
  <c r="C119" i="26"/>
  <c r="C118" i="26"/>
  <c r="C117" i="26"/>
  <c r="C116" i="26"/>
  <c r="C115" i="26"/>
  <c r="C113" i="26"/>
  <c r="C112" i="26"/>
  <c r="C111" i="26"/>
  <c r="C110" i="26"/>
  <c r="C109" i="26"/>
  <c r="C108" i="26"/>
  <c r="C107" i="26"/>
  <c r="C106" i="26"/>
  <c r="C104" i="26"/>
  <c r="C103" i="26"/>
  <c r="C102" i="26"/>
  <c r="C101" i="26"/>
  <c r="C99" i="26"/>
  <c r="C98" i="26"/>
  <c r="C97" i="26"/>
  <c r="C96" i="26"/>
  <c r="C94" i="26"/>
  <c r="C93" i="26"/>
  <c r="C92" i="26"/>
  <c r="C91" i="26"/>
  <c r="C89" i="26"/>
  <c r="C88" i="26"/>
  <c r="C86" i="26"/>
  <c r="C85" i="26"/>
  <c r="C84" i="26"/>
  <c r="C83" i="26"/>
  <c r="C82" i="26"/>
  <c r="C80" i="26"/>
  <c r="BQ289" i="26"/>
  <c r="BQ288" i="26"/>
  <c r="BQ287" i="26"/>
  <c r="BQ286" i="26"/>
  <c r="BQ284" i="26"/>
  <c r="BQ283" i="26"/>
  <c r="BQ281" i="26"/>
  <c r="BQ280" i="26"/>
  <c r="BQ279" i="26"/>
  <c r="BQ278" i="26"/>
  <c r="BQ277" i="26"/>
  <c r="BQ275" i="26"/>
  <c r="BQ274" i="26"/>
  <c r="BQ273" i="26"/>
  <c r="BQ272" i="26"/>
  <c r="BQ271" i="26"/>
  <c r="BQ269" i="26"/>
  <c r="BQ268" i="26"/>
  <c r="BQ267" i="26"/>
  <c r="BQ266" i="26"/>
  <c r="BQ265" i="26"/>
  <c r="BQ264" i="26"/>
  <c r="BQ263" i="26"/>
  <c r="BQ262" i="26"/>
  <c r="BQ260" i="26"/>
  <c r="BQ259" i="26"/>
  <c r="BQ258" i="26"/>
  <c r="BQ257" i="26"/>
  <c r="BQ256" i="26"/>
  <c r="BQ255" i="26"/>
  <c r="BQ254" i="26"/>
  <c r="BQ253" i="26"/>
  <c r="BQ251" i="26"/>
  <c r="BQ250" i="26"/>
  <c r="BQ249" i="26"/>
  <c r="BQ248" i="26"/>
  <c r="BQ246" i="26"/>
  <c r="BQ245" i="26"/>
  <c r="BQ244" i="26"/>
  <c r="BQ243" i="26"/>
  <c r="BQ241" i="26"/>
  <c r="BQ240" i="26"/>
  <c r="BQ239" i="26"/>
  <c r="BQ238" i="26"/>
  <c r="BQ236" i="26"/>
  <c r="BQ235" i="26"/>
  <c r="BQ233" i="26"/>
  <c r="BQ232" i="26"/>
  <c r="BQ231" i="26"/>
  <c r="BQ230" i="26"/>
  <c r="BQ229" i="26"/>
  <c r="BQ227" i="26"/>
  <c r="BD289" i="26"/>
  <c r="BD288" i="26"/>
  <c r="BD287" i="26"/>
  <c r="BD286" i="26"/>
  <c r="BD284" i="26"/>
  <c r="BD283" i="26"/>
  <c r="BD281" i="26"/>
  <c r="BD280" i="26"/>
  <c r="BD279" i="26"/>
  <c r="BD278" i="26"/>
  <c r="BD277" i="26"/>
  <c r="BD275" i="26"/>
  <c r="BD274" i="26"/>
  <c r="BD273" i="26"/>
  <c r="BD272" i="26"/>
  <c r="BD271" i="26"/>
  <c r="BD269" i="26"/>
  <c r="BD268" i="26"/>
  <c r="BD267" i="26"/>
  <c r="BD266" i="26"/>
  <c r="BD265" i="26"/>
  <c r="BD264" i="26"/>
  <c r="BD263" i="26"/>
  <c r="BD262" i="26"/>
  <c r="BD260" i="26"/>
  <c r="BD259" i="26"/>
  <c r="BD258" i="26"/>
  <c r="BD257" i="26"/>
  <c r="BD256" i="26"/>
  <c r="BD255" i="26"/>
  <c r="BD254" i="26"/>
  <c r="BD253" i="26"/>
  <c r="BD251" i="26"/>
  <c r="BD250" i="26"/>
  <c r="BD249" i="26"/>
  <c r="BD248" i="26"/>
  <c r="BD246" i="26"/>
  <c r="BD245" i="26"/>
  <c r="BD244" i="26"/>
  <c r="BD243" i="26"/>
  <c r="BD241" i="26"/>
  <c r="BD240" i="26"/>
  <c r="BD239" i="26"/>
  <c r="BD238" i="26"/>
  <c r="BD236" i="26"/>
  <c r="BD235" i="26"/>
  <c r="BD233" i="26"/>
  <c r="BD232" i="26"/>
  <c r="BD231" i="26"/>
  <c r="BD230" i="26"/>
  <c r="BD229" i="26"/>
  <c r="BD227" i="26"/>
  <c r="AQ289" i="26"/>
  <c r="AQ288" i="26"/>
  <c r="AQ287" i="26"/>
  <c r="AQ286" i="26"/>
  <c r="AQ284" i="26"/>
  <c r="AQ283" i="26"/>
  <c r="AQ281" i="26"/>
  <c r="AQ280" i="26"/>
  <c r="AQ279" i="26"/>
  <c r="AQ278" i="26"/>
  <c r="AQ277" i="26"/>
  <c r="AQ275" i="26"/>
  <c r="AQ274" i="26"/>
  <c r="AQ273" i="26"/>
  <c r="AQ272" i="26"/>
  <c r="AQ271" i="26"/>
  <c r="AQ269" i="26"/>
  <c r="AQ268" i="26"/>
  <c r="AQ267" i="26"/>
  <c r="AQ266" i="26"/>
  <c r="AQ265" i="26"/>
  <c r="AQ264" i="26"/>
  <c r="AQ263" i="26"/>
  <c r="AQ262" i="26"/>
  <c r="AQ260" i="26"/>
  <c r="AQ259" i="26"/>
  <c r="AQ258" i="26"/>
  <c r="AQ257" i="26"/>
  <c r="AQ256" i="26"/>
  <c r="AQ255" i="26"/>
  <c r="AQ254" i="26"/>
  <c r="AQ253" i="26"/>
  <c r="AQ251" i="26"/>
  <c r="AQ250" i="26"/>
  <c r="AQ249" i="26"/>
  <c r="AQ248" i="26"/>
  <c r="AQ246" i="26"/>
  <c r="AQ245" i="26"/>
  <c r="AQ244" i="26"/>
  <c r="AQ243" i="26"/>
  <c r="AQ241" i="26"/>
  <c r="AQ240" i="26"/>
  <c r="AQ239" i="26"/>
  <c r="AQ238" i="26"/>
  <c r="AQ236" i="26"/>
  <c r="AQ235" i="26"/>
  <c r="AQ233" i="26"/>
  <c r="AQ232" i="26"/>
  <c r="AQ231" i="26"/>
  <c r="AQ230" i="26"/>
  <c r="AQ229" i="26"/>
  <c r="AQ227" i="26"/>
  <c r="AD289" i="26"/>
  <c r="AD288" i="26"/>
  <c r="AD287" i="26"/>
  <c r="AD286" i="26"/>
  <c r="AD284" i="26"/>
  <c r="AD283" i="26"/>
  <c r="AD281" i="26"/>
  <c r="AD280" i="26"/>
  <c r="AD279" i="26"/>
  <c r="AD278" i="26"/>
  <c r="AD277" i="26"/>
  <c r="AD275" i="26"/>
  <c r="AD274" i="26"/>
  <c r="AD273" i="26"/>
  <c r="AD272" i="26"/>
  <c r="AD271" i="26"/>
  <c r="AD269" i="26"/>
  <c r="AD268" i="26"/>
  <c r="AD267" i="26"/>
  <c r="AD266" i="26"/>
  <c r="AD265" i="26"/>
  <c r="AD264" i="26"/>
  <c r="AD263" i="26"/>
  <c r="AD262" i="26"/>
  <c r="AD260" i="26"/>
  <c r="AD259" i="26"/>
  <c r="AD258" i="26"/>
  <c r="AD257" i="26"/>
  <c r="AD256" i="26"/>
  <c r="AD255" i="26"/>
  <c r="AD254" i="26"/>
  <c r="AD253" i="26"/>
  <c r="AD251" i="26"/>
  <c r="AD250" i="26"/>
  <c r="AD249" i="26"/>
  <c r="AD248" i="26"/>
  <c r="AD246" i="26"/>
  <c r="AD245" i="26"/>
  <c r="AD244" i="26"/>
  <c r="AD243" i="26"/>
  <c r="AD241" i="26"/>
  <c r="AD240" i="26"/>
  <c r="AD239" i="26"/>
  <c r="AD238" i="26"/>
  <c r="AD236" i="26"/>
  <c r="AD235" i="26"/>
  <c r="AD233" i="26"/>
  <c r="AD232" i="26"/>
  <c r="AD231" i="26"/>
  <c r="AD230" i="26"/>
  <c r="AD229" i="26"/>
  <c r="AD227" i="26"/>
  <c r="Q289" i="26"/>
  <c r="Q288" i="26"/>
  <c r="Q287" i="26"/>
  <c r="Q286" i="26"/>
  <c r="Q284" i="26"/>
  <c r="Q283" i="26"/>
  <c r="Q281" i="26"/>
  <c r="Q280" i="26"/>
  <c r="Q279" i="26"/>
  <c r="Q278" i="26"/>
  <c r="Q277" i="26"/>
  <c r="Q275" i="26"/>
  <c r="Q274" i="26"/>
  <c r="Q273" i="26"/>
  <c r="Q272" i="26"/>
  <c r="Q271" i="26"/>
  <c r="Q269" i="26"/>
  <c r="Q268" i="26"/>
  <c r="Q267" i="26"/>
  <c r="Q266" i="26"/>
  <c r="Q265" i="26"/>
  <c r="Q264" i="26"/>
  <c r="Q263" i="26"/>
  <c r="Q262" i="26"/>
  <c r="Q260" i="26"/>
  <c r="Q259" i="26"/>
  <c r="Q258" i="26"/>
  <c r="Q257" i="26"/>
  <c r="Q256" i="26"/>
  <c r="Q255" i="26"/>
  <c r="Q254" i="26"/>
  <c r="Q253" i="26"/>
  <c r="Q251" i="26"/>
  <c r="Q250" i="26"/>
  <c r="Q249" i="26"/>
  <c r="Q248" i="26"/>
  <c r="Q246" i="26"/>
  <c r="Q245" i="26"/>
  <c r="Q244" i="26"/>
  <c r="Q243" i="26"/>
  <c r="Q241" i="26"/>
  <c r="Q240" i="26"/>
  <c r="Q239" i="26"/>
  <c r="Q238" i="26"/>
  <c r="Q236" i="26"/>
  <c r="Q235" i="26"/>
  <c r="Q233" i="26"/>
  <c r="Q232" i="26"/>
  <c r="Q231" i="26"/>
  <c r="Q230" i="26"/>
  <c r="Q229" i="26"/>
  <c r="Q227" i="26"/>
  <c r="BZ289" i="26"/>
  <c r="BY289" i="26"/>
  <c r="BX289" i="26"/>
  <c r="BW289" i="26"/>
  <c r="BV289" i="26"/>
  <c r="BU289" i="26"/>
  <c r="BT289" i="26"/>
  <c r="BS289" i="26"/>
  <c r="BR289" i="26"/>
  <c r="BZ288" i="26"/>
  <c r="BY288" i="26"/>
  <c r="BX288" i="26"/>
  <c r="BW288" i="26"/>
  <c r="BV288" i="26"/>
  <c r="BU288" i="26"/>
  <c r="BT288" i="26"/>
  <c r="BS288" i="26"/>
  <c r="BR288" i="26"/>
  <c r="BZ287" i="26"/>
  <c r="BY287" i="26"/>
  <c r="BX287" i="26"/>
  <c r="BW287" i="26"/>
  <c r="BV287" i="26"/>
  <c r="BU287" i="26"/>
  <c r="BT287" i="26"/>
  <c r="BS287" i="26"/>
  <c r="BR287" i="26"/>
  <c r="BZ286" i="26"/>
  <c r="BY286" i="26"/>
  <c r="BX286" i="26"/>
  <c r="BW286" i="26"/>
  <c r="BV286" i="26"/>
  <c r="BU286" i="26"/>
  <c r="BT286" i="26"/>
  <c r="BS286" i="26"/>
  <c r="BR286" i="26"/>
  <c r="BZ284" i="26"/>
  <c r="BY284" i="26"/>
  <c r="BX284" i="26"/>
  <c r="BW284" i="26"/>
  <c r="BV284" i="26"/>
  <c r="BU284" i="26"/>
  <c r="BT284" i="26"/>
  <c r="BS284" i="26"/>
  <c r="BR284" i="26"/>
  <c r="BZ283" i="26"/>
  <c r="BY283" i="26"/>
  <c r="BX283" i="26"/>
  <c r="BW283" i="26"/>
  <c r="BV283" i="26"/>
  <c r="BU283" i="26"/>
  <c r="BT283" i="26"/>
  <c r="BS283" i="26"/>
  <c r="BR283" i="26"/>
  <c r="BZ281" i="26"/>
  <c r="BY281" i="26"/>
  <c r="BX281" i="26"/>
  <c r="BW281" i="26"/>
  <c r="BV281" i="26"/>
  <c r="BU281" i="26"/>
  <c r="BT281" i="26"/>
  <c r="BS281" i="26"/>
  <c r="BR281" i="26"/>
  <c r="BZ280" i="26"/>
  <c r="BY280" i="26"/>
  <c r="BX280" i="26"/>
  <c r="BW280" i="26"/>
  <c r="BV280" i="26"/>
  <c r="BU280" i="26"/>
  <c r="BT280" i="26"/>
  <c r="BS280" i="26"/>
  <c r="BR280" i="26"/>
  <c r="BZ279" i="26"/>
  <c r="BY279" i="26"/>
  <c r="BX279" i="26"/>
  <c r="BW279" i="26"/>
  <c r="BV279" i="26"/>
  <c r="BU279" i="26"/>
  <c r="BT279" i="26"/>
  <c r="BS279" i="26"/>
  <c r="BR279" i="26"/>
  <c r="BZ278" i="26"/>
  <c r="BY278" i="26"/>
  <c r="BX278" i="26"/>
  <c r="BW278" i="26"/>
  <c r="BV278" i="26"/>
  <c r="BU278" i="26"/>
  <c r="BT278" i="26"/>
  <c r="BS278" i="26"/>
  <c r="BR278" i="26"/>
  <c r="BZ277" i="26"/>
  <c r="BY277" i="26"/>
  <c r="BX277" i="26"/>
  <c r="BW277" i="26"/>
  <c r="BV277" i="26"/>
  <c r="BU277" i="26"/>
  <c r="BT277" i="26"/>
  <c r="BS277" i="26"/>
  <c r="BR277" i="26"/>
  <c r="BZ275" i="26"/>
  <c r="BY275" i="26"/>
  <c r="BX275" i="26"/>
  <c r="BW275" i="26"/>
  <c r="BV275" i="26"/>
  <c r="BU275" i="26"/>
  <c r="BT275" i="26"/>
  <c r="BS275" i="26"/>
  <c r="BR275" i="26"/>
  <c r="BZ274" i="26"/>
  <c r="BY274" i="26"/>
  <c r="BX274" i="26"/>
  <c r="BW274" i="26"/>
  <c r="BV274" i="26"/>
  <c r="BU274" i="26"/>
  <c r="BT274" i="26"/>
  <c r="BS274" i="26"/>
  <c r="BR274" i="26"/>
  <c r="BZ273" i="26"/>
  <c r="BY273" i="26"/>
  <c r="BX273" i="26"/>
  <c r="BW273" i="26"/>
  <c r="BV273" i="26"/>
  <c r="BU273" i="26"/>
  <c r="BT273" i="26"/>
  <c r="BS273" i="26"/>
  <c r="BR273" i="26"/>
  <c r="BZ272" i="26"/>
  <c r="BY272" i="26"/>
  <c r="BX272" i="26"/>
  <c r="BW272" i="26"/>
  <c r="BV272" i="26"/>
  <c r="BU272" i="26"/>
  <c r="BT272" i="26"/>
  <c r="BS272" i="26"/>
  <c r="BR272" i="26"/>
  <c r="BZ271" i="26"/>
  <c r="BY271" i="26"/>
  <c r="BX271" i="26"/>
  <c r="BW271" i="26"/>
  <c r="BV271" i="26"/>
  <c r="BU271" i="26"/>
  <c r="BT271" i="26"/>
  <c r="BS271" i="26"/>
  <c r="BR271" i="26"/>
  <c r="BZ270" i="26"/>
  <c r="BY270" i="26"/>
  <c r="BX270" i="26"/>
  <c r="BW270" i="26"/>
  <c r="BV270" i="26"/>
  <c r="BU270" i="26"/>
  <c r="BT270" i="26"/>
  <c r="BS270" i="26"/>
  <c r="BR270" i="26"/>
  <c r="BZ269" i="26"/>
  <c r="BY269" i="26"/>
  <c r="BX269" i="26"/>
  <c r="BW269" i="26"/>
  <c r="BV269" i="26"/>
  <c r="BU269" i="26"/>
  <c r="BT269" i="26"/>
  <c r="BS269" i="26"/>
  <c r="BR269" i="26"/>
  <c r="BZ268" i="26"/>
  <c r="BY268" i="26"/>
  <c r="BX268" i="26"/>
  <c r="BW268" i="26"/>
  <c r="BV268" i="26"/>
  <c r="BU268" i="26"/>
  <c r="BT268" i="26"/>
  <c r="BS268" i="26"/>
  <c r="BR268" i="26"/>
  <c r="BZ267" i="26"/>
  <c r="BY267" i="26"/>
  <c r="BX267" i="26"/>
  <c r="BW267" i="26"/>
  <c r="BV267" i="26"/>
  <c r="BU267" i="26"/>
  <c r="BT267" i="26"/>
  <c r="BS267" i="26"/>
  <c r="BR267" i="26"/>
  <c r="BZ266" i="26"/>
  <c r="BY266" i="26"/>
  <c r="BX266" i="26"/>
  <c r="BW266" i="26"/>
  <c r="BV266" i="26"/>
  <c r="BU266" i="26"/>
  <c r="BT266" i="26"/>
  <c r="BS266" i="26"/>
  <c r="BR266" i="26"/>
  <c r="BZ265" i="26"/>
  <c r="BY265" i="26"/>
  <c r="BX265" i="26"/>
  <c r="BW265" i="26"/>
  <c r="BV265" i="26"/>
  <c r="BU265" i="26"/>
  <c r="BT265" i="26"/>
  <c r="BS265" i="26"/>
  <c r="BR265" i="26"/>
  <c r="BZ264" i="26"/>
  <c r="BY264" i="26"/>
  <c r="BX264" i="26"/>
  <c r="BW264" i="26"/>
  <c r="BV264" i="26"/>
  <c r="BU264" i="26"/>
  <c r="BT264" i="26"/>
  <c r="BS264" i="26"/>
  <c r="BR264" i="26"/>
  <c r="BZ263" i="26"/>
  <c r="BY263" i="26"/>
  <c r="BX263" i="26"/>
  <c r="BW263" i="26"/>
  <c r="BV263" i="26"/>
  <c r="BU263" i="26"/>
  <c r="BT263" i="26"/>
  <c r="BS263" i="26"/>
  <c r="BR263" i="26"/>
  <c r="BZ262" i="26"/>
  <c r="BY262" i="26"/>
  <c r="BX262" i="26"/>
  <c r="BW262" i="26"/>
  <c r="BV262" i="26"/>
  <c r="BU262" i="26"/>
  <c r="BT262" i="26"/>
  <c r="BS262" i="26"/>
  <c r="BR262" i="26"/>
  <c r="BZ261" i="26"/>
  <c r="BY261" i="26"/>
  <c r="BX261" i="26"/>
  <c r="BW261" i="26"/>
  <c r="BV261" i="26"/>
  <c r="BU261" i="26"/>
  <c r="BT261" i="26"/>
  <c r="BS261" i="26"/>
  <c r="BR261" i="26"/>
  <c r="BM289" i="26"/>
  <c r="BL289" i="26"/>
  <c r="BK289" i="26"/>
  <c r="BJ289" i="26"/>
  <c r="BI289" i="26"/>
  <c r="BH289" i="26"/>
  <c r="BG289" i="26"/>
  <c r="BF289" i="26"/>
  <c r="BE289" i="26"/>
  <c r="BM288" i="26"/>
  <c r="BL288" i="26"/>
  <c r="BK288" i="26"/>
  <c r="BJ288" i="26"/>
  <c r="BI288" i="26"/>
  <c r="BH288" i="26"/>
  <c r="BG288" i="26"/>
  <c r="BF288" i="26"/>
  <c r="BE288" i="26"/>
  <c r="BM287" i="26"/>
  <c r="BL287" i="26"/>
  <c r="BK287" i="26"/>
  <c r="BJ287" i="26"/>
  <c r="BI287" i="26"/>
  <c r="BH287" i="26"/>
  <c r="BG287" i="26"/>
  <c r="BF287" i="26"/>
  <c r="BE287" i="26"/>
  <c r="BM286" i="26"/>
  <c r="BL286" i="26"/>
  <c r="BK286" i="26"/>
  <c r="BJ286" i="26"/>
  <c r="BI286" i="26"/>
  <c r="BH286" i="26"/>
  <c r="BG286" i="26"/>
  <c r="BF286" i="26"/>
  <c r="BE286" i="26"/>
  <c r="BM284" i="26"/>
  <c r="BL284" i="26"/>
  <c r="BK284" i="26"/>
  <c r="BJ284" i="26"/>
  <c r="BI284" i="26"/>
  <c r="BH284" i="26"/>
  <c r="BG284" i="26"/>
  <c r="BF284" i="26"/>
  <c r="BE284" i="26"/>
  <c r="BM283" i="26"/>
  <c r="BL283" i="26"/>
  <c r="BK283" i="26"/>
  <c r="BJ283" i="26"/>
  <c r="BI283" i="26"/>
  <c r="BH283" i="26"/>
  <c r="BG283" i="26"/>
  <c r="BF283" i="26"/>
  <c r="BE283" i="26"/>
  <c r="BM281" i="26"/>
  <c r="BL281" i="26"/>
  <c r="BK281" i="26"/>
  <c r="BJ281" i="26"/>
  <c r="BI281" i="26"/>
  <c r="BH281" i="26"/>
  <c r="BG281" i="26"/>
  <c r="BF281" i="26"/>
  <c r="BE281" i="26"/>
  <c r="BM280" i="26"/>
  <c r="BL280" i="26"/>
  <c r="BK280" i="26"/>
  <c r="BJ280" i="26"/>
  <c r="BI280" i="26"/>
  <c r="BH280" i="26"/>
  <c r="BG280" i="26"/>
  <c r="BF280" i="26"/>
  <c r="BE280" i="26"/>
  <c r="BM279" i="26"/>
  <c r="BL279" i="26"/>
  <c r="BK279" i="26"/>
  <c r="BJ279" i="26"/>
  <c r="BI279" i="26"/>
  <c r="BH279" i="26"/>
  <c r="BG279" i="26"/>
  <c r="BF279" i="26"/>
  <c r="BE279" i="26"/>
  <c r="BM278" i="26"/>
  <c r="BL278" i="26"/>
  <c r="BK278" i="26"/>
  <c r="BJ278" i="26"/>
  <c r="BI278" i="26"/>
  <c r="BH278" i="26"/>
  <c r="BG278" i="26"/>
  <c r="BF278" i="26"/>
  <c r="BE278" i="26"/>
  <c r="BM277" i="26"/>
  <c r="BL277" i="26"/>
  <c r="BK277" i="26"/>
  <c r="BJ277" i="26"/>
  <c r="BI277" i="26"/>
  <c r="BH277" i="26"/>
  <c r="BG277" i="26"/>
  <c r="BF277" i="26"/>
  <c r="BE277" i="26"/>
  <c r="BM275" i="26"/>
  <c r="BL275" i="26"/>
  <c r="BK275" i="26"/>
  <c r="BJ275" i="26"/>
  <c r="BI275" i="26"/>
  <c r="BH275" i="26"/>
  <c r="BG275" i="26"/>
  <c r="BF275" i="26"/>
  <c r="BE275" i="26"/>
  <c r="BM274" i="26"/>
  <c r="BL274" i="26"/>
  <c r="BK274" i="26"/>
  <c r="BJ274" i="26"/>
  <c r="BI274" i="26"/>
  <c r="BH274" i="26"/>
  <c r="BG274" i="26"/>
  <c r="BF274" i="26"/>
  <c r="BE274" i="26"/>
  <c r="BM273" i="26"/>
  <c r="BL273" i="26"/>
  <c r="BK273" i="26"/>
  <c r="BJ273" i="26"/>
  <c r="BI273" i="26"/>
  <c r="BH273" i="26"/>
  <c r="BG273" i="26"/>
  <c r="BF273" i="26"/>
  <c r="BE273" i="26"/>
  <c r="BM272" i="26"/>
  <c r="BL272" i="26"/>
  <c r="BK272" i="26"/>
  <c r="BJ272" i="26"/>
  <c r="BI272" i="26"/>
  <c r="BH272" i="26"/>
  <c r="BG272" i="26"/>
  <c r="BF272" i="26"/>
  <c r="BE272" i="26"/>
  <c r="BM271" i="26"/>
  <c r="BL271" i="26"/>
  <c r="BK271" i="26"/>
  <c r="BJ271" i="26"/>
  <c r="BI271" i="26"/>
  <c r="BH271" i="26"/>
  <c r="BG271" i="26"/>
  <c r="BF271" i="26"/>
  <c r="BE271" i="26"/>
  <c r="BM269" i="26"/>
  <c r="BL269" i="26"/>
  <c r="BK269" i="26"/>
  <c r="BJ269" i="26"/>
  <c r="BI269" i="26"/>
  <c r="BH269" i="26"/>
  <c r="BG269" i="26"/>
  <c r="BF269" i="26"/>
  <c r="BE269" i="26"/>
  <c r="BM268" i="26"/>
  <c r="BL268" i="26"/>
  <c r="BK268" i="26"/>
  <c r="BJ268" i="26"/>
  <c r="BI268" i="26"/>
  <c r="BH268" i="26"/>
  <c r="BG268" i="26"/>
  <c r="BF268" i="26"/>
  <c r="BE268" i="26"/>
  <c r="BM267" i="26"/>
  <c r="BL267" i="26"/>
  <c r="BK267" i="26"/>
  <c r="BJ267" i="26"/>
  <c r="BI267" i="26"/>
  <c r="BH267" i="26"/>
  <c r="BG267" i="26"/>
  <c r="BF267" i="26"/>
  <c r="BE267" i="26"/>
  <c r="BM266" i="26"/>
  <c r="BL266" i="26"/>
  <c r="BK266" i="26"/>
  <c r="BJ266" i="26"/>
  <c r="BI266" i="26"/>
  <c r="BH266" i="26"/>
  <c r="BG266" i="26"/>
  <c r="BF266" i="26"/>
  <c r="BE266" i="26"/>
  <c r="BM265" i="26"/>
  <c r="BL265" i="26"/>
  <c r="BK265" i="26"/>
  <c r="BJ265" i="26"/>
  <c r="BI265" i="26"/>
  <c r="BH265" i="26"/>
  <c r="BG265" i="26"/>
  <c r="BF265" i="26"/>
  <c r="BE265" i="26"/>
  <c r="BM264" i="26"/>
  <c r="BL264" i="26"/>
  <c r="BK264" i="26"/>
  <c r="BJ264" i="26"/>
  <c r="BI264" i="26"/>
  <c r="BH264" i="26"/>
  <c r="BG264" i="26"/>
  <c r="BF264" i="26"/>
  <c r="BE264" i="26"/>
  <c r="BM263" i="26"/>
  <c r="BL263" i="26"/>
  <c r="BK263" i="26"/>
  <c r="BJ263" i="26"/>
  <c r="BI263" i="26"/>
  <c r="BH263" i="26"/>
  <c r="BG263" i="26"/>
  <c r="BF263" i="26"/>
  <c r="BE263" i="26"/>
  <c r="BM262" i="26"/>
  <c r="BL262" i="26"/>
  <c r="BK262" i="26"/>
  <c r="BJ262" i="26"/>
  <c r="BI262" i="26"/>
  <c r="BH262" i="26"/>
  <c r="BG262" i="26"/>
  <c r="BF262" i="26"/>
  <c r="BE262" i="26"/>
  <c r="AZ289" i="26"/>
  <c r="AY289" i="26"/>
  <c r="AX289" i="26"/>
  <c r="AW289" i="26"/>
  <c r="AV289" i="26"/>
  <c r="AU289" i="26"/>
  <c r="AT289" i="26"/>
  <c r="AS289" i="26"/>
  <c r="AR289" i="26"/>
  <c r="AZ288" i="26"/>
  <c r="AY288" i="26"/>
  <c r="AX288" i="26"/>
  <c r="AW288" i="26"/>
  <c r="AV288" i="26"/>
  <c r="AU288" i="26"/>
  <c r="AT288" i="26"/>
  <c r="AS288" i="26"/>
  <c r="AR288" i="26"/>
  <c r="AZ287" i="26"/>
  <c r="AY287" i="26"/>
  <c r="AX287" i="26"/>
  <c r="AW287" i="26"/>
  <c r="AV287" i="26"/>
  <c r="AU287" i="26"/>
  <c r="AT287" i="26"/>
  <c r="AS287" i="26"/>
  <c r="AR287" i="26"/>
  <c r="AZ286" i="26"/>
  <c r="AY286" i="26"/>
  <c r="AX286" i="26"/>
  <c r="AW286" i="26"/>
  <c r="AV286" i="26"/>
  <c r="AU286" i="26"/>
  <c r="AT286" i="26"/>
  <c r="AS286" i="26"/>
  <c r="AR286" i="26"/>
  <c r="AZ284" i="26"/>
  <c r="AY284" i="26"/>
  <c r="AX284" i="26"/>
  <c r="AW284" i="26"/>
  <c r="AV284" i="26"/>
  <c r="AU284" i="26"/>
  <c r="AT284" i="26"/>
  <c r="AS284" i="26"/>
  <c r="AR284" i="26"/>
  <c r="AZ283" i="26"/>
  <c r="AY283" i="26"/>
  <c r="AX283" i="26"/>
  <c r="AW283" i="26"/>
  <c r="AV283" i="26"/>
  <c r="AU283" i="26"/>
  <c r="AT283" i="26"/>
  <c r="AS283" i="26"/>
  <c r="AR283" i="26"/>
  <c r="AZ281" i="26"/>
  <c r="AY281" i="26"/>
  <c r="AX281" i="26"/>
  <c r="AW281" i="26"/>
  <c r="AV281" i="26"/>
  <c r="AU281" i="26"/>
  <c r="AT281" i="26"/>
  <c r="AS281" i="26"/>
  <c r="AR281" i="26"/>
  <c r="AZ280" i="26"/>
  <c r="AY280" i="26"/>
  <c r="AX280" i="26"/>
  <c r="AW280" i="26"/>
  <c r="AV280" i="26"/>
  <c r="AU280" i="26"/>
  <c r="AT280" i="26"/>
  <c r="AS280" i="26"/>
  <c r="AR280" i="26"/>
  <c r="AZ279" i="26"/>
  <c r="AY279" i="26"/>
  <c r="AX279" i="26"/>
  <c r="AW279" i="26"/>
  <c r="AV279" i="26"/>
  <c r="AU279" i="26"/>
  <c r="AT279" i="26"/>
  <c r="AS279" i="26"/>
  <c r="AR279" i="26"/>
  <c r="AZ278" i="26"/>
  <c r="AY278" i="26"/>
  <c r="AX278" i="26"/>
  <c r="AW278" i="26"/>
  <c r="AV278" i="26"/>
  <c r="AU278" i="26"/>
  <c r="AT278" i="26"/>
  <c r="AS278" i="26"/>
  <c r="AR278" i="26"/>
  <c r="AZ277" i="26"/>
  <c r="AY277" i="26"/>
  <c r="AX277" i="26"/>
  <c r="AW277" i="26"/>
  <c r="AV277" i="26"/>
  <c r="AU277" i="26"/>
  <c r="AT277" i="26"/>
  <c r="AS277" i="26"/>
  <c r="AR277" i="26"/>
  <c r="AZ275" i="26"/>
  <c r="AY275" i="26"/>
  <c r="AX275" i="26"/>
  <c r="AW275" i="26"/>
  <c r="AV275" i="26"/>
  <c r="AU275" i="26"/>
  <c r="AT275" i="26"/>
  <c r="AS275" i="26"/>
  <c r="AR275" i="26"/>
  <c r="AZ274" i="26"/>
  <c r="AY274" i="26"/>
  <c r="AX274" i="26"/>
  <c r="AW274" i="26"/>
  <c r="AV274" i="26"/>
  <c r="AU274" i="26"/>
  <c r="AT274" i="26"/>
  <c r="AS274" i="26"/>
  <c r="AR274" i="26"/>
  <c r="AZ273" i="26"/>
  <c r="AY273" i="26"/>
  <c r="AX273" i="26"/>
  <c r="AW273" i="26"/>
  <c r="AV273" i="26"/>
  <c r="AU273" i="26"/>
  <c r="AT273" i="26"/>
  <c r="AS273" i="26"/>
  <c r="AR273" i="26"/>
  <c r="AZ272" i="26"/>
  <c r="AY272" i="26"/>
  <c r="AX272" i="26"/>
  <c r="AW272" i="26"/>
  <c r="AV272" i="26"/>
  <c r="AU272" i="26"/>
  <c r="AT272" i="26"/>
  <c r="AS272" i="26"/>
  <c r="AR272" i="26"/>
  <c r="AZ271" i="26"/>
  <c r="AY271" i="26"/>
  <c r="AX271" i="26"/>
  <c r="AW271" i="26"/>
  <c r="AV271" i="26"/>
  <c r="AU271" i="26"/>
  <c r="AT271" i="26"/>
  <c r="AS271" i="26"/>
  <c r="AR271" i="26"/>
  <c r="AZ269" i="26"/>
  <c r="AY269" i="26"/>
  <c r="AX269" i="26"/>
  <c r="AW269" i="26"/>
  <c r="AV269" i="26"/>
  <c r="AU269" i="26"/>
  <c r="AT269" i="26"/>
  <c r="AS269" i="26"/>
  <c r="AR269" i="26"/>
  <c r="AZ268" i="26"/>
  <c r="AY268" i="26"/>
  <c r="AX268" i="26"/>
  <c r="AW268" i="26"/>
  <c r="AV268" i="26"/>
  <c r="AU268" i="26"/>
  <c r="AT268" i="26"/>
  <c r="AS268" i="26"/>
  <c r="AR268" i="26"/>
  <c r="AZ267" i="26"/>
  <c r="AY267" i="26"/>
  <c r="AX267" i="26"/>
  <c r="AW267" i="26"/>
  <c r="AV267" i="26"/>
  <c r="AU267" i="26"/>
  <c r="AT267" i="26"/>
  <c r="AS267" i="26"/>
  <c r="AR267" i="26"/>
  <c r="AZ266" i="26"/>
  <c r="AY266" i="26"/>
  <c r="AX266" i="26"/>
  <c r="AW266" i="26"/>
  <c r="AV266" i="26"/>
  <c r="AU266" i="26"/>
  <c r="AT266" i="26"/>
  <c r="AS266" i="26"/>
  <c r="AR266" i="26"/>
  <c r="AZ265" i="26"/>
  <c r="AY265" i="26"/>
  <c r="AX265" i="26"/>
  <c r="AW265" i="26"/>
  <c r="AV265" i="26"/>
  <c r="AU265" i="26"/>
  <c r="AT265" i="26"/>
  <c r="AS265" i="26"/>
  <c r="AR265" i="26"/>
  <c r="AZ264" i="26"/>
  <c r="AY264" i="26"/>
  <c r="AX264" i="26"/>
  <c r="AW264" i="26"/>
  <c r="AV264" i="26"/>
  <c r="AU264" i="26"/>
  <c r="AT264" i="26"/>
  <c r="AS264" i="26"/>
  <c r="AR264" i="26"/>
  <c r="AZ263" i="26"/>
  <c r="AY263" i="26"/>
  <c r="AX263" i="26"/>
  <c r="AW263" i="26"/>
  <c r="AV263" i="26"/>
  <c r="AU263" i="26"/>
  <c r="AT263" i="26"/>
  <c r="AS263" i="26"/>
  <c r="AR263" i="26"/>
  <c r="AZ262" i="26"/>
  <c r="AY262" i="26"/>
  <c r="AX262" i="26"/>
  <c r="AW262" i="26"/>
  <c r="AV262" i="26"/>
  <c r="AU262" i="26"/>
  <c r="AT262" i="26"/>
  <c r="AS262" i="26"/>
  <c r="AR262" i="26"/>
  <c r="AM289" i="26"/>
  <c r="AL289" i="26"/>
  <c r="AK289" i="26"/>
  <c r="AJ289" i="26"/>
  <c r="AI289" i="26"/>
  <c r="AH289" i="26"/>
  <c r="AG289" i="26"/>
  <c r="AF289" i="26"/>
  <c r="AE289" i="26"/>
  <c r="AM288" i="26"/>
  <c r="AL288" i="26"/>
  <c r="AK288" i="26"/>
  <c r="AJ288" i="26"/>
  <c r="AI288" i="26"/>
  <c r="AH288" i="26"/>
  <c r="AG288" i="26"/>
  <c r="AF288" i="26"/>
  <c r="AE288" i="26"/>
  <c r="AM287" i="26"/>
  <c r="AL287" i="26"/>
  <c r="AK287" i="26"/>
  <c r="AJ287" i="26"/>
  <c r="AI287" i="26"/>
  <c r="AH287" i="26"/>
  <c r="AG287" i="26"/>
  <c r="AF287" i="26"/>
  <c r="AE287" i="26"/>
  <c r="AM286" i="26"/>
  <c r="AL286" i="26"/>
  <c r="AK286" i="26"/>
  <c r="AJ286" i="26"/>
  <c r="AI286" i="26"/>
  <c r="AH286" i="26"/>
  <c r="AG286" i="26"/>
  <c r="AF286" i="26"/>
  <c r="AE286" i="26"/>
  <c r="AM284" i="26"/>
  <c r="AL284" i="26"/>
  <c r="AK284" i="26"/>
  <c r="AJ284" i="26"/>
  <c r="AI284" i="26"/>
  <c r="AH284" i="26"/>
  <c r="AG284" i="26"/>
  <c r="AF284" i="26"/>
  <c r="AE284" i="26"/>
  <c r="AM283" i="26"/>
  <c r="AL283" i="26"/>
  <c r="AK283" i="26"/>
  <c r="AJ283" i="26"/>
  <c r="AI283" i="26"/>
  <c r="AH283" i="26"/>
  <c r="AG283" i="26"/>
  <c r="AF283" i="26"/>
  <c r="AE283" i="26"/>
  <c r="AM281" i="26"/>
  <c r="AL281" i="26"/>
  <c r="AK281" i="26"/>
  <c r="AJ281" i="26"/>
  <c r="AI281" i="26"/>
  <c r="AH281" i="26"/>
  <c r="AG281" i="26"/>
  <c r="AF281" i="26"/>
  <c r="AE281" i="26"/>
  <c r="AM280" i="26"/>
  <c r="AL280" i="26"/>
  <c r="AK280" i="26"/>
  <c r="AJ280" i="26"/>
  <c r="AI280" i="26"/>
  <c r="AH280" i="26"/>
  <c r="AG280" i="26"/>
  <c r="AF280" i="26"/>
  <c r="AE280" i="26"/>
  <c r="AM279" i="26"/>
  <c r="AL279" i="26"/>
  <c r="AK279" i="26"/>
  <c r="AJ279" i="26"/>
  <c r="AI279" i="26"/>
  <c r="AH279" i="26"/>
  <c r="AG279" i="26"/>
  <c r="AF279" i="26"/>
  <c r="AE279" i="26"/>
  <c r="AM278" i="26"/>
  <c r="AL278" i="26"/>
  <c r="AK278" i="26"/>
  <c r="AJ278" i="26"/>
  <c r="AI278" i="26"/>
  <c r="AH278" i="26"/>
  <c r="AG278" i="26"/>
  <c r="AF278" i="26"/>
  <c r="AE278" i="26"/>
  <c r="AM277" i="26"/>
  <c r="AL277" i="26"/>
  <c r="AK277" i="26"/>
  <c r="AJ277" i="26"/>
  <c r="AI277" i="26"/>
  <c r="AH277" i="26"/>
  <c r="AG277" i="26"/>
  <c r="AF277" i="26"/>
  <c r="AE277" i="26"/>
  <c r="AM275" i="26"/>
  <c r="AL275" i="26"/>
  <c r="AK275" i="26"/>
  <c r="AJ275" i="26"/>
  <c r="AI275" i="26"/>
  <c r="AH275" i="26"/>
  <c r="AG275" i="26"/>
  <c r="AF275" i="26"/>
  <c r="AE275" i="26"/>
  <c r="AM274" i="26"/>
  <c r="AL274" i="26"/>
  <c r="AK274" i="26"/>
  <c r="AJ274" i="26"/>
  <c r="AI274" i="26"/>
  <c r="AH274" i="26"/>
  <c r="AG274" i="26"/>
  <c r="AF274" i="26"/>
  <c r="AE274" i="26"/>
  <c r="AM273" i="26"/>
  <c r="AL273" i="26"/>
  <c r="AK273" i="26"/>
  <c r="AJ273" i="26"/>
  <c r="AI273" i="26"/>
  <c r="AH273" i="26"/>
  <c r="AG273" i="26"/>
  <c r="AF273" i="26"/>
  <c r="AE273" i="26"/>
  <c r="AM272" i="26"/>
  <c r="AL272" i="26"/>
  <c r="AK272" i="26"/>
  <c r="AJ272" i="26"/>
  <c r="AI272" i="26"/>
  <c r="AH272" i="26"/>
  <c r="AG272" i="26"/>
  <c r="AF272" i="26"/>
  <c r="AE272" i="26"/>
  <c r="AM271" i="26"/>
  <c r="AL271" i="26"/>
  <c r="AK271" i="26"/>
  <c r="AJ271" i="26"/>
  <c r="AI271" i="26"/>
  <c r="AH271" i="26"/>
  <c r="AG271" i="26"/>
  <c r="AF271" i="26"/>
  <c r="AE271" i="26"/>
  <c r="AM269" i="26"/>
  <c r="AL269" i="26"/>
  <c r="AK269" i="26"/>
  <c r="AJ269" i="26"/>
  <c r="AI269" i="26"/>
  <c r="AH269" i="26"/>
  <c r="AG269" i="26"/>
  <c r="AF269" i="26"/>
  <c r="AE269" i="26"/>
  <c r="AM268" i="26"/>
  <c r="AL268" i="26"/>
  <c r="AK268" i="26"/>
  <c r="AJ268" i="26"/>
  <c r="AI268" i="26"/>
  <c r="AH268" i="26"/>
  <c r="AG268" i="26"/>
  <c r="AF268" i="26"/>
  <c r="AE268" i="26"/>
  <c r="AM267" i="26"/>
  <c r="AL267" i="26"/>
  <c r="AK267" i="26"/>
  <c r="AJ267" i="26"/>
  <c r="AI267" i="26"/>
  <c r="AH267" i="26"/>
  <c r="AG267" i="26"/>
  <c r="AF267" i="26"/>
  <c r="AE267" i="26"/>
  <c r="AM266" i="26"/>
  <c r="AL266" i="26"/>
  <c r="AK266" i="26"/>
  <c r="AJ266" i="26"/>
  <c r="AI266" i="26"/>
  <c r="AH266" i="26"/>
  <c r="AG266" i="26"/>
  <c r="AF266" i="26"/>
  <c r="AE266" i="26"/>
  <c r="AM265" i="26"/>
  <c r="AL265" i="26"/>
  <c r="AK265" i="26"/>
  <c r="AJ265" i="26"/>
  <c r="AI265" i="26"/>
  <c r="AH265" i="26"/>
  <c r="AG265" i="26"/>
  <c r="AF265" i="26"/>
  <c r="AE265" i="26"/>
  <c r="AM264" i="26"/>
  <c r="AL264" i="26"/>
  <c r="AK264" i="26"/>
  <c r="AJ264" i="26"/>
  <c r="AI264" i="26"/>
  <c r="AH264" i="26"/>
  <c r="AG264" i="26"/>
  <c r="AF264" i="26"/>
  <c r="AE264" i="26"/>
  <c r="AM263" i="26"/>
  <c r="AL263" i="26"/>
  <c r="AK263" i="26"/>
  <c r="AJ263" i="26"/>
  <c r="AI263" i="26"/>
  <c r="AH263" i="26"/>
  <c r="AG263" i="26"/>
  <c r="AF263" i="26"/>
  <c r="AE263" i="26"/>
  <c r="AM262" i="26"/>
  <c r="AL262" i="26"/>
  <c r="AK262" i="26"/>
  <c r="AJ262" i="26"/>
  <c r="AI262" i="26"/>
  <c r="AH262" i="26"/>
  <c r="AG262" i="26"/>
  <c r="AF262" i="26"/>
  <c r="AE262" i="26"/>
  <c r="Z289" i="26"/>
  <c r="Y289" i="26"/>
  <c r="X289" i="26"/>
  <c r="W289" i="26"/>
  <c r="V289" i="26"/>
  <c r="U289" i="26"/>
  <c r="T289" i="26"/>
  <c r="S289" i="26"/>
  <c r="R289" i="26"/>
  <c r="Z288" i="26"/>
  <c r="Y288" i="26"/>
  <c r="X288" i="26"/>
  <c r="W288" i="26"/>
  <c r="V288" i="26"/>
  <c r="U288" i="26"/>
  <c r="T288" i="26"/>
  <c r="S288" i="26"/>
  <c r="R288" i="26"/>
  <c r="Z287" i="26"/>
  <c r="Y287" i="26"/>
  <c r="X287" i="26"/>
  <c r="W287" i="26"/>
  <c r="V287" i="26"/>
  <c r="U287" i="26"/>
  <c r="T287" i="26"/>
  <c r="S287" i="26"/>
  <c r="R287" i="26"/>
  <c r="Z286" i="26"/>
  <c r="Y286" i="26"/>
  <c r="X286" i="26"/>
  <c r="W286" i="26"/>
  <c r="V286" i="26"/>
  <c r="U286" i="26"/>
  <c r="T286" i="26"/>
  <c r="S286" i="26"/>
  <c r="R286" i="26"/>
  <c r="Z284" i="26"/>
  <c r="Y284" i="26"/>
  <c r="X284" i="26"/>
  <c r="W284" i="26"/>
  <c r="V284" i="26"/>
  <c r="U284" i="26"/>
  <c r="T284" i="26"/>
  <c r="S284" i="26"/>
  <c r="R284" i="26"/>
  <c r="Z283" i="26"/>
  <c r="Y283" i="26"/>
  <c r="X283" i="26"/>
  <c r="W283" i="26"/>
  <c r="V283" i="26"/>
  <c r="U283" i="26"/>
  <c r="T283" i="26"/>
  <c r="S283" i="26"/>
  <c r="R283" i="26"/>
  <c r="Z281" i="26"/>
  <c r="Y281" i="26"/>
  <c r="X281" i="26"/>
  <c r="W281" i="26"/>
  <c r="V281" i="26"/>
  <c r="U281" i="26"/>
  <c r="T281" i="26"/>
  <c r="S281" i="26"/>
  <c r="R281" i="26"/>
  <c r="Z280" i="26"/>
  <c r="Y280" i="26"/>
  <c r="X280" i="26"/>
  <c r="W280" i="26"/>
  <c r="V280" i="26"/>
  <c r="U280" i="26"/>
  <c r="T280" i="26"/>
  <c r="S280" i="26"/>
  <c r="R280" i="26"/>
  <c r="Z279" i="26"/>
  <c r="Y279" i="26"/>
  <c r="X279" i="26"/>
  <c r="W279" i="26"/>
  <c r="V279" i="26"/>
  <c r="U279" i="26"/>
  <c r="T279" i="26"/>
  <c r="S279" i="26"/>
  <c r="R279" i="26"/>
  <c r="Z278" i="26"/>
  <c r="Y278" i="26"/>
  <c r="X278" i="26"/>
  <c r="W278" i="26"/>
  <c r="V278" i="26"/>
  <c r="U278" i="26"/>
  <c r="T278" i="26"/>
  <c r="S278" i="26"/>
  <c r="R278" i="26"/>
  <c r="Z277" i="26"/>
  <c r="Y277" i="26"/>
  <c r="X277" i="26"/>
  <c r="W277" i="26"/>
  <c r="V277" i="26"/>
  <c r="U277" i="26"/>
  <c r="T277" i="26"/>
  <c r="S277" i="26"/>
  <c r="R277" i="26"/>
  <c r="Z275" i="26"/>
  <c r="Y275" i="26"/>
  <c r="X275" i="26"/>
  <c r="W275" i="26"/>
  <c r="V275" i="26"/>
  <c r="U275" i="26"/>
  <c r="T275" i="26"/>
  <c r="S275" i="26"/>
  <c r="R275" i="26"/>
  <c r="Z274" i="26"/>
  <c r="Y274" i="26"/>
  <c r="X274" i="26"/>
  <c r="W274" i="26"/>
  <c r="V274" i="26"/>
  <c r="U274" i="26"/>
  <c r="T274" i="26"/>
  <c r="S274" i="26"/>
  <c r="R274" i="26"/>
  <c r="Z273" i="26"/>
  <c r="Y273" i="26"/>
  <c r="X273" i="26"/>
  <c r="W273" i="26"/>
  <c r="V273" i="26"/>
  <c r="U273" i="26"/>
  <c r="T273" i="26"/>
  <c r="S273" i="26"/>
  <c r="R273" i="26"/>
  <c r="Z272" i="26"/>
  <c r="Y272" i="26"/>
  <c r="X272" i="26"/>
  <c r="W272" i="26"/>
  <c r="V272" i="26"/>
  <c r="U272" i="26"/>
  <c r="T272" i="26"/>
  <c r="S272" i="26"/>
  <c r="R272" i="26"/>
  <c r="Z271" i="26"/>
  <c r="Y271" i="26"/>
  <c r="X271" i="26"/>
  <c r="W271" i="26"/>
  <c r="V271" i="26"/>
  <c r="U271" i="26"/>
  <c r="T271" i="26"/>
  <c r="S271" i="26"/>
  <c r="R271" i="26"/>
  <c r="Z269" i="26"/>
  <c r="Y269" i="26"/>
  <c r="X269" i="26"/>
  <c r="W269" i="26"/>
  <c r="V269" i="26"/>
  <c r="U269" i="26"/>
  <c r="T269" i="26"/>
  <c r="S269" i="26"/>
  <c r="R269" i="26"/>
  <c r="Z268" i="26"/>
  <c r="Y268" i="26"/>
  <c r="X268" i="26"/>
  <c r="W268" i="26"/>
  <c r="V268" i="26"/>
  <c r="U268" i="26"/>
  <c r="T268" i="26"/>
  <c r="S268" i="26"/>
  <c r="R268" i="26"/>
  <c r="Z267" i="26"/>
  <c r="Y267" i="26"/>
  <c r="X267" i="26"/>
  <c r="W267" i="26"/>
  <c r="V267" i="26"/>
  <c r="U267" i="26"/>
  <c r="T267" i="26"/>
  <c r="S267" i="26"/>
  <c r="R267" i="26"/>
  <c r="Z266" i="26"/>
  <c r="Y266" i="26"/>
  <c r="X266" i="26"/>
  <c r="W266" i="26"/>
  <c r="V266" i="26"/>
  <c r="U266" i="26"/>
  <c r="T266" i="26"/>
  <c r="S266" i="26"/>
  <c r="R266" i="26"/>
  <c r="Z265" i="26"/>
  <c r="Y265" i="26"/>
  <c r="X265" i="26"/>
  <c r="W265" i="26"/>
  <c r="V265" i="26"/>
  <c r="U265" i="26"/>
  <c r="T265" i="26"/>
  <c r="S265" i="26"/>
  <c r="R265" i="26"/>
  <c r="Z264" i="26"/>
  <c r="Y264" i="26"/>
  <c r="X264" i="26"/>
  <c r="W264" i="26"/>
  <c r="V264" i="26"/>
  <c r="U264" i="26"/>
  <c r="T264" i="26"/>
  <c r="S264" i="26"/>
  <c r="R264" i="26"/>
  <c r="Z263" i="26"/>
  <c r="Y263" i="26"/>
  <c r="X263" i="26"/>
  <c r="W263" i="26"/>
  <c r="V263" i="26"/>
  <c r="U263" i="26"/>
  <c r="T263" i="26"/>
  <c r="S263" i="26"/>
  <c r="R263" i="26"/>
  <c r="Z262" i="26"/>
  <c r="Y262" i="26"/>
  <c r="X262" i="26"/>
  <c r="W262" i="26"/>
  <c r="V262" i="26"/>
  <c r="U262" i="26"/>
  <c r="T262" i="26"/>
  <c r="S262" i="26"/>
  <c r="R262" i="26"/>
  <c r="M289" i="26"/>
  <c r="L289" i="26"/>
  <c r="K289" i="26"/>
  <c r="J289" i="26"/>
  <c r="I289" i="26"/>
  <c r="H289" i="26"/>
  <c r="G289" i="26"/>
  <c r="F289" i="26"/>
  <c r="E289" i="26"/>
  <c r="D289" i="26"/>
  <c r="C289" i="26"/>
  <c r="M288" i="26"/>
  <c r="L288" i="26"/>
  <c r="K288" i="26"/>
  <c r="J288" i="26"/>
  <c r="I288" i="26"/>
  <c r="H288" i="26"/>
  <c r="G288" i="26"/>
  <c r="F288" i="26"/>
  <c r="E288" i="26"/>
  <c r="D288" i="26"/>
  <c r="C288" i="26"/>
  <c r="M287" i="26"/>
  <c r="L287" i="26"/>
  <c r="K287" i="26"/>
  <c r="J287" i="26"/>
  <c r="I287" i="26"/>
  <c r="H287" i="26"/>
  <c r="G287" i="26"/>
  <c r="F287" i="26"/>
  <c r="E287" i="26"/>
  <c r="D287" i="26"/>
  <c r="C287" i="26"/>
  <c r="M286" i="26"/>
  <c r="L286" i="26"/>
  <c r="K286" i="26"/>
  <c r="J286" i="26"/>
  <c r="I286" i="26"/>
  <c r="H286" i="26"/>
  <c r="G286" i="26"/>
  <c r="F286" i="26"/>
  <c r="E286" i="26"/>
  <c r="D286" i="26"/>
  <c r="C286" i="26"/>
  <c r="D285" i="26"/>
  <c r="M284" i="26"/>
  <c r="L284" i="26"/>
  <c r="K284" i="26"/>
  <c r="J284" i="26"/>
  <c r="I284" i="26"/>
  <c r="H284" i="26"/>
  <c r="G284" i="26"/>
  <c r="F284" i="26"/>
  <c r="E284" i="26"/>
  <c r="D284" i="26"/>
  <c r="C284" i="26"/>
  <c r="M283" i="26"/>
  <c r="L283" i="26"/>
  <c r="K283" i="26"/>
  <c r="J283" i="26"/>
  <c r="I283" i="26"/>
  <c r="H283" i="26"/>
  <c r="G283" i="26"/>
  <c r="F283" i="26"/>
  <c r="E283" i="26"/>
  <c r="D283" i="26"/>
  <c r="C283" i="26"/>
  <c r="D282" i="26"/>
  <c r="M281" i="26"/>
  <c r="L281" i="26"/>
  <c r="K281" i="26"/>
  <c r="J281" i="26"/>
  <c r="I281" i="26"/>
  <c r="H281" i="26"/>
  <c r="G281" i="26"/>
  <c r="F281" i="26"/>
  <c r="E281" i="26"/>
  <c r="D281" i="26"/>
  <c r="C281" i="26"/>
  <c r="M280" i="26"/>
  <c r="L280" i="26"/>
  <c r="K280" i="26"/>
  <c r="J280" i="26"/>
  <c r="I280" i="26"/>
  <c r="H280" i="26"/>
  <c r="G280" i="26"/>
  <c r="F280" i="26"/>
  <c r="E280" i="26"/>
  <c r="D280" i="26"/>
  <c r="C280" i="26"/>
  <c r="M279" i="26"/>
  <c r="L279" i="26"/>
  <c r="K279" i="26"/>
  <c r="J279" i="26"/>
  <c r="I279" i="26"/>
  <c r="H279" i="26"/>
  <c r="G279" i="26"/>
  <c r="F279" i="26"/>
  <c r="E279" i="26"/>
  <c r="D279" i="26"/>
  <c r="C279" i="26"/>
  <c r="M278" i="26"/>
  <c r="L278" i="26"/>
  <c r="K278" i="26"/>
  <c r="J278" i="26"/>
  <c r="I278" i="26"/>
  <c r="H278" i="26"/>
  <c r="G278" i="26"/>
  <c r="F278" i="26"/>
  <c r="E278" i="26"/>
  <c r="D278" i="26"/>
  <c r="C278" i="26"/>
  <c r="M277" i="26"/>
  <c r="L277" i="26"/>
  <c r="K277" i="26"/>
  <c r="J277" i="26"/>
  <c r="I277" i="26"/>
  <c r="H277" i="26"/>
  <c r="G277" i="26"/>
  <c r="F277" i="26"/>
  <c r="E277" i="26"/>
  <c r="D277" i="26"/>
  <c r="C277" i="26"/>
  <c r="D276" i="26"/>
  <c r="M275" i="26"/>
  <c r="L275" i="26"/>
  <c r="K275" i="26"/>
  <c r="J275" i="26"/>
  <c r="I275" i="26"/>
  <c r="H275" i="26"/>
  <c r="G275" i="26"/>
  <c r="F275" i="26"/>
  <c r="E275" i="26"/>
  <c r="D275" i="26"/>
  <c r="C275" i="26"/>
  <c r="M274" i="26"/>
  <c r="L274" i="26"/>
  <c r="K274" i="26"/>
  <c r="J274" i="26"/>
  <c r="I274" i="26"/>
  <c r="H274" i="26"/>
  <c r="G274" i="26"/>
  <c r="F274" i="26"/>
  <c r="E274" i="26"/>
  <c r="D274" i="26"/>
  <c r="C274" i="26"/>
  <c r="M273" i="26"/>
  <c r="L273" i="26"/>
  <c r="K273" i="26"/>
  <c r="J273" i="26"/>
  <c r="I273" i="26"/>
  <c r="H273" i="26"/>
  <c r="G273" i="26"/>
  <c r="F273" i="26"/>
  <c r="E273" i="26"/>
  <c r="D273" i="26"/>
  <c r="C273" i="26"/>
  <c r="M272" i="26"/>
  <c r="L272" i="26"/>
  <c r="K272" i="26"/>
  <c r="J272" i="26"/>
  <c r="I272" i="26"/>
  <c r="H272" i="26"/>
  <c r="G272" i="26"/>
  <c r="F272" i="26"/>
  <c r="E272" i="26"/>
  <c r="D272" i="26"/>
  <c r="C272" i="26"/>
  <c r="M271" i="26"/>
  <c r="L271" i="26"/>
  <c r="K271" i="26"/>
  <c r="J271" i="26"/>
  <c r="I271" i="26"/>
  <c r="H271" i="26"/>
  <c r="G271" i="26"/>
  <c r="F271" i="26"/>
  <c r="E271" i="26"/>
  <c r="D271" i="26"/>
  <c r="C271" i="26"/>
  <c r="D270" i="26"/>
  <c r="M269" i="26"/>
  <c r="L269" i="26"/>
  <c r="K269" i="26"/>
  <c r="J269" i="26"/>
  <c r="I269" i="26"/>
  <c r="H269" i="26"/>
  <c r="G269" i="26"/>
  <c r="F269" i="26"/>
  <c r="E269" i="26"/>
  <c r="D269" i="26"/>
  <c r="C269" i="26"/>
  <c r="M268" i="26"/>
  <c r="L268" i="26"/>
  <c r="K268" i="26"/>
  <c r="J268" i="26"/>
  <c r="I268" i="26"/>
  <c r="H268" i="26"/>
  <c r="G268" i="26"/>
  <c r="F268" i="26"/>
  <c r="E268" i="26"/>
  <c r="D268" i="26"/>
  <c r="C268" i="26"/>
  <c r="M267" i="26"/>
  <c r="L267" i="26"/>
  <c r="K267" i="26"/>
  <c r="J267" i="26"/>
  <c r="I267" i="26"/>
  <c r="H267" i="26"/>
  <c r="G267" i="26"/>
  <c r="F267" i="26"/>
  <c r="E267" i="26"/>
  <c r="D267" i="26"/>
  <c r="C267" i="26"/>
  <c r="M266" i="26"/>
  <c r="L266" i="26"/>
  <c r="K266" i="26"/>
  <c r="J266" i="26"/>
  <c r="I266" i="26"/>
  <c r="H266" i="26"/>
  <c r="G266" i="26"/>
  <c r="F266" i="26"/>
  <c r="E266" i="26"/>
  <c r="D266" i="26"/>
  <c r="C266" i="26"/>
  <c r="M265" i="26"/>
  <c r="L265" i="26"/>
  <c r="K265" i="26"/>
  <c r="J265" i="26"/>
  <c r="I265" i="26"/>
  <c r="H265" i="26"/>
  <c r="G265" i="26"/>
  <c r="F265" i="26"/>
  <c r="E265" i="26"/>
  <c r="D265" i="26"/>
  <c r="C265" i="26"/>
  <c r="M264" i="26"/>
  <c r="L264" i="26"/>
  <c r="K264" i="26"/>
  <c r="J264" i="26"/>
  <c r="I264" i="26"/>
  <c r="H264" i="26"/>
  <c r="G264" i="26"/>
  <c r="F264" i="26"/>
  <c r="E264" i="26"/>
  <c r="D264" i="26"/>
  <c r="C264" i="26"/>
  <c r="M263" i="26"/>
  <c r="L263" i="26"/>
  <c r="K263" i="26"/>
  <c r="J263" i="26"/>
  <c r="I263" i="26"/>
  <c r="H263" i="26"/>
  <c r="G263" i="26"/>
  <c r="F263" i="26"/>
  <c r="E263" i="26"/>
  <c r="D263" i="26"/>
  <c r="C263" i="26"/>
  <c r="M262" i="26"/>
  <c r="L262" i="26"/>
  <c r="K262" i="26"/>
  <c r="J262" i="26"/>
  <c r="I262" i="26"/>
  <c r="H262" i="26"/>
  <c r="G262" i="26"/>
  <c r="F262" i="26"/>
  <c r="E262" i="26"/>
  <c r="D262" i="26"/>
  <c r="C262" i="26"/>
  <c r="D261" i="26"/>
  <c r="C260" i="26"/>
  <c r="C259" i="26"/>
  <c r="C258" i="26"/>
  <c r="C257" i="26"/>
  <c r="C256" i="26"/>
  <c r="C255" i="26"/>
  <c r="C254" i="26"/>
  <c r="C253" i="26"/>
  <c r="C251" i="26"/>
  <c r="C250" i="26"/>
  <c r="C249" i="26"/>
  <c r="C248" i="26"/>
  <c r="C246" i="26"/>
  <c r="C245" i="26"/>
  <c r="C244" i="26"/>
  <c r="C243" i="26"/>
  <c r="C241" i="26"/>
  <c r="C240" i="26"/>
  <c r="C239" i="26"/>
  <c r="C238" i="26"/>
  <c r="C236" i="26"/>
  <c r="C235" i="26"/>
  <c r="C233" i="26"/>
  <c r="C232" i="26"/>
  <c r="C231" i="26"/>
  <c r="C230" i="26"/>
  <c r="C229" i="26"/>
  <c r="C227" i="26"/>
  <c r="BQ215" i="26"/>
  <c r="BQ214" i="26"/>
  <c r="BQ213" i="26"/>
  <c r="BQ212" i="26"/>
  <c r="BQ210" i="26"/>
  <c r="BQ209" i="26"/>
  <c r="BQ207" i="26"/>
  <c r="BQ206" i="26"/>
  <c r="BQ205" i="26"/>
  <c r="BQ204" i="26"/>
  <c r="BQ203" i="26"/>
  <c r="BQ201" i="26"/>
  <c r="BQ200" i="26"/>
  <c r="BQ199" i="26"/>
  <c r="BQ198" i="26"/>
  <c r="BQ197" i="26"/>
  <c r="BQ195" i="26"/>
  <c r="BQ194" i="26"/>
  <c r="BQ193" i="26"/>
  <c r="BQ192" i="26"/>
  <c r="BQ191" i="26"/>
  <c r="BQ190" i="26"/>
  <c r="BQ189" i="26"/>
  <c r="BQ188" i="26"/>
  <c r="BQ186" i="26"/>
  <c r="BQ185" i="26"/>
  <c r="BQ184" i="26"/>
  <c r="BQ183" i="26"/>
  <c r="BQ182" i="26"/>
  <c r="BQ181" i="26"/>
  <c r="BQ180" i="26"/>
  <c r="BQ179" i="26"/>
  <c r="BQ177" i="26"/>
  <c r="BQ176" i="26"/>
  <c r="BQ175" i="26"/>
  <c r="BQ174" i="26"/>
  <c r="BQ172" i="26"/>
  <c r="BQ171" i="26"/>
  <c r="BQ170" i="26"/>
  <c r="BQ169" i="26"/>
  <c r="BQ167" i="26"/>
  <c r="BQ166" i="26"/>
  <c r="BQ165" i="26"/>
  <c r="BQ164" i="26"/>
  <c r="BQ162" i="26"/>
  <c r="BQ161" i="26"/>
  <c r="BQ159" i="26"/>
  <c r="BQ158" i="26"/>
  <c r="BQ157" i="26"/>
  <c r="BQ156" i="26"/>
  <c r="BQ155" i="26"/>
  <c r="BQ153" i="26"/>
  <c r="BD215" i="26"/>
  <c r="BD214" i="26"/>
  <c r="BD213" i="26"/>
  <c r="BD212" i="26"/>
  <c r="BD210" i="26"/>
  <c r="BD209" i="26"/>
  <c r="BD207" i="26"/>
  <c r="BD206" i="26"/>
  <c r="BD205" i="26"/>
  <c r="BD204" i="26"/>
  <c r="BD203" i="26"/>
  <c r="BD201" i="26"/>
  <c r="BD200" i="26"/>
  <c r="BD199" i="26"/>
  <c r="BD198" i="26"/>
  <c r="BD197" i="26"/>
  <c r="BD195" i="26"/>
  <c r="BD194" i="26"/>
  <c r="BD193" i="26"/>
  <c r="BD192" i="26"/>
  <c r="BD191" i="26"/>
  <c r="BD190" i="26"/>
  <c r="BD189" i="26"/>
  <c r="BD188" i="26"/>
  <c r="BD186" i="26"/>
  <c r="BD185" i="26"/>
  <c r="BD184" i="26"/>
  <c r="BD183" i="26"/>
  <c r="BD182" i="26"/>
  <c r="BD181" i="26"/>
  <c r="BD180" i="26"/>
  <c r="BD179" i="26"/>
  <c r="BD177" i="26"/>
  <c r="BD176" i="26"/>
  <c r="BD175" i="26"/>
  <c r="BD174" i="26"/>
  <c r="BD172" i="26"/>
  <c r="BD171" i="26"/>
  <c r="BD170" i="26"/>
  <c r="BD169" i="26"/>
  <c r="BD167" i="26"/>
  <c r="BD166" i="26"/>
  <c r="BD165" i="26"/>
  <c r="BD164" i="26"/>
  <c r="BD162" i="26"/>
  <c r="BD161" i="26"/>
  <c r="BD159" i="26"/>
  <c r="BD158" i="26"/>
  <c r="BD157" i="26"/>
  <c r="BD156" i="26"/>
  <c r="BD155" i="26"/>
  <c r="BD153" i="26"/>
  <c r="AQ215" i="26"/>
  <c r="AQ214" i="26"/>
  <c r="AQ213" i="26"/>
  <c r="AQ212" i="26"/>
  <c r="AQ210" i="26"/>
  <c r="AQ209" i="26"/>
  <c r="AQ207" i="26"/>
  <c r="AQ206" i="26"/>
  <c r="AQ205" i="26"/>
  <c r="AQ204" i="26"/>
  <c r="AQ203" i="26"/>
  <c r="AQ201" i="26"/>
  <c r="AQ200" i="26"/>
  <c r="AQ199" i="26"/>
  <c r="AQ198" i="26"/>
  <c r="AQ197" i="26"/>
  <c r="AQ195" i="26"/>
  <c r="AQ194" i="26"/>
  <c r="AQ193" i="26"/>
  <c r="AQ192" i="26"/>
  <c r="AQ191" i="26"/>
  <c r="AQ190" i="26"/>
  <c r="AQ189" i="26"/>
  <c r="AQ188" i="26"/>
  <c r="AQ186" i="26"/>
  <c r="AQ185" i="26"/>
  <c r="AQ184" i="26"/>
  <c r="AQ183" i="26"/>
  <c r="AQ182" i="26"/>
  <c r="AQ181" i="26"/>
  <c r="AQ180" i="26"/>
  <c r="AQ179" i="26"/>
  <c r="AQ177" i="26"/>
  <c r="AQ176" i="26"/>
  <c r="AQ175" i="26"/>
  <c r="AQ174" i="26"/>
  <c r="AQ172" i="26"/>
  <c r="AQ171" i="26"/>
  <c r="AQ170" i="26"/>
  <c r="AQ169" i="26"/>
  <c r="AQ167" i="26"/>
  <c r="AQ166" i="26"/>
  <c r="AQ165" i="26"/>
  <c r="AQ164" i="26"/>
  <c r="AQ162" i="26"/>
  <c r="AQ161" i="26"/>
  <c r="AQ159" i="26"/>
  <c r="AQ158" i="26"/>
  <c r="AQ157" i="26"/>
  <c r="AQ156" i="26"/>
  <c r="AQ155" i="26"/>
  <c r="AQ153" i="26"/>
  <c r="AD215" i="26"/>
  <c r="AD214" i="26"/>
  <c r="AD213" i="26"/>
  <c r="AD212" i="26"/>
  <c r="AD210" i="26"/>
  <c r="AD209" i="26"/>
  <c r="AD207" i="26"/>
  <c r="AD206" i="26"/>
  <c r="AD205" i="26"/>
  <c r="AD204" i="26"/>
  <c r="AD203" i="26"/>
  <c r="AD201" i="26"/>
  <c r="AD200" i="26"/>
  <c r="AD199" i="26"/>
  <c r="AD198" i="26"/>
  <c r="AD197" i="26"/>
  <c r="AD195" i="26"/>
  <c r="AD194" i="26"/>
  <c r="AD193" i="26"/>
  <c r="AD192" i="26"/>
  <c r="AD191" i="26"/>
  <c r="AD190" i="26"/>
  <c r="AD189" i="26"/>
  <c r="AD188" i="26"/>
  <c r="AD186" i="26"/>
  <c r="AD185" i="26"/>
  <c r="AD184" i="26"/>
  <c r="AD183" i="26"/>
  <c r="AD182" i="26"/>
  <c r="AD181" i="26"/>
  <c r="AD180" i="26"/>
  <c r="AD179" i="26"/>
  <c r="AD177" i="26"/>
  <c r="AD176" i="26"/>
  <c r="AD175" i="26"/>
  <c r="AD174" i="26"/>
  <c r="AD172" i="26"/>
  <c r="AD171" i="26"/>
  <c r="AD170" i="26"/>
  <c r="AD169" i="26"/>
  <c r="AD167" i="26"/>
  <c r="AD166" i="26"/>
  <c r="AD165" i="26"/>
  <c r="AD164" i="26"/>
  <c r="AD162" i="26"/>
  <c r="AD161" i="26"/>
  <c r="AD159" i="26"/>
  <c r="AD158" i="26"/>
  <c r="AD157" i="26"/>
  <c r="AD156" i="26"/>
  <c r="AD155" i="26"/>
  <c r="AD153" i="26"/>
  <c r="Q215" i="26"/>
  <c r="Q214" i="26"/>
  <c r="Q213" i="26"/>
  <c r="Q212" i="26"/>
  <c r="Q210" i="26"/>
  <c r="Q209" i="26"/>
  <c r="Q207" i="26"/>
  <c r="Q206" i="26"/>
  <c r="Q205" i="26"/>
  <c r="Q204" i="26"/>
  <c r="Q203" i="26"/>
  <c r="Q201" i="26"/>
  <c r="Q200" i="26"/>
  <c r="Q199" i="26"/>
  <c r="Q198" i="26"/>
  <c r="Q197" i="26"/>
  <c r="Q195" i="26"/>
  <c r="Q194" i="26"/>
  <c r="Q193" i="26"/>
  <c r="Q192" i="26"/>
  <c r="Q191" i="26"/>
  <c r="Q190" i="26"/>
  <c r="Q189" i="26"/>
  <c r="Q188" i="26"/>
  <c r="Q186" i="26"/>
  <c r="Q185" i="26"/>
  <c r="Q184" i="26"/>
  <c r="Q183" i="26"/>
  <c r="Q182" i="26"/>
  <c r="Q181" i="26"/>
  <c r="Q180" i="26"/>
  <c r="Q179" i="26"/>
  <c r="Q177" i="26"/>
  <c r="Q176" i="26"/>
  <c r="Q175" i="26"/>
  <c r="Q174" i="26"/>
  <c r="Q172" i="26"/>
  <c r="Q171" i="26"/>
  <c r="Q170" i="26"/>
  <c r="Q169" i="26"/>
  <c r="Q167" i="26"/>
  <c r="Q166" i="26"/>
  <c r="Q165" i="26"/>
  <c r="Q164" i="26"/>
  <c r="Q162" i="26"/>
  <c r="Q161" i="26"/>
  <c r="Q159" i="26"/>
  <c r="Q158" i="26"/>
  <c r="Q157" i="26"/>
  <c r="Q156" i="26"/>
  <c r="Q155" i="26"/>
  <c r="Q153" i="26"/>
  <c r="C215" i="26"/>
  <c r="C214" i="26"/>
  <c r="C213" i="26"/>
  <c r="C212" i="26"/>
  <c r="C210" i="26"/>
  <c r="C209" i="26"/>
  <c r="C207" i="26"/>
  <c r="C206" i="26"/>
  <c r="C205" i="26"/>
  <c r="C204" i="26"/>
  <c r="C203" i="26"/>
  <c r="C201" i="26"/>
  <c r="C200" i="26"/>
  <c r="C199" i="26"/>
  <c r="C198" i="26"/>
  <c r="C197" i="26"/>
  <c r="C195" i="26"/>
  <c r="C194" i="26"/>
  <c r="C193" i="26"/>
  <c r="C192" i="26"/>
  <c r="C191" i="26"/>
  <c r="C190" i="26"/>
  <c r="C189" i="26"/>
  <c r="C188" i="26"/>
  <c r="C186" i="26"/>
  <c r="C185" i="26"/>
  <c r="C184" i="26"/>
  <c r="C183" i="26"/>
  <c r="C182" i="26"/>
  <c r="C181" i="26"/>
  <c r="C180" i="26"/>
  <c r="C179" i="26"/>
  <c r="C177" i="26"/>
  <c r="C176" i="26"/>
  <c r="C175" i="26"/>
  <c r="C174" i="26"/>
  <c r="C172" i="26"/>
  <c r="C171" i="26"/>
  <c r="C170" i="26"/>
  <c r="C169" i="26"/>
  <c r="C167" i="26"/>
  <c r="C166" i="26"/>
  <c r="C165" i="26"/>
  <c r="C164" i="26"/>
  <c r="C162" i="26"/>
  <c r="C161" i="26"/>
  <c r="C159" i="26"/>
  <c r="C158" i="26"/>
  <c r="C157" i="26"/>
  <c r="C156" i="26"/>
  <c r="C155" i="26"/>
  <c r="C153" i="26"/>
  <c r="BQ66" i="26"/>
  <c r="BQ65" i="26"/>
  <c r="BQ64" i="26"/>
  <c r="BQ63" i="26"/>
  <c r="BQ61" i="26"/>
  <c r="BQ60" i="26"/>
  <c r="BQ58" i="26"/>
  <c r="BQ57" i="26"/>
  <c r="BQ56" i="26"/>
  <c r="BQ55" i="26"/>
  <c r="BQ54" i="26"/>
  <c r="BQ52" i="26"/>
  <c r="BQ51" i="26"/>
  <c r="BQ50" i="26"/>
  <c r="BQ49" i="26"/>
  <c r="BQ48" i="26"/>
  <c r="BQ46" i="26"/>
  <c r="BQ45" i="26"/>
  <c r="BQ44" i="26"/>
  <c r="BQ43" i="26"/>
  <c r="BQ42" i="26"/>
  <c r="BQ41" i="26"/>
  <c r="BQ40" i="26"/>
  <c r="BQ39" i="26"/>
  <c r="BQ37" i="26"/>
  <c r="BQ36" i="26"/>
  <c r="BQ35" i="26"/>
  <c r="BQ34" i="26"/>
  <c r="BQ33" i="26"/>
  <c r="BQ32" i="26"/>
  <c r="BQ31" i="26"/>
  <c r="BQ30" i="26"/>
  <c r="BQ28" i="26"/>
  <c r="BQ27" i="26"/>
  <c r="BQ26" i="26"/>
  <c r="BQ25" i="26"/>
  <c r="BQ23" i="26"/>
  <c r="BQ22" i="26"/>
  <c r="BQ21" i="26"/>
  <c r="BQ20" i="26"/>
  <c r="BQ18" i="26"/>
  <c r="BQ17" i="26"/>
  <c r="BQ16" i="26"/>
  <c r="BQ15" i="26"/>
  <c r="BQ13" i="26"/>
  <c r="BQ12" i="26"/>
  <c r="BQ10" i="26"/>
  <c r="BQ9" i="26"/>
  <c r="BQ8" i="26"/>
  <c r="BQ7" i="26"/>
  <c r="BQ6" i="26"/>
  <c r="BQ4" i="26"/>
  <c r="BD66" i="26"/>
  <c r="BD65" i="26"/>
  <c r="BD64" i="26"/>
  <c r="BD63" i="26"/>
  <c r="BD61" i="26"/>
  <c r="BD60" i="26"/>
  <c r="BD58" i="26"/>
  <c r="BD57" i="26"/>
  <c r="BD56" i="26"/>
  <c r="BD55" i="26"/>
  <c r="BD54" i="26"/>
  <c r="BD52" i="26"/>
  <c r="BD51" i="26"/>
  <c r="BD50" i="26"/>
  <c r="BD49" i="26"/>
  <c r="BD48" i="26"/>
  <c r="BD46" i="26"/>
  <c r="BD45" i="26"/>
  <c r="BD44" i="26"/>
  <c r="BD43" i="26"/>
  <c r="BD42" i="26"/>
  <c r="BD41" i="26"/>
  <c r="BD40" i="26"/>
  <c r="BD39" i="26"/>
  <c r="BD37" i="26"/>
  <c r="BD36" i="26"/>
  <c r="BD35" i="26"/>
  <c r="BD34" i="26"/>
  <c r="BD33" i="26"/>
  <c r="BD32" i="26"/>
  <c r="BD31" i="26"/>
  <c r="BD30" i="26"/>
  <c r="BD28" i="26"/>
  <c r="BD27" i="26"/>
  <c r="BD26" i="26"/>
  <c r="BD25" i="26"/>
  <c r="BD23" i="26"/>
  <c r="BD22" i="26"/>
  <c r="BD21" i="26"/>
  <c r="BD20" i="26"/>
  <c r="BD18" i="26"/>
  <c r="BD17" i="26"/>
  <c r="BD16" i="26"/>
  <c r="BD15" i="26"/>
  <c r="BD13" i="26"/>
  <c r="BD12" i="26"/>
  <c r="BD10" i="26"/>
  <c r="BD9" i="26"/>
  <c r="BD8" i="26"/>
  <c r="BD7" i="26"/>
  <c r="BD6" i="26"/>
  <c r="BD4" i="26"/>
  <c r="AQ66" i="26"/>
  <c r="AQ65" i="26"/>
  <c r="AQ64" i="26"/>
  <c r="AQ63" i="26"/>
  <c r="AQ61" i="26"/>
  <c r="AQ60" i="26"/>
  <c r="AQ58" i="26"/>
  <c r="AQ57" i="26"/>
  <c r="AQ56" i="26"/>
  <c r="AQ55" i="26"/>
  <c r="AQ54" i="26"/>
  <c r="AQ52" i="26"/>
  <c r="AQ51" i="26"/>
  <c r="AQ50" i="26"/>
  <c r="AQ49" i="26"/>
  <c r="AQ48" i="26"/>
  <c r="AQ46" i="26"/>
  <c r="AQ45" i="26"/>
  <c r="AQ44" i="26"/>
  <c r="AQ43" i="26"/>
  <c r="AQ42" i="26"/>
  <c r="AQ41" i="26"/>
  <c r="AQ40" i="26"/>
  <c r="AQ39" i="26"/>
  <c r="AQ37" i="26"/>
  <c r="AQ36" i="26"/>
  <c r="AQ35" i="26"/>
  <c r="AQ34" i="26"/>
  <c r="AQ33" i="26"/>
  <c r="AQ32" i="26"/>
  <c r="AQ31" i="26"/>
  <c r="AQ30" i="26"/>
  <c r="AQ28" i="26"/>
  <c r="AQ27" i="26"/>
  <c r="AQ26" i="26"/>
  <c r="AQ25" i="26"/>
  <c r="AQ23" i="26"/>
  <c r="AQ22" i="26"/>
  <c r="AQ21" i="26"/>
  <c r="AQ20" i="26"/>
  <c r="AQ18" i="26"/>
  <c r="AQ17" i="26"/>
  <c r="AQ16" i="26"/>
  <c r="AQ15" i="26"/>
  <c r="AQ13" i="26"/>
  <c r="AQ12" i="26"/>
  <c r="AQ10" i="26"/>
  <c r="AQ9" i="26"/>
  <c r="AQ8" i="26"/>
  <c r="AQ7" i="26"/>
  <c r="AQ6" i="26"/>
  <c r="AQ4" i="26"/>
  <c r="AD66" i="26"/>
  <c r="AD65" i="26"/>
  <c r="AD64" i="26"/>
  <c r="AD63" i="26"/>
  <c r="AD61" i="26"/>
  <c r="AD60" i="26"/>
  <c r="AD58" i="26"/>
  <c r="AD57" i="26"/>
  <c r="AD56" i="26"/>
  <c r="AD55" i="26"/>
  <c r="AD54" i="26"/>
  <c r="AD52" i="26"/>
  <c r="AD51" i="26"/>
  <c r="AD50" i="26"/>
  <c r="AD49" i="26"/>
  <c r="AD48" i="26"/>
  <c r="AD46" i="26"/>
  <c r="AD45" i="26"/>
  <c r="AD44" i="26"/>
  <c r="AD43" i="26"/>
  <c r="AD42" i="26"/>
  <c r="AD41" i="26"/>
  <c r="AD40" i="26"/>
  <c r="AD39" i="26"/>
  <c r="AD37" i="26"/>
  <c r="AD36" i="26"/>
  <c r="AD35" i="26"/>
  <c r="AD34" i="26"/>
  <c r="AD33" i="26"/>
  <c r="AD32" i="26"/>
  <c r="AD31" i="26"/>
  <c r="AD30" i="26"/>
  <c r="AD28" i="26"/>
  <c r="AD27" i="26"/>
  <c r="AD26" i="26"/>
  <c r="AD25" i="26"/>
  <c r="AD23" i="26"/>
  <c r="AD22" i="26"/>
  <c r="AD21" i="26"/>
  <c r="AD20" i="26"/>
  <c r="AD18" i="26"/>
  <c r="AD17" i="26"/>
  <c r="AD16" i="26"/>
  <c r="AD15" i="26"/>
  <c r="AD13" i="26"/>
  <c r="AD12" i="26"/>
  <c r="AD10" i="26"/>
  <c r="AD9" i="26"/>
  <c r="AD8" i="26"/>
  <c r="AD7" i="26"/>
  <c r="AD6" i="26"/>
  <c r="AD4" i="26"/>
  <c r="Q66" i="26"/>
  <c r="Q65" i="26"/>
  <c r="Q64" i="26"/>
  <c r="Q61" i="26"/>
  <c r="Q60" i="26"/>
  <c r="Q58" i="26"/>
  <c r="Q57" i="26"/>
  <c r="Q56" i="26"/>
  <c r="Q55" i="26"/>
  <c r="Q54" i="26"/>
  <c r="Q52" i="26"/>
  <c r="Q51" i="26"/>
  <c r="Q50" i="26"/>
  <c r="Q49" i="26"/>
  <c r="Q48" i="26"/>
  <c r="Q46" i="26"/>
  <c r="Q45" i="26"/>
  <c r="Q44" i="26"/>
  <c r="Q43" i="26"/>
  <c r="Q42" i="26"/>
  <c r="Q41" i="26"/>
  <c r="Q40" i="26"/>
  <c r="Q39" i="26"/>
  <c r="Q37" i="26"/>
  <c r="Q36" i="26"/>
  <c r="Q35" i="26"/>
  <c r="Q34" i="26"/>
  <c r="Q33" i="26"/>
  <c r="Q32" i="26"/>
  <c r="Q31" i="26"/>
  <c r="Q30" i="26"/>
  <c r="Q28" i="26"/>
  <c r="Q27" i="26"/>
  <c r="Q26" i="26"/>
  <c r="Q25" i="26"/>
  <c r="Q23" i="26"/>
  <c r="Q22" i="26"/>
  <c r="Q21" i="26"/>
  <c r="Q20" i="26"/>
  <c r="Q18" i="26"/>
  <c r="Q17" i="26"/>
  <c r="Q16" i="26"/>
  <c r="Q15" i="26"/>
  <c r="Q13" i="26"/>
  <c r="Q12" i="26"/>
  <c r="Q10" i="26"/>
  <c r="Q9" i="26"/>
  <c r="Q8" i="26"/>
  <c r="Q7" i="26"/>
  <c r="Q6" i="26"/>
  <c r="Q4" i="26"/>
  <c r="C66" i="26"/>
  <c r="C65" i="26"/>
  <c r="C64" i="26"/>
  <c r="C63" i="26"/>
  <c r="C61" i="26"/>
  <c r="C60" i="26"/>
  <c r="C58" i="26"/>
  <c r="C57" i="26"/>
  <c r="C56" i="26"/>
  <c r="C55" i="26"/>
  <c r="C54" i="26"/>
  <c r="C52" i="26"/>
  <c r="C51" i="26"/>
  <c r="C50" i="26"/>
  <c r="C49" i="26"/>
  <c r="C48" i="26"/>
  <c r="C46" i="26"/>
  <c r="C45" i="26"/>
  <c r="C44" i="26"/>
  <c r="C43" i="26"/>
  <c r="C42" i="26"/>
  <c r="C41" i="26"/>
  <c r="C40" i="26"/>
  <c r="C39" i="26"/>
  <c r="C37" i="26"/>
  <c r="C36" i="26"/>
  <c r="C35" i="26"/>
  <c r="C34" i="26"/>
  <c r="C33" i="26"/>
  <c r="C32" i="26"/>
  <c r="C31" i="26"/>
  <c r="C30" i="26"/>
  <c r="C28" i="26"/>
  <c r="C27" i="26"/>
  <c r="C26" i="26"/>
  <c r="C25" i="26"/>
  <c r="C23" i="26"/>
  <c r="C22" i="26"/>
  <c r="C21" i="26"/>
  <c r="C20" i="26"/>
  <c r="C18" i="26"/>
  <c r="C17" i="26"/>
  <c r="C16" i="26"/>
  <c r="C15" i="26"/>
  <c r="C13" i="26"/>
  <c r="C12" i="26"/>
  <c r="C10" i="26"/>
  <c r="C9" i="26"/>
  <c r="C8" i="26"/>
  <c r="C7" i="26"/>
  <c r="C6" i="26"/>
  <c r="C4" i="26"/>
  <c r="BZ215" i="26"/>
  <c r="BY215" i="26"/>
  <c r="BX215" i="26"/>
  <c r="BW215" i="26"/>
  <c r="BV215" i="26"/>
  <c r="BU215" i="26"/>
  <c r="BT215" i="26"/>
  <c r="BS215" i="26"/>
  <c r="BZ214" i="26"/>
  <c r="BY214" i="26"/>
  <c r="BX214" i="26"/>
  <c r="BW214" i="26"/>
  <c r="BV214" i="26"/>
  <c r="BU214" i="26"/>
  <c r="BT214" i="26"/>
  <c r="BS214" i="26"/>
  <c r="BZ213" i="26"/>
  <c r="BY213" i="26"/>
  <c r="BX213" i="26"/>
  <c r="BW213" i="26"/>
  <c r="BV213" i="26"/>
  <c r="BU213" i="26"/>
  <c r="BT213" i="26"/>
  <c r="BS213" i="26"/>
  <c r="BZ212" i="26"/>
  <c r="BY212" i="26"/>
  <c r="BX212" i="26"/>
  <c r="BW212" i="26"/>
  <c r="BV212" i="26"/>
  <c r="BU212" i="26"/>
  <c r="BT212" i="26"/>
  <c r="BS212" i="26"/>
  <c r="BZ210" i="26"/>
  <c r="BY210" i="26"/>
  <c r="BX210" i="26"/>
  <c r="BW210" i="26"/>
  <c r="BV210" i="26"/>
  <c r="BU210" i="26"/>
  <c r="BT210" i="26"/>
  <c r="BS210" i="26"/>
  <c r="BZ209" i="26"/>
  <c r="BY209" i="26"/>
  <c r="BX209" i="26"/>
  <c r="BW209" i="26"/>
  <c r="BV209" i="26"/>
  <c r="BU209" i="26"/>
  <c r="BT209" i="26"/>
  <c r="BS209" i="26"/>
  <c r="BZ207" i="26"/>
  <c r="BY207" i="26"/>
  <c r="BX207" i="26"/>
  <c r="BW207" i="26"/>
  <c r="BV207" i="26"/>
  <c r="BU207" i="26"/>
  <c r="BT207" i="26"/>
  <c r="BS207" i="26"/>
  <c r="BZ206" i="26"/>
  <c r="BY206" i="26"/>
  <c r="BX206" i="26"/>
  <c r="BW206" i="26"/>
  <c r="BV206" i="26"/>
  <c r="BU206" i="26"/>
  <c r="BT206" i="26"/>
  <c r="BS206" i="26"/>
  <c r="BZ205" i="26"/>
  <c r="BY205" i="26"/>
  <c r="BX205" i="26"/>
  <c r="BW205" i="26"/>
  <c r="BV205" i="26"/>
  <c r="BU205" i="26"/>
  <c r="BT205" i="26"/>
  <c r="BS205" i="26"/>
  <c r="BZ204" i="26"/>
  <c r="BY204" i="26"/>
  <c r="BX204" i="26"/>
  <c r="BW204" i="26"/>
  <c r="BV204" i="26"/>
  <c r="BU204" i="26"/>
  <c r="BT204" i="26"/>
  <c r="BS204" i="26"/>
  <c r="BZ203" i="26"/>
  <c r="BY203" i="26"/>
  <c r="BX203" i="26"/>
  <c r="BW203" i="26"/>
  <c r="BV203" i="26"/>
  <c r="BU203" i="26"/>
  <c r="BT203" i="26"/>
  <c r="BS203" i="26"/>
  <c r="BZ201" i="26"/>
  <c r="BY201" i="26"/>
  <c r="BX201" i="26"/>
  <c r="BW201" i="26"/>
  <c r="BV201" i="26"/>
  <c r="BU201" i="26"/>
  <c r="BT201" i="26"/>
  <c r="BS201" i="26"/>
  <c r="BZ200" i="26"/>
  <c r="BY200" i="26"/>
  <c r="BX200" i="26"/>
  <c r="BW200" i="26"/>
  <c r="BV200" i="26"/>
  <c r="BU200" i="26"/>
  <c r="BT200" i="26"/>
  <c r="BS200" i="26"/>
  <c r="BZ199" i="26"/>
  <c r="BY199" i="26"/>
  <c r="BX199" i="26"/>
  <c r="BW199" i="26"/>
  <c r="BV199" i="26"/>
  <c r="BU199" i="26"/>
  <c r="BT199" i="26"/>
  <c r="BS199" i="26"/>
  <c r="BZ198" i="26"/>
  <c r="BY198" i="26"/>
  <c r="BX198" i="26"/>
  <c r="BW198" i="26"/>
  <c r="BV198" i="26"/>
  <c r="BU198" i="26"/>
  <c r="BT198" i="26"/>
  <c r="BS198" i="26"/>
  <c r="BZ197" i="26"/>
  <c r="BY197" i="26"/>
  <c r="BX197" i="26"/>
  <c r="BW197" i="26"/>
  <c r="BV197" i="26"/>
  <c r="BU197" i="26"/>
  <c r="BT197" i="26"/>
  <c r="BS197" i="26"/>
  <c r="BZ195" i="26"/>
  <c r="BY195" i="26"/>
  <c r="BX195" i="26"/>
  <c r="BW195" i="26"/>
  <c r="BV195" i="26"/>
  <c r="BU195" i="26"/>
  <c r="BT195" i="26"/>
  <c r="BS195" i="26"/>
  <c r="BZ194" i="26"/>
  <c r="BY194" i="26"/>
  <c r="BX194" i="26"/>
  <c r="BW194" i="26"/>
  <c r="BV194" i="26"/>
  <c r="BU194" i="26"/>
  <c r="BT194" i="26"/>
  <c r="BS194" i="26"/>
  <c r="BZ193" i="26"/>
  <c r="BY193" i="26"/>
  <c r="BX193" i="26"/>
  <c r="BW193" i="26"/>
  <c r="BV193" i="26"/>
  <c r="BU193" i="26"/>
  <c r="BT193" i="26"/>
  <c r="BS193" i="26"/>
  <c r="BZ192" i="26"/>
  <c r="BY192" i="26"/>
  <c r="BX192" i="26"/>
  <c r="BW192" i="26"/>
  <c r="BV192" i="26"/>
  <c r="BU192" i="26"/>
  <c r="BT192" i="26"/>
  <c r="BS192" i="26"/>
  <c r="BZ191" i="26"/>
  <c r="BY191" i="26"/>
  <c r="BX191" i="26"/>
  <c r="BW191" i="26"/>
  <c r="BV191" i="26"/>
  <c r="BU191" i="26"/>
  <c r="BT191" i="26"/>
  <c r="BS191" i="26"/>
  <c r="BZ190" i="26"/>
  <c r="BY190" i="26"/>
  <c r="BX190" i="26"/>
  <c r="BW190" i="26"/>
  <c r="BV190" i="26"/>
  <c r="BU190" i="26"/>
  <c r="BT190" i="26"/>
  <c r="BS190" i="26"/>
  <c r="BZ189" i="26"/>
  <c r="BY189" i="26"/>
  <c r="BX189" i="26"/>
  <c r="BW189" i="26"/>
  <c r="BV189" i="26"/>
  <c r="BU189" i="26"/>
  <c r="BT189" i="26"/>
  <c r="BS189" i="26"/>
  <c r="BZ188" i="26"/>
  <c r="BY188" i="26"/>
  <c r="BX188" i="26"/>
  <c r="BW188" i="26"/>
  <c r="BV188" i="26"/>
  <c r="BU188" i="26"/>
  <c r="BT188" i="26"/>
  <c r="BS188" i="26"/>
  <c r="BZ186" i="26"/>
  <c r="BY186" i="26"/>
  <c r="BX186" i="26"/>
  <c r="BW186" i="26"/>
  <c r="BV186" i="26"/>
  <c r="BU186" i="26"/>
  <c r="BT186" i="26"/>
  <c r="BS186" i="26"/>
  <c r="BZ185" i="26"/>
  <c r="BY185" i="26"/>
  <c r="BX185" i="26"/>
  <c r="BW185" i="26"/>
  <c r="BV185" i="26"/>
  <c r="BU185" i="26"/>
  <c r="BT185" i="26"/>
  <c r="BS185" i="26"/>
  <c r="BZ184" i="26"/>
  <c r="BY184" i="26"/>
  <c r="BX184" i="26"/>
  <c r="BW184" i="26"/>
  <c r="BV184" i="26"/>
  <c r="BU184" i="26"/>
  <c r="BT184" i="26"/>
  <c r="BS184" i="26"/>
  <c r="BZ183" i="26"/>
  <c r="BY183" i="26"/>
  <c r="BX183" i="26"/>
  <c r="BW183" i="26"/>
  <c r="BV183" i="26"/>
  <c r="BU183" i="26"/>
  <c r="BT183" i="26"/>
  <c r="BS183" i="26"/>
  <c r="BZ182" i="26"/>
  <c r="BY182" i="26"/>
  <c r="BX182" i="26"/>
  <c r="BW182" i="26"/>
  <c r="BV182" i="26"/>
  <c r="BU182" i="26"/>
  <c r="BT182" i="26"/>
  <c r="BS182" i="26"/>
  <c r="BZ181" i="26"/>
  <c r="BY181" i="26"/>
  <c r="BX181" i="26"/>
  <c r="BW181" i="26"/>
  <c r="BV181" i="26"/>
  <c r="BU181" i="26"/>
  <c r="BT181" i="26"/>
  <c r="BS181" i="26"/>
  <c r="BZ180" i="26"/>
  <c r="BY180" i="26"/>
  <c r="BX180" i="26"/>
  <c r="BW180" i="26"/>
  <c r="BV180" i="26"/>
  <c r="BU180" i="26"/>
  <c r="BT180" i="26"/>
  <c r="BS180" i="26"/>
  <c r="BZ179" i="26"/>
  <c r="BY179" i="26"/>
  <c r="BX179" i="26"/>
  <c r="BW179" i="26"/>
  <c r="BV179" i="26"/>
  <c r="BU179" i="26"/>
  <c r="BT179" i="26"/>
  <c r="BS179" i="26"/>
  <c r="BZ177" i="26"/>
  <c r="BY177" i="26"/>
  <c r="BX177" i="26"/>
  <c r="BW177" i="26"/>
  <c r="BV177" i="26"/>
  <c r="BU177" i="26"/>
  <c r="BT177" i="26"/>
  <c r="BS177" i="26"/>
  <c r="BZ176" i="26"/>
  <c r="BY176" i="26"/>
  <c r="BX176" i="26"/>
  <c r="BW176" i="26"/>
  <c r="BV176" i="26"/>
  <c r="BU176" i="26"/>
  <c r="BT176" i="26"/>
  <c r="BS176" i="26"/>
  <c r="BZ175" i="26"/>
  <c r="BY175" i="26"/>
  <c r="BX175" i="26"/>
  <c r="BW175" i="26"/>
  <c r="BV175" i="26"/>
  <c r="BU175" i="26"/>
  <c r="BT175" i="26"/>
  <c r="BS175" i="26"/>
  <c r="BZ174" i="26"/>
  <c r="BY174" i="26"/>
  <c r="BX174" i="26"/>
  <c r="BW174" i="26"/>
  <c r="BV174" i="26"/>
  <c r="BU174" i="26"/>
  <c r="BT174" i="26"/>
  <c r="BS174" i="26"/>
  <c r="BZ172" i="26"/>
  <c r="BY172" i="26"/>
  <c r="BX172" i="26"/>
  <c r="BW172" i="26"/>
  <c r="BV172" i="26"/>
  <c r="BU172" i="26"/>
  <c r="BT172" i="26"/>
  <c r="BS172" i="26"/>
  <c r="BZ171" i="26"/>
  <c r="BY171" i="26"/>
  <c r="BX171" i="26"/>
  <c r="BW171" i="26"/>
  <c r="BV171" i="26"/>
  <c r="BU171" i="26"/>
  <c r="BT171" i="26"/>
  <c r="BS171" i="26"/>
  <c r="BZ170" i="26"/>
  <c r="BY170" i="26"/>
  <c r="BX170" i="26"/>
  <c r="BW170" i="26"/>
  <c r="BV170" i="26"/>
  <c r="BU170" i="26"/>
  <c r="BT170" i="26"/>
  <c r="BS170" i="26"/>
  <c r="BZ169" i="26"/>
  <c r="BY169" i="26"/>
  <c r="BX169" i="26"/>
  <c r="BW169" i="26"/>
  <c r="BV169" i="26"/>
  <c r="BU169" i="26"/>
  <c r="BT169" i="26"/>
  <c r="BS169" i="26"/>
  <c r="BZ167" i="26"/>
  <c r="BY167" i="26"/>
  <c r="BX167" i="26"/>
  <c r="BW167" i="26"/>
  <c r="BV167" i="26"/>
  <c r="BU167" i="26"/>
  <c r="BT167" i="26"/>
  <c r="BS167" i="26"/>
  <c r="BZ166" i="26"/>
  <c r="BY166" i="26"/>
  <c r="BX166" i="26"/>
  <c r="BW166" i="26"/>
  <c r="BV166" i="26"/>
  <c r="BU166" i="26"/>
  <c r="BT166" i="26"/>
  <c r="BS166" i="26"/>
  <c r="BZ165" i="26"/>
  <c r="BY165" i="26"/>
  <c r="BX165" i="26"/>
  <c r="BW165" i="26"/>
  <c r="BV165" i="26"/>
  <c r="BU165" i="26"/>
  <c r="BT165" i="26"/>
  <c r="BS165" i="26"/>
  <c r="BZ164" i="26"/>
  <c r="BY164" i="26"/>
  <c r="BX164" i="26"/>
  <c r="BW164" i="26"/>
  <c r="BV164" i="26"/>
  <c r="BU164" i="26"/>
  <c r="BT164" i="26"/>
  <c r="BS164" i="26"/>
  <c r="BZ162" i="26"/>
  <c r="BY162" i="26"/>
  <c r="BX162" i="26"/>
  <c r="BW162" i="26"/>
  <c r="BV162" i="26"/>
  <c r="BU162" i="26"/>
  <c r="BT162" i="26"/>
  <c r="BS162" i="26"/>
  <c r="BZ161" i="26"/>
  <c r="BY161" i="26"/>
  <c r="BX161" i="26"/>
  <c r="BW161" i="26"/>
  <c r="BV161" i="26"/>
  <c r="BU161" i="26"/>
  <c r="BT161" i="26"/>
  <c r="BS161" i="26"/>
  <c r="BZ159" i="26"/>
  <c r="BY159" i="26"/>
  <c r="BX159" i="26"/>
  <c r="BW159" i="26"/>
  <c r="BV159" i="26"/>
  <c r="BU159" i="26"/>
  <c r="BT159" i="26"/>
  <c r="BS159" i="26"/>
  <c r="BZ158" i="26"/>
  <c r="BY158" i="26"/>
  <c r="BX158" i="26"/>
  <c r="BW158" i="26"/>
  <c r="BV158" i="26"/>
  <c r="BU158" i="26"/>
  <c r="BT158" i="26"/>
  <c r="BS158" i="26"/>
  <c r="BZ157" i="26"/>
  <c r="BY157" i="26"/>
  <c r="BX157" i="26"/>
  <c r="BW157" i="26"/>
  <c r="BV157" i="26"/>
  <c r="BU157" i="26"/>
  <c r="BT157" i="26"/>
  <c r="BS157" i="26"/>
  <c r="BZ156" i="26"/>
  <c r="BY156" i="26"/>
  <c r="BX156" i="26"/>
  <c r="BW156" i="26"/>
  <c r="BV156" i="26"/>
  <c r="BU156" i="26"/>
  <c r="BT156" i="26"/>
  <c r="BS156" i="26"/>
  <c r="BZ155" i="26"/>
  <c r="BY155" i="26"/>
  <c r="BX155" i="26"/>
  <c r="BW155" i="26"/>
  <c r="BV155" i="26"/>
  <c r="BU155" i="26"/>
  <c r="BT155" i="26"/>
  <c r="BS155" i="26"/>
  <c r="BZ153" i="26"/>
  <c r="BY153" i="26"/>
  <c r="BX153" i="26"/>
  <c r="BW153" i="26"/>
  <c r="BV153" i="26"/>
  <c r="BU153" i="26"/>
  <c r="BT153" i="26"/>
  <c r="BS153" i="26"/>
  <c r="BR215" i="26"/>
  <c r="BR214" i="26"/>
  <c r="BR213" i="26"/>
  <c r="BR212" i="26"/>
  <c r="BR210" i="26"/>
  <c r="BR209" i="26"/>
  <c r="BR207" i="26"/>
  <c r="BR206" i="26"/>
  <c r="BR205" i="26"/>
  <c r="BR204" i="26"/>
  <c r="BR203" i="26"/>
  <c r="BR201" i="26"/>
  <c r="BR200" i="26"/>
  <c r="BR199" i="26"/>
  <c r="BR198" i="26"/>
  <c r="BR197" i="26"/>
  <c r="BR195" i="26"/>
  <c r="BR194" i="26"/>
  <c r="BR193" i="26"/>
  <c r="BR192" i="26"/>
  <c r="BR191" i="26"/>
  <c r="BR190" i="26"/>
  <c r="BR189" i="26"/>
  <c r="BR188" i="26"/>
  <c r="BR186" i="26"/>
  <c r="BR185" i="26"/>
  <c r="BR184" i="26"/>
  <c r="BR183" i="26"/>
  <c r="BR182" i="26"/>
  <c r="BR181" i="26"/>
  <c r="BR180" i="26"/>
  <c r="BR179" i="26"/>
  <c r="BR177" i="26"/>
  <c r="BR176" i="26"/>
  <c r="BR175" i="26"/>
  <c r="BR174" i="26"/>
  <c r="BR172" i="26"/>
  <c r="BR171" i="26"/>
  <c r="BR170" i="26"/>
  <c r="BR169" i="26"/>
  <c r="BR167" i="26"/>
  <c r="BR166" i="26"/>
  <c r="BR165" i="26"/>
  <c r="BR164" i="26"/>
  <c r="BR162" i="26"/>
  <c r="BR161" i="26"/>
  <c r="BR159" i="26"/>
  <c r="BR158" i="26"/>
  <c r="BR157" i="26"/>
  <c r="BR156" i="26"/>
  <c r="BR155" i="26"/>
  <c r="BR153" i="26"/>
  <c r="BM215" i="26"/>
  <c r="BL215" i="26"/>
  <c r="BK215" i="26"/>
  <c r="BJ215" i="26"/>
  <c r="BI215" i="26"/>
  <c r="BH215" i="26"/>
  <c r="BG215" i="26"/>
  <c r="BF215" i="26"/>
  <c r="BM214" i="26"/>
  <c r="BL214" i="26"/>
  <c r="BK214" i="26"/>
  <c r="BJ214" i="26"/>
  <c r="BI214" i="26"/>
  <c r="BH214" i="26"/>
  <c r="BG214" i="26"/>
  <c r="BF214" i="26"/>
  <c r="BM213" i="26"/>
  <c r="BL213" i="26"/>
  <c r="BK213" i="26"/>
  <c r="BJ213" i="26"/>
  <c r="BI213" i="26"/>
  <c r="BH213" i="26"/>
  <c r="BG213" i="26"/>
  <c r="BF213" i="26"/>
  <c r="BM212" i="26"/>
  <c r="BL212" i="26"/>
  <c r="BK212" i="26"/>
  <c r="BJ212" i="26"/>
  <c r="BI212" i="26"/>
  <c r="BH212" i="26"/>
  <c r="BG212" i="26"/>
  <c r="BF212" i="26"/>
  <c r="BM210" i="26"/>
  <c r="BL210" i="26"/>
  <c r="BK210" i="26"/>
  <c r="BJ210" i="26"/>
  <c r="BI210" i="26"/>
  <c r="BH210" i="26"/>
  <c r="BG210" i="26"/>
  <c r="BF210" i="26"/>
  <c r="BM209" i="26"/>
  <c r="BL209" i="26"/>
  <c r="BK209" i="26"/>
  <c r="BJ209" i="26"/>
  <c r="BI209" i="26"/>
  <c r="BH209" i="26"/>
  <c r="BG209" i="26"/>
  <c r="BF209" i="26"/>
  <c r="BM207" i="26"/>
  <c r="BL207" i="26"/>
  <c r="BK207" i="26"/>
  <c r="BJ207" i="26"/>
  <c r="BI207" i="26"/>
  <c r="BH207" i="26"/>
  <c r="BG207" i="26"/>
  <c r="BF207" i="26"/>
  <c r="BM206" i="26"/>
  <c r="BL206" i="26"/>
  <c r="BK206" i="26"/>
  <c r="BJ206" i="26"/>
  <c r="BI206" i="26"/>
  <c r="BH206" i="26"/>
  <c r="BG206" i="26"/>
  <c r="BF206" i="26"/>
  <c r="BM205" i="26"/>
  <c r="BL205" i="26"/>
  <c r="BK205" i="26"/>
  <c r="BJ205" i="26"/>
  <c r="BI205" i="26"/>
  <c r="BH205" i="26"/>
  <c r="BG205" i="26"/>
  <c r="BF205" i="26"/>
  <c r="BM204" i="26"/>
  <c r="BL204" i="26"/>
  <c r="BK204" i="26"/>
  <c r="BJ204" i="26"/>
  <c r="BI204" i="26"/>
  <c r="BH204" i="26"/>
  <c r="BG204" i="26"/>
  <c r="BF204" i="26"/>
  <c r="BM203" i="26"/>
  <c r="BL203" i="26"/>
  <c r="BK203" i="26"/>
  <c r="BJ203" i="26"/>
  <c r="BI203" i="26"/>
  <c r="BH203" i="26"/>
  <c r="BG203" i="26"/>
  <c r="BF203" i="26"/>
  <c r="BM201" i="26"/>
  <c r="BL201" i="26"/>
  <c r="BK201" i="26"/>
  <c r="BJ201" i="26"/>
  <c r="BI201" i="26"/>
  <c r="BH201" i="26"/>
  <c r="BG201" i="26"/>
  <c r="BF201" i="26"/>
  <c r="BM200" i="26"/>
  <c r="BL200" i="26"/>
  <c r="BK200" i="26"/>
  <c r="BJ200" i="26"/>
  <c r="BI200" i="26"/>
  <c r="BH200" i="26"/>
  <c r="BG200" i="26"/>
  <c r="BF200" i="26"/>
  <c r="BM199" i="26"/>
  <c r="BL199" i="26"/>
  <c r="BK199" i="26"/>
  <c r="BJ199" i="26"/>
  <c r="BI199" i="26"/>
  <c r="BH199" i="26"/>
  <c r="BG199" i="26"/>
  <c r="BF199" i="26"/>
  <c r="BM198" i="26"/>
  <c r="BL198" i="26"/>
  <c r="BK198" i="26"/>
  <c r="BJ198" i="26"/>
  <c r="BI198" i="26"/>
  <c r="BH198" i="26"/>
  <c r="BG198" i="26"/>
  <c r="BF198" i="26"/>
  <c r="BM197" i="26"/>
  <c r="BL197" i="26"/>
  <c r="BK197" i="26"/>
  <c r="BJ197" i="26"/>
  <c r="BI197" i="26"/>
  <c r="BH197" i="26"/>
  <c r="BG197" i="26"/>
  <c r="BF197" i="26"/>
  <c r="BM195" i="26"/>
  <c r="BL195" i="26"/>
  <c r="BK195" i="26"/>
  <c r="BJ195" i="26"/>
  <c r="BI195" i="26"/>
  <c r="BH195" i="26"/>
  <c r="BG195" i="26"/>
  <c r="BF195" i="26"/>
  <c r="BM194" i="26"/>
  <c r="BL194" i="26"/>
  <c r="BK194" i="26"/>
  <c r="BJ194" i="26"/>
  <c r="BI194" i="26"/>
  <c r="BH194" i="26"/>
  <c r="BG194" i="26"/>
  <c r="BF194" i="26"/>
  <c r="BM193" i="26"/>
  <c r="BL193" i="26"/>
  <c r="BK193" i="26"/>
  <c r="BJ193" i="26"/>
  <c r="BI193" i="26"/>
  <c r="BH193" i="26"/>
  <c r="BG193" i="26"/>
  <c r="BF193" i="26"/>
  <c r="BM192" i="26"/>
  <c r="BL192" i="26"/>
  <c r="BK192" i="26"/>
  <c r="BJ192" i="26"/>
  <c r="BI192" i="26"/>
  <c r="BH192" i="26"/>
  <c r="BG192" i="26"/>
  <c r="BF192" i="26"/>
  <c r="BM191" i="26"/>
  <c r="BL191" i="26"/>
  <c r="BK191" i="26"/>
  <c r="BJ191" i="26"/>
  <c r="BI191" i="26"/>
  <c r="BH191" i="26"/>
  <c r="BG191" i="26"/>
  <c r="BF191" i="26"/>
  <c r="BM190" i="26"/>
  <c r="BL190" i="26"/>
  <c r="BK190" i="26"/>
  <c r="BJ190" i="26"/>
  <c r="BI190" i="26"/>
  <c r="BH190" i="26"/>
  <c r="BG190" i="26"/>
  <c r="BF190" i="26"/>
  <c r="BM189" i="26"/>
  <c r="BL189" i="26"/>
  <c r="BK189" i="26"/>
  <c r="BJ189" i="26"/>
  <c r="BI189" i="26"/>
  <c r="BH189" i="26"/>
  <c r="BG189" i="26"/>
  <c r="BF189" i="26"/>
  <c r="BM188" i="26"/>
  <c r="BL188" i="26"/>
  <c r="BK188" i="26"/>
  <c r="BJ188" i="26"/>
  <c r="BI188" i="26"/>
  <c r="BH188" i="26"/>
  <c r="BG188" i="26"/>
  <c r="BF188" i="26"/>
  <c r="BM186" i="26"/>
  <c r="BL186" i="26"/>
  <c r="BK186" i="26"/>
  <c r="BJ186" i="26"/>
  <c r="BI186" i="26"/>
  <c r="BH186" i="26"/>
  <c r="BG186" i="26"/>
  <c r="BF186" i="26"/>
  <c r="BM185" i="26"/>
  <c r="BL185" i="26"/>
  <c r="BK185" i="26"/>
  <c r="BJ185" i="26"/>
  <c r="BI185" i="26"/>
  <c r="BH185" i="26"/>
  <c r="BG185" i="26"/>
  <c r="BF185" i="26"/>
  <c r="BM184" i="26"/>
  <c r="BL184" i="26"/>
  <c r="BK184" i="26"/>
  <c r="BJ184" i="26"/>
  <c r="BI184" i="26"/>
  <c r="BH184" i="26"/>
  <c r="BG184" i="26"/>
  <c r="BF184" i="26"/>
  <c r="BM183" i="26"/>
  <c r="BL183" i="26"/>
  <c r="BK183" i="26"/>
  <c r="BJ183" i="26"/>
  <c r="BI183" i="26"/>
  <c r="BH183" i="26"/>
  <c r="BG183" i="26"/>
  <c r="BF183" i="26"/>
  <c r="BM182" i="26"/>
  <c r="BL182" i="26"/>
  <c r="BK182" i="26"/>
  <c r="BJ182" i="26"/>
  <c r="BI182" i="26"/>
  <c r="BH182" i="26"/>
  <c r="BG182" i="26"/>
  <c r="BF182" i="26"/>
  <c r="BM181" i="26"/>
  <c r="BL181" i="26"/>
  <c r="BK181" i="26"/>
  <c r="BJ181" i="26"/>
  <c r="BI181" i="26"/>
  <c r="BH181" i="26"/>
  <c r="BG181" i="26"/>
  <c r="BF181" i="26"/>
  <c r="BM180" i="26"/>
  <c r="BL180" i="26"/>
  <c r="BK180" i="26"/>
  <c r="BJ180" i="26"/>
  <c r="BI180" i="26"/>
  <c r="BH180" i="26"/>
  <c r="BG180" i="26"/>
  <c r="BF180" i="26"/>
  <c r="BM179" i="26"/>
  <c r="BL179" i="26"/>
  <c r="BK179" i="26"/>
  <c r="BJ179" i="26"/>
  <c r="BI179" i="26"/>
  <c r="BH179" i="26"/>
  <c r="BG179" i="26"/>
  <c r="BF179" i="26"/>
  <c r="BM177" i="26"/>
  <c r="BL177" i="26"/>
  <c r="BK177" i="26"/>
  <c r="BJ177" i="26"/>
  <c r="BI177" i="26"/>
  <c r="BH177" i="26"/>
  <c r="BG177" i="26"/>
  <c r="BF177" i="26"/>
  <c r="BM176" i="26"/>
  <c r="BL176" i="26"/>
  <c r="BK176" i="26"/>
  <c r="BJ176" i="26"/>
  <c r="BI176" i="26"/>
  <c r="BH176" i="26"/>
  <c r="BG176" i="26"/>
  <c r="BF176" i="26"/>
  <c r="BM175" i="26"/>
  <c r="BL175" i="26"/>
  <c r="BK175" i="26"/>
  <c r="BJ175" i="26"/>
  <c r="BI175" i="26"/>
  <c r="BH175" i="26"/>
  <c r="BG175" i="26"/>
  <c r="BF175" i="26"/>
  <c r="BM174" i="26"/>
  <c r="BL174" i="26"/>
  <c r="BK174" i="26"/>
  <c r="BJ174" i="26"/>
  <c r="BI174" i="26"/>
  <c r="BH174" i="26"/>
  <c r="BG174" i="26"/>
  <c r="BF174" i="26"/>
  <c r="BM172" i="26"/>
  <c r="BL172" i="26"/>
  <c r="BK172" i="26"/>
  <c r="BJ172" i="26"/>
  <c r="BI172" i="26"/>
  <c r="BH172" i="26"/>
  <c r="BG172" i="26"/>
  <c r="BF172" i="26"/>
  <c r="BM171" i="26"/>
  <c r="BL171" i="26"/>
  <c r="BK171" i="26"/>
  <c r="BJ171" i="26"/>
  <c r="BI171" i="26"/>
  <c r="BH171" i="26"/>
  <c r="BG171" i="26"/>
  <c r="BF171" i="26"/>
  <c r="BM170" i="26"/>
  <c r="BL170" i="26"/>
  <c r="BK170" i="26"/>
  <c r="BJ170" i="26"/>
  <c r="BI170" i="26"/>
  <c r="BH170" i="26"/>
  <c r="BG170" i="26"/>
  <c r="BF170" i="26"/>
  <c r="BM169" i="26"/>
  <c r="BL169" i="26"/>
  <c r="BK169" i="26"/>
  <c r="BJ169" i="26"/>
  <c r="BI169" i="26"/>
  <c r="BH169" i="26"/>
  <c r="BG169" i="26"/>
  <c r="BF169" i="26"/>
  <c r="BM167" i="26"/>
  <c r="BL167" i="26"/>
  <c r="BK167" i="26"/>
  <c r="BJ167" i="26"/>
  <c r="BI167" i="26"/>
  <c r="BH167" i="26"/>
  <c r="BG167" i="26"/>
  <c r="BF167" i="26"/>
  <c r="BM166" i="26"/>
  <c r="BL166" i="26"/>
  <c r="BK166" i="26"/>
  <c r="BJ166" i="26"/>
  <c r="BI166" i="26"/>
  <c r="BH166" i="26"/>
  <c r="BG166" i="26"/>
  <c r="BF166" i="26"/>
  <c r="BM165" i="26"/>
  <c r="BL165" i="26"/>
  <c r="BK165" i="26"/>
  <c r="BJ165" i="26"/>
  <c r="BI165" i="26"/>
  <c r="BH165" i="26"/>
  <c r="BG165" i="26"/>
  <c r="BF165" i="26"/>
  <c r="BM164" i="26"/>
  <c r="BL164" i="26"/>
  <c r="BK164" i="26"/>
  <c r="BJ164" i="26"/>
  <c r="BI164" i="26"/>
  <c r="BH164" i="26"/>
  <c r="BG164" i="26"/>
  <c r="BF164" i="26"/>
  <c r="BM162" i="26"/>
  <c r="BL162" i="26"/>
  <c r="BK162" i="26"/>
  <c r="BJ162" i="26"/>
  <c r="BI162" i="26"/>
  <c r="BH162" i="26"/>
  <c r="BG162" i="26"/>
  <c r="BF162" i="26"/>
  <c r="BM161" i="26"/>
  <c r="BL161" i="26"/>
  <c r="BK161" i="26"/>
  <c r="BJ161" i="26"/>
  <c r="BI161" i="26"/>
  <c r="BH161" i="26"/>
  <c r="BG161" i="26"/>
  <c r="BF161" i="26"/>
  <c r="BM159" i="26"/>
  <c r="BL159" i="26"/>
  <c r="BK159" i="26"/>
  <c r="BJ159" i="26"/>
  <c r="BI159" i="26"/>
  <c r="BH159" i="26"/>
  <c r="BG159" i="26"/>
  <c r="BF159" i="26"/>
  <c r="BM158" i="26"/>
  <c r="BL158" i="26"/>
  <c r="BK158" i="26"/>
  <c r="BJ158" i="26"/>
  <c r="BI158" i="26"/>
  <c r="BH158" i="26"/>
  <c r="BG158" i="26"/>
  <c r="BF158" i="26"/>
  <c r="BM157" i="26"/>
  <c r="BL157" i="26"/>
  <c r="BK157" i="26"/>
  <c r="BJ157" i="26"/>
  <c r="BI157" i="26"/>
  <c r="BH157" i="26"/>
  <c r="BG157" i="26"/>
  <c r="BF157" i="26"/>
  <c r="BM156" i="26"/>
  <c r="BL156" i="26"/>
  <c r="BK156" i="26"/>
  <c r="BJ156" i="26"/>
  <c r="BI156" i="26"/>
  <c r="BH156" i="26"/>
  <c r="BG156" i="26"/>
  <c r="BF156" i="26"/>
  <c r="BM155" i="26"/>
  <c r="BL155" i="26"/>
  <c r="BK155" i="26"/>
  <c r="BJ155" i="26"/>
  <c r="BI155" i="26"/>
  <c r="BH155" i="26"/>
  <c r="BG155" i="26"/>
  <c r="BF155" i="26"/>
  <c r="BM153" i="26"/>
  <c r="BL153" i="26"/>
  <c r="BK153" i="26"/>
  <c r="BJ153" i="26"/>
  <c r="BI153" i="26"/>
  <c r="BH153" i="26"/>
  <c r="BG153" i="26"/>
  <c r="BF153" i="26"/>
  <c r="BE215" i="26"/>
  <c r="BE214" i="26"/>
  <c r="BE213" i="26"/>
  <c r="BE212" i="26"/>
  <c r="BE210" i="26"/>
  <c r="BE209" i="26"/>
  <c r="BE207" i="26"/>
  <c r="BE206" i="26"/>
  <c r="BE205" i="26"/>
  <c r="BE204" i="26"/>
  <c r="BE203" i="26"/>
  <c r="BE201" i="26"/>
  <c r="BE200" i="26"/>
  <c r="BE199" i="26"/>
  <c r="BE198" i="26"/>
  <c r="BE197" i="26"/>
  <c r="BE195" i="26"/>
  <c r="BE194" i="26"/>
  <c r="BE193" i="26"/>
  <c r="BE192" i="26"/>
  <c r="BE191" i="26"/>
  <c r="BE190" i="26"/>
  <c r="BE189" i="26"/>
  <c r="BE188" i="26"/>
  <c r="BE186" i="26"/>
  <c r="BE185" i="26"/>
  <c r="BE184" i="26"/>
  <c r="BE183" i="26"/>
  <c r="BE182" i="26"/>
  <c r="BE181" i="26"/>
  <c r="BE180" i="26"/>
  <c r="BE179" i="26"/>
  <c r="BE177" i="26"/>
  <c r="BE176" i="26"/>
  <c r="BE175" i="26"/>
  <c r="BE174" i="26"/>
  <c r="BE172" i="26"/>
  <c r="BE171" i="26"/>
  <c r="BE170" i="26"/>
  <c r="BE169" i="26"/>
  <c r="BE167" i="26"/>
  <c r="BE166" i="26"/>
  <c r="BE165" i="26"/>
  <c r="BE164" i="26"/>
  <c r="BE162" i="26"/>
  <c r="BE161" i="26"/>
  <c r="BE159" i="26"/>
  <c r="BE158" i="26"/>
  <c r="BE157" i="26"/>
  <c r="BE156" i="26"/>
  <c r="BE155" i="26"/>
  <c r="BE153" i="26"/>
  <c r="AZ215" i="26"/>
  <c r="AY215" i="26"/>
  <c r="AX215" i="26"/>
  <c r="AW215" i="26"/>
  <c r="AV215" i="26"/>
  <c r="AU215" i="26"/>
  <c r="AT215" i="26"/>
  <c r="AS215" i="26"/>
  <c r="AZ214" i="26"/>
  <c r="AY214" i="26"/>
  <c r="AX214" i="26"/>
  <c r="AW214" i="26"/>
  <c r="AV214" i="26"/>
  <c r="AU214" i="26"/>
  <c r="AT214" i="26"/>
  <c r="AS214" i="26"/>
  <c r="AZ213" i="26"/>
  <c r="AY213" i="26"/>
  <c r="AX213" i="26"/>
  <c r="AW213" i="26"/>
  <c r="AV213" i="26"/>
  <c r="AU213" i="26"/>
  <c r="AT213" i="26"/>
  <c r="AS213" i="26"/>
  <c r="AZ212" i="26"/>
  <c r="AY212" i="26"/>
  <c r="AX212" i="26"/>
  <c r="AW212" i="26"/>
  <c r="AV212" i="26"/>
  <c r="AU212" i="26"/>
  <c r="AT212" i="26"/>
  <c r="AS212" i="26"/>
  <c r="AZ210" i="26"/>
  <c r="AY210" i="26"/>
  <c r="AX210" i="26"/>
  <c r="AW210" i="26"/>
  <c r="AV210" i="26"/>
  <c r="AU210" i="26"/>
  <c r="AT210" i="26"/>
  <c r="AS210" i="26"/>
  <c r="AZ209" i="26"/>
  <c r="AY209" i="26"/>
  <c r="AX209" i="26"/>
  <c r="AW209" i="26"/>
  <c r="AV209" i="26"/>
  <c r="AU209" i="26"/>
  <c r="AT209" i="26"/>
  <c r="AS209" i="26"/>
  <c r="AZ207" i="26"/>
  <c r="AY207" i="26"/>
  <c r="AX207" i="26"/>
  <c r="AW207" i="26"/>
  <c r="AV207" i="26"/>
  <c r="AU207" i="26"/>
  <c r="AT207" i="26"/>
  <c r="AS207" i="26"/>
  <c r="AZ206" i="26"/>
  <c r="AY206" i="26"/>
  <c r="AX206" i="26"/>
  <c r="AW206" i="26"/>
  <c r="AV206" i="26"/>
  <c r="AU206" i="26"/>
  <c r="AT206" i="26"/>
  <c r="AS206" i="26"/>
  <c r="AZ205" i="26"/>
  <c r="AY205" i="26"/>
  <c r="AX205" i="26"/>
  <c r="AW205" i="26"/>
  <c r="AV205" i="26"/>
  <c r="AU205" i="26"/>
  <c r="AT205" i="26"/>
  <c r="AS205" i="26"/>
  <c r="AZ204" i="26"/>
  <c r="AY204" i="26"/>
  <c r="AX204" i="26"/>
  <c r="AW204" i="26"/>
  <c r="AV204" i="26"/>
  <c r="AU204" i="26"/>
  <c r="AT204" i="26"/>
  <c r="AS204" i="26"/>
  <c r="AZ203" i="26"/>
  <c r="AY203" i="26"/>
  <c r="AX203" i="26"/>
  <c r="AW203" i="26"/>
  <c r="AV203" i="26"/>
  <c r="AU203" i="26"/>
  <c r="AT203" i="26"/>
  <c r="AS203" i="26"/>
  <c r="AZ201" i="26"/>
  <c r="AY201" i="26"/>
  <c r="AX201" i="26"/>
  <c r="AW201" i="26"/>
  <c r="AV201" i="26"/>
  <c r="AU201" i="26"/>
  <c r="AT201" i="26"/>
  <c r="AS201" i="26"/>
  <c r="AZ200" i="26"/>
  <c r="AY200" i="26"/>
  <c r="AX200" i="26"/>
  <c r="AW200" i="26"/>
  <c r="AV200" i="26"/>
  <c r="AU200" i="26"/>
  <c r="AT200" i="26"/>
  <c r="AS200" i="26"/>
  <c r="AZ199" i="26"/>
  <c r="AY199" i="26"/>
  <c r="AX199" i="26"/>
  <c r="AW199" i="26"/>
  <c r="AV199" i="26"/>
  <c r="AU199" i="26"/>
  <c r="AT199" i="26"/>
  <c r="AS199" i="26"/>
  <c r="AZ198" i="26"/>
  <c r="AY198" i="26"/>
  <c r="AX198" i="26"/>
  <c r="AW198" i="26"/>
  <c r="AV198" i="26"/>
  <c r="AU198" i="26"/>
  <c r="AT198" i="26"/>
  <c r="AS198" i="26"/>
  <c r="AZ197" i="26"/>
  <c r="AY197" i="26"/>
  <c r="AX197" i="26"/>
  <c r="AW197" i="26"/>
  <c r="AV197" i="26"/>
  <c r="AU197" i="26"/>
  <c r="AT197" i="26"/>
  <c r="AS197" i="26"/>
  <c r="AZ195" i="26"/>
  <c r="AY195" i="26"/>
  <c r="AX195" i="26"/>
  <c r="AW195" i="26"/>
  <c r="AV195" i="26"/>
  <c r="AU195" i="26"/>
  <c r="AT195" i="26"/>
  <c r="AS195" i="26"/>
  <c r="AZ194" i="26"/>
  <c r="AY194" i="26"/>
  <c r="AX194" i="26"/>
  <c r="AW194" i="26"/>
  <c r="AV194" i="26"/>
  <c r="AU194" i="26"/>
  <c r="AT194" i="26"/>
  <c r="AS194" i="26"/>
  <c r="AZ193" i="26"/>
  <c r="AY193" i="26"/>
  <c r="AX193" i="26"/>
  <c r="AW193" i="26"/>
  <c r="AV193" i="26"/>
  <c r="AU193" i="26"/>
  <c r="AT193" i="26"/>
  <c r="AS193" i="26"/>
  <c r="AZ192" i="26"/>
  <c r="AY192" i="26"/>
  <c r="AX192" i="26"/>
  <c r="AW192" i="26"/>
  <c r="AV192" i="26"/>
  <c r="AU192" i="26"/>
  <c r="AT192" i="26"/>
  <c r="AS192" i="26"/>
  <c r="AZ191" i="26"/>
  <c r="AY191" i="26"/>
  <c r="AX191" i="26"/>
  <c r="AW191" i="26"/>
  <c r="AV191" i="26"/>
  <c r="AU191" i="26"/>
  <c r="AT191" i="26"/>
  <c r="AS191" i="26"/>
  <c r="AZ190" i="26"/>
  <c r="AY190" i="26"/>
  <c r="AX190" i="26"/>
  <c r="AW190" i="26"/>
  <c r="AV190" i="26"/>
  <c r="AU190" i="26"/>
  <c r="AT190" i="26"/>
  <c r="AS190" i="26"/>
  <c r="AZ189" i="26"/>
  <c r="AY189" i="26"/>
  <c r="AX189" i="26"/>
  <c r="AW189" i="26"/>
  <c r="AV189" i="26"/>
  <c r="AU189" i="26"/>
  <c r="AT189" i="26"/>
  <c r="AS189" i="26"/>
  <c r="AZ188" i="26"/>
  <c r="AY188" i="26"/>
  <c r="AX188" i="26"/>
  <c r="AW188" i="26"/>
  <c r="AV188" i="26"/>
  <c r="AU188" i="26"/>
  <c r="AT188" i="26"/>
  <c r="AS188" i="26"/>
  <c r="AZ186" i="26"/>
  <c r="AY186" i="26"/>
  <c r="AX186" i="26"/>
  <c r="AW186" i="26"/>
  <c r="AV186" i="26"/>
  <c r="AU186" i="26"/>
  <c r="AT186" i="26"/>
  <c r="AS186" i="26"/>
  <c r="AZ185" i="26"/>
  <c r="AY185" i="26"/>
  <c r="AX185" i="26"/>
  <c r="AW185" i="26"/>
  <c r="AV185" i="26"/>
  <c r="AU185" i="26"/>
  <c r="AT185" i="26"/>
  <c r="AS185" i="26"/>
  <c r="AZ184" i="26"/>
  <c r="AY184" i="26"/>
  <c r="AX184" i="26"/>
  <c r="AW184" i="26"/>
  <c r="AV184" i="26"/>
  <c r="AU184" i="26"/>
  <c r="AT184" i="26"/>
  <c r="AS184" i="26"/>
  <c r="AZ183" i="26"/>
  <c r="AY183" i="26"/>
  <c r="AX183" i="26"/>
  <c r="AW183" i="26"/>
  <c r="AV183" i="26"/>
  <c r="AU183" i="26"/>
  <c r="AT183" i="26"/>
  <c r="AS183" i="26"/>
  <c r="AZ182" i="26"/>
  <c r="AY182" i="26"/>
  <c r="AX182" i="26"/>
  <c r="AW182" i="26"/>
  <c r="AV182" i="26"/>
  <c r="AU182" i="26"/>
  <c r="AT182" i="26"/>
  <c r="AS182" i="26"/>
  <c r="AZ181" i="26"/>
  <c r="AY181" i="26"/>
  <c r="AX181" i="26"/>
  <c r="AW181" i="26"/>
  <c r="AV181" i="26"/>
  <c r="AU181" i="26"/>
  <c r="AT181" i="26"/>
  <c r="AS181" i="26"/>
  <c r="AZ180" i="26"/>
  <c r="AY180" i="26"/>
  <c r="AX180" i="26"/>
  <c r="AW180" i="26"/>
  <c r="AV180" i="26"/>
  <c r="AU180" i="26"/>
  <c r="AT180" i="26"/>
  <c r="AS180" i="26"/>
  <c r="AZ179" i="26"/>
  <c r="AY179" i="26"/>
  <c r="AX179" i="26"/>
  <c r="AW179" i="26"/>
  <c r="AV179" i="26"/>
  <c r="AU179" i="26"/>
  <c r="AT179" i="26"/>
  <c r="AS179" i="26"/>
  <c r="AZ177" i="26"/>
  <c r="AY177" i="26"/>
  <c r="AX177" i="26"/>
  <c r="AW177" i="26"/>
  <c r="AV177" i="26"/>
  <c r="AU177" i="26"/>
  <c r="AT177" i="26"/>
  <c r="AS177" i="26"/>
  <c r="AZ176" i="26"/>
  <c r="AY176" i="26"/>
  <c r="AX176" i="26"/>
  <c r="AW176" i="26"/>
  <c r="AV176" i="26"/>
  <c r="AU176" i="26"/>
  <c r="AT176" i="26"/>
  <c r="AS176" i="26"/>
  <c r="AZ175" i="26"/>
  <c r="AY175" i="26"/>
  <c r="AX175" i="26"/>
  <c r="AW175" i="26"/>
  <c r="AV175" i="26"/>
  <c r="AU175" i="26"/>
  <c r="AT175" i="26"/>
  <c r="AS175" i="26"/>
  <c r="AZ174" i="26"/>
  <c r="AY174" i="26"/>
  <c r="AX174" i="26"/>
  <c r="AW174" i="26"/>
  <c r="AV174" i="26"/>
  <c r="AU174" i="26"/>
  <c r="AT174" i="26"/>
  <c r="AS174" i="26"/>
  <c r="AZ172" i="26"/>
  <c r="AY172" i="26"/>
  <c r="AX172" i="26"/>
  <c r="AW172" i="26"/>
  <c r="AV172" i="26"/>
  <c r="AU172" i="26"/>
  <c r="AT172" i="26"/>
  <c r="AS172" i="26"/>
  <c r="AZ171" i="26"/>
  <c r="AY171" i="26"/>
  <c r="AX171" i="26"/>
  <c r="AW171" i="26"/>
  <c r="AV171" i="26"/>
  <c r="AU171" i="26"/>
  <c r="AT171" i="26"/>
  <c r="AS171" i="26"/>
  <c r="AZ170" i="26"/>
  <c r="AY170" i="26"/>
  <c r="AX170" i="26"/>
  <c r="AW170" i="26"/>
  <c r="AV170" i="26"/>
  <c r="AU170" i="26"/>
  <c r="AT170" i="26"/>
  <c r="AS170" i="26"/>
  <c r="AZ169" i="26"/>
  <c r="AY169" i="26"/>
  <c r="AX169" i="26"/>
  <c r="AW169" i="26"/>
  <c r="AV169" i="26"/>
  <c r="AU169" i="26"/>
  <c r="AT169" i="26"/>
  <c r="AS169" i="26"/>
  <c r="AZ167" i="26"/>
  <c r="AY167" i="26"/>
  <c r="AX167" i="26"/>
  <c r="AW167" i="26"/>
  <c r="AV167" i="26"/>
  <c r="AU167" i="26"/>
  <c r="AT167" i="26"/>
  <c r="AS167" i="26"/>
  <c r="AZ166" i="26"/>
  <c r="AY166" i="26"/>
  <c r="AX166" i="26"/>
  <c r="AW166" i="26"/>
  <c r="AV166" i="26"/>
  <c r="AU166" i="26"/>
  <c r="AT166" i="26"/>
  <c r="AS166" i="26"/>
  <c r="AZ165" i="26"/>
  <c r="AY165" i="26"/>
  <c r="AX165" i="26"/>
  <c r="AW165" i="26"/>
  <c r="AV165" i="26"/>
  <c r="AU165" i="26"/>
  <c r="AT165" i="26"/>
  <c r="AS165" i="26"/>
  <c r="AZ164" i="26"/>
  <c r="AY164" i="26"/>
  <c r="AX164" i="26"/>
  <c r="AW164" i="26"/>
  <c r="AV164" i="26"/>
  <c r="AU164" i="26"/>
  <c r="AT164" i="26"/>
  <c r="AS164" i="26"/>
  <c r="AZ162" i="26"/>
  <c r="AY162" i="26"/>
  <c r="AX162" i="26"/>
  <c r="AW162" i="26"/>
  <c r="AV162" i="26"/>
  <c r="AU162" i="26"/>
  <c r="AT162" i="26"/>
  <c r="AS162" i="26"/>
  <c r="AZ161" i="26"/>
  <c r="AY161" i="26"/>
  <c r="AX161" i="26"/>
  <c r="AW161" i="26"/>
  <c r="AV161" i="26"/>
  <c r="AU161" i="26"/>
  <c r="AT161" i="26"/>
  <c r="AS161" i="26"/>
  <c r="AZ159" i="26"/>
  <c r="AY159" i="26"/>
  <c r="AX159" i="26"/>
  <c r="AW159" i="26"/>
  <c r="AV159" i="26"/>
  <c r="AU159" i="26"/>
  <c r="AT159" i="26"/>
  <c r="AS159" i="26"/>
  <c r="AZ158" i="26"/>
  <c r="AY158" i="26"/>
  <c r="AX158" i="26"/>
  <c r="AW158" i="26"/>
  <c r="AV158" i="26"/>
  <c r="AU158" i="26"/>
  <c r="AT158" i="26"/>
  <c r="AS158" i="26"/>
  <c r="AZ157" i="26"/>
  <c r="AY157" i="26"/>
  <c r="AX157" i="26"/>
  <c r="AW157" i="26"/>
  <c r="AV157" i="26"/>
  <c r="AU157" i="26"/>
  <c r="AT157" i="26"/>
  <c r="AS157" i="26"/>
  <c r="AZ156" i="26"/>
  <c r="AY156" i="26"/>
  <c r="AX156" i="26"/>
  <c r="AW156" i="26"/>
  <c r="AV156" i="26"/>
  <c r="AU156" i="26"/>
  <c r="AT156" i="26"/>
  <c r="AS156" i="26"/>
  <c r="AZ155" i="26"/>
  <c r="AY155" i="26"/>
  <c r="AX155" i="26"/>
  <c r="AW155" i="26"/>
  <c r="AV155" i="26"/>
  <c r="AU155" i="26"/>
  <c r="AT155" i="26"/>
  <c r="AS155" i="26"/>
  <c r="AZ153" i="26"/>
  <c r="AY153" i="26"/>
  <c r="AX153" i="26"/>
  <c r="AW153" i="26"/>
  <c r="AV153" i="26"/>
  <c r="AU153" i="26"/>
  <c r="AT153" i="26"/>
  <c r="AS153" i="26"/>
  <c r="AM215" i="26"/>
  <c r="AL215" i="26"/>
  <c r="AK215" i="26"/>
  <c r="AJ215" i="26"/>
  <c r="AI215" i="26"/>
  <c r="AH215" i="26"/>
  <c r="AG215" i="26"/>
  <c r="AF215" i="26"/>
  <c r="AE215" i="26"/>
  <c r="AM214" i="26"/>
  <c r="AL214" i="26"/>
  <c r="AK214" i="26"/>
  <c r="AJ214" i="26"/>
  <c r="AI214" i="26"/>
  <c r="AH214" i="26"/>
  <c r="AG214" i="26"/>
  <c r="AF214" i="26"/>
  <c r="AE214" i="26"/>
  <c r="AM213" i="26"/>
  <c r="AL213" i="26"/>
  <c r="AK213" i="26"/>
  <c r="AJ213" i="26"/>
  <c r="AI213" i="26"/>
  <c r="AH213" i="26"/>
  <c r="AG213" i="26"/>
  <c r="AF213" i="26"/>
  <c r="AE213" i="26"/>
  <c r="AM212" i="26"/>
  <c r="AL212" i="26"/>
  <c r="AK212" i="26"/>
  <c r="AJ212" i="26"/>
  <c r="AI212" i="26"/>
  <c r="AH212" i="26"/>
  <c r="AG212" i="26"/>
  <c r="AF212" i="26"/>
  <c r="AE212" i="26"/>
  <c r="AR215" i="26"/>
  <c r="AR214" i="26"/>
  <c r="AR213" i="26"/>
  <c r="AR212" i="26"/>
  <c r="AR210" i="26"/>
  <c r="AR209" i="26"/>
  <c r="AR207" i="26"/>
  <c r="AR206" i="26"/>
  <c r="AR205" i="26"/>
  <c r="AR204" i="26"/>
  <c r="AR203" i="26"/>
  <c r="AR201" i="26"/>
  <c r="AR200" i="26"/>
  <c r="AR199" i="26"/>
  <c r="AR198" i="26"/>
  <c r="AR197" i="26"/>
  <c r="AR195" i="26"/>
  <c r="AR194" i="26"/>
  <c r="AR193" i="26"/>
  <c r="AR192" i="26"/>
  <c r="AR191" i="26"/>
  <c r="AR190" i="26"/>
  <c r="AR189" i="26"/>
  <c r="AR188" i="26"/>
  <c r="AM210" i="26"/>
  <c r="AL210" i="26"/>
  <c r="AK210" i="26"/>
  <c r="AJ210" i="26"/>
  <c r="AI210" i="26"/>
  <c r="AH210" i="26"/>
  <c r="AG210" i="26"/>
  <c r="AF210" i="26"/>
  <c r="AE210" i="26"/>
  <c r="AM209" i="26"/>
  <c r="AL209" i="26"/>
  <c r="AK209" i="26"/>
  <c r="AJ209" i="26"/>
  <c r="AI209" i="26"/>
  <c r="AH209" i="26"/>
  <c r="AG209" i="26"/>
  <c r="AF209" i="26"/>
  <c r="AE209" i="26"/>
  <c r="AM207" i="26"/>
  <c r="AL207" i="26"/>
  <c r="AK207" i="26"/>
  <c r="AJ207" i="26"/>
  <c r="AI207" i="26"/>
  <c r="AH207" i="26"/>
  <c r="AG207" i="26"/>
  <c r="AF207" i="26"/>
  <c r="AE207" i="26"/>
  <c r="AM206" i="26"/>
  <c r="AL206" i="26"/>
  <c r="AK206" i="26"/>
  <c r="AJ206" i="26"/>
  <c r="AI206" i="26"/>
  <c r="AH206" i="26"/>
  <c r="AG206" i="26"/>
  <c r="AF206" i="26"/>
  <c r="AE206" i="26"/>
  <c r="AM205" i="26"/>
  <c r="AL205" i="26"/>
  <c r="AK205" i="26"/>
  <c r="AJ205" i="26"/>
  <c r="AI205" i="26"/>
  <c r="AH205" i="26"/>
  <c r="AG205" i="26"/>
  <c r="AF205" i="26"/>
  <c r="AE205" i="26"/>
  <c r="AM204" i="26"/>
  <c r="AL204" i="26"/>
  <c r="AK204" i="26"/>
  <c r="AJ204" i="26"/>
  <c r="AI204" i="26"/>
  <c r="AH204" i="26"/>
  <c r="AG204" i="26"/>
  <c r="AF204" i="26"/>
  <c r="AE204" i="26"/>
  <c r="AM203" i="26"/>
  <c r="AL203" i="26"/>
  <c r="AK203" i="26"/>
  <c r="AJ203" i="26"/>
  <c r="AI203" i="26"/>
  <c r="AH203" i="26"/>
  <c r="AG203" i="26"/>
  <c r="AF203" i="26"/>
  <c r="AE203" i="26"/>
  <c r="AM201" i="26"/>
  <c r="AL201" i="26"/>
  <c r="AK201" i="26"/>
  <c r="AJ201" i="26"/>
  <c r="AI201" i="26"/>
  <c r="AH201" i="26"/>
  <c r="AG201" i="26"/>
  <c r="AF201" i="26"/>
  <c r="AE201" i="26"/>
  <c r="AM200" i="26"/>
  <c r="AL200" i="26"/>
  <c r="AK200" i="26"/>
  <c r="AJ200" i="26"/>
  <c r="AI200" i="26"/>
  <c r="AH200" i="26"/>
  <c r="AG200" i="26"/>
  <c r="AF200" i="26"/>
  <c r="AE200" i="26"/>
  <c r="AM199" i="26"/>
  <c r="AL199" i="26"/>
  <c r="AK199" i="26"/>
  <c r="AJ199" i="26"/>
  <c r="AI199" i="26"/>
  <c r="AH199" i="26"/>
  <c r="AG199" i="26"/>
  <c r="AF199" i="26"/>
  <c r="AE199" i="26"/>
  <c r="AM198" i="26"/>
  <c r="AL198" i="26"/>
  <c r="AK198" i="26"/>
  <c r="AJ198" i="26"/>
  <c r="AI198" i="26"/>
  <c r="AH198" i="26"/>
  <c r="AG198" i="26"/>
  <c r="AF198" i="26"/>
  <c r="AE198" i="26"/>
  <c r="AM197" i="26"/>
  <c r="AL197" i="26"/>
  <c r="AK197" i="26"/>
  <c r="AJ197" i="26"/>
  <c r="AI197" i="26"/>
  <c r="AH197" i="26"/>
  <c r="AG197" i="26"/>
  <c r="AF197" i="26"/>
  <c r="AE197" i="26"/>
  <c r="AM195" i="26"/>
  <c r="AL195" i="26"/>
  <c r="AK195" i="26"/>
  <c r="AJ195" i="26"/>
  <c r="AI195" i="26"/>
  <c r="AH195" i="26"/>
  <c r="AG195" i="26"/>
  <c r="AF195" i="26"/>
  <c r="AE195" i="26"/>
  <c r="AM194" i="26"/>
  <c r="AL194" i="26"/>
  <c r="AK194" i="26"/>
  <c r="AJ194" i="26"/>
  <c r="AI194" i="26"/>
  <c r="AH194" i="26"/>
  <c r="AG194" i="26"/>
  <c r="AF194" i="26"/>
  <c r="AE194" i="26"/>
  <c r="AM193" i="26"/>
  <c r="AL193" i="26"/>
  <c r="AK193" i="26"/>
  <c r="AJ193" i="26"/>
  <c r="AI193" i="26"/>
  <c r="AH193" i="26"/>
  <c r="AG193" i="26"/>
  <c r="AF193" i="26"/>
  <c r="AE193" i="26"/>
  <c r="AM192" i="26"/>
  <c r="AL192" i="26"/>
  <c r="AK192" i="26"/>
  <c r="AJ192" i="26"/>
  <c r="AI192" i="26"/>
  <c r="AH192" i="26"/>
  <c r="AG192" i="26"/>
  <c r="AF192" i="26"/>
  <c r="AE192" i="26"/>
  <c r="AM191" i="26"/>
  <c r="AL191" i="26"/>
  <c r="AK191" i="26"/>
  <c r="AJ191" i="26"/>
  <c r="AI191" i="26"/>
  <c r="AH191" i="26"/>
  <c r="AG191" i="26"/>
  <c r="AF191" i="26"/>
  <c r="AE191" i="26"/>
  <c r="AM190" i="26"/>
  <c r="AL190" i="26"/>
  <c r="AK190" i="26"/>
  <c r="AJ190" i="26"/>
  <c r="AI190" i="26"/>
  <c r="AH190" i="26"/>
  <c r="AG190" i="26"/>
  <c r="AF190" i="26"/>
  <c r="AE190" i="26"/>
  <c r="AM189" i="26"/>
  <c r="AL189" i="26"/>
  <c r="AK189" i="26"/>
  <c r="AJ189" i="26"/>
  <c r="AI189" i="26"/>
  <c r="AH189" i="26"/>
  <c r="AG189" i="26"/>
  <c r="AF189" i="26"/>
  <c r="AE189" i="26"/>
  <c r="AM188" i="26"/>
  <c r="AL188" i="26"/>
  <c r="AK188" i="26"/>
  <c r="AJ188" i="26"/>
  <c r="AI188" i="26"/>
  <c r="AH188" i="26"/>
  <c r="AG188" i="26"/>
  <c r="AF188" i="26"/>
  <c r="AE188" i="26"/>
  <c r="Z215" i="26"/>
  <c r="Y215" i="26"/>
  <c r="X215" i="26"/>
  <c r="W215" i="26"/>
  <c r="V215" i="26"/>
  <c r="U215" i="26"/>
  <c r="T215" i="26"/>
  <c r="S215" i="26"/>
  <c r="R215" i="26"/>
  <c r="Z214" i="26"/>
  <c r="Y214" i="26"/>
  <c r="X214" i="26"/>
  <c r="W214" i="26"/>
  <c r="V214" i="26"/>
  <c r="U214" i="26"/>
  <c r="T214" i="26"/>
  <c r="S214" i="26"/>
  <c r="R214" i="26"/>
  <c r="Z213" i="26"/>
  <c r="Y213" i="26"/>
  <c r="X213" i="26"/>
  <c r="W213" i="26"/>
  <c r="V213" i="26"/>
  <c r="U213" i="26"/>
  <c r="T213" i="26"/>
  <c r="S213" i="26"/>
  <c r="R213" i="26"/>
  <c r="Z212" i="26"/>
  <c r="Y212" i="26"/>
  <c r="X212" i="26"/>
  <c r="W212" i="26"/>
  <c r="V212" i="26"/>
  <c r="U212" i="26"/>
  <c r="T212" i="26"/>
  <c r="S212" i="26"/>
  <c r="R212" i="26"/>
  <c r="Z210" i="26"/>
  <c r="Y210" i="26"/>
  <c r="X210" i="26"/>
  <c r="W210" i="26"/>
  <c r="V210" i="26"/>
  <c r="U210" i="26"/>
  <c r="T210" i="26"/>
  <c r="S210" i="26"/>
  <c r="R210" i="26"/>
  <c r="Z209" i="26"/>
  <c r="Y209" i="26"/>
  <c r="X209" i="26"/>
  <c r="W209" i="26"/>
  <c r="V209" i="26"/>
  <c r="U209" i="26"/>
  <c r="T209" i="26"/>
  <c r="S209" i="26"/>
  <c r="R209" i="26"/>
  <c r="Z207" i="26"/>
  <c r="Y207" i="26"/>
  <c r="X207" i="26"/>
  <c r="W207" i="26"/>
  <c r="V207" i="26"/>
  <c r="U207" i="26"/>
  <c r="T207" i="26"/>
  <c r="S207" i="26"/>
  <c r="R207" i="26"/>
  <c r="Z206" i="26"/>
  <c r="Y206" i="26"/>
  <c r="X206" i="26"/>
  <c r="W206" i="26"/>
  <c r="V206" i="26"/>
  <c r="U206" i="26"/>
  <c r="T206" i="26"/>
  <c r="S206" i="26"/>
  <c r="R206" i="26"/>
  <c r="Z205" i="26"/>
  <c r="Y205" i="26"/>
  <c r="X205" i="26"/>
  <c r="W205" i="26"/>
  <c r="V205" i="26"/>
  <c r="U205" i="26"/>
  <c r="T205" i="26"/>
  <c r="S205" i="26"/>
  <c r="R205" i="26"/>
  <c r="Z204" i="26"/>
  <c r="Y204" i="26"/>
  <c r="X204" i="26"/>
  <c r="W204" i="26"/>
  <c r="V204" i="26"/>
  <c r="U204" i="26"/>
  <c r="T204" i="26"/>
  <c r="S204" i="26"/>
  <c r="R204" i="26"/>
  <c r="Z203" i="26"/>
  <c r="Y203" i="26"/>
  <c r="X203" i="26"/>
  <c r="W203" i="26"/>
  <c r="V203" i="26"/>
  <c r="U203" i="26"/>
  <c r="T203" i="26"/>
  <c r="S203" i="26"/>
  <c r="R203" i="26"/>
  <c r="Z201" i="26"/>
  <c r="Y201" i="26"/>
  <c r="X201" i="26"/>
  <c r="W201" i="26"/>
  <c r="V201" i="26"/>
  <c r="U201" i="26"/>
  <c r="T201" i="26"/>
  <c r="S201" i="26"/>
  <c r="R201" i="26"/>
  <c r="Z200" i="26"/>
  <c r="Y200" i="26"/>
  <c r="X200" i="26"/>
  <c r="W200" i="26"/>
  <c r="V200" i="26"/>
  <c r="U200" i="26"/>
  <c r="T200" i="26"/>
  <c r="S200" i="26"/>
  <c r="R200" i="26"/>
  <c r="Z199" i="26"/>
  <c r="Y199" i="26"/>
  <c r="X199" i="26"/>
  <c r="W199" i="26"/>
  <c r="V199" i="26"/>
  <c r="U199" i="26"/>
  <c r="T199" i="26"/>
  <c r="S199" i="26"/>
  <c r="R199" i="26"/>
  <c r="Z198" i="26"/>
  <c r="Y198" i="26"/>
  <c r="X198" i="26"/>
  <c r="W198" i="26"/>
  <c r="V198" i="26"/>
  <c r="U198" i="26"/>
  <c r="T198" i="26"/>
  <c r="S198" i="26"/>
  <c r="R198" i="26"/>
  <c r="Z197" i="26"/>
  <c r="Y197" i="26"/>
  <c r="X197" i="26"/>
  <c r="W197" i="26"/>
  <c r="V197" i="26"/>
  <c r="U197" i="26"/>
  <c r="T197" i="26"/>
  <c r="S197" i="26"/>
  <c r="R197" i="26"/>
  <c r="Z195" i="26"/>
  <c r="Y195" i="26"/>
  <c r="X195" i="26"/>
  <c r="W195" i="26"/>
  <c r="V195" i="26"/>
  <c r="U195" i="26"/>
  <c r="T195" i="26"/>
  <c r="S195" i="26"/>
  <c r="R195" i="26"/>
  <c r="Z194" i="26"/>
  <c r="Y194" i="26"/>
  <c r="X194" i="26"/>
  <c r="W194" i="26"/>
  <c r="V194" i="26"/>
  <c r="U194" i="26"/>
  <c r="T194" i="26"/>
  <c r="S194" i="26"/>
  <c r="R194" i="26"/>
  <c r="Z193" i="26"/>
  <c r="Y193" i="26"/>
  <c r="X193" i="26"/>
  <c r="W193" i="26"/>
  <c r="V193" i="26"/>
  <c r="U193" i="26"/>
  <c r="T193" i="26"/>
  <c r="S193" i="26"/>
  <c r="R193" i="26"/>
  <c r="Z192" i="26"/>
  <c r="Y192" i="26"/>
  <c r="X192" i="26"/>
  <c r="W192" i="26"/>
  <c r="V192" i="26"/>
  <c r="U192" i="26"/>
  <c r="T192" i="26"/>
  <c r="S192" i="26"/>
  <c r="R192" i="26"/>
  <c r="Z191" i="26"/>
  <c r="Y191" i="26"/>
  <c r="X191" i="26"/>
  <c r="W191" i="26"/>
  <c r="V191" i="26"/>
  <c r="U191" i="26"/>
  <c r="T191" i="26"/>
  <c r="S191" i="26"/>
  <c r="R191" i="26"/>
  <c r="Z190" i="26"/>
  <c r="Y190" i="26"/>
  <c r="X190" i="26"/>
  <c r="W190" i="26"/>
  <c r="V190" i="26"/>
  <c r="U190" i="26"/>
  <c r="T190" i="26"/>
  <c r="S190" i="26"/>
  <c r="R190" i="26"/>
  <c r="Z189" i="26"/>
  <c r="Y189" i="26"/>
  <c r="X189" i="26"/>
  <c r="W189" i="26"/>
  <c r="V189" i="26"/>
  <c r="U189" i="26"/>
  <c r="T189" i="26"/>
  <c r="S189" i="26"/>
  <c r="R189" i="26"/>
  <c r="Z188" i="26"/>
  <c r="Y188" i="26"/>
  <c r="X188" i="26"/>
  <c r="W188" i="26"/>
  <c r="V188" i="26"/>
  <c r="U188" i="26"/>
  <c r="T188" i="26"/>
  <c r="S188" i="26"/>
  <c r="R188" i="26"/>
  <c r="BZ142" i="26"/>
  <c r="BY142" i="26"/>
  <c r="BX142" i="26"/>
  <c r="BW142" i="26"/>
  <c r="BV142" i="26"/>
  <c r="BU142" i="26"/>
  <c r="BT142" i="26"/>
  <c r="BS142" i="26"/>
  <c r="BR142" i="26"/>
  <c r="BZ141" i="26"/>
  <c r="BY141" i="26"/>
  <c r="BX141" i="26"/>
  <c r="BW141" i="26"/>
  <c r="BV141" i="26"/>
  <c r="BU141" i="26"/>
  <c r="BT141" i="26"/>
  <c r="BS141" i="26"/>
  <c r="BR141" i="26"/>
  <c r="BZ140" i="26"/>
  <c r="BY140" i="26"/>
  <c r="BX140" i="26"/>
  <c r="BW140" i="26"/>
  <c r="BV140" i="26"/>
  <c r="BU140" i="26"/>
  <c r="BT140" i="26"/>
  <c r="BS140" i="26"/>
  <c r="BR140" i="26"/>
  <c r="BZ139" i="26"/>
  <c r="BY139" i="26"/>
  <c r="BX139" i="26"/>
  <c r="BW139" i="26"/>
  <c r="BV139" i="26"/>
  <c r="BU139" i="26"/>
  <c r="BT139" i="26"/>
  <c r="BS139" i="26"/>
  <c r="BR139" i="26"/>
  <c r="BZ137" i="26"/>
  <c r="BY137" i="26"/>
  <c r="BX137" i="26"/>
  <c r="BW137" i="26"/>
  <c r="BV137" i="26"/>
  <c r="BU137" i="26"/>
  <c r="BT137" i="26"/>
  <c r="BS137" i="26"/>
  <c r="BR137" i="26"/>
  <c r="BZ136" i="26"/>
  <c r="BY136" i="26"/>
  <c r="BX136" i="26"/>
  <c r="BW136" i="26"/>
  <c r="BV136" i="26"/>
  <c r="BU136" i="26"/>
  <c r="BT136" i="26"/>
  <c r="BS136" i="26"/>
  <c r="BR136" i="26"/>
  <c r="BZ134" i="26"/>
  <c r="BY134" i="26"/>
  <c r="BX134" i="26"/>
  <c r="BW134" i="26"/>
  <c r="BV134" i="26"/>
  <c r="BU134" i="26"/>
  <c r="BT134" i="26"/>
  <c r="BS134" i="26"/>
  <c r="BR134" i="26"/>
  <c r="BZ133" i="26"/>
  <c r="BY133" i="26"/>
  <c r="BX133" i="26"/>
  <c r="BW133" i="26"/>
  <c r="BV133" i="26"/>
  <c r="BU133" i="26"/>
  <c r="BT133" i="26"/>
  <c r="BS133" i="26"/>
  <c r="BR133" i="26"/>
  <c r="BZ132" i="26"/>
  <c r="BY132" i="26"/>
  <c r="BX132" i="26"/>
  <c r="BW132" i="26"/>
  <c r="BV132" i="26"/>
  <c r="BU132" i="26"/>
  <c r="BT132" i="26"/>
  <c r="BS132" i="26"/>
  <c r="BR132" i="26"/>
  <c r="BZ131" i="26"/>
  <c r="BY131" i="26"/>
  <c r="BX131" i="26"/>
  <c r="BW131" i="26"/>
  <c r="BV131" i="26"/>
  <c r="BU131" i="26"/>
  <c r="BT131" i="26"/>
  <c r="BS131" i="26"/>
  <c r="BR131" i="26"/>
  <c r="BZ130" i="26"/>
  <c r="BY130" i="26"/>
  <c r="BX130" i="26"/>
  <c r="BW130" i="26"/>
  <c r="BV130" i="26"/>
  <c r="BU130" i="26"/>
  <c r="BT130" i="26"/>
  <c r="BS130" i="26"/>
  <c r="BR130" i="26"/>
  <c r="BZ128" i="26"/>
  <c r="BY128" i="26"/>
  <c r="BX128" i="26"/>
  <c r="BW128" i="26"/>
  <c r="BV128" i="26"/>
  <c r="BU128" i="26"/>
  <c r="BT128" i="26"/>
  <c r="BS128" i="26"/>
  <c r="BR128" i="26"/>
  <c r="BZ127" i="26"/>
  <c r="BY127" i="26"/>
  <c r="BX127" i="26"/>
  <c r="BW127" i="26"/>
  <c r="BV127" i="26"/>
  <c r="BU127" i="26"/>
  <c r="BT127" i="26"/>
  <c r="BS127" i="26"/>
  <c r="BR127" i="26"/>
  <c r="BZ126" i="26"/>
  <c r="BY126" i="26"/>
  <c r="BX126" i="26"/>
  <c r="BW126" i="26"/>
  <c r="BV126" i="26"/>
  <c r="BU126" i="26"/>
  <c r="BT126" i="26"/>
  <c r="BS126" i="26"/>
  <c r="BR126" i="26"/>
  <c r="BZ125" i="26"/>
  <c r="BY125" i="26"/>
  <c r="BX125" i="26"/>
  <c r="BW125" i="26"/>
  <c r="BV125" i="26"/>
  <c r="BU125" i="26"/>
  <c r="BT125" i="26"/>
  <c r="BS125" i="26"/>
  <c r="BR125" i="26"/>
  <c r="BZ124" i="26"/>
  <c r="BY124" i="26"/>
  <c r="BX124" i="26"/>
  <c r="BW124" i="26"/>
  <c r="BV124" i="26"/>
  <c r="BU124" i="26"/>
  <c r="BT124" i="26"/>
  <c r="BS124" i="26"/>
  <c r="BR124" i="26"/>
  <c r="BZ122" i="26"/>
  <c r="BY122" i="26"/>
  <c r="BX122" i="26"/>
  <c r="BW122" i="26"/>
  <c r="BV122" i="26"/>
  <c r="BU122" i="26"/>
  <c r="BT122" i="26"/>
  <c r="BS122" i="26"/>
  <c r="BR122" i="26"/>
  <c r="BZ121" i="26"/>
  <c r="BY121" i="26"/>
  <c r="BX121" i="26"/>
  <c r="BW121" i="26"/>
  <c r="BV121" i="26"/>
  <c r="BU121" i="26"/>
  <c r="BT121" i="26"/>
  <c r="BS121" i="26"/>
  <c r="BR121" i="26"/>
  <c r="BZ120" i="26"/>
  <c r="BY120" i="26"/>
  <c r="BX120" i="26"/>
  <c r="BW120" i="26"/>
  <c r="BV120" i="26"/>
  <c r="BU120" i="26"/>
  <c r="BT120" i="26"/>
  <c r="BS120" i="26"/>
  <c r="BR120" i="26"/>
  <c r="BZ119" i="26"/>
  <c r="BY119" i="26"/>
  <c r="BX119" i="26"/>
  <c r="BW119" i="26"/>
  <c r="BV119" i="26"/>
  <c r="BU119" i="26"/>
  <c r="BT119" i="26"/>
  <c r="BS119" i="26"/>
  <c r="BR119" i="26"/>
  <c r="BZ118" i="26"/>
  <c r="BY118" i="26"/>
  <c r="BX118" i="26"/>
  <c r="BW118" i="26"/>
  <c r="BV118" i="26"/>
  <c r="BU118" i="26"/>
  <c r="BT118" i="26"/>
  <c r="BS118" i="26"/>
  <c r="BR118" i="26"/>
  <c r="BZ117" i="26"/>
  <c r="BY117" i="26"/>
  <c r="BX117" i="26"/>
  <c r="BW117" i="26"/>
  <c r="BV117" i="26"/>
  <c r="BU117" i="26"/>
  <c r="BT117" i="26"/>
  <c r="BS117" i="26"/>
  <c r="BR117" i="26"/>
  <c r="BZ116" i="26"/>
  <c r="BY116" i="26"/>
  <c r="BX116" i="26"/>
  <c r="BW116" i="26"/>
  <c r="BV116" i="26"/>
  <c r="BU116" i="26"/>
  <c r="BT116" i="26"/>
  <c r="BS116" i="26"/>
  <c r="BR116" i="26"/>
  <c r="BZ115" i="26"/>
  <c r="BY115" i="26"/>
  <c r="BX115" i="26"/>
  <c r="BW115" i="26"/>
  <c r="BV115" i="26"/>
  <c r="BU115" i="26"/>
  <c r="BT115" i="26"/>
  <c r="BS115" i="26"/>
  <c r="BR115" i="26"/>
  <c r="BM142" i="26"/>
  <c r="BL142" i="26"/>
  <c r="BK142" i="26"/>
  <c r="BJ142" i="26"/>
  <c r="BI142" i="26"/>
  <c r="BH142" i="26"/>
  <c r="BG142" i="26"/>
  <c r="BF142" i="26"/>
  <c r="BE142" i="26"/>
  <c r="BM141" i="26"/>
  <c r="BL141" i="26"/>
  <c r="BK141" i="26"/>
  <c r="BJ141" i="26"/>
  <c r="BI141" i="26"/>
  <c r="BH141" i="26"/>
  <c r="BG141" i="26"/>
  <c r="BF141" i="26"/>
  <c r="BE141" i="26"/>
  <c r="BM140" i="26"/>
  <c r="BL140" i="26"/>
  <c r="BK140" i="26"/>
  <c r="BJ140" i="26"/>
  <c r="BI140" i="26"/>
  <c r="BH140" i="26"/>
  <c r="BG140" i="26"/>
  <c r="BF140" i="26"/>
  <c r="BE140" i="26"/>
  <c r="BM139" i="26"/>
  <c r="BL139" i="26"/>
  <c r="BK139" i="26"/>
  <c r="BJ139" i="26"/>
  <c r="BI139" i="26"/>
  <c r="BH139" i="26"/>
  <c r="BG139" i="26"/>
  <c r="BF139" i="26"/>
  <c r="BE139" i="26"/>
  <c r="BM137" i="26"/>
  <c r="BL137" i="26"/>
  <c r="BK137" i="26"/>
  <c r="BJ137" i="26"/>
  <c r="BI137" i="26"/>
  <c r="BH137" i="26"/>
  <c r="BG137" i="26"/>
  <c r="BF137" i="26"/>
  <c r="BE137" i="26"/>
  <c r="BM136" i="26"/>
  <c r="BL136" i="26"/>
  <c r="BK136" i="26"/>
  <c r="BJ136" i="26"/>
  <c r="BI136" i="26"/>
  <c r="BH136" i="26"/>
  <c r="BG136" i="26"/>
  <c r="BF136" i="26"/>
  <c r="BE136" i="26"/>
  <c r="BM134" i="26"/>
  <c r="BL134" i="26"/>
  <c r="BK134" i="26"/>
  <c r="BJ134" i="26"/>
  <c r="BI134" i="26"/>
  <c r="BH134" i="26"/>
  <c r="BG134" i="26"/>
  <c r="BF134" i="26"/>
  <c r="BE134" i="26"/>
  <c r="BM133" i="26"/>
  <c r="BL133" i="26"/>
  <c r="BK133" i="26"/>
  <c r="BJ133" i="26"/>
  <c r="BI133" i="26"/>
  <c r="BH133" i="26"/>
  <c r="BG133" i="26"/>
  <c r="BF133" i="26"/>
  <c r="BE133" i="26"/>
  <c r="BM132" i="26"/>
  <c r="BL132" i="26"/>
  <c r="BK132" i="26"/>
  <c r="BJ132" i="26"/>
  <c r="BI132" i="26"/>
  <c r="BH132" i="26"/>
  <c r="BG132" i="26"/>
  <c r="BF132" i="26"/>
  <c r="BE132" i="26"/>
  <c r="BM131" i="26"/>
  <c r="BL131" i="26"/>
  <c r="BK131" i="26"/>
  <c r="BJ131" i="26"/>
  <c r="BI131" i="26"/>
  <c r="BH131" i="26"/>
  <c r="BG131" i="26"/>
  <c r="BF131" i="26"/>
  <c r="BE131" i="26"/>
  <c r="BM130" i="26"/>
  <c r="BL130" i="26"/>
  <c r="BK130" i="26"/>
  <c r="BJ130" i="26"/>
  <c r="BI130" i="26"/>
  <c r="BH130" i="26"/>
  <c r="BG130" i="26"/>
  <c r="BF130" i="26"/>
  <c r="BE130" i="26"/>
  <c r="BM128" i="26"/>
  <c r="BL128" i="26"/>
  <c r="BK128" i="26"/>
  <c r="BJ128" i="26"/>
  <c r="BI128" i="26"/>
  <c r="BH128" i="26"/>
  <c r="BG128" i="26"/>
  <c r="BF128" i="26"/>
  <c r="BE128" i="26"/>
  <c r="BM127" i="26"/>
  <c r="BL127" i="26"/>
  <c r="BK127" i="26"/>
  <c r="BJ127" i="26"/>
  <c r="BI127" i="26"/>
  <c r="BH127" i="26"/>
  <c r="BG127" i="26"/>
  <c r="BF127" i="26"/>
  <c r="BE127" i="26"/>
  <c r="BM126" i="26"/>
  <c r="BL126" i="26"/>
  <c r="BK126" i="26"/>
  <c r="BJ126" i="26"/>
  <c r="BI126" i="26"/>
  <c r="BH126" i="26"/>
  <c r="BG126" i="26"/>
  <c r="BF126" i="26"/>
  <c r="BE126" i="26"/>
  <c r="BM125" i="26"/>
  <c r="BL125" i="26"/>
  <c r="BK125" i="26"/>
  <c r="BJ125" i="26"/>
  <c r="BI125" i="26"/>
  <c r="BH125" i="26"/>
  <c r="BG125" i="26"/>
  <c r="BF125" i="26"/>
  <c r="BE125" i="26"/>
  <c r="BM124" i="26"/>
  <c r="BL124" i="26"/>
  <c r="BK124" i="26"/>
  <c r="BJ124" i="26"/>
  <c r="BI124" i="26"/>
  <c r="BH124" i="26"/>
  <c r="BG124" i="26"/>
  <c r="BF124" i="26"/>
  <c r="BE124" i="26"/>
  <c r="BM122" i="26"/>
  <c r="BL122" i="26"/>
  <c r="BK122" i="26"/>
  <c r="BJ122" i="26"/>
  <c r="BI122" i="26"/>
  <c r="BH122" i="26"/>
  <c r="BG122" i="26"/>
  <c r="BF122" i="26"/>
  <c r="BE122" i="26"/>
  <c r="BM121" i="26"/>
  <c r="BL121" i="26"/>
  <c r="BK121" i="26"/>
  <c r="BJ121" i="26"/>
  <c r="BI121" i="26"/>
  <c r="BH121" i="26"/>
  <c r="BG121" i="26"/>
  <c r="BF121" i="26"/>
  <c r="BE121" i="26"/>
  <c r="BM120" i="26"/>
  <c r="BL120" i="26"/>
  <c r="BK120" i="26"/>
  <c r="BJ120" i="26"/>
  <c r="BI120" i="26"/>
  <c r="BH120" i="26"/>
  <c r="BG120" i="26"/>
  <c r="BF120" i="26"/>
  <c r="BE120" i="26"/>
  <c r="BM119" i="26"/>
  <c r="BL119" i="26"/>
  <c r="BK119" i="26"/>
  <c r="BJ119" i="26"/>
  <c r="BI119" i="26"/>
  <c r="BH119" i="26"/>
  <c r="BG119" i="26"/>
  <c r="BF119" i="26"/>
  <c r="BE119" i="26"/>
  <c r="BM118" i="26"/>
  <c r="BL118" i="26"/>
  <c r="BK118" i="26"/>
  <c r="BJ118" i="26"/>
  <c r="BI118" i="26"/>
  <c r="BH118" i="26"/>
  <c r="BG118" i="26"/>
  <c r="BF118" i="26"/>
  <c r="BE118" i="26"/>
  <c r="BM117" i="26"/>
  <c r="BL117" i="26"/>
  <c r="BK117" i="26"/>
  <c r="BJ117" i="26"/>
  <c r="BI117" i="26"/>
  <c r="BH117" i="26"/>
  <c r="BG117" i="26"/>
  <c r="BF117" i="26"/>
  <c r="BE117" i="26"/>
  <c r="BM116" i="26"/>
  <c r="BL116" i="26"/>
  <c r="BK116" i="26"/>
  <c r="BJ116" i="26"/>
  <c r="BI116" i="26"/>
  <c r="BH116" i="26"/>
  <c r="BG116" i="26"/>
  <c r="BF116" i="26"/>
  <c r="BE116" i="26"/>
  <c r="BM115" i="26"/>
  <c r="BL115" i="26"/>
  <c r="BK115" i="26"/>
  <c r="BJ115" i="26"/>
  <c r="BI115" i="26"/>
  <c r="BH115" i="26"/>
  <c r="BG115" i="26"/>
  <c r="BF115" i="26"/>
  <c r="BE115" i="26"/>
  <c r="AZ142" i="26"/>
  <c r="AY142" i="26"/>
  <c r="AX142" i="26"/>
  <c r="AW142" i="26"/>
  <c r="AV142" i="26"/>
  <c r="AU142" i="26"/>
  <c r="AT142" i="26"/>
  <c r="AS142" i="26"/>
  <c r="AR142" i="26"/>
  <c r="AZ141" i="26"/>
  <c r="AY141" i="26"/>
  <c r="AX141" i="26"/>
  <c r="AW141" i="26"/>
  <c r="AV141" i="26"/>
  <c r="AU141" i="26"/>
  <c r="AT141" i="26"/>
  <c r="AS141" i="26"/>
  <c r="AR141" i="26"/>
  <c r="AZ140" i="26"/>
  <c r="AY140" i="26"/>
  <c r="AX140" i="26"/>
  <c r="AW140" i="26"/>
  <c r="AV140" i="26"/>
  <c r="AU140" i="26"/>
  <c r="AT140" i="26"/>
  <c r="AS140" i="26"/>
  <c r="AR140" i="26"/>
  <c r="AZ139" i="26"/>
  <c r="AY139" i="26"/>
  <c r="AX139" i="26"/>
  <c r="AW139" i="26"/>
  <c r="AV139" i="26"/>
  <c r="AU139" i="26"/>
  <c r="AT139" i="26"/>
  <c r="AS139" i="26"/>
  <c r="AR139" i="26"/>
  <c r="AZ137" i="26"/>
  <c r="AY137" i="26"/>
  <c r="AX137" i="26"/>
  <c r="AW137" i="26"/>
  <c r="AV137" i="26"/>
  <c r="AU137" i="26"/>
  <c r="AT137" i="26"/>
  <c r="AS137" i="26"/>
  <c r="AR137" i="26"/>
  <c r="AZ136" i="26"/>
  <c r="AY136" i="26"/>
  <c r="AX136" i="26"/>
  <c r="AW136" i="26"/>
  <c r="AV136" i="26"/>
  <c r="AU136" i="26"/>
  <c r="AT136" i="26"/>
  <c r="AS136" i="26"/>
  <c r="AR136" i="26"/>
  <c r="AZ134" i="26"/>
  <c r="AY134" i="26"/>
  <c r="AX134" i="26"/>
  <c r="AW134" i="26"/>
  <c r="AV134" i="26"/>
  <c r="AU134" i="26"/>
  <c r="AT134" i="26"/>
  <c r="AS134" i="26"/>
  <c r="AR134" i="26"/>
  <c r="AZ133" i="26"/>
  <c r="AY133" i="26"/>
  <c r="AX133" i="26"/>
  <c r="AW133" i="26"/>
  <c r="AV133" i="26"/>
  <c r="AU133" i="26"/>
  <c r="AT133" i="26"/>
  <c r="AS133" i="26"/>
  <c r="AR133" i="26"/>
  <c r="AZ132" i="26"/>
  <c r="AY132" i="26"/>
  <c r="AX132" i="26"/>
  <c r="AW132" i="26"/>
  <c r="AV132" i="26"/>
  <c r="AU132" i="26"/>
  <c r="AT132" i="26"/>
  <c r="AS132" i="26"/>
  <c r="AR132" i="26"/>
  <c r="AZ131" i="26"/>
  <c r="AY131" i="26"/>
  <c r="AX131" i="26"/>
  <c r="AW131" i="26"/>
  <c r="AV131" i="26"/>
  <c r="AU131" i="26"/>
  <c r="AT131" i="26"/>
  <c r="AS131" i="26"/>
  <c r="AR131" i="26"/>
  <c r="AZ130" i="26"/>
  <c r="AY130" i="26"/>
  <c r="AX130" i="26"/>
  <c r="AW130" i="26"/>
  <c r="AV130" i="26"/>
  <c r="AU130" i="26"/>
  <c r="AT130" i="26"/>
  <c r="AS130" i="26"/>
  <c r="AR130" i="26"/>
  <c r="AZ128" i="26"/>
  <c r="AY128" i="26"/>
  <c r="AX128" i="26"/>
  <c r="AW128" i="26"/>
  <c r="AV128" i="26"/>
  <c r="AU128" i="26"/>
  <c r="AT128" i="26"/>
  <c r="AS128" i="26"/>
  <c r="AR128" i="26"/>
  <c r="AZ127" i="26"/>
  <c r="AY127" i="26"/>
  <c r="AX127" i="26"/>
  <c r="AW127" i="26"/>
  <c r="AV127" i="26"/>
  <c r="AU127" i="26"/>
  <c r="AT127" i="26"/>
  <c r="AS127" i="26"/>
  <c r="AR127" i="26"/>
  <c r="AZ126" i="26"/>
  <c r="AY126" i="26"/>
  <c r="AX126" i="26"/>
  <c r="AW126" i="26"/>
  <c r="AV126" i="26"/>
  <c r="AU126" i="26"/>
  <c r="AT126" i="26"/>
  <c r="AS126" i="26"/>
  <c r="AR126" i="26"/>
  <c r="AZ125" i="26"/>
  <c r="AY125" i="26"/>
  <c r="AX125" i="26"/>
  <c r="AW125" i="26"/>
  <c r="AV125" i="26"/>
  <c r="AU125" i="26"/>
  <c r="AT125" i="26"/>
  <c r="AS125" i="26"/>
  <c r="AR125" i="26"/>
  <c r="AZ124" i="26"/>
  <c r="AY124" i="26"/>
  <c r="AX124" i="26"/>
  <c r="AW124" i="26"/>
  <c r="AV124" i="26"/>
  <c r="AU124" i="26"/>
  <c r="AT124" i="26"/>
  <c r="AS124" i="26"/>
  <c r="AR124" i="26"/>
  <c r="AZ122" i="26"/>
  <c r="AY122" i="26"/>
  <c r="AX122" i="26"/>
  <c r="AW122" i="26"/>
  <c r="AV122" i="26"/>
  <c r="AU122" i="26"/>
  <c r="AT122" i="26"/>
  <c r="AS122" i="26"/>
  <c r="AR122" i="26"/>
  <c r="AZ121" i="26"/>
  <c r="AY121" i="26"/>
  <c r="AX121" i="26"/>
  <c r="AW121" i="26"/>
  <c r="AV121" i="26"/>
  <c r="AU121" i="26"/>
  <c r="AT121" i="26"/>
  <c r="AS121" i="26"/>
  <c r="AR121" i="26"/>
  <c r="AZ120" i="26"/>
  <c r="AY120" i="26"/>
  <c r="AX120" i="26"/>
  <c r="AW120" i="26"/>
  <c r="AV120" i="26"/>
  <c r="AU120" i="26"/>
  <c r="AT120" i="26"/>
  <c r="AS120" i="26"/>
  <c r="AR120" i="26"/>
  <c r="AZ119" i="26"/>
  <c r="AY119" i="26"/>
  <c r="AX119" i="26"/>
  <c r="AW119" i="26"/>
  <c r="AV119" i="26"/>
  <c r="AU119" i="26"/>
  <c r="AT119" i="26"/>
  <c r="AS119" i="26"/>
  <c r="AR119" i="26"/>
  <c r="AZ118" i="26"/>
  <c r="AY118" i="26"/>
  <c r="AX118" i="26"/>
  <c r="AW118" i="26"/>
  <c r="AV118" i="26"/>
  <c r="AU118" i="26"/>
  <c r="AT118" i="26"/>
  <c r="AS118" i="26"/>
  <c r="AR118" i="26"/>
  <c r="AZ117" i="26"/>
  <c r="AY117" i="26"/>
  <c r="AX117" i="26"/>
  <c r="AW117" i="26"/>
  <c r="AV117" i="26"/>
  <c r="AU117" i="26"/>
  <c r="AT117" i="26"/>
  <c r="AS117" i="26"/>
  <c r="AR117" i="26"/>
  <c r="AZ116" i="26"/>
  <c r="AY116" i="26"/>
  <c r="AX116" i="26"/>
  <c r="AW116" i="26"/>
  <c r="AV116" i="26"/>
  <c r="AU116" i="26"/>
  <c r="AT116" i="26"/>
  <c r="AS116" i="26"/>
  <c r="AR116" i="26"/>
  <c r="AZ115" i="26"/>
  <c r="AY115" i="26"/>
  <c r="AX115" i="26"/>
  <c r="AW115" i="26"/>
  <c r="AV115" i="26"/>
  <c r="AU115" i="26"/>
  <c r="AT115" i="26"/>
  <c r="AS115" i="26"/>
  <c r="AR115" i="26"/>
  <c r="AM142" i="26"/>
  <c r="AL142" i="26"/>
  <c r="AK142" i="26"/>
  <c r="AJ142" i="26"/>
  <c r="AI142" i="26"/>
  <c r="AH142" i="26"/>
  <c r="AG142" i="26"/>
  <c r="AF142" i="26"/>
  <c r="AE142" i="26"/>
  <c r="AM141" i="26"/>
  <c r="AL141" i="26"/>
  <c r="AK141" i="26"/>
  <c r="AJ141" i="26"/>
  <c r="AI141" i="26"/>
  <c r="AH141" i="26"/>
  <c r="AG141" i="26"/>
  <c r="AF141" i="26"/>
  <c r="AE141" i="26"/>
  <c r="AM140" i="26"/>
  <c r="AL140" i="26"/>
  <c r="AK140" i="26"/>
  <c r="AJ140" i="26"/>
  <c r="AI140" i="26"/>
  <c r="AH140" i="26"/>
  <c r="AG140" i="26"/>
  <c r="AF140" i="26"/>
  <c r="AE140" i="26"/>
  <c r="AM139" i="26"/>
  <c r="AL139" i="26"/>
  <c r="AK139" i="26"/>
  <c r="AJ139" i="26"/>
  <c r="AI139" i="26"/>
  <c r="AH139" i="26"/>
  <c r="AG139" i="26"/>
  <c r="AF139" i="26"/>
  <c r="AE139" i="26"/>
  <c r="AM137" i="26"/>
  <c r="AL137" i="26"/>
  <c r="AK137" i="26"/>
  <c r="AJ137" i="26"/>
  <c r="AI137" i="26"/>
  <c r="AH137" i="26"/>
  <c r="AG137" i="26"/>
  <c r="AF137" i="26"/>
  <c r="AE137" i="26"/>
  <c r="AM136" i="26"/>
  <c r="AL136" i="26"/>
  <c r="AK136" i="26"/>
  <c r="AJ136" i="26"/>
  <c r="AI136" i="26"/>
  <c r="AH136" i="26"/>
  <c r="AG136" i="26"/>
  <c r="AF136" i="26"/>
  <c r="AE136" i="26"/>
  <c r="AM134" i="26"/>
  <c r="AL134" i="26"/>
  <c r="AK134" i="26"/>
  <c r="AJ134" i="26"/>
  <c r="AI134" i="26"/>
  <c r="AH134" i="26"/>
  <c r="AG134" i="26"/>
  <c r="AF134" i="26"/>
  <c r="AE134" i="26"/>
  <c r="AM133" i="26"/>
  <c r="AL133" i="26"/>
  <c r="AK133" i="26"/>
  <c r="AJ133" i="26"/>
  <c r="AI133" i="26"/>
  <c r="AH133" i="26"/>
  <c r="AG133" i="26"/>
  <c r="AF133" i="26"/>
  <c r="AE133" i="26"/>
  <c r="AM132" i="26"/>
  <c r="AL132" i="26"/>
  <c r="AK132" i="26"/>
  <c r="AJ132" i="26"/>
  <c r="AI132" i="26"/>
  <c r="AH132" i="26"/>
  <c r="AG132" i="26"/>
  <c r="AF132" i="26"/>
  <c r="AE132" i="26"/>
  <c r="AM131" i="26"/>
  <c r="AL131" i="26"/>
  <c r="AK131" i="26"/>
  <c r="AJ131" i="26"/>
  <c r="AI131" i="26"/>
  <c r="AH131" i="26"/>
  <c r="AG131" i="26"/>
  <c r="AF131" i="26"/>
  <c r="AE131" i="26"/>
  <c r="AM130" i="26"/>
  <c r="AL130" i="26"/>
  <c r="AK130" i="26"/>
  <c r="AJ130" i="26"/>
  <c r="AI130" i="26"/>
  <c r="AH130" i="26"/>
  <c r="AG130" i="26"/>
  <c r="AF130" i="26"/>
  <c r="AE130" i="26"/>
  <c r="AM128" i="26"/>
  <c r="AL128" i="26"/>
  <c r="AK128" i="26"/>
  <c r="AJ128" i="26"/>
  <c r="AI128" i="26"/>
  <c r="AH128" i="26"/>
  <c r="AG128" i="26"/>
  <c r="AF128" i="26"/>
  <c r="AE128" i="26"/>
  <c r="AM127" i="26"/>
  <c r="AL127" i="26"/>
  <c r="AK127" i="26"/>
  <c r="AJ127" i="26"/>
  <c r="AI127" i="26"/>
  <c r="AH127" i="26"/>
  <c r="AG127" i="26"/>
  <c r="AF127" i="26"/>
  <c r="AE127" i="26"/>
  <c r="AM126" i="26"/>
  <c r="AL126" i="26"/>
  <c r="AK126" i="26"/>
  <c r="AJ126" i="26"/>
  <c r="AI126" i="26"/>
  <c r="AH126" i="26"/>
  <c r="AG126" i="26"/>
  <c r="AF126" i="26"/>
  <c r="AE126" i="26"/>
  <c r="AM125" i="26"/>
  <c r="AL125" i="26"/>
  <c r="AK125" i="26"/>
  <c r="AJ125" i="26"/>
  <c r="AI125" i="26"/>
  <c r="AH125" i="26"/>
  <c r="AG125" i="26"/>
  <c r="AF125" i="26"/>
  <c r="AE125" i="26"/>
  <c r="AM124" i="26"/>
  <c r="AL124" i="26"/>
  <c r="AK124" i="26"/>
  <c r="AJ124" i="26"/>
  <c r="AI124" i="26"/>
  <c r="AH124" i="26"/>
  <c r="AG124" i="26"/>
  <c r="AF124" i="26"/>
  <c r="AE124" i="26"/>
  <c r="AM122" i="26"/>
  <c r="AL122" i="26"/>
  <c r="AK122" i="26"/>
  <c r="AJ122" i="26"/>
  <c r="AI122" i="26"/>
  <c r="AH122" i="26"/>
  <c r="AG122" i="26"/>
  <c r="AF122" i="26"/>
  <c r="AE122" i="26"/>
  <c r="AM121" i="26"/>
  <c r="AL121" i="26"/>
  <c r="AK121" i="26"/>
  <c r="AJ121" i="26"/>
  <c r="AI121" i="26"/>
  <c r="AH121" i="26"/>
  <c r="AG121" i="26"/>
  <c r="AF121" i="26"/>
  <c r="AE121" i="26"/>
  <c r="AM120" i="26"/>
  <c r="AL120" i="26"/>
  <c r="AK120" i="26"/>
  <c r="AJ120" i="26"/>
  <c r="AI120" i="26"/>
  <c r="AH120" i="26"/>
  <c r="AG120" i="26"/>
  <c r="AF120" i="26"/>
  <c r="AE120" i="26"/>
  <c r="AM119" i="26"/>
  <c r="AL119" i="26"/>
  <c r="AK119" i="26"/>
  <c r="AJ119" i="26"/>
  <c r="AI119" i="26"/>
  <c r="AH119" i="26"/>
  <c r="AG119" i="26"/>
  <c r="AF119" i="26"/>
  <c r="AE119" i="26"/>
  <c r="AM118" i="26"/>
  <c r="AL118" i="26"/>
  <c r="AK118" i="26"/>
  <c r="AJ118" i="26"/>
  <c r="AI118" i="26"/>
  <c r="AH118" i="26"/>
  <c r="AG118" i="26"/>
  <c r="AF118" i="26"/>
  <c r="AE118" i="26"/>
  <c r="AM117" i="26"/>
  <c r="AL117" i="26"/>
  <c r="AK117" i="26"/>
  <c r="AJ117" i="26"/>
  <c r="AI117" i="26"/>
  <c r="AH117" i="26"/>
  <c r="AG117" i="26"/>
  <c r="AF117" i="26"/>
  <c r="AE117" i="26"/>
  <c r="AM116" i="26"/>
  <c r="AL116" i="26"/>
  <c r="AK116" i="26"/>
  <c r="AJ116" i="26"/>
  <c r="AI116" i="26"/>
  <c r="AH116" i="26"/>
  <c r="AG116" i="26"/>
  <c r="AF116" i="26"/>
  <c r="AE116" i="26"/>
  <c r="AM115" i="26"/>
  <c r="AL115" i="26"/>
  <c r="AK115" i="26"/>
  <c r="AJ115" i="26"/>
  <c r="AI115" i="26"/>
  <c r="AH115" i="26"/>
  <c r="AG115" i="26"/>
  <c r="AF115" i="26"/>
  <c r="AE115" i="26"/>
  <c r="Z142" i="26"/>
  <c r="Y142" i="26"/>
  <c r="X142" i="26"/>
  <c r="W142" i="26"/>
  <c r="V142" i="26"/>
  <c r="U142" i="26"/>
  <c r="T142" i="26"/>
  <c r="S142" i="26"/>
  <c r="R142" i="26"/>
  <c r="Z141" i="26"/>
  <c r="Y141" i="26"/>
  <c r="X141" i="26"/>
  <c r="W141" i="26"/>
  <c r="V141" i="26"/>
  <c r="U141" i="26"/>
  <c r="T141" i="26"/>
  <c r="S141" i="26"/>
  <c r="R141" i="26"/>
  <c r="Z140" i="26"/>
  <c r="Y140" i="26"/>
  <c r="X140" i="26"/>
  <c r="W140" i="26"/>
  <c r="V140" i="26"/>
  <c r="U140" i="26"/>
  <c r="T140" i="26"/>
  <c r="S140" i="26"/>
  <c r="R140" i="26"/>
  <c r="Z139" i="26"/>
  <c r="Y139" i="26"/>
  <c r="X139" i="26"/>
  <c r="W139" i="26"/>
  <c r="V139" i="26"/>
  <c r="U139" i="26"/>
  <c r="T139" i="26"/>
  <c r="S139" i="26"/>
  <c r="R139" i="26"/>
  <c r="Z137" i="26"/>
  <c r="Y137" i="26"/>
  <c r="X137" i="26"/>
  <c r="W137" i="26"/>
  <c r="V137" i="26"/>
  <c r="U137" i="26"/>
  <c r="T137" i="26"/>
  <c r="S137" i="26"/>
  <c r="R137" i="26"/>
  <c r="Z136" i="26"/>
  <c r="Y136" i="26"/>
  <c r="X136" i="26"/>
  <c r="W136" i="26"/>
  <c r="V136" i="26"/>
  <c r="U136" i="26"/>
  <c r="T136" i="26"/>
  <c r="S136" i="26"/>
  <c r="R136" i="26"/>
  <c r="Z134" i="26"/>
  <c r="Y134" i="26"/>
  <c r="X134" i="26"/>
  <c r="W134" i="26"/>
  <c r="V134" i="26"/>
  <c r="U134" i="26"/>
  <c r="T134" i="26"/>
  <c r="S134" i="26"/>
  <c r="R134" i="26"/>
  <c r="Z133" i="26"/>
  <c r="Y133" i="26"/>
  <c r="X133" i="26"/>
  <c r="W133" i="26"/>
  <c r="V133" i="26"/>
  <c r="U133" i="26"/>
  <c r="T133" i="26"/>
  <c r="S133" i="26"/>
  <c r="R133" i="26"/>
  <c r="Z132" i="26"/>
  <c r="Y132" i="26"/>
  <c r="X132" i="26"/>
  <c r="W132" i="26"/>
  <c r="V132" i="26"/>
  <c r="U132" i="26"/>
  <c r="T132" i="26"/>
  <c r="S132" i="26"/>
  <c r="R132" i="26"/>
  <c r="Z131" i="26"/>
  <c r="Y131" i="26"/>
  <c r="X131" i="26"/>
  <c r="W131" i="26"/>
  <c r="V131" i="26"/>
  <c r="U131" i="26"/>
  <c r="T131" i="26"/>
  <c r="S131" i="26"/>
  <c r="R131" i="26"/>
  <c r="Z130" i="26"/>
  <c r="Y130" i="26"/>
  <c r="X130" i="26"/>
  <c r="W130" i="26"/>
  <c r="V130" i="26"/>
  <c r="U130" i="26"/>
  <c r="T130" i="26"/>
  <c r="S130" i="26"/>
  <c r="R130" i="26"/>
  <c r="Z128" i="26"/>
  <c r="Y128" i="26"/>
  <c r="X128" i="26"/>
  <c r="W128" i="26"/>
  <c r="V128" i="26"/>
  <c r="U128" i="26"/>
  <c r="T128" i="26"/>
  <c r="S128" i="26"/>
  <c r="R128" i="26"/>
  <c r="Z127" i="26"/>
  <c r="Y127" i="26"/>
  <c r="X127" i="26"/>
  <c r="W127" i="26"/>
  <c r="V127" i="26"/>
  <c r="U127" i="26"/>
  <c r="T127" i="26"/>
  <c r="S127" i="26"/>
  <c r="R127" i="26"/>
  <c r="Z126" i="26"/>
  <c r="Y126" i="26"/>
  <c r="X126" i="26"/>
  <c r="W126" i="26"/>
  <c r="V126" i="26"/>
  <c r="U126" i="26"/>
  <c r="T126" i="26"/>
  <c r="S126" i="26"/>
  <c r="R126" i="26"/>
  <c r="Z125" i="26"/>
  <c r="Y125" i="26"/>
  <c r="X125" i="26"/>
  <c r="W125" i="26"/>
  <c r="V125" i="26"/>
  <c r="U125" i="26"/>
  <c r="T125" i="26"/>
  <c r="S125" i="26"/>
  <c r="R125" i="26"/>
  <c r="Z124" i="26"/>
  <c r="Y124" i="26"/>
  <c r="X124" i="26"/>
  <c r="W124" i="26"/>
  <c r="V124" i="26"/>
  <c r="U124" i="26"/>
  <c r="T124" i="26"/>
  <c r="S124" i="26"/>
  <c r="R124" i="26"/>
  <c r="Z122" i="26"/>
  <c r="Y122" i="26"/>
  <c r="X122" i="26"/>
  <c r="W122" i="26"/>
  <c r="V122" i="26"/>
  <c r="U122" i="26"/>
  <c r="T122" i="26"/>
  <c r="S122" i="26"/>
  <c r="R122" i="26"/>
  <c r="Z121" i="26"/>
  <c r="Y121" i="26"/>
  <c r="X121" i="26"/>
  <c r="W121" i="26"/>
  <c r="V121" i="26"/>
  <c r="U121" i="26"/>
  <c r="T121" i="26"/>
  <c r="S121" i="26"/>
  <c r="R121" i="26"/>
  <c r="Z120" i="26"/>
  <c r="Y120" i="26"/>
  <c r="X120" i="26"/>
  <c r="W120" i="26"/>
  <c r="V120" i="26"/>
  <c r="U120" i="26"/>
  <c r="T120" i="26"/>
  <c r="S120" i="26"/>
  <c r="R120" i="26"/>
  <c r="Z119" i="26"/>
  <c r="Y119" i="26"/>
  <c r="X119" i="26"/>
  <c r="W119" i="26"/>
  <c r="V119" i="26"/>
  <c r="U119" i="26"/>
  <c r="T119" i="26"/>
  <c r="S119" i="26"/>
  <c r="R119" i="26"/>
  <c r="Z118" i="26"/>
  <c r="Y118" i="26"/>
  <c r="X118" i="26"/>
  <c r="W118" i="26"/>
  <c r="V118" i="26"/>
  <c r="U118" i="26"/>
  <c r="T118" i="26"/>
  <c r="S118" i="26"/>
  <c r="R118" i="26"/>
  <c r="Z117" i="26"/>
  <c r="Y117" i="26"/>
  <c r="X117" i="26"/>
  <c r="W117" i="26"/>
  <c r="V117" i="26"/>
  <c r="U117" i="26"/>
  <c r="T117" i="26"/>
  <c r="S117" i="26"/>
  <c r="R117" i="26"/>
  <c r="Z116" i="26"/>
  <c r="Y116" i="26"/>
  <c r="X116" i="26"/>
  <c r="W116" i="26"/>
  <c r="V116" i="26"/>
  <c r="U116" i="26"/>
  <c r="T116" i="26"/>
  <c r="S116" i="26"/>
  <c r="R116" i="26"/>
  <c r="Z115" i="26"/>
  <c r="Y115" i="26"/>
  <c r="X115" i="26"/>
  <c r="W115" i="26"/>
  <c r="V115" i="26"/>
  <c r="U115" i="26"/>
  <c r="T115" i="26"/>
  <c r="S115" i="26"/>
  <c r="R115" i="26"/>
  <c r="M142" i="26"/>
  <c r="L142" i="26"/>
  <c r="K142" i="26"/>
  <c r="J142" i="26"/>
  <c r="I142" i="26"/>
  <c r="H142" i="26"/>
  <c r="G142" i="26"/>
  <c r="F142" i="26"/>
  <c r="E142" i="26"/>
  <c r="D142" i="26"/>
  <c r="M141" i="26"/>
  <c r="L141" i="26"/>
  <c r="K141" i="26"/>
  <c r="J141" i="26"/>
  <c r="I141" i="26"/>
  <c r="H141" i="26"/>
  <c r="G141" i="26"/>
  <c r="F141" i="26"/>
  <c r="E141" i="26"/>
  <c r="D141" i="26"/>
  <c r="M140" i="26"/>
  <c r="L140" i="26"/>
  <c r="K140" i="26"/>
  <c r="J140" i="26"/>
  <c r="I140" i="26"/>
  <c r="H140" i="26"/>
  <c r="G140" i="26"/>
  <c r="F140" i="26"/>
  <c r="E140" i="26"/>
  <c r="D140" i="26"/>
  <c r="M139" i="26"/>
  <c r="L139" i="26"/>
  <c r="K139" i="26"/>
  <c r="J139" i="26"/>
  <c r="I139" i="26"/>
  <c r="H139" i="26"/>
  <c r="G139" i="26"/>
  <c r="F139" i="26"/>
  <c r="E139" i="26"/>
  <c r="D139" i="26"/>
  <c r="D138" i="26"/>
  <c r="M137" i="26"/>
  <c r="L137" i="26"/>
  <c r="K137" i="26"/>
  <c r="J137" i="26"/>
  <c r="I137" i="26"/>
  <c r="H137" i="26"/>
  <c r="G137" i="26"/>
  <c r="F137" i="26"/>
  <c r="E137" i="26"/>
  <c r="D137" i="26"/>
  <c r="M136" i="26"/>
  <c r="L136" i="26"/>
  <c r="K136" i="26"/>
  <c r="J136" i="26"/>
  <c r="I136" i="26"/>
  <c r="H136" i="26"/>
  <c r="G136" i="26"/>
  <c r="F136" i="26"/>
  <c r="E136" i="26"/>
  <c r="D136" i="26"/>
  <c r="D135" i="26"/>
  <c r="M134" i="26"/>
  <c r="L134" i="26"/>
  <c r="K134" i="26"/>
  <c r="J134" i="26"/>
  <c r="I134" i="26"/>
  <c r="H134" i="26"/>
  <c r="G134" i="26"/>
  <c r="F134" i="26"/>
  <c r="E134" i="26"/>
  <c r="D134" i="26"/>
  <c r="M133" i="26"/>
  <c r="L133" i="26"/>
  <c r="K133" i="26"/>
  <c r="J133" i="26"/>
  <c r="I133" i="26"/>
  <c r="H133" i="26"/>
  <c r="G133" i="26"/>
  <c r="F133" i="26"/>
  <c r="E133" i="26"/>
  <c r="D133" i="26"/>
  <c r="M132" i="26"/>
  <c r="L132" i="26"/>
  <c r="K132" i="26"/>
  <c r="J132" i="26"/>
  <c r="I132" i="26"/>
  <c r="H132" i="26"/>
  <c r="G132" i="26"/>
  <c r="F132" i="26"/>
  <c r="E132" i="26"/>
  <c r="D132" i="26"/>
  <c r="M131" i="26"/>
  <c r="L131" i="26"/>
  <c r="K131" i="26"/>
  <c r="J131" i="26"/>
  <c r="I131" i="26"/>
  <c r="H131" i="26"/>
  <c r="G131" i="26"/>
  <c r="F131" i="26"/>
  <c r="E131" i="26"/>
  <c r="D131" i="26"/>
  <c r="M130" i="26"/>
  <c r="L130" i="26"/>
  <c r="K130" i="26"/>
  <c r="J130" i="26"/>
  <c r="I130" i="26"/>
  <c r="H130" i="26"/>
  <c r="G130" i="26"/>
  <c r="F130" i="26"/>
  <c r="E130" i="26"/>
  <c r="D130" i="26"/>
  <c r="D129" i="26"/>
  <c r="M128" i="26"/>
  <c r="L128" i="26"/>
  <c r="K128" i="26"/>
  <c r="J128" i="26"/>
  <c r="I128" i="26"/>
  <c r="H128" i="26"/>
  <c r="G128" i="26"/>
  <c r="F128" i="26"/>
  <c r="E128" i="26"/>
  <c r="D128" i="26"/>
  <c r="M127" i="26"/>
  <c r="L127" i="26"/>
  <c r="K127" i="26"/>
  <c r="J127" i="26"/>
  <c r="I127" i="26"/>
  <c r="H127" i="26"/>
  <c r="G127" i="26"/>
  <c r="F127" i="26"/>
  <c r="E127" i="26"/>
  <c r="D127" i="26"/>
  <c r="M126" i="26"/>
  <c r="L126" i="26"/>
  <c r="K126" i="26"/>
  <c r="J126" i="26"/>
  <c r="I126" i="26"/>
  <c r="H126" i="26"/>
  <c r="G126" i="26"/>
  <c r="F126" i="26"/>
  <c r="E126" i="26"/>
  <c r="D126" i="26"/>
  <c r="M125" i="26"/>
  <c r="L125" i="26"/>
  <c r="K125" i="26"/>
  <c r="J125" i="26"/>
  <c r="I125" i="26"/>
  <c r="H125" i="26"/>
  <c r="G125" i="26"/>
  <c r="F125" i="26"/>
  <c r="E125" i="26"/>
  <c r="D125" i="26"/>
  <c r="M124" i="26"/>
  <c r="L124" i="26"/>
  <c r="K124" i="26"/>
  <c r="J124" i="26"/>
  <c r="I124" i="26"/>
  <c r="H124" i="26"/>
  <c r="G124" i="26"/>
  <c r="F124" i="26"/>
  <c r="E124" i="26"/>
  <c r="D124" i="26"/>
  <c r="D123" i="26"/>
  <c r="M122" i="26"/>
  <c r="L122" i="26"/>
  <c r="K122" i="26"/>
  <c r="J122" i="26"/>
  <c r="I122" i="26"/>
  <c r="H122" i="26"/>
  <c r="G122" i="26"/>
  <c r="F122" i="26"/>
  <c r="E122" i="26"/>
  <c r="D122" i="26"/>
  <c r="M121" i="26"/>
  <c r="L121" i="26"/>
  <c r="K121" i="26"/>
  <c r="J121" i="26"/>
  <c r="I121" i="26"/>
  <c r="H121" i="26"/>
  <c r="G121" i="26"/>
  <c r="F121" i="26"/>
  <c r="E121" i="26"/>
  <c r="D121" i="26"/>
  <c r="M120" i="26"/>
  <c r="L120" i="26"/>
  <c r="K120" i="26"/>
  <c r="J120" i="26"/>
  <c r="I120" i="26"/>
  <c r="H120" i="26"/>
  <c r="G120" i="26"/>
  <c r="F120" i="26"/>
  <c r="E120" i="26"/>
  <c r="D120" i="26"/>
  <c r="M119" i="26"/>
  <c r="L119" i="26"/>
  <c r="K119" i="26"/>
  <c r="J119" i="26"/>
  <c r="I119" i="26"/>
  <c r="H119" i="26"/>
  <c r="G119" i="26"/>
  <c r="F119" i="26"/>
  <c r="E119" i="26"/>
  <c r="D119" i="26"/>
  <c r="M118" i="26"/>
  <c r="L118" i="26"/>
  <c r="K118" i="26"/>
  <c r="J118" i="26"/>
  <c r="I118" i="26"/>
  <c r="H118" i="26"/>
  <c r="G118" i="26"/>
  <c r="F118" i="26"/>
  <c r="E118" i="26"/>
  <c r="D118" i="26"/>
  <c r="M117" i="26"/>
  <c r="L117" i="26"/>
  <c r="K117" i="26"/>
  <c r="J117" i="26"/>
  <c r="I117" i="26"/>
  <c r="H117" i="26"/>
  <c r="G117" i="26"/>
  <c r="F117" i="26"/>
  <c r="E117" i="26"/>
  <c r="D117" i="26"/>
  <c r="M116" i="26"/>
  <c r="L116" i="26"/>
  <c r="K116" i="26"/>
  <c r="J116" i="26"/>
  <c r="I116" i="26"/>
  <c r="H116" i="26"/>
  <c r="G116" i="26"/>
  <c r="F116" i="26"/>
  <c r="E116" i="26"/>
  <c r="D116" i="26"/>
  <c r="M115" i="26"/>
  <c r="L115" i="26"/>
  <c r="K115" i="26"/>
  <c r="J115" i="26"/>
  <c r="I115" i="26"/>
  <c r="H115" i="26"/>
  <c r="G115" i="26"/>
  <c r="F115" i="26"/>
  <c r="E115" i="26"/>
  <c r="D115" i="26"/>
  <c r="D114" i="26"/>
  <c r="M215" i="26"/>
  <c r="L215" i="26"/>
  <c r="K215" i="26"/>
  <c r="J215" i="26"/>
  <c r="I215" i="26"/>
  <c r="H215" i="26"/>
  <c r="G215" i="26"/>
  <c r="F215" i="26"/>
  <c r="E215" i="26"/>
  <c r="D215" i="26"/>
  <c r="M214" i="26"/>
  <c r="L214" i="26"/>
  <c r="K214" i="26"/>
  <c r="J214" i="26"/>
  <c r="I214" i="26"/>
  <c r="H214" i="26"/>
  <c r="G214" i="26"/>
  <c r="F214" i="26"/>
  <c r="E214" i="26"/>
  <c r="D214" i="26"/>
  <c r="M213" i="26"/>
  <c r="L213" i="26"/>
  <c r="K213" i="26"/>
  <c r="J213" i="26"/>
  <c r="I213" i="26"/>
  <c r="H213" i="26"/>
  <c r="G213" i="26"/>
  <c r="F213" i="26"/>
  <c r="E213" i="26"/>
  <c r="D213" i="26"/>
  <c r="M212" i="26"/>
  <c r="L212" i="26"/>
  <c r="K212" i="26"/>
  <c r="J212" i="26"/>
  <c r="I212" i="26"/>
  <c r="H212" i="26"/>
  <c r="G212" i="26"/>
  <c r="F212" i="26"/>
  <c r="E212" i="26"/>
  <c r="D212" i="26"/>
  <c r="D211" i="26"/>
  <c r="M210" i="26"/>
  <c r="L210" i="26"/>
  <c r="K210" i="26"/>
  <c r="J210" i="26"/>
  <c r="I210" i="26"/>
  <c r="H210" i="26"/>
  <c r="G210" i="26"/>
  <c r="F210" i="26"/>
  <c r="E210" i="26"/>
  <c r="D210" i="26"/>
  <c r="M209" i="26"/>
  <c r="L209" i="26"/>
  <c r="K209" i="26"/>
  <c r="J209" i="26"/>
  <c r="I209" i="26"/>
  <c r="H209" i="26"/>
  <c r="G209" i="26"/>
  <c r="F209" i="26"/>
  <c r="E209" i="26"/>
  <c r="D209" i="26"/>
  <c r="D208" i="26"/>
  <c r="M207" i="26"/>
  <c r="L207" i="26"/>
  <c r="K207" i="26"/>
  <c r="J207" i="26"/>
  <c r="I207" i="26"/>
  <c r="H207" i="26"/>
  <c r="G207" i="26"/>
  <c r="F207" i="26"/>
  <c r="E207" i="26"/>
  <c r="D207" i="26"/>
  <c r="M206" i="26"/>
  <c r="L206" i="26"/>
  <c r="K206" i="26"/>
  <c r="J206" i="26"/>
  <c r="I206" i="26"/>
  <c r="H206" i="26"/>
  <c r="G206" i="26"/>
  <c r="F206" i="26"/>
  <c r="E206" i="26"/>
  <c r="D206" i="26"/>
  <c r="M205" i="26"/>
  <c r="L205" i="26"/>
  <c r="K205" i="26"/>
  <c r="J205" i="26"/>
  <c r="I205" i="26"/>
  <c r="H205" i="26"/>
  <c r="G205" i="26"/>
  <c r="F205" i="26"/>
  <c r="E205" i="26"/>
  <c r="D205" i="26"/>
  <c r="M204" i="26"/>
  <c r="L204" i="26"/>
  <c r="K204" i="26"/>
  <c r="J204" i="26"/>
  <c r="I204" i="26"/>
  <c r="H204" i="26"/>
  <c r="G204" i="26"/>
  <c r="F204" i="26"/>
  <c r="E204" i="26"/>
  <c r="D204" i="26"/>
  <c r="M203" i="26"/>
  <c r="L203" i="26"/>
  <c r="K203" i="26"/>
  <c r="J203" i="26"/>
  <c r="I203" i="26"/>
  <c r="H203" i="26"/>
  <c r="G203" i="26"/>
  <c r="F203" i="26"/>
  <c r="E203" i="26"/>
  <c r="D203" i="26"/>
  <c r="D202" i="26"/>
  <c r="M201" i="26"/>
  <c r="L201" i="26"/>
  <c r="K201" i="26"/>
  <c r="J201" i="26"/>
  <c r="I201" i="26"/>
  <c r="H201" i="26"/>
  <c r="G201" i="26"/>
  <c r="F201" i="26"/>
  <c r="E201" i="26"/>
  <c r="D201" i="26"/>
  <c r="M200" i="26"/>
  <c r="L200" i="26"/>
  <c r="K200" i="26"/>
  <c r="J200" i="26"/>
  <c r="I200" i="26"/>
  <c r="H200" i="26"/>
  <c r="G200" i="26"/>
  <c r="F200" i="26"/>
  <c r="E200" i="26"/>
  <c r="D200" i="26"/>
  <c r="M199" i="26"/>
  <c r="L199" i="26"/>
  <c r="K199" i="26"/>
  <c r="J199" i="26"/>
  <c r="I199" i="26"/>
  <c r="H199" i="26"/>
  <c r="G199" i="26"/>
  <c r="F199" i="26"/>
  <c r="E199" i="26"/>
  <c r="D199" i="26"/>
  <c r="M198" i="26"/>
  <c r="L198" i="26"/>
  <c r="K198" i="26"/>
  <c r="J198" i="26"/>
  <c r="I198" i="26"/>
  <c r="H198" i="26"/>
  <c r="G198" i="26"/>
  <c r="F198" i="26"/>
  <c r="E198" i="26"/>
  <c r="D198" i="26"/>
  <c r="M197" i="26"/>
  <c r="L197" i="26"/>
  <c r="K197" i="26"/>
  <c r="J197" i="26"/>
  <c r="I197" i="26"/>
  <c r="H197" i="26"/>
  <c r="G197" i="26"/>
  <c r="F197" i="26"/>
  <c r="E197" i="26"/>
  <c r="D197" i="26"/>
  <c r="D196" i="26"/>
  <c r="M195" i="26"/>
  <c r="L195" i="26"/>
  <c r="K195" i="26"/>
  <c r="J195" i="26"/>
  <c r="I195" i="26"/>
  <c r="H195" i="26"/>
  <c r="G195" i="26"/>
  <c r="F195" i="26"/>
  <c r="E195" i="26"/>
  <c r="D195" i="26"/>
  <c r="M194" i="26"/>
  <c r="L194" i="26"/>
  <c r="K194" i="26"/>
  <c r="J194" i="26"/>
  <c r="I194" i="26"/>
  <c r="H194" i="26"/>
  <c r="G194" i="26"/>
  <c r="F194" i="26"/>
  <c r="E194" i="26"/>
  <c r="D194" i="26"/>
  <c r="M193" i="26"/>
  <c r="L193" i="26"/>
  <c r="K193" i="26"/>
  <c r="J193" i="26"/>
  <c r="I193" i="26"/>
  <c r="H193" i="26"/>
  <c r="G193" i="26"/>
  <c r="F193" i="26"/>
  <c r="E193" i="26"/>
  <c r="D193" i="26"/>
  <c r="M192" i="26"/>
  <c r="L192" i="26"/>
  <c r="K192" i="26"/>
  <c r="J192" i="26"/>
  <c r="I192" i="26"/>
  <c r="H192" i="26"/>
  <c r="G192" i="26"/>
  <c r="F192" i="26"/>
  <c r="E192" i="26"/>
  <c r="D192" i="26"/>
  <c r="M191" i="26"/>
  <c r="L191" i="26"/>
  <c r="K191" i="26"/>
  <c r="J191" i="26"/>
  <c r="I191" i="26"/>
  <c r="H191" i="26"/>
  <c r="G191" i="26"/>
  <c r="F191" i="26"/>
  <c r="E191" i="26"/>
  <c r="D191" i="26"/>
  <c r="M190" i="26"/>
  <c r="L190" i="26"/>
  <c r="K190" i="26"/>
  <c r="J190" i="26"/>
  <c r="I190" i="26"/>
  <c r="H190" i="26"/>
  <c r="G190" i="26"/>
  <c r="F190" i="26"/>
  <c r="E190" i="26"/>
  <c r="D190" i="26"/>
  <c r="M189" i="26"/>
  <c r="L189" i="26"/>
  <c r="K189" i="26"/>
  <c r="J189" i="26"/>
  <c r="I189" i="26"/>
  <c r="H189" i="26"/>
  <c r="G189" i="26"/>
  <c r="F189" i="26"/>
  <c r="E189" i="26"/>
  <c r="D189" i="26"/>
  <c r="M188" i="26"/>
  <c r="L188" i="26"/>
  <c r="K188" i="26"/>
  <c r="J188" i="26"/>
  <c r="I188" i="26"/>
  <c r="H188" i="26"/>
  <c r="G188" i="26"/>
  <c r="F188" i="26"/>
  <c r="E188" i="26"/>
  <c r="D188" i="26"/>
  <c r="D187" i="26"/>
  <c r="AR186" i="26"/>
  <c r="AR185" i="26"/>
  <c r="AR184" i="26"/>
  <c r="AR183" i="26"/>
  <c r="AR182" i="26"/>
  <c r="AR181" i="26"/>
  <c r="AR180" i="26"/>
  <c r="AR179" i="26"/>
  <c r="AR177" i="26"/>
  <c r="AR176" i="26"/>
  <c r="AR175" i="26"/>
  <c r="AR174" i="26"/>
  <c r="AR172" i="26"/>
  <c r="AR171" i="26"/>
  <c r="AR170" i="26"/>
  <c r="AR169" i="26"/>
  <c r="AR167" i="26"/>
  <c r="AR166" i="26"/>
  <c r="AR165" i="26"/>
  <c r="AR164" i="26"/>
  <c r="AR162" i="26"/>
  <c r="AR161" i="26"/>
  <c r="AR159" i="26"/>
  <c r="AR158" i="26"/>
  <c r="AR157" i="26"/>
  <c r="AR156" i="26"/>
  <c r="AR155" i="26"/>
  <c r="AR153" i="26"/>
  <c r="AM186" i="26"/>
  <c r="AL186" i="26"/>
  <c r="AK186" i="26"/>
  <c r="AJ186" i="26"/>
  <c r="AI186" i="26"/>
  <c r="AH186" i="26"/>
  <c r="AG186" i="26"/>
  <c r="AF186" i="26"/>
  <c r="AM185" i="26"/>
  <c r="AL185" i="26"/>
  <c r="AK185" i="26"/>
  <c r="AJ185" i="26"/>
  <c r="AI185" i="26"/>
  <c r="AH185" i="26"/>
  <c r="AG185" i="26"/>
  <c r="AF185" i="26"/>
  <c r="AM184" i="26"/>
  <c r="AL184" i="26"/>
  <c r="AK184" i="26"/>
  <c r="AJ184" i="26"/>
  <c r="AI184" i="26"/>
  <c r="AH184" i="26"/>
  <c r="AG184" i="26"/>
  <c r="AF184" i="26"/>
  <c r="AM183" i="26"/>
  <c r="AL183" i="26"/>
  <c r="AK183" i="26"/>
  <c r="AJ183" i="26"/>
  <c r="AI183" i="26"/>
  <c r="AH183" i="26"/>
  <c r="AG183" i="26"/>
  <c r="AF183" i="26"/>
  <c r="AM182" i="26"/>
  <c r="AL182" i="26"/>
  <c r="AK182" i="26"/>
  <c r="AJ182" i="26"/>
  <c r="AI182" i="26"/>
  <c r="AH182" i="26"/>
  <c r="AG182" i="26"/>
  <c r="AF182" i="26"/>
  <c r="AM181" i="26"/>
  <c r="AL181" i="26"/>
  <c r="AK181" i="26"/>
  <c r="AJ181" i="26"/>
  <c r="AI181" i="26"/>
  <c r="AH181" i="26"/>
  <c r="AG181" i="26"/>
  <c r="AF181" i="26"/>
  <c r="AM180" i="26"/>
  <c r="AL180" i="26"/>
  <c r="AK180" i="26"/>
  <c r="AJ180" i="26"/>
  <c r="AI180" i="26"/>
  <c r="AH180" i="26"/>
  <c r="AG180" i="26"/>
  <c r="AF180" i="26"/>
  <c r="AM179" i="26"/>
  <c r="AL179" i="26"/>
  <c r="AK179" i="26"/>
  <c r="AJ179" i="26"/>
  <c r="AI179" i="26"/>
  <c r="AH179" i="26"/>
  <c r="AG179" i="26"/>
  <c r="AF179" i="26"/>
  <c r="AM177" i="26"/>
  <c r="AL177" i="26"/>
  <c r="AK177" i="26"/>
  <c r="AJ177" i="26"/>
  <c r="AI177" i="26"/>
  <c r="AH177" i="26"/>
  <c r="AG177" i="26"/>
  <c r="AF177" i="26"/>
  <c r="AM176" i="26"/>
  <c r="AL176" i="26"/>
  <c r="AK176" i="26"/>
  <c r="AJ176" i="26"/>
  <c r="AI176" i="26"/>
  <c r="AH176" i="26"/>
  <c r="AG176" i="26"/>
  <c r="AF176" i="26"/>
  <c r="AM175" i="26"/>
  <c r="AL175" i="26"/>
  <c r="AK175" i="26"/>
  <c r="AJ175" i="26"/>
  <c r="AI175" i="26"/>
  <c r="AH175" i="26"/>
  <c r="AG175" i="26"/>
  <c r="AF175" i="26"/>
  <c r="AM174" i="26"/>
  <c r="AL174" i="26"/>
  <c r="AK174" i="26"/>
  <c r="AJ174" i="26"/>
  <c r="AI174" i="26"/>
  <c r="AH174" i="26"/>
  <c r="AG174" i="26"/>
  <c r="AF174" i="26"/>
  <c r="AM172" i="26"/>
  <c r="AL172" i="26"/>
  <c r="AK172" i="26"/>
  <c r="AJ172" i="26"/>
  <c r="AI172" i="26"/>
  <c r="AH172" i="26"/>
  <c r="AG172" i="26"/>
  <c r="AF172" i="26"/>
  <c r="AM171" i="26"/>
  <c r="AL171" i="26"/>
  <c r="AK171" i="26"/>
  <c r="AJ171" i="26"/>
  <c r="AI171" i="26"/>
  <c r="AH171" i="26"/>
  <c r="AG171" i="26"/>
  <c r="AF171" i="26"/>
  <c r="AM170" i="26"/>
  <c r="AL170" i="26"/>
  <c r="AK170" i="26"/>
  <c r="AJ170" i="26"/>
  <c r="AI170" i="26"/>
  <c r="AH170" i="26"/>
  <c r="AG170" i="26"/>
  <c r="AF170" i="26"/>
  <c r="AM169" i="26"/>
  <c r="AL169" i="26"/>
  <c r="AK169" i="26"/>
  <c r="AJ169" i="26"/>
  <c r="AI169" i="26"/>
  <c r="AH169" i="26"/>
  <c r="AG169" i="26"/>
  <c r="AF169" i="26"/>
  <c r="AM167" i="26"/>
  <c r="AL167" i="26"/>
  <c r="AK167" i="26"/>
  <c r="AJ167" i="26"/>
  <c r="AI167" i="26"/>
  <c r="AH167" i="26"/>
  <c r="AG167" i="26"/>
  <c r="AF167" i="26"/>
  <c r="AM166" i="26"/>
  <c r="AL166" i="26"/>
  <c r="AK166" i="26"/>
  <c r="AJ166" i="26"/>
  <c r="AI166" i="26"/>
  <c r="AH166" i="26"/>
  <c r="AG166" i="26"/>
  <c r="AF166" i="26"/>
  <c r="AM165" i="26"/>
  <c r="AL165" i="26"/>
  <c r="AK165" i="26"/>
  <c r="AJ165" i="26"/>
  <c r="AI165" i="26"/>
  <c r="AH165" i="26"/>
  <c r="AG165" i="26"/>
  <c r="AF165" i="26"/>
  <c r="AM164" i="26"/>
  <c r="AL164" i="26"/>
  <c r="AK164" i="26"/>
  <c r="AJ164" i="26"/>
  <c r="AI164" i="26"/>
  <c r="AH164" i="26"/>
  <c r="AG164" i="26"/>
  <c r="AF164" i="26"/>
  <c r="AM162" i="26"/>
  <c r="AL162" i="26"/>
  <c r="AK162" i="26"/>
  <c r="AJ162" i="26"/>
  <c r="AI162" i="26"/>
  <c r="AH162" i="26"/>
  <c r="AG162" i="26"/>
  <c r="AF162" i="26"/>
  <c r="AM161" i="26"/>
  <c r="AL161" i="26"/>
  <c r="AK161" i="26"/>
  <c r="AJ161" i="26"/>
  <c r="AI161" i="26"/>
  <c r="AH161" i="26"/>
  <c r="AG161" i="26"/>
  <c r="AF161" i="26"/>
  <c r="AM159" i="26"/>
  <c r="AL159" i="26"/>
  <c r="AK159" i="26"/>
  <c r="AJ159" i="26"/>
  <c r="AI159" i="26"/>
  <c r="AH159" i="26"/>
  <c r="AG159" i="26"/>
  <c r="AF159" i="26"/>
  <c r="AM158" i="26"/>
  <c r="AL158" i="26"/>
  <c r="AK158" i="26"/>
  <c r="AJ158" i="26"/>
  <c r="AI158" i="26"/>
  <c r="AH158" i="26"/>
  <c r="AG158" i="26"/>
  <c r="AF158" i="26"/>
  <c r="AM157" i="26"/>
  <c r="AL157" i="26"/>
  <c r="AK157" i="26"/>
  <c r="AJ157" i="26"/>
  <c r="AI157" i="26"/>
  <c r="AH157" i="26"/>
  <c r="AG157" i="26"/>
  <c r="AF157" i="26"/>
  <c r="AM156" i="26"/>
  <c r="AL156" i="26"/>
  <c r="AK156" i="26"/>
  <c r="AJ156" i="26"/>
  <c r="AI156" i="26"/>
  <c r="AH156" i="26"/>
  <c r="AG156" i="26"/>
  <c r="AF156" i="26"/>
  <c r="AM155" i="26"/>
  <c r="AL155" i="26"/>
  <c r="AK155" i="26"/>
  <c r="AJ155" i="26"/>
  <c r="AI155" i="26"/>
  <c r="AH155" i="26"/>
  <c r="AG155" i="26"/>
  <c r="AF155" i="26"/>
  <c r="AM153" i="26"/>
  <c r="AL153" i="26"/>
  <c r="AK153" i="26"/>
  <c r="AJ153" i="26"/>
  <c r="AI153" i="26"/>
  <c r="AH153" i="26"/>
  <c r="AG153" i="26"/>
  <c r="AF153" i="26"/>
  <c r="AE186" i="26"/>
  <c r="AE185" i="26"/>
  <c r="AE184" i="26"/>
  <c r="AE183" i="26"/>
  <c r="AE182" i="26"/>
  <c r="AE181" i="26"/>
  <c r="AE180" i="26"/>
  <c r="AE179" i="26"/>
  <c r="AE177" i="26"/>
  <c r="AE176" i="26"/>
  <c r="AE175" i="26"/>
  <c r="AE174" i="26"/>
  <c r="AE172" i="26"/>
  <c r="AE171" i="26"/>
  <c r="AE170" i="26"/>
  <c r="AE169" i="26"/>
  <c r="AE167" i="26"/>
  <c r="AE166" i="26"/>
  <c r="AE165" i="26"/>
  <c r="AE164" i="26"/>
  <c r="AE162" i="26"/>
  <c r="AE161" i="26"/>
  <c r="AE159" i="26"/>
  <c r="AE158" i="26"/>
  <c r="AE157" i="26"/>
  <c r="AE156" i="26"/>
  <c r="AE155" i="26"/>
  <c r="AE153" i="26"/>
  <c r="Z186" i="26"/>
  <c r="Y186" i="26"/>
  <c r="X186" i="26"/>
  <c r="W186" i="26"/>
  <c r="V186" i="26"/>
  <c r="U186" i="26"/>
  <c r="T186" i="26"/>
  <c r="S186" i="26"/>
  <c r="Z185" i="26"/>
  <c r="Y185" i="26"/>
  <c r="X185" i="26"/>
  <c r="W185" i="26"/>
  <c r="V185" i="26"/>
  <c r="U185" i="26"/>
  <c r="T185" i="26"/>
  <c r="S185" i="26"/>
  <c r="Z184" i="26"/>
  <c r="Y184" i="26"/>
  <c r="X184" i="26"/>
  <c r="W184" i="26"/>
  <c r="V184" i="26"/>
  <c r="U184" i="26"/>
  <c r="T184" i="26"/>
  <c r="S184" i="26"/>
  <c r="Z183" i="26"/>
  <c r="Y183" i="26"/>
  <c r="X183" i="26"/>
  <c r="W183" i="26"/>
  <c r="V183" i="26"/>
  <c r="U183" i="26"/>
  <c r="T183" i="26"/>
  <c r="S183" i="26"/>
  <c r="Z182" i="26"/>
  <c r="Y182" i="26"/>
  <c r="X182" i="26"/>
  <c r="W182" i="26"/>
  <c r="V182" i="26"/>
  <c r="U182" i="26"/>
  <c r="T182" i="26"/>
  <c r="S182" i="26"/>
  <c r="Z181" i="26"/>
  <c r="Y181" i="26"/>
  <c r="X181" i="26"/>
  <c r="W181" i="26"/>
  <c r="V181" i="26"/>
  <c r="U181" i="26"/>
  <c r="T181" i="26"/>
  <c r="S181" i="26"/>
  <c r="Z180" i="26"/>
  <c r="Y180" i="26"/>
  <c r="X180" i="26"/>
  <c r="W180" i="26"/>
  <c r="V180" i="26"/>
  <c r="U180" i="26"/>
  <c r="T180" i="26"/>
  <c r="S180" i="26"/>
  <c r="Z179" i="26"/>
  <c r="Y179" i="26"/>
  <c r="X179" i="26"/>
  <c r="W179" i="26"/>
  <c r="V179" i="26"/>
  <c r="U179" i="26"/>
  <c r="T179" i="26"/>
  <c r="S179" i="26"/>
  <c r="Z177" i="26"/>
  <c r="Y177" i="26"/>
  <c r="X177" i="26"/>
  <c r="W177" i="26"/>
  <c r="V177" i="26"/>
  <c r="U177" i="26"/>
  <c r="T177" i="26"/>
  <c r="S177" i="26"/>
  <c r="Z176" i="26"/>
  <c r="Y176" i="26"/>
  <c r="X176" i="26"/>
  <c r="W176" i="26"/>
  <c r="V176" i="26"/>
  <c r="U176" i="26"/>
  <c r="T176" i="26"/>
  <c r="S176" i="26"/>
  <c r="Z175" i="26"/>
  <c r="Y175" i="26"/>
  <c r="X175" i="26"/>
  <c r="W175" i="26"/>
  <c r="V175" i="26"/>
  <c r="U175" i="26"/>
  <c r="T175" i="26"/>
  <c r="S175" i="26"/>
  <c r="Z174" i="26"/>
  <c r="Y174" i="26"/>
  <c r="X174" i="26"/>
  <c r="W174" i="26"/>
  <c r="V174" i="26"/>
  <c r="U174" i="26"/>
  <c r="T174" i="26"/>
  <c r="S174" i="26"/>
  <c r="Z172" i="26"/>
  <c r="Y172" i="26"/>
  <c r="X172" i="26"/>
  <c r="W172" i="26"/>
  <c r="V172" i="26"/>
  <c r="U172" i="26"/>
  <c r="T172" i="26"/>
  <c r="S172" i="26"/>
  <c r="Z171" i="26"/>
  <c r="Y171" i="26"/>
  <c r="X171" i="26"/>
  <c r="W171" i="26"/>
  <c r="V171" i="26"/>
  <c r="U171" i="26"/>
  <c r="T171" i="26"/>
  <c r="S171" i="26"/>
  <c r="Z170" i="26"/>
  <c r="Y170" i="26"/>
  <c r="X170" i="26"/>
  <c r="W170" i="26"/>
  <c r="V170" i="26"/>
  <c r="U170" i="26"/>
  <c r="T170" i="26"/>
  <c r="S170" i="26"/>
  <c r="Z169" i="26"/>
  <c r="Y169" i="26"/>
  <c r="X169" i="26"/>
  <c r="W169" i="26"/>
  <c r="V169" i="26"/>
  <c r="U169" i="26"/>
  <c r="T169" i="26"/>
  <c r="S169" i="26"/>
  <c r="Z167" i="26"/>
  <c r="Y167" i="26"/>
  <c r="X167" i="26"/>
  <c r="W167" i="26"/>
  <c r="V167" i="26"/>
  <c r="U167" i="26"/>
  <c r="T167" i="26"/>
  <c r="S167" i="26"/>
  <c r="Z166" i="26"/>
  <c r="Y166" i="26"/>
  <c r="X166" i="26"/>
  <c r="W166" i="26"/>
  <c r="V166" i="26"/>
  <c r="U166" i="26"/>
  <c r="T166" i="26"/>
  <c r="S166" i="26"/>
  <c r="Z165" i="26"/>
  <c r="Y165" i="26"/>
  <c r="X165" i="26"/>
  <c r="W165" i="26"/>
  <c r="V165" i="26"/>
  <c r="U165" i="26"/>
  <c r="T165" i="26"/>
  <c r="S165" i="26"/>
  <c r="Z164" i="26"/>
  <c r="Y164" i="26"/>
  <c r="X164" i="26"/>
  <c r="W164" i="26"/>
  <c r="V164" i="26"/>
  <c r="U164" i="26"/>
  <c r="T164" i="26"/>
  <c r="S164" i="26"/>
  <c r="Z162" i="26"/>
  <c r="Y162" i="26"/>
  <c r="X162" i="26"/>
  <c r="W162" i="26"/>
  <c r="V162" i="26"/>
  <c r="U162" i="26"/>
  <c r="T162" i="26"/>
  <c r="S162" i="26"/>
  <c r="Z161" i="26"/>
  <c r="Y161" i="26"/>
  <c r="X161" i="26"/>
  <c r="W161" i="26"/>
  <c r="V161" i="26"/>
  <c r="U161" i="26"/>
  <c r="T161" i="26"/>
  <c r="S161" i="26"/>
  <c r="Z159" i="26"/>
  <c r="Y159" i="26"/>
  <c r="X159" i="26"/>
  <c r="W159" i="26"/>
  <c r="V159" i="26"/>
  <c r="U159" i="26"/>
  <c r="T159" i="26"/>
  <c r="S159" i="26"/>
  <c r="Z158" i="26"/>
  <c r="Y158" i="26"/>
  <c r="X158" i="26"/>
  <c r="W158" i="26"/>
  <c r="V158" i="26"/>
  <c r="U158" i="26"/>
  <c r="T158" i="26"/>
  <c r="S158" i="26"/>
  <c r="Z157" i="26"/>
  <c r="Y157" i="26"/>
  <c r="X157" i="26"/>
  <c r="W157" i="26"/>
  <c r="V157" i="26"/>
  <c r="U157" i="26"/>
  <c r="T157" i="26"/>
  <c r="S157" i="26"/>
  <c r="Z156" i="26"/>
  <c r="Y156" i="26"/>
  <c r="X156" i="26"/>
  <c r="W156" i="26"/>
  <c r="V156" i="26"/>
  <c r="U156" i="26"/>
  <c r="T156" i="26"/>
  <c r="S156" i="26"/>
  <c r="Z155" i="26"/>
  <c r="Y155" i="26"/>
  <c r="X155" i="26"/>
  <c r="W155" i="26"/>
  <c r="V155" i="26"/>
  <c r="U155" i="26"/>
  <c r="T155" i="26"/>
  <c r="S155" i="26"/>
  <c r="Z153" i="26"/>
  <c r="Y153" i="26"/>
  <c r="X153" i="26"/>
  <c r="W153" i="26"/>
  <c r="V153" i="26"/>
  <c r="U153" i="26"/>
  <c r="T153" i="26"/>
  <c r="S153" i="26"/>
  <c r="R186" i="26"/>
  <c r="R185" i="26"/>
  <c r="R184" i="26"/>
  <c r="R183" i="26"/>
  <c r="R182" i="26"/>
  <c r="R181" i="26"/>
  <c r="R180" i="26"/>
  <c r="R179" i="26"/>
  <c r="R177" i="26"/>
  <c r="R176" i="26"/>
  <c r="R175" i="26"/>
  <c r="R174" i="26"/>
  <c r="R172" i="26"/>
  <c r="R171" i="26"/>
  <c r="R170" i="26"/>
  <c r="R169" i="26"/>
  <c r="R167" i="26"/>
  <c r="R166" i="26"/>
  <c r="R165" i="26"/>
  <c r="R164" i="26"/>
  <c r="R162" i="26"/>
  <c r="R161" i="26"/>
  <c r="R159" i="26"/>
  <c r="R158" i="26"/>
  <c r="R157" i="26"/>
  <c r="R156" i="26"/>
  <c r="R155" i="26"/>
  <c r="R153" i="26"/>
  <c r="M186" i="26"/>
  <c r="L186" i="26"/>
  <c r="K186" i="26"/>
  <c r="J186" i="26"/>
  <c r="I186" i="26"/>
  <c r="H186" i="26"/>
  <c r="G186" i="26"/>
  <c r="F186" i="26"/>
  <c r="M185" i="26"/>
  <c r="L185" i="26"/>
  <c r="K185" i="26"/>
  <c r="J185" i="26"/>
  <c r="I185" i="26"/>
  <c r="H185" i="26"/>
  <c r="G185" i="26"/>
  <c r="F185" i="26"/>
  <c r="M184" i="26"/>
  <c r="L184" i="26"/>
  <c r="K184" i="26"/>
  <c r="J184" i="26"/>
  <c r="I184" i="26"/>
  <c r="H184" i="26"/>
  <c r="G184" i="26"/>
  <c r="F184" i="26"/>
  <c r="M183" i="26"/>
  <c r="L183" i="26"/>
  <c r="K183" i="26"/>
  <c r="J183" i="26"/>
  <c r="I183" i="26"/>
  <c r="H183" i="26"/>
  <c r="G183" i="26"/>
  <c r="F183" i="26"/>
  <c r="M182" i="26"/>
  <c r="L182" i="26"/>
  <c r="K182" i="26"/>
  <c r="J182" i="26"/>
  <c r="I182" i="26"/>
  <c r="H182" i="26"/>
  <c r="G182" i="26"/>
  <c r="F182" i="26"/>
  <c r="M181" i="26"/>
  <c r="L181" i="26"/>
  <c r="K181" i="26"/>
  <c r="J181" i="26"/>
  <c r="I181" i="26"/>
  <c r="H181" i="26"/>
  <c r="G181" i="26"/>
  <c r="F181" i="26"/>
  <c r="M180" i="26"/>
  <c r="L180" i="26"/>
  <c r="K180" i="26"/>
  <c r="J180" i="26"/>
  <c r="I180" i="26"/>
  <c r="H180" i="26"/>
  <c r="G180" i="26"/>
  <c r="F180" i="26"/>
  <c r="M179" i="26"/>
  <c r="L179" i="26"/>
  <c r="K179" i="26"/>
  <c r="J179" i="26"/>
  <c r="I179" i="26"/>
  <c r="H179" i="26"/>
  <c r="G179" i="26"/>
  <c r="F179" i="26"/>
  <c r="M177" i="26"/>
  <c r="L177" i="26"/>
  <c r="K177" i="26"/>
  <c r="J177" i="26"/>
  <c r="I177" i="26"/>
  <c r="H177" i="26"/>
  <c r="G177" i="26"/>
  <c r="F177" i="26"/>
  <c r="M176" i="26"/>
  <c r="L176" i="26"/>
  <c r="K176" i="26"/>
  <c r="J176" i="26"/>
  <c r="I176" i="26"/>
  <c r="H176" i="26"/>
  <c r="G176" i="26"/>
  <c r="F176" i="26"/>
  <c r="M175" i="26"/>
  <c r="L175" i="26"/>
  <c r="K175" i="26"/>
  <c r="J175" i="26"/>
  <c r="I175" i="26"/>
  <c r="H175" i="26"/>
  <c r="G175" i="26"/>
  <c r="F175" i="26"/>
  <c r="M174" i="26"/>
  <c r="L174" i="26"/>
  <c r="K174" i="26"/>
  <c r="J174" i="26"/>
  <c r="I174" i="26"/>
  <c r="H174" i="26"/>
  <c r="G174" i="26"/>
  <c r="F174" i="26"/>
  <c r="M172" i="26"/>
  <c r="L172" i="26"/>
  <c r="K172" i="26"/>
  <c r="J172" i="26"/>
  <c r="I172" i="26"/>
  <c r="H172" i="26"/>
  <c r="G172" i="26"/>
  <c r="F172" i="26"/>
  <c r="M171" i="26"/>
  <c r="L171" i="26"/>
  <c r="K171" i="26"/>
  <c r="J171" i="26"/>
  <c r="I171" i="26"/>
  <c r="H171" i="26"/>
  <c r="G171" i="26"/>
  <c r="F171" i="26"/>
  <c r="M170" i="26"/>
  <c r="L170" i="26"/>
  <c r="K170" i="26"/>
  <c r="J170" i="26"/>
  <c r="I170" i="26"/>
  <c r="H170" i="26"/>
  <c r="G170" i="26"/>
  <c r="F170" i="26"/>
  <c r="M169" i="26"/>
  <c r="L169" i="26"/>
  <c r="K169" i="26"/>
  <c r="J169" i="26"/>
  <c r="I169" i="26"/>
  <c r="H169" i="26"/>
  <c r="G169" i="26"/>
  <c r="F169" i="26"/>
  <c r="M167" i="26"/>
  <c r="L167" i="26"/>
  <c r="K167" i="26"/>
  <c r="J167" i="26"/>
  <c r="I167" i="26"/>
  <c r="H167" i="26"/>
  <c r="G167" i="26"/>
  <c r="F167" i="26"/>
  <c r="M166" i="26"/>
  <c r="L166" i="26"/>
  <c r="K166" i="26"/>
  <c r="J166" i="26"/>
  <c r="I166" i="26"/>
  <c r="H166" i="26"/>
  <c r="G166" i="26"/>
  <c r="F166" i="26"/>
  <c r="M165" i="26"/>
  <c r="L165" i="26"/>
  <c r="K165" i="26"/>
  <c r="J165" i="26"/>
  <c r="I165" i="26"/>
  <c r="H165" i="26"/>
  <c r="G165" i="26"/>
  <c r="F165" i="26"/>
  <c r="M164" i="26"/>
  <c r="L164" i="26"/>
  <c r="K164" i="26"/>
  <c r="J164" i="26"/>
  <c r="I164" i="26"/>
  <c r="H164" i="26"/>
  <c r="G164" i="26"/>
  <c r="F164" i="26"/>
  <c r="M162" i="26"/>
  <c r="L162" i="26"/>
  <c r="K162" i="26"/>
  <c r="J162" i="26"/>
  <c r="I162" i="26"/>
  <c r="H162" i="26"/>
  <c r="G162" i="26"/>
  <c r="F162" i="26"/>
  <c r="M161" i="26"/>
  <c r="L161" i="26"/>
  <c r="K161" i="26"/>
  <c r="J161" i="26"/>
  <c r="I161" i="26"/>
  <c r="H161" i="26"/>
  <c r="G161" i="26"/>
  <c r="F161" i="26"/>
  <c r="M159" i="26"/>
  <c r="L159" i="26"/>
  <c r="K159" i="26"/>
  <c r="J159" i="26"/>
  <c r="I159" i="26"/>
  <c r="H159" i="26"/>
  <c r="G159" i="26"/>
  <c r="F159" i="26"/>
  <c r="M158" i="26"/>
  <c r="L158" i="26"/>
  <c r="K158" i="26"/>
  <c r="J158" i="26"/>
  <c r="I158" i="26"/>
  <c r="H158" i="26"/>
  <c r="G158" i="26"/>
  <c r="F158" i="26"/>
  <c r="M157" i="26"/>
  <c r="L157" i="26"/>
  <c r="K157" i="26"/>
  <c r="J157" i="26"/>
  <c r="I157" i="26"/>
  <c r="H157" i="26"/>
  <c r="G157" i="26"/>
  <c r="F157" i="26"/>
  <c r="M156" i="26"/>
  <c r="L156" i="26"/>
  <c r="K156" i="26"/>
  <c r="J156" i="26"/>
  <c r="I156" i="26"/>
  <c r="H156" i="26"/>
  <c r="G156" i="26"/>
  <c r="F156" i="26"/>
  <c r="M155" i="26"/>
  <c r="L155" i="26"/>
  <c r="K155" i="26"/>
  <c r="J155" i="26"/>
  <c r="I155" i="26"/>
  <c r="H155" i="26"/>
  <c r="G155" i="26"/>
  <c r="F155" i="26"/>
  <c r="M153" i="26"/>
  <c r="L153" i="26"/>
  <c r="K153" i="26"/>
  <c r="J153" i="26"/>
  <c r="I153" i="26"/>
  <c r="H153" i="26"/>
  <c r="G153" i="26"/>
  <c r="F153" i="26"/>
  <c r="E186" i="26"/>
  <c r="D186" i="26"/>
  <c r="E185" i="26"/>
  <c r="D185" i="26"/>
  <c r="E184" i="26"/>
  <c r="D184" i="26"/>
  <c r="E183" i="26"/>
  <c r="D183" i="26"/>
  <c r="E182" i="26"/>
  <c r="D182" i="26"/>
  <c r="E181" i="26"/>
  <c r="D181" i="26"/>
  <c r="E180" i="26"/>
  <c r="D180" i="26"/>
  <c r="E179" i="26"/>
  <c r="D179" i="26"/>
  <c r="D178" i="26"/>
  <c r="E177" i="26"/>
  <c r="D177" i="26"/>
  <c r="E176" i="26"/>
  <c r="D176" i="26"/>
  <c r="E175" i="26"/>
  <c r="D175" i="26"/>
  <c r="E174" i="26"/>
  <c r="D174" i="26"/>
  <c r="D173" i="26"/>
  <c r="E172" i="26"/>
  <c r="D172" i="26"/>
  <c r="E171" i="26"/>
  <c r="D171" i="26"/>
  <c r="E170" i="26"/>
  <c r="D170" i="26"/>
  <c r="E169" i="26"/>
  <c r="D169" i="26"/>
  <c r="D168" i="26"/>
  <c r="E167" i="26"/>
  <c r="D167" i="26"/>
  <c r="E166" i="26"/>
  <c r="D166" i="26"/>
  <c r="E165" i="26"/>
  <c r="D165" i="26"/>
  <c r="E164" i="26"/>
  <c r="D164" i="26"/>
  <c r="D163" i="26"/>
  <c r="E162" i="26"/>
  <c r="D162" i="26"/>
  <c r="E161" i="26"/>
  <c r="D161" i="26"/>
  <c r="D160" i="26"/>
  <c r="E159" i="26"/>
  <c r="D159" i="26"/>
  <c r="E158" i="26"/>
  <c r="D158" i="26"/>
  <c r="E157" i="26"/>
  <c r="D157" i="26"/>
  <c r="E156" i="26"/>
  <c r="D156" i="26"/>
  <c r="E155" i="26"/>
  <c r="D155" i="26"/>
  <c r="D154" i="26"/>
  <c r="D153" i="26"/>
  <c r="E153" i="26"/>
  <c r="R251" i="26"/>
  <c r="S251" i="26"/>
  <c r="T251" i="26"/>
  <c r="U251" i="26"/>
  <c r="V251" i="26"/>
  <c r="W251" i="26"/>
  <c r="X251" i="26"/>
  <c r="Y251" i="26"/>
  <c r="Z251" i="26"/>
  <c r="AM260" i="26"/>
  <c r="AL260" i="26"/>
  <c r="AK260" i="26"/>
  <c r="AJ260" i="26"/>
  <c r="AI260" i="26"/>
  <c r="AH260" i="26"/>
  <c r="AG260" i="26"/>
  <c r="AF260" i="26"/>
  <c r="AM259" i="26"/>
  <c r="AL259" i="26"/>
  <c r="AK259" i="26"/>
  <c r="AJ259" i="26"/>
  <c r="AI259" i="26"/>
  <c r="AH259" i="26"/>
  <c r="AG259" i="26"/>
  <c r="AF259" i="26"/>
  <c r="AM258" i="26"/>
  <c r="AL258" i="26"/>
  <c r="AK258" i="26"/>
  <c r="AJ258" i="26"/>
  <c r="AI258" i="26"/>
  <c r="AH258" i="26"/>
  <c r="AG258" i="26"/>
  <c r="AF258" i="26"/>
  <c r="AM257" i="26"/>
  <c r="AL257" i="26"/>
  <c r="AK257" i="26"/>
  <c r="AJ257" i="26"/>
  <c r="AI257" i="26"/>
  <c r="AH257" i="26"/>
  <c r="AG257" i="26"/>
  <c r="AF257" i="26"/>
  <c r="AM256" i="26"/>
  <c r="AL256" i="26"/>
  <c r="AK256" i="26"/>
  <c r="AJ256" i="26"/>
  <c r="AI256" i="26"/>
  <c r="AH256" i="26"/>
  <c r="AG256" i="26"/>
  <c r="AF256" i="26"/>
  <c r="AM255" i="26"/>
  <c r="AL255" i="26"/>
  <c r="AK255" i="26"/>
  <c r="AJ255" i="26"/>
  <c r="AI255" i="26"/>
  <c r="AH255" i="26"/>
  <c r="AG255" i="26"/>
  <c r="AF255" i="26"/>
  <c r="AM254" i="26"/>
  <c r="AL254" i="26"/>
  <c r="AK254" i="26"/>
  <c r="AJ254" i="26"/>
  <c r="AI254" i="26"/>
  <c r="AH254" i="26"/>
  <c r="AG254" i="26"/>
  <c r="AF254" i="26"/>
  <c r="AM253" i="26"/>
  <c r="AL253" i="26"/>
  <c r="AK253" i="26"/>
  <c r="AJ253" i="26"/>
  <c r="AI253" i="26"/>
  <c r="AH253" i="26"/>
  <c r="AG253" i="26"/>
  <c r="AF253" i="26"/>
  <c r="AM251" i="26"/>
  <c r="AL251" i="26"/>
  <c r="AK251" i="26"/>
  <c r="AJ251" i="26"/>
  <c r="AI251" i="26"/>
  <c r="AH251" i="26"/>
  <c r="AG251" i="26"/>
  <c r="AF251" i="26"/>
  <c r="AM250" i="26"/>
  <c r="AL250" i="26"/>
  <c r="AK250" i="26"/>
  <c r="AJ250" i="26"/>
  <c r="AI250" i="26"/>
  <c r="AH250" i="26"/>
  <c r="AG250" i="26"/>
  <c r="AF250" i="26"/>
  <c r="AM249" i="26"/>
  <c r="AL249" i="26"/>
  <c r="AK249" i="26"/>
  <c r="AJ249" i="26"/>
  <c r="AI249" i="26"/>
  <c r="AH249" i="26"/>
  <c r="AG249" i="26"/>
  <c r="AF249" i="26"/>
  <c r="AM248" i="26"/>
  <c r="AL248" i="26"/>
  <c r="AK248" i="26"/>
  <c r="AJ248" i="26"/>
  <c r="AI248" i="26"/>
  <c r="AH248" i="26"/>
  <c r="AG248" i="26"/>
  <c r="AF248" i="26"/>
  <c r="AM246" i="26"/>
  <c r="AL246" i="26"/>
  <c r="AK246" i="26"/>
  <c r="AJ246" i="26"/>
  <c r="AI246" i="26"/>
  <c r="AH246" i="26"/>
  <c r="AG246" i="26"/>
  <c r="AF246" i="26"/>
  <c r="AM245" i="26"/>
  <c r="AL245" i="26"/>
  <c r="AK245" i="26"/>
  <c r="AJ245" i="26"/>
  <c r="AI245" i="26"/>
  <c r="AH245" i="26"/>
  <c r="AG245" i="26"/>
  <c r="AF245" i="26"/>
  <c r="AM244" i="26"/>
  <c r="AL244" i="26"/>
  <c r="AK244" i="26"/>
  <c r="AJ244" i="26"/>
  <c r="AI244" i="26"/>
  <c r="AH244" i="26"/>
  <c r="AG244" i="26"/>
  <c r="AF244" i="26"/>
  <c r="AM243" i="26"/>
  <c r="AL243" i="26"/>
  <c r="AK243" i="26"/>
  <c r="AJ243" i="26"/>
  <c r="AI243" i="26"/>
  <c r="AH243" i="26"/>
  <c r="AG243" i="26"/>
  <c r="AF243" i="26"/>
  <c r="AM241" i="26"/>
  <c r="AL241" i="26"/>
  <c r="AK241" i="26"/>
  <c r="AJ241" i="26"/>
  <c r="AI241" i="26"/>
  <c r="AH241" i="26"/>
  <c r="AG241" i="26"/>
  <c r="AF241" i="26"/>
  <c r="AM240" i="26"/>
  <c r="AL240" i="26"/>
  <c r="AK240" i="26"/>
  <c r="AJ240" i="26"/>
  <c r="AI240" i="26"/>
  <c r="AH240" i="26"/>
  <c r="AG240" i="26"/>
  <c r="AF240" i="26"/>
  <c r="AM239" i="26"/>
  <c r="AL239" i="26"/>
  <c r="AK239" i="26"/>
  <c r="AJ239" i="26"/>
  <c r="AI239" i="26"/>
  <c r="AH239" i="26"/>
  <c r="AG239" i="26"/>
  <c r="AF239" i="26"/>
  <c r="AM238" i="26"/>
  <c r="AL238" i="26"/>
  <c r="AK238" i="26"/>
  <c r="AJ238" i="26"/>
  <c r="AI238" i="26"/>
  <c r="AH238" i="26"/>
  <c r="AG238" i="26"/>
  <c r="AF238" i="26"/>
  <c r="AM236" i="26"/>
  <c r="AL236" i="26"/>
  <c r="AK236" i="26"/>
  <c r="AJ236" i="26"/>
  <c r="AI236" i="26"/>
  <c r="AH236" i="26"/>
  <c r="AG236" i="26"/>
  <c r="AF236" i="26"/>
  <c r="AM235" i="26"/>
  <c r="AL235" i="26"/>
  <c r="AK235" i="26"/>
  <c r="AJ235" i="26"/>
  <c r="AI235" i="26"/>
  <c r="AH235" i="26"/>
  <c r="AG235" i="26"/>
  <c r="AF235" i="26"/>
  <c r="AM233" i="26"/>
  <c r="AL233" i="26"/>
  <c r="AK233" i="26"/>
  <c r="AJ233" i="26"/>
  <c r="AI233" i="26"/>
  <c r="AH233" i="26"/>
  <c r="AG233" i="26"/>
  <c r="AF233" i="26"/>
  <c r="AM232" i="26"/>
  <c r="AL232" i="26"/>
  <c r="AK232" i="26"/>
  <c r="AJ232" i="26"/>
  <c r="AI232" i="26"/>
  <c r="AH232" i="26"/>
  <c r="AG232" i="26"/>
  <c r="AF232" i="26"/>
  <c r="AM231" i="26"/>
  <c r="AL231" i="26"/>
  <c r="AK231" i="26"/>
  <c r="AJ231" i="26"/>
  <c r="AI231" i="26"/>
  <c r="AH231" i="26"/>
  <c r="AG231" i="26"/>
  <c r="AF231" i="26"/>
  <c r="AM230" i="26"/>
  <c r="AL230" i="26"/>
  <c r="AK230" i="26"/>
  <c r="AJ230" i="26"/>
  <c r="AI230" i="26"/>
  <c r="AH230" i="26"/>
  <c r="AG230" i="26"/>
  <c r="AF230" i="26"/>
  <c r="AM229" i="26"/>
  <c r="AL229" i="26"/>
  <c r="AK229" i="26"/>
  <c r="AJ229" i="26"/>
  <c r="AI229" i="26"/>
  <c r="AH229" i="26"/>
  <c r="AG229" i="26"/>
  <c r="AF229" i="26"/>
  <c r="AM227" i="26"/>
  <c r="AL227" i="26"/>
  <c r="AK227" i="26"/>
  <c r="AJ227" i="26"/>
  <c r="AI227" i="26"/>
  <c r="AH227" i="26"/>
  <c r="AG227" i="26"/>
  <c r="AF227" i="26"/>
  <c r="AZ260" i="26"/>
  <c r="AY260" i="26"/>
  <c r="AX260" i="26"/>
  <c r="AW260" i="26"/>
  <c r="AV260" i="26"/>
  <c r="AU260" i="26"/>
  <c r="AT260" i="26"/>
  <c r="AZ259" i="26"/>
  <c r="AY259" i="26"/>
  <c r="AX259" i="26"/>
  <c r="AW259" i="26"/>
  <c r="AV259" i="26"/>
  <c r="AU259" i="26"/>
  <c r="AT259" i="26"/>
  <c r="AZ258" i="26"/>
  <c r="AY258" i="26"/>
  <c r="AX258" i="26"/>
  <c r="AW258" i="26"/>
  <c r="AV258" i="26"/>
  <c r="AU258" i="26"/>
  <c r="AT258" i="26"/>
  <c r="AZ257" i="26"/>
  <c r="AY257" i="26"/>
  <c r="AX257" i="26"/>
  <c r="AW257" i="26"/>
  <c r="AV257" i="26"/>
  <c r="AU257" i="26"/>
  <c r="AT257" i="26"/>
  <c r="AZ256" i="26"/>
  <c r="AY256" i="26"/>
  <c r="AX256" i="26"/>
  <c r="AW256" i="26"/>
  <c r="AV256" i="26"/>
  <c r="AU256" i="26"/>
  <c r="AT256" i="26"/>
  <c r="AZ255" i="26"/>
  <c r="AY255" i="26"/>
  <c r="AX255" i="26"/>
  <c r="AW255" i="26"/>
  <c r="AV255" i="26"/>
  <c r="AU255" i="26"/>
  <c r="AT255" i="26"/>
  <c r="AZ254" i="26"/>
  <c r="AY254" i="26"/>
  <c r="AX254" i="26"/>
  <c r="AW254" i="26"/>
  <c r="AV254" i="26"/>
  <c r="AU254" i="26"/>
  <c r="AT254" i="26"/>
  <c r="AZ253" i="26"/>
  <c r="AY253" i="26"/>
  <c r="AX253" i="26"/>
  <c r="AW253" i="26"/>
  <c r="AV253" i="26"/>
  <c r="AU253" i="26"/>
  <c r="AT253" i="26"/>
  <c r="AZ251" i="26"/>
  <c r="AY251" i="26"/>
  <c r="AX251" i="26"/>
  <c r="AW251" i="26"/>
  <c r="AV251" i="26"/>
  <c r="AU251" i="26"/>
  <c r="AT251" i="26"/>
  <c r="AZ250" i="26"/>
  <c r="AY250" i="26"/>
  <c r="AX250" i="26"/>
  <c r="AW250" i="26"/>
  <c r="AV250" i="26"/>
  <c r="AU250" i="26"/>
  <c r="AT250" i="26"/>
  <c r="AZ249" i="26"/>
  <c r="AY249" i="26"/>
  <c r="AX249" i="26"/>
  <c r="AW249" i="26"/>
  <c r="AV249" i="26"/>
  <c r="AU249" i="26"/>
  <c r="AT249" i="26"/>
  <c r="AZ248" i="26"/>
  <c r="AY248" i="26"/>
  <c r="AX248" i="26"/>
  <c r="AW248" i="26"/>
  <c r="AV248" i="26"/>
  <c r="AU248" i="26"/>
  <c r="AT248" i="26"/>
  <c r="AZ246" i="26"/>
  <c r="AY246" i="26"/>
  <c r="AX246" i="26"/>
  <c r="AW246" i="26"/>
  <c r="AV246" i="26"/>
  <c r="AU246" i="26"/>
  <c r="AT246" i="26"/>
  <c r="AZ245" i="26"/>
  <c r="AY245" i="26"/>
  <c r="AX245" i="26"/>
  <c r="AW245" i="26"/>
  <c r="AV245" i="26"/>
  <c r="AU245" i="26"/>
  <c r="AT245" i="26"/>
  <c r="AZ244" i="26"/>
  <c r="AY244" i="26"/>
  <c r="AX244" i="26"/>
  <c r="AW244" i="26"/>
  <c r="AV244" i="26"/>
  <c r="AU244" i="26"/>
  <c r="AT244" i="26"/>
  <c r="AZ243" i="26"/>
  <c r="AY243" i="26"/>
  <c r="AX243" i="26"/>
  <c r="AW243" i="26"/>
  <c r="AV243" i="26"/>
  <c r="AU243" i="26"/>
  <c r="AT243" i="26"/>
  <c r="AZ241" i="26"/>
  <c r="AY241" i="26"/>
  <c r="AX241" i="26"/>
  <c r="AW241" i="26"/>
  <c r="AV241" i="26"/>
  <c r="AU241" i="26"/>
  <c r="AT241" i="26"/>
  <c r="AZ240" i="26"/>
  <c r="AY240" i="26"/>
  <c r="AX240" i="26"/>
  <c r="AW240" i="26"/>
  <c r="AV240" i="26"/>
  <c r="AU240" i="26"/>
  <c r="AT240" i="26"/>
  <c r="AZ239" i="26"/>
  <c r="AY239" i="26"/>
  <c r="AX239" i="26"/>
  <c r="AW239" i="26"/>
  <c r="AV239" i="26"/>
  <c r="AU239" i="26"/>
  <c r="AT239" i="26"/>
  <c r="AZ238" i="26"/>
  <c r="AY238" i="26"/>
  <c r="AX238" i="26"/>
  <c r="AW238" i="26"/>
  <c r="AV238" i="26"/>
  <c r="AU238" i="26"/>
  <c r="AT238" i="26"/>
  <c r="AZ236" i="26"/>
  <c r="AY236" i="26"/>
  <c r="AX236" i="26"/>
  <c r="AW236" i="26"/>
  <c r="AV236" i="26"/>
  <c r="AU236" i="26"/>
  <c r="AT236" i="26"/>
  <c r="AZ235" i="26"/>
  <c r="AY235" i="26"/>
  <c r="AX235" i="26"/>
  <c r="AW235" i="26"/>
  <c r="AV235" i="26"/>
  <c r="AU235" i="26"/>
  <c r="AT235" i="26"/>
  <c r="AZ233" i="26"/>
  <c r="AY233" i="26"/>
  <c r="AX233" i="26"/>
  <c r="AW233" i="26"/>
  <c r="AV233" i="26"/>
  <c r="AU233" i="26"/>
  <c r="AT233" i="26"/>
  <c r="AZ232" i="26"/>
  <c r="AY232" i="26"/>
  <c r="AX232" i="26"/>
  <c r="AW232" i="26"/>
  <c r="AV232" i="26"/>
  <c r="AU232" i="26"/>
  <c r="AT232" i="26"/>
  <c r="AZ231" i="26"/>
  <c r="AY231" i="26"/>
  <c r="AX231" i="26"/>
  <c r="AW231" i="26"/>
  <c r="AV231" i="26"/>
  <c r="AU231" i="26"/>
  <c r="AT231" i="26"/>
  <c r="AZ230" i="26"/>
  <c r="AY230" i="26"/>
  <c r="AX230" i="26"/>
  <c r="AW230" i="26"/>
  <c r="AV230" i="26"/>
  <c r="AU230" i="26"/>
  <c r="AT230" i="26"/>
  <c r="AZ229" i="26"/>
  <c r="AY229" i="26"/>
  <c r="AX229" i="26"/>
  <c r="AW229" i="26"/>
  <c r="AV229" i="26"/>
  <c r="AU229" i="26"/>
  <c r="AT229" i="26"/>
  <c r="AZ227" i="26"/>
  <c r="AY227" i="26"/>
  <c r="AX227" i="26"/>
  <c r="AW227" i="26"/>
  <c r="AV227" i="26"/>
  <c r="AU227" i="26"/>
  <c r="AT227" i="26"/>
  <c r="BM260" i="26"/>
  <c r="BL260" i="26"/>
  <c r="BK260" i="26"/>
  <c r="BJ260" i="26"/>
  <c r="BI260" i="26"/>
  <c r="BH260" i="26"/>
  <c r="BG260" i="26"/>
  <c r="BF260" i="26"/>
  <c r="BM259" i="26"/>
  <c r="BL259" i="26"/>
  <c r="BK259" i="26"/>
  <c r="BJ259" i="26"/>
  <c r="BI259" i="26"/>
  <c r="BH259" i="26"/>
  <c r="BG259" i="26"/>
  <c r="BF259" i="26"/>
  <c r="BM258" i="26"/>
  <c r="BL258" i="26"/>
  <c r="BK258" i="26"/>
  <c r="BJ258" i="26"/>
  <c r="BI258" i="26"/>
  <c r="BH258" i="26"/>
  <c r="BG258" i="26"/>
  <c r="BF258" i="26"/>
  <c r="BM257" i="26"/>
  <c r="BL257" i="26"/>
  <c r="BK257" i="26"/>
  <c r="BJ257" i="26"/>
  <c r="BI257" i="26"/>
  <c r="BH257" i="26"/>
  <c r="BG257" i="26"/>
  <c r="BF257" i="26"/>
  <c r="BM256" i="26"/>
  <c r="BL256" i="26"/>
  <c r="BK256" i="26"/>
  <c r="BJ256" i="26"/>
  <c r="BI256" i="26"/>
  <c r="BH256" i="26"/>
  <c r="BG256" i="26"/>
  <c r="BF256" i="26"/>
  <c r="BM255" i="26"/>
  <c r="BL255" i="26"/>
  <c r="BK255" i="26"/>
  <c r="BJ255" i="26"/>
  <c r="BI255" i="26"/>
  <c r="BH255" i="26"/>
  <c r="BG255" i="26"/>
  <c r="BF255" i="26"/>
  <c r="BM254" i="26"/>
  <c r="BL254" i="26"/>
  <c r="BK254" i="26"/>
  <c r="BJ254" i="26"/>
  <c r="BI254" i="26"/>
  <c r="BH254" i="26"/>
  <c r="BG254" i="26"/>
  <c r="BF254" i="26"/>
  <c r="BM253" i="26"/>
  <c r="BL253" i="26"/>
  <c r="BK253" i="26"/>
  <c r="BJ253" i="26"/>
  <c r="BI253" i="26"/>
  <c r="BH253" i="26"/>
  <c r="BG253" i="26"/>
  <c r="BF253" i="26"/>
  <c r="BM251" i="26"/>
  <c r="BL251" i="26"/>
  <c r="BK251" i="26"/>
  <c r="BJ251" i="26"/>
  <c r="BI251" i="26"/>
  <c r="BH251" i="26"/>
  <c r="BG251" i="26"/>
  <c r="BF251" i="26"/>
  <c r="BM250" i="26"/>
  <c r="BL250" i="26"/>
  <c r="BK250" i="26"/>
  <c r="BJ250" i="26"/>
  <c r="BI250" i="26"/>
  <c r="BH250" i="26"/>
  <c r="BG250" i="26"/>
  <c r="BF250" i="26"/>
  <c r="BM249" i="26"/>
  <c r="BL249" i="26"/>
  <c r="BK249" i="26"/>
  <c r="BJ249" i="26"/>
  <c r="BI249" i="26"/>
  <c r="BH249" i="26"/>
  <c r="BG249" i="26"/>
  <c r="BF249" i="26"/>
  <c r="BM248" i="26"/>
  <c r="BL248" i="26"/>
  <c r="BK248" i="26"/>
  <c r="BJ248" i="26"/>
  <c r="BI248" i="26"/>
  <c r="BH248" i="26"/>
  <c r="BG248" i="26"/>
  <c r="BF248" i="26"/>
  <c r="BM246" i="26"/>
  <c r="BL246" i="26"/>
  <c r="BK246" i="26"/>
  <c r="BJ246" i="26"/>
  <c r="BI246" i="26"/>
  <c r="BH246" i="26"/>
  <c r="BG246" i="26"/>
  <c r="BF246" i="26"/>
  <c r="BM245" i="26"/>
  <c r="BL245" i="26"/>
  <c r="BK245" i="26"/>
  <c r="BJ245" i="26"/>
  <c r="BI245" i="26"/>
  <c r="BH245" i="26"/>
  <c r="BG245" i="26"/>
  <c r="BF245" i="26"/>
  <c r="BM244" i="26"/>
  <c r="BL244" i="26"/>
  <c r="BK244" i="26"/>
  <c r="BJ244" i="26"/>
  <c r="BI244" i="26"/>
  <c r="BH244" i="26"/>
  <c r="BG244" i="26"/>
  <c r="BF244" i="26"/>
  <c r="BM243" i="26"/>
  <c r="BL243" i="26"/>
  <c r="BK243" i="26"/>
  <c r="BJ243" i="26"/>
  <c r="BI243" i="26"/>
  <c r="BH243" i="26"/>
  <c r="BG243" i="26"/>
  <c r="BF243" i="26"/>
  <c r="BM241" i="26"/>
  <c r="BL241" i="26"/>
  <c r="BK241" i="26"/>
  <c r="BJ241" i="26"/>
  <c r="BI241" i="26"/>
  <c r="BH241" i="26"/>
  <c r="BG241" i="26"/>
  <c r="BF241" i="26"/>
  <c r="BM240" i="26"/>
  <c r="BL240" i="26"/>
  <c r="BK240" i="26"/>
  <c r="BJ240" i="26"/>
  <c r="BI240" i="26"/>
  <c r="BH240" i="26"/>
  <c r="BG240" i="26"/>
  <c r="BF240" i="26"/>
  <c r="BM239" i="26"/>
  <c r="BL239" i="26"/>
  <c r="BK239" i="26"/>
  <c r="BJ239" i="26"/>
  <c r="BI239" i="26"/>
  <c r="BH239" i="26"/>
  <c r="BG239" i="26"/>
  <c r="BF239" i="26"/>
  <c r="BM238" i="26"/>
  <c r="BL238" i="26"/>
  <c r="BK238" i="26"/>
  <c r="BJ238" i="26"/>
  <c r="BI238" i="26"/>
  <c r="BH238" i="26"/>
  <c r="BG238" i="26"/>
  <c r="BF238" i="26"/>
  <c r="BM236" i="26"/>
  <c r="BL236" i="26"/>
  <c r="BK236" i="26"/>
  <c r="BJ236" i="26"/>
  <c r="BI236" i="26"/>
  <c r="BH236" i="26"/>
  <c r="BG236" i="26"/>
  <c r="BF236" i="26"/>
  <c r="BM235" i="26"/>
  <c r="BL235" i="26"/>
  <c r="BK235" i="26"/>
  <c r="BJ235" i="26"/>
  <c r="BI235" i="26"/>
  <c r="BH235" i="26"/>
  <c r="BG235" i="26"/>
  <c r="BF235" i="26"/>
  <c r="BM233" i="26"/>
  <c r="BL233" i="26"/>
  <c r="BK233" i="26"/>
  <c r="BJ233" i="26"/>
  <c r="BI233" i="26"/>
  <c r="BH233" i="26"/>
  <c r="BG233" i="26"/>
  <c r="BF233" i="26"/>
  <c r="BM232" i="26"/>
  <c r="BL232" i="26"/>
  <c r="BK232" i="26"/>
  <c r="BJ232" i="26"/>
  <c r="BI232" i="26"/>
  <c r="BH232" i="26"/>
  <c r="BG232" i="26"/>
  <c r="BF232" i="26"/>
  <c r="BM231" i="26"/>
  <c r="BL231" i="26"/>
  <c r="BK231" i="26"/>
  <c r="BJ231" i="26"/>
  <c r="BI231" i="26"/>
  <c r="BH231" i="26"/>
  <c r="BG231" i="26"/>
  <c r="BF231" i="26"/>
  <c r="BM230" i="26"/>
  <c r="BL230" i="26"/>
  <c r="BK230" i="26"/>
  <c r="BJ230" i="26"/>
  <c r="BI230" i="26"/>
  <c r="BH230" i="26"/>
  <c r="BG230" i="26"/>
  <c r="BF230" i="26"/>
  <c r="BM229" i="26"/>
  <c r="BL229" i="26"/>
  <c r="BK229" i="26"/>
  <c r="BJ229" i="26"/>
  <c r="BI229" i="26"/>
  <c r="BH229" i="26"/>
  <c r="BG229" i="26"/>
  <c r="BF229" i="26"/>
  <c r="BM227" i="26"/>
  <c r="BL227" i="26"/>
  <c r="BK227" i="26"/>
  <c r="BJ227" i="26"/>
  <c r="BI227" i="26"/>
  <c r="BH227" i="26"/>
  <c r="BG227" i="26"/>
  <c r="BF227" i="26"/>
  <c r="BZ260" i="26"/>
  <c r="BY260" i="26"/>
  <c r="BX260" i="26"/>
  <c r="BW260" i="26"/>
  <c r="BV260" i="26"/>
  <c r="BU260" i="26"/>
  <c r="BT260" i="26"/>
  <c r="BS260" i="26"/>
  <c r="BZ259" i="26"/>
  <c r="BY259" i="26"/>
  <c r="BX259" i="26"/>
  <c r="BW259" i="26"/>
  <c r="BV259" i="26"/>
  <c r="BU259" i="26"/>
  <c r="BT259" i="26"/>
  <c r="BS259" i="26"/>
  <c r="BZ258" i="26"/>
  <c r="BY258" i="26"/>
  <c r="BX258" i="26"/>
  <c r="BW258" i="26"/>
  <c r="BV258" i="26"/>
  <c r="BU258" i="26"/>
  <c r="BT258" i="26"/>
  <c r="BS258" i="26"/>
  <c r="BZ257" i="26"/>
  <c r="BY257" i="26"/>
  <c r="BX257" i="26"/>
  <c r="BW257" i="26"/>
  <c r="BV257" i="26"/>
  <c r="BU257" i="26"/>
  <c r="BT257" i="26"/>
  <c r="BS257" i="26"/>
  <c r="BZ256" i="26"/>
  <c r="BY256" i="26"/>
  <c r="BX256" i="26"/>
  <c r="BW256" i="26"/>
  <c r="BV256" i="26"/>
  <c r="BU256" i="26"/>
  <c r="BT256" i="26"/>
  <c r="BS256" i="26"/>
  <c r="BZ255" i="26"/>
  <c r="BY255" i="26"/>
  <c r="BX255" i="26"/>
  <c r="BW255" i="26"/>
  <c r="BV255" i="26"/>
  <c r="BU255" i="26"/>
  <c r="BT255" i="26"/>
  <c r="BS255" i="26"/>
  <c r="BZ254" i="26"/>
  <c r="BY254" i="26"/>
  <c r="BX254" i="26"/>
  <c r="BW254" i="26"/>
  <c r="BV254" i="26"/>
  <c r="BU254" i="26"/>
  <c r="BT254" i="26"/>
  <c r="BS254" i="26"/>
  <c r="BZ253" i="26"/>
  <c r="BY253" i="26"/>
  <c r="BX253" i="26"/>
  <c r="BW253" i="26"/>
  <c r="BV253" i="26"/>
  <c r="BU253" i="26"/>
  <c r="BT253" i="26"/>
  <c r="BS253" i="26"/>
  <c r="BZ251" i="26"/>
  <c r="BY251" i="26"/>
  <c r="BX251" i="26"/>
  <c r="BW251" i="26"/>
  <c r="BV251" i="26"/>
  <c r="BU251" i="26"/>
  <c r="BT251" i="26"/>
  <c r="BS251" i="26"/>
  <c r="BZ250" i="26"/>
  <c r="BY250" i="26"/>
  <c r="BX250" i="26"/>
  <c r="BW250" i="26"/>
  <c r="BV250" i="26"/>
  <c r="BU250" i="26"/>
  <c r="BT250" i="26"/>
  <c r="BS250" i="26"/>
  <c r="BZ249" i="26"/>
  <c r="BY249" i="26"/>
  <c r="BX249" i="26"/>
  <c r="BW249" i="26"/>
  <c r="BV249" i="26"/>
  <c r="BU249" i="26"/>
  <c r="BT249" i="26"/>
  <c r="BS249" i="26"/>
  <c r="BZ248" i="26"/>
  <c r="BY248" i="26"/>
  <c r="BX248" i="26"/>
  <c r="BW248" i="26"/>
  <c r="BV248" i="26"/>
  <c r="BU248" i="26"/>
  <c r="BT248" i="26"/>
  <c r="BS248" i="26"/>
  <c r="BZ246" i="26"/>
  <c r="BY246" i="26"/>
  <c r="BX246" i="26"/>
  <c r="BW246" i="26"/>
  <c r="BV246" i="26"/>
  <c r="BU246" i="26"/>
  <c r="BT246" i="26"/>
  <c r="BS246" i="26"/>
  <c r="BZ245" i="26"/>
  <c r="BY245" i="26"/>
  <c r="BX245" i="26"/>
  <c r="BW245" i="26"/>
  <c r="BV245" i="26"/>
  <c r="BU245" i="26"/>
  <c r="BT245" i="26"/>
  <c r="BS245" i="26"/>
  <c r="BZ244" i="26"/>
  <c r="BY244" i="26"/>
  <c r="BX244" i="26"/>
  <c r="BW244" i="26"/>
  <c r="BV244" i="26"/>
  <c r="BU244" i="26"/>
  <c r="BT244" i="26"/>
  <c r="BS244" i="26"/>
  <c r="BZ243" i="26"/>
  <c r="BY243" i="26"/>
  <c r="BX243" i="26"/>
  <c r="BW243" i="26"/>
  <c r="BV243" i="26"/>
  <c r="BU243" i="26"/>
  <c r="BT243" i="26"/>
  <c r="BS243" i="26"/>
  <c r="BZ241" i="26"/>
  <c r="BY241" i="26"/>
  <c r="BX241" i="26"/>
  <c r="BW241" i="26"/>
  <c r="BV241" i="26"/>
  <c r="BU241" i="26"/>
  <c r="BT241" i="26"/>
  <c r="BS241" i="26"/>
  <c r="BZ240" i="26"/>
  <c r="BY240" i="26"/>
  <c r="BX240" i="26"/>
  <c r="BW240" i="26"/>
  <c r="BV240" i="26"/>
  <c r="BU240" i="26"/>
  <c r="BT240" i="26"/>
  <c r="BS240" i="26"/>
  <c r="BZ239" i="26"/>
  <c r="BY239" i="26"/>
  <c r="BX239" i="26"/>
  <c r="BW239" i="26"/>
  <c r="BV239" i="26"/>
  <c r="BU239" i="26"/>
  <c r="BT239" i="26"/>
  <c r="BS239" i="26"/>
  <c r="BZ238" i="26"/>
  <c r="BY238" i="26"/>
  <c r="BX238" i="26"/>
  <c r="BW238" i="26"/>
  <c r="BV238" i="26"/>
  <c r="BU238" i="26"/>
  <c r="BT238" i="26"/>
  <c r="BS238" i="26"/>
  <c r="BZ236" i="26"/>
  <c r="BY236" i="26"/>
  <c r="BX236" i="26"/>
  <c r="BW236" i="26"/>
  <c r="BV236" i="26"/>
  <c r="BU236" i="26"/>
  <c r="BT236" i="26"/>
  <c r="BS236" i="26"/>
  <c r="BZ235" i="26"/>
  <c r="BY235" i="26"/>
  <c r="BX235" i="26"/>
  <c r="BW235" i="26"/>
  <c r="BV235" i="26"/>
  <c r="BU235" i="26"/>
  <c r="BT235" i="26"/>
  <c r="BS235" i="26"/>
  <c r="BZ233" i="26"/>
  <c r="BY233" i="26"/>
  <c r="BX233" i="26"/>
  <c r="BW233" i="26"/>
  <c r="BV233" i="26"/>
  <c r="BU233" i="26"/>
  <c r="BT233" i="26"/>
  <c r="BS233" i="26"/>
  <c r="BZ232" i="26"/>
  <c r="BY232" i="26"/>
  <c r="BX232" i="26"/>
  <c r="BW232" i="26"/>
  <c r="BV232" i="26"/>
  <c r="BU232" i="26"/>
  <c r="BT232" i="26"/>
  <c r="BS232" i="26"/>
  <c r="BZ231" i="26"/>
  <c r="BY231" i="26"/>
  <c r="BX231" i="26"/>
  <c r="BW231" i="26"/>
  <c r="BV231" i="26"/>
  <c r="BU231" i="26"/>
  <c r="BT231" i="26"/>
  <c r="BS231" i="26"/>
  <c r="BZ230" i="26"/>
  <c r="BY230" i="26"/>
  <c r="BX230" i="26"/>
  <c r="BW230" i="26"/>
  <c r="BV230" i="26"/>
  <c r="BU230" i="26"/>
  <c r="BT230" i="26"/>
  <c r="BS230" i="26"/>
  <c r="BZ229" i="26"/>
  <c r="BY229" i="26"/>
  <c r="BX229" i="26"/>
  <c r="BW229" i="26"/>
  <c r="BV229" i="26"/>
  <c r="BU229" i="26"/>
  <c r="BT229" i="26"/>
  <c r="BS229" i="26"/>
  <c r="BZ227" i="26"/>
  <c r="BY227" i="26"/>
  <c r="BX227" i="26"/>
  <c r="BW227" i="26"/>
  <c r="BV227" i="26"/>
  <c r="BU227" i="26"/>
  <c r="BT227" i="26"/>
  <c r="BS227" i="26"/>
  <c r="BR260" i="26"/>
  <c r="BR259" i="26"/>
  <c r="BR258" i="26"/>
  <c r="BR257" i="26"/>
  <c r="BR256" i="26"/>
  <c r="BR255" i="26"/>
  <c r="BR254" i="26"/>
  <c r="BR253" i="26"/>
  <c r="BR251" i="26"/>
  <c r="BR250" i="26"/>
  <c r="BR249" i="26"/>
  <c r="BR248" i="26"/>
  <c r="BR246" i="26"/>
  <c r="BR245" i="26"/>
  <c r="BR244" i="26"/>
  <c r="BR243" i="26"/>
  <c r="BR241" i="26"/>
  <c r="BR240" i="26"/>
  <c r="BR239" i="26"/>
  <c r="BR238" i="26"/>
  <c r="BR236" i="26"/>
  <c r="BR235" i="26"/>
  <c r="BR233" i="26"/>
  <c r="BR232" i="26"/>
  <c r="BR231" i="26"/>
  <c r="BR230" i="26"/>
  <c r="BR229" i="26"/>
  <c r="BR227" i="26"/>
  <c r="BE260" i="26"/>
  <c r="BE259" i="26"/>
  <c r="BE258" i="26"/>
  <c r="BE257" i="26"/>
  <c r="BE256" i="26"/>
  <c r="BE255" i="26"/>
  <c r="BE254" i="26"/>
  <c r="BE253" i="26"/>
  <c r="BE251" i="26"/>
  <c r="BE250" i="26"/>
  <c r="BE249" i="26"/>
  <c r="BE248" i="26"/>
  <c r="BE246" i="26"/>
  <c r="BE245" i="26"/>
  <c r="BE244" i="26"/>
  <c r="BE243" i="26"/>
  <c r="BE241" i="26"/>
  <c r="BE240" i="26"/>
  <c r="BE239" i="26"/>
  <c r="BE238" i="26"/>
  <c r="BE236" i="26"/>
  <c r="BE235" i="26"/>
  <c r="BE233" i="26"/>
  <c r="BE232" i="26"/>
  <c r="BE231" i="26"/>
  <c r="BE230" i="26"/>
  <c r="BE229" i="26"/>
  <c r="BE227" i="26"/>
  <c r="AS260" i="26"/>
  <c r="AR260" i="26"/>
  <c r="AS259" i="26"/>
  <c r="AR259" i="26"/>
  <c r="AS258" i="26"/>
  <c r="AR258" i="26"/>
  <c r="AS257" i="26"/>
  <c r="AR257" i="26"/>
  <c r="AS256" i="26"/>
  <c r="AR256" i="26"/>
  <c r="AS255" i="26"/>
  <c r="AR255" i="26"/>
  <c r="AS254" i="26"/>
  <c r="AR254" i="26"/>
  <c r="AS253" i="26"/>
  <c r="AR253" i="26"/>
  <c r="AS251" i="26"/>
  <c r="AR251" i="26"/>
  <c r="AS250" i="26"/>
  <c r="AR250" i="26"/>
  <c r="AS249" i="26"/>
  <c r="AR249" i="26"/>
  <c r="AS248" i="26"/>
  <c r="AR248" i="26"/>
  <c r="AS246" i="26"/>
  <c r="AR246" i="26"/>
  <c r="AS245" i="26"/>
  <c r="AR245" i="26"/>
  <c r="AS244" i="26"/>
  <c r="AR244" i="26"/>
  <c r="AS243" i="26"/>
  <c r="AR243" i="26"/>
  <c r="AS241" i="26"/>
  <c r="AR241" i="26"/>
  <c r="AS240" i="26"/>
  <c r="AR240" i="26"/>
  <c r="AS239" i="26"/>
  <c r="AR239" i="26"/>
  <c r="AS238" i="26"/>
  <c r="AR238" i="26"/>
  <c r="AS236" i="26"/>
  <c r="AR236" i="26"/>
  <c r="AS235" i="26"/>
  <c r="AR235" i="26"/>
  <c r="AS233" i="26"/>
  <c r="AR233" i="26"/>
  <c r="AS232" i="26"/>
  <c r="AR232" i="26"/>
  <c r="AS231" i="26"/>
  <c r="AR231" i="26"/>
  <c r="AS230" i="26"/>
  <c r="AR230" i="26"/>
  <c r="AS229" i="26"/>
  <c r="AR229" i="26"/>
  <c r="AS227" i="26"/>
  <c r="AR227" i="26"/>
  <c r="AE260" i="26"/>
  <c r="AE259" i="26"/>
  <c r="AE258" i="26"/>
  <c r="AE257" i="26"/>
  <c r="AE256" i="26"/>
  <c r="AE255" i="26"/>
  <c r="AE254" i="26"/>
  <c r="AE253" i="26"/>
  <c r="AE251" i="26"/>
  <c r="AE250" i="26"/>
  <c r="AE249" i="26"/>
  <c r="AE248" i="26"/>
  <c r="AE246" i="26"/>
  <c r="AE245" i="26"/>
  <c r="AE244" i="26"/>
  <c r="AE243" i="26"/>
  <c r="AE241" i="26"/>
  <c r="AE240" i="26"/>
  <c r="AE239" i="26"/>
  <c r="AE238" i="26"/>
  <c r="AE236" i="26"/>
  <c r="AE235" i="26"/>
  <c r="AE233" i="26"/>
  <c r="AE232" i="26"/>
  <c r="AE231" i="26"/>
  <c r="AE230" i="26"/>
  <c r="AE229" i="26"/>
  <c r="AE227" i="26"/>
  <c r="Z260" i="26"/>
  <c r="Y260" i="26"/>
  <c r="X260" i="26"/>
  <c r="W260" i="26"/>
  <c r="V260" i="26"/>
  <c r="U260" i="26"/>
  <c r="T260" i="26"/>
  <c r="S260" i="26"/>
  <c r="Z259" i="26"/>
  <c r="Y259" i="26"/>
  <c r="X259" i="26"/>
  <c r="W259" i="26"/>
  <c r="V259" i="26"/>
  <c r="U259" i="26"/>
  <c r="T259" i="26"/>
  <c r="S259" i="26"/>
  <c r="Z258" i="26"/>
  <c r="Y258" i="26"/>
  <c r="X258" i="26"/>
  <c r="W258" i="26"/>
  <c r="V258" i="26"/>
  <c r="U258" i="26"/>
  <c r="T258" i="26"/>
  <c r="S258" i="26"/>
  <c r="Z257" i="26"/>
  <c r="Y257" i="26"/>
  <c r="X257" i="26"/>
  <c r="W257" i="26"/>
  <c r="V257" i="26"/>
  <c r="U257" i="26"/>
  <c r="T257" i="26"/>
  <c r="S257" i="26"/>
  <c r="Z256" i="26"/>
  <c r="Y256" i="26"/>
  <c r="X256" i="26"/>
  <c r="W256" i="26"/>
  <c r="V256" i="26"/>
  <c r="U256" i="26"/>
  <c r="T256" i="26"/>
  <c r="S256" i="26"/>
  <c r="Z255" i="26"/>
  <c r="Y255" i="26"/>
  <c r="X255" i="26"/>
  <c r="W255" i="26"/>
  <c r="V255" i="26"/>
  <c r="U255" i="26"/>
  <c r="T255" i="26"/>
  <c r="S255" i="26"/>
  <c r="Z254" i="26"/>
  <c r="Y254" i="26"/>
  <c r="X254" i="26"/>
  <c r="W254" i="26"/>
  <c r="V254" i="26"/>
  <c r="U254" i="26"/>
  <c r="T254" i="26"/>
  <c r="S254" i="26"/>
  <c r="Z253" i="26"/>
  <c r="Y253" i="26"/>
  <c r="X253" i="26"/>
  <c r="W253" i="26"/>
  <c r="V253" i="26"/>
  <c r="U253" i="26"/>
  <c r="T253" i="26"/>
  <c r="S253" i="26"/>
  <c r="Z250" i="26"/>
  <c r="Y250" i="26"/>
  <c r="X250" i="26"/>
  <c r="W250" i="26"/>
  <c r="V250" i="26"/>
  <c r="U250" i="26"/>
  <c r="T250" i="26"/>
  <c r="S250" i="26"/>
  <c r="Z249" i="26"/>
  <c r="Y249" i="26"/>
  <c r="X249" i="26"/>
  <c r="W249" i="26"/>
  <c r="V249" i="26"/>
  <c r="U249" i="26"/>
  <c r="T249" i="26"/>
  <c r="S249" i="26"/>
  <c r="Z248" i="26"/>
  <c r="Y248" i="26"/>
  <c r="X248" i="26"/>
  <c r="W248" i="26"/>
  <c r="V248" i="26"/>
  <c r="U248" i="26"/>
  <c r="T248" i="26"/>
  <c r="S248" i="26"/>
  <c r="Z246" i="26"/>
  <c r="Y246" i="26"/>
  <c r="X246" i="26"/>
  <c r="W246" i="26"/>
  <c r="V246" i="26"/>
  <c r="U246" i="26"/>
  <c r="T246" i="26"/>
  <c r="S246" i="26"/>
  <c r="Z245" i="26"/>
  <c r="Y245" i="26"/>
  <c r="X245" i="26"/>
  <c r="W245" i="26"/>
  <c r="V245" i="26"/>
  <c r="U245" i="26"/>
  <c r="T245" i="26"/>
  <c r="S245" i="26"/>
  <c r="Z244" i="26"/>
  <c r="Y244" i="26"/>
  <c r="X244" i="26"/>
  <c r="W244" i="26"/>
  <c r="V244" i="26"/>
  <c r="U244" i="26"/>
  <c r="T244" i="26"/>
  <c r="S244" i="26"/>
  <c r="Z243" i="26"/>
  <c r="Y243" i="26"/>
  <c r="X243" i="26"/>
  <c r="W243" i="26"/>
  <c r="V243" i="26"/>
  <c r="U243" i="26"/>
  <c r="T243" i="26"/>
  <c r="S243" i="26"/>
  <c r="Z241" i="26"/>
  <c r="Y241" i="26"/>
  <c r="X241" i="26"/>
  <c r="W241" i="26"/>
  <c r="V241" i="26"/>
  <c r="U241" i="26"/>
  <c r="T241" i="26"/>
  <c r="S241" i="26"/>
  <c r="Z240" i="26"/>
  <c r="Y240" i="26"/>
  <c r="X240" i="26"/>
  <c r="W240" i="26"/>
  <c r="V240" i="26"/>
  <c r="U240" i="26"/>
  <c r="T240" i="26"/>
  <c r="S240" i="26"/>
  <c r="Z239" i="26"/>
  <c r="Y239" i="26"/>
  <c r="X239" i="26"/>
  <c r="W239" i="26"/>
  <c r="V239" i="26"/>
  <c r="U239" i="26"/>
  <c r="T239" i="26"/>
  <c r="S239" i="26"/>
  <c r="Z238" i="26"/>
  <c r="Y238" i="26"/>
  <c r="X238" i="26"/>
  <c r="W238" i="26"/>
  <c r="V238" i="26"/>
  <c r="U238" i="26"/>
  <c r="T238" i="26"/>
  <c r="S238" i="26"/>
  <c r="Z236" i="26"/>
  <c r="Y236" i="26"/>
  <c r="X236" i="26"/>
  <c r="W236" i="26"/>
  <c r="V236" i="26"/>
  <c r="U236" i="26"/>
  <c r="T236" i="26"/>
  <c r="S236" i="26"/>
  <c r="Z235" i="26"/>
  <c r="Y235" i="26"/>
  <c r="X235" i="26"/>
  <c r="W235" i="26"/>
  <c r="V235" i="26"/>
  <c r="U235" i="26"/>
  <c r="T235" i="26"/>
  <c r="S235" i="26"/>
  <c r="Z233" i="26"/>
  <c r="Y233" i="26"/>
  <c r="X233" i="26"/>
  <c r="W233" i="26"/>
  <c r="V233" i="26"/>
  <c r="U233" i="26"/>
  <c r="T233" i="26"/>
  <c r="S233" i="26"/>
  <c r="Z232" i="26"/>
  <c r="Y232" i="26"/>
  <c r="X232" i="26"/>
  <c r="W232" i="26"/>
  <c r="V232" i="26"/>
  <c r="U232" i="26"/>
  <c r="T232" i="26"/>
  <c r="S232" i="26"/>
  <c r="Z231" i="26"/>
  <c r="Y231" i="26"/>
  <c r="X231" i="26"/>
  <c r="W231" i="26"/>
  <c r="V231" i="26"/>
  <c r="U231" i="26"/>
  <c r="T231" i="26"/>
  <c r="S231" i="26"/>
  <c r="Z230" i="26"/>
  <c r="Y230" i="26"/>
  <c r="X230" i="26"/>
  <c r="W230" i="26"/>
  <c r="V230" i="26"/>
  <c r="U230" i="26"/>
  <c r="T230" i="26"/>
  <c r="S230" i="26"/>
  <c r="Z229" i="26"/>
  <c r="Y229" i="26"/>
  <c r="X229" i="26"/>
  <c r="W229" i="26"/>
  <c r="V229" i="26"/>
  <c r="U229" i="26"/>
  <c r="T229" i="26"/>
  <c r="S229" i="26"/>
  <c r="Z227" i="26"/>
  <c r="Y227" i="26"/>
  <c r="X227" i="26"/>
  <c r="W227" i="26"/>
  <c r="V227" i="26"/>
  <c r="U227" i="26"/>
  <c r="T227" i="26"/>
  <c r="S227" i="26"/>
  <c r="R260" i="26"/>
  <c r="R259" i="26"/>
  <c r="R258" i="26"/>
  <c r="R257" i="26"/>
  <c r="R256" i="26"/>
  <c r="R255" i="26"/>
  <c r="R254" i="26"/>
  <c r="R253" i="26"/>
  <c r="R250" i="26"/>
  <c r="R249" i="26"/>
  <c r="R248" i="26"/>
  <c r="R246" i="26"/>
  <c r="R245" i="26"/>
  <c r="R244" i="26"/>
  <c r="R243" i="26"/>
  <c r="R241" i="26"/>
  <c r="R240" i="26"/>
  <c r="R239" i="26"/>
  <c r="R238" i="26"/>
  <c r="R236" i="26"/>
  <c r="R235" i="26"/>
  <c r="R233" i="26"/>
  <c r="R232" i="26"/>
  <c r="R231" i="26"/>
  <c r="R230" i="26"/>
  <c r="R229" i="26"/>
  <c r="R227" i="26"/>
  <c r="M260" i="26"/>
  <c r="L260" i="26"/>
  <c r="K260" i="26"/>
  <c r="J260" i="26"/>
  <c r="I260" i="26"/>
  <c r="H260" i="26"/>
  <c r="G260" i="26"/>
  <c r="F260" i="26"/>
  <c r="M259" i="26"/>
  <c r="L259" i="26"/>
  <c r="K259" i="26"/>
  <c r="J259" i="26"/>
  <c r="I259" i="26"/>
  <c r="H259" i="26"/>
  <c r="G259" i="26"/>
  <c r="F259" i="26"/>
  <c r="M258" i="26"/>
  <c r="L258" i="26"/>
  <c r="K258" i="26"/>
  <c r="J258" i="26"/>
  <c r="I258" i="26"/>
  <c r="H258" i="26"/>
  <c r="G258" i="26"/>
  <c r="F258" i="26"/>
  <c r="M257" i="26"/>
  <c r="L257" i="26"/>
  <c r="K257" i="26"/>
  <c r="J257" i="26"/>
  <c r="I257" i="26"/>
  <c r="H257" i="26"/>
  <c r="G257" i="26"/>
  <c r="F257" i="26"/>
  <c r="M256" i="26"/>
  <c r="L256" i="26"/>
  <c r="K256" i="26"/>
  <c r="J256" i="26"/>
  <c r="I256" i="26"/>
  <c r="H256" i="26"/>
  <c r="G256" i="26"/>
  <c r="F256" i="26"/>
  <c r="M255" i="26"/>
  <c r="L255" i="26"/>
  <c r="K255" i="26"/>
  <c r="J255" i="26"/>
  <c r="I255" i="26"/>
  <c r="H255" i="26"/>
  <c r="G255" i="26"/>
  <c r="F255" i="26"/>
  <c r="M254" i="26"/>
  <c r="L254" i="26"/>
  <c r="K254" i="26"/>
  <c r="J254" i="26"/>
  <c r="I254" i="26"/>
  <c r="H254" i="26"/>
  <c r="G254" i="26"/>
  <c r="F254" i="26"/>
  <c r="M253" i="26"/>
  <c r="L253" i="26"/>
  <c r="K253" i="26"/>
  <c r="J253" i="26"/>
  <c r="I253" i="26"/>
  <c r="H253" i="26"/>
  <c r="G253" i="26"/>
  <c r="F253" i="26"/>
  <c r="M251" i="26"/>
  <c r="L251" i="26"/>
  <c r="K251" i="26"/>
  <c r="J251" i="26"/>
  <c r="I251" i="26"/>
  <c r="H251" i="26"/>
  <c r="G251" i="26"/>
  <c r="F251" i="26"/>
  <c r="M250" i="26"/>
  <c r="L250" i="26"/>
  <c r="K250" i="26"/>
  <c r="J250" i="26"/>
  <c r="I250" i="26"/>
  <c r="H250" i="26"/>
  <c r="G250" i="26"/>
  <c r="F250" i="26"/>
  <c r="M249" i="26"/>
  <c r="L249" i="26"/>
  <c r="K249" i="26"/>
  <c r="J249" i="26"/>
  <c r="I249" i="26"/>
  <c r="H249" i="26"/>
  <c r="G249" i="26"/>
  <c r="F249" i="26"/>
  <c r="M248" i="26"/>
  <c r="L248" i="26"/>
  <c r="K248" i="26"/>
  <c r="J248" i="26"/>
  <c r="I248" i="26"/>
  <c r="H248" i="26"/>
  <c r="G248" i="26"/>
  <c r="F248" i="26"/>
  <c r="M246" i="26"/>
  <c r="L246" i="26"/>
  <c r="K246" i="26"/>
  <c r="J246" i="26"/>
  <c r="I246" i="26"/>
  <c r="H246" i="26"/>
  <c r="G246" i="26"/>
  <c r="F246" i="26"/>
  <c r="M245" i="26"/>
  <c r="L245" i="26"/>
  <c r="K245" i="26"/>
  <c r="J245" i="26"/>
  <c r="I245" i="26"/>
  <c r="H245" i="26"/>
  <c r="G245" i="26"/>
  <c r="F245" i="26"/>
  <c r="M244" i="26"/>
  <c r="L244" i="26"/>
  <c r="K244" i="26"/>
  <c r="J244" i="26"/>
  <c r="I244" i="26"/>
  <c r="H244" i="26"/>
  <c r="G244" i="26"/>
  <c r="F244" i="26"/>
  <c r="M243" i="26"/>
  <c r="L243" i="26"/>
  <c r="K243" i="26"/>
  <c r="J243" i="26"/>
  <c r="I243" i="26"/>
  <c r="H243" i="26"/>
  <c r="G243" i="26"/>
  <c r="F243" i="26"/>
  <c r="M241" i="26"/>
  <c r="L241" i="26"/>
  <c r="K241" i="26"/>
  <c r="J241" i="26"/>
  <c r="I241" i="26"/>
  <c r="H241" i="26"/>
  <c r="G241" i="26"/>
  <c r="F241" i="26"/>
  <c r="M240" i="26"/>
  <c r="L240" i="26"/>
  <c r="K240" i="26"/>
  <c r="J240" i="26"/>
  <c r="I240" i="26"/>
  <c r="H240" i="26"/>
  <c r="G240" i="26"/>
  <c r="F240" i="26"/>
  <c r="M239" i="26"/>
  <c r="L239" i="26"/>
  <c r="K239" i="26"/>
  <c r="J239" i="26"/>
  <c r="I239" i="26"/>
  <c r="H239" i="26"/>
  <c r="G239" i="26"/>
  <c r="F239" i="26"/>
  <c r="M238" i="26"/>
  <c r="L238" i="26"/>
  <c r="K238" i="26"/>
  <c r="J238" i="26"/>
  <c r="I238" i="26"/>
  <c r="H238" i="26"/>
  <c r="G238" i="26"/>
  <c r="F238" i="26"/>
  <c r="M236" i="26"/>
  <c r="L236" i="26"/>
  <c r="K236" i="26"/>
  <c r="J236" i="26"/>
  <c r="I236" i="26"/>
  <c r="H236" i="26"/>
  <c r="G236" i="26"/>
  <c r="F236" i="26"/>
  <c r="M235" i="26"/>
  <c r="L235" i="26"/>
  <c r="K235" i="26"/>
  <c r="J235" i="26"/>
  <c r="I235" i="26"/>
  <c r="H235" i="26"/>
  <c r="G235" i="26"/>
  <c r="F235" i="26"/>
  <c r="M233" i="26"/>
  <c r="L233" i="26"/>
  <c r="K233" i="26"/>
  <c r="J233" i="26"/>
  <c r="I233" i="26"/>
  <c r="H233" i="26"/>
  <c r="G233" i="26"/>
  <c r="F233" i="26"/>
  <c r="M232" i="26"/>
  <c r="L232" i="26"/>
  <c r="K232" i="26"/>
  <c r="J232" i="26"/>
  <c r="I232" i="26"/>
  <c r="H232" i="26"/>
  <c r="G232" i="26"/>
  <c r="F232" i="26"/>
  <c r="M231" i="26"/>
  <c r="L231" i="26"/>
  <c r="K231" i="26"/>
  <c r="J231" i="26"/>
  <c r="I231" i="26"/>
  <c r="H231" i="26"/>
  <c r="G231" i="26"/>
  <c r="F231" i="26"/>
  <c r="M230" i="26"/>
  <c r="L230" i="26"/>
  <c r="K230" i="26"/>
  <c r="J230" i="26"/>
  <c r="I230" i="26"/>
  <c r="H230" i="26"/>
  <c r="G230" i="26"/>
  <c r="F230" i="26"/>
  <c r="M229" i="26"/>
  <c r="L229" i="26"/>
  <c r="K229" i="26"/>
  <c r="J229" i="26"/>
  <c r="I229" i="26"/>
  <c r="H229" i="26"/>
  <c r="G229" i="26"/>
  <c r="F229" i="26"/>
  <c r="M227" i="26"/>
  <c r="L227" i="26"/>
  <c r="K227" i="26"/>
  <c r="J227" i="26"/>
  <c r="I227" i="26"/>
  <c r="H227" i="26"/>
  <c r="G227" i="26"/>
  <c r="F227" i="26"/>
  <c r="E260" i="26"/>
  <c r="D260" i="26"/>
  <c r="E259" i="26"/>
  <c r="D259" i="26"/>
  <c r="E258" i="26"/>
  <c r="D258" i="26"/>
  <c r="E257" i="26"/>
  <c r="D257" i="26"/>
  <c r="E256" i="26"/>
  <c r="D256" i="26"/>
  <c r="E255" i="26"/>
  <c r="D255" i="26"/>
  <c r="E254" i="26"/>
  <c r="D254" i="26"/>
  <c r="E253" i="26"/>
  <c r="D253" i="26"/>
  <c r="D252" i="26"/>
  <c r="E251" i="26"/>
  <c r="D251" i="26"/>
  <c r="E250" i="26"/>
  <c r="D250" i="26"/>
  <c r="E249" i="26"/>
  <c r="D249" i="26"/>
  <c r="E248" i="26"/>
  <c r="D248" i="26"/>
  <c r="D247" i="26"/>
  <c r="E246" i="26"/>
  <c r="D246" i="26"/>
  <c r="E245" i="26"/>
  <c r="D245" i="26"/>
  <c r="E244" i="26"/>
  <c r="D244" i="26"/>
  <c r="E243" i="26"/>
  <c r="D243" i="26"/>
  <c r="D242" i="26"/>
  <c r="E241" i="26"/>
  <c r="D241" i="26"/>
  <c r="E240" i="26"/>
  <c r="D240" i="26"/>
  <c r="E239" i="26"/>
  <c r="D239" i="26"/>
  <c r="E238" i="26"/>
  <c r="D238" i="26"/>
  <c r="D237" i="26"/>
  <c r="E236" i="26"/>
  <c r="D236" i="26"/>
  <c r="E235" i="26"/>
  <c r="D235" i="26"/>
  <c r="D234" i="26"/>
  <c r="E233" i="26"/>
  <c r="D233" i="26"/>
  <c r="E232" i="26"/>
  <c r="D232" i="26"/>
  <c r="E231" i="26"/>
  <c r="D231" i="26"/>
  <c r="E230" i="26"/>
  <c r="D230" i="26"/>
  <c r="E229" i="26"/>
  <c r="D229" i="26"/>
  <c r="D228" i="26"/>
  <c r="D227" i="26"/>
  <c r="E227" i="26"/>
  <c r="BZ113" i="26"/>
  <c r="BY113" i="26"/>
  <c r="BX113" i="26"/>
  <c r="BW113" i="26"/>
  <c r="BV113" i="26"/>
  <c r="BU113" i="26"/>
  <c r="BT113" i="26"/>
  <c r="BS113" i="26"/>
  <c r="BZ112" i="26"/>
  <c r="BY112" i="26"/>
  <c r="BX112" i="26"/>
  <c r="BW112" i="26"/>
  <c r="BV112" i="26"/>
  <c r="BU112" i="26"/>
  <c r="BT112" i="26"/>
  <c r="BS112" i="26"/>
  <c r="BZ111" i="26"/>
  <c r="BY111" i="26"/>
  <c r="BX111" i="26"/>
  <c r="BW111" i="26"/>
  <c r="BV111" i="26"/>
  <c r="BU111" i="26"/>
  <c r="BT111" i="26"/>
  <c r="BS111" i="26"/>
  <c r="BZ110" i="26"/>
  <c r="BY110" i="26"/>
  <c r="BX110" i="26"/>
  <c r="BW110" i="26"/>
  <c r="BV110" i="26"/>
  <c r="BU110" i="26"/>
  <c r="BT110" i="26"/>
  <c r="BS110" i="26"/>
  <c r="BZ109" i="26"/>
  <c r="BY109" i="26"/>
  <c r="BX109" i="26"/>
  <c r="BW109" i="26"/>
  <c r="BV109" i="26"/>
  <c r="BU109" i="26"/>
  <c r="BT109" i="26"/>
  <c r="BS109" i="26"/>
  <c r="BZ108" i="26"/>
  <c r="BY108" i="26"/>
  <c r="BX108" i="26"/>
  <c r="BW108" i="26"/>
  <c r="BV108" i="26"/>
  <c r="BU108" i="26"/>
  <c r="BT108" i="26"/>
  <c r="BS108" i="26"/>
  <c r="BZ107" i="26"/>
  <c r="BY107" i="26"/>
  <c r="BX107" i="26"/>
  <c r="BW107" i="26"/>
  <c r="BV107" i="26"/>
  <c r="BU107" i="26"/>
  <c r="BT107" i="26"/>
  <c r="BS107" i="26"/>
  <c r="BZ106" i="26"/>
  <c r="BY106" i="26"/>
  <c r="BX106" i="26"/>
  <c r="BW106" i="26"/>
  <c r="BV106" i="26"/>
  <c r="BU106" i="26"/>
  <c r="BT106" i="26"/>
  <c r="BS106" i="26"/>
  <c r="BZ104" i="26"/>
  <c r="BY104" i="26"/>
  <c r="BX104" i="26"/>
  <c r="BW104" i="26"/>
  <c r="BV104" i="26"/>
  <c r="BU104" i="26"/>
  <c r="BT104" i="26"/>
  <c r="BS104" i="26"/>
  <c r="BZ103" i="26"/>
  <c r="BY103" i="26"/>
  <c r="BX103" i="26"/>
  <c r="BW103" i="26"/>
  <c r="BV103" i="26"/>
  <c r="BU103" i="26"/>
  <c r="BT103" i="26"/>
  <c r="BS103" i="26"/>
  <c r="BZ102" i="26"/>
  <c r="BY102" i="26"/>
  <c r="BX102" i="26"/>
  <c r="BW102" i="26"/>
  <c r="BV102" i="26"/>
  <c r="BU102" i="26"/>
  <c r="BT102" i="26"/>
  <c r="BS102" i="26"/>
  <c r="BZ101" i="26"/>
  <c r="BY101" i="26"/>
  <c r="BX101" i="26"/>
  <c r="BW101" i="26"/>
  <c r="BV101" i="26"/>
  <c r="BU101" i="26"/>
  <c r="BT101" i="26"/>
  <c r="BS101" i="26"/>
  <c r="BZ99" i="26"/>
  <c r="BY99" i="26"/>
  <c r="BX99" i="26"/>
  <c r="BW99" i="26"/>
  <c r="BV99" i="26"/>
  <c r="BU99" i="26"/>
  <c r="BT99" i="26"/>
  <c r="BS99" i="26"/>
  <c r="BZ98" i="26"/>
  <c r="BY98" i="26"/>
  <c r="BX98" i="26"/>
  <c r="BW98" i="26"/>
  <c r="BV98" i="26"/>
  <c r="BU98" i="26"/>
  <c r="BT98" i="26"/>
  <c r="BS98" i="26"/>
  <c r="BZ97" i="26"/>
  <c r="BY97" i="26"/>
  <c r="BX97" i="26"/>
  <c r="BW97" i="26"/>
  <c r="BV97" i="26"/>
  <c r="BU97" i="26"/>
  <c r="BT97" i="26"/>
  <c r="BS97" i="26"/>
  <c r="BZ96" i="26"/>
  <c r="BY96" i="26"/>
  <c r="BX96" i="26"/>
  <c r="BW96" i="26"/>
  <c r="BV96" i="26"/>
  <c r="BU96" i="26"/>
  <c r="BT96" i="26"/>
  <c r="BS96" i="26"/>
  <c r="BZ94" i="26"/>
  <c r="BY94" i="26"/>
  <c r="BX94" i="26"/>
  <c r="BW94" i="26"/>
  <c r="BV94" i="26"/>
  <c r="BU94" i="26"/>
  <c r="BT94" i="26"/>
  <c r="BS94" i="26"/>
  <c r="BZ93" i="26"/>
  <c r="BY93" i="26"/>
  <c r="BX93" i="26"/>
  <c r="BW93" i="26"/>
  <c r="BV93" i="26"/>
  <c r="BU93" i="26"/>
  <c r="BT93" i="26"/>
  <c r="BS93" i="26"/>
  <c r="BZ92" i="26"/>
  <c r="BY92" i="26"/>
  <c r="BX92" i="26"/>
  <c r="BW92" i="26"/>
  <c r="BV92" i="26"/>
  <c r="BU92" i="26"/>
  <c r="BT92" i="26"/>
  <c r="BS92" i="26"/>
  <c r="BZ91" i="26"/>
  <c r="BY91" i="26"/>
  <c r="BX91" i="26"/>
  <c r="BW91" i="26"/>
  <c r="BV91" i="26"/>
  <c r="BU91" i="26"/>
  <c r="BT91" i="26"/>
  <c r="BS91" i="26"/>
  <c r="BZ89" i="26"/>
  <c r="BY89" i="26"/>
  <c r="BX89" i="26"/>
  <c r="BW89" i="26"/>
  <c r="BV89" i="26"/>
  <c r="BU89" i="26"/>
  <c r="BT89" i="26"/>
  <c r="BS89" i="26"/>
  <c r="BZ88" i="26"/>
  <c r="BY88" i="26"/>
  <c r="BX88" i="26"/>
  <c r="BW88" i="26"/>
  <c r="BV88" i="26"/>
  <c r="BU88" i="26"/>
  <c r="BT88" i="26"/>
  <c r="BS88" i="26"/>
  <c r="BZ86" i="26"/>
  <c r="BY86" i="26"/>
  <c r="BX86" i="26"/>
  <c r="BW86" i="26"/>
  <c r="BV86" i="26"/>
  <c r="BU86" i="26"/>
  <c r="BT86" i="26"/>
  <c r="BS86" i="26"/>
  <c r="BZ85" i="26"/>
  <c r="BY85" i="26"/>
  <c r="BX85" i="26"/>
  <c r="BW85" i="26"/>
  <c r="BV85" i="26"/>
  <c r="BU85" i="26"/>
  <c r="BT85" i="26"/>
  <c r="BS85" i="26"/>
  <c r="BZ84" i="26"/>
  <c r="BY84" i="26"/>
  <c r="BX84" i="26"/>
  <c r="BW84" i="26"/>
  <c r="BV84" i="26"/>
  <c r="BU84" i="26"/>
  <c r="BT84" i="26"/>
  <c r="BS84" i="26"/>
  <c r="BZ83" i="26"/>
  <c r="BY83" i="26"/>
  <c r="BX83" i="26"/>
  <c r="BW83" i="26"/>
  <c r="BV83" i="26"/>
  <c r="BU83" i="26"/>
  <c r="BT83" i="26"/>
  <c r="BS83" i="26"/>
  <c r="BZ82" i="26"/>
  <c r="BY82" i="26"/>
  <c r="BX82" i="26"/>
  <c r="BW82" i="26"/>
  <c r="BV82" i="26"/>
  <c r="BU82" i="26"/>
  <c r="BT82" i="26"/>
  <c r="BS82" i="26"/>
  <c r="BZ80" i="26"/>
  <c r="BY80" i="26"/>
  <c r="BX80" i="26"/>
  <c r="BW80" i="26"/>
  <c r="BV80" i="26"/>
  <c r="BU80" i="26"/>
  <c r="BT80" i="26"/>
  <c r="BS80" i="26"/>
  <c r="BR113" i="26"/>
  <c r="BR112" i="26"/>
  <c r="BR111" i="26"/>
  <c r="BR110" i="26"/>
  <c r="BR109" i="26"/>
  <c r="BR108" i="26"/>
  <c r="BR107" i="26"/>
  <c r="BR106" i="26"/>
  <c r="BR104" i="26"/>
  <c r="BR103" i="26"/>
  <c r="BR102" i="26"/>
  <c r="BR101" i="26"/>
  <c r="BR99" i="26"/>
  <c r="BR98" i="26"/>
  <c r="BR97" i="26"/>
  <c r="BR96" i="26"/>
  <c r="BR94" i="26"/>
  <c r="BR93" i="26"/>
  <c r="BR92" i="26"/>
  <c r="BR91" i="26"/>
  <c r="BR89" i="26"/>
  <c r="BR88" i="26"/>
  <c r="BR86" i="26"/>
  <c r="BR85" i="26"/>
  <c r="BR84" i="26"/>
  <c r="BR83" i="26"/>
  <c r="BR82" i="26"/>
  <c r="BR80" i="26"/>
  <c r="BM113" i="26"/>
  <c r="BL113" i="26"/>
  <c r="BK113" i="26"/>
  <c r="BJ113" i="26"/>
  <c r="BI113" i="26"/>
  <c r="BH113" i="26"/>
  <c r="BG113" i="26"/>
  <c r="BF113" i="26"/>
  <c r="BM112" i="26"/>
  <c r="BL112" i="26"/>
  <c r="BK112" i="26"/>
  <c r="BJ112" i="26"/>
  <c r="BI112" i="26"/>
  <c r="BH112" i="26"/>
  <c r="BG112" i="26"/>
  <c r="BF112" i="26"/>
  <c r="BM111" i="26"/>
  <c r="BL111" i="26"/>
  <c r="BK111" i="26"/>
  <c r="BJ111" i="26"/>
  <c r="BI111" i="26"/>
  <c r="BH111" i="26"/>
  <c r="BG111" i="26"/>
  <c r="BF111" i="26"/>
  <c r="BM110" i="26"/>
  <c r="BL110" i="26"/>
  <c r="BK110" i="26"/>
  <c r="BJ110" i="26"/>
  <c r="BI110" i="26"/>
  <c r="BH110" i="26"/>
  <c r="BG110" i="26"/>
  <c r="BF110" i="26"/>
  <c r="BM109" i="26"/>
  <c r="BL109" i="26"/>
  <c r="BK109" i="26"/>
  <c r="BJ109" i="26"/>
  <c r="BI109" i="26"/>
  <c r="BH109" i="26"/>
  <c r="BG109" i="26"/>
  <c r="BF109" i="26"/>
  <c r="BM108" i="26"/>
  <c r="BL108" i="26"/>
  <c r="BK108" i="26"/>
  <c r="BJ108" i="26"/>
  <c r="BI108" i="26"/>
  <c r="BH108" i="26"/>
  <c r="BG108" i="26"/>
  <c r="BF108" i="26"/>
  <c r="BM107" i="26"/>
  <c r="BL107" i="26"/>
  <c r="BK107" i="26"/>
  <c r="BJ107" i="26"/>
  <c r="BI107" i="26"/>
  <c r="BH107" i="26"/>
  <c r="BG107" i="26"/>
  <c r="BF107" i="26"/>
  <c r="BM106" i="26"/>
  <c r="BL106" i="26"/>
  <c r="BK106" i="26"/>
  <c r="BJ106" i="26"/>
  <c r="BI106" i="26"/>
  <c r="BH106" i="26"/>
  <c r="BG106" i="26"/>
  <c r="BF106" i="26"/>
  <c r="BM104" i="26"/>
  <c r="BL104" i="26"/>
  <c r="BK104" i="26"/>
  <c r="BJ104" i="26"/>
  <c r="BI104" i="26"/>
  <c r="BH104" i="26"/>
  <c r="BG104" i="26"/>
  <c r="BF104" i="26"/>
  <c r="BM103" i="26"/>
  <c r="BL103" i="26"/>
  <c r="BK103" i="26"/>
  <c r="BJ103" i="26"/>
  <c r="BI103" i="26"/>
  <c r="BH103" i="26"/>
  <c r="BG103" i="26"/>
  <c r="BF103" i="26"/>
  <c r="BM102" i="26"/>
  <c r="BL102" i="26"/>
  <c r="BK102" i="26"/>
  <c r="BJ102" i="26"/>
  <c r="BI102" i="26"/>
  <c r="BH102" i="26"/>
  <c r="BG102" i="26"/>
  <c r="BF102" i="26"/>
  <c r="BM101" i="26"/>
  <c r="BL101" i="26"/>
  <c r="BK101" i="26"/>
  <c r="BJ101" i="26"/>
  <c r="BI101" i="26"/>
  <c r="BH101" i="26"/>
  <c r="BG101" i="26"/>
  <c r="BF101" i="26"/>
  <c r="BM99" i="26"/>
  <c r="BL99" i="26"/>
  <c r="BK99" i="26"/>
  <c r="BJ99" i="26"/>
  <c r="BI99" i="26"/>
  <c r="BH99" i="26"/>
  <c r="BG99" i="26"/>
  <c r="BF99" i="26"/>
  <c r="BM98" i="26"/>
  <c r="BL98" i="26"/>
  <c r="BK98" i="26"/>
  <c r="BJ98" i="26"/>
  <c r="BI98" i="26"/>
  <c r="BH98" i="26"/>
  <c r="BG98" i="26"/>
  <c r="BF98" i="26"/>
  <c r="BM97" i="26"/>
  <c r="BL97" i="26"/>
  <c r="BK97" i="26"/>
  <c r="BJ97" i="26"/>
  <c r="BI97" i="26"/>
  <c r="BH97" i="26"/>
  <c r="BG97" i="26"/>
  <c r="BF97" i="26"/>
  <c r="BM96" i="26"/>
  <c r="BL96" i="26"/>
  <c r="BK96" i="26"/>
  <c r="BJ96" i="26"/>
  <c r="BI96" i="26"/>
  <c r="BH96" i="26"/>
  <c r="BG96" i="26"/>
  <c r="BF96" i="26"/>
  <c r="BM94" i="26"/>
  <c r="BL94" i="26"/>
  <c r="BK94" i="26"/>
  <c r="BJ94" i="26"/>
  <c r="BI94" i="26"/>
  <c r="BH94" i="26"/>
  <c r="BG94" i="26"/>
  <c r="BF94" i="26"/>
  <c r="BM93" i="26"/>
  <c r="BL93" i="26"/>
  <c r="BK93" i="26"/>
  <c r="BJ93" i="26"/>
  <c r="BI93" i="26"/>
  <c r="BH93" i="26"/>
  <c r="BG93" i="26"/>
  <c r="BF93" i="26"/>
  <c r="BM92" i="26"/>
  <c r="BL92" i="26"/>
  <c r="BK92" i="26"/>
  <c r="BJ92" i="26"/>
  <c r="BI92" i="26"/>
  <c r="BH92" i="26"/>
  <c r="BG92" i="26"/>
  <c r="BF92" i="26"/>
  <c r="BM91" i="26"/>
  <c r="BL91" i="26"/>
  <c r="BK91" i="26"/>
  <c r="BJ91" i="26"/>
  <c r="BI91" i="26"/>
  <c r="BH91" i="26"/>
  <c r="BG91" i="26"/>
  <c r="BF91" i="26"/>
  <c r="BM89" i="26"/>
  <c r="BL89" i="26"/>
  <c r="BK89" i="26"/>
  <c r="BJ89" i="26"/>
  <c r="BI89" i="26"/>
  <c r="BH89" i="26"/>
  <c r="BG89" i="26"/>
  <c r="BF89" i="26"/>
  <c r="BM88" i="26"/>
  <c r="BL88" i="26"/>
  <c r="BK88" i="26"/>
  <c r="BJ88" i="26"/>
  <c r="BI88" i="26"/>
  <c r="BH88" i="26"/>
  <c r="BG88" i="26"/>
  <c r="BF88" i="26"/>
  <c r="BM86" i="26"/>
  <c r="BL86" i="26"/>
  <c r="BK86" i="26"/>
  <c r="BJ86" i="26"/>
  <c r="BI86" i="26"/>
  <c r="BH86" i="26"/>
  <c r="BG86" i="26"/>
  <c r="BF86" i="26"/>
  <c r="BM85" i="26"/>
  <c r="BL85" i="26"/>
  <c r="BK85" i="26"/>
  <c r="BJ85" i="26"/>
  <c r="BI85" i="26"/>
  <c r="BH85" i="26"/>
  <c r="BG85" i="26"/>
  <c r="BF85" i="26"/>
  <c r="BM84" i="26"/>
  <c r="BL84" i="26"/>
  <c r="BK84" i="26"/>
  <c r="BJ84" i="26"/>
  <c r="BI84" i="26"/>
  <c r="BH84" i="26"/>
  <c r="BG84" i="26"/>
  <c r="BF84" i="26"/>
  <c r="BM83" i="26"/>
  <c r="BL83" i="26"/>
  <c r="BK83" i="26"/>
  <c r="BJ83" i="26"/>
  <c r="BI83" i="26"/>
  <c r="BH83" i="26"/>
  <c r="BG83" i="26"/>
  <c r="BF83" i="26"/>
  <c r="BM82" i="26"/>
  <c r="BL82" i="26"/>
  <c r="BK82" i="26"/>
  <c r="BJ82" i="26"/>
  <c r="BI82" i="26"/>
  <c r="BH82" i="26"/>
  <c r="BG82" i="26"/>
  <c r="BF82" i="26"/>
  <c r="BM80" i="26"/>
  <c r="BL80" i="26"/>
  <c r="BK80" i="26"/>
  <c r="BJ80" i="26"/>
  <c r="BI80" i="26"/>
  <c r="BH80" i="26"/>
  <c r="BG80" i="26"/>
  <c r="BF80" i="26"/>
  <c r="BE113" i="26"/>
  <c r="BE112" i="26"/>
  <c r="BE111" i="26"/>
  <c r="BE110" i="26"/>
  <c r="BE109" i="26"/>
  <c r="BE108" i="26"/>
  <c r="BE107" i="26"/>
  <c r="BE106" i="26"/>
  <c r="BE104" i="26"/>
  <c r="BE103" i="26"/>
  <c r="BE102" i="26"/>
  <c r="BE101" i="26"/>
  <c r="BE99" i="26"/>
  <c r="BE98" i="26"/>
  <c r="BE97" i="26"/>
  <c r="BE96" i="26"/>
  <c r="BE94" i="26"/>
  <c r="BE93" i="26"/>
  <c r="BE92" i="26"/>
  <c r="BE91" i="26"/>
  <c r="BE89" i="26"/>
  <c r="BE88" i="26"/>
  <c r="BE86" i="26"/>
  <c r="BE85" i="26"/>
  <c r="BE84" i="26"/>
  <c r="BE83" i="26"/>
  <c r="BE82" i="26"/>
  <c r="BE80" i="26"/>
  <c r="AZ113" i="26"/>
  <c r="AY113" i="26"/>
  <c r="AX113" i="26"/>
  <c r="AW113" i="26"/>
  <c r="AV113" i="26"/>
  <c r="AU113" i="26"/>
  <c r="AT113" i="26"/>
  <c r="AS113" i="26"/>
  <c r="AZ112" i="26"/>
  <c r="AY112" i="26"/>
  <c r="AX112" i="26"/>
  <c r="AW112" i="26"/>
  <c r="AV112" i="26"/>
  <c r="AU112" i="26"/>
  <c r="AT112" i="26"/>
  <c r="AS112" i="26"/>
  <c r="AZ111" i="26"/>
  <c r="AY111" i="26"/>
  <c r="AX111" i="26"/>
  <c r="AW111" i="26"/>
  <c r="AV111" i="26"/>
  <c r="AU111" i="26"/>
  <c r="AT111" i="26"/>
  <c r="AS111" i="26"/>
  <c r="AZ110" i="26"/>
  <c r="AY110" i="26"/>
  <c r="AX110" i="26"/>
  <c r="AW110" i="26"/>
  <c r="AV110" i="26"/>
  <c r="AU110" i="26"/>
  <c r="AT110" i="26"/>
  <c r="AS110" i="26"/>
  <c r="AZ109" i="26"/>
  <c r="AY109" i="26"/>
  <c r="AX109" i="26"/>
  <c r="AW109" i="26"/>
  <c r="AV109" i="26"/>
  <c r="AU109" i="26"/>
  <c r="AT109" i="26"/>
  <c r="AS109" i="26"/>
  <c r="AZ108" i="26"/>
  <c r="AY108" i="26"/>
  <c r="AX108" i="26"/>
  <c r="AW108" i="26"/>
  <c r="AV108" i="26"/>
  <c r="AU108" i="26"/>
  <c r="AT108" i="26"/>
  <c r="AS108" i="26"/>
  <c r="AZ107" i="26"/>
  <c r="AY107" i="26"/>
  <c r="AX107" i="26"/>
  <c r="AW107" i="26"/>
  <c r="AV107" i="26"/>
  <c r="AU107" i="26"/>
  <c r="AT107" i="26"/>
  <c r="AS107" i="26"/>
  <c r="AZ106" i="26"/>
  <c r="AY106" i="26"/>
  <c r="AX106" i="26"/>
  <c r="AW106" i="26"/>
  <c r="AV106" i="26"/>
  <c r="AU106" i="26"/>
  <c r="AT106" i="26"/>
  <c r="AS106" i="26"/>
  <c r="AZ104" i="26"/>
  <c r="AY104" i="26"/>
  <c r="AX104" i="26"/>
  <c r="AW104" i="26"/>
  <c r="AV104" i="26"/>
  <c r="AU104" i="26"/>
  <c r="AT104" i="26"/>
  <c r="AS104" i="26"/>
  <c r="AZ103" i="26"/>
  <c r="AY103" i="26"/>
  <c r="AX103" i="26"/>
  <c r="AW103" i="26"/>
  <c r="AV103" i="26"/>
  <c r="AU103" i="26"/>
  <c r="AT103" i="26"/>
  <c r="AS103" i="26"/>
  <c r="AZ102" i="26"/>
  <c r="AY102" i="26"/>
  <c r="AX102" i="26"/>
  <c r="AW102" i="26"/>
  <c r="AV102" i="26"/>
  <c r="AU102" i="26"/>
  <c r="AT102" i="26"/>
  <c r="AS102" i="26"/>
  <c r="AZ101" i="26"/>
  <c r="AY101" i="26"/>
  <c r="AX101" i="26"/>
  <c r="AW101" i="26"/>
  <c r="AV101" i="26"/>
  <c r="AU101" i="26"/>
  <c r="AT101" i="26"/>
  <c r="AS101" i="26"/>
  <c r="AZ99" i="26"/>
  <c r="AY99" i="26"/>
  <c r="AX99" i="26"/>
  <c r="AW99" i="26"/>
  <c r="AV99" i="26"/>
  <c r="AU99" i="26"/>
  <c r="AT99" i="26"/>
  <c r="AS99" i="26"/>
  <c r="AZ98" i="26"/>
  <c r="AY98" i="26"/>
  <c r="AX98" i="26"/>
  <c r="AW98" i="26"/>
  <c r="AV98" i="26"/>
  <c r="AU98" i="26"/>
  <c r="AT98" i="26"/>
  <c r="AS98" i="26"/>
  <c r="AZ97" i="26"/>
  <c r="AY97" i="26"/>
  <c r="AX97" i="26"/>
  <c r="AW97" i="26"/>
  <c r="AV97" i="26"/>
  <c r="AU97" i="26"/>
  <c r="AT97" i="26"/>
  <c r="AS97" i="26"/>
  <c r="AZ96" i="26"/>
  <c r="AY96" i="26"/>
  <c r="AX96" i="26"/>
  <c r="AW96" i="26"/>
  <c r="AV96" i="26"/>
  <c r="AU96" i="26"/>
  <c r="AT96" i="26"/>
  <c r="AS96" i="26"/>
  <c r="AZ94" i="26"/>
  <c r="AY94" i="26"/>
  <c r="AX94" i="26"/>
  <c r="AW94" i="26"/>
  <c r="AV94" i="26"/>
  <c r="AU94" i="26"/>
  <c r="AT94" i="26"/>
  <c r="AS94" i="26"/>
  <c r="AZ93" i="26"/>
  <c r="AY93" i="26"/>
  <c r="AX93" i="26"/>
  <c r="AW93" i="26"/>
  <c r="AV93" i="26"/>
  <c r="AU93" i="26"/>
  <c r="AT93" i="26"/>
  <c r="AS93" i="26"/>
  <c r="AZ92" i="26"/>
  <c r="AY92" i="26"/>
  <c r="AX92" i="26"/>
  <c r="AW92" i="26"/>
  <c r="AV92" i="26"/>
  <c r="AU92" i="26"/>
  <c r="AT92" i="26"/>
  <c r="AS92" i="26"/>
  <c r="AZ91" i="26"/>
  <c r="AY91" i="26"/>
  <c r="AX91" i="26"/>
  <c r="AW91" i="26"/>
  <c r="AV91" i="26"/>
  <c r="AU91" i="26"/>
  <c r="AT91" i="26"/>
  <c r="AS91" i="26"/>
  <c r="AZ89" i="26"/>
  <c r="AY89" i="26"/>
  <c r="AX89" i="26"/>
  <c r="AW89" i="26"/>
  <c r="AV89" i="26"/>
  <c r="AU89" i="26"/>
  <c r="AT89" i="26"/>
  <c r="AS89" i="26"/>
  <c r="AZ88" i="26"/>
  <c r="AY88" i="26"/>
  <c r="AX88" i="26"/>
  <c r="AW88" i="26"/>
  <c r="AV88" i="26"/>
  <c r="AU88" i="26"/>
  <c r="AT88" i="26"/>
  <c r="AS88" i="26"/>
  <c r="AZ86" i="26"/>
  <c r="AY86" i="26"/>
  <c r="AX86" i="26"/>
  <c r="AW86" i="26"/>
  <c r="AV86" i="26"/>
  <c r="AU86" i="26"/>
  <c r="AT86" i="26"/>
  <c r="AS86" i="26"/>
  <c r="AZ85" i="26"/>
  <c r="AY85" i="26"/>
  <c r="AX85" i="26"/>
  <c r="AW85" i="26"/>
  <c r="AV85" i="26"/>
  <c r="AU85" i="26"/>
  <c r="AT85" i="26"/>
  <c r="AS85" i="26"/>
  <c r="AZ84" i="26"/>
  <c r="AY84" i="26"/>
  <c r="AX84" i="26"/>
  <c r="AW84" i="26"/>
  <c r="AV84" i="26"/>
  <c r="AU84" i="26"/>
  <c r="AT84" i="26"/>
  <c r="AS84" i="26"/>
  <c r="AZ83" i="26"/>
  <c r="AY83" i="26"/>
  <c r="AX83" i="26"/>
  <c r="AW83" i="26"/>
  <c r="AV83" i="26"/>
  <c r="AU83" i="26"/>
  <c r="AT83" i="26"/>
  <c r="AS83" i="26"/>
  <c r="AZ82" i="26"/>
  <c r="AY82" i="26"/>
  <c r="AX82" i="26"/>
  <c r="AW82" i="26"/>
  <c r="AV82" i="26"/>
  <c r="AU82" i="26"/>
  <c r="AT82" i="26"/>
  <c r="AS82" i="26"/>
  <c r="AZ80" i="26"/>
  <c r="AY80" i="26"/>
  <c r="AX80" i="26"/>
  <c r="AW80" i="26"/>
  <c r="AV80" i="26"/>
  <c r="AU80" i="26"/>
  <c r="AT80" i="26"/>
  <c r="AS80" i="26"/>
  <c r="AR80" i="26"/>
  <c r="AR113" i="26"/>
  <c r="AR112" i="26"/>
  <c r="AR111" i="26"/>
  <c r="AR110" i="26"/>
  <c r="AR109" i="26"/>
  <c r="AR108" i="26"/>
  <c r="AR107" i="26"/>
  <c r="AR106" i="26"/>
  <c r="AR104" i="26"/>
  <c r="AR103" i="26"/>
  <c r="AR102" i="26"/>
  <c r="AR101" i="26"/>
  <c r="AR99" i="26"/>
  <c r="AR98" i="26"/>
  <c r="AR97" i="26"/>
  <c r="AR96" i="26"/>
  <c r="AR94" i="26"/>
  <c r="AR93" i="26"/>
  <c r="AR92" i="26"/>
  <c r="AR91" i="26"/>
  <c r="AR89" i="26"/>
  <c r="AR88" i="26"/>
  <c r="AR86" i="26"/>
  <c r="AR85" i="26"/>
  <c r="AR84" i="26"/>
  <c r="AR83" i="26"/>
  <c r="AR82" i="26"/>
  <c r="AM113" i="26"/>
  <c r="AL113" i="26"/>
  <c r="AK113" i="26"/>
  <c r="AJ113" i="26"/>
  <c r="AI113" i="26"/>
  <c r="AH113" i="26"/>
  <c r="AG113" i="26"/>
  <c r="AF113" i="26"/>
  <c r="AM112" i="26"/>
  <c r="AL112" i="26"/>
  <c r="AK112" i="26"/>
  <c r="AJ112" i="26"/>
  <c r="AI112" i="26"/>
  <c r="AH112" i="26"/>
  <c r="AG112" i="26"/>
  <c r="AF112" i="26"/>
  <c r="AM111" i="26"/>
  <c r="AL111" i="26"/>
  <c r="AK111" i="26"/>
  <c r="AJ111" i="26"/>
  <c r="AI111" i="26"/>
  <c r="AH111" i="26"/>
  <c r="AG111" i="26"/>
  <c r="AF111" i="26"/>
  <c r="AM110" i="26"/>
  <c r="AL110" i="26"/>
  <c r="AK110" i="26"/>
  <c r="AJ110" i="26"/>
  <c r="AI110" i="26"/>
  <c r="AH110" i="26"/>
  <c r="AG110" i="26"/>
  <c r="AF110" i="26"/>
  <c r="AM109" i="26"/>
  <c r="AL109" i="26"/>
  <c r="AK109" i="26"/>
  <c r="AJ109" i="26"/>
  <c r="AI109" i="26"/>
  <c r="AH109" i="26"/>
  <c r="AG109" i="26"/>
  <c r="AF109" i="26"/>
  <c r="AM108" i="26"/>
  <c r="AL108" i="26"/>
  <c r="AK108" i="26"/>
  <c r="AJ108" i="26"/>
  <c r="AI108" i="26"/>
  <c r="AH108" i="26"/>
  <c r="AG108" i="26"/>
  <c r="AF108" i="26"/>
  <c r="AM107" i="26"/>
  <c r="AL107" i="26"/>
  <c r="AK107" i="26"/>
  <c r="AJ107" i="26"/>
  <c r="AI107" i="26"/>
  <c r="AH107" i="26"/>
  <c r="AG107" i="26"/>
  <c r="AF107" i="26"/>
  <c r="AM106" i="26"/>
  <c r="AL106" i="26"/>
  <c r="AK106" i="26"/>
  <c r="AJ106" i="26"/>
  <c r="AI106" i="26"/>
  <c r="AH106" i="26"/>
  <c r="AG106" i="26"/>
  <c r="AF106" i="26"/>
  <c r="AM104" i="26"/>
  <c r="AL104" i="26"/>
  <c r="AK104" i="26"/>
  <c r="AJ104" i="26"/>
  <c r="AI104" i="26"/>
  <c r="AH104" i="26"/>
  <c r="AG104" i="26"/>
  <c r="AF104" i="26"/>
  <c r="AM103" i="26"/>
  <c r="AL103" i="26"/>
  <c r="AK103" i="26"/>
  <c r="AJ103" i="26"/>
  <c r="AI103" i="26"/>
  <c r="AH103" i="26"/>
  <c r="AG103" i="26"/>
  <c r="AF103" i="26"/>
  <c r="AM102" i="26"/>
  <c r="AL102" i="26"/>
  <c r="AK102" i="26"/>
  <c r="AJ102" i="26"/>
  <c r="AI102" i="26"/>
  <c r="AH102" i="26"/>
  <c r="AG102" i="26"/>
  <c r="AF102" i="26"/>
  <c r="AM101" i="26"/>
  <c r="AL101" i="26"/>
  <c r="AK101" i="26"/>
  <c r="AJ101" i="26"/>
  <c r="AI101" i="26"/>
  <c r="AH101" i="26"/>
  <c r="AG101" i="26"/>
  <c r="AF101" i="26"/>
  <c r="AM99" i="26"/>
  <c r="AL99" i="26"/>
  <c r="AK99" i="26"/>
  <c r="AJ99" i="26"/>
  <c r="AI99" i="26"/>
  <c r="AH99" i="26"/>
  <c r="AG99" i="26"/>
  <c r="AF99" i="26"/>
  <c r="AM98" i="26"/>
  <c r="AL98" i="26"/>
  <c r="AK98" i="26"/>
  <c r="AJ98" i="26"/>
  <c r="AI98" i="26"/>
  <c r="AH98" i="26"/>
  <c r="AG98" i="26"/>
  <c r="AF98" i="26"/>
  <c r="AM97" i="26"/>
  <c r="AL97" i="26"/>
  <c r="AK97" i="26"/>
  <c r="AJ97" i="26"/>
  <c r="AI97" i="26"/>
  <c r="AH97" i="26"/>
  <c r="AG97" i="26"/>
  <c r="AF97" i="26"/>
  <c r="AM96" i="26"/>
  <c r="AL96" i="26"/>
  <c r="AK96" i="26"/>
  <c r="AJ96" i="26"/>
  <c r="AI96" i="26"/>
  <c r="AH96" i="26"/>
  <c r="AG96" i="26"/>
  <c r="AF96" i="26"/>
  <c r="AM94" i="26"/>
  <c r="AL94" i="26"/>
  <c r="AK94" i="26"/>
  <c r="AJ94" i="26"/>
  <c r="AI94" i="26"/>
  <c r="AH94" i="26"/>
  <c r="AG94" i="26"/>
  <c r="AF94" i="26"/>
  <c r="AM93" i="26"/>
  <c r="AL93" i="26"/>
  <c r="AK93" i="26"/>
  <c r="AJ93" i="26"/>
  <c r="AI93" i="26"/>
  <c r="AH93" i="26"/>
  <c r="AG93" i="26"/>
  <c r="AF93" i="26"/>
  <c r="AM92" i="26"/>
  <c r="AL92" i="26"/>
  <c r="AK92" i="26"/>
  <c r="AJ92" i="26"/>
  <c r="AI92" i="26"/>
  <c r="AH92" i="26"/>
  <c r="AG92" i="26"/>
  <c r="AF92" i="26"/>
  <c r="AM91" i="26"/>
  <c r="AL91" i="26"/>
  <c r="AK91" i="26"/>
  <c r="AJ91" i="26"/>
  <c r="AI91" i="26"/>
  <c r="AH91" i="26"/>
  <c r="AG91" i="26"/>
  <c r="AF91" i="26"/>
  <c r="AM89" i="26"/>
  <c r="AL89" i="26"/>
  <c r="AK89" i="26"/>
  <c r="AJ89" i="26"/>
  <c r="AI89" i="26"/>
  <c r="AH89" i="26"/>
  <c r="AG89" i="26"/>
  <c r="AF89" i="26"/>
  <c r="AM88" i="26"/>
  <c r="AL88" i="26"/>
  <c r="AK88" i="26"/>
  <c r="AJ88" i="26"/>
  <c r="AI88" i="26"/>
  <c r="AH88" i="26"/>
  <c r="AG88" i="26"/>
  <c r="AF88" i="26"/>
  <c r="AM86" i="26"/>
  <c r="AL86" i="26"/>
  <c r="AK86" i="26"/>
  <c r="AJ86" i="26"/>
  <c r="AI86" i="26"/>
  <c r="AH86" i="26"/>
  <c r="AG86" i="26"/>
  <c r="AF86" i="26"/>
  <c r="AM85" i="26"/>
  <c r="AL85" i="26"/>
  <c r="AK85" i="26"/>
  <c r="AJ85" i="26"/>
  <c r="AI85" i="26"/>
  <c r="AH85" i="26"/>
  <c r="AG85" i="26"/>
  <c r="AF85" i="26"/>
  <c r="AM84" i="26"/>
  <c r="AL84" i="26"/>
  <c r="AK84" i="26"/>
  <c r="AJ84" i="26"/>
  <c r="AI84" i="26"/>
  <c r="AH84" i="26"/>
  <c r="AG84" i="26"/>
  <c r="AF84" i="26"/>
  <c r="AM83" i="26"/>
  <c r="AL83" i="26"/>
  <c r="AK83" i="26"/>
  <c r="AJ83" i="26"/>
  <c r="AI83" i="26"/>
  <c r="AH83" i="26"/>
  <c r="AG83" i="26"/>
  <c r="AF83" i="26"/>
  <c r="AM82" i="26"/>
  <c r="AL82" i="26"/>
  <c r="AK82" i="26"/>
  <c r="AJ82" i="26"/>
  <c r="AI82" i="26"/>
  <c r="AH82" i="26"/>
  <c r="AG82" i="26"/>
  <c r="AF82" i="26"/>
  <c r="AM80" i="26"/>
  <c r="AL80" i="26"/>
  <c r="AK80" i="26"/>
  <c r="AJ80" i="26"/>
  <c r="AI80" i="26"/>
  <c r="AH80" i="26"/>
  <c r="AG80" i="26"/>
  <c r="AF80" i="26"/>
  <c r="AE113" i="26"/>
  <c r="AE112" i="26"/>
  <c r="AE111" i="26"/>
  <c r="AE110" i="26"/>
  <c r="AE109" i="26"/>
  <c r="AE108" i="26"/>
  <c r="AE107" i="26"/>
  <c r="AE106" i="26"/>
  <c r="AE104" i="26"/>
  <c r="AE103" i="26"/>
  <c r="AE102" i="26"/>
  <c r="AE101" i="26"/>
  <c r="AE99" i="26"/>
  <c r="AE98" i="26"/>
  <c r="AE97" i="26"/>
  <c r="AE96" i="26"/>
  <c r="AE94" i="26"/>
  <c r="AE93" i="26"/>
  <c r="AE92" i="26"/>
  <c r="AE91" i="26"/>
  <c r="AE89" i="26"/>
  <c r="AE88" i="26"/>
  <c r="AE86" i="26"/>
  <c r="AE85" i="26"/>
  <c r="AE84" i="26"/>
  <c r="AE83" i="26"/>
  <c r="AE82" i="26"/>
  <c r="AE80" i="26"/>
  <c r="Z113" i="26"/>
  <c r="Y113" i="26"/>
  <c r="X113" i="26"/>
  <c r="W113" i="26"/>
  <c r="V113" i="26"/>
  <c r="U113" i="26"/>
  <c r="T113" i="26"/>
  <c r="S113" i="26"/>
  <c r="Z112" i="26"/>
  <c r="Y112" i="26"/>
  <c r="X112" i="26"/>
  <c r="W112" i="26"/>
  <c r="V112" i="26"/>
  <c r="U112" i="26"/>
  <c r="T112" i="26"/>
  <c r="S112" i="26"/>
  <c r="Z111" i="26"/>
  <c r="Y111" i="26"/>
  <c r="X111" i="26"/>
  <c r="W111" i="26"/>
  <c r="V111" i="26"/>
  <c r="U111" i="26"/>
  <c r="T111" i="26"/>
  <c r="S111" i="26"/>
  <c r="Z110" i="26"/>
  <c r="Y110" i="26"/>
  <c r="X110" i="26"/>
  <c r="W110" i="26"/>
  <c r="V110" i="26"/>
  <c r="U110" i="26"/>
  <c r="T110" i="26"/>
  <c r="S110" i="26"/>
  <c r="Z109" i="26"/>
  <c r="Y109" i="26"/>
  <c r="X109" i="26"/>
  <c r="W109" i="26"/>
  <c r="V109" i="26"/>
  <c r="U109" i="26"/>
  <c r="T109" i="26"/>
  <c r="S109" i="26"/>
  <c r="Z108" i="26"/>
  <c r="Y108" i="26"/>
  <c r="X108" i="26"/>
  <c r="W108" i="26"/>
  <c r="V108" i="26"/>
  <c r="U108" i="26"/>
  <c r="T108" i="26"/>
  <c r="S108" i="26"/>
  <c r="Z107" i="26"/>
  <c r="Y107" i="26"/>
  <c r="X107" i="26"/>
  <c r="W107" i="26"/>
  <c r="V107" i="26"/>
  <c r="U107" i="26"/>
  <c r="T107" i="26"/>
  <c r="S107" i="26"/>
  <c r="Z106" i="26"/>
  <c r="Y106" i="26"/>
  <c r="X106" i="26"/>
  <c r="W106" i="26"/>
  <c r="V106" i="26"/>
  <c r="U106" i="26"/>
  <c r="T106" i="26"/>
  <c r="S106" i="26"/>
  <c r="Z104" i="26"/>
  <c r="Y104" i="26"/>
  <c r="X104" i="26"/>
  <c r="W104" i="26"/>
  <c r="V104" i="26"/>
  <c r="U104" i="26"/>
  <c r="T104" i="26"/>
  <c r="S104" i="26"/>
  <c r="Z103" i="26"/>
  <c r="Y103" i="26"/>
  <c r="X103" i="26"/>
  <c r="W103" i="26"/>
  <c r="V103" i="26"/>
  <c r="U103" i="26"/>
  <c r="T103" i="26"/>
  <c r="S103" i="26"/>
  <c r="Z102" i="26"/>
  <c r="Y102" i="26"/>
  <c r="X102" i="26"/>
  <c r="W102" i="26"/>
  <c r="V102" i="26"/>
  <c r="U102" i="26"/>
  <c r="T102" i="26"/>
  <c r="S102" i="26"/>
  <c r="Z101" i="26"/>
  <c r="Y101" i="26"/>
  <c r="X101" i="26"/>
  <c r="W101" i="26"/>
  <c r="V101" i="26"/>
  <c r="U101" i="26"/>
  <c r="T101" i="26"/>
  <c r="S101" i="26"/>
  <c r="Z99" i="26"/>
  <c r="Y99" i="26"/>
  <c r="X99" i="26"/>
  <c r="W99" i="26"/>
  <c r="V99" i="26"/>
  <c r="U99" i="26"/>
  <c r="T99" i="26"/>
  <c r="S99" i="26"/>
  <c r="Z98" i="26"/>
  <c r="Y98" i="26"/>
  <c r="X98" i="26"/>
  <c r="W98" i="26"/>
  <c r="V98" i="26"/>
  <c r="U98" i="26"/>
  <c r="T98" i="26"/>
  <c r="S98" i="26"/>
  <c r="Z97" i="26"/>
  <c r="Y97" i="26"/>
  <c r="X97" i="26"/>
  <c r="W97" i="26"/>
  <c r="V97" i="26"/>
  <c r="U97" i="26"/>
  <c r="T97" i="26"/>
  <c r="S97" i="26"/>
  <c r="Z96" i="26"/>
  <c r="Y96" i="26"/>
  <c r="X96" i="26"/>
  <c r="W96" i="26"/>
  <c r="V96" i="26"/>
  <c r="U96" i="26"/>
  <c r="T96" i="26"/>
  <c r="S96" i="26"/>
  <c r="Z94" i="26"/>
  <c r="Y94" i="26"/>
  <c r="X94" i="26"/>
  <c r="W94" i="26"/>
  <c r="V94" i="26"/>
  <c r="U94" i="26"/>
  <c r="T94" i="26"/>
  <c r="S94" i="26"/>
  <c r="Z93" i="26"/>
  <c r="Y93" i="26"/>
  <c r="X93" i="26"/>
  <c r="W93" i="26"/>
  <c r="V93" i="26"/>
  <c r="U93" i="26"/>
  <c r="T93" i="26"/>
  <c r="S93" i="26"/>
  <c r="Z92" i="26"/>
  <c r="Y92" i="26"/>
  <c r="X92" i="26"/>
  <c r="W92" i="26"/>
  <c r="V92" i="26"/>
  <c r="U92" i="26"/>
  <c r="T92" i="26"/>
  <c r="S92" i="26"/>
  <c r="Z91" i="26"/>
  <c r="Y91" i="26"/>
  <c r="X91" i="26"/>
  <c r="W91" i="26"/>
  <c r="V91" i="26"/>
  <c r="U91" i="26"/>
  <c r="T91" i="26"/>
  <c r="S91" i="26"/>
  <c r="Z89" i="26"/>
  <c r="Y89" i="26"/>
  <c r="X89" i="26"/>
  <c r="W89" i="26"/>
  <c r="V89" i="26"/>
  <c r="U89" i="26"/>
  <c r="T89" i="26"/>
  <c r="S89" i="26"/>
  <c r="Z88" i="26"/>
  <c r="Y88" i="26"/>
  <c r="X88" i="26"/>
  <c r="W88" i="26"/>
  <c r="V88" i="26"/>
  <c r="U88" i="26"/>
  <c r="T88" i="26"/>
  <c r="S88" i="26"/>
  <c r="Z86" i="26"/>
  <c r="Y86" i="26"/>
  <c r="X86" i="26"/>
  <c r="W86" i="26"/>
  <c r="V86" i="26"/>
  <c r="U86" i="26"/>
  <c r="T86" i="26"/>
  <c r="S86" i="26"/>
  <c r="Z85" i="26"/>
  <c r="Y85" i="26"/>
  <c r="X85" i="26"/>
  <c r="W85" i="26"/>
  <c r="V85" i="26"/>
  <c r="U85" i="26"/>
  <c r="T85" i="26"/>
  <c r="S85" i="26"/>
  <c r="Z84" i="26"/>
  <c r="Y84" i="26"/>
  <c r="X84" i="26"/>
  <c r="W84" i="26"/>
  <c r="V84" i="26"/>
  <c r="U84" i="26"/>
  <c r="T84" i="26"/>
  <c r="S84" i="26"/>
  <c r="Z83" i="26"/>
  <c r="Y83" i="26"/>
  <c r="X83" i="26"/>
  <c r="W83" i="26"/>
  <c r="V83" i="26"/>
  <c r="U83" i="26"/>
  <c r="T83" i="26"/>
  <c r="S83" i="26"/>
  <c r="Z82" i="26"/>
  <c r="Y82" i="26"/>
  <c r="X82" i="26"/>
  <c r="W82" i="26"/>
  <c r="V82" i="26"/>
  <c r="U82" i="26"/>
  <c r="T82" i="26"/>
  <c r="S82" i="26"/>
  <c r="Z80" i="26"/>
  <c r="Y80" i="26"/>
  <c r="X80" i="26"/>
  <c r="W80" i="26"/>
  <c r="V80" i="26"/>
  <c r="U80" i="26"/>
  <c r="T80" i="26"/>
  <c r="S80" i="26"/>
  <c r="R113" i="26"/>
  <c r="R112" i="26"/>
  <c r="R111" i="26"/>
  <c r="R110" i="26"/>
  <c r="R109" i="26"/>
  <c r="R108" i="26"/>
  <c r="R107" i="26"/>
  <c r="R106" i="26"/>
  <c r="R104" i="26"/>
  <c r="R103" i="26"/>
  <c r="R102" i="26"/>
  <c r="R101" i="26"/>
  <c r="R99" i="26"/>
  <c r="R98" i="26"/>
  <c r="R97" i="26"/>
  <c r="R96" i="26"/>
  <c r="R94" i="26"/>
  <c r="R93" i="26"/>
  <c r="R92" i="26"/>
  <c r="R91" i="26"/>
  <c r="R89" i="26"/>
  <c r="R88" i="26"/>
  <c r="R86" i="26"/>
  <c r="R85" i="26"/>
  <c r="R84" i="26"/>
  <c r="R83" i="26"/>
  <c r="R82" i="26"/>
  <c r="R80" i="26"/>
  <c r="M113" i="26"/>
  <c r="L113" i="26"/>
  <c r="K113" i="26"/>
  <c r="J113" i="26"/>
  <c r="I113" i="26"/>
  <c r="H113" i="26"/>
  <c r="G113" i="26"/>
  <c r="F113" i="26"/>
  <c r="M112" i="26"/>
  <c r="L112" i="26"/>
  <c r="K112" i="26"/>
  <c r="J112" i="26"/>
  <c r="I112" i="26"/>
  <c r="H112" i="26"/>
  <c r="G112" i="26"/>
  <c r="F112" i="26"/>
  <c r="M111" i="26"/>
  <c r="L111" i="26"/>
  <c r="K111" i="26"/>
  <c r="J111" i="26"/>
  <c r="I111" i="26"/>
  <c r="H111" i="26"/>
  <c r="G111" i="26"/>
  <c r="F111" i="26"/>
  <c r="M110" i="26"/>
  <c r="L110" i="26"/>
  <c r="K110" i="26"/>
  <c r="J110" i="26"/>
  <c r="I110" i="26"/>
  <c r="H110" i="26"/>
  <c r="G110" i="26"/>
  <c r="F110" i="26"/>
  <c r="M109" i="26"/>
  <c r="L109" i="26"/>
  <c r="K109" i="26"/>
  <c r="J109" i="26"/>
  <c r="I109" i="26"/>
  <c r="H109" i="26"/>
  <c r="G109" i="26"/>
  <c r="F109" i="26"/>
  <c r="M108" i="26"/>
  <c r="L108" i="26"/>
  <c r="K108" i="26"/>
  <c r="J108" i="26"/>
  <c r="I108" i="26"/>
  <c r="H108" i="26"/>
  <c r="G108" i="26"/>
  <c r="F108" i="26"/>
  <c r="M107" i="26"/>
  <c r="L107" i="26"/>
  <c r="K107" i="26"/>
  <c r="J107" i="26"/>
  <c r="I107" i="26"/>
  <c r="H107" i="26"/>
  <c r="G107" i="26"/>
  <c r="F107" i="26"/>
  <c r="M106" i="26"/>
  <c r="L106" i="26"/>
  <c r="K106" i="26"/>
  <c r="J106" i="26"/>
  <c r="I106" i="26"/>
  <c r="H106" i="26"/>
  <c r="G106" i="26"/>
  <c r="F106" i="26"/>
  <c r="M104" i="26"/>
  <c r="L104" i="26"/>
  <c r="K104" i="26"/>
  <c r="J104" i="26"/>
  <c r="I104" i="26"/>
  <c r="H104" i="26"/>
  <c r="G104" i="26"/>
  <c r="F104" i="26"/>
  <c r="M103" i="26"/>
  <c r="L103" i="26"/>
  <c r="K103" i="26"/>
  <c r="J103" i="26"/>
  <c r="I103" i="26"/>
  <c r="H103" i="26"/>
  <c r="G103" i="26"/>
  <c r="F103" i="26"/>
  <c r="M102" i="26"/>
  <c r="L102" i="26"/>
  <c r="K102" i="26"/>
  <c r="J102" i="26"/>
  <c r="I102" i="26"/>
  <c r="H102" i="26"/>
  <c r="G102" i="26"/>
  <c r="F102" i="26"/>
  <c r="M101" i="26"/>
  <c r="L101" i="26"/>
  <c r="K101" i="26"/>
  <c r="J101" i="26"/>
  <c r="I101" i="26"/>
  <c r="H101" i="26"/>
  <c r="G101" i="26"/>
  <c r="F101" i="26"/>
  <c r="M99" i="26"/>
  <c r="L99" i="26"/>
  <c r="K99" i="26"/>
  <c r="J99" i="26"/>
  <c r="I99" i="26"/>
  <c r="H99" i="26"/>
  <c r="G99" i="26"/>
  <c r="F99" i="26"/>
  <c r="M98" i="26"/>
  <c r="L98" i="26"/>
  <c r="K98" i="26"/>
  <c r="J98" i="26"/>
  <c r="I98" i="26"/>
  <c r="H98" i="26"/>
  <c r="G98" i="26"/>
  <c r="F98" i="26"/>
  <c r="M97" i="26"/>
  <c r="L97" i="26"/>
  <c r="K97" i="26"/>
  <c r="J97" i="26"/>
  <c r="I97" i="26"/>
  <c r="H97" i="26"/>
  <c r="G97" i="26"/>
  <c r="F97" i="26"/>
  <c r="M96" i="26"/>
  <c r="L96" i="26"/>
  <c r="K96" i="26"/>
  <c r="J96" i="26"/>
  <c r="I96" i="26"/>
  <c r="H96" i="26"/>
  <c r="G96" i="26"/>
  <c r="F96" i="26"/>
  <c r="M94" i="26"/>
  <c r="L94" i="26"/>
  <c r="K94" i="26"/>
  <c r="J94" i="26"/>
  <c r="I94" i="26"/>
  <c r="H94" i="26"/>
  <c r="G94" i="26"/>
  <c r="F94" i="26"/>
  <c r="M93" i="26"/>
  <c r="L93" i="26"/>
  <c r="K93" i="26"/>
  <c r="J93" i="26"/>
  <c r="I93" i="26"/>
  <c r="H93" i="26"/>
  <c r="G93" i="26"/>
  <c r="F93" i="26"/>
  <c r="M92" i="26"/>
  <c r="L92" i="26"/>
  <c r="K92" i="26"/>
  <c r="J92" i="26"/>
  <c r="I92" i="26"/>
  <c r="H92" i="26"/>
  <c r="G92" i="26"/>
  <c r="F92" i="26"/>
  <c r="M91" i="26"/>
  <c r="L91" i="26"/>
  <c r="K91" i="26"/>
  <c r="J91" i="26"/>
  <c r="I91" i="26"/>
  <c r="H91" i="26"/>
  <c r="G91" i="26"/>
  <c r="F91" i="26"/>
  <c r="M89" i="26"/>
  <c r="L89" i="26"/>
  <c r="K89" i="26"/>
  <c r="J89" i="26"/>
  <c r="I89" i="26"/>
  <c r="H89" i="26"/>
  <c r="G89" i="26"/>
  <c r="F89" i="26"/>
  <c r="M88" i="26"/>
  <c r="L88" i="26"/>
  <c r="K88" i="26"/>
  <c r="J88" i="26"/>
  <c r="I88" i="26"/>
  <c r="H88" i="26"/>
  <c r="G88" i="26"/>
  <c r="F88" i="26"/>
  <c r="M86" i="26"/>
  <c r="L86" i="26"/>
  <c r="K86" i="26"/>
  <c r="J86" i="26"/>
  <c r="I86" i="26"/>
  <c r="H86" i="26"/>
  <c r="G86" i="26"/>
  <c r="F86" i="26"/>
  <c r="M85" i="26"/>
  <c r="L85" i="26"/>
  <c r="K85" i="26"/>
  <c r="J85" i="26"/>
  <c r="I85" i="26"/>
  <c r="H85" i="26"/>
  <c r="G85" i="26"/>
  <c r="F85" i="26"/>
  <c r="M84" i="26"/>
  <c r="L84" i="26"/>
  <c r="K84" i="26"/>
  <c r="J84" i="26"/>
  <c r="I84" i="26"/>
  <c r="H84" i="26"/>
  <c r="G84" i="26"/>
  <c r="F84" i="26"/>
  <c r="M83" i="26"/>
  <c r="L83" i="26"/>
  <c r="K83" i="26"/>
  <c r="J83" i="26"/>
  <c r="I83" i="26"/>
  <c r="H83" i="26"/>
  <c r="G83" i="26"/>
  <c r="F83" i="26"/>
  <c r="M82" i="26"/>
  <c r="L82" i="26"/>
  <c r="K82" i="26"/>
  <c r="J82" i="26"/>
  <c r="I82" i="26"/>
  <c r="H82" i="26"/>
  <c r="G82" i="26"/>
  <c r="F82" i="26"/>
  <c r="M80" i="26"/>
  <c r="L80" i="26"/>
  <c r="K80" i="26"/>
  <c r="J80" i="26"/>
  <c r="I80" i="26"/>
  <c r="H80" i="26"/>
  <c r="G80" i="26"/>
  <c r="F80" i="26"/>
  <c r="E113" i="26"/>
  <c r="D113" i="26"/>
  <c r="E112" i="26"/>
  <c r="D112" i="26"/>
  <c r="E111" i="26"/>
  <c r="D111" i="26"/>
  <c r="E110" i="26"/>
  <c r="D110" i="26"/>
  <c r="E109" i="26"/>
  <c r="D109" i="26"/>
  <c r="E108" i="26"/>
  <c r="D108" i="26"/>
  <c r="E107" i="26"/>
  <c r="D107" i="26"/>
  <c r="E106" i="26"/>
  <c r="D106" i="26"/>
  <c r="D105" i="26"/>
  <c r="E104" i="26"/>
  <c r="D104" i="26"/>
  <c r="E103" i="26"/>
  <c r="D103" i="26"/>
  <c r="E102" i="26"/>
  <c r="D102" i="26"/>
  <c r="E101" i="26"/>
  <c r="D101" i="26"/>
  <c r="D100" i="26"/>
  <c r="E99" i="26"/>
  <c r="D99" i="26"/>
  <c r="E98" i="26"/>
  <c r="D98" i="26"/>
  <c r="E97" i="26"/>
  <c r="D97" i="26"/>
  <c r="E96" i="26"/>
  <c r="D96" i="26"/>
  <c r="D95" i="26"/>
  <c r="E94" i="26"/>
  <c r="D94" i="26"/>
  <c r="E93" i="26"/>
  <c r="D93" i="26"/>
  <c r="E92" i="26"/>
  <c r="D92" i="26"/>
  <c r="E91" i="26"/>
  <c r="D91" i="26"/>
  <c r="D90" i="26"/>
  <c r="E89" i="26"/>
  <c r="D89" i="26"/>
  <c r="E88" i="26"/>
  <c r="D88" i="26"/>
  <c r="D87" i="26"/>
  <c r="E86" i="26"/>
  <c r="D86" i="26"/>
  <c r="E85" i="26"/>
  <c r="D85" i="26"/>
  <c r="E84" i="26"/>
  <c r="D84" i="26"/>
  <c r="E83" i="26"/>
  <c r="D83" i="26"/>
  <c r="E82" i="26"/>
  <c r="D82" i="26"/>
  <c r="D81" i="26"/>
  <c r="D80" i="26"/>
  <c r="E80" i="26"/>
  <c r="H12" i="1"/>
  <c r="G12" i="1"/>
  <c r="F12" i="1"/>
  <c r="E12" i="1"/>
  <c r="D12" i="1"/>
  <c r="C12" i="1"/>
  <c r="BZ66" i="26"/>
  <c r="BY66" i="26"/>
  <c r="BX66" i="26"/>
  <c r="BW66" i="26"/>
  <c r="BV66" i="26"/>
  <c r="BU66" i="26"/>
  <c r="BT66" i="26"/>
  <c r="BS66" i="26"/>
  <c r="BZ65" i="26"/>
  <c r="BY65" i="26"/>
  <c r="BX65" i="26"/>
  <c r="BW65" i="26"/>
  <c r="BV65" i="26"/>
  <c r="BU65" i="26"/>
  <c r="BT65" i="26"/>
  <c r="BS65" i="26"/>
  <c r="BZ64" i="26"/>
  <c r="BY64" i="26"/>
  <c r="BX64" i="26"/>
  <c r="BW64" i="26"/>
  <c r="BV64" i="26"/>
  <c r="BU64" i="26"/>
  <c r="BT64" i="26"/>
  <c r="BS64" i="26"/>
  <c r="BZ63" i="26"/>
  <c r="BY63" i="26"/>
  <c r="BX63" i="26"/>
  <c r="BW63" i="26"/>
  <c r="BV63" i="26"/>
  <c r="BU63" i="26"/>
  <c r="BT63" i="26"/>
  <c r="BS63" i="26"/>
  <c r="BZ61" i="26"/>
  <c r="BY61" i="26"/>
  <c r="BX61" i="26"/>
  <c r="BW61" i="26"/>
  <c r="BV61" i="26"/>
  <c r="BU61" i="26"/>
  <c r="BT61" i="26"/>
  <c r="BS61" i="26"/>
  <c r="BZ60" i="26"/>
  <c r="BY60" i="26"/>
  <c r="BX60" i="26"/>
  <c r="BW60" i="26"/>
  <c r="BV60" i="26"/>
  <c r="BU60" i="26"/>
  <c r="BT60" i="26"/>
  <c r="BS60" i="26"/>
  <c r="BZ58" i="26"/>
  <c r="BY58" i="26"/>
  <c r="BX58" i="26"/>
  <c r="BW58" i="26"/>
  <c r="BV58" i="26"/>
  <c r="BU58" i="26"/>
  <c r="BT58" i="26"/>
  <c r="BS58" i="26"/>
  <c r="BZ57" i="26"/>
  <c r="BY57" i="26"/>
  <c r="BX57" i="26"/>
  <c r="BW57" i="26"/>
  <c r="BV57" i="26"/>
  <c r="BU57" i="26"/>
  <c r="BT57" i="26"/>
  <c r="BS57" i="26"/>
  <c r="BZ56" i="26"/>
  <c r="BY56" i="26"/>
  <c r="BX56" i="26"/>
  <c r="BW56" i="26"/>
  <c r="BV56" i="26"/>
  <c r="BU56" i="26"/>
  <c r="BT56" i="26"/>
  <c r="BS56" i="26"/>
  <c r="BZ55" i="26"/>
  <c r="BY55" i="26"/>
  <c r="BX55" i="26"/>
  <c r="BW55" i="26"/>
  <c r="BV55" i="26"/>
  <c r="BU55" i="26"/>
  <c r="BT55" i="26"/>
  <c r="BS55" i="26"/>
  <c r="BZ54" i="26"/>
  <c r="BY54" i="26"/>
  <c r="BX54" i="26"/>
  <c r="BW54" i="26"/>
  <c r="BV54" i="26"/>
  <c r="BU54" i="26"/>
  <c r="BT54" i="26"/>
  <c r="BS54" i="26"/>
  <c r="BZ52" i="26"/>
  <c r="BY52" i="26"/>
  <c r="BX52" i="26"/>
  <c r="BW52" i="26"/>
  <c r="BV52" i="26"/>
  <c r="BU52" i="26"/>
  <c r="BT52" i="26"/>
  <c r="BS52" i="26"/>
  <c r="BZ51" i="26"/>
  <c r="BY51" i="26"/>
  <c r="BX51" i="26"/>
  <c r="BW51" i="26"/>
  <c r="BV51" i="26"/>
  <c r="BU51" i="26"/>
  <c r="BT51" i="26"/>
  <c r="BS51" i="26"/>
  <c r="BZ50" i="26"/>
  <c r="BY50" i="26"/>
  <c r="BX50" i="26"/>
  <c r="BW50" i="26"/>
  <c r="BV50" i="26"/>
  <c r="BU50" i="26"/>
  <c r="BT50" i="26"/>
  <c r="BS50" i="26"/>
  <c r="BZ49" i="26"/>
  <c r="BY49" i="26"/>
  <c r="BX49" i="26"/>
  <c r="BW49" i="26"/>
  <c r="BV49" i="26"/>
  <c r="BU49" i="26"/>
  <c r="BT49" i="26"/>
  <c r="BS49" i="26"/>
  <c r="BZ48" i="26"/>
  <c r="BY48" i="26"/>
  <c r="BX48" i="26"/>
  <c r="BW48" i="26"/>
  <c r="BV48" i="26"/>
  <c r="BU48" i="26"/>
  <c r="BT48" i="26"/>
  <c r="BS48" i="26"/>
  <c r="BZ46" i="26"/>
  <c r="BY46" i="26"/>
  <c r="BX46" i="26"/>
  <c r="BW46" i="26"/>
  <c r="BV46" i="26"/>
  <c r="BU46" i="26"/>
  <c r="BT46" i="26"/>
  <c r="BS46" i="26"/>
  <c r="BZ45" i="26"/>
  <c r="BY45" i="26"/>
  <c r="BX45" i="26"/>
  <c r="BW45" i="26"/>
  <c r="BV45" i="26"/>
  <c r="BU45" i="26"/>
  <c r="BT45" i="26"/>
  <c r="BS45" i="26"/>
  <c r="BZ44" i="26"/>
  <c r="BY44" i="26"/>
  <c r="BX44" i="26"/>
  <c r="BW44" i="26"/>
  <c r="BV44" i="26"/>
  <c r="BU44" i="26"/>
  <c r="BT44" i="26"/>
  <c r="BS44" i="26"/>
  <c r="BZ43" i="26"/>
  <c r="BY43" i="26"/>
  <c r="BX43" i="26"/>
  <c r="BW43" i="26"/>
  <c r="BV43" i="26"/>
  <c r="BU43" i="26"/>
  <c r="BT43" i="26"/>
  <c r="BS43" i="26"/>
  <c r="BZ42" i="26"/>
  <c r="BY42" i="26"/>
  <c r="BX42" i="26"/>
  <c r="BW42" i="26"/>
  <c r="BV42" i="26"/>
  <c r="BU42" i="26"/>
  <c r="BT42" i="26"/>
  <c r="BS42" i="26"/>
  <c r="BZ41" i="26"/>
  <c r="BY41" i="26"/>
  <c r="BX41" i="26"/>
  <c r="BW41" i="26"/>
  <c r="BV41" i="26"/>
  <c r="BU41" i="26"/>
  <c r="BT41" i="26"/>
  <c r="BS41" i="26"/>
  <c r="BZ40" i="26"/>
  <c r="BY40" i="26"/>
  <c r="BX40" i="26"/>
  <c r="BW40" i="26"/>
  <c r="BV40" i="26"/>
  <c r="BU40" i="26"/>
  <c r="BT40" i="26"/>
  <c r="BS40" i="26"/>
  <c r="BZ39" i="26"/>
  <c r="BY39" i="26"/>
  <c r="BX39" i="26"/>
  <c r="BW39" i="26"/>
  <c r="BV39" i="26"/>
  <c r="BU39" i="26"/>
  <c r="BT39" i="26"/>
  <c r="BS39" i="26"/>
  <c r="BZ37" i="26"/>
  <c r="BY37" i="26"/>
  <c r="BX37" i="26"/>
  <c r="BW37" i="26"/>
  <c r="BV37" i="26"/>
  <c r="BU37" i="26"/>
  <c r="BT37" i="26"/>
  <c r="BS37" i="26"/>
  <c r="BZ36" i="26"/>
  <c r="BY36" i="26"/>
  <c r="BX36" i="26"/>
  <c r="BW36" i="26"/>
  <c r="BV36" i="26"/>
  <c r="BU36" i="26"/>
  <c r="BT36" i="26"/>
  <c r="BS36" i="26"/>
  <c r="BZ35" i="26"/>
  <c r="BY35" i="26"/>
  <c r="BX35" i="26"/>
  <c r="BW35" i="26"/>
  <c r="BV35" i="26"/>
  <c r="BU35" i="26"/>
  <c r="BT35" i="26"/>
  <c r="BS35" i="26"/>
  <c r="BZ34" i="26"/>
  <c r="BY34" i="26"/>
  <c r="BX34" i="26"/>
  <c r="BW34" i="26"/>
  <c r="BV34" i="26"/>
  <c r="BU34" i="26"/>
  <c r="BT34" i="26"/>
  <c r="BS34" i="26"/>
  <c r="BZ33" i="26"/>
  <c r="BY33" i="26"/>
  <c r="BX33" i="26"/>
  <c r="BW33" i="26"/>
  <c r="BV33" i="26"/>
  <c r="BU33" i="26"/>
  <c r="BT33" i="26"/>
  <c r="BS33" i="26"/>
  <c r="BZ32" i="26"/>
  <c r="BY32" i="26"/>
  <c r="BX32" i="26"/>
  <c r="BW32" i="26"/>
  <c r="BV32" i="26"/>
  <c r="BU32" i="26"/>
  <c r="BT32" i="26"/>
  <c r="BS32" i="26"/>
  <c r="BZ31" i="26"/>
  <c r="BY31" i="26"/>
  <c r="BX31" i="26"/>
  <c r="BW31" i="26"/>
  <c r="BV31" i="26"/>
  <c r="BU31" i="26"/>
  <c r="BT31" i="26"/>
  <c r="BS31" i="26"/>
  <c r="BZ30" i="26"/>
  <c r="BY30" i="26"/>
  <c r="BX30" i="26"/>
  <c r="BW30" i="26"/>
  <c r="BV30" i="26"/>
  <c r="BU30" i="26"/>
  <c r="BT30" i="26"/>
  <c r="BS30" i="26"/>
  <c r="BZ28" i="26"/>
  <c r="BY28" i="26"/>
  <c r="BX28" i="26"/>
  <c r="BW28" i="26"/>
  <c r="BV28" i="26"/>
  <c r="BU28" i="26"/>
  <c r="BT28" i="26"/>
  <c r="BS28" i="26"/>
  <c r="BZ27" i="26"/>
  <c r="BY27" i="26"/>
  <c r="BX27" i="26"/>
  <c r="BW27" i="26"/>
  <c r="BV27" i="26"/>
  <c r="BU27" i="26"/>
  <c r="BT27" i="26"/>
  <c r="BS27" i="26"/>
  <c r="BZ26" i="26"/>
  <c r="BY26" i="26"/>
  <c r="BX26" i="26"/>
  <c r="BW26" i="26"/>
  <c r="BV26" i="26"/>
  <c r="BU26" i="26"/>
  <c r="BT26" i="26"/>
  <c r="BS26" i="26"/>
  <c r="BZ25" i="26"/>
  <c r="BY25" i="26"/>
  <c r="BX25" i="26"/>
  <c r="BW25" i="26"/>
  <c r="BV25" i="26"/>
  <c r="BU25" i="26"/>
  <c r="BT25" i="26"/>
  <c r="BS25" i="26"/>
  <c r="BZ23" i="26"/>
  <c r="BY23" i="26"/>
  <c r="BX23" i="26"/>
  <c r="BW23" i="26"/>
  <c r="BV23" i="26"/>
  <c r="BU23" i="26"/>
  <c r="BT23" i="26"/>
  <c r="BS23" i="26"/>
  <c r="BZ22" i="26"/>
  <c r="BY22" i="26"/>
  <c r="BX22" i="26"/>
  <c r="BW22" i="26"/>
  <c r="BV22" i="26"/>
  <c r="BU22" i="26"/>
  <c r="BT22" i="26"/>
  <c r="BS22" i="26"/>
  <c r="BZ21" i="26"/>
  <c r="BY21" i="26"/>
  <c r="BX21" i="26"/>
  <c r="BW21" i="26"/>
  <c r="BV21" i="26"/>
  <c r="BU21" i="26"/>
  <c r="BT21" i="26"/>
  <c r="BS21" i="26"/>
  <c r="BZ20" i="26"/>
  <c r="BY20" i="26"/>
  <c r="BX20" i="26"/>
  <c r="BW20" i="26"/>
  <c r="BV20" i="26"/>
  <c r="BU20" i="26"/>
  <c r="BT20" i="26"/>
  <c r="BS20" i="26"/>
  <c r="BZ18" i="26"/>
  <c r="BY18" i="26"/>
  <c r="BX18" i="26"/>
  <c r="BW18" i="26"/>
  <c r="BV18" i="26"/>
  <c r="BU18" i="26"/>
  <c r="BT18" i="26"/>
  <c r="BS18" i="26"/>
  <c r="BZ17" i="26"/>
  <c r="BY17" i="26"/>
  <c r="BX17" i="26"/>
  <c r="BW17" i="26"/>
  <c r="BV17" i="26"/>
  <c r="BU17" i="26"/>
  <c r="BT17" i="26"/>
  <c r="BS17" i="26"/>
  <c r="BZ16" i="26"/>
  <c r="BY16" i="26"/>
  <c r="BX16" i="26"/>
  <c r="BW16" i="26"/>
  <c r="BV16" i="26"/>
  <c r="BU16" i="26"/>
  <c r="BT16" i="26"/>
  <c r="BS16" i="26"/>
  <c r="BZ15" i="26"/>
  <c r="BY15" i="26"/>
  <c r="BX15" i="26"/>
  <c r="BW15" i="26"/>
  <c r="BV15" i="26"/>
  <c r="BU15" i="26"/>
  <c r="BT15" i="26"/>
  <c r="BS15" i="26"/>
  <c r="BZ13" i="26"/>
  <c r="BY13" i="26"/>
  <c r="BX13" i="26"/>
  <c r="BW13" i="26"/>
  <c r="BV13" i="26"/>
  <c r="BU13" i="26"/>
  <c r="BT13" i="26"/>
  <c r="BS13" i="26"/>
  <c r="BZ12" i="26"/>
  <c r="BY12" i="26"/>
  <c r="BX12" i="26"/>
  <c r="BW12" i="26"/>
  <c r="BV12" i="26"/>
  <c r="BU12" i="26"/>
  <c r="BT12" i="26"/>
  <c r="BS12" i="26"/>
  <c r="BZ10" i="26"/>
  <c r="BY10" i="26"/>
  <c r="BX10" i="26"/>
  <c r="BW10" i="26"/>
  <c r="BV10" i="26"/>
  <c r="BU10" i="26"/>
  <c r="BT10" i="26"/>
  <c r="BS10" i="26"/>
  <c r="BZ9" i="26"/>
  <c r="BY9" i="26"/>
  <c r="BX9" i="26"/>
  <c r="BW9" i="26"/>
  <c r="BV9" i="26"/>
  <c r="BU9" i="26"/>
  <c r="BT9" i="26"/>
  <c r="BS9" i="26"/>
  <c r="BZ8" i="26"/>
  <c r="BY8" i="26"/>
  <c r="BX8" i="26"/>
  <c r="BW8" i="26"/>
  <c r="BV8" i="26"/>
  <c r="BU8" i="26"/>
  <c r="BT8" i="26"/>
  <c r="BS8" i="26"/>
  <c r="BZ7" i="26"/>
  <c r="BY7" i="26"/>
  <c r="BX7" i="26"/>
  <c r="BW7" i="26"/>
  <c r="BV7" i="26"/>
  <c r="BU7" i="26"/>
  <c r="BT7" i="26"/>
  <c r="BS7" i="26"/>
  <c r="BZ6" i="26"/>
  <c r="BY6" i="26"/>
  <c r="BX6" i="26"/>
  <c r="BW6" i="26"/>
  <c r="BV6" i="26"/>
  <c r="BU6" i="26"/>
  <c r="BT6" i="26"/>
  <c r="BS6" i="26"/>
  <c r="BZ4" i="26"/>
  <c r="BY4" i="26"/>
  <c r="BX4" i="26"/>
  <c r="BW4" i="26"/>
  <c r="BV4" i="26"/>
  <c r="BU4" i="26"/>
  <c r="BT4" i="26"/>
  <c r="BS4" i="26"/>
  <c r="BR66" i="26"/>
  <c r="BR65" i="26"/>
  <c r="BR64" i="26"/>
  <c r="BR63" i="26"/>
  <c r="BR61" i="26"/>
  <c r="BR60" i="26"/>
  <c r="BR58" i="26"/>
  <c r="BR57" i="26"/>
  <c r="BR56" i="26"/>
  <c r="BR55" i="26"/>
  <c r="BR54" i="26"/>
  <c r="BR52" i="26"/>
  <c r="BR51" i="26"/>
  <c r="BR50" i="26"/>
  <c r="BR49" i="26"/>
  <c r="BR48" i="26"/>
  <c r="BR46" i="26"/>
  <c r="BR45" i="26"/>
  <c r="BR44" i="26"/>
  <c r="BR43" i="26"/>
  <c r="BR42" i="26"/>
  <c r="BR41" i="26"/>
  <c r="BR40" i="26"/>
  <c r="BR39" i="26"/>
  <c r="BR37" i="26"/>
  <c r="BR36" i="26"/>
  <c r="BR35" i="26"/>
  <c r="BR34" i="26"/>
  <c r="BR33" i="26"/>
  <c r="BR32" i="26"/>
  <c r="BR31" i="26"/>
  <c r="BR30" i="26"/>
  <c r="BR28" i="26"/>
  <c r="BR27" i="26"/>
  <c r="BR26" i="26"/>
  <c r="BR25" i="26"/>
  <c r="BR23" i="26"/>
  <c r="BR22" i="26"/>
  <c r="BR21" i="26"/>
  <c r="BR20" i="26"/>
  <c r="BR18" i="26"/>
  <c r="BR17" i="26"/>
  <c r="BR16" i="26"/>
  <c r="BR15" i="26"/>
  <c r="BR13" i="26"/>
  <c r="BR12" i="26"/>
  <c r="BR10" i="26"/>
  <c r="BR9" i="26"/>
  <c r="BR8" i="26"/>
  <c r="BR7" i="26"/>
  <c r="BR6" i="26"/>
  <c r="BR4" i="26"/>
  <c r="BM3" i="26"/>
  <c r="BL3" i="26"/>
  <c r="BK3" i="26"/>
  <c r="BJ3" i="26"/>
  <c r="BI3" i="26"/>
  <c r="BH3" i="26"/>
  <c r="BG3" i="26"/>
  <c r="BF3" i="26"/>
  <c r="BE3" i="26"/>
  <c r="BM66" i="26"/>
  <c r="BL66" i="26"/>
  <c r="BK66" i="26"/>
  <c r="BJ66" i="26"/>
  <c r="BI66" i="26"/>
  <c r="BH66" i="26"/>
  <c r="BG66" i="26"/>
  <c r="BF66" i="26"/>
  <c r="BM65" i="26"/>
  <c r="BL65" i="26"/>
  <c r="BK65" i="26"/>
  <c r="BJ65" i="26"/>
  <c r="BI65" i="26"/>
  <c r="BH65" i="26"/>
  <c r="BG65" i="26"/>
  <c r="BF65" i="26"/>
  <c r="BM64" i="26"/>
  <c r="BL64" i="26"/>
  <c r="BK64" i="26"/>
  <c r="BJ64" i="26"/>
  <c r="BI64" i="26"/>
  <c r="BH64" i="26"/>
  <c r="BG64" i="26"/>
  <c r="BF64" i="26"/>
  <c r="BM63" i="26"/>
  <c r="BL63" i="26"/>
  <c r="BK63" i="26"/>
  <c r="BJ63" i="26"/>
  <c r="BI63" i="26"/>
  <c r="BH63" i="26"/>
  <c r="BG63" i="26"/>
  <c r="BF63" i="26"/>
  <c r="BM61" i="26"/>
  <c r="BL61" i="26"/>
  <c r="BK61" i="26"/>
  <c r="BJ61" i="26"/>
  <c r="BI61" i="26"/>
  <c r="BH61" i="26"/>
  <c r="BG61" i="26"/>
  <c r="BF61" i="26"/>
  <c r="BM60" i="26"/>
  <c r="BL60" i="26"/>
  <c r="BK60" i="26"/>
  <c r="BJ60" i="26"/>
  <c r="BI60" i="26"/>
  <c r="BH60" i="26"/>
  <c r="BG60" i="26"/>
  <c r="BF60" i="26"/>
  <c r="BM58" i="26"/>
  <c r="BL58" i="26"/>
  <c r="BK58" i="26"/>
  <c r="BJ58" i="26"/>
  <c r="BI58" i="26"/>
  <c r="BH58" i="26"/>
  <c r="BG58" i="26"/>
  <c r="BF58" i="26"/>
  <c r="BM57" i="26"/>
  <c r="BL57" i="26"/>
  <c r="BK57" i="26"/>
  <c r="BJ57" i="26"/>
  <c r="BI57" i="26"/>
  <c r="BH57" i="26"/>
  <c r="BG57" i="26"/>
  <c r="BF57" i="26"/>
  <c r="BM56" i="26"/>
  <c r="BL56" i="26"/>
  <c r="BK56" i="26"/>
  <c r="BJ56" i="26"/>
  <c r="BI56" i="26"/>
  <c r="BH56" i="26"/>
  <c r="BG56" i="26"/>
  <c r="BF56" i="26"/>
  <c r="BM55" i="26"/>
  <c r="BL55" i="26"/>
  <c r="BK55" i="26"/>
  <c r="BJ55" i="26"/>
  <c r="BI55" i="26"/>
  <c r="BH55" i="26"/>
  <c r="BG55" i="26"/>
  <c r="BF55" i="26"/>
  <c r="BM54" i="26"/>
  <c r="BL54" i="26"/>
  <c r="BK54" i="26"/>
  <c r="BJ54" i="26"/>
  <c r="BI54" i="26"/>
  <c r="BH54" i="26"/>
  <c r="BG54" i="26"/>
  <c r="BF54" i="26"/>
  <c r="BM52" i="26"/>
  <c r="BL52" i="26"/>
  <c r="BK52" i="26"/>
  <c r="BJ52" i="26"/>
  <c r="BI52" i="26"/>
  <c r="BH52" i="26"/>
  <c r="BG52" i="26"/>
  <c r="BF52" i="26"/>
  <c r="BM51" i="26"/>
  <c r="BL51" i="26"/>
  <c r="BK51" i="26"/>
  <c r="BJ51" i="26"/>
  <c r="BI51" i="26"/>
  <c r="BH51" i="26"/>
  <c r="BG51" i="26"/>
  <c r="BF51" i="26"/>
  <c r="BM50" i="26"/>
  <c r="BL50" i="26"/>
  <c r="BK50" i="26"/>
  <c r="BJ50" i="26"/>
  <c r="BI50" i="26"/>
  <c r="BH50" i="26"/>
  <c r="BG50" i="26"/>
  <c r="BF50" i="26"/>
  <c r="BM49" i="26"/>
  <c r="BL49" i="26"/>
  <c r="BK49" i="26"/>
  <c r="BJ49" i="26"/>
  <c r="BI49" i="26"/>
  <c r="BH49" i="26"/>
  <c r="BG49" i="26"/>
  <c r="BF49" i="26"/>
  <c r="BM48" i="26"/>
  <c r="BL48" i="26"/>
  <c r="BK48" i="26"/>
  <c r="BJ48" i="26"/>
  <c r="BI48" i="26"/>
  <c r="BH48" i="26"/>
  <c r="BG48" i="26"/>
  <c r="BF48" i="26"/>
  <c r="BM46" i="26"/>
  <c r="BL46" i="26"/>
  <c r="BK46" i="26"/>
  <c r="BJ46" i="26"/>
  <c r="BI46" i="26"/>
  <c r="BH46" i="26"/>
  <c r="BG46" i="26"/>
  <c r="BF46" i="26"/>
  <c r="BM45" i="26"/>
  <c r="BL45" i="26"/>
  <c r="BK45" i="26"/>
  <c r="BJ45" i="26"/>
  <c r="BI45" i="26"/>
  <c r="BH45" i="26"/>
  <c r="BG45" i="26"/>
  <c r="BF45" i="26"/>
  <c r="BM44" i="26"/>
  <c r="BL44" i="26"/>
  <c r="BK44" i="26"/>
  <c r="BJ44" i="26"/>
  <c r="BI44" i="26"/>
  <c r="BH44" i="26"/>
  <c r="BG44" i="26"/>
  <c r="BF44" i="26"/>
  <c r="BM43" i="26"/>
  <c r="BL43" i="26"/>
  <c r="BK43" i="26"/>
  <c r="BJ43" i="26"/>
  <c r="BI43" i="26"/>
  <c r="BH43" i="26"/>
  <c r="BG43" i="26"/>
  <c r="BF43" i="26"/>
  <c r="BM42" i="26"/>
  <c r="BL42" i="26"/>
  <c r="BK42" i="26"/>
  <c r="BJ42" i="26"/>
  <c r="BI42" i="26"/>
  <c r="BH42" i="26"/>
  <c r="BG42" i="26"/>
  <c r="BF42" i="26"/>
  <c r="BM41" i="26"/>
  <c r="BL41" i="26"/>
  <c r="BK41" i="26"/>
  <c r="BJ41" i="26"/>
  <c r="BI41" i="26"/>
  <c r="BH41" i="26"/>
  <c r="BG41" i="26"/>
  <c r="BF41" i="26"/>
  <c r="BM40" i="26"/>
  <c r="BL40" i="26"/>
  <c r="BK40" i="26"/>
  <c r="BJ40" i="26"/>
  <c r="BI40" i="26"/>
  <c r="BH40" i="26"/>
  <c r="BG40" i="26"/>
  <c r="BF40" i="26"/>
  <c r="BM39" i="26"/>
  <c r="BL39" i="26"/>
  <c r="BK39" i="26"/>
  <c r="BJ39" i="26"/>
  <c r="BI39" i="26"/>
  <c r="BH39" i="26"/>
  <c r="BG39" i="26"/>
  <c r="BF39" i="26"/>
  <c r="BM37" i="26"/>
  <c r="BL37" i="26"/>
  <c r="BK37" i="26"/>
  <c r="BJ37" i="26"/>
  <c r="BI37" i="26"/>
  <c r="BH37" i="26"/>
  <c r="BG37" i="26"/>
  <c r="BF37" i="26"/>
  <c r="BM36" i="26"/>
  <c r="BL36" i="26"/>
  <c r="BK36" i="26"/>
  <c r="BJ36" i="26"/>
  <c r="BI36" i="26"/>
  <c r="BH36" i="26"/>
  <c r="BG36" i="26"/>
  <c r="BF36" i="26"/>
  <c r="BM35" i="26"/>
  <c r="BL35" i="26"/>
  <c r="BK35" i="26"/>
  <c r="BJ35" i="26"/>
  <c r="BI35" i="26"/>
  <c r="BH35" i="26"/>
  <c r="BG35" i="26"/>
  <c r="BF35" i="26"/>
  <c r="BM34" i="26"/>
  <c r="BL34" i="26"/>
  <c r="BK34" i="26"/>
  <c r="BJ34" i="26"/>
  <c r="BI34" i="26"/>
  <c r="BH34" i="26"/>
  <c r="BG34" i="26"/>
  <c r="BF34" i="26"/>
  <c r="BM33" i="26"/>
  <c r="BL33" i="26"/>
  <c r="BK33" i="26"/>
  <c r="BJ33" i="26"/>
  <c r="BI33" i="26"/>
  <c r="BH33" i="26"/>
  <c r="BG33" i="26"/>
  <c r="BF33" i="26"/>
  <c r="BM32" i="26"/>
  <c r="BL32" i="26"/>
  <c r="BK32" i="26"/>
  <c r="BJ32" i="26"/>
  <c r="BI32" i="26"/>
  <c r="BH32" i="26"/>
  <c r="BG32" i="26"/>
  <c r="BF32" i="26"/>
  <c r="BM31" i="26"/>
  <c r="BL31" i="26"/>
  <c r="BK31" i="26"/>
  <c r="BJ31" i="26"/>
  <c r="BI31" i="26"/>
  <c r="BH31" i="26"/>
  <c r="BG31" i="26"/>
  <c r="BF31" i="26"/>
  <c r="BM30" i="26"/>
  <c r="BL30" i="26"/>
  <c r="BK30" i="26"/>
  <c r="BJ30" i="26"/>
  <c r="BI30" i="26"/>
  <c r="BH30" i="26"/>
  <c r="BG30" i="26"/>
  <c r="BF30" i="26"/>
  <c r="BM28" i="26"/>
  <c r="BL28" i="26"/>
  <c r="BK28" i="26"/>
  <c r="BJ28" i="26"/>
  <c r="BI28" i="26"/>
  <c r="BH28" i="26"/>
  <c r="BG28" i="26"/>
  <c r="BF28" i="26"/>
  <c r="BM27" i="26"/>
  <c r="BL27" i="26"/>
  <c r="BK27" i="26"/>
  <c r="BJ27" i="26"/>
  <c r="BI27" i="26"/>
  <c r="BH27" i="26"/>
  <c r="BG27" i="26"/>
  <c r="BF27" i="26"/>
  <c r="BM26" i="26"/>
  <c r="BL26" i="26"/>
  <c r="BK26" i="26"/>
  <c r="BJ26" i="26"/>
  <c r="BI26" i="26"/>
  <c r="BH26" i="26"/>
  <c r="BG26" i="26"/>
  <c r="BF26" i="26"/>
  <c r="BM25" i="26"/>
  <c r="BL25" i="26"/>
  <c r="BK25" i="26"/>
  <c r="BJ25" i="26"/>
  <c r="BI25" i="26"/>
  <c r="BH25" i="26"/>
  <c r="BG25" i="26"/>
  <c r="BF25" i="26"/>
  <c r="BM23" i="26"/>
  <c r="BL23" i="26"/>
  <c r="BK23" i="26"/>
  <c r="BJ23" i="26"/>
  <c r="BI23" i="26"/>
  <c r="BH23" i="26"/>
  <c r="BG23" i="26"/>
  <c r="BF23" i="26"/>
  <c r="BM22" i="26"/>
  <c r="BL22" i="26"/>
  <c r="BK22" i="26"/>
  <c r="BJ22" i="26"/>
  <c r="BI22" i="26"/>
  <c r="BH22" i="26"/>
  <c r="BG22" i="26"/>
  <c r="BF22" i="26"/>
  <c r="BM21" i="26"/>
  <c r="BL21" i="26"/>
  <c r="BK21" i="26"/>
  <c r="BJ21" i="26"/>
  <c r="BI21" i="26"/>
  <c r="BH21" i="26"/>
  <c r="BG21" i="26"/>
  <c r="BF21" i="26"/>
  <c r="BM20" i="26"/>
  <c r="BL20" i="26"/>
  <c r="BK20" i="26"/>
  <c r="BJ20" i="26"/>
  <c r="BI20" i="26"/>
  <c r="BH20" i="26"/>
  <c r="BG20" i="26"/>
  <c r="BF20" i="26"/>
  <c r="BM18" i="26"/>
  <c r="BL18" i="26"/>
  <c r="BK18" i="26"/>
  <c r="BJ18" i="26"/>
  <c r="BI18" i="26"/>
  <c r="BH18" i="26"/>
  <c r="BG18" i="26"/>
  <c r="BF18" i="26"/>
  <c r="BM17" i="26"/>
  <c r="BL17" i="26"/>
  <c r="BK17" i="26"/>
  <c r="BJ17" i="26"/>
  <c r="BI17" i="26"/>
  <c r="BH17" i="26"/>
  <c r="BG17" i="26"/>
  <c r="BF17" i="26"/>
  <c r="BM16" i="26"/>
  <c r="BL16" i="26"/>
  <c r="BK16" i="26"/>
  <c r="BJ16" i="26"/>
  <c r="BI16" i="26"/>
  <c r="BH16" i="26"/>
  <c r="BG16" i="26"/>
  <c r="BF16" i="26"/>
  <c r="BM15" i="26"/>
  <c r="BL15" i="26"/>
  <c r="BK15" i="26"/>
  <c r="BJ15" i="26"/>
  <c r="BI15" i="26"/>
  <c r="BH15" i="26"/>
  <c r="BG15" i="26"/>
  <c r="BF15" i="26"/>
  <c r="BM13" i="26"/>
  <c r="BL13" i="26"/>
  <c r="BK13" i="26"/>
  <c r="BJ13" i="26"/>
  <c r="BI13" i="26"/>
  <c r="BH13" i="26"/>
  <c r="BG13" i="26"/>
  <c r="BF13" i="26"/>
  <c r="BM12" i="26"/>
  <c r="BL12" i="26"/>
  <c r="BK12" i="26"/>
  <c r="BJ12" i="26"/>
  <c r="BI12" i="26"/>
  <c r="BH12" i="26"/>
  <c r="BG12" i="26"/>
  <c r="BF12" i="26"/>
  <c r="BM10" i="26"/>
  <c r="BL10" i="26"/>
  <c r="BK10" i="26"/>
  <c r="BJ10" i="26"/>
  <c r="BI10" i="26"/>
  <c r="BH10" i="26"/>
  <c r="BG10" i="26"/>
  <c r="BF10" i="26"/>
  <c r="BM9" i="26"/>
  <c r="BL9" i="26"/>
  <c r="BK9" i="26"/>
  <c r="BJ9" i="26"/>
  <c r="BI9" i="26"/>
  <c r="BH9" i="26"/>
  <c r="BG9" i="26"/>
  <c r="BF9" i="26"/>
  <c r="BM8" i="26"/>
  <c r="BL8" i="26"/>
  <c r="BK8" i="26"/>
  <c r="BJ8" i="26"/>
  <c r="BI8" i="26"/>
  <c r="BH8" i="26"/>
  <c r="BG8" i="26"/>
  <c r="BF8" i="26"/>
  <c r="BM7" i="26"/>
  <c r="BL7" i="26"/>
  <c r="BK7" i="26"/>
  <c r="BJ7" i="26"/>
  <c r="BI7" i="26"/>
  <c r="BH7" i="26"/>
  <c r="BG7" i="26"/>
  <c r="BF7" i="26"/>
  <c r="BM6" i="26"/>
  <c r="BL6" i="26"/>
  <c r="BK6" i="26"/>
  <c r="BJ6" i="26"/>
  <c r="BI6" i="26"/>
  <c r="BH6" i="26"/>
  <c r="BG6" i="26"/>
  <c r="BF6" i="26"/>
  <c r="BM4" i="26"/>
  <c r="BL4" i="26"/>
  <c r="BK4" i="26"/>
  <c r="BJ4" i="26"/>
  <c r="BI4" i="26"/>
  <c r="BH4" i="26"/>
  <c r="BG4" i="26"/>
  <c r="BF4" i="26"/>
  <c r="BE66" i="26"/>
  <c r="BE65" i="26"/>
  <c r="BE64" i="26"/>
  <c r="BE63" i="26"/>
  <c r="BE61" i="26"/>
  <c r="BE60" i="26"/>
  <c r="BE58" i="26"/>
  <c r="BE57" i="26"/>
  <c r="BE56" i="26"/>
  <c r="BE55" i="26"/>
  <c r="BE54" i="26"/>
  <c r="BE52" i="26"/>
  <c r="BE51" i="26"/>
  <c r="BE50" i="26"/>
  <c r="BE49" i="26"/>
  <c r="BE48" i="26"/>
  <c r="BE46" i="26"/>
  <c r="BE45" i="26"/>
  <c r="BE44" i="26"/>
  <c r="BE43" i="26"/>
  <c r="BE42" i="26"/>
  <c r="BE41" i="26"/>
  <c r="BE40" i="26"/>
  <c r="BE39" i="26"/>
  <c r="BE37" i="26"/>
  <c r="BE36" i="26"/>
  <c r="BE35" i="26"/>
  <c r="BE34" i="26"/>
  <c r="BE33" i="26"/>
  <c r="BE32" i="26"/>
  <c r="BE31" i="26"/>
  <c r="BE30" i="26"/>
  <c r="BE28" i="26"/>
  <c r="BE27" i="26"/>
  <c r="BE26" i="26"/>
  <c r="BE25" i="26"/>
  <c r="BE23" i="26"/>
  <c r="BE22" i="26"/>
  <c r="BE21" i="26"/>
  <c r="BE20" i="26"/>
  <c r="BE18" i="26"/>
  <c r="BE17" i="26"/>
  <c r="BE16" i="26"/>
  <c r="BE15" i="26"/>
  <c r="BE13" i="26"/>
  <c r="BE12" i="26"/>
  <c r="BE10" i="26"/>
  <c r="BE9" i="26"/>
  <c r="BE8" i="26"/>
  <c r="BE7" i="26"/>
  <c r="BE6" i="26"/>
  <c r="BE4" i="26"/>
  <c r="AZ66" i="26"/>
  <c r="AY66" i="26"/>
  <c r="AX66" i="26"/>
  <c r="AW66" i="26"/>
  <c r="AV66" i="26"/>
  <c r="AU66" i="26"/>
  <c r="AT66" i="26"/>
  <c r="AS66" i="26"/>
  <c r="AZ65" i="26"/>
  <c r="AY65" i="26"/>
  <c r="AX65" i="26"/>
  <c r="AW65" i="26"/>
  <c r="AV65" i="26"/>
  <c r="AU65" i="26"/>
  <c r="AT65" i="26"/>
  <c r="AS65" i="26"/>
  <c r="AZ64" i="26"/>
  <c r="AY64" i="26"/>
  <c r="AX64" i="26"/>
  <c r="AW64" i="26"/>
  <c r="AV64" i="26"/>
  <c r="AU64" i="26"/>
  <c r="AT64" i="26"/>
  <c r="AS64" i="26"/>
  <c r="AZ63" i="26"/>
  <c r="AY63" i="26"/>
  <c r="AX63" i="26"/>
  <c r="AW63" i="26"/>
  <c r="AV63" i="26"/>
  <c r="AU63" i="26"/>
  <c r="AT63" i="26"/>
  <c r="AS63" i="26"/>
  <c r="AZ61" i="26"/>
  <c r="AY61" i="26"/>
  <c r="AX61" i="26"/>
  <c r="AW61" i="26"/>
  <c r="AV61" i="26"/>
  <c r="AU61" i="26"/>
  <c r="AT61" i="26"/>
  <c r="AS61" i="26"/>
  <c r="AZ60" i="26"/>
  <c r="AY60" i="26"/>
  <c r="AX60" i="26"/>
  <c r="AW60" i="26"/>
  <c r="AV60" i="26"/>
  <c r="AU60" i="26"/>
  <c r="AT60" i="26"/>
  <c r="AS60" i="26"/>
  <c r="AZ58" i="26"/>
  <c r="AY58" i="26"/>
  <c r="AX58" i="26"/>
  <c r="AW58" i="26"/>
  <c r="AV58" i="26"/>
  <c r="AU58" i="26"/>
  <c r="AT58" i="26"/>
  <c r="AS58" i="26"/>
  <c r="AZ57" i="26"/>
  <c r="AY57" i="26"/>
  <c r="AX57" i="26"/>
  <c r="AW57" i="26"/>
  <c r="AV57" i="26"/>
  <c r="AU57" i="26"/>
  <c r="AT57" i="26"/>
  <c r="AS57" i="26"/>
  <c r="AZ56" i="26"/>
  <c r="AY56" i="26"/>
  <c r="AX56" i="26"/>
  <c r="AW56" i="26"/>
  <c r="AV56" i="26"/>
  <c r="AU56" i="26"/>
  <c r="AT56" i="26"/>
  <c r="AS56" i="26"/>
  <c r="AZ55" i="26"/>
  <c r="AY55" i="26"/>
  <c r="AX55" i="26"/>
  <c r="AW55" i="26"/>
  <c r="AV55" i="26"/>
  <c r="AU55" i="26"/>
  <c r="AT55" i="26"/>
  <c r="AS55" i="26"/>
  <c r="AZ54" i="26"/>
  <c r="AY54" i="26"/>
  <c r="AX54" i="26"/>
  <c r="AW54" i="26"/>
  <c r="AV54" i="26"/>
  <c r="AU54" i="26"/>
  <c r="AT54" i="26"/>
  <c r="AS54" i="26"/>
  <c r="AZ52" i="26"/>
  <c r="AY52" i="26"/>
  <c r="AX52" i="26"/>
  <c r="AW52" i="26"/>
  <c r="AV52" i="26"/>
  <c r="AU52" i="26"/>
  <c r="AT52" i="26"/>
  <c r="AS52" i="26"/>
  <c r="AZ51" i="26"/>
  <c r="AY51" i="26"/>
  <c r="AX51" i="26"/>
  <c r="AW51" i="26"/>
  <c r="AV51" i="26"/>
  <c r="AU51" i="26"/>
  <c r="AT51" i="26"/>
  <c r="AS51" i="26"/>
  <c r="AZ50" i="26"/>
  <c r="AY50" i="26"/>
  <c r="AX50" i="26"/>
  <c r="AW50" i="26"/>
  <c r="AV50" i="26"/>
  <c r="AU50" i="26"/>
  <c r="AT50" i="26"/>
  <c r="AS50" i="26"/>
  <c r="AZ49" i="26"/>
  <c r="AY49" i="26"/>
  <c r="AX49" i="26"/>
  <c r="AW49" i="26"/>
  <c r="AV49" i="26"/>
  <c r="AU49" i="26"/>
  <c r="AT49" i="26"/>
  <c r="AS49" i="26"/>
  <c r="AZ48" i="26"/>
  <c r="AY48" i="26"/>
  <c r="AX48" i="26"/>
  <c r="AW48" i="26"/>
  <c r="AV48" i="26"/>
  <c r="AU48" i="26"/>
  <c r="AT48" i="26"/>
  <c r="AS48" i="26"/>
  <c r="AZ46" i="26"/>
  <c r="AY46" i="26"/>
  <c r="AX46" i="26"/>
  <c r="AW46" i="26"/>
  <c r="AV46" i="26"/>
  <c r="AU46" i="26"/>
  <c r="AT46" i="26"/>
  <c r="AS46" i="26"/>
  <c r="AZ45" i="26"/>
  <c r="AY45" i="26"/>
  <c r="AX45" i="26"/>
  <c r="AW45" i="26"/>
  <c r="AV45" i="26"/>
  <c r="AU45" i="26"/>
  <c r="AT45" i="26"/>
  <c r="AS45" i="26"/>
  <c r="AZ44" i="26"/>
  <c r="AY44" i="26"/>
  <c r="AX44" i="26"/>
  <c r="AW44" i="26"/>
  <c r="AV44" i="26"/>
  <c r="AU44" i="26"/>
  <c r="AT44" i="26"/>
  <c r="AS44" i="26"/>
  <c r="AZ43" i="26"/>
  <c r="AY43" i="26"/>
  <c r="AX43" i="26"/>
  <c r="AW43" i="26"/>
  <c r="AV43" i="26"/>
  <c r="AU43" i="26"/>
  <c r="AT43" i="26"/>
  <c r="AS43" i="26"/>
  <c r="AZ42" i="26"/>
  <c r="AY42" i="26"/>
  <c r="AX42" i="26"/>
  <c r="AW42" i="26"/>
  <c r="AV42" i="26"/>
  <c r="AU42" i="26"/>
  <c r="AT42" i="26"/>
  <c r="AS42" i="26"/>
  <c r="AZ41" i="26"/>
  <c r="AY41" i="26"/>
  <c r="AX41" i="26"/>
  <c r="AW41" i="26"/>
  <c r="AV41" i="26"/>
  <c r="AU41" i="26"/>
  <c r="AT41" i="26"/>
  <c r="AS41" i="26"/>
  <c r="AZ40" i="26"/>
  <c r="AY40" i="26"/>
  <c r="AX40" i="26"/>
  <c r="AW40" i="26"/>
  <c r="AV40" i="26"/>
  <c r="AU40" i="26"/>
  <c r="AT40" i="26"/>
  <c r="AS40" i="26"/>
  <c r="AZ39" i="26"/>
  <c r="AY39" i="26"/>
  <c r="AX39" i="26"/>
  <c r="AW39" i="26"/>
  <c r="AV39" i="26"/>
  <c r="AU39" i="26"/>
  <c r="AT39" i="26"/>
  <c r="AS39" i="26"/>
  <c r="AZ37" i="26"/>
  <c r="AY37" i="26"/>
  <c r="AX37" i="26"/>
  <c r="AW37" i="26"/>
  <c r="AV37" i="26"/>
  <c r="AU37" i="26"/>
  <c r="AT37" i="26"/>
  <c r="AS37" i="26"/>
  <c r="AZ36" i="26"/>
  <c r="AY36" i="26"/>
  <c r="AX36" i="26"/>
  <c r="AW36" i="26"/>
  <c r="AV36" i="26"/>
  <c r="AU36" i="26"/>
  <c r="AT36" i="26"/>
  <c r="AS36" i="26"/>
  <c r="AZ35" i="26"/>
  <c r="AY35" i="26"/>
  <c r="AX35" i="26"/>
  <c r="AW35" i="26"/>
  <c r="AV35" i="26"/>
  <c r="AU35" i="26"/>
  <c r="AT35" i="26"/>
  <c r="AS35" i="26"/>
  <c r="AZ34" i="26"/>
  <c r="AY34" i="26"/>
  <c r="AX34" i="26"/>
  <c r="AW34" i="26"/>
  <c r="AV34" i="26"/>
  <c r="AU34" i="26"/>
  <c r="AT34" i="26"/>
  <c r="AS34" i="26"/>
  <c r="AZ33" i="26"/>
  <c r="AY33" i="26"/>
  <c r="AX33" i="26"/>
  <c r="AW33" i="26"/>
  <c r="AV33" i="26"/>
  <c r="AU33" i="26"/>
  <c r="AT33" i="26"/>
  <c r="AS33" i="26"/>
  <c r="AZ32" i="26"/>
  <c r="AY32" i="26"/>
  <c r="AX32" i="26"/>
  <c r="AW32" i="26"/>
  <c r="AV32" i="26"/>
  <c r="AU32" i="26"/>
  <c r="AT32" i="26"/>
  <c r="AS32" i="26"/>
  <c r="AZ31" i="26"/>
  <c r="AY31" i="26"/>
  <c r="AX31" i="26"/>
  <c r="AW31" i="26"/>
  <c r="AV31" i="26"/>
  <c r="AU31" i="26"/>
  <c r="AT31" i="26"/>
  <c r="AS31" i="26"/>
  <c r="AZ30" i="26"/>
  <c r="AY30" i="26"/>
  <c r="AX30" i="26"/>
  <c r="AW30" i="26"/>
  <c r="AV30" i="26"/>
  <c r="AU30" i="26"/>
  <c r="AT30" i="26"/>
  <c r="AS30" i="26"/>
  <c r="AZ28" i="26"/>
  <c r="AY28" i="26"/>
  <c r="AX28" i="26"/>
  <c r="AW28" i="26"/>
  <c r="AV28" i="26"/>
  <c r="AU28" i="26"/>
  <c r="AT28" i="26"/>
  <c r="AS28" i="26"/>
  <c r="AZ27" i="26"/>
  <c r="AY27" i="26"/>
  <c r="AX27" i="26"/>
  <c r="AW27" i="26"/>
  <c r="AV27" i="26"/>
  <c r="AU27" i="26"/>
  <c r="AT27" i="26"/>
  <c r="AS27" i="26"/>
  <c r="AZ26" i="26"/>
  <c r="AY26" i="26"/>
  <c r="AX26" i="26"/>
  <c r="AW26" i="26"/>
  <c r="AV26" i="26"/>
  <c r="AU26" i="26"/>
  <c r="AT26" i="26"/>
  <c r="AS26" i="26"/>
  <c r="AZ25" i="26"/>
  <c r="AY25" i="26"/>
  <c r="AX25" i="26"/>
  <c r="AW25" i="26"/>
  <c r="AV25" i="26"/>
  <c r="AU25" i="26"/>
  <c r="AT25" i="26"/>
  <c r="AS25" i="26"/>
  <c r="AZ23" i="26"/>
  <c r="AY23" i="26"/>
  <c r="AX23" i="26"/>
  <c r="AW23" i="26"/>
  <c r="AV23" i="26"/>
  <c r="AU23" i="26"/>
  <c r="AT23" i="26"/>
  <c r="AS23" i="26"/>
  <c r="AZ22" i="26"/>
  <c r="AY22" i="26"/>
  <c r="AX22" i="26"/>
  <c r="AW22" i="26"/>
  <c r="AV22" i="26"/>
  <c r="AU22" i="26"/>
  <c r="AT22" i="26"/>
  <c r="AS22" i="26"/>
  <c r="AZ21" i="26"/>
  <c r="AY21" i="26"/>
  <c r="AX21" i="26"/>
  <c r="AW21" i="26"/>
  <c r="AV21" i="26"/>
  <c r="AU21" i="26"/>
  <c r="AT21" i="26"/>
  <c r="AS21" i="26"/>
  <c r="AZ20" i="26"/>
  <c r="AY20" i="26"/>
  <c r="AX20" i="26"/>
  <c r="AW20" i="26"/>
  <c r="AV20" i="26"/>
  <c r="AU20" i="26"/>
  <c r="AT20" i="26"/>
  <c r="AS20" i="26"/>
  <c r="AZ18" i="26"/>
  <c r="AY18" i="26"/>
  <c r="AX18" i="26"/>
  <c r="AW18" i="26"/>
  <c r="AV18" i="26"/>
  <c r="AU18" i="26"/>
  <c r="AT18" i="26"/>
  <c r="AS18" i="26"/>
  <c r="AZ17" i="26"/>
  <c r="AY17" i="26"/>
  <c r="AX17" i="26"/>
  <c r="AW17" i="26"/>
  <c r="AV17" i="26"/>
  <c r="AU17" i="26"/>
  <c r="AT17" i="26"/>
  <c r="AS17" i="26"/>
  <c r="AZ16" i="26"/>
  <c r="AY16" i="26"/>
  <c r="AX16" i="26"/>
  <c r="AW16" i="26"/>
  <c r="AV16" i="26"/>
  <c r="AU16" i="26"/>
  <c r="AT16" i="26"/>
  <c r="AS16" i="26"/>
  <c r="AZ15" i="26"/>
  <c r="AY15" i="26"/>
  <c r="AX15" i="26"/>
  <c r="AW15" i="26"/>
  <c r="AV15" i="26"/>
  <c r="AU15" i="26"/>
  <c r="AT15" i="26"/>
  <c r="AS15" i="26"/>
  <c r="AZ13" i="26"/>
  <c r="AY13" i="26"/>
  <c r="AX13" i="26"/>
  <c r="AW13" i="26"/>
  <c r="AV13" i="26"/>
  <c r="AU13" i="26"/>
  <c r="AT13" i="26"/>
  <c r="AS13" i="26"/>
  <c r="AZ12" i="26"/>
  <c r="AY12" i="26"/>
  <c r="AX12" i="26"/>
  <c r="AW12" i="26"/>
  <c r="AV12" i="26"/>
  <c r="AU12" i="26"/>
  <c r="AT12" i="26"/>
  <c r="AS12" i="26"/>
  <c r="AZ10" i="26"/>
  <c r="AY10" i="26"/>
  <c r="AX10" i="26"/>
  <c r="AW10" i="26"/>
  <c r="AV10" i="26"/>
  <c r="AU10" i="26"/>
  <c r="AT10" i="26"/>
  <c r="AS10" i="26"/>
  <c r="AZ9" i="26"/>
  <c r="AY9" i="26"/>
  <c r="AX9" i="26"/>
  <c r="AW9" i="26"/>
  <c r="AV9" i="26"/>
  <c r="AU9" i="26"/>
  <c r="AT9" i="26"/>
  <c r="AS9" i="26"/>
  <c r="AZ8" i="26"/>
  <c r="AY8" i="26"/>
  <c r="AX8" i="26"/>
  <c r="AW8" i="26"/>
  <c r="AV8" i="26"/>
  <c r="AU8" i="26"/>
  <c r="AT8" i="26"/>
  <c r="AS8" i="26"/>
  <c r="AZ7" i="26"/>
  <c r="AY7" i="26"/>
  <c r="AX7" i="26"/>
  <c r="AW7" i="26"/>
  <c r="AV7" i="26"/>
  <c r="AU7" i="26"/>
  <c r="AT7" i="26"/>
  <c r="AS7" i="26"/>
  <c r="AZ6" i="26"/>
  <c r="AY6" i="26"/>
  <c r="AX6" i="26"/>
  <c r="AW6" i="26"/>
  <c r="AV6" i="26"/>
  <c r="AU6" i="26"/>
  <c r="AT6" i="26"/>
  <c r="AS6" i="26"/>
  <c r="AZ4" i="26"/>
  <c r="AY4" i="26"/>
  <c r="AX4" i="26"/>
  <c r="AW4" i="26"/>
  <c r="AV4" i="26"/>
  <c r="AU4" i="26"/>
  <c r="AT4" i="26"/>
  <c r="AS4" i="26"/>
  <c r="AR66" i="26"/>
  <c r="AR65" i="26"/>
  <c r="AR64" i="26"/>
  <c r="AR63" i="26"/>
  <c r="AR61" i="26"/>
  <c r="AR60" i="26"/>
  <c r="AR58" i="26"/>
  <c r="AR57" i="26"/>
  <c r="AR56" i="26"/>
  <c r="AR55" i="26"/>
  <c r="AR54" i="26"/>
  <c r="AR52" i="26"/>
  <c r="AR51" i="26"/>
  <c r="AR50" i="26"/>
  <c r="AR49" i="26"/>
  <c r="AR48" i="26"/>
  <c r="AR46" i="26"/>
  <c r="AR45" i="26"/>
  <c r="AR44" i="26"/>
  <c r="AR43" i="26"/>
  <c r="AR42" i="26"/>
  <c r="AR41" i="26"/>
  <c r="AR40" i="26"/>
  <c r="AR39" i="26"/>
  <c r="AR37" i="26"/>
  <c r="AR36" i="26"/>
  <c r="AR35" i="26"/>
  <c r="AR34" i="26"/>
  <c r="AR33" i="26"/>
  <c r="AR32" i="26"/>
  <c r="AR31" i="26"/>
  <c r="AR30" i="26"/>
  <c r="AR28" i="26"/>
  <c r="AR27" i="26"/>
  <c r="AR26" i="26"/>
  <c r="AR25" i="26"/>
  <c r="AR23" i="26"/>
  <c r="AR22" i="26"/>
  <c r="AR21" i="26"/>
  <c r="AR20" i="26"/>
  <c r="AR18" i="26"/>
  <c r="AR17" i="26"/>
  <c r="AR16" i="26"/>
  <c r="AR15" i="26"/>
  <c r="AR13" i="26"/>
  <c r="AR12" i="26"/>
  <c r="AR10" i="26"/>
  <c r="AR9" i="26"/>
  <c r="AR8" i="26"/>
  <c r="AR7" i="26"/>
  <c r="AR6" i="26"/>
  <c r="AR4" i="26"/>
  <c r="AM66" i="26"/>
  <c r="AL66" i="26"/>
  <c r="AK66" i="26"/>
  <c r="AJ66" i="26"/>
  <c r="AI66" i="26"/>
  <c r="AH66" i="26"/>
  <c r="AG66" i="26"/>
  <c r="AF66" i="26"/>
  <c r="AM65" i="26"/>
  <c r="AL65" i="26"/>
  <c r="AK65" i="26"/>
  <c r="AJ65" i="26"/>
  <c r="AI65" i="26"/>
  <c r="AH65" i="26"/>
  <c r="AG65" i="26"/>
  <c r="AF65" i="26"/>
  <c r="AM64" i="26"/>
  <c r="AL64" i="26"/>
  <c r="AK64" i="26"/>
  <c r="AJ64" i="26"/>
  <c r="AI64" i="26"/>
  <c r="AH64" i="26"/>
  <c r="AG64" i="26"/>
  <c r="AF64" i="26"/>
  <c r="AM63" i="26"/>
  <c r="AL63" i="26"/>
  <c r="AK63" i="26"/>
  <c r="AJ63" i="26"/>
  <c r="AI63" i="26"/>
  <c r="AH63" i="26"/>
  <c r="AG63" i="26"/>
  <c r="AF63" i="26"/>
  <c r="AM61" i="26"/>
  <c r="AL61" i="26"/>
  <c r="AK61" i="26"/>
  <c r="AJ61" i="26"/>
  <c r="AI61" i="26"/>
  <c r="AH61" i="26"/>
  <c r="AG61" i="26"/>
  <c r="AF61" i="26"/>
  <c r="AM60" i="26"/>
  <c r="AL60" i="26"/>
  <c r="AK60" i="26"/>
  <c r="AJ60" i="26"/>
  <c r="AI60" i="26"/>
  <c r="AH60" i="26"/>
  <c r="AG60" i="26"/>
  <c r="AF60" i="26"/>
  <c r="AM58" i="26"/>
  <c r="AL58" i="26"/>
  <c r="AK58" i="26"/>
  <c r="AJ58" i="26"/>
  <c r="AI58" i="26"/>
  <c r="AH58" i="26"/>
  <c r="AG58" i="26"/>
  <c r="AF58" i="26"/>
  <c r="AM57" i="26"/>
  <c r="AL57" i="26"/>
  <c r="AK57" i="26"/>
  <c r="AJ57" i="26"/>
  <c r="AI57" i="26"/>
  <c r="AH57" i="26"/>
  <c r="AG57" i="26"/>
  <c r="AF57" i="26"/>
  <c r="AM56" i="26"/>
  <c r="AL56" i="26"/>
  <c r="AK56" i="26"/>
  <c r="AJ56" i="26"/>
  <c r="AI56" i="26"/>
  <c r="AH56" i="26"/>
  <c r="AG56" i="26"/>
  <c r="AF56" i="26"/>
  <c r="AM55" i="26"/>
  <c r="AL55" i="26"/>
  <c r="AK55" i="26"/>
  <c r="AJ55" i="26"/>
  <c r="AI55" i="26"/>
  <c r="AH55" i="26"/>
  <c r="AG55" i="26"/>
  <c r="AF55" i="26"/>
  <c r="AM54" i="26"/>
  <c r="AL54" i="26"/>
  <c r="AK54" i="26"/>
  <c r="AJ54" i="26"/>
  <c r="AI54" i="26"/>
  <c r="AH54" i="26"/>
  <c r="AG54" i="26"/>
  <c r="AF54" i="26"/>
  <c r="AM52" i="26"/>
  <c r="AL52" i="26"/>
  <c r="AK52" i="26"/>
  <c r="AJ52" i="26"/>
  <c r="AI52" i="26"/>
  <c r="AH52" i="26"/>
  <c r="AG52" i="26"/>
  <c r="AF52" i="26"/>
  <c r="AM51" i="26"/>
  <c r="AL51" i="26"/>
  <c r="AK51" i="26"/>
  <c r="AJ51" i="26"/>
  <c r="AI51" i="26"/>
  <c r="AH51" i="26"/>
  <c r="AG51" i="26"/>
  <c r="AF51" i="26"/>
  <c r="AM50" i="26"/>
  <c r="AL50" i="26"/>
  <c r="AK50" i="26"/>
  <c r="AJ50" i="26"/>
  <c r="AI50" i="26"/>
  <c r="AH50" i="26"/>
  <c r="AG50" i="26"/>
  <c r="AF50" i="26"/>
  <c r="AM49" i="26"/>
  <c r="AL49" i="26"/>
  <c r="AK49" i="26"/>
  <c r="AJ49" i="26"/>
  <c r="AI49" i="26"/>
  <c r="AH49" i="26"/>
  <c r="AG49" i="26"/>
  <c r="AF49" i="26"/>
  <c r="AM48" i="26"/>
  <c r="AL48" i="26"/>
  <c r="AK48" i="26"/>
  <c r="AJ48" i="26"/>
  <c r="AI48" i="26"/>
  <c r="AH48" i="26"/>
  <c r="AG48" i="26"/>
  <c r="AF48" i="26"/>
  <c r="AM46" i="26"/>
  <c r="AL46" i="26"/>
  <c r="AK46" i="26"/>
  <c r="AJ46" i="26"/>
  <c r="AI46" i="26"/>
  <c r="AH46" i="26"/>
  <c r="AG46" i="26"/>
  <c r="AF46" i="26"/>
  <c r="AM45" i="26"/>
  <c r="AL45" i="26"/>
  <c r="AK45" i="26"/>
  <c r="AJ45" i="26"/>
  <c r="AI45" i="26"/>
  <c r="AH45" i="26"/>
  <c r="AG45" i="26"/>
  <c r="AF45" i="26"/>
  <c r="AM44" i="26"/>
  <c r="AL44" i="26"/>
  <c r="AK44" i="26"/>
  <c r="AJ44" i="26"/>
  <c r="AI44" i="26"/>
  <c r="AH44" i="26"/>
  <c r="AG44" i="26"/>
  <c r="AF44" i="26"/>
  <c r="AM43" i="26"/>
  <c r="AL43" i="26"/>
  <c r="AK43" i="26"/>
  <c r="AJ43" i="26"/>
  <c r="AI43" i="26"/>
  <c r="AH43" i="26"/>
  <c r="AG43" i="26"/>
  <c r="AF43" i="26"/>
  <c r="AM42" i="26"/>
  <c r="AL42" i="26"/>
  <c r="AK42" i="26"/>
  <c r="AJ42" i="26"/>
  <c r="AI42" i="26"/>
  <c r="AH42" i="26"/>
  <c r="AG42" i="26"/>
  <c r="AF42" i="26"/>
  <c r="AM41" i="26"/>
  <c r="AL41" i="26"/>
  <c r="AK41" i="26"/>
  <c r="AJ41" i="26"/>
  <c r="AI41" i="26"/>
  <c r="AH41" i="26"/>
  <c r="AG41" i="26"/>
  <c r="AF41" i="26"/>
  <c r="AM40" i="26"/>
  <c r="AL40" i="26"/>
  <c r="AK40" i="26"/>
  <c r="AJ40" i="26"/>
  <c r="AI40" i="26"/>
  <c r="AH40" i="26"/>
  <c r="AG40" i="26"/>
  <c r="AF40" i="26"/>
  <c r="AM39" i="26"/>
  <c r="AL39" i="26"/>
  <c r="AK39" i="26"/>
  <c r="AJ39" i="26"/>
  <c r="AI39" i="26"/>
  <c r="AH39" i="26"/>
  <c r="AG39" i="26"/>
  <c r="AF39" i="26"/>
  <c r="AM37" i="26"/>
  <c r="AL37" i="26"/>
  <c r="AK37" i="26"/>
  <c r="AJ37" i="26"/>
  <c r="AI37" i="26"/>
  <c r="AH37" i="26"/>
  <c r="AG37" i="26"/>
  <c r="AF37" i="26"/>
  <c r="AM36" i="26"/>
  <c r="AL36" i="26"/>
  <c r="AK36" i="26"/>
  <c r="AJ36" i="26"/>
  <c r="AI36" i="26"/>
  <c r="AH36" i="26"/>
  <c r="AG36" i="26"/>
  <c r="AF36" i="26"/>
  <c r="AM35" i="26"/>
  <c r="AL35" i="26"/>
  <c r="AK35" i="26"/>
  <c r="AJ35" i="26"/>
  <c r="AI35" i="26"/>
  <c r="AH35" i="26"/>
  <c r="AG35" i="26"/>
  <c r="AF35" i="26"/>
  <c r="AM34" i="26"/>
  <c r="AL34" i="26"/>
  <c r="AK34" i="26"/>
  <c r="AJ34" i="26"/>
  <c r="AI34" i="26"/>
  <c r="AH34" i="26"/>
  <c r="AG34" i="26"/>
  <c r="AF34" i="26"/>
  <c r="AM33" i="26"/>
  <c r="AL33" i="26"/>
  <c r="AK33" i="26"/>
  <c r="AJ33" i="26"/>
  <c r="AI33" i="26"/>
  <c r="AH33" i="26"/>
  <c r="AG33" i="26"/>
  <c r="AF33" i="26"/>
  <c r="AM32" i="26"/>
  <c r="AL32" i="26"/>
  <c r="AK32" i="26"/>
  <c r="AJ32" i="26"/>
  <c r="AI32" i="26"/>
  <c r="AH32" i="26"/>
  <c r="AG32" i="26"/>
  <c r="AF32" i="26"/>
  <c r="AM31" i="26"/>
  <c r="AL31" i="26"/>
  <c r="AK31" i="26"/>
  <c r="AJ31" i="26"/>
  <c r="AI31" i="26"/>
  <c r="AH31" i="26"/>
  <c r="AG31" i="26"/>
  <c r="AF31" i="26"/>
  <c r="AM30" i="26"/>
  <c r="AL30" i="26"/>
  <c r="AK30" i="26"/>
  <c r="AJ30" i="26"/>
  <c r="AI30" i="26"/>
  <c r="AH30" i="26"/>
  <c r="AG30" i="26"/>
  <c r="AF30" i="26"/>
  <c r="AM28" i="26"/>
  <c r="AL28" i="26"/>
  <c r="AK28" i="26"/>
  <c r="AJ28" i="26"/>
  <c r="AI28" i="26"/>
  <c r="AH28" i="26"/>
  <c r="AG28" i="26"/>
  <c r="AF28" i="26"/>
  <c r="AM27" i="26"/>
  <c r="AL27" i="26"/>
  <c r="AK27" i="26"/>
  <c r="AJ27" i="26"/>
  <c r="AI27" i="26"/>
  <c r="AH27" i="26"/>
  <c r="AG27" i="26"/>
  <c r="AF27" i="26"/>
  <c r="AM26" i="26"/>
  <c r="AL26" i="26"/>
  <c r="AK26" i="26"/>
  <c r="AJ26" i="26"/>
  <c r="AI26" i="26"/>
  <c r="AH26" i="26"/>
  <c r="AG26" i="26"/>
  <c r="AF26" i="26"/>
  <c r="AM25" i="26"/>
  <c r="AL25" i="26"/>
  <c r="AK25" i="26"/>
  <c r="AJ25" i="26"/>
  <c r="AI25" i="26"/>
  <c r="AH25" i="26"/>
  <c r="AG25" i="26"/>
  <c r="AF25" i="26"/>
  <c r="AM23" i="26"/>
  <c r="AL23" i="26"/>
  <c r="AK23" i="26"/>
  <c r="AJ23" i="26"/>
  <c r="AI23" i="26"/>
  <c r="AH23" i="26"/>
  <c r="AG23" i="26"/>
  <c r="AF23" i="26"/>
  <c r="AM22" i="26"/>
  <c r="AL22" i="26"/>
  <c r="AK22" i="26"/>
  <c r="AJ22" i="26"/>
  <c r="AI22" i="26"/>
  <c r="AH22" i="26"/>
  <c r="AG22" i="26"/>
  <c r="AF22" i="26"/>
  <c r="AM21" i="26"/>
  <c r="AL21" i="26"/>
  <c r="AK21" i="26"/>
  <c r="AJ21" i="26"/>
  <c r="AI21" i="26"/>
  <c r="AH21" i="26"/>
  <c r="AG21" i="26"/>
  <c r="AF21" i="26"/>
  <c r="AM20" i="26"/>
  <c r="AL20" i="26"/>
  <c r="AK20" i="26"/>
  <c r="AJ20" i="26"/>
  <c r="AI20" i="26"/>
  <c r="AH20" i="26"/>
  <c r="AG20" i="26"/>
  <c r="AF20" i="26"/>
  <c r="AM18" i="26"/>
  <c r="AL18" i="26"/>
  <c r="AK18" i="26"/>
  <c r="AJ18" i="26"/>
  <c r="AI18" i="26"/>
  <c r="AH18" i="26"/>
  <c r="AG18" i="26"/>
  <c r="AF18" i="26"/>
  <c r="AM17" i="26"/>
  <c r="AL17" i="26"/>
  <c r="AK17" i="26"/>
  <c r="AJ17" i="26"/>
  <c r="AI17" i="26"/>
  <c r="AH17" i="26"/>
  <c r="AG17" i="26"/>
  <c r="AF17" i="26"/>
  <c r="AM16" i="26"/>
  <c r="AL16" i="26"/>
  <c r="AK16" i="26"/>
  <c r="AJ16" i="26"/>
  <c r="AI16" i="26"/>
  <c r="AH16" i="26"/>
  <c r="AG16" i="26"/>
  <c r="AF16" i="26"/>
  <c r="AM15" i="26"/>
  <c r="AL15" i="26"/>
  <c r="AK15" i="26"/>
  <c r="AJ15" i="26"/>
  <c r="AI15" i="26"/>
  <c r="AH15" i="26"/>
  <c r="AG15" i="26"/>
  <c r="AF15" i="26"/>
  <c r="AM13" i="26"/>
  <c r="AL13" i="26"/>
  <c r="AK13" i="26"/>
  <c r="AJ13" i="26"/>
  <c r="AI13" i="26"/>
  <c r="AH13" i="26"/>
  <c r="AG13" i="26"/>
  <c r="AF13" i="26"/>
  <c r="AM12" i="26"/>
  <c r="AL12" i="26"/>
  <c r="AK12" i="26"/>
  <c r="AJ12" i="26"/>
  <c r="AI12" i="26"/>
  <c r="AH12" i="26"/>
  <c r="AG12" i="26"/>
  <c r="AF12" i="26"/>
  <c r="AM10" i="26"/>
  <c r="AL10" i="26"/>
  <c r="AK10" i="26"/>
  <c r="AJ10" i="26"/>
  <c r="AI10" i="26"/>
  <c r="AH10" i="26"/>
  <c r="AG10" i="26"/>
  <c r="AF10" i="26"/>
  <c r="AM9" i="26"/>
  <c r="AL9" i="26"/>
  <c r="AK9" i="26"/>
  <c r="AJ9" i="26"/>
  <c r="AI9" i="26"/>
  <c r="AH9" i="26"/>
  <c r="AG9" i="26"/>
  <c r="AF9" i="26"/>
  <c r="AM8" i="26"/>
  <c r="AL8" i="26"/>
  <c r="AK8" i="26"/>
  <c r="AJ8" i="26"/>
  <c r="AI8" i="26"/>
  <c r="AH8" i="26"/>
  <c r="AG8" i="26"/>
  <c r="AF8" i="26"/>
  <c r="AM7" i="26"/>
  <c r="AL7" i="26"/>
  <c r="AK7" i="26"/>
  <c r="AJ7" i="26"/>
  <c r="AI7" i="26"/>
  <c r="AH7" i="26"/>
  <c r="AG7" i="26"/>
  <c r="AF7" i="26"/>
  <c r="AM6" i="26"/>
  <c r="AL6" i="26"/>
  <c r="AK6" i="26"/>
  <c r="AJ6" i="26"/>
  <c r="AI6" i="26"/>
  <c r="AH6" i="26"/>
  <c r="AG6" i="26"/>
  <c r="AF6" i="26"/>
  <c r="AM4" i="26"/>
  <c r="AL4" i="26"/>
  <c r="AK4" i="26"/>
  <c r="AJ4" i="26"/>
  <c r="AI4" i="26"/>
  <c r="AH4" i="26"/>
  <c r="AG4" i="26"/>
  <c r="AF4" i="26"/>
  <c r="AE66" i="26"/>
  <c r="AE65" i="26"/>
  <c r="AE64" i="26"/>
  <c r="AE63" i="26"/>
  <c r="AE61" i="26"/>
  <c r="AE60" i="26"/>
  <c r="AE58" i="26"/>
  <c r="AE57" i="26"/>
  <c r="AE56" i="26"/>
  <c r="AE55" i="26"/>
  <c r="AE54" i="26"/>
  <c r="AE52" i="26"/>
  <c r="AE51" i="26"/>
  <c r="AE50" i="26"/>
  <c r="AE49" i="26"/>
  <c r="AE48" i="26"/>
  <c r="AE46" i="26"/>
  <c r="AE45" i="26"/>
  <c r="AE44" i="26"/>
  <c r="AE43" i="26"/>
  <c r="AE42" i="26"/>
  <c r="AE41" i="26"/>
  <c r="AE40" i="26"/>
  <c r="AE39" i="26"/>
  <c r="AE37" i="26"/>
  <c r="AE36" i="26"/>
  <c r="AE35" i="26"/>
  <c r="AE34" i="26"/>
  <c r="AE33" i="26"/>
  <c r="AE32" i="26"/>
  <c r="AE31" i="26"/>
  <c r="AE30" i="26"/>
  <c r="AE28" i="26"/>
  <c r="AE27" i="26"/>
  <c r="AE26" i="26"/>
  <c r="AE25" i="26"/>
  <c r="AE23" i="26"/>
  <c r="AE22" i="26"/>
  <c r="AE21" i="26"/>
  <c r="AE20" i="26"/>
  <c r="AE18" i="26"/>
  <c r="AE17" i="26"/>
  <c r="AE16" i="26"/>
  <c r="AE15" i="26"/>
  <c r="AE13" i="26"/>
  <c r="AE12" i="26"/>
  <c r="AE10" i="26"/>
  <c r="AE9" i="26"/>
  <c r="AE8" i="26"/>
  <c r="AE7" i="26"/>
  <c r="AE6" i="26"/>
  <c r="AE4" i="26"/>
  <c r="AE226" i="26"/>
  <c r="AR226" i="26" s="1"/>
  <c r="BE226" i="26" s="1"/>
  <c r="AE152" i="26"/>
  <c r="AR152" i="26" s="1"/>
  <c r="BE152" i="26" s="1"/>
  <c r="AE79" i="26"/>
  <c r="AR79" i="26" s="1"/>
  <c r="BE79" i="26" s="1"/>
  <c r="AE3" i="26"/>
  <c r="Z66" i="26"/>
  <c r="Y66" i="26"/>
  <c r="X66" i="26"/>
  <c r="W66" i="26"/>
  <c r="V66" i="26"/>
  <c r="U66" i="26"/>
  <c r="T66" i="26"/>
  <c r="S66" i="26"/>
  <c r="Z65" i="26"/>
  <c r="Y65" i="26"/>
  <c r="X65" i="26"/>
  <c r="W65" i="26"/>
  <c r="V65" i="26"/>
  <c r="U65" i="26"/>
  <c r="T65" i="26"/>
  <c r="S65" i="26"/>
  <c r="Z64" i="26"/>
  <c r="Y64" i="26"/>
  <c r="X64" i="26"/>
  <c r="W64" i="26"/>
  <c r="V64" i="26"/>
  <c r="U64" i="26"/>
  <c r="T64" i="26"/>
  <c r="S64" i="26"/>
  <c r="Z63" i="26"/>
  <c r="Y63" i="26"/>
  <c r="X63" i="26"/>
  <c r="W63" i="26"/>
  <c r="V63" i="26"/>
  <c r="U63" i="26"/>
  <c r="T63" i="26"/>
  <c r="S63" i="26"/>
  <c r="Z61" i="26"/>
  <c r="Y61" i="26"/>
  <c r="X61" i="26"/>
  <c r="W61" i="26"/>
  <c r="V61" i="26"/>
  <c r="U61" i="26"/>
  <c r="T61" i="26"/>
  <c r="S61" i="26"/>
  <c r="Z60" i="26"/>
  <c r="Y60" i="26"/>
  <c r="X60" i="26"/>
  <c r="W60" i="26"/>
  <c r="V60" i="26"/>
  <c r="U60" i="26"/>
  <c r="T60" i="26"/>
  <c r="S60" i="26"/>
  <c r="Z58" i="26"/>
  <c r="Y58" i="26"/>
  <c r="X58" i="26"/>
  <c r="W58" i="26"/>
  <c r="V58" i="26"/>
  <c r="U58" i="26"/>
  <c r="T58" i="26"/>
  <c r="S58" i="26"/>
  <c r="Z57" i="26"/>
  <c r="Y57" i="26"/>
  <c r="X57" i="26"/>
  <c r="W57" i="26"/>
  <c r="V57" i="26"/>
  <c r="U57" i="26"/>
  <c r="T57" i="26"/>
  <c r="S57" i="26"/>
  <c r="Z56" i="26"/>
  <c r="Y56" i="26"/>
  <c r="X56" i="26"/>
  <c r="W56" i="26"/>
  <c r="V56" i="26"/>
  <c r="U56" i="26"/>
  <c r="T56" i="26"/>
  <c r="S56" i="26"/>
  <c r="Z55" i="26"/>
  <c r="Y55" i="26"/>
  <c r="X55" i="26"/>
  <c r="W55" i="26"/>
  <c r="V55" i="26"/>
  <c r="U55" i="26"/>
  <c r="T55" i="26"/>
  <c r="S55" i="26"/>
  <c r="Z54" i="26"/>
  <c r="Y54" i="26"/>
  <c r="X54" i="26"/>
  <c r="W54" i="26"/>
  <c r="V54" i="26"/>
  <c r="U54" i="26"/>
  <c r="T54" i="26"/>
  <c r="S54" i="26"/>
  <c r="Z52" i="26"/>
  <c r="Y52" i="26"/>
  <c r="X52" i="26"/>
  <c r="W52" i="26"/>
  <c r="V52" i="26"/>
  <c r="U52" i="26"/>
  <c r="T52" i="26"/>
  <c r="S52" i="26"/>
  <c r="Z51" i="26"/>
  <c r="Y51" i="26"/>
  <c r="X51" i="26"/>
  <c r="W51" i="26"/>
  <c r="V51" i="26"/>
  <c r="U51" i="26"/>
  <c r="T51" i="26"/>
  <c r="S51" i="26"/>
  <c r="Z50" i="26"/>
  <c r="Y50" i="26"/>
  <c r="X50" i="26"/>
  <c r="W50" i="26"/>
  <c r="V50" i="26"/>
  <c r="U50" i="26"/>
  <c r="T50" i="26"/>
  <c r="S50" i="26"/>
  <c r="Z49" i="26"/>
  <c r="Y49" i="26"/>
  <c r="X49" i="26"/>
  <c r="W49" i="26"/>
  <c r="V49" i="26"/>
  <c r="U49" i="26"/>
  <c r="T49" i="26"/>
  <c r="S49" i="26"/>
  <c r="Z48" i="26"/>
  <c r="Y48" i="26"/>
  <c r="X48" i="26"/>
  <c r="W48" i="26"/>
  <c r="V48" i="26"/>
  <c r="U48" i="26"/>
  <c r="T48" i="26"/>
  <c r="S48" i="26"/>
  <c r="Z46" i="26"/>
  <c r="Y46" i="26"/>
  <c r="X46" i="26"/>
  <c r="W46" i="26"/>
  <c r="V46" i="26"/>
  <c r="U46" i="26"/>
  <c r="T46" i="26"/>
  <c r="S46" i="26"/>
  <c r="Z45" i="26"/>
  <c r="Y45" i="26"/>
  <c r="X45" i="26"/>
  <c r="W45" i="26"/>
  <c r="V45" i="26"/>
  <c r="U45" i="26"/>
  <c r="T45" i="26"/>
  <c r="S45" i="26"/>
  <c r="Z44" i="26"/>
  <c r="Y44" i="26"/>
  <c r="X44" i="26"/>
  <c r="W44" i="26"/>
  <c r="V44" i="26"/>
  <c r="U44" i="26"/>
  <c r="T44" i="26"/>
  <c r="S44" i="26"/>
  <c r="Z43" i="26"/>
  <c r="Y43" i="26"/>
  <c r="X43" i="26"/>
  <c r="W43" i="26"/>
  <c r="V43" i="26"/>
  <c r="U43" i="26"/>
  <c r="T43" i="26"/>
  <c r="S43" i="26"/>
  <c r="Z42" i="26"/>
  <c r="Y42" i="26"/>
  <c r="X42" i="26"/>
  <c r="W42" i="26"/>
  <c r="V42" i="26"/>
  <c r="U42" i="26"/>
  <c r="T42" i="26"/>
  <c r="S42" i="26"/>
  <c r="Z41" i="26"/>
  <c r="Y41" i="26"/>
  <c r="X41" i="26"/>
  <c r="W41" i="26"/>
  <c r="V41" i="26"/>
  <c r="U41" i="26"/>
  <c r="T41" i="26"/>
  <c r="S41" i="26"/>
  <c r="Z40" i="26"/>
  <c r="Y40" i="26"/>
  <c r="X40" i="26"/>
  <c r="W40" i="26"/>
  <c r="V40" i="26"/>
  <c r="U40" i="26"/>
  <c r="T40" i="26"/>
  <c r="S40" i="26"/>
  <c r="Z39" i="26"/>
  <c r="Y39" i="26"/>
  <c r="X39" i="26"/>
  <c r="W39" i="26"/>
  <c r="V39" i="26"/>
  <c r="U39" i="26"/>
  <c r="T39" i="26"/>
  <c r="S39" i="26"/>
  <c r="Z37" i="26"/>
  <c r="Y37" i="26"/>
  <c r="X37" i="26"/>
  <c r="W37" i="26"/>
  <c r="V37" i="26"/>
  <c r="U37" i="26"/>
  <c r="T37" i="26"/>
  <c r="S37" i="26"/>
  <c r="Z36" i="26"/>
  <c r="Y36" i="26"/>
  <c r="X36" i="26"/>
  <c r="W36" i="26"/>
  <c r="V36" i="26"/>
  <c r="U36" i="26"/>
  <c r="T36" i="26"/>
  <c r="S36" i="26"/>
  <c r="Z35" i="26"/>
  <c r="Y35" i="26"/>
  <c r="X35" i="26"/>
  <c r="W35" i="26"/>
  <c r="V35" i="26"/>
  <c r="U35" i="26"/>
  <c r="T35" i="26"/>
  <c r="S35" i="26"/>
  <c r="Z34" i="26"/>
  <c r="Y34" i="26"/>
  <c r="X34" i="26"/>
  <c r="W34" i="26"/>
  <c r="V34" i="26"/>
  <c r="U34" i="26"/>
  <c r="T34" i="26"/>
  <c r="S34" i="26"/>
  <c r="Z33" i="26"/>
  <c r="Y33" i="26"/>
  <c r="X33" i="26"/>
  <c r="W33" i="26"/>
  <c r="V33" i="26"/>
  <c r="U33" i="26"/>
  <c r="T33" i="26"/>
  <c r="S33" i="26"/>
  <c r="Z32" i="26"/>
  <c r="Y32" i="26"/>
  <c r="X32" i="26"/>
  <c r="W32" i="26"/>
  <c r="V32" i="26"/>
  <c r="U32" i="26"/>
  <c r="T32" i="26"/>
  <c r="S32" i="26"/>
  <c r="Z31" i="26"/>
  <c r="Y31" i="26"/>
  <c r="X31" i="26"/>
  <c r="W31" i="26"/>
  <c r="V31" i="26"/>
  <c r="U31" i="26"/>
  <c r="T31" i="26"/>
  <c r="S31" i="26"/>
  <c r="Z30" i="26"/>
  <c r="Y30" i="26"/>
  <c r="X30" i="26"/>
  <c r="W30" i="26"/>
  <c r="V30" i="26"/>
  <c r="U30" i="26"/>
  <c r="T30" i="26"/>
  <c r="S30" i="26"/>
  <c r="Z28" i="26"/>
  <c r="Y28" i="26"/>
  <c r="X28" i="26"/>
  <c r="W28" i="26"/>
  <c r="V28" i="26"/>
  <c r="U28" i="26"/>
  <c r="T28" i="26"/>
  <c r="S28" i="26"/>
  <c r="Z27" i="26"/>
  <c r="Y27" i="26"/>
  <c r="X27" i="26"/>
  <c r="W27" i="26"/>
  <c r="V27" i="26"/>
  <c r="U27" i="26"/>
  <c r="T27" i="26"/>
  <c r="S27" i="26"/>
  <c r="Z26" i="26"/>
  <c r="Y26" i="26"/>
  <c r="X26" i="26"/>
  <c r="W26" i="26"/>
  <c r="V26" i="26"/>
  <c r="U26" i="26"/>
  <c r="T26" i="26"/>
  <c r="S26" i="26"/>
  <c r="Z25" i="26"/>
  <c r="Y25" i="26"/>
  <c r="X25" i="26"/>
  <c r="W25" i="26"/>
  <c r="V25" i="26"/>
  <c r="U25" i="26"/>
  <c r="T25" i="26"/>
  <c r="S25" i="26"/>
  <c r="Z23" i="26"/>
  <c r="Y23" i="26"/>
  <c r="X23" i="26"/>
  <c r="W23" i="26"/>
  <c r="V23" i="26"/>
  <c r="U23" i="26"/>
  <c r="T23" i="26"/>
  <c r="S23" i="26"/>
  <c r="Z22" i="26"/>
  <c r="Y22" i="26"/>
  <c r="X22" i="26"/>
  <c r="W22" i="26"/>
  <c r="V22" i="26"/>
  <c r="U22" i="26"/>
  <c r="T22" i="26"/>
  <c r="S22" i="26"/>
  <c r="Z21" i="26"/>
  <c r="Y21" i="26"/>
  <c r="X21" i="26"/>
  <c r="W21" i="26"/>
  <c r="V21" i="26"/>
  <c r="U21" i="26"/>
  <c r="T21" i="26"/>
  <c r="S21" i="26"/>
  <c r="Z20" i="26"/>
  <c r="Y20" i="26"/>
  <c r="X20" i="26"/>
  <c r="W20" i="26"/>
  <c r="V20" i="26"/>
  <c r="U20" i="26"/>
  <c r="T20" i="26"/>
  <c r="S20" i="26"/>
  <c r="Z18" i="26"/>
  <c r="Y18" i="26"/>
  <c r="X18" i="26"/>
  <c r="W18" i="26"/>
  <c r="V18" i="26"/>
  <c r="U18" i="26"/>
  <c r="T18" i="26"/>
  <c r="S18" i="26"/>
  <c r="Z17" i="26"/>
  <c r="Y17" i="26"/>
  <c r="X17" i="26"/>
  <c r="W17" i="26"/>
  <c r="V17" i="26"/>
  <c r="U17" i="26"/>
  <c r="T17" i="26"/>
  <c r="S17" i="26"/>
  <c r="Z16" i="26"/>
  <c r="Y16" i="26"/>
  <c r="X16" i="26"/>
  <c r="W16" i="26"/>
  <c r="V16" i="26"/>
  <c r="U16" i="26"/>
  <c r="T16" i="26"/>
  <c r="S16" i="26"/>
  <c r="Z15" i="26"/>
  <c r="Y15" i="26"/>
  <c r="X15" i="26"/>
  <c r="W15" i="26"/>
  <c r="V15" i="26"/>
  <c r="U15" i="26"/>
  <c r="T15" i="26"/>
  <c r="S15" i="26"/>
  <c r="Z13" i="26"/>
  <c r="Y13" i="26"/>
  <c r="X13" i="26"/>
  <c r="W13" i="26"/>
  <c r="V13" i="26"/>
  <c r="U13" i="26"/>
  <c r="T13" i="26"/>
  <c r="S13" i="26"/>
  <c r="Z12" i="26"/>
  <c r="Y12" i="26"/>
  <c r="X12" i="26"/>
  <c r="W12" i="26"/>
  <c r="V12" i="26"/>
  <c r="U12" i="26"/>
  <c r="T12" i="26"/>
  <c r="S12" i="26"/>
  <c r="Z10" i="26"/>
  <c r="Y10" i="26"/>
  <c r="X10" i="26"/>
  <c r="W10" i="26"/>
  <c r="V10" i="26"/>
  <c r="U10" i="26"/>
  <c r="T10" i="26"/>
  <c r="S10" i="26"/>
  <c r="Z9" i="26"/>
  <c r="Y9" i="26"/>
  <c r="X9" i="26"/>
  <c r="W9" i="26"/>
  <c r="V9" i="26"/>
  <c r="U9" i="26"/>
  <c r="T9" i="26"/>
  <c r="S9" i="26"/>
  <c r="Z8" i="26"/>
  <c r="Y8" i="26"/>
  <c r="X8" i="26"/>
  <c r="W8" i="26"/>
  <c r="V8" i="26"/>
  <c r="U8" i="26"/>
  <c r="T8" i="26"/>
  <c r="S8" i="26"/>
  <c r="Z7" i="26"/>
  <c r="Y7" i="26"/>
  <c r="X7" i="26"/>
  <c r="W7" i="26"/>
  <c r="V7" i="26"/>
  <c r="U7" i="26"/>
  <c r="T7" i="26"/>
  <c r="S7" i="26"/>
  <c r="Z6" i="26"/>
  <c r="Y6" i="26"/>
  <c r="X6" i="26"/>
  <c r="W6" i="26"/>
  <c r="V6" i="26"/>
  <c r="U6" i="26"/>
  <c r="T6" i="26"/>
  <c r="S6" i="26"/>
  <c r="Z4" i="26"/>
  <c r="Y4" i="26"/>
  <c r="X4" i="26"/>
  <c r="W4" i="26"/>
  <c r="V4" i="26"/>
  <c r="U4" i="26"/>
  <c r="T4" i="26"/>
  <c r="S4" i="26"/>
  <c r="R4" i="26"/>
  <c r="Z226" i="26"/>
  <c r="AM226" i="26" s="1"/>
  <c r="AZ226" i="26" s="1"/>
  <c r="BM226" i="26" s="1"/>
  <c r="Y226" i="26"/>
  <c r="AL226" i="26" s="1"/>
  <c r="AY226" i="26" s="1"/>
  <c r="BL226" i="26" s="1"/>
  <c r="X226" i="26"/>
  <c r="AK226" i="26" s="1"/>
  <c r="AX226" i="26" s="1"/>
  <c r="BK226" i="26" s="1"/>
  <c r="W226" i="26"/>
  <c r="AJ226" i="26" s="1"/>
  <c r="AW226" i="26" s="1"/>
  <c r="BJ226" i="26" s="1"/>
  <c r="V226" i="26"/>
  <c r="AI226" i="26" s="1"/>
  <c r="AV226" i="26" s="1"/>
  <c r="BI226" i="26" s="1"/>
  <c r="U226" i="26"/>
  <c r="AH226" i="26" s="1"/>
  <c r="AU226" i="26" s="1"/>
  <c r="BH226" i="26" s="1"/>
  <c r="T226" i="26"/>
  <c r="AG226" i="26" s="1"/>
  <c r="AT226" i="26" s="1"/>
  <c r="BG226" i="26" s="1"/>
  <c r="S226" i="26"/>
  <c r="AF226" i="26" s="1"/>
  <c r="AS226" i="26" s="1"/>
  <c r="BF226" i="26" s="1"/>
  <c r="Z152" i="26"/>
  <c r="AM152" i="26" s="1"/>
  <c r="AZ152" i="26" s="1"/>
  <c r="BM152" i="26" s="1"/>
  <c r="Y152" i="26"/>
  <c r="AL152" i="26" s="1"/>
  <c r="AY152" i="26" s="1"/>
  <c r="BL152" i="26" s="1"/>
  <c r="X152" i="26"/>
  <c r="AK152" i="26" s="1"/>
  <c r="AX152" i="26" s="1"/>
  <c r="BK152" i="26" s="1"/>
  <c r="W152" i="26"/>
  <c r="AJ152" i="26" s="1"/>
  <c r="AW152" i="26" s="1"/>
  <c r="BJ152" i="26" s="1"/>
  <c r="V152" i="26"/>
  <c r="AI152" i="26" s="1"/>
  <c r="AV152" i="26" s="1"/>
  <c r="BI152" i="26" s="1"/>
  <c r="U152" i="26"/>
  <c r="AH152" i="26" s="1"/>
  <c r="AU152" i="26" s="1"/>
  <c r="BH152" i="26" s="1"/>
  <c r="T152" i="26"/>
  <c r="AG152" i="26" s="1"/>
  <c r="AT152" i="26" s="1"/>
  <c r="BG152" i="26" s="1"/>
  <c r="S152" i="26"/>
  <c r="AF152" i="26" s="1"/>
  <c r="AS152" i="26" s="1"/>
  <c r="BF152" i="26" s="1"/>
  <c r="Z79" i="26"/>
  <c r="AM79" i="26" s="1"/>
  <c r="AZ79" i="26" s="1"/>
  <c r="BM79" i="26" s="1"/>
  <c r="Y79" i="26"/>
  <c r="AL79" i="26" s="1"/>
  <c r="AY79" i="26" s="1"/>
  <c r="BL79" i="26" s="1"/>
  <c r="X79" i="26"/>
  <c r="AK79" i="26" s="1"/>
  <c r="AX79" i="26" s="1"/>
  <c r="BK79" i="26" s="1"/>
  <c r="W79" i="26"/>
  <c r="AJ79" i="26" s="1"/>
  <c r="AW79" i="26" s="1"/>
  <c r="BJ79" i="26" s="1"/>
  <c r="V79" i="26"/>
  <c r="AI79" i="26" s="1"/>
  <c r="AV79" i="26" s="1"/>
  <c r="BI79" i="26" s="1"/>
  <c r="U79" i="26"/>
  <c r="AH79" i="26" s="1"/>
  <c r="AU79" i="26" s="1"/>
  <c r="BH79" i="26" s="1"/>
  <c r="T79" i="26"/>
  <c r="AG79" i="26" s="1"/>
  <c r="AT79" i="26" s="1"/>
  <c r="BG79" i="26" s="1"/>
  <c r="S79" i="26"/>
  <c r="AF79" i="26" s="1"/>
  <c r="AS79" i="26" s="1"/>
  <c r="BF79" i="26" s="1"/>
  <c r="Z3" i="26"/>
  <c r="AM3" i="26" s="1"/>
  <c r="Y3" i="26"/>
  <c r="AL3" i="26" s="1"/>
  <c r="X3" i="26"/>
  <c r="AK3" i="26" s="1"/>
  <c r="W3" i="26"/>
  <c r="AJ3" i="26" s="1"/>
  <c r="V3" i="26"/>
  <c r="AI3" i="26" s="1"/>
  <c r="U3" i="26"/>
  <c r="AH3" i="26" s="1"/>
  <c r="T3" i="26"/>
  <c r="AG3" i="26" s="1"/>
  <c r="S3" i="26"/>
  <c r="AF3" i="26" s="1"/>
  <c r="R66" i="26"/>
  <c r="R65" i="26"/>
  <c r="R64" i="26"/>
  <c r="R63" i="26"/>
  <c r="R61" i="26"/>
  <c r="R60" i="26"/>
  <c r="R58" i="26"/>
  <c r="R57" i="26"/>
  <c r="R56" i="26"/>
  <c r="R55" i="26"/>
  <c r="R54" i="26"/>
  <c r="R52" i="26"/>
  <c r="R51" i="26"/>
  <c r="R50" i="26"/>
  <c r="R49" i="26"/>
  <c r="R48" i="26"/>
  <c r="R46" i="26"/>
  <c r="R45" i="26"/>
  <c r="R44" i="26"/>
  <c r="R43" i="26"/>
  <c r="R42" i="26"/>
  <c r="R41" i="26"/>
  <c r="R40" i="26"/>
  <c r="R39" i="26"/>
  <c r="R37" i="26"/>
  <c r="R36" i="26"/>
  <c r="R35" i="26"/>
  <c r="R34" i="26"/>
  <c r="R33" i="26"/>
  <c r="R32" i="26"/>
  <c r="R31" i="26"/>
  <c r="R30" i="26"/>
  <c r="R28" i="26"/>
  <c r="R27" i="26"/>
  <c r="R26" i="26"/>
  <c r="R25" i="26"/>
  <c r="R23" i="26"/>
  <c r="R22" i="26"/>
  <c r="R21" i="26"/>
  <c r="R20" i="26"/>
  <c r="R18" i="26"/>
  <c r="R17" i="26"/>
  <c r="R16" i="26"/>
  <c r="R15" i="26"/>
  <c r="R13" i="26"/>
  <c r="R12" i="26"/>
  <c r="R10" i="26"/>
  <c r="R9" i="26"/>
  <c r="R8" i="26"/>
  <c r="R7" i="26"/>
  <c r="R6" i="26"/>
  <c r="M66" i="26"/>
  <c r="L66" i="26"/>
  <c r="K66" i="26"/>
  <c r="J66" i="26"/>
  <c r="I66" i="26"/>
  <c r="H66" i="26"/>
  <c r="G66" i="26"/>
  <c r="F66" i="26"/>
  <c r="M65" i="26"/>
  <c r="L65" i="26"/>
  <c r="K65" i="26"/>
  <c r="J65" i="26"/>
  <c r="I65" i="26"/>
  <c r="H65" i="26"/>
  <c r="G65" i="26"/>
  <c r="F65" i="26"/>
  <c r="M64" i="26"/>
  <c r="L64" i="26"/>
  <c r="K64" i="26"/>
  <c r="J64" i="26"/>
  <c r="I64" i="26"/>
  <c r="H64" i="26"/>
  <c r="G64" i="26"/>
  <c r="F64" i="26"/>
  <c r="M63" i="26"/>
  <c r="L63" i="26"/>
  <c r="K63" i="26"/>
  <c r="J63" i="26"/>
  <c r="I63" i="26"/>
  <c r="H63" i="26"/>
  <c r="G63" i="26"/>
  <c r="F63" i="26"/>
  <c r="M61" i="26"/>
  <c r="L61" i="26"/>
  <c r="K61" i="26"/>
  <c r="J61" i="26"/>
  <c r="I61" i="26"/>
  <c r="H61" i="26"/>
  <c r="G61" i="26"/>
  <c r="F61" i="26"/>
  <c r="M60" i="26"/>
  <c r="L60" i="26"/>
  <c r="K60" i="26"/>
  <c r="J60" i="26"/>
  <c r="I60" i="26"/>
  <c r="H60" i="26"/>
  <c r="G60" i="26"/>
  <c r="F60" i="26"/>
  <c r="M58" i="26"/>
  <c r="L58" i="26"/>
  <c r="K58" i="26"/>
  <c r="J58" i="26"/>
  <c r="I58" i="26"/>
  <c r="H58" i="26"/>
  <c r="G58" i="26"/>
  <c r="F58" i="26"/>
  <c r="M57" i="26"/>
  <c r="L57" i="26"/>
  <c r="K57" i="26"/>
  <c r="J57" i="26"/>
  <c r="I57" i="26"/>
  <c r="H57" i="26"/>
  <c r="G57" i="26"/>
  <c r="F57" i="26"/>
  <c r="M56" i="26"/>
  <c r="L56" i="26"/>
  <c r="K56" i="26"/>
  <c r="J56" i="26"/>
  <c r="I56" i="26"/>
  <c r="H56" i="26"/>
  <c r="G56" i="26"/>
  <c r="F56" i="26"/>
  <c r="M55" i="26"/>
  <c r="L55" i="26"/>
  <c r="K55" i="26"/>
  <c r="J55" i="26"/>
  <c r="I55" i="26"/>
  <c r="H55" i="26"/>
  <c r="G55" i="26"/>
  <c r="F55" i="26"/>
  <c r="M54" i="26"/>
  <c r="L54" i="26"/>
  <c r="K54" i="26"/>
  <c r="J54" i="26"/>
  <c r="I54" i="26"/>
  <c r="H54" i="26"/>
  <c r="G54" i="26"/>
  <c r="F54" i="26"/>
  <c r="M52" i="26"/>
  <c r="L52" i="26"/>
  <c r="K52" i="26"/>
  <c r="J52" i="26"/>
  <c r="I52" i="26"/>
  <c r="H52" i="26"/>
  <c r="G52" i="26"/>
  <c r="F52" i="26"/>
  <c r="M51" i="26"/>
  <c r="L51" i="26"/>
  <c r="K51" i="26"/>
  <c r="J51" i="26"/>
  <c r="I51" i="26"/>
  <c r="H51" i="26"/>
  <c r="G51" i="26"/>
  <c r="F51" i="26"/>
  <c r="M50" i="26"/>
  <c r="L50" i="26"/>
  <c r="K50" i="26"/>
  <c r="J50" i="26"/>
  <c r="I50" i="26"/>
  <c r="H50" i="26"/>
  <c r="G50" i="26"/>
  <c r="F50" i="26"/>
  <c r="M49" i="26"/>
  <c r="L49" i="26"/>
  <c r="K49" i="26"/>
  <c r="J49" i="26"/>
  <c r="I49" i="26"/>
  <c r="H49" i="26"/>
  <c r="G49" i="26"/>
  <c r="F49" i="26"/>
  <c r="M48" i="26"/>
  <c r="L48" i="26"/>
  <c r="K48" i="26"/>
  <c r="J48" i="26"/>
  <c r="I48" i="26"/>
  <c r="H48" i="26"/>
  <c r="G48" i="26"/>
  <c r="F48" i="26"/>
  <c r="M46" i="26"/>
  <c r="L46" i="26"/>
  <c r="K46" i="26"/>
  <c r="J46" i="26"/>
  <c r="I46" i="26"/>
  <c r="H46" i="26"/>
  <c r="G46" i="26"/>
  <c r="F46" i="26"/>
  <c r="M45" i="26"/>
  <c r="L45" i="26"/>
  <c r="K45" i="26"/>
  <c r="J45" i="26"/>
  <c r="I45" i="26"/>
  <c r="H45" i="26"/>
  <c r="G45" i="26"/>
  <c r="F45" i="26"/>
  <c r="M44" i="26"/>
  <c r="L44" i="26"/>
  <c r="K44" i="26"/>
  <c r="J44" i="26"/>
  <c r="I44" i="26"/>
  <c r="H44" i="26"/>
  <c r="G44" i="26"/>
  <c r="F44" i="26"/>
  <c r="M43" i="26"/>
  <c r="L43" i="26"/>
  <c r="K43" i="26"/>
  <c r="J43" i="26"/>
  <c r="I43" i="26"/>
  <c r="H43" i="26"/>
  <c r="G43" i="26"/>
  <c r="F43" i="26"/>
  <c r="M42" i="26"/>
  <c r="L42" i="26"/>
  <c r="K42" i="26"/>
  <c r="J42" i="26"/>
  <c r="I42" i="26"/>
  <c r="H42" i="26"/>
  <c r="G42" i="26"/>
  <c r="F42" i="26"/>
  <c r="M41" i="26"/>
  <c r="L41" i="26"/>
  <c r="K41" i="26"/>
  <c r="J41" i="26"/>
  <c r="I41" i="26"/>
  <c r="H41" i="26"/>
  <c r="G41" i="26"/>
  <c r="F41" i="26"/>
  <c r="M40" i="26"/>
  <c r="L40" i="26"/>
  <c r="K40" i="26"/>
  <c r="J40" i="26"/>
  <c r="I40" i="26"/>
  <c r="H40" i="26"/>
  <c r="G40" i="26"/>
  <c r="F40" i="26"/>
  <c r="M39" i="26"/>
  <c r="L39" i="26"/>
  <c r="K39" i="26"/>
  <c r="J39" i="26"/>
  <c r="I39" i="26"/>
  <c r="H39" i="26"/>
  <c r="G39" i="26"/>
  <c r="F39" i="26"/>
  <c r="M37" i="26"/>
  <c r="L37" i="26"/>
  <c r="K37" i="26"/>
  <c r="J37" i="26"/>
  <c r="I37" i="26"/>
  <c r="H37" i="26"/>
  <c r="G37" i="26"/>
  <c r="F37" i="26"/>
  <c r="M36" i="26"/>
  <c r="L36" i="26"/>
  <c r="K36" i="26"/>
  <c r="J36" i="26"/>
  <c r="I36" i="26"/>
  <c r="H36" i="26"/>
  <c r="G36" i="26"/>
  <c r="F36" i="26"/>
  <c r="M35" i="26"/>
  <c r="L35" i="26"/>
  <c r="K35" i="26"/>
  <c r="J35" i="26"/>
  <c r="I35" i="26"/>
  <c r="H35" i="26"/>
  <c r="G35" i="26"/>
  <c r="F35" i="26"/>
  <c r="M34" i="26"/>
  <c r="L34" i="26"/>
  <c r="K34" i="26"/>
  <c r="J34" i="26"/>
  <c r="I34" i="26"/>
  <c r="H34" i="26"/>
  <c r="G34" i="26"/>
  <c r="F34" i="26"/>
  <c r="M33" i="26"/>
  <c r="L33" i="26"/>
  <c r="K33" i="26"/>
  <c r="J33" i="26"/>
  <c r="I33" i="26"/>
  <c r="H33" i="26"/>
  <c r="G33" i="26"/>
  <c r="F33" i="26"/>
  <c r="M32" i="26"/>
  <c r="L32" i="26"/>
  <c r="K32" i="26"/>
  <c r="J32" i="26"/>
  <c r="I32" i="26"/>
  <c r="H32" i="26"/>
  <c r="G32" i="26"/>
  <c r="F32" i="26"/>
  <c r="M31" i="26"/>
  <c r="L31" i="26"/>
  <c r="K31" i="26"/>
  <c r="J31" i="26"/>
  <c r="I31" i="26"/>
  <c r="H31" i="26"/>
  <c r="G31" i="26"/>
  <c r="F31" i="26"/>
  <c r="M30" i="26"/>
  <c r="L30" i="26"/>
  <c r="K30" i="26"/>
  <c r="J30" i="26"/>
  <c r="I30" i="26"/>
  <c r="H30" i="26"/>
  <c r="G30" i="26"/>
  <c r="F30" i="26"/>
  <c r="M28" i="26"/>
  <c r="L28" i="26"/>
  <c r="K28" i="26"/>
  <c r="J28" i="26"/>
  <c r="I28" i="26"/>
  <c r="H28" i="26"/>
  <c r="G28" i="26"/>
  <c r="F28" i="26"/>
  <c r="M27" i="26"/>
  <c r="L27" i="26"/>
  <c r="K27" i="26"/>
  <c r="J27" i="26"/>
  <c r="I27" i="26"/>
  <c r="H27" i="26"/>
  <c r="G27" i="26"/>
  <c r="F27" i="26"/>
  <c r="M26" i="26"/>
  <c r="L26" i="26"/>
  <c r="K26" i="26"/>
  <c r="J26" i="26"/>
  <c r="I26" i="26"/>
  <c r="H26" i="26"/>
  <c r="G26" i="26"/>
  <c r="F26" i="26"/>
  <c r="M25" i="26"/>
  <c r="L25" i="26"/>
  <c r="K25" i="26"/>
  <c r="J25" i="26"/>
  <c r="I25" i="26"/>
  <c r="H25" i="26"/>
  <c r="G25" i="26"/>
  <c r="F25" i="26"/>
  <c r="M23" i="26"/>
  <c r="L23" i="26"/>
  <c r="K23" i="26"/>
  <c r="J23" i="26"/>
  <c r="I23" i="26"/>
  <c r="H23" i="26"/>
  <c r="G23" i="26"/>
  <c r="F23" i="26"/>
  <c r="M22" i="26"/>
  <c r="L22" i="26"/>
  <c r="K22" i="26"/>
  <c r="J22" i="26"/>
  <c r="I22" i="26"/>
  <c r="H22" i="26"/>
  <c r="G22" i="26"/>
  <c r="F22" i="26"/>
  <c r="M21" i="26"/>
  <c r="L21" i="26"/>
  <c r="K21" i="26"/>
  <c r="J21" i="26"/>
  <c r="I21" i="26"/>
  <c r="H21" i="26"/>
  <c r="G21" i="26"/>
  <c r="F21" i="26"/>
  <c r="M20" i="26"/>
  <c r="L20" i="26"/>
  <c r="K20" i="26"/>
  <c r="J20" i="26"/>
  <c r="I20" i="26"/>
  <c r="H20" i="26"/>
  <c r="G20" i="26"/>
  <c r="F20" i="26"/>
  <c r="M18" i="26"/>
  <c r="L18" i="26"/>
  <c r="K18" i="26"/>
  <c r="J18" i="26"/>
  <c r="I18" i="26"/>
  <c r="H18" i="26"/>
  <c r="G18" i="26"/>
  <c r="F18" i="26"/>
  <c r="M17" i="26"/>
  <c r="L17" i="26"/>
  <c r="K17" i="26"/>
  <c r="J17" i="26"/>
  <c r="I17" i="26"/>
  <c r="H17" i="26"/>
  <c r="G17" i="26"/>
  <c r="F17" i="26"/>
  <c r="M16" i="26"/>
  <c r="L16" i="26"/>
  <c r="K16" i="26"/>
  <c r="J16" i="26"/>
  <c r="I16" i="26"/>
  <c r="H16" i="26"/>
  <c r="G16" i="26"/>
  <c r="F16" i="26"/>
  <c r="M15" i="26"/>
  <c r="L15" i="26"/>
  <c r="K15" i="26"/>
  <c r="J15" i="26"/>
  <c r="I15" i="26"/>
  <c r="H15" i="26"/>
  <c r="G15" i="26"/>
  <c r="F15" i="26"/>
  <c r="M13" i="26"/>
  <c r="L13" i="26"/>
  <c r="K13" i="26"/>
  <c r="J13" i="26"/>
  <c r="I13" i="26"/>
  <c r="H13" i="26"/>
  <c r="G13" i="26"/>
  <c r="F13" i="26"/>
  <c r="M12" i="26"/>
  <c r="L12" i="26"/>
  <c r="K12" i="26"/>
  <c r="J12" i="26"/>
  <c r="I12" i="26"/>
  <c r="H12" i="26"/>
  <c r="G12" i="26"/>
  <c r="F12" i="26"/>
  <c r="M10" i="26"/>
  <c r="L10" i="26"/>
  <c r="K10" i="26"/>
  <c r="J10" i="26"/>
  <c r="I10" i="26"/>
  <c r="H10" i="26"/>
  <c r="G10" i="26"/>
  <c r="F10" i="26"/>
  <c r="M9" i="26"/>
  <c r="L9" i="26"/>
  <c r="K9" i="26"/>
  <c r="J9" i="26"/>
  <c r="I9" i="26"/>
  <c r="H9" i="26"/>
  <c r="G9" i="26"/>
  <c r="F9" i="26"/>
  <c r="M8" i="26"/>
  <c r="L8" i="26"/>
  <c r="K8" i="26"/>
  <c r="J8" i="26"/>
  <c r="I8" i="26"/>
  <c r="H8" i="26"/>
  <c r="G8" i="26"/>
  <c r="F8" i="26"/>
  <c r="M7" i="26"/>
  <c r="L7" i="26"/>
  <c r="K7" i="26"/>
  <c r="J7" i="26"/>
  <c r="I7" i="26"/>
  <c r="H7" i="26"/>
  <c r="G7" i="26"/>
  <c r="F7" i="26"/>
  <c r="M6" i="26"/>
  <c r="L6" i="26"/>
  <c r="K6" i="26"/>
  <c r="J6" i="26"/>
  <c r="I6" i="26"/>
  <c r="H6" i="26"/>
  <c r="G6" i="26"/>
  <c r="F6" i="26"/>
  <c r="M4" i="26"/>
  <c r="L4" i="26"/>
  <c r="K4" i="26"/>
  <c r="J4" i="26"/>
  <c r="I4" i="26"/>
  <c r="H4" i="26"/>
  <c r="G4" i="26"/>
  <c r="F4" i="26"/>
  <c r="E66" i="26"/>
  <c r="D66" i="26"/>
  <c r="E65" i="26"/>
  <c r="D65" i="26"/>
  <c r="E64" i="26"/>
  <c r="D64" i="26"/>
  <c r="E63" i="26"/>
  <c r="D63" i="26"/>
  <c r="D62" i="26"/>
  <c r="E61" i="26"/>
  <c r="D61" i="26"/>
  <c r="E60" i="26"/>
  <c r="D60" i="26"/>
  <c r="D59" i="26"/>
  <c r="E58" i="26"/>
  <c r="D58" i="26"/>
  <c r="E57" i="26"/>
  <c r="D57" i="26"/>
  <c r="E56" i="26"/>
  <c r="D56" i="26"/>
  <c r="E55" i="26"/>
  <c r="D55" i="26"/>
  <c r="E54" i="26"/>
  <c r="D54" i="26"/>
  <c r="D53" i="26"/>
  <c r="E52" i="26"/>
  <c r="D52" i="26"/>
  <c r="E51" i="26"/>
  <c r="D51" i="26"/>
  <c r="E50" i="26"/>
  <c r="D50" i="26"/>
  <c r="E49" i="26"/>
  <c r="D49" i="26"/>
  <c r="E48" i="26"/>
  <c r="D48" i="26"/>
  <c r="D47" i="26"/>
  <c r="E46" i="26"/>
  <c r="D46" i="26"/>
  <c r="E45" i="26"/>
  <c r="D45" i="26"/>
  <c r="E44" i="26"/>
  <c r="D44" i="26"/>
  <c r="E43" i="26"/>
  <c r="D43" i="26"/>
  <c r="E42" i="26"/>
  <c r="D42" i="26"/>
  <c r="E41" i="26"/>
  <c r="D41" i="26"/>
  <c r="E40" i="26"/>
  <c r="D40" i="26"/>
  <c r="E39" i="26"/>
  <c r="D39" i="26"/>
  <c r="D38" i="26"/>
  <c r="E37" i="26"/>
  <c r="D37" i="26"/>
  <c r="E36" i="26"/>
  <c r="D36" i="26"/>
  <c r="E35" i="26"/>
  <c r="D35" i="26"/>
  <c r="E34" i="26"/>
  <c r="D34" i="26"/>
  <c r="E33" i="26"/>
  <c r="D33" i="26"/>
  <c r="E32" i="26"/>
  <c r="D32" i="26"/>
  <c r="E31" i="26"/>
  <c r="D31" i="26"/>
  <c r="E30" i="26"/>
  <c r="D30" i="26"/>
  <c r="D29" i="26"/>
  <c r="E28" i="26"/>
  <c r="D28" i="26"/>
  <c r="E27" i="26"/>
  <c r="D27" i="26"/>
  <c r="E26" i="26"/>
  <c r="D26" i="26"/>
  <c r="E25" i="26"/>
  <c r="D25" i="26"/>
  <c r="D24" i="26"/>
  <c r="E23" i="26"/>
  <c r="D23" i="26"/>
  <c r="E22" i="26"/>
  <c r="D22" i="26"/>
  <c r="E21" i="26"/>
  <c r="D21" i="26"/>
  <c r="E20" i="26"/>
  <c r="D20" i="26"/>
  <c r="D19" i="26"/>
  <c r="E18" i="26"/>
  <c r="D18" i="26"/>
  <c r="E17" i="26"/>
  <c r="D17" i="26"/>
  <c r="E16" i="26"/>
  <c r="D16" i="26"/>
  <c r="E15" i="26"/>
  <c r="D15" i="26"/>
  <c r="D14" i="26"/>
  <c r="E13" i="26"/>
  <c r="D13" i="26"/>
  <c r="E12" i="26"/>
  <c r="D12" i="26"/>
  <c r="D11" i="26"/>
  <c r="E10" i="26"/>
  <c r="D10" i="26"/>
  <c r="E9" i="26"/>
  <c r="D9" i="26"/>
  <c r="E8" i="26"/>
  <c r="D8" i="26"/>
  <c r="E7" i="26"/>
  <c r="D7" i="26"/>
  <c r="E6" i="26"/>
  <c r="D6" i="26"/>
  <c r="D5" i="26"/>
  <c r="D4" i="26"/>
  <c r="E4" i="26"/>
  <c r="C851" i="14"/>
  <c r="C852" i="14"/>
  <c r="C850" i="14"/>
  <c r="C849" i="14"/>
  <c r="C848" i="14"/>
  <c r="C847" i="14"/>
  <c r="C846" i="14"/>
  <c r="C845" i="14"/>
  <c r="C844" i="14"/>
  <c r="C823" i="14"/>
  <c r="C824" i="14"/>
  <c r="C822" i="14"/>
  <c r="C821" i="14"/>
  <c r="C820" i="14"/>
  <c r="C819" i="14"/>
  <c r="C818" i="14"/>
  <c r="C817" i="14"/>
  <c r="C816" i="14"/>
  <c r="C795" i="14"/>
  <c r="C796" i="14"/>
  <c r="C794" i="14"/>
  <c r="C793" i="14"/>
  <c r="C792" i="14"/>
  <c r="C791" i="14"/>
  <c r="C790" i="14"/>
  <c r="C789" i="14"/>
  <c r="C788" i="14"/>
  <c r="C767" i="14"/>
  <c r="C768" i="14"/>
  <c r="C766" i="14"/>
  <c r="C765" i="14"/>
  <c r="C764" i="14"/>
  <c r="C763" i="14"/>
  <c r="C762" i="14"/>
  <c r="C761" i="14"/>
  <c r="C760" i="14"/>
  <c r="C739" i="14"/>
  <c r="C740" i="14"/>
  <c r="C738" i="14"/>
  <c r="C737" i="14"/>
  <c r="C736" i="14"/>
  <c r="C735" i="14"/>
  <c r="C734" i="14"/>
  <c r="C733" i="14"/>
  <c r="C732" i="14"/>
  <c r="C711" i="14"/>
  <c r="C712" i="14"/>
  <c r="C710" i="14"/>
  <c r="C709" i="14"/>
  <c r="C708" i="14"/>
  <c r="C707" i="14"/>
  <c r="C706" i="14"/>
  <c r="C705" i="14"/>
  <c r="C704" i="14"/>
  <c r="L851" i="14"/>
  <c r="K851" i="14"/>
  <c r="J851" i="14"/>
  <c r="I851" i="14"/>
  <c r="H851" i="14"/>
  <c r="G851" i="14"/>
  <c r="F851" i="14"/>
  <c r="E851" i="14"/>
  <c r="D851" i="14"/>
  <c r="L852" i="14"/>
  <c r="K852" i="14"/>
  <c r="J852" i="14"/>
  <c r="I852" i="14"/>
  <c r="H852" i="14"/>
  <c r="G852" i="14"/>
  <c r="F852" i="14"/>
  <c r="E852" i="14"/>
  <c r="L850" i="14"/>
  <c r="K850" i="14"/>
  <c r="J850" i="14"/>
  <c r="I850" i="14"/>
  <c r="H850" i="14"/>
  <c r="G850" i="14"/>
  <c r="F850" i="14"/>
  <c r="E850" i="14"/>
  <c r="L849" i="14"/>
  <c r="K849" i="14"/>
  <c r="J849" i="14"/>
  <c r="I849" i="14"/>
  <c r="H849" i="14"/>
  <c r="G849" i="14"/>
  <c r="F849" i="14"/>
  <c r="E849" i="14"/>
  <c r="L848" i="14"/>
  <c r="K848" i="14"/>
  <c r="J848" i="14"/>
  <c r="I848" i="14"/>
  <c r="H848" i="14"/>
  <c r="G848" i="14"/>
  <c r="F848" i="14"/>
  <c r="E848" i="14"/>
  <c r="L847" i="14"/>
  <c r="K847" i="14"/>
  <c r="J847" i="14"/>
  <c r="I847" i="14"/>
  <c r="H847" i="14"/>
  <c r="G847" i="14"/>
  <c r="F847" i="14"/>
  <c r="E847" i="14"/>
  <c r="L846" i="14"/>
  <c r="K846" i="14"/>
  <c r="J846" i="14"/>
  <c r="I846" i="14"/>
  <c r="H846" i="14"/>
  <c r="G846" i="14"/>
  <c r="F846" i="14"/>
  <c r="E846" i="14"/>
  <c r="L845" i="14"/>
  <c r="K845" i="14"/>
  <c r="J845" i="14"/>
  <c r="I845" i="14"/>
  <c r="H845" i="14"/>
  <c r="G845" i="14"/>
  <c r="F845" i="14"/>
  <c r="E845" i="14"/>
  <c r="L844" i="14"/>
  <c r="K844" i="14"/>
  <c r="J844" i="14"/>
  <c r="I844" i="14"/>
  <c r="H844" i="14"/>
  <c r="G844" i="14"/>
  <c r="F844" i="14"/>
  <c r="E844" i="14"/>
  <c r="L823" i="14"/>
  <c r="K823" i="14"/>
  <c r="J823" i="14"/>
  <c r="I823" i="14"/>
  <c r="H823" i="14"/>
  <c r="G823" i="14"/>
  <c r="F823" i="14"/>
  <c r="E823" i="14"/>
  <c r="L824" i="14"/>
  <c r="K824" i="14"/>
  <c r="J824" i="14"/>
  <c r="I824" i="14"/>
  <c r="H824" i="14"/>
  <c r="G824" i="14"/>
  <c r="F824" i="14"/>
  <c r="E824" i="14"/>
  <c r="L822" i="14"/>
  <c r="K822" i="14"/>
  <c r="J822" i="14"/>
  <c r="I822" i="14"/>
  <c r="H822" i="14"/>
  <c r="G822" i="14"/>
  <c r="F822" i="14"/>
  <c r="E822" i="14"/>
  <c r="L821" i="14"/>
  <c r="K821" i="14"/>
  <c r="J821" i="14"/>
  <c r="I821" i="14"/>
  <c r="H821" i="14"/>
  <c r="G821" i="14"/>
  <c r="F821" i="14"/>
  <c r="E821" i="14"/>
  <c r="L820" i="14"/>
  <c r="K820" i="14"/>
  <c r="J820" i="14"/>
  <c r="I820" i="14"/>
  <c r="H820" i="14"/>
  <c r="G820" i="14"/>
  <c r="F820" i="14"/>
  <c r="E820" i="14"/>
  <c r="L819" i="14"/>
  <c r="K819" i="14"/>
  <c r="J819" i="14"/>
  <c r="I819" i="14"/>
  <c r="H819" i="14"/>
  <c r="G819" i="14"/>
  <c r="F819" i="14"/>
  <c r="E819" i="14"/>
  <c r="L818" i="14"/>
  <c r="K818" i="14"/>
  <c r="J818" i="14"/>
  <c r="I818" i="14"/>
  <c r="H818" i="14"/>
  <c r="G818" i="14"/>
  <c r="F818" i="14"/>
  <c r="E818" i="14"/>
  <c r="L817" i="14"/>
  <c r="K817" i="14"/>
  <c r="J817" i="14"/>
  <c r="I817" i="14"/>
  <c r="H817" i="14"/>
  <c r="G817" i="14"/>
  <c r="F817" i="14"/>
  <c r="E817" i="14"/>
  <c r="L816" i="14"/>
  <c r="K816" i="14"/>
  <c r="J816" i="14"/>
  <c r="I816" i="14"/>
  <c r="H816" i="14"/>
  <c r="G816" i="14"/>
  <c r="F816" i="14"/>
  <c r="E816" i="14"/>
  <c r="L795" i="14"/>
  <c r="K795" i="14"/>
  <c r="J795" i="14"/>
  <c r="I795" i="14"/>
  <c r="H795" i="14"/>
  <c r="G795" i="14"/>
  <c r="F795" i="14"/>
  <c r="E795" i="14"/>
  <c r="L796" i="14"/>
  <c r="K796" i="14"/>
  <c r="J796" i="14"/>
  <c r="I796" i="14"/>
  <c r="H796" i="14"/>
  <c r="G796" i="14"/>
  <c r="F796" i="14"/>
  <c r="E796" i="14"/>
  <c r="L794" i="14"/>
  <c r="K794" i="14"/>
  <c r="J794" i="14"/>
  <c r="I794" i="14"/>
  <c r="H794" i="14"/>
  <c r="G794" i="14"/>
  <c r="F794" i="14"/>
  <c r="E794" i="14"/>
  <c r="L793" i="14"/>
  <c r="K793" i="14"/>
  <c r="J793" i="14"/>
  <c r="I793" i="14"/>
  <c r="H793" i="14"/>
  <c r="G793" i="14"/>
  <c r="F793" i="14"/>
  <c r="E793" i="14"/>
  <c r="L792" i="14"/>
  <c r="K792" i="14"/>
  <c r="J792" i="14"/>
  <c r="I792" i="14"/>
  <c r="H792" i="14"/>
  <c r="G792" i="14"/>
  <c r="F792" i="14"/>
  <c r="E792" i="14"/>
  <c r="L791" i="14"/>
  <c r="K791" i="14"/>
  <c r="J791" i="14"/>
  <c r="I791" i="14"/>
  <c r="H791" i="14"/>
  <c r="G791" i="14"/>
  <c r="F791" i="14"/>
  <c r="E791" i="14"/>
  <c r="L790" i="14"/>
  <c r="K790" i="14"/>
  <c r="J790" i="14"/>
  <c r="I790" i="14"/>
  <c r="H790" i="14"/>
  <c r="G790" i="14"/>
  <c r="F790" i="14"/>
  <c r="E790" i="14"/>
  <c r="L789" i="14"/>
  <c r="K789" i="14"/>
  <c r="J789" i="14"/>
  <c r="I789" i="14"/>
  <c r="H789" i="14"/>
  <c r="G789" i="14"/>
  <c r="F789" i="14"/>
  <c r="E789" i="14"/>
  <c r="L788" i="14"/>
  <c r="K788" i="14"/>
  <c r="J788" i="14"/>
  <c r="I788" i="14"/>
  <c r="H788" i="14"/>
  <c r="G788" i="14"/>
  <c r="F788" i="14"/>
  <c r="E788" i="14"/>
  <c r="L767" i="14"/>
  <c r="K767" i="14"/>
  <c r="J767" i="14"/>
  <c r="I767" i="14"/>
  <c r="H767" i="14"/>
  <c r="G767" i="14"/>
  <c r="F767" i="14"/>
  <c r="E767" i="14"/>
  <c r="L768" i="14"/>
  <c r="K768" i="14"/>
  <c r="J768" i="14"/>
  <c r="I768" i="14"/>
  <c r="H768" i="14"/>
  <c r="G768" i="14"/>
  <c r="F768" i="14"/>
  <c r="E768" i="14"/>
  <c r="L766" i="14"/>
  <c r="K766" i="14"/>
  <c r="J766" i="14"/>
  <c r="I766" i="14"/>
  <c r="H766" i="14"/>
  <c r="G766" i="14"/>
  <c r="F766" i="14"/>
  <c r="E766" i="14"/>
  <c r="L765" i="14"/>
  <c r="K765" i="14"/>
  <c r="J765" i="14"/>
  <c r="I765" i="14"/>
  <c r="H765" i="14"/>
  <c r="G765" i="14"/>
  <c r="F765" i="14"/>
  <c r="E765" i="14"/>
  <c r="L764" i="14"/>
  <c r="K764" i="14"/>
  <c r="J764" i="14"/>
  <c r="I764" i="14"/>
  <c r="H764" i="14"/>
  <c r="G764" i="14"/>
  <c r="F764" i="14"/>
  <c r="E764" i="14"/>
  <c r="L763" i="14"/>
  <c r="K763" i="14"/>
  <c r="J763" i="14"/>
  <c r="I763" i="14"/>
  <c r="H763" i="14"/>
  <c r="G763" i="14"/>
  <c r="F763" i="14"/>
  <c r="E763" i="14"/>
  <c r="L762" i="14"/>
  <c r="K762" i="14"/>
  <c r="J762" i="14"/>
  <c r="I762" i="14"/>
  <c r="H762" i="14"/>
  <c r="G762" i="14"/>
  <c r="F762" i="14"/>
  <c r="E762" i="14"/>
  <c r="L761" i="14"/>
  <c r="K761" i="14"/>
  <c r="J761" i="14"/>
  <c r="I761" i="14"/>
  <c r="H761" i="14"/>
  <c r="G761" i="14"/>
  <c r="F761" i="14"/>
  <c r="E761" i="14"/>
  <c r="L760" i="14"/>
  <c r="K760" i="14"/>
  <c r="J760" i="14"/>
  <c r="I760" i="14"/>
  <c r="H760" i="14"/>
  <c r="G760" i="14"/>
  <c r="F760" i="14"/>
  <c r="E760" i="14"/>
  <c r="L739" i="14"/>
  <c r="K739" i="14"/>
  <c r="J739" i="14"/>
  <c r="I739" i="14"/>
  <c r="H739" i="14"/>
  <c r="G739" i="14"/>
  <c r="F739" i="14"/>
  <c r="E739" i="14"/>
  <c r="L740" i="14"/>
  <c r="K740" i="14"/>
  <c r="J740" i="14"/>
  <c r="I740" i="14"/>
  <c r="H740" i="14"/>
  <c r="G740" i="14"/>
  <c r="F740" i="14"/>
  <c r="E740" i="14"/>
  <c r="L738" i="14"/>
  <c r="K738" i="14"/>
  <c r="J738" i="14"/>
  <c r="I738" i="14"/>
  <c r="H738" i="14"/>
  <c r="G738" i="14"/>
  <c r="F738" i="14"/>
  <c r="E738" i="14"/>
  <c r="L737" i="14"/>
  <c r="K737" i="14"/>
  <c r="J737" i="14"/>
  <c r="I737" i="14"/>
  <c r="H737" i="14"/>
  <c r="G737" i="14"/>
  <c r="F737" i="14"/>
  <c r="E737" i="14"/>
  <c r="L736" i="14"/>
  <c r="K736" i="14"/>
  <c r="J736" i="14"/>
  <c r="I736" i="14"/>
  <c r="H736" i="14"/>
  <c r="G736" i="14"/>
  <c r="F736" i="14"/>
  <c r="E736" i="14"/>
  <c r="L735" i="14"/>
  <c r="K735" i="14"/>
  <c r="J735" i="14"/>
  <c r="I735" i="14"/>
  <c r="H735" i="14"/>
  <c r="G735" i="14"/>
  <c r="F735" i="14"/>
  <c r="E735" i="14"/>
  <c r="L734" i="14"/>
  <c r="K734" i="14"/>
  <c r="J734" i="14"/>
  <c r="I734" i="14"/>
  <c r="H734" i="14"/>
  <c r="G734" i="14"/>
  <c r="F734" i="14"/>
  <c r="E734" i="14"/>
  <c r="L733" i="14"/>
  <c r="K733" i="14"/>
  <c r="J733" i="14"/>
  <c r="I733" i="14"/>
  <c r="H733" i="14"/>
  <c r="G733" i="14"/>
  <c r="F733" i="14"/>
  <c r="E733" i="14"/>
  <c r="L732" i="14"/>
  <c r="K732" i="14"/>
  <c r="J732" i="14"/>
  <c r="I732" i="14"/>
  <c r="H732" i="14"/>
  <c r="G732" i="14"/>
  <c r="F732" i="14"/>
  <c r="E732" i="14"/>
  <c r="L711" i="14"/>
  <c r="K711" i="14"/>
  <c r="J711" i="14"/>
  <c r="I711" i="14"/>
  <c r="H711" i="14"/>
  <c r="G711" i="14"/>
  <c r="F711" i="14"/>
  <c r="E711" i="14"/>
  <c r="L712" i="14"/>
  <c r="K712" i="14"/>
  <c r="J712" i="14"/>
  <c r="I712" i="14"/>
  <c r="H712" i="14"/>
  <c r="G712" i="14"/>
  <c r="F712" i="14"/>
  <c r="E712" i="14"/>
  <c r="L710" i="14"/>
  <c r="K710" i="14"/>
  <c r="J710" i="14"/>
  <c r="I710" i="14"/>
  <c r="H710" i="14"/>
  <c r="G710" i="14"/>
  <c r="F710" i="14"/>
  <c r="E710" i="14"/>
  <c r="L709" i="14"/>
  <c r="K709" i="14"/>
  <c r="J709" i="14"/>
  <c r="I709" i="14"/>
  <c r="H709" i="14"/>
  <c r="G709" i="14"/>
  <c r="F709" i="14"/>
  <c r="E709" i="14"/>
  <c r="L708" i="14"/>
  <c r="K708" i="14"/>
  <c r="J708" i="14"/>
  <c r="I708" i="14"/>
  <c r="H708" i="14"/>
  <c r="G708" i="14"/>
  <c r="F708" i="14"/>
  <c r="E708" i="14"/>
  <c r="L707" i="14"/>
  <c r="K707" i="14"/>
  <c r="J707" i="14"/>
  <c r="I707" i="14"/>
  <c r="H707" i="14"/>
  <c r="G707" i="14"/>
  <c r="F707" i="14"/>
  <c r="E707" i="14"/>
  <c r="L706" i="14"/>
  <c r="K706" i="14"/>
  <c r="J706" i="14"/>
  <c r="I706" i="14"/>
  <c r="H706" i="14"/>
  <c r="G706" i="14"/>
  <c r="F706" i="14"/>
  <c r="E706" i="14"/>
  <c r="L705" i="14"/>
  <c r="K705" i="14"/>
  <c r="J705" i="14"/>
  <c r="I705" i="14"/>
  <c r="H705" i="14"/>
  <c r="G705" i="14"/>
  <c r="F705" i="14"/>
  <c r="E705" i="14"/>
  <c r="L704" i="14"/>
  <c r="K704" i="14"/>
  <c r="J704" i="14"/>
  <c r="I704" i="14"/>
  <c r="H704" i="14"/>
  <c r="G704" i="14"/>
  <c r="F704" i="14"/>
  <c r="E704" i="14"/>
  <c r="D852" i="14"/>
  <c r="D850" i="14"/>
  <c r="D849" i="14"/>
  <c r="D848" i="14"/>
  <c r="D847" i="14"/>
  <c r="D846" i="14"/>
  <c r="D845" i="14"/>
  <c r="D844" i="14"/>
  <c r="D823" i="14"/>
  <c r="D824" i="14"/>
  <c r="D822" i="14"/>
  <c r="D821" i="14"/>
  <c r="D820" i="14"/>
  <c r="D819" i="14"/>
  <c r="D818" i="14"/>
  <c r="D817" i="14"/>
  <c r="D816" i="14"/>
  <c r="D795" i="14"/>
  <c r="D796" i="14"/>
  <c r="D794" i="14"/>
  <c r="D793" i="14"/>
  <c r="D792" i="14"/>
  <c r="D791" i="14"/>
  <c r="D790" i="14"/>
  <c r="D789" i="14"/>
  <c r="D788" i="14"/>
  <c r="D767" i="14"/>
  <c r="D768" i="14"/>
  <c r="D766" i="14"/>
  <c r="D765" i="14"/>
  <c r="D764" i="14"/>
  <c r="D763" i="14"/>
  <c r="D762" i="14"/>
  <c r="D761" i="14"/>
  <c r="D760" i="14"/>
  <c r="D739" i="14"/>
  <c r="D740" i="14"/>
  <c r="D738" i="14"/>
  <c r="D737" i="14"/>
  <c r="D736" i="14"/>
  <c r="D735" i="14"/>
  <c r="D734" i="14"/>
  <c r="D733" i="14"/>
  <c r="D732" i="14"/>
  <c r="D711" i="14"/>
  <c r="D712" i="14"/>
  <c r="D710" i="14"/>
  <c r="D709" i="14"/>
  <c r="D708" i="14"/>
  <c r="D707" i="14"/>
  <c r="D706" i="14"/>
  <c r="D705" i="14"/>
  <c r="D704" i="14"/>
  <c r="C677" i="14"/>
  <c r="C678" i="14"/>
  <c r="C676" i="14"/>
  <c r="C673" i="14"/>
  <c r="C672" i="14"/>
  <c r="C671" i="14"/>
  <c r="C670" i="14"/>
  <c r="C667" i="14"/>
  <c r="C666" i="14"/>
  <c r="C649" i="14"/>
  <c r="C650" i="14"/>
  <c r="C648" i="14"/>
  <c r="C645" i="14"/>
  <c r="C644" i="14"/>
  <c r="C643" i="14"/>
  <c r="C642" i="14"/>
  <c r="C639" i="14"/>
  <c r="C638" i="14"/>
  <c r="C621" i="14"/>
  <c r="C620" i="14"/>
  <c r="C617" i="14"/>
  <c r="C616" i="14"/>
  <c r="C615" i="14"/>
  <c r="C614" i="14"/>
  <c r="C611" i="14"/>
  <c r="C610" i="14"/>
  <c r="C593" i="14"/>
  <c r="C594" i="14"/>
  <c r="C592" i="14"/>
  <c r="C589" i="14"/>
  <c r="C588" i="14"/>
  <c r="C587" i="14"/>
  <c r="C586" i="14"/>
  <c r="C583" i="14"/>
  <c r="C582" i="14"/>
  <c r="C561" i="14"/>
  <c r="C562" i="14"/>
  <c r="C560" i="14"/>
  <c r="C559" i="14"/>
  <c r="C558" i="14"/>
  <c r="C557" i="14"/>
  <c r="C556" i="14"/>
  <c r="C555" i="14"/>
  <c r="C554" i="14"/>
  <c r="C533" i="14"/>
  <c r="C534" i="14"/>
  <c r="C532" i="14"/>
  <c r="C531" i="14"/>
  <c r="C530" i="14"/>
  <c r="C529" i="14"/>
  <c r="C528" i="14"/>
  <c r="C527" i="14"/>
  <c r="C526" i="14"/>
  <c r="L677" i="14"/>
  <c r="K677" i="14"/>
  <c r="J677" i="14"/>
  <c r="I677" i="14"/>
  <c r="H677" i="14"/>
  <c r="G677" i="14"/>
  <c r="F677" i="14"/>
  <c r="E677" i="14"/>
  <c r="L678" i="14"/>
  <c r="K678" i="14"/>
  <c r="J678" i="14"/>
  <c r="I678" i="14"/>
  <c r="H678" i="14"/>
  <c r="G678" i="14"/>
  <c r="F678" i="14"/>
  <c r="E678" i="14"/>
  <c r="L676" i="14"/>
  <c r="K676" i="14"/>
  <c r="J676" i="14"/>
  <c r="I676" i="14"/>
  <c r="H676" i="14"/>
  <c r="G676" i="14"/>
  <c r="F676" i="14"/>
  <c r="E676" i="14"/>
  <c r="L673" i="14"/>
  <c r="K673" i="14"/>
  <c r="J673" i="14"/>
  <c r="I673" i="14"/>
  <c r="H673" i="14"/>
  <c r="G673" i="14"/>
  <c r="F673" i="14"/>
  <c r="E673" i="14"/>
  <c r="L672" i="14"/>
  <c r="K672" i="14"/>
  <c r="J672" i="14"/>
  <c r="I672" i="14"/>
  <c r="H672" i="14"/>
  <c r="G672" i="14"/>
  <c r="F672" i="14"/>
  <c r="E672" i="14"/>
  <c r="L671" i="14"/>
  <c r="K671" i="14"/>
  <c r="J671" i="14"/>
  <c r="I671" i="14"/>
  <c r="H671" i="14"/>
  <c r="G671" i="14"/>
  <c r="F671" i="14"/>
  <c r="E671" i="14"/>
  <c r="L670" i="14"/>
  <c r="K670" i="14"/>
  <c r="J670" i="14"/>
  <c r="I670" i="14"/>
  <c r="H670" i="14"/>
  <c r="G670" i="14"/>
  <c r="F670" i="14"/>
  <c r="E670" i="14"/>
  <c r="L667" i="14"/>
  <c r="K667" i="14"/>
  <c r="J667" i="14"/>
  <c r="I667" i="14"/>
  <c r="H667" i="14"/>
  <c r="G667" i="14"/>
  <c r="F667" i="14"/>
  <c r="E667" i="14"/>
  <c r="L666" i="14"/>
  <c r="K666" i="14"/>
  <c r="J666" i="14"/>
  <c r="I666" i="14"/>
  <c r="H666" i="14"/>
  <c r="G666" i="14"/>
  <c r="F666" i="14"/>
  <c r="E666" i="14"/>
  <c r="L649" i="14"/>
  <c r="K649" i="14"/>
  <c r="J649" i="14"/>
  <c r="I649" i="14"/>
  <c r="H649" i="14"/>
  <c r="G649" i="14"/>
  <c r="F649" i="14"/>
  <c r="E649" i="14"/>
  <c r="L650" i="14"/>
  <c r="K650" i="14"/>
  <c r="J650" i="14"/>
  <c r="I650" i="14"/>
  <c r="H650" i="14"/>
  <c r="G650" i="14"/>
  <c r="F650" i="14"/>
  <c r="E650" i="14"/>
  <c r="L648" i="14"/>
  <c r="K648" i="14"/>
  <c r="J648" i="14"/>
  <c r="I648" i="14"/>
  <c r="H648" i="14"/>
  <c r="G648" i="14"/>
  <c r="F648" i="14"/>
  <c r="E648" i="14"/>
  <c r="L645" i="14"/>
  <c r="K645" i="14"/>
  <c r="J645" i="14"/>
  <c r="I645" i="14"/>
  <c r="H645" i="14"/>
  <c r="G645" i="14"/>
  <c r="F645" i="14"/>
  <c r="E645" i="14"/>
  <c r="L644" i="14"/>
  <c r="K644" i="14"/>
  <c r="J644" i="14"/>
  <c r="I644" i="14"/>
  <c r="H644" i="14"/>
  <c r="G644" i="14"/>
  <c r="F644" i="14"/>
  <c r="E644" i="14"/>
  <c r="L643" i="14"/>
  <c r="K643" i="14"/>
  <c r="J643" i="14"/>
  <c r="I643" i="14"/>
  <c r="H643" i="14"/>
  <c r="G643" i="14"/>
  <c r="F643" i="14"/>
  <c r="E643" i="14"/>
  <c r="L642" i="14"/>
  <c r="K642" i="14"/>
  <c r="J642" i="14"/>
  <c r="I642" i="14"/>
  <c r="H642" i="14"/>
  <c r="G642" i="14"/>
  <c r="F642" i="14"/>
  <c r="E642" i="14"/>
  <c r="L639" i="14"/>
  <c r="K639" i="14"/>
  <c r="J639" i="14"/>
  <c r="I639" i="14"/>
  <c r="H639" i="14"/>
  <c r="G639" i="14"/>
  <c r="F639" i="14"/>
  <c r="E639" i="14"/>
  <c r="L638" i="14"/>
  <c r="K638" i="14"/>
  <c r="J638" i="14"/>
  <c r="I638" i="14"/>
  <c r="H638" i="14"/>
  <c r="G638" i="14"/>
  <c r="F638" i="14"/>
  <c r="E638" i="14"/>
  <c r="L621" i="14"/>
  <c r="K621" i="14"/>
  <c r="J621" i="14"/>
  <c r="I621" i="14"/>
  <c r="H621" i="14"/>
  <c r="G621" i="14"/>
  <c r="F621" i="14"/>
  <c r="E621" i="14"/>
  <c r="L622" i="14"/>
  <c r="K622" i="14"/>
  <c r="J622" i="14"/>
  <c r="I622" i="14"/>
  <c r="H622" i="14"/>
  <c r="G622" i="14"/>
  <c r="F622" i="14"/>
  <c r="E622" i="14"/>
  <c r="L620" i="14"/>
  <c r="K620" i="14"/>
  <c r="J620" i="14"/>
  <c r="I620" i="14"/>
  <c r="H620" i="14"/>
  <c r="G620" i="14"/>
  <c r="F620" i="14"/>
  <c r="E620" i="14"/>
  <c r="L617" i="14"/>
  <c r="K617" i="14"/>
  <c r="J617" i="14"/>
  <c r="I617" i="14"/>
  <c r="H617" i="14"/>
  <c r="G617" i="14"/>
  <c r="F617" i="14"/>
  <c r="E617" i="14"/>
  <c r="L616" i="14"/>
  <c r="K616" i="14"/>
  <c r="J616" i="14"/>
  <c r="I616" i="14"/>
  <c r="H616" i="14"/>
  <c r="G616" i="14"/>
  <c r="F616" i="14"/>
  <c r="E616" i="14"/>
  <c r="L615" i="14"/>
  <c r="K615" i="14"/>
  <c r="J615" i="14"/>
  <c r="I615" i="14"/>
  <c r="H615" i="14"/>
  <c r="G615" i="14"/>
  <c r="F615" i="14"/>
  <c r="E615" i="14"/>
  <c r="L614" i="14"/>
  <c r="K614" i="14"/>
  <c r="J614" i="14"/>
  <c r="I614" i="14"/>
  <c r="H614" i="14"/>
  <c r="G614" i="14"/>
  <c r="F614" i="14"/>
  <c r="E614" i="14"/>
  <c r="L611" i="14"/>
  <c r="K611" i="14"/>
  <c r="J611" i="14"/>
  <c r="I611" i="14"/>
  <c r="H611" i="14"/>
  <c r="G611" i="14"/>
  <c r="F611" i="14"/>
  <c r="E611" i="14"/>
  <c r="L610" i="14"/>
  <c r="K610" i="14"/>
  <c r="J610" i="14"/>
  <c r="I610" i="14"/>
  <c r="H610" i="14"/>
  <c r="G610" i="14"/>
  <c r="F610" i="14"/>
  <c r="E610" i="14"/>
  <c r="L593" i="14"/>
  <c r="K593" i="14"/>
  <c r="J593" i="14"/>
  <c r="I593" i="14"/>
  <c r="H593" i="14"/>
  <c r="G593" i="14"/>
  <c r="F593" i="14"/>
  <c r="E593" i="14"/>
  <c r="L594" i="14"/>
  <c r="K594" i="14"/>
  <c r="J594" i="14"/>
  <c r="I594" i="14"/>
  <c r="H594" i="14"/>
  <c r="G594" i="14"/>
  <c r="F594" i="14"/>
  <c r="E594" i="14"/>
  <c r="L592" i="14"/>
  <c r="K592" i="14"/>
  <c r="J592" i="14"/>
  <c r="I592" i="14"/>
  <c r="H592" i="14"/>
  <c r="G592" i="14"/>
  <c r="F592" i="14"/>
  <c r="E592" i="14"/>
  <c r="L589" i="14"/>
  <c r="K589" i="14"/>
  <c r="J589" i="14"/>
  <c r="I589" i="14"/>
  <c r="H589" i="14"/>
  <c r="G589" i="14"/>
  <c r="F589" i="14"/>
  <c r="E589" i="14"/>
  <c r="L588" i="14"/>
  <c r="K588" i="14"/>
  <c r="J588" i="14"/>
  <c r="I588" i="14"/>
  <c r="H588" i="14"/>
  <c r="G588" i="14"/>
  <c r="F588" i="14"/>
  <c r="E588" i="14"/>
  <c r="L587" i="14"/>
  <c r="K587" i="14"/>
  <c r="J587" i="14"/>
  <c r="I587" i="14"/>
  <c r="H587" i="14"/>
  <c r="G587" i="14"/>
  <c r="F587" i="14"/>
  <c r="E587" i="14"/>
  <c r="L586" i="14"/>
  <c r="K586" i="14"/>
  <c r="J586" i="14"/>
  <c r="I586" i="14"/>
  <c r="H586" i="14"/>
  <c r="G586" i="14"/>
  <c r="F586" i="14"/>
  <c r="E586" i="14"/>
  <c r="L583" i="14"/>
  <c r="K583" i="14"/>
  <c r="J583" i="14"/>
  <c r="I583" i="14"/>
  <c r="H583" i="14"/>
  <c r="G583" i="14"/>
  <c r="F583" i="14"/>
  <c r="E583" i="14"/>
  <c r="L582" i="14"/>
  <c r="K582" i="14"/>
  <c r="J582" i="14"/>
  <c r="I582" i="14"/>
  <c r="H582" i="14"/>
  <c r="G582" i="14"/>
  <c r="F582" i="14"/>
  <c r="E582" i="14"/>
  <c r="L532" i="14"/>
  <c r="K532" i="14"/>
  <c r="J532" i="14"/>
  <c r="I532" i="14"/>
  <c r="H532" i="14"/>
  <c r="G532" i="14"/>
  <c r="F532" i="14"/>
  <c r="E532" i="14"/>
  <c r="L531" i="14"/>
  <c r="K531" i="14"/>
  <c r="J531" i="14"/>
  <c r="I531" i="14"/>
  <c r="H531" i="14"/>
  <c r="G531" i="14"/>
  <c r="F531" i="14"/>
  <c r="E531" i="14"/>
  <c r="L530" i="14"/>
  <c r="K530" i="14"/>
  <c r="J530" i="14"/>
  <c r="I530" i="14"/>
  <c r="H530" i="14"/>
  <c r="G530" i="14"/>
  <c r="F530" i="14"/>
  <c r="E530" i="14"/>
  <c r="L529" i="14"/>
  <c r="K529" i="14"/>
  <c r="J529" i="14"/>
  <c r="I529" i="14"/>
  <c r="H529" i="14"/>
  <c r="G529" i="14"/>
  <c r="F529" i="14"/>
  <c r="E529" i="14"/>
  <c r="L528" i="14"/>
  <c r="K528" i="14"/>
  <c r="J528" i="14"/>
  <c r="I528" i="14"/>
  <c r="H528" i="14"/>
  <c r="G528" i="14"/>
  <c r="F528" i="14"/>
  <c r="E528" i="14"/>
  <c r="L527" i="14"/>
  <c r="K527" i="14"/>
  <c r="J527" i="14"/>
  <c r="I527" i="14"/>
  <c r="H527" i="14"/>
  <c r="G527" i="14"/>
  <c r="F527" i="14"/>
  <c r="E527" i="14"/>
  <c r="L526" i="14"/>
  <c r="K526" i="14"/>
  <c r="J526" i="14"/>
  <c r="I526" i="14"/>
  <c r="H526" i="14"/>
  <c r="G526" i="14"/>
  <c r="F526" i="14"/>
  <c r="E526" i="14"/>
  <c r="D677" i="14"/>
  <c r="D678" i="14"/>
  <c r="D676" i="14"/>
  <c r="D673" i="14"/>
  <c r="D672" i="14"/>
  <c r="D671" i="14"/>
  <c r="D670" i="14"/>
  <c r="D667" i="14"/>
  <c r="D666" i="14"/>
  <c r="D649" i="14"/>
  <c r="D650" i="14"/>
  <c r="D648" i="14"/>
  <c r="D645" i="14"/>
  <c r="D644" i="14"/>
  <c r="D643" i="14"/>
  <c r="D642" i="14"/>
  <c r="D639" i="14"/>
  <c r="D638" i="14"/>
  <c r="D621" i="14"/>
  <c r="D622" i="14"/>
  <c r="D620" i="14"/>
  <c r="D617" i="14"/>
  <c r="D616" i="14"/>
  <c r="D615" i="14"/>
  <c r="D614" i="14"/>
  <c r="D611" i="14"/>
  <c r="D610" i="14"/>
  <c r="D593" i="14"/>
  <c r="D594" i="14"/>
  <c r="D592" i="14"/>
  <c r="D589" i="14"/>
  <c r="D588" i="14"/>
  <c r="D587" i="14"/>
  <c r="D586" i="14"/>
  <c r="D583" i="14"/>
  <c r="D582" i="14"/>
  <c r="D532" i="14"/>
  <c r="D531" i="14"/>
  <c r="D530" i="14"/>
  <c r="D529" i="14"/>
  <c r="D528" i="14"/>
  <c r="D527" i="14"/>
  <c r="D526" i="14"/>
  <c r="L494" i="14"/>
  <c r="K494" i="14"/>
  <c r="J494" i="14"/>
  <c r="I494" i="14"/>
  <c r="H494" i="14"/>
  <c r="G494" i="14"/>
  <c r="F494" i="14"/>
  <c r="E494" i="14"/>
  <c r="L495" i="14"/>
  <c r="K495" i="14"/>
  <c r="J495" i="14"/>
  <c r="I495" i="14"/>
  <c r="H495" i="14"/>
  <c r="G495" i="14"/>
  <c r="F495" i="14"/>
  <c r="E495" i="14"/>
  <c r="L493" i="14"/>
  <c r="K493" i="14"/>
  <c r="J493" i="14"/>
  <c r="I493" i="14"/>
  <c r="H493" i="14"/>
  <c r="G493" i="14"/>
  <c r="F493" i="14"/>
  <c r="E493" i="14"/>
  <c r="L492" i="14"/>
  <c r="K492" i="14"/>
  <c r="J492" i="14"/>
  <c r="I492" i="14"/>
  <c r="H492" i="14"/>
  <c r="G492" i="14"/>
  <c r="F492" i="14"/>
  <c r="E492" i="14"/>
  <c r="L491" i="14"/>
  <c r="K491" i="14"/>
  <c r="J491" i="14"/>
  <c r="I491" i="14"/>
  <c r="H491" i="14"/>
  <c r="G491" i="14"/>
  <c r="F491" i="14"/>
  <c r="E491" i="14"/>
  <c r="L490" i="14"/>
  <c r="K490" i="14"/>
  <c r="J490" i="14"/>
  <c r="I490" i="14"/>
  <c r="H490" i="14"/>
  <c r="G490" i="14"/>
  <c r="F490" i="14"/>
  <c r="E490" i="14"/>
  <c r="L489" i="14"/>
  <c r="K489" i="14"/>
  <c r="J489" i="14"/>
  <c r="I489" i="14"/>
  <c r="H489" i="14"/>
  <c r="G489" i="14"/>
  <c r="F489" i="14"/>
  <c r="E489" i="14"/>
  <c r="L488" i="14"/>
  <c r="K488" i="14"/>
  <c r="J488" i="14"/>
  <c r="I488" i="14"/>
  <c r="H488" i="14"/>
  <c r="G488" i="14"/>
  <c r="F488" i="14"/>
  <c r="E488" i="14"/>
  <c r="L487" i="14"/>
  <c r="K487" i="14"/>
  <c r="J487" i="14"/>
  <c r="I487" i="14"/>
  <c r="H487" i="14"/>
  <c r="G487" i="14"/>
  <c r="F487" i="14"/>
  <c r="E487" i="14"/>
  <c r="L466" i="14"/>
  <c r="K466" i="14"/>
  <c r="J466" i="14"/>
  <c r="I466" i="14"/>
  <c r="H466" i="14"/>
  <c r="G466" i="14"/>
  <c r="F466" i="14"/>
  <c r="E466" i="14"/>
  <c r="L467" i="14"/>
  <c r="K467" i="14"/>
  <c r="J467" i="14"/>
  <c r="I467" i="14"/>
  <c r="H467" i="14"/>
  <c r="G467" i="14"/>
  <c r="F467" i="14"/>
  <c r="E467" i="14"/>
  <c r="L465" i="14"/>
  <c r="K465" i="14"/>
  <c r="J465" i="14"/>
  <c r="I465" i="14"/>
  <c r="H465" i="14"/>
  <c r="G465" i="14"/>
  <c r="F465" i="14"/>
  <c r="E465" i="14"/>
  <c r="L464" i="14"/>
  <c r="K464" i="14"/>
  <c r="J464" i="14"/>
  <c r="I464" i="14"/>
  <c r="H464" i="14"/>
  <c r="G464" i="14"/>
  <c r="F464" i="14"/>
  <c r="E464" i="14"/>
  <c r="L463" i="14"/>
  <c r="K463" i="14"/>
  <c r="J463" i="14"/>
  <c r="I463" i="14"/>
  <c r="H463" i="14"/>
  <c r="G463" i="14"/>
  <c r="F463" i="14"/>
  <c r="E463" i="14"/>
  <c r="L462" i="14"/>
  <c r="K462" i="14"/>
  <c r="J462" i="14"/>
  <c r="I462" i="14"/>
  <c r="H462" i="14"/>
  <c r="G462" i="14"/>
  <c r="F462" i="14"/>
  <c r="E462" i="14"/>
  <c r="L461" i="14"/>
  <c r="K461" i="14"/>
  <c r="J461" i="14"/>
  <c r="I461" i="14"/>
  <c r="H461" i="14"/>
  <c r="G461" i="14"/>
  <c r="F461" i="14"/>
  <c r="E461" i="14"/>
  <c r="L460" i="14"/>
  <c r="K460" i="14"/>
  <c r="J460" i="14"/>
  <c r="I460" i="14"/>
  <c r="H460" i="14"/>
  <c r="G460" i="14"/>
  <c r="F460" i="14"/>
  <c r="E460" i="14"/>
  <c r="L459" i="14"/>
  <c r="K459" i="14"/>
  <c r="J459" i="14"/>
  <c r="I459" i="14"/>
  <c r="H459" i="14"/>
  <c r="G459" i="14"/>
  <c r="F459" i="14"/>
  <c r="E459" i="14"/>
  <c r="L438" i="14"/>
  <c r="K438" i="14"/>
  <c r="J438" i="14"/>
  <c r="I438" i="14"/>
  <c r="H438" i="14"/>
  <c r="G438" i="14"/>
  <c r="F438" i="14"/>
  <c r="E438" i="14"/>
  <c r="L439" i="14"/>
  <c r="K439" i="14"/>
  <c r="J439" i="14"/>
  <c r="I439" i="14"/>
  <c r="H439" i="14"/>
  <c r="G439" i="14"/>
  <c r="F439" i="14"/>
  <c r="E439" i="14"/>
  <c r="L437" i="14"/>
  <c r="K437" i="14"/>
  <c r="J437" i="14"/>
  <c r="I437" i="14"/>
  <c r="H437" i="14"/>
  <c r="G437" i="14"/>
  <c r="F437" i="14"/>
  <c r="E437" i="14"/>
  <c r="L436" i="14"/>
  <c r="K436" i="14"/>
  <c r="J436" i="14"/>
  <c r="I436" i="14"/>
  <c r="H436" i="14"/>
  <c r="G436" i="14"/>
  <c r="F436" i="14"/>
  <c r="E436" i="14"/>
  <c r="L435" i="14"/>
  <c r="K435" i="14"/>
  <c r="J435" i="14"/>
  <c r="I435" i="14"/>
  <c r="H435" i="14"/>
  <c r="G435" i="14"/>
  <c r="F435" i="14"/>
  <c r="E435" i="14"/>
  <c r="L434" i="14"/>
  <c r="K434" i="14"/>
  <c r="J434" i="14"/>
  <c r="I434" i="14"/>
  <c r="H434" i="14"/>
  <c r="G434" i="14"/>
  <c r="F434" i="14"/>
  <c r="E434" i="14"/>
  <c r="L433" i="14"/>
  <c r="K433" i="14"/>
  <c r="J433" i="14"/>
  <c r="I433" i="14"/>
  <c r="H433" i="14"/>
  <c r="G433" i="14"/>
  <c r="F433" i="14"/>
  <c r="E433" i="14"/>
  <c r="L432" i="14"/>
  <c r="K432" i="14"/>
  <c r="J432" i="14"/>
  <c r="I432" i="14"/>
  <c r="H432" i="14"/>
  <c r="G432" i="14"/>
  <c r="F432" i="14"/>
  <c r="E432" i="14"/>
  <c r="L431" i="14"/>
  <c r="K431" i="14"/>
  <c r="J431" i="14"/>
  <c r="I431" i="14"/>
  <c r="H431" i="14"/>
  <c r="G431" i="14"/>
  <c r="F431" i="14"/>
  <c r="E431" i="14"/>
  <c r="L410" i="14"/>
  <c r="K410" i="14"/>
  <c r="J410" i="14"/>
  <c r="I410" i="14"/>
  <c r="H410" i="14"/>
  <c r="G410" i="14"/>
  <c r="F410" i="14"/>
  <c r="E410" i="14"/>
  <c r="L411" i="14"/>
  <c r="K411" i="14"/>
  <c r="J411" i="14"/>
  <c r="I411" i="14"/>
  <c r="H411" i="14"/>
  <c r="G411" i="14"/>
  <c r="F411" i="14"/>
  <c r="E411" i="14"/>
  <c r="L409" i="14"/>
  <c r="K409" i="14"/>
  <c r="J409" i="14"/>
  <c r="I409" i="14"/>
  <c r="H409" i="14"/>
  <c r="G409" i="14"/>
  <c r="F409" i="14"/>
  <c r="E409" i="14"/>
  <c r="L408" i="14"/>
  <c r="K408" i="14"/>
  <c r="J408" i="14"/>
  <c r="I408" i="14"/>
  <c r="H408" i="14"/>
  <c r="G408" i="14"/>
  <c r="F408" i="14"/>
  <c r="E408" i="14"/>
  <c r="L407" i="14"/>
  <c r="K407" i="14"/>
  <c r="J407" i="14"/>
  <c r="I407" i="14"/>
  <c r="H407" i="14"/>
  <c r="G407" i="14"/>
  <c r="F407" i="14"/>
  <c r="E407" i="14"/>
  <c r="L406" i="14"/>
  <c r="K406" i="14"/>
  <c r="J406" i="14"/>
  <c r="I406" i="14"/>
  <c r="H406" i="14"/>
  <c r="G406" i="14"/>
  <c r="F406" i="14"/>
  <c r="E406" i="14"/>
  <c r="L405" i="14"/>
  <c r="K405" i="14"/>
  <c r="J405" i="14"/>
  <c r="I405" i="14"/>
  <c r="H405" i="14"/>
  <c r="G405" i="14"/>
  <c r="F405" i="14"/>
  <c r="E405" i="14"/>
  <c r="L404" i="14"/>
  <c r="K404" i="14"/>
  <c r="J404" i="14"/>
  <c r="I404" i="14"/>
  <c r="H404" i="14"/>
  <c r="G404" i="14"/>
  <c r="F404" i="14"/>
  <c r="E404" i="14"/>
  <c r="L403" i="14"/>
  <c r="K403" i="14"/>
  <c r="J403" i="14"/>
  <c r="I403" i="14"/>
  <c r="H403" i="14"/>
  <c r="G403" i="14"/>
  <c r="F403" i="14"/>
  <c r="E403" i="14"/>
  <c r="L382" i="14"/>
  <c r="K382" i="14"/>
  <c r="J382" i="14"/>
  <c r="I382" i="14"/>
  <c r="H382" i="14"/>
  <c r="G382" i="14"/>
  <c r="F382" i="14"/>
  <c r="E382" i="14"/>
  <c r="L383" i="14"/>
  <c r="K383" i="14"/>
  <c r="J383" i="14"/>
  <c r="I383" i="14"/>
  <c r="H383" i="14"/>
  <c r="G383" i="14"/>
  <c r="F383" i="14"/>
  <c r="E383" i="14"/>
  <c r="L381" i="14"/>
  <c r="K381" i="14"/>
  <c r="J381" i="14"/>
  <c r="I381" i="14"/>
  <c r="H381" i="14"/>
  <c r="G381" i="14"/>
  <c r="F381" i="14"/>
  <c r="E381" i="14"/>
  <c r="L380" i="14"/>
  <c r="K380" i="14"/>
  <c r="J380" i="14"/>
  <c r="I380" i="14"/>
  <c r="H380" i="14"/>
  <c r="G380" i="14"/>
  <c r="F380" i="14"/>
  <c r="E380" i="14"/>
  <c r="L379" i="14"/>
  <c r="K379" i="14"/>
  <c r="J379" i="14"/>
  <c r="I379" i="14"/>
  <c r="H379" i="14"/>
  <c r="G379" i="14"/>
  <c r="F379" i="14"/>
  <c r="E379" i="14"/>
  <c r="L378" i="14"/>
  <c r="K378" i="14"/>
  <c r="J378" i="14"/>
  <c r="I378" i="14"/>
  <c r="H378" i="14"/>
  <c r="G378" i="14"/>
  <c r="F378" i="14"/>
  <c r="E378" i="14"/>
  <c r="L377" i="14"/>
  <c r="K377" i="14"/>
  <c r="J377" i="14"/>
  <c r="I377" i="14"/>
  <c r="H377" i="14"/>
  <c r="G377" i="14"/>
  <c r="F377" i="14"/>
  <c r="E377" i="14"/>
  <c r="L376" i="14"/>
  <c r="K376" i="14"/>
  <c r="J376" i="14"/>
  <c r="I376" i="14"/>
  <c r="H376" i="14"/>
  <c r="G376" i="14"/>
  <c r="F376" i="14"/>
  <c r="E376" i="14"/>
  <c r="L375" i="14"/>
  <c r="K375" i="14"/>
  <c r="J375" i="14"/>
  <c r="I375" i="14"/>
  <c r="H375" i="14"/>
  <c r="G375" i="14"/>
  <c r="F375" i="14"/>
  <c r="E375" i="14"/>
  <c r="D494" i="14"/>
  <c r="D495" i="14"/>
  <c r="D493" i="14"/>
  <c r="D492" i="14"/>
  <c r="D491" i="14"/>
  <c r="D490" i="14"/>
  <c r="D489" i="14"/>
  <c r="D488" i="14"/>
  <c r="D487" i="14"/>
  <c r="D466" i="14"/>
  <c r="D467" i="14"/>
  <c r="D465" i="14"/>
  <c r="D464" i="14"/>
  <c r="D463" i="14"/>
  <c r="D462" i="14"/>
  <c r="D461" i="14"/>
  <c r="D460" i="14"/>
  <c r="D459" i="14"/>
  <c r="D438" i="14"/>
  <c r="D439" i="14"/>
  <c r="D437" i="14"/>
  <c r="D436" i="14"/>
  <c r="D435" i="14"/>
  <c r="D434" i="14"/>
  <c r="D433" i="14"/>
  <c r="D432" i="14"/>
  <c r="D431" i="14"/>
  <c r="C410" i="14"/>
  <c r="D410" i="14"/>
  <c r="D411" i="14"/>
  <c r="D409" i="14"/>
  <c r="D408" i="14"/>
  <c r="D407" i="14"/>
  <c r="D406" i="14"/>
  <c r="D405" i="14"/>
  <c r="D404" i="14"/>
  <c r="D403" i="14"/>
  <c r="D382" i="14"/>
  <c r="D383" i="14"/>
  <c r="D381" i="14"/>
  <c r="D380" i="14"/>
  <c r="D379" i="14"/>
  <c r="D378" i="14"/>
  <c r="D377" i="14"/>
  <c r="D376" i="14"/>
  <c r="D375" i="14"/>
  <c r="C494" i="14"/>
  <c r="C495" i="14"/>
  <c r="C493" i="14"/>
  <c r="C492" i="14"/>
  <c r="C491" i="14"/>
  <c r="C490" i="14"/>
  <c r="C489" i="14"/>
  <c r="C488" i="14"/>
  <c r="C487" i="14"/>
  <c r="C438" i="14"/>
  <c r="C466" i="14"/>
  <c r="C382" i="14"/>
  <c r="C344" i="14"/>
  <c r="C316" i="14"/>
  <c r="C288" i="14"/>
  <c r="C260" i="14"/>
  <c r="C467" i="14"/>
  <c r="C465" i="14"/>
  <c r="C464" i="14"/>
  <c r="C463" i="14"/>
  <c r="C462" i="14"/>
  <c r="C461" i="14"/>
  <c r="C460" i="14"/>
  <c r="C459" i="14"/>
  <c r="C439" i="14"/>
  <c r="C437" i="14"/>
  <c r="C436" i="14"/>
  <c r="C435" i="14"/>
  <c r="C434" i="14"/>
  <c r="C433" i="14"/>
  <c r="C432" i="14"/>
  <c r="C431" i="14"/>
  <c r="C411" i="14"/>
  <c r="C409" i="14"/>
  <c r="C408" i="14"/>
  <c r="C407" i="14"/>
  <c r="C406" i="14"/>
  <c r="C405" i="14"/>
  <c r="C404" i="14"/>
  <c r="C403" i="14"/>
  <c r="C383" i="14"/>
  <c r="C381" i="14"/>
  <c r="C380" i="14"/>
  <c r="C379" i="14"/>
  <c r="C378" i="14"/>
  <c r="C377" i="14"/>
  <c r="C376" i="14"/>
  <c r="C375" i="14"/>
  <c r="C345" i="14"/>
  <c r="C343" i="14"/>
  <c r="C342" i="14"/>
  <c r="C341" i="14"/>
  <c r="C340" i="14"/>
  <c r="C339" i="14"/>
  <c r="C338" i="14"/>
  <c r="C337" i="14"/>
  <c r="C317" i="14"/>
  <c r="C315" i="14"/>
  <c r="C314" i="14"/>
  <c r="C313" i="14"/>
  <c r="C312" i="14"/>
  <c r="C311" i="14"/>
  <c r="C310" i="14"/>
  <c r="C309" i="14"/>
  <c r="C289" i="14"/>
  <c r="C287" i="14"/>
  <c r="C286" i="14"/>
  <c r="C285" i="14"/>
  <c r="C284" i="14"/>
  <c r="C283" i="14"/>
  <c r="C282" i="14"/>
  <c r="C281" i="14"/>
  <c r="C261" i="14"/>
  <c r="C259" i="14"/>
  <c r="C258" i="14"/>
  <c r="C257" i="14"/>
  <c r="C256" i="14"/>
  <c r="C255" i="14"/>
  <c r="C254" i="14"/>
  <c r="C253" i="14"/>
  <c r="C221" i="14"/>
  <c r="C220" i="14"/>
  <c r="C219" i="14"/>
  <c r="C218" i="14"/>
  <c r="C217" i="14"/>
  <c r="C216" i="14"/>
  <c r="C215" i="14"/>
  <c r="C194" i="14"/>
  <c r="C195" i="14"/>
  <c r="C193" i="14"/>
  <c r="C192" i="14"/>
  <c r="C191" i="14"/>
  <c r="C190" i="14"/>
  <c r="C189" i="14"/>
  <c r="C188" i="14"/>
  <c r="C187" i="14"/>
  <c r="C166" i="14"/>
  <c r="C167" i="14"/>
  <c r="C165" i="14"/>
  <c r="C164" i="14"/>
  <c r="C163" i="14"/>
  <c r="C162" i="14"/>
  <c r="C161" i="14"/>
  <c r="C160" i="14"/>
  <c r="C159" i="14"/>
  <c r="C138" i="14"/>
  <c r="C139" i="14"/>
  <c r="C137" i="14"/>
  <c r="C136" i="14"/>
  <c r="C135" i="14"/>
  <c r="C134" i="14"/>
  <c r="C133" i="14"/>
  <c r="C132" i="14"/>
  <c r="C131" i="14"/>
  <c r="C109" i="14"/>
  <c r="C110" i="14"/>
  <c r="C108" i="14"/>
  <c r="C107" i="14"/>
  <c r="C106" i="14"/>
  <c r="C105" i="14"/>
  <c r="C104" i="14"/>
  <c r="C103" i="14"/>
  <c r="C102" i="14"/>
  <c r="C75" i="14"/>
  <c r="C74" i="14"/>
  <c r="C73" i="14"/>
  <c r="C72" i="14"/>
  <c r="C71" i="14"/>
  <c r="C70" i="14"/>
  <c r="C69" i="14"/>
  <c r="C67" i="14"/>
  <c r="C68" i="14"/>
  <c r="C66" i="14"/>
  <c r="C65" i="14"/>
  <c r="C64" i="14"/>
  <c r="C63" i="14"/>
  <c r="C47" i="14"/>
  <c r="C46" i="14"/>
  <c r="C45" i="14"/>
  <c r="C44" i="14"/>
  <c r="C42" i="14"/>
  <c r="C43" i="14"/>
  <c r="C41" i="14"/>
  <c r="C40" i="14"/>
  <c r="C39" i="14"/>
  <c r="C38" i="14"/>
  <c r="C37" i="14"/>
  <c r="C36" i="14"/>
  <c r="C35" i="14"/>
  <c r="C15" i="14"/>
  <c r="C14" i="14"/>
  <c r="C13" i="14"/>
  <c r="C12" i="14"/>
  <c r="C11" i="14"/>
  <c r="C10" i="14"/>
  <c r="C9" i="14"/>
  <c r="C8" i="14"/>
  <c r="L216" i="14"/>
  <c r="K216" i="14"/>
  <c r="J216" i="14"/>
  <c r="I216" i="14"/>
  <c r="H216" i="14"/>
  <c r="G216" i="14"/>
  <c r="F216" i="14"/>
  <c r="E216" i="14"/>
  <c r="L215" i="14"/>
  <c r="K215" i="14"/>
  <c r="J215" i="14"/>
  <c r="I215" i="14"/>
  <c r="H215" i="14"/>
  <c r="G215" i="14"/>
  <c r="F215" i="14"/>
  <c r="E215" i="14"/>
  <c r="L194" i="14"/>
  <c r="K194" i="14"/>
  <c r="J194" i="14"/>
  <c r="I194" i="14"/>
  <c r="H194" i="14"/>
  <c r="G194" i="14"/>
  <c r="F194" i="14"/>
  <c r="E194" i="14"/>
  <c r="L195" i="14"/>
  <c r="K195" i="14"/>
  <c r="J195" i="14"/>
  <c r="I195" i="14"/>
  <c r="H195" i="14"/>
  <c r="G195" i="14"/>
  <c r="F195" i="14"/>
  <c r="E195" i="14"/>
  <c r="L193" i="14"/>
  <c r="K193" i="14"/>
  <c r="J193" i="14"/>
  <c r="I193" i="14"/>
  <c r="H193" i="14"/>
  <c r="G193" i="14"/>
  <c r="F193" i="14"/>
  <c r="E193" i="14"/>
  <c r="L192" i="14"/>
  <c r="K192" i="14"/>
  <c r="J192" i="14"/>
  <c r="I192" i="14"/>
  <c r="H192" i="14"/>
  <c r="G192" i="14"/>
  <c r="F192" i="14"/>
  <c r="E192" i="14"/>
  <c r="L191" i="14"/>
  <c r="K191" i="14"/>
  <c r="J191" i="14"/>
  <c r="I191" i="14"/>
  <c r="H191" i="14"/>
  <c r="G191" i="14"/>
  <c r="F191" i="14"/>
  <c r="E191" i="14"/>
  <c r="L190" i="14"/>
  <c r="K190" i="14"/>
  <c r="J190" i="14"/>
  <c r="I190" i="14"/>
  <c r="H190" i="14"/>
  <c r="G190" i="14"/>
  <c r="F190" i="14"/>
  <c r="E190" i="14"/>
  <c r="L189" i="14"/>
  <c r="K189" i="14"/>
  <c r="J189" i="14"/>
  <c r="I189" i="14"/>
  <c r="H189" i="14"/>
  <c r="G189" i="14"/>
  <c r="F189" i="14"/>
  <c r="E189" i="14"/>
  <c r="L188" i="14"/>
  <c r="K188" i="14"/>
  <c r="J188" i="14"/>
  <c r="I188" i="14"/>
  <c r="H188" i="14"/>
  <c r="G188" i="14"/>
  <c r="F188" i="14"/>
  <c r="E188" i="14"/>
  <c r="L187" i="14"/>
  <c r="K187" i="14"/>
  <c r="J187" i="14"/>
  <c r="I187" i="14"/>
  <c r="H187" i="14"/>
  <c r="G187" i="14"/>
  <c r="F187" i="14"/>
  <c r="E187" i="14"/>
  <c r="L166" i="14"/>
  <c r="K166" i="14"/>
  <c r="J166" i="14"/>
  <c r="I166" i="14"/>
  <c r="H166" i="14"/>
  <c r="G166" i="14"/>
  <c r="F166" i="14"/>
  <c r="E166" i="14"/>
  <c r="L167" i="14"/>
  <c r="K167" i="14"/>
  <c r="J167" i="14"/>
  <c r="I167" i="14"/>
  <c r="H167" i="14"/>
  <c r="G167" i="14"/>
  <c r="F167" i="14"/>
  <c r="E167" i="14"/>
  <c r="L165" i="14"/>
  <c r="K165" i="14"/>
  <c r="J165" i="14"/>
  <c r="I165" i="14"/>
  <c r="H165" i="14"/>
  <c r="G165" i="14"/>
  <c r="F165" i="14"/>
  <c r="E165" i="14"/>
  <c r="L164" i="14"/>
  <c r="K164" i="14"/>
  <c r="J164" i="14"/>
  <c r="I164" i="14"/>
  <c r="H164" i="14"/>
  <c r="G164" i="14"/>
  <c r="F164" i="14"/>
  <c r="E164" i="14"/>
  <c r="L163" i="14"/>
  <c r="K163" i="14"/>
  <c r="J163" i="14"/>
  <c r="I163" i="14"/>
  <c r="H163" i="14"/>
  <c r="G163" i="14"/>
  <c r="F163" i="14"/>
  <c r="E163" i="14"/>
  <c r="L162" i="14"/>
  <c r="K162" i="14"/>
  <c r="J162" i="14"/>
  <c r="I162" i="14"/>
  <c r="H162" i="14"/>
  <c r="G162" i="14"/>
  <c r="F162" i="14"/>
  <c r="E162" i="14"/>
  <c r="L161" i="14"/>
  <c r="K161" i="14"/>
  <c r="J161" i="14"/>
  <c r="I161" i="14"/>
  <c r="H161" i="14"/>
  <c r="G161" i="14"/>
  <c r="F161" i="14"/>
  <c r="E161" i="14"/>
  <c r="L160" i="14"/>
  <c r="K160" i="14"/>
  <c r="J160" i="14"/>
  <c r="I160" i="14"/>
  <c r="H160" i="14"/>
  <c r="G160" i="14"/>
  <c r="F160" i="14"/>
  <c r="E160" i="14"/>
  <c r="L159" i="14"/>
  <c r="K159" i="14"/>
  <c r="J159" i="14"/>
  <c r="I159" i="14"/>
  <c r="H159" i="14"/>
  <c r="G159" i="14"/>
  <c r="F159" i="14"/>
  <c r="E159" i="14"/>
  <c r="L138" i="14"/>
  <c r="K138" i="14"/>
  <c r="J138" i="14"/>
  <c r="I138" i="14"/>
  <c r="H138" i="14"/>
  <c r="G138" i="14"/>
  <c r="F138" i="14"/>
  <c r="E138" i="14"/>
  <c r="L139" i="14"/>
  <c r="K139" i="14"/>
  <c r="J139" i="14"/>
  <c r="I139" i="14"/>
  <c r="H139" i="14"/>
  <c r="G139" i="14"/>
  <c r="F139" i="14"/>
  <c r="E139" i="14"/>
  <c r="L137" i="14"/>
  <c r="K137" i="14"/>
  <c r="J137" i="14"/>
  <c r="I137" i="14"/>
  <c r="H137" i="14"/>
  <c r="G137" i="14"/>
  <c r="F137" i="14"/>
  <c r="E137" i="14"/>
  <c r="L136" i="14"/>
  <c r="K136" i="14"/>
  <c r="J136" i="14"/>
  <c r="I136" i="14"/>
  <c r="H136" i="14"/>
  <c r="G136" i="14"/>
  <c r="F136" i="14"/>
  <c r="E136" i="14"/>
  <c r="L135" i="14"/>
  <c r="K135" i="14"/>
  <c r="J135" i="14"/>
  <c r="I135" i="14"/>
  <c r="H135" i="14"/>
  <c r="G135" i="14"/>
  <c r="F135" i="14"/>
  <c r="E135" i="14"/>
  <c r="L134" i="14"/>
  <c r="K134" i="14"/>
  <c r="J134" i="14"/>
  <c r="I134" i="14"/>
  <c r="H134" i="14"/>
  <c r="G134" i="14"/>
  <c r="F134" i="14"/>
  <c r="E134" i="14"/>
  <c r="L133" i="14"/>
  <c r="K133" i="14"/>
  <c r="J133" i="14"/>
  <c r="I133" i="14"/>
  <c r="H133" i="14"/>
  <c r="G133" i="14"/>
  <c r="F133" i="14"/>
  <c r="E133" i="14"/>
  <c r="L132" i="14"/>
  <c r="K132" i="14"/>
  <c r="J132" i="14"/>
  <c r="I132" i="14"/>
  <c r="H132" i="14"/>
  <c r="G132" i="14"/>
  <c r="F132" i="14"/>
  <c r="E132" i="14"/>
  <c r="L131" i="14"/>
  <c r="K131" i="14"/>
  <c r="J131" i="14"/>
  <c r="I131" i="14"/>
  <c r="H131" i="14"/>
  <c r="G131" i="14"/>
  <c r="F131" i="14"/>
  <c r="E131" i="14"/>
  <c r="L109" i="14"/>
  <c r="K109" i="14"/>
  <c r="J109" i="14"/>
  <c r="I109" i="14"/>
  <c r="H109" i="14"/>
  <c r="G109" i="14"/>
  <c r="F109" i="14"/>
  <c r="E109" i="14"/>
  <c r="L110" i="14"/>
  <c r="K110" i="14"/>
  <c r="J110" i="14"/>
  <c r="I110" i="14"/>
  <c r="H110" i="14"/>
  <c r="G110" i="14"/>
  <c r="F110" i="14"/>
  <c r="E110" i="14"/>
  <c r="L108" i="14"/>
  <c r="K108" i="14"/>
  <c r="J108" i="14"/>
  <c r="I108" i="14"/>
  <c r="H108" i="14"/>
  <c r="G108" i="14"/>
  <c r="F108" i="14"/>
  <c r="E108" i="14"/>
  <c r="L107" i="14"/>
  <c r="K107" i="14"/>
  <c r="J107" i="14"/>
  <c r="I107" i="14"/>
  <c r="H107" i="14"/>
  <c r="G107" i="14"/>
  <c r="F107" i="14"/>
  <c r="E107" i="14"/>
  <c r="L106" i="14"/>
  <c r="K106" i="14"/>
  <c r="J106" i="14"/>
  <c r="I106" i="14"/>
  <c r="H106" i="14"/>
  <c r="G106" i="14"/>
  <c r="F106" i="14"/>
  <c r="E106" i="14"/>
  <c r="L105" i="14"/>
  <c r="K105" i="14"/>
  <c r="J105" i="14"/>
  <c r="I105" i="14"/>
  <c r="H105" i="14"/>
  <c r="G105" i="14"/>
  <c r="F105" i="14"/>
  <c r="E105" i="14"/>
  <c r="L104" i="14"/>
  <c r="K104" i="14"/>
  <c r="J104" i="14"/>
  <c r="I104" i="14"/>
  <c r="H104" i="14"/>
  <c r="G104" i="14"/>
  <c r="F104" i="14"/>
  <c r="E104" i="14"/>
  <c r="L103" i="14"/>
  <c r="K103" i="14"/>
  <c r="J103" i="14"/>
  <c r="I103" i="14"/>
  <c r="H103" i="14"/>
  <c r="G103" i="14"/>
  <c r="F103" i="14"/>
  <c r="E103" i="14"/>
  <c r="L102" i="14"/>
  <c r="K102" i="14"/>
  <c r="J102" i="14"/>
  <c r="I102" i="14"/>
  <c r="H102" i="14"/>
  <c r="G102" i="14"/>
  <c r="F102" i="14"/>
  <c r="E102" i="14"/>
  <c r="D216" i="14"/>
  <c r="D215" i="14"/>
  <c r="D194" i="14"/>
  <c r="D195" i="14"/>
  <c r="D193" i="14"/>
  <c r="D192" i="14"/>
  <c r="D191" i="14"/>
  <c r="D190" i="14"/>
  <c r="D189" i="14"/>
  <c r="D188" i="14"/>
  <c r="D187" i="14"/>
  <c r="D166" i="14"/>
  <c r="D167" i="14"/>
  <c r="D165" i="14"/>
  <c r="D164" i="14"/>
  <c r="D163" i="14"/>
  <c r="D162" i="14"/>
  <c r="D161" i="14"/>
  <c r="D160" i="14"/>
  <c r="D159" i="14"/>
  <c r="D138" i="14"/>
  <c r="D139" i="14"/>
  <c r="D137" i="14"/>
  <c r="D136" i="14"/>
  <c r="D135" i="14"/>
  <c r="D134" i="14"/>
  <c r="D133" i="14"/>
  <c r="D132" i="14"/>
  <c r="D131" i="14"/>
  <c r="D109" i="14"/>
  <c r="D110" i="14"/>
  <c r="D108" i="14"/>
  <c r="D107" i="14"/>
  <c r="D106" i="14"/>
  <c r="D105" i="14"/>
  <c r="D104" i="14"/>
  <c r="D103" i="14"/>
  <c r="D102" i="14"/>
  <c r="L71" i="14"/>
  <c r="K71" i="14"/>
  <c r="J71" i="14"/>
  <c r="I71" i="14"/>
  <c r="H71" i="14"/>
  <c r="G71" i="14"/>
  <c r="F71" i="14"/>
  <c r="E71" i="14"/>
  <c r="L70" i="14"/>
  <c r="K70" i="14"/>
  <c r="J70" i="14"/>
  <c r="I70" i="14"/>
  <c r="H70" i="14"/>
  <c r="G70" i="14"/>
  <c r="F70" i="14"/>
  <c r="E70" i="14"/>
  <c r="L69" i="14"/>
  <c r="K69" i="14"/>
  <c r="J69" i="14"/>
  <c r="I69" i="14"/>
  <c r="H69" i="14"/>
  <c r="G69" i="14"/>
  <c r="F69" i="14"/>
  <c r="E69" i="14"/>
  <c r="L75" i="14"/>
  <c r="K75" i="14"/>
  <c r="J75" i="14"/>
  <c r="I75" i="14"/>
  <c r="H75" i="14"/>
  <c r="G75" i="14"/>
  <c r="F75" i="14"/>
  <c r="E75" i="14"/>
  <c r="L74" i="14"/>
  <c r="K74" i="14"/>
  <c r="J74" i="14"/>
  <c r="I74" i="14"/>
  <c r="H74" i="14"/>
  <c r="G74" i="14"/>
  <c r="F74" i="14"/>
  <c r="E74" i="14"/>
  <c r="L67" i="14"/>
  <c r="K67" i="14"/>
  <c r="J67" i="14"/>
  <c r="I67" i="14"/>
  <c r="H67" i="14"/>
  <c r="G67" i="14"/>
  <c r="F67" i="14"/>
  <c r="E67" i="14"/>
  <c r="L68" i="14"/>
  <c r="K68" i="14"/>
  <c r="J68" i="14"/>
  <c r="I68" i="14"/>
  <c r="H68" i="14"/>
  <c r="G68" i="14"/>
  <c r="F68" i="14"/>
  <c r="E68" i="14"/>
  <c r="L66" i="14"/>
  <c r="K66" i="14"/>
  <c r="J66" i="14"/>
  <c r="I66" i="14"/>
  <c r="H66" i="14"/>
  <c r="G66" i="14"/>
  <c r="F66" i="14"/>
  <c r="E66" i="14"/>
  <c r="L65" i="14"/>
  <c r="K65" i="14"/>
  <c r="J65" i="14"/>
  <c r="I65" i="14"/>
  <c r="H65" i="14"/>
  <c r="G65" i="14"/>
  <c r="F65" i="14"/>
  <c r="E65" i="14"/>
  <c r="L73" i="14"/>
  <c r="K73" i="14"/>
  <c r="J73" i="14"/>
  <c r="I73" i="14"/>
  <c r="H73" i="14"/>
  <c r="G73" i="14"/>
  <c r="F73" i="14"/>
  <c r="E73" i="14"/>
  <c r="L72" i="14"/>
  <c r="K72" i="14"/>
  <c r="J72" i="14"/>
  <c r="I72" i="14"/>
  <c r="H72" i="14"/>
  <c r="G72" i="14"/>
  <c r="F72" i="14"/>
  <c r="E72" i="14"/>
  <c r="L64" i="14"/>
  <c r="K64" i="14"/>
  <c r="J64" i="14"/>
  <c r="I64" i="14"/>
  <c r="H64" i="14"/>
  <c r="G64" i="14"/>
  <c r="F64" i="14"/>
  <c r="E64" i="14"/>
  <c r="L63" i="14"/>
  <c r="K63" i="14"/>
  <c r="J63" i="14"/>
  <c r="I63" i="14"/>
  <c r="H63" i="14"/>
  <c r="G63" i="14"/>
  <c r="F63" i="14"/>
  <c r="E63" i="14"/>
  <c r="L42" i="14"/>
  <c r="K42" i="14"/>
  <c r="J42" i="14"/>
  <c r="I42" i="14"/>
  <c r="H42" i="14"/>
  <c r="G42" i="14"/>
  <c r="F42" i="14"/>
  <c r="E42" i="14"/>
  <c r="L43" i="14"/>
  <c r="K43" i="14"/>
  <c r="J43" i="14"/>
  <c r="I43" i="14"/>
  <c r="H43" i="14"/>
  <c r="G43" i="14"/>
  <c r="F43" i="14"/>
  <c r="E43" i="14"/>
  <c r="L41" i="14"/>
  <c r="K41" i="14"/>
  <c r="J41" i="14"/>
  <c r="I41" i="14"/>
  <c r="H41" i="14"/>
  <c r="G41" i="14"/>
  <c r="F41" i="14"/>
  <c r="E41" i="14"/>
  <c r="L47" i="14"/>
  <c r="K47" i="14"/>
  <c r="J47" i="14"/>
  <c r="I47" i="14"/>
  <c r="H47" i="14"/>
  <c r="G47" i="14"/>
  <c r="F47" i="14"/>
  <c r="E47" i="14"/>
  <c r="L46" i="14"/>
  <c r="K46" i="14"/>
  <c r="J46" i="14"/>
  <c r="I46" i="14"/>
  <c r="H46" i="14"/>
  <c r="G46" i="14"/>
  <c r="F46" i="14"/>
  <c r="E46" i="14"/>
  <c r="L40" i="14"/>
  <c r="K40" i="14"/>
  <c r="J40" i="14"/>
  <c r="I40" i="14"/>
  <c r="H40" i="14"/>
  <c r="G40" i="14"/>
  <c r="F40" i="14"/>
  <c r="E40" i="14"/>
  <c r="L39" i="14"/>
  <c r="K39" i="14"/>
  <c r="J39" i="14"/>
  <c r="I39" i="14"/>
  <c r="H39" i="14"/>
  <c r="G39" i="14"/>
  <c r="F39" i="14"/>
  <c r="E39" i="14"/>
  <c r="L38" i="14"/>
  <c r="K38" i="14"/>
  <c r="J38" i="14"/>
  <c r="I38" i="14"/>
  <c r="H38" i="14"/>
  <c r="G38" i="14"/>
  <c r="F38" i="14"/>
  <c r="E38" i="14"/>
  <c r="L37" i="14"/>
  <c r="K37" i="14"/>
  <c r="J37" i="14"/>
  <c r="I37" i="14"/>
  <c r="H37" i="14"/>
  <c r="G37" i="14"/>
  <c r="F37" i="14"/>
  <c r="E37" i="14"/>
  <c r="L45" i="14"/>
  <c r="K45" i="14"/>
  <c r="J45" i="14"/>
  <c r="I45" i="14"/>
  <c r="H45" i="14"/>
  <c r="G45" i="14"/>
  <c r="F45" i="14"/>
  <c r="E45" i="14"/>
  <c r="L44" i="14"/>
  <c r="K44" i="14"/>
  <c r="J44" i="14"/>
  <c r="I44" i="14"/>
  <c r="H44" i="14"/>
  <c r="G44" i="14"/>
  <c r="F44" i="14"/>
  <c r="E44" i="14"/>
  <c r="L36" i="14"/>
  <c r="K36" i="14"/>
  <c r="J36" i="14"/>
  <c r="I36" i="14"/>
  <c r="H36" i="14"/>
  <c r="G36" i="14"/>
  <c r="F36" i="14"/>
  <c r="E36" i="14"/>
  <c r="L35" i="14"/>
  <c r="K35" i="14"/>
  <c r="J35" i="14"/>
  <c r="I35" i="14"/>
  <c r="H35" i="14"/>
  <c r="G35" i="14"/>
  <c r="F35" i="14"/>
  <c r="E35" i="14"/>
  <c r="L14" i="14"/>
  <c r="K14" i="14"/>
  <c r="J14" i="14"/>
  <c r="I14" i="14"/>
  <c r="H14" i="14"/>
  <c r="G14" i="14"/>
  <c r="F14" i="14"/>
  <c r="E14" i="14"/>
  <c r="L15" i="14"/>
  <c r="K15" i="14"/>
  <c r="J15" i="14"/>
  <c r="I15" i="14"/>
  <c r="H15" i="14"/>
  <c r="G15" i="14"/>
  <c r="F15" i="14"/>
  <c r="E15" i="14"/>
  <c r="L13" i="14"/>
  <c r="K13" i="14"/>
  <c r="J13" i="14"/>
  <c r="I13" i="14"/>
  <c r="H13" i="14"/>
  <c r="G13" i="14"/>
  <c r="F13" i="14"/>
  <c r="E13" i="14"/>
  <c r="L12" i="14"/>
  <c r="K12" i="14"/>
  <c r="J12" i="14"/>
  <c r="I12" i="14"/>
  <c r="H12" i="14"/>
  <c r="G12" i="14"/>
  <c r="F12" i="14"/>
  <c r="E12" i="14"/>
  <c r="L11" i="14"/>
  <c r="K11" i="14"/>
  <c r="J11" i="14"/>
  <c r="I11" i="14"/>
  <c r="H11" i="14"/>
  <c r="G11" i="14"/>
  <c r="F11" i="14"/>
  <c r="E11" i="14"/>
  <c r="L10" i="14"/>
  <c r="K10" i="14"/>
  <c r="J10" i="14"/>
  <c r="I10" i="14"/>
  <c r="H10" i="14"/>
  <c r="G10" i="14"/>
  <c r="F10" i="14"/>
  <c r="E10" i="14"/>
  <c r="L9" i="14"/>
  <c r="K9" i="14"/>
  <c r="J9" i="14"/>
  <c r="I9" i="14"/>
  <c r="H9" i="14"/>
  <c r="G9" i="14"/>
  <c r="F9" i="14"/>
  <c r="E9" i="14"/>
  <c r="L8" i="14"/>
  <c r="K8" i="14"/>
  <c r="J8" i="14"/>
  <c r="I8" i="14"/>
  <c r="H8" i="14"/>
  <c r="G8" i="14"/>
  <c r="F8" i="14"/>
  <c r="E8" i="14"/>
  <c r="L7" i="14"/>
  <c r="K7" i="14"/>
  <c r="J7" i="14"/>
  <c r="I7" i="14"/>
  <c r="H7" i="14"/>
  <c r="G7" i="14"/>
  <c r="F7" i="14"/>
  <c r="E7" i="14"/>
  <c r="D75" i="14"/>
  <c r="D74" i="14"/>
  <c r="D73" i="14"/>
  <c r="D72" i="14"/>
  <c r="D71" i="14"/>
  <c r="D70" i="14"/>
  <c r="D69" i="14"/>
  <c r="D67" i="14"/>
  <c r="D68" i="14"/>
  <c r="D66" i="14"/>
  <c r="D65" i="14"/>
  <c r="D64" i="14"/>
  <c r="D63" i="14"/>
  <c r="D47" i="14"/>
  <c r="D46" i="14"/>
  <c r="D45" i="14"/>
  <c r="D44" i="14"/>
  <c r="D42" i="14"/>
  <c r="D43" i="14"/>
  <c r="D41" i="14"/>
  <c r="D40" i="14"/>
  <c r="D39" i="14"/>
  <c r="D38" i="14"/>
  <c r="D37" i="14"/>
  <c r="D36" i="14"/>
  <c r="D35" i="14"/>
  <c r="D14" i="14"/>
  <c r="D15" i="14"/>
  <c r="D13" i="14"/>
  <c r="D12" i="14"/>
  <c r="D11" i="14"/>
  <c r="D10" i="14"/>
  <c r="D9" i="14"/>
  <c r="D8" i="14"/>
  <c r="D7" i="14"/>
  <c r="BS81" i="3"/>
  <c r="BR81" i="3"/>
  <c r="BQ81" i="3"/>
  <c r="BP81" i="3"/>
  <c r="BO81" i="3"/>
  <c r="BN81" i="3"/>
  <c r="BM81" i="3"/>
  <c r="BL81" i="3"/>
  <c r="BS80" i="3"/>
  <c r="BR80" i="3"/>
  <c r="BQ80" i="3"/>
  <c r="BP80" i="3"/>
  <c r="BO80" i="3"/>
  <c r="BN80" i="3"/>
  <c r="BM80" i="3"/>
  <c r="BL80" i="3"/>
  <c r="BS79" i="3"/>
  <c r="BR79" i="3"/>
  <c r="BQ79" i="3"/>
  <c r="BP79" i="3"/>
  <c r="BO79" i="3"/>
  <c r="BN79" i="3"/>
  <c r="BM79" i="3"/>
  <c r="BL79" i="3"/>
  <c r="BS78" i="3"/>
  <c r="BR78" i="3"/>
  <c r="BQ78" i="3"/>
  <c r="BP78" i="3"/>
  <c r="BO78" i="3"/>
  <c r="BN78" i="3"/>
  <c r="BM78" i="3"/>
  <c r="BL78" i="3"/>
  <c r="BS76" i="3"/>
  <c r="BR76" i="3"/>
  <c r="BQ76" i="3"/>
  <c r="BP76" i="3"/>
  <c r="BO76" i="3"/>
  <c r="BN76" i="3"/>
  <c r="BM76" i="3"/>
  <c r="BL76" i="3"/>
  <c r="BS75" i="3"/>
  <c r="BR75" i="3"/>
  <c r="BQ75" i="3"/>
  <c r="BP75" i="3"/>
  <c r="BO75" i="3"/>
  <c r="BN75" i="3"/>
  <c r="BM75" i="3"/>
  <c r="BL75" i="3"/>
  <c r="BS74" i="3"/>
  <c r="BR74" i="3"/>
  <c r="BQ74" i="3"/>
  <c r="BP74" i="3"/>
  <c r="BO74" i="3"/>
  <c r="BN74" i="3"/>
  <c r="BM74" i="3"/>
  <c r="BL74" i="3"/>
  <c r="BS73" i="3"/>
  <c r="BR73" i="3"/>
  <c r="BQ73" i="3"/>
  <c r="BP73" i="3"/>
  <c r="BO73" i="3"/>
  <c r="BN73" i="3"/>
  <c r="BM73" i="3"/>
  <c r="BL73" i="3"/>
  <c r="BS71" i="3"/>
  <c r="BR71" i="3"/>
  <c r="BQ71" i="3"/>
  <c r="BP71" i="3"/>
  <c r="BO71" i="3"/>
  <c r="BN71" i="3"/>
  <c r="BM71" i="3"/>
  <c r="BL71" i="3"/>
  <c r="BS70" i="3"/>
  <c r="BR70" i="3"/>
  <c r="BQ70" i="3"/>
  <c r="BP70" i="3"/>
  <c r="BO70" i="3"/>
  <c r="BN70" i="3"/>
  <c r="BM70" i="3"/>
  <c r="BL70" i="3"/>
  <c r="BS69" i="3"/>
  <c r="BR69" i="3"/>
  <c r="BQ69" i="3"/>
  <c r="BP69" i="3"/>
  <c r="BO69" i="3"/>
  <c r="BN69" i="3"/>
  <c r="BM69" i="3"/>
  <c r="BL69" i="3"/>
  <c r="BS68" i="3"/>
  <c r="BR68" i="3"/>
  <c r="BQ68" i="3"/>
  <c r="BP68" i="3"/>
  <c r="BO68" i="3"/>
  <c r="BN68" i="3"/>
  <c r="BM68" i="3"/>
  <c r="BL68" i="3"/>
  <c r="BS66" i="3"/>
  <c r="BR66" i="3"/>
  <c r="BQ66" i="3"/>
  <c r="BP66" i="3"/>
  <c r="BO66" i="3"/>
  <c r="BN66" i="3"/>
  <c r="BM66" i="3"/>
  <c r="BL66" i="3"/>
  <c r="BS65" i="3"/>
  <c r="BR65" i="3"/>
  <c r="BQ65" i="3"/>
  <c r="BP65" i="3"/>
  <c r="BO65" i="3"/>
  <c r="BN65" i="3"/>
  <c r="BM65" i="3"/>
  <c r="BL65" i="3"/>
  <c r="BS64" i="3"/>
  <c r="BR64" i="3"/>
  <c r="BQ64" i="3"/>
  <c r="BP64" i="3"/>
  <c r="BO64" i="3"/>
  <c r="BN64" i="3"/>
  <c r="BM64" i="3"/>
  <c r="BL64" i="3"/>
  <c r="BS63" i="3"/>
  <c r="BR63" i="3"/>
  <c r="BQ63" i="3"/>
  <c r="BP63" i="3"/>
  <c r="BO63" i="3"/>
  <c r="BN63" i="3"/>
  <c r="BM63" i="3"/>
  <c r="BL63" i="3"/>
  <c r="BS61" i="3"/>
  <c r="BR61" i="3"/>
  <c r="BQ61" i="3"/>
  <c r="BP61" i="3"/>
  <c r="BO61" i="3"/>
  <c r="BN61" i="3"/>
  <c r="BM61" i="3"/>
  <c r="BL61" i="3"/>
  <c r="BS60" i="3"/>
  <c r="BR60" i="3"/>
  <c r="BQ60" i="3"/>
  <c r="BP60" i="3"/>
  <c r="BO60" i="3"/>
  <c r="BN60" i="3"/>
  <c r="BM60" i="3"/>
  <c r="BL60" i="3"/>
  <c r="BS58" i="3"/>
  <c r="BR58" i="3"/>
  <c r="BQ58" i="3"/>
  <c r="BP58" i="3"/>
  <c r="BO58" i="3"/>
  <c r="BN58" i="3"/>
  <c r="BM58" i="3"/>
  <c r="BL58" i="3"/>
  <c r="BS57" i="3"/>
  <c r="BR57" i="3"/>
  <c r="BQ57" i="3"/>
  <c r="BP57" i="3"/>
  <c r="BO57" i="3"/>
  <c r="BN57" i="3"/>
  <c r="BM57" i="3"/>
  <c r="BL57" i="3"/>
  <c r="BS56" i="3"/>
  <c r="BR56" i="3"/>
  <c r="BQ56" i="3"/>
  <c r="BP56" i="3"/>
  <c r="BO56" i="3"/>
  <c r="BN56" i="3"/>
  <c r="BM56" i="3"/>
  <c r="BL56" i="3"/>
  <c r="BS55" i="3"/>
  <c r="BR55" i="3"/>
  <c r="BQ55" i="3"/>
  <c r="BP55" i="3"/>
  <c r="BO55" i="3"/>
  <c r="BN55" i="3"/>
  <c r="BM55" i="3"/>
  <c r="BL55" i="3"/>
  <c r="BS54" i="3"/>
  <c r="BR54" i="3"/>
  <c r="BQ54" i="3"/>
  <c r="BP54" i="3"/>
  <c r="BO54" i="3"/>
  <c r="BN54" i="3"/>
  <c r="BM54" i="3"/>
  <c r="BL54" i="3"/>
  <c r="BS52" i="3"/>
  <c r="BR52" i="3"/>
  <c r="BQ52" i="3"/>
  <c r="BP52" i="3"/>
  <c r="BO52" i="3"/>
  <c r="BN52" i="3"/>
  <c r="BM52" i="3"/>
  <c r="BL52" i="3"/>
  <c r="BS51" i="3"/>
  <c r="BR51" i="3"/>
  <c r="BQ51" i="3"/>
  <c r="BP51" i="3"/>
  <c r="BO51" i="3"/>
  <c r="BN51" i="3"/>
  <c r="BM51" i="3"/>
  <c r="BL51" i="3"/>
  <c r="BS50" i="3"/>
  <c r="BR50" i="3"/>
  <c r="BQ50" i="3"/>
  <c r="BP50" i="3"/>
  <c r="BO50" i="3"/>
  <c r="BN50" i="3"/>
  <c r="BM50" i="3"/>
  <c r="BL50" i="3"/>
  <c r="BS49" i="3"/>
  <c r="BR49" i="3"/>
  <c r="BQ49" i="3"/>
  <c r="BP49" i="3"/>
  <c r="BO49" i="3"/>
  <c r="BN49" i="3"/>
  <c r="BM49" i="3"/>
  <c r="BL49" i="3"/>
  <c r="BS48" i="3"/>
  <c r="BR48" i="3"/>
  <c r="BQ48" i="3"/>
  <c r="BP48" i="3"/>
  <c r="BO48" i="3"/>
  <c r="BN48" i="3"/>
  <c r="BM48" i="3"/>
  <c r="BL48" i="3"/>
  <c r="BS46" i="3"/>
  <c r="BR46" i="3"/>
  <c r="BQ46" i="3"/>
  <c r="BP46" i="3"/>
  <c r="BO46" i="3"/>
  <c r="BN46" i="3"/>
  <c r="BM46" i="3"/>
  <c r="BL46" i="3"/>
  <c r="BS45" i="3"/>
  <c r="BR45" i="3"/>
  <c r="BQ45" i="3"/>
  <c r="BP45" i="3"/>
  <c r="BO45" i="3"/>
  <c r="BN45" i="3"/>
  <c r="BM45" i="3"/>
  <c r="BL45" i="3"/>
  <c r="BS44" i="3"/>
  <c r="BR44" i="3"/>
  <c r="BQ44" i="3"/>
  <c r="BP44" i="3"/>
  <c r="BO44" i="3"/>
  <c r="BN44" i="3"/>
  <c r="BM44" i="3"/>
  <c r="BL44" i="3"/>
  <c r="BS43" i="3"/>
  <c r="BR43" i="3"/>
  <c r="BQ43" i="3"/>
  <c r="BP43" i="3"/>
  <c r="BO43" i="3"/>
  <c r="BN43" i="3"/>
  <c r="BM43" i="3"/>
  <c r="BL43" i="3"/>
  <c r="BS42" i="3"/>
  <c r="BR42" i="3"/>
  <c r="BQ42" i="3"/>
  <c r="BP42" i="3"/>
  <c r="BO42" i="3"/>
  <c r="BN42" i="3"/>
  <c r="BM42" i="3"/>
  <c r="BL42" i="3"/>
  <c r="BS41" i="3"/>
  <c r="BR41" i="3"/>
  <c r="BQ41" i="3"/>
  <c r="BP41" i="3"/>
  <c r="BO41" i="3"/>
  <c r="BN41" i="3"/>
  <c r="BM41" i="3"/>
  <c r="BL41" i="3"/>
  <c r="BS40" i="3"/>
  <c r="BR40" i="3"/>
  <c r="BQ40" i="3"/>
  <c r="BP40" i="3"/>
  <c r="BO40" i="3"/>
  <c r="BN40" i="3"/>
  <c r="BM40" i="3"/>
  <c r="BL40" i="3"/>
  <c r="BS39" i="3"/>
  <c r="BR39" i="3"/>
  <c r="BQ39" i="3"/>
  <c r="BP39" i="3"/>
  <c r="BO39" i="3"/>
  <c r="BN39" i="3"/>
  <c r="BM39" i="3"/>
  <c r="BL39" i="3"/>
  <c r="BS37" i="3"/>
  <c r="BR37" i="3"/>
  <c r="BQ37" i="3"/>
  <c r="BP37" i="3"/>
  <c r="BO37" i="3"/>
  <c r="BN37" i="3"/>
  <c r="BM37" i="3"/>
  <c r="BL37" i="3"/>
  <c r="BS36" i="3"/>
  <c r="BR36" i="3"/>
  <c r="BQ36" i="3"/>
  <c r="BP36" i="3"/>
  <c r="BO36" i="3"/>
  <c r="BN36" i="3"/>
  <c r="BM36" i="3"/>
  <c r="BL36" i="3"/>
  <c r="BS35" i="3"/>
  <c r="BR35" i="3"/>
  <c r="BQ35" i="3"/>
  <c r="BP35" i="3"/>
  <c r="BO35" i="3"/>
  <c r="BN35" i="3"/>
  <c r="BM35" i="3"/>
  <c r="BL35" i="3"/>
  <c r="BS34" i="3"/>
  <c r="BR34" i="3"/>
  <c r="BQ34" i="3"/>
  <c r="BP34" i="3"/>
  <c r="BO34" i="3"/>
  <c r="BN34" i="3"/>
  <c r="BM34" i="3"/>
  <c r="BL34" i="3"/>
  <c r="BS33" i="3"/>
  <c r="BR33" i="3"/>
  <c r="BQ33" i="3"/>
  <c r="BP33" i="3"/>
  <c r="BO33" i="3"/>
  <c r="BN33" i="3"/>
  <c r="BM33" i="3"/>
  <c r="BL33" i="3"/>
  <c r="BS32" i="3"/>
  <c r="BR32" i="3"/>
  <c r="BQ32" i="3"/>
  <c r="BP32" i="3"/>
  <c r="BO32" i="3"/>
  <c r="BN32" i="3"/>
  <c r="BM32" i="3"/>
  <c r="BL32" i="3"/>
  <c r="BS31" i="3"/>
  <c r="BR31" i="3"/>
  <c r="BQ31" i="3"/>
  <c r="BP31" i="3"/>
  <c r="BO31" i="3"/>
  <c r="BN31" i="3"/>
  <c r="BM31" i="3"/>
  <c r="BL31" i="3"/>
  <c r="BS30" i="3"/>
  <c r="BR30" i="3"/>
  <c r="BQ30" i="3"/>
  <c r="BP30" i="3"/>
  <c r="BO30" i="3"/>
  <c r="BN30" i="3"/>
  <c r="BM30" i="3"/>
  <c r="BL30" i="3"/>
  <c r="BS28" i="3"/>
  <c r="BR28" i="3"/>
  <c r="BQ28" i="3"/>
  <c r="BP28" i="3"/>
  <c r="BO28" i="3"/>
  <c r="BN28" i="3"/>
  <c r="BM28" i="3"/>
  <c r="BL28" i="3"/>
  <c r="BS27" i="3"/>
  <c r="BR27" i="3"/>
  <c r="BQ27" i="3"/>
  <c r="BP27" i="3"/>
  <c r="BO27" i="3"/>
  <c r="BN27" i="3"/>
  <c r="BM27" i="3"/>
  <c r="BL27" i="3"/>
  <c r="BS26" i="3"/>
  <c r="BR26" i="3"/>
  <c r="BQ26" i="3"/>
  <c r="BP26" i="3"/>
  <c r="BO26" i="3"/>
  <c r="BN26" i="3"/>
  <c r="BM26" i="3"/>
  <c r="BL26" i="3"/>
  <c r="BS25" i="3"/>
  <c r="BR25" i="3"/>
  <c r="BQ25" i="3"/>
  <c r="BP25" i="3"/>
  <c r="BO25" i="3"/>
  <c r="BN25" i="3"/>
  <c r="BM25" i="3"/>
  <c r="BL25" i="3"/>
  <c r="BS23" i="3"/>
  <c r="BR23" i="3"/>
  <c r="BQ23" i="3"/>
  <c r="BP23" i="3"/>
  <c r="BO23" i="3"/>
  <c r="BN23" i="3"/>
  <c r="BM23" i="3"/>
  <c r="BL23" i="3"/>
  <c r="BS22" i="3"/>
  <c r="BR22" i="3"/>
  <c r="BQ22" i="3"/>
  <c r="BP22" i="3"/>
  <c r="BO22" i="3"/>
  <c r="BN22" i="3"/>
  <c r="BM22" i="3"/>
  <c r="BL22" i="3"/>
  <c r="BS21" i="3"/>
  <c r="BR21" i="3"/>
  <c r="BQ21" i="3"/>
  <c r="BP21" i="3"/>
  <c r="BO21" i="3"/>
  <c r="BN21" i="3"/>
  <c r="BM21" i="3"/>
  <c r="BL21" i="3"/>
  <c r="BS20" i="3"/>
  <c r="BR20" i="3"/>
  <c r="BQ20" i="3"/>
  <c r="BP20" i="3"/>
  <c r="BO20" i="3"/>
  <c r="BN20" i="3"/>
  <c r="BM20" i="3"/>
  <c r="BL20" i="3"/>
  <c r="BS18" i="3"/>
  <c r="BR18" i="3"/>
  <c r="BQ18" i="3"/>
  <c r="BP18" i="3"/>
  <c r="BO18" i="3"/>
  <c r="BN18" i="3"/>
  <c r="BM18" i="3"/>
  <c r="BL18" i="3"/>
  <c r="BS17" i="3"/>
  <c r="BR17" i="3"/>
  <c r="BQ17" i="3"/>
  <c r="BP17" i="3"/>
  <c r="BO17" i="3"/>
  <c r="BN17" i="3"/>
  <c r="BM17" i="3"/>
  <c r="BL17" i="3"/>
  <c r="BS16" i="3"/>
  <c r="BR16" i="3"/>
  <c r="BQ16" i="3"/>
  <c r="BP16" i="3"/>
  <c r="BO16" i="3"/>
  <c r="BN16" i="3"/>
  <c r="BM16" i="3"/>
  <c r="BL16" i="3"/>
  <c r="BS15" i="3"/>
  <c r="BR15" i="3"/>
  <c r="BQ15" i="3"/>
  <c r="BP15" i="3"/>
  <c r="BO15" i="3"/>
  <c r="BN15" i="3"/>
  <c r="BM15" i="3"/>
  <c r="BL15" i="3"/>
  <c r="BS13" i="3"/>
  <c r="BR13" i="3"/>
  <c r="BQ13" i="3"/>
  <c r="BP13" i="3"/>
  <c r="BO13" i="3"/>
  <c r="BN13" i="3"/>
  <c r="BM13" i="3"/>
  <c r="BL13" i="3"/>
  <c r="BS12" i="3"/>
  <c r="BR12" i="3"/>
  <c r="BQ12" i="3"/>
  <c r="BP12" i="3"/>
  <c r="BO12" i="3"/>
  <c r="BN12" i="3"/>
  <c r="BM12" i="3"/>
  <c r="BL12" i="3"/>
  <c r="BS10" i="3"/>
  <c r="BR10" i="3"/>
  <c r="BQ10" i="3"/>
  <c r="BP10" i="3"/>
  <c r="BO10" i="3"/>
  <c r="BN10" i="3"/>
  <c r="BM10" i="3"/>
  <c r="BL10" i="3"/>
  <c r="BS9" i="3"/>
  <c r="BR9" i="3"/>
  <c r="BQ9" i="3"/>
  <c r="BP9" i="3"/>
  <c r="BO9" i="3"/>
  <c r="BN9" i="3"/>
  <c r="BM9" i="3"/>
  <c r="BL9" i="3"/>
  <c r="BS8" i="3"/>
  <c r="BR8" i="3"/>
  <c r="BQ8" i="3"/>
  <c r="BP8" i="3"/>
  <c r="BO8" i="3"/>
  <c r="BN8" i="3"/>
  <c r="BM8" i="3"/>
  <c r="BL8" i="3"/>
  <c r="BS7" i="3"/>
  <c r="BR7" i="3"/>
  <c r="BQ7" i="3"/>
  <c r="BP7" i="3"/>
  <c r="BO7" i="3"/>
  <c r="BN7" i="3"/>
  <c r="BM7" i="3"/>
  <c r="BL7" i="3"/>
  <c r="BS6" i="3"/>
  <c r="BR6" i="3"/>
  <c r="BQ6" i="3"/>
  <c r="BP6" i="3"/>
  <c r="BO6" i="3"/>
  <c r="BN6" i="3"/>
  <c r="BM6" i="3"/>
  <c r="BL6" i="3"/>
  <c r="BS4" i="3"/>
  <c r="BR4" i="3"/>
  <c r="BQ4" i="3"/>
  <c r="BP4" i="3"/>
  <c r="BO4" i="3"/>
  <c r="BN4" i="3"/>
  <c r="BM4" i="3"/>
  <c r="BL4" i="3"/>
  <c r="BK81" i="3"/>
  <c r="BK80" i="3"/>
  <c r="BK79" i="3"/>
  <c r="BK78" i="3"/>
  <c r="BK76" i="3"/>
  <c r="BK75" i="3"/>
  <c r="BK74" i="3"/>
  <c r="BK73" i="3"/>
  <c r="BK71" i="3"/>
  <c r="BK70" i="3"/>
  <c r="BK69" i="3"/>
  <c r="BK68" i="3"/>
  <c r="BK66" i="3"/>
  <c r="BK65" i="3"/>
  <c r="BK64" i="3"/>
  <c r="BK63" i="3"/>
  <c r="BK61" i="3"/>
  <c r="BK60" i="3"/>
  <c r="BK58" i="3"/>
  <c r="BK57" i="3"/>
  <c r="BK56" i="3"/>
  <c r="BK55" i="3"/>
  <c r="BK54" i="3"/>
  <c r="BK52" i="3"/>
  <c r="BK51" i="3"/>
  <c r="BK50" i="3"/>
  <c r="BK49" i="3"/>
  <c r="BK48" i="3"/>
  <c r="BK46" i="3"/>
  <c r="BK45" i="3"/>
  <c r="BK44" i="3"/>
  <c r="BK43" i="3"/>
  <c r="BK42" i="3"/>
  <c r="BK41" i="3"/>
  <c r="BK40" i="3"/>
  <c r="BK39" i="3"/>
  <c r="BK37" i="3"/>
  <c r="BK36" i="3"/>
  <c r="BK35" i="3"/>
  <c r="BK34" i="3"/>
  <c r="BK33" i="3"/>
  <c r="BK32" i="3"/>
  <c r="BK31" i="3"/>
  <c r="BK30" i="3"/>
  <c r="BK28" i="3"/>
  <c r="BK27" i="3"/>
  <c r="BK26" i="3"/>
  <c r="BK25" i="3"/>
  <c r="BK23" i="3"/>
  <c r="BK22" i="3"/>
  <c r="BK21" i="3"/>
  <c r="BK20" i="3"/>
  <c r="BK18" i="3"/>
  <c r="BK17" i="3"/>
  <c r="BK16" i="3"/>
  <c r="BK15" i="3"/>
  <c r="BK13" i="3"/>
  <c r="BK12" i="3"/>
  <c r="BK10" i="3"/>
  <c r="BK9" i="3"/>
  <c r="BK8" i="3"/>
  <c r="BK7" i="3"/>
  <c r="BK6" i="3"/>
  <c r="BK4" i="3"/>
  <c r="BG81" i="3"/>
  <c r="BF81" i="3"/>
  <c r="BE81" i="3"/>
  <c r="BD81" i="3"/>
  <c r="BC81" i="3"/>
  <c r="BB81" i="3"/>
  <c r="BA81" i="3"/>
  <c r="AZ81" i="3"/>
  <c r="AY81" i="3"/>
  <c r="BG80" i="3"/>
  <c r="BF80" i="3"/>
  <c r="BE80" i="3"/>
  <c r="BD80" i="3"/>
  <c r="BC80" i="3"/>
  <c r="BB80" i="3"/>
  <c r="BA80" i="3"/>
  <c r="AZ80" i="3"/>
  <c r="AY80" i="3"/>
  <c r="BG79" i="3"/>
  <c r="BF79" i="3"/>
  <c r="BE79" i="3"/>
  <c r="BD79" i="3"/>
  <c r="BC79" i="3"/>
  <c r="BB79" i="3"/>
  <c r="BA79" i="3"/>
  <c r="AZ79" i="3"/>
  <c r="AY79" i="3"/>
  <c r="BG78" i="3"/>
  <c r="BF78" i="3"/>
  <c r="BE78" i="3"/>
  <c r="BD78" i="3"/>
  <c r="BC78" i="3"/>
  <c r="BB78" i="3"/>
  <c r="BA78" i="3"/>
  <c r="AZ78" i="3"/>
  <c r="AY78" i="3"/>
  <c r="BG76" i="3"/>
  <c r="BF76" i="3"/>
  <c r="BE76" i="3"/>
  <c r="BD76" i="3"/>
  <c r="BC76" i="3"/>
  <c r="BB76" i="3"/>
  <c r="BA76" i="3"/>
  <c r="AZ76" i="3"/>
  <c r="AY76" i="3"/>
  <c r="BG75" i="3"/>
  <c r="BF75" i="3"/>
  <c r="BE75" i="3"/>
  <c r="BD75" i="3"/>
  <c r="BC75" i="3"/>
  <c r="BB75" i="3"/>
  <c r="BA75" i="3"/>
  <c r="AZ75" i="3"/>
  <c r="AY75" i="3"/>
  <c r="BG74" i="3"/>
  <c r="BF74" i="3"/>
  <c r="BE74" i="3"/>
  <c r="BD74" i="3"/>
  <c r="BC74" i="3"/>
  <c r="BB74" i="3"/>
  <c r="BA74" i="3"/>
  <c r="AZ74" i="3"/>
  <c r="AY74" i="3"/>
  <c r="BG73" i="3"/>
  <c r="BF73" i="3"/>
  <c r="BE73" i="3"/>
  <c r="BD73" i="3"/>
  <c r="BC73" i="3"/>
  <c r="BB73" i="3"/>
  <c r="BA73" i="3"/>
  <c r="AZ73" i="3"/>
  <c r="AY73" i="3"/>
  <c r="BG71" i="3"/>
  <c r="BF71" i="3"/>
  <c r="BE71" i="3"/>
  <c r="BD71" i="3"/>
  <c r="BC71" i="3"/>
  <c r="BB71" i="3"/>
  <c r="BA71" i="3"/>
  <c r="AZ71" i="3"/>
  <c r="AY71" i="3"/>
  <c r="BG70" i="3"/>
  <c r="BF70" i="3"/>
  <c r="BE70" i="3"/>
  <c r="BD70" i="3"/>
  <c r="BC70" i="3"/>
  <c r="BB70" i="3"/>
  <c r="BA70" i="3"/>
  <c r="AZ70" i="3"/>
  <c r="AY70" i="3"/>
  <c r="BG69" i="3"/>
  <c r="BF69" i="3"/>
  <c r="BE69" i="3"/>
  <c r="BD69" i="3"/>
  <c r="BC69" i="3"/>
  <c r="BB69" i="3"/>
  <c r="BA69" i="3"/>
  <c r="AZ69" i="3"/>
  <c r="AY69" i="3"/>
  <c r="BG68" i="3"/>
  <c r="BF68" i="3"/>
  <c r="BE68" i="3"/>
  <c r="BD68" i="3"/>
  <c r="BC68" i="3"/>
  <c r="BB68" i="3"/>
  <c r="BA68" i="3"/>
  <c r="AZ68" i="3"/>
  <c r="AY68" i="3"/>
  <c r="BG66" i="3"/>
  <c r="BF66" i="3"/>
  <c r="BE66" i="3"/>
  <c r="BD66" i="3"/>
  <c r="BC66" i="3"/>
  <c r="BB66" i="3"/>
  <c r="BA66" i="3"/>
  <c r="AZ66" i="3"/>
  <c r="AY66" i="3"/>
  <c r="BG65" i="3"/>
  <c r="BF65" i="3"/>
  <c r="BE65" i="3"/>
  <c r="BD65" i="3"/>
  <c r="BC65" i="3"/>
  <c r="BB65" i="3"/>
  <c r="BA65" i="3"/>
  <c r="AZ65" i="3"/>
  <c r="AY65" i="3"/>
  <c r="BG64" i="3"/>
  <c r="BF64" i="3"/>
  <c r="BE64" i="3"/>
  <c r="BD64" i="3"/>
  <c r="BC64" i="3"/>
  <c r="BB64" i="3"/>
  <c r="BA64" i="3"/>
  <c r="AZ64" i="3"/>
  <c r="AY64" i="3"/>
  <c r="BG63" i="3"/>
  <c r="BF63" i="3"/>
  <c r="BE63" i="3"/>
  <c r="BD63" i="3"/>
  <c r="BC63" i="3"/>
  <c r="BB63" i="3"/>
  <c r="BA63" i="3"/>
  <c r="AZ63" i="3"/>
  <c r="AY63" i="3"/>
  <c r="BG61" i="3"/>
  <c r="BF61" i="3"/>
  <c r="BE61" i="3"/>
  <c r="BD61" i="3"/>
  <c r="BC61" i="3"/>
  <c r="BB61" i="3"/>
  <c r="BA61" i="3"/>
  <c r="AZ61" i="3"/>
  <c r="AY61" i="3"/>
  <c r="BG60" i="3"/>
  <c r="BF60" i="3"/>
  <c r="BE60" i="3"/>
  <c r="BD60" i="3"/>
  <c r="BC60" i="3"/>
  <c r="BB60" i="3"/>
  <c r="BA60" i="3"/>
  <c r="AZ60" i="3"/>
  <c r="AY60" i="3"/>
  <c r="BG58" i="3"/>
  <c r="BF58" i="3"/>
  <c r="BE58" i="3"/>
  <c r="BD58" i="3"/>
  <c r="BC58" i="3"/>
  <c r="BB58" i="3"/>
  <c r="BA58" i="3"/>
  <c r="AZ58" i="3"/>
  <c r="AY58" i="3"/>
  <c r="BG57" i="3"/>
  <c r="BF57" i="3"/>
  <c r="BE57" i="3"/>
  <c r="BD57" i="3"/>
  <c r="BC57" i="3"/>
  <c r="BB57" i="3"/>
  <c r="BA57" i="3"/>
  <c r="AZ57" i="3"/>
  <c r="AY57" i="3"/>
  <c r="BG56" i="3"/>
  <c r="BF56" i="3"/>
  <c r="BE56" i="3"/>
  <c r="BD56" i="3"/>
  <c r="BC56" i="3"/>
  <c r="BB56" i="3"/>
  <c r="BA56" i="3"/>
  <c r="AZ56" i="3"/>
  <c r="AY56" i="3"/>
  <c r="BG55" i="3"/>
  <c r="BF55" i="3"/>
  <c r="BE55" i="3"/>
  <c r="BD55" i="3"/>
  <c r="BC55" i="3"/>
  <c r="BB55" i="3"/>
  <c r="BA55" i="3"/>
  <c r="AZ55" i="3"/>
  <c r="AY55" i="3"/>
  <c r="BG54" i="3"/>
  <c r="BF54" i="3"/>
  <c r="BE54" i="3"/>
  <c r="BD54" i="3"/>
  <c r="BC54" i="3"/>
  <c r="BB54" i="3"/>
  <c r="BA54" i="3"/>
  <c r="AZ54" i="3"/>
  <c r="AY54" i="3"/>
  <c r="BG52" i="3"/>
  <c r="BF52" i="3"/>
  <c r="BE52" i="3"/>
  <c r="BD52" i="3"/>
  <c r="BC52" i="3"/>
  <c r="BB52" i="3"/>
  <c r="BA52" i="3"/>
  <c r="AZ52" i="3"/>
  <c r="AY52" i="3"/>
  <c r="BG51" i="3"/>
  <c r="BF51" i="3"/>
  <c r="BE51" i="3"/>
  <c r="BD51" i="3"/>
  <c r="BC51" i="3"/>
  <c r="BB51" i="3"/>
  <c r="BA51" i="3"/>
  <c r="AZ51" i="3"/>
  <c r="AY51" i="3"/>
  <c r="BG50" i="3"/>
  <c r="BF50" i="3"/>
  <c r="BE50" i="3"/>
  <c r="BD50" i="3"/>
  <c r="BC50" i="3"/>
  <c r="BB50" i="3"/>
  <c r="BA50" i="3"/>
  <c r="AZ50" i="3"/>
  <c r="AY50" i="3"/>
  <c r="BG49" i="3"/>
  <c r="BF49" i="3"/>
  <c r="BE49" i="3"/>
  <c r="BD49" i="3"/>
  <c r="BC49" i="3"/>
  <c r="BB49" i="3"/>
  <c r="BA49" i="3"/>
  <c r="AZ49" i="3"/>
  <c r="AY49" i="3"/>
  <c r="BG48" i="3"/>
  <c r="BF48" i="3"/>
  <c r="BE48" i="3"/>
  <c r="BD48" i="3"/>
  <c r="BC48" i="3"/>
  <c r="BB48" i="3"/>
  <c r="BA48" i="3"/>
  <c r="AZ48" i="3"/>
  <c r="AY48" i="3"/>
  <c r="BG46" i="3"/>
  <c r="BF46" i="3"/>
  <c r="BE46" i="3"/>
  <c r="BD46" i="3"/>
  <c r="BC46" i="3"/>
  <c r="BB46" i="3"/>
  <c r="BA46" i="3"/>
  <c r="AZ46" i="3"/>
  <c r="AY46" i="3"/>
  <c r="BG45" i="3"/>
  <c r="BF45" i="3"/>
  <c r="BE45" i="3"/>
  <c r="BD45" i="3"/>
  <c r="BC45" i="3"/>
  <c r="BB45" i="3"/>
  <c r="BA45" i="3"/>
  <c r="AZ45" i="3"/>
  <c r="AY45" i="3"/>
  <c r="BG44" i="3"/>
  <c r="BF44" i="3"/>
  <c r="BE44" i="3"/>
  <c r="BD44" i="3"/>
  <c r="BC44" i="3"/>
  <c r="BB44" i="3"/>
  <c r="BA44" i="3"/>
  <c r="AZ44" i="3"/>
  <c r="AY44" i="3"/>
  <c r="BG43" i="3"/>
  <c r="BF43" i="3"/>
  <c r="BE43" i="3"/>
  <c r="BD43" i="3"/>
  <c r="BC43" i="3"/>
  <c r="BB43" i="3"/>
  <c r="BA43" i="3"/>
  <c r="AZ43" i="3"/>
  <c r="AY43" i="3"/>
  <c r="BG42" i="3"/>
  <c r="BF42" i="3"/>
  <c r="BE42" i="3"/>
  <c r="BD42" i="3"/>
  <c r="BC42" i="3"/>
  <c r="BB42" i="3"/>
  <c r="BA42" i="3"/>
  <c r="AZ42" i="3"/>
  <c r="AY42" i="3"/>
  <c r="BG41" i="3"/>
  <c r="BF41" i="3"/>
  <c r="BE41" i="3"/>
  <c r="BD41" i="3"/>
  <c r="BC41" i="3"/>
  <c r="BB41" i="3"/>
  <c r="BA41" i="3"/>
  <c r="AZ41" i="3"/>
  <c r="AY41" i="3"/>
  <c r="BG40" i="3"/>
  <c r="BF40" i="3"/>
  <c r="BE40" i="3"/>
  <c r="BD40" i="3"/>
  <c r="BC40" i="3"/>
  <c r="BB40" i="3"/>
  <c r="BA40" i="3"/>
  <c r="AZ40" i="3"/>
  <c r="AY40" i="3"/>
  <c r="BG39" i="3"/>
  <c r="BF39" i="3"/>
  <c r="BE39" i="3"/>
  <c r="BD39" i="3"/>
  <c r="BC39" i="3"/>
  <c r="BB39" i="3"/>
  <c r="BA39" i="3"/>
  <c r="AZ39" i="3"/>
  <c r="AY39" i="3"/>
  <c r="BG37" i="3"/>
  <c r="BF37" i="3"/>
  <c r="BE37" i="3"/>
  <c r="BD37" i="3"/>
  <c r="BC37" i="3"/>
  <c r="BB37" i="3"/>
  <c r="BA37" i="3"/>
  <c r="AZ37" i="3"/>
  <c r="AY37" i="3"/>
  <c r="BG36" i="3"/>
  <c r="BF36" i="3"/>
  <c r="BE36" i="3"/>
  <c r="BD36" i="3"/>
  <c r="BC36" i="3"/>
  <c r="BB36" i="3"/>
  <c r="BA36" i="3"/>
  <c r="AZ36" i="3"/>
  <c r="AY36" i="3"/>
  <c r="BG35" i="3"/>
  <c r="BF35" i="3"/>
  <c r="BE35" i="3"/>
  <c r="BD35" i="3"/>
  <c r="BC35" i="3"/>
  <c r="BB35" i="3"/>
  <c r="BA35" i="3"/>
  <c r="AZ35" i="3"/>
  <c r="AY35" i="3"/>
  <c r="BG34" i="3"/>
  <c r="BF34" i="3"/>
  <c r="BE34" i="3"/>
  <c r="BD34" i="3"/>
  <c r="BC34" i="3"/>
  <c r="BB34" i="3"/>
  <c r="BA34" i="3"/>
  <c r="AZ34" i="3"/>
  <c r="AY34" i="3"/>
  <c r="BG33" i="3"/>
  <c r="BF33" i="3"/>
  <c r="BE33" i="3"/>
  <c r="BD33" i="3"/>
  <c r="BC33" i="3"/>
  <c r="BB33" i="3"/>
  <c r="BA33" i="3"/>
  <c r="AZ33" i="3"/>
  <c r="AY33" i="3"/>
  <c r="BG32" i="3"/>
  <c r="BF32" i="3"/>
  <c r="BE32" i="3"/>
  <c r="BD32" i="3"/>
  <c r="BC32" i="3"/>
  <c r="BB32" i="3"/>
  <c r="BA32" i="3"/>
  <c r="AZ32" i="3"/>
  <c r="AY32" i="3"/>
  <c r="BG31" i="3"/>
  <c r="BF31" i="3"/>
  <c r="BE31" i="3"/>
  <c r="BD31" i="3"/>
  <c r="BC31" i="3"/>
  <c r="BB31" i="3"/>
  <c r="BA31" i="3"/>
  <c r="AZ31" i="3"/>
  <c r="AY31" i="3"/>
  <c r="BG30" i="3"/>
  <c r="BF30" i="3"/>
  <c r="BE30" i="3"/>
  <c r="BD30" i="3"/>
  <c r="BC30" i="3"/>
  <c r="BB30" i="3"/>
  <c r="BA30" i="3"/>
  <c r="AZ30" i="3"/>
  <c r="AY30" i="3"/>
  <c r="BG28" i="3"/>
  <c r="BF28" i="3"/>
  <c r="BE28" i="3"/>
  <c r="BD28" i="3"/>
  <c r="BC28" i="3"/>
  <c r="BB28" i="3"/>
  <c r="BA28" i="3"/>
  <c r="AZ28" i="3"/>
  <c r="AY28" i="3"/>
  <c r="BG27" i="3"/>
  <c r="BF27" i="3"/>
  <c r="BE27" i="3"/>
  <c r="BD27" i="3"/>
  <c r="BC27" i="3"/>
  <c r="BB27" i="3"/>
  <c r="BA27" i="3"/>
  <c r="AZ27" i="3"/>
  <c r="AY27" i="3"/>
  <c r="BG26" i="3"/>
  <c r="BF26" i="3"/>
  <c r="BE26" i="3"/>
  <c r="BD26" i="3"/>
  <c r="BC26" i="3"/>
  <c r="BB26" i="3"/>
  <c r="BA26" i="3"/>
  <c r="AZ26" i="3"/>
  <c r="AY26" i="3"/>
  <c r="BG25" i="3"/>
  <c r="BF25" i="3"/>
  <c r="BE25" i="3"/>
  <c r="BD25" i="3"/>
  <c r="BC25" i="3"/>
  <c r="BB25" i="3"/>
  <c r="BA25" i="3"/>
  <c r="AZ25" i="3"/>
  <c r="AY25" i="3"/>
  <c r="BG23" i="3"/>
  <c r="BF23" i="3"/>
  <c r="BE23" i="3"/>
  <c r="BD23" i="3"/>
  <c r="BC23" i="3"/>
  <c r="BB23" i="3"/>
  <c r="BA23" i="3"/>
  <c r="AZ23" i="3"/>
  <c r="AY23" i="3"/>
  <c r="BG22" i="3"/>
  <c r="BF22" i="3"/>
  <c r="BE22" i="3"/>
  <c r="BD22" i="3"/>
  <c r="BC22" i="3"/>
  <c r="BB22" i="3"/>
  <c r="BA22" i="3"/>
  <c r="AZ22" i="3"/>
  <c r="AY22" i="3"/>
  <c r="BG21" i="3"/>
  <c r="BF21" i="3"/>
  <c r="BE21" i="3"/>
  <c r="BD21" i="3"/>
  <c r="BC21" i="3"/>
  <c r="BB21" i="3"/>
  <c r="BA21" i="3"/>
  <c r="AZ21" i="3"/>
  <c r="AY21" i="3"/>
  <c r="BG20" i="3"/>
  <c r="BF20" i="3"/>
  <c r="BE20" i="3"/>
  <c r="BD20" i="3"/>
  <c r="BC20" i="3"/>
  <c r="BB20" i="3"/>
  <c r="BA20" i="3"/>
  <c r="AZ20" i="3"/>
  <c r="AY20" i="3"/>
  <c r="BG18" i="3"/>
  <c r="BF18" i="3"/>
  <c r="BE18" i="3"/>
  <c r="BD18" i="3"/>
  <c r="BC18" i="3"/>
  <c r="BB18" i="3"/>
  <c r="BA18" i="3"/>
  <c r="AZ18" i="3"/>
  <c r="AY18" i="3"/>
  <c r="BG17" i="3"/>
  <c r="BF17" i="3"/>
  <c r="BE17" i="3"/>
  <c r="BD17" i="3"/>
  <c r="BC17" i="3"/>
  <c r="BB17" i="3"/>
  <c r="BA17" i="3"/>
  <c r="AZ17" i="3"/>
  <c r="AY17" i="3"/>
  <c r="BG16" i="3"/>
  <c r="BF16" i="3"/>
  <c r="BE16" i="3"/>
  <c r="BD16" i="3"/>
  <c r="BC16" i="3"/>
  <c r="BB16" i="3"/>
  <c r="BA16" i="3"/>
  <c r="AZ16" i="3"/>
  <c r="AY16" i="3"/>
  <c r="BG15" i="3"/>
  <c r="BF15" i="3"/>
  <c r="BE15" i="3"/>
  <c r="BD15" i="3"/>
  <c r="BC15" i="3"/>
  <c r="BB15" i="3"/>
  <c r="BA15" i="3"/>
  <c r="AZ15" i="3"/>
  <c r="AY15" i="3"/>
  <c r="BG13" i="3"/>
  <c r="BF13" i="3"/>
  <c r="BE13" i="3"/>
  <c r="BD13" i="3"/>
  <c r="BC13" i="3"/>
  <c r="BB13" i="3"/>
  <c r="BA13" i="3"/>
  <c r="AZ13" i="3"/>
  <c r="AY13" i="3"/>
  <c r="BG12" i="3"/>
  <c r="BF12" i="3"/>
  <c r="BE12" i="3"/>
  <c r="BD12" i="3"/>
  <c r="BC12" i="3"/>
  <c r="BB12" i="3"/>
  <c r="BA12" i="3"/>
  <c r="AZ12" i="3"/>
  <c r="AY12" i="3"/>
  <c r="BG10" i="3"/>
  <c r="BF10" i="3"/>
  <c r="BE10" i="3"/>
  <c r="BD10" i="3"/>
  <c r="BC10" i="3"/>
  <c r="BB10" i="3"/>
  <c r="BA10" i="3"/>
  <c r="AZ10" i="3"/>
  <c r="AY10" i="3"/>
  <c r="BG9" i="3"/>
  <c r="BF9" i="3"/>
  <c r="BE9" i="3"/>
  <c r="BD9" i="3"/>
  <c r="BC9" i="3"/>
  <c r="BB9" i="3"/>
  <c r="BA9" i="3"/>
  <c r="AZ9" i="3"/>
  <c r="AY9" i="3"/>
  <c r="BG8" i="3"/>
  <c r="BF8" i="3"/>
  <c r="BE8" i="3"/>
  <c r="BD8" i="3"/>
  <c r="BC8" i="3"/>
  <c r="BB8" i="3"/>
  <c r="BA8" i="3"/>
  <c r="AZ8" i="3"/>
  <c r="AY8" i="3"/>
  <c r="BG7" i="3"/>
  <c r="BF7" i="3"/>
  <c r="BE7" i="3"/>
  <c r="BD7" i="3"/>
  <c r="BC7" i="3"/>
  <c r="BB7" i="3"/>
  <c r="BA7" i="3"/>
  <c r="AZ7" i="3"/>
  <c r="AY7" i="3"/>
  <c r="BG6" i="3"/>
  <c r="BF6" i="3"/>
  <c r="BE6" i="3"/>
  <c r="BD6" i="3"/>
  <c r="BC6" i="3"/>
  <c r="BB6" i="3"/>
  <c r="BA6" i="3"/>
  <c r="AZ6" i="3"/>
  <c r="AY6" i="3"/>
  <c r="BG4" i="3"/>
  <c r="BF4" i="3"/>
  <c r="BE4" i="3"/>
  <c r="BD4" i="3"/>
  <c r="BC4" i="3"/>
  <c r="BB4" i="3"/>
  <c r="BA4" i="3"/>
  <c r="AZ4" i="3"/>
  <c r="AY4" i="3"/>
  <c r="AU81" i="3"/>
  <c r="AT81" i="3"/>
  <c r="AS81" i="3"/>
  <c r="AR81" i="3"/>
  <c r="AQ81" i="3"/>
  <c r="AP81" i="3"/>
  <c r="AO81" i="3"/>
  <c r="AN81" i="3"/>
  <c r="AU80" i="3"/>
  <c r="AT80" i="3"/>
  <c r="AS80" i="3"/>
  <c r="AR80" i="3"/>
  <c r="AQ80" i="3"/>
  <c r="AP80" i="3"/>
  <c r="AO80" i="3"/>
  <c r="AN80" i="3"/>
  <c r="AU79" i="3"/>
  <c r="AT79" i="3"/>
  <c r="AS79" i="3"/>
  <c r="AR79" i="3"/>
  <c r="AQ79" i="3"/>
  <c r="AP79" i="3"/>
  <c r="AO79" i="3"/>
  <c r="AN79" i="3"/>
  <c r="AU78" i="3"/>
  <c r="AT78" i="3"/>
  <c r="AS78" i="3"/>
  <c r="AR78" i="3"/>
  <c r="AQ78" i="3"/>
  <c r="AP78" i="3"/>
  <c r="AO78" i="3"/>
  <c r="AN78" i="3"/>
  <c r="AU76" i="3"/>
  <c r="AT76" i="3"/>
  <c r="AS76" i="3"/>
  <c r="AR76" i="3"/>
  <c r="AQ76" i="3"/>
  <c r="AP76" i="3"/>
  <c r="AO76" i="3"/>
  <c r="AN76" i="3"/>
  <c r="AU75" i="3"/>
  <c r="AT75" i="3"/>
  <c r="AS75" i="3"/>
  <c r="AR75" i="3"/>
  <c r="AQ75" i="3"/>
  <c r="AP75" i="3"/>
  <c r="AO75" i="3"/>
  <c r="AN75" i="3"/>
  <c r="AU74" i="3"/>
  <c r="AT74" i="3"/>
  <c r="AS74" i="3"/>
  <c r="AR74" i="3"/>
  <c r="AQ74" i="3"/>
  <c r="AP74" i="3"/>
  <c r="AO74" i="3"/>
  <c r="AN74" i="3"/>
  <c r="AU73" i="3"/>
  <c r="AT73" i="3"/>
  <c r="AS73" i="3"/>
  <c r="AR73" i="3"/>
  <c r="AQ73" i="3"/>
  <c r="AP73" i="3"/>
  <c r="AO73" i="3"/>
  <c r="AN73" i="3"/>
  <c r="AU71" i="3"/>
  <c r="AT71" i="3"/>
  <c r="AS71" i="3"/>
  <c r="AR71" i="3"/>
  <c r="AQ71" i="3"/>
  <c r="AP71" i="3"/>
  <c r="AO71" i="3"/>
  <c r="AN71" i="3"/>
  <c r="AU70" i="3"/>
  <c r="AT70" i="3"/>
  <c r="AS70" i="3"/>
  <c r="AR70" i="3"/>
  <c r="AQ70" i="3"/>
  <c r="AP70" i="3"/>
  <c r="AO70" i="3"/>
  <c r="AN70" i="3"/>
  <c r="AU69" i="3"/>
  <c r="AT69" i="3"/>
  <c r="AS69" i="3"/>
  <c r="AR69" i="3"/>
  <c r="AQ69" i="3"/>
  <c r="AP69" i="3"/>
  <c r="AO69" i="3"/>
  <c r="AN69" i="3"/>
  <c r="AU68" i="3"/>
  <c r="AT68" i="3"/>
  <c r="AS68" i="3"/>
  <c r="AR68" i="3"/>
  <c r="AQ68" i="3"/>
  <c r="AP68" i="3"/>
  <c r="AO68" i="3"/>
  <c r="AN68" i="3"/>
  <c r="AU66" i="3"/>
  <c r="AT66" i="3"/>
  <c r="AS66" i="3"/>
  <c r="AR66" i="3"/>
  <c r="AQ66" i="3"/>
  <c r="AP66" i="3"/>
  <c r="AO66" i="3"/>
  <c r="AN66" i="3"/>
  <c r="AU65" i="3"/>
  <c r="AT65" i="3"/>
  <c r="AS65" i="3"/>
  <c r="AR65" i="3"/>
  <c r="AQ65" i="3"/>
  <c r="AP65" i="3"/>
  <c r="AO65" i="3"/>
  <c r="AN65" i="3"/>
  <c r="AU64" i="3"/>
  <c r="AT64" i="3"/>
  <c r="AS64" i="3"/>
  <c r="AR64" i="3"/>
  <c r="AQ64" i="3"/>
  <c r="AP64" i="3"/>
  <c r="AO64" i="3"/>
  <c r="AN64" i="3"/>
  <c r="AU63" i="3"/>
  <c r="AT63" i="3"/>
  <c r="AS63" i="3"/>
  <c r="AR63" i="3"/>
  <c r="AQ63" i="3"/>
  <c r="AP63" i="3"/>
  <c r="AO63" i="3"/>
  <c r="AN63" i="3"/>
  <c r="AU61" i="3"/>
  <c r="AT61" i="3"/>
  <c r="AS61" i="3"/>
  <c r="AR61" i="3"/>
  <c r="AQ61" i="3"/>
  <c r="AP61" i="3"/>
  <c r="AO61" i="3"/>
  <c r="AN61" i="3"/>
  <c r="AU60" i="3"/>
  <c r="AT60" i="3"/>
  <c r="AS60" i="3"/>
  <c r="AR60" i="3"/>
  <c r="AQ60" i="3"/>
  <c r="AP60" i="3"/>
  <c r="AO60" i="3"/>
  <c r="AN60" i="3"/>
  <c r="AU58" i="3"/>
  <c r="AT58" i="3"/>
  <c r="AS58" i="3"/>
  <c r="AR58" i="3"/>
  <c r="AQ58" i="3"/>
  <c r="AP58" i="3"/>
  <c r="AO58" i="3"/>
  <c r="AN58" i="3"/>
  <c r="AU57" i="3"/>
  <c r="AT57" i="3"/>
  <c r="AS57" i="3"/>
  <c r="AR57" i="3"/>
  <c r="AQ57" i="3"/>
  <c r="AP57" i="3"/>
  <c r="AO57" i="3"/>
  <c r="AN57" i="3"/>
  <c r="AU56" i="3"/>
  <c r="AT56" i="3"/>
  <c r="AS56" i="3"/>
  <c r="AR56" i="3"/>
  <c r="AQ56" i="3"/>
  <c r="AP56" i="3"/>
  <c r="AO56" i="3"/>
  <c r="AN56" i="3"/>
  <c r="AU55" i="3"/>
  <c r="AT55" i="3"/>
  <c r="AS55" i="3"/>
  <c r="AR55" i="3"/>
  <c r="AQ55" i="3"/>
  <c r="AP55" i="3"/>
  <c r="AO55" i="3"/>
  <c r="AN55" i="3"/>
  <c r="AU54" i="3"/>
  <c r="AT54" i="3"/>
  <c r="AS54" i="3"/>
  <c r="AR54" i="3"/>
  <c r="AQ54" i="3"/>
  <c r="AP54" i="3"/>
  <c r="AO54" i="3"/>
  <c r="AN54" i="3"/>
  <c r="AU52" i="3"/>
  <c r="AT52" i="3"/>
  <c r="AS52" i="3"/>
  <c r="AR52" i="3"/>
  <c r="AQ52" i="3"/>
  <c r="AP52" i="3"/>
  <c r="AO52" i="3"/>
  <c r="AN52" i="3"/>
  <c r="AU51" i="3"/>
  <c r="AT51" i="3"/>
  <c r="AS51" i="3"/>
  <c r="AR51" i="3"/>
  <c r="AQ51" i="3"/>
  <c r="AP51" i="3"/>
  <c r="AO51" i="3"/>
  <c r="AN51" i="3"/>
  <c r="AU50" i="3"/>
  <c r="AT50" i="3"/>
  <c r="AS50" i="3"/>
  <c r="AR50" i="3"/>
  <c r="AQ50" i="3"/>
  <c r="AP50" i="3"/>
  <c r="AO50" i="3"/>
  <c r="AN50" i="3"/>
  <c r="AU49" i="3"/>
  <c r="AT49" i="3"/>
  <c r="AS49" i="3"/>
  <c r="AR49" i="3"/>
  <c r="AQ49" i="3"/>
  <c r="AP49" i="3"/>
  <c r="AO49" i="3"/>
  <c r="AN49" i="3"/>
  <c r="AU48" i="3"/>
  <c r="AT48" i="3"/>
  <c r="AS48" i="3"/>
  <c r="AR48" i="3"/>
  <c r="AQ48" i="3"/>
  <c r="AP48" i="3"/>
  <c r="AO48" i="3"/>
  <c r="AN48" i="3"/>
  <c r="AU46" i="3"/>
  <c r="AT46" i="3"/>
  <c r="AS46" i="3"/>
  <c r="AR46" i="3"/>
  <c r="AQ46" i="3"/>
  <c r="AP46" i="3"/>
  <c r="AO46" i="3"/>
  <c r="AN46" i="3"/>
  <c r="AU45" i="3"/>
  <c r="AT45" i="3"/>
  <c r="AS45" i="3"/>
  <c r="AR45" i="3"/>
  <c r="AQ45" i="3"/>
  <c r="AP45" i="3"/>
  <c r="AO45" i="3"/>
  <c r="AN45" i="3"/>
  <c r="AU44" i="3"/>
  <c r="AT44" i="3"/>
  <c r="AS44" i="3"/>
  <c r="AR44" i="3"/>
  <c r="AQ44" i="3"/>
  <c r="AP44" i="3"/>
  <c r="AO44" i="3"/>
  <c r="AN44" i="3"/>
  <c r="AU43" i="3"/>
  <c r="AT43" i="3"/>
  <c r="AS43" i="3"/>
  <c r="AR43" i="3"/>
  <c r="AQ43" i="3"/>
  <c r="AP43" i="3"/>
  <c r="AO43" i="3"/>
  <c r="AN43" i="3"/>
  <c r="AU42" i="3"/>
  <c r="AT42" i="3"/>
  <c r="AS42" i="3"/>
  <c r="AR42" i="3"/>
  <c r="AQ42" i="3"/>
  <c r="AP42" i="3"/>
  <c r="AO42" i="3"/>
  <c r="AN42" i="3"/>
  <c r="AU41" i="3"/>
  <c r="AT41" i="3"/>
  <c r="AS41" i="3"/>
  <c r="AR41" i="3"/>
  <c r="AQ41" i="3"/>
  <c r="AP41" i="3"/>
  <c r="AO41" i="3"/>
  <c r="AN41" i="3"/>
  <c r="AU40" i="3"/>
  <c r="AT40" i="3"/>
  <c r="AS40" i="3"/>
  <c r="AR40" i="3"/>
  <c r="AQ40" i="3"/>
  <c r="AP40" i="3"/>
  <c r="AO40" i="3"/>
  <c r="AN40" i="3"/>
  <c r="AU39" i="3"/>
  <c r="AT39" i="3"/>
  <c r="AS39" i="3"/>
  <c r="AR39" i="3"/>
  <c r="AQ39" i="3"/>
  <c r="AP39" i="3"/>
  <c r="AO39" i="3"/>
  <c r="AN39" i="3"/>
  <c r="AU37" i="3"/>
  <c r="AT37" i="3"/>
  <c r="AS37" i="3"/>
  <c r="AR37" i="3"/>
  <c r="AQ37" i="3"/>
  <c r="AP37" i="3"/>
  <c r="AO37" i="3"/>
  <c r="AN37" i="3"/>
  <c r="AU36" i="3"/>
  <c r="AT36" i="3"/>
  <c r="AS36" i="3"/>
  <c r="AR36" i="3"/>
  <c r="AQ36" i="3"/>
  <c r="AP36" i="3"/>
  <c r="AO36" i="3"/>
  <c r="AN36" i="3"/>
  <c r="AU35" i="3"/>
  <c r="AT35" i="3"/>
  <c r="AS35" i="3"/>
  <c r="AR35" i="3"/>
  <c r="AQ35" i="3"/>
  <c r="AP35" i="3"/>
  <c r="AO35" i="3"/>
  <c r="AN35" i="3"/>
  <c r="AU34" i="3"/>
  <c r="AT34" i="3"/>
  <c r="AS34" i="3"/>
  <c r="AR34" i="3"/>
  <c r="AQ34" i="3"/>
  <c r="AP34" i="3"/>
  <c r="AO34" i="3"/>
  <c r="AN34" i="3"/>
  <c r="AU33" i="3"/>
  <c r="AT33" i="3"/>
  <c r="AS33" i="3"/>
  <c r="AR33" i="3"/>
  <c r="AQ33" i="3"/>
  <c r="AP33" i="3"/>
  <c r="AO33" i="3"/>
  <c r="AN33" i="3"/>
  <c r="AU32" i="3"/>
  <c r="AT32" i="3"/>
  <c r="AS32" i="3"/>
  <c r="AR32" i="3"/>
  <c r="AQ32" i="3"/>
  <c r="AP32" i="3"/>
  <c r="AO32" i="3"/>
  <c r="AN32" i="3"/>
  <c r="AU31" i="3"/>
  <c r="AT31" i="3"/>
  <c r="AS31" i="3"/>
  <c r="AR31" i="3"/>
  <c r="AQ31" i="3"/>
  <c r="AP31" i="3"/>
  <c r="AO31" i="3"/>
  <c r="AN31" i="3"/>
  <c r="AU30" i="3"/>
  <c r="AT30" i="3"/>
  <c r="AS30" i="3"/>
  <c r="AR30" i="3"/>
  <c r="AQ30" i="3"/>
  <c r="AP30" i="3"/>
  <c r="AO30" i="3"/>
  <c r="AN30" i="3"/>
  <c r="AU28" i="3"/>
  <c r="AT28" i="3"/>
  <c r="AS28" i="3"/>
  <c r="AR28" i="3"/>
  <c r="AQ28" i="3"/>
  <c r="AP28" i="3"/>
  <c r="AO28" i="3"/>
  <c r="AN28" i="3"/>
  <c r="AU27" i="3"/>
  <c r="AT27" i="3"/>
  <c r="AS27" i="3"/>
  <c r="AR27" i="3"/>
  <c r="AQ27" i="3"/>
  <c r="AP27" i="3"/>
  <c r="AO27" i="3"/>
  <c r="AN27" i="3"/>
  <c r="AU26" i="3"/>
  <c r="AT26" i="3"/>
  <c r="AS26" i="3"/>
  <c r="AR26" i="3"/>
  <c r="AQ26" i="3"/>
  <c r="AP26" i="3"/>
  <c r="AO26" i="3"/>
  <c r="AN26" i="3"/>
  <c r="AU25" i="3"/>
  <c r="AT25" i="3"/>
  <c r="AS25" i="3"/>
  <c r="AR25" i="3"/>
  <c r="AQ25" i="3"/>
  <c r="AP25" i="3"/>
  <c r="AO25" i="3"/>
  <c r="AN25" i="3"/>
  <c r="AU23" i="3"/>
  <c r="AT23" i="3"/>
  <c r="AS23" i="3"/>
  <c r="AR23" i="3"/>
  <c r="AQ23" i="3"/>
  <c r="AP23" i="3"/>
  <c r="AO23" i="3"/>
  <c r="AN23" i="3"/>
  <c r="AU22" i="3"/>
  <c r="AT22" i="3"/>
  <c r="AS22" i="3"/>
  <c r="AR22" i="3"/>
  <c r="AQ22" i="3"/>
  <c r="AP22" i="3"/>
  <c r="AO22" i="3"/>
  <c r="AN22" i="3"/>
  <c r="AU21" i="3"/>
  <c r="AT21" i="3"/>
  <c r="AS21" i="3"/>
  <c r="AR21" i="3"/>
  <c r="AQ21" i="3"/>
  <c r="AP21" i="3"/>
  <c r="AO21" i="3"/>
  <c r="AN21" i="3"/>
  <c r="AU20" i="3"/>
  <c r="AT20" i="3"/>
  <c r="AS20" i="3"/>
  <c r="AR20" i="3"/>
  <c r="AQ20" i="3"/>
  <c r="AP20" i="3"/>
  <c r="AO20" i="3"/>
  <c r="AN20" i="3"/>
  <c r="AU18" i="3"/>
  <c r="AT18" i="3"/>
  <c r="AS18" i="3"/>
  <c r="AR18" i="3"/>
  <c r="AQ18" i="3"/>
  <c r="AP18" i="3"/>
  <c r="AO18" i="3"/>
  <c r="AN18" i="3"/>
  <c r="AU17" i="3"/>
  <c r="AT17" i="3"/>
  <c r="AS17" i="3"/>
  <c r="AR17" i="3"/>
  <c r="AQ17" i="3"/>
  <c r="AP17" i="3"/>
  <c r="AO17" i="3"/>
  <c r="AN17" i="3"/>
  <c r="AU16" i="3"/>
  <c r="AT16" i="3"/>
  <c r="AS16" i="3"/>
  <c r="AR16" i="3"/>
  <c r="AQ16" i="3"/>
  <c r="AP16" i="3"/>
  <c r="AO16" i="3"/>
  <c r="AN16" i="3"/>
  <c r="AU15" i="3"/>
  <c r="AT15" i="3"/>
  <c r="AS15" i="3"/>
  <c r="AR15" i="3"/>
  <c r="AQ15" i="3"/>
  <c r="AP15" i="3"/>
  <c r="AO15" i="3"/>
  <c r="AN15" i="3"/>
  <c r="AU13" i="3"/>
  <c r="AT13" i="3"/>
  <c r="AS13" i="3"/>
  <c r="AR13" i="3"/>
  <c r="AQ13" i="3"/>
  <c r="AP13" i="3"/>
  <c r="AO13" i="3"/>
  <c r="AN13" i="3"/>
  <c r="AU12" i="3"/>
  <c r="AT12" i="3"/>
  <c r="AS12" i="3"/>
  <c r="AR12" i="3"/>
  <c r="AQ12" i="3"/>
  <c r="AP12" i="3"/>
  <c r="AO12" i="3"/>
  <c r="AN12" i="3"/>
  <c r="AU10" i="3"/>
  <c r="AT10" i="3"/>
  <c r="AS10" i="3"/>
  <c r="AR10" i="3"/>
  <c r="AQ10" i="3"/>
  <c r="AP10" i="3"/>
  <c r="AO10" i="3"/>
  <c r="AN10" i="3"/>
  <c r="AU9" i="3"/>
  <c r="AT9" i="3"/>
  <c r="AS9" i="3"/>
  <c r="AR9" i="3"/>
  <c r="AQ9" i="3"/>
  <c r="AP9" i="3"/>
  <c r="AO9" i="3"/>
  <c r="AN9" i="3"/>
  <c r="AU8" i="3"/>
  <c r="AT8" i="3"/>
  <c r="AS8" i="3"/>
  <c r="AR8" i="3"/>
  <c r="AQ8" i="3"/>
  <c r="AP8" i="3"/>
  <c r="AO8" i="3"/>
  <c r="AN8" i="3"/>
  <c r="AU7" i="3"/>
  <c r="AT7" i="3"/>
  <c r="AS7" i="3"/>
  <c r="AR7" i="3"/>
  <c r="AQ7" i="3"/>
  <c r="AP7" i="3"/>
  <c r="AO7" i="3"/>
  <c r="AN7" i="3"/>
  <c r="AU6" i="3"/>
  <c r="AT6" i="3"/>
  <c r="AS6" i="3"/>
  <c r="AR6" i="3"/>
  <c r="AQ6" i="3"/>
  <c r="AP6" i="3"/>
  <c r="AO6" i="3"/>
  <c r="AN6" i="3"/>
  <c r="AU4" i="3"/>
  <c r="AT4" i="3"/>
  <c r="AS4" i="3"/>
  <c r="AR4" i="3"/>
  <c r="AQ4" i="3"/>
  <c r="AP4" i="3"/>
  <c r="AO4" i="3"/>
  <c r="AN4" i="3"/>
  <c r="AM81" i="3"/>
  <c r="AM80" i="3"/>
  <c r="AM79" i="3"/>
  <c r="AM78" i="3"/>
  <c r="AM76" i="3"/>
  <c r="AM75" i="3"/>
  <c r="AM74" i="3"/>
  <c r="AM73" i="3"/>
  <c r="AM71" i="3"/>
  <c r="AM70" i="3"/>
  <c r="AM69" i="3"/>
  <c r="AM68" i="3"/>
  <c r="AM66" i="3"/>
  <c r="AM65" i="3"/>
  <c r="AM64" i="3"/>
  <c r="AM63" i="3"/>
  <c r="AM61" i="3"/>
  <c r="AM60" i="3"/>
  <c r="AM58" i="3"/>
  <c r="AM57" i="3"/>
  <c r="AM56" i="3"/>
  <c r="AM55" i="3"/>
  <c r="AM54" i="3"/>
  <c r="AM52" i="3"/>
  <c r="AM51" i="3"/>
  <c r="AM50" i="3"/>
  <c r="AM49" i="3"/>
  <c r="AM48" i="3"/>
  <c r="AM46" i="3"/>
  <c r="AM45" i="3"/>
  <c r="AM44" i="3"/>
  <c r="AM43" i="3"/>
  <c r="AM42" i="3"/>
  <c r="AM41" i="3"/>
  <c r="AM40" i="3"/>
  <c r="AM39" i="3"/>
  <c r="AM37" i="3"/>
  <c r="AM36" i="3"/>
  <c r="AM35" i="3"/>
  <c r="AM34" i="3"/>
  <c r="AM33" i="3"/>
  <c r="AM32" i="3"/>
  <c r="AM31" i="3"/>
  <c r="AM30" i="3"/>
  <c r="AM28" i="3"/>
  <c r="AM27" i="3"/>
  <c r="AM26" i="3"/>
  <c r="AM25" i="3"/>
  <c r="AM23" i="3"/>
  <c r="AM22" i="3"/>
  <c r="AM21" i="3"/>
  <c r="AM20" i="3"/>
  <c r="AM18" i="3"/>
  <c r="AM17" i="3"/>
  <c r="AM16" i="3"/>
  <c r="AM15" i="3"/>
  <c r="AM13" i="3"/>
  <c r="AM12" i="3"/>
  <c r="AM10" i="3"/>
  <c r="AM9" i="3"/>
  <c r="AM8" i="3"/>
  <c r="AM7" i="3"/>
  <c r="AM6" i="3"/>
  <c r="AM4" i="3"/>
  <c r="H377" i="4"/>
  <c r="G377" i="4"/>
  <c r="F377" i="4"/>
  <c r="E377" i="4"/>
  <c r="D377" i="4"/>
  <c r="H378" i="4"/>
  <c r="G378" i="4"/>
  <c r="F378" i="4"/>
  <c r="E378" i="4"/>
  <c r="D378" i="4"/>
  <c r="H376" i="4"/>
  <c r="G376" i="4"/>
  <c r="F376" i="4"/>
  <c r="E376" i="4"/>
  <c r="D376" i="4"/>
  <c r="H375" i="4"/>
  <c r="G375" i="4"/>
  <c r="F375" i="4"/>
  <c r="E375" i="4"/>
  <c r="D375" i="4"/>
  <c r="H374" i="4"/>
  <c r="G374" i="4"/>
  <c r="F374" i="4"/>
  <c r="E374" i="4"/>
  <c r="D374" i="4"/>
  <c r="H373" i="4"/>
  <c r="G373" i="4"/>
  <c r="F373" i="4"/>
  <c r="E373" i="4"/>
  <c r="D373" i="4"/>
  <c r="H372" i="4"/>
  <c r="G372" i="4"/>
  <c r="F372" i="4"/>
  <c r="E372" i="4"/>
  <c r="D372" i="4"/>
  <c r="H371" i="4"/>
  <c r="G371" i="4"/>
  <c r="F371" i="4"/>
  <c r="E371" i="4"/>
  <c r="D371" i="4"/>
  <c r="H370" i="4"/>
  <c r="G370" i="4"/>
  <c r="F370" i="4"/>
  <c r="E370" i="4"/>
  <c r="D370" i="4"/>
  <c r="H363" i="4"/>
  <c r="G363" i="4"/>
  <c r="F363" i="4"/>
  <c r="E363" i="4"/>
  <c r="D363" i="4"/>
  <c r="H362" i="4"/>
  <c r="G362" i="4"/>
  <c r="F362" i="4"/>
  <c r="E362" i="4"/>
  <c r="D362" i="4"/>
  <c r="H361" i="4"/>
  <c r="G361" i="4"/>
  <c r="F361" i="4"/>
  <c r="E361" i="4"/>
  <c r="D361" i="4"/>
  <c r="H360" i="4"/>
  <c r="G360" i="4"/>
  <c r="F360" i="4"/>
  <c r="E360" i="4"/>
  <c r="D360" i="4"/>
  <c r="H359" i="4"/>
  <c r="G359" i="4"/>
  <c r="F359" i="4"/>
  <c r="E359" i="4"/>
  <c r="D359" i="4"/>
  <c r="H358" i="4"/>
  <c r="G358" i="4"/>
  <c r="F358" i="4"/>
  <c r="E358" i="4"/>
  <c r="D358" i="4"/>
  <c r="H357" i="4"/>
  <c r="G357" i="4"/>
  <c r="F357" i="4"/>
  <c r="E357" i="4"/>
  <c r="D357" i="4"/>
  <c r="H356" i="4"/>
  <c r="G356" i="4"/>
  <c r="F356" i="4"/>
  <c r="E356" i="4"/>
  <c r="D356" i="4"/>
  <c r="H355" i="4"/>
  <c r="G355" i="4"/>
  <c r="F355" i="4"/>
  <c r="E355" i="4"/>
  <c r="D355" i="4"/>
  <c r="H347" i="4"/>
  <c r="G347" i="4"/>
  <c r="F347" i="4"/>
  <c r="E347" i="4"/>
  <c r="D347" i="4"/>
  <c r="H348" i="4"/>
  <c r="G348" i="4"/>
  <c r="F348" i="4"/>
  <c r="E348" i="4"/>
  <c r="D348" i="4"/>
  <c r="H346" i="4"/>
  <c r="G346" i="4"/>
  <c r="F346" i="4"/>
  <c r="E346" i="4"/>
  <c r="D346" i="4"/>
  <c r="H345" i="4"/>
  <c r="G345" i="4"/>
  <c r="F345" i="4"/>
  <c r="E345" i="4"/>
  <c r="D345" i="4"/>
  <c r="H344" i="4"/>
  <c r="G344" i="4"/>
  <c r="F344" i="4"/>
  <c r="E344" i="4"/>
  <c r="D344" i="4"/>
  <c r="H343" i="4"/>
  <c r="G343" i="4"/>
  <c r="F343" i="4"/>
  <c r="E343" i="4"/>
  <c r="D343" i="4"/>
  <c r="H342" i="4"/>
  <c r="G342" i="4"/>
  <c r="F342" i="4"/>
  <c r="E342" i="4"/>
  <c r="D342" i="4"/>
  <c r="H341" i="4"/>
  <c r="G341" i="4"/>
  <c r="F341" i="4"/>
  <c r="E341" i="4"/>
  <c r="D341" i="4"/>
  <c r="H340" i="4"/>
  <c r="G340" i="4"/>
  <c r="F340" i="4"/>
  <c r="E340" i="4"/>
  <c r="D340" i="4"/>
  <c r="H333" i="4"/>
  <c r="G333" i="4"/>
  <c r="F333" i="4"/>
  <c r="E333" i="4"/>
  <c r="D333" i="4"/>
  <c r="H332" i="4"/>
  <c r="G332" i="4"/>
  <c r="F332" i="4"/>
  <c r="E332" i="4"/>
  <c r="D332" i="4"/>
  <c r="H331" i="4"/>
  <c r="G331" i="4"/>
  <c r="F331" i="4"/>
  <c r="E331" i="4"/>
  <c r="D331" i="4"/>
  <c r="H330" i="4"/>
  <c r="G330" i="4"/>
  <c r="F330" i="4"/>
  <c r="E330" i="4"/>
  <c r="D330" i="4"/>
  <c r="H329" i="4"/>
  <c r="G329" i="4"/>
  <c r="F329" i="4"/>
  <c r="E329" i="4"/>
  <c r="D329" i="4"/>
  <c r="H328" i="4"/>
  <c r="G328" i="4"/>
  <c r="F328" i="4"/>
  <c r="E328" i="4"/>
  <c r="D328" i="4"/>
  <c r="H327" i="4"/>
  <c r="G327" i="4"/>
  <c r="F327" i="4"/>
  <c r="E327" i="4"/>
  <c r="D327" i="4"/>
  <c r="H326" i="4"/>
  <c r="G326" i="4"/>
  <c r="F326" i="4"/>
  <c r="E326" i="4"/>
  <c r="D326" i="4"/>
  <c r="H325" i="4"/>
  <c r="G325" i="4"/>
  <c r="F325" i="4"/>
  <c r="E325" i="4"/>
  <c r="D325" i="4"/>
  <c r="H317" i="4"/>
  <c r="G317" i="4"/>
  <c r="F317" i="4"/>
  <c r="E317" i="4"/>
  <c r="D317" i="4"/>
  <c r="H318" i="4"/>
  <c r="G318" i="4"/>
  <c r="F318" i="4"/>
  <c r="E318" i="4"/>
  <c r="D318" i="4"/>
  <c r="H316" i="4"/>
  <c r="G316" i="4"/>
  <c r="F316" i="4"/>
  <c r="E316" i="4"/>
  <c r="D316" i="4"/>
  <c r="H315" i="4"/>
  <c r="G315" i="4"/>
  <c r="F315" i="4"/>
  <c r="E315" i="4"/>
  <c r="D315" i="4"/>
  <c r="H314" i="4"/>
  <c r="G314" i="4"/>
  <c r="F314" i="4"/>
  <c r="E314" i="4"/>
  <c r="D314" i="4"/>
  <c r="H313" i="4"/>
  <c r="G313" i="4"/>
  <c r="F313" i="4"/>
  <c r="E313" i="4"/>
  <c r="D313" i="4"/>
  <c r="H312" i="4"/>
  <c r="G312" i="4"/>
  <c r="F312" i="4"/>
  <c r="E312" i="4"/>
  <c r="D312" i="4"/>
  <c r="H311" i="4"/>
  <c r="G311" i="4"/>
  <c r="F311" i="4"/>
  <c r="E311" i="4"/>
  <c r="D311" i="4"/>
  <c r="H310" i="4"/>
  <c r="G310" i="4"/>
  <c r="F310" i="4"/>
  <c r="E310" i="4"/>
  <c r="D310" i="4"/>
  <c r="H302" i="4"/>
  <c r="G302" i="4"/>
  <c r="F302" i="4"/>
  <c r="E302" i="4"/>
  <c r="D302" i="4"/>
  <c r="H303" i="4"/>
  <c r="G303" i="4"/>
  <c r="F303" i="4"/>
  <c r="E303" i="4"/>
  <c r="D303" i="4"/>
  <c r="H301" i="4"/>
  <c r="G301" i="4"/>
  <c r="F301" i="4"/>
  <c r="E301" i="4"/>
  <c r="D301" i="4"/>
  <c r="H300" i="4"/>
  <c r="G300" i="4"/>
  <c r="F300" i="4"/>
  <c r="E300" i="4"/>
  <c r="D300" i="4"/>
  <c r="H299" i="4"/>
  <c r="G299" i="4"/>
  <c r="F299" i="4"/>
  <c r="E299" i="4"/>
  <c r="D299" i="4"/>
  <c r="H298" i="4"/>
  <c r="G298" i="4"/>
  <c r="F298" i="4"/>
  <c r="E298" i="4"/>
  <c r="D298" i="4"/>
  <c r="H297" i="4"/>
  <c r="G297" i="4"/>
  <c r="F297" i="4"/>
  <c r="E297" i="4"/>
  <c r="D297" i="4"/>
  <c r="H296" i="4"/>
  <c r="G296" i="4"/>
  <c r="F296" i="4"/>
  <c r="E296" i="4"/>
  <c r="D296" i="4"/>
  <c r="H295" i="4"/>
  <c r="G295" i="4"/>
  <c r="F295" i="4"/>
  <c r="E295" i="4"/>
  <c r="D295" i="4"/>
  <c r="C377" i="4"/>
  <c r="C378" i="4"/>
  <c r="C376" i="4"/>
  <c r="C375" i="4"/>
  <c r="C374" i="4"/>
  <c r="C373" i="4"/>
  <c r="C372" i="4"/>
  <c r="C371" i="4"/>
  <c r="C370" i="4"/>
  <c r="C363" i="4"/>
  <c r="C362" i="4"/>
  <c r="C361" i="4"/>
  <c r="C360" i="4"/>
  <c r="C359" i="4"/>
  <c r="C358" i="4"/>
  <c r="C357" i="4"/>
  <c r="C356" i="4"/>
  <c r="C355" i="4"/>
  <c r="C347" i="4"/>
  <c r="C348" i="4"/>
  <c r="C346" i="4"/>
  <c r="C345" i="4"/>
  <c r="C344" i="4"/>
  <c r="C343" i="4"/>
  <c r="C342" i="4"/>
  <c r="C341" i="4"/>
  <c r="C340" i="4"/>
  <c r="C333" i="4"/>
  <c r="C332" i="4"/>
  <c r="C331" i="4"/>
  <c r="C330" i="4"/>
  <c r="C329" i="4"/>
  <c r="C328" i="4"/>
  <c r="C327" i="4"/>
  <c r="C326" i="4"/>
  <c r="C325" i="4"/>
  <c r="C317" i="4"/>
  <c r="C318" i="4"/>
  <c r="C316" i="4"/>
  <c r="C315" i="4"/>
  <c r="C314" i="4"/>
  <c r="C313" i="4"/>
  <c r="C312" i="4"/>
  <c r="C311" i="4"/>
  <c r="C310" i="4"/>
  <c r="C302" i="4"/>
  <c r="C303" i="4"/>
  <c r="C301" i="4"/>
  <c r="C300" i="4"/>
  <c r="C299" i="4"/>
  <c r="C298" i="4"/>
  <c r="C297" i="4"/>
  <c r="C296" i="4"/>
  <c r="C295" i="4"/>
  <c r="H278" i="4"/>
  <c r="G278" i="4"/>
  <c r="F278" i="4"/>
  <c r="E278" i="4"/>
  <c r="D278" i="4"/>
  <c r="H279" i="4"/>
  <c r="G279" i="4"/>
  <c r="F279" i="4"/>
  <c r="E279" i="4"/>
  <c r="D279" i="4"/>
  <c r="H277" i="4"/>
  <c r="G277" i="4"/>
  <c r="F277" i="4"/>
  <c r="E277" i="4"/>
  <c r="D277" i="4"/>
  <c r="H276" i="4"/>
  <c r="G276" i="4"/>
  <c r="F276" i="4"/>
  <c r="E276" i="4"/>
  <c r="D276" i="4"/>
  <c r="H275" i="4"/>
  <c r="G275" i="4"/>
  <c r="F275" i="4"/>
  <c r="E275" i="4"/>
  <c r="D275" i="4"/>
  <c r="H274" i="4"/>
  <c r="G274" i="4"/>
  <c r="F274" i="4"/>
  <c r="E274" i="4"/>
  <c r="D274" i="4"/>
  <c r="H273" i="4"/>
  <c r="G273" i="4"/>
  <c r="F273" i="4"/>
  <c r="E273" i="4"/>
  <c r="D273" i="4"/>
  <c r="H272" i="4"/>
  <c r="G272" i="4"/>
  <c r="F272" i="4"/>
  <c r="E272" i="4"/>
  <c r="D272" i="4"/>
  <c r="H271" i="4"/>
  <c r="G271" i="4"/>
  <c r="F271" i="4"/>
  <c r="E271" i="4"/>
  <c r="D271" i="4"/>
  <c r="H263" i="4"/>
  <c r="G263" i="4"/>
  <c r="F263" i="4"/>
  <c r="E263" i="4"/>
  <c r="D263" i="4"/>
  <c r="H264" i="4"/>
  <c r="G264" i="4"/>
  <c r="F264" i="4"/>
  <c r="E264" i="4"/>
  <c r="D264" i="4"/>
  <c r="H262" i="4"/>
  <c r="G262" i="4"/>
  <c r="F262" i="4"/>
  <c r="E262" i="4"/>
  <c r="D262" i="4"/>
  <c r="H261" i="4"/>
  <c r="G261" i="4"/>
  <c r="F261" i="4"/>
  <c r="E261" i="4"/>
  <c r="D261" i="4"/>
  <c r="H260" i="4"/>
  <c r="G260" i="4"/>
  <c r="F260" i="4"/>
  <c r="E260" i="4"/>
  <c r="D260" i="4"/>
  <c r="H259" i="4"/>
  <c r="G259" i="4"/>
  <c r="F259" i="4"/>
  <c r="E259" i="4"/>
  <c r="D259" i="4"/>
  <c r="H258" i="4"/>
  <c r="G258" i="4"/>
  <c r="F258" i="4"/>
  <c r="E258" i="4"/>
  <c r="D258" i="4"/>
  <c r="H257" i="4"/>
  <c r="G257" i="4"/>
  <c r="F257" i="4"/>
  <c r="E257" i="4"/>
  <c r="D257" i="4"/>
  <c r="H256" i="4"/>
  <c r="G256" i="4"/>
  <c r="F256" i="4"/>
  <c r="E256" i="4"/>
  <c r="D256" i="4"/>
  <c r="H249" i="4"/>
  <c r="G249" i="4"/>
  <c r="F249" i="4"/>
  <c r="E249" i="4"/>
  <c r="D249" i="4"/>
  <c r="H248" i="4"/>
  <c r="G248" i="4"/>
  <c r="F248" i="4"/>
  <c r="E248" i="4"/>
  <c r="D248" i="4"/>
  <c r="H247" i="4"/>
  <c r="G247" i="4"/>
  <c r="F247" i="4"/>
  <c r="E247" i="4"/>
  <c r="D247" i="4"/>
  <c r="H246" i="4"/>
  <c r="G246" i="4"/>
  <c r="F246" i="4"/>
  <c r="E246" i="4"/>
  <c r="D246" i="4"/>
  <c r="H245" i="4"/>
  <c r="G245" i="4"/>
  <c r="F245" i="4"/>
  <c r="E245" i="4"/>
  <c r="D245" i="4"/>
  <c r="H244" i="4"/>
  <c r="G244" i="4"/>
  <c r="F244" i="4"/>
  <c r="E244" i="4"/>
  <c r="D244" i="4"/>
  <c r="H243" i="4"/>
  <c r="G243" i="4"/>
  <c r="F243" i="4"/>
  <c r="E243" i="4"/>
  <c r="D243" i="4"/>
  <c r="H242" i="4"/>
  <c r="G242" i="4"/>
  <c r="F242" i="4"/>
  <c r="E242" i="4"/>
  <c r="D242" i="4"/>
  <c r="H241" i="4"/>
  <c r="G241" i="4"/>
  <c r="F241" i="4"/>
  <c r="E241" i="4"/>
  <c r="D241" i="4"/>
  <c r="H233" i="4"/>
  <c r="G233" i="4"/>
  <c r="F233" i="4"/>
  <c r="E233" i="4"/>
  <c r="D233" i="4"/>
  <c r="H234" i="4"/>
  <c r="G234" i="4"/>
  <c r="F234" i="4"/>
  <c r="E234" i="4"/>
  <c r="D234" i="4"/>
  <c r="H232" i="4"/>
  <c r="G232" i="4"/>
  <c r="F232" i="4"/>
  <c r="E232" i="4"/>
  <c r="D232" i="4"/>
  <c r="H231" i="4"/>
  <c r="G231" i="4"/>
  <c r="F231" i="4"/>
  <c r="E231" i="4"/>
  <c r="D231" i="4"/>
  <c r="H230" i="4"/>
  <c r="G230" i="4"/>
  <c r="F230" i="4"/>
  <c r="E230" i="4"/>
  <c r="D230" i="4"/>
  <c r="H229" i="4"/>
  <c r="G229" i="4"/>
  <c r="F229" i="4"/>
  <c r="E229" i="4"/>
  <c r="D229" i="4"/>
  <c r="H228" i="4"/>
  <c r="G228" i="4"/>
  <c r="F228" i="4"/>
  <c r="E228" i="4"/>
  <c r="D228" i="4"/>
  <c r="H227" i="4"/>
  <c r="G227" i="4"/>
  <c r="F227" i="4"/>
  <c r="E227" i="4"/>
  <c r="D227" i="4"/>
  <c r="H226" i="4"/>
  <c r="G226" i="4"/>
  <c r="F226" i="4"/>
  <c r="E226" i="4"/>
  <c r="D226" i="4"/>
  <c r="H217" i="4"/>
  <c r="G217" i="4"/>
  <c r="F217" i="4"/>
  <c r="E217" i="4"/>
  <c r="D217" i="4"/>
  <c r="H216" i="4"/>
  <c r="G216" i="4"/>
  <c r="F216" i="4"/>
  <c r="E216" i="4"/>
  <c r="D216" i="4"/>
  <c r="H215" i="4"/>
  <c r="G215" i="4"/>
  <c r="F215" i="4"/>
  <c r="E215" i="4"/>
  <c r="D215" i="4"/>
  <c r="H214" i="4"/>
  <c r="G214" i="4"/>
  <c r="F214" i="4"/>
  <c r="E214" i="4"/>
  <c r="D214" i="4"/>
  <c r="H213" i="4"/>
  <c r="G213" i="4"/>
  <c r="F213" i="4"/>
  <c r="E213" i="4"/>
  <c r="D213" i="4"/>
  <c r="H212" i="4"/>
  <c r="G212" i="4"/>
  <c r="F212" i="4"/>
  <c r="E212" i="4"/>
  <c r="D212" i="4"/>
  <c r="H211" i="4"/>
  <c r="G211" i="4"/>
  <c r="F211" i="4"/>
  <c r="E211" i="4"/>
  <c r="D211" i="4"/>
  <c r="C278" i="4"/>
  <c r="C279" i="4"/>
  <c r="C277" i="4"/>
  <c r="C276" i="4"/>
  <c r="C275" i="4"/>
  <c r="C274" i="4"/>
  <c r="C273" i="4"/>
  <c r="C272" i="4"/>
  <c r="C271" i="4"/>
  <c r="C263" i="4"/>
  <c r="C264" i="4"/>
  <c r="C262" i="4"/>
  <c r="C261" i="4"/>
  <c r="C260" i="4"/>
  <c r="C259" i="4"/>
  <c r="C258" i="4"/>
  <c r="C257" i="4"/>
  <c r="C256" i="4"/>
  <c r="C249" i="4"/>
  <c r="C248" i="4"/>
  <c r="C247" i="4"/>
  <c r="C246" i="4"/>
  <c r="C245" i="4"/>
  <c r="C244" i="4"/>
  <c r="C243" i="4"/>
  <c r="C242" i="4"/>
  <c r="C241" i="4"/>
  <c r="C233" i="4"/>
  <c r="C234" i="4"/>
  <c r="C232" i="4"/>
  <c r="C231" i="4"/>
  <c r="C230" i="4"/>
  <c r="C229" i="4"/>
  <c r="C228" i="4"/>
  <c r="C227" i="4"/>
  <c r="C226" i="4"/>
  <c r="C217" i="4"/>
  <c r="C216" i="4"/>
  <c r="C215" i="4"/>
  <c r="C214" i="4"/>
  <c r="C213" i="4"/>
  <c r="C212" i="4"/>
  <c r="C211" i="4"/>
  <c r="H194" i="4"/>
  <c r="G194" i="4"/>
  <c r="F194" i="4"/>
  <c r="E194" i="4"/>
  <c r="D194" i="4"/>
  <c r="H195" i="4"/>
  <c r="G195" i="4"/>
  <c r="F195" i="4"/>
  <c r="E195" i="4"/>
  <c r="D195" i="4"/>
  <c r="H193" i="4"/>
  <c r="G193" i="4"/>
  <c r="F193" i="4"/>
  <c r="E193" i="4"/>
  <c r="D193" i="4"/>
  <c r="H192" i="4"/>
  <c r="G192" i="4"/>
  <c r="F192" i="4"/>
  <c r="E192" i="4"/>
  <c r="D192" i="4"/>
  <c r="H191" i="4"/>
  <c r="G191" i="4"/>
  <c r="F191" i="4"/>
  <c r="E191" i="4"/>
  <c r="D191" i="4"/>
  <c r="H190" i="4"/>
  <c r="G190" i="4"/>
  <c r="F190" i="4"/>
  <c r="E190" i="4"/>
  <c r="D190" i="4"/>
  <c r="H189" i="4"/>
  <c r="G189" i="4"/>
  <c r="F189" i="4"/>
  <c r="E189" i="4"/>
  <c r="D189" i="4"/>
  <c r="H188" i="4"/>
  <c r="G188" i="4"/>
  <c r="F188" i="4"/>
  <c r="E188" i="4"/>
  <c r="D188" i="4"/>
  <c r="H187" i="4"/>
  <c r="G187" i="4"/>
  <c r="F187" i="4"/>
  <c r="E187" i="4"/>
  <c r="D187" i="4"/>
  <c r="H179" i="4"/>
  <c r="G179" i="4"/>
  <c r="F179" i="4"/>
  <c r="E179" i="4"/>
  <c r="D179" i="4"/>
  <c r="H180" i="4"/>
  <c r="G180" i="4"/>
  <c r="F180" i="4"/>
  <c r="E180" i="4"/>
  <c r="D180" i="4"/>
  <c r="H178" i="4"/>
  <c r="G178" i="4"/>
  <c r="F178" i="4"/>
  <c r="E178" i="4"/>
  <c r="D178" i="4"/>
  <c r="H177" i="4"/>
  <c r="G177" i="4"/>
  <c r="F177" i="4"/>
  <c r="E177" i="4"/>
  <c r="D177" i="4"/>
  <c r="H176" i="4"/>
  <c r="G176" i="4"/>
  <c r="F176" i="4"/>
  <c r="E176" i="4"/>
  <c r="D176" i="4"/>
  <c r="H175" i="4"/>
  <c r="G175" i="4"/>
  <c r="F175" i="4"/>
  <c r="E175" i="4"/>
  <c r="D175" i="4"/>
  <c r="H174" i="4"/>
  <c r="G174" i="4"/>
  <c r="F174" i="4"/>
  <c r="E174" i="4"/>
  <c r="D174" i="4"/>
  <c r="H173" i="4"/>
  <c r="G173" i="4"/>
  <c r="F173" i="4"/>
  <c r="E173" i="4"/>
  <c r="D173" i="4"/>
  <c r="H172" i="4"/>
  <c r="G172" i="4"/>
  <c r="F172" i="4"/>
  <c r="E172" i="4"/>
  <c r="D172" i="4"/>
  <c r="H164" i="4"/>
  <c r="G164" i="4"/>
  <c r="F164" i="4"/>
  <c r="E164" i="4"/>
  <c r="D164" i="4"/>
  <c r="H165" i="4"/>
  <c r="G165" i="4"/>
  <c r="F165" i="4"/>
  <c r="E165" i="4"/>
  <c r="D165" i="4"/>
  <c r="H163" i="4"/>
  <c r="G163" i="4"/>
  <c r="F163" i="4"/>
  <c r="E163" i="4"/>
  <c r="D163" i="4"/>
  <c r="H162" i="4"/>
  <c r="G162" i="4"/>
  <c r="F162" i="4"/>
  <c r="E162" i="4"/>
  <c r="D162" i="4"/>
  <c r="H161" i="4"/>
  <c r="G161" i="4"/>
  <c r="F161" i="4"/>
  <c r="E161" i="4"/>
  <c r="D161" i="4"/>
  <c r="H160" i="4"/>
  <c r="G160" i="4"/>
  <c r="F160" i="4"/>
  <c r="E160" i="4"/>
  <c r="D160" i="4"/>
  <c r="H159" i="4"/>
  <c r="G159" i="4"/>
  <c r="F159" i="4"/>
  <c r="E159" i="4"/>
  <c r="D159" i="4"/>
  <c r="H158" i="4"/>
  <c r="G158" i="4"/>
  <c r="F158" i="4"/>
  <c r="E158" i="4"/>
  <c r="D158" i="4"/>
  <c r="H157" i="4"/>
  <c r="G157" i="4"/>
  <c r="F157" i="4"/>
  <c r="E157" i="4"/>
  <c r="D157" i="4"/>
  <c r="H149" i="4"/>
  <c r="G149" i="4"/>
  <c r="F149" i="4"/>
  <c r="E149" i="4"/>
  <c r="D149" i="4"/>
  <c r="H150" i="4"/>
  <c r="G150" i="4"/>
  <c r="F150" i="4"/>
  <c r="E150" i="4"/>
  <c r="D150" i="4"/>
  <c r="H148" i="4"/>
  <c r="G148" i="4"/>
  <c r="F148" i="4"/>
  <c r="E148" i="4"/>
  <c r="D148" i="4"/>
  <c r="H147" i="4"/>
  <c r="G147" i="4"/>
  <c r="F147" i="4"/>
  <c r="E147" i="4"/>
  <c r="D147" i="4"/>
  <c r="H146" i="4"/>
  <c r="G146" i="4"/>
  <c r="F146" i="4"/>
  <c r="E146" i="4"/>
  <c r="D146" i="4"/>
  <c r="H145" i="4"/>
  <c r="G145" i="4"/>
  <c r="F145" i="4"/>
  <c r="E145" i="4"/>
  <c r="D145" i="4"/>
  <c r="H144" i="4"/>
  <c r="G144" i="4"/>
  <c r="F144" i="4"/>
  <c r="E144" i="4"/>
  <c r="D144" i="4"/>
  <c r="H143" i="4"/>
  <c r="G143" i="4"/>
  <c r="F143" i="4"/>
  <c r="E143" i="4"/>
  <c r="D143" i="4"/>
  <c r="H142" i="4"/>
  <c r="G142" i="4"/>
  <c r="F142" i="4"/>
  <c r="E142" i="4"/>
  <c r="D142" i="4"/>
  <c r="C194" i="4"/>
  <c r="C195" i="4"/>
  <c r="C193" i="4"/>
  <c r="C192" i="4"/>
  <c r="C191" i="4"/>
  <c r="C190" i="4"/>
  <c r="C189" i="4"/>
  <c r="C188" i="4"/>
  <c r="C187" i="4"/>
  <c r="C179" i="4"/>
  <c r="C180" i="4"/>
  <c r="C178" i="4"/>
  <c r="C177" i="4"/>
  <c r="C176" i="4"/>
  <c r="C175" i="4"/>
  <c r="C174" i="4"/>
  <c r="C173" i="4"/>
  <c r="C172" i="4"/>
  <c r="C164" i="4"/>
  <c r="C165" i="4"/>
  <c r="C163" i="4"/>
  <c r="C162" i="4"/>
  <c r="C161" i="4"/>
  <c r="C160" i="4"/>
  <c r="C159" i="4"/>
  <c r="C158" i="4"/>
  <c r="C157" i="4"/>
  <c r="C149" i="4"/>
  <c r="C150" i="4"/>
  <c r="C148" i="4"/>
  <c r="C147" i="4"/>
  <c r="C146" i="4"/>
  <c r="C145" i="4"/>
  <c r="C144" i="4"/>
  <c r="C143" i="4"/>
  <c r="C142" i="4"/>
  <c r="H109" i="4"/>
  <c r="G109" i="4"/>
  <c r="F109" i="4"/>
  <c r="E109" i="4"/>
  <c r="D109" i="4"/>
  <c r="H110" i="4"/>
  <c r="G110" i="4"/>
  <c r="F110" i="4"/>
  <c r="E110" i="4"/>
  <c r="D110" i="4"/>
  <c r="H108" i="4"/>
  <c r="G108" i="4"/>
  <c r="F108" i="4"/>
  <c r="E108" i="4"/>
  <c r="D108" i="4"/>
  <c r="H107" i="4"/>
  <c r="G107" i="4"/>
  <c r="F107" i="4"/>
  <c r="E107" i="4"/>
  <c r="D107" i="4"/>
  <c r="H106" i="4"/>
  <c r="G106" i="4"/>
  <c r="F106" i="4"/>
  <c r="E106" i="4"/>
  <c r="D106" i="4"/>
  <c r="H105" i="4"/>
  <c r="G105" i="4"/>
  <c r="F105" i="4"/>
  <c r="E105" i="4"/>
  <c r="D105" i="4"/>
  <c r="H104" i="4"/>
  <c r="G104" i="4"/>
  <c r="F104" i="4"/>
  <c r="E104" i="4"/>
  <c r="D104" i="4"/>
  <c r="H103" i="4"/>
  <c r="G103" i="4"/>
  <c r="F103" i="4"/>
  <c r="E103" i="4"/>
  <c r="D103" i="4"/>
  <c r="H102" i="4"/>
  <c r="G102" i="4"/>
  <c r="F102" i="4"/>
  <c r="E102" i="4"/>
  <c r="D102" i="4"/>
  <c r="H94" i="4"/>
  <c r="G94" i="4"/>
  <c r="F94" i="4"/>
  <c r="E94" i="4"/>
  <c r="D94" i="4"/>
  <c r="H95" i="4"/>
  <c r="G95" i="4"/>
  <c r="F95" i="4"/>
  <c r="E95" i="4"/>
  <c r="D95" i="4"/>
  <c r="H93" i="4"/>
  <c r="G93" i="4"/>
  <c r="F93" i="4"/>
  <c r="E93" i="4"/>
  <c r="D93" i="4"/>
  <c r="H92" i="4"/>
  <c r="G92" i="4"/>
  <c r="F92" i="4"/>
  <c r="E92" i="4"/>
  <c r="D92" i="4"/>
  <c r="H91" i="4"/>
  <c r="G91" i="4"/>
  <c r="F91" i="4"/>
  <c r="E91" i="4"/>
  <c r="D91" i="4"/>
  <c r="H90" i="4"/>
  <c r="G90" i="4"/>
  <c r="F90" i="4"/>
  <c r="E90" i="4"/>
  <c r="D90" i="4"/>
  <c r="H89" i="4"/>
  <c r="G89" i="4"/>
  <c r="F89" i="4"/>
  <c r="E89" i="4"/>
  <c r="D89" i="4"/>
  <c r="H88" i="4"/>
  <c r="G88" i="4"/>
  <c r="F88" i="4"/>
  <c r="E88" i="4"/>
  <c r="D88" i="4"/>
  <c r="H87" i="4"/>
  <c r="G87" i="4"/>
  <c r="F87" i="4"/>
  <c r="E87" i="4"/>
  <c r="D87" i="4"/>
  <c r="H79" i="4"/>
  <c r="G79" i="4"/>
  <c r="F79" i="4"/>
  <c r="E79" i="4"/>
  <c r="D79" i="4"/>
  <c r="H80" i="4"/>
  <c r="G80" i="4"/>
  <c r="F80" i="4"/>
  <c r="E80" i="4"/>
  <c r="D80" i="4"/>
  <c r="H78" i="4"/>
  <c r="G78" i="4"/>
  <c r="F78" i="4"/>
  <c r="E78" i="4"/>
  <c r="D78" i="4"/>
  <c r="H77" i="4"/>
  <c r="G77" i="4"/>
  <c r="F77" i="4"/>
  <c r="E77" i="4"/>
  <c r="D77" i="4"/>
  <c r="H76" i="4"/>
  <c r="G76" i="4"/>
  <c r="F76" i="4"/>
  <c r="E76" i="4"/>
  <c r="D76" i="4"/>
  <c r="H75" i="4"/>
  <c r="G75" i="4"/>
  <c r="F75" i="4"/>
  <c r="E75" i="4"/>
  <c r="D75" i="4"/>
  <c r="H74" i="4"/>
  <c r="G74" i="4"/>
  <c r="F74" i="4"/>
  <c r="E74" i="4"/>
  <c r="D74" i="4"/>
  <c r="H73" i="4"/>
  <c r="G73" i="4"/>
  <c r="F73" i="4"/>
  <c r="E73" i="4"/>
  <c r="D73" i="4"/>
  <c r="H72" i="4"/>
  <c r="G72" i="4"/>
  <c r="F72" i="4"/>
  <c r="E72" i="4"/>
  <c r="D72" i="4"/>
  <c r="H124" i="4"/>
  <c r="G124" i="4"/>
  <c r="F124" i="4"/>
  <c r="E124" i="4"/>
  <c r="D124" i="4"/>
  <c r="H125" i="4"/>
  <c r="G125" i="4"/>
  <c r="F125" i="4"/>
  <c r="E125" i="4"/>
  <c r="D125" i="4"/>
  <c r="H123" i="4"/>
  <c r="G123" i="4"/>
  <c r="F123" i="4"/>
  <c r="E123" i="4"/>
  <c r="D123" i="4"/>
  <c r="H122" i="4"/>
  <c r="G122" i="4"/>
  <c r="F122" i="4"/>
  <c r="E122" i="4"/>
  <c r="D122" i="4"/>
  <c r="H121" i="4"/>
  <c r="G121" i="4"/>
  <c r="F121" i="4"/>
  <c r="E121" i="4"/>
  <c r="D121" i="4"/>
  <c r="H120" i="4"/>
  <c r="G120" i="4"/>
  <c r="F120" i="4"/>
  <c r="E120" i="4"/>
  <c r="D120" i="4"/>
  <c r="H119" i="4"/>
  <c r="G119" i="4"/>
  <c r="F119" i="4"/>
  <c r="E119" i="4"/>
  <c r="D119" i="4"/>
  <c r="H118" i="4"/>
  <c r="G118" i="4"/>
  <c r="F118" i="4"/>
  <c r="E118" i="4"/>
  <c r="D118" i="4"/>
  <c r="H117" i="4"/>
  <c r="G117" i="4"/>
  <c r="F117" i="4"/>
  <c r="E117" i="4"/>
  <c r="D117" i="4"/>
  <c r="C109" i="4"/>
  <c r="C110" i="4"/>
  <c r="C108" i="4"/>
  <c r="C107" i="4"/>
  <c r="C106" i="4"/>
  <c r="C105" i="4"/>
  <c r="C104" i="4"/>
  <c r="C103" i="4"/>
  <c r="C102" i="4"/>
  <c r="C94" i="4"/>
  <c r="C95" i="4"/>
  <c r="C93" i="4"/>
  <c r="C92" i="4"/>
  <c r="C91" i="4"/>
  <c r="C90" i="4"/>
  <c r="C89" i="4"/>
  <c r="C88" i="4"/>
  <c r="C87" i="4"/>
  <c r="C79" i="4"/>
  <c r="C80" i="4"/>
  <c r="C78" i="4"/>
  <c r="C77" i="4"/>
  <c r="C76" i="4"/>
  <c r="C75" i="4"/>
  <c r="C74" i="4"/>
  <c r="C73" i="4"/>
  <c r="C72" i="4"/>
  <c r="C124" i="4"/>
  <c r="C125" i="4"/>
  <c r="C123" i="4"/>
  <c r="C122" i="4"/>
  <c r="C121" i="4"/>
  <c r="C120" i="4"/>
  <c r="C119" i="4"/>
  <c r="C118" i="4"/>
  <c r="C117" i="4"/>
  <c r="H55" i="4"/>
  <c r="G55" i="4"/>
  <c r="F55" i="4"/>
  <c r="E55" i="4"/>
  <c r="D55" i="4"/>
  <c r="H45" i="4"/>
  <c r="G45" i="4"/>
  <c r="F45" i="4"/>
  <c r="E45" i="4"/>
  <c r="D45" i="4"/>
  <c r="H54" i="4"/>
  <c r="G54" i="4"/>
  <c r="F54" i="4"/>
  <c r="E54" i="4"/>
  <c r="D54" i="4"/>
  <c r="H52" i="4"/>
  <c r="G52" i="4"/>
  <c r="F52" i="4"/>
  <c r="E52" i="4"/>
  <c r="D52" i="4"/>
  <c r="H53" i="4"/>
  <c r="G53" i="4"/>
  <c r="F53" i="4"/>
  <c r="E53" i="4"/>
  <c r="D53" i="4"/>
  <c r="H50" i="4"/>
  <c r="G50" i="4"/>
  <c r="F50" i="4"/>
  <c r="E50" i="4"/>
  <c r="D50" i="4"/>
  <c r="H49" i="4"/>
  <c r="G49" i="4"/>
  <c r="F49" i="4"/>
  <c r="E49" i="4"/>
  <c r="D49" i="4"/>
  <c r="H48" i="4"/>
  <c r="G48" i="4"/>
  <c r="F48" i="4"/>
  <c r="E48" i="4"/>
  <c r="D48" i="4"/>
  <c r="H51" i="4"/>
  <c r="G51" i="4"/>
  <c r="F51" i="4"/>
  <c r="E51" i="4"/>
  <c r="D51" i="4"/>
  <c r="H46" i="4"/>
  <c r="G46" i="4"/>
  <c r="F46" i="4"/>
  <c r="E46" i="4"/>
  <c r="D46" i="4"/>
  <c r="H47" i="4"/>
  <c r="G47" i="4"/>
  <c r="F47" i="4"/>
  <c r="E47" i="4"/>
  <c r="D47" i="4"/>
  <c r="H44" i="4"/>
  <c r="G44" i="4"/>
  <c r="F44" i="4"/>
  <c r="E44" i="4"/>
  <c r="D44" i="4"/>
  <c r="H34" i="4"/>
  <c r="G34" i="4"/>
  <c r="F34" i="4"/>
  <c r="E34" i="4"/>
  <c r="D34" i="4"/>
  <c r="H35" i="4"/>
  <c r="G35" i="4"/>
  <c r="F35" i="4"/>
  <c r="E35" i="4"/>
  <c r="D35" i="4"/>
  <c r="H33" i="4"/>
  <c r="G33" i="4"/>
  <c r="F33" i="4"/>
  <c r="E33" i="4"/>
  <c r="D33" i="4"/>
  <c r="H32" i="4"/>
  <c r="G32" i="4"/>
  <c r="F32" i="4"/>
  <c r="E32" i="4"/>
  <c r="D32" i="4"/>
  <c r="H31" i="4"/>
  <c r="G31" i="4"/>
  <c r="F31" i="4"/>
  <c r="E31" i="4"/>
  <c r="D31" i="4"/>
  <c r="H30" i="4"/>
  <c r="G30" i="4"/>
  <c r="F30" i="4"/>
  <c r="E30" i="4"/>
  <c r="D30" i="4"/>
  <c r="H29" i="4"/>
  <c r="G29" i="4"/>
  <c r="F29" i="4"/>
  <c r="E29" i="4"/>
  <c r="D29" i="4"/>
  <c r="H28" i="4"/>
  <c r="G28" i="4"/>
  <c r="F28" i="4"/>
  <c r="E28" i="4"/>
  <c r="D28" i="4"/>
  <c r="H27" i="4"/>
  <c r="G27" i="4"/>
  <c r="F27" i="4"/>
  <c r="E27" i="4"/>
  <c r="D27" i="4"/>
  <c r="H26" i="4"/>
  <c r="G26" i="4"/>
  <c r="F26" i="4"/>
  <c r="E26" i="4"/>
  <c r="D26" i="4"/>
  <c r="H25" i="4"/>
  <c r="G25" i="4"/>
  <c r="F25" i="4"/>
  <c r="E25" i="4"/>
  <c r="D25" i="4"/>
  <c r="H24" i="4"/>
  <c r="G24" i="4"/>
  <c r="F24" i="4"/>
  <c r="E24" i="4"/>
  <c r="D24" i="4"/>
  <c r="H23" i="4"/>
  <c r="G23" i="4"/>
  <c r="F23" i="4"/>
  <c r="E23" i="4"/>
  <c r="D23" i="4"/>
  <c r="H14" i="4"/>
  <c r="G14" i="4"/>
  <c r="F14" i="4"/>
  <c r="E14" i="4"/>
  <c r="D14" i="4"/>
  <c r="H15" i="4"/>
  <c r="G15" i="4"/>
  <c r="F15" i="4"/>
  <c r="E15" i="4"/>
  <c r="D15" i="4"/>
  <c r="H13" i="4"/>
  <c r="G13" i="4"/>
  <c r="F13" i="4"/>
  <c r="E13" i="4"/>
  <c r="D13" i="4"/>
  <c r="H12" i="4"/>
  <c r="G12" i="4"/>
  <c r="F12" i="4"/>
  <c r="E12" i="4"/>
  <c r="D12" i="4"/>
  <c r="H11" i="4"/>
  <c r="G11" i="4"/>
  <c r="F11" i="4"/>
  <c r="E11" i="4"/>
  <c r="D11" i="4"/>
  <c r="H10" i="4"/>
  <c r="G10" i="4"/>
  <c r="F10" i="4"/>
  <c r="E10" i="4"/>
  <c r="D10" i="4"/>
  <c r="H9" i="4"/>
  <c r="G9" i="4"/>
  <c r="F9" i="4"/>
  <c r="E9" i="4"/>
  <c r="D9" i="4"/>
  <c r="H8" i="4"/>
  <c r="G8" i="4"/>
  <c r="F8" i="4"/>
  <c r="E8" i="4"/>
  <c r="D8" i="4"/>
  <c r="H7" i="4"/>
  <c r="G7" i="4"/>
  <c r="F7" i="4"/>
  <c r="E7" i="4"/>
  <c r="D7" i="4"/>
  <c r="C52" i="4"/>
  <c r="C51" i="4"/>
  <c r="C46" i="4"/>
  <c r="C55" i="4"/>
  <c r="C45" i="4"/>
  <c r="C54" i="4"/>
  <c r="C53" i="4"/>
  <c r="C50" i="4"/>
  <c r="C49" i="4"/>
  <c r="C48" i="4"/>
  <c r="C47" i="4"/>
  <c r="C44" i="4"/>
  <c r="C32" i="4"/>
  <c r="C31" i="4"/>
  <c r="C26" i="4"/>
  <c r="C25" i="4"/>
  <c r="C34" i="4"/>
  <c r="C35" i="4"/>
  <c r="C33" i="4"/>
  <c r="C30" i="4"/>
  <c r="C29" i="4"/>
  <c r="C28" i="4"/>
  <c r="C27" i="4"/>
  <c r="C24" i="4"/>
  <c r="C23" i="4"/>
  <c r="C14" i="4"/>
  <c r="C15" i="4"/>
  <c r="C13" i="4"/>
  <c r="C12" i="4"/>
  <c r="C11" i="4"/>
  <c r="C10" i="4"/>
  <c r="C9" i="4"/>
  <c r="C8" i="4"/>
  <c r="C7" i="4"/>
  <c r="AI81" i="3"/>
  <c r="AH81" i="3"/>
  <c r="AG81" i="3"/>
  <c r="AF81" i="3"/>
  <c r="AE81" i="3"/>
  <c r="AD81" i="3"/>
  <c r="AC81" i="3"/>
  <c r="AB81" i="3"/>
  <c r="AA81" i="3"/>
  <c r="AI80" i="3"/>
  <c r="AH80" i="3"/>
  <c r="AG80" i="3"/>
  <c r="AF80" i="3"/>
  <c r="AE80" i="3"/>
  <c r="AD80" i="3"/>
  <c r="AC80" i="3"/>
  <c r="AB80" i="3"/>
  <c r="AA80" i="3"/>
  <c r="AI79" i="3"/>
  <c r="AH79" i="3"/>
  <c r="AG79" i="3"/>
  <c r="AF79" i="3"/>
  <c r="AE79" i="3"/>
  <c r="AD79" i="3"/>
  <c r="AC79" i="3"/>
  <c r="AB79" i="3"/>
  <c r="AA79" i="3"/>
  <c r="AI78" i="3"/>
  <c r="AH78" i="3"/>
  <c r="AG78" i="3"/>
  <c r="AF78" i="3"/>
  <c r="AE78" i="3"/>
  <c r="AD78" i="3"/>
  <c r="AC78" i="3"/>
  <c r="AB78" i="3"/>
  <c r="AA78" i="3"/>
  <c r="AI76" i="3"/>
  <c r="AH76" i="3"/>
  <c r="AG76" i="3"/>
  <c r="AF76" i="3"/>
  <c r="AE76" i="3"/>
  <c r="AD76" i="3"/>
  <c r="AC76" i="3"/>
  <c r="AB76" i="3"/>
  <c r="AA76" i="3"/>
  <c r="AI75" i="3"/>
  <c r="AH75" i="3"/>
  <c r="AG75" i="3"/>
  <c r="AF75" i="3"/>
  <c r="AE75" i="3"/>
  <c r="AD75" i="3"/>
  <c r="AC75" i="3"/>
  <c r="AB75" i="3"/>
  <c r="AA75" i="3"/>
  <c r="AI74" i="3"/>
  <c r="AH74" i="3"/>
  <c r="AG74" i="3"/>
  <c r="AF74" i="3"/>
  <c r="AE74" i="3"/>
  <c r="AD74" i="3"/>
  <c r="AC74" i="3"/>
  <c r="AB74" i="3"/>
  <c r="AA74" i="3"/>
  <c r="AI73" i="3"/>
  <c r="AH73" i="3"/>
  <c r="AG73" i="3"/>
  <c r="AF73" i="3"/>
  <c r="AE73" i="3"/>
  <c r="AD73" i="3"/>
  <c r="AC73" i="3"/>
  <c r="AB73" i="3"/>
  <c r="AA73" i="3"/>
  <c r="AI71" i="3"/>
  <c r="AH71" i="3"/>
  <c r="AG71" i="3"/>
  <c r="AF71" i="3"/>
  <c r="AE71" i="3"/>
  <c r="AD71" i="3"/>
  <c r="AC71" i="3"/>
  <c r="AB71" i="3"/>
  <c r="AA71" i="3"/>
  <c r="AI70" i="3"/>
  <c r="AH70" i="3"/>
  <c r="AG70" i="3"/>
  <c r="AF70" i="3"/>
  <c r="AE70" i="3"/>
  <c r="AD70" i="3"/>
  <c r="AC70" i="3"/>
  <c r="AB70" i="3"/>
  <c r="AA70" i="3"/>
  <c r="AI69" i="3"/>
  <c r="AH69" i="3"/>
  <c r="AG69" i="3"/>
  <c r="AF69" i="3"/>
  <c r="AE69" i="3"/>
  <c r="AD69" i="3"/>
  <c r="AC69" i="3"/>
  <c r="AB69" i="3"/>
  <c r="AA69" i="3"/>
  <c r="AI68" i="3"/>
  <c r="AH68" i="3"/>
  <c r="AG68" i="3"/>
  <c r="AF68" i="3"/>
  <c r="AE68" i="3"/>
  <c r="AD68" i="3"/>
  <c r="AC68" i="3"/>
  <c r="AB68" i="3"/>
  <c r="AA68" i="3"/>
  <c r="AI66" i="3"/>
  <c r="AH66" i="3"/>
  <c r="AG66" i="3"/>
  <c r="AF66" i="3"/>
  <c r="AE66" i="3"/>
  <c r="AD66" i="3"/>
  <c r="AC66" i="3"/>
  <c r="AB66" i="3"/>
  <c r="AA66" i="3"/>
  <c r="AI65" i="3"/>
  <c r="AH65" i="3"/>
  <c r="AG65" i="3"/>
  <c r="AF65" i="3"/>
  <c r="AE65" i="3"/>
  <c r="AD65" i="3"/>
  <c r="AC65" i="3"/>
  <c r="AB65" i="3"/>
  <c r="AA65" i="3"/>
  <c r="AI64" i="3"/>
  <c r="AH64" i="3"/>
  <c r="AG64" i="3"/>
  <c r="AF64" i="3"/>
  <c r="AE64" i="3"/>
  <c r="AD64" i="3"/>
  <c r="AC64" i="3"/>
  <c r="AB64" i="3"/>
  <c r="AA64" i="3"/>
  <c r="AI63" i="3"/>
  <c r="AH63" i="3"/>
  <c r="AG63" i="3"/>
  <c r="AF63" i="3"/>
  <c r="AE63" i="3"/>
  <c r="AD63" i="3"/>
  <c r="AC63" i="3"/>
  <c r="AB63" i="3"/>
  <c r="AA63" i="3"/>
  <c r="AI61" i="3"/>
  <c r="AH61" i="3"/>
  <c r="AG61" i="3"/>
  <c r="AF61" i="3"/>
  <c r="AE61" i="3"/>
  <c r="AD61" i="3"/>
  <c r="AC61" i="3"/>
  <c r="AB61" i="3"/>
  <c r="AA61" i="3"/>
  <c r="AI60" i="3"/>
  <c r="AH60" i="3"/>
  <c r="AG60" i="3"/>
  <c r="AF60" i="3"/>
  <c r="AE60" i="3"/>
  <c r="AD60" i="3"/>
  <c r="AC60" i="3"/>
  <c r="AB60" i="3"/>
  <c r="AA60" i="3"/>
  <c r="AI58" i="3"/>
  <c r="AH58" i="3"/>
  <c r="AG58" i="3"/>
  <c r="AF58" i="3"/>
  <c r="AE58" i="3"/>
  <c r="AD58" i="3"/>
  <c r="AC58" i="3"/>
  <c r="AB58" i="3"/>
  <c r="AA58" i="3"/>
  <c r="AI57" i="3"/>
  <c r="AH57" i="3"/>
  <c r="AG57" i="3"/>
  <c r="AF57" i="3"/>
  <c r="AE57" i="3"/>
  <c r="AD57" i="3"/>
  <c r="AC57" i="3"/>
  <c r="AB57" i="3"/>
  <c r="AA57" i="3"/>
  <c r="AI56" i="3"/>
  <c r="AH56" i="3"/>
  <c r="AG56" i="3"/>
  <c r="AF56" i="3"/>
  <c r="AE56" i="3"/>
  <c r="AD56" i="3"/>
  <c r="AC56" i="3"/>
  <c r="AB56" i="3"/>
  <c r="AA56" i="3"/>
  <c r="AI55" i="3"/>
  <c r="AH55" i="3"/>
  <c r="AG55" i="3"/>
  <c r="AF55" i="3"/>
  <c r="AE55" i="3"/>
  <c r="AD55" i="3"/>
  <c r="AC55" i="3"/>
  <c r="AB55" i="3"/>
  <c r="AA55" i="3"/>
  <c r="AI54" i="3"/>
  <c r="AH54" i="3"/>
  <c r="AG54" i="3"/>
  <c r="AF54" i="3"/>
  <c r="AE54" i="3"/>
  <c r="AD54" i="3"/>
  <c r="AC54" i="3"/>
  <c r="AB54" i="3"/>
  <c r="AA54" i="3"/>
  <c r="AI52" i="3"/>
  <c r="AH52" i="3"/>
  <c r="AG52" i="3"/>
  <c r="AF52" i="3"/>
  <c r="AE52" i="3"/>
  <c r="AD52" i="3"/>
  <c r="AC52" i="3"/>
  <c r="AB52" i="3"/>
  <c r="AA52" i="3"/>
  <c r="AI51" i="3"/>
  <c r="AH51" i="3"/>
  <c r="AG51" i="3"/>
  <c r="AF51" i="3"/>
  <c r="AE51" i="3"/>
  <c r="AD51" i="3"/>
  <c r="AC51" i="3"/>
  <c r="AB51" i="3"/>
  <c r="AA51" i="3"/>
  <c r="AI50" i="3"/>
  <c r="AH50" i="3"/>
  <c r="AG50" i="3"/>
  <c r="AF50" i="3"/>
  <c r="AE50" i="3"/>
  <c r="AD50" i="3"/>
  <c r="AC50" i="3"/>
  <c r="AB50" i="3"/>
  <c r="AA50" i="3"/>
  <c r="AI49" i="3"/>
  <c r="AH49" i="3"/>
  <c r="AG49" i="3"/>
  <c r="AF49" i="3"/>
  <c r="AE49" i="3"/>
  <c r="AD49" i="3"/>
  <c r="AC49" i="3"/>
  <c r="AB49" i="3"/>
  <c r="AA49" i="3"/>
  <c r="AI48" i="3"/>
  <c r="AH48" i="3"/>
  <c r="AG48" i="3"/>
  <c r="AF48" i="3"/>
  <c r="AE48" i="3"/>
  <c r="AD48" i="3"/>
  <c r="AC48" i="3"/>
  <c r="AB48" i="3"/>
  <c r="AA48" i="3"/>
  <c r="AI46" i="3"/>
  <c r="AH46" i="3"/>
  <c r="AG46" i="3"/>
  <c r="AF46" i="3"/>
  <c r="AE46" i="3"/>
  <c r="AD46" i="3"/>
  <c r="AC46" i="3"/>
  <c r="AB46" i="3"/>
  <c r="AA46" i="3"/>
  <c r="AI45" i="3"/>
  <c r="AH45" i="3"/>
  <c r="AG45" i="3"/>
  <c r="AF45" i="3"/>
  <c r="AE45" i="3"/>
  <c r="AD45" i="3"/>
  <c r="AC45" i="3"/>
  <c r="AB45" i="3"/>
  <c r="AA45" i="3"/>
  <c r="AI44" i="3"/>
  <c r="AH44" i="3"/>
  <c r="AG44" i="3"/>
  <c r="AF44" i="3"/>
  <c r="AE44" i="3"/>
  <c r="AD44" i="3"/>
  <c r="AC44" i="3"/>
  <c r="AB44" i="3"/>
  <c r="AA44" i="3"/>
  <c r="AI43" i="3"/>
  <c r="AH43" i="3"/>
  <c r="AG43" i="3"/>
  <c r="AF43" i="3"/>
  <c r="AE43" i="3"/>
  <c r="AD43" i="3"/>
  <c r="AC43" i="3"/>
  <c r="AB43" i="3"/>
  <c r="AA43" i="3"/>
  <c r="AI42" i="3"/>
  <c r="AH42" i="3"/>
  <c r="AG42" i="3"/>
  <c r="AF42" i="3"/>
  <c r="AE42" i="3"/>
  <c r="AD42" i="3"/>
  <c r="AC42" i="3"/>
  <c r="AB42" i="3"/>
  <c r="AA42" i="3"/>
  <c r="AI41" i="3"/>
  <c r="AH41" i="3"/>
  <c r="AG41" i="3"/>
  <c r="AF41" i="3"/>
  <c r="AE41" i="3"/>
  <c r="AD41" i="3"/>
  <c r="AC41" i="3"/>
  <c r="AB41" i="3"/>
  <c r="AA41" i="3"/>
  <c r="AI40" i="3"/>
  <c r="AH40" i="3"/>
  <c r="AG40" i="3"/>
  <c r="AF40" i="3"/>
  <c r="AE40" i="3"/>
  <c r="AD40" i="3"/>
  <c r="AC40" i="3"/>
  <c r="AB40" i="3"/>
  <c r="AA40" i="3"/>
  <c r="AI39" i="3"/>
  <c r="AH39" i="3"/>
  <c r="AG39" i="3"/>
  <c r="AF39" i="3"/>
  <c r="AE39" i="3"/>
  <c r="AD39" i="3"/>
  <c r="AC39" i="3"/>
  <c r="AB39" i="3"/>
  <c r="AA39" i="3"/>
  <c r="AI37" i="3"/>
  <c r="AH37" i="3"/>
  <c r="AG37" i="3"/>
  <c r="AF37" i="3"/>
  <c r="AE37" i="3"/>
  <c r="AD37" i="3"/>
  <c r="AC37" i="3"/>
  <c r="AB37" i="3"/>
  <c r="AA37" i="3"/>
  <c r="AI36" i="3"/>
  <c r="AH36" i="3"/>
  <c r="AG36" i="3"/>
  <c r="AF36" i="3"/>
  <c r="AE36" i="3"/>
  <c r="AD36" i="3"/>
  <c r="AC36" i="3"/>
  <c r="AB36" i="3"/>
  <c r="AA36" i="3"/>
  <c r="AI35" i="3"/>
  <c r="AH35" i="3"/>
  <c r="AG35" i="3"/>
  <c r="AF35" i="3"/>
  <c r="AE35" i="3"/>
  <c r="AD35" i="3"/>
  <c r="AC35" i="3"/>
  <c r="AB35" i="3"/>
  <c r="AA35" i="3"/>
  <c r="AI34" i="3"/>
  <c r="AH34" i="3"/>
  <c r="AG34" i="3"/>
  <c r="AF34" i="3"/>
  <c r="AE34" i="3"/>
  <c r="AD34" i="3"/>
  <c r="AC34" i="3"/>
  <c r="AB34" i="3"/>
  <c r="AA34" i="3"/>
  <c r="AI33" i="3"/>
  <c r="AH33" i="3"/>
  <c r="AG33" i="3"/>
  <c r="AF33" i="3"/>
  <c r="AE33" i="3"/>
  <c r="AD33" i="3"/>
  <c r="AC33" i="3"/>
  <c r="AB33" i="3"/>
  <c r="AA33" i="3"/>
  <c r="AI32" i="3"/>
  <c r="AH32" i="3"/>
  <c r="AG32" i="3"/>
  <c r="AF32" i="3"/>
  <c r="AE32" i="3"/>
  <c r="AD32" i="3"/>
  <c r="AC32" i="3"/>
  <c r="AB32" i="3"/>
  <c r="AA32" i="3"/>
  <c r="AI31" i="3"/>
  <c r="AH31" i="3"/>
  <c r="AG31" i="3"/>
  <c r="AF31" i="3"/>
  <c r="AE31" i="3"/>
  <c r="AD31" i="3"/>
  <c r="AC31" i="3"/>
  <c r="AB31" i="3"/>
  <c r="AA31" i="3"/>
  <c r="AI30" i="3"/>
  <c r="AH30" i="3"/>
  <c r="AG30" i="3"/>
  <c r="AF30" i="3"/>
  <c r="AE30" i="3"/>
  <c r="AD30" i="3"/>
  <c r="AC30" i="3"/>
  <c r="AB30" i="3"/>
  <c r="AA30" i="3"/>
  <c r="AI28" i="3"/>
  <c r="AH28" i="3"/>
  <c r="AG28" i="3"/>
  <c r="AF28" i="3"/>
  <c r="AE28" i="3"/>
  <c r="AD28" i="3"/>
  <c r="AC28" i="3"/>
  <c r="AB28" i="3"/>
  <c r="AA28" i="3"/>
  <c r="AI27" i="3"/>
  <c r="AH27" i="3"/>
  <c r="AG27" i="3"/>
  <c r="AF27" i="3"/>
  <c r="AE27" i="3"/>
  <c r="AD27" i="3"/>
  <c r="AC27" i="3"/>
  <c r="AB27" i="3"/>
  <c r="AA27" i="3"/>
  <c r="AI26" i="3"/>
  <c r="AH26" i="3"/>
  <c r="AG26" i="3"/>
  <c r="AF26" i="3"/>
  <c r="AE26" i="3"/>
  <c r="AD26" i="3"/>
  <c r="AC26" i="3"/>
  <c r="AB26" i="3"/>
  <c r="AA26" i="3"/>
  <c r="AI25" i="3"/>
  <c r="AH25" i="3"/>
  <c r="AG25" i="3"/>
  <c r="AF25" i="3"/>
  <c r="AE25" i="3"/>
  <c r="AD25" i="3"/>
  <c r="AC25" i="3"/>
  <c r="AB25" i="3"/>
  <c r="AA25" i="3"/>
  <c r="AI23" i="3"/>
  <c r="AH23" i="3"/>
  <c r="AG23" i="3"/>
  <c r="AF23" i="3"/>
  <c r="AE23" i="3"/>
  <c r="AD23" i="3"/>
  <c r="AC23" i="3"/>
  <c r="AB23" i="3"/>
  <c r="AA23" i="3"/>
  <c r="AI22" i="3"/>
  <c r="AH22" i="3"/>
  <c r="AG22" i="3"/>
  <c r="AF22" i="3"/>
  <c r="AE22" i="3"/>
  <c r="AD22" i="3"/>
  <c r="AC22" i="3"/>
  <c r="AB22" i="3"/>
  <c r="AA22" i="3"/>
  <c r="AI21" i="3"/>
  <c r="AH21" i="3"/>
  <c r="AG21" i="3"/>
  <c r="AF21" i="3"/>
  <c r="AE21" i="3"/>
  <c r="AD21" i="3"/>
  <c r="AC21" i="3"/>
  <c r="AB21" i="3"/>
  <c r="AA21" i="3"/>
  <c r="AI20" i="3"/>
  <c r="AH20" i="3"/>
  <c r="AG20" i="3"/>
  <c r="AF20" i="3"/>
  <c r="AE20" i="3"/>
  <c r="AD20" i="3"/>
  <c r="AC20" i="3"/>
  <c r="AB20" i="3"/>
  <c r="AA20" i="3"/>
  <c r="AI18" i="3"/>
  <c r="AH18" i="3"/>
  <c r="AG18" i="3"/>
  <c r="AF18" i="3"/>
  <c r="AE18" i="3"/>
  <c r="AD18" i="3"/>
  <c r="AC18" i="3"/>
  <c r="AB18" i="3"/>
  <c r="AA18" i="3"/>
  <c r="AI17" i="3"/>
  <c r="AH17" i="3"/>
  <c r="AG17" i="3"/>
  <c r="AF17" i="3"/>
  <c r="AE17" i="3"/>
  <c r="AD17" i="3"/>
  <c r="AC17" i="3"/>
  <c r="AB17" i="3"/>
  <c r="AA17" i="3"/>
  <c r="AI16" i="3"/>
  <c r="AH16" i="3"/>
  <c r="AG16" i="3"/>
  <c r="AF16" i="3"/>
  <c r="AE16" i="3"/>
  <c r="AD16" i="3"/>
  <c r="AC16" i="3"/>
  <c r="AB16" i="3"/>
  <c r="AA16" i="3"/>
  <c r="AI15" i="3"/>
  <c r="AH15" i="3"/>
  <c r="AG15" i="3"/>
  <c r="AF15" i="3"/>
  <c r="AE15" i="3"/>
  <c r="AD15" i="3"/>
  <c r="AC15" i="3"/>
  <c r="AB15" i="3"/>
  <c r="AA15" i="3"/>
  <c r="AI13" i="3"/>
  <c r="AH13" i="3"/>
  <c r="AG13" i="3"/>
  <c r="AF13" i="3"/>
  <c r="AE13" i="3"/>
  <c r="AD13" i="3"/>
  <c r="AC13" i="3"/>
  <c r="AB13" i="3"/>
  <c r="AA13" i="3"/>
  <c r="AI12" i="3"/>
  <c r="AH12" i="3"/>
  <c r="AG12" i="3"/>
  <c r="AF12" i="3"/>
  <c r="AE12" i="3"/>
  <c r="AD12" i="3"/>
  <c r="AC12" i="3"/>
  <c r="AB12" i="3"/>
  <c r="AA12" i="3"/>
  <c r="AI10" i="3"/>
  <c r="AH10" i="3"/>
  <c r="AG10" i="3"/>
  <c r="AF10" i="3"/>
  <c r="AE10" i="3"/>
  <c r="AD10" i="3"/>
  <c r="AC10" i="3"/>
  <c r="AB10" i="3"/>
  <c r="AA10" i="3"/>
  <c r="AI9" i="3"/>
  <c r="AH9" i="3"/>
  <c r="AG9" i="3"/>
  <c r="AF9" i="3"/>
  <c r="AE9" i="3"/>
  <c r="AD9" i="3"/>
  <c r="AC9" i="3"/>
  <c r="AB9" i="3"/>
  <c r="AA9" i="3"/>
  <c r="AI8" i="3"/>
  <c r="AH8" i="3"/>
  <c r="AG8" i="3"/>
  <c r="AF8" i="3"/>
  <c r="AE8" i="3"/>
  <c r="AD8" i="3"/>
  <c r="AC8" i="3"/>
  <c r="AB8" i="3"/>
  <c r="AA8" i="3"/>
  <c r="AI7" i="3"/>
  <c r="AH7" i="3"/>
  <c r="AG7" i="3"/>
  <c r="AF7" i="3"/>
  <c r="AE7" i="3"/>
  <c r="AD7" i="3"/>
  <c r="AC7" i="3"/>
  <c r="AB7" i="3"/>
  <c r="AA7" i="3"/>
  <c r="AI6" i="3"/>
  <c r="AH6" i="3"/>
  <c r="AG6" i="3"/>
  <c r="AF6" i="3"/>
  <c r="AE6" i="3"/>
  <c r="AD6" i="3"/>
  <c r="AC6" i="3"/>
  <c r="AB6" i="3"/>
  <c r="AA6" i="3"/>
  <c r="AI4" i="3"/>
  <c r="AH4" i="3"/>
  <c r="AG4" i="3"/>
  <c r="AF4" i="3"/>
  <c r="AE4" i="3"/>
  <c r="AD4" i="3"/>
  <c r="AC4" i="3"/>
  <c r="AB4" i="3"/>
  <c r="AA4" i="3"/>
  <c r="W81" i="3"/>
  <c r="V81" i="3"/>
  <c r="U81" i="3"/>
  <c r="T81" i="3"/>
  <c r="S81" i="3"/>
  <c r="R81" i="3"/>
  <c r="Q81" i="3"/>
  <c r="P81" i="3"/>
  <c r="O81" i="3"/>
  <c r="W80" i="3"/>
  <c r="V80" i="3"/>
  <c r="U80" i="3"/>
  <c r="T80" i="3"/>
  <c r="S80" i="3"/>
  <c r="R80" i="3"/>
  <c r="Q80" i="3"/>
  <c r="P80" i="3"/>
  <c r="O80" i="3"/>
  <c r="W79" i="3"/>
  <c r="V79" i="3"/>
  <c r="U79" i="3"/>
  <c r="T79" i="3"/>
  <c r="S79" i="3"/>
  <c r="R79" i="3"/>
  <c r="Q79" i="3"/>
  <c r="P79" i="3"/>
  <c r="O79" i="3"/>
  <c r="W78" i="3"/>
  <c r="V78" i="3"/>
  <c r="U78" i="3"/>
  <c r="T78" i="3"/>
  <c r="S78" i="3"/>
  <c r="R78" i="3"/>
  <c r="Q78" i="3"/>
  <c r="P78" i="3"/>
  <c r="O78" i="3"/>
  <c r="W76" i="3"/>
  <c r="V76" i="3"/>
  <c r="U76" i="3"/>
  <c r="T76" i="3"/>
  <c r="S76" i="3"/>
  <c r="R76" i="3"/>
  <c r="Q76" i="3"/>
  <c r="P76" i="3"/>
  <c r="O76" i="3"/>
  <c r="W75" i="3"/>
  <c r="V75" i="3"/>
  <c r="U75" i="3"/>
  <c r="T75" i="3"/>
  <c r="S75" i="3"/>
  <c r="R75" i="3"/>
  <c r="Q75" i="3"/>
  <c r="P75" i="3"/>
  <c r="O75" i="3"/>
  <c r="W74" i="3"/>
  <c r="V74" i="3"/>
  <c r="U74" i="3"/>
  <c r="T74" i="3"/>
  <c r="S74" i="3"/>
  <c r="R74" i="3"/>
  <c r="Q74" i="3"/>
  <c r="P74" i="3"/>
  <c r="O74" i="3"/>
  <c r="W73" i="3"/>
  <c r="V73" i="3"/>
  <c r="U73" i="3"/>
  <c r="T73" i="3"/>
  <c r="S73" i="3"/>
  <c r="R73" i="3"/>
  <c r="Q73" i="3"/>
  <c r="P73" i="3"/>
  <c r="O73" i="3"/>
  <c r="W71" i="3"/>
  <c r="V71" i="3"/>
  <c r="U71" i="3"/>
  <c r="T71" i="3"/>
  <c r="S71" i="3"/>
  <c r="R71" i="3"/>
  <c r="Q71" i="3"/>
  <c r="P71" i="3"/>
  <c r="O71" i="3"/>
  <c r="W70" i="3"/>
  <c r="V70" i="3"/>
  <c r="U70" i="3"/>
  <c r="T70" i="3"/>
  <c r="S70" i="3"/>
  <c r="R70" i="3"/>
  <c r="Q70" i="3"/>
  <c r="P70" i="3"/>
  <c r="O70" i="3"/>
  <c r="W69" i="3"/>
  <c r="V69" i="3"/>
  <c r="U69" i="3"/>
  <c r="T69" i="3"/>
  <c r="S69" i="3"/>
  <c r="R69" i="3"/>
  <c r="Q69" i="3"/>
  <c r="P69" i="3"/>
  <c r="O69" i="3"/>
  <c r="W68" i="3"/>
  <c r="V68" i="3"/>
  <c r="U68" i="3"/>
  <c r="T68" i="3"/>
  <c r="S68" i="3"/>
  <c r="R68" i="3"/>
  <c r="Q68" i="3"/>
  <c r="P68" i="3"/>
  <c r="O68" i="3"/>
  <c r="W66" i="3"/>
  <c r="V66" i="3"/>
  <c r="U66" i="3"/>
  <c r="T66" i="3"/>
  <c r="S66" i="3"/>
  <c r="R66" i="3"/>
  <c r="Q66" i="3"/>
  <c r="P66" i="3"/>
  <c r="O66" i="3"/>
  <c r="W65" i="3"/>
  <c r="V65" i="3"/>
  <c r="U65" i="3"/>
  <c r="T65" i="3"/>
  <c r="S65" i="3"/>
  <c r="R65" i="3"/>
  <c r="Q65" i="3"/>
  <c r="P65" i="3"/>
  <c r="O65" i="3"/>
  <c r="W64" i="3"/>
  <c r="V64" i="3"/>
  <c r="U64" i="3"/>
  <c r="T64" i="3"/>
  <c r="S64" i="3"/>
  <c r="R64" i="3"/>
  <c r="Q64" i="3"/>
  <c r="P64" i="3"/>
  <c r="O64" i="3"/>
  <c r="W63" i="3"/>
  <c r="V63" i="3"/>
  <c r="U63" i="3"/>
  <c r="T63" i="3"/>
  <c r="S63" i="3"/>
  <c r="R63" i="3"/>
  <c r="Q63" i="3"/>
  <c r="P63" i="3"/>
  <c r="O63" i="3"/>
  <c r="W61" i="3"/>
  <c r="V61" i="3"/>
  <c r="U61" i="3"/>
  <c r="T61" i="3"/>
  <c r="S61" i="3"/>
  <c r="R61" i="3"/>
  <c r="Q61" i="3"/>
  <c r="P61" i="3"/>
  <c r="O61" i="3"/>
  <c r="W60" i="3"/>
  <c r="V60" i="3"/>
  <c r="U60" i="3"/>
  <c r="T60" i="3"/>
  <c r="S60" i="3"/>
  <c r="R60" i="3"/>
  <c r="Q60" i="3"/>
  <c r="P60" i="3"/>
  <c r="O60" i="3"/>
  <c r="W58" i="3"/>
  <c r="V58" i="3"/>
  <c r="U58" i="3"/>
  <c r="T58" i="3"/>
  <c r="S58" i="3"/>
  <c r="R58" i="3"/>
  <c r="Q58" i="3"/>
  <c r="P58" i="3"/>
  <c r="O58" i="3"/>
  <c r="W57" i="3"/>
  <c r="V57" i="3"/>
  <c r="U57" i="3"/>
  <c r="T57" i="3"/>
  <c r="S57" i="3"/>
  <c r="R57" i="3"/>
  <c r="Q57" i="3"/>
  <c r="P57" i="3"/>
  <c r="O57" i="3"/>
  <c r="W56" i="3"/>
  <c r="V56" i="3"/>
  <c r="U56" i="3"/>
  <c r="T56" i="3"/>
  <c r="S56" i="3"/>
  <c r="R56" i="3"/>
  <c r="Q56" i="3"/>
  <c r="P56" i="3"/>
  <c r="O56" i="3"/>
  <c r="W55" i="3"/>
  <c r="V55" i="3"/>
  <c r="U55" i="3"/>
  <c r="T55" i="3"/>
  <c r="S55" i="3"/>
  <c r="R55" i="3"/>
  <c r="Q55" i="3"/>
  <c r="P55" i="3"/>
  <c r="O55" i="3"/>
  <c r="W54" i="3"/>
  <c r="V54" i="3"/>
  <c r="U54" i="3"/>
  <c r="T54" i="3"/>
  <c r="S54" i="3"/>
  <c r="R54" i="3"/>
  <c r="Q54" i="3"/>
  <c r="P54" i="3"/>
  <c r="O54" i="3"/>
  <c r="W52" i="3"/>
  <c r="V52" i="3"/>
  <c r="U52" i="3"/>
  <c r="T52" i="3"/>
  <c r="S52" i="3"/>
  <c r="R52" i="3"/>
  <c r="Q52" i="3"/>
  <c r="P52" i="3"/>
  <c r="O52" i="3"/>
  <c r="W51" i="3"/>
  <c r="V51" i="3"/>
  <c r="U51" i="3"/>
  <c r="T51" i="3"/>
  <c r="S51" i="3"/>
  <c r="R51" i="3"/>
  <c r="Q51" i="3"/>
  <c r="P51" i="3"/>
  <c r="O51" i="3"/>
  <c r="W50" i="3"/>
  <c r="V50" i="3"/>
  <c r="U50" i="3"/>
  <c r="T50" i="3"/>
  <c r="S50" i="3"/>
  <c r="R50" i="3"/>
  <c r="Q50" i="3"/>
  <c r="P50" i="3"/>
  <c r="O50" i="3"/>
  <c r="W49" i="3"/>
  <c r="V49" i="3"/>
  <c r="U49" i="3"/>
  <c r="T49" i="3"/>
  <c r="S49" i="3"/>
  <c r="R49" i="3"/>
  <c r="Q49" i="3"/>
  <c r="P49" i="3"/>
  <c r="O49" i="3"/>
  <c r="W48" i="3"/>
  <c r="V48" i="3"/>
  <c r="U48" i="3"/>
  <c r="T48" i="3"/>
  <c r="S48" i="3"/>
  <c r="R48" i="3"/>
  <c r="Q48" i="3"/>
  <c r="P48" i="3"/>
  <c r="O48" i="3"/>
  <c r="W46" i="3"/>
  <c r="V46" i="3"/>
  <c r="U46" i="3"/>
  <c r="T46" i="3"/>
  <c r="S46" i="3"/>
  <c r="R46" i="3"/>
  <c r="Q46" i="3"/>
  <c r="P46" i="3"/>
  <c r="O46" i="3"/>
  <c r="W45" i="3"/>
  <c r="V45" i="3"/>
  <c r="U45" i="3"/>
  <c r="T45" i="3"/>
  <c r="S45" i="3"/>
  <c r="R45" i="3"/>
  <c r="Q45" i="3"/>
  <c r="P45" i="3"/>
  <c r="O45" i="3"/>
  <c r="W44" i="3"/>
  <c r="V44" i="3"/>
  <c r="U44" i="3"/>
  <c r="T44" i="3"/>
  <c r="S44" i="3"/>
  <c r="R44" i="3"/>
  <c r="Q44" i="3"/>
  <c r="P44" i="3"/>
  <c r="O44" i="3"/>
  <c r="W43" i="3"/>
  <c r="V43" i="3"/>
  <c r="U43" i="3"/>
  <c r="T43" i="3"/>
  <c r="S43" i="3"/>
  <c r="R43" i="3"/>
  <c r="Q43" i="3"/>
  <c r="P43" i="3"/>
  <c r="O43" i="3"/>
  <c r="W42" i="3"/>
  <c r="V42" i="3"/>
  <c r="U42" i="3"/>
  <c r="T42" i="3"/>
  <c r="S42" i="3"/>
  <c r="R42" i="3"/>
  <c r="Q42" i="3"/>
  <c r="P42" i="3"/>
  <c r="O42" i="3"/>
  <c r="W41" i="3"/>
  <c r="V41" i="3"/>
  <c r="U41" i="3"/>
  <c r="T41" i="3"/>
  <c r="S41" i="3"/>
  <c r="R41" i="3"/>
  <c r="Q41" i="3"/>
  <c r="P41" i="3"/>
  <c r="O41" i="3"/>
  <c r="W40" i="3"/>
  <c r="V40" i="3"/>
  <c r="U40" i="3"/>
  <c r="T40" i="3"/>
  <c r="S40" i="3"/>
  <c r="R40" i="3"/>
  <c r="Q40" i="3"/>
  <c r="P40" i="3"/>
  <c r="O40" i="3"/>
  <c r="W39" i="3"/>
  <c r="V39" i="3"/>
  <c r="U39" i="3"/>
  <c r="T39" i="3"/>
  <c r="S39" i="3"/>
  <c r="R39" i="3"/>
  <c r="Q39" i="3"/>
  <c r="P39" i="3"/>
  <c r="O39" i="3"/>
  <c r="W37" i="3"/>
  <c r="V37" i="3"/>
  <c r="U37" i="3"/>
  <c r="T37" i="3"/>
  <c r="S37" i="3"/>
  <c r="R37" i="3"/>
  <c r="Q37" i="3"/>
  <c r="P37" i="3"/>
  <c r="O37" i="3"/>
  <c r="W36" i="3"/>
  <c r="V36" i="3"/>
  <c r="U36" i="3"/>
  <c r="T36" i="3"/>
  <c r="S36" i="3"/>
  <c r="R36" i="3"/>
  <c r="Q36" i="3"/>
  <c r="P36" i="3"/>
  <c r="O36" i="3"/>
  <c r="W35" i="3"/>
  <c r="V35" i="3"/>
  <c r="U35" i="3"/>
  <c r="T35" i="3"/>
  <c r="S35" i="3"/>
  <c r="R35" i="3"/>
  <c r="Q35" i="3"/>
  <c r="P35" i="3"/>
  <c r="O35" i="3"/>
  <c r="W34" i="3"/>
  <c r="V34" i="3"/>
  <c r="U34" i="3"/>
  <c r="T34" i="3"/>
  <c r="S34" i="3"/>
  <c r="R34" i="3"/>
  <c r="Q34" i="3"/>
  <c r="P34" i="3"/>
  <c r="O34" i="3"/>
  <c r="W33" i="3"/>
  <c r="V33" i="3"/>
  <c r="U33" i="3"/>
  <c r="T33" i="3"/>
  <c r="S33" i="3"/>
  <c r="R33" i="3"/>
  <c r="Q33" i="3"/>
  <c r="P33" i="3"/>
  <c r="O33" i="3"/>
  <c r="W32" i="3"/>
  <c r="V32" i="3"/>
  <c r="U32" i="3"/>
  <c r="T32" i="3"/>
  <c r="S32" i="3"/>
  <c r="R32" i="3"/>
  <c r="Q32" i="3"/>
  <c r="P32" i="3"/>
  <c r="O32" i="3"/>
  <c r="W31" i="3"/>
  <c r="V31" i="3"/>
  <c r="U31" i="3"/>
  <c r="T31" i="3"/>
  <c r="S31" i="3"/>
  <c r="R31" i="3"/>
  <c r="Q31" i="3"/>
  <c r="P31" i="3"/>
  <c r="O31" i="3"/>
  <c r="W30" i="3"/>
  <c r="V30" i="3"/>
  <c r="U30" i="3"/>
  <c r="T30" i="3"/>
  <c r="S30" i="3"/>
  <c r="R30" i="3"/>
  <c r="Q30" i="3"/>
  <c r="P30" i="3"/>
  <c r="O30" i="3"/>
  <c r="W28" i="3"/>
  <c r="V28" i="3"/>
  <c r="U28" i="3"/>
  <c r="T28" i="3"/>
  <c r="S28" i="3"/>
  <c r="R28" i="3"/>
  <c r="Q28" i="3"/>
  <c r="P28" i="3"/>
  <c r="O28" i="3"/>
  <c r="W27" i="3"/>
  <c r="V27" i="3"/>
  <c r="U27" i="3"/>
  <c r="T27" i="3"/>
  <c r="S27" i="3"/>
  <c r="R27" i="3"/>
  <c r="Q27" i="3"/>
  <c r="P27" i="3"/>
  <c r="O27" i="3"/>
  <c r="W26" i="3"/>
  <c r="V26" i="3"/>
  <c r="U26" i="3"/>
  <c r="T26" i="3"/>
  <c r="S26" i="3"/>
  <c r="R26" i="3"/>
  <c r="Q26" i="3"/>
  <c r="P26" i="3"/>
  <c r="O26" i="3"/>
  <c r="W25" i="3"/>
  <c r="V25" i="3"/>
  <c r="U25" i="3"/>
  <c r="T25" i="3"/>
  <c r="S25" i="3"/>
  <c r="R25" i="3"/>
  <c r="Q25" i="3"/>
  <c r="P25" i="3"/>
  <c r="O25" i="3"/>
  <c r="W23" i="3"/>
  <c r="V23" i="3"/>
  <c r="U23" i="3"/>
  <c r="T23" i="3"/>
  <c r="S23" i="3"/>
  <c r="R23" i="3"/>
  <c r="Q23" i="3"/>
  <c r="P23" i="3"/>
  <c r="O23" i="3"/>
  <c r="W22" i="3"/>
  <c r="V22" i="3"/>
  <c r="U22" i="3"/>
  <c r="T22" i="3"/>
  <c r="S22" i="3"/>
  <c r="R22" i="3"/>
  <c r="Q22" i="3"/>
  <c r="P22" i="3"/>
  <c r="O22" i="3"/>
  <c r="W21" i="3"/>
  <c r="V21" i="3"/>
  <c r="U21" i="3"/>
  <c r="T21" i="3"/>
  <c r="S21" i="3"/>
  <c r="R21" i="3"/>
  <c r="Q21" i="3"/>
  <c r="P21" i="3"/>
  <c r="O21" i="3"/>
  <c r="W20" i="3"/>
  <c r="V20" i="3"/>
  <c r="U20" i="3"/>
  <c r="T20" i="3"/>
  <c r="S20" i="3"/>
  <c r="R20" i="3"/>
  <c r="Q20" i="3"/>
  <c r="P20" i="3"/>
  <c r="O20" i="3"/>
  <c r="W18" i="3"/>
  <c r="V18" i="3"/>
  <c r="U18" i="3"/>
  <c r="T18" i="3"/>
  <c r="R18" i="3"/>
  <c r="Q18" i="3"/>
  <c r="P18" i="3"/>
  <c r="O18" i="3"/>
  <c r="W17" i="3"/>
  <c r="V17" i="3"/>
  <c r="U17" i="3"/>
  <c r="T17" i="3"/>
  <c r="S17" i="3"/>
  <c r="R17" i="3"/>
  <c r="Q17" i="3"/>
  <c r="P17" i="3"/>
  <c r="O17" i="3"/>
  <c r="W16" i="3"/>
  <c r="V16" i="3"/>
  <c r="U16" i="3"/>
  <c r="T16" i="3"/>
  <c r="S16" i="3"/>
  <c r="R16" i="3"/>
  <c r="Q16" i="3"/>
  <c r="P16" i="3"/>
  <c r="O16" i="3"/>
  <c r="W15" i="3"/>
  <c r="V15" i="3"/>
  <c r="U15" i="3"/>
  <c r="T15" i="3"/>
  <c r="S15" i="3"/>
  <c r="R15" i="3"/>
  <c r="Q15" i="3"/>
  <c r="P15" i="3"/>
  <c r="O15" i="3"/>
  <c r="W13" i="3"/>
  <c r="V13" i="3"/>
  <c r="U13" i="3"/>
  <c r="T13" i="3"/>
  <c r="S13" i="3"/>
  <c r="R13" i="3"/>
  <c r="Q13" i="3"/>
  <c r="P13" i="3"/>
  <c r="O13" i="3"/>
  <c r="W12" i="3"/>
  <c r="V12" i="3"/>
  <c r="U12" i="3"/>
  <c r="T12" i="3"/>
  <c r="S12" i="3"/>
  <c r="R12" i="3"/>
  <c r="Q12" i="3"/>
  <c r="P12" i="3"/>
  <c r="O12" i="3"/>
  <c r="W10" i="3"/>
  <c r="V10" i="3"/>
  <c r="U10" i="3"/>
  <c r="T10" i="3"/>
  <c r="S10" i="3"/>
  <c r="R10" i="3"/>
  <c r="Q10" i="3"/>
  <c r="P10" i="3"/>
  <c r="O10" i="3"/>
  <c r="W9" i="3"/>
  <c r="V9" i="3"/>
  <c r="U9" i="3"/>
  <c r="T9" i="3"/>
  <c r="S9" i="3"/>
  <c r="R9" i="3"/>
  <c r="Q9" i="3"/>
  <c r="P9" i="3"/>
  <c r="O9" i="3"/>
  <c r="W8" i="3"/>
  <c r="V8" i="3"/>
  <c r="U8" i="3"/>
  <c r="T8" i="3"/>
  <c r="S8" i="3"/>
  <c r="R8" i="3"/>
  <c r="Q8" i="3"/>
  <c r="P8" i="3"/>
  <c r="O8" i="3"/>
  <c r="W7" i="3"/>
  <c r="V7" i="3"/>
  <c r="U7" i="3"/>
  <c r="T7" i="3"/>
  <c r="S7" i="3"/>
  <c r="R7" i="3"/>
  <c r="Q7" i="3"/>
  <c r="P7" i="3"/>
  <c r="O7" i="3"/>
  <c r="W6" i="3"/>
  <c r="V6" i="3"/>
  <c r="U6" i="3"/>
  <c r="T6" i="3"/>
  <c r="S6" i="3"/>
  <c r="R6" i="3"/>
  <c r="Q6" i="3"/>
  <c r="P6" i="3"/>
  <c r="O6" i="3"/>
  <c r="W4" i="3"/>
  <c r="V4" i="3"/>
  <c r="U4" i="3"/>
  <c r="T4" i="3"/>
  <c r="S4" i="3"/>
  <c r="R4" i="3"/>
  <c r="Q4" i="3"/>
  <c r="P4" i="3"/>
  <c r="O4" i="3"/>
  <c r="K81" i="3"/>
  <c r="J81" i="3"/>
  <c r="I81" i="3"/>
  <c r="H81" i="3"/>
  <c r="G81" i="3"/>
  <c r="F81" i="3"/>
  <c r="E81" i="3"/>
  <c r="D81" i="3"/>
  <c r="C81" i="3"/>
  <c r="K80" i="3"/>
  <c r="J80" i="3"/>
  <c r="I80" i="3"/>
  <c r="H80" i="3"/>
  <c r="G80" i="3"/>
  <c r="F80" i="3"/>
  <c r="E80" i="3"/>
  <c r="D80" i="3"/>
  <c r="C80" i="3"/>
  <c r="K79" i="3"/>
  <c r="J79" i="3"/>
  <c r="I79" i="3"/>
  <c r="H79" i="3"/>
  <c r="G79" i="3"/>
  <c r="F79" i="3"/>
  <c r="E79" i="3"/>
  <c r="D79" i="3"/>
  <c r="C79" i="3"/>
  <c r="K78" i="3"/>
  <c r="J78" i="3"/>
  <c r="I78" i="3"/>
  <c r="H78" i="3"/>
  <c r="G78" i="3"/>
  <c r="F78" i="3"/>
  <c r="E78" i="3"/>
  <c r="D78" i="3"/>
  <c r="C78" i="3"/>
  <c r="K76" i="3"/>
  <c r="J76" i="3"/>
  <c r="I76" i="3"/>
  <c r="H76" i="3"/>
  <c r="G76" i="3"/>
  <c r="F76" i="3"/>
  <c r="E76" i="3"/>
  <c r="D76" i="3"/>
  <c r="C76" i="3"/>
  <c r="K75" i="3"/>
  <c r="J75" i="3"/>
  <c r="I75" i="3"/>
  <c r="H75" i="3"/>
  <c r="G75" i="3"/>
  <c r="F75" i="3"/>
  <c r="E75" i="3"/>
  <c r="D75" i="3"/>
  <c r="C75" i="3"/>
  <c r="K74" i="3"/>
  <c r="J74" i="3"/>
  <c r="I74" i="3"/>
  <c r="H74" i="3"/>
  <c r="G74" i="3"/>
  <c r="F74" i="3"/>
  <c r="E74" i="3"/>
  <c r="D74" i="3"/>
  <c r="C74" i="3"/>
  <c r="K73" i="3"/>
  <c r="J73" i="3"/>
  <c r="I73" i="3"/>
  <c r="H73" i="3"/>
  <c r="G73" i="3"/>
  <c r="F73" i="3"/>
  <c r="E73" i="3"/>
  <c r="D73" i="3"/>
  <c r="C73" i="3"/>
  <c r="K71" i="3"/>
  <c r="J71" i="3"/>
  <c r="I71" i="3"/>
  <c r="H71" i="3"/>
  <c r="G71" i="3"/>
  <c r="F71" i="3"/>
  <c r="E71" i="3"/>
  <c r="D71" i="3"/>
  <c r="C71" i="3"/>
  <c r="K70" i="3"/>
  <c r="J70" i="3"/>
  <c r="I70" i="3"/>
  <c r="H70" i="3"/>
  <c r="G70" i="3"/>
  <c r="F70" i="3"/>
  <c r="E70" i="3"/>
  <c r="D70" i="3"/>
  <c r="C70" i="3"/>
  <c r="K69" i="3"/>
  <c r="J69" i="3"/>
  <c r="I69" i="3"/>
  <c r="H69" i="3"/>
  <c r="G69" i="3"/>
  <c r="F69" i="3"/>
  <c r="E69" i="3"/>
  <c r="D69" i="3"/>
  <c r="C69" i="3"/>
  <c r="K68" i="3"/>
  <c r="J68" i="3"/>
  <c r="I68" i="3"/>
  <c r="H68" i="3"/>
  <c r="G68" i="3"/>
  <c r="F68" i="3"/>
  <c r="E68" i="3"/>
  <c r="D68" i="3"/>
  <c r="C68" i="3"/>
  <c r="K66" i="3"/>
  <c r="J66" i="3"/>
  <c r="I66" i="3"/>
  <c r="H66" i="3"/>
  <c r="G66" i="3"/>
  <c r="F66" i="3"/>
  <c r="E66" i="3"/>
  <c r="D66" i="3"/>
  <c r="C66" i="3"/>
  <c r="K65" i="3"/>
  <c r="J65" i="3"/>
  <c r="I65" i="3"/>
  <c r="H65" i="3"/>
  <c r="G65" i="3"/>
  <c r="F65" i="3"/>
  <c r="E65" i="3"/>
  <c r="D65" i="3"/>
  <c r="C65" i="3"/>
  <c r="K64" i="3"/>
  <c r="J64" i="3"/>
  <c r="I64" i="3"/>
  <c r="H64" i="3"/>
  <c r="G64" i="3"/>
  <c r="F64" i="3"/>
  <c r="E64" i="3"/>
  <c r="D64" i="3"/>
  <c r="C64" i="3"/>
  <c r="K63" i="3"/>
  <c r="J63" i="3"/>
  <c r="I63" i="3"/>
  <c r="H63" i="3"/>
  <c r="G63" i="3"/>
  <c r="F63" i="3"/>
  <c r="E63" i="3"/>
  <c r="D63" i="3"/>
  <c r="C63" i="3"/>
  <c r="K61" i="3"/>
  <c r="J61" i="3"/>
  <c r="I61" i="3"/>
  <c r="H61" i="3"/>
  <c r="G61" i="3"/>
  <c r="F61" i="3"/>
  <c r="E61" i="3"/>
  <c r="D61" i="3"/>
  <c r="C61" i="3"/>
  <c r="K60" i="3"/>
  <c r="J60" i="3"/>
  <c r="I60" i="3"/>
  <c r="H60" i="3"/>
  <c r="G60" i="3"/>
  <c r="F60" i="3"/>
  <c r="E60" i="3"/>
  <c r="D60" i="3"/>
  <c r="C60" i="3"/>
  <c r="K58" i="3"/>
  <c r="J58" i="3"/>
  <c r="I58" i="3"/>
  <c r="H58" i="3"/>
  <c r="G58" i="3"/>
  <c r="F58" i="3"/>
  <c r="E58" i="3"/>
  <c r="D58" i="3"/>
  <c r="C58" i="3"/>
  <c r="K57" i="3"/>
  <c r="J57" i="3"/>
  <c r="I57" i="3"/>
  <c r="H57" i="3"/>
  <c r="G57" i="3"/>
  <c r="F57" i="3"/>
  <c r="E57" i="3"/>
  <c r="D57" i="3"/>
  <c r="C57" i="3"/>
  <c r="K56" i="3"/>
  <c r="J56" i="3"/>
  <c r="I56" i="3"/>
  <c r="H56" i="3"/>
  <c r="G56" i="3"/>
  <c r="F56" i="3"/>
  <c r="E56" i="3"/>
  <c r="D56" i="3"/>
  <c r="C56" i="3"/>
  <c r="K55" i="3"/>
  <c r="J55" i="3"/>
  <c r="I55" i="3"/>
  <c r="H55" i="3"/>
  <c r="G55" i="3"/>
  <c r="F55" i="3"/>
  <c r="E55" i="3"/>
  <c r="D55" i="3"/>
  <c r="C55" i="3"/>
  <c r="K54" i="3"/>
  <c r="J54" i="3"/>
  <c r="I54" i="3"/>
  <c r="H54" i="3"/>
  <c r="G54" i="3"/>
  <c r="F54" i="3"/>
  <c r="E54" i="3"/>
  <c r="D54" i="3"/>
  <c r="C54" i="3"/>
  <c r="K52" i="3"/>
  <c r="J52" i="3"/>
  <c r="I52" i="3"/>
  <c r="H52" i="3"/>
  <c r="G52" i="3"/>
  <c r="F52" i="3"/>
  <c r="E52" i="3"/>
  <c r="D52" i="3"/>
  <c r="C52" i="3"/>
  <c r="K51" i="3"/>
  <c r="J51" i="3"/>
  <c r="I51" i="3"/>
  <c r="H51" i="3"/>
  <c r="G51" i="3"/>
  <c r="F51" i="3"/>
  <c r="E51" i="3"/>
  <c r="D51" i="3"/>
  <c r="C51" i="3"/>
  <c r="K50" i="3"/>
  <c r="J50" i="3"/>
  <c r="I50" i="3"/>
  <c r="H50" i="3"/>
  <c r="G50" i="3"/>
  <c r="F50" i="3"/>
  <c r="E50" i="3"/>
  <c r="D50" i="3"/>
  <c r="C50" i="3"/>
  <c r="K49" i="3"/>
  <c r="J49" i="3"/>
  <c r="I49" i="3"/>
  <c r="H49" i="3"/>
  <c r="G49" i="3"/>
  <c r="F49" i="3"/>
  <c r="E49" i="3"/>
  <c r="D49" i="3"/>
  <c r="C49" i="3"/>
  <c r="K48" i="3"/>
  <c r="J48" i="3"/>
  <c r="I48" i="3"/>
  <c r="H48" i="3"/>
  <c r="G48" i="3"/>
  <c r="F48" i="3"/>
  <c r="E48" i="3"/>
  <c r="D48" i="3"/>
  <c r="C48" i="3"/>
  <c r="K46" i="3"/>
  <c r="J46" i="3"/>
  <c r="I46" i="3"/>
  <c r="H46" i="3"/>
  <c r="G46" i="3"/>
  <c r="F46" i="3"/>
  <c r="E46" i="3"/>
  <c r="D46" i="3"/>
  <c r="C46" i="3"/>
  <c r="K45" i="3"/>
  <c r="J45" i="3"/>
  <c r="I45" i="3"/>
  <c r="H45" i="3"/>
  <c r="G45" i="3"/>
  <c r="F45" i="3"/>
  <c r="E45" i="3"/>
  <c r="D45" i="3"/>
  <c r="C45" i="3"/>
  <c r="K44" i="3"/>
  <c r="J44" i="3"/>
  <c r="I44" i="3"/>
  <c r="H44" i="3"/>
  <c r="G44" i="3"/>
  <c r="F44" i="3"/>
  <c r="E44" i="3"/>
  <c r="D44" i="3"/>
  <c r="C44" i="3"/>
  <c r="K43" i="3"/>
  <c r="J43" i="3"/>
  <c r="I43" i="3"/>
  <c r="H43" i="3"/>
  <c r="G43" i="3"/>
  <c r="F43" i="3"/>
  <c r="E43" i="3"/>
  <c r="D43" i="3"/>
  <c r="C43" i="3"/>
  <c r="K42" i="3"/>
  <c r="J42" i="3"/>
  <c r="I42" i="3"/>
  <c r="H42" i="3"/>
  <c r="G42" i="3"/>
  <c r="F42" i="3"/>
  <c r="E42" i="3"/>
  <c r="D42" i="3"/>
  <c r="C42" i="3"/>
  <c r="K41" i="3"/>
  <c r="J41" i="3"/>
  <c r="I41" i="3"/>
  <c r="H41" i="3"/>
  <c r="G41" i="3"/>
  <c r="F41" i="3"/>
  <c r="E41" i="3"/>
  <c r="D41" i="3"/>
  <c r="C41" i="3"/>
  <c r="K40" i="3"/>
  <c r="J40" i="3"/>
  <c r="I40" i="3"/>
  <c r="H40" i="3"/>
  <c r="G40" i="3"/>
  <c r="F40" i="3"/>
  <c r="E40" i="3"/>
  <c r="D40" i="3"/>
  <c r="C40" i="3"/>
  <c r="K39" i="3"/>
  <c r="J39" i="3"/>
  <c r="I39" i="3"/>
  <c r="H39" i="3"/>
  <c r="G39" i="3"/>
  <c r="F39" i="3"/>
  <c r="E39" i="3"/>
  <c r="D39" i="3"/>
  <c r="C39" i="3"/>
  <c r="K37" i="3"/>
  <c r="J37" i="3"/>
  <c r="I37" i="3"/>
  <c r="H37" i="3"/>
  <c r="G37" i="3"/>
  <c r="F37" i="3"/>
  <c r="E37" i="3"/>
  <c r="D37" i="3"/>
  <c r="C37" i="3"/>
  <c r="K36" i="3"/>
  <c r="J36" i="3"/>
  <c r="I36" i="3"/>
  <c r="H36" i="3"/>
  <c r="G36" i="3"/>
  <c r="F36" i="3"/>
  <c r="E36" i="3"/>
  <c r="D36" i="3"/>
  <c r="C36" i="3"/>
  <c r="K35" i="3"/>
  <c r="J35" i="3"/>
  <c r="I35" i="3"/>
  <c r="H35" i="3"/>
  <c r="G35" i="3"/>
  <c r="F35" i="3"/>
  <c r="E35" i="3"/>
  <c r="D35" i="3"/>
  <c r="C35" i="3"/>
  <c r="K34" i="3"/>
  <c r="J34" i="3"/>
  <c r="I34" i="3"/>
  <c r="H34" i="3"/>
  <c r="G34" i="3"/>
  <c r="F34" i="3"/>
  <c r="E34" i="3"/>
  <c r="D34" i="3"/>
  <c r="C34" i="3"/>
  <c r="K33" i="3"/>
  <c r="J33" i="3"/>
  <c r="I33" i="3"/>
  <c r="H33" i="3"/>
  <c r="G33" i="3"/>
  <c r="F33" i="3"/>
  <c r="E33" i="3"/>
  <c r="D33" i="3"/>
  <c r="C33" i="3"/>
  <c r="K32" i="3"/>
  <c r="J32" i="3"/>
  <c r="I32" i="3"/>
  <c r="H32" i="3"/>
  <c r="G32" i="3"/>
  <c r="F32" i="3"/>
  <c r="E32" i="3"/>
  <c r="D32" i="3"/>
  <c r="C32" i="3"/>
  <c r="K31" i="3"/>
  <c r="J31" i="3"/>
  <c r="I31" i="3"/>
  <c r="H31" i="3"/>
  <c r="G31" i="3"/>
  <c r="F31" i="3"/>
  <c r="E31" i="3"/>
  <c r="D31" i="3"/>
  <c r="C31" i="3"/>
  <c r="K30" i="3"/>
  <c r="J30" i="3"/>
  <c r="I30" i="3"/>
  <c r="H30" i="3"/>
  <c r="G30" i="3"/>
  <c r="F30" i="3"/>
  <c r="E30" i="3"/>
  <c r="D30" i="3"/>
  <c r="C30" i="3"/>
  <c r="K28" i="3"/>
  <c r="J28" i="3"/>
  <c r="I28" i="3"/>
  <c r="H28" i="3"/>
  <c r="G28" i="3"/>
  <c r="F28" i="3"/>
  <c r="E28" i="3"/>
  <c r="D28" i="3"/>
  <c r="C28" i="3"/>
  <c r="K27" i="3"/>
  <c r="J27" i="3"/>
  <c r="I27" i="3"/>
  <c r="H27" i="3"/>
  <c r="G27" i="3"/>
  <c r="F27" i="3"/>
  <c r="E27" i="3"/>
  <c r="D27" i="3"/>
  <c r="C27" i="3"/>
  <c r="K26" i="3"/>
  <c r="J26" i="3"/>
  <c r="I26" i="3"/>
  <c r="H26" i="3"/>
  <c r="G26" i="3"/>
  <c r="F26" i="3"/>
  <c r="E26" i="3"/>
  <c r="D26" i="3"/>
  <c r="C26" i="3"/>
  <c r="K25" i="3"/>
  <c r="J25" i="3"/>
  <c r="I25" i="3"/>
  <c r="H25" i="3"/>
  <c r="G25" i="3"/>
  <c r="F25" i="3"/>
  <c r="E25" i="3"/>
  <c r="D25" i="3"/>
  <c r="C25" i="3"/>
  <c r="K23" i="3"/>
  <c r="J23" i="3"/>
  <c r="I23" i="3"/>
  <c r="H23" i="3"/>
  <c r="G23" i="3"/>
  <c r="F23" i="3"/>
  <c r="E23" i="3"/>
  <c r="D23" i="3"/>
  <c r="C23" i="3"/>
  <c r="K22" i="3"/>
  <c r="J22" i="3"/>
  <c r="I22" i="3"/>
  <c r="H22" i="3"/>
  <c r="G22" i="3"/>
  <c r="F22" i="3"/>
  <c r="E22" i="3"/>
  <c r="D22" i="3"/>
  <c r="C22" i="3"/>
  <c r="K21" i="3"/>
  <c r="J21" i="3"/>
  <c r="I21" i="3"/>
  <c r="H21" i="3"/>
  <c r="G21" i="3"/>
  <c r="F21" i="3"/>
  <c r="E21" i="3"/>
  <c r="D21" i="3"/>
  <c r="C21" i="3"/>
  <c r="K20" i="3"/>
  <c r="J20" i="3"/>
  <c r="I20" i="3"/>
  <c r="H20" i="3"/>
  <c r="G20" i="3"/>
  <c r="F20" i="3"/>
  <c r="E20" i="3"/>
  <c r="D20" i="3"/>
  <c r="C20" i="3"/>
  <c r="K18" i="3"/>
  <c r="J18" i="3"/>
  <c r="I18" i="3"/>
  <c r="H18" i="3"/>
  <c r="G18" i="3"/>
  <c r="F18" i="3"/>
  <c r="E18" i="3"/>
  <c r="D18" i="3"/>
  <c r="C18" i="3"/>
  <c r="K17" i="3"/>
  <c r="J17" i="3"/>
  <c r="I17" i="3"/>
  <c r="H17" i="3"/>
  <c r="G17" i="3"/>
  <c r="F17" i="3"/>
  <c r="E17" i="3"/>
  <c r="D17" i="3"/>
  <c r="C17" i="3"/>
  <c r="K16" i="3"/>
  <c r="J16" i="3"/>
  <c r="I16" i="3"/>
  <c r="H16" i="3"/>
  <c r="G16" i="3"/>
  <c r="F16" i="3"/>
  <c r="E16" i="3"/>
  <c r="D16" i="3"/>
  <c r="C16" i="3"/>
  <c r="K15" i="3"/>
  <c r="J15" i="3"/>
  <c r="I15" i="3"/>
  <c r="H15" i="3"/>
  <c r="G15" i="3"/>
  <c r="F15" i="3"/>
  <c r="E15" i="3"/>
  <c r="D15" i="3"/>
  <c r="C15" i="3"/>
  <c r="K13" i="3"/>
  <c r="J13" i="3"/>
  <c r="I13" i="3"/>
  <c r="H13" i="3"/>
  <c r="G13" i="3"/>
  <c r="F13" i="3"/>
  <c r="E13" i="3"/>
  <c r="D13" i="3"/>
  <c r="C13" i="3"/>
  <c r="K12" i="3"/>
  <c r="J12" i="3"/>
  <c r="I12" i="3"/>
  <c r="H12" i="3"/>
  <c r="G12" i="3"/>
  <c r="F12" i="3"/>
  <c r="E12" i="3"/>
  <c r="D12" i="3"/>
  <c r="C12" i="3"/>
  <c r="K10" i="3"/>
  <c r="J10" i="3"/>
  <c r="I10" i="3"/>
  <c r="H10" i="3"/>
  <c r="G10" i="3"/>
  <c r="F10" i="3"/>
  <c r="E10" i="3"/>
  <c r="D10" i="3"/>
  <c r="C10" i="3"/>
  <c r="K9" i="3"/>
  <c r="J9" i="3"/>
  <c r="I9" i="3"/>
  <c r="H9" i="3"/>
  <c r="G9" i="3"/>
  <c r="F9" i="3"/>
  <c r="E9" i="3"/>
  <c r="D9" i="3"/>
  <c r="C9" i="3"/>
  <c r="K8" i="3"/>
  <c r="J8" i="3"/>
  <c r="I8" i="3"/>
  <c r="H8" i="3"/>
  <c r="G8" i="3"/>
  <c r="F8" i="3"/>
  <c r="E8" i="3"/>
  <c r="D8" i="3"/>
  <c r="C8" i="3"/>
  <c r="K7" i="3"/>
  <c r="J7" i="3"/>
  <c r="I7" i="3"/>
  <c r="H7" i="3"/>
  <c r="G7" i="3"/>
  <c r="F7" i="3"/>
  <c r="E7" i="3"/>
  <c r="D7" i="3"/>
  <c r="C7" i="3"/>
  <c r="K6" i="3"/>
  <c r="J6" i="3"/>
  <c r="I6" i="3"/>
  <c r="H6" i="3"/>
  <c r="G6" i="3"/>
  <c r="F6" i="3"/>
  <c r="E6" i="3"/>
  <c r="D6" i="3"/>
  <c r="C6" i="3"/>
  <c r="K4" i="3"/>
  <c r="J4" i="3"/>
  <c r="I4" i="3"/>
  <c r="H4" i="3"/>
  <c r="G4" i="3"/>
  <c r="F4" i="3"/>
  <c r="E4" i="3"/>
  <c r="D4" i="3"/>
  <c r="C4" i="3"/>
  <c r="H81" i="2"/>
  <c r="G81" i="2"/>
  <c r="F81" i="2"/>
  <c r="E81" i="2"/>
  <c r="D81" i="2"/>
  <c r="C81" i="2"/>
  <c r="H80" i="2"/>
  <c r="G80" i="2"/>
  <c r="F80" i="2"/>
  <c r="E80" i="2"/>
  <c r="D80" i="2"/>
  <c r="C80" i="2"/>
  <c r="H79" i="2"/>
  <c r="G79" i="2"/>
  <c r="F79" i="2"/>
  <c r="E79" i="2"/>
  <c r="D79" i="2"/>
  <c r="C79" i="2"/>
  <c r="H78" i="2"/>
  <c r="G78" i="2"/>
  <c r="F78" i="2"/>
  <c r="E78" i="2"/>
  <c r="D78" i="2"/>
  <c r="C78" i="2"/>
  <c r="H76" i="2"/>
  <c r="G76" i="2"/>
  <c r="F76" i="2"/>
  <c r="E76" i="2"/>
  <c r="D76" i="2"/>
  <c r="C76" i="2"/>
  <c r="H75" i="2"/>
  <c r="G75" i="2"/>
  <c r="F75" i="2"/>
  <c r="E75" i="2"/>
  <c r="D75" i="2"/>
  <c r="C75" i="2"/>
  <c r="H74" i="2"/>
  <c r="G74" i="2"/>
  <c r="F74" i="2"/>
  <c r="E74" i="2"/>
  <c r="D74" i="2"/>
  <c r="C74" i="2"/>
  <c r="H73" i="2"/>
  <c r="G73" i="2"/>
  <c r="F73" i="2"/>
  <c r="E73" i="2"/>
  <c r="D73" i="2"/>
  <c r="C73" i="2"/>
  <c r="H71" i="2"/>
  <c r="G71" i="2"/>
  <c r="F71" i="2"/>
  <c r="E71" i="2"/>
  <c r="D71" i="2"/>
  <c r="C71" i="2"/>
  <c r="H70" i="2"/>
  <c r="G70" i="2"/>
  <c r="F70" i="2"/>
  <c r="E70" i="2"/>
  <c r="D70" i="2"/>
  <c r="C70" i="2"/>
  <c r="H69" i="2"/>
  <c r="G69" i="2"/>
  <c r="F69" i="2"/>
  <c r="E69" i="2"/>
  <c r="D69" i="2"/>
  <c r="C69" i="2"/>
  <c r="H68" i="2"/>
  <c r="G68" i="2"/>
  <c r="F68" i="2"/>
  <c r="E68" i="2"/>
  <c r="D68" i="2"/>
  <c r="C68" i="2"/>
  <c r="H66" i="2"/>
  <c r="G66" i="2"/>
  <c r="F66" i="2"/>
  <c r="E66" i="2"/>
  <c r="D66" i="2"/>
  <c r="C66" i="2"/>
  <c r="H65" i="2"/>
  <c r="G65" i="2"/>
  <c r="F65" i="2"/>
  <c r="E65" i="2"/>
  <c r="D65" i="2"/>
  <c r="C65" i="2"/>
  <c r="H64" i="2"/>
  <c r="G64" i="2"/>
  <c r="F64" i="2"/>
  <c r="E64" i="2"/>
  <c r="D64" i="2"/>
  <c r="C64" i="2"/>
  <c r="H63" i="2"/>
  <c r="G63" i="2"/>
  <c r="F63" i="2"/>
  <c r="E63" i="2"/>
  <c r="D63" i="2"/>
  <c r="C63" i="2"/>
  <c r="H61" i="2"/>
  <c r="G61" i="2"/>
  <c r="F61" i="2"/>
  <c r="E61" i="2"/>
  <c r="D61" i="2"/>
  <c r="C61" i="2"/>
  <c r="H60" i="2"/>
  <c r="G60" i="2"/>
  <c r="F60" i="2"/>
  <c r="E60" i="2"/>
  <c r="D60" i="2"/>
  <c r="C60" i="2"/>
  <c r="H58" i="2"/>
  <c r="G58" i="2"/>
  <c r="F58" i="2"/>
  <c r="E58" i="2"/>
  <c r="D58" i="2"/>
  <c r="C58" i="2"/>
  <c r="H57" i="2"/>
  <c r="G57" i="2"/>
  <c r="F57" i="2"/>
  <c r="E57" i="2"/>
  <c r="D57" i="2"/>
  <c r="C57" i="2"/>
  <c r="H56" i="2"/>
  <c r="G56" i="2"/>
  <c r="F56" i="2"/>
  <c r="E56" i="2"/>
  <c r="D56" i="2"/>
  <c r="C56" i="2"/>
  <c r="H55" i="2"/>
  <c r="G55" i="2"/>
  <c r="F55" i="2"/>
  <c r="E55" i="2"/>
  <c r="D55" i="2"/>
  <c r="C55" i="2"/>
  <c r="H54" i="2"/>
  <c r="G54" i="2"/>
  <c r="F54" i="2"/>
  <c r="E54" i="2"/>
  <c r="D54" i="2"/>
  <c r="C54" i="2"/>
  <c r="H52" i="2"/>
  <c r="G52" i="2"/>
  <c r="F52" i="2"/>
  <c r="E52" i="2"/>
  <c r="D52" i="2"/>
  <c r="C52" i="2"/>
  <c r="H51" i="2"/>
  <c r="G51" i="2"/>
  <c r="F51" i="2"/>
  <c r="E51" i="2"/>
  <c r="D51" i="2"/>
  <c r="C51" i="2"/>
  <c r="H50" i="2"/>
  <c r="G50" i="2"/>
  <c r="F50" i="2"/>
  <c r="E50" i="2"/>
  <c r="D50" i="2"/>
  <c r="C50" i="2"/>
  <c r="H49" i="2"/>
  <c r="G49" i="2"/>
  <c r="F49" i="2"/>
  <c r="E49" i="2"/>
  <c r="D49" i="2"/>
  <c r="C49" i="2"/>
  <c r="H48" i="2"/>
  <c r="G48" i="2"/>
  <c r="F48" i="2"/>
  <c r="E48" i="2"/>
  <c r="D48" i="2"/>
  <c r="C48" i="2"/>
  <c r="H46" i="2"/>
  <c r="G46" i="2"/>
  <c r="F46" i="2"/>
  <c r="E46" i="2"/>
  <c r="D46" i="2"/>
  <c r="C46" i="2"/>
  <c r="H45" i="2"/>
  <c r="G45" i="2"/>
  <c r="F45" i="2"/>
  <c r="E45" i="2"/>
  <c r="D45" i="2"/>
  <c r="C45" i="2"/>
  <c r="H44" i="2"/>
  <c r="G44" i="2"/>
  <c r="F44" i="2"/>
  <c r="E44" i="2"/>
  <c r="D44" i="2"/>
  <c r="C44" i="2"/>
  <c r="H43" i="2"/>
  <c r="G43" i="2"/>
  <c r="F43" i="2"/>
  <c r="E43" i="2"/>
  <c r="D43" i="2"/>
  <c r="C43" i="2"/>
  <c r="H42" i="2"/>
  <c r="G42" i="2"/>
  <c r="F42" i="2"/>
  <c r="E42" i="2"/>
  <c r="D42" i="2"/>
  <c r="C42" i="2"/>
  <c r="H41" i="2"/>
  <c r="G41" i="2"/>
  <c r="F41" i="2"/>
  <c r="E41" i="2"/>
  <c r="D41" i="2"/>
  <c r="C41" i="2"/>
  <c r="H40" i="2"/>
  <c r="G40" i="2"/>
  <c r="F40" i="2"/>
  <c r="E40" i="2"/>
  <c r="D40" i="2"/>
  <c r="C40" i="2"/>
  <c r="H39" i="2"/>
  <c r="G39" i="2"/>
  <c r="F39" i="2"/>
  <c r="E39" i="2"/>
  <c r="D39" i="2"/>
  <c r="C39" i="2"/>
  <c r="H37" i="2"/>
  <c r="G37" i="2"/>
  <c r="F37" i="2"/>
  <c r="E37" i="2"/>
  <c r="D37" i="2"/>
  <c r="C37" i="2"/>
  <c r="H36" i="2"/>
  <c r="G36" i="2"/>
  <c r="F36" i="2"/>
  <c r="E36" i="2"/>
  <c r="D36" i="2"/>
  <c r="C36" i="2"/>
  <c r="H35" i="2"/>
  <c r="G35" i="2"/>
  <c r="F35" i="2"/>
  <c r="E35" i="2"/>
  <c r="D35" i="2"/>
  <c r="C35" i="2"/>
  <c r="H34" i="2"/>
  <c r="G34" i="2"/>
  <c r="F34" i="2"/>
  <c r="E34" i="2"/>
  <c r="D34" i="2"/>
  <c r="C34" i="2"/>
  <c r="H33" i="2"/>
  <c r="G33" i="2"/>
  <c r="F33" i="2"/>
  <c r="E33" i="2"/>
  <c r="D33" i="2"/>
  <c r="C33" i="2"/>
  <c r="H32" i="2"/>
  <c r="G32" i="2"/>
  <c r="F32" i="2"/>
  <c r="E32" i="2"/>
  <c r="D32" i="2"/>
  <c r="C32" i="2"/>
  <c r="H31" i="2"/>
  <c r="G31" i="2"/>
  <c r="F31" i="2"/>
  <c r="E31" i="2"/>
  <c r="D31" i="2"/>
  <c r="C31" i="2"/>
  <c r="H30" i="2"/>
  <c r="G30" i="2"/>
  <c r="F30" i="2"/>
  <c r="E30" i="2"/>
  <c r="D30" i="2"/>
  <c r="C30" i="2"/>
  <c r="H28" i="2"/>
  <c r="G28" i="2"/>
  <c r="F28" i="2"/>
  <c r="E28" i="2"/>
  <c r="D28" i="2"/>
  <c r="C28" i="2"/>
  <c r="H27" i="2"/>
  <c r="G27" i="2"/>
  <c r="F27" i="2"/>
  <c r="E27" i="2"/>
  <c r="D27" i="2"/>
  <c r="C27" i="2"/>
  <c r="H26" i="2"/>
  <c r="G26" i="2"/>
  <c r="F26" i="2"/>
  <c r="E26" i="2"/>
  <c r="D26" i="2"/>
  <c r="C26" i="2"/>
  <c r="H25" i="2"/>
  <c r="G25" i="2"/>
  <c r="F25" i="2"/>
  <c r="E25" i="2"/>
  <c r="D25" i="2"/>
  <c r="C25" i="2"/>
  <c r="H23" i="2"/>
  <c r="G23" i="2"/>
  <c r="F23" i="2"/>
  <c r="E23" i="2"/>
  <c r="D23" i="2"/>
  <c r="C23" i="2"/>
  <c r="H22" i="2"/>
  <c r="G22" i="2"/>
  <c r="F22" i="2"/>
  <c r="E22" i="2"/>
  <c r="D22" i="2"/>
  <c r="C22" i="2"/>
  <c r="H21" i="2"/>
  <c r="G21" i="2"/>
  <c r="F21" i="2"/>
  <c r="E21" i="2"/>
  <c r="D21" i="2"/>
  <c r="C21" i="2"/>
  <c r="H20" i="2"/>
  <c r="G20" i="2"/>
  <c r="F20" i="2"/>
  <c r="E20" i="2"/>
  <c r="D20" i="2"/>
  <c r="C20" i="2"/>
  <c r="H18" i="2"/>
  <c r="G18" i="2"/>
  <c r="F18" i="2"/>
  <c r="E18" i="2"/>
  <c r="D18" i="2"/>
  <c r="C18" i="2"/>
  <c r="H17" i="2"/>
  <c r="G17" i="2"/>
  <c r="F17" i="2"/>
  <c r="E17" i="2"/>
  <c r="D17" i="2"/>
  <c r="C17" i="2"/>
  <c r="H16" i="2"/>
  <c r="G16" i="2"/>
  <c r="F16" i="2"/>
  <c r="E16" i="2"/>
  <c r="D16" i="2"/>
  <c r="C16" i="2"/>
  <c r="H15" i="2"/>
  <c r="G15" i="2"/>
  <c r="F15" i="2"/>
  <c r="E15" i="2"/>
  <c r="D15" i="2"/>
  <c r="C15" i="2"/>
  <c r="H13" i="2"/>
  <c r="G13" i="2"/>
  <c r="F13" i="2"/>
  <c r="E13" i="2"/>
  <c r="D13" i="2"/>
  <c r="C13" i="2"/>
  <c r="H12" i="2"/>
  <c r="G12" i="2"/>
  <c r="F12" i="2"/>
  <c r="E12" i="2"/>
  <c r="D12" i="2"/>
  <c r="C12" i="2"/>
  <c r="H10" i="2"/>
  <c r="G10" i="2"/>
  <c r="F10" i="2"/>
  <c r="E10" i="2"/>
  <c r="D10" i="2"/>
  <c r="C10" i="2"/>
  <c r="H9" i="2"/>
  <c r="G9" i="2"/>
  <c r="F9" i="2"/>
  <c r="E9" i="2"/>
  <c r="D9" i="2"/>
  <c r="C9" i="2"/>
  <c r="H8" i="2"/>
  <c r="G8" i="2"/>
  <c r="F8" i="2"/>
  <c r="E8" i="2"/>
  <c r="D8" i="2"/>
  <c r="C8" i="2"/>
  <c r="H7" i="2"/>
  <c r="G7" i="2"/>
  <c r="F7" i="2"/>
  <c r="E7" i="2"/>
  <c r="D7" i="2"/>
  <c r="C7" i="2"/>
  <c r="H6" i="2"/>
  <c r="G6" i="2"/>
  <c r="F6" i="2"/>
  <c r="E6" i="2"/>
  <c r="D6" i="2"/>
  <c r="C6" i="2"/>
  <c r="H4" i="2"/>
  <c r="G4" i="2"/>
  <c r="F4" i="2"/>
  <c r="E4" i="2"/>
  <c r="D4" i="2"/>
  <c r="C4" i="2"/>
  <c r="H76" i="27"/>
  <c r="G76" i="27"/>
  <c r="F76" i="27"/>
  <c r="E76" i="27"/>
  <c r="D76" i="27"/>
  <c r="C76" i="27"/>
  <c r="H75" i="27"/>
  <c r="G75" i="27"/>
  <c r="F75" i="27"/>
  <c r="E75" i="27"/>
  <c r="D75" i="27"/>
  <c r="C75" i="27"/>
  <c r="H74" i="27"/>
  <c r="G74" i="27"/>
  <c r="F74" i="27"/>
  <c r="E74" i="27"/>
  <c r="D74" i="27"/>
  <c r="C74" i="27"/>
  <c r="H73" i="27"/>
  <c r="G73" i="27"/>
  <c r="F73" i="27"/>
  <c r="E73" i="27"/>
  <c r="D73" i="27"/>
  <c r="C73" i="27"/>
  <c r="H71" i="27"/>
  <c r="G71" i="27"/>
  <c r="F71" i="27"/>
  <c r="E71" i="27"/>
  <c r="D71" i="27"/>
  <c r="C71" i="27"/>
  <c r="H70" i="27"/>
  <c r="G70" i="27"/>
  <c r="F70" i="27"/>
  <c r="E70" i="27"/>
  <c r="D70" i="27"/>
  <c r="C70" i="27"/>
  <c r="H69" i="27"/>
  <c r="G69" i="27"/>
  <c r="F69" i="27"/>
  <c r="E69" i="27"/>
  <c r="D69" i="27"/>
  <c r="C69" i="27"/>
  <c r="H68" i="27"/>
  <c r="G68" i="27"/>
  <c r="F68" i="27"/>
  <c r="E68" i="27"/>
  <c r="D68" i="27"/>
  <c r="C68" i="27"/>
  <c r="H66" i="27"/>
  <c r="G66" i="27"/>
  <c r="F66" i="27"/>
  <c r="E66" i="27"/>
  <c r="D66" i="27"/>
  <c r="C66" i="27"/>
  <c r="H65" i="27"/>
  <c r="G65" i="27"/>
  <c r="F65" i="27"/>
  <c r="E65" i="27"/>
  <c r="D65" i="27"/>
  <c r="C65" i="27"/>
  <c r="H64" i="27"/>
  <c r="G64" i="27"/>
  <c r="F64" i="27"/>
  <c r="E64" i="27"/>
  <c r="D64" i="27"/>
  <c r="C64" i="27"/>
  <c r="H63" i="27"/>
  <c r="G63" i="27"/>
  <c r="F63" i="27"/>
  <c r="E63" i="27"/>
  <c r="D63" i="27"/>
  <c r="C63" i="27"/>
  <c r="H61" i="27"/>
  <c r="G61" i="27"/>
  <c r="F61" i="27"/>
  <c r="E61" i="27"/>
  <c r="D61" i="27"/>
  <c r="C61" i="27"/>
  <c r="H60" i="27"/>
  <c r="G60" i="27"/>
  <c r="F60" i="27"/>
  <c r="E60" i="27"/>
  <c r="D60" i="27"/>
  <c r="C60" i="27"/>
  <c r="H58" i="27"/>
  <c r="G58" i="27"/>
  <c r="F58" i="27"/>
  <c r="E58" i="27"/>
  <c r="D58" i="27"/>
  <c r="C58" i="27"/>
  <c r="H57" i="27"/>
  <c r="G57" i="27"/>
  <c r="F57" i="27"/>
  <c r="E57" i="27"/>
  <c r="D57" i="27"/>
  <c r="C57" i="27"/>
  <c r="H56" i="27"/>
  <c r="G56" i="27"/>
  <c r="F56" i="27"/>
  <c r="E56" i="27"/>
  <c r="D56" i="27"/>
  <c r="C56" i="27"/>
  <c r="H55" i="27"/>
  <c r="G55" i="27"/>
  <c r="F55" i="27"/>
  <c r="E55" i="27"/>
  <c r="D55" i="27"/>
  <c r="C55" i="27"/>
  <c r="H54" i="27"/>
  <c r="G54" i="27"/>
  <c r="F54" i="27"/>
  <c r="E54" i="27"/>
  <c r="D54" i="27"/>
  <c r="C54" i="27"/>
  <c r="H52" i="27"/>
  <c r="G52" i="27"/>
  <c r="F52" i="27"/>
  <c r="E52" i="27"/>
  <c r="D52" i="27"/>
  <c r="C52" i="27"/>
  <c r="H51" i="27"/>
  <c r="G51" i="27"/>
  <c r="F51" i="27"/>
  <c r="E51" i="27"/>
  <c r="D51" i="27"/>
  <c r="C51" i="27"/>
  <c r="H50" i="27"/>
  <c r="G50" i="27"/>
  <c r="F50" i="27"/>
  <c r="E50" i="27"/>
  <c r="D50" i="27"/>
  <c r="C50" i="27"/>
  <c r="H49" i="27"/>
  <c r="G49" i="27"/>
  <c r="F49" i="27"/>
  <c r="E49" i="27"/>
  <c r="D49" i="27"/>
  <c r="C49" i="27"/>
  <c r="H48" i="27"/>
  <c r="G48" i="27"/>
  <c r="F48" i="27"/>
  <c r="E48" i="27"/>
  <c r="D48" i="27"/>
  <c r="C48" i="27"/>
  <c r="H46" i="27"/>
  <c r="G46" i="27"/>
  <c r="F46" i="27"/>
  <c r="E46" i="27"/>
  <c r="D46" i="27"/>
  <c r="C46" i="27"/>
  <c r="H45" i="27"/>
  <c r="G45" i="27"/>
  <c r="F45" i="27"/>
  <c r="E45" i="27"/>
  <c r="D45" i="27"/>
  <c r="C45" i="27"/>
  <c r="H44" i="27"/>
  <c r="G44" i="27"/>
  <c r="F44" i="27"/>
  <c r="E44" i="27"/>
  <c r="D44" i="27"/>
  <c r="C44" i="27"/>
  <c r="H43" i="27"/>
  <c r="G43" i="27"/>
  <c r="F43" i="27"/>
  <c r="E43" i="27"/>
  <c r="D43" i="27"/>
  <c r="C43" i="27"/>
  <c r="H42" i="27"/>
  <c r="G42" i="27"/>
  <c r="F42" i="27"/>
  <c r="E42" i="27"/>
  <c r="D42" i="27"/>
  <c r="C42" i="27"/>
  <c r="H41" i="27"/>
  <c r="G41" i="27"/>
  <c r="F41" i="27"/>
  <c r="E41" i="27"/>
  <c r="D41" i="27"/>
  <c r="C41" i="27"/>
  <c r="H40" i="27"/>
  <c r="G40" i="27"/>
  <c r="F40" i="27"/>
  <c r="E40" i="27"/>
  <c r="D40" i="27"/>
  <c r="C40" i="27"/>
  <c r="H39" i="27"/>
  <c r="G39" i="27"/>
  <c r="F39" i="27"/>
  <c r="E39" i="27"/>
  <c r="D39" i="27"/>
  <c r="C39" i="27"/>
  <c r="H37" i="27"/>
  <c r="G37" i="27"/>
  <c r="F37" i="27"/>
  <c r="E37" i="27"/>
  <c r="D37" i="27"/>
  <c r="C37" i="27"/>
  <c r="H36" i="27"/>
  <c r="G36" i="27"/>
  <c r="F36" i="27"/>
  <c r="E36" i="27"/>
  <c r="D36" i="27"/>
  <c r="C36" i="27"/>
  <c r="H35" i="27"/>
  <c r="G35" i="27"/>
  <c r="F35" i="27"/>
  <c r="E35" i="27"/>
  <c r="D35" i="27"/>
  <c r="C35" i="27"/>
  <c r="H34" i="27"/>
  <c r="G34" i="27"/>
  <c r="F34" i="27"/>
  <c r="E34" i="27"/>
  <c r="D34" i="27"/>
  <c r="C34" i="27"/>
  <c r="H33" i="27"/>
  <c r="G33" i="27"/>
  <c r="F33" i="27"/>
  <c r="E33" i="27"/>
  <c r="D33" i="27"/>
  <c r="C33" i="27"/>
  <c r="H32" i="27"/>
  <c r="G32" i="27"/>
  <c r="F32" i="27"/>
  <c r="E32" i="27"/>
  <c r="D32" i="27"/>
  <c r="C32" i="27"/>
  <c r="H31" i="27"/>
  <c r="G31" i="27"/>
  <c r="F31" i="27"/>
  <c r="E31" i="27"/>
  <c r="D31" i="27"/>
  <c r="C31" i="27"/>
  <c r="H30" i="27"/>
  <c r="G30" i="27"/>
  <c r="F30" i="27"/>
  <c r="E30" i="27"/>
  <c r="D30" i="27"/>
  <c r="C30" i="27"/>
  <c r="H28" i="27"/>
  <c r="G28" i="27"/>
  <c r="F28" i="27"/>
  <c r="E28" i="27"/>
  <c r="D28" i="27"/>
  <c r="C28" i="27"/>
  <c r="H27" i="27"/>
  <c r="G27" i="27"/>
  <c r="F27" i="27"/>
  <c r="E27" i="27"/>
  <c r="D27" i="27"/>
  <c r="C27" i="27"/>
  <c r="H26" i="27"/>
  <c r="G26" i="27"/>
  <c r="F26" i="27"/>
  <c r="E26" i="27"/>
  <c r="D26" i="27"/>
  <c r="C26" i="27"/>
  <c r="H25" i="27"/>
  <c r="G25" i="27"/>
  <c r="F25" i="27"/>
  <c r="E25" i="27"/>
  <c r="D25" i="27"/>
  <c r="C25" i="27"/>
  <c r="H23" i="27"/>
  <c r="G23" i="27"/>
  <c r="F23" i="27"/>
  <c r="E23" i="27"/>
  <c r="D23" i="27"/>
  <c r="C23" i="27"/>
  <c r="H22" i="27"/>
  <c r="G22" i="27"/>
  <c r="F22" i="27"/>
  <c r="E22" i="27"/>
  <c r="D22" i="27"/>
  <c r="C22" i="27"/>
  <c r="H21" i="27"/>
  <c r="G21" i="27"/>
  <c r="F21" i="27"/>
  <c r="E21" i="27"/>
  <c r="D21" i="27"/>
  <c r="C21" i="27"/>
  <c r="H20" i="27"/>
  <c r="G20" i="27"/>
  <c r="F20" i="27"/>
  <c r="E20" i="27"/>
  <c r="D20" i="27"/>
  <c r="C20" i="27"/>
  <c r="H18" i="27"/>
  <c r="G18" i="27"/>
  <c r="F18" i="27"/>
  <c r="E18" i="27"/>
  <c r="D18" i="27"/>
  <c r="C18" i="27"/>
  <c r="H17" i="27"/>
  <c r="G17" i="27"/>
  <c r="F17" i="27"/>
  <c r="E17" i="27"/>
  <c r="D17" i="27"/>
  <c r="C17" i="27"/>
  <c r="H16" i="27"/>
  <c r="G16" i="27"/>
  <c r="F16" i="27"/>
  <c r="E16" i="27"/>
  <c r="D16" i="27"/>
  <c r="C16" i="27"/>
  <c r="H15" i="27"/>
  <c r="G15" i="27"/>
  <c r="F15" i="27"/>
  <c r="E15" i="27"/>
  <c r="D15" i="27"/>
  <c r="C15" i="27"/>
  <c r="H13" i="27"/>
  <c r="G13" i="27"/>
  <c r="F13" i="27"/>
  <c r="E13" i="27"/>
  <c r="D13" i="27"/>
  <c r="C13" i="27"/>
  <c r="H12" i="27"/>
  <c r="G12" i="27"/>
  <c r="F12" i="27"/>
  <c r="E12" i="27"/>
  <c r="D12" i="27"/>
  <c r="C12" i="27"/>
  <c r="H10" i="27"/>
  <c r="G10" i="27"/>
  <c r="F10" i="27"/>
  <c r="E10" i="27"/>
  <c r="D10" i="27"/>
  <c r="C10" i="27"/>
  <c r="H9" i="27"/>
  <c r="G9" i="27"/>
  <c r="F9" i="27"/>
  <c r="E9" i="27"/>
  <c r="D9" i="27"/>
  <c r="C9" i="27"/>
  <c r="H8" i="27"/>
  <c r="G8" i="27"/>
  <c r="F8" i="27"/>
  <c r="E8" i="27"/>
  <c r="D8" i="27"/>
  <c r="C8" i="27"/>
  <c r="H7" i="27"/>
  <c r="G7" i="27"/>
  <c r="F7" i="27"/>
  <c r="E7" i="27"/>
  <c r="D7" i="27"/>
  <c r="C7" i="27"/>
  <c r="H6" i="27"/>
  <c r="G6" i="27"/>
  <c r="F6" i="27"/>
  <c r="E6" i="27"/>
  <c r="D6" i="27"/>
  <c r="C6" i="27"/>
  <c r="H4" i="27"/>
  <c r="G4" i="27"/>
  <c r="F4" i="27"/>
  <c r="E4" i="27"/>
  <c r="D4" i="27"/>
  <c r="C4" i="27"/>
  <c r="H163" i="5"/>
  <c r="G163" i="5"/>
  <c r="F163" i="5"/>
  <c r="E163" i="5"/>
  <c r="D163" i="5"/>
  <c r="C163" i="5"/>
  <c r="H162" i="5"/>
  <c r="G162" i="5"/>
  <c r="F162" i="5"/>
  <c r="E162" i="5"/>
  <c r="D162" i="5"/>
  <c r="C162" i="5"/>
  <c r="H161" i="5"/>
  <c r="G161" i="5"/>
  <c r="F161" i="5"/>
  <c r="E161" i="5"/>
  <c r="D161" i="5"/>
  <c r="C161" i="5"/>
  <c r="H160" i="5"/>
  <c r="G160" i="5"/>
  <c r="F160" i="5"/>
  <c r="E160" i="5"/>
  <c r="D160" i="5"/>
  <c r="C160" i="5"/>
  <c r="H158" i="5"/>
  <c r="G158" i="5"/>
  <c r="F158" i="5"/>
  <c r="E158" i="5"/>
  <c r="D158" i="5"/>
  <c r="C158" i="5"/>
  <c r="H157" i="5"/>
  <c r="G157" i="5"/>
  <c r="F157" i="5"/>
  <c r="E157" i="5"/>
  <c r="D157" i="5"/>
  <c r="C157" i="5"/>
  <c r="H156" i="5"/>
  <c r="G156" i="5"/>
  <c r="F156" i="5"/>
  <c r="E156" i="5"/>
  <c r="D156" i="5"/>
  <c r="C156" i="5"/>
  <c r="H155" i="5"/>
  <c r="G155" i="5"/>
  <c r="F155" i="5"/>
  <c r="E155" i="5"/>
  <c r="D155" i="5"/>
  <c r="C155" i="5"/>
  <c r="H153" i="5"/>
  <c r="G153" i="5"/>
  <c r="F153" i="5"/>
  <c r="E153" i="5"/>
  <c r="D153" i="5"/>
  <c r="C153" i="5"/>
  <c r="H152" i="5"/>
  <c r="G152" i="5"/>
  <c r="F152" i="5"/>
  <c r="E152" i="5"/>
  <c r="D152" i="5"/>
  <c r="C152" i="5"/>
  <c r="H151" i="5"/>
  <c r="G151" i="5"/>
  <c r="F151" i="5"/>
  <c r="E151" i="5"/>
  <c r="D151" i="5"/>
  <c r="C151" i="5"/>
  <c r="H150" i="5"/>
  <c r="G150" i="5"/>
  <c r="F150" i="5"/>
  <c r="E150" i="5"/>
  <c r="D150" i="5"/>
  <c r="C150" i="5"/>
  <c r="H148" i="5"/>
  <c r="G148" i="5"/>
  <c r="F148" i="5"/>
  <c r="E148" i="5"/>
  <c r="D148" i="5"/>
  <c r="C148" i="5"/>
  <c r="H147" i="5"/>
  <c r="G147" i="5"/>
  <c r="F147" i="5"/>
  <c r="E147" i="5"/>
  <c r="D147" i="5"/>
  <c r="C147" i="5"/>
  <c r="H146" i="5"/>
  <c r="G146" i="5"/>
  <c r="F146" i="5"/>
  <c r="E146" i="5"/>
  <c r="D146" i="5"/>
  <c r="C146" i="5"/>
  <c r="H145" i="5"/>
  <c r="G145" i="5"/>
  <c r="F145" i="5"/>
  <c r="E145" i="5"/>
  <c r="D145" i="5"/>
  <c r="C145" i="5"/>
  <c r="H144" i="5"/>
  <c r="G144" i="5"/>
  <c r="F144" i="5"/>
  <c r="E144" i="5"/>
  <c r="D144" i="5"/>
  <c r="C144" i="5"/>
  <c r="H143" i="5"/>
  <c r="G143" i="5"/>
  <c r="F143" i="5"/>
  <c r="E143" i="5"/>
  <c r="D143" i="5"/>
  <c r="C143" i="5"/>
  <c r="H142" i="5"/>
  <c r="G142" i="5"/>
  <c r="F142" i="5"/>
  <c r="E142" i="5"/>
  <c r="D142" i="5"/>
  <c r="C142" i="5"/>
  <c r="H140" i="5"/>
  <c r="G140" i="5"/>
  <c r="F140" i="5"/>
  <c r="E140" i="5"/>
  <c r="D140" i="5"/>
  <c r="C140" i="5"/>
  <c r="H139" i="5"/>
  <c r="G139" i="5"/>
  <c r="F139" i="5"/>
  <c r="E139" i="5"/>
  <c r="D139" i="5"/>
  <c r="C139" i="5"/>
  <c r="H138" i="5"/>
  <c r="G138" i="5"/>
  <c r="F138" i="5"/>
  <c r="E138" i="5"/>
  <c r="D138" i="5"/>
  <c r="C138" i="5"/>
  <c r="H137" i="5"/>
  <c r="G137" i="5"/>
  <c r="F137" i="5"/>
  <c r="E137" i="5"/>
  <c r="D137" i="5"/>
  <c r="C137" i="5"/>
  <c r="H136" i="5"/>
  <c r="G136" i="5"/>
  <c r="F136" i="5"/>
  <c r="E136" i="5"/>
  <c r="D136" i="5"/>
  <c r="C136" i="5"/>
  <c r="H134" i="5"/>
  <c r="G134" i="5"/>
  <c r="F134" i="5"/>
  <c r="E134" i="5"/>
  <c r="D134" i="5"/>
  <c r="C134" i="5"/>
  <c r="H133" i="5"/>
  <c r="G133" i="5"/>
  <c r="F133" i="5"/>
  <c r="E133" i="5"/>
  <c r="D133" i="5"/>
  <c r="C133" i="5"/>
  <c r="H132" i="5"/>
  <c r="G132" i="5"/>
  <c r="F132" i="5"/>
  <c r="E132" i="5"/>
  <c r="D132" i="5"/>
  <c r="C132" i="5"/>
  <c r="H131" i="5"/>
  <c r="G131" i="5"/>
  <c r="F131" i="5"/>
  <c r="E131" i="5"/>
  <c r="D131" i="5"/>
  <c r="C131" i="5"/>
  <c r="H130" i="5"/>
  <c r="G130" i="5"/>
  <c r="F130" i="5"/>
  <c r="E130" i="5"/>
  <c r="D130" i="5"/>
  <c r="C130" i="5"/>
  <c r="H95" i="5"/>
  <c r="G95" i="5"/>
  <c r="F95" i="5"/>
  <c r="E95" i="5"/>
  <c r="D95" i="5"/>
  <c r="C95" i="5"/>
  <c r="H94" i="5"/>
  <c r="G94" i="5"/>
  <c r="F94" i="5"/>
  <c r="E94" i="5"/>
  <c r="D94" i="5"/>
  <c r="C94" i="5"/>
  <c r="H128" i="5"/>
  <c r="G128" i="5"/>
  <c r="F128" i="5"/>
  <c r="E128" i="5"/>
  <c r="D128" i="5"/>
  <c r="C128" i="5"/>
  <c r="H127" i="5"/>
  <c r="G127" i="5"/>
  <c r="F127" i="5"/>
  <c r="E127" i="5"/>
  <c r="D127" i="5"/>
  <c r="C127" i="5"/>
  <c r="H126" i="5"/>
  <c r="G126" i="5"/>
  <c r="F126" i="5"/>
  <c r="E126" i="5"/>
  <c r="D126" i="5"/>
  <c r="C126" i="5"/>
  <c r="H125" i="5"/>
  <c r="G125" i="5"/>
  <c r="F125" i="5"/>
  <c r="E125" i="5"/>
  <c r="D125" i="5"/>
  <c r="C125" i="5"/>
  <c r="H124" i="5"/>
  <c r="G124" i="5"/>
  <c r="F124" i="5"/>
  <c r="E124" i="5"/>
  <c r="D124" i="5"/>
  <c r="C124" i="5"/>
  <c r="H123" i="5"/>
  <c r="G123" i="5"/>
  <c r="F123" i="5"/>
  <c r="E123" i="5"/>
  <c r="D123" i="5"/>
  <c r="C123" i="5"/>
  <c r="H122" i="5"/>
  <c r="G122" i="5"/>
  <c r="F122" i="5"/>
  <c r="E122" i="5"/>
  <c r="D122" i="5"/>
  <c r="C122" i="5"/>
  <c r="H121" i="5"/>
  <c r="G121" i="5"/>
  <c r="F121" i="5"/>
  <c r="E121" i="5"/>
  <c r="D121" i="5"/>
  <c r="C121" i="5"/>
  <c r="H119" i="5"/>
  <c r="G119" i="5"/>
  <c r="F119" i="5"/>
  <c r="E119" i="5"/>
  <c r="D119" i="5"/>
  <c r="C119" i="5"/>
  <c r="H118" i="5"/>
  <c r="G118" i="5"/>
  <c r="F118" i="5"/>
  <c r="E118" i="5"/>
  <c r="D118" i="5"/>
  <c r="C118" i="5"/>
  <c r="H117" i="5"/>
  <c r="G117" i="5"/>
  <c r="F117" i="5"/>
  <c r="E117" i="5"/>
  <c r="D117" i="5"/>
  <c r="C117" i="5"/>
  <c r="H116" i="5"/>
  <c r="G116" i="5"/>
  <c r="F116" i="5"/>
  <c r="E116" i="5"/>
  <c r="D116" i="5"/>
  <c r="C116" i="5"/>
  <c r="H115" i="5"/>
  <c r="G115" i="5"/>
  <c r="F115" i="5"/>
  <c r="E115" i="5"/>
  <c r="D115" i="5"/>
  <c r="C115" i="5"/>
  <c r="H114" i="5"/>
  <c r="G114" i="5"/>
  <c r="F114" i="5"/>
  <c r="E114" i="5"/>
  <c r="D114" i="5"/>
  <c r="C114" i="5"/>
  <c r="H113" i="5"/>
  <c r="G113" i="5"/>
  <c r="F113" i="5"/>
  <c r="E113" i="5"/>
  <c r="D113" i="5"/>
  <c r="C113" i="5"/>
  <c r="H112" i="5"/>
  <c r="G112" i="5"/>
  <c r="F112" i="5"/>
  <c r="E112" i="5"/>
  <c r="D112" i="5"/>
  <c r="C112" i="5"/>
  <c r="H110" i="5"/>
  <c r="G110" i="5"/>
  <c r="F110" i="5"/>
  <c r="E110" i="5"/>
  <c r="D110" i="5"/>
  <c r="C110" i="5"/>
  <c r="H109" i="5"/>
  <c r="G109" i="5"/>
  <c r="F109" i="5"/>
  <c r="E109" i="5"/>
  <c r="D109" i="5"/>
  <c r="C109" i="5"/>
  <c r="H108" i="5"/>
  <c r="G108" i="5"/>
  <c r="F108" i="5"/>
  <c r="E108" i="5"/>
  <c r="D108" i="5"/>
  <c r="C108" i="5"/>
  <c r="H107" i="5"/>
  <c r="G107" i="5"/>
  <c r="F107" i="5"/>
  <c r="E107" i="5"/>
  <c r="D107" i="5"/>
  <c r="C107" i="5"/>
  <c r="H105" i="5"/>
  <c r="G105" i="5"/>
  <c r="F105" i="5"/>
  <c r="E105" i="5"/>
  <c r="D105" i="5"/>
  <c r="C105" i="5"/>
  <c r="H104" i="5"/>
  <c r="G104" i="5"/>
  <c r="F104" i="5"/>
  <c r="E104" i="5"/>
  <c r="D104" i="5"/>
  <c r="C104" i="5"/>
  <c r="H103" i="5"/>
  <c r="G103" i="5"/>
  <c r="F103" i="5"/>
  <c r="E103" i="5"/>
  <c r="D103" i="5"/>
  <c r="C103" i="5"/>
  <c r="H102" i="5"/>
  <c r="G102" i="5"/>
  <c r="F102" i="5"/>
  <c r="E102" i="5"/>
  <c r="D102" i="5"/>
  <c r="C102" i="5"/>
  <c r="H100" i="5"/>
  <c r="G100" i="5"/>
  <c r="F100" i="5"/>
  <c r="E100" i="5"/>
  <c r="D100" i="5"/>
  <c r="C100" i="5"/>
  <c r="H99" i="5"/>
  <c r="G99" i="5"/>
  <c r="F99" i="5"/>
  <c r="E99" i="5"/>
  <c r="D99" i="5"/>
  <c r="C99" i="5"/>
  <c r="H98" i="5"/>
  <c r="G98" i="5"/>
  <c r="F98" i="5"/>
  <c r="E98" i="5"/>
  <c r="D98" i="5"/>
  <c r="C98" i="5"/>
  <c r="H97" i="5"/>
  <c r="G97" i="5"/>
  <c r="F97" i="5"/>
  <c r="E97" i="5"/>
  <c r="D97" i="5"/>
  <c r="C97" i="5"/>
  <c r="H92" i="5"/>
  <c r="G92" i="5"/>
  <c r="F92" i="5"/>
  <c r="E92" i="5"/>
  <c r="D92" i="5"/>
  <c r="C92" i="5"/>
  <c r="H91" i="5"/>
  <c r="G91" i="5"/>
  <c r="F91" i="5"/>
  <c r="E91" i="5"/>
  <c r="D91" i="5"/>
  <c r="C91" i="5"/>
  <c r="H90" i="5"/>
  <c r="G90" i="5"/>
  <c r="F90" i="5"/>
  <c r="E90" i="5"/>
  <c r="D90" i="5"/>
  <c r="C90" i="5"/>
  <c r="H89" i="5"/>
  <c r="G89" i="5"/>
  <c r="F89" i="5"/>
  <c r="E89" i="5"/>
  <c r="D89" i="5"/>
  <c r="C89" i="5"/>
  <c r="H88" i="5"/>
  <c r="G88" i="5"/>
  <c r="F88" i="5"/>
  <c r="E88" i="5"/>
  <c r="D88" i="5"/>
  <c r="C88" i="5"/>
  <c r="H86" i="5"/>
  <c r="G86" i="5"/>
  <c r="F86" i="5"/>
  <c r="E86" i="5"/>
  <c r="D86" i="5"/>
  <c r="C86" i="5"/>
  <c r="H76" i="5"/>
  <c r="G76" i="5"/>
  <c r="F76" i="5"/>
  <c r="E76" i="5"/>
  <c r="D76" i="5"/>
  <c r="C76" i="5"/>
  <c r="H75" i="5"/>
  <c r="G75" i="5"/>
  <c r="F75" i="5"/>
  <c r="E75" i="5"/>
  <c r="D75" i="5"/>
  <c r="C75" i="5"/>
  <c r="H74" i="5"/>
  <c r="G74" i="5"/>
  <c r="F74" i="5"/>
  <c r="E74" i="5"/>
  <c r="D74" i="5"/>
  <c r="C74" i="5"/>
  <c r="H73" i="5"/>
  <c r="G73" i="5"/>
  <c r="F73" i="5"/>
  <c r="E73" i="5"/>
  <c r="D73" i="5"/>
  <c r="C73" i="5"/>
  <c r="H71" i="5"/>
  <c r="G71" i="5"/>
  <c r="F71" i="5"/>
  <c r="E71" i="5"/>
  <c r="D71" i="5"/>
  <c r="C71" i="5"/>
  <c r="H70" i="5"/>
  <c r="G70" i="5"/>
  <c r="F70" i="5"/>
  <c r="E70" i="5"/>
  <c r="D70" i="5"/>
  <c r="C70" i="5"/>
  <c r="H69" i="5"/>
  <c r="G69" i="5"/>
  <c r="F69" i="5"/>
  <c r="E69" i="5"/>
  <c r="D69" i="5"/>
  <c r="C69" i="5"/>
  <c r="H68" i="5"/>
  <c r="G68" i="5"/>
  <c r="F68" i="5"/>
  <c r="E68" i="5"/>
  <c r="D68" i="5"/>
  <c r="C68" i="5"/>
  <c r="H66" i="5"/>
  <c r="G66" i="5"/>
  <c r="F66" i="5"/>
  <c r="E66" i="5"/>
  <c r="D66" i="5"/>
  <c r="C66" i="5"/>
  <c r="H65" i="5"/>
  <c r="G65" i="5"/>
  <c r="F65" i="5"/>
  <c r="E65" i="5"/>
  <c r="D65" i="5"/>
  <c r="C65" i="5"/>
  <c r="H64" i="5"/>
  <c r="G64" i="5"/>
  <c r="F64" i="5"/>
  <c r="E64" i="5"/>
  <c r="D64" i="5"/>
  <c r="C64" i="5"/>
  <c r="H63" i="5"/>
  <c r="G63" i="5"/>
  <c r="F63" i="5"/>
  <c r="E63" i="5"/>
  <c r="D63" i="5"/>
  <c r="C63" i="5"/>
  <c r="H61" i="5"/>
  <c r="G61" i="5"/>
  <c r="F61" i="5"/>
  <c r="E61" i="5"/>
  <c r="D61" i="5"/>
  <c r="C61" i="5"/>
  <c r="H60" i="5"/>
  <c r="G60" i="5"/>
  <c r="F60" i="5"/>
  <c r="E60" i="5"/>
  <c r="D60" i="5"/>
  <c r="C60" i="5"/>
  <c r="H58" i="5"/>
  <c r="G58" i="5"/>
  <c r="F58" i="5"/>
  <c r="E58" i="5"/>
  <c r="D58" i="5"/>
  <c r="C58" i="5"/>
  <c r="H57" i="5"/>
  <c r="G57" i="5"/>
  <c r="F57" i="5"/>
  <c r="E57" i="5"/>
  <c r="D57" i="5"/>
  <c r="C57" i="5"/>
  <c r="H56" i="5"/>
  <c r="G56" i="5"/>
  <c r="F56" i="5"/>
  <c r="E56" i="5"/>
  <c r="D56" i="5"/>
  <c r="C56" i="5"/>
  <c r="H55" i="5"/>
  <c r="G55" i="5"/>
  <c r="F55" i="5"/>
  <c r="E55" i="5"/>
  <c r="D55" i="5"/>
  <c r="C55" i="5"/>
  <c r="H54" i="5"/>
  <c r="G54" i="5"/>
  <c r="F54" i="5"/>
  <c r="E54" i="5"/>
  <c r="D54" i="5"/>
  <c r="C54" i="5"/>
  <c r="H52" i="5"/>
  <c r="G52" i="5"/>
  <c r="F52" i="5"/>
  <c r="E52" i="5"/>
  <c r="D52" i="5"/>
  <c r="C52" i="5"/>
  <c r="H51" i="5"/>
  <c r="G51" i="5"/>
  <c r="F51" i="5"/>
  <c r="E51" i="5"/>
  <c r="D51" i="5"/>
  <c r="C51" i="5"/>
  <c r="H50" i="5"/>
  <c r="G50" i="5"/>
  <c r="F50" i="5"/>
  <c r="E50" i="5"/>
  <c r="D50" i="5"/>
  <c r="C50" i="5"/>
  <c r="H49" i="5"/>
  <c r="G49" i="5"/>
  <c r="F49" i="5"/>
  <c r="E49" i="5"/>
  <c r="D49" i="5"/>
  <c r="C49" i="5"/>
  <c r="H48" i="5"/>
  <c r="G48" i="5"/>
  <c r="F48" i="5"/>
  <c r="E48" i="5"/>
  <c r="D48" i="5"/>
  <c r="C48" i="5"/>
  <c r="H46" i="5"/>
  <c r="G46" i="5"/>
  <c r="F46" i="5"/>
  <c r="E46" i="5"/>
  <c r="D46" i="5"/>
  <c r="C46" i="5"/>
  <c r="H45" i="5"/>
  <c r="G45" i="5"/>
  <c r="F45" i="5"/>
  <c r="E45" i="5"/>
  <c r="D45" i="5"/>
  <c r="C45" i="5"/>
  <c r="H44" i="5"/>
  <c r="G44" i="5"/>
  <c r="F44" i="5"/>
  <c r="E44" i="5"/>
  <c r="D44" i="5"/>
  <c r="C44" i="5"/>
  <c r="H43" i="5"/>
  <c r="G43" i="5"/>
  <c r="F43" i="5"/>
  <c r="E43" i="5"/>
  <c r="D43" i="5"/>
  <c r="C43" i="5"/>
  <c r="H42" i="5"/>
  <c r="G42" i="5"/>
  <c r="F42" i="5"/>
  <c r="E42" i="5"/>
  <c r="D42" i="5"/>
  <c r="C42" i="5"/>
  <c r="H41" i="5"/>
  <c r="G41" i="5"/>
  <c r="F41" i="5"/>
  <c r="E41" i="5"/>
  <c r="D41" i="5"/>
  <c r="C41" i="5"/>
  <c r="H40" i="5"/>
  <c r="G40" i="5"/>
  <c r="F40" i="5"/>
  <c r="E40" i="5"/>
  <c r="D40" i="5"/>
  <c r="C40" i="5"/>
  <c r="H39" i="5"/>
  <c r="G39" i="5"/>
  <c r="F39" i="5"/>
  <c r="E39" i="5"/>
  <c r="D39" i="5"/>
  <c r="C39" i="5"/>
  <c r="H37" i="5"/>
  <c r="G37" i="5"/>
  <c r="F37" i="5"/>
  <c r="E37" i="5"/>
  <c r="D37" i="5"/>
  <c r="C37" i="5"/>
  <c r="H36" i="5"/>
  <c r="G36" i="5"/>
  <c r="F36" i="5"/>
  <c r="E36" i="5"/>
  <c r="D36" i="5"/>
  <c r="C36" i="5"/>
  <c r="H35" i="5"/>
  <c r="G35" i="5"/>
  <c r="F35" i="5"/>
  <c r="E35" i="5"/>
  <c r="D35" i="5"/>
  <c r="C35" i="5"/>
  <c r="H34" i="5"/>
  <c r="G34" i="5"/>
  <c r="F34" i="5"/>
  <c r="E34" i="5"/>
  <c r="D34" i="5"/>
  <c r="C34" i="5"/>
  <c r="H33" i="5"/>
  <c r="G33" i="5"/>
  <c r="F33" i="5"/>
  <c r="E33" i="5"/>
  <c r="D33" i="5"/>
  <c r="C33" i="5"/>
  <c r="H32" i="5"/>
  <c r="G32" i="5"/>
  <c r="F32" i="5"/>
  <c r="E32" i="5"/>
  <c r="D32" i="5"/>
  <c r="C32" i="5"/>
  <c r="H31" i="5"/>
  <c r="G31" i="5"/>
  <c r="F31" i="5"/>
  <c r="E31" i="5"/>
  <c r="D31" i="5"/>
  <c r="C31" i="5"/>
  <c r="H30" i="5"/>
  <c r="G30" i="5"/>
  <c r="F30" i="5"/>
  <c r="E30" i="5"/>
  <c r="D30" i="5"/>
  <c r="C30" i="5"/>
  <c r="H28" i="5"/>
  <c r="G28" i="5"/>
  <c r="F28" i="5"/>
  <c r="E28" i="5"/>
  <c r="D28" i="5"/>
  <c r="C28" i="5"/>
  <c r="H27" i="5"/>
  <c r="G27" i="5"/>
  <c r="F27" i="5"/>
  <c r="E27" i="5"/>
  <c r="D27" i="5"/>
  <c r="C27" i="5"/>
  <c r="H26" i="5"/>
  <c r="G26" i="5"/>
  <c r="F26" i="5"/>
  <c r="E26" i="5"/>
  <c r="D26" i="5"/>
  <c r="C26" i="5"/>
  <c r="H25" i="5"/>
  <c r="G25" i="5"/>
  <c r="F25" i="5"/>
  <c r="E25" i="5"/>
  <c r="D25" i="5"/>
  <c r="C25" i="5"/>
  <c r="H23" i="5"/>
  <c r="G23" i="5"/>
  <c r="F23" i="5"/>
  <c r="E23" i="5"/>
  <c r="D23" i="5"/>
  <c r="C23" i="5"/>
  <c r="H22" i="5"/>
  <c r="G22" i="5"/>
  <c r="F22" i="5"/>
  <c r="E22" i="5"/>
  <c r="D22" i="5"/>
  <c r="C22" i="5"/>
  <c r="H21" i="5"/>
  <c r="G21" i="5"/>
  <c r="F21" i="5"/>
  <c r="E21" i="5"/>
  <c r="D21" i="5"/>
  <c r="C21" i="5"/>
  <c r="H20" i="5"/>
  <c r="G20" i="5"/>
  <c r="F20" i="5"/>
  <c r="E20" i="5"/>
  <c r="D20" i="5"/>
  <c r="C20" i="5"/>
  <c r="H18" i="5"/>
  <c r="G18" i="5"/>
  <c r="F18" i="5"/>
  <c r="E18" i="5"/>
  <c r="D18" i="5"/>
  <c r="C18" i="5"/>
  <c r="H17" i="5"/>
  <c r="G17" i="5"/>
  <c r="F17" i="5"/>
  <c r="E17" i="5"/>
  <c r="D17" i="5"/>
  <c r="C17" i="5"/>
  <c r="H16" i="5"/>
  <c r="G16" i="5"/>
  <c r="F16" i="5"/>
  <c r="E16" i="5"/>
  <c r="D16" i="5"/>
  <c r="C16" i="5"/>
  <c r="H15" i="5"/>
  <c r="G15" i="5"/>
  <c r="F15" i="5"/>
  <c r="E15" i="5"/>
  <c r="D15" i="5"/>
  <c r="C15" i="5"/>
  <c r="H13" i="5"/>
  <c r="G13" i="5"/>
  <c r="F13" i="5"/>
  <c r="E13" i="5"/>
  <c r="D13" i="5"/>
  <c r="C13" i="5"/>
  <c r="H12" i="5"/>
  <c r="G12" i="5"/>
  <c r="F12" i="5"/>
  <c r="E12" i="5"/>
  <c r="D12" i="5"/>
  <c r="C12" i="5"/>
  <c r="H10" i="5"/>
  <c r="G10" i="5"/>
  <c r="F10" i="5"/>
  <c r="E10" i="5"/>
  <c r="D10" i="5"/>
  <c r="C10" i="5"/>
  <c r="H9" i="5"/>
  <c r="G9" i="5"/>
  <c r="F9" i="5"/>
  <c r="E9" i="5"/>
  <c r="D9" i="5"/>
  <c r="C9" i="5"/>
  <c r="H8" i="5"/>
  <c r="G8" i="5"/>
  <c r="F8" i="5"/>
  <c r="E8" i="5"/>
  <c r="D8" i="5"/>
  <c r="C8" i="5"/>
  <c r="H7" i="5"/>
  <c r="G7" i="5"/>
  <c r="F7" i="5"/>
  <c r="E7" i="5"/>
  <c r="D7" i="5"/>
  <c r="C7" i="5"/>
  <c r="H6" i="5"/>
  <c r="G6" i="5"/>
  <c r="F6" i="5"/>
  <c r="E6" i="5"/>
  <c r="D6" i="5"/>
  <c r="C6" i="5"/>
  <c r="H4" i="5"/>
  <c r="G4" i="5"/>
  <c r="F4" i="5"/>
  <c r="E4" i="5"/>
  <c r="D4" i="5"/>
  <c r="C4" i="5"/>
  <c r="H10" i="1"/>
  <c r="G10" i="1"/>
  <c r="F10" i="1"/>
  <c r="E10" i="1"/>
  <c r="D10" i="1"/>
  <c r="C10" i="1"/>
  <c r="H81" i="1"/>
  <c r="G81" i="1"/>
  <c r="F81" i="1"/>
  <c r="E81" i="1"/>
  <c r="D81" i="1"/>
  <c r="C81" i="1"/>
  <c r="H80" i="1"/>
  <c r="G80" i="1"/>
  <c r="F80" i="1"/>
  <c r="E80" i="1"/>
  <c r="D80" i="1"/>
  <c r="C80" i="1"/>
  <c r="H79" i="1"/>
  <c r="G79" i="1"/>
  <c r="F79" i="1"/>
  <c r="E79" i="1"/>
  <c r="D79" i="1"/>
  <c r="C79" i="1"/>
  <c r="H78" i="1"/>
  <c r="G78" i="1"/>
  <c r="F78" i="1"/>
  <c r="E78" i="1"/>
  <c r="D78" i="1"/>
  <c r="C78" i="1"/>
  <c r="H76" i="1"/>
  <c r="G76" i="1"/>
  <c r="F76" i="1"/>
  <c r="E76" i="1"/>
  <c r="D76" i="1"/>
  <c r="C76" i="1"/>
  <c r="H75" i="1"/>
  <c r="G75" i="1"/>
  <c r="F75" i="1"/>
  <c r="E75" i="1"/>
  <c r="D75" i="1"/>
  <c r="C75" i="1"/>
  <c r="H74" i="1"/>
  <c r="G74" i="1"/>
  <c r="F74" i="1"/>
  <c r="E74" i="1"/>
  <c r="D74" i="1"/>
  <c r="C74" i="1"/>
  <c r="H73" i="1"/>
  <c r="G73" i="1"/>
  <c r="F73" i="1"/>
  <c r="E73" i="1"/>
  <c r="D73" i="1"/>
  <c r="C73" i="1"/>
  <c r="H71" i="1"/>
  <c r="G71" i="1"/>
  <c r="F71" i="1"/>
  <c r="E71" i="1"/>
  <c r="D71" i="1"/>
  <c r="C71" i="1"/>
  <c r="H70" i="1"/>
  <c r="G70" i="1"/>
  <c r="F70" i="1"/>
  <c r="E70" i="1"/>
  <c r="D70" i="1"/>
  <c r="C70" i="1"/>
  <c r="H69" i="1"/>
  <c r="G69" i="1"/>
  <c r="F69" i="1"/>
  <c r="E69" i="1"/>
  <c r="D69" i="1"/>
  <c r="C69" i="1"/>
  <c r="H68" i="1"/>
  <c r="G68" i="1"/>
  <c r="F68" i="1"/>
  <c r="E68" i="1"/>
  <c r="D68" i="1"/>
  <c r="C68" i="1"/>
  <c r="H66" i="1"/>
  <c r="G66" i="1"/>
  <c r="F66" i="1"/>
  <c r="E66" i="1"/>
  <c r="D66" i="1"/>
  <c r="C66" i="1"/>
  <c r="H65" i="1"/>
  <c r="G65" i="1"/>
  <c r="F65" i="1"/>
  <c r="E65" i="1"/>
  <c r="D65" i="1"/>
  <c r="C65" i="1"/>
  <c r="H64" i="1"/>
  <c r="G64" i="1"/>
  <c r="F64" i="1"/>
  <c r="E64" i="1"/>
  <c r="D64" i="1"/>
  <c r="C64" i="1"/>
  <c r="H63" i="1"/>
  <c r="G63" i="1"/>
  <c r="F63" i="1"/>
  <c r="E63" i="1"/>
  <c r="D63" i="1"/>
  <c r="C63" i="1"/>
  <c r="H61" i="1"/>
  <c r="G61" i="1"/>
  <c r="F61" i="1"/>
  <c r="E61" i="1"/>
  <c r="D61" i="1"/>
  <c r="C61" i="1"/>
  <c r="H60" i="1"/>
  <c r="G60" i="1"/>
  <c r="F60" i="1"/>
  <c r="E60" i="1"/>
  <c r="D60" i="1"/>
  <c r="C60" i="1"/>
  <c r="H58" i="1"/>
  <c r="G58" i="1"/>
  <c r="F58" i="1"/>
  <c r="E58" i="1"/>
  <c r="D58" i="1"/>
  <c r="C58" i="1"/>
  <c r="H57" i="1"/>
  <c r="G57" i="1"/>
  <c r="F57" i="1"/>
  <c r="E57" i="1"/>
  <c r="D57" i="1"/>
  <c r="C57" i="1"/>
  <c r="H56" i="1"/>
  <c r="G56" i="1"/>
  <c r="F56" i="1"/>
  <c r="E56" i="1"/>
  <c r="D56" i="1"/>
  <c r="C56" i="1"/>
  <c r="H55" i="1"/>
  <c r="G55" i="1"/>
  <c r="F55" i="1"/>
  <c r="E55" i="1"/>
  <c r="D55" i="1"/>
  <c r="C55" i="1"/>
  <c r="H54" i="1"/>
  <c r="G54" i="1"/>
  <c r="F54" i="1"/>
  <c r="E54" i="1"/>
  <c r="D54" i="1"/>
  <c r="C54" i="1"/>
  <c r="H52" i="1"/>
  <c r="G52" i="1"/>
  <c r="F52" i="1"/>
  <c r="E52" i="1"/>
  <c r="D52" i="1"/>
  <c r="C52" i="1"/>
  <c r="H51" i="1"/>
  <c r="G51" i="1"/>
  <c r="F51" i="1"/>
  <c r="E51" i="1"/>
  <c r="D51" i="1"/>
  <c r="C51" i="1"/>
  <c r="H50" i="1"/>
  <c r="G50" i="1"/>
  <c r="F50" i="1"/>
  <c r="E50" i="1"/>
  <c r="D50" i="1"/>
  <c r="C50" i="1"/>
  <c r="H49" i="1"/>
  <c r="G49" i="1"/>
  <c r="F49" i="1"/>
  <c r="E49" i="1"/>
  <c r="D49" i="1"/>
  <c r="C49" i="1"/>
  <c r="H48" i="1"/>
  <c r="G48" i="1"/>
  <c r="F48" i="1"/>
  <c r="E48" i="1"/>
  <c r="D48" i="1"/>
  <c r="C48" i="1"/>
  <c r="H46" i="1"/>
  <c r="G46" i="1"/>
  <c r="F46" i="1"/>
  <c r="E46" i="1"/>
  <c r="D46" i="1"/>
  <c r="C46" i="1"/>
  <c r="H45" i="1"/>
  <c r="G45" i="1"/>
  <c r="F45" i="1"/>
  <c r="E45" i="1"/>
  <c r="D45" i="1"/>
  <c r="C45" i="1"/>
  <c r="H44" i="1"/>
  <c r="G44" i="1"/>
  <c r="F44" i="1"/>
  <c r="E44" i="1"/>
  <c r="D44" i="1"/>
  <c r="C44" i="1"/>
  <c r="H43" i="1"/>
  <c r="G43" i="1"/>
  <c r="F43" i="1"/>
  <c r="E43" i="1"/>
  <c r="D43" i="1"/>
  <c r="C43" i="1"/>
  <c r="H42" i="1"/>
  <c r="G42" i="1"/>
  <c r="F42" i="1"/>
  <c r="E42" i="1"/>
  <c r="D42" i="1"/>
  <c r="C42" i="1"/>
  <c r="H41" i="1"/>
  <c r="G41" i="1"/>
  <c r="F41" i="1"/>
  <c r="E41" i="1"/>
  <c r="D41" i="1"/>
  <c r="C41" i="1"/>
  <c r="H40" i="1"/>
  <c r="G40" i="1"/>
  <c r="F40" i="1"/>
  <c r="E40" i="1"/>
  <c r="D40" i="1"/>
  <c r="C40" i="1"/>
  <c r="H39" i="1"/>
  <c r="G39" i="1"/>
  <c r="F39" i="1"/>
  <c r="E39" i="1"/>
  <c r="D39" i="1"/>
  <c r="C39" i="1"/>
  <c r="H37" i="1"/>
  <c r="G37" i="1"/>
  <c r="F37" i="1"/>
  <c r="E37" i="1"/>
  <c r="D37" i="1"/>
  <c r="C37" i="1"/>
  <c r="H36" i="1"/>
  <c r="G36" i="1"/>
  <c r="F36" i="1"/>
  <c r="E36" i="1"/>
  <c r="D36" i="1"/>
  <c r="C36" i="1"/>
  <c r="H35" i="1"/>
  <c r="G35" i="1"/>
  <c r="F35" i="1"/>
  <c r="E35" i="1"/>
  <c r="D35" i="1"/>
  <c r="C35" i="1"/>
  <c r="H34" i="1"/>
  <c r="G34" i="1"/>
  <c r="F34" i="1"/>
  <c r="E34" i="1"/>
  <c r="D34" i="1"/>
  <c r="C34" i="1"/>
  <c r="H33" i="1"/>
  <c r="G33" i="1"/>
  <c r="F33" i="1"/>
  <c r="E33" i="1"/>
  <c r="D33" i="1"/>
  <c r="C33" i="1"/>
  <c r="H32" i="1"/>
  <c r="G32" i="1"/>
  <c r="F32" i="1"/>
  <c r="E32" i="1"/>
  <c r="D32" i="1"/>
  <c r="C32" i="1"/>
  <c r="H31" i="1"/>
  <c r="G31" i="1"/>
  <c r="F31" i="1"/>
  <c r="E31" i="1"/>
  <c r="D31" i="1"/>
  <c r="C31" i="1"/>
  <c r="H30" i="1"/>
  <c r="G30" i="1"/>
  <c r="F30" i="1"/>
  <c r="E30" i="1"/>
  <c r="D30" i="1"/>
  <c r="C30" i="1"/>
  <c r="H28" i="1"/>
  <c r="G28" i="1"/>
  <c r="F28" i="1"/>
  <c r="E28" i="1"/>
  <c r="D28" i="1"/>
  <c r="C28" i="1"/>
  <c r="H27" i="1"/>
  <c r="G27" i="1"/>
  <c r="F27" i="1"/>
  <c r="E27" i="1"/>
  <c r="D27" i="1"/>
  <c r="C27" i="1"/>
  <c r="H26" i="1"/>
  <c r="G26" i="1"/>
  <c r="F26" i="1"/>
  <c r="E26" i="1"/>
  <c r="D26" i="1"/>
  <c r="C26" i="1"/>
  <c r="H25" i="1"/>
  <c r="G25" i="1"/>
  <c r="F25" i="1"/>
  <c r="E25" i="1"/>
  <c r="D25" i="1"/>
  <c r="C25" i="1"/>
  <c r="H23" i="1"/>
  <c r="G23" i="1"/>
  <c r="F23" i="1"/>
  <c r="E23" i="1"/>
  <c r="D23" i="1"/>
  <c r="C23" i="1"/>
  <c r="H22" i="1"/>
  <c r="G22" i="1"/>
  <c r="F22" i="1"/>
  <c r="E22" i="1"/>
  <c r="D22" i="1"/>
  <c r="C22" i="1"/>
  <c r="H21" i="1"/>
  <c r="G21" i="1"/>
  <c r="F21" i="1"/>
  <c r="E21" i="1"/>
  <c r="D21" i="1"/>
  <c r="C21" i="1"/>
  <c r="H20" i="1"/>
  <c r="G20" i="1"/>
  <c r="F20" i="1"/>
  <c r="E20" i="1"/>
  <c r="D20" i="1"/>
  <c r="C20" i="1"/>
  <c r="H18" i="1"/>
  <c r="G18" i="1"/>
  <c r="F18" i="1"/>
  <c r="E18" i="1"/>
  <c r="D18" i="1"/>
  <c r="C18" i="1"/>
  <c r="H17" i="1"/>
  <c r="G17" i="1"/>
  <c r="F17" i="1"/>
  <c r="E17" i="1"/>
  <c r="D17" i="1"/>
  <c r="C17" i="1"/>
  <c r="H16" i="1"/>
  <c r="G16" i="1"/>
  <c r="F16" i="1"/>
  <c r="E16" i="1"/>
  <c r="D16" i="1"/>
  <c r="C16" i="1"/>
  <c r="H15" i="1"/>
  <c r="G15" i="1"/>
  <c r="F15" i="1"/>
  <c r="E15" i="1"/>
  <c r="D15" i="1"/>
  <c r="C15" i="1"/>
  <c r="H13" i="1"/>
  <c r="G13" i="1"/>
  <c r="F13" i="1"/>
  <c r="E13" i="1"/>
  <c r="D13" i="1"/>
  <c r="C13" i="1"/>
  <c r="H9" i="1"/>
  <c r="G9" i="1"/>
  <c r="F9" i="1"/>
  <c r="E9" i="1"/>
  <c r="D9" i="1"/>
  <c r="C9" i="1"/>
  <c r="H8" i="1"/>
  <c r="G8" i="1"/>
  <c r="F8" i="1"/>
  <c r="E8" i="1"/>
  <c r="D8" i="1"/>
  <c r="C8" i="1"/>
  <c r="H7" i="1"/>
  <c r="G7" i="1"/>
  <c r="F7" i="1"/>
  <c r="E7" i="1"/>
  <c r="D7" i="1"/>
  <c r="C7" i="1"/>
  <c r="H6" i="1"/>
  <c r="G6" i="1"/>
  <c r="F6" i="1"/>
  <c r="E6" i="1"/>
  <c r="D6" i="1"/>
  <c r="C6" i="1"/>
  <c r="H4" i="1"/>
  <c r="Q4" i="1" s="1"/>
  <c r="G4" i="1"/>
  <c r="P4" i="1" s="1"/>
  <c r="F4" i="1"/>
  <c r="O4" i="1" s="1"/>
  <c r="E4" i="1"/>
  <c r="N4" i="1" s="1"/>
  <c r="D4" i="1"/>
  <c r="M4" i="1" s="1"/>
  <c r="C4" i="1"/>
  <c r="L4" i="1" s="1"/>
  <c r="N6" i="1" l="1"/>
  <c r="N13" i="1"/>
  <c r="N18" i="1"/>
  <c r="N23" i="1"/>
  <c r="O12" i="1"/>
  <c r="N8" i="1"/>
  <c r="N21" i="1"/>
  <c r="L30" i="1"/>
  <c r="L34" i="1"/>
  <c r="L48" i="1"/>
  <c r="N54" i="1"/>
  <c r="N64" i="1"/>
  <c r="L78" i="1"/>
  <c r="N16" i="1"/>
  <c r="N26" i="1"/>
  <c r="N40" i="1"/>
  <c r="N49" i="1"/>
  <c r="L57" i="1"/>
  <c r="N74" i="1"/>
  <c r="O8" i="1"/>
  <c r="O21" i="1"/>
  <c r="O26" i="1"/>
  <c r="O31" i="1"/>
  <c r="O35" i="1"/>
  <c r="L7" i="1"/>
  <c r="L15" i="1"/>
  <c r="L25" i="1"/>
  <c r="N31" i="1"/>
  <c r="L39" i="1"/>
  <c r="L43" i="1"/>
  <c r="L52" i="1"/>
  <c r="L63" i="1"/>
  <c r="N69" i="1"/>
  <c r="N79" i="1"/>
  <c r="N10" i="1"/>
  <c r="O16" i="1"/>
  <c r="L20" i="1"/>
  <c r="N35" i="1"/>
  <c r="N44" i="1"/>
  <c r="N58" i="1"/>
  <c r="L68" i="1"/>
  <c r="L73" i="1"/>
  <c r="O7" i="1"/>
  <c r="O15" i="1"/>
  <c r="O20" i="1"/>
  <c r="O25" i="1"/>
  <c r="O30" i="1"/>
  <c r="O34" i="1"/>
  <c r="O39" i="1"/>
  <c r="O43" i="1"/>
  <c r="M6" i="1"/>
  <c r="Q8" i="1"/>
  <c r="M13" i="1"/>
  <c r="Q16" i="1"/>
  <c r="M18" i="1"/>
  <c r="Q21" i="1"/>
  <c r="M23" i="1"/>
  <c r="Q26" i="1"/>
  <c r="M28" i="1"/>
  <c r="Q31" i="1"/>
  <c r="M33" i="1"/>
  <c r="Q35" i="1"/>
  <c r="M37" i="1"/>
  <c r="Q40" i="1"/>
  <c r="M42" i="1"/>
  <c r="Q44" i="1"/>
  <c r="M46" i="1"/>
  <c r="O48" i="1"/>
  <c r="Q49" i="1"/>
  <c r="M51" i="1"/>
  <c r="O52" i="1"/>
  <c r="Q54" i="1"/>
  <c r="M56" i="1"/>
  <c r="O57" i="1"/>
  <c r="Q58" i="1"/>
  <c r="O63" i="1"/>
  <c r="Q64" i="1"/>
  <c r="O68" i="1"/>
  <c r="Q69" i="1"/>
  <c r="O73" i="1"/>
  <c r="Q74" i="1"/>
  <c r="O78" i="1"/>
  <c r="Q79" i="1"/>
  <c r="Q10" i="1"/>
  <c r="M7" i="1"/>
  <c r="M15" i="1"/>
  <c r="M20" i="1"/>
  <c r="M25" i="1"/>
  <c r="M30" i="1"/>
  <c r="M34" i="1"/>
  <c r="M39" i="1"/>
  <c r="O40" i="1"/>
  <c r="M43" i="1"/>
  <c r="O44" i="1"/>
  <c r="M48" i="1"/>
  <c r="O49" i="1"/>
  <c r="M52" i="1"/>
  <c r="O54" i="1"/>
  <c r="M57" i="1"/>
  <c r="O58" i="1"/>
  <c r="M63" i="1"/>
  <c r="O64" i="1"/>
  <c r="M68" i="1"/>
  <c r="O69" i="1"/>
  <c r="M73" i="1"/>
  <c r="O74" i="1"/>
  <c r="M78" i="1"/>
  <c r="O79" i="1"/>
  <c r="O10" i="1"/>
  <c r="M61" i="1"/>
  <c r="M66" i="1"/>
  <c r="M71" i="1"/>
  <c r="M76" i="1"/>
  <c r="M81" i="1"/>
  <c r="N28" i="1"/>
  <c r="N33" i="1"/>
  <c r="N37" i="1"/>
  <c r="N42" i="1"/>
  <c r="N46" i="1"/>
  <c r="N51" i="1"/>
  <c r="N56" i="1"/>
  <c r="N61" i="1"/>
  <c r="N66" i="1"/>
  <c r="N71" i="1"/>
  <c r="N76" i="1"/>
  <c r="N81" i="1"/>
  <c r="P17" i="1"/>
  <c r="P22" i="1"/>
  <c r="P27" i="1"/>
  <c r="P65" i="1"/>
  <c r="P70" i="1"/>
  <c r="P75" i="1"/>
  <c r="P80" i="1"/>
  <c r="Q9" i="1"/>
  <c r="Q17" i="1"/>
  <c r="Q22" i="1"/>
  <c r="Q27" i="1"/>
  <c r="Q32" i="1"/>
  <c r="Q36" i="1"/>
  <c r="Q41" i="1"/>
  <c r="Q45" i="1"/>
  <c r="Q50" i="1"/>
  <c r="Q55" i="1"/>
  <c r="Q60" i="1"/>
  <c r="Q65" i="1"/>
  <c r="Q70" i="1"/>
  <c r="Q75" i="1"/>
  <c r="Q80" i="1"/>
  <c r="P12" i="1"/>
  <c r="L6" i="1"/>
  <c r="N7" i="1"/>
  <c r="P8" i="1"/>
  <c r="L13" i="1"/>
  <c r="N15" i="1"/>
  <c r="P16" i="1"/>
  <c r="L18" i="1"/>
  <c r="N20" i="1"/>
  <c r="P21" i="1"/>
  <c r="L23" i="1"/>
  <c r="N25" i="1"/>
  <c r="P26" i="1"/>
  <c r="L28" i="1"/>
  <c r="N30" i="1"/>
  <c r="P31" i="1"/>
  <c r="L33" i="1"/>
  <c r="N34" i="1"/>
  <c r="P35" i="1"/>
  <c r="L37" i="1"/>
  <c r="N39" i="1"/>
  <c r="P40" i="1"/>
  <c r="L42" i="1"/>
  <c r="N43" i="1"/>
  <c r="P44" i="1"/>
  <c r="L46" i="1"/>
  <c r="N48" i="1"/>
  <c r="P49" i="1"/>
  <c r="L51" i="1"/>
  <c r="N52" i="1"/>
  <c r="P54" i="1"/>
  <c r="L56" i="1"/>
  <c r="N57" i="1"/>
  <c r="P58" i="1"/>
  <c r="L61" i="1"/>
  <c r="N63" i="1"/>
  <c r="P64" i="1"/>
  <c r="L66" i="1"/>
  <c r="N68" i="1"/>
  <c r="P69" i="1"/>
  <c r="L71" i="1"/>
  <c r="N73" i="1"/>
  <c r="P74" i="1"/>
  <c r="L76" i="1"/>
  <c r="N78" i="1"/>
  <c r="P79" i="1"/>
  <c r="L81" i="1"/>
  <c r="P10" i="1"/>
  <c r="Q12" i="1"/>
  <c r="P60" i="1"/>
  <c r="P39" i="1"/>
  <c r="P43" i="1"/>
  <c r="P48" i="1"/>
  <c r="L55" i="1"/>
  <c r="L60" i="1"/>
  <c r="O6" i="1"/>
  <c r="Q7" i="1"/>
  <c r="M9" i="1"/>
  <c r="O13" i="1"/>
  <c r="Q15" i="1"/>
  <c r="M17" i="1"/>
  <c r="O18" i="1"/>
  <c r="Q20" i="1"/>
  <c r="M22" i="1"/>
  <c r="O23" i="1"/>
  <c r="Q25" i="1"/>
  <c r="M27" i="1"/>
  <c r="O28" i="1"/>
  <c r="Q30" i="1"/>
  <c r="M32" i="1"/>
  <c r="O33" i="1"/>
  <c r="Q34" i="1"/>
  <c r="M36" i="1"/>
  <c r="O37" i="1"/>
  <c r="Q39" i="1"/>
  <c r="M41" i="1"/>
  <c r="O42" i="1"/>
  <c r="Q43" i="1"/>
  <c r="M45" i="1"/>
  <c r="O46" i="1"/>
  <c r="Q48" i="1"/>
  <c r="M50" i="1"/>
  <c r="O51" i="1"/>
  <c r="Q52" i="1"/>
  <c r="M55" i="1"/>
  <c r="O56" i="1"/>
  <c r="Q57" i="1"/>
  <c r="M60" i="1"/>
  <c r="O61" i="1"/>
  <c r="Q63" i="1"/>
  <c r="M65" i="1"/>
  <c r="O66" i="1"/>
  <c r="Q68" i="1"/>
  <c r="M70" i="1"/>
  <c r="O71" i="1"/>
  <c r="Q73" i="1"/>
  <c r="M75" i="1"/>
  <c r="O76" i="1"/>
  <c r="Q78" i="1"/>
  <c r="M80" i="1"/>
  <c r="O81" i="1"/>
  <c r="L12" i="1"/>
  <c r="P36" i="1"/>
  <c r="P41" i="1"/>
  <c r="P7" i="1"/>
  <c r="P15" i="1"/>
  <c r="P20" i="1"/>
  <c r="P25" i="1"/>
  <c r="P30" i="1"/>
  <c r="P34" i="1"/>
  <c r="P52" i="1"/>
  <c r="P57" i="1"/>
  <c r="P63" i="1"/>
  <c r="P68" i="1"/>
  <c r="P73" i="1"/>
  <c r="P78" i="1"/>
  <c r="P6" i="1"/>
  <c r="L8" i="1"/>
  <c r="N9" i="1"/>
  <c r="P13" i="1"/>
  <c r="L16" i="1"/>
  <c r="N17" i="1"/>
  <c r="P18" i="1"/>
  <c r="L21" i="1"/>
  <c r="N22" i="1"/>
  <c r="P23" i="1"/>
  <c r="L26" i="1"/>
  <c r="N27" i="1"/>
  <c r="P28" i="1"/>
  <c r="L31" i="1"/>
  <c r="N32" i="1"/>
  <c r="P33" i="1"/>
  <c r="L35" i="1"/>
  <c r="N36" i="1"/>
  <c r="P37" i="1"/>
  <c r="L40" i="1"/>
  <c r="N41" i="1"/>
  <c r="P42" i="1"/>
  <c r="L44" i="1"/>
  <c r="N45" i="1"/>
  <c r="P46" i="1"/>
  <c r="L49" i="1"/>
  <c r="N50" i="1"/>
  <c r="P51" i="1"/>
  <c r="L54" i="1"/>
  <c r="N55" i="1"/>
  <c r="P56" i="1"/>
  <c r="L58" i="1"/>
  <c r="N60" i="1"/>
  <c r="P61" i="1"/>
  <c r="L64" i="1"/>
  <c r="N65" i="1"/>
  <c r="P66" i="1"/>
  <c r="L69" i="1"/>
  <c r="N70" i="1"/>
  <c r="P71" i="1"/>
  <c r="L74" i="1"/>
  <c r="N75" i="1"/>
  <c r="P76" i="1"/>
  <c r="L79" i="1"/>
  <c r="N80" i="1"/>
  <c r="P81" i="1"/>
  <c r="L10" i="1"/>
  <c r="M12" i="1"/>
  <c r="P9" i="1"/>
  <c r="P32" i="1"/>
  <c r="P45" i="1"/>
  <c r="P50" i="1"/>
  <c r="P55" i="1"/>
  <c r="L9" i="1"/>
  <c r="L17" i="1"/>
  <c r="L22" i="1"/>
  <c r="L27" i="1"/>
  <c r="L32" i="1"/>
  <c r="L36" i="1"/>
  <c r="L41" i="1"/>
  <c r="L45" i="1"/>
  <c r="L50" i="1"/>
  <c r="L65" i="1"/>
  <c r="L70" i="1"/>
  <c r="L75" i="1"/>
  <c r="L80" i="1"/>
  <c r="Q6" i="1"/>
  <c r="M8" i="1"/>
  <c r="O9" i="1"/>
  <c r="Q13" i="1"/>
  <c r="M16" i="1"/>
  <c r="O17" i="1"/>
  <c r="Q18" i="1"/>
  <c r="M21" i="1"/>
  <c r="O22" i="1"/>
  <c r="Q23" i="1"/>
  <c r="M26" i="1"/>
  <c r="O27" i="1"/>
  <c r="Q28" i="1"/>
  <c r="M31" i="1"/>
  <c r="O32" i="1"/>
  <c r="Q33" i="1"/>
  <c r="M35" i="1"/>
  <c r="O36" i="1"/>
  <c r="Q37" i="1"/>
  <c r="M40" i="1"/>
  <c r="O41" i="1"/>
  <c r="Q42" i="1"/>
  <c r="M44" i="1"/>
  <c r="O45" i="1"/>
  <c r="Q46" i="1"/>
  <c r="M49" i="1"/>
  <c r="O50" i="1"/>
  <c r="Q51" i="1"/>
  <c r="M54" i="1"/>
  <c r="O55" i="1"/>
  <c r="Q56" i="1"/>
  <c r="M58" i="1"/>
  <c r="O60" i="1"/>
  <c r="Q61" i="1"/>
  <c r="M64" i="1"/>
  <c r="O65" i="1"/>
  <c r="Q66" i="1"/>
  <c r="M69" i="1"/>
  <c r="O70" i="1"/>
  <c r="Q71" i="1"/>
  <c r="M74" i="1"/>
  <c r="O75" i="1"/>
  <c r="Q76" i="1"/>
  <c r="M79" i="1"/>
  <c r="O80" i="1"/>
  <c r="Q81" i="1"/>
  <c r="M10" i="1"/>
  <c r="N12" i="1"/>
  <c r="Q84" i="4"/>
  <c r="Q85" i="4"/>
  <c r="P100" i="4"/>
  <c r="P99" i="4"/>
  <c r="O115" i="4"/>
  <c r="O114" i="4"/>
  <c r="N154" i="4"/>
  <c r="N155" i="4"/>
  <c r="M170" i="4"/>
  <c r="M169" i="4"/>
  <c r="Q169" i="4"/>
  <c r="Q170" i="4"/>
  <c r="P184" i="4"/>
  <c r="P185" i="4"/>
  <c r="O200" i="4"/>
  <c r="O199" i="4"/>
  <c r="P224" i="4"/>
  <c r="P223" i="4"/>
  <c r="M238" i="4"/>
  <c r="M239" i="4"/>
  <c r="Q238" i="4"/>
  <c r="Q239" i="4"/>
  <c r="O269" i="4"/>
  <c r="O268" i="4"/>
  <c r="L322" i="4"/>
  <c r="L323" i="4"/>
  <c r="P323" i="4"/>
  <c r="P322" i="4"/>
  <c r="O338" i="4"/>
  <c r="O337" i="4"/>
  <c r="N353" i="4"/>
  <c r="N352" i="4"/>
  <c r="M368" i="4"/>
  <c r="M367" i="4"/>
  <c r="Q367" i="4"/>
  <c r="Q368" i="4"/>
  <c r="L99" i="4"/>
  <c r="L100" i="4"/>
  <c r="N85" i="4"/>
  <c r="N84" i="4"/>
  <c r="M100" i="4"/>
  <c r="M99" i="4"/>
  <c r="Q100" i="4"/>
  <c r="Q99" i="4"/>
  <c r="N170" i="4"/>
  <c r="N169" i="4"/>
  <c r="M185" i="4"/>
  <c r="M184" i="4"/>
  <c r="L223" i="4"/>
  <c r="L224" i="4"/>
  <c r="N239" i="4"/>
  <c r="N238" i="4"/>
  <c r="M254" i="4"/>
  <c r="M253" i="4"/>
  <c r="Q253" i="4"/>
  <c r="Q254" i="4"/>
  <c r="O284" i="4"/>
  <c r="O283" i="4"/>
  <c r="N307" i="4"/>
  <c r="N308" i="4"/>
  <c r="Q322" i="4"/>
  <c r="Q323" i="4"/>
  <c r="O352" i="4"/>
  <c r="O353" i="4"/>
  <c r="P129" i="4"/>
  <c r="P130" i="4"/>
  <c r="O84" i="4"/>
  <c r="O85" i="4"/>
  <c r="N100" i="4"/>
  <c r="N99" i="4"/>
  <c r="M114" i="4"/>
  <c r="M115" i="4"/>
  <c r="Q115" i="4"/>
  <c r="Q114" i="4"/>
  <c r="P154" i="4"/>
  <c r="P155" i="4"/>
  <c r="O170" i="4"/>
  <c r="O169" i="4"/>
  <c r="N184" i="4"/>
  <c r="N185" i="4"/>
  <c r="M200" i="4"/>
  <c r="M199" i="4"/>
  <c r="Q200" i="4"/>
  <c r="Q199" i="4"/>
  <c r="N223" i="4"/>
  <c r="N224" i="4"/>
  <c r="O239" i="4"/>
  <c r="O238" i="4"/>
  <c r="N254" i="4"/>
  <c r="N253" i="4"/>
  <c r="M269" i="4"/>
  <c r="M268" i="4"/>
  <c r="Q268" i="4"/>
  <c r="Q269" i="4"/>
  <c r="P283" i="4"/>
  <c r="P284" i="4"/>
  <c r="L308" i="4"/>
  <c r="L307" i="4"/>
  <c r="L337" i="4"/>
  <c r="L338" i="4"/>
  <c r="L368" i="4"/>
  <c r="L367" i="4"/>
  <c r="O307" i="4"/>
  <c r="O308" i="4"/>
  <c r="N323" i="4"/>
  <c r="N322" i="4"/>
  <c r="M338" i="4"/>
  <c r="M337" i="4"/>
  <c r="Q338" i="4"/>
  <c r="Q337" i="4"/>
  <c r="P352" i="4"/>
  <c r="P353" i="4"/>
  <c r="O367" i="4"/>
  <c r="O368" i="4"/>
  <c r="N383" i="4"/>
  <c r="N382" i="4"/>
  <c r="N130" i="4"/>
  <c r="N129" i="4"/>
  <c r="M84" i="4"/>
  <c r="M85" i="4"/>
  <c r="P253" i="4"/>
  <c r="P254" i="4"/>
  <c r="N284" i="4"/>
  <c r="N283" i="4"/>
  <c r="L352" i="4"/>
  <c r="L353" i="4"/>
  <c r="L382" i="4"/>
  <c r="L383" i="4"/>
  <c r="M308" i="4"/>
  <c r="M307" i="4"/>
  <c r="Q307" i="4"/>
  <c r="Q308" i="4"/>
  <c r="P382" i="4"/>
  <c r="P383" i="4"/>
  <c r="L130" i="4"/>
  <c r="L129" i="4"/>
  <c r="O129" i="4"/>
  <c r="O130" i="4"/>
  <c r="P114" i="4"/>
  <c r="P115" i="4"/>
  <c r="L154" i="4"/>
  <c r="L155" i="4"/>
  <c r="L185" i="4"/>
  <c r="L184" i="4"/>
  <c r="O155" i="4"/>
  <c r="O154" i="4"/>
  <c r="Q184" i="4"/>
  <c r="Q185" i="4"/>
  <c r="P199" i="4"/>
  <c r="P200" i="4"/>
  <c r="L254" i="4"/>
  <c r="L253" i="4"/>
  <c r="L284" i="4"/>
  <c r="L283" i="4"/>
  <c r="M224" i="4"/>
  <c r="M223" i="4"/>
  <c r="Q224" i="4"/>
  <c r="Q223" i="4"/>
  <c r="P268" i="4"/>
  <c r="P269" i="4"/>
  <c r="M322" i="4"/>
  <c r="M323" i="4"/>
  <c r="P338" i="4"/>
  <c r="P337" i="4"/>
  <c r="N368" i="4"/>
  <c r="N367" i="4"/>
  <c r="M383" i="4"/>
  <c r="M382" i="4"/>
  <c r="Q383" i="4"/>
  <c r="Q382" i="4"/>
  <c r="L84" i="4"/>
  <c r="L85" i="4"/>
  <c r="L114" i="4"/>
  <c r="L115" i="4"/>
  <c r="M130" i="4"/>
  <c r="M129" i="4"/>
  <c r="Q130" i="4"/>
  <c r="Q129" i="4"/>
  <c r="P84" i="4"/>
  <c r="P85" i="4"/>
  <c r="O99" i="4"/>
  <c r="O100" i="4"/>
  <c r="N114" i="4"/>
  <c r="N115" i="4"/>
  <c r="L170" i="4"/>
  <c r="L169" i="4"/>
  <c r="L200" i="4"/>
  <c r="L199" i="4"/>
  <c r="M154" i="4"/>
  <c r="M155" i="4"/>
  <c r="Q154" i="4"/>
  <c r="Q155" i="4"/>
  <c r="P169" i="4"/>
  <c r="P170" i="4"/>
  <c r="O184" i="4"/>
  <c r="O185" i="4"/>
  <c r="N200" i="4"/>
  <c r="N199" i="4"/>
  <c r="L239" i="4"/>
  <c r="L238" i="4"/>
  <c r="L268" i="4"/>
  <c r="L269" i="4"/>
  <c r="O223" i="4"/>
  <c r="O224" i="4"/>
  <c r="P239" i="4"/>
  <c r="P238" i="4"/>
  <c r="O254" i="4"/>
  <c r="O253" i="4"/>
  <c r="N269" i="4"/>
  <c r="N268" i="4"/>
  <c r="M283" i="4"/>
  <c r="M284" i="4"/>
  <c r="Q284" i="4"/>
  <c r="Q283" i="4"/>
  <c r="P308" i="4"/>
  <c r="P307" i="4"/>
  <c r="O323" i="4"/>
  <c r="O322" i="4"/>
  <c r="N337" i="4"/>
  <c r="N338" i="4"/>
  <c r="M352" i="4"/>
  <c r="M353" i="4"/>
  <c r="Q352" i="4"/>
  <c r="Q353" i="4"/>
  <c r="P367" i="4"/>
  <c r="P368" i="4"/>
  <c r="O382" i="4"/>
  <c r="O383" i="4"/>
  <c r="M20" i="4"/>
  <c r="M19" i="4"/>
  <c r="Q20" i="4"/>
  <c r="Q19" i="4"/>
  <c r="N19" i="4"/>
  <c r="N20" i="4"/>
  <c r="L20" i="4"/>
  <c r="L19" i="4"/>
  <c r="O19" i="4"/>
  <c r="O20" i="4"/>
  <c r="P20" i="4"/>
  <c r="P19" i="4"/>
  <c r="L37" i="4"/>
  <c r="L36" i="4"/>
  <c r="L57" i="4"/>
  <c r="L56" i="4"/>
  <c r="N56" i="4"/>
  <c r="N57" i="4"/>
  <c r="O56" i="4"/>
  <c r="O57" i="4"/>
  <c r="P36" i="4"/>
  <c r="P37" i="4"/>
  <c r="P57" i="4"/>
  <c r="P56" i="4"/>
  <c r="N37" i="4"/>
  <c r="N36" i="4"/>
  <c r="O37" i="4"/>
  <c r="O36" i="4"/>
  <c r="M37" i="4"/>
  <c r="M36" i="4"/>
  <c r="Q37" i="4"/>
  <c r="Q36" i="4"/>
  <c r="M57" i="4"/>
  <c r="M56" i="4"/>
  <c r="Q57" i="4"/>
  <c r="Q56" i="4"/>
  <c r="L702" i="14"/>
  <c r="K702" i="14"/>
  <c r="J702" i="14"/>
  <c r="I702" i="14"/>
  <c r="H702" i="14"/>
  <c r="G702" i="14"/>
  <c r="F702" i="14"/>
  <c r="E702" i="14"/>
  <c r="D702" i="14"/>
  <c r="L524" i="14"/>
  <c r="K524" i="14"/>
  <c r="J524" i="14"/>
  <c r="I524" i="14"/>
  <c r="H524" i="14"/>
  <c r="G524" i="14"/>
  <c r="F524" i="14"/>
  <c r="E524" i="14"/>
  <c r="D524" i="14"/>
  <c r="L373" i="14"/>
  <c r="K373" i="14"/>
  <c r="J373" i="14"/>
  <c r="I373" i="14"/>
  <c r="H373" i="14"/>
  <c r="G373" i="14"/>
  <c r="F373" i="14"/>
  <c r="E373" i="14"/>
  <c r="D373" i="14"/>
  <c r="L251" i="14"/>
  <c r="K251" i="14"/>
  <c r="J251" i="14"/>
  <c r="I251" i="14"/>
  <c r="H251" i="14"/>
  <c r="G251" i="14"/>
  <c r="F251" i="14"/>
  <c r="E251" i="14"/>
  <c r="D251" i="14"/>
  <c r="L100" i="14"/>
  <c r="K100" i="14"/>
  <c r="J100" i="14"/>
  <c r="I100" i="14"/>
  <c r="H100" i="14"/>
  <c r="G100" i="14"/>
  <c r="F100" i="14"/>
  <c r="E100" i="14"/>
  <c r="D100" i="14"/>
  <c r="W3" i="3"/>
  <c r="AI3" i="3" s="1"/>
  <c r="AU3" i="3" s="1"/>
  <c r="BG3" i="3" s="1"/>
  <c r="BS3" i="3" s="1"/>
  <c r="V3" i="3"/>
  <c r="AH3" i="3" s="1"/>
  <c r="AT3" i="3" s="1"/>
  <c r="BF3" i="3" s="1"/>
  <c r="BR3" i="3" s="1"/>
  <c r="U3" i="3"/>
  <c r="AG3" i="3" s="1"/>
  <c r="AS3" i="3" s="1"/>
  <c r="BE3" i="3" s="1"/>
  <c r="BQ3" i="3" s="1"/>
  <c r="T3" i="3"/>
  <c r="AF3" i="3" s="1"/>
  <c r="AR3" i="3" s="1"/>
  <c r="BD3" i="3" s="1"/>
  <c r="BP3" i="3" s="1"/>
  <c r="S3" i="3"/>
  <c r="AE3" i="3" s="1"/>
  <c r="AQ3" i="3" s="1"/>
  <c r="BC3" i="3" s="1"/>
  <c r="BO3" i="3" s="1"/>
  <c r="R3" i="3"/>
  <c r="AD3" i="3" s="1"/>
  <c r="AP3" i="3" s="1"/>
  <c r="BB3" i="3" s="1"/>
  <c r="BN3" i="3" s="1"/>
  <c r="Q3" i="3"/>
  <c r="AC3" i="3" s="1"/>
  <c r="AO3" i="3" s="1"/>
  <c r="BA3" i="3" s="1"/>
  <c r="BM3" i="3" s="1"/>
  <c r="P3" i="3"/>
  <c r="AB3" i="3" s="1"/>
  <c r="AN3" i="3" s="1"/>
  <c r="AZ3" i="3" s="1"/>
  <c r="BL3" i="3" s="1"/>
  <c r="O3" i="3"/>
  <c r="AA3" i="3" s="1"/>
  <c r="AM3" i="3" s="1"/>
  <c r="AY3" i="3" s="1"/>
  <c r="BK3" i="3" s="1"/>
  <c r="BO293" i="26" l="1"/>
  <c r="BB293" i="26"/>
  <c r="AO293" i="26"/>
  <c r="AB293" i="26"/>
  <c r="O293" i="26"/>
  <c r="A293" i="26"/>
  <c r="O145" i="26"/>
  <c r="BO295" i="26"/>
  <c r="BB295" i="26"/>
  <c r="AO295" i="26"/>
  <c r="AB295" i="26"/>
  <c r="O295" i="26"/>
  <c r="A295" i="26"/>
  <c r="BO220" i="26"/>
  <c r="BB220" i="26"/>
  <c r="AO220" i="26"/>
  <c r="AB220" i="26"/>
  <c r="O220" i="26"/>
  <c r="A220" i="26"/>
  <c r="BB147" i="26"/>
  <c r="AB147" i="26"/>
  <c r="O147" i="26"/>
  <c r="A147" i="26"/>
  <c r="BB145" i="26" l="1"/>
  <c r="AB145" i="26"/>
  <c r="BI88" i="3" l="1"/>
  <c r="AW88" i="3"/>
  <c r="AK88" i="3"/>
  <c r="Y88" i="3"/>
  <c r="M88" i="3"/>
  <c r="A88" i="3"/>
  <c r="A73" i="26"/>
  <c r="B85" i="1"/>
  <c r="K85" i="1" s="1"/>
  <c r="C123" i="25" l="1"/>
  <c r="A77" i="19"/>
  <c r="A7" i="19"/>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147" i="23" l="1"/>
  <c r="A97" i="23"/>
  <c r="A47" i="23"/>
  <c r="A95" i="14" l="1"/>
  <c r="A94" i="14"/>
  <c r="A92" i="14"/>
  <c r="BI83" i="3"/>
  <c r="AW83" i="3"/>
  <c r="AK83" i="3"/>
  <c r="Y83" i="3"/>
  <c r="M83" i="3"/>
  <c r="A87" i="3"/>
  <c r="M87" i="3" s="1"/>
  <c r="A86" i="3"/>
  <c r="M86" i="3" s="1"/>
  <c r="A85" i="3"/>
  <c r="AK85" i="3" s="1"/>
  <c r="A84" i="3"/>
  <c r="AK84" i="3" s="1"/>
  <c r="A63" i="4"/>
  <c r="BO291" i="26"/>
  <c r="BB291" i="26"/>
  <c r="AO291" i="26"/>
  <c r="AB291" i="26"/>
  <c r="O291" i="26"/>
  <c r="A292" i="26"/>
  <c r="BO292" i="26" s="1"/>
  <c r="BO217" i="26"/>
  <c r="BB217" i="26"/>
  <c r="AO217" i="26"/>
  <c r="AB217" i="26"/>
  <c r="O217" i="26"/>
  <c r="A218" i="26"/>
  <c r="BO144" i="26"/>
  <c r="BB144" i="26"/>
  <c r="AO144" i="26"/>
  <c r="AB144" i="26"/>
  <c r="O144" i="26"/>
  <c r="BO68" i="26"/>
  <c r="BB68" i="26"/>
  <c r="AO68" i="26"/>
  <c r="AB68" i="26"/>
  <c r="O68" i="26"/>
  <c r="A87" i="2"/>
  <c r="J87" i="2" s="1"/>
  <c r="A86" i="2"/>
  <c r="J86" i="2" s="1"/>
  <c r="A85" i="2"/>
  <c r="J85" i="2" s="1"/>
  <c r="A84" i="2"/>
  <c r="A86" i="27"/>
  <c r="A85" i="27"/>
  <c r="A84" i="27"/>
  <c r="A168" i="5"/>
  <c r="A167" i="5"/>
  <c r="A166" i="5"/>
  <c r="A81" i="5"/>
  <c r="A80" i="5"/>
  <c r="A79" i="5"/>
  <c r="B87" i="1"/>
  <c r="K87" i="1" s="1"/>
  <c r="B86" i="1"/>
  <c r="K86" i="1" s="1"/>
  <c r="B84" i="1"/>
  <c r="K84" i="1" s="1"/>
  <c r="C9" i="25"/>
  <c r="A82" i="27"/>
  <c r="A164" i="5"/>
  <c r="D3" i="27"/>
  <c r="E3" i="27" s="1"/>
  <c r="F3" i="27" s="1"/>
  <c r="G3" i="27" s="1"/>
  <c r="H3" i="27" s="1"/>
  <c r="AO218" i="26" l="1"/>
  <c r="AB218" i="26"/>
  <c r="BO218" i="26"/>
  <c r="BB218" i="26"/>
  <c r="BI84" i="3"/>
  <c r="AK87" i="3"/>
  <c r="Y84" i="3"/>
  <c r="AK86" i="3"/>
  <c r="Y85" i="3"/>
  <c r="BI86" i="3"/>
  <c r="BI85" i="3"/>
  <c r="Y86" i="3"/>
  <c r="AW84" i="3"/>
  <c r="BI87" i="3"/>
  <c r="M84" i="3"/>
  <c r="Y87" i="3"/>
  <c r="AW85" i="3"/>
  <c r="M85" i="3"/>
  <c r="AW86" i="3"/>
  <c r="AW87" i="3"/>
  <c r="AB292" i="26"/>
  <c r="BB292" i="26"/>
  <c r="O292" i="26"/>
  <c r="AO292" i="26"/>
  <c r="O218" i="26"/>
  <c r="C79" i="25"/>
  <c r="C78" i="25"/>
  <c r="C77" i="25"/>
  <c r="C76" i="25"/>
  <c r="C75" i="25"/>
  <c r="C74" i="25"/>
  <c r="C72" i="25"/>
  <c r="C71" i="25"/>
  <c r="C70" i="25"/>
  <c r="C69" i="25"/>
  <c r="C68" i="25"/>
  <c r="C67" i="25"/>
  <c r="C65" i="25"/>
  <c r="C64" i="25"/>
  <c r="C63" i="25"/>
  <c r="C62" i="25"/>
  <c r="C61" i="25"/>
  <c r="C60" i="25"/>
  <c r="C58" i="25"/>
  <c r="C57" i="25"/>
  <c r="C56" i="25"/>
  <c r="C55" i="25"/>
  <c r="C54" i="25"/>
  <c r="C53" i="25"/>
  <c r="BO67" i="26"/>
  <c r="BB67" i="26"/>
  <c r="AO67" i="26"/>
  <c r="AB67" i="26"/>
  <c r="O67" i="26"/>
  <c r="A67" i="26"/>
  <c r="Q2" i="26"/>
  <c r="AD2" i="26" s="1"/>
  <c r="AQ2" i="26" s="1"/>
  <c r="BD2" i="26" s="1"/>
  <c r="BQ2" i="26" s="1"/>
  <c r="BO290" i="26"/>
  <c r="BB290" i="26"/>
  <c r="AO290" i="26"/>
  <c r="AB290" i="26"/>
  <c r="O290" i="26"/>
  <c r="A290" i="26"/>
  <c r="Q225" i="26"/>
  <c r="AD225" i="26" s="1"/>
  <c r="AQ225" i="26" s="1"/>
  <c r="BD225" i="26" s="1"/>
  <c r="BQ225" i="26" s="1"/>
  <c r="BO216" i="26"/>
  <c r="BB216" i="26"/>
  <c r="AO216" i="26"/>
  <c r="AB216" i="26"/>
  <c r="O216" i="26"/>
  <c r="A216" i="26"/>
  <c r="Q151" i="26"/>
  <c r="AD151" i="26" s="1"/>
  <c r="AQ151" i="26" s="1"/>
  <c r="BD151" i="26" s="1"/>
  <c r="BQ151" i="26" s="1"/>
  <c r="BO143" i="26"/>
  <c r="BB143" i="26"/>
  <c r="AO143" i="26"/>
  <c r="AB143" i="26"/>
  <c r="O143" i="26"/>
  <c r="A143" i="26"/>
  <c r="Q78" i="26"/>
  <c r="AD78" i="26" s="1"/>
  <c r="AQ78" i="26" s="1"/>
  <c r="BD78" i="26" s="1"/>
  <c r="BQ78" i="26" s="1"/>
  <c r="A90" i="14" l="1"/>
  <c r="A242" i="14"/>
  <c r="A364" i="14"/>
  <c r="A514" i="14"/>
  <c r="A693" i="14"/>
  <c r="A871" i="14"/>
  <c r="BI82" i="3"/>
  <c r="AW82" i="3"/>
  <c r="AK82" i="3"/>
  <c r="Y82" i="3"/>
  <c r="M82" i="3"/>
  <c r="A82" i="3"/>
  <c r="C135" i="25"/>
  <c r="C117" i="25"/>
  <c r="C110" i="25"/>
  <c r="C103" i="25"/>
  <c r="C89" i="25"/>
  <c r="A98" i="14"/>
  <c r="C82" i="25" s="1"/>
  <c r="C33" i="25"/>
  <c r="C32" i="25"/>
  <c r="C31" i="25"/>
  <c r="C30" i="25"/>
  <c r="C29" i="25"/>
  <c r="C28" i="25"/>
  <c r="C11" i="25"/>
  <c r="C7" i="25"/>
  <c r="C6" i="25"/>
  <c r="C4" i="25"/>
  <c r="A6" i="25"/>
  <c r="A7" i="25" s="1"/>
  <c r="A9" i="25" s="1"/>
  <c r="A11" i="25" s="1"/>
  <c r="A70" i="23"/>
  <c r="A71" i="23" s="1"/>
  <c r="A72" i="23" s="1"/>
  <c r="A73" i="23" s="1"/>
  <c r="A74" i="23" s="1"/>
  <c r="A75" i="23" s="1"/>
  <c r="A76" i="23" s="1"/>
  <c r="A77" i="23" s="1"/>
  <c r="A78" i="23" s="1"/>
  <c r="A79" i="23" s="1"/>
  <c r="A80" i="23" s="1"/>
  <c r="A81" i="23" s="1"/>
  <c r="A82" i="23" s="1"/>
  <c r="A83" i="23" s="1"/>
  <c r="A84" i="23" s="1"/>
  <c r="A85" i="23" s="1"/>
  <c r="A86" i="23" s="1"/>
  <c r="A87" i="23" s="1"/>
  <c r="A88" i="23" s="1"/>
  <c r="A120" i="23"/>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77" i="5"/>
  <c r="A20" i="23"/>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C116" i="25" l="1"/>
  <c r="C109" i="25"/>
  <c r="C100" i="25"/>
  <c r="C96" i="25"/>
  <c r="C97" i="25"/>
  <c r="C99" i="25"/>
  <c r="C95" i="25"/>
  <c r="C98" i="25"/>
  <c r="A89" i="23"/>
  <c r="A90" i="23" s="1"/>
  <c r="A91" i="23" s="1"/>
  <c r="A92" i="23" s="1"/>
  <c r="A93" i="23" s="1"/>
  <c r="A94" i="23" s="1"/>
  <c r="A76" i="6"/>
  <c r="A6" i="6"/>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C107" i="25"/>
  <c r="C93" i="25"/>
  <c r="A700" i="14"/>
  <c r="C86" i="25" s="1"/>
  <c r="C111" i="25"/>
  <c r="C118" i="25"/>
  <c r="C90" i="25"/>
  <c r="A249" i="14"/>
  <c r="C83" i="25" s="1"/>
  <c r="C104" i="25"/>
  <c r="C105" i="25"/>
  <c r="C102" i="25"/>
  <c r="A384" i="4"/>
  <c r="A285" i="4"/>
  <c r="D85" i="5"/>
  <c r="E85" i="5" s="1"/>
  <c r="F85" i="5" s="1"/>
  <c r="G85" i="5" s="1"/>
  <c r="H85" i="5" s="1"/>
  <c r="D3" i="5"/>
  <c r="E3" i="5" s="1"/>
  <c r="F3" i="5" s="1"/>
  <c r="G3" i="5" s="1"/>
  <c r="H3" i="5" s="1"/>
  <c r="A12" i="25" l="1"/>
  <c r="C121" i="25"/>
  <c r="C114" i="25"/>
  <c r="C112" i="25"/>
  <c r="C113" i="25"/>
  <c r="C119" i="25"/>
  <c r="C120" i="25"/>
  <c r="C88" i="25"/>
  <c r="C91" i="25"/>
  <c r="C92" i="25"/>
  <c r="A3" i="14"/>
  <c r="C81" i="25" s="1"/>
  <c r="A371" i="14"/>
  <c r="C84" i="25" s="1"/>
  <c r="C85" i="25"/>
  <c r="C106" i="25"/>
  <c r="A13" i="25" l="1"/>
  <c r="A14" i="25" s="1"/>
  <c r="A16" i="25" s="1"/>
  <c r="A17" i="25" s="1"/>
  <c r="A18" i="25" s="1"/>
  <c r="A19" i="25" s="1"/>
  <c r="A20" i="25" s="1"/>
  <c r="E293" i="4"/>
  <c r="F293" i="4" s="1"/>
  <c r="G293" i="4" s="1"/>
  <c r="H293" i="4" s="1"/>
  <c r="E209" i="4"/>
  <c r="F209" i="4" s="1"/>
  <c r="G209" i="4" s="1"/>
  <c r="H209" i="4" s="1"/>
  <c r="E140" i="4"/>
  <c r="F140" i="4" s="1"/>
  <c r="G140" i="4" s="1"/>
  <c r="H140" i="4" s="1"/>
  <c r="E70" i="4"/>
  <c r="F70" i="4" s="1"/>
  <c r="G70" i="4" s="1"/>
  <c r="H70" i="4" s="1"/>
  <c r="C20" i="25"/>
  <c r="C19" i="25"/>
  <c r="C18" i="25"/>
  <c r="C17" i="25"/>
  <c r="C16" i="25"/>
  <c r="A22" i="25" l="1"/>
  <c r="A23" i="25" s="1"/>
  <c r="A24" i="25" s="1"/>
  <c r="A25" i="25" s="1"/>
  <c r="A26" i="25" s="1"/>
  <c r="A28" i="25" s="1"/>
  <c r="A29" i="25" s="1"/>
  <c r="A30" i="25" s="1"/>
  <c r="A31" i="25" s="1"/>
  <c r="A32" i="25" s="1"/>
  <c r="A33" i="25" s="1"/>
  <c r="A35" i="25" s="1"/>
  <c r="A36" i="25" s="1"/>
  <c r="A37" i="25" s="1"/>
  <c r="A38" i="25" s="1"/>
  <c r="A39" i="25" s="1"/>
  <c r="A40" i="25" s="1"/>
  <c r="A42" i="25" s="1"/>
  <c r="A43" i="25" s="1"/>
  <c r="A44" i="25" s="1"/>
  <c r="A45" i="25" s="1"/>
  <c r="A46" i="25" s="1"/>
  <c r="A47" i="25" s="1"/>
  <c r="A48" i="25" s="1"/>
  <c r="A49" i="25" s="1"/>
  <c r="A50" i="25" s="1"/>
  <c r="A51" i="25" s="1"/>
  <c r="A53" i="25" s="1"/>
  <c r="A54" i="25" s="1"/>
  <c r="A55" i="25" s="1"/>
  <c r="A56" i="25" s="1"/>
  <c r="A57" i="25" s="1"/>
  <c r="A58" i="25" s="1"/>
  <c r="A60" i="25" s="1"/>
  <c r="A61" i="25" s="1"/>
  <c r="A62" i="25" s="1"/>
  <c r="A63" i="25" s="1"/>
  <c r="A64" i="25" s="1"/>
  <c r="A65" i="25" s="1"/>
  <c r="A67" i="25" s="1"/>
  <c r="A68" i="25" s="1"/>
  <c r="A69" i="25" s="1"/>
  <c r="A70" i="25" s="1"/>
  <c r="A71" i="25" s="1"/>
  <c r="A72" i="25" s="1"/>
  <c r="A74" i="25" s="1"/>
  <c r="A75" i="25" s="1"/>
  <c r="A76" i="25" s="1"/>
  <c r="A77" i="25" s="1"/>
  <c r="A78" i="25" s="1"/>
  <c r="A79" i="25" s="1"/>
  <c r="A81" i="25" s="1"/>
  <c r="A82" i="25" s="1"/>
  <c r="A83" i="25" s="1"/>
  <c r="A84" i="25" s="1"/>
  <c r="A85" i="25" s="1"/>
  <c r="A86" i="25" s="1"/>
  <c r="A88" i="25" s="1"/>
  <c r="A89" i="25" s="1"/>
  <c r="A90" i="25" s="1"/>
  <c r="A91" i="25" s="1"/>
  <c r="A92" i="25" s="1"/>
  <c r="A93" i="25" s="1"/>
  <c r="A95" i="25" s="1"/>
  <c r="A96" i="25" s="1"/>
  <c r="A97" i="25" s="1"/>
  <c r="A98" i="25" s="1"/>
  <c r="A99" i="25" s="1"/>
  <c r="A100" i="25" s="1"/>
  <c r="A102" i="25" s="1"/>
  <c r="A103" i="25" s="1"/>
  <c r="A104" i="25" s="1"/>
  <c r="A105" i="25" s="1"/>
  <c r="A106" i="25" s="1"/>
  <c r="A107" i="25" s="1"/>
  <c r="A109" i="25" s="1"/>
  <c r="A110" i="25" s="1"/>
  <c r="A111" i="25" s="1"/>
  <c r="A112" i="25" s="1"/>
  <c r="A113" i="25" s="1"/>
  <c r="A114" i="25" s="1"/>
  <c r="A116" i="25" s="1"/>
  <c r="A117" i="25" s="1"/>
  <c r="A118" i="25" s="1"/>
  <c r="A119" i="25" s="1"/>
  <c r="A120" i="25" s="1"/>
  <c r="A121" i="25" s="1"/>
  <c r="A123" i="25" s="1"/>
  <c r="A125" i="25" s="1"/>
  <c r="E5" i="4"/>
  <c r="F5" i="4" s="1"/>
  <c r="G5" i="4" s="1"/>
  <c r="H5" i="4" s="1"/>
  <c r="A126" i="25" l="1"/>
  <c r="A128" i="25" s="1"/>
  <c r="A131" i="25" s="1"/>
  <c r="A132" i="25" s="1"/>
  <c r="A133" i="25" s="1"/>
  <c r="A135" i="25" s="1"/>
  <c r="O2" i="3"/>
  <c r="AA2" i="3" s="1"/>
  <c r="AM2" i="3" s="1"/>
  <c r="AY2" i="3" s="1"/>
  <c r="BK2" i="3" s="1"/>
  <c r="D3" i="2"/>
  <c r="E3" i="2" s="1"/>
  <c r="F3" i="2" s="1"/>
  <c r="G3" i="2" s="1"/>
  <c r="H3" i="2" s="1"/>
  <c r="A136" i="25" l="1"/>
  <c r="A137" i="25" s="1"/>
  <c r="A138" i="25" s="1"/>
  <c r="A140" i="25" s="1"/>
  <c r="D3" i="1"/>
  <c r="E3" i="1" s="1"/>
  <c r="F3" i="1" s="1"/>
  <c r="G3" i="1" s="1"/>
  <c r="H3" i="1" s="1"/>
  <c r="AO294" i="26" l="1"/>
  <c r="O294" i="26"/>
  <c r="AB294" i="26"/>
  <c r="BO294" i="26"/>
  <c r="BB294" i="26"/>
  <c r="BB219" i="26"/>
  <c r="O219" i="26"/>
  <c r="BO219" i="26"/>
  <c r="AO219" i="26"/>
  <c r="AB219" i="26"/>
  <c r="O146" i="26" l="1"/>
  <c r="BB146" i="26"/>
  <c r="AB146" i="26"/>
  <c r="N36" i="32" l="1"/>
  <c r="C25" i="6" s="1"/>
  <c r="X26" i="19"/>
  <c r="Z26" i="19" s="1"/>
  <c r="N37" i="32" l="1"/>
  <c r="C26" i="6" s="1"/>
  <c r="X27" i="19"/>
  <c r="Z27" i="19" s="1"/>
  <c r="X28" i="19" l="1"/>
  <c r="Z28" i="19" s="1"/>
  <c r="N38" i="32"/>
  <c r="C27" i="6" s="1"/>
  <c r="N39" i="32" l="1"/>
  <c r="C28" i="6" s="1"/>
  <c r="X29" i="19"/>
  <c r="Z29" i="19" s="1"/>
  <c r="N40" i="32" l="1"/>
  <c r="C29" i="6" s="1"/>
  <c r="X30" i="19"/>
  <c r="Z30" i="19" s="1"/>
  <c r="N41" i="32" l="1"/>
  <c r="C30" i="6" s="1"/>
  <c r="X31" i="19"/>
  <c r="Z31" i="19" s="1"/>
  <c r="X32" i="19" l="1"/>
  <c r="Z32" i="19" s="1"/>
  <c r="N42" i="32"/>
  <c r="C31" i="6" s="1"/>
  <c r="X33" i="19" l="1"/>
  <c r="Z33" i="19" s="1"/>
  <c r="N43" i="32"/>
  <c r="C32" i="6" s="1"/>
  <c r="X34" i="19" l="1"/>
  <c r="Z34" i="19" s="1"/>
  <c r="N44" i="32"/>
  <c r="C33" i="6" s="1"/>
  <c r="X35" i="19" l="1"/>
  <c r="Z35" i="19" s="1"/>
  <c r="N45" i="32"/>
  <c r="C34" i="6" s="1"/>
  <c r="N46" i="32" l="1"/>
  <c r="C35" i="6" s="1"/>
  <c r="X36" i="19"/>
  <c r="Z36" i="19" s="1"/>
  <c r="N47" i="32" l="1"/>
  <c r="C36" i="6" s="1"/>
  <c r="X37" i="19"/>
  <c r="Z37" i="19" s="1"/>
  <c r="N48" i="32" l="1"/>
  <c r="C37" i="6" s="1"/>
  <c r="X38" i="19"/>
  <c r="Z38" i="19" s="1"/>
  <c r="X39" i="19" l="1"/>
  <c r="Z39" i="19" s="1"/>
  <c r="N49" i="32"/>
  <c r="C38" i="6" s="1"/>
  <c r="N50" i="32" l="1"/>
  <c r="C39" i="6" s="1"/>
  <c r="X40" i="19"/>
  <c r="Z40" i="19" s="1"/>
  <c r="N51" i="32" l="1"/>
  <c r="C40" i="6" s="1"/>
  <c r="X41" i="19"/>
  <c r="Z41" i="19" s="1"/>
  <c r="N52" i="32" l="1"/>
  <c r="C41" i="6" s="1"/>
  <c r="X42" i="19"/>
  <c r="Z42" i="19" s="1"/>
  <c r="X43" i="19" l="1"/>
  <c r="Z43" i="19" s="1"/>
  <c r="N53" i="32"/>
  <c r="C42" i="6" s="1"/>
  <c r="X44" i="19" l="1"/>
  <c r="Z44" i="19" s="1"/>
  <c r="N54" i="32"/>
  <c r="C43" i="6" s="1"/>
  <c r="X45" i="19" l="1"/>
  <c r="Z45" i="19" s="1"/>
  <c r="N55" i="32"/>
  <c r="C44" i="6" s="1"/>
  <c r="X46" i="19" l="1"/>
  <c r="Z46" i="19" s="1"/>
  <c r="N56" i="32"/>
  <c r="C45" i="6" s="1"/>
  <c r="X47" i="19" l="1"/>
  <c r="Z47" i="19" s="1"/>
  <c r="N57" i="32"/>
  <c r="C46" i="6" s="1"/>
  <c r="N58" i="32" l="1"/>
  <c r="C47" i="6" s="1"/>
  <c r="X48" i="19"/>
  <c r="Z48" i="19" s="1"/>
  <c r="X49" i="19" l="1"/>
  <c r="Z49" i="19" s="1"/>
  <c r="N59" i="32"/>
  <c r="C48" i="6" s="1"/>
  <c r="X50" i="19" l="1"/>
  <c r="Z50" i="19" s="1"/>
  <c r="N60" i="32"/>
  <c r="C49" i="6" s="1"/>
  <c r="X51" i="19" l="1"/>
  <c r="Z51" i="19" s="1"/>
  <c r="N61" i="32"/>
  <c r="C50" i="6" s="1"/>
  <c r="X52" i="19" l="1"/>
  <c r="Z52" i="19" s="1"/>
  <c r="N62" i="32"/>
  <c r="C51" i="6" s="1"/>
  <c r="X53" i="19" l="1"/>
  <c r="Z53" i="19" s="1"/>
  <c r="N63" i="32"/>
  <c r="C52" i="6" s="1"/>
  <c r="X54" i="19" l="1"/>
  <c r="Z54" i="19" s="1"/>
  <c r="N64" i="32"/>
  <c r="C53" i="6" s="1"/>
  <c r="N65" i="32" l="1"/>
  <c r="C54" i="6" s="1"/>
  <c r="X55" i="19"/>
  <c r="Z55" i="19" s="1"/>
  <c r="X56" i="19" l="1"/>
  <c r="Z56" i="19" s="1"/>
  <c r="N66" i="32"/>
  <c r="C55" i="6" s="1"/>
  <c r="X57" i="19" l="1"/>
  <c r="Z57" i="19" s="1"/>
  <c r="N67" i="32"/>
  <c r="C56" i="6" s="1"/>
  <c r="X58" i="19" l="1"/>
  <c r="Z58" i="19" s="1"/>
  <c r="N68" i="32"/>
  <c r="C57" i="6" s="1"/>
  <c r="X59" i="19" l="1"/>
  <c r="Z59" i="19" s="1"/>
  <c r="N69" i="32"/>
  <c r="C58" i="6" s="1"/>
  <c r="X60" i="19" l="1"/>
  <c r="Z60" i="19" s="1"/>
  <c r="N70" i="32"/>
  <c r="C59" i="6" s="1"/>
  <c r="N71" i="32" l="1"/>
  <c r="C60" i="6" s="1"/>
  <c r="X61" i="19"/>
  <c r="Z61" i="19" s="1"/>
  <c r="X62" i="19" l="1"/>
  <c r="Z62" i="19" s="1"/>
  <c r="N72" i="32"/>
  <c r="C61" i="6" s="1"/>
  <c r="N73" i="32" l="1"/>
  <c r="C62" i="6" s="1"/>
  <c r="X63" i="19"/>
  <c r="Z63" i="19" s="1"/>
  <c r="X64" i="19" l="1"/>
  <c r="Z64" i="19" s="1"/>
  <c r="N74" i="32"/>
  <c r="C63" i="6" s="1"/>
  <c r="X65" i="19" l="1"/>
  <c r="Z65" i="19" s="1"/>
  <c r="N75" i="32"/>
  <c r="C64" i="6" s="1"/>
  <c r="N76" i="32" l="1"/>
  <c r="C65" i="6" s="1"/>
  <c r="X66" i="19"/>
  <c r="Z66" i="19" s="1"/>
  <c r="X67" i="19" l="1"/>
  <c r="Z67" i="19" s="1"/>
  <c r="N77" i="32"/>
  <c r="C66" i="6" s="1"/>
  <c r="X68" i="19" l="1"/>
  <c r="Z68" i="19" s="1"/>
  <c r="N78" i="32"/>
  <c r="C67" i="6" s="1"/>
  <c r="N79" i="32" l="1"/>
  <c r="C68" i="6" s="1"/>
  <c r="X69" i="19"/>
  <c r="Z69" i="19" s="1"/>
  <c r="X70" i="19" l="1"/>
  <c r="Z70" i="19" s="1"/>
  <c r="N80" i="32"/>
  <c r="C69" i="6" s="1"/>
  <c r="X71" i="19" l="1"/>
  <c r="Z71" i="19" s="1"/>
  <c r="N81" i="32"/>
  <c r="C70" i="6" s="1"/>
  <c r="X72" i="19" l="1"/>
  <c r="Z72" i="19" s="1"/>
  <c r="N82" i="32"/>
  <c r="C71" i="6" s="1"/>
  <c r="X73" i="19" l="1"/>
  <c r="Z73" i="19" s="1"/>
  <c r="N83" i="32"/>
  <c r="C72" i="6" s="1"/>
  <c r="X74" i="19" l="1"/>
  <c r="Z74" i="19" s="1"/>
  <c r="N84" i="32"/>
  <c r="C73" i="6" s="1"/>
  <c r="X75" i="19" l="1"/>
  <c r="Z75" i="19" s="1"/>
  <c r="N85" i="32"/>
  <c r="C74" i="6" s="1"/>
  <c r="N86" i="32" l="1"/>
  <c r="C75" i="6" s="1"/>
  <c r="X76" i="19"/>
  <c r="Z76" i="19" s="1"/>
  <c r="N88" i="32" l="1"/>
  <c r="N87" i="32"/>
  <c r="I16" i="32"/>
  <c r="J16" i="32" s="1"/>
  <c r="O16" i="32" l="1"/>
  <c r="B5" i="6"/>
  <c r="C17" i="32"/>
  <c r="D5" i="6"/>
  <c r="R16" i="32"/>
  <c r="I17" i="32"/>
  <c r="J17" i="32" s="1"/>
  <c r="D17" i="32"/>
  <c r="R17" i="32" l="1"/>
  <c r="B6" i="6"/>
  <c r="O17" i="32"/>
  <c r="D6" i="6" s="1"/>
  <c r="C18" i="32"/>
  <c r="D18" i="32" l="1"/>
  <c r="I18" i="32"/>
  <c r="J18" i="32" s="1"/>
  <c r="R18" i="32" l="1"/>
  <c r="B7" i="6"/>
  <c r="O18" i="32"/>
  <c r="D7" i="6" s="1"/>
  <c r="C19" i="32" l="1"/>
  <c r="I19" i="32" l="1"/>
  <c r="J19" i="32" s="1"/>
  <c r="D19" i="32"/>
  <c r="R19" i="32" l="1"/>
  <c r="B8" i="6"/>
  <c r="O19" i="32"/>
  <c r="D8" i="6" s="1"/>
  <c r="C20" i="32" l="1"/>
  <c r="D20" i="32" l="1"/>
  <c r="I20" i="32"/>
  <c r="J20" i="32" s="1"/>
  <c r="R20" i="32" l="1"/>
  <c r="B9" i="6"/>
  <c r="O20" i="32"/>
  <c r="D9" i="6" s="1"/>
  <c r="C21" i="32" l="1"/>
  <c r="D21" i="32" l="1"/>
  <c r="I21" i="32"/>
  <c r="J21" i="32" s="1"/>
  <c r="R21" i="32" l="1"/>
  <c r="B10" i="6"/>
  <c r="O21" i="32"/>
  <c r="D10" i="6" s="1"/>
  <c r="C22" i="32" l="1"/>
  <c r="D22" i="32" l="1"/>
  <c r="I22" i="32"/>
  <c r="J22" i="32" s="1"/>
  <c r="R22" i="32" l="1"/>
  <c r="B11" i="6"/>
  <c r="O22" i="32"/>
  <c r="D11" i="6" s="1"/>
  <c r="C23" i="32" l="1"/>
  <c r="I23" i="32" l="1"/>
  <c r="J23" i="32" s="1"/>
  <c r="D23" i="32"/>
  <c r="R23" i="32" l="1"/>
  <c r="B12" i="6"/>
  <c r="O23" i="32"/>
  <c r="D12" i="6" s="1"/>
  <c r="C24" i="32" l="1"/>
  <c r="I24" i="32"/>
  <c r="J24" i="32" s="1"/>
  <c r="D24" i="32"/>
  <c r="R24" i="32" l="1"/>
  <c r="B13" i="6"/>
  <c r="O24" i="32"/>
  <c r="D13" i="6" s="1"/>
  <c r="C25" i="32" l="1"/>
  <c r="D25" i="32"/>
  <c r="I25" i="32"/>
  <c r="J25" i="32" s="1"/>
  <c r="R25" i="32" l="1"/>
  <c r="B14" i="6"/>
  <c r="O25" i="32"/>
  <c r="D14" i="6" s="1"/>
  <c r="C26" i="32" l="1"/>
  <c r="I26" i="32" l="1"/>
  <c r="J26" i="32" s="1"/>
  <c r="D26" i="32"/>
  <c r="O26" i="32"/>
  <c r="D15" i="6" s="1"/>
  <c r="R26" i="32" l="1"/>
  <c r="B15" i="6"/>
  <c r="C27" i="32"/>
  <c r="D27" i="32" l="1"/>
  <c r="I27" i="32"/>
  <c r="J27" i="32" s="1"/>
  <c r="R27" i="32" l="1"/>
  <c r="B16" i="6"/>
  <c r="O27" i="32"/>
  <c r="D16" i="6" s="1"/>
  <c r="C28" i="32" l="1"/>
  <c r="D28" i="32" l="1"/>
  <c r="I28" i="32"/>
  <c r="J28" i="32" s="1"/>
  <c r="R28" i="32" l="1"/>
  <c r="B17" i="6"/>
  <c r="O28" i="32"/>
  <c r="D17" i="6" s="1"/>
  <c r="C29" i="32" l="1"/>
  <c r="I29" i="32" l="1"/>
  <c r="J29" i="32" s="1"/>
  <c r="D29" i="32"/>
  <c r="R29" i="32" l="1"/>
  <c r="B18" i="6"/>
  <c r="O29" i="32"/>
  <c r="D18" i="6" s="1"/>
  <c r="C30" i="32" l="1"/>
  <c r="I30" i="32" l="1"/>
  <c r="J30" i="32" s="1"/>
  <c r="O30" i="32"/>
  <c r="D19" i="6" s="1"/>
  <c r="D30" i="32"/>
  <c r="R30" i="32" l="1"/>
  <c r="B19" i="6"/>
  <c r="C31" i="32"/>
  <c r="D31" i="32" l="1"/>
  <c r="I31" i="32"/>
  <c r="J31" i="32" s="1"/>
  <c r="R31" i="32" l="1"/>
  <c r="B20" i="6"/>
  <c r="O31" i="32"/>
  <c r="D20" i="6" s="1"/>
  <c r="C32" i="32" l="1"/>
  <c r="D32" i="32" l="1"/>
  <c r="I32" i="32"/>
  <c r="J32" i="32" s="1"/>
  <c r="R32" i="32" l="1"/>
  <c r="B21" i="6"/>
  <c r="O32" i="32"/>
  <c r="D21" i="6" s="1"/>
  <c r="C33" i="32" l="1"/>
  <c r="D33" i="32" l="1"/>
  <c r="I33" i="32"/>
  <c r="J33" i="32" s="1"/>
  <c r="R33" i="32" l="1"/>
  <c r="B22" i="6"/>
  <c r="O33" i="32"/>
  <c r="D22" i="6" s="1"/>
  <c r="C34" i="32" l="1"/>
  <c r="D34" i="32"/>
  <c r="I34" i="32"/>
  <c r="J34" i="32" s="1"/>
  <c r="R34" i="32" l="1"/>
  <c r="B23" i="6"/>
  <c r="O34" i="32"/>
  <c r="D23" i="6" s="1"/>
  <c r="C35" i="32" l="1"/>
  <c r="D35" i="32"/>
  <c r="I35" i="32"/>
  <c r="J35" i="32" s="1"/>
  <c r="R35" i="32" l="1"/>
  <c r="B24" i="6"/>
  <c r="O35" i="32"/>
  <c r="D24" i="6" s="1"/>
  <c r="C36" i="32" l="1"/>
  <c r="I36" i="32" l="1"/>
  <c r="J36" i="32" s="1"/>
  <c r="D36" i="32"/>
  <c r="R36" i="32" l="1"/>
  <c r="B25" i="6"/>
  <c r="O36" i="32"/>
  <c r="D25" i="6" s="1"/>
  <c r="C37" i="32" l="1"/>
  <c r="I37" i="32"/>
  <c r="J37" i="32" s="1"/>
  <c r="D37" i="32"/>
  <c r="R37" i="32" l="1"/>
  <c r="B26" i="6"/>
  <c r="O37" i="32"/>
  <c r="D26" i="6" s="1"/>
  <c r="C38" i="32" l="1"/>
  <c r="D38" i="32" l="1"/>
  <c r="I38" i="32"/>
  <c r="J38" i="32" s="1"/>
  <c r="R38" i="32" l="1"/>
  <c r="B27" i="6"/>
  <c r="O38" i="32"/>
  <c r="D27" i="6" s="1"/>
  <c r="C39" i="32" l="1"/>
  <c r="I39" i="32" l="1"/>
  <c r="J39" i="32" s="1"/>
  <c r="D39" i="32"/>
  <c r="R39" i="32" l="1"/>
  <c r="B28" i="6"/>
  <c r="O39" i="32"/>
  <c r="D28" i="6" s="1"/>
  <c r="C40" i="32" l="1"/>
  <c r="D40" i="32" l="1"/>
  <c r="I40" i="32"/>
  <c r="J40" i="32" s="1"/>
  <c r="R40" i="32" l="1"/>
  <c r="B29" i="6"/>
  <c r="O40" i="32"/>
  <c r="D29" i="6" s="1"/>
  <c r="C41" i="32" l="1"/>
  <c r="I41" i="32" l="1"/>
  <c r="J41" i="32" s="1"/>
  <c r="D41" i="32"/>
  <c r="R41" i="32" l="1"/>
  <c r="B30" i="6"/>
  <c r="O41" i="32"/>
  <c r="D30" i="6" s="1"/>
  <c r="C42" i="32" l="1"/>
  <c r="D42" i="32" s="1"/>
  <c r="I42" i="32" l="1"/>
  <c r="J42" i="32" s="1"/>
  <c r="R42" i="32" l="1"/>
  <c r="B31" i="6"/>
  <c r="O42" i="32"/>
  <c r="D31" i="6" l="1"/>
  <c r="C43" i="32"/>
  <c r="D43" i="32" l="1"/>
  <c r="I43" i="32"/>
  <c r="J43" i="32" s="1"/>
  <c r="R43" i="32" l="1"/>
  <c r="B32" i="6"/>
  <c r="O43" i="32"/>
  <c r="D32" i="6" l="1"/>
  <c r="C44" i="32"/>
  <c r="I44" i="32" l="1"/>
  <c r="J44" i="32" s="1"/>
  <c r="D44" i="32"/>
  <c r="R44" i="32" l="1"/>
  <c r="B33" i="6"/>
  <c r="O44" i="32"/>
  <c r="D33" i="6" l="1"/>
  <c r="C45" i="32"/>
  <c r="D45" i="32" l="1"/>
  <c r="I45" i="32"/>
  <c r="J45" i="32" s="1"/>
  <c r="R45" i="32" l="1"/>
  <c r="B34" i="6"/>
  <c r="O45" i="32"/>
  <c r="D34" i="6" l="1"/>
  <c r="C46" i="32"/>
  <c r="I46" i="32" l="1"/>
  <c r="J46" i="32" s="1"/>
  <c r="D46" i="32"/>
  <c r="O46" i="32"/>
  <c r="R46" i="32" l="1"/>
  <c r="B35" i="6"/>
  <c r="D35" i="6"/>
  <c r="C47" i="32"/>
  <c r="D47" i="32" l="1"/>
  <c r="I47" i="32"/>
  <c r="J47" i="32" s="1"/>
  <c r="R47" i="32" l="1"/>
  <c r="B36" i="6"/>
  <c r="O47" i="32"/>
  <c r="D36" i="6" l="1"/>
  <c r="C48" i="32"/>
  <c r="D48" i="32" l="1"/>
  <c r="I48" i="32"/>
  <c r="J48" i="32" s="1"/>
  <c r="R48" i="32" l="1"/>
  <c r="B37" i="6"/>
  <c r="O48" i="32"/>
  <c r="D37" i="6" l="1"/>
  <c r="C49" i="32"/>
  <c r="I49" i="32" l="1"/>
  <c r="J49" i="32" s="1"/>
  <c r="D49" i="32"/>
  <c r="R49" i="32" l="1"/>
  <c r="B38" i="6"/>
  <c r="O49" i="32"/>
  <c r="D38" i="6" l="1"/>
  <c r="C50" i="32"/>
  <c r="D50" i="32" l="1"/>
  <c r="I50" i="32"/>
  <c r="J50" i="32" s="1"/>
  <c r="R50" i="32" l="1"/>
  <c r="B39" i="6"/>
  <c r="O50" i="32"/>
  <c r="D39" i="6" s="1"/>
  <c r="C51" i="32" l="1"/>
  <c r="D51" i="32"/>
  <c r="I51" i="32"/>
  <c r="J51" i="32" s="1"/>
  <c r="R51" i="32" l="1"/>
  <c r="B40" i="6"/>
  <c r="O51" i="32"/>
  <c r="D40" i="6" s="1"/>
  <c r="C52" i="32"/>
  <c r="D52" i="32" l="1"/>
  <c r="I52" i="32"/>
  <c r="J52" i="32" s="1"/>
  <c r="R52" i="32" l="1"/>
  <c r="B41" i="6"/>
  <c r="O52" i="32"/>
  <c r="D41" i="6" s="1"/>
  <c r="C53" i="32"/>
  <c r="I53" i="32" l="1"/>
  <c r="J53" i="32" s="1"/>
  <c r="B42" i="6" s="1"/>
  <c r="D53" i="32"/>
  <c r="R53" i="32" l="1"/>
  <c r="O53" i="32"/>
  <c r="D42" i="6" l="1"/>
  <c r="C54" i="32"/>
  <c r="D54" i="32" l="1"/>
  <c r="I54" i="32"/>
  <c r="J54" i="32" s="1"/>
  <c r="R54" i="32" l="1"/>
  <c r="B43" i="6"/>
  <c r="O54" i="32"/>
  <c r="D43" i="6" l="1"/>
  <c r="C55" i="32"/>
  <c r="I55" i="32" l="1"/>
  <c r="J55" i="32" s="1"/>
  <c r="D55" i="32"/>
  <c r="R55" i="32" l="1"/>
  <c r="B44" i="6"/>
  <c r="O55" i="32"/>
  <c r="D44" i="6" l="1"/>
  <c r="C56" i="32"/>
  <c r="D56" i="32" l="1"/>
  <c r="I56" i="32"/>
  <c r="J56" i="32" s="1"/>
  <c r="R56" i="32" l="1"/>
  <c r="B45" i="6"/>
  <c r="O56" i="32"/>
  <c r="D45" i="6" l="1"/>
  <c r="C57" i="32"/>
  <c r="D57" i="32" l="1"/>
  <c r="I57" i="32"/>
  <c r="J57" i="32" s="1"/>
  <c r="R57" i="32" l="1"/>
  <c r="B46" i="6"/>
  <c r="O57" i="32"/>
  <c r="D46" i="6" l="1"/>
  <c r="C58" i="32"/>
  <c r="I58" i="32" l="1"/>
  <c r="J58" i="32" s="1"/>
  <c r="D58" i="32"/>
  <c r="R58" i="32" l="1"/>
  <c r="B47" i="6"/>
  <c r="O58" i="32"/>
  <c r="D47" i="6" l="1"/>
  <c r="C59" i="32"/>
  <c r="I59" i="32" l="1"/>
  <c r="J59" i="32" s="1"/>
  <c r="D59" i="32"/>
  <c r="R59" i="32" l="1"/>
  <c r="B48" i="6"/>
  <c r="O59" i="32"/>
  <c r="D48" i="6" l="1"/>
  <c r="C60" i="32"/>
  <c r="I60" i="32" l="1"/>
  <c r="J60" i="32" s="1"/>
  <c r="D60" i="32"/>
  <c r="R60" i="32" l="1"/>
  <c r="B49" i="6"/>
  <c r="O60" i="32"/>
  <c r="D49" i="6" l="1"/>
  <c r="C61" i="32"/>
  <c r="D61" i="32" l="1"/>
  <c r="I61" i="32"/>
  <c r="J61" i="32" s="1"/>
  <c r="R61" i="32" l="1"/>
  <c r="B50" i="6"/>
  <c r="O61" i="32"/>
  <c r="D50" i="6" l="1"/>
  <c r="C62" i="32"/>
  <c r="I62" i="32" l="1"/>
  <c r="J62" i="32" s="1"/>
  <c r="D62" i="32"/>
  <c r="O62" i="32"/>
  <c r="R62" i="32" l="1"/>
  <c r="B51" i="6"/>
  <c r="D51" i="6"/>
  <c r="C63" i="32"/>
  <c r="I63" i="32" l="1"/>
  <c r="J63" i="32" s="1"/>
  <c r="D63" i="32"/>
  <c r="O63" i="32"/>
  <c r="R63" i="32" l="1"/>
  <c r="B52" i="6"/>
  <c r="D52" i="6"/>
  <c r="C64" i="32"/>
  <c r="I64" i="32" l="1"/>
  <c r="J64" i="32" s="1"/>
  <c r="D64" i="32"/>
  <c r="O64" i="32"/>
  <c r="R64" i="32" l="1"/>
  <c r="B53" i="6"/>
  <c r="D53" i="6"/>
  <c r="C65" i="32"/>
  <c r="I65" i="32" l="1"/>
  <c r="J65" i="32" s="1"/>
  <c r="D65" i="32"/>
  <c r="O65" i="32"/>
  <c r="R65" i="32" l="1"/>
  <c r="B54" i="6"/>
  <c r="C66" i="32"/>
  <c r="D54" i="6"/>
  <c r="D66" i="32" l="1"/>
  <c r="I66" i="32"/>
  <c r="J66" i="32" s="1"/>
  <c r="R66" i="32" l="1"/>
  <c r="B55" i="6"/>
  <c r="O66" i="32"/>
  <c r="D55" i="6" s="1"/>
  <c r="C67" i="32" l="1"/>
  <c r="D67" i="32"/>
  <c r="I67" i="32"/>
  <c r="J67" i="32" s="1"/>
  <c r="R67" i="32" l="1"/>
  <c r="B56" i="6"/>
  <c r="O67" i="32"/>
  <c r="D56" i="6" l="1"/>
  <c r="C68" i="32"/>
  <c r="D68" i="32" l="1"/>
  <c r="I68" i="32"/>
  <c r="J68" i="32" s="1"/>
  <c r="R68" i="32" l="1"/>
  <c r="B57" i="6"/>
  <c r="O68" i="32"/>
  <c r="D57" i="6" l="1"/>
  <c r="C69" i="32"/>
  <c r="I69" i="32" l="1"/>
  <c r="J69" i="32" s="1"/>
  <c r="D69" i="32"/>
  <c r="O69" i="32"/>
  <c r="R69" i="32" l="1"/>
  <c r="B58" i="6"/>
  <c r="D58" i="6"/>
  <c r="C70" i="32"/>
  <c r="I70" i="32" l="1"/>
  <c r="J70" i="32" s="1"/>
  <c r="B59" i="6" s="1"/>
  <c r="D70" i="32"/>
  <c r="R70" i="32" l="1"/>
  <c r="O70" i="32"/>
  <c r="D59" i="6" l="1"/>
  <c r="C71" i="32"/>
  <c r="I71" i="32" l="1"/>
  <c r="J71" i="32" s="1"/>
  <c r="D71" i="32"/>
  <c r="O71" i="32"/>
  <c r="R71" i="32" l="1"/>
  <c r="B60" i="6"/>
  <c r="D60" i="6"/>
  <c r="C72" i="32"/>
  <c r="I72" i="32" l="1"/>
  <c r="J72" i="32" s="1"/>
  <c r="D72" i="32"/>
  <c r="R72" i="32" l="1"/>
  <c r="B61" i="6"/>
  <c r="O72" i="32"/>
  <c r="D61" i="6"/>
  <c r="C73" i="32"/>
  <c r="I73" i="32" l="1"/>
  <c r="J73" i="32" s="1"/>
  <c r="B62" i="6" s="1"/>
  <c r="D73" i="32"/>
  <c r="R73" i="32" l="1"/>
  <c r="O73" i="32"/>
  <c r="D62" i="6" l="1"/>
  <c r="C74" i="32"/>
  <c r="I74" i="32" l="1"/>
  <c r="J74" i="32" s="1"/>
  <c r="D74" i="32"/>
  <c r="O74" i="32"/>
  <c r="R74" i="32" l="1"/>
  <c r="B63" i="6"/>
  <c r="D63" i="6"/>
  <c r="C75" i="32"/>
  <c r="I75" i="32" l="1"/>
  <c r="J75" i="32" s="1"/>
  <c r="D75" i="32"/>
  <c r="O75" i="32"/>
  <c r="R75" i="32" l="1"/>
  <c r="B64" i="6"/>
  <c r="D64" i="6"/>
  <c r="C76" i="32"/>
  <c r="D76" i="32" l="1"/>
  <c r="I76" i="32"/>
  <c r="J76" i="32" s="1"/>
  <c r="R76" i="32" l="1"/>
  <c r="B65" i="6"/>
  <c r="O76" i="32"/>
  <c r="D65" i="6" s="1"/>
  <c r="C77" i="32" l="1"/>
  <c r="D77" i="32"/>
  <c r="I77" i="32"/>
  <c r="J77" i="32" s="1"/>
  <c r="B66" i="6" s="1"/>
  <c r="R77" i="32" l="1"/>
  <c r="O77" i="32"/>
  <c r="D66" i="6" l="1"/>
  <c r="C78" i="32"/>
  <c r="I78" i="32" l="1"/>
  <c r="J78" i="32" s="1"/>
  <c r="D78" i="32"/>
  <c r="O78" i="32"/>
  <c r="R78" i="32" l="1"/>
  <c r="B67" i="6"/>
  <c r="D67" i="6"/>
  <c r="C79" i="32"/>
  <c r="D79" i="32" l="1"/>
  <c r="I79" i="32"/>
  <c r="J79" i="32" s="1"/>
  <c r="B68" i="6" s="1"/>
  <c r="R79" i="32" l="1"/>
  <c r="O79" i="32"/>
  <c r="D68" i="6" l="1"/>
  <c r="C80" i="32"/>
  <c r="D80" i="32" l="1"/>
  <c r="I80" i="32"/>
  <c r="J80" i="32" s="1"/>
  <c r="B69" i="6" s="1"/>
  <c r="R80" i="32" l="1"/>
  <c r="O80" i="32"/>
  <c r="D69" i="6" l="1"/>
  <c r="C81" i="32"/>
  <c r="D81" i="32" l="1"/>
  <c r="I81" i="32"/>
  <c r="J81" i="32" s="1"/>
  <c r="B70" i="6" s="1"/>
  <c r="R81" i="32" l="1"/>
  <c r="O81" i="32"/>
  <c r="D70" i="6" l="1"/>
  <c r="C82" i="32"/>
  <c r="D82" i="32" l="1"/>
  <c r="I82" i="32"/>
  <c r="J82" i="32" s="1"/>
  <c r="B71" i="6" s="1"/>
  <c r="R82" i="32" l="1"/>
  <c r="O82" i="32"/>
  <c r="D71" i="6" l="1"/>
  <c r="C83" i="32"/>
  <c r="D83" i="32" l="1"/>
  <c r="I83" i="32"/>
  <c r="J83" i="32" s="1"/>
  <c r="B72" i="6" s="1"/>
  <c r="R83" i="32" l="1"/>
  <c r="O83" i="32"/>
  <c r="D72" i="6" l="1"/>
  <c r="C84" i="32"/>
  <c r="I84" i="32" l="1"/>
  <c r="J84" i="32" s="1"/>
  <c r="B73" i="6" s="1"/>
  <c r="D84" i="32"/>
  <c r="R84" i="32" l="1"/>
  <c r="O84" i="32"/>
  <c r="D73" i="6" l="1"/>
  <c r="C85" i="32"/>
  <c r="I85" i="32" l="1"/>
  <c r="J85" i="32" s="1"/>
  <c r="D85" i="32"/>
  <c r="O85" i="32"/>
  <c r="R85" i="32" l="1"/>
  <c r="B74" i="6"/>
  <c r="D74" i="6"/>
  <c r="C86" i="32"/>
  <c r="D86" i="32" l="1"/>
  <c r="I86" i="32"/>
  <c r="J86" i="32" s="1"/>
  <c r="B75" i="6" s="1"/>
  <c r="R86" i="32" l="1"/>
  <c r="O86" i="32"/>
  <c r="D75" i="6" l="1"/>
  <c r="C87" i="32"/>
  <c r="I87" i="32" l="1"/>
  <c r="J87" i="32" s="1"/>
  <c r="R87" i="32" s="1"/>
  <c r="D87" i="32"/>
  <c r="O87" i="32"/>
  <c r="C88" i="32" l="1"/>
  <c r="D88" i="32" l="1"/>
  <c r="I88" i="32"/>
  <c r="J88" i="32" s="1"/>
  <c r="R88" i="32" s="1"/>
  <c r="O88" i="32" l="1"/>
</calcChain>
</file>

<file path=xl/sharedStrings.xml><?xml version="1.0" encoding="utf-8"?>
<sst xmlns="http://schemas.openxmlformats.org/spreadsheetml/2006/main" count="25987" uniqueCount="775">
  <si>
    <t>All</t>
  </si>
  <si>
    <t>Age</t>
  </si>
  <si>
    <t>62-69</t>
  </si>
  <si>
    <t>70-74</t>
  </si>
  <si>
    <t>75-79</t>
  </si>
  <si>
    <t>80-84</t>
  </si>
  <si>
    <t>85+</t>
  </si>
  <si>
    <t>Sex</t>
  </si>
  <si>
    <t>Male</t>
  </si>
  <si>
    <t>Female</t>
  </si>
  <si>
    <t>Education</t>
  </si>
  <si>
    <t>Some college</t>
  </si>
  <si>
    <t>College graduate</t>
  </si>
  <si>
    <t>Never married</t>
  </si>
  <si>
    <t>Married</t>
  </si>
  <si>
    <t xml:space="preserve">Widowed </t>
  </si>
  <si>
    <t>Divorced</t>
  </si>
  <si>
    <t>2nd quintile</t>
  </si>
  <si>
    <t>3rd quintile</t>
  </si>
  <si>
    <t>4th quintile</t>
  </si>
  <si>
    <t>Homeownership</t>
  </si>
  <si>
    <t>Homeowner</t>
  </si>
  <si>
    <t>Renter</t>
  </si>
  <si>
    <t>Race Ethnicity</t>
  </si>
  <si>
    <t>White nonHispanic</t>
  </si>
  <si>
    <t>Black nonHispanic</t>
  </si>
  <si>
    <t>Hispanic</t>
  </si>
  <si>
    <t>Other</t>
  </si>
  <si>
    <t>&lt; 100%</t>
  </si>
  <si>
    <t>100-200%</t>
  </si>
  <si>
    <t>200-400%</t>
  </si>
  <si>
    <t>More than 400%</t>
  </si>
  <si>
    <t>Year</t>
  </si>
  <si>
    <t>Mean</t>
  </si>
  <si>
    <t>Zero or less</t>
  </si>
  <si>
    <t>$1- $5,000</t>
  </si>
  <si>
    <t>$5,000- $25,000</t>
  </si>
  <si>
    <t>$25,000 or more</t>
  </si>
  <si>
    <t>All Individuals</t>
  </si>
  <si>
    <t>Social Security Benefits</t>
  </si>
  <si>
    <t>DB Pension Income</t>
  </si>
  <si>
    <t>Earned Income</t>
  </si>
  <si>
    <t>Imputed Rental Income</t>
  </si>
  <si>
    <t>Males</t>
  </si>
  <si>
    <t xml:space="preserve">      Own Benefit</t>
  </si>
  <si>
    <t xml:space="preserve">      Spouse Benefit</t>
  </si>
  <si>
    <t xml:space="preserve">      Own Earnings</t>
  </si>
  <si>
    <t xml:space="preserve">      Spouse Earnings</t>
  </si>
  <si>
    <t>Females</t>
  </si>
  <si>
    <t>Never Married Individuals</t>
  </si>
  <si>
    <t>Married Individuals</t>
  </si>
  <si>
    <t>Widowed Individuals</t>
  </si>
  <si>
    <t>Divorced Individuals</t>
  </si>
  <si>
    <t>White, Non-Hispanics</t>
  </si>
  <si>
    <t>African-Americans</t>
  </si>
  <si>
    <t>Hispanics</t>
  </si>
  <si>
    <t>High School Dropouts</t>
  </si>
  <si>
    <t>High School Graduates</t>
  </si>
  <si>
    <t>College Graduates</t>
  </si>
  <si>
    <t>Quintile 2</t>
  </si>
  <si>
    <t>Quintile 3</t>
  </si>
  <si>
    <t>Quintile 4</t>
  </si>
  <si>
    <t>Federal Income Tax</t>
  </si>
  <si>
    <t>SSI</t>
  </si>
  <si>
    <t>Number of Individuals Age 62 and Older by Selected Characteristics and Selected Years</t>
  </si>
  <si>
    <t xml:space="preserve"> Year 2015 (2015 dollars)</t>
  </si>
  <si>
    <t xml:space="preserve"> Year 2025 (2015 dollars)</t>
  </si>
  <si>
    <t xml:space="preserve"> Year 2045 (2015 dollars)</t>
  </si>
  <si>
    <t xml:space="preserve"> Year 2065 (2015 dollars)</t>
  </si>
  <si>
    <t xml:space="preserve"> Year 2055 (2015 dollars)</t>
  </si>
  <si>
    <t xml:space="preserve">SSI </t>
  </si>
  <si>
    <t>Single Individual</t>
  </si>
  <si>
    <t>One-earner Couple</t>
  </si>
  <si>
    <t>Two-earner Couple (equal earnings)</t>
  </si>
  <si>
    <t>Two-earner Couple (Unequal earnings)</t>
  </si>
  <si>
    <t>Current Law Payable</t>
  </si>
  <si>
    <t>Source: Urban Institute calculations.</t>
  </si>
  <si>
    <t>Work Years</t>
  </si>
  <si>
    <t>Receipts</t>
  </si>
  <si>
    <t>Expenditures</t>
  </si>
  <si>
    <t>Assets</t>
  </si>
  <si>
    <t>Table</t>
  </si>
  <si>
    <t>Title</t>
  </si>
  <si>
    <t>Population</t>
  </si>
  <si>
    <t>Poverty</t>
  </si>
  <si>
    <t>Topic</t>
  </si>
  <si>
    <t>Mean Income by Source</t>
  </si>
  <si>
    <t>Income Distribution by Income Source 2015</t>
  </si>
  <si>
    <t>Income Distribution by Income Source 2025</t>
  </si>
  <si>
    <t>Income Distribution by Income Source 2035</t>
  </si>
  <si>
    <t>Income Distribution by Income Source 2045</t>
  </si>
  <si>
    <t>Income Distribution by Income Source 2055</t>
  </si>
  <si>
    <t>Income Distribution by Income Source 2065</t>
  </si>
  <si>
    <t>Federal Revenue and Outlays by Year</t>
  </si>
  <si>
    <t>Trust Fund</t>
  </si>
  <si>
    <t>Lifetime Returns</t>
  </si>
  <si>
    <t>Marginal Returns to Work</t>
  </si>
  <si>
    <t>Table of Contents</t>
  </si>
  <si>
    <t>Share of Individuals Age 62 and Older with Family Income Below 100 Percent of Poverty by Characteristic for Selected Years</t>
  </si>
  <si>
    <t>Share of Individuals Age 62 and Older with Family Income Below 200 Percent of Poverty by Characteristic for Selected Years</t>
  </si>
  <si>
    <t>Distribution of Per Capita Total Assets</t>
  </si>
  <si>
    <t>Distribution of Per Capita Financial Assets</t>
  </si>
  <si>
    <t>Distribution of Per Capita Retirement Account Assets</t>
  </si>
  <si>
    <t>Distribution of Per Capita Home Equity</t>
  </si>
  <si>
    <t>Marital Status</t>
  </si>
  <si>
    <t>Shared Income Quintile</t>
  </si>
  <si>
    <t>Shared Lifetime Earnings Quintile</t>
  </si>
  <si>
    <t>Family Income Relative to Official Poverty</t>
  </si>
  <si>
    <t>Percent with Positive Assets</t>
  </si>
  <si>
    <t>Percent with Income Source</t>
  </si>
  <si>
    <t>Zero</t>
  </si>
  <si>
    <t>Program Eligibility</t>
  </si>
  <si>
    <t>Bottom quintile</t>
  </si>
  <si>
    <t>Top quintile</t>
  </si>
  <si>
    <t xml:space="preserve">Top quintile </t>
  </si>
  <si>
    <t>Notes</t>
  </si>
  <si>
    <t>Shared lifetime earnings includes half the couples earnings in years a person is married and own earnings in years a person is unmarried.</t>
  </si>
  <si>
    <t>Financial assets includes savings, checking, money market, certificate of deposits, stock, bond, farm and business equity, vehicle equity, less unsecured debt.</t>
  </si>
  <si>
    <t>Retirement account assets includes IRAs, Keoghs, and employer DC plans.</t>
  </si>
  <si>
    <t>Notes:</t>
  </si>
  <si>
    <t xml:space="preserve">Notes:  </t>
  </si>
  <si>
    <t>Financial income includes interest, dividends, rental income, retirement account withdrawals.</t>
  </si>
  <si>
    <t>The lower earning spouse earns 20 percent of the higher earning spouse.</t>
  </si>
  <si>
    <t>Shared Work Years</t>
  </si>
  <si>
    <t>0 - 9</t>
  </si>
  <si>
    <t>10-14</t>
  </si>
  <si>
    <t>15-19</t>
  </si>
  <si>
    <t>20-24</t>
  </si>
  <si>
    <t>25-29</t>
  </si>
  <si>
    <t>30-34</t>
  </si>
  <si>
    <t>35-39</t>
  </si>
  <si>
    <t>40+</t>
  </si>
  <si>
    <t>Own Work Years</t>
  </si>
  <si>
    <t>Source:DYNASIM 912</t>
  </si>
  <si>
    <t>P5</t>
  </si>
  <si>
    <t>P10</t>
  </si>
  <si>
    <t>P25</t>
  </si>
  <si>
    <t>P50</t>
  </si>
  <si>
    <t>P75</t>
  </si>
  <si>
    <t>P90</t>
  </si>
  <si>
    <t>P95</t>
  </si>
  <si>
    <t>P99</t>
  </si>
  <si>
    <t>People Age 62+ (2015 dollars)</t>
  </si>
  <si>
    <t>----------</t>
  </si>
  <si>
    <t>-----------</t>
  </si>
  <si>
    <t>t1</t>
  </si>
  <si>
    <t>ye</t>
  </si>
  <si>
    <t>ar</t>
  </si>
  <si>
    <t>+----------</t>
  </si>
  <si>
    <t>People</t>
  </si>
  <si>
    <t>Sum</t>
  </si>
  <si>
    <t>age</t>
  </si>
  <si>
    <t>highest education</t>
  </si>
  <si>
    <t>1.High School Dropout</t>
  </si>
  <si>
    <t>2.High School Graduate</t>
  </si>
  <si>
    <t>3.Some College</t>
  </si>
  <si>
    <t>4.College Graduate</t>
  </si>
  <si>
    <t>raceeth</t>
  </si>
  <si>
    <t>1.White</t>
  </si>
  <si>
    <t>2.Black</t>
  </si>
  <si>
    <t>3.Hispanic</t>
  </si>
  <si>
    <t>4.Other</t>
  </si>
  <si>
    <t>marstat</t>
  </si>
  <si>
    <t>Widowed</t>
  </si>
  <si>
    <t>Single</t>
  </si>
  <si>
    <t>pcyears</t>
  </si>
  <si>
    <t>0-9</t>
  </si>
  <si>
    <t>workyrs</t>
  </si>
  <si>
    <t>pcincQ</t>
  </si>
  <si>
    <t>bottom quintile</t>
  </si>
  <si>
    <t>top quintile</t>
  </si>
  <si>
    <t>ksaimeQ</t>
  </si>
  <si>
    <t>Home Owner</t>
  </si>
  <si>
    <t>census Poverty rate</t>
  </si>
  <si>
    <t>1.Less 100% of Poverty</t>
  </si>
  <si>
    <t>2.100-199% of Poverty</t>
  </si>
  <si>
    <t>3.200-399% of Poverty</t>
  </si>
  <si>
    <t>4.400%+ of Poverty</t>
  </si>
  <si>
    <t>&lt;0k</t>
  </si>
  <si>
    <t>0k -  5k</t>
  </si>
  <si>
    <t>5k - 25k</t>
  </si>
  <si>
    <t>25k +</t>
  </si>
  <si>
    <t>t2:  below 100%pov</t>
  </si>
  <si>
    <t>income</t>
  </si>
  <si>
    <t>below 100%</t>
  </si>
  <si>
    <t>poverty</t>
  </si>
  <si>
    <t>t3: below 200%pov</t>
  </si>
  <si>
    <t>below 200%</t>
  </si>
  <si>
    <t>t4: eligible for SSI</t>
  </si>
  <si>
    <t>xSSIe</t>
  </si>
  <si>
    <t>total</t>
  </si>
  <si>
    <t>t6: PC by sex</t>
  </si>
  <si>
    <t>Male Female</t>
  </si>
  <si>
    <t>Male Male</t>
  </si>
  <si>
    <t>t7: PC by marstat</t>
  </si>
  <si>
    <t>marstat Married</t>
  </si>
  <si>
    <t>marstat Widowed</t>
  </si>
  <si>
    <t>marstat Divorced</t>
  </si>
  <si>
    <t>marstat Single</t>
  </si>
  <si>
    <t>t8: PC by raceeth</t>
  </si>
  <si>
    <t>raceeth 1.White</t>
  </si>
  <si>
    <t>raceeth 2.Black</t>
  </si>
  <si>
    <t>raceeth 3.Hispanic</t>
  </si>
  <si>
    <t>raceeth 4.Other</t>
  </si>
  <si>
    <t>t9: PC by education</t>
  </si>
  <si>
    <t>highest education 1.High School Dropout</t>
  </si>
  <si>
    <t>highest education 2.High School Graduate</t>
  </si>
  <si>
    <t>highest education 3.Some College</t>
  </si>
  <si>
    <t>highest education 4.College Graduate</t>
  </si>
  <si>
    <t>pcincQ bottom quintile</t>
  </si>
  <si>
    <t>pcincQ 2nd quintile</t>
  </si>
  <si>
    <t>pcincQ 3rd quintile</t>
  </si>
  <si>
    <t>pcincQ 4th quintile</t>
  </si>
  <si>
    <t>pcincQ top quintile</t>
  </si>
  <si>
    <t>year 2015</t>
  </si>
  <si>
    <t>l income</t>
  </si>
  <si>
    <t>year 2025</t>
  </si>
  <si>
    <t>year 2035</t>
  </si>
  <si>
    <t>year 2045</t>
  </si>
  <si>
    <t>year 2055</t>
  </si>
  <si>
    <t>year 2065</t>
  </si>
  <si>
    <t>own social security</t>
  </si>
  <si>
    <t>spouse social security</t>
  </si>
  <si>
    <t>own earnings</t>
  </si>
  <si>
    <t>spouse earnings</t>
  </si>
  <si>
    <t>-</t>
  </si>
  <si>
    <t>Means+Nonmeans Benefits</t>
  </si>
  <si>
    <t>Some College</t>
  </si>
  <si>
    <t xml:space="preserve"> Year 2035 (2015 dollars)</t>
  </si>
  <si>
    <t>High School Graduate</t>
  </si>
  <si>
    <t>ksaimeQ bottom quintile</t>
  </si>
  <si>
    <t>ksaimeQ 2nd quintile</t>
  </si>
  <si>
    <t>ksaimeQ 3rd quintile</t>
  </si>
  <si>
    <t>ksaimeQ 4th quintile</t>
  </si>
  <si>
    <t>ksaimeQ top quintile</t>
  </si>
  <si>
    <t>ial assets</t>
  </si>
  <si>
    <t>equity</t>
  </si>
  <si>
    <t>t10: PC by pcincQ</t>
  </si>
  <si>
    <t>t11: have PC by sex</t>
  </si>
  <si>
    <t>t12: have PC by marstat</t>
  </si>
  <si>
    <t>t13: have PC by raceeth</t>
  </si>
  <si>
    <t>t14: have PC by education</t>
  </si>
  <si>
    <t>t15: have PC by pcincQ</t>
  </si>
  <si>
    <t>t16: have PC by ksaime</t>
  </si>
  <si>
    <t>t18: pcwlthret</t>
  </si>
  <si>
    <t>t19: pcwlth</t>
  </si>
  <si>
    <t>financial-</t>
  </si>
  <si>
    <t>retirement</t>
  </si>
  <si>
    <t>accounts</t>
  </si>
  <si>
    <t>home</t>
  </si>
  <si>
    <t>t20: pcretacct</t>
  </si>
  <si>
    <t>t21: pchome</t>
  </si>
  <si>
    <t>t22: hpcwlthret</t>
  </si>
  <si>
    <t>t24: hpchome</t>
  </si>
  <si>
    <t>t25 by sex</t>
  </si>
  <si>
    <t>t26 by marstat</t>
  </si>
  <si>
    <t>t27 by raceeth</t>
  </si>
  <si>
    <t>t28 by education</t>
  </si>
  <si>
    <t>t29 by pcincQ</t>
  </si>
  <si>
    <t>t30 by ksaimeQ</t>
  </si>
  <si>
    <t>t23: hpcwlth</t>
  </si>
  <si>
    <t>financial</t>
  </si>
  <si>
    <t>assets</t>
  </si>
  <si>
    <t>t23: hpcretacct</t>
  </si>
  <si>
    <t>year</t>
  </si>
  <si>
    <t>hi payroll</t>
  </si>
  <si>
    <t>OASDI Tax</t>
  </si>
  <si>
    <t>HI Tax</t>
  </si>
  <si>
    <t>Medicare Surtax</t>
  </si>
  <si>
    <t>Total Annuity Income</t>
  </si>
  <si>
    <t>Total Cash Income</t>
  </si>
  <si>
    <t>Annuitized Financial Income</t>
  </si>
  <si>
    <t>Retirement Account Withdrawals</t>
  </si>
  <si>
    <t>For shared work years, couples split work years (both members of a couple are credited with 1/2 year for a 1-earner couple, and 1 year for a two-earner couple).</t>
  </si>
  <si>
    <t>Taxes include federal income tax, state income tax, OASDI and HI tax, Medicare surtax, and Medicare premiums.</t>
  </si>
  <si>
    <t>Net Cash Income (total cash income - total tax)</t>
  </si>
  <si>
    <t>Net Annuity Income (total annuity income - total tax)</t>
  </si>
  <si>
    <t>State Income Tax</t>
  </si>
  <si>
    <t>Distribution of Total Annuity Income</t>
  </si>
  <si>
    <t>Distribution of Total Cash Income</t>
  </si>
  <si>
    <t>Mean Per Capita Taxes and Net Income</t>
  </si>
  <si>
    <t xml:space="preserve">Mean Income   </t>
  </si>
  <si>
    <t>Mean Income and Taxes by Source</t>
  </si>
  <si>
    <t>Census</t>
  </si>
  <si>
    <t>2015)</t>
  </si>
  <si>
    <t>t17a: pctoti</t>
  </si>
  <si>
    <t>t17a2: pcNETtoti</t>
  </si>
  <si>
    <t>et income (</t>
  </si>
  <si>
    <t>t17b: pcCensusIncome</t>
  </si>
  <si>
    <t>t17b: pcNETCensusIncome</t>
  </si>
  <si>
    <t>net income</t>
  </si>
  <si>
    <t>annuity) ($</t>
  </si>
  <si>
    <t>Dividends</t>
  </si>
  <si>
    <t>Rental Income</t>
  </si>
  <si>
    <t>Interest</t>
  </si>
  <si>
    <t>Medicare Part D  Premium</t>
  </si>
  <si>
    <t>Medicare Part B Premium</t>
  </si>
  <si>
    <t>OASDI tax</t>
  </si>
  <si>
    <t>HI tax</t>
  </si>
  <si>
    <t>Medicare Part D Premium</t>
  </si>
  <si>
    <t>(annuity)</t>
  </si>
  <si>
    <t>(cash) ($</t>
  </si>
  <si>
    <t>OASDI and HI tax include only the worker share of the tax.</t>
  </si>
  <si>
    <t>Medicare premiums include both the base premium and income-related premium among Medicare participants.</t>
  </si>
  <si>
    <t>Federal Tax/Cash Income</t>
  </si>
  <si>
    <t>State Tax/Cash Income</t>
  </si>
  <si>
    <t>OASDI Tax/Earnings</t>
  </si>
  <si>
    <t>HI Tax/Earnings</t>
  </si>
  <si>
    <t>Other Family Member Income</t>
  </si>
  <si>
    <t>Other family member income includes income of non-spouse co-resident family members. It is not included in reported total income but is included income for poverty calculations.</t>
  </si>
  <si>
    <t>Total assets is the sum of retirement accounts and financial assets.</t>
  </si>
  <si>
    <t>Net Cash Income</t>
  </si>
  <si>
    <t>Net Annuity Income</t>
  </si>
  <si>
    <t>High school graduate</t>
  </si>
  <si>
    <t>No high school diploma</t>
  </si>
  <si>
    <t>No High School</t>
  </si>
  <si>
    <t>Percent of Individuals Age 62 and Older by Selected Characteristics and Selected Years</t>
  </si>
  <si>
    <t>own Medicare B premium ($ 2015)</t>
  </si>
  <si>
    <t>own Medicare D premium ($ 2015)</t>
  </si>
  <si>
    <t>Workers</t>
  </si>
  <si>
    <t>Covered Earnings</t>
  </si>
  <si>
    <t>tier1tax</t>
  </si>
  <si>
    <t>DI payroll</t>
  </si>
  <si>
    <t>OASI payroll</t>
  </si>
  <si>
    <t>getmedicare</t>
  </si>
  <si>
    <t>partb</t>
  </si>
  <si>
    <t>PartD</t>
  </si>
  <si>
    <t>higherHI</t>
  </si>
  <si>
    <t>MedicareSurtax</t>
  </si>
  <si>
    <t>own fed tax</t>
  </si>
  <si>
    <t>own agi</t>
  </si>
  <si>
    <t>total earnings</t>
  </si>
  <si>
    <t>covearn</t>
  </si>
  <si>
    <t>SSB tax in oasdi trustfund</t>
  </si>
  <si>
    <t>SSB tax in HI trustfund</t>
  </si>
  <si>
    <t>tax on Social Security</t>
  </si>
  <si>
    <t>DItax</t>
  </si>
  <si>
    <t>OASItax</t>
  </si>
  <si>
    <t>own di ben</t>
  </si>
  <si>
    <t>own OASI ben</t>
  </si>
  <si>
    <t>own SSB</t>
  </si>
  <si>
    <t>own SSI</t>
  </si>
  <si>
    <t>get DI Ben</t>
  </si>
  <si>
    <t>get OASI ben</t>
  </si>
  <si>
    <t>get OASDI ben</t>
  </si>
  <si>
    <t>pay SSB tax</t>
  </si>
  <si>
    <t>benefits</t>
  </si>
  <si>
    <t>Covered Workers</t>
  </si>
  <si>
    <t>Tier1+Tier2</t>
  </si>
  <si>
    <t>Part B Premium</t>
  </si>
  <si>
    <t>Part D Premium</t>
  </si>
  <si>
    <t>OASI beneficiaries</t>
  </si>
  <si>
    <t>DI worker beneficiaries</t>
  </si>
  <si>
    <t>DI Benefits</t>
  </si>
  <si>
    <t>OASI Benefits</t>
  </si>
  <si>
    <t>Get SSI</t>
  </si>
  <si>
    <t>Pay Tax on SSB</t>
  </si>
  <si>
    <t>have Total Earnings</t>
  </si>
  <si>
    <t>have Covered Earnings</t>
  </si>
  <si>
    <t>get SSI</t>
  </si>
  <si>
    <t>rHItax</t>
  </si>
  <si>
    <t>MedicareBPremium</t>
  </si>
  <si>
    <t>MedicareDPremium</t>
  </si>
  <si>
    <t>Total Earnings</t>
  </si>
  <si>
    <t>Thousands</t>
  </si>
  <si>
    <t>Billions</t>
  </si>
  <si>
    <t>Tier2tax</t>
  </si>
  <si>
    <t>OASDI Benefits</t>
  </si>
  <si>
    <t>Calendar Year</t>
  </si>
  <si>
    <t>Assets (BOY)</t>
  </si>
  <si>
    <t>Trust Fund Ratio</t>
  </si>
  <si>
    <t>Payroll Taxes</t>
  </si>
  <si>
    <t>Taxation of Benefits</t>
  </si>
  <si>
    <t>General fund transfers</t>
  </si>
  <si>
    <t xml:space="preserve">Income (Excluding Interest) </t>
  </si>
  <si>
    <t>Total Income</t>
  </si>
  <si>
    <t>Scheduled Benefits</t>
  </si>
  <si>
    <t xml:space="preserve">Administrative Expenses </t>
  </si>
  <si>
    <t>Railroad</t>
  </si>
  <si>
    <t>Total Cost</t>
  </si>
  <si>
    <t>Assets (EOY)</t>
  </si>
  <si>
    <t>Nominal Dollars in Millions</t>
  </si>
  <si>
    <t>(col e+f)</t>
  </si>
  <si>
    <t>Interest rate</t>
  </si>
  <si>
    <t>xDIspouse</t>
  </si>
  <si>
    <t>ssbkidben</t>
  </si>
  <si>
    <t>ssbkid</t>
  </si>
  <si>
    <t>Child beneficiaries</t>
  </si>
  <si>
    <t>Notes: 2005 to 2014 values are from Social Security 2015 Trustees Report. Administrative expenses and Railroad are from the 2015 Social Security Trustees Report. Interest rates are derived from the 2015 Trustee Report. 2015 to 2087 taxes and benefits are DYNASIM projections.</t>
  </si>
  <si>
    <t>Combined OASDI Trust Fund Operations 2005-2087</t>
  </si>
  <si>
    <t>Income /Cost</t>
  </si>
  <si>
    <t>Cost/Taxable Payroll</t>
  </si>
  <si>
    <t>(cash) ($ 2</t>
  </si>
  <si>
    <t>015)</t>
  </si>
  <si>
    <t>have own ssb</t>
  </si>
  <si>
    <t>have spouse ssb</t>
  </si>
  <si>
    <t>have own earnings</t>
  </si>
  <si>
    <t>have spouse earnings</t>
  </si>
  <si>
    <t>have own Medicare B premium ($ 2015)</t>
  </si>
  <si>
    <t>have own Medicare D premium ($ 2015)</t>
  </si>
  <si>
    <t>us income</t>
  </si>
  <si>
    <t>ial+retacct</t>
  </si>
  <si>
    <t>ent account</t>
  </si>
  <si>
    <t>s</t>
  </si>
  <si>
    <t>e equity</t>
  </si>
  <si>
    <t>Bottom Quintile</t>
  </si>
  <si>
    <t>2nd Quintile</t>
  </si>
  <si>
    <t>3rd Quintile</t>
  </si>
  <si>
    <t>4th Quintile</t>
  </si>
  <si>
    <t>Top Quintile</t>
  </si>
  <si>
    <t>Lifetime Social Security Benefits for Hypothetical Workers Born 1993 (Age 67 in 2060) by Family Type and AIME Quintile</t>
  </si>
  <si>
    <t>Lifetime Social Security Taxes for Hypothetical Workers Born 1993 (Age 67 in 2060) by Family Type and AIME Quintile</t>
  </si>
  <si>
    <t>Ratio of Lifetime Social Security Benefits to Lifetime Social Security Taxes for Hypothetical Workers Born 1993 (Age 67 in 2060) by Family Type and AIME Quintile</t>
  </si>
  <si>
    <t>20-40</t>
  </si>
  <si>
    <t>40-60</t>
  </si>
  <si>
    <t>60-80</t>
  </si>
  <si>
    <t>80+</t>
  </si>
  <si>
    <t>0-20</t>
  </si>
  <si>
    <t>Average Earnings Relative to the Average Wage of Workers by Age and AIME Quintile</t>
  </si>
  <si>
    <t>AIME Quintile</t>
  </si>
  <si>
    <t>bpc_family_status</t>
  </si>
  <si>
    <t>bpc_income_level</t>
  </si>
  <si>
    <t>lifetime_oasditax</t>
  </si>
  <si>
    <t>yearsworked</t>
  </si>
  <si>
    <t>sex 1</t>
  </si>
  <si>
    <t>sex 2</t>
  </si>
  <si>
    <t>Lifetime SSB (per capita valued at age 65)</t>
  </si>
  <si>
    <t>lifetime_ssb</t>
  </si>
  <si>
    <t>Lifetime SSI (per capita valued at age 65)</t>
  </si>
  <si>
    <t>lifetime_SSI</t>
  </si>
  <si>
    <t>bpc_family_status 1</t>
  </si>
  <si>
    <t>weight</t>
  </si>
  <si>
    <t>Fdody</t>
  </si>
  <si>
    <t>Mdody</t>
  </si>
  <si>
    <t>bpc_family_status 2</t>
  </si>
  <si>
    <t>bpc_family_status 3</t>
  </si>
  <si>
    <t>bpc_family_status 4</t>
  </si>
  <si>
    <t>bpc_family_status 5</t>
  </si>
  <si>
    <t>Annual earnings relative to the average wage by age and AIME quintile are shown in sheet AverageEarningbyAIME</t>
  </si>
  <si>
    <t>For dual-earner couples, both husband and wife work the same number of years. All SSI eligible individuals participate.</t>
  </si>
  <si>
    <t>Number of People, Workers, Beneficiaries (Thousands) and Amount of Earnings, Taxes, and Benefits (Billions) 2015-2085</t>
  </si>
  <si>
    <t>Family Type</t>
  </si>
  <si>
    <t>20 Year Worker</t>
  </si>
  <si>
    <t>30 Year Worker</t>
  </si>
  <si>
    <t>40 Year Worker</t>
  </si>
  <si>
    <t>Present Discounted Value of Lifetime Social Security Benefits by Family Type,AIME Quintile, and Work Years for Hypothetical Workers Reaching Age 67 in 2060</t>
  </si>
  <si>
    <t>Present Discounted Value of Lifetime Social Security Taxes by Family Type, AIME Quintile, and Work Years for Hypothetical Workers Reaching Age 67 in 2060</t>
  </si>
  <si>
    <t>Lifetime SSI Benefits for Hypothetical Workers Born 1993 (Age 67 in 2060) by Family Type and AIME Quintile</t>
  </si>
  <si>
    <t>Share of Individuals Age 62 and Older Eligible for SSI by Characteristic for Selected Years</t>
  </si>
  <si>
    <t>Earnings for Hypothetical Workers</t>
  </si>
  <si>
    <t>Social Security OASDI Trust Fund Receipts, Expenditures, and Assets by Year as a Percent of Taxable Payroll</t>
  </si>
  <si>
    <t>Two-earner Couple (unequal earnings)</t>
  </si>
  <si>
    <t>Ratio of Lifetime Social Security Benefits to Lifetime OASDI Taxes by Family Type, AIME Quintile, and Work Years for Hypothetical Workers Reaching Age 67 in 2060</t>
  </si>
  <si>
    <t>Present Discounted Value of Lifetime SSI by Family Type, AIME Quintile, and Work Years for Hypothetical Workers Reaching Age 67 in 2060</t>
  </si>
  <si>
    <t>Ratio of Lifetime Social Security and SSI Benefits to Lifetime OASDI Taxes by Family Type, AIME Quintile, and Work Years for Hypothetical Workers Reaching Age 67 in 2060</t>
  </si>
  <si>
    <t>Equivalent Retirement Account Assets ($2015)</t>
  </si>
  <si>
    <t>Equivalent Financial Assets ($2015)</t>
  </si>
  <si>
    <t>Equivalent Financial + Retirement Account Assets ($2015)</t>
  </si>
  <si>
    <t>Average Equivalent Annuity Income of People Age 62 and Older by Selected Characteristics and Selected Years (2015 dollars)</t>
  </si>
  <si>
    <t>Average Equivalent Cash Income of People Age 62 and Older by Selected Characteristics and Selected Years (2015 dollars)</t>
  </si>
  <si>
    <t>Average Net Equivalent Annuity Income of People Age 62 and Older by Selected Characteristics and Selected Years (2015 dollars)</t>
  </si>
  <si>
    <t>Average Net Equivalent Cash Income of People Age 62 and Older by Selected Characteristics and Selected Years (2015 dollars)</t>
  </si>
  <si>
    <t>Distribution of Equivalent Annuity Income Among Individuals Age 62 and Older by Selected Characteristics for Year 2015 (2015 dollars)</t>
  </si>
  <si>
    <t>Distribution of Equivalent Annuity Income Among Individuals Age 62 and Older by Selected Characteristics for Year 2025 (2015 dollars)</t>
  </si>
  <si>
    <t>Distribution of Equivalent Annuity Income Among Individuals Age 62 and Older by Selected Characteristics for Year 2035 (2015 dollars)</t>
  </si>
  <si>
    <t>Distribution of Equivalent Annuity Income Among Individuals Age 62 and Older by Selected Characteristics for Year 2045 (2015 dollars)</t>
  </si>
  <si>
    <t>Distribution of Equivalent Annuity Income Among Individuals Age 62 and Older by Selected Characteristics for Year 2055 (2015 dollars)</t>
  </si>
  <si>
    <t>Distribution of Equivalent Annuity Income Among Individuals Age 62 and Older by Selected Characteristics for Year 2065 (2015 dollars)</t>
  </si>
  <si>
    <t>Distribution of Net Equivalent Annuity Income Among Individuals Age 62 and Older by Selected Characteristics for Year 2015 (2015 dollars)</t>
  </si>
  <si>
    <t>Distribution of Net Equivalent Annuity Income Among Individuals Age 62 and Older by Selected Characteristics for Year 2025 (2015 dollars)</t>
  </si>
  <si>
    <t>Distribution of Net Equivalent Annuity Income Among Individuals Age 62 and Older by Selected Characteristics for Year 2035 (2015 dollars)</t>
  </si>
  <si>
    <t>Distribution of Net Equivalent Annuity Income Among Individuals Age 62 and Older by Selected Characteristics for Year 2045 (2015 dollars)</t>
  </si>
  <si>
    <t>Distribution of Net Equivalent Annuity Income Among Individuals Age 62 and Older by Selected Characteristics for Year 2055 (2015 dollars)</t>
  </si>
  <si>
    <t>Distribution of Net Equivalent Annuity Income Among Individuals Age 62 and Older by Selected Characteristics for Year 2065 (2015 dollars)</t>
  </si>
  <si>
    <t>Distribution of Equivalent Cash Income Among Individuals Age 62 and Older by Selected Characteristics for Year 2015 (2015 dollars)</t>
  </si>
  <si>
    <t>Distribution of Equivalent Cash Income Among Individuals Age 62 and Older by Selected Characteristics for Year 2025 (2015 dollars)</t>
  </si>
  <si>
    <t>Distribution of Equivalent Cash Income Among Individuals Age 62 and Older by Selected Characteristics for Year 2035 (2015 dollars)</t>
  </si>
  <si>
    <t>Distribution of Equivalent Cash Income Among Individuals Age 62 and Older by Selected Characteristics for Year 2045 (2015 dollars)</t>
  </si>
  <si>
    <t>Distribution of Equivalent Cash Income Among Individuals Age 62 and Older by Selected Characteristics for Year 2055 (2015 dollars)</t>
  </si>
  <si>
    <t>Distribution of Equivalent Cash Income Among Individuals Age 62 and Older by Selected Characteristics for Year 2065 (2015 dollars)</t>
  </si>
  <si>
    <t>Distribution of Net Equivalent Cash Income Among Individuals Age 62 and Older by Selected Characteristics for Year 2015 (2015 dollars)</t>
  </si>
  <si>
    <t>Distribution of Net Equivalent Cash Income Among Individuals Age 62 and Older by Selected Characteristics for Year 2025 (2015 dollars)</t>
  </si>
  <si>
    <t>Distribution of Net Equivalent Cash Income Among Individuals Age 62 and Older by Selected Characteristics for Year 2035 (2015 dollars)</t>
  </si>
  <si>
    <t>Distribution of Net Equivalent Cash Income Among Individuals Age 62 and Older by Selected Characteristics for Year 2045 (2015 dollars)</t>
  </si>
  <si>
    <t>Distribution of Net Equivalent Cash Income Among Individuals Age 62 and Older by Selected Characteristics for Year 2055 (2015 dollars)</t>
  </si>
  <si>
    <t>Distribution of Net Equivalent Cash Income Among Individuals Age 62 and Older by Selected Characteristics for Year 2065 (2015 dollars)</t>
  </si>
  <si>
    <t>Mean Equivalent Income by Source Among Individuals Age 62 and Older for Selected Years (2015 dollars)</t>
  </si>
  <si>
    <t>Mean Equivalent Taxes and Net Income by Source Among Individuals Age 62 and Older for Selected Years (2015 dollars)</t>
  </si>
  <si>
    <t>Distribution of Equivalent Total Assets Among Individuals Age 62 and Older by Selected Characteristics for Year 2015 (2015 dollars)</t>
  </si>
  <si>
    <t>Distribution of Equivalent Total Assets Among Individuals Age 62 and Older by Selected Characteristics for Year 2025 (2015 dollars)</t>
  </si>
  <si>
    <t>Distribution of Equivalent Total Assets Among Individuals Age 62 and Older by Selected Characteristics for Year 2035 (2015 dollars)</t>
  </si>
  <si>
    <t>Distribution of Equivalent Total Assets Among Individuals Age 62 and Older by Selected Characteristics for Year 2045 (2015 dollars)</t>
  </si>
  <si>
    <t>Distribution of Equivalent Total Assets Among Individuals Age 62 and Older by Selected Characteristics for Year 2055 (2015 dollars)</t>
  </si>
  <si>
    <t>Distribution of Equivalent Total Assets Among Individuals Age 62 and Older by Selected Characteristics for Year 2065 (2015 dollars)</t>
  </si>
  <si>
    <t>Distribution of Equivalent Financial Assets Among Individuals Age 62 and Older by Selected Characteristics for Year 2015 (2015 dollars)</t>
  </si>
  <si>
    <t>Distribution of Equivalent Financial Assets Among Individuals Age 62 and Older by Selected Characteristics for Year 2025 (2015 dollars)</t>
  </si>
  <si>
    <t>Distribution of Equivalent Financial Assets Among Individuals Age 62 and Older by Selected Characteristics for Year 2035 (2015 dollars)</t>
  </si>
  <si>
    <t>Distribution of Equivalent Financial Assets Among Individuals Age 62 and Older by Selected Characteristics for Year 2045 (2015 dollars)</t>
  </si>
  <si>
    <t>Distribution of Equivalent Financial Assets Among Individuals Age 62 and Older by Selected Characteristics for Year 2055 (2015 dollars)</t>
  </si>
  <si>
    <t>Distribution of Equivalent Financial Assets Among Individuals Age 62 and Older by Selected Characteristics for Year 2065 (2015 dollars)</t>
  </si>
  <si>
    <t>Distribution of Equivalent Retirement Account Assets Among Individuals Age 62 and Older by Selected Characteristics for Year 2015 (2015 dollars)</t>
  </si>
  <si>
    <t>Distribution of Equivalent Retirement Account Assets Among Individuals Age 62 and Older by Selected Characteristics for Year 2025 (2015 dollars)</t>
  </si>
  <si>
    <t>Distribution of Equivalent Retirement Account Assets Among Individuals Age 62 and Older by Selected Characteristics for Year 2035 (2015 dollars)</t>
  </si>
  <si>
    <t>Distribution of Equivalent Retirement Account Assets Among Individuals Age 62 and Older by Selected Characteristics for Year 2045 (2015 dollars)</t>
  </si>
  <si>
    <t>Distribution of Equivalent Retirement Account Assets Among Individuals Age 62 and Older by Selected Characteristics for Year 2055 (2015 dollars)</t>
  </si>
  <si>
    <t>Distribution of Equivalent Retirement Account Assets Among Individuals Age 62 and Older by Selected Characteristics for Year 2065 (2015 dollars)</t>
  </si>
  <si>
    <t>Distribution of Equivalent Home Equity Among Individuals Age 62 and Older by Selected Characteristics for Year 2015 (2015 dollars)</t>
  </si>
  <si>
    <t>Distribution of Equivalent Home Equity Among Individuals Age 62 and Older by Selected Characteristics for Year 2025 (2015 dollars)</t>
  </si>
  <si>
    <t>Distribution of Equivalent Home Equity Among Individuals Age 62 and Older by Selected Characteristics for Year 2035 (2015 dollars)</t>
  </si>
  <si>
    <t>Distribution of Equivalent Home Equity Among Individuals Age 62 and Older by Selected Characteristics for Year 2045 (2015 dollars)</t>
  </si>
  <si>
    <t>Distribution of Equivalent Home Equity Among Individuals Age 62 and Older by Selected Characteristics for Year 2055 (2015 dollars)</t>
  </si>
  <si>
    <t>Distribution of Equivalent Home Equity Among Individuals Age 62 and Older by Selected Characteristics for Year 2065 (2015 dollars)</t>
  </si>
  <si>
    <t>Equivalent Annuity Income</t>
  </si>
  <si>
    <t>Equivalent Cash Income</t>
  </si>
  <si>
    <t>Equivalent IRA Withdrawal</t>
  </si>
  <si>
    <t>Equivalent Interest Income</t>
  </si>
  <si>
    <t>Equivalent Dividend Income</t>
  </si>
  <si>
    <t>Equivalent Rental Income</t>
  </si>
  <si>
    <t>Equivalent annuity income includes earnings, Social Security, DB pension, annuitized asset income, SSI, imputed rent, means tested benefits, nonmeans tested benefits.</t>
  </si>
  <si>
    <t>Net equivalent annuity income includes earnings, Social Security, DB pension, annuitized asset income, SSI, imputed rent, means tested benefits, nonmeans tested benefits, less federal income tax, state income tax, OASDI tax, HI tax, Medicare surtax, Medicare Part B and Part D premiums.</t>
  </si>
  <si>
    <t>Equivalent cash income includes earnings, Social Security, DB pension, interest, dividends, rental income, retirement account withdrawals SSI, means tested benefits, nonmeans tested benefits.</t>
  </si>
  <si>
    <t>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t>
  </si>
  <si>
    <t>ssbStudent</t>
  </si>
  <si>
    <t>ssbStudentBen</t>
  </si>
  <si>
    <t>students</t>
  </si>
  <si>
    <t>Lifetime Tax (per capita valued at age 65)</t>
  </si>
  <si>
    <t>Mean equivalent Income among People Age 62+ (2015 dollars)</t>
  </si>
  <si>
    <t>equivalent home equity</t>
  </si>
  <si>
    <t>equivalent retirement accounts</t>
  </si>
  <si>
    <t>equivalent financial assets</t>
  </si>
  <si>
    <t>equivalent Financial+retacct</t>
  </si>
  <si>
    <t>t5a: equivalent total income (2015 dollars)</t>
  </si>
  <si>
    <t>equivalent</t>
  </si>
  <si>
    <t>t5b: equivalent Census income (2015 dollars)</t>
  </si>
  <si>
    <t>t5c: equivalent net total income (2015 dollars)</t>
  </si>
  <si>
    <t>t5d: equivalent net Census income (2015 dollars)</t>
  </si>
  <si>
    <t>equivalent total income</t>
  </si>
  <si>
    <t>equivalent social security</t>
  </si>
  <si>
    <t>equivalent SSI</t>
  </si>
  <si>
    <t>equivalent annuitized asset income</t>
  </si>
  <si>
    <t>equivalent db pension income</t>
  </si>
  <si>
    <t>equivalent earnings</t>
  </si>
  <si>
    <t>equivalent imputed rent</t>
  </si>
  <si>
    <t>equivalent mean+nonmeans income</t>
  </si>
  <si>
    <t>equivalent other family income</t>
  </si>
  <si>
    <t>equivalent net income (annuity) ($ 2015)</t>
  </si>
  <si>
    <t>equivalent net income (cash) ($ 2015)</t>
  </si>
  <si>
    <t>equivalent federal income tax ($ 2015)</t>
  </si>
  <si>
    <t>equivalent state income tax ($ 2015)</t>
  </si>
  <si>
    <t>equivalent FICA (worker+employer) ($ 2015)</t>
  </si>
  <si>
    <t>equivalent HI tax ($ 2015)</t>
  </si>
  <si>
    <t>equivalent Medicare Surtax ($ 2015)</t>
  </si>
  <si>
    <t>equivalent Census income</t>
  </si>
  <si>
    <t>equivalent IRA withdrawals</t>
  </si>
  <si>
    <t>equivalent interest income</t>
  </si>
  <si>
    <t>equivalent dividend income</t>
  </si>
  <si>
    <t>equivalent rental income</t>
  </si>
  <si>
    <t>have equivalent total income</t>
  </si>
  <si>
    <t>Have equivalent social security</t>
  </si>
  <si>
    <t>Have equivalent SSI</t>
  </si>
  <si>
    <t>Have equivalent annuitized asset income</t>
  </si>
  <si>
    <t>Have equivalent db pension income</t>
  </si>
  <si>
    <t>Have equivalent earnings</t>
  </si>
  <si>
    <t>Have equivalent imputed rent</t>
  </si>
  <si>
    <t>Have equivalent mean+nonmeans income</t>
  </si>
  <si>
    <t>Have equivalent other family income</t>
  </si>
  <si>
    <t>have equivalent net income (annuity) ($ 2015)</t>
  </si>
  <si>
    <t>have equivalent net income (cash income) ($ 2015)</t>
  </si>
  <si>
    <t>have equivalent federal income tax ($ 2015)</t>
  </si>
  <si>
    <t>have equivalent state income tax ($ 2015)</t>
  </si>
  <si>
    <t>have equivalent FICA (worker+employer) ($ 2015)</t>
  </si>
  <si>
    <t>have equivalent HI tax ($ 2015)</t>
  </si>
  <si>
    <t>have equivalent Medicare Surtax ($ 2015)</t>
  </si>
  <si>
    <t>Have equivalent Census income</t>
  </si>
  <si>
    <t>Have equivalent IRA withdrawals</t>
  </si>
  <si>
    <t>Have equivalent interest income</t>
  </si>
  <si>
    <t>Have equivalent dividend income</t>
  </si>
  <si>
    <t>Have equivalent rental income</t>
  </si>
  <si>
    <t>equi</t>
  </si>
  <si>
    <t>valent tota</t>
  </si>
  <si>
    <t>equivalent retacct</t>
  </si>
  <si>
    <t>e</t>
  </si>
  <si>
    <t>quivalent n</t>
  </si>
  <si>
    <t>valent Cens</t>
  </si>
  <si>
    <t>equiva</t>
  </si>
  <si>
    <t>lent Financ</t>
  </si>
  <si>
    <t>lent financ</t>
  </si>
  <si>
    <t>equival</t>
  </si>
  <si>
    <t>ent retirem</t>
  </si>
  <si>
    <t>equ</t>
  </si>
  <si>
    <t>ivalent hom</t>
  </si>
  <si>
    <t>Have</t>
  </si>
  <si>
    <t>All                                         equivalent total income</t>
  </si>
  <si>
    <t>Female                                      equivalent total income</t>
  </si>
  <si>
    <t>Male                                        equivalent total income</t>
  </si>
  <si>
    <t>Married                                     equivalent total income</t>
  </si>
  <si>
    <t>Widowed                                     equivalent total income</t>
  </si>
  <si>
    <t>Divorced                                    equivalent total income</t>
  </si>
  <si>
    <t>Single                                      equivalent total income</t>
  </si>
  <si>
    <t>1.White                                     equivalent total income</t>
  </si>
  <si>
    <t>2.Black                                     equivalent total income</t>
  </si>
  <si>
    <t>3.Hispanic                                  equivalent total income</t>
  </si>
  <si>
    <t>4.Other                                     equivalent total income</t>
  </si>
  <si>
    <t>1.High School Dropout                       equivalent total income</t>
  </si>
  <si>
    <t>2.High School Graduate                      equivalent total income</t>
  </si>
  <si>
    <t>3.Some College                              equivalent total income</t>
  </si>
  <si>
    <t>4.College Graduate                          equivalent total income</t>
  </si>
  <si>
    <t>bottom quintile                             equivalent total income</t>
  </si>
  <si>
    <t>2nd quintile                                equivalent total income</t>
  </si>
  <si>
    <t>3rd quintile                                equivalent total income</t>
  </si>
  <si>
    <t>4th quintile                                equivalent total income</t>
  </si>
  <si>
    <t>top quintile                                equivalent total income</t>
  </si>
  <si>
    <t>DYNASIM id912 Option FICA15 intermediate-cost simulation (Thousands) 26SEP15</t>
  </si>
  <si>
    <t>Aggregates OPTION: FICA15 26SEP15</t>
  </si>
  <si>
    <t>Marginal Returns FICA15 26SEP15</t>
  </si>
  <si>
    <t>population weights Marginal Returns FICA15</t>
  </si>
  <si>
    <t>Option: Increase Payroll tax to 15.4% over 10 Years</t>
  </si>
  <si>
    <t>Source: DYNASIM3 ID912. Option FICA15:  Increase Payroll tax to 15.4% over 10 Years</t>
  </si>
  <si>
    <t>_x000C_DYNASIM id912 Option FICA15 intermediate-cost simulation (Equivalent 2015 dollars)   07OC</t>
  </si>
  <si>
    <t>T15</t>
  </si>
  <si>
    <t>20:02 Wednesday, October 7, 2015   7</t>
  </si>
  <si>
    <t>------------------------------------------------------------------------------------------</t>
  </si>
  <si>
    <t>----------------------------------------------------------------------------------------+</t>
  </si>
  <si>
    <t>20:02 Wednesday, October 7, 2015   8</t>
  </si>
  <si>
    <t>20:02 Wednesday, October 7, 2015   9</t>
  </si>
  <si>
    <t>20:02 Wednesday, October 7, 2015  10</t>
  </si>
  <si>
    <t>20:02 Wednesday, October 7, 2015  11</t>
  </si>
  <si>
    <t>20:02 Wednesday, October 7, 2015  12</t>
  </si>
  <si>
    <t>20:02 Wednesday, October 7, 2015  13</t>
  </si>
  <si>
    <t>20:02 Wednesday, October 7, 2015  14</t>
  </si>
  <si>
    <t>20:02 Wednesday, October 7, 2015  15</t>
  </si>
  <si>
    <t>20:02 Wednesday, October 7, 2015  16</t>
  </si>
  <si>
    <t>20:02 Wednesday, October 7, 2015  17</t>
  </si>
  <si>
    <t>20:02 Wednesday, October 7, 2015  18</t>
  </si>
  <si>
    <t>20:02 Wednesday, October 7, 2015  19</t>
  </si>
  <si>
    <t>20:02 Wednesday, October 7, 2015  20</t>
  </si>
  <si>
    <t>20:02 Wednesday, October 7, 2015  21</t>
  </si>
  <si>
    <t>20:02 Wednesday, October 7, 2015  22</t>
  </si>
  <si>
    <t>20:02 Wednesday, October 7, 2015  23</t>
  </si>
  <si>
    <t>20:02 Wednesday, October 7, 2015  24</t>
  </si>
  <si>
    <t>20:02 Wednesday, October 7, 2015  25</t>
  </si>
  <si>
    <t>20:02 Wednesday, October 7, 2015  26</t>
  </si>
  <si>
    <t>20:02 Wednesday, October 7, 2015  27</t>
  </si>
  <si>
    <t>20:02 Wednesday, October 7, 2015  28</t>
  </si>
  <si>
    <t>20:02 Wednesday, October 7, 2015  29</t>
  </si>
  <si>
    <t>20:02 Wednesday, October 7, 2015  30</t>
  </si>
  <si>
    <t>20:02 Wednesday, October 7, 2015  31</t>
  </si>
  <si>
    <t>20:02 Wednesday, October 7, 2015  32</t>
  </si>
  <si>
    <t>20:02 Wednesday, October 7, 2015  33</t>
  </si>
  <si>
    <t>20:02 Wednesday, October 7, 2015  34</t>
  </si>
  <si>
    <t>20:02 Wednesday, October 7, 2015  35</t>
  </si>
  <si>
    <t>20:02 Wednesday, October 7, 2015  36</t>
  </si>
  <si>
    <t>20:02 Wednesday, October 7, 2015  37</t>
  </si>
  <si>
    <t>20:02 Wednesday, October 7, 2015  38</t>
  </si>
  <si>
    <t>20:02 Wednesday, October 7, 2015  39</t>
  </si>
  <si>
    <t>20:02 Wednesday, October 7, 2015  40</t>
  </si>
  <si>
    <t>20:02 Wednesday, October 7, 2015  41</t>
  </si>
  <si>
    <t>20:02 Wednesday, October 7, 2015  42</t>
  </si>
  <si>
    <t>20:02 Wednesday, October 7, 2015  43</t>
  </si>
  <si>
    <t>20:02 Wednesday, October 7, 2015  44</t>
  </si>
  <si>
    <t>20:02 Wednesday, October 7, 2015  45</t>
  </si>
  <si>
    <t>20:02 Wednesday, October 7, 2015  46</t>
  </si>
  <si>
    <t>20:02 Wednesday, October 7, 2015  47</t>
  </si>
  <si>
    <t>20:02 Wednesday, October 7, 2015  48</t>
  </si>
  <si>
    <t>20:02 Wednesday, October 7, 2015  49</t>
  </si>
  <si>
    <t>20:02 Wednesday, October 7, 2015  50</t>
  </si>
  <si>
    <t>20:02 Wednesday, October 7, 2015  51</t>
  </si>
  <si>
    <t>20:02 Wednesday, October 7, 2015  52</t>
  </si>
  <si>
    <t>20:02 Wednesday, October 7, 2015  53</t>
  </si>
  <si>
    <t>20:02 Wednesday, October 7, 2015  54</t>
  </si>
  <si>
    <t>20:02 Wednesday, October 7, 2015  55</t>
  </si>
  <si>
    <t>20:02 Wednesday, October 7, 2015  56</t>
  </si>
  <si>
    <t>20:02 Wednesday, October 7, 2015  57</t>
  </si>
  <si>
    <t>20:02 Wednesday, October 7, 2015  58</t>
  </si>
  <si>
    <t>20:02 Wednesday, October 7, 2015  59</t>
  </si>
  <si>
    <t>20:02 Wednesday, October 7, 2015  60</t>
  </si>
  <si>
    <t>20:02 Wednesday, October 7, 2015  61</t>
  </si>
  <si>
    <t>20:02 Wednesday, October 7, 2015  62</t>
  </si>
  <si>
    <t>20:02 Wednesday, October 7, 2015  63</t>
  </si>
  <si>
    <t>20:02 Wednesday, October 7, 2015  64</t>
  </si>
  <si>
    <t>20:02 Wednesday, October 7, 2015  65</t>
  </si>
  <si>
    <t>20:02 Wednesday, October 7, 2015  66</t>
  </si>
  <si>
    <t>20:02 Wednesday, October 7, 2015  67</t>
  </si>
  <si>
    <t>20:02 Wednesday, October 7, 2015  68</t>
  </si>
  <si>
    <t>20:02 Wednesday, October 7, 2015  69</t>
  </si>
  <si>
    <t>-------------</t>
  </si>
  <si>
    <t>+------------</t>
  </si>
  <si>
    <t>20:02 Wednesday, October 7, 2015  70</t>
  </si>
  <si>
    <t>20:02 Wednesday, October 7, 2015  71</t>
  </si>
  <si>
    <t>20:02 Wednesday, October 7, 2015  72</t>
  </si>
  <si>
    <t>20:02 Wednesday, October 7, 2015  73</t>
  </si>
  <si>
    <t>20:02 Wednesday, October 7, 2015  74</t>
  </si>
  <si>
    <t>20:02 Wednesday, October 7, 2015  75</t>
  </si>
  <si>
    <t>20:02 Wednesday, October 7, 2015  76</t>
  </si>
  <si>
    <t>20:02 Wednesday, October 7, 2015  77</t>
  </si>
  <si>
    <t>20:02 Wednesday, October 7, 2015  78</t>
  </si>
  <si>
    <t>20:02 Wednesday, October 7, 2015  79</t>
  </si>
  <si>
    <t>20:02 Wednesday, October 7, 2015  80</t>
  </si>
  <si>
    <t>20:02 Wednesday, October 7, 2015  81</t>
  </si>
  <si>
    <t>20:02 Wednesday, October 7, 2015  82</t>
  </si>
  <si>
    <t>20:02 Wednesday, October 7, 2015  83</t>
  </si>
  <si>
    <t>20:02 Wednesday, October 7, 2015  84</t>
  </si>
  <si>
    <t>20:02 Wednesday, October 7, 2015  85</t>
  </si>
  <si>
    <t>20:02 Wednesday, October 7, 2015  86</t>
  </si>
  <si>
    <t>20:02 Wednesday, October 7, 2015  87</t>
  </si>
  <si>
    <t>20:02 Wednesday, October 7, 2015  88</t>
  </si>
  <si>
    <t>20:02 Wednesday, October 7, 2015  89</t>
  </si>
  <si>
    <t>20:02 Wednesday, October 7, 2015  90</t>
  </si>
  <si>
    <t>20:02 Wednesday, October 7, 2015  91</t>
  </si>
  <si>
    <t>20:02 Wednesday, October 7, 2015  92</t>
  </si>
  <si>
    <t>20:02 Wednesday, October 7, 2015  93</t>
  </si>
  <si>
    <t>20:02 Wednesday, October 7, 2015  94</t>
  </si>
  <si>
    <t>20:02 Wednesday, October 7, 2015  95</t>
  </si>
  <si>
    <t>20:02 Wednesday, October 7, 2015  96</t>
  </si>
  <si>
    <t>20:02 Wednesday, October 7, 2015  97</t>
  </si>
  <si>
    <t>20:02 Wednesday, October 7, 2015  98</t>
  </si>
  <si>
    <t>20:02 Wednesday, October 7, 2015  99</t>
  </si>
  <si>
    <t>20:02 Wednesday, October 7, 2015 100</t>
  </si>
  <si>
    <t>20:02 Wednesday, October 7, 2015 101</t>
  </si>
  <si>
    <t>20:02 Wednesday, October 7, 2015 102</t>
  </si>
  <si>
    <t>20:02 Wednesday, October 7, 2015 103</t>
  </si>
  <si>
    <t>20:02 Wednesday, October 7, 2015 104</t>
  </si>
  <si>
    <t>20:02 Wednesday, October 7, 2015 105</t>
  </si>
  <si>
    <t>20:02 Wednesday, October 7, 2015 106</t>
  </si>
  <si>
    <t>20:02 Wednesday, October 7, 2015 107</t>
  </si>
  <si>
    <t>20:02 Wednesday, October 7, 2015 108</t>
  </si>
  <si>
    <t>20:02 Wednesday, October 7, 2015 109</t>
  </si>
  <si>
    <t>20:02 Wednesday, October 7, 2015 110</t>
  </si>
  <si>
    <t>20:02 Wednesday, October 7, 2015 111</t>
  </si>
  <si>
    <t>20:02 Wednesday, October 7, 2015 112</t>
  </si>
  <si>
    <t>20:02 Wednesday, October 7, 2015 113</t>
  </si>
  <si>
    <t>20:02 Wednesday, October 7, 2015 114</t>
  </si>
  <si>
    <t>20:02 Wednesday, October 7, 2015 115</t>
  </si>
  <si>
    <t>20:02 Wednesday, October 7, 2015 116</t>
  </si>
  <si>
    <t>20:02 Wednesday, October 7, 2015 117</t>
  </si>
  <si>
    <t>20:02 Wednesday, October 7, 2015 118</t>
  </si>
  <si>
    <t>20:02 Wednesday, October 7, 2015 119</t>
  </si>
  <si>
    <t>20:02 Wednesday, October 7, 2015 120</t>
  </si>
  <si>
    <t>20:02 Wednesday, October 7, 2015 121</t>
  </si>
  <si>
    <t>20:02 Wednesday, October 7, 2015 122</t>
  </si>
  <si>
    <t>20:02 Wednesday, October 7, 2015 123</t>
  </si>
  <si>
    <t>20:02 Wednesday, October 7, 2015 124</t>
  </si>
  <si>
    <t>20:02 Wednesday, October 7, 2015 125</t>
  </si>
  <si>
    <t>20:02 Wednesday, October 7, 2015 126</t>
  </si>
  <si>
    <t>20:02 Wednesday, October 7, 2015 127</t>
  </si>
  <si>
    <t>20:02 Wednesday, October 7, 2015 128</t>
  </si>
  <si>
    <t>20:02 Wednesday, October 7, 2015 129</t>
  </si>
  <si>
    <t>20:02 Wednesday, October 7, 2015 130</t>
  </si>
  <si>
    <t>20:02 Wednesday, October 7, 2015 131</t>
  </si>
  <si>
    <t>20:02 Wednesday, October 7, 2015 132</t>
  </si>
  <si>
    <t>20:02 Wednesday, October 7, 2015 133</t>
  </si>
  <si>
    <t>20:02 Wednesday, October 7, 2015 134</t>
  </si>
  <si>
    <t>20:02 Wednesday, October 7, 2015 135</t>
  </si>
  <si>
    <t>20:02 Wednesday, October 7, 2015 136</t>
  </si>
  <si>
    <t>20:02 Wednesday, October 7, 2015 137</t>
  </si>
  <si>
    <t>20:02 Wednesday, October 7, 2015 138</t>
  </si>
  <si>
    <t>20:02 Wednesday, October 7, 2015 139</t>
  </si>
  <si>
    <t>20:02 Wednesday, October 7, 2015 140</t>
  </si>
  <si>
    <t>20:02 Wednesday, October 7, 2015 141</t>
  </si>
  <si>
    <t>20:02 Wednesday, October 7, 2015 142</t>
  </si>
  <si>
    <t>20:02 Wednesday, October 7, 2015 143</t>
  </si>
  <si>
    <t>20:02 Wednesday, October 7, 2015 144</t>
  </si>
  <si>
    <t>20:02 Wednesday, October 7, 2015 145</t>
  </si>
  <si>
    <t>20:02 Wednesday, October 7, 2015 146</t>
  </si>
  <si>
    <t>20:02 Wednesday, October 7, 2015 147</t>
  </si>
  <si>
    <t>20:02 Wednesday, October 7, 2015 148</t>
  </si>
  <si>
    <t>20:02 Wednesday, October 7, 2015 149</t>
  </si>
  <si>
    <t>20:02 Wednesday, October 7, 2015 150</t>
  </si>
  <si>
    <t>20:02 Wednesday, October 7, 2015 151</t>
  </si>
  <si>
    <t>20:02 Wednesday, October 7, 2015 152</t>
  </si>
  <si>
    <t>20:02 Wednesday, October 7, 2015 153</t>
  </si>
  <si>
    <t>20:02 Wednesday, October 7, 2015 154</t>
  </si>
  <si>
    <t>20:02 Wednesday, October 7, 2015 155</t>
  </si>
  <si>
    <t>20:02 Wednesday, October 7, 2015 156</t>
  </si>
  <si>
    <t>Taxable Payroll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</si>
</sst>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_);[Red]\(&quot;$&quot;#,##0\)"/>
    <numFmt numFmtId="43" formatCode="_(* #,##0.00_);_(* \(#,##0.00\);_(* &quot;-&quot;??_);_(@_)"/>
    <numFmt numFmtId="164" formatCode="0.0%"/>
    <numFmt numFmtId="165" formatCode="0.000"/>
    <numFmt numFmtId="166" formatCode="0.0"/>
    <numFmt numFmtId="167" formatCode="0.0000"/>
  </numFmts>
  <fonts count="15">
    <font>
      <sz val="11"/>
      <color theme="1"/>
      <name val="Calibri"/>
      <family val="2"/>
      <scheme val="minor"/>
    </font>
    <font>
      <b/>
      <sz val="10"/>
      <name val="Times New Roman"/>
      <family val="1"/>
    </font>
    <font>
      <sz val="10"/>
      <name val="Times New Roman"/>
      <family val="1"/>
    </font>
    <font>
      <b/>
      <sz val="11"/>
      <color theme="1"/>
      <name val="Calibri"/>
      <family val="2"/>
      <scheme val="minor"/>
    </font>
    <font>
      <sz val="11"/>
      <color theme="1"/>
      <name val="Calibri"/>
      <family val="2"/>
      <scheme val="minor"/>
    </font>
    <font>
      <sz val="10"/>
      <color rgb="FF000000"/>
      <name val="Times New Roman"/>
      <family val="1"/>
    </font>
    <font>
      <b/>
      <sz val="10"/>
      <color rgb="FF000000"/>
      <name val="Times New Roman"/>
      <family val="1"/>
    </font>
    <font>
      <sz val="10"/>
      <name val="Arial"/>
      <family val="2"/>
    </font>
    <font>
      <sz val="8"/>
      <color theme="1"/>
      <name val="Arial"/>
      <family val="2"/>
    </font>
    <font>
      <b/>
      <sz val="10"/>
      <color theme="1"/>
      <name val="Arial"/>
      <family val="2"/>
    </font>
    <font>
      <b/>
      <i/>
      <sz val="8"/>
      <color theme="1"/>
      <name val="Arial"/>
      <family val="2"/>
    </font>
    <font>
      <b/>
      <sz val="11"/>
      <color indexed="8"/>
      <name val="ITC Bookman, Thorndale AMT"/>
    </font>
    <font>
      <sz val="10"/>
      <color indexed="8"/>
      <name val="ITC Bookman, Thorndale AMT"/>
    </font>
    <font>
      <sz val="8"/>
      <name val="Calibri"/>
      <family val="2"/>
      <scheme val="minor"/>
    </font>
    <font>
      <sz val="10"/>
      <name val="Calibri"/>
      <family val="2"/>
      <scheme val="minor"/>
    </font>
  </fonts>
  <fills count="19">
    <fill>
      <patternFill patternType="none"/>
    </fill>
    <fill>
      <patternFill patternType="gray125"/>
    </fill>
    <fill>
      <patternFill patternType="solid">
        <fgColor theme="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FFFFCC"/>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indexed="65"/>
        <bgColor indexed="64"/>
      </patternFill>
    </fill>
  </fills>
  <borders count="1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dashed">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22">
    <xf numFmtId="0" fontId="0" fillId="0" borderId="0"/>
    <xf numFmtId="9" fontId="4" fillId="0" borderId="0" applyFont="0" applyFill="0" applyBorder="0" applyAlignment="0" applyProtection="0"/>
    <xf numFmtId="43" fontId="4"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4" fillId="0" borderId="0"/>
    <xf numFmtId="0" fontId="7" fillId="0" borderId="0"/>
    <xf numFmtId="0" fontId="7" fillId="0" borderId="0"/>
    <xf numFmtId="0" fontId="8" fillId="0" borderId="0"/>
    <xf numFmtId="0" fontId="8" fillId="0" borderId="0">
      <alignment horizontal="left" vertical="top" wrapText="1"/>
    </xf>
    <xf numFmtId="49" fontId="8" fillId="0" borderId="1">
      <alignment horizontal="left" vertical="top" wrapText="1"/>
    </xf>
    <xf numFmtId="3" fontId="8" fillId="0" borderId="0">
      <alignment horizontal="right"/>
    </xf>
    <xf numFmtId="49" fontId="8" fillId="0" borderId="0">
      <alignment horizontal="left" wrapText="1"/>
    </xf>
    <xf numFmtId="49" fontId="8" fillId="0" borderId="8">
      <alignment horizontal="right" wrapText="1"/>
    </xf>
    <xf numFmtId="49" fontId="8" fillId="0" borderId="9">
      <alignment horizontal="left" wrapText="1"/>
    </xf>
    <xf numFmtId="49" fontId="8" fillId="0" borderId="8">
      <alignment horizontal="center" wrapText="1"/>
    </xf>
    <xf numFmtId="49" fontId="9" fillId="0" borderId="1">
      <alignment horizontal="left" vertical="center" wrapText="1"/>
    </xf>
    <xf numFmtId="49" fontId="9" fillId="0" borderId="1">
      <alignment horizontal="right" wrapText="1"/>
    </xf>
    <xf numFmtId="49" fontId="8" fillId="0" borderId="10">
      <alignment horizontal="right" vertical="top" wrapText="1"/>
    </xf>
    <xf numFmtId="49" fontId="10" fillId="0" borderId="0">
      <alignment horizontal="center" vertical="center" wrapText="1"/>
    </xf>
  </cellStyleXfs>
  <cellXfs count="297">
    <xf numFmtId="0" fontId="0" fillId="0" borderId="0" xfId="0"/>
    <xf numFmtId="0" fontId="0" fillId="0" borderId="1" xfId="0" applyBorder="1"/>
    <xf numFmtId="0" fontId="0" fillId="0" borderId="0" xfId="0" applyAlignment="1">
      <alignment wrapText="1"/>
    </xf>
    <xf numFmtId="0" fontId="1" fillId="0" borderId="3" xfId="0" applyFont="1" applyFill="1" applyBorder="1" applyAlignment="1">
      <alignment horizontal="center" wrapText="1"/>
    </xf>
    <xf numFmtId="0" fontId="2" fillId="0" borderId="1" xfId="0" applyFont="1" applyBorder="1"/>
    <xf numFmtId="0" fontId="2" fillId="0" borderId="1" xfId="0" applyFont="1" applyFill="1" applyBorder="1"/>
    <xf numFmtId="0" fontId="1" fillId="0" borderId="0" xfId="0" applyFont="1" applyFill="1" applyBorder="1"/>
    <xf numFmtId="0" fontId="2" fillId="0" borderId="0" xfId="0" applyFont="1" applyFill="1" applyBorder="1"/>
    <xf numFmtId="0" fontId="2" fillId="0" borderId="0" xfId="0" applyFont="1" applyBorder="1"/>
    <xf numFmtId="0" fontId="2" fillId="0" borderId="0" xfId="0" applyFont="1"/>
    <xf numFmtId="0" fontId="0" fillId="0" borderId="0" xfId="0" applyAlignment="1">
      <alignment horizontal="center"/>
    </xf>
    <xf numFmtId="0" fontId="0" fillId="0" borderId="0" xfId="0" applyBorder="1"/>
    <xf numFmtId="0" fontId="1" fillId="0" borderId="0" xfId="0" applyFont="1" applyFill="1" applyBorder="1" applyAlignment="1">
      <alignment horizontal="left" wrapText="1"/>
    </xf>
    <xf numFmtId="0" fontId="0" fillId="0" borderId="0" xfId="0" applyAlignment="1">
      <alignment horizontal="left"/>
    </xf>
    <xf numFmtId="0" fontId="0" fillId="0" borderId="1" xfId="0" applyBorder="1" applyAlignment="1">
      <alignment horizontal="left"/>
    </xf>
    <xf numFmtId="0" fontId="0" fillId="0" borderId="1" xfId="0" applyBorder="1" applyAlignment="1">
      <alignment horizontal="center" wrapText="1"/>
    </xf>
    <xf numFmtId="0" fontId="0" fillId="0" borderId="0" xfId="0" applyBorder="1" applyAlignment="1">
      <alignment horizontal="center" wrapText="1"/>
    </xf>
    <xf numFmtId="0" fontId="0" fillId="0" borderId="0" xfId="0" applyBorder="1" applyAlignment="1"/>
    <xf numFmtId="0" fontId="3" fillId="0" borderId="0" xfId="0" applyFont="1"/>
    <xf numFmtId="0" fontId="3" fillId="0" borderId="1" xfId="0" applyFont="1" applyBorder="1"/>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0" fontId="0" fillId="11" borderId="0" xfId="0" applyFill="1"/>
    <xf numFmtId="0" fontId="0" fillId="12" borderId="0" xfId="0" applyFill="1"/>
    <xf numFmtId="0" fontId="0" fillId="13" borderId="0" xfId="0" applyFill="1"/>
    <xf numFmtId="0" fontId="3" fillId="0" borderId="1" xfId="0" applyFont="1" applyBorder="1" applyAlignment="1">
      <alignment horizontal="center"/>
    </xf>
    <xf numFmtId="0" fontId="0" fillId="14" borderId="0" xfId="0" applyFill="1"/>
    <xf numFmtId="0" fontId="0" fillId="0" borderId="0" xfId="0" applyAlignment="1">
      <alignment horizontal="center"/>
    </xf>
    <xf numFmtId="0" fontId="0" fillId="0" borderId="0" xfId="0" applyAlignment="1">
      <alignment horizontal="center"/>
    </xf>
    <xf numFmtId="0" fontId="3" fillId="0" borderId="1" xfId="0" applyFont="1" applyBorder="1" applyAlignment="1">
      <alignment horizontal="left"/>
    </xf>
    <xf numFmtId="16" fontId="0" fillId="0" borderId="0" xfId="0" quotePrefix="1" applyNumberFormat="1"/>
    <xf numFmtId="0" fontId="0" fillId="0" borderId="0" xfId="0" quotePrefix="1"/>
    <xf numFmtId="0" fontId="0" fillId="0" borderId="0" xfId="0" applyAlignment="1">
      <alignment horizontal="left" wrapText="1"/>
    </xf>
    <xf numFmtId="0" fontId="0" fillId="0" borderId="0" xfId="0" applyAlignment="1">
      <alignment horizontal="center"/>
    </xf>
    <xf numFmtId="0" fontId="0" fillId="0" borderId="0" xfId="0" applyAlignment="1">
      <alignment horizontal="center"/>
    </xf>
    <xf numFmtId="0" fontId="0" fillId="0" borderId="0" xfId="0" applyAlignment="1"/>
    <xf numFmtId="49" fontId="0" fillId="0" borderId="0" xfId="0" applyNumberFormat="1"/>
    <xf numFmtId="0" fontId="2" fillId="0" borderId="0" xfId="0" applyFont="1" applyBorder="1" applyAlignment="1">
      <alignment horizontal="right"/>
    </xf>
    <xf numFmtId="2" fontId="2" fillId="0" borderId="0" xfId="0" applyNumberFormat="1" applyFont="1" applyFill="1" applyBorder="1" applyAlignment="1">
      <alignment horizontal="right"/>
    </xf>
    <xf numFmtId="0" fontId="2" fillId="0" borderId="0" xfId="0" applyFont="1" applyFill="1" applyBorder="1" applyAlignment="1">
      <alignment horizontal="right"/>
    </xf>
    <xf numFmtId="0" fontId="2" fillId="0" borderId="0" xfId="0" applyFont="1" applyAlignment="1">
      <alignment horizontal="right"/>
    </xf>
    <xf numFmtId="49" fontId="2" fillId="0" borderId="0" xfId="0" applyNumberFormat="1" applyFont="1" applyFill="1" applyBorder="1" applyAlignment="1">
      <alignment horizontal="right"/>
    </xf>
    <xf numFmtId="1" fontId="2" fillId="0" borderId="0" xfId="0" applyNumberFormat="1" applyFont="1" applyFill="1" applyBorder="1" applyAlignment="1">
      <alignment horizontal="right"/>
    </xf>
    <xf numFmtId="0" fontId="2" fillId="0" borderId="1" xfId="0" applyFont="1" applyFill="1" applyBorder="1" applyAlignment="1">
      <alignment horizontal="right"/>
    </xf>
    <xf numFmtId="0" fontId="2" fillId="0" borderId="1" xfId="0" quotePrefix="1" applyFont="1" applyFill="1" applyBorder="1" applyAlignment="1">
      <alignment horizontal="right"/>
    </xf>
    <xf numFmtId="1" fontId="0" fillId="0" borderId="0" xfId="0" applyNumberFormat="1"/>
    <xf numFmtId="1" fontId="0" fillId="0" borderId="1" xfId="0" applyNumberFormat="1" applyBorder="1"/>
    <xf numFmtId="49" fontId="0" fillId="0" borderId="0" xfId="0" applyNumberFormat="1" applyAlignment="1">
      <alignment horizontal="center"/>
    </xf>
    <xf numFmtId="49" fontId="0" fillId="15" borderId="0" xfId="0" applyNumberFormat="1" applyFill="1"/>
    <xf numFmtId="0" fontId="0" fillId="15" borderId="0" xfId="0" applyFill="1"/>
    <xf numFmtId="0" fontId="0" fillId="0" borderId="1" xfId="0" applyBorder="1" applyAlignment="1">
      <alignment horizontal="right" wrapText="1"/>
    </xf>
    <xf numFmtId="0" fontId="0" fillId="0" borderId="1" xfId="0" applyBorder="1" applyAlignment="1">
      <alignment horizontal="right"/>
    </xf>
    <xf numFmtId="0" fontId="0" fillId="0" borderId="0" xfId="0" applyAlignment="1">
      <alignment horizontal="right"/>
    </xf>
    <xf numFmtId="0" fontId="0" fillId="0" borderId="1" xfId="0" applyBorder="1" applyAlignment="1">
      <alignment horizontal="center"/>
    </xf>
    <xf numFmtId="0" fontId="1" fillId="0" borderId="3" xfId="0" applyFont="1" applyFill="1" applyBorder="1" applyAlignment="1">
      <alignment horizontal="center" wrapText="1"/>
    </xf>
    <xf numFmtId="0" fontId="0" fillId="0" borderId="0" xfId="0" applyAlignment="1">
      <alignment horizontal="center"/>
    </xf>
    <xf numFmtId="0" fontId="0" fillId="0" borderId="3" xfId="0" applyBorder="1"/>
    <xf numFmtId="0" fontId="0" fillId="0" borderId="0" xfId="0" applyAlignment="1">
      <alignment horizontal="left" wrapText="1"/>
    </xf>
    <xf numFmtId="0" fontId="0" fillId="0" borderId="1" xfId="0" applyBorder="1" applyAlignment="1">
      <alignment horizontal="left" wrapText="1"/>
    </xf>
    <xf numFmtId="0" fontId="3" fillId="0" borderId="0" xfId="0" applyFont="1" applyAlignment="1">
      <alignment horizontal="left"/>
    </xf>
    <xf numFmtId="0" fontId="0" fillId="0" borderId="0" xfId="0" applyBorder="1" applyAlignment="1">
      <alignment horizontal="left" wrapText="1"/>
    </xf>
    <xf numFmtId="0" fontId="0" fillId="0" borderId="1" xfId="0" applyBorder="1" applyAlignment="1">
      <alignment horizontal="center"/>
    </xf>
    <xf numFmtId="0" fontId="0" fillId="0" borderId="0" xfId="0" applyAlignment="1">
      <alignment horizontal="center" wrapText="1"/>
    </xf>
    <xf numFmtId="0" fontId="0" fillId="0" borderId="0" xfId="0" applyAlignment="1">
      <alignment horizontal="center"/>
    </xf>
    <xf numFmtId="0" fontId="0" fillId="0" borderId="1" xfId="0" applyBorder="1" applyAlignment="1">
      <alignment horizontal="center"/>
    </xf>
    <xf numFmtId="0" fontId="1" fillId="0" borderId="1" xfId="0" applyFont="1" applyFill="1" applyBorder="1" applyAlignment="1">
      <alignment horizontal="left"/>
    </xf>
    <xf numFmtId="0" fontId="0" fillId="0" borderId="0" xfId="0" applyAlignment="1">
      <alignment horizontal="center" wrapText="1"/>
    </xf>
    <xf numFmtId="0" fontId="0" fillId="0" borderId="0" xfId="0" applyAlignment="1">
      <alignment horizontal="center"/>
    </xf>
    <xf numFmtId="0" fontId="0" fillId="0" borderId="0" xfId="0" applyFill="1"/>
    <xf numFmtId="0" fontId="0" fillId="4" borderId="0" xfId="0" applyFill="1" applyAlignment="1">
      <alignment wrapText="1"/>
    </xf>
    <xf numFmtId="0" fontId="0" fillId="7" borderId="0" xfId="0" applyFill="1" applyAlignment="1">
      <alignment wrapText="1"/>
    </xf>
    <xf numFmtId="1" fontId="0" fillId="0" borderId="0" xfId="0" applyNumberFormat="1" applyAlignment="1">
      <alignment horizontal="right"/>
    </xf>
    <xf numFmtId="1" fontId="0" fillId="0" borderId="1" xfId="0" applyNumberFormat="1" applyBorder="1" applyAlignment="1">
      <alignment horizontal="right"/>
    </xf>
    <xf numFmtId="0" fontId="0" fillId="0" borderId="2" xfId="0" applyBorder="1" applyAlignment="1">
      <alignment horizontal="center" wrapText="1"/>
    </xf>
    <xf numFmtId="49" fontId="0" fillId="16" borderId="0" xfId="0" applyNumberFormat="1" applyFill="1"/>
    <xf numFmtId="0" fontId="0" fillId="16" borderId="0" xfId="0" applyFill="1"/>
    <xf numFmtId="1" fontId="2" fillId="0" borderId="0" xfId="0" applyNumberFormat="1" applyFont="1" applyBorder="1" applyAlignment="1">
      <alignment horizontal="right"/>
    </xf>
    <xf numFmtId="0" fontId="0" fillId="0" borderId="0" xfId="0" applyBorder="1" applyAlignment="1">
      <alignment horizontal="left"/>
    </xf>
    <xf numFmtId="1" fontId="0" fillId="0" borderId="0" xfId="0" applyNumberFormat="1" applyBorder="1"/>
    <xf numFmtId="9" fontId="0" fillId="0" borderId="0" xfId="1" applyFont="1" applyAlignment="1">
      <alignment horizontal="center"/>
    </xf>
    <xf numFmtId="9" fontId="0" fillId="0" borderId="1" xfId="1" applyFont="1" applyBorder="1" applyAlignment="1">
      <alignment horizontal="center"/>
    </xf>
    <xf numFmtId="164" fontId="0" fillId="0" borderId="0" xfId="1" applyNumberFormat="1" applyFont="1" applyAlignment="1">
      <alignment horizontal="center"/>
    </xf>
    <xf numFmtId="164" fontId="0" fillId="0" borderId="1" xfId="1" applyNumberFormat="1" applyFont="1" applyBorder="1" applyAlignment="1">
      <alignment horizontal="center"/>
    </xf>
    <xf numFmtId="9" fontId="0" fillId="0" borderId="1" xfId="1" applyFont="1" applyBorder="1" applyAlignment="1">
      <alignment horizontal="center" wrapText="1"/>
    </xf>
    <xf numFmtId="164" fontId="0" fillId="0" borderId="1" xfId="1" applyNumberFormat="1" applyFont="1" applyBorder="1" applyAlignment="1">
      <alignment horizontal="center" wrapText="1"/>
    </xf>
    <xf numFmtId="9" fontId="0" fillId="0" borderId="1" xfId="1" applyNumberFormat="1" applyFont="1" applyBorder="1" applyAlignment="1">
      <alignment horizontal="center" wrapText="1"/>
    </xf>
    <xf numFmtId="9" fontId="0" fillId="0" borderId="0" xfId="1" applyNumberFormat="1" applyFont="1" applyAlignment="1">
      <alignment horizontal="center"/>
    </xf>
    <xf numFmtId="9" fontId="0" fillId="0" borderId="1" xfId="1" applyNumberFormat="1" applyFont="1" applyBorder="1" applyAlignment="1">
      <alignment horizontal="center"/>
    </xf>
    <xf numFmtId="9" fontId="2" fillId="0" borderId="0" xfId="1" applyFont="1" applyAlignment="1">
      <alignment horizontal="center"/>
    </xf>
    <xf numFmtId="9" fontId="1" fillId="0" borderId="0" xfId="1" applyFont="1" applyFill="1" applyBorder="1" applyAlignment="1">
      <alignment horizontal="center" wrapText="1"/>
    </xf>
    <xf numFmtId="9" fontId="2" fillId="0" borderId="1" xfId="1" applyFont="1" applyFill="1" applyBorder="1" applyAlignment="1">
      <alignment horizontal="center" wrapText="1"/>
    </xf>
    <xf numFmtId="9" fontId="2" fillId="0" borderId="0" xfId="1" applyFont="1" applyFill="1" applyBorder="1" applyAlignment="1">
      <alignment horizontal="center"/>
    </xf>
    <xf numFmtId="9" fontId="2" fillId="0" borderId="0" xfId="1" applyFont="1" applyBorder="1" applyAlignment="1">
      <alignment horizontal="center"/>
    </xf>
    <xf numFmtId="9" fontId="2" fillId="0" borderId="1" xfId="1" applyFont="1" applyBorder="1" applyAlignment="1">
      <alignment horizontal="center"/>
    </xf>
    <xf numFmtId="9" fontId="2" fillId="0" borderId="1" xfId="1" applyFont="1" applyFill="1" applyBorder="1" applyAlignment="1">
      <alignment horizontal="center"/>
    </xf>
    <xf numFmtId="6" fontId="0" fillId="0" borderId="0" xfId="0" applyNumberFormat="1"/>
    <xf numFmtId="165" fontId="0" fillId="0" borderId="0" xfId="0" applyNumberFormat="1"/>
    <xf numFmtId="165" fontId="0" fillId="0" borderId="1" xfId="0" applyNumberFormat="1" applyBorder="1"/>
    <xf numFmtId="0" fontId="1" fillId="0" borderId="0" xfId="0" applyFont="1" applyFill="1" applyBorder="1" applyAlignment="1">
      <alignment wrapText="1"/>
    </xf>
    <xf numFmtId="1" fontId="2" fillId="0" borderId="0" xfId="0" applyNumberFormat="1" applyFont="1" applyAlignment="1">
      <alignment horizontal="right"/>
    </xf>
    <xf numFmtId="1" fontId="2" fillId="0" borderId="1" xfId="0" applyNumberFormat="1" applyFont="1" applyFill="1" applyBorder="1" applyAlignment="1">
      <alignment horizontal="right"/>
    </xf>
    <xf numFmtId="1" fontId="2" fillId="0" borderId="1" xfId="0" applyNumberFormat="1" applyFont="1" applyBorder="1" applyAlignment="1">
      <alignment horizontal="right"/>
    </xf>
    <xf numFmtId="0" fontId="2" fillId="0" borderId="0" xfId="0" applyFont="1" applyFill="1" applyBorder="1" applyAlignment="1">
      <alignment wrapText="1"/>
    </xf>
    <xf numFmtId="0" fontId="1" fillId="0" borderId="0" xfId="0" applyFont="1" applyFill="1" applyBorder="1" applyAlignment="1">
      <alignment horizontal="left"/>
    </xf>
    <xf numFmtId="0" fontId="0" fillId="0" borderId="1" xfId="0" applyBorder="1" applyAlignment="1">
      <alignment horizontal="center"/>
    </xf>
    <xf numFmtId="0" fontId="0" fillId="0" borderId="0" xfId="0" applyBorder="1" applyAlignment="1">
      <alignment horizontal="center"/>
    </xf>
    <xf numFmtId="0" fontId="0" fillId="0" borderId="0" xfId="0" applyAlignment="1">
      <alignment horizontal="left"/>
    </xf>
    <xf numFmtId="0" fontId="1" fillId="0" borderId="0" xfId="0" applyFont="1" applyFill="1" applyBorder="1" applyAlignment="1">
      <alignment horizontal="left" wrapText="1"/>
    </xf>
    <xf numFmtId="0" fontId="0" fillId="0" borderId="0" xfId="0" applyAlignment="1">
      <alignment horizontal="center"/>
    </xf>
    <xf numFmtId="164" fontId="0" fillId="0" borderId="0" xfId="1" applyNumberFormat="1" applyFont="1"/>
    <xf numFmtId="164" fontId="0" fillId="0" borderId="0" xfId="1" applyNumberFormat="1" applyFont="1" applyBorder="1"/>
    <xf numFmtId="164" fontId="0" fillId="0" borderId="0" xfId="0" applyNumberFormat="1" applyBorder="1"/>
    <xf numFmtId="164" fontId="0" fillId="0" borderId="1" xfId="1" applyNumberFormat="1" applyFont="1" applyBorder="1"/>
    <xf numFmtId="1" fontId="2" fillId="0" borderId="0" xfId="0" applyNumberFormat="1" applyFont="1" applyFill="1" applyBorder="1"/>
    <xf numFmtId="1" fontId="2" fillId="0" borderId="1" xfId="0" applyNumberFormat="1" applyFont="1" applyFill="1" applyBorder="1"/>
    <xf numFmtId="1" fontId="2" fillId="0" borderId="0" xfId="0" applyNumberFormat="1" applyFont="1"/>
    <xf numFmtId="1" fontId="0" fillId="0" borderId="1" xfId="0" applyNumberFormat="1" applyBorder="1" applyAlignment="1">
      <alignment horizontal="center"/>
    </xf>
    <xf numFmtId="1" fontId="1" fillId="0" borderId="1" xfId="0" applyNumberFormat="1" applyFont="1" applyFill="1" applyBorder="1" applyAlignment="1">
      <alignment horizontal="left"/>
    </xf>
    <xf numFmtId="0" fontId="2" fillId="0" borderId="1" xfId="0" applyFont="1" applyBorder="1" applyAlignment="1">
      <alignment horizontal="center"/>
    </xf>
    <xf numFmtId="0" fontId="2" fillId="0" borderId="1" xfId="0" applyFont="1" applyFill="1" applyBorder="1" applyAlignment="1">
      <alignment horizontal="center"/>
    </xf>
    <xf numFmtId="0" fontId="0" fillId="0" borderId="0" xfId="0" applyAlignment="1">
      <alignment horizontal="left" wrapText="1"/>
    </xf>
    <xf numFmtId="0" fontId="2" fillId="0" borderId="0" xfId="0" applyFont="1" applyFill="1" applyBorder="1" applyAlignment="1">
      <alignment horizontal="left" wrapText="1"/>
    </xf>
    <xf numFmtId="1" fontId="2" fillId="0" borderId="0" xfId="0" applyNumberFormat="1" applyFont="1" applyFill="1" applyBorder="1" applyAlignment="1">
      <alignment horizontal="left" wrapText="1"/>
    </xf>
    <xf numFmtId="166" fontId="0" fillId="0" borderId="0" xfId="0" applyNumberFormat="1"/>
    <xf numFmtId="166" fontId="0" fillId="0" borderId="1" xfId="0" applyNumberFormat="1" applyBorder="1"/>
    <xf numFmtId="166" fontId="0" fillId="0" borderId="0" xfId="0" applyNumberFormat="1" applyFill="1" applyBorder="1"/>
    <xf numFmtId="0" fontId="0" fillId="0" borderId="0" xfId="0" applyAlignment="1">
      <alignment horizontal="left" wrapText="1"/>
    </xf>
    <xf numFmtId="0" fontId="0" fillId="0" borderId="0" xfId="0" applyAlignment="1">
      <alignment wrapText="1"/>
    </xf>
    <xf numFmtId="0" fontId="0" fillId="0" borderId="0" xfId="0" applyAlignment="1">
      <alignment horizontal="left"/>
    </xf>
    <xf numFmtId="0" fontId="5" fillId="0" borderId="0" xfId="0" applyFont="1" applyAlignment="1">
      <alignment vertical="top" wrapText="1"/>
    </xf>
    <xf numFmtId="0" fontId="5" fillId="0" borderId="0" xfId="0" applyFont="1"/>
    <xf numFmtId="0" fontId="5" fillId="0" borderId="0" xfId="0" applyFont="1" applyAlignment="1">
      <alignment horizontal="left"/>
    </xf>
    <xf numFmtId="0" fontId="6" fillId="0" borderId="7" xfId="0" applyFont="1" applyBorder="1" applyAlignment="1">
      <alignment horizontal="center" vertical="top" wrapText="1"/>
    </xf>
    <xf numFmtId="0" fontId="5" fillId="0" borderId="7" xfId="0" applyFont="1" applyBorder="1" applyAlignment="1">
      <alignment vertical="top" wrapText="1"/>
    </xf>
    <xf numFmtId="0" fontId="0" fillId="12" borderId="0" xfId="0" applyFill="1" applyAlignment="1">
      <alignment wrapText="1"/>
    </xf>
    <xf numFmtId="0" fontId="0" fillId="9" borderId="0" xfId="0" applyFill="1" applyAlignment="1">
      <alignment wrapText="1"/>
    </xf>
    <xf numFmtId="0" fontId="0" fillId="13" borderId="0" xfId="0" applyFill="1" applyAlignment="1">
      <alignment wrapText="1"/>
    </xf>
    <xf numFmtId="0" fontId="0" fillId="0" borderId="0" xfId="0" applyAlignment="1">
      <alignment horizontal="left"/>
    </xf>
    <xf numFmtId="0" fontId="0" fillId="0" borderId="0" xfId="0" applyBorder="1" applyAlignment="1">
      <alignment horizontal="center"/>
    </xf>
    <xf numFmtId="0" fontId="0" fillId="0" borderId="0" xfId="0" applyBorder="1" applyAlignment="1">
      <alignment horizontal="center"/>
    </xf>
    <xf numFmtId="0" fontId="2" fillId="0" borderId="0" xfId="0" applyFont="1" applyFill="1" applyBorder="1" applyAlignment="1">
      <alignment horizontal="left" wrapText="1"/>
    </xf>
    <xf numFmtId="0" fontId="1" fillId="0" borderId="0" xfId="0" applyFont="1" applyFill="1" applyBorder="1" applyAlignment="1">
      <alignment horizontal="center" wrapText="1"/>
    </xf>
    <xf numFmtId="9" fontId="2" fillId="0" borderId="0" xfId="1" applyNumberFormat="1" applyFont="1" applyFill="1" applyBorder="1" applyAlignment="1">
      <alignment horizontal="center"/>
    </xf>
    <xf numFmtId="0" fontId="0" fillId="0" borderId="0" xfId="0" applyAlignment="1">
      <alignment horizontal="center" wrapText="1"/>
    </xf>
    <xf numFmtId="0" fontId="0" fillId="0" borderId="0" xfId="0" applyAlignment="1">
      <alignment horizontal="center"/>
    </xf>
    <xf numFmtId="0" fontId="0" fillId="0" borderId="0" xfId="0" applyAlignment="1">
      <alignment wrapText="1"/>
    </xf>
    <xf numFmtId="37" fontId="0" fillId="0" borderId="0" xfId="2" applyNumberFormat="1" applyFont="1" applyAlignment="1">
      <alignment horizontal="center"/>
    </xf>
    <xf numFmtId="37" fontId="0" fillId="0" borderId="0" xfId="2" applyNumberFormat="1" applyFont="1" applyFill="1" applyAlignment="1">
      <alignment horizontal="center"/>
    </xf>
    <xf numFmtId="1" fontId="3" fillId="0" borderId="1" xfId="0" applyNumberFormat="1" applyFont="1" applyBorder="1" applyAlignment="1">
      <alignment horizontal="center"/>
    </xf>
    <xf numFmtId="1" fontId="0" fillId="0" borderId="1" xfId="0" applyNumberFormat="1" applyBorder="1" applyAlignment="1">
      <alignment horizontal="center" wrapText="1"/>
    </xf>
    <xf numFmtId="1" fontId="0" fillId="0" borderId="0" xfId="0" applyNumberFormat="1" applyBorder="1" applyAlignment="1">
      <alignment horizontal="center" wrapText="1"/>
    </xf>
    <xf numFmtId="1" fontId="0" fillId="0" borderId="0" xfId="2" applyNumberFormat="1" applyFont="1" applyAlignment="1">
      <alignment horizontal="center"/>
    </xf>
    <xf numFmtId="1" fontId="0" fillId="0" borderId="0" xfId="0" applyNumberFormat="1" applyAlignment="1">
      <alignment horizontal="center"/>
    </xf>
    <xf numFmtId="0" fontId="0" fillId="0" borderId="0" xfId="0" applyAlignment="1">
      <alignment wrapText="1"/>
    </xf>
    <xf numFmtId="0" fontId="3" fillId="0" borderId="0" xfId="0" applyFont="1" applyAlignment="1">
      <alignment horizontal="left"/>
    </xf>
    <xf numFmtId="0" fontId="0" fillId="0" borderId="0" xfId="0"/>
    <xf numFmtId="0" fontId="0" fillId="0" borderId="0" xfId="0" applyAlignment="1">
      <alignment wrapText="1"/>
    </xf>
    <xf numFmtId="0" fontId="0" fillId="0" borderId="0" xfId="0" applyAlignment="1">
      <alignment horizontal="left" wrapText="1"/>
    </xf>
    <xf numFmtId="0" fontId="0" fillId="0" borderId="0" xfId="0" applyAlignment="1">
      <alignment horizontal="left"/>
    </xf>
    <xf numFmtId="0" fontId="3" fillId="0" borderId="0" xfId="0" applyFont="1" applyAlignment="1">
      <alignment horizontal="left"/>
    </xf>
    <xf numFmtId="0" fontId="0" fillId="0" borderId="0" xfId="0"/>
    <xf numFmtId="0" fontId="0" fillId="0" borderId="0" xfId="0" applyAlignment="1">
      <alignment horizontal="left"/>
    </xf>
    <xf numFmtId="0" fontId="0" fillId="0" borderId="0" xfId="0"/>
    <xf numFmtId="0" fontId="0" fillId="0" borderId="1" xfId="0" applyBorder="1" applyAlignment="1">
      <alignment horizontal="left" wrapText="1"/>
    </xf>
    <xf numFmtId="0" fontId="0" fillId="0" borderId="1" xfId="0" applyBorder="1" applyAlignment="1">
      <alignment horizontal="center"/>
    </xf>
    <xf numFmtId="0" fontId="0" fillId="0" borderId="0" xfId="0" applyAlignment="1">
      <alignment horizontal="left"/>
    </xf>
    <xf numFmtId="0" fontId="0" fillId="0" borderId="0" xfId="0" applyAlignment="1">
      <alignment horizontal="center" wrapText="1"/>
    </xf>
    <xf numFmtId="0" fontId="0" fillId="0" borderId="0" xfId="0" applyAlignment="1">
      <alignment horizontal="center"/>
    </xf>
    <xf numFmtId="0" fontId="0" fillId="0" borderId="0" xfId="0"/>
    <xf numFmtId="0" fontId="0" fillId="18" borderId="0" xfId="0" applyNumberFormat="1" applyFont="1" applyFill="1" applyBorder="1" applyAlignment="1" applyProtection="1"/>
    <xf numFmtId="0" fontId="11" fillId="0" borderId="7" xfId="0" applyNumberFormat="1" applyFont="1" applyFill="1" applyBorder="1" applyAlignment="1" applyProtection="1">
      <alignment horizontal="center" wrapText="1"/>
    </xf>
    <xf numFmtId="0" fontId="11" fillId="0" borderId="7" xfId="0" applyNumberFormat="1" applyFont="1" applyFill="1" applyBorder="1" applyAlignment="1" applyProtection="1">
      <alignment horizontal="left" vertical="top" wrapText="1"/>
    </xf>
    <xf numFmtId="0" fontId="12" fillId="0" borderId="7" xfId="0" applyNumberFormat="1" applyFont="1" applyFill="1" applyBorder="1" applyAlignment="1" applyProtection="1">
      <alignment horizontal="right" wrapText="1"/>
    </xf>
    <xf numFmtId="0" fontId="3" fillId="0" borderId="0" xfId="0" applyFont="1" applyAlignment="1">
      <alignment horizontal="center"/>
    </xf>
    <xf numFmtId="2" fontId="0" fillId="0" borderId="0" xfId="0" applyNumberFormat="1" applyBorder="1" applyAlignment="1">
      <alignment horizontal="center" wrapText="1"/>
    </xf>
    <xf numFmtId="2" fontId="0" fillId="0" borderId="1" xfId="0" applyNumberFormat="1" applyBorder="1" applyAlignment="1">
      <alignment horizontal="center" wrapText="1"/>
    </xf>
    <xf numFmtId="0" fontId="0" fillId="0" borderId="1" xfId="0" applyBorder="1" applyAlignment="1">
      <alignment horizontal="center"/>
    </xf>
    <xf numFmtId="0" fontId="0" fillId="0" borderId="0" xfId="0" applyAlignment="1">
      <alignment wrapText="1"/>
    </xf>
    <xf numFmtId="0" fontId="0" fillId="0" borderId="0" xfId="0" applyAlignment="1">
      <alignment horizontal="left" wrapText="1"/>
    </xf>
    <xf numFmtId="0" fontId="0" fillId="0" borderId="0" xfId="0" applyAlignment="1"/>
    <xf numFmtId="0" fontId="0" fillId="0" borderId="0" xfId="0" applyAlignment="1">
      <alignment horizontal="center"/>
    </xf>
    <xf numFmtId="0" fontId="0" fillId="0" borderId="0" xfId="0"/>
    <xf numFmtId="165" fontId="0" fillId="0" borderId="0" xfId="0" applyNumberFormat="1" applyAlignment="1">
      <alignment horizontal="center"/>
    </xf>
    <xf numFmtId="1" fontId="0" fillId="0" borderId="1" xfId="2" applyNumberFormat="1" applyFont="1" applyBorder="1" applyAlignment="1">
      <alignment horizontal="center"/>
    </xf>
    <xf numFmtId="37" fontId="0" fillId="0" borderId="1" xfId="2" applyNumberFormat="1" applyFont="1" applyBorder="1" applyAlignment="1">
      <alignment horizontal="center"/>
    </xf>
    <xf numFmtId="0" fontId="0" fillId="0" borderId="2" xfId="0" applyBorder="1"/>
    <xf numFmtId="0" fontId="0" fillId="2" borderId="0" xfId="0" applyFill="1" applyAlignment="1"/>
    <xf numFmtId="0" fontId="0" fillId="3" borderId="0" xfId="0" applyFill="1" applyAlignment="1"/>
    <xf numFmtId="0" fontId="0" fillId="4" borderId="0" xfId="0" applyFill="1" applyAlignment="1"/>
    <xf numFmtId="0" fontId="3" fillId="4" borderId="0" xfId="0" applyFont="1" applyFill="1" applyAlignment="1"/>
    <xf numFmtId="0" fontId="0" fillId="6" borderId="0" xfId="0" applyFill="1" applyAlignment="1"/>
    <xf numFmtId="0" fontId="0" fillId="7" borderId="0" xfId="0" applyFill="1" applyAlignment="1"/>
    <xf numFmtId="0" fontId="0" fillId="10" borderId="0" xfId="0" applyFill="1" applyAlignment="1"/>
    <xf numFmtId="0" fontId="0" fillId="14" borderId="0" xfId="0" applyFill="1" applyAlignment="1"/>
    <xf numFmtId="0" fontId="0" fillId="8" borderId="0" xfId="0" applyFill="1" applyAlignment="1"/>
    <xf numFmtId="0" fontId="0" fillId="5" borderId="0" xfId="0" applyFill="1" applyAlignment="1"/>
    <xf numFmtId="0" fontId="0" fillId="11" borderId="0" xfId="0" applyFill="1" applyAlignment="1"/>
    <xf numFmtId="0" fontId="0" fillId="12" borderId="0" xfId="0" applyFill="1" applyAlignment="1"/>
    <xf numFmtId="165" fontId="0" fillId="0" borderId="1" xfId="0" applyNumberFormat="1" applyBorder="1" applyAlignment="1">
      <alignment horizontal="center"/>
    </xf>
    <xf numFmtId="165" fontId="0" fillId="0" borderId="0" xfId="0" applyNumberFormat="1" applyBorder="1"/>
    <xf numFmtId="0" fontId="2" fillId="0" borderId="0" xfId="0" applyFont="1" applyFill="1"/>
    <xf numFmtId="9" fontId="2" fillId="0" borderId="0" xfId="1" applyFont="1" applyFill="1" applyAlignment="1">
      <alignment horizontal="center"/>
    </xf>
    <xf numFmtId="1" fontId="0" fillId="0" borderId="0" xfId="0" applyNumberFormat="1" applyFill="1"/>
    <xf numFmtId="0" fontId="0" fillId="0" borderId="0" xfId="0" applyFill="1" applyBorder="1"/>
    <xf numFmtId="1" fontId="0" fillId="0" borderId="0" xfId="0" applyNumberFormat="1" applyFill="1" applyBorder="1"/>
    <xf numFmtId="0" fontId="0" fillId="0" borderId="1" xfId="0" applyBorder="1" applyAlignment="1">
      <alignment horizontal="center"/>
    </xf>
    <xf numFmtId="0" fontId="0" fillId="0" borderId="0" xfId="0" applyFont="1" applyFill="1"/>
    <xf numFmtId="167" fontId="0" fillId="0" borderId="0" xfId="0" applyNumberFormat="1" applyFont="1" applyFill="1" applyAlignment="1">
      <alignment horizontal="center"/>
    </xf>
    <xf numFmtId="0" fontId="13" fillId="0" borderId="0" xfId="6" applyFont="1" applyFill="1"/>
    <xf numFmtId="0" fontId="14" fillId="0" borderId="0" xfId="6" applyFont="1" applyFill="1"/>
    <xf numFmtId="167" fontId="14" fillId="0" borderId="0" xfId="6" applyNumberFormat="1" applyFont="1" applyFill="1" applyAlignment="1">
      <alignment horizontal="center"/>
    </xf>
    <xf numFmtId="0" fontId="13" fillId="0" borderId="1" xfId="6" applyFont="1" applyFill="1" applyBorder="1" applyAlignment="1">
      <alignment horizontal="left"/>
    </xf>
    <xf numFmtId="0" fontId="13" fillId="0" borderId="1" xfId="6" applyFont="1" applyFill="1" applyBorder="1" applyAlignment="1">
      <alignment horizontal="center"/>
    </xf>
    <xf numFmtId="0" fontId="0" fillId="0" borderId="1" xfId="0" applyFont="1" applyFill="1" applyBorder="1"/>
    <xf numFmtId="167" fontId="14" fillId="0" borderId="1" xfId="6" applyNumberFormat="1" applyFont="1" applyFill="1" applyBorder="1" applyAlignment="1">
      <alignment horizontal="center"/>
    </xf>
    <xf numFmtId="0" fontId="13" fillId="0" borderId="0" xfId="6" applyFont="1" applyFill="1" applyAlignment="1">
      <alignment horizontal="center" vertical="center" wrapText="1"/>
    </xf>
    <xf numFmtId="167" fontId="13" fillId="0" borderId="0" xfId="6" applyNumberFormat="1" applyFont="1" applyFill="1" applyAlignment="1">
      <alignment horizontal="center"/>
    </xf>
    <xf numFmtId="0" fontId="13" fillId="0" borderId="0" xfId="6" applyFont="1" applyFill="1" applyAlignment="1">
      <alignment horizontal="center"/>
    </xf>
    <xf numFmtId="1" fontId="13" fillId="0" borderId="0" xfId="6" applyNumberFormat="1" applyFont="1" applyFill="1" applyAlignment="1">
      <alignment horizontal="center"/>
    </xf>
    <xf numFmtId="165" fontId="0" fillId="0" borderId="0" xfId="0" applyNumberFormat="1" applyFont="1" applyFill="1"/>
    <xf numFmtId="0" fontId="13" fillId="0" borderId="0" xfId="8" applyFont="1" applyFill="1" applyAlignment="1">
      <alignment horizontal="center"/>
    </xf>
    <xf numFmtId="1" fontId="13" fillId="0" borderId="0" xfId="9" applyNumberFormat="1" applyFont="1" applyFill="1" applyAlignment="1">
      <alignment horizontal="center"/>
    </xf>
    <xf numFmtId="1" fontId="0" fillId="0" borderId="0" xfId="0" applyNumberFormat="1" applyFont="1" applyFill="1"/>
    <xf numFmtId="0" fontId="13" fillId="0" borderId="1" xfId="8" applyFont="1" applyFill="1" applyBorder="1" applyAlignment="1">
      <alignment horizontal="center"/>
    </xf>
    <xf numFmtId="1" fontId="13" fillId="0" borderId="1" xfId="9" applyNumberFormat="1" applyFont="1" applyFill="1" applyBorder="1" applyAlignment="1">
      <alignment horizontal="center"/>
    </xf>
    <xf numFmtId="1" fontId="13" fillId="0" borderId="1" xfId="6" applyNumberFormat="1" applyFont="1" applyFill="1" applyBorder="1" applyAlignment="1">
      <alignment horizontal="center"/>
    </xf>
    <xf numFmtId="167" fontId="13" fillId="0" borderId="1" xfId="6" applyNumberFormat="1" applyFont="1" applyFill="1" applyBorder="1" applyAlignment="1">
      <alignment horizontal="center"/>
    </xf>
    <xf numFmtId="165" fontId="0" fillId="0" borderId="1" xfId="0" applyNumberFormat="1" applyFont="1" applyFill="1" applyBorder="1"/>
    <xf numFmtId="0" fontId="13" fillId="0" borderId="0" xfId="8" applyFont="1" applyFill="1" applyAlignment="1">
      <alignment horizontal="left"/>
    </xf>
    <xf numFmtId="0" fontId="13" fillId="0" borderId="0" xfId="9" applyFont="1" applyFill="1" applyAlignment="1">
      <alignment horizontal="center"/>
    </xf>
    <xf numFmtId="165" fontId="0" fillId="0" borderId="0" xfId="0" applyNumberFormat="1" applyBorder="1" applyAlignment="1">
      <alignment horizontal="center" wrapText="1"/>
    </xf>
    <xf numFmtId="0" fontId="0" fillId="0" borderId="0" xfId="0" applyAlignment="1">
      <alignment wrapText="1"/>
    </xf>
    <xf numFmtId="0" fontId="0" fillId="0" borderId="0" xfId="0" applyAlignment="1">
      <alignment horizontal="left" wrapText="1"/>
    </xf>
    <xf numFmtId="0" fontId="3" fillId="0" borderId="1" xfId="0" applyFont="1" applyBorder="1" applyAlignment="1">
      <alignment horizontal="left" wrapText="1"/>
    </xf>
    <xf numFmtId="0" fontId="0" fillId="0" borderId="0" xfId="0" applyAlignment="1">
      <alignment wrapText="1"/>
    </xf>
    <xf numFmtId="165" fontId="0" fillId="0" borderId="1" xfId="0" applyNumberFormat="1" applyBorder="1" applyAlignment="1">
      <alignment horizontal="center" wrapText="1"/>
    </xf>
    <xf numFmtId="1" fontId="0" fillId="0" borderId="1" xfId="0" applyNumberFormat="1" applyBorder="1" applyAlignment="1">
      <alignment horizontal="right" wrapText="1"/>
    </xf>
    <xf numFmtId="0" fontId="0" fillId="0" borderId="0" xfId="0" applyAlignment="1">
      <alignment wrapText="1"/>
    </xf>
    <xf numFmtId="49" fontId="3" fillId="0" borderId="0" xfId="0" applyNumberFormat="1" applyFont="1"/>
    <xf numFmtId="37" fontId="0" fillId="0" borderId="0" xfId="0" applyNumberFormat="1"/>
    <xf numFmtId="0" fontId="6" fillId="0" borderId="4" xfId="0" applyFont="1" applyBorder="1" applyAlignment="1">
      <alignment horizontal="center" vertical="top" wrapText="1"/>
    </xf>
    <xf numFmtId="0" fontId="6" fillId="0" borderId="6" xfId="0" applyFont="1" applyBorder="1" applyAlignment="1">
      <alignment horizontal="center" vertical="top" wrapText="1"/>
    </xf>
    <xf numFmtId="0" fontId="0" fillId="0" borderId="0" xfId="0" applyAlignment="1">
      <alignment wrapText="1"/>
    </xf>
    <xf numFmtId="0" fontId="12" fillId="0" borderId="4" xfId="0" applyNumberFormat="1" applyFont="1" applyFill="1" applyBorder="1" applyAlignment="1" applyProtection="1">
      <alignment horizontal="right" wrapText="1"/>
    </xf>
    <xf numFmtId="0" fontId="12" fillId="0" borderId="6" xfId="0" applyNumberFormat="1" applyFont="1" applyFill="1" applyBorder="1" applyAlignment="1" applyProtection="1">
      <alignment horizontal="right" wrapText="1"/>
    </xf>
    <xf numFmtId="0" fontId="11" fillId="0" borderId="4" xfId="0" applyNumberFormat="1" applyFont="1" applyFill="1" applyBorder="1" applyAlignment="1" applyProtection="1">
      <alignment horizontal="center" wrapText="1"/>
    </xf>
    <xf numFmtId="0" fontId="11" fillId="0" borderId="5" xfId="0" applyNumberFormat="1" applyFont="1" applyFill="1" applyBorder="1" applyAlignment="1" applyProtection="1">
      <alignment horizontal="center" wrapText="1"/>
    </xf>
    <xf numFmtId="0" fontId="11" fillId="0" borderId="6" xfId="0" applyNumberFormat="1" applyFont="1" applyFill="1" applyBorder="1" applyAlignment="1" applyProtection="1">
      <alignment horizontal="center" wrapText="1"/>
    </xf>
    <xf numFmtId="0" fontId="11" fillId="0" borderId="11" xfId="0" applyNumberFormat="1" applyFont="1" applyFill="1" applyBorder="1" applyAlignment="1" applyProtection="1">
      <alignment horizontal="center" wrapText="1"/>
    </xf>
    <xf numFmtId="0" fontId="11" fillId="0" borderId="12" xfId="0" applyNumberFormat="1" applyFont="1" applyFill="1" applyBorder="1" applyAlignment="1" applyProtection="1">
      <alignment horizontal="center" wrapText="1"/>
    </xf>
    <xf numFmtId="0" fontId="11" fillId="0" borderId="13" xfId="0" applyNumberFormat="1" applyFont="1" applyFill="1" applyBorder="1" applyAlignment="1" applyProtection="1">
      <alignment horizontal="center" wrapText="1"/>
    </xf>
    <xf numFmtId="0" fontId="5" fillId="0" borderId="4" xfId="0" applyFont="1" applyBorder="1" applyAlignment="1">
      <alignment vertical="top" wrapText="1"/>
    </xf>
    <xf numFmtId="0" fontId="5" fillId="0" borderId="6" xfId="0" applyFont="1" applyBorder="1" applyAlignment="1">
      <alignment vertical="top" wrapText="1"/>
    </xf>
    <xf numFmtId="0" fontId="6" fillId="0" borderId="4" xfId="0" applyFont="1" applyBorder="1" applyAlignment="1">
      <alignment horizontal="center" vertical="top" wrapText="1"/>
    </xf>
    <xf numFmtId="0" fontId="6" fillId="0" borderId="6" xfId="0" applyFont="1" applyBorder="1" applyAlignment="1">
      <alignment horizontal="center" vertical="top" wrapText="1"/>
    </xf>
    <xf numFmtId="0" fontId="6" fillId="0" borderId="5" xfId="0" applyFont="1" applyBorder="1" applyAlignment="1">
      <alignment horizontal="center" vertical="top" wrapText="1"/>
    </xf>
    <xf numFmtId="0" fontId="0" fillId="0" borderId="1" xfId="0" applyBorder="1" applyAlignment="1">
      <alignment horizontal="center"/>
    </xf>
    <xf numFmtId="0" fontId="0" fillId="0" borderId="0" xfId="0" applyAlignment="1">
      <alignment wrapText="1"/>
    </xf>
    <xf numFmtId="0" fontId="0" fillId="0" borderId="0" xfId="0" applyBorder="1" applyAlignment="1">
      <alignment horizontal="center"/>
    </xf>
    <xf numFmtId="0" fontId="0" fillId="0" borderId="0" xfId="0" applyAlignment="1">
      <alignment horizontal="left" wrapText="1"/>
    </xf>
    <xf numFmtId="0" fontId="3" fillId="2" borderId="1" xfId="0" applyFont="1" applyFill="1" applyBorder="1" applyAlignment="1">
      <alignment horizontal="left" wrapText="1"/>
    </xf>
    <xf numFmtId="0" fontId="3" fillId="17" borderId="1" xfId="0" applyFont="1" applyFill="1" applyBorder="1" applyAlignment="1">
      <alignment horizontal="left" wrapText="1"/>
    </xf>
    <xf numFmtId="0" fontId="3" fillId="0" borderId="1" xfId="0" applyFont="1" applyBorder="1" applyAlignment="1">
      <alignment horizontal="left" wrapText="1"/>
    </xf>
    <xf numFmtId="0" fontId="0" fillId="0" borderId="2" xfId="0" applyBorder="1" applyAlignment="1">
      <alignment horizontal="center"/>
    </xf>
    <xf numFmtId="0" fontId="0" fillId="0" borderId="0" xfId="0" applyAlignment="1">
      <alignment horizontal="left"/>
    </xf>
    <xf numFmtId="0" fontId="2" fillId="0" borderId="0" xfId="0" applyFont="1" applyAlignment="1">
      <alignment horizontal="left" wrapText="1"/>
    </xf>
    <xf numFmtId="0" fontId="1" fillId="0" borderId="2" xfId="0" applyFont="1" applyFill="1" applyBorder="1" applyAlignment="1">
      <alignment horizontal="left" wrapText="1"/>
    </xf>
    <xf numFmtId="0" fontId="2" fillId="0" borderId="0" xfId="0" applyFont="1" applyFill="1" applyBorder="1" applyAlignment="1">
      <alignment horizontal="left"/>
    </xf>
    <xf numFmtId="0" fontId="2" fillId="0" borderId="0" xfId="0" applyFont="1" applyFill="1" applyBorder="1" applyAlignment="1">
      <alignment horizontal="left" wrapText="1"/>
    </xf>
    <xf numFmtId="0" fontId="1" fillId="0" borderId="3" xfId="0" applyFont="1" applyBorder="1" applyAlignment="1">
      <alignment horizontal="center" vertical="top"/>
    </xf>
    <xf numFmtId="0" fontId="0" fillId="0" borderId="3" xfId="0" applyBorder="1" applyAlignment="1">
      <alignment horizontal="center"/>
    </xf>
    <xf numFmtId="0" fontId="0" fillId="0" borderId="0" xfId="0" applyAlignment="1"/>
    <xf numFmtId="1" fontId="1" fillId="0" borderId="3" xfId="0" applyNumberFormat="1" applyFont="1" applyFill="1" applyBorder="1" applyAlignment="1">
      <alignment horizontal="center" wrapText="1"/>
    </xf>
    <xf numFmtId="0" fontId="1" fillId="0" borderId="3" xfId="0" applyFont="1" applyFill="1" applyBorder="1" applyAlignment="1">
      <alignment horizontal="center" wrapText="1"/>
    </xf>
    <xf numFmtId="0" fontId="1" fillId="0" borderId="1" xfId="0" applyFont="1" applyFill="1" applyBorder="1" applyAlignment="1">
      <alignment wrapText="1"/>
    </xf>
    <xf numFmtId="1" fontId="2" fillId="0" borderId="0" xfId="0" applyNumberFormat="1" applyFont="1" applyFill="1" applyBorder="1" applyAlignment="1">
      <alignment horizontal="left" wrapText="1"/>
    </xf>
    <xf numFmtId="0" fontId="1" fillId="0" borderId="1" xfId="0" applyFont="1" applyFill="1" applyBorder="1" applyAlignment="1">
      <alignment horizontal="left" wrapText="1"/>
    </xf>
    <xf numFmtId="0" fontId="1" fillId="0" borderId="2" xfId="0" applyFont="1" applyFill="1" applyBorder="1" applyAlignment="1">
      <alignment horizontal="center" wrapText="1"/>
    </xf>
    <xf numFmtId="1" fontId="1" fillId="0" borderId="2" xfId="0" applyNumberFormat="1" applyFont="1" applyFill="1" applyBorder="1" applyAlignment="1">
      <alignment horizontal="center" wrapText="1"/>
    </xf>
    <xf numFmtId="1" fontId="1" fillId="0" borderId="0" xfId="0" applyNumberFormat="1" applyFont="1" applyFill="1" applyBorder="1" applyAlignment="1">
      <alignment horizontal="center" wrapText="1"/>
    </xf>
    <xf numFmtId="0" fontId="1" fillId="0" borderId="0" xfId="0" applyFont="1" applyFill="1" applyBorder="1" applyAlignment="1">
      <alignment horizontal="center" wrapText="1"/>
    </xf>
    <xf numFmtId="1" fontId="1" fillId="0" borderId="1" xfId="0" applyNumberFormat="1" applyFont="1" applyFill="1" applyBorder="1" applyAlignment="1">
      <alignment horizontal="center" wrapText="1"/>
    </xf>
    <xf numFmtId="0" fontId="1" fillId="0" borderId="1" xfId="0" applyFont="1" applyFill="1" applyBorder="1" applyAlignment="1">
      <alignment horizontal="center" wrapText="1"/>
    </xf>
    <xf numFmtId="0" fontId="3" fillId="0" borderId="0" xfId="0" applyFont="1" applyAlignment="1">
      <alignment horizontal="left"/>
    </xf>
    <xf numFmtId="0" fontId="13" fillId="0" borderId="0" xfId="8" applyFont="1" applyFill="1" applyAlignment="1">
      <alignment horizontal="left" wrapText="1"/>
    </xf>
    <xf numFmtId="0" fontId="3" fillId="0" borderId="0" xfId="0" applyFont="1" applyAlignment="1">
      <alignment horizontal="left" wrapText="1"/>
    </xf>
    <xf numFmtId="0" fontId="0" fillId="0" borderId="2" xfId="0" applyBorder="1" applyAlignment="1">
      <alignment horizontal="center" wrapText="1"/>
    </xf>
    <xf numFmtId="0" fontId="0" fillId="0" borderId="0" xfId="0" applyAlignment="1">
      <alignment horizontal="center" wrapText="1"/>
    </xf>
    <xf numFmtId="0" fontId="0" fillId="0" borderId="3" xfId="0" applyBorder="1" applyAlignment="1">
      <alignment horizontal="center" wrapText="1"/>
    </xf>
    <xf numFmtId="0" fontId="0" fillId="2" borderId="1" xfId="0" applyFill="1" applyBorder="1" applyAlignment="1">
      <alignment horizontal="center"/>
    </xf>
  </cellXfs>
  <cellStyles count="22">
    <cellStyle name="Column Heading" xfId="15"/>
    <cellStyle name="Column Spanner" xfId="17"/>
    <cellStyle name="Comma" xfId="2" builtinId="3"/>
    <cellStyle name="Comma 2" xfId="5"/>
    <cellStyle name="Comma 3" xfId="4"/>
    <cellStyle name="Continued" xfId="20"/>
    <cellStyle name="Data" xfId="13"/>
    <cellStyle name="Last Note" xfId="12"/>
    <cellStyle name="Normal" xfId="0" builtinId="0"/>
    <cellStyle name="Normal 2" xfId="6"/>
    <cellStyle name="Normal 2 2" xfId="9"/>
    <cellStyle name="Normal 3" xfId="7"/>
    <cellStyle name="Normal 4" xfId="10"/>
    <cellStyle name="Normal 5" xfId="8"/>
    <cellStyle name="Normal 6" xfId="3"/>
    <cellStyle name="Note or Source" xfId="11"/>
    <cellStyle name="Page Header" xfId="19"/>
    <cellStyle name="Panel" xfId="21"/>
    <cellStyle name="Percent" xfId="1" builtinId="5"/>
    <cellStyle name="Row Stub" xfId="14"/>
    <cellStyle name="Stub Heading" xfId="16"/>
    <cellStyle name="Table Title" xfId="18"/>
  </cellStyles>
  <dxfs count="0"/>
  <tableStyles count="0" defaultTableStyle="TableStyleMedium2" defaultPivotStyle="PivotStyleLight16"/>
  <colors>
    <mruColors>
      <color rgb="FFFFFF66"/>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SAStab!$B$383:$G$383</c:f>
              <c:numCache>
                <c:formatCode>General</c:formatCode>
                <c:ptCount val="6"/>
                <c:pt idx="0">
                  <c:v>72339.784</c:v>
                </c:pt>
                <c:pt idx="1">
                  <c:v>77868.168999999994</c:v>
                </c:pt>
                <c:pt idx="2">
                  <c:v>81465.491999999998</c:v>
                </c:pt>
                <c:pt idx="3">
                  <c:v>86829.403000000006</c:v>
                </c:pt>
                <c:pt idx="4">
                  <c:v>93953.042000000001</c:v>
                </c:pt>
                <c:pt idx="5">
                  <c:v>100492.461</c:v>
                </c:pt>
              </c:numCache>
            </c:numRef>
          </c:val>
        </c:ser>
        <c:ser>
          <c:idx val="1"/>
          <c:order val="1"/>
          <c:tx>
            <c:v>new</c:v>
          </c:tx>
          <c:invertIfNegative val="0"/>
          <c:val>
            <c:numRef>
              <c:f>SAStab!#REF!</c:f>
              <c:numCache>
                <c:formatCode>General</c:formatCode>
                <c:ptCount val="6"/>
                <c:pt idx="0">
                  <c:v>72333.096000000005</c:v>
                </c:pt>
                <c:pt idx="1">
                  <c:v>78036.991999999998</c:v>
                </c:pt>
                <c:pt idx="2">
                  <c:v>81448.752999999997</c:v>
                </c:pt>
                <c:pt idx="3">
                  <c:v>86747.466</c:v>
                </c:pt>
                <c:pt idx="4">
                  <c:v>93880.116999999998</c:v>
                </c:pt>
                <c:pt idx="5">
                  <c:v>100447.80899999999</c:v>
                </c:pt>
              </c:numCache>
            </c:numRef>
          </c:val>
        </c:ser>
        <c:dLbls>
          <c:showLegendKey val="0"/>
          <c:showVal val="0"/>
          <c:showCatName val="0"/>
          <c:showSerName val="0"/>
          <c:showPercent val="0"/>
          <c:showBubbleSize val="0"/>
        </c:dLbls>
        <c:gapWidth val="150"/>
        <c:axId val="39364096"/>
        <c:axId val="39365632"/>
      </c:barChart>
      <c:catAx>
        <c:axId val="39364096"/>
        <c:scaling>
          <c:orientation val="minMax"/>
        </c:scaling>
        <c:delete val="0"/>
        <c:axPos val="b"/>
        <c:majorTickMark val="out"/>
        <c:minorTickMark val="none"/>
        <c:tickLblPos val="nextTo"/>
        <c:crossAx val="39365632"/>
        <c:crosses val="autoZero"/>
        <c:auto val="1"/>
        <c:lblAlgn val="ctr"/>
        <c:lblOffset val="100"/>
        <c:noMultiLvlLbl val="0"/>
      </c:catAx>
      <c:valAx>
        <c:axId val="39365632"/>
        <c:scaling>
          <c:orientation val="minMax"/>
        </c:scaling>
        <c:delete val="0"/>
        <c:axPos val="l"/>
        <c:majorGridlines/>
        <c:numFmt formatCode="General" sourceLinked="1"/>
        <c:majorTickMark val="out"/>
        <c:minorTickMark val="none"/>
        <c:tickLblPos val="nextTo"/>
        <c:crossAx val="393640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SAStab!#REF!</c:f>
              <c:strCache>
                <c:ptCount val="8"/>
                <c:pt idx="0">
                  <c:v>0-9</c:v>
                </c:pt>
                <c:pt idx="1">
                  <c:v>10-14</c:v>
                </c:pt>
                <c:pt idx="2">
                  <c:v>15-19</c:v>
                </c:pt>
                <c:pt idx="3">
                  <c:v>20-24</c:v>
                </c:pt>
                <c:pt idx="4">
                  <c:v>25-29</c:v>
                </c:pt>
                <c:pt idx="5">
                  <c:v>30-34</c:v>
                </c:pt>
                <c:pt idx="6">
                  <c:v>35-39</c:v>
                </c:pt>
                <c:pt idx="7">
                  <c:v>40+</c:v>
                </c:pt>
              </c:strCache>
            </c:strRef>
          </c:cat>
          <c:val>
            <c:numRef>
              <c:f>SAStab!$B$409:$B$416</c:f>
              <c:numCache>
                <c:formatCode>General</c:formatCode>
                <c:ptCount val="8"/>
                <c:pt idx="0">
                  <c:v>10389.803</c:v>
                </c:pt>
                <c:pt idx="1">
                  <c:v>28604.304</c:v>
                </c:pt>
                <c:pt idx="2">
                  <c:v>36378.069000000003</c:v>
                </c:pt>
                <c:pt idx="3">
                  <c:v>41434.451000000001</c:v>
                </c:pt>
                <c:pt idx="4">
                  <c:v>53230.495999999999</c:v>
                </c:pt>
                <c:pt idx="5">
                  <c:v>61632.764000000003</c:v>
                </c:pt>
                <c:pt idx="6">
                  <c:v>69676.517000000007</c:v>
                </c:pt>
                <c:pt idx="7">
                  <c:v>98874.085999999996</c:v>
                </c:pt>
              </c:numCache>
            </c:numRef>
          </c:val>
        </c:ser>
        <c:ser>
          <c:idx val="1"/>
          <c:order val="1"/>
          <c:tx>
            <c:v>new</c:v>
          </c:tx>
          <c:invertIfNegative val="0"/>
          <c:cat>
            <c:strRef>
              <c:f>SAStab!#REF!</c:f>
              <c:strCache>
                <c:ptCount val="8"/>
                <c:pt idx="0">
                  <c:v>0-9</c:v>
                </c:pt>
                <c:pt idx="1">
                  <c:v>10-14</c:v>
                </c:pt>
                <c:pt idx="2">
                  <c:v>15-19</c:v>
                </c:pt>
                <c:pt idx="3">
                  <c:v>20-24</c:v>
                </c:pt>
                <c:pt idx="4">
                  <c:v>25-29</c:v>
                </c:pt>
                <c:pt idx="5">
                  <c:v>30-34</c:v>
                </c:pt>
                <c:pt idx="6">
                  <c:v>35-39</c:v>
                </c:pt>
                <c:pt idx="7">
                  <c:v>40+</c:v>
                </c:pt>
              </c:strCache>
            </c:strRef>
          </c:cat>
          <c:val>
            <c:numRef>
              <c:f>SAStab!#REF!</c:f>
              <c:numCache>
                <c:formatCode>General</c:formatCode>
                <c:ptCount val="8"/>
                <c:pt idx="0">
                  <c:v>10308.805</c:v>
                </c:pt>
                <c:pt idx="1">
                  <c:v>28558.805</c:v>
                </c:pt>
                <c:pt idx="2">
                  <c:v>36355.144</c:v>
                </c:pt>
                <c:pt idx="3">
                  <c:v>41432.557999999997</c:v>
                </c:pt>
                <c:pt idx="4">
                  <c:v>53227.178</c:v>
                </c:pt>
                <c:pt idx="5">
                  <c:v>61638.392</c:v>
                </c:pt>
                <c:pt idx="6">
                  <c:v>69671.63</c:v>
                </c:pt>
                <c:pt idx="7">
                  <c:v>98873.441000000006</c:v>
                </c:pt>
              </c:numCache>
            </c:numRef>
          </c:val>
        </c:ser>
        <c:dLbls>
          <c:showLegendKey val="0"/>
          <c:showVal val="0"/>
          <c:showCatName val="0"/>
          <c:showSerName val="0"/>
          <c:showPercent val="0"/>
          <c:showBubbleSize val="0"/>
        </c:dLbls>
        <c:gapWidth val="150"/>
        <c:axId val="68218880"/>
        <c:axId val="68220416"/>
      </c:barChart>
      <c:catAx>
        <c:axId val="68218880"/>
        <c:scaling>
          <c:orientation val="minMax"/>
        </c:scaling>
        <c:delete val="0"/>
        <c:axPos val="b"/>
        <c:majorTickMark val="out"/>
        <c:minorTickMark val="none"/>
        <c:tickLblPos val="nextTo"/>
        <c:crossAx val="68220416"/>
        <c:crosses val="autoZero"/>
        <c:auto val="1"/>
        <c:lblAlgn val="ctr"/>
        <c:lblOffset val="100"/>
        <c:noMultiLvlLbl val="0"/>
      </c:catAx>
      <c:valAx>
        <c:axId val="68220416"/>
        <c:scaling>
          <c:orientation val="minMax"/>
        </c:scaling>
        <c:delete val="0"/>
        <c:axPos val="l"/>
        <c:majorGridlines/>
        <c:numFmt formatCode="General" sourceLinked="1"/>
        <c:majorTickMark val="out"/>
        <c:minorTickMark val="none"/>
        <c:tickLblPos val="nextTo"/>
        <c:crossAx val="68218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Home Ownership Rate among Individuals Age 62 and Older by Per Capita Work Years for Selected Years</a:t>
            </a:r>
          </a:p>
        </c:rich>
      </c:tx>
      <c:overlay val="0"/>
    </c:title>
    <c:autoTitleDeleted val="0"/>
    <c:plotArea>
      <c:layout/>
      <c:barChart>
        <c:barDir val="col"/>
        <c:grouping val="clustered"/>
        <c:varyColors val="0"/>
        <c:ser>
          <c:idx val="0"/>
          <c:order val="0"/>
          <c:tx>
            <c:strRef>
              <c:f>SAStab!$B$7253</c:f>
              <c:strCache>
                <c:ptCount val="1"/>
                <c:pt idx="0">
                  <c:v>2015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SAStab!$B$7288:$B$7295</c:f>
              <c:numCache>
                <c:formatCode>General</c:formatCode>
                <c:ptCount val="8"/>
                <c:pt idx="0">
                  <c:v>0.152</c:v>
                </c:pt>
                <c:pt idx="1">
                  <c:v>0.49299999999999999</c:v>
                </c:pt>
                <c:pt idx="2">
                  <c:v>0.65900000000000003</c:v>
                </c:pt>
                <c:pt idx="3">
                  <c:v>0.748</c:v>
                </c:pt>
                <c:pt idx="4">
                  <c:v>0.78100000000000003</c:v>
                </c:pt>
                <c:pt idx="5">
                  <c:v>0.81699999999999995</c:v>
                </c:pt>
                <c:pt idx="6">
                  <c:v>0.85199999999999998</c:v>
                </c:pt>
                <c:pt idx="7">
                  <c:v>0.88600000000000001</c:v>
                </c:pt>
              </c:numCache>
            </c:numRef>
          </c:val>
        </c:ser>
        <c:ser>
          <c:idx val="1"/>
          <c:order val="1"/>
          <c:tx>
            <c:strRef>
              <c:f>SAStab!$C$7253</c:f>
              <c:strCache>
                <c:ptCount val="1"/>
                <c:pt idx="0">
                  <c:v>2025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SAStab!$C$7288:$C$7295</c:f>
              <c:numCache>
                <c:formatCode>General</c:formatCode>
                <c:ptCount val="8"/>
                <c:pt idx="0">
                  <c:v>0.123</c:v>
                </c:pt>
                <c:pt idx="1">
                  <c:v>0.45900000000000002</c:v>
                </c:pt>
                <c:pt idx="2">
                  <c:v>0.621</c:v>
                </c:pt>
                <c:pt idx="3">
                  <c:v>0.70599999999999996</c:v>
                </c:pt>
                <c:pt idx="4">
                  <c:v>0.77200000000000002</c:v>
                </c:pt>
                <c:pt idx="5">
                  <c:v>0.79100000000000004</c:v>
                </c:pt>
                <c:pt idx="6">
                  <c:v>0.83299999999999996</c:v>
                </c:pt>
                <c:pt idx="7">
                  <c:v>0.88200000000000001</c:v>
                </c:pt>
              </c:numCache>
            </c:numRef>
          </c:val>
        </c:ser>
        <c:ser>
          <c:idx val="2"/>
          <c:order val="2"/>
          <c:tx>
            <c:strRef>
              <c:f>SAStab!$D$7253</c:f>
              <c:strCache>
                <c:ptCount val="1"/>
                <c:pt idx="0">
                  <c:v>2035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SAStab!$D$7288:$D$7295</c:f>
              <c:numCache>
                <c:formatCode>General</c:formatCode>
                <c:ptCount val="8"/>
                <c:pt idx="0">
                  <c:v>0.13200000000000001</c:v>
                </c:pt>
                <c:pt idx="1">
                  <c:v>0.44600000000000001</c:v>
                </c:pt>
                <c:pt idx="2">
                  <c:v>0.59</c:v>
                </c:pt>
                <c:pt idx="3">
                  <c:v>0.69099999999999995</c:v>
                </c:pt>
                <c:pt idx="4">
                  <c:v>0.72399999999999998</c:v>
                </c:pt>
                <c:pt idx="5">
                  <c:v>0.77600000000000002</c:v>
                </c:pt>
                <c:pt idx="6">
                  <c:v>0.81100000000000005</c:v>
                </c:pt>
                <c:pt idx="7">
                  <c:v>0.86599999999999999</c:v>
                </c:pt>
              </c:numCache>
            </c:numRef>
          </c:val>
        </c:ser>
        <c:ser>
          <c:idx val="3"/>
          <c:order val="3"/>
          <c:tx>
            <c:strRef>
              <c:f>SAStab!$E$7253</c:f>
              <c:strCache>
                <c:ptCount val="1"/>
                <c:pt idx="0">
                  <c:v>2045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SAStab!$E$7288:$E$7295</c:f>
              <c:numCache>
                <c:formatCode>General</c:formatCode>
                <c:ptCount val="8"/>
                <c:pt idx="0">
                  <c:v>0.13100000000000001</c:v>
                </c:pt>
                <c:pt idx="1">
                  <c:v>0.38400000000000001</c:v>
                </c:pt>
                <c:pt idx="2">
                  <c:v>0.57199999999999995</c:v>
                </c:pt>
                <c:pt idx="3">
                  <c:v>0.65400000000000003</c:v>
                </c:pt>
                <c:pt idx="4">
                  <c:v>0.68500000000000005</c:v>
                </c:pt>
                <c:pt idx="5">
                  <c:v>0.75</c:v>
                </c:pt>
                <c:pt idx="6">
                  <c:v>0.78800000000000003</c:v>
                </c:pt>
                <c:pt idx="7">
                  <c:v>0.84199999999999997</c:v>
                </c:pt>
              </c:numCache>
            </c:numRef>
          </c:val>
        </c:ser>
        <c:ser>
          <c:idx val="4"/>
          <c:order val="4"/>
          <c:tx>
            <c:strRef>
              <c:f>SAStab!$F$7253</c:f>
              <c:strCache>
                <c:ptCount val="1"/>
                <c:pt idx="0">
                  <c:v>2055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SAStab!$F$7288:$F$7295</c:f>
              <c:numCache>
                <c:formatCode>General</c:formatCode>
                <c:ptCount val="8"/>
                <c:pt idx="0">
                  <c:v>0.122</c:v>
                </c:pt>
                <c:pt idx="1">
                  <c:v>0.34300000000000003</c:v>
                </c:pt>
                <c:pt idx="2">
                  <c:v>0.55400000000000005</c:v>
                </c:pt>
                <c:pt idx="3">
                  <c:v>0.61</c:v>
                </c:pt>
                <c:pt idx="4">
                  <c:v>0.68500000000000005</c:v>
                </c:pt>
                <c:pt idx="5">
                  <c:v>0.72499999999999998</c:v>
                </c:pt>
                <c:pt idx="6">
                  <c:v>0.78</c:v>
                </c:pt>
                <c:pt idx="7">
                  <c:v>0.82599999999999996</c:v>
                </c:pt>
              </c:numCache>
            </c:numRef>
          </c:val>
        </c:ser>
        <c:ser>
          <c:idx val="5"/>
          <c:order val="5"/>
          <c:tx>
            <c:strRef>
              <c:f>SAStab!$G$7253</c:f>
              <c:strCache>
                <c:ptCount val="1"/>
                <c:pt idx="0">
                  <c:v>2065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SAStab!$G$7288:$G$7295</c:f>
              <c:numCache>
                <c:formatCode>General</c:formatCode>
                <c:ptCount val="8"/>
                <c:pt idx="0">
                  <c:v>0.13</c:v>
                </c:pt>
                <c:pt idx="1">
                  <c:v>0.34399999999999997</c:v>
                </c:pt>
                <c:pt idx="2">
                  <c:v>0.51600000000000001</c:v>
                </c:pt>
                <c:pt idx="3">
                  <c:v>0.60599999999999998</c:v>
                </c:pt>
                <c:pt idx="4">
                  <c:v>0.66500000000000004</c:v>
                </c:pt>
                <c:pt idx="5">
                  <c:v>0.71799999999999997</c:v>
                </c:pt>
                <c:pt idx="6">
                  <c:v>0.77200000000000002</c:v>
                </c:pt>
                <c:pt idx="7">
                  <c:v>0.82099999999999995</c:v>
                </c:pt>
              </c:numCache>
            </c:numRef>
          </c:val>
        </c:ser>
        <c:dLbls>
          <c:showLegendKey val="0"/>
          <c:showVal val="0"/>
          <c:showCatName val="0"/>
          <c:showSerName val="0"/>
          <c:showPercent val="0"/>
          <c:showBubbleSize val="0"/>
        </c:dLbls>
        <c:gapWidth val="150"/>
        <c:axId val="94209536"/>
        <c:axId val="94211072"/>
      </c:barChart>
      <c:catAx>
        <c:axId val="94209536"/>
        <c:scaling>
          <c:orientation val="minMax"/>
        </c:scaling>
        <c:delete val="0"/>
        <c:axPos val="b"/>
        <c:majorTickMark val="out"/>
        <c:minorTickMark val="none"/>
        <c:tickLblPos val="nextTo"/>
        <c:crossAx val="94211072"/>
        <c:crosses val="autoZero"/>
        <c:auto val="1"/>
        <c:lblAlgn val="ctr"/>
        <c:lblOffset val="100"/>
        <c:noMultiLvlLbl val="0"/>
      </c:catAx>
      <c:valAx>
        <c:axId val="94211072"/>
        <c:scaling>
          <c:orientation val="minMax"/>
        </c:scaling>
        <c:delete val="0"/>
        <c:axPos val="l"/>
        <c:majorGridlines/>
        <c:numFmt formatCode="General" sourceLinked="1"/>
        <c:majorTickMark val="out"/>
        <c:minorTickMark val="none"/>
        <c:tickLblPos val="nextTo"/>
        <c:crossAx val="942095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Home Ownership Rate among Individuals Age 62 and Older by</a:t>
            </a:r>
            <a:r>
              <a:rPr lang="en-US" sz="1200" baseline="0"/>
              <a:t> Own Work Years for Selected Years</a:t>
            </a:r>
            <a:endParaRPr lang="en-US" sz="1200"/>
          </a:p>
        </c:rich>
      </c:tx>
      <c:overlay val="0"/>
    </c:title>
    <c:autoTitleDeleted val="0"/>
    <c:plotArea>
      <c:layout/>
      <c:barChart>
        <c:barDir val="col"/>
        <c:grouping val="clustered"/>
        <c:varyColors val="0"/>
        <c:ser>
          <c:idx val="0"/>
          <c:order val="0"/>
          <c:tx>
            <c:strRef>
              <c:f>SAStab!$B$7253</c:f>
              <c:strCache>
                <c:ptCount val="1"/>
                <c:pt idx="0">
                  <c:v>2015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SAStab!$B$7297:$B$7304</c:f>
              <c:numCache>
                <c:formatCode>General</c:formatCode>
                <c:ptCount val="8"/>
                <c:pt idx="0">
                  <c:v>0.46</c:v>
                </c:pt>
                <c:pt idx="1">
                  <c:v>0.64900000000000002</c:v>
                </c:pt>
                <c:pt idx="2">
                  <c:v>0.70299999999999996</c:v>
                </c:pt>
                <c:pt idx="3">
                  <c:v>0.73699999999999999</c:v>
                </c:pt>
                <c:pt idx="4">
                  <c:v>0.78100000000000003</c:v>
                </c:pt>
                <c:pt idx="5">
                  <c:v>0.78</c:v>
                </c:pt>
                <c:pt idx="6">
                  <c:v>0.82199999999999995</c:v>
                </c:pt>
                <c:pt idx="7">
                  <c:v>0.88500000000000001</c:v>
                </c:pt>
              </c:numCache>
            </c:numRef>
          </c:val>
        </c:ser>
        <c:ser>
          <c:idx val="1"/>
          <c:order val="1"/>
          <c:tx>
            <c:strRef>
              <c:f>SAStab!$C$7253</c:f>
              <c:strCache>
                <c:ptCount val="1"/>
                <c:pt idx="0">
                  <c:v>2025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SAStab!$C$7297:$C$7304</c:f>
              <c:numCache>
                <c:formatCode>General</c:formatCode>
                <c:ptCount val="8"/>
                <c:pt idx="0">
                  <c:v>0.40600000000000003</c:v>
                </c:pt>
                <c:pt idx="1">
                  <c:v>0.61599999999999999</c:v>
                </c:pt>
                <c:pt idx="2">
                  <c:v>0.66300000000000003</c:v>
                </c:pt>
                <c:pt idx="3">
                  <c:v>0.68799999999999994</c:v>
                </c:pt>
                <c:pt idx="4">
                  <c:v>0.75600000000000001</c:v>
                </c:pt>
                <c:pt idx="5">
                  <c:v>0.76900000000000002</c:v>
                </c:pt>
                <c:pt idx="6">
                  <c:v>0.79500000000000004</c:v>
                </c:pt>
                <c:pt idx="7">
                  <c:v>0.88100000000000001</c:v>
                </c:pt>
              </c:numCache>
            </c:numRef>
          </c:val>
        </c:ser>
        <c:ser>
          <c:idx val="2"/>
          <c:order val="2"/>
          <c:tx>
            <c:strRef>
              <c:f>SAStab!$D$7253</c:f>
              <c:strCache>
                <c:ptCount val="1"/>
                <c:pt idx="0">
                  <c:v>2035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SAStab!$D$7297:$D$7304</c:f>
              <c:numCache>
                <c:formatCode>General</c:formatCode>
                <c:ptCount val="8"/>
                <c:pt idx="0">
                  <c:v>0.41299999999999998</c:v>
                </c:pt>
                <c:pt idx="1">
                  <c:v>0.60899999999999999</c:v>
                </c:pt>
                <c:pt idx="2">
                  <c:v>0.63400000000000001</c:v>
                </c:pt>
                <c:pt idx="3">
                  <c:v>0.67500000000000004</c:v>
                </c:pt>
                <c:pt idx="4">
                  <c:v>0.70699999999999996</c:v>
                </c:pt>
                <c:pt idx="5">
                  <c:v>0.74199999999999999</c:v>
                </c:pt>
                <c:pt idx="6">
                  <c:v>0.76300000000000001</c:v>
                </c:pt>
                <c:pt idx="7">
                  <c:v>0.86699999999999999</c:v>
                </c:pt>
              </c:numCache>
            </c:numRef>
          </c:val>
        </c:ser>
        <c:ser>
          <c:idx val="3"/>
          <c:order val="3"/>
          <c:tx>
            <c:strRef>
              <c:f>SAStab!$E$7253</c:f>
              <c:strCache>
                <c:ptCount val="1"/>
                <c:pt idx="0">
                  <c:v>2045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SAStab!$E$7297:$E$7304</c:f>
              <c:numCache>
                <c:formatCode>General</c:formatCode>
                <c:ptCount val="8"/>
                <c:pt idx="0">
                  <c:v>0.41799999999999998</c:v>
                </c:pt>
                <c:pt idx="1">
                  <c:v>0.56499999999999995</c:v>
                </c:pt>
                <c:pt idx="2">
                  <c:v>0.60899999999999999</c:v>
                </c:pt>
                <c:pt idx="3">
                  <c:v>0.64500000000000002</c:v>
                </c:pt>
                <c:pt idx="4">
                  <c:v>0.66</c:v>
                </c:pt>
                <c:pt idx="5">
                  <c:v>0.72</c:v>
                </c:pt>
                <c:pt idx="6">
                  <c:v>0.74099999999999999</c:v>
                </c:pt>
                <c:pt idx="7">
                  <c:v>0.84299999999999997</c:v>
                </c:pt>
              </c:numCache>
            </c:numRef>
          </c:val>
        </c:ser>
        <c:ser>
          <c:idx val="4"/>
          <c:order val="4"/>
          <c:tx>
            <c:strRef>
              <c:f>SAStab!$F$7253</c:f>
              <c:strCache>
                <c:ptCount val="1"/>
                <c:pt idx="0">
                  <c:v>2055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SAStab!$F$7297:$F$7304</c:f>
              <c:numCache>
                <c:formatCode>General</c:formatCode>
                <c:ptCount val="8"/>
                <c:pt idx="0">
                  <c:v>0.40500000000000003</c:v>
                </c:pt>
                <c:pt idx="1">
                  <c:v>0.54100000000000004</c:v>
                </c:pt>
                <c:pt idx="2">
                  <c:v>0.57399999999999995</c:v>
                </c:pt>
                <c:pt idx="3">
                  <c:v>0.63400000000000001</c:v>
                </c:pt>
                <c:pt idx="4">
                  <c:v>0.66800000000000004</c:v>
                </c:pt>
                <c:pt idx="5">
                  <c:v>0.7</c:v>
                </c:pt>
                <c:pt idx="6">
                  <c:v>0.72799999999999998</c:v>
                </c:pt>
                <c:pt idx="7">
                  <c:v>0.82699999999999996</c:v>
                </c:pt>
              </c:numCache>
            </c:numRef>
          </c:val>
        </c:ser>
        <c:ser>
          <c:idx val="5"/>
          <c:order val="5"/>
          <c:tx>
            <c:strRef>
              <c:f>SAStab!$G$7253</c:f>
              <c:strCache>
                <c:ptCount val="1"/>
                <c:pt idx="0">
                  <c:v>2065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SAStab!$G$7297:$G$7304</c:f>
              <c:numCache>
                <c:formatCode>General</c:formatCode>
                <c:ptCount val="8"/>
                <c:pt idx="0">
                  <c:v>0.40300000000000002</c:v>
                </c:pt>
                <c:pt idx="1">
                  <c:v>0.52400000000000002</c:v>
                </c:pt>
                <c:pt idx="2">
                  <c:v>0.55500000000000005</c:v>
                </c:pt>
                <c:pt idx="3">
                  <c:v>0.63100000000000001</c:v>
                </c:pt>
                <c:pt idx="4">
                  <c:v>0.65100000000000002</c:v>
                </c:pt>
                <c:pt idx="5">
                  <c:v>0.69499999999999995</c:v>
                </c:pt>
                <c:pt idx="6">
                  <c:v>0.72899999999999998</c:v>
                </c:pt>
                <c:pt idx="7">
                  <c:v>0.82</c:v>
                </c:pt>
              </c:numCache>
            </c:numRef>
          </c:val>
        </c:ser>
        <c:dLbls>
          <c:showLegendKey val="0"/>
          <c:showVal val="0"/>
          <c:showCatName val="0"/>
          <c:showSerName val="0"/>
          <c:showPercent val="0"/>
          <c:showBubbleSize val="0"/>
        </c:dLbls>
        <c:gapWidth val="150"/>
        <c:axId val="117553024"/>
        <c:axId val="117554560"/>
      </c:barChart>
      <c:catAx>
        <c:axId val="117553024"/>
        <c:scaling>
          <c:orientation val="minMax"/>
        </c:scaling>
        <c:delete val="0"/>
        <c:axPos val="b"/>
        <c:majorTickMark val="out"/>
        <c:minorTickMark val="none"/>
        <c:tickLblPos val="nextTo"/>
        <c:crossAx val="117554560"/>
        <c:crosses val="autoZero"/>
        <c:auto val="1"/>
        <c:lblAlgn val="ctr"/>
        <c:lblOffset val="100"/>
        <c:noMultiLvlLbl val="0"/>
      </c:catAx>
      <c:valAx>
        <c:axId val="117554560"/>
        <c:scaling>
          <c:orientation val="minMax"/>
        </c:scaling>
        <c:delete val="0"/>
        <c:axPos val="l"/>
        <c:majorGridlines/>
        <c:numFmt formatCode="General" sourceLinked="1"/>
        <c:majorTickMark val="out"/>
        <c:minorTickMark val="none"/>
        <c:tickLblPos val="nextTo"/>
        <c:crossAx val="1175530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21</xdr:col>
      <xdr:colOff>774225</xdr:colOff>
      <xdr:row>391</xdr:row>
      <xdr:rowOff>187546</xdr:rowOff>
    </xdr:from>
    <xdr:to>
      <xdr:col>29</xdr:col>
      <xdr:colOff>274035</xdr:colOff>
      <xdr:row>406</xdr:row>
      <xdr:rowOff>73246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644484</xdr:colOff>
      <xdr:row>408</xdr:row>
      <xdr:rowOff>88694</xdr:rowOff>
    </xdr:from>
    <xdr:to>
      <xdr:col>29</xdr:col>
      <xdr:colOff>317912</xdr:colOff>
      <xdr:row>422</xdr:row>
      <xdr:rowOff>164894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95250</xdr:colOff>
      <xdr:row>7282</xdr:row>
      <xdr:rowOff>9525</xdr:rowOff>
    </xdr:from>
    <xdr:to>
      <xdr:col>13</xdr:col>
      <xdr:colOff>1973036</xdr:colOff>
      <xdr:row>7296</xdr:row>
      <xdr:rowOff>85725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7298</xdr:row>
      <xdr:rowOff>0</xdr:rowOff>
    </xdr:from>
    <xdr:to>
      <xdr:col>13</xdr:col>
      <xdr:colOff>1877786</xdr:colOff>
      <xdr:row>7312</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807"/>
  <sheetViews>
    <sheetView zoomScale="70" zoomScaleNormal="70" workbookViewId="0">
      <selection sqref="A1:C1"/>
    </sheetView>
  </sheetViews>
  <sheetFormatPr defaultRowHeight="12.75" customHeight="1"/>
  <cols>
    <col min="1" max="1" width="15.7109375" style="176" bestFit="1" customWidth="1"/>
    <col min="2" max="57" width="18.85546875" style="176" bestFit="1" customWidth="1"/>
    <col min="58" max="16384" width="9.140625" style="176"/>
  </cols>
  <sheetData>
    <row r="1" spans="1:26" ht="17.100000000000001" customHeight="1">
      <c r="A1" s="176" t="s">
        <v>614</v>
      </c>
    </row>
    <row r="2" spans="1:26" ht="15" customHeight="1"/>
    <row r="3" spans="1:26" ht="15" customHeight="1">
      <c r="A3" s="176" t="s">
        <v>0</v>
      </c>
    </row>
    <row r="4" spans="1:26" ht="60" customHeight="1">
      <c r="A4" s="252" t="s">
        <v>525</v>
      </c>
      <c r="B4" s="255" t="s">
        <v>420</v>
      </c>
      <c r="C4" s="256"/>
      <c r="D4" s="256"/>
      <c r="E4" s="256"/>
      <c r="F4" s="256"/>
      <c r="G4" s="256"/>
      <c r="H4" s="256"/>
      <c r="I4" s="256"/>
      <c r="J4" s="256"/>
      <c r="K4" s="256"/>
      <c r="L4" s="256"/>
      <c r="M4" s="256"/>
      <c r="N4" s="256"/>
      <c r="O4" s="256"/>
      <c r="P4" s="256"/>
      <c r="Q4" s="256"/>
      <c r="R4" s="256"/>
      <c r="S4" s="256"/>
      <c r="T4" s="256"/>
      <c r="U4" s="256"/>
      <c r="V4" s="256"/>
      <c r="W4" s="256"/>
      <c r="X4" s="256"/>
      <c r="Y4" s="256"/>
      <c r="Z4" s="257"/>
    </row>
    <row r="5" spans="1:26" ht="15" customHeight="1">
      <c r="A5" s="253"/>
      <c r="B5" s="255">
        <v>1</v>
      </c>
      <c r="C5" s="256"/>
      <c r="D5" s="256"/>
      <c r="E5" s="256"/>
      <c r="F5" s="257"/>
      <c r="G5" s="255">
        <v>2</v>
      </c>
      <c r="H5" s="256"/>
      <c r="I5" s="256"/>
      <c r="J5" s="256"/>
      <c r="K5" s="257"/>
      <c r="L5" s="255">
        <v>3</v>
      </c>
      <c r="M5" s="256"/>
      <c r="N5" s="256"/>
      <c r="O5" s="256"/>
      <c r="P5" s="257"/>
      <c r="Q5" s="255">
        <v>4</v>
      </c>
      <c r="R5" s="256"/>
      <c r="S5" s="256"/>
      <c r="T5" s="256"/>
      <c r="U5" s="257"/>
      <c r="V5" s="255">
        <v>5</v>
      </c>
      <c r="W5" s="256"/>
      <c r="X5" s="256"/>
      <c r="Y5" s="256"/>
      <c r="Z5" s="257"/>
    </row>
    <row r="6" spans="1:26" ht="15" customHeight="1">
      <c r="A6" s="253"/>
      <c r="B6" s="255" t="s">
        <v>421</v>
      </c>
      <c r="C6" s="256"/>
      <c r="D6" s="256"/>
      <c r="E6" s="256"/>
      <c r="F6" s="257"/>
      <c r="G6" s="255" t="s">
        <v>421</v>
      </c>
      <c r="H6" s="256"/>
      <c r="I6" s="256"/>
      <c r="J6" s="256"/>
      <c r="K6" s="257"/>
      <c r="L6" s="255" t="s">
        <v>421</v>
      </c>
      <c r="M6" s="256"/>
      <c r="N6" s="256"/>
      <c r="O6" s="256"/>
      <c r="P6" s="257"/>
      <c r="Q6" s="255" t="s">
        <v>421</v>
      </c>
      <c r="R6" s="256"/>
      <c r="S6" s="256"/>
      <c r="T6" s="256"/>
      <c r="U6" s="257"/>
      <c r="V6" s="255" t="s">
        <v>421</v>
      </c>
      <c r="W6" s="256"/>
      <c r="X6" s="256"/>
      <c r="Y6" s="256"/>
      <c r="Z6" s="257"/>
    </row>
    <row r="7" spans="1:26" ht="15" customHeight="1">
      <c r="A7" s="253"/>
      <c r="B7" s="177">
        <v>1</v>
      </c>
      <c r="C7" s="177">
        <v>2</v>
      </c>
      <c r="D7" s="177">
        <v>3</v>
      </c>
      <c r="E7" s="177">
        <v>4</v>
      </c>
      <c r="F7" s="177">
        <v>5</v>
      </c>
      <c r="G7" s="177">
        <v>1</v>
      </c>
      <c r="H7" s="177">
        <v>2</v>
      </c>
      <c r="I7" s="177">
        <v>3</v>
      </c>
      <c r="J7" s="177">
        <v>4</v>
      </c>
      <c r="K7" s="177">
        <v>5</v>
      </c>
      <c r="L7" s="177">
        <v>1</v>
      </c>
      <c r="M7" s="177">
        <v>2</v>
      </c>
      <c r="N7" s="177">
        <v>3</v>
      </c>
      <c r="O7" s="177">
        <v>4</v>
      </c>
      <c r="P7" s="177">
        <v>5</v>
      </c>
      <c r="Q7" s="177">
        <v>1</v>
      </c>
      <c r="R7" s="177">
        <v>2</v>
      </c>
      <c r="S7" s="177">
        <v>3</v>
      </c>
      <c r="T7" s="177">
        <v>4</v>
      </c>
      <c r="U7" s="177">
        <v>5</v>
      </c>
      <c r="V7" s="177">
        <v>1</v>
      </c>
      <c r="W7" s="177">
        <v>2</v>
      </c>
      <c r="X7" s="177">
        <v>3</v>
      </c>
      <c r="Y7" s="177">
        <v>4</v>
      </c>
      <c r="Z7" s="177">
        <v>5</v>
      </c>
    </row>
    <row r="8" spans="1:26" ht="15" customHeight="1">
      <c r="A8" s="253"/>
      <c r="B8" s="177" t="s">
        <v>33</v>
      </c>
      <c r="C8" s="177" t="s">
        <v>33</v>
      </c>
      <c r="D8" s="177" t="s">
        <v>33</v>
      </c>
      <c r="E8" s="177" t="s">
        <v>33</v>
      </c>
      <c r="F8" s="177" t="s">
        <v>33</v>
      </c>
      <c r="G8" s="177" t="s">
        <v>33</v>
      </c>
      <c r="H8" s="177" t="s">
        <v>33</v>
      </c>
      <c r="I8" s="177" t="s">
        <v>33</v>
      </c>
      <c r="J8" s="177" t="s">
        <v>33</v>
      </c>
      <c r="K8" s="177" t="s">
        <v>33</v>
      </c>
      <c r="L8" s="177" t="s">
        <v>33</v>
      </c>
      <c r="M8" s="177" t="s">
        <v>33</v>
      </c>
      <c r="N8" s="177" t="s">
        <v>33</v>
      </c>
      <c r="O8" s="177" t="s">
        <v>33</v>
      </c>
      <c r="P8" s="177" t="s">
        <v>33</v>
      </c>
      <c r="Q8" s="177" t="s">
        <v>33</v>
      </c>
      <c r="R8" s="177" t="s">
        <v>33</v>
      </c>
      <c r="S8" s="177" t="s">
        <v>33</v>
      </c>
      <c r="T8" s="177" t="s">
        <v>33</v>
      </c>
      <c r="U8" s="177" t="s">
        <v>33</v>
      </c>
      <c r="V8" s="177" t="s">
        <v>33</v>
      </c>
      <c r="W8" s="177" t="s">
        <v>33</v>
      </c>
      <c r="X8" s="177" t="s">
        <v>33</v>
      </c>
      <c r="Y8" s="177" t="s">
        <v>33</v>
      </c>
      <c r="Z8" s="177" t="s">
        <v>33</v>
      </c>
    </row>
    <row r="9" spans="1:26" ht="30" customHeight="1">
      <c r="A9" s="254"/>
      <c r="B9" s="177" t="s">
        <v>422</v>
      </c>
      <c r="C9" s="177" t="s">
        <v>422</v>
      </c>
      <c r="D9" s="177" t="s">
        <v>422</v>
      </c>
      <c r="E9" s="177" t="s">
        <v>422</v>
      </c>
      <c r="F9" s="177" t="s">
        <v>422</v>
      </c>
      <c r="G9" s="177" t="s">
        <v>422</v>
      </c>
      <c r="H9" s="177" t="s">
        <v>422</v>
      </c>
      <c r="I9" s="177" t="s">
        <v>422</v>
      </c>
      <c r="J9" s="177" t="s">
        <v>422</v>
      </c>
      <c r="K9" s="177" t="s">
        <v>422</v>
      </c>
      <c r="L9" s="177" t="s">
        <v>422</v>
      </c>
      <c r="M9" s="177" t="s">
        <v>422</v>
      </c>
      <c r="N9" s="177" t="s">
        <v>422</v>
      </c>
      <c r="O9" s="177" t="s">
        <v>422</v>
      </c>
      <c r="P9" s="177" t="s">
        <v>422</v>
      </c>
      <c r="Q9" s="177" t="s">
        <v>422</v>
      </c>
      <c r="R9" s="177" t="s">
        <v>422</v>
      </c>
      <c r="S9" s="177" t="s">
        <v>422</v>
      </c>
      <c r="T9" s="177" t="s">
        <v>422</v>
      </c>
      <c r="U9" s="177" t="s">
        <v>422</v>
      </c>
      <c r="V9" s="177" t="s">
        <v>422</v>
      </c>
      <c r="W9" s="177" t="s">
        <v>422</v>
      </c>
      <c r="X9" s="177" t="s">
        <v>422</v>
      </c>
      <c r="Y9" s="177" t="s">
        <v>422</v>
      </c>
      <c r="Z9" s="177" t="s">
        <v>422</v>
      </c>
    </row>
    <row r="10" spans="1:26" ht="17.100000000000001" customHeight="1">
      <c r="A10" s="178" t="s">
        <v>423</v>
      </c>
      <c r="B10" s="250">
        <v>65866</v>
      </c>
      <c r="C10" s="250">
        <v>93008</v>
      </c>
      <c r="D10" s="250">
        <v>125523</v>
      </c>
      <c r="E10" s="250">
        <v>170444</v>
      </c>
      <c r="F10" s="250">
        <v>340468</v>
      </c>
      <c r="G10" s="250">
        <v>32933</v>
      </c>
      <c r="H10" s="250">
        <v>46504</v>
      </c>
      <c r="I10" s="250">
        <v>62761</v>
      </c>
      <c r="J10" s="250">
        <v>85222</v>
      </c>
      <c r="K10" s="250">
        <v>170234</v>
      </c>
      <c r="L10" s="250">
        <v>65866</v>
      </c>
      <c r="M10" s="250">
        <v>93008</v>
      </c>
      <c r="N10" s="250">
        <v>125523</v>
      </c>
      <c r="O10" s="250">
        <v>170444</v>
      </c>
      <c r="P10" s="250">
        <v>340468</v>
      </c>
      <c r="Q10" s="250">
        <v>39519</v>
      </c>
      <c r="R10" s="250">
        <v>55805</v>
      </c>
      <c r="S10" s="250">
        <v>75314</v>
      </c>
      <c r="T10" s="250">
        <v>102266</v>
      </c>
      <c r="U10" s="250">
        <v>204281</v>
      </c>
      <c r="V10" s="250">
        <v>126273</v>
      </c>
      <c r="W10" s="250">
        <v>200556</v>
      </c>
      <c r="X10" s="250">
        <v>291093</v>
      </c>
      <c r="Y10" s="250">
        <v>416515</v>
      </c>
      <c r="Z10" s="250">
        <v>866753</v>
      </c>
    </row>
    <row r="11" spans="1:26" ht="17.100000000000001" customHeight="1">
      <c r="A11" s="178">
        <v>11</v>
      </c>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row>
    <row r="12" spans="1:26" ht="17.100000000000001" customHeight="1">
      <c r="A12" s="178">
        <v>12</v>
      </c>
      <c r="B12" s="179">
        <v>73306</v>
      </c>
      <c r="C12" s="179">
        <v>104816</v>
      </c>
      <c r="D12" s="179">
        <v>141972</v>
      </c>
      <c r="E12" s="179">
        <v>193900</v>
      </c>
      <c r="F12" s="179">
        <v>388178</v>
      </c>
      <c r="G12" s="179">
        <v>36653</v>
      </c>
      <c r="H12" s="179">
        <v>52408</v>
      </c>
      <c r="I12" s="179">
        <v>70986</v>
      </c>
      <c r="J12" s="179">
        <v>96950</v>
      </c>
      <c r="K12" s="179">
        <v>194089</v>
      </c>
      <c r="L12" s="179">
        <v>73306</v>
      </c>
      <c r="M12" s="179">
        <v>104816</v>
      </c>
      <c r="N12" s="179">
        <v>141972</v>
      </c>
      <c r="O12" s="179">
        <v>193900</v>
      </c>
      <c r="P12" s="179">
        <v>388178</v>
      </c>
      <c r="Q12" s="179">
        <v>43983</v>
      </c>
      <c r="R12" s="179">
        <v>62889</v>
      </c>
      <c r="S12" s="179">
        <v>85183</v>
      </c>
      <c r="T12" s="179">
        <v>116340</v>
      </c>
      <c r="U12" s="179">
        <v>232907</v>
      </c>
      <c r="V12" s="179">
        <v>127017</v>
      </c>
      <c r="W12" s="179">
        <v>201737</v>
      </c>
      <c r="X12" s="179">
        <v>292738</v>
      </c>
      <c r="Y12" s="179">
        <v>418861</v>
      </c>
      <c r="Z12" s="179">
        <v>871524</v>
      </c>
    </row>
    <row r="13" spans="1:26" ht="17.100000000000001" customHeight="1">
      <c r="A13" s="178">
        <v>13</v>
      </c>
      <c r="B13" s="179">
        <v>80486</v>
      </c>
      <c r="C13" s="179">
        <v>116601</v>
      </c>
      <c r="D13" s="179">
        <v>158567</v>
      </c>
      <c r="E13" s="179">
        <v>217379</v>
      </c>
      <c r="F13" s="179">
        <v>441336</v>
      </c>
      <c r="G13" s="179">
        <v>40243</v>
      </c>
      <c r="H13" s="179">
        <v>58300</v>
      </c>
      <c r="I13" s="179">
        <v>79283</v>
      </c>
      <c r="J13" s="179">
        <v>108690</v>
      </c>
      <c r="K13" s="179">
        <v>220668</v>
      </c>
      <c r="L13" s="179">
        <v>80486</v>
      </c>
      <c r="M13" s="179">
        <v>116601</v>
      </c>
      <c r="N13" s="179">
        <v>158567</v>
      </c>
      <c r="O13" s="179">
        <v>217379</v>
      </c>
      <c r="P13" s="179">
        <v>441336</v>
      </c>
      <c r="Q13" s="179">
        <v>48292</v>
      </c>
      <c r="R13" s="179">
        <v>69960</v>
      </c>
      <c r="S13" s="179">
        <v>95140</v>
      </c>
      <c r="T13" s="179">
        <v>130427</v>
      </c>
      <c r="U13" s="179">
        <v>264801</v>
      </c>
      <c r="V13" s="179">
        <v>127735</v>
      </c>
      <c r="W13" s="179">
        <v>202915</v>
      </c>
      <c r="X13" s="179">
        <v>294398</v>
      </c>
      <c r="Y13" s="179">
        <v>421209</v>
      </c>
      <c r="Z13" s="179">
        <v>876839</v>
      </c>
    </row>
    <row r="14" spans="1:26" ht="17.100000000000001" customHeight="1">
      <c r="A14" s="178">
        <v>14</v>
      </c>
      <c r="B14" s="179">
        <v>87633</v>
      </c>
      <c r="C14" s="179">
        <v>128162</v>
      </c>
      <c r="D14" s="179">
        <v>175214</v>
      </c>
      <c r="E14" s="179">
        <v>241107</v>
      </c>
      <c r="F14" s="179">
        <v>494011</v>
      </c>
      <c r="G14" s="179">
        <v>43817</v>
      </c>
      <c r="H14" s="179">
        <v>64081</v>
      </c>
      <c r="I14" s="179">
        <v>87607</v>
      </c>
      <c r="J14" s="179">
        <v>120553</v>
      </c>
      <c r="K14" s="179">
        <v>247006</v>
      </c>
      <c r="L14" s="179">
        <v>87633</v>
      </c>
      <c r="M14" s="179">
        <v>128162</v>
      </c>
      <c r="N14" s="179">
        <v>175214</v>
      </c>
      <c r="O14" s="179">
        <v>241107</v>
      </c>
      <c r="P14" s="179">
        <v>494011</v>
      </c>
      <c r="Q14" s="179">
        <v>52580</v>
      </c>
      <c r="R14" s="179">
        <v>76897</v>
      </c>
      <c r="S14" s="179">
        <v>105129</v>
      </c>
      <c r="T14" s="179">
        <v>144664</v>
      </c>
      <c r="U14" s="179">
        <v>296407</v>
      </c>
      <c r="V14" s="179">
        <v>128450</v>
      </c>
      <c r="W14" s="179">
        <v>204071</v>
      </c>
      <c r="X14" s="179">
        <v>296063</v>
      </c>
      <c r="Y14" s="179">
        <v>423581</v>
      </c>
      <c r="Z14" s="179">
        <v>882107</v>
      </c>
    </row>
    <row r="15" spans="1:26" ht="17.100000000000001" customHeight="1">
      <c r="A15" s="178">
        <v>15</v>
      </c>
      <c r="B15" s="179">
        <v>94707</v>
      </c>
      <c r="C15" s="179">
        <v>139708</v>
      </c>
      <c r="D15" s="179">
        <v>191741</v>
      </c>
      <c r="E15" s="179">
        <v>264839</v>
      </c>
      <c r="F15" s="179">
        <v>546389</v>
      </c>
      <c r="G15" s="179">
        <v>47353</v>
      </c>
      <c r="H15" s="179">
        <v>69854</v>
      </c>
      <c r="I15" s="179">
        <v>95870</v>
      </c>
      <c r="J15" s="179">
        <v>132419</v>
      </c>
      <c r="K15" s="179">
        <v>273195</v>
      </c>
      <c r="L15" s="179">
        <v>94707</v>
      </c>
      <c r="M15" s="179">
        <v>139708</v>
      </c>
      <c r="N15" s="179">
        <v>191741</v>
      </c>
      <c r="O15" s="179">
        <v>264839</v>
      </c>
      <c r="P15" s="179">
        <v>546389</v>
      </c>
      <c r="Q15" s="179">
        <v>56824</v>
      </c>
      <c r="R15" s="179">
        <v>83825</v>
      </c>
      <c r="S15" s="179">
        <v>115044</v>
      </c>
      <c r="T15" s="179">
        <v>158903</v>
      </c>
      <c r="U15" s="179">
        <v>327833</v>
      </c>
      <c r="V15" s="179">
        <v>129157</v>
      </c>
      <c r="W15" s="179">
        <v>205226</v>
      </c>
      <c r="X15" s="179">
        <v>297715</v>
      </c>
      <c r="Y15" s="179">
        <v>425954</v>
      </c>
      <c r="Z15" s="179">
        <v>887345</v>
      </c>
    </row>
    <row r="16" spans="1:26" ht="17.100000000000001" customHeight="1">
      <c r="A16" s="178">
        <v>16</v>
      </c>
      <c r="B16" s="179">
        <v>101578</v>
      </c>
      <c r="C16" s="179">
        <v>151393</v>
      </c>
      <c r="D16" s="179">
        <v>208194</v>
      </c>
      <c r="E16" s="179">
        <v>288489</v>
      </c>
      <c r="F16" s="179">
        <v>599304</v>
      </c>
      <c r="G16" s="179">
        <v>50789</v>
      </c>
      <c r="H16" s="179">
        <v>75696</v>
      </c>
      <c r="I16" s="179">
        <v>104097</v>
      </c>
      <c r="J16" s="179">
        <v>144244</v>
      </c>
      <c r="K16" s="179">
        <v>299652</v>
      </c>
      <c r="L16" s="179">
        <v>101578</v>
      </c>
      <c r="M16" s="179">
        <v>151393</v>
      </c>
      <c r="N16" s="179">
        <v>208194</v>
      </c>
      <c r="O16" s="179">
        <v>288489</v>
      </c>
      <c r="P16" s="179">
        <v>599304</v>
      </c>
      <c r="Q16" s="179">
        <v>60947</v>
      </c>
      <c r="R16" s="179">
        <v>90836</v>
      </c>
      <c r="S16" s="179">
        <v>124916</v>
      </c>
      <c r="T16" s="179">
        <v>173093</v>
      </c>
      <c r="U16" s="179">
        <v>359582</v>
      </c>
      <c r="V16" s="179">
        <v>129844</v>
      </c>
      <c r="W16" s="179">
        <v>206395</v>
      </c>
      <c r="X16" s="179">
        <v>299361</v>
      </c>
      <c r="Y16" s="179">
        <v>428320</v>
      </c>
      <c r="Z16" s="179">
        <v>892636</v>
      </c>
    </row>
    <row r="17" spans="1:26" ht="17.100000000000001" customHeight="1">
      <c r="A17" s="178">
        <v>17</v>
      </c>
      <c r="B17" s="179">
        <v>108487</v>
      </c>
      <c r="C17" s="179">
        <v>162886</v>
      </c>
      <c r="D17" s="179">
        <v>224655</v>
      </c>
      <c r="E17" s="179">
        <v>312115</v>
      </c>
      <c r="F17" s="179">
        <v>651410</v>
      </c>
      <c r="G17" s="179">
        <v>54244</v>
      </c>
      <c r="H17" s="179">
        <v>81443</v>
      </c>
      <c r="I17" s="179">
        <v>112328</v>
      </c>
      <c r="J17" s="179">
        <v>156057</v>
      </c>
      <c r="K17" s="179">
        <v>325705</v>
      </c>
      <c r="L17" s="179">
        <v>108487</v>
      </c>
      <c r="M17" s="179">
        <v>162886</v>
      </c>
      <c r="N17" s="179">
        <v>224655</v>
      </c>
      <c r="O17" s="179">
        <v>312115</v>
      </c>
      <c r="P17" s="179">
        <v>651410</v>
      </c>
      <c r="Q17" s="179">
        <v>65092</v>
      </c>
      <c r="R17" s="179">
        <v>97731</v>
      </c>
      <c r="S17" s="179">
        <v>134793</v>
      </c>
      <c r="T17" s="179">
        <v>187269</v>
      </c>
      <c r="U17" s="179">
        <v>390915</v>
      </c>
      <c r="V17" s="179">
        <v>130535</v>
      </c>
      <c r="W17" s="179">
        <v>207544</v>
      </c>
      <c r="X17" s="179">
        <v>301007</v>
      </c>
      <c r="Y17" s="179">
        <v>430682</v>
      </c>
      <c r="Z17" s="179">
        <v>897916</v>
      </c>
    </row>
    <row r="18" spans="1:26" ht="17.100000000000001" customHeight="1">
      <c r="A18" s="178">
        <v>18</v>
      </c>
      <c r="B18" s="179">
        <v>115282</v>
      </c>
      <c r="C18" s="179">
        <v>174043</v>
      </c>
      <c r="D18" s="179">
        <v>241245</v>
      </c>
      <c r="E18" s="179">
        <v>335751</v>
      </c>
      <c r="F18" s="179">
        <v>702665</v>
      </c>
      <c r="G18" s="179">
        <v>57641</v>
      </c>
      <c r="H18" s="179">
        <v>87022</v>
      </c>
      <c r="I18" s="179">
        <v>120623</v>
      </c>
      <c r="J18" s="179">
        <v>167876</v>
      </c>
      <c r="K18" s="179">
        <v>351333</v>
      </c>
      <c r="L18" s="179">
        <v>115282</v>
      </c>
      <c r="M18" s="179">
        <v>174043</v>
      </c>
      <c r="N18" s="179">
        <v>241245</v>
      </c>
      <c r="O18" s="179">
        <v>335751</v>
      </c>
      <c r="P18" s="179">
        <v>702665</v>
      </c>
      <c r="Q18" s="179">
        <v>69169</v>
      </c>
      <c r="R18" s="179">
        <v>104426</v>
      </c>
      <c r="S18" s="179">
        <v>144747</v>
      </c>
      <c r="T18" s="179">
        <v>201451</v>
      </c>
      <c r="U18" s="179">
        <v>421691</v>
      </c>
      <c r="V18" s="179">
        <v>131215</v>
      </c>
      <c r="W18" s="179">
        <v>208660</v>
      </c>
      <c r="X18" s="179">
        <v>302666</v>
      </c>
      <c r="Y18" s="179">
        <v>433046</v>
      </c>
      <c r="Z18" s="179">
        <v>903065</v>
      </c>
    </row>
    <row r="19" spans="1:26" ht="17.100000000000001" customHeight="1">
      <c r="A19" s="178">
        <v>19</v>
      </c>
      <c r="B19" s="179">
        <v>121945</v>
      </c>
      <c r="C19" s="179">
        <v>185142</v>
      </c>
      <c r="D19" s="179">
        <v>257934</v>
      </c>
      <c r="E19" s="179">
        <v>359165</v>
      </c>
      <c r="F19" s="179">
        <v>753146</v>
      </c>
      <c r="G19" s="179">
        <v>60973</v>
      </c>
      <c r="H19" s="179">
        <v>92571</v>
      </c>
      <c r="I19" s="179">
        <v>128967</v>
      </c>
      <c r="J19" s="179">
        <v>179583</v>
      </c>
      <c r="K19" s="179">
        <v>376573</v>
      </c>
      <c r="L19" s="179">
        <v>121945</v>
      </c>
      <c r="M19" s="179">
        <v>185142</v>
      </c>
      <c r="N19" s="179">
        <v>257934</v>
      </c>
      <c r="O19" s="179">
        <v>359165</v>
      </c>
      <c r="P19" s="179">
        <v>753146</v>
      </c>
      <c r="Q19" s="179">
        <v>73167</v>
      </c>
      <c r="R19" s="179">
        <v>111085</v>
      </c>
      <c r="S19" s="179">
        <v>154760</v>
      </c>
      <c r="T19" s="179">
        <v>215499</v>
      </c>
      <c r="U19" s="179">
        <v>452252</v>
      </c>
      <c r="V19" s="179">
        <v>131881</v>
      </c>
      <c r="W19" s="179">
        <v>209769</v>
      </c>
      <c r="X19" s="179">
        <v>304335</v>
      </c>
      <c r="Y19" s="179">
        <v>435387</v>
      </c>
      <c r="Z19" s="179">
        <v>908385</v>
      </c>
    </row>
    <row r="20" spans="1:26" ht="17.100000000000001" customHeight="1">
      <c r="A20" s="178">
        <v>20</v>
      </c>
      <c r="B20" s="179">
        <v>128660</v>
      </c>
      <c r="C20" s="179">
        <v>196320</v>
      </c>
      <c r="D20" s="179">
        <v>274325</v>
      </c>
      <c r="E20" s="179">
        <v>382758</v>
      </c>
      <c r="F20" s="179">
        <v>802783</v>
      </c>
      <c r="G20" s="179">
        <v>64330</v>
      </c>
      <c r="H20" s="179">
        <v>98160</v>
      </c>
      <c r="I20" s="179">
        <v>137163</v>
      </c>
      <c r="J20" s="179">
        <v>191379</v>
      </c>
      <c r="K20" s="179">
        <v>401392</v>
      </c>
      <c r="L20" s="179">
        <v>128660</v>
      </c>
      <c r="M20" s="179">
        <v>196320</v>
      </c>
      <c r="N20" s="179">
        <v>274325</v>
      </c>
      <c r="O20" s="179">
        <v>382758</v>
      </c>
      <c r="P20" s="179">
        <v>802783</v>
      </c>
      <c r="Q20" s="179">
        <v>77196</v>
      </c>
      <c r="R20" s="179">
        <v>117792</v>
      </c>
      <c r="S20" s="179">
        <v>164595</v>
      </c>
      <c r="T20" s="179">
        <v>229655</v>
      </c>
      <c r="U20" s="179">
        <v>482436</v>
      </c>
      <c r="V20" s="179">
        <v>132552</v>
      </c>
      <c r="W20" s="179">
        <v>210887</v>
      </c>
      <c r="X20" s="179">
        <v>305974</v>
      </c>
      <c r="Y20" s="179">
        <v>437746</v>
      </c>
      <c r="Z20" s="179">
        <v>913751</v>
      </c>
    </row>
    <row r="21" spans="1:26" ht="17.100000000000001" customHeight="1">
      <c r="A21" s="178">
        <v>21</v>
      </c>
      <c r="B21" s="179">
        <v>135323</v>
      </c>
      <c r="C21" s="179">
        <v>207292</v>
      </c>
      <c r="D21" s="179">
        <v>290664</v>
      </c>
      <c r="E21" s="179">
        <v>406398</v>
      </c>
      <c r="F21" s="179">
        <v>851582</v>
      </c>
      <c r="G21" s="179">
        <v>67662</v>
      </c>
      <c r="H21" s="179">
        <v>103646</v>
      </c>
      <c r="I21" s="179">
        <v>145332</v>
      </c>
      <c r="J21" s="179">
        <v>203199</v>
      </c>
      <c r="K21" s="179">
        <v>425791</v>
      </c>
      <c r="L21" s="179">
        <v>135323</v>
      </c>
      <c r="M21" s="179">
        <v>207292</v>
      </c>
      <c r="N21" s="179">
        <v>290664</v>
      </c>
      <c r="O21" s="179">
        <v>406398</v>
      </c>
      <c r="P21" s="179">
        <v>851582</v>
      </c>
      <c r="Q21" s="179">
        <v>81194</v>
      </c>
      <c r="R21" s="179">
        <v>124375</v>
      </c>
      <c r="S21" s="179">
        <v>174398</v>
      </c>
      <c r="T21" s="179">
        <v>243839</v>
      </c>
      <c r="U21" s="179">
        <v>512284</v>
      </c>
      <c r="V21" s="179">
        <v>133219</v>
      </c>
      <c r="W21" s="179">
        <v>211984</v>
      </c>
      <c r="X21" s="179">
        <v>307608</v>
      </c>
      <c r="Y21" s="179">
        <v>440110</v>
      </c>
      <c r="Z21" s="179">
        <v>919199</v>
      </c>
    </row>
    <row r="22" spans="1:26" ht="17.100000000000001" customHeight="1">
      <c r="A22" s="178">
        <v>22</v>
      </c>
      <c r="B22" s="179">
        <v>141600</v>
      </c>
      <c r="C22" s="179">
        <v>218158</v>
      </c>
      <c r="D22" s="179">
        <v>306669</v>
      </c>
      <c r="E22" s="179">
        <v>429582</v>
      </c>
      <c r="F22" s="179">
        <v>899603</v>
      </c>
      <c r="G22" s="179">
        <v>70800</v>
      </c>
      <c r="H22" s="179">
        <v>109079</v>
      </c>
      <c r="I22" s="179">
        <v>153334</v>
      </c>
      <c r="J22" s="179">
        <v>214791</v>
      </c>
      <c r="K22" s="179">
        <v>449802</v>
      </c>
      <c r="L22" s="179">
        <v>141600</v>
      </c>
      <c r="M22" s="179">
        <v>218158</v>
      </c>
      <c r="N22" s="179">
        <v>306669</v>
      </c>
      <c r="O22" s="179">
        <v>429582</v>
      </c>
      <c r="P22" s="179">
        <v>899603</v>
      </c>
      <c r="Q22" s="179">
        <v>84960</v>
      </c>
      <c r="R22" s="179">
        <v>130895</v>
      </c>
      <c r="S22" s="179">
        <v>184001</v>
      </c>
      <c r="T22" s="179">
        <v>257749</v>
      </c>
      <c r="U22" s="179">
        <v>541594</v>
      </c>
      <c r="V22" s="179">
        <v>133846</v>
      </c>
      <c r="W22" s="179">
        <v>213071</v>
      </c>
      <c r="X22" s="179">
        <v>309208</v>
      </c>
      <c r="Y22" s="179">
        <v>442429</v>
      </c>
      <c r="Z22" s="179">
        <v>924498</v>
      </c>
    </row>
    <row r="23" spans="1:26" ht="17.100000000000001" customHeight="1">
      <c r="A23" s="178">
        <v>23</v>
      </c>
      <c r="B23" s="179">
        <v>147809</v>
      </c>
      <c r="C23" s="179">
        <v>228975</v>
      </c>
      <c r="D23" s="179">
        <v>322712</v>
      </c>
      <c r="E23" s="179">
        <v>452239</v>
      </c>
      <c r="F23" s="179">
        <v>946788</v>
      </c>
      <c r="G23" s="179">
        <v>73904</v>
      </c>
      <c r="H23" s="179">
        <v>114488</v>
      </c>
      <c r="I23" s="179">
        <v>161356</v>
      </c>
      <c r="J23" s="179">
        <v>226119</v>
      </c>
      <c r="K23" s="179">
        <v>473394</v>
      </c>
      <c r="L23" s="179">
        <v>147809</v>
      </c>
      <c r="M23" s="179">
        <v>228975</v>
      </c>
      <c r="N23" s="179">
        <v>322712</v>
      </c>
      <c r="O23" s="179">
        <v>452239</v>
      </c>
      <c r="P23" s="179">
        <v>946788</v>
      </c>
      <c r="Q23" s="179">
        <v>88685</v>
      </c>
      <c r="R23" s="179">
        <v>137385</v>
      </c>
      <c r="S23" s="179">
        <v>193627</v>
      </c>
      <c r="T23" s="179">
        <v>271343</v>
      </c>
      <c r="U23" s="179">
        <v>570511</v>
      </c>
      <c r="V23" s="179">
        <v>134467</v>
      </c>
      <c r="W23" s="179">
        <v>214153</v>
      </c>
      <c r="X23" s="179">
        <v>310812</v>
      </c>
      <c r="Y23" s="179">
        <v>444694</v>
      </c>
      <c r="Z23" s="179">
        <v>929822</v>
      </c>
    </row>
    <row r="24" spans="1:26" ht="17.100000000000001" customHeight="1">
      <c r="A24" s="178">
        <v>24</v>
      </c>
      <c r="B24" s="179">
        <v>153911</v>
      </c>
      <c r="C24" s="179">
        <v>239379</v>
      </c>
      <c r="D24" s="179">
        <v>338327</v>
      </c>
      <c r="E24" s="179">
        <v>474734</v>
      </c>
      <c r="F24" s="179">
        <v>993187</v>
      </c>
      <c r="G24" s="179">
        <v>76955</v>
      </c>
      <c r="H24" s="179">
        <v>119690</v>
      </c>
      <c r="I24" s="179">
        <v>169164</v>
      </c>
      <c r="J24" s="179">
        <v>237367</v>
      </c>
      <c r="K24" s="179">
        <v>496593</v>
      </c>
      <c r="L24" s="179">
        <v>153911</v>
      </c>
      <c r="M24" s="179">
        <v>239379</v>
      </c>
      <c r="N24" s="179">
        <v>338327</v>
      </c>
      <c r="O24" s="179">
        <v>474734</v>
      </c>
      <c r="P24" s="179">
        <v>993187</v>
      </c>
      <c r="Q24" s="179">
        <v>92347</v>
      </c>
      <c r="R24" s="179">
        <v>143628</v>
      </c>
      <c r="S24" s="179">
        <v>202996</v>
      </c>
      <c r="T24" s="179">
        <v>284840</v>
      </c>
      <c r="U24" s="179">
        <v>599031</v>
      </c>
      <c r="V24" s="179">
        <v>135077</v>
      </c>
      <c r="W24" s="179">
        <v>215193</v>
      </c>
      <c r="X24" s="179">
        <v>312374</v>
      </c>
      <c r="Y24" s="179">
        <v>446944</v>
      </c>
      <c r="Z24" s="179">
        <v>935144</v>
      </c>
    </row>
    <row r="25" spans="1:26" ht="17.100000000000001" customHeight="1">
      <c r="A25" s="178">
        <v>25</v>
      </c>
      <c r="B25" s="179">
        <v>160020</v>
      </c>
      <c r="C25" s="179">
        <v>249679</v>
      </c>
      <c r="D25" s="179">
        <v>353618</v>
      </c>
      <c r="E25" s="179">
        <v>497121</v>
      </c>
      <c r="F25" s="179">
        <v>1038795</v>
      </c>
      <c r="G25" s="179">
        <v>80010</v>
      </c>
      <c r="H25" s="179">
        <v>124839</v>
      </c>
      <c r="I25" s="179">
        <v>176809</v>
      </c>
      <c r="J25" s="179">
        <v>248560</v>
      </c>
      <c r="K25" s="179">
        <v>519398</v>
      </c>
      <c r="L25" s="179">
        <v>160020</v>
      </c>
      <c r="M25" s="179">
        <v>249679</v>
      </c>
      <c r="N25" s="179">
        <v>353618</v>
      </c>
      <c r="O25" s="179">
        <v>497121</v>
      </c>
      <c r="P25" s="179">
        <v>1038795</v>
      </c>
      <c r="Q25" s="179">
        <v>96012</v>
      </c>
      <c r="R25" s="179">
        <v>149807</v>
      </c>
      <c r="S25" s="179">
        <v>212171</v>
      </c>
      <c r="T25" s="179">
        <v>298273</v>
      </c>
      <c r="U25" s="179">
        <v>626950</v>
      </c>
      <c r="V25" s="179">
        <v>135688</v>
      </c>
      <c r="W25" s="179">
        <v>216223</v>
      </c>
      <c r="X25" s="179">
        <v>313903</v>
      </c>
      <c r="Y25" s="179">
        <v>449183</v>
      </c>
      <c r="Z25" s="179">
        <v>940258</v>
      </c>
    </row>
    <row r="26" spans="1:26" ht="17.100000000000001" customHeight="1">
      <c r="A26" s="178">
        <v>26</v>
      </c>
      <c r="B26" s="179">
        <v>166006</v>
      </c>
      <c r="C26" s="179">
        <v>259527</v>
      </c>
      <c r="D26" s="179">
        <v>368793</v>
      </c>
      <c r="E26" s="179">
        <v>519380</v>
      </c>
      <c r="F26" s="179">
        <v>1083610</v>
      </c>
      <c r="G26" s="179">
        <v>83003</v>
      </c>
      <c r="H26" s="179">
        <v>129764</v>
      </c>
      <c r="I26" s="179">
        <v>184397</v>
      </c>
      <c r="J26" s="179">
        <v>259690</v>
      </c>
      <c r="K26" s="179">
        <v>541805</v>
      </c>
      <c r="L26" s="179">
        <v>166006</v>
      </c>
      <c r="M26" s="179">
        <v>259527</v>
      </c>
      <c r="N26" s="179">
        <v>368793</v>
      </c>
      <c r="O26" s="179">
        <v>519380</v>
      </c>
      <c r="P26" s="179">
        <v>1083610</v>
      </c>
      <c r="Q26" s="179">
        <v>99603</v>
      </c>
      <c r="R26" s="179">
        <v>155716</v>
      </c>
      <c r="S26" s="179">
        <v>221276</v>
      </c>
      <c r="T26" s="179">
        <v>311628</v>
      </c>
      <c r="U26" s="179">
        <v>654468</v>
      </c>
      <c r="V26" s="179">
        <v>136287</v>
      </c>
      <c r="W26" s="179">
        <v>217208</v>
      </c>
      <c r="X26" s="179">
        <v>315421</v>
      </c>
      <c r="Y26" s="179">
        <v>451409</v>
      </c>
      <c r="Z26" s="179">
        <v>945369</v>
      </c>
    </row>
    <row r="27" spans="1:26" ht="17.100000000000001" customHeight="1">
      <c r="A27" s="178">
        <v>27</v>
      </c>
      <c r="B27" s="179">
        <v>171889</v>
      </c>
      <c r="C27" s="179">
        <v>269386</v>
      </c>
      <c r="D27" s="179">
        <v>383761</v>
      </c>
      <c r="E27" s="179">
        <v>541112</v>
      </c>
      <c r="F27" s="179">
        <v>1127669</v>
      </c>
      <c r="G27" s="179">
        <v>85944</v>
      </c>
      <c r="H27" s="179">
        <v>134693</v>
      </c>
      <c r="I27" s="179">
        <v>191881</v>
      </c>
      <c r="J27" s="179">
        <v>270556</v>
      </c>
      <c r="K27" s="179">
        <v>563834</v>
      </c>
      <c r="L27" s="179">
        <v>171889</v>
      </c>
      <c r="M27" s="179">
        <v>269386</v>
      </c>
      <c r="N27" s="179">
        <v>383761</v>
      </c>
      <c r="O27" s="179">
        <v>541112</v>
      </c>
      <c r="P27" s="179">
        <v>1127669</v>
      </c>
      <c r="Q27" s="179">
        <v>103133</v>
      </c>
      <c r="R27" s="179">
        <v>161631</v>
      </c>
      <c r="S27" s="179">
        <v>230257</v>
      </c>
      <c r="T27" s="179">
        <v>324667</v>
      </c>
      <c r="U27" s="179">
        <v>681976</v>
      </c>
      <c r="V27" s="179">
        <v>136875</v>
      </c>
      <c r="W27" s="179">
        <v>218194</v>
      </c>
      <c r="X27" s="179">
        <v>316917</v>
      </c>
      <c r="Y27" s="179">
        <v>453582</v>
      </c>
      <c r="Z27" s="179">
        <v>950847</v>
      </c>
    </row>
    <row r="28" spans="1:26" ht="17.100000000000001" customHeight="1">
      <c r="A28" s="178">
        <v>28</v>
      </c>
      <c r="B28" s="179">
        <v>177458</v>
      </c>
      <c r="C28" s="179">
        <v>279056</v>
      </c>
      <c r="D28" s="179">
        <v>398471</v>
      </c>
      <c r="E28" s="179">
        <v>562734</v>
      </c>
      <c r="F28" s="179">
        <v>1170964</v>
      </c>
      <c r="G28" s="179">
        <v>88729</v>
      </c>
      <c r="H28" s="179">
        <v>139528</v>
      </c>
      <c r="I28" s="179">
        <v>199235</v>
      </c>
      <c r="J28" s="179">
        <v>281367</v>
      </c>
      <c r="K28" s="179">
        <v>585482</v>
      </c>
      <c r="L28" s="179">
        <v>177458</v>
      </c>
      <c r="M28" s="179">
        <v>279056</v>
      </c>
      <c r="N28" s="179">
        <v>398471</v>
      </c>
      <c r="O28" s="179">
        <v>562734</v>
      </c>
      <c r="P28" s="179">
        <v>1170964</v>
      </c>
      <c r="Q28" s="179">
        <v>106475</v>
      </c>
      <c r="R28" s="179">
        <v>167434</v>
      </c>
      <c r="S28" s="179">
        <v>239082</v>
      </c>
      <c r="T28" s="179">
        <v>337641</v>
      </c>
      <c r="U28" s="179">
        <v>708605</v>
      </c>
      <c r="V28" s="179">
        <v>137432</v>
      </c>
      <c r="W28" s="179">
        <v>219161</v>
      </c>
      <c r="X28" s="179">
        <v>318388</v>
      </c>
      <c r="Y28" s="179">
        <v>455744</v>
      </c>
      <c r="Z28" s="179">
        <v>955829</v>
      </c>
    </row>
    <row r="29" spans="1:26" ht="17.100000000000001" customHeight="1">
      <c r="A29" s="178">
        <v>29</v>
      </c>
      <c r="B29" s="179">
        <v>183017</v>
      </c>
      <c r="C29" s="179">
        <v>288560</v>
      </c>
      <c r="D29" s="179">
        <v>412717</v>
      </c>
      <c r="E29" s="179">
        <v>583791</v>
      </c>
      <c r="F29" s="179">
        <v>1213525</v>
      </c>
      <c r="G29" s="179">
        <v>91509</v>
      </c>
      <c r="H29" s="179">
        <v>144280</v>
      </c>
      <c r="I29" s="179">
        <v>206359</v>
      </c>
      <c r="J29" s="179">
        <v>291896</v>
      </c>
      <c r="K29" s="179">
        <v>606762</v>
      </c>
      <c r="L29" s="179">
        <v>183017</v>
      </c>
      <c r="M29" s="179">
        <v>288560</v>
      </c>
      <c r="N29" s="179">
        <v>412717</v>
      </c>
      <c r="O29" s="179">
        <v>583791</v>
      </c>
      <c r="P29" s="179">
        <v>1213525</v>
      </c>
      <c r="Q29" s="179">
        <v>109810</v>
      </c>
      <c r="R29" s="179">
        <v>173136</v>
      </c>
      <c r="S29" s="179">
        <v>247630</v>
      </c>
      <c r="T29" s="179">
        <v>350275</v>
      </c>
      <c r="U29" s="179">
        <v>734841</v>
      </c>
      <c r="V29" s="179">
        <v>137988</v>
      </c>
      <c r="W29" s="179">
        <v>220111</v>
      </c>
      <c r="X29" s="179">
        <v>319813</v>
      </c>
      <c r="Y29" s="179">
        <v>457850</v>
      </c>
      <c r="Z29" s="179">
        <v>960784</v>
      </c>
    </row>
    <row r="30" spans="1:26" ht="17.100000000000001" customHeight="1">
      <c r="A30" s="178">
        <v>30</v>
      </c>
      <c r="B30" s="179">
        <v>188549</v>
      </c>
      <c r="C30" s="179">
        <v>297796</v>
      </c>
      <c r="D30" s="179">
        <v>427144</v>
      </c>
      <c r="E30" s="179">
        <v>604911</v>
      </c>
      <c r="F30" s="179">
        <v>1255342</v>
      </c>
      <c r="G30" s="179">
        <v>94274</v>
      </c>
      <c r="H30" s="179">
        <v>148898</v>
      </c>
      <c r="I30" s="179">
        <v>213572</v>
      </c>
      <c r="J30" s="179">
        <v>302455</v>
      </c>
      <c r="K30" s="179">
        <v>627671</v>
      </c>
      <c r="L30" s="179">
        <v>188549</v>
      </c>
      <c r="M30" s="179">
        <v>297796</v>
      </c>
      <c r="N30" s="179">
        <v>427144</v>
      </c>
      <c r="O30" s="179">
        <v>604911</v>
      </c>
      <c r="P30" s="179">
        <v>1255342</v>
      </c>
      <c r="Q30" s="179">
        <v>113129</v>
      </c>
      <c r="R30" s="179">
        <v>178678</v>
      </c>
      <c r="S30" s="179">
        <v>256286</v>
      </c>
      <c r="T30" s="179">
        <v>362946</v>
      </c>
      <c r="U30" s="179">
        <v>760585</v>
      </c>
      <c r="V30" s="179">
        <v>138541</v>
      </c>
      <c r="W30" s="179">
        <v>221035</v>
      </c>
      <c r="X30" s="179">
        <v>321256</v>
      </c>
      <c r="Y30" s="179">
        <v>459962</v>
      </c>
      <c r="Z30" s="179">
        <v>965619</v>
      </c>
    </row>
    <row r="31" spans="1:26" ht="17.100000000000001" customHeight="1">
      <c r="A31" s="178">
        <v>31</v>
      </c>
      <c r="B31" s="179">
        <v>194018</v>
      </c>
      <c r="C31" s="179">
        <v>306906</v>
      </c>
      <c r="D31" s="179">
        <v>441438</v>
      </c>
      <c r="E31" s="179">
        <v>625882</v>
      </c>
      <c r="F31" s="179">
        <v>1296443</v>
      </c>
      <c r="G31" s="179">
        <v>97009</v>
      </c>
      <c r="H31" s="179">
        <v>153453</v>
      </c>
      <c r="I31" s="179">
        <v>220719</v>
      </c>
      <c r="J31" s="179">
        <v>312941</v>
      </c>
      <c r="K31" s="179">
        <v>648222</v>
      </c>
      <c r="L31" s="179">
        <v>194018</v>
      </c>
      <c r="M31" s="179">
        <v>306906</v>
      </c>
      <c r="N31" s="179">
        <v>441438</v>
      </c>
      <c r="O31" s="179">
        <v>625882</v>
      </c>
      <c r="P31" s="179">
        <v>1296443</v>
      </c>
      <c r="Q31" s="179">
        <v>116411</v>
      </c>
      <c r="R31" s="179">
        <v>184144</v>
      </c>
      <c r="S31" s="179">
        <v>264863</v>
      </c>
      <c r="T31" s="179">
        <v>375529</v>
      </c>
      <c r="U31" s="179">
        <v>786059</v>
      </c>
      <c r="V31" s="179">
        <v>139088</v>
      </c>
      <c r="W31" s="179">
        <v>221946</v>
      </c>
      <c r="X31" s="179">
        <v>322685</v>
      </c>
      <c r="Y31" s="179">
        <v>462059</v>
      </c>
      <c r="Z31" s="179">
        <v>970543</v>
      </c>
    </row>
    <row r="32" spans="1:26" ht="17.100000000000001" customHeight="1">
      <c r="A32" s="178">
        <v>32</v>
      </c>
      <c r="B32" s="179">
        <v>199441</v>
      </c>
      <c r="C32" s="179">
        <v>315988</v>
      </c>
      <c r="D32" s="179">
        <v>455069</v>
      </c>
      <c r="E32" s="179">
        <v>646518</v>
      </c>
      <c r="F32" s="179">
        <v>1336846</v>
      </c>
      <c r="G32" s="179">
        <v>99720</v>
      </c>
      <c r="H32" s="179">
        <v>157994</v>
      </c>
      <c r="I32" s="179">
        <v>227535</v>
      </c>
      <c r="J32" s="179">
        <v>323259</v>
      </c>
      <c r="K32" s="179">
        <v>668423</v>
      </c>
      <c r="L32" s="179">
        <v>199441</v>
      </c>
      <c r="M32" s="179">
        <v>315988</v>
      </c>
      <c r="N32" s="179">
        <v>455069</v>
      </c>
      <c r="O32" s="179">
        <v>646518</v>
      </c>
      <c r="P32" s="179">
        <v>1336846</v>
      </c>
      <c r="Q32" s="179">
        <v>119665</v>
      </c>
      <c r="R32" s="179">
        <v>189593</v>
      </c>
      <c r="S32" s="179">
        <v>273041</v>
      </c>
      <c r="T32" s="179">
        <v>387911</v>
      </c>
      <c r="U32" s="179">
        <v>810991</v>
      </c>
      <c r="V32" s="179">
        <v>139630</v>
      </c>
      <c r="W32" s="179">
        <v>222854</v>
      </c>
      <c r="X32" s="179">
        <v>324048</v>
      </c>
      <c r="Y32" s="179">
        <v>464122</v>
      </c>
      <c r="Z32" s="179">
        <v>975274</v>
      </c>
    </row>
    <row r="33" spans="1:26" ht="17.100000000000001" customHeight="1">
      <c r="A33" s="178">
        <v>33</v>
      </c>
      <c r="B33" s="179">
        <v>204558</v>
      </c>
      <c r="C33" s="179">
        <v>324586</v>
      </c>
      <c r="D33" s="179">
        <v>468362</v>
      </c>
      <c r="E33" s="179">
        <v>666207</v>
      </c>
      <c r="F33" s="179">
        <v>1376536</v>
      </c>
      <c r="G33" s="179">
        <v>102279</v>
      </c>
      <c r="H33" s="179">
        <v>162293</v>
      </c>
      <c r="I33" s="179">
        <v>234181</v>
      </c>
      <c r="J33" s="179">
        <v>333104</v>
      </c>
      <c r="K33" s="179">
        <v>688268</v>
      </c>
      <c r="L33" s="179">
        <v>204558</v>
      </c>
      <c r="M33" s="179">
        <v>324586</v>
      </c>
      <c r="N33" s="179">
        <v>468362</v>
      </c>
      <c r="O33" s="179">
        <v>666207</v>
      </c>
      <c r="P33" s="179">
        <v>1376536</v>
      </c>
      <c r="Q33" s="179">
        <v>122735</v>
      </c>
      <c r="R33" s="179">
        <v>194752</v>
      </c>
      <c r="S33" s="179">
        <v>281017</v>
      </c>
      <c r="T33" s="179">
        <v>399724</v>
      </c>
      <c r="U33" s="179">
        <v>835399</v>
      </c>
      <c r="V33" s="179">
        <v>140142</v>
      </c>
      <c r="W33" s="179">
        <v>223714</v>
      </c>
      <c r="X33" s="179">
        <v>325377</v>
      </c>
      <c r="Y33" s="179">
        <v>466091</v>
      </c>
      <c r="Z33" s="179">
        <v>979837</v>
      </c>
    </row>
    <row r="34" spans="1:26" ht="17.100000000000001" customHeight="1">
      <c r="A34" s="178">
        <v>34</v>
      </c>
      <c r="B34" s="179">
        <v>209393</v>
      </c>
      <c r="C34" s="179">
        <v>332873</v>
      </c>
      <c r="D34" s="179">
        <v>481214</v>
      </c>
      <c r="E34" s="179">
        <v>684960</v>
      </c>
      <c r="F34" s="179">
        <v>1415534</v>
      </c>
      <c r="G34" s="179">
        <v>104696</v>
      </c>
      <c r="H34" s="179">
        <v>166436</v>
      </c>
      <c r="I34" s="179">
        <v>240607</v>
      </c>
      <c r="J34" s="179">
        <v>342480</v>
      </c>
      <c r="K34" s="179">
        <v>707767</v>
      </c>
      <c r="L34" s="179">
        <v>209393</v>
      </c>
      <c r="M34" s="179">
        <v>332873</v>
      </c>
      <c r="N34" s="179">
        <v>481214</v>
      </c>
      <c r="O34" s="179">
        <v>684960</v>
      </c>
      <c r="P34" s="179">
        <v>1415534</v>
      </c>
      <c r="Q34" s="179">
        <v>125636</v>
      </c>
      <c r="R34" s="179">
        <v>199724</v>
      </c>
      <c r="S34" s="179">
        <v>288728</v>
      </c>
      <c r="T34" s="179">
        <v>410976</v>
      </c>
      <c r="U34" s="179">
        <v>859270</v>
      </c>
      <c r="V34" s="179">
        <v>140626</v>
      </c>
      <c r="W34" s="179">
        <v>224543</v>
      </c>
      <c r="X34" s="179">
        <v>326663</v>
      </c>
      <c r="Y34" s="179">
        <v>467967</v>
      </c>
      <c r="Z34" s="179">
        <v>984209</v>
      </c>
    </row>
    <row r="35" spans="1:26" ht="17.100000000000001" customHeight="1">
      <c r="A35" s="178">
        <v>35</v>
      </c>
      <c r="B35" s="179">
        <v>214221</v>
      </c>
      <c r="C35" s="179">
        <v>340997</v>
      </c>
      <c r="D35" s="179">
        <v>493557</v>
      </c>
      <c r="E35" s="179">
        <v>703490</v>
      </c>
      <c r="F35" s="179">
        <v>1453852</v>
      </c>
      <c r="G35" s="179">
        <v>107110</v>
      </c>
      <c r="H35" s="179">
        <v>170499</v>
      </c>
      <c r="I35" s="179">
        <v>246779</v>
      </c>
      <c r="J35" s="179">
        <v>351745</v>
      </c>
      <c r="K35" s="179">
        <v>726926</v>
      </c>
      <c r="L35" s="179">
        <v>214221</v>
      </c>
      <c r="M35" s="179">
        <v>340997</v>
      </c>
      <c r="N35" s="179">
        <v>493557</v>
      </c>
      <c r="O35" s="179">
        <v>703490</v>
      </c>
      <c r="P35" s="179">
        <v>1453852</v>
      </c>
      <c r="Q35" s="179">
        <v>128532</v>
      </c>
      <c r="R35" s="179">
        <v>204598</v>
      </c>
      <c r="S35" s="179">
        <v>296134</v>
      </c>
      <c r="T35" s="179">
        <v>422094</v>
      </c>
      <c r="U35" s="179">
        <v>882662</v>
      </c>
      <c r="V35" s="179">
        <v>141108</v>
      </c>
      <c r="W35" s="179">
        <v>225355</v>
      </c>
      <c r="X35" s="179">
        <v>327897</v>
      </c>
      <c r="Y35" s="179">
        <v>469820</v>
      </c>
      <c r="Z35" s="179">
        <v>988442</v>
      </c>
    </row>
    <row r="36" spans="1:26" ht="17.100000000000001" customHeight="1">
      <c r="A36" s="178">
        <v>36</v>
      </c>
      <c r="B36" s="179">
        <v>218687</v>
      </c>
      <c r="C36" s="179">
        <v>348610</v>
      </c>
      <c r="D36" s="179">
        <v>505268</v>
      </c>
      <c r="E36" s="179">
        <v>721034</v>
      </c>
      <c r="F36" s="179">
        <v>1491477</v>
      </c>
      <c r="G36" s="179">
        <v>109344</v>
      </c>
      <c r="H36" s="179">
        <v>174305</v>
      </c>
      <c r="I36" s="179">
        <v>252634</v>
      </c>
      <c r="J36" s="179">
        <v>360517</v>
      </c>
      <c r="K36" s="179">
        <v>745739</v>
      </c>
      <c r="L36" s="179">
        <v>218687</v>
      </c>
      <c r="M36" s="179">
        <v>348610</v>
      </c>
      <c r="N36" s="179">
        <v>505268</v>
      </c>
      <c r="O36" s="179">
        <v>721034</v>
      </c>
      <c r="P36" s="179">
        <v>1491477</v>
      </c>
      <c r="Q36" s="179">
        <v>131212</v>
      </c>
      <c r="R36" s="179">
        <v>209166</v>
      </c>
      <c r="S36" s="179">
        <v>303161</v>
      </c>
      <c r="T36" s="179">
        <v>432620</v>
      </c>
      <c r="U36" s="179">
        <v>905365</v>
      </c>
      <c r="V36" s="179">
        <v>141555</v>
      </c>
      <c r="W36" s="179">
        <v>226116</v>
      </c>
      <c r="X36" s="179">
        <v>329068</v>
      </c>
      <c r="Y36" s="179">
        <v>471574</v>
      </c>
      <c r="Z36" s="179">
        <v>992332</v>
      </c>
    </row>
    <row r="37" spans="1:26" ht="17.100000000000001" customHeight="1">
      <c r="A37" s="178">
        <v>37</v>
      </c>
      <c r="B37" s="179">
        <v>223030</v>
      </c>
      <c r="C37" s="179">
        <v>355938</v>
      </c>
      <c r="D37" s="179">
        <v>516833</v>
      </c>
      <c r="E37" s="179">
        <v>737845</v>
      </c>
      <c r="F37" s="179">
        <v>1528446</v>
      </c>
      <c r="G37" s="179">
        <v>111515</v>
      </c>
      <c r="H37" s="179">
        <v>177969</v>
      </c>
      <c r="I37" s="179">
        <v>258417</v>
      </c>
      <c r="J37" s="179">
        <v>368923</v>
      </c>
      <c r="K37" s="179">
        <v>764223</v>
      </c>
      <c r="L37" s="179">
        <v>223030</v>
      </c>
      <c r="M37" s="179">
        <v>355938</v>
      </c>
      <c r="N37" s="179">
        <v>516833</v>
      </c>
      <c r="O37" s="179">
        <v>737845</v>
      </c>
      <c r="P37" s="179">
        <v>1528446</v>
      </c>
      <c r="Q37" s="179">
        <v>133818</v>
      </c>
      <c r="R37" s="179">
        <v>213563</v>
      </c>
      <c r="S37" s="179">
        <v>310100</v>
      </c>
      <c r="T37" s="179">
        <v>442707</v>
      </c>
      <c r="U37" s="179">
        <v>927582</v>
      </c>
      <c r="V37" s="179">
        <v>141989</v>
      </c>
      <c r="W37" s="179">
        <v>226849</v>
      </c>
      <c r="X37" s="179">
        <v>330224</v>
      </c>
      <c r="Y37" s="179">
        <v>473255</v>
      </c>
      <c r="Z37" s="179">
        <v>996064</v>
      </c>
    </row>
    <row r="38" spans="1:26" ht="17.100000000000001" customHeight="1">
      <c r="A38" s="178">
        <v>38</v>
      </c>
      <c r="B38" s="179">
        <v>227251</v>
      </c>
      <c r="C38" s="179">
        <v>363048</v>
      </c>
      <c r="D38" s="179">
        <v>527409</v>
      </c>
      <c r="E38" s="179">
        <v>753917</v>
      </c>
      <c r="F38" s="179">
        <v>1564768</v>
      </c>
      <c r="G38" s="179">
        <v>113626</v>
      </c>
      <c r="H38" s="179">
        <v>181524</v>
      </c>
      <c r="I38" s="179">
        <v>263704</v>
      </c>
      <c r="J38" s="179">
        <v>376958</v>
      </c>
      <c r="K38" s="179">
        <v>782384</v>
      </c>
      <c r="L38" s="179">
        <v>227251</v>
      </c>
      <c r="M38" s="179">
        <v>363048</v>
      </c>
      <c r="N38" s="179">
        <v>527409</v>
      </c>
      <c r="O38" s="179">
        <v>753917</v>
      </c>
      <c r="P38" s="179">
        <v>1564768</v>
      </c>
      <c r="Q38" s="179">
        <v>136351</v>
      </c>
      <c r="R38" s="179">
        <v>217829</v>
      </c>
      <c r="S38" s="179">
        <v>316445</v>
      </c>
      <c r="T38" s="179">
        <v>452350</v>
      </c>
      <c r="U38" s="179">
        <v>949386</v>
      </c>
      <c r="V38" s="179">
        <v>142412</v>
      </c>
      <c r="W38" s="179">
        <v>227560</v>
      </c>
      <c r="X38" s="179">
        <v>331282</v>
      </c>
      <c r="Y38" s="179">
        <v>474862</v>
      </c>
      <c r="Z38" s="179">
        <v>999708</v>
      </c>
    </row>
    <row r="39" spans="1:26" ht="17.100000000000001" customHeight="1">
      <c r="A39" s="178">
        <v>39</v>
      </c>
      <c r="B39" s="179">
        <v>231383</v>
      </c>
      <c r="C39" s="179">
        <v>369800</v>
      </c>
      <c r="D39" s="179">
        <v>537827</v>
      </c>
      <c r="E39" s="179">
        <v>769355</v>
      </c>
      <c r="F39" s="179">
        <v>1599457</v>
      </c>
      <c r="G39" s="179">
        <v>115692</v>
      </c>
      <c r="H39" s="179">
        <v>184900</v>
      </c>
      <c r="I39" s="179">
        <v>268914</v>
      </c>
      <c r="J39" s="179">
        <v>384677</v>
      </c>
      <c r="K39" s="179">
        <v>799728</v>
      </c>
      <c r="L39" s="179">
        <v>231383</v>
      </c>
      <c r="M39" s="179">
        <v>369800</v>
      </c>
      <c r="N39" s="179">
        <v>537827</v>
      </c>
      <c r="O39" s="179">
        <v>769355</v>
      </c>
      <c r="P39" s="179">
        <v>1599457</v>
      </c>
      <c r="Q39" s="179">
        <v>138830</v>
      </c>
      <c r="R39" s="179">
        <v>221880</v>
      </c>
      <c r="S39" s="179">
        <v>322696</v>
      </c>
      <c r="T39" s="179">
        <v>461613</v>
      </c>
      <c r="U39" s="179">
        <v>970199</v>
      </c>
      <c r="V39" s="179">
        <v>142825</v>
      </c>
      <c r="W39" s="179">
        <v>228235</v>
      </c>
      <c r="X39" s="179">
        <v>332324</v>
      </c>
      <c r="Y39" s="179">
        <v>476406</v>
      </c>
      <c r="Z39" s="179">
        <v>1003177</v>
      </c>
    </row>
    <row r="40" spans="1:26" ht="17.100000000000001" customHeight="1">
      <c r="A40" s="178">
        <v>40</v>
      </c>
      <c r="B40" s="179">
        <v>235357</v>
      </c>
      <c r="C40" s="179">
        <v>376374</v>
      </c>
      <c r="D40" s="179">
        <v>547647</v>
      </c>
      <c r="E40" s="179">
        <v>784563</v>
      </c>
      <c r="F40" s="179">
        <v>1633861</v>
      </c>
      <c r="G40" s="179">
        <v>117678</v>
      </c>
      <c r="H40" s="179">
        <v>188187</v>
      </c>
      <c r="I40" s="179">
        <v>273823</v>
      </c>
      <c r="J40" s="179">
        <v>392281</v>
      </c>
      <c r="K40" s="179">
        <v>816930</v>
      </c>
      <c r="L40" s="179">
        <v>235357</v>
      </c>
      <c r="M40" s="179">
        <v>376374</v>
      </c>
      <c r="N40" s="179">
        <v>547647</v>
      </c>
      <c r="O40" s="179">
        <v>784563</v>
      </c>
      <c r="P40" s="179">
        <v>1633861</v>
      </c>
      <c r="Q40" s="179">
        <v>141214</v>
      </c>
      <c r="R40" s="179">
        <v>225825</v>
      </c>
      <c r="S40" s="179">
        <v>328588</v>
      </c>
      <c r="T40" s="179">
        <v>470738</v>
      </c>
      <c r="U40" s="179">
        <v>990842</v>
      </c>
      <c r="V40" s="179">
        <v>143222</v>
      </c>
      <c r="W40" s="179">
        <v>228893</v>
      </c>
      <c r="X40" s="179">
        <v>333306</v>
      </c>
      <c r="Y40" s="179">
        <v>477927</v>
      </c>
      <c r="Z40" s="179">
        <v>1006617</v>
      </c>
    </row>
    <row r="41" spans="1:26" ht="17.100000000000001" customHeight="1">
      <c r="A41" s="178">
        <v>41</v>
      </c>
      <c r="B41" s="179">
        <v>239373</v>
      </c>
      <c r="C41" s="179">
        <v>382511</v>
      </c>
      <c r="D41" s="179">
        <v>557082</v>
      </c>
      <c r="E41" s="179">
        <v>798941</v>
      </c>
      <c r="F41" s="179">
        <v>1665412</v>
      </c>
      <c r="G41" s="179">
        <v>119686</v>
      </c>
      <c r="H41" s="179">
        <v>191255</v>
      </c>
      <c r="I41" s="179">
        <v>278541</v>
      </c>
      <c r="J41" s="179">
        <v>399471</v>
      </c>
      <c r="K41" s="179">
        <v>832706</v>
      </c>
      <c r="L41" s="179">
        <v>239373</v>
      </c>
      <c r="M41" s="179">
        <v>382511</v>
      </c>
      <c r="N41" s="179">
        <v>557082</v>
      </c>
      <c r="O41" s="179">
        <v>798941</v>
      </c>
      <c r="P41" s="179">
        <v>1665412</v>
      </c>
      <c r="Q41" s="179">
        <v>143624</v>
      </c>
      <c r="R41" s="179">
        <v>229506</v>
      </c>
      <c r="S41" s="179">
        <v>334249</v>
      </c>
      <c r="T41" s="179">
        <v>479365</v>
      </c>
      <c r="U41" s="179">
        <v>1009772</v>
      </c>
      <c r="V41" s="179">
        <v>143624</v>
      </c>
      <c r="W41" s="179">
        <v>229506</v>
      </c>
      <c r="X41" s="179">
        <v>334249</v>
      </c>
      <c r="Y41" s="179">
        <v>479365</v>
      </c>
      <c r="Z41" s="179">
        <v>1009772</v>
      </c>
    </row>
    <row r="42" spans="1:26" ht="17.100000000000001" customHeight="1">
      <c r="A42" s="178">
        <v>42</v>
      </c>
      <c r="B42" s="179">
        <v>243166</v>
      </c>
      <c r="C42" s="179">
        <v>388538</v>
      </c>
      <c r="D42" s="179">
        <v>566199</v>
      </c>
      <c r="E42" s="179">
        <v>812513</v>
      </c>
      <c r="F42" s="179">
        <v>1695437</v>
      </c>
      <c r="G42" s="179">
        <v>121583</v>
      </c>
      <c r="H42" s="179">
        <v>194269</v>
      </c>
      <c r="I42" s="179">
        <v>283100</v>
      </c>
      <c r="J42" s="179">
        <v>406256</v>
      </c>
      <c r="K42" s="179">
        <v>847719</v>
      </c>
      <c r="L42" s="179">
        <v>243166</v>
      </c>
      <c r="M42" s="179">
        <v>388538</v>
      </c>
      <c r="N42" s="179">
        <v>566199</v>
      </c>
      <c r="O42" s="179">
        <v>812513</v>
      </c>
      <c r="P42" s="179">
        <v>1695437</v>
      </c>
      <c r="Q42" s="179">
        <v>145899</v>
      </c>
      <c r="R42" s="179">
        <v>233123</v>
      </c>
      <c r="S42" s="179">
        <v>339719</v>
      </c>
      <c r="T42" s="179">
        <v>487508</v>
      </c>
      <c r="U42" s="179">
        <v>1027788</v>
      </c>
      <c r="V42" s="179">
        <v>144003</v>
      </c>
      <c r="W42" s="179">
        <v>230109</v>
      </c>
      <c r="X42" s="179">
        <v>335161</v>
      </c>
      <c r="Y42" s="179">
        <v>480722</v>
      </c>
      <c r="Z42" s="179">
        <v>1012775</v>
      </c>
    </row>
    <row r="43" spans="1:26" ht="17.100000000000001" customHeight="1">
      <c r="A43" s="178">
        <v>43</v>
      </c>
      <c r="B43" s="179">
        <v>246417</v>
      </c>
      <c r="C43" s="179">
        <v>393780</v>
      </c>
      <c r="D43" s="179">
        <v>574056</v>
      </c>
      <c r="E43" s="179">
        <v>824380</v>
      </c>
      <c r="F43" s="179">
        <v>1723344</v>
      </c>
      <c r="G43" s="179">
        <v>123208</v>
      </c>
      <c r="H43" s="179">
        <v>196890</v>
      </c>
      <c r="I43" s="179">
        <v>287028</v>
      </c>
      <c r="J43" s="179">
        <v>412190</v>
      </c>
      <c r="K43" s="179">
        <v>861672</v>
      </c>
      <c r="L43" s="179">
        <v>246417</v>
      </c>
      <c r="M43" s="179">
        <v>393780</v>
      </c>
      <c r="N43" s="179">
        <v>574056</v>
      </c>
      <c r="O43" s="179">
        <v>824380</v>
      </c>
      <c r="P43" s="179">
        <v>1723344</v>
      </c>
      <c r="Q43" s="179">
        <v>147850</v>
      </c>
      <c r="R43" s="179">
        <v>236268</v>
      </c>
      <c r="S43" s="179">
        <v>344434</v>
      </c>
      <c r="T43" s="179">
        <v>494628</v>
      </c>
      <c r="U43" s="179">
        <v>1044532</v>
      </c>
      <c r="V43" s="179">
        <v>144328</v>
      </c>
      <c r="W43" s="179">
        <v>230633</v>
      </c>
      <c r="X43" s="179">
        <v>335947</v>
      </c>
      <c r="Y43" s="179">
        <v>481909</v>
      </c>
      <c r="Z43" s="179">
        <v>1015566</v>
      </c>
    </row>
    <row r="44" spans="1:26" ht="17.100000000000001" customHeight="1">
      <c r="A44" s="178">
        <v>44</v>
      </c>
      <c r="B44" s="179">
        <v>249450</v>
      </c>
      <c r="C44" s="179">
        <v>398397</v>
      </c>
      <c r="D44" s="179">
        <v>580829</v>
      </c>
      <c r="E44" s="179">
        <v>834917</v>
      </c>
      <c r="F44" s="179">
        <v>1745856</v>
      </c>
      <c r="G44" s="179">
        <v>124725</v>
      </c>
      <c r="H44" s="179">
        <v>199199</v>
      </c>
      <c r="I44" s="179">
        <v>290414</v>
      </c>
      <c r="J44" s="179">
        <v>417459</v>
      </c>
      <c r="K44" s="179">
        <v>872928</v>
      </c>
      <c r="L44" s="179">
        <v>249450</v>
      </c>
      <c r="M44" s="179">
        <v>398397</v>
      </c>
      <c r="N44" s="179">
        <v>580829</v>
      </c>
      <c r="O44" s="179">
        <v>834917</v>
      </c>
      <c r="P44" s="179">
        <v>1745856</v>
      </c>
      <c r="Q44" s="179">
        <v>149670</v>
      </c>
      <c r="R44" s="179">
        <v>239038</v>
      </c>
      <c r="S44" s="179">
        <v>348497</v>
      </c>
      <c r="T44" s="179">
        <v>500950</v>
      </c>
      <c r="U44" s="179">
        <v>1058039</v>
      </c>
      <c r="V44" s="179">
        <v>144631</v>
      </c>
      <c r="W44" s="179">
        <v>231095</v>
      </c>
      <c r="X44" s="179">
        <v>336624</v>
      </c>
      <c r="Y44" s="179">
        <v>482962</v>
      </c>
      <c r="Z44" s="179">
        <v>1017817</v>
      </c>
    </row>
    <row r="45" spans="1:26" ht="17.100000000000001" customHeight="1">
      <c r="A45" s="178">
        <v>45</v>
      </c>
      <c r="B45" s="179">
        <v>252195</v>
      </c>
      <c r="C45" s="179">
        <v>402710</v>
      </c>
      <c r="D45" s="179">
        <v>586918</v>
      </c>
      <c r="E45" s="179">
        <v>844183</v>
      </c>
      <c r="F45" s="179">
        <v>1766151</v>
      </c>
      <c r="G45" s="179">
        <v>126097</v>
      </c>
      <c r="H45" s="179">
        <v>201355</v>
      </c>
      <c r="I45" s="179">
        <v>293459</v>
      </c>
      <c r="J45" s="179">
        <v>422091</v>
      </c>
      <c r="K45" s="179">
        <v>883076</v>
      </c>
      <c r="L45" s="179">
        <v>252195</v>
      </c>
      <c r="M45" s="179">
        <v>402710</v>
      </c>
      <c r="N45" s="179">
        <v>586918</v>
      </c>
      <c r="O45" s="179">
        <v>844183</v>
      </c>
      <c r="P45" s="179">
        <v>1766151</v>
      </c>
      <c r="Q45" s="179">
        <v>151317</v>
      </c>
      <c r="R45" s="179">
        <v>241626</v>
      </c>
      <c r="S45" s="179">
        <v>352151</v>
      </c>
      <c r="T45" s="179">
        <v>506510</v>
      </c>
      <c r="U45" s="179">
        <v>1070216</v>
      </c>
      <c r="V45" s="179">
        <v>144906</v>
      </c>
      <c r="W45" s="179">
        <v>231526</v>
      </c>
      <c r="X45" s="179">
        <v>337233</v>
      </c>
      <c r="Y45" s="179">
        <v>483889</v>
      </c>
      <c r="Z45" s="179">
        <v>1019846</v>
      </c>
    </row>
    <row r="46" spans="1:26" ht="17.100000000000001" customHeight="1">
      <c r="A46" s="178">
        <v>46</v>
      </c>
      <c r="B46" s="179">
        <v>255044</v>
      </c>
      <c r="C46" s="179">
        <v>407254</v>
      </c>
      <c r="D46" s="179">
        <v>593285</v>
      </c>
      <c r="E46" s="179">
        <v>853502</v>
      </c>
      <c r="F46" s="179">
        <v>1787215</v>
      </c>
      <c r="G46" s="179">
        <v>127522</v>
      </c>
      <c r="H46" s="179">
        <v>203627</v>
      </c>
      <c r="I46" s="179">
        <v>296643</v>
      </c>
      <c r="J46" s="179">
        <v>426751</v>
      </c>
      <c r="K46" s="179">
        <v>893608</v>
      </c>
      <c r="L46" s="179">
        <v>255044</v>
      </c>
      <c r="M46" s="179">
        <v>407254</v>
      </c>
      <c r="N46" s="179">
        <v>593285</v>
      </c>
      <c r="O46" s="179">
        <v>853502</v>
      </c>
      <c r="P46" s="179">
        <v>1787215</v>
      </c>
      <c r="Q46" s="179">
        <v>153027</v>
      </c>
      <c r="R46" s="179">
        <v>244352</v>
      </c>
      <c r="S46" s="179">
        <v>355971</v>
      </c>
      <c r="T46" s="179">
        <v>512101</v>
      </c>
      <c r="U46" s="179">
        <v>1082855</v>
      </c>
      <c r="V46" s="179">
        <v>145191</v>
      </c>
      <c r="W46" s="179">
        <v>231981</v>
      </c>
      <c r="X46" s="179">
        <v>337870</v>
      </c>
      <c r="Y46" s="179">
        <v>484821</v>
      </c>
      <c r="Z46" s="179">
        <v>1021953</v>
      </c>
    </row>
    <row r="47" spans="1:26" ht="17.100000000000001" customHeight="1">
      <c r="A47" s="178">
        <v>47</v>
      </c>
      <c r="B47" s="179">
        <v>257755</v>
      </c>
      <c r="C47" s="179">
        <v>411364</v>
      </c>
      <c r="D47" s="179">
        <v>599224</v>
      </c>
      <c r="E47" s="179">
        <v>862240</v>
      </c>
      <c r="F47" s="179">
        <v>1807011</v>
      </c>
      <c r="G47" s="179">
        <v>128878</v>
      </c>
      <c r="H47" s="179">
        <v>205682</v>
      </c>
      <c r="I47" s="179">
        <v>299612</v>
      </c>
      <c r="J47" s="179">
        <v>431120</v>
      </c>
      <c r="K47" s="179">
        <v>903506</v>
      </c>
      <c r="L47" s="179">
        <v>257737</v>
      </c>
      <c r="M47" s="179">
        <v>411336</v>
      </c>
      <c r="N47" s="179">
        <v>599183</v>
      </c>
      <c r="O47" s="179">
        <v>862180</v>
      </c>
      <c r="P47" s="179">
        <v>1806876</v>
      </c>
      <c r="Q47" s="179">
        <v>154641</v>
      </c>
      <c r="R47" s="179">
        <v>246799</v>
      </c>
      <c r="S47" s="179">
        <v>359507</v>
      </c>
      <c r="T47" s="179">
        <v>517303</v>
      </c>
      <c r="U47" s="179">
        <v>1094640</v>
      </c>
      <c r="V47" s="179">
        <v>145462</v>
      </c>
      <c r="W47" s="179">
        <v>232392</v>
      </c>
      <c r="X47" s="179">
        <v>338464</v>
      </c>
      <c r="Y47" s="179">
        <v>485695</v>
      </c>
      <c r="Z47" s="179">
        <v>1023932</v>
      </c>
    </row>
    <row r="48" spans="1:26" ht="17.100000000000001" customHeight="1">
      <c r="A48" s="178">
        <v>48</v>
      </c>
      <c r="B48" s="179">
        <v>260133</v>
      </c>
      <c r="C48" s="179">
        <v>415030</v>
      </c>
      <c r="D48" s="179">
        <v>604822</v>
      </c>
      <c r="E48" s="179">
        <v>869894</v>
      </c>
      <c r="F48" s="179">
        <v>1824598</v>
      </c>
      <c r="G48" s="179">
        <v>130067</v>
      </c>
      <c r="H48" s="179">
        <v>207515</v>
      </c>
      <c r="I48" s="179">
        <v>302411</v>
      </c>
      <c r="J48" s="179">
        <v>434947</v>
      </c>
      <c r="K48" s="179">
        <v>912299</v>
      </c>
      <c r="L48" s="179">
        <v>260081</v>
      </c>
      <c r="M48" s="179">
        <v>414950</v>
      </c>
      <c r="N48" s="179">
        <v>604702</v>
      </c>
      <c r="O48" s="179">
        <v>869725</v>
      </c>
      <c r="P48" s="179">
        <v>1824212</v>
      </c>
      <c r="Q48" s="179">
        <v>156044</v>
      </c>
      <c r="R48" s="179">
        <v>248963</v>
      </c>
      <c r="S48" s="179">
        <v>362811</v>
      </c>
      <c r="T48" s="179">
        <v>521821</v>
      </c>
      <c r="U48" s="179">
        <v>1105020</v>
      </c>
      <c r="V48" s="179">
        <v>145700</v>
      </c>
      <c r="W48" s="179">
        <v>232758</v>
      </c>
      <c r="X48" s="179">
        <v>339023</v>
      </c>
      <c r="Y48" s="179">
        <v>486460</v>
      </c>
      <c r="Z48" s="179">
        <v>1025691</v>
      </c>
    </row>
    <row r="49" spans="1:26" ht="17.100000000000001" customHeight="1">
      <c r="A49" s="178">
        <v>49</v>
      </c>
      <c r="B49" s="179">
        <v>262384</v>
      </c>
      <c r="C49" s="179">
        <v>418570</v>
      </c>
      <c r="D49" s="179">
        <v>610041</v>
      </c>
      <c r="E49" s="179">
        <v>877570</v>
      </c>
      <c r="F49" s="179">
        <v>1841179</v>
      </c>
      <c r="G49" s="179">
        <v>131192</v>
      </c>
      <c r="H49" s="179">
        <v>209285</v>
      </c>
      <c r="I49" s="179">
        <v>305020</v>
      </c>
      <c r="J49" s="179">
        <v>438785</v>
      </c>
      <c r="K49" s="179">
        <v>920590</v>
      </c>
      <c r="L49" s="179">
        <v>262282</v>
      </c>
      <c r="M49" s="179">
        <v>418412</v>
      </c>
      <c r="N49" s="179">
        <v>609805</v>
      </c>
      <c r="O49" s="179">
        <v>877231</v>
      </c>
      <c r="P49" s="179">
        <v>1840426</v>
      </c>
      <c r="Q49" s="179">
        <v>157360</v>
      </c>
      <c r="R49" s="179">
        <v>251033</v>
      </c>
      <c r="S49" s="179">
        <v>365863</v>
      </c>
      <c r="T49" s="179">
        <v>526310</v>
      </c>
      <c r="U49" s="179">
        <v>1114717</v>
      </c>
      <c r="V49" s="179">
        <v>145925</v>
      </c>
      <c r="W49" s="179">
        <v>233112</v>
      </c>
      <c r="X49" s="179">
        <v>339545</v>
      </c>
      <c r="Y49" s="179">
        <v>487228</v>
      </c>
      <c r="Z49" s="179">
        <v>1027349</v>
      </c>
    </row>
    <row r="50" spans="1:26" ht="17.100000000000001" customHeight="1">
      <c r="A50" s="178">
        <v>50</v>
      </c>
      <c r="B50" s="179">
        <v>264726</v>
      </c>
      <c r="C50" s="179">
        <v>421880</v>
      </c>
      <c r="D50" s="179">
        <v>614832</v>
      </c>
      <c r="E50" s="179">
        <v>884739</v>
      </c>
      <c r="F50" s="179">
        <v>1856736</v>
      </c>
      <c r="G50" s="179">
        <v>132363</v>
      </c>
      <c r="H50" s="179">
        <v>210940</v>
      </c>
      <c r="I50" s="179">
        <v>307416</v>
      </c>
      <c r="J50" s="179">
        <v>442370</v>
      </c>
      <c r="K50" s="179">
        <v>928368</v>
      </c>
      <c r="L50" s="179">
        <v>264552</v>
      </c>
      <c r="M50" s="179">
        <v>421621</v>
      </c>
      <c r="N50" s="179">
        <v>614451</v>
      </c>
      <c r="O50" s="179">
        <v>884183</v>
      </c>
      <c r="P50" s="179">
        <v>1855512</v>
      </c>
      <c r="Q50" s="179">
        <v>158717</v>
      </c>
      <c r="R50" s="179">
        <v>252951</v>
      </c>
      <c r="S50" s="179">
        <v>368639</v>
      </c>
      <c r="T50" s="179">
        <v>530463</v>
      </c>
      <c r="U50" s="179">
        <v>1123729</v>
      </c>
      <c r="V50" s="179">
        <v>146159</v>
      </c>
      <c r="W50" s="179">
        <v>233443</v>
      </c>
      <c r="X50" s="179">
        <v>340024</v>
      </c>
      <c r="Y50" s="179">
        <v>487945</v>
      </c>
      <c r="Z50" s="179">
        <v>1028905</v>
      </c>
    </row>
    <row r="51" spans="1:26" ht="17.100000000000001" customHeight="1">
      <c r="A51" s="178">
        <v>51</v>
      </c>
      <c r="B51" s="179">
        <v>266956</v>
      </c>
      <c r="C51" s="179">
        <v>424802</v>
      </c>
      <c r="D51" s="179">
        <v>619233</v>
      </c>
      <c r="E51" s="179">
        <v>891558</v>
      </c>
      <c r="F51" s="179">
        <v>1871570</v>
      </c>
      <c r="G51" s="179">
        <v>133478</v>
      </c>
      <c r="H51" s="179">
        <v>212401</v>
      </c>
      <c r="I51" s="179">
        <v>309617</v>
      </c>
      <c r="J51" s="179">
        <v>445779</v>
      </c>
      <c r="K51" s="179">
        <v>935785</v>
      </c>
      <c r="L51" s="179">
        <v>266696</v>
      </c>
      <c r="M51" s="179">
        <v>424431</v>
      </c>
      <c r="N51" s="179">
        <v>618683</v>
      </c>
      <c r="O51" s="179">
        <v>890739</v>
      </c>
      <c r="P51" s="179">
        <v>1869775</v>
      </c>
      <c r="Q51" s="179">
        <v>159996</v>
      </c>
      <c r="R51" s="179">
        <v>254627</v>
      </c>
      <c r="S51" s="179">
        <v>371164</v>
      </c>
      <c r="T51" s="179">
        <v>534375</v>
      </c>
      <c r="U51" s="179">
        <v>1132240</v>
      </c>
      <c r="V51" s="179">
        <v>146382</v>
      </c>
      <c r="W51" s="179">
        <v>233735</v>
      </c>
      <c r="X51" s="179">
        <v>340464</v>
      </c>
      <c r="Y51" s="179">
        <v>488626</v>
      </c>
      <c r="Z51" s="179">
        <v>1030388</v>
      </c>
    </row>
    <row r="52" spans="1:26" ht="15" customHeight="1"/>
    <row r="53" spans="1:26" ht="17.100000000000001" customHeight="1">
      <c r="A53" s="176" t="s">
        <v>614</v>
      </c>
    </row>
    <row r="54" spans="1:26" ht="15" customHeight="1"/>
    <row r="55" spans="1:26" ht="15" customHeight="1">
      <c r="A55" s="176" t="s">
        <v>424</v>
      </c>
    </row>
    <row r="56" spans="1:26" ht="60" customHeight="1">
      <c r="A56" s="252" t="s">
        <v>525</v>
      </c>
      <c r="B56" s="255" t="s">
        <v>420</v>
      </c>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7"/>
    </row>
    <row r="57" spans="1:26" ht="15" customHeight="1">
      <c r="A57" s="253"/>
      <c r="B57" s="255">
        <v>1</v>
      </c>
      <c r="C57" s="256"/>
      <c r="D57" s="256"/>
      <c r="E57" s="256"/>
      <c r="F57" s="257"/>
      <c r="G57" s="255">
        <v>2</v>
      </c>
      <c r="H57" s="256"/>
      <c r="I57" s="256"/>
      <c r="J57" s="256"/>
      <c r="K57" s="257"/>
      <c r="L57" s="255">
        <v>3</v>
      </c>
      <c r="M57" s="256"/>
      <c r="N57" s="256"/>
      <c r="O57" s="256"/>
      <c r="P57" s="257"/>
      <c r="Q57" s="255">
        <v>4</v>
      </c>
      <c r="R57" s="256"/>
      <c r="S57" s="256"/>
      <c r="T57" s="256"/>
      <c r="U57" s="257"/>
      <c r="V57" s="255">
        <v>5</v>
      </c>
      <c r="W57" s="256"/>
      <c r="X57" s="256"/>
      <c r="Y57" s="256"/>
      <c r="Z57" s="257"/>
    </row>
    <row r="58" spans="1:26" ht="15" customHeight="1">
      <c r="A58" s="253"/>
      <c r="B58" s="255" t="s">
        <v>421</v>
      </c>
      <c r="C58" s="256"/>
      <c r="D58" s="256"/>
      <c r="E58" s="256"/>
      <c r="F58" s="257"/>
      <c r="G58" s="255" t="s">
        <v>421</v>
      </c>
      <c r="H58" s="256"/>
      <c r="I58" s="256"/>
      <c r="J58" s="256"/>
      <c r="K58" s="257"/>
      <c r="L58" s="255" t="s">
        <v>421</v>
      </c>
      <c r="M58" s="256"/>
      <c r="N58" s="256"/>
      <c r="O58" s="256"/>
      <c r="P58" s="257"/>
      <c r="Q58" s="255" t="s">
        <v>421</v>
      </c>
      <c r="R58" s="256"/>
      <c r="S58" s="256"/>
      <c r="T58" s="256"/>
      <c r="U58" s="257"/>
      <c r="V58" s="255" t="s">
        <v>421</v>
      </c>
      <c r="W58" s="256"/>
      <c r="X58" s="256"/>
      <c r="Y58" s="256"/>
      <c r="Z58" s="257"/>
    </row>
    <row r="59" spans="1:26" ht="15" customHeight="1">
      <c r="A59" s="253"/>
      <c r="B59" s="177">
        <v>1</v>
      </c>
      <c r="C59" s="177">
        <v>2</v>
      </c>
      <c r="D59" s="177">
        <v>3</v>
      </c>
      <c r="E59" s="177">
        <v>4</v>
      </c>
      <c r="F59" s="177">
        <v>5</v>
      </c>
      <c r="G59" s="177">
        <v>1</v>
      </c>
      <c r="H59" s="177">
        <v>2</v>
      </c>
      <c r="I59" s="177">
        <v>3</v>
      </c>
      <c r="J59" s="177">
        <v>4</v>
      </c>
      <c r="K59" s="177">
        <v>5</v>
      </c>
      <c r="L59" s="177">
        <v>1</v>
      </c>
      <c r="M59" s="177">
        <v>2</v>
      </c>
      <c r="N59" s="177">
        <v>3</v>
      </c>
      <c r="O59" s="177">
        <v>4</v>
      </c>
      <c r="P59" s="177">
        <v>5</v>
      </c>
      <c r="Q59" s="177">
        <v>1</v>
      </c>
      <c r="R59" s="177">
        <v>2</v>
      </c>
      <c r="S59" s="177">
        <v>3</v>
      </c>
      <c r="T59" s="177">
        <v>4</v>
      </c>
      <c r="U59" s="177">
        <v>5</v>
      </c>
      <c r="V59" s="177">
        <v>1</v>
      </c>
      <c r="W59" s="177">
        <v>2</v>
      </c>
      <c r="X59" s="177">
        <v>3</v>
      </c>
      <c r="Y59" s="177">
        <v>4</v>
      </c>
      <c r="Z59" s="177">
        <v>5</v>
      </c>
    </row>
    <row r="60" spans="1:26" ht="15" customHeight="1">
      <c r="A60" s="253"/>
      <c r="B60" s="177" t="s">
        <v>33</v>
      </c>
      <c r="C60" s="177" t="s">
        <v>33</v>
      </c>
      <c r="D60" s="177" t="s">
        <v>33</v>
      </c>
      <c r="E60" s="177" t="s">
        <v>33</v>
      </c>
      <c r="F60" s="177" t="s">
        <v>33</v>
      </c>
      <c r="G60" s="177" t="s">
        <v>33</v>
      </c>
      <c r="H60" s="177" t="s">
        <v>33</v>
      </c>
      <c r="I60" s="177" t="s">
        <v>33</v>
      </c>
      <c r="J60" s="177" t="s">
        <v>33</v>
      </c>
      <c r="K60" s="177" t="s">
        <v>33</v>
      </c>
      <c r="L60" s="177" t="s">
        <v>33</v>
      </c>
      <c r="M60" s="177" t="s">
        <v>33</v>
      </c>
      <c r="N60" s="177" t="s">
        <v>33</v>
      </c>
      <c r="O60" s="177" t="s">
        <v>33</v>
      </c>
      <c r="P60" s="177" t="s">
        <v>33</v>
      </c>
      <c r="Q60" s="177" t="s">
        <v>33</v>
      </c>
      <c r="R60" s="177" t="s">
        <v>33</v>
      </c>
      <c r="S60" s="177" t="s">
        <v>33</v>
      </c>
      <c r="T60" s="177" t="s">
        <v>33</v>
      </c>
      <c r="U60" s="177" t="s">
        <v>33</v>
      </c>
      <c r="V60" s="177" t="s">
        <v>33</v>
      </c>
      <c r="W60" s="177" t="s">
        <v>33</v>
      </c>
      <c r="X60" s="177" t="s">
        <v>33</v>
      </c>
      <c r="Y60" s="177" t="s">
        <v>33</v>
      </c>
      <c r="Z60" s="177" t="s">
        <v>33</v>
      </c>
    </row>
    <row r="61" spans="1:26" ht="30" customHeight="1">
      <c r="A61" s="254"/>
      <c r="B61" s="177" t="s">
        <v>422</v>
      </c>
      <c r="C61" s="177" t="s">
        <v>422</v>
      </c>
      <c r="D61" s="177" t="s">
        <v>422</v>
      </c>
      <c r="E61" s="177" t="s">
        <v>422</v>
      </c>
      <c r="F61" s="177" t="s">
        <v>422</v>
      </c>
      <c r="G61" s="177" t="s">
        <v>422</v>
      </c>
      <c r="H61" s="177" t="s">
        <v>422</v>
      </c>
      <c r="I61" s="177" t="s">
        <v>422</v>
      </c>
      <c r="J61" s="177" t="s">
        <v>422</v>
      </c>
      <c r="K61" s="177" t="s">
        <v>422</v>
      </c>
      <c r="L61" s="177" t="s">
        <v>422</v>
      </c>
      <c r="M61" s="177" t="s">
        <v>422</v>
      </c>
      <c r="N61" s="177" t="s">
        <v>422</v>
      </c>
      <c r="O61" s="177" t="s">
        <v>422</v>
      </c>
      <c r="P61" s="177" t="s">
        <v>422</v>
      </c>
      <c r="Q61" s="177" t="s">
        <v>422</v>
      </c>
      <c r="R61" s="177" t="s">
        <v>422</v>
      </c>
      <c r="S61" s="177" t="s">
        <v>422</v>
      </c>
      <c r="T61" s="177" t="s">
        <v>422</v>
      </c>
      <c r="U61" s="177" t="s">
        <v>422</v>
      </c>
      <c r="V61" s="177" t="s">
        <v>422</v>
      </c>
      <c r="W61" s="177" t="s">
        <v>422</v>
      </c>
      <c r="X61" s="177" t="s">
        <v>422</v>
      </c>
      <c r="Y61" s="177" t="s">
        <v>422</v>
      </c>
      <c r="Z61" s="177" t="s">
        <v>422</v>
      </c>
    </row>
    <row r="62" spans="1:26" ht="17.100000000000001" customHeight="1">
      <c r="A62" s="178" t="s">
        <v>423</v>
      </c>
      <c r="B62" s="250">
        <v>65866</v>
      </c>
      <c r="C62" s="250">
        <v>93008</v>
      </c>
      <c r="D62" s="250">
        <v>125523</v>
      </c>
      <c r="E62" s="250">
        <v>170444</v>
      </c>
      <c r="F62" s="250">
        <v>340468</v>
      </c>
      <c r="G62" s="250">
        <v>32933</v>
      </c>
      <c r="H62" s="250">
        <v>46504</v>
      </c>
      <c r="I62" s="250">
        <v>62761</v>
      </c>
      <c r="J62" s="250">
        <v>85222</v>
      </c>
      <c r="K62" s="250">
        <v>170234</v>
      </c>
      <c r="L62" s="250">
        <v>65866</v>
      </c>
      <c r="M62" s="250">
        <v>93008</v>
      </c>
      <c r="N62" s="250">
        <v>125523</v>
      </c>
      <c r="O62" s="250">
        <v>170444</v>
      </c>
      <c r="P62" s="250">
        <v>340468</v>
      </c>
      <c r="Q62" s="250">
        <v>39519</v>
      </c>
      <c r="R62" s="250">
        <v>55805</v>
      </c>
      <c r="S62" s="250">
        <v>75314</v>
      </c>
      <c r="T62" s="250">
        <v>102266</v>
      </c>
      <c r="U62" s="250">
        <v>204281</v>
      </c>
      <c r="V62" s="250">
        <v>126273</v>
      </c>
      <c r="W62" s="250">
        <v>200556</v>
      </c>
      <c r="X62" s="250">
        <v>291093</v>
      </c>
      <c r="Y62" s="250">
        <v>416515</v>
      </c>
      <c r="Z62" s="250">
        <v>866753</v>
      </c>
    </row>
    <row r="63" spans="1:26" ht="17.100000000000001" customHeight="1">
      <c r="A63" s="178">
        <v>11</v>
      </c>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row>
    <row r="64" spans="1:26" ht="17.100000000000001" customHeight="1">
      <c r="A64" s="178">
        <v>12</v>
      </c>
      <c r="B64" s="179">
        <v>73306</v>
      </c>
      <c r="C64" s="179">
        <v>104816</v>
      </c>
      <c r="D64" s="179">
        <v>141972</v>
      </c>
      <c r="E64" s="179">
        <v>193900</v>
      </c>
      <c r="F64" s="179">
        <v>388178</v>
      </c>
      <c r="G64" s="179">
        <v>36653</v>
      </c>
      <c r="H64" s="179">
        <v>52408</v>
      </c>
      <c r="I64" s="179">
        <v>70986</v>
      </c>
      <c r="J64" s="179">
        <v>96950</v>
      </c>
      <c r="K64" s="179">
        <v>194089</v>
      </c>
      <c r="L64" s="179">
        <v>73306</v>
      </c>
      <c r="M64" s="179">
        <v>104816</v>
      </c>
      <c r="N64" s="179">
        <v>141972</v>
      </c>
      <c r="O64" s="179">
        <v>193900</v>
      </c>
      <c r="P64" s="179">
        <v>388178</v>
      </c>
      <c r="Q64" s="179">
        <v>43983</v>
      </c>
      <c r="R64" s="179">
        <v>62889</v>
      </c>
      <c r="S64" s="179">
        <v>85183</v>
      </c>
      <c r="T64" s="179">
        <v>116340</v>
      </c>
      <c r="U64" s="179">
        <v>232907</v>
      </c>
      <c r="V64" s="179">
        <v>127017</v>
      </c>
      <c r="W64" s="179">
        <v>201737</v>
      </c>
      <c r="X64" s="179">
        <v>292738</v>
      </c>
      <c r="Y64" s="179">
        <v>418861</v>
      </c>
      <c r="Z64" s="179">
        <v>871524</v>
      </c>
    </row>
    <row r="65" spans="1:26" ht="17.100000000000001" customHeight="1">
      <c r="A65" s="178">
        <v>13</v>
      </c>
      <c r="B65" s="179">
        <v>80486</v>
      </c>
      <c r="C65" s="179">
        <v>116601</v>
      </c>
      <c r="D65" s="179">
        <v>158567</v>
      </c>
      <c r="E65" s="179">
        <v>217379</v>
      </c>
      <c r="F65" s="179">
        <v>441336</v>
      </c>
      <c r="G65" s="179">
        <v>40243</v>
      </c>
      <c r="H65" s="179">
        <v>58300</v>
      </c>
      <c r="I65" s="179">
        <v>79283</v>
      </c>
      <c r="J65" s="179">
        <v>108690</v>
      </c>
      <c r="K65" s="179">
        <v>220668</v>
      </c>
      <c r="L65" s="179">
        <v>80486</v>
      </c>
      <c r="M65" s="179">
        <v>116601</v>
      </c>
      <c r="N65" s="179">
        <v>158567</v>
      </c>
      <c r="O65" s="179">
        <v>217379</v>
      </c>
      <c r="P65" s="179">
        <v>441336</v>
      </c>
      <c r="Q65" s="179">
        <v>48292</v>
      </c>
      <c r="R65" s="179">
        <v>69960</v>
      </c>
      <c r="S65" s="179">
        <v>95140</v>
      </c>
      <c r="T65" s="179">
        <v>130427</v>
      </c>
      <c r="U65" s="179">
        <v>264801</v>
      </c>
      <c r="V65" s="179">
        <v>127735</v>
      </c>
      <c r="W65" s="179">
        <v>202915</v>
      </c>
      <c r="X65" s="179">
        <v>294398</v>
      </c>
      <c r="Y65" s="179">
        <v>421209</v>
      </c>
      <c r="Z65" s="179">
        <v>876839</v>
      </c>
    </row>
    <row r="66" spans="1:26" ht="17.100000000000001" customHeight="1">
      <c r="A66" s="178">
        <v>14</v>
      </c>
      <c r="B66" s="179">
        <v>87633</v>
      </c>
      <c r="C66" s="179">
        <v>128162</v>
      </c>
      <c r="D66" s="179">
        <v>175214</v>
      </c>
      <c r="E66" s="179">
        <v>241107</v>
      </c>
      <c r="F66" s="179">
        <v>494011</v>
      </c>
      <c r="G66" s="179">
        <v>43817</v>
      </c>
      <c r="H66" s="179">
        <v>64081</v>
      </c>
      <c r="I66" s="179">
        <v>87607</v>
      </c>
      <c r="J66" s="179">
        <v>120553</v>
      </c>
      <c r="K66" s="179">
        <v>247006</v>
      </c>
      <c r="L66" s="179">
        <v>87633</v>
      </c>
      <c r="M66" s="179">
        <v>128162</v>
      </c>
      <c r="N66" s="179">
        <v>175214</v>
      </c>
      <c r="O66" s="179">
        <v>241107</v>
      </c>
      <c r="P66" s="179">
        <v>494011</v>
      </c>
      <c r="Q66" s="179">
        <v>52580</v>
      </c>
      <c r="R66" s="179">
        <v>76897</v>
      </c>
      <c r="S66" s="179">
        <v>105129</v>
      </c>
      <c r="T66" s="179">
        <v>144664</v>
      </c>
      <c r="U66" s="179">
        <v>296407</v>
      </c>
      <c r="V66" s="179">
        <v>128450</v>
      </c>
      <c r="W66" s="179">
        <v>204071</v>
      </c>
      <c r="X66" s="179">
        <v>296063</v>
      </c>
      <c r="Y66" s="179">
        <v>423581</v>
      </c>
      <c r="Z66" s="179">
        <v>882107</v>
      </c>
    </row>
    <row r="67" spans="1:26" ht="17.100000000000001" customHeight="1">
      <c r="A67" s="178">
        <v>15</v>
      </c>
      <c r="B67" s="179">
        <v>94707</v>
      </c>
      <c r="C67" s="179">
        <v>139708</v>
      </c>
      <c r="D67" s="179">
        <v>191741</v>
      </c>
      <c r="E67" s="179">
        <v>264839</v>
      </c>
      <c r="F67" s="179">
        <v>546389</v>
      </c>
      <c r="G67" s="179">
        <v>47353</v>
      </c>
      <c r="H67" s="179">
        <v>69854</v>
      </c>
      <c r="I67" s="179">
        <v>95870</v>
      </c>
      <c r="J67" s="179">
        <v>132419</v>
      </c>
      <c r="K67" s="179">
        <v>273195</v>
      </c>
      <c r="L67" s="179">
        <v>94707</v>
      </c>
      <c r="M67" s="179">
        <v>139708</v>
      </c>
      <c r="N67" s="179">
        <v>191741</v>
      </c>
      <c r="O67" s="179">
        <v>264839</v>
      </c>
      <c r="P67" s="179">
        <v>546389</v>
      </c>
      <c r="Q67" s="179">
        <v>56824</v>
      </c>
      <c r="R67" s="179">
        <v>83825</v>
      </c>
      <c r="S67" s="179">
        <v>115044</v>
      </c>
      <c r="T67" s="179">
        <v>158903</v>
      </c>
      <c r="U67" s="179">
        <v>327833</v>
      </c>
      <c r="V67" s="179">
        <v>129157</v>
      </c>
      <c r="W67" s="179">
        <v>205226</v>
      </c>
      <c r="X67" s="179">
        <v>297715</v>
      </c>
      <c r="Y67" s="179">
        <v>425954</v>
      </c>
      <c r="Z67" s="179">
        <v>887345</v>
      </c>
    </row>
    <row r="68" spans="1:26" ht="17.100000000000001" customHeight="1">
      <c r="A68" s="178">
        <v>16</v>
      </c>
      <c r="B68" s="179">
        <v>101578</v>
      </c>
      <c r="C68" s="179">
        <v>151393</v>
      </c>
      <c r="D68" s="179">
        <v>208194</v>
      </c>
      <c r="E68" s="179">
        <v>288489</v>
      </c>
      <c r="F68" s="179">
        <v>599304</v>
      </c>
      <c r="G68" s="179">
        <v>50789</v>
      </c>
      <c r="H68" s="179">
        <v>75696</v>
      </c>
      <c r="I68" s="179">
        <v>104097</v>
      </c>
      <c r="J68" s="179">
        <v>144244</v>
      </c>
      <c r="K68" s="179">
        <v>299652</v>
      </c>
      <c r="L68" s="179">
        <v>101578</v>
      </c>
      <c r="M68" s="179">
        <v>151393</v>
      </c>
      <c r="N68" s="179">
        <v>208194</v>
      </c>
      <c r="O68" s="179">
        <v>288489</v>
      </c>
      <c r="P68" s="179">
        <v>599304</v>
      </c>
      <c r="Q68" s="179">
        <v>60947</v>
      </c>
      <c r="R68" s="179">
        <v>90836</v>
      </c>
      <c r="S68" s="179">
        <v>124916</v>
      </c>
      <c r="T68" s="179">
        <v>173093</v>
      </c>
      <c r="U68" s="179">
        <v>359582</v>
      </c>
      <c r="V68" s="179">
        <v>129844</v>
      </c>
      <c r="W68" s="179">
        <v>206395</v>
      </c>
      <c r="X68" s="179">
        <v>299361</v>
      </c>
      <c r="Y68" s="179">
        <v>428320</v>
      </c>
      <c r="Z68" s="179">
        <v>892636</v>
      </c>
    </row>
    <row r="69" spans="1:26" ht="17.100000000000001" customHeight="1">
      <c r="A69" s="178">
        <v>17</v>
      </c>
      <c r="B69" s="179">
        <v>108487</v>
      </c>
      <c r="C69" s="179">
        <v>162886</v>
      </c>
      <c r="D69" s="179">
        <v>224655</v>
      </c>
      <c r="E69" s="179">
        <v>312115</v>
      </c>
      <c r="F69" s="179">
        <v>651410</v>
      </c>
      <c r="G69" s="179">
        <v>54244</v>
      </c>
      <c r="H69" s="179">
        <v>81443</v>
      </c>
      <c r="I69" s="179">
        <v>112328</v>
      </c>
      <c r="J69" s="179">
        <v>156057</v>
      </c>
      <c r="K69" s="179">
        <v>325705</v>
      </c>
      <c r="L69" s="179">
        <v>108487</v>
      </c>
      <c r="M69" s="179">
        <v>162886</v>
      </c>
      <c r="N69" s="179">
        <v>224655</v>
      </c>
      <c r="O69" s="179">
        <v>312115</v>
      </c>
      <c r="P69" s="179">
        <v>651410</v>
      </c>
      <c r="Q69" s="179">
        <v>65092</v>
      </c>
      <c r="R69" s="179">
        <v>97731</v>
      </c>
      <c r="S69" s="179">
        <v>134793</v>
      </c>
      <c r="T69" s="179">
        <v>187269</v>
      </c>
      <c r="U69" s="179">
        <v>390915</v>
      </c>
      <c r="V69" s="179">
        <v>130535</v>
      </c>
      <c r="W69" s="179">
        <v>207544</v>
      </c>
      <c r="X69" s="179">
        <v>301007</v>
      </c>
      <c r="Y69" s="179">
        <v>430682</v>
      </c>
      <c r="Z69" s="179">
        <v>897916</v>
      </c>
    </row>
    <row r="70" spans="1:26" ht="17.100000000000001" customHeight="1">
      <c r="A70" s="178">
        <v>18</v>
      </c>
      <c r="B70" s="179">
        <v>115282</v>
      </c>
      <c r="C70" s="179">
        <v>174043</v>
      </c>
      <c r="D70" s="179">
        <v>241245</v>
      </c>
      <c r="E70" s="179">
        <v>335751</v>
      </c>
      <c r="F70" s="179">
        <v>702665</v>
      </c>
      <c r="G70" s="179">
        <v>57641</v>
      </c>
      <c r="H70" s="179">
        <v>87022</v>
      </c>
      <c r="I70" s="179">
        <v>120623</v>
      </c>
      <c r="J70" s="179">
        <v>167876</v>
      </c>
      <c r="K70" s="179">
        <v>351333</v>
      </c>
      <c r="L70" s="179">
        <v>115282</v>
      </c>
      <c r="M70" s="179">
        <v>174043</v>
      </c>
      <c r="N70" s="179">
        <v>241245</v>
      </c>
      <c r="O70" s="179">
        <v>335751</v>
      </c>
      <c r="P70" s="179">
        <v>702665</v>
      </c>
      <c r="Q70" s="179">
        <v>69169</v>
      </c>
      <c r="R70" s="179">
        <v>104426</v>
      </c>
      <c r="S70" s="179">
        <v>144747</v>
      </c>
      <c r="T70" s="179">
        <v>201451</v>
      </c>
      <c r="U70" s="179">
        <v>421691</v>
      </c>
      <c r="V70" s="179">
        <v>131215</v>
      </c>
      <c r="W70" s="179">
        <v>208660</v>
      </c>
      <c r="X70" s="179">
        <v>302666</v>
      </c>
      <c r="Y70" s="179">
        <v>433046</v>
      </c>
      <c r="Z70" s="179">
        <v>903065</v>
      </c>
    </row>
    <row r="71" spans="1:26" ht="17.100000000000001" customHeight="1">
      <c r="A71" s="178">
        <v>19</v>
      </c>
      <c r="B71" s="179">
        <v>121945</v>
      </c>
      <c r="C71" s="179">
        <v>185142</v>
      </c>
      <c r="D71" s="179">
        <v>257934</v>
      </c>
      <c r="E71" s="179">
        <v>359165</v>
      </c>
      <c r="F71" s="179">
        <v>753146</v>
      </c>
      <c r="G71" s="179">
        <v>60973</v>
      </c>
      <c r="H71" s="179">
        <v>92571</v>
      </c>
      <c r="I71" s="179">
        <v>128967</v>
      </c>
      <c r="J71" s="179">
        <v>179583</v>
      </c>
      <c r="K71" s="179">
        <v>376573</v>
      </c>
      <c r="L71" s="179">
        <v>121945</v>
      </c>
      <c r="M71" s="179">
        <v>185142</v>
      </c>
      <c r="N71" s="179">
        <v>257934</v>
      </c>
      <c r="O71" s="179">
        <v>359165</v>
      </c>
      <c r="P71" s="179">
        <v>753146</v>
      </c>
      <c r="Q71" s="179">
        <v>73167</v>
      </c>
      <c r="R71" s="179">
        <v>111085</v>
      </c>
      <c r="S71" s="179">
        <v>154760</v>
      </c>
      <c r="T71" s="179">
        <v>215499</v>
      </c>
      <c r="U71" s="179">
        <v>452252</v>
      </c>
      <c r="V71" s="179">
        <v>131881</v>
      </c>
      <c r="W71" s="179">
        <v>209769</v>
      </c>
      <c r="X71" s="179">
        <v>304335</v>
      </c>
      <c r="Y71" s="179">
        <v>435387</v>
      </c>
      <c r="Z71" s="179">
        <v>908385</v>
      </c>
    </row>
    <row r="72" spans="1:26" ht="17.100000000000001" customHeight="1">
      <c r="A72" s="178">
        <v>20</v>
      </c>
      <c r="B72" s="179">
        <v>128660</v>
      </c>
      <c r="C72" s="179">
        <v>196320</v>
      </c>
      <c r="D72" s="179">
        <v>274325</v>
      </c>
      <c r="E72" s="179">
        <v>382758</v>
      </c>
      <c r="F72" s="179">
        <v>802783</v>
      </c>
      <c r="G72" s="179">
        <v>64330</v>
      </c>
      <c r="H72" s="179">
        <v>98160</v>
      </c>
      <c r="I72" s="179">
        <v>137163</v>
      </c>
      <c r="J72" s="179">
        <v>191379</v>
      </c>
      <c r="K72" s="179">
        <v>401392</v>
      </c>
      <c r="L72" s="179">
        <v>128660</v>
      </c>
      <c r="M72" s="179">
        <v>196320</v>
      </c>
      <c r="N72" s="179">
        <v>274325</v>
      </c>
      <c r="O72" s="179">
        <v>382758</v>
      </c>
      <c r="P72" s="179">
        <v>802783</v>
      </c>
      <c r="Q72" s="179">
        <v>77196</v>
      </c>
      <c r="R72" s="179">
        <v>117792</v>
      </c>
      <c r="S72" s="179">
        <v>164595</v>
      </c>
      <c r="T72" s="179">
        <v>229655</v>
      </c>
      <c r="U72" s="179">
        <v>482436</v>
      </c>
      <c r="V72" s="179">
        <v>132552</v>
      </c>
      <c r="W72" s="179">
        <v>210887</v>
      </c>
      <c r="X72" s="179">
        <v>305974</v>
      </c>
      <c r="Y72" s="179">
        <v>437746</v>
      </c>
      <c r="Z72" s="179">
        <v>913751</v>
      </c>
    </row>
    <row r="73" spans="1:26" ht="17.100000000000001" customHeight="1">
      <c r="A73" s="178">
        <v>21</v>
      </c>
      <c r="B73" s="179">
        <v>135323</v>
      </c>
      <c r="C73" s="179">
        <v>207292</v>
      </c>
      <c r="D73" s="179">
        <v>290664</v>
      </c>
      <c r="E73" s="179">
        <v>406398</v>
      </c>
      <c r="F73" s="179">
        <v>851582</v>
      </c>
      <c r="G73" s="179">
        <v>67662</v>
      </c>
      <c r="H73" s="179">
        <v>103646</v>
      </c>
      <c r="I73" s="179">
        <v>145332</v>
      </c>
      <c r="J73" s="179">
        <v>203199</v>
      </c>
      <c r="K73" s="179">
        <v>425791</v>
      </c>
      <c r="L73" s="179">
        <v>135323</v>
      </c>
      <c r="M73" s="179">
        <v>207292</v>
      </c>
      <c r="N73" s="179">
        <v>290664</v>
      </c>
      <c r="O73" s="179">
        <v>406398</v>
      </c>
      <c r="P73" s="179">
        <v>851582</v>
      </c>
      <c r="Q73" s="179">
        <v>81194</v>
      </c>
      <c r="R73" s="179">
        <v>124375</v>
      </c>
      <c r="S73" s="179">
        <v>174398</v>
      </c>
      <c r="T73" s="179">
        <v>243839</v>
      </c>
      <c r="U73" s="179">
        <v>512284</v>
      </c>
      <c r="V73" s="179">
        <v>133219</v>
      </c>
      <c r="W73" s="179">
        <v>211984</v>
      </c>
      <c r="X73" s="179">
        <v>307608</v>
      </c>
      <c r="Y73" s="179">
        <v>440110</v>
      </c>
      <c r="Z73" s="179">
        <v>919199</v>
      </c>
    </row>
    <row r="74" spans="1:26" ht="17.100000000000001" customHeight="1">
      <c r="A74" s="178">
        <v>22</v>
      </c>
      <c r="B74" s="179">
        <v>141600</v>
      </c>
      <c r="C74" s="179">
        <v>218158</v>
      </c>
      <c r="D74" s="179">
        <v>306669</v>
      </c>
      <c r="E74" s="179">
        <v>429582</v>
      </c>
      <c r="F74" s="179">
        <v>899603</v>
      </c>
      <c r="G74" s="179">
        <v>70800</v>
      </c>
      <c r="H74" s="179">
        <v>109079</v>
      </c>
      <c r="I74" s="179">
        <v>153334</v>
      </c>
      <c r="J74" s="179">
        <v>214791</v>
      </c>
      <c r="K74" s="179">
        <v>449802</v>
      </c>
      <c r="L74" s="179">
        <v>141600</v>
      </c>
      <c r="M74" s="179">
        <v>218158</v>
      </c>
      <c r="N74" s="179">
        <v>306669</v>
      </c>
      <c r="O74" s="179">
        <v>429582</v>
      </c>
      <c r="P74" s="179">
        <v>899603</v>
      </c>
      <c r="Q74" s="179">
        <v>84960</v>
      </c>
      <c r="R74" s="179">
        <v>130895</v>
      </c>
      <c r="S74" s="179">
        <v>184001</v>
      </c>
      <c r="T74" s="179">
        <v>257749</v>
      </c>
      <c r="U74" s="179">
        <v>541594</v>
      </c>
      <c r="V74" s="179">
        <v>133846</v>
      </c>
      <c r="W74" s="179">
        <v>213071</v>
      </c>
      <c r="X74" s="179">
        <v>309208</v>
      </c>
      <c r="Y74" s="179">
        <v>442429</v>
      </c>
      <c r="Z74" s="179">
        <v>924498</v>
      </c>
    </row>
    <row r="75" spans="1:26" ht="17.100000000000001" customHeight="1">
      <c r="A75" s="178">
        <v>23</v>
      </c>
      <c r="B75" s="179">
        <v>147809</v>
      </c>
      <c r="C75" s="179">
        <v>228975</v>
      </c>
      <c r="D75" s="179">
        <v>322712</v>
      </c>
      <c r="E75" s="179">
        <v>452239</v>
      </c>
      <c r="F75" s="179">
        <v>946788</v>
      </c>
      <c r="G75" s="179">
        <v>73904</v>
      </c>
      <c r="H75" s="179">
        <v>114488</v>
      </c>
      <c r="I75" s="179">
        <v>161356</v>
      </c>
      <c r="J75" s="179">
        <v>226119</v>
      </c>
      <c r="K75" s="179">
        <v>473394</v>
      </c>
      <c r="L75" s="179">
        <v>147809</v>
      </c>
      <c r="M75" s="179">
        <v>228975</v>
      </c>
      <c r="N75" s="179">
        <v>322712</v>
      </c>
      <c r="O75" s="179">
        <v>452239</v>
      </c>
      <c r="P75" s="179">
        <v>946788</v>
      </c>
      <c r="Q75" s="179">
        <v>88685</v>
      </c>
      <c r="R75" s="179">
        <v>137385</v>
      </c>
      <c r="S75" s="179">
        <v>193627</v>
      </c>
      <c r="T75" s="179">
        <v>271343</v>
      </c>
      <c r="U75" s="179">
        <v>570511</v>
      </c>
      <c r="V75" s="179">
        <v>134467</v>
      </c>
      <c r="W75" s="179">
        <v>214153</v>
      </c>
      <c r="X75" s="179">
        <v>310812</v>
      </c>
      <c r="Y75" s="179">
        <v>444694</v>
      </c>
      <c r="Z75" s="179">
        <v>929822</v>
      </c>
    </row>
    <row r="76" spans="1:26" ht="17.100000000000001" customHeight="1">
      <c r="A76" s="178">
        <v>24</v>
      </c>
      <c r="B76" s="179">
        <v>153911</v>
      </c>
      <c r="C76" s="179">
        <v>239379</v>
      </c>
      <c r="D76" s="179">
        <v>338327</v>
      </c>
      <c r="E76" s="179">
        <v>474734</v>
      </c>
      <c r="F76" s="179">
        <v>993187</v>
      </c>
      <c r="G76" s="179">
        <v>76955</v>
      </c>
      <c r="H76" s="179">
        <v>119690</v>
      </c>
      <c r="I76" s="179">
        <v>169164</v>
      </c>
      <c r="J76" s="179">
        <v>237367</v>
      </c>
      <c r="K76" s="179">
        <v>496593</v>
      </c>
      <c r="L76" s="179">
        <v>153911</v>
      </c>
      <c r="M76" s="179">
        <v>239379</v>
      </c>
      <c r="N76" s="179">
        <v>338327</v>
      </c>
      <c r="O76" s="179">
        <v>474734</v>
      </c>
      <c r="P76" s="179">
        <v>993187</v>
      </c>
      <c r="Q76" s="179">
        <v>92347</v>
      </c>
      <c r="R76" s="179">
        <v>143628</v>
      </c>
      <c r="S76" s="179">
        <v>202996</v>
      </c>
      <c r="T76" s="179">
        <v>284840</v>
      </c>
      <c r="U76" s="179">
        <v>599031</v>
      </c>
      <c r="V76" s="179">
        <v>135077</v>
      </c>
      <c r="W76" s="179">
        <v>215193</v>
      </c>
      <c r="X76" s="179">
        <v>312374</v>
      </c>
      <c r="Y76" s="179">
        <v>446944</v>
      </c>
      <c r="Z76" s="179">
        <v>935144</v>
      </c>
    </row>
    <row r="77" spans="1:26" ht="17.100000000000001" customHeight="1">
      <c r="A77" s="178">
        <v>25</v>
      </c>
      <c r="B77" s="179">
        <v>160020</v>
      </c>
      <c r="C77" s="179">
        <v>249679</v>
      </c>
      <c r="D77" s="179">
        <v>353618</v>
      </c>
      <c r="E77" s="179">
        <v>497121</v>
      </c>
      <c r="F77" s="179">
        <v>1038795</v>
      </c>
      <c r="G77" s="179">
        <v>80010</v>
      </c>
      <c r="H77" s="179">
        <v>124839</v>
      </c>
      <c r="I77" s="179">
        <v>176809</v>
      </c>
      <c r="J77" s="179">
        <v>248560</v>
      </c>
      <c r="K77" s="179">
        <v>519398</v>
      </c>
      <c r="L77" s="179">
        <v>160020</v>
      </c>
      <c r="M77" s="179">
        <v>249679</v>
      </c>
      <c r="N77" s="179">
        <v>353618</v>
      </c>
      <c r="O77" s="179">
        <v>497121</v>
      </c>
      <c r="P77" s="179">
        <v>1038795</v>
      </c>
      <c r="Q77" s="179">
        <v>96012</v>
      </c>
      <c r="R77" s="179">
        <v>149807</v>
      </c>
      <c r="S77" s="179">
        <v>212171</v>
      </c>
      <c r="T77" s="179">
        <v>298273</v>
      </c>
      <c r="U77" s="179">
        <v>626950</v>
      </c>
      <c r="V77" s="179">
        <v>135688</v>
      </c>
      <c r="W77" s="179">
        <v>216223</v>
      </c>
      <c r="X77" s="179">
        <v>313903</v>
      </c>
      <c r="Y77" s="179">
        <v>449183</v>
      </c>
      <c r="Z77" s="179">
        <v>940258</v>
      </c>
    </row>
    <row r="78" spans="1:26" ht="17.100000000000001" customHeight="1">
      <c r="A78" s="178">
        <v>26</v>
      </c>
      <c r="B78" s="179">
        <v>166006</v>
      </c>
      <c r="C78" s="179">
        <v>259527</v>
      </c>
      <c r="D78" s="179">
        <v>368793</v>
      </c>
      <c r="E78" s="179">
        <v>519380</v>
      </c>
      <c r="F78" s="179">
        <v>1083610</v>
      </c>
      <c r="G78" s="179">
        <v>83003</v>
      </c>
      <c r="H78" s="179">
        <v>129764</v>
      </c>
      <c r="I78" s="179">
        <v>184397</v>
      </c>
      <c r="J78" s="179">
        <v>259690</v>
      </c>
      <c r="K78" s="179">
        <v>541805</v>
      </c>
      <c r="L78" s="179">
        <v>166006</v>
      </c>
      <c r="M78" s="179">
        <v>259527</v>
      </c>
      <c r="N78" s="179">
        <v>368793</v>
      </c>
      <c r="O78" s="179">
        <v>519380</v>
      </c>
      <c r="P78" s="179">
        <v>1083610</v>
      </c>
      <c r="Q78" s="179">
        <v>99603</v>
      </c>
      <c r="R78" s="179">
        <v>155716</v>
      </c>
      <c r="S78" s="179">
        <v>221276</v>
      </c>
      <c r="T78" s="179">
        <v>311628</v>
      </c>
      <c r="U78" s="179">
        <v>654468</v>
      </c>
      <c r="V78" s="179">
        <v>136287</v>
      </c>
      <c r="W78" s="179">
        <v>217208</v>
      </c>
      <c r="X78" s="179">
        <v>315421</v>
      </c>
      <c r="Y78" s="179">
        <v>451409</v>
      </c>
      <c r="Z78" s="179">
        <v>945369</v>
      </c>
    </row>
    <row r="79" spans="1:26" ht="17.100000000000001" customHeight="1">
      <c r="A79" s="178">
        <v>27</v>
      </c>
      <c r="B79" s="179">
        <v>171889</v>
      </c>
      <c r="C79" s="179">
        <v>269386</v>
      </c>
      <c r="D79" s="179">
        <v>383761</v>
      </c>
      <c r="E79" s="179">
        <v>541112</v>
      </c>
      <c r="F79" s="179">
        <v>1127669</v>
      </c>
      <c r="G79" s="179">
        <v>85944</v>
      </c>
      <c r="H79" s="179">
        <v>134693</v>
      </c>
      <c r="I79" s="179">
        <v>191881</v>
      </c>
      <c r="J79" s="179">
        <v>270556</v>
      </c>
      <c r="K79" s="179">
        <v>563834</v>
      </c>
      <c r="L79" s="179">
        <v>171889</v>
      </c>
      <c r="M79" s="179">
        <v>269386</v>
      </c>
      <c r="N79" s="179">
        <v>383761</v>
      </c>
      <c r="O79" s="179">
        <v>541112</v>
      </c>
      <c r="P79" s="179">
        <v>1127669</v>
      </c>
      <c r="Q79" s="179">
        <v>103133</v>
      </c>
      <c r="R79" s="179">
        <v>161631</v>
      </c>
      <c r="S79" s="179">
        <v>230257</v>
      </c>
      <c r="T79" s="179">
        <v>324667</v>
      </c>
      <c r="U79" s="179">
        <v>681976</v>
      </c>
      <c r="V79" s="179">
        <v>136875</v>
      </c>
      <c r="W79" s="179">
        <v>218194</v>
      </c>
      <c r="X79" s="179">
        <v>316917</v>
      </c>
      <c r="Y79" s="179">
        <v>453582</v>
      </c>
      <c r="Z79" s="179">
        <v>950847</v>
      </c>
    </row>
    <row r="80" spans="1:26" ht="17.100000000000001" customHeight="1">
      <c r="A80" s="178">
        <v>28</v>
      </c>
      <c r="B80" s="179">
        <v>177458</v>
      </c>
      <c r="C80" s="179">
        <v>279056</v>
      </c>
      <c r="D80" s="179">
        <v>398471</v>
      </c>
      <c r="E80" s="179">
        <v>562734</v>
      </c>
      <c r="F80" s="179">
        <v>1170964</v>
      </c>
      <c r="G80" s="179">
        <v>88729</v>
      </c>
      <c r="H80" s="179">
        <v>139528</v>
      </c>
      <c r="I80" s="179">
        <v>199235</v>
      </c>
      <c r="J80" s="179">
        <v>281367</v>
      </c>
      <c r="K80" s="179">
        <v>585482</v>
      </c>
      <c r="L80" s="179">
        <v>177458</v>
      </c>
      <c r="M80" s="179">
        <v>279056</v>
      </c>
      <c r="N80" s="179">
        <v>398471</v>
      </c>
      <c r="O80" s="179">
        <v>562734</v>
      </c>
      <c r="P80" s="179">
        <v>1170964</v>
      </c>
      <c r="Q80" s="179">
        <v>106475</v>
      </c>
      <c r="R80" s="179">
        <v>167434</v>
      </c>
      <c r="S80" s="179">
        <v>239082</v>
      </c>
      <c r="T80" s="179">
        <v>337641</v>
      </c>
      <c r="U80" s="179">
        <v>708605</v>
      </c>
      <c r="V80" s="179">
        <v>137432</v>
      </c>
      <c r="W80" s="179">
        <v>219161</v>
      </c>
      <c r="X80" s="179">
        <v>318388</v>
      </c>
      <c r="Y80" s="179">
        <v>455744</v>
      </c>
      <c r="Z80" s="179">
        <v>955829</v>
      </c>
    </row>
    <row r="81" spans="1:26" ht="17.100000000000001" customHeight="1">
      <c r="A81" s="178">
        <v>29</v>
      </c>
      <c r="B81" s="179">
        <v>183017</v>
      </c>
      <c r="C81" s="179">
        <v>288560</v>
      </c>
      <c r="D81" s="179">
        <v>412717</v>
      </c>
      <c r="E81" s="179">
        <v>583791</v>
      </c>
      <c r="F81" s="179">
        <v>1213525</v>
      </c>
      <c r="G81" s="179">
        <v>91509</v>
      </c>
      <c r="H81" s="179">
        <v>144280</v>
      </c>
      <c r="I81" s="179">
        <v>206359</v>
      </c>
      <c r="J81" s="179">
        <v>291896</v>
      </c>
      <c r="K81" s="179">
        <v>606762</v>
      </c>
      <c r="L81" s="179">
        <v>183017</v>
      </c>
      <c r="M81" s="179">
        <v>288560</v>
      </c>
      <c r="N81" s="179">
        <v>412717</v>
      </c>
      <c r="O81" s="179">
        <v>583791</v>
      </c>
      <c r="P81" s="179">
        <v>1213525</v>
      </c>
      <c r="Q81" s="179">
        <v>109810</v>
      </c>
      <c r="R81" s="179">
        <v>173136</v>
      </c>
      <c r="S81" s="179">
        <v>247630</v>
      </c>
      <c r="T81" s="179">
        <v>350275</v>
      </c>
      <c r="U81" s="179">
        <v>734841</v>
      </c>
      <c r="V81" s="179">
        <v>137988</v>
      </c>
      <c r="W81" s="179">
        <v>220111</v>
      </c>
      <c r="X81" s="179">
        <v>319813</v>
      </c>
      <c r="Y81" s="179">
        <v>457850</v>
      </c>
      <c r="Z81" s="179">
        <v>960784</v>
      </c>
    </row>
    <row r="82" spans="1:26" ht="17.100000000000001" customHeight="1">
      <c r="A82" s="178">
        <v>30</v>
      </c>
      <c r="B82" s="179">
        <v>188549</v>
      </c>
      <c r="C82" s="179">
        <v>297796</v>
      </c>
      <c r="D82" s="179">
        <v>427144</v>
      </c>
      <c r="E82" s="179">
        <v>604911</v>
      </c>
      <c r="F82" s="179">
        <v>1255342</v>
      </c>
      <c r="G82" s="179">
        <v>94274</v>
      </c>
      <c r="H82" s="179">
        <v>148898</v>
      </c>
      <c r="I82" s="179">
        <v>213572</v>
      </c>
      <c r="J82" s="179">
        <v>302455</v>
      </c>
      <c r="K82" s="179">
        <v>627671</v>
      </c>
      <c r="L82" s="179">
        <v>188549</v>
      </c>
      <c r="M82" s="179">
        <v>297796</v>
      </c>
      <c r="N82" s="179">
        <v>427144</v>
      </c>
      <c r="O82" s="179">
        <v>604911</v>
      </c>
      <c r="P82" s="179">
        <v>1255342</v>
      </c>
      <c r="Q82" s="179">
        <v>113129</v>
      </c>
      <c r="R82" s="179">
        <v>178678</v>
      </c>
      <c r="S82" s="179">
        <v>256286</v>
      </c>
      <c r="T82" s="179">
        <v>362946</v>
      </c>
      <c r="U82" s="179">
        <v>760585</v>
      </c>
      <c r="V82" s="179">
        <v>138541</v>
      </c>
      <c r="W82" s="179">
        <v>221035</v>
      </c>
      <c r="X82" s="179">
        <v>321256</v>
      </c>
      <c r="Y82" s="179">
        <v>459962</v>
      </c>
      <c r="Z82" s="179">
        <v>965619</v>
      </c>
    </row>
    <row r="83" spans="1:26" ht="17.100000000000001" customHeight="1">
      <c r="A83" s="178">
        <v>31</v>
      </c>
      <c r="B83" s="179">
        <v>194018</v>
      </c>
      <c r="C83" s="179">
        <v>306906</v>
      </c>
      <c r="D83" s="179">
        <v>441438</v>
      </c>
      <c r="E83" s="179">
        <v>625882</v>
      </c>
      <c r="F83" s="179">
        <v>1296443</v>
      </c>
      <c r="G83" s="179">
        <v>97009</v>
      </c>
      <c r="H83" s="179">
        <v>153453</v>
      </c>
      <c r="I83" s="179">
        <v>220719</v>
      </c>
      <c r="J83" s="179">
        <v>312941</v>
      </c>
      <c r="K83" s="179">
        <v>648222</v>
      </c>
      <c r="L83" s="179">
        <v>194018</v>
      </c>
      <c r="M83" s="179">
        <v>306906</v>
      </c>
      <c r="N83" s="179">
        <v>441438</v>
      </c>
      <c r="O83" s="179">
        <v>625882</v>
      </c>
      <c r="P83" s="179">
        <v>1296443</v>
      </c>
      <c r="Q83" s="179">
        <v>116411</v>
      </c>
      <c r="R83" s="179">
        <v>184144</v>
      </c>
      <c r="S83" s="179">
        <v>264863</v>
      </c>
      <c r="T83" s="179">
        <v>375529</v>
      </c>
      <c r="U83" s="179">
        <v>786059</v>
      </c>
      <c r="V83" s="179">
        <v>139088</v>
      </c>
      <c r="W83" s="179">
        <v>221946</v>
      </c>
      <c r="X83" s="179">
        <v>322685</v>
      </c>
      <c r="Y83" s="179">
        <v>462059</v>
      </c>
      <c r="Z83" s="179">
        <v>970543</v>
      </c>
    </row>
    <row r="84" spans="1:26" ht="17.100000000000001" customHeight="1">
      <c r="A84" s="178">
        <v>32</v>
      </c>
      <c r="B84" s="179">
        <v>199441</v>
      </c>
      <c r="C84" s="179">
        <v>315988</v>
      </c>
      <c r="D84" s="179">
        <v>455069</v>
      </c>
      <c r="E84" s="179">
        <v>646518</v>
      </c>
      <c r="F84" s="179">
        <v>1336846</v>
      </c>
      <c r="G84" s="179">
        <v>99720</v>
      </c>
      <c r="H84" s="179">
        <v>157994</v>
      </c>
      <c r="I84" s="179">
        <v>227535</v>
      </c>
      <c r="J84" s="179">
        <v>323259</v>
      </c>
      <c r="K84" s="179">
        <v>668423</v>
      </c>
      <c r="L84" s="179">
        <v>199441</v>
      </c>
      <c r="M84" s="179">
        <v>315988</v>
      </c>
      <c r="N84" s="179">
        <v>455069</v>
      </c>
      <c r="O84" s="179">
        <v>646518</v>
      </c>
      <c r="P84" s="179">
        <v>1336846</v>
      </c>
      <c r="Q84" s="179">
        <v>119665</v>
      </c>
      <c r="R84" s="179">
        <v>189593</v>
      </c>
      <c r="S84" s="179">
        <v>273041</v>
      </c>
      <c r="T84" s="179">
        <v>387911</v>
      </c>
      <c r="U84" s="179">
        <v>810991</v>
      </c>
      <c r="V84" s="179">
        <v>139630</v>
      </c>
      <c r="W84" s="179">
        <v>222854</v>
      </c>
      <c r="X84" s="179">
        <v>324048</v>
      </c>
      <c r="Y84" s="179">
        <v>464122</v>
      </c>
      <c r="Z84" s="179">
        <v>975274</v>
      </c>
    </row>
    <row r="85" spans="1:26" ht="17.100000000000001" customHeight="1">
      <c r="A85" s="178">
        <v>33</v>
      </c>
      <c r="B85" s="179">
        <v>204558</v>
      </c>
      <c r="C85" s="179">
        <v>324586</v>
      </c>
      <c r="D85" s="179">
        <v>468362</v>
      </c>
      <c r="E85" s="179">
        <v>666207</v>
      </c>
      <c r="F85" s="179">
        <v>1376536</v>
      </c>
      <c r="G85" s="179">
        <v>102279</v>
      </c>
      <c r="H85" s="179">
        <v>162293</v>
      </c>
      <c r="I85" s="179">
        <v>234181</v>
      </c>
      <c r="J85" s="179">
        <v>333104</v>
      </c>
      <c r="K85" s="179">
        <v>688268</v>
      </c>
      <c r="L85" s="179">
        <v>204558</v>
      </c>
      <c r="M85" s="179">
        <v>324586</v>
      </c>
      <c r="N85" s="179">
        <v>468362</v>
      </c>
      <c r="O85" s="179">
        <v>666207</v>
      </c>
      <c r="P85" s="179">
        <v>1376536</v>
      </c>
      <c r="Q85" s="179">
        <v>122735</v>
      </c>
      <c r="R85" s="179">
        <v>194752</v>
      </c>
      <c r="S85" s="179">
        <v>281017</v>
      </c>
      <c r="T85" s="179">
        <v>399724</v>
      </c>
      <c r="U85" s="179">
        <v>835399</v>
      </c>
      <c r="V85" s="179">
        <v>140142</v>
      </c>
      <c r="W85" s="179">
        <v>223714</v>
      </c>
      <c r="X85" s="179">
        <v>325377</v>
      </c>
      <c r="Y85" s="179">
        <v>466091</v>
      </c>
      <c r="Z85" s="179">
        <v>979837</v>
      </c>
    </row>
    <row r="86" spans="1:26" ht="17.100000000000001" customHeight="1">
      <c r="A86" s="178">
        <v>34</v>
      </c>
      <c r="B86" s="179">
        <v>209393</v>
      </c>
      <c r="C86" s="179">
        <v>332873</v>
      </c>
      <c r="D86" s="179">
        <v>481214</v>
      </c>
      <c r="E86" s="179">
        <v>684960</v>
      </c>
      <c r="F86" s="179">
        <v>1415534</v>
      </c>
      <c r="G86" s="179">
        <v>104696</v>
      </c>
      <c r="H86" s="179">
        <v>166436</v>
      </c>
      <c r="I86" s="179">
        <v>240607</v>
      </c>
      <c r="J86" s="179">
        <v>342480</v>
      </c>
      <c r="K86" s="179">
        <v>707767</v>
      </c>
      <c r="L86" s="179">
        <v>209393</v>
      </c>
      <c r="M86" s="179">
        <v>332873</v>
      </c>
      <c r="N86" s="179">
        <v>481214</v>
      </c>
      <c r="O86" s="179">
        <v>684960</v>
      </c>
      <c r="P86" s="179">
        <v>1415534</v>
      </c>
      <c r="Q86" s="179">
        <v>125636</v>
      </c>
      <c r="R86" s="179">
        <v>199724</v>
      </c>
      <c r="S86" s="179">
        <v>288728</v>
      </c>
      <c r="T86" s="179">
        <v>410976</v>
      </c>
      <c r="U86" s="179">
        <v>859270</v>
      </c>
      <c r="V86" s="179">
        <v>140626</v>
      </c>
      <c r="W86" s="179">
        <v>224543</v>
      </c>
      <c r="X86" s="179">
        <v>326663</v>
      </c>
      <c r="Y86" s="179">
        <v>467967</v>
      </c>
      <c r="Z86" s="179">
        <v>984209</v>
      </c>
    </row>
    <row r="87" spans="1:26" ht="17.100000000000001" customHeight="1">
      <c r="A87" s="178">
        <v>35</v>
      </c>
      <c r="B87" s="179">
        <v>214221</v>
      </c>
      <c r="C87" s="179">
        <v>340997</v>
      </c>
      <c r="D87" s="179">
        <v>493557</v>
      </c>
      <c r="E87" s="179">
        <v>703490</v>
      </c>
      <c r="F87" s="179">
        <v>1453852</v>
      </c>
      <c r="G87" s="179">
        <v>107110</v>
      </c>
      <c r="H87" s="179">
        <v>170499</v>
      </c>
      <c r="I87" s="179">
        <v>246779</v>
      </c>
      <c r="J87" s="179">
        <v>351745</v>
      </c>
      <c r="K87" s="179">
        <v>726926</v>
      </c>
      <c r="L87" s="179">
        <v>214221</v>
      </c>
      <c r="M87" s="179">
        <v>340997</v>
      </c>
      <c r="N87" s="179">
        <v>493557</v>
      </c>
      <c r="O87" s="179">
        <v>703490</v>
      </c>
      <c r="P87" s="179">
        <v>1453852</v>
      </c>
      <c r="Q87" s="179">
        <v>128532</v>
      </c>
      <c r="R87" s="179">
        <v>204598</v>
      </c>
      <c r="S87" s="179">
        <v>296134</v>
      </c>
      <c r="T87" s="179">
        <v>422094</v>
      </c>
      <c r="U87" s="179">
        <v>882662</v>
      </c>
      <c r="V87" s="179">
        <v>141108</v>
      </c>
      <c r="W87" s="179">
        <v>225355</v>
      </c>
      <c r="X87" s="179">
        <v>327897</v>
      </c>
      <c r="Y87" s="179">
        <v>469820</v>
      </c>
      <c r="Z87" s="179">
        <v>988442</v>
      </c>
    </row>
    <row r="88" spans="1:26" ht="17.100000000000001" customHeight="1">
      <c r="A88" s="178">
        <v>36</v>
      </c>
      <c r="B88" s="179">
        <v>218687</v>
      </c>
      <c r="C88" s="179">
        <v>348610</v>
      </c>
      <c r="D88" s="179">
        <v>505268</v>
      </c>
      <c r="E88" s="179">
        <v>721034</v>
      </c>
      <c r="F88" s="179">
        <v>1491477</v>
      </c>
      <c r="G88" s="179">
        <v>109344</v>
      </c>
      <c r="H88" s="179">
        <v>174305</v>
      </c>
      <c r="I88" s="179">
        <v>252634</v>
      </c>
      <c r="J88" s="179">
        <v>360517</v>
      </c>
      <c r="K88" s="179">
        <v>745739</v>
      </c>
      <c r="L88" s="179">
        <v>218687</v>
      </c>
      <c r="M88" s="179">
        <v>348610</v>
      </c>
      <c r="N88" s="179">
        <v>505268</v>
      </c>
      <c r="O88" s="179">
        <v>721034</v>
      </c>
      <c r="P88" s="179">
        <v>1491477</v>
      </c>
      <c r="Q88" s="179">
        <v>131212</v>
      </c>
      <c r="R88" s="179">
        <v>209166</v>
      </c>
      <c r="S88" s="179">
        <v>303161</v>
      </c>
      <c r="T88" s="179">
        <v>432620</v>
      </c>
      <c r="U88" s="179">
        <v>905365</v>
      </c>
      <c r="V88" s="179">
        <v>141555</v>
      </c>
      <c r="W88" s="179">
        <v>226116</v>
      </c>
      <c r="X88" s="179">
        <v>329068</v>
      </c>
      <c r="Y88" s="179">
        <v>471574</v>
      </c>
      <c r="Z88" s="179">
        <v>992332</v>
      </c>
    </row>
    <row r="89" spans="1:26" ht="17.100000000000001" customHeight="1">
      <c r="A89" s="178">
        <v>37</v>
      </c>
      <c r="B89" s="179">
        <v>223030</v>
      </c>
      <c r="C89" s="179">
        <v>355938</v>
      </c>
      <c r="D89" s="179">
        <v>516833</v>
      </c>
      <c r="E89" s="179">
        <v>737845</v>
      </c>
      <c r="F89" s="179">
        <v>1528446</v>
      </c>
      <c r="G89" s="179">
        <v>111515</v>
      </c>
      <c r="H89" s="179">
        <v>177969</v>
      </c>
      <c r="I89" s="179">
        <v>258417</v>
      </c>
      <c r="J89" s="179">
        <v>368923</v>
      </c>
      <c r="K89" s="179">
        <v>764223</v>
      </c>
      <c r="L89" s="179">
        <v>223030</v>
      </c>
      <c r="M89" s="179">
        <v>355938</v>
      </c>
      <c r="N89" s="179">
        <v>516833</v>
      </c>
      <c r="O89" s="179">
        <v>737845</v>
      </c>
      <c r="P89" s="179">
        <v>1528446</v>
      </c>
      <c r="Q89" s="179">
        <v>133818</v>
      </c>
      <c r="R89" s="179">
        <v>213563</v>
      </c>
      <c r="S89" s="179">
        <v>310100</v>
      </c>
      <c r="T89" s="179">
        <v>442707</v>
      </c>
      <c r="U89" s="179">
        <v>927582</v>
      </c>
      <c r="V89" s="179">
        <v>141989</v>
      </c>
      <c r="W89" s="179">
        <v>226849</v>
      </c>
      <c r="X89" s="179">
        <v>330224</v>
      </c>
      <c r="Y89" s="179">
        <v>473255</v>
      </c>
      <c r="Z89" s="179">
        <v>996064</v>
      </c>
    </row>
    <row r="90" spans="1:26" ht="17.100000000000001" customHeight="1">
      <c r="A90" s="178">
        <v>38</v>
      </c>
      <c r="B90" s="179">
        <v>227251</v>
      </c>
      <c r="C90" s="179">
        <v>363048</v>
      </c>
      <c r="D90" s="179">
        <v>527409</v>
      </c>
      <c r="E90" s="179">
        <v>753917</v>
      </c>
      <c r="F90" s="179">
        <v>1564768</v>
      </c>
      <c r="G90" s="179">
        <v>113626</v>
      </c>
      <c r="H90" s="179">
        <v>181524</v>
      </c>
      <c r="I90" s="179">
        <v>263704</v>
      </c>
      <c r="J90" s="179">
        <v>376958</v>
      </c>
      <c r="K90" s="179">
        <v>782384</v>
      </c>
      <c r="L90" s="179">
        <v>227251</v>
      </c>
      <c r="M90" s="179">
        <v>363048</v>
      </c>
      <c r="N90" s="179">
        <v>527409</v>
      </c>
      <c r="O90" s="179">
        <v>753917</v>
      </c>
      <c r="P90" s="179">
        <v>1564768</v>
      </c>
      <c r="Q90" s="179">
        <v>136351</v>
      </c>
      <c r="R90" s="179">
        <v>217829</v>
      </c>
      <c r="S90" s="179">
        <v>316445</v>
      </c>
      <c r="T90" s="179">
        <v>452350</v>
      </c>
      <c r="U90" s="179">
        <v>949386</v>
      </c>
      <c r="V90" s="179">
        <v>142412</v>
      </c>
      <c r="W90" s="179">
        <v>227560</v>
      </c>
      <c r="X90" s="179">
        <v>331282</v>
      </c>
      <c r="Y90" s="179">
        <v>474862</v>
      </c>
      <c r="Z90" s="179">
        <v>999708</v>
      </c>
    </row>
    <row r="91" spans="1:26" ht="17.100000000000001" customHeight="1">
      <c r="A91" s="178">
        <v>39</v>
      </c>
      <c r="B91" s="179">
        <v>231383</v>
      </c>
      <c r="C91" s="179">
        <v>369800</v>
      </c>
      <c r="D91" s="179">
        <v>537827</v>
      </c>
      <c r="E91" s="179">
        <v>769355</v>
      </c>
      <c r="F91" s="179">
        <v>1599457</v>
      </c>
      <c r="G91" s="179">
        <v>115692</v>
      </c>
      <c r="H91" s="179">
        <v>184900</v>
      </c>
      <c r="I91" s="179">
        <v>268914</v>
      </c>
      <c r="J91" s="179">
        <v>384677</v>
      </c>
      <c r="K91" s="179">
        <v>799728</v>
      </c>
      <c r="L91" s="179">
        <v>231383</v>
      </c>
      <c r="M91" s="179">
        <v>369800</v>
      </c>
      <c r="N91" s="179">
        <v>537827</v>
      </c>
      <c r="O91" s="179">
        <v>769355</v>
      </c>
      <c r="P91" s="179">
        <v>1599457</v>
      </c>
      <c r="Q91" s="179">
        <v>138830</v>
      </c>
      <c r="R91" s="179">
        <v>221880</v>
      </c>
      <c r="S91" s="179">
        <v>322696</v>
      </c>
      <c r="T91" s="179">
        <v>461613</v>
      </c>
      <c r="U91" s="179">
        <v>970199</v>
      </c>
      <c r="V91" s="179">
        <v>142825</v>
      </c>
      <c r="W91" s="179">
        <v>228235</v>
      </c>
      <c r="X91" s="179">
        <v>332324</v>
      </c>
      <c r="Y91" s="179">
        <v>476406</v>
      </c>
      <c r="Z91" s="179">
        <v>1003177</v>
      </c>
    </row>
    <row r="92" spans="1:26" ht="17.100000000000001" customHeight="1">
      <c r="A92" s="178">
        <v>40</v>
      </c>
      <c r="B92" s="179">
        <v>235357</v>
      </c>
      <c r="C92" s="179">
        <v>376374</v>
      </c>
      <c r="D92" s="179">
        <v>547647</v>
      </c>
      <c r="E92" s="179">
        <v>784563</v>
      </c>
      <c r="F92" s="179">
        <v>1633861</v>
      </c>
      <c r="G92" s="179">
        <v>117678</v>
      </c>
      <c r="H92" s="179">
        <v>188187</v>
      </c>
      <c r="I92" s="179">
        <v>273823</v>
      </c>
      <c r="J92" s="179">
        <v>392281</v>
      </c>
      <c r="K92" s="179">
        <v>816930</v>
      </c>
      <c r="L92" s="179">
        <v>235357</v>
      </c>
      <c r="M92" s="179">
        <v>376374</v>
      </c>
      <c r="N92" s="179">
        <v>547647</v>
      </c>
      <c r="O92" s="179">
        <v>784563</v>
      </c>
      <c r="P92" s="179">
        <v>1633861</v>
      </c>
      <c r="Q92" s="179">
        <v>141214</v>
      </c>
      <c r="R92" s="179">
        <v>225825</v>
      </c>
      <c r="S92" s="179">
        <v>328588</v>
      </c>
      <c r="T92" s="179">
        <v>470738</v>
      </c>
      <c r="U92" s="179">
        <v>990842</v>
      </c>
      <c r="V92" s="179">
        <v>143222</v>
      </c>
      <c r="W92" s="179">
        <v>228893</v>
      </c>
      <c r="X92" s="179">
        <v>333306</v>
      </c>
      <c r="Y92" s="179">
        <v>477927</v>
      </c>
      <c r="Z92" s="179">
        <v>1006617</v>
      </c>
    </row>
    <row r="93" spans="1:26" ht="17.100000000000001" customHeight="1">
      <c r="A93" s="178">
        <v>41</v>
      </c>
      <c r="B93" s="179">
        <v>239373</v>
      </c>
      <c r="C93" s="179">
        <v>382511</v>
      </c>
      <c r="D93" s="179">
        <v>557082</v>
      </c>
      <c r="E93" s="179">
        <v>798941</v>
      </c>
      <c r="F93" s="179">
        <v>1665412</v>
      </c>
      <c r="G93" s="179">
        <v>119686</v>
      </c>
      <c r="H93" s="179">
        <v>191255</v>
      </c>
      <c r="I93" s="179">
        <v>278541</v>
      </c>
      <c r="J93" s="179">
        <v>399471</v>
      </c>
      <c r="K93" s="179">
        <v>832706</v>
      </c>
      <c r="L93" s="179">
        <v>239373</v>
      </c>
      <c r="M93" s="179">
        <v>382511</v>
      </c>
      <c r="N93" s="179">
        <v>557082</v>
      </c>
      <c r="O93" s="179">
        <v>798941</v>
      </c>
      <c r="P93" s="179">
        <v>1665412</v>
      </c>
      <c r="Q93" s="179">
        <v>143624</v>
      </c>
      <c r="R93" s="179">
        <v>229506</v>
      </c>
      <c r="S93" s="179">
        <v>334249</v>
      </c>
      <c r="T93" s="179">
        <v>479365</v>
      </c>
      <c r="U93" s="179">
        <v>1009772</v>
      </c>
      <c r="V93" s="179">
        <v>143624</v>
      </c>
      <c r="W93" s="179">
        <v>229506</v>
      </c>
      <c r="X93" s="179">
        <v>334249</v>
      </c>
      <c r="Y93" s="179">
        <v>479365</v>
      </c>
      <c r="Z93" s="179">
        <v>1009772</v>
      </c>
    </row>
    <row r="94" spans="1:26" ht="17.100000000000001" customHeight="1">
      <c r="A94" s="178">
        <v>42</v>
      </c>
      <c r="B94" s="179">
        <v>243166</v>
      </c>
      <c r="C94" s="179">
        <v>388538</v>
      </c>
      <c r="D94" s="179">
        <v>566199</v>
      </c>
      <c r="E94" s="179">
        <v>812513</v>
      </c>
      <c r="F94" s="179">
        <v>1695437</v>
      </c>
      <c r="G94" s="179">
        <v>121583</v>
      </c>
      <c r="H94" s="179">
        <v>194269</v>
      </c>
      <c r="I94" s="179">
        <v>283100</v>
      </c>
      <c r="J94" s="179">
        <v>406256</v>
      </c>
      <c r="K94" s="179">
        <v>847719</v>
      </c>
      <c r="L94" s="179">
        <v>243166</v>
      </c>
      <c r="M94" s="179">
        <v>388538</v>
      </c>
      <c r="N94" s="179">
        <v>566199</v>
      </c>
      <c r="O94" s="179">
        <v>812513</v>
      </c>
      <c r="P94" s="179">
        <v>1695437</v>
      </c>
      <c r="Q94" s="179">
        <v>145899</v>
      </c>
      <c r="R94" s="179">
        <v>233123</v>
      </c>
      <c r="S94" s="179">
        <v>339719</v>
      </c>
      <c r="T94" s="179">
        <v>487508</v>
      </c>
      <c r="U94" s="179">
        <v>1027788</v>
      </c>
      <c r="V94" s="179">
        <v>144003</v>
      </c>
      <c r="W94" s="179">
        <v>230109</v>
      </c>
      <c r="X94" s="179">
        <v>335161</v>
      </c>
      <c r="Y94" s="179">
        <v>480722</v>
      </c>
      <c r="Z94" s="179">
        <v>1012775</v>
      </c>
    </row>
    <row r="95" spans="1:26" ht="17.100000000000001" customHeight="1">
      <c r="A95" s="178">
        <v>43</v>
      </c>
      <c r="B95" s="179">
        <v>246417</v>
      </c>
      <c r="C95" s="179">
        <v>393780</v>
      </c>
      <c r="D95" s="179">
        <v>574056</v>
      </c>
      <c r="E95" s="179">
        <v>824380</v>
      </c>
      <c r="F95" s="179">
        <v>1723344</v>
      </c>
      <c r="G95" s="179">
        <v>123208</v>
      </c>
      <c r="H95" s="179">
        <v>196890</v>
      </c>
      <c r="I95" s="179">
        <v>287028</v>
      </c>
      <c r="J95" s="179">
        <v>412190</v>
      </c>
      <c r="K95" s="179">
        <v>861672</v>
      </c>
      <c r="L95" s="179">
        <v>246417</v>
      </c>
      <c r="M95" s="179">
        <v>393780</v>
      </c>
      <c r="N95" s="179">
        <v>574056</v>
      </c>
      <c r="O95" s="179">
        <v>824380</v>
      </c>
      <c r="P95" s="179">
        <v>1723344</v>
      </c>
      <c r="Q95" s="179">
        <v>147850</v>
      </c>
      <c r="R95" s="179">
        <v>236268</v>
      </c>
      <c r="S95" s="179">
        <v>344434</v>
      </c>
      <c r="T95" s="179">
        <v>494628</v>
      </c>
      <c r="U95" s="179">
        <v>1044532</v>
      </c>
      <c r="V95" s="179">
        <v>144328</v>
      </c>
      <c r="W95" s="179">
        <v>230633</v>
      </c>
      <c r="X95" s="179">
        <v>335947</v>
      </c>
      <c r="Y95" s="179">
        <v>481909</v>
      </c>
      <c r="Z95" s="179">
        <v>1015566</v>
      </c>
    </row>
    <row r="96" spans="1:26" ht="17.100000000000001" customHeight="1">
      <c r="A96" s="178">
        <v>44</v>
      </c>
      <c r="B96" s="179">
        <v>249450</v>
      </c>
      <c r="C96" s="179">
        <v>398397</v>
      </c>
      <c r="D96" s="179">
        <v>580829</v>
      </c>
      <c r="E96" s="179">
        <v>834917</v>
      </c>
      <c r="F96" s="179">
        <v>1745856</v>
      </c>
      <c r="G96" s="179">
        <v>124725</v>
      </c>
      <c r="H96" s="179">
        <v>199199</v>
      </c>
      <c r="I96" s="179">
        <v>290414</v>
      </c>
      <c r="J96" s="179">
        <v>417459</v>
      </c>
      <c r="K96" s="179">
        <v>872928</v>
      </c>
      <c r="L96" s="179">
        <v>249450</v>
      </c>
      <c r="M96" s="179">
        <v>398397</v>
      </c>
      <c r="N96" s="179">
        <v>580829</v>
      </c>
      <c r="O96" s="179">
        <v>834917</v>
      </c>
      <c r="P96" s="179">
        <v>1745856</v>
      </c>
      <c r="Q96" s="179">
        <v>149670</v>
      </c>
      <c r="R96" s="179">
        <v>239038</v>
      </c>
      <c r="S96" s="179">
        <v>348497</v>
      </c>
      <c r="T96" s="179">
        <v>500950</v>
      </c>
      <c r="U96" s="179">
        <v>1058039</v>
      </c>
      <c r="V96" s="179">
        <v>144631</v>
      </c>
      <c r="W96" s="179">
        <v>231095</v>
      </c>
      <c r="X96" s="179">
        <v>336624</v>
      </c>
      <c r="Y96" s="179">
        <v>482962</v>
      </c>
      <c r="Z96" s="179">
        <v>1017817</v>
      </c>
    </row>
    <row r="97" spans="1:26" ht="17.100000000000001" customHeight="1">
      <c r="A97" s="178">
        <v>45</v>
      </c>
      <c r="B97" s="179">
        <v>252195</v>
      </c>
      <c r="C97" s="179">
        <v>402710</v>
      </c>
      <c r="D97" s="179">
        <v>586918</v>
      </c>
      <c r="E97" s="179">
        <v>844183</v>
      </c>
      <c r="F97" s="179">
        <v>1766151</v>
      </c>
      <c r="G97" s="179">
        <v>126097</v>
      </c>
      <c r="H97" s="179">
        <v>201355</v>
      </c>
      <c r="I97" s="179">
        <v>293459</v>
      </c>
      <c r="J97" s="179">
        <v>422091</v>
      </c>
      <c r="K97" s="179">
        <v>883076</v>
      </c>
      <c r="L97" s="179">
        <v>252195</v>
      </c>
      <c r="M97" s="179">
        <v>402710</v>
      </c>
      <c r="N97" s="179">
        <v>586918</v>
      </c>
      <c r="O97" s="179">
        <v>844183</v>
      </c>
      <c r="P97" s="179">
        <v>1766151</v>
      </c>
      <c r="Q97" s="179">
        <v>151317</v>
      </c>
      <c r="R97" s="179">
        <v>241626</v>
      </c>
      <c r="S97" s="179">
        <v>352151</v>
      </c>
      <c r="T97" s="179">
        <v>506510</v>
      </c>
      <c r="U97" s="179">
        <v>1070216</v>
      </c>
      <c r="V97" s="179">
        <v>144906</v>
      </c>
      <c r="W97" s="179">
        <v>231526</v>
      </c>
      <c r="X97" s="179">
        <v>337233</v>
      </c>
      <c r="Y97" s="179">
        <v>483889</v>
      </c>
      <c r="Z97" s="179">
        <v>1019846</v>
      </c>
    </row>
    <row r="98" spans="1:26" ht="17.100000000000001" customHeight="1">
      <c r="A98" s="178">
        <v>46</v>
      </c>
      <c r="B98" s="179">
        <v>255044</v>
      </c>
      <c r="C98" s="179">
        <v>407254</v>
      </c>
      <c r="D98" s="179">
        <v>593285</v>
      </c>
      <c r="E98" s="179">
        <v>853502</v>
      </c>
      <c r="F98" s="179">
        <v>1787215</v>
      </c>
      <c r="G98" s="179">
        <v>127522</v>
      </c>
      <c r="H98" s="179">
        <v>203627</v>
      </c>
      <c r="I98" s="179">
        <v>296643</v>
      </c>
      <c r="J98" s="179">
        <v>426751</v>
      </c>
      <c r="K98" s="179">
        <v>893608</v>
      </c>
      <c r="L98" s="179">
        <v>255044</v>
      </c>
      <c r="M98" s="179">
        <v>407254</v>
      </c>
      <c r="N98" s="179">
        <v>593285</v>
      </c>
      <c r="O98" s="179">
        <v>853502</v>
      </c>
      <c r="P98" s="179">
        <v>1787215</v>
      </c>
      <c r="Q98" s="179">
        <v>153027</v>
      </c>
      <c r="R98" s="179">
        <v>244352</v>
      </c>
      <c r="S98" s="179">
        <v>355971</v>
      </c>
      <c r="T98" s="179">
        <v>512101</v>
      </c>
      <c r="U98" s="179">
        <v>1082855</v>
      </c>
      <c r="V98" s="179">
        <v>145191</v>
      </c>
      <c r="W98" s="179">
        <v>231981</v>
      </c>
      <c r="X98" s="179">
        <v>337870</v>
      </c>
      <c r="Y98" s="179">
        <v>484821</v>
      </c>
      <c r="Z98" s="179">
        <v>1021953</v>
      </c>
    </row>
    <row r="99" spans="1:26" ht="17.100000000000001" customHeight="1">
      <c r="A99" s="178">
        <v>47</v>
      </c>
      <c r="B99" s="179">
        <v>257755</v>
      </c>
      <c r="C99" s="179">
        <v>411364</v>
      </c>
      <c r="D99" s="179">
        <v>599224</v>
      </c>
      <c r="E99" s="179">
        <v>862240</v>
      </c>
      <c r="F99" s="179">
        <v>1807011</v>
      </c>
      <c r="G99" s="179">
        <v>128878</v>
      </c>
      <c r="H99" s="179">
        <v>205682</v>
      </c>
      <c r="I99" s="179">
        <v>299612</v>
      </c>
      <c r="J99" s="179">
        <v>431120</v>
      </c>
      <c r="K99" s="179">
        <v>903506</v>
      </c>
      <c r="L99" s="179">
        <v>257737</v>
      </c>
      <c r="M99" s="179">
        <v>411336</v>
      </c>
      <c r="N99" s="179">
        <v>599183</v>
      </c>
      <c r="O99" s="179">
        <v>862180</v>
      </c>
      <c r="P99" s="179">
        <v>1806876</v>
      </c>
      <c r="Q99" s="179">
        <v>154641</v>
      </c>
      <c r="R99" s="179">
        <v>246799</v>
      </c>
      <c r="S99" s="179">
        <v>359507</v>
      </c>
      <c r="T99" s="179">
        <v>517303</v>
      </c>
      <c r="U99" s="179">
        <v>1094640</v>
      </c>
      <c r="V99" s="179">
        <v>145462</v>
      </c>
      <c r="W99" s="179">
        <v>232392</v>
      </c>
      <c r="X99" s="179">
        <v>338464</v>
      </c>
      <c r="Y99" s="179">
        <v>485695</v>
      </c>
      <c r="Z99" s="179">
        <v>1023932</v>
      </c>
    </row>
    <row r="100" spans="1:26" ht="17.100000000000001" customHeight="1">
      <c r="A100" s="178">
        <v>48</v>
      </c>
      <c r="B100" s="179">
        <v>260133</v>
      </c>
      <c r="C100" s="179">
        <v>415030</v>
      </c>
      <c r="D100" s="179">
        <v>604822</v>
      </c>
      <c r="E100" s="179">
        <v>869894</v>
      </c>
      <c r="F100" s="179">
        <v>1824598</v>
      </c>
      <c r="G100" s="179">
        <v>130067</v>
      </c>
      <c r="H100" s="179">
        <v>207515</v>
      </c>
      <c r="I100" s="179">
        <v>302411</v>
      </c>
      <c r="J100" s="179">
        <v>434947</v>
      </c>
      <c r="K100" s="179">
        <v>912299</v>
      </c>
      <c r="L100" s="179">
        <v>260081</v>
      </c>
      <c r="M100" s="179">
        <v>414950</v>
      </c>
      <c r="N100" s="179">
        <v>604702</v>
      </c>
      <c r="O100" s="179">
        <v>869725</v>
      </c>
      <c r="P100" s="179">
        <v>1824212</v>
      </c>
      <c r="Q100" s="179">
        <v>156044</v>
      </c>
      <c r="R100" s="179">
        <v>248963</v>
      </c>
      <c r="S100" s="179">
        <v>362811</v>
      </c>
      <c r="T100" s="179">
        <v>521821</v>
      </c>
      <c r="U100" s="179">
        <v>1105020</v>
      </c>
      <c r="V100" s="179">
        <v>145700</v>
      </c>
      <c r="W100" s="179">
        <v>232758</v>
      </c>
      <c r="X100" s="179">
        <v>339023</v>
      </c>
      <c r="Y100" s="179">
        <v>486460</v>
      </c>
      <c r="Z100" s="179">
        <v>1025691</v>
      </c>
    </row>
    <row r="101" spans="1:26" ht="17.100000000000001" customHeight="1">
      <c r="A101" s="178">
        <v>49</v>
      </c>
      <c r="B101" s="179">
        <v>262384</v>
      </c>
      <c r="C101" s="179">
        <v>418570</v>
      </c>
      <c r="D101" s="179">
        <v>610041</v>
      </c>
      <c r="E101" s="179">
        <v>877570</v>
      </c>
      <c r="F101" s="179">
        <v>1841179</v>
      </c>
      <c r="G101" s="179">
        <v>131192</v>
      </c>
      <c r="H101" s="179">
        <v>209285</v>
      </c>
      <c r="I101" s="179">
        <v>305020</v>
      </c>
      <c r="J101" s="179">
        <v>438785</v>
      </c>
      <c r="K101" s="179">
        <v>920590</v>
      </c>
      <c r="L101" s="179">
        <v>262282</v>
      </c>
      <c r="M101" s="179">
        <v>418412</v>
      </c>
      <c r="N101" s="179">
        <v>609805</v>
      </c>
      <c r="O101" s="179">
        <v>877231</v>
      </c>
      <c r="P101" s="179">
        <v>1840426</v>
      </c>
      <c r="Q101" s="179">
        <v>157360</v>
      </c>
      <c r="R101" s="179">
        <v>251033</v>
      </c>
      <c r="S101" s="179">
        <v>365863</v>
      </c>
      <c r="T101" s="179">
        <v>526310</v>
      </c>
      <c r="U101" s="179">
        <v>1114717</v>
      </c>
      <c r="V101" s="179">
        <v>145925</v>
      </c>
      <c r="W101" s="179">
        <v>233112</v>
      </c>
      <c r="X101" s="179">
        <v>339545</v>
      </c>
      <c r="Y101" s="179">
        <v>487228</v>
      </c>
      <c r="Z101" s="179">
        <v>1027349</v>
      </c>
    </row>
    <row r="102" spans="1:26" ht="17.100000000000001" customHeight="1">
      <c r="A102" s="178">
        <v>50</v>
      </c>
      <c r="B102" s="179">
        <v>264726</v>
      </c>
      <c r="C102" s="179">
        <v>421880</v>
      </c>
      <c r="D102" s="179">
        <v>614832</v>
      </c>
      <c r="E102" s="179">
        <v>884739</v>
      </c>
      <c r="F102" s="179">
        <v>1856736</v>
      </c>
      <c r="G102" s="179">
        <v>132363</v>
      </c>
      <c r="H102" s="179">
        <v>210940</v>
      </c>
      <c r="I102" s="179">
        <v>307416</v>
      </c>
      <c r="J102" s="179">
        <v>442370</v>
      </c>
      <c r="K102" s="179">
        <v>928368</v>
      </c>
      <c r="L102" s="179">
        <v>264552</v>
      </c>
      <c r="M102" s="179">
        <v>421621</v>
      </c>
      <c r="N102" s="179">
        <v>614451</v>
      </c>
      <c r="O102" s="179">
        <v>884183</v>
      </c>
      <c r="P102" s="179">
        <v>1855512</v>
      </c>
      <c r="Q102" s="179">
        <v>158717</v>
      </c>
      <c r="R102" s="179">
        <v>252951</v>
      </c>
      <c r="S102" s="179">
        <v>368639</v>
      </c>
      <c r="T102" s="179">
        <v>530463</v>
      </c>
      <c r="U102" s="179">
        <v>1123729</v>
      </c>
      <c r="V102" s="179">
        <v>146159</v>
      </c>
      <c r="W102" s="179">
        <v>233443</v>
      </c>
      <c r="X102" s="179">
        <v>340024</v>
      </c>
      <c r="Y102" s="179">
        <v>487945</v>
      </c>
      <c r="Z102" s="179">
        <v>1028905</v>
      </c>
    </row>
    <row r="103" spans="1:26" ht="17.100000000000001" customHeight="1">
      <c r="A103" s="178">
        <v>51</v>
      </c>
      <c r="B103" s="179">
        <v>266956</v>
      </c>
      <c r="C103" s="179">
        <v>424802</v>
      </c>
      <c r="D103" s="179">
        <v>619233</v>
      </c>
      <c r="E103" s="179">
        <v>891558</v>
      </c>
      <c r="F103" s="179">
        <v>1871570</v>
      </c>
      <c r="G103" s="179">
        <v>133478</v>
      </c>
      <c r="H103" s="179">
        <v>212401</v>
      </c>
      <c r="I103" s="179">
        <v>309617</v>
      </c>
      <c r="J103" s="179">
        <v>445779</v>
      </c>
      <c r="K103" s="179">
        <v>935785</v>
      </c>
      <c r="L103" s="179">
        <v>266696</v>
      </c>
      <c r="M103" s="179">
        <v>424431</v>
      </c>
      <c r="N103" s="179">
        <v>618683</v>
      </c>
      <c r="O103" s="179">
        <v>890739</v>
      </c>
      <c r="P103" s="179">
        <v>1869775</v>
      </c>
      <c r="Q103" s="179">
        <v>159996</v>
      </c>
      <c r="R103" s="179">
        <v>254627</v>
      </c>
      <c r="S103" s="179">
        <v>371164</v>
      </c>
      <c r="T103" s="179">
        <v>534375</v>
      </c>
      <c r="U103" s="179">
        <v>1132240</v>
      </c>
      <c r="V103" s="179">
        <v>146382</v>
      </c>
      <c r="W103" s="179">
        <v>233735</v>
      </c>
      <c r="X103" s="179">
        <v>340464</v>
      </c>
      <c r="Y103" s="179">
        <v>488626</v>
      </c>
      <c r="Z103" s="179">
        <v>1030388</v>
      </c>
    </row>
    <row r="104" spans="1:26" ht="15" customHeight="1"/>
    <row r="105" spans="1:26" ht="17.100000000000001" customHeight="1">
      <c r="A105" s="176" t="s">
        <v>614</v>
      </c>
    </row>
    <row r="106" spans="1:26" ht="15" customHeight="1"/>
    <row r="107" spans="1:26" ht="15" customHeight="1">
      <c r="A107" s="176" t="s">
        <v>425</v>
      </c>
    </row>
    <row r="108" spans="1:26" ht="60" customHeight="1">
      <c r="A108" s="252" t="s">
        <v>525</v>
      </c>
      <c r="B108" s="255" t="s">
        <v>420</v>
      </c>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7"/>
    </row>
    <row r="109" spans="1:26" ht="15" customHeight="1">
      <c r="A109" s="253"/>
      <c r="B109" s="255">
        <v>1</v>
      </c>
      <c r="C109" s="256"/>
      <c r="D109" s="256"/>
      <c r="E109" s="256"/>
      <c r="F109" s="257"/>
      <c r="G109" s="255">
        <v>2</v>
      </c>
      <c r="H109" s="256"/>
      <c r="I109" s="256"/>
      <c r="J109" s="256"/>
      <c r="K109" s="257"/>
      <c r="L109" s="255">
        <v>3</v>
      </c>
      <c r="M109" s="256"/>
      <c r="N109" s="256"/>
      <c r="O109" s="256"/>
      <c r="P109" s="257"/>
      <c r="Q109" s="255">
        <v>4</v>
      </c>
      <c r="R109" s="256"/>
      <c r="S109" s="256"/>
      <c r="T109" s="256"/>
      <c r="U109" s="257"/>
      <c r="V109" s="255">
        <v>5</v>
      </c>
      <c r="W109" s="256"/>
      <c r="X109" s="256"/>
      <c r="Y109" s="256"/>
      <c r="Z109" s="257"/>
    </row>
    <row r="110" spans="1:26" ht="15" customHeight="1">
      <c r="A110" s="253"/>
      <c r="B110" s="255" t="s">
        <v>421</v>
      </c>
      <c r="C110" s="256"/>
      <c r="D110" s="256"/>
      <c r="E110" s="256"/>
      <c r="F110" s="257"/>
      <c r="G110" s="255" t="s">
        <v>421</v>
      </c>
      <c r="H110" s="256"/>
      <c r="I110" s="256"/>
      <c r="J110" s="256"/>
      <c r="K110" s="257"/>
      <c r="L110" s="255" t="s">
        <v>421</v>
      </c>
      <c r="M110" s="256"/>
      <c r="N110" s="256"/>
      <c r="O110" s="256"/>
      <c r="P110" s="257"/>
      <c r="Q110" s="255" t="s">
        <v>421</v>
      </c>
      <c r="R110" s="256"/>
      <c r="S110" s="256"/>
      <c r="T110" s="256"/>
      <c r="U110" s="257"/>
      <c r="V110" s="255" t="s">
        <v>421</v>
      </c>
      <c r="W110" s="256"/>
      <c r="X110" s="256"/>
      <c r="Y110" s="256"/>
      <c r="Z110" s="257"/>
    </row>
    <row r="111" spans="1:26" ht="15" customHeight="1">
      <c r="A111" s="253"/>
      <c r="B111" s="177">
        <v>1</v>
      </c>
      <c r="C111" s="177">
        <v>2</v>
      </c>
      <c r="D111" s="177">
        <v>3</v>
      </c>
      <c r="E111" s="177">
        <v>4</v>
      </c>
      <c r="F111" s="177">
        <v>5</v>
      </c>
      <c r="G111" s="177">
        <v>1</v>
      </c>
      <c r="H111" s="177">
        <v>2</v>
      </c>
      <c r="I111" s="177">
        <v>3</v>
      </c>
      <c r="J111" s="177">
        <v>4</v>
      </c>
      <c r="K111" s="177">
        <v>5</v>
      </c>
      <c r="L111" s="177">
        <v>1</v>
      </c>
      <c r="M111" s="177">
        <v>2</v>
      </c>
      <c r="N111" s="177">
        <v>3</v>
      </c>
      <c r="O111" s="177">
        <v>4</v>
      </c>
      <c r="P111" s="177">
        <v>5</v>
      </c>
      <c r="Q111" s="177">
        <v>1</v>
      </c>
      <c r="R111" s="177">
        <v>2</v>
      </c>
      <c r="S111" s="177">
        <v>3</v>
      </c>
      <c r="T111" s="177">
        <v>4</v>
      </c>
      <c r="U111" s="177">
        <v>5</v>
      </c>
      <c r="V111" s="177">
        <v>1</v>
      </c>
      <c r="W111" s="177">
        <v>2</v>
      </c>
      <c r="X111" s="177">
        <v>3</v>
      </c>
      <c r="Y111" s="177">
        <v>4</v>
      </c>
      <c r="Z111" s="177">
        <v>5</v>
      </c>
    </row>
    <row r="112" spans="1:26" ht="15" customHeight="1">
      <c r="A112" s="253"/>
      <c r="B112" s="177" t="s">
        <v>33</v>
      </c>
      <c r="C112" s="177" t="s">
        <v>33</v>
      </c>
      <c r="D112" s="177" t="s">
        <v>33</v>
      </c>
      <c r="E112" s="177" t="s">
        <v>33</v>
      </c>
      <c r="F112" s="177" t="s">
        <v>33</v>
      </c>
      <c r="G112" s="177" t="s">
        <v>33</v>
      </c>
      <c r="H112" s="177" t="s">
        <v>33</v>
      </c>
      <c r="I112" s="177" t="s">
        <v>33</v>
      </c>
      <c r="J112" s="177" t="s">
        <v>33</v>
      </c>
      <c r="K112" s="177" t="s">
        <v>33</v>
      </c>
      <c r="L112" s="177" t="s">
        <v>33</v>
      </c>
      <c r="M112" s="177" t="s">
        <v>33</v>
      </c>
      <c r="N112" s="177" t="s">
        <v>33</v>
      </c>
      <c r="O112" s="177" t="s">
        <v>33</v>
      </c>
      <c r="P112" s="177" t="s">
        <v>33</v>
      </c>
      <c r="Q112" s="177" t="s">
        <v>33</v>
      </c>
      <c r="R112" s="177" t="s">
        <v>33</v>
      </c>
      <c r="S112" s="177" t="s">
        <v>33</v>
      </c>
      <c r="T112" s="177" t="s">
        <v>33</v>
      </c>
      <c r="U112" s="177" t="s">
        <v>33</v>
      </c>
      <c r="V112" s="177" t="s">
        <v>33</v>
      </c>
      <c r="W112" s="177" t="s">
        <v>33</v>
      </c>
      <c r="X112" s="177" t="s">
        <v>33</v>
      </c>
      <c r="Y112" s="177" t="s">
        <v>33</v>
      </c>
      <c r="Z112" s="177" t="s">
        <v>33</v>
      </c>
    </row>
    <row r="113" spans="1:26" ht="30" customHeight="1">
      <c r="A113" s="254"/>
      <c r="B113" s="177" t="s">
        <v>422</v>
      </c>
      <c r="C113" s="177" t="s">
        <v>422</v>
      </c>
      <c r="D113" s="177" t="s">
        <v>422</v>
      </c>
      <c r="E113" s="177" t="s">
        <v>422</v>
      </c>
      <c r="F113" s="177" t="s">
        <v>422</v>
      </c>
      <c r="G113" s="177" t="s">
        <v>422</v>
      </c>
      <c r="H113" s="177" t="s">
        <v>422</v>
      </c>
      <c r="I113" s="177" t="s">
        <v>422</v>
      </c>
      <c r="J113" s="177" t="s">
        <v>422</v>
      </c>
      <c r="K113" s="177" t="s">
        <v>422</v>
      </c>
      <c r="L113" s="177" t="s">
        <v>422</v>
      </c>
      <c r="M113" s="177" t="s">
        <v>422</v>
      </c>
      <c r="N113" s="177" t="s">
        <v>422</v>
      </c>
      <c r="O113" s="177" t="s">
        <v>422</v>
      </c>
      <c r="P113" s="177" t="s">
        <v>422</v>
      </c>
      <c r="Q113" s="177" t="s">
        <v>422</v>
      </c>
      <c r="R113" s="177" t="s">
        <v>422</v>
      </c>
      <c r="S113" s="177" t="s">
        <v>422</v>
      </c>
      <c r="T113" s="177" t="s">
        <v>422</v>
      </c>
      <c r="U113" s="177" t="s">
        <v>422</v>
      </c>
      <c r="V113" s="177" t="s">
        <v>422</v>
      </c>
      <c r="W113" s="177" t="s">
        <v>422</v>
      </c>
      <c r="X113" s="177" t="s">
        <v>422</v>
      </c>
      <c r="Y113" s="177" t="s">
        <v>422</v>
      </c>
      <c r="Z113" s="177" t="s">
        <v>422</v>
      </c>
    </row>
    <row r="114" spans="1:26" ht="17.100000000000001" customHeight="1">
      <c r="A114" s="178" t="s">
        <v>423</v>
      </c>
      <c r="B114" s="250">
        <v>65866</v>
      </c>
      <c r="C114" s="250">
        <v>93008</v>
      </c>
      <c r="D114" s="250">
        <v>125523</v>
      </c>
      <c r="E114" s="250">
        <v>170444</v>
      </c>
      <c r="F114" s="250">
        <v>340468</v>
      </c>
      <c r="G114" s="250">
        <v>32933</v>
      </c>
      <c r="H114" s="250">
        <v>46504</v>
      </c>
      <c r="I114" s="250">
        <v>62761</v>
      </c>
      <c r="J114" s="250">
        <v>85222</v>
      </c>
      <c r="K114" s="250">
        <v>170234</v>
      </c>
      <c r="L114" s="250">
        <v>65866</v>
      </c>
      <c r="M114" s="250">
        <v>93008</v>
      </c>
      <c r="N114" s="250">
        <v>125523</v>
      </c>
      <c r="O114" s="250">
        <v>170444</v>
      </c>
      <c r="P114" s="250">
        <v>340468</v>
      </c>
      <c r="Q114" s="250">
        <v>39519</v>
      </c>
      <c r="R114" s="250">
        <v>55805</v>
      </c>
      <c r="S114" s="250">
        <v>75314</v>
      </c>
      <c r="T114" s="250">
        <v>102266</v>
      </c>
      <c r="U114" s="250">
        <v>204281</v>
      </c>
      <c r="V114" s="250">
        <v>126273</v>
      </c>
      <c r="W114" s="250">
        <v>200556</v>
      </c>
      <c r="X114" s="250">
        <v>291093</v>
      </c>
      <c r="Y114" s="250">
        <v>416515</v>
      </c>
      <c r="Z114" s="250">
        <v>866753</v>
      </c>
    </row>
    <row r="115" spans="1:26" ht="17.100000000000001" customHeight="1">
      <c r="A115" s="178">
        <v>11</v>
      </c>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251"/>
      <c r="Z115" s="251"/>
    </row>
    <row r="116" spans="1:26" ht="17.100000000000001" customHeight="1">
      <c r="A116" s="178">
        <v>12</v>
      </c>
      <c r="B116" s="179">
        <v>73306</v>
      </c>
      <c r="C116" s="179">
        <v>104816</v>
      </c>
      <c r="D116" s="179">
        <v>141972</v>
      </c>
      <c r="E116" s="179">
        <v>193900</v>
      </c>
      <c r="F116" s="179">
        <v>388178</v>
      </c>
      <c r="G116" s="179">
        <v>36653</v>
      </c>
      <c r="H116" s="179">
        <v>52408</v>
      </c>
      <c r="I116" s="179">
        <v>70986</v>
      </c>
      <c r="J116" s="179">
        <v>96950</v>
      </c>
      <c r="K116" s="179">
        <v>194089</v>
      </c>
      <c r="L116" s="179">
        <v>73306</v>
      </c>
      <c r="M116" s="179">
        <v>104816</v>
      </c>
      <c r="N116" s="179">
        <v>141972</v>
      </c>
      <c r="O116" s="179">
        <v>193900</v>
      </c>
      <c r="P116" s="179">
        <v>388178</v>
      </c>
      <c r="Q116" s="179">
        <v>43983</v>
      </c>
      <c r="R116" s="179">
        <v>62889</v>
      </c>
      <c r="S116" s="179">
        <v>85183</v>
      </c>
      <c r="T116" s="179">
        <v>116340</v>
      </c>
      <c r="U116" s="179">
        <v>232907</v>
      </c>
      <c r="V116" s="179">
        <v>127017</v>
      </c>
      <c r="W116" s="179">
        <v>201737</v>
      </c>
      <c r="X116" s="179">
        <v>292738</v>
      </c>
      <c r="Y116" s="179">
        <v>418861</v>
      </c>
      <c r="Z116" s="179">
        <v>871524</v>
      </c>
    </row>
    <row r="117" spans="1:26" ht="17.100000000000001" customHeight="1">
      <c r="A117" s="178">
        <v>13</v>
      </c>
      <c r="B117" s="179">
        <v>80486</v>
      </c>
      <c r="C117" s="179">
        <v>116601</v>
      </c>
      <c r="D117" s="179">
        <v>158567</v>
      </c>
      <c r="E117" s="179">
        <v>217379</v>
      </c>
      <c r="F117" s="179">
        <v>441336</v>
      </c>
      <c r="G117" s="179">
        <v>40243</v>
      </c>
      <c r="H117" s="179">
        <v>58300</v>
      </c>
      <c r="I117" s="179">
        <v>79283</v>
      </c>
      <c r="J117" s="179">
        <v>108690</v>
      </c>
      <c r="K117" s="179">
        <v>220668</v>
      </c>
      <c r="L117" s="179">
        <v>80486</v>
      </c>
      <c r="M117" s="179">
        <v>116601</v>
      </c>
      <c r="N117" s="179">
        <v>158567</v>
      </c>
      <c r="O117" s="179">
        <v>217379</v>
      </c>
      <c r="P117" s="179">
        <v>441336</v>
      </c>
      <c r="Q117" s="179">
        <v>48292</v>
      </c>
      <c r="R117" s="179">
        <v>69960</v>
      </c>
      <c r="S117" s="179">
        <v>95140</v>
      </c>
      <c r="T117" s="179">
        <v>130427</v>
      </c>
      <c r="U117" s="179">
        <v>264801</v>
      </c>
      <c r="V117" s="179">
        <v>127735</v>
      </c>
      <c r="W117" s="179">
        <v>202915</v>
      </c>
      <c r="X117" s="179">
        <v>294398</v>
      </c>
      <c r="Y117" s="179">
        <v>421209</v>
      </c>
      <c r="Z117" s="179">
        <v>876839</v>
      </c>
    </row>
    <row r="118" spans="1:26" ht="17.100000000000001" customHeight="1">
      <c r="A118" s="178">
        <v>14</v>
      </c>
      <c r="B118" s="179">
        <v>87633</v>
      </c>
      <c r="C118" s="179">
        <v>128162</v>
      </c>
      <c r="D118" s="179">
        <v>175214</v>
      </c>
      <c r="E118" s="179">
        <v>241107</v>
      </c>
      <c r="F118" s="179">
        <v>494011</v>
      </c>
      <c r="G118" s="179">
        <v>43817</v>
      </c>
      <c r="H118" s="179">
        <v>64081</v>
      </c>
      <c r="I118" s="179">
        <v>87607</v>
      </c>
      <c r="J118" s="179">
        <v>120553</v>
      </c>
      <c r="K118" s="179">
        <v>247006</v>
      </c>
      <c r="L118" s="179">
        <v>87633</v>
      </c>
      <c r="M118" s="179">
        <v>128162</v>
      </c>
      <c r="N118" s="179">
        <v>175214</v>
      </c>
      <c r="O118" s="179">
        <v>241107</v>
      </c>
      <c r="P118" s="179">
        <v>494011</v>
      </c>
      <c r="Q118" s="179">
        <v>52580</v>
      </c>
      <c r="R118" s="179">
        <v>76897</v>
      </c>
      <c r="S118" s="179">
        <v>105129</v>
      </c>
      <c r="T118" s="179">
        <v>144664</v>
      </c>
      <c r="U118" s="179">
        <v>296407</v>
      </c>
      <c r="V118" s="179">
        <v>128450</v>
      </c>
      <c r="W118" s="179">
        <v>204071</v>
      </c>
      <c r="X118" s="179">
        <v>296063</v>
      </c>
      <c r="Y118" s="179">
        <v>423581</v>
      </c>
      <c r="Z118" s="179">
        <v>882107</v>
      </c>
    </row>
    <row r="119" spans="1:26" ht="17.100000000000001" customHeight="1">
      <c r="A119" s="178">
        <v>15</v>
      </c>
      <c r="B119" s="179">
        <v>94707</v>
      </c>
      <c r="C119" s="179">
        <v>139708</v>
      </c>
      <c r="D119" s="179">
        <v>191741</v>
      </c>
      <c r="E119" s="179">
        <v>264839</v>
      </c>
      <c r="F119" s="179">
        <v>546389</v>
      </c>
      <c r="G119" s="179">
        <v>47353</v>
      </c>
      <c r="H119" s="179">
        <v>69854</v>
      </c>
      <c r="I119" s="179">
        <v>95870</v>
      </c>
      <c r="J119" s="179">
        <v>132419</v>
      </c>
      <c r="K119" s="179">
        <v>273195</v>
      </c>
      <c r="L119" s="179">
        <v>94707</v>
      </c>
      <c r="M119" s="179">
        <v>139708</v>
      </c>
      <c r="N119" s="179">
        <v>191741</v>
      </c>
      <c r="O119" s="179">
        <v>264839</v>
      </c>
      <c r="P119" s="179">
        <v>546389</v>
      </c>
      <c r="Q119" s="179">
        <v>56824</v>
      </c>
      <c r="R119" s="179">
        <v>83825</v>
      </c>
      <c r="S119" s="179">
        <v>115044</v>
      </c>
      <c r="T119" s="179">
        <v>158903</v>
      </c>
      <c r="U119" s="179">
        <v>327833</v>
      </c>
      <c r="V119" s="179">
        <v>129157</v>
      </c>
      <c r="W119" s="179">
        <v>205226</v>
      </c>
      <c r="X119" s="179">
        <v>297715</v>
      </c>
      <c r="Y119" s="179">
        <v>425954</v>
      </c>
      <c r="Z119" s="179">
        <v>887345</v>
      </c>
    </row>
    <row r="120" spans="1:26" ht="17.100000000000001" customHeight="1">
      <c r="A120" s="178">
        <v>16</v>
      </c>
      <c r="B120" s="179">
        <v>101578</v>
      </c>
      <c r="C120" s="179">
        <v>151393</v>
      </c>
      <c r="D120" s="179">
        <v>208194</v>
      </c>
      <c r="E120" s="179">
        <v>288489</v>
      </c>
      <c r="F120" s="179">
        <v>599304</v>
      </c>
      <c r="G120" s="179">
        <v>50789</v>
      </c>
      <c r="H120" s="179">
        <v>75696</v>
      </c>
      <c r="I120" s="179">
        <v>104097</v>
      </c>
      <c r="J120" s="179">
        <v>144244</v>
      </c>
      <c r="K120" s="179">
        <v>299652</v>
      </c>
      <c r="L120" s="179">
        <v>101578</v>
      </c>
      <c r="M120" s="179">
        <v>151393</v>
      </c>
      <c r="N120" s="179">
        <v>208194</v>
      </c>
      <c r="O120" s="179">
        <v>288489</v>
      </c>
      <c r="P120" s="179">
        <v>599304</v>
      </c>
      <c r="Q120" s="179">
        <v>60947</v>
      </c>
      <c r="R120" s="179">
        <v>90836</v>
      </c>
      <c r="S120" s="179">
        <v>124916</v>
      </c>
      <c r="T120" s="179">
        <v>173093</v>
      </c>
      <c r="U120" s="179">
        <v>359582</v>
      </c>
      <c r="V120" s="179">
        <v>129844</v>
      </c>
      <c r="W120" s="179">
        <v>206395</v>
      </c>
      <c r="X120" s="179">
        <v>299361</v>
      </c>
      <c r="Y120" s="179">
        <v>428320</v>
      </c>
      <c r="Z120" s="179">
        <v>892636</v>
      </c>
    </row>
    <row r="121" spans="1:26" ht="17.100000000000001" customHeight="1">
      <c r="A121" s="178">
        <v>17</v>
      </c>
      <c r="B121" s="179">
        <v>108487</v>
      </c>
      <c r="C121" s="179">
        <v>162886</v>
      </c>
      <c r="D121" s="179">
        <v>224655</v>
      </c>
      <c r="E121" s="179">
        <v>312115</v>
      </c>
      <c r="F121" s="179">
        <v>651410</v>
      </c>
      <c r="G121" s="179">
        <v>54244</v>
      </c>
      <c r="H121" s="179">
        <v>81443</v>
      </c>
      <c r="I121" s="179">
        <v>112328</v>
      </c>
      <c r="J121" s="179">
        <v>156057</v>
      </c>
      <c r="K121" s="179">
        <v>325705</v>
      </c>
      <c r="L121" s="179">
        <v>108487</v>
      </c>
      <c r="M121" s="179">
        <v>162886</v>
      </c>
      <c r="N121" s="179">
        <v>224655</v>
      </c>
      <c r="O121" s="179">
        <v>312115</v>
      </c>
      <c r="P121" s="179">
        <v>651410</v>
      </c>
      <c r="Q121" s="179">
        <v>65092</v>
      </c>
      <c r="R121" s="179">
        <v>97731</v>
      </c>
      <c r="S121" s="179">
        <v>134793</v>
      </c>
      <c r="T121" s="179">
        <v>187269</v>
      </c>
      <c r="U121" s="179">
        <v>390915</v>
      </c>
      <c r="V121" s="179">
        <v>130535</v>
      </c>
      <c r="W121" s="179">
        <v>207544</v>
      </c>
      <c r="X121" s="179">
        <v>301007</v>
      </c>
      <c r="Y121" s="179">
        <v>430682</v>
      </c>
      <c r="Z121" s="179">
        <v>897916</v>
      </c>
    </row>
    <row r="122" spans="1:26" ht="17.100000000000001" customHeight="1">
      <c r="A122" s="178">
        <v>18</v>
      </c>
      <c r="B122" s="179">
        <v>115282</v>
      </c>
      <c r="C122" s="179">
        <v>174043</v>
      </c>
      <c r="D122" s="179">
        <v>241245</v>
      </c>
      <c r="E122" s="179">
        <v>335751</v>
      </c>
      <c r="F122" s="179">
        <v>702665</v>
      </c>
      <c r="G122" s="179">
        <v>57641</v>
      </c>
      <c r="H122" s="179">
        <v>87022</v>
      </c>
      <c r="I122" s="179">
        <v>120623</v>
      </c>
      <c r="J122" s="179">
        <v>167876</v>
      </c>
      <c r="K122" s="179">
        <v>351333</v>
      </c>
      <c r="L122" s="179">
        <v>115282</v>
      </c>
      <c r="M122" s="179">
        <v>174043</v>
      </c>
      <c r="N122" s="179">
        <v>241245</v>
      </c>
      <c r="O122" s="179">
        <v>335751</v>
      </c>
      <c r="P122" s="179">
        <v>702665</v>
      </c>
      <c r="Q122" s="179">
        <v>69169</v>
      </c>
      <c r="R122" s="179">
        <v>104426</v>
      </c>
      <c r="S122" s="179">
        <v>144747</v>
      </c>
      <c r="T122" s="179">
        <v>201451</v>
      </c>
      <c r="U122" s="179">
        <v>421691</v>
      </c>
      <c r="V122" s="179">
        <v>131215</v>
      </c>
      <c r="W122" s="179">
        <v>208660</v>
      </c>
      <c r="X122" s="179">
        <v>302666</v>
      </c>
      <c r="Y122" s="179">
        <v>433046</v>
      </c>
      <c r="Z122" s="179">
        <v>903065</v>
      </c>
    </row>
    <row r="123" spans="1:26" ht="17.100000000000001" customHeight="1">
      <c r="A123" s="178">
        <v>19</v>
      </c>
      <c r="B123" s="179">
        <v>121945</v>
      </c>
      <c r="C123" s="179">
        <v>185142</v>
      </c>
      <c r="D123" s="179">
        <v>257934</v>
      </c>
      <c r="E123" s="179">
        <v>359165</v>
      </c>
      <c r="F123" s="179">
        <v>753146</v>
      </c>
      <c r="G123" s="179">
        <v>60973</v>
      </c>
      <c r="H123" s="179">
        <v>92571</v>
      </c>
      <c r="I123" s="179">
        <v>128967</v>
      </c>
      <c r="J123" s="179">
        <v>179583</v>
      </c>
      <c r="K123" s="179">
        <v>376573</v>
      </c>
      <c r="L123" s="179">
        <v>121945</v>
      </c>
      <c r="M123" s="179">
        <v>185142</v>
      </c>
      <c r="N123" s="179">
        <v>257934</v>
      </c>
      <c r="O123" s="179">
        <v>359165</v>
      </c>
      <c r="P123" s="179">
        <v>753146</v>
      </c>
      <c r="Q123" s="179">
        <v>73167</v>
      </c>
      <c r="R123" s="179">
        <v>111085</v>
      </c>
      <c r="S123" s="179">
        <v>154760</v>
      </c>
      <c r="T123" s="179">
        <v>215499</v>
      </c>
      <c r="U123" s="179">
        <v>452252</v>
      </c>
      <c r="V123" s="179">
        <v>131881</v>
      </c>
      <c r="W123" s="179">
        <v>209769</v>
      </c>
      <c r="X123" s="179">
        <v>304335</v>
      </c>
      <c r="Y123" s="179">
        <v>435387</v>
      </c>
      <c r="Z123" s="179">
        <v>908385</v>
      </c>
    </row>
    <row r="124" spans="1:26" ht="17.100000000000001" customHeight="1">
      <c r="A124" s="178">
        <v>20</v>
      </c>
      <c r="B124" s="179">
        <v>128660</v>
      </c>
      <c r="C124" s="179">
        <v>196320</v>
      </c>
      <c r="D124" s="179">
        <v>274325</v>
      </c>
      <c r="E124" s="179">
        <v>382758</v>
      </c>
      <c r="F124" s="179">
        <v>802783</v>
      </c>
      <c r="G124" s="179">
        <v>64330</v>
      </c>
      <c r="H124" s="179">
        <v>98160</v>
      </c>
      <c r="I124" s="179">
        <v>137163</v>
      </c>
      <c r="J124" s="179">
        <v>191379</v>
      </c>
      <c r="K124" s="179">
        <v>401392</v>
      </c>
      <c r="L124" s="179">
        <v>128660</v>
      </c>
      <c r="M124" s="179">
        <v>196320</v>
      </c>
      <c r="N124" s="179">
        <v>274325</v>
      </c>
      <c r="O124" s="179">
        <v>382758</v>
      </c>
      <c r="P124" s="179">
        <v>802783</v>
      </c>
      <c r="Q124" s="179">
        <v>77196</v>
      </c>
      <c r="R124" s="179">
        <v>117792</v>
      </c>
      <c r="S124" s="179">
        <v>164595</v>
      </c>
      <c r="T124" s="179">
        <v>229655</v>
      </c>
      <c r="U124" s="179">
        <v>482436</v>
      </c>
      <c r="V124" s="179">
        <v>132552</v>
      </c>
      <c r="W124" s="179">
        <v>210887</v>
      </c>
      <c r="X124" s="179">
        <v>305974</v>
      </c>
      <c r="Y124" s="179">
        <v>437746</v>
      </c>
      <c r="Z124" s="179">
        <v>913751</v>
      </c>
    </row>
    <row r="125" spans="1:26" ht="17.100000000000001" customHeight="1">
      <c r="A125" s="178">
        <v>21</v>
      </c>
      <c r="B125" s="179">
        <v>135323</v>
      </c>
      <c r="C125" s="179">
        <v>207292</v>
      </c>
      <c r="D125" s="179">
        <v>290664</v>
      </c>
      <c r="E125" s="179">
        <v>406398</v>
      </c>
      <c r="F125" s="179">
        <v>851582</v>
      </c>
      <c r="G125" s="179">
        <v>67662</v>
      </c>
      <c r="H125" s="179">
        <v>103646</v>
      </c>
      <c r="I125" s="179">
        <v>145332</v>
      </c>
      <c r="J125" s="179">
        <v>203199</v>
      </c>
      <c r="K125" s="179">
        <v>425791</v>
      </c>
      <c r="L125" s="179">
        <v>135323</v>
      </c>
      <c r="M125" s="179">
        <v>207292</v>
      </c>
      <c r="N125" s="179">
        <v>290664</v>
      </c>
      <c r="O125" s="179">
        <v>406398</v>
      </c>
      <c r="P125" s="179">
        <v>851582</v>
      </c>
      <c r="Q125" s="179">
        <v>81194</v>
      </c>
      <c r="R125" s="179">
        <v>124375</v>
      </c>
      <c r="S125" s="179">
        <v>174398</v>
      </c>
      <c r="T125" s="179">
        <v>243839</v>
      </c>
      <c r="U125" s="179">
        <v>512284</v>
      </c>
      <c r="V125" s="179">
        <v>133219</v>
      </c>
      <c r="W125" s="179">
        <v>211984</v>
      </c>
      <c r="X125" s="179">
        <v>307608</v>
      </c>
      <c r="Y125" s="179">
        <v>440110</v>
      </c>
      <c r="Z125" s="179">
        <v>919199</v>
      </c>
    </row>
    <row r="126" spans="1:26" ht="17.100000000000001" customHeight="1">
      <c r="A126" s="178">
        <v>22</v>
      </c>
      <c r="B126" s="179">
        <v>141600</v>
      </c>
      <c r="C126" s="179">
        <v>218158</v>
      </c>
      <c r="D126" s="179">
        <v>306669</v>
      </c>
      <c r="E126" s="179">
        <v>429582</v>
      </c>
      <c r="F126" s="179">
        <v>899603</v>
      </c>
      <c r="G126" s="179">
        <v>70800</v>
      </c>
      <c r="H126" s="179">
        <v>109079</v>
      </c>
      <c r="I126" s="179">
        <v>153334</v>
      </c>
      <c r="J126" s="179">
        <v>214791</v>
      </c>
      <c r="K126" s="179">
        <v>449802</v>
      </c>
      <c r="L126" s="179">
        <v>141600</v>
      </c>
      <c r="M126" s="179">
        <v>218158</v>
      </c>
      <c r="N126" s="179">
        <v>306669</v>
      </c>
      <c r="O126" s="179">
        <v>429582</v>
      </c>
      <c r="P126" s="179">
        <v>899603</v>
      </c>
      <c r="Q126" s="179">
        <v>84960</v>
      </c>
      <c r="R126" s="179">
        <v>130895</v>
      </c>
      <c r="S126" s="179">
        <v>184001</v>
      </c>
      <c r="T126" s="179">
        <v>257749</v>
      </c>
      <c r="U126" s="179">
        <v>541594</v>
      </c>
      <c r="V126" s="179">
        <v>133846</v>
      </c>
      <c r="W126" s="179">
        <v>213071</v>
      </c>
      <c r="X126" s="179">
        <v>309208</v>
      </c>
      <c r="Y126" s="179">
        <v>442429</v>
      </c>
      <c r="Z126" s="179">
        <v>924498</v>
      </c>
    </row>
    <row r="127" spans="1:26" ht="17.100000000000001" customHeight="1">
      <c r="A127" s="178">
        <v>23</v>
      </c>
      <c r="B127" s="179">
        <v>147809</v>
      </c>
      <c r="C127" s="179">
        <v>228975</v>
      </c>
      <c r="D127" s="179">
        <v>322712</v>
      </c>
      <c r="E127" s="179">
        <v>452239</v>
      </c>
      <c r="F127" s="179">
        <v>946788</v>
      </c>
      <c r="G127" s="179">
        <v>73904</v>
      </c>
      <c r="H127" s="179">
        <v>114488</v>
      </c>
      <c r="I127" s="179">
        <v>161356</v>
      </c>
      <c r="J127" s="179">
        <v>226119</v>
      </c>
      <c r="K127" s="179">
        <v>473394</v>
      </c>
      <c r="L127" s="179">
        <v>147809</v>
      </c>
      <c r="M127" s="179">
        <v>228975</v>
      </c>
      <c r="N127" s="179">
        <v>322712</v>
      </c>
      <c r="O127" s="179">
        <v>452239</v>
      </c>
      <c r="P127" s="179">
        <v>946788</v>
      </c>
      <c r="Q127" s="179">
        <v>88685</v>
      </c>
      <c r="R127" s="179">
        <v>137385</v>
      </c>
      <c r="S127" s="179">
        <v>193627</v>
      </c>
      <c r="T127" s="179">
        <v>271343</v>
      </c>
      <c r="U127" s="179">
        <v>570511</v>
      </c>
      <c r="V127" s="179">
        <v>134467</v>
      </c>
      <c r="W127" s="179">
        <v>214153</v>
      </c>
      <c r="X127" s="179">
        <v>310812</v>
      </c>
      <c r="Y127" s="179">
        <v>444694</v>
      </c>
      <c r="Z127" s="179">
        <v>929822</v>
      </c>
    </row>
    <row r="128" spans="1:26" ht="17.100000000000001" customHeight="1">
      <c r="A128" s="178">
        <v>24</v>
      </c>
      <c r="B128" s="179">
        <v>153911</v>
      </c>
      <c r="C128" s="179">
        <v>239379</v>
      </c>
      <c r="D128" s="179">
        <v>338327</v>
      </c>
      <c r="E128" s="179">
        <v>474734</v>
      </c>
      <c r="F128" s="179">
        <v>993187</v>
      </c>
      <c r="G128" s="179">
        <v>76955</v>
      </c>
      <c r="H128" s="179">
        <v>119690</v>
      </c>
      <c r="I128" s="179">
        <v>169164</v>
      </c>
      <c r="J128" s="179">
        <v>237367</v>
      </c>
      <c r="K128" s="179">
        <v>496593</v>
      </c>
      <c r="L128" s="179">
        <v>153911</v>
      </c>
      <c r="M128" s="179">
        <v>239379</v>
      </c>
      <c r="N128" s="179">
        <v>338327</v>
      </c>
      <c r="O128" s="179">
        <v>474734</v>
      </c>
      <c r="P128" s="179">
        <v>993187</v>
      </c>
      <c r="Q128" s="179">
        <v>92347</v>
      </c>
      <c r="R128" s="179">
        <v>143628</v>
      </c>
      <c r="S128" s="179">
        <v>202996</v>
      </c>
      <c r="T128" s="179">
        <v>284840</v>
      </c>
      <c r="U128" s="179">
        <v>599031</v>
      </c>
      <c r="V128" s="179">
        <v>135077</v>
      </c>
      <c r="W128" s="179">
        <v>215193</v>
      </c>
      <c r="X128" s="179">
        <v>312374</v>
      </c>
      <c r="Y128" s="179">
        <v>446944</v>
      </c>
      <c r="Z128" s="179">
        <v>935144</v>
      </c>
    </row>
    <row r="129" spans="1:26" ht="17.100000000000001" customHeight="1">
      <c r="A129" s="178">
        <v>25</v>
      </c>
      <c r="B129" s="179">
        <v>160020</v>
      </c>
      <c r="C129" s="179">
        <v>249679</v>
      </c>
      <c r="D129" s="179">
        <v>353618</v>
      </c>
      <c r="E129" s="179">
        <v>497121</v>
      </c>
      <c r="F129" s="179">
        <v>1038795</v>
      </c>
      <c r="G129" s="179">
        <v>80010</v>
      </c>
      <c r="H129" s="179">
        <v>124839</v>
      </c>
      <c r="I129" s="179">
        <v>176809</v>
      </c>
      <c r="J129" s="179">
        <v>248560</v>
      </c>
      <c r="K129" s="179">
        <v>519398</v>
      </c>
      <c r="L129" s="179">
        <v>160020</v>
      </c>
      <c r="M129" s="179">
        <v>249679</v>
      </c>
      <c r="N129" s="179">
        <v>353618</v>
      </c>
      <c r="O129" s="179">
        <v>497121</v>
      </c>
      <c r="P129" s="179">
        <v>1038795</v>
      </c>
      <c r="Q129" s="179">
        <v>96012</v>
      </c>
      <c r="R129" s="179">
        <v>149807</v>
      </c>
      <c r="S129" s="179">
        <v>212171</v>
      </c>
      <c r="T129" s="179">
        <v>298273</v>
      </c>
      <c r="U129" s="179">
        <v>626950</v>
      </c>
      <c r="V129" s="179">
        <v>135688</v>
      </c>
      <c r="W129" s="179">
        <v>216223</v>
      </c>
      <c r="X129" s="179">
        <v>313903</v>
      </c>
      <c r="Y129" s="179">
        <v>449183</v>
      </c>
      <c r="Z129" s="179">
        <v>940258</v>
      </c>
    </row>
    <row r="130" spans="1:26" ht="17.100000000000001" customHeight="1">
      <c r="A130" s="178">
        <v>26</v>
      </c>
      <c r="B130" s="179">
        <v>166006</v>
      </c>
      <c r="C130" s="179">
        <v>259527</v>
      </c>
      <c r="D130" s="179">
        <v>368793</v>
      </c>
      <c r="E130" s="179">
        <v>519380</v>
      </c>
      <c r="F130" s="179">
        <v>1083610</v>
      </c>
      <c r="G130" s="179">
        <v>83003</v>
      </c>
      <c r="H130" s="179">
        <v>129764</v>
      </c>
      <c r="I130" s="179">
        <v>184397</v>
      </c>
      <c r="J130" s="179">
        <v>259690</v>
      </c>
      <c r="K130" s="179">
        <v>541805</v>
      </c>
      <c r="L130" s="179">
        <v>166006</v>
      </c>
      <c r="M130" s="179">
        <v>259527</v>
      </c>
      <c r="N130" s="179">
        <v>368793</v>
      </c>
      <c r="O130" s="179">
        <v>519380</v>
      </c>
      <c r="P130" s="179">
        <v>1083610</v>
      </c>
      <c r="Q130" s="179">
        <v>99603</v>
      </c>
      <c r="R130" s="179">
        <v>155716</v>
      </c>
      <c r="S130" s="179">
        <v>221276</v>
      </c>
      <c r="T130" s="179">
        <v>311628</v>
      </c>
      <c r="U130" s="179">
        <v>654468</v>
      </c>
      <c r="V130" s="179">
        <v>136287</v>
      </c>
      <c r="W130" s="179">
        <v>217208</v>
      </c>
      <c r="X130" s="179">
        <v>315421</v>
      </c>
      <c r="Y130" s="179">
        <v>451409</v>
      </c>
      <c r="Z130" s="179">
        <v>945369</v>
      </c>
    </row>
    <row r="131" spans="1:26" ht="17.100000000000001" customHeight="1">
      <c r="A131" s="178">
        <v>27</v>
      </c>
      <c r="B131" s="179">
        <v>171889</v>
      </c>
      <c r="C131" s="179">
        <v>269386</v>
      </c>
      <c r="D131" s="179">
        <v>383761</v>
      </c>
      <c r="E131" s="179">
        <v>541112</v>
      </c>
      <c r="F131" s="179">
        <v>1127669</v>
      </c>
      <c r="G131" s="179">
        <v>85944</v>
      </c>
      <c r="H131" s="179">
        <v>134693</v>
      </c>
      <c r="I131" s="179">
        <v>191881</v>
      </c>
      <c r="J131" s="179">
        <v>270556</v>
      </c>
      <c r="K131" s="179">
        <v>563834</v>
      </c>
      <c r="L131" s="179">
        <v>171889</v>
      </c>
      <c r="M131" s="179">
        <v>269386</v>
      </c>
      <c r="N131" s="179">
        <v>383761</v>
      </c>
      <c r="O131" s="179">
        <v>541112</v>
      </c>
      <c r="P131" s="179">
        <v>1127669</v>
      </c>
      <c r="Q131" s="179">
        <v>103133</v>
      </c>
      <c r="R131" s="179">
        <v>161631</v>
      </c>
      <c r="S131" s="179">
        <v>230257</v>
      </c>
      <c r="T131" s="179">
        <v>324667</v>
      </c>
      <c r="U131" s="179">
        <v>681976</v>
      </c>
      <c r="V131" s="179">
        <v>136875</v>
      </c>
      <c r="W131" s="179">
        <v>218194</v>
      </c>
      <c r="X131" s="179">
        <v>316917</v>
      </c>
      <c r="Y131" s="179">
        <v>453582</v>
      </c>
      <c r="Z131" s="179">
        <v>950847</v>
      </c>
    </row>
    <row r="132" spans="1:26" ht="17.100000000000001" customHeight="1">
      <c r="A132" s="178">
        <v>28</v>
      </c>
      <c r="B132" s="179">
        <v>177458</v>
      </c>
      <c r="C132" s="179">
        <v>279056</v>
      </c>
      <c r="D132" s="179">
        <v>398471</v>
      </c>
      <c r="E132" s="179">
        <v>562734</v>
      </c>
      <c r="F132" s="179">
        <v>1170964</v>
      </c>
      <c r="G132" s="179">
        <v>88729</v>
      </c>
      <c r="H132" s="179">
        <v>139528</v>
      </c>
      <c r="I132" s="179">
        <v>199235</v>
      </c>
      <c r="J132" s="179">
        <v>281367</v>
      </c>
      <c r="K132" s="179">
        <v>585482</v>
      </c>
      <c r="L132" s="179">
        <v>177458</v>
      </c>
      <c r="M132" s="179">
        <v>279056</v>
      </c>
      <c r="N132" s="179">
        <v>398471</v>
      </c>
      <c r="O132" s="179">
        <v>562734</v>
      </c>
      <c r="P132" s="179">
        <v>1170964</v>
      </c>
      <c r="Q132" s="179">
        <v>106475</v>
      </c>
      <c r="R132" s="179">
        <v>167434</v>
      </c>
      <c r="S132" s="179">
        <v>239082</v>
      </c>
      <c r="T132" s="179">
        <v>337641</v>
      </c>
      <c r="U132" s="179">
        <v>708605</v>
      </c>
      <c r="V132" s="179">
        <v>137432</v>
      </c>
      <c r="W132" s="179">
        <v>219161</v>
      </c>
      <c r="X132" s="179">
        <v>318388</v>
      </c>
      <c r="Y132" s="179">
        <v>455744</v>
      </c>
      <c r="Z132" s="179">
        <v>955829</v>
      </c>
    </row>
    <row r="133" spans="1:26" ht="17.100000000000001" customHeight="1">
      <c r="A133" s="178">
        <v>29</v>
      </c>
      <c r="B133" s="179">
        <v>183017</v>
      </c>
      <c r="C133" s="179">
        <v>288560</v>
      </c>
      <c r="D133" s="179">
        <v>412717</v>
      </c>
      <c r="E133" s="179">
        <v>583791</v>
      </c>
      <c r="F133" s="179">
        <v>1213525</v>
      </c>
      <c r="G133" s="179">
        <v>91509</v>
      </c>
      <c r="H133" s="179">
        <v>144280</v>
      </c>
      <c r="I133" s="179">
        <v>206359</v>
      </c>
      <c r="J133" s="179">
        <v>291896</v>
      </c>
      <c r="K133" s="179">
        <v>606762</v>
      </c>
      <c r="L133" s="179">
        <v>183017</v>
      </c>
      <c r="M133" s="179">
        <v>288560</v>
      </c>
      <c r="N133" s="179">
        <v>412717</v>
      </c>
      <c r="O133" s="179">
        <v>583791</v>
      </c>
      <c r="P133" s="179">
        <v>1213525</v>
      </c>
      <c r="Q133" s="179">
        <v>109810</v>
      </c>
      <c r="R133" s="179">
        <v>173136</v>
      </c>
      <c r="S133" s="179">
        <v>247630</v>
      </c>
      <c r="T133" s="179">
        <v>350275</v>
      </c>
      <c r="U133" s="179">
        <v>734841</v>
      </c>
      <c r="V133" s="179">
        <v>137988</v>
      </c>
      <c r="W133" s="179">
        <v>220111</v>
      </c>
      <c r="X133" s="179">
        <v>319813</v>
      </c>
      <c r="Y133" s="179">
        <v>457850</v>
      </c>
      <c r="Z133" s="179">
        <v>960784</v>
      </c>
    </row>
    <row r="134" spans="1:26" ht="17.100000000000001" customHeight="1">
      <c r="A134" s="178">
        <v>30</v>
      </c>
      <c r="B134" s="179">
        <v>188549</v>
      </c>
      <c r="C134" s="179">
        <v>297796</v>
      </c>
      <c r="D134" s="179">
        <v>427144</v>
      </c>
      <c r="E134" s="179">
        <v>604911</v>
      </c>
      <c r="F134" s="179">
        <v>1255342</v>
      </c>
      <c r="G134" s="179">
        <v>94274</v>
      </c>
      <c r="H134" s="179">
        <v>148898</v>
      </c>
      <c r="I134" s="179">
        <v>213572</v>
      </c>
      <c r="J134" s="179">
        <v>302455</v>
      </c>
      <c r="K134" s="179">
        <v>627671</v>
      </c>
      <c r="L134" s="179">
        <v>188549</v>
      </c>
      <c r="M134" s="179">
        <v>297796</v>
      </c>
      <c r="N134" s="179">
        <v>427144</v>
      </c>
      <c r="O134" s="179">
        <v>604911</v>
      </c>
      <c r="P134" s="179">
        <v>1255342</v>
      </c>
      <c r="Q134" s="179">
        <v>113129</v>
      </c>
      <c r="R134" s="179">
        <v>178678</v>
      </c>
      <c r="S134" s="179">
        <v>256286</v>
      </c>
      <c r="T134" s="179">
        <v>362946</v>
      </c>
      <c r="U134" s="179">
        <v>760585</v>
      </c>
      <c r="V134" s="179">
        <v>138541</v>
      </c>
      <c r="W134" s="179">
        <v>221035</v>
      </c>
      <c r="X134" s="179">
        <v>321256</v>
      </c>
      <c r="Y134" s="179">
        <v>459962</v>
      </c>
      <c r="Z134" s="179">
        <v>965619</v>
      </c>
    </row>
    <row r="135" spans="1:26" ht="17.100000000000001" customHeight="1">
      <c r="A135" s="178">
        <v>31</v>
      </c>
      <c r="B135" s="179">
        <v>194018</v>
      </c>
      <c r="C135" s="179">
        <v>306906</v>
      </c>
      <c r="D135" s="179">
        <v>441438</v>
      </c>
      <c r="E135" s="179">
        <v>625882</v>
      </c>
      <c r="F135" s="179">
        <v>1296443</v>
      </c>
      <c r="G135" s="179">
        <v>97009</v>
      </c>
      <c r="H135" s="179">
        <v>153453</v>
      </c>
      <c r="I135" s="179">
        <v>220719</v>
      </c>
      <c r="J135" s="179">
        <v>312941</v>
      </c>
      <c r="K135" s="179">
        <v>648222</v>
      </c>
      <c r="L135" s="179">
        <v>194018</v>
      </c>
      <c r="M135" s="179">
        <v>306906</v>
      </c>
      <c r="N135" s="179">
        <v>441438</v>
      </c>
      <c r="O135" s="179">
        <v>625882</v>
      </c>
      <c r="P135" s="179">
        <v>1296443</v>
      </c>
      <c r="Q135" s="179">
        <v>116411</v>
      </c>
      <c r="R135" s="179">
        <v>184144</v>
      </c>
      <c r="S135" s="179">
        <v>264863</v>
      </c>
      <c r="T135" s="179">
        <v>375529</v>
      </c>
      <c r="U135" s="179">
        <v>786059</v>
      </c>
      <c r="V135" s="179">
        <v>139088</v>
      </c>
      <c r="W135" s="179">
        <v>221946</v>
      </c>
      <c r="X135" s="179">
        <v>322685</v>
      </c>
      <c r="Y135" s="179">
        <v>462059</v>
      </c>
      <c r="Z135" s="179">
        <v>970543</v>
      </c>
    </row>
    <row r="136" spans="1:26" ht="17.100000000000001" customHeight="1">
      <c r="A136" s="178">
        <v>32</v>
      </c>
      <c r="B136" s="179">
        <v>199441</v>
      </c>
      <c r="C136" s="179">
        <v>315988</v>
      </c>
      <c r="D136" s="179">
        <v>455069</v>
      </c>
      <c r="E136" s="179">
        <v>646518</v>
      </c>
      <c r="F136" s="179">
        <v>1336846</v>
      </c>
      <c r="G136" s="179">
        <v>99720</v>
      </c>
      <c r="H136" s="179">
        <v>157994</v>
      </c>
      <c r="I136" s="179">
        <v>227535</v>
      </c>
      <c r="J136" s="179">
        <v>323259</v>
      </c>
      <c r="K136" s="179">
        <v>668423</v>
      </c>
      <c r="L136" s="179">
        <v>199441</v>
      </c>
      <c r="M136" s="179">
        <v>315988</v>
      </c>
      <c r="N136" s="179">
        <v>455069</v>
      </c>
      <c r="O136" s="179">
        <v>646518</v>
      </c>
      <c r="P136" s="179">
        <v>1336846</v>
      </c>
      <c r="Q136" s="179">
        <v>119665</v>
      </c>
      <c r="R136" s="179">
        <v>189593</v>
      </c>
      <c r="S136" s="179">
        <v>273041</v>
      </c>
      <c r="T136" s="179">
        <v>387911</v>
      </c>
      <c r="U136" s="179">
        <v>810991</v>
      </c>
      <c r="V136" s="179">
        <v>139630</v>
      </c>
      <c r="W136" s="179">
        <v>222854</v>
      </c>
      <c r="X136" s="179">
        <v>324048</v>
      </c>
      <c r="Y136" s="179">
        <v>464122</v>
      </c>
      <c r="Z136" s="179">
        <v>975274</v>
      </c>
    </row>
    <row r="137" spans="1:26" ht="17.100000000000001" customHeight="1">
      <c r="A137" s="178">
        <v>33</v>
      </c>
      <c r="B137" s="179">
        <v>204558</v>
      </c>
      <c r="C137" s="179">
        <v>324586</v>
      </c>
      <c r="D137" s="179">
        <v>468362</v>
      </c>
      <c r="E137" s="179">
        <v>666207</v>
      </c>
      <c r="F137" s="179">
        <v>1376536</v>
      </c>
      <c r="G137" s="179">
        <v>102279</v>
      </c>
      <c r="H137" s="179">
        <v>162293</v>
      </c>
      <c r="I137" s="179">
        <v>234181</v>
      </c>
      <c r="J137" s="179">
        <v>333104</v>
      </c>
      <c r="K137" s="179">
        <v>688268</v>
      </c>
      <c r="L137" s="179">
        <v>204558</v>
      </c>
      <c r="M137" s="179">
        <v>324586</v>
      </c>
      <c r="N137" s="179">
        <v>468362</v>
      </c>
      <c r="O137" s="179">
        <v>666207</v>
      </c>
      <c r="P137" s="179">
        <v>1376536</v>
      </c>
      <c r="Q137" s="179">
        <v>122735</v>
      </c>
      <c r="R137" s="179">
        <v>194752</v>
      </c>
      <c r="S137" s="179">
        <v>281017</v>
      </c>
      <c r="T137" s="179">
        <v>399724</v>
      </c>
      <c r="U137" s="179">
        <v>835399</v>
      </c>
      <c r="V137" s="179">
        <v>140142</v>
      </c>
      <c r="W137" s="179">
        <v>223714</v>
      </c>
      <c r="X137" s="179">
        <v>325377</v>
      </c>
      <c r="Y137" s="179">
        <v>466091</v>
      </c>
      <c r="Z137" s="179">
        <v>979837</v>
      </c>
    </row>
    <row r="138" spans="1:26" ht="17.100000000000001" customHeight="1">
      <c r="A138" s="178">
        <v>34</v>
      </c>
      <c r="B138" s="179">
        <v>209393</v>
      </c>
      <c r="C138" s="179">
        <v>332873</v>
      </c>
      <c r="D138" s="179">
        <v>481214</v>
      </c>
      <c r="E138" s="179">
        <v>684960</v>
      </c>
      <c r="F138" s="179">
        <v>1415534</v>
      </c>
      <c r="G138" s="179">
        <v>104696</v>
      </c>
      <c r="H138" s="179">
        <v>166436</v>
      </c>
      <c r="I138" s="179">
        <v>240607</v>
      </c>
      <c r="J138" s="179">
        <v>342480</v>
      </c>
      <c r="K138" s="179">
        <v>707767</v>
      </c>
      <c r="L138" s="179">
        <v>209393</v>
      </c>
      <c r="M138" s="179">
        <v>332873</v>
      </c>
      <c r="N138" s="179">
        <v>481214</v>
      </c>
      <c r="O138" s="179">
        <v>684960</v>
      </c>
      <c r="P138" s="179">
        <v>1415534</v>
      </c>
      <c r="Q138" s="179">
        <v>125636</v>
      </c>
      <c r="R138" s="179">
        <v>199724</v>
      </c>
      <c r="S138" s="179">
        <v>288728</v>
      </c>
      <c r="T138" s="179">
        <v>410976</v>
      </c>
      <c r="U138" s="179">
        <v>859270</v>
      </c>
      <c r="V138" s="179">
        <v>140626</v>
      </c>
      <c r="W138" s="179">
        <v>224543</v>
      </c>
      <c r="X138" s="179">
        <v>326663</v>
      </c>
      <c r="Y138" s="179">
        <v>467967</v>
      </c>
      <c r="Z138" s="179">
        <v>984209</v>
      </c>
    </row>
    <row r="139" spans="1:26" ht="17.100000000000001" customHeight="1">
      <c r="A139" s="178">
        <v>35</v>
      </c>
      <c r="B139" s="179">
        <v>214221</v>
      </c>
      <c r="C139" s="179">
        <v>340997</v>
      </c>
      <c r="D139" s="179">
        <v>493557</v>
      </c>
      <c r="E139" s="179">
        <v>703490</v>
      </c>
      <c r="F139" s="179">
        <v>1453852</v>
      </c>
      <c r="G139" s="179">
        <v>107110</v>
      </c>
      <c r="H139" s="179">
        <v>170499</v>
      </c>
      <c r="I139" s="179">
        <v>246779</v>
      </c>
      <c r="J139" s="179">
        <v>351745</v>
      </c>
      <c r="K139" s="179">
        <v>726926</v>
      </c>
      <c r="L139" s="179">
        <v>214221</v>
      </c>
      <c r="M139" s="179">
        <v>340997</v>
      </c>
      <c r="N139" s="179">
        <v>493557</v>
      </c>
      <c r="O139" s="179">
        <v>703490</v>
      </c>
      <c r="P139" s="179">
        <v>1453852</v>
      </c>
      <c r="Q139" s="179">
        <v>128532</v>
      </c>
      <c r="R139" s="179">
        <v>204598</v>
      </c>
      <c r="S139" s="179">
        <v>296134</v>
      </c>
      <c r="T139" s="179">
        <v>422094</v>
      </c>
      <c r="U139" s="179">
        <v>882662</v>
      </c>
      <c r="V139" s="179">
        <v>141108</v>
      </c>
      <c r="W139" s="179">
        <v>225355</v>
      </c>
      <c r="X139" s="179">
        <v>327897</v>
      </c>
      <c r="Y139" s="179">
        <v>469820</v>
      </c>
      <c r="Z139" s="179">
        <v>988442</v>
      </c>
    </row>
    <row r="140" spans="1:26" ht="17.100000000000001" customHeight="1">
      <c r="A140" s="178">
        <v>36</v>
      </c>
      <c r="B140" s="179">
        <v>218687</v>
      </c>
      <c r="C140" s="179">
        <v>348610</v>
      </c>
      <c r="D140" s="179">
        <v>505268</v>
      </c>
      <c r="E140" s="179">
        <v>721034</v>
      </c>
      <c r="F140" s="179">
        <v>1491477</v>
      </c>
      <c r="G140" s="179">
        <v>109344</v>
      </c>
      <c r="H140" s="179">
        <v>174305</v>
      </c>
      <c r="I140" s="179">
        <v>252634</v>
      </c>
      <c r="J140" s="179">
        <v>360517</v>
      </c>
      <c r="K140" s="179">
        <v>745739</v>
      </c>
      <c r="L140" s="179">
        <v>218687</v>
      </c>
      <c r="M140" s="179">
        <v>348610</v>
      </c>
      <c r="N140" s="179">
        <v>505268</v>
      </c>
      <c r="O140" s="179">
        <v>721034</v>
      </c>
      <c r="P140" s="179">
        <v>1491477</v>
      </c>
      <c r="Q140" s="179">
        <v>131212</v>
      </c>
      <c r="R140" s="179">
        <v>209166</v>
      </c>
      <c r="S140" s="179">
        <v>303161</v>
      </c>
      <c r="T140" s="179">
        <v>432620</v>
      </c>
      <c r="U140" s="179">
        <v>905365</v>
      </c>
      <c r="V140" s="179">
        <v>141555</v>
      </c>
      <c r="W140" s="179">
        <v>226116</v>
      </c>
      <c r="X140" s="179">
        <v>329068</v>
      </c>
      <c r="Y140" s="179">
        <v>471574</v>
      </c>
      <c r="Z140" s="179">
        <v>992332</v>
      </c>
    </row>
    <row r="141" spans="1:26" ht="17.100000000000001" customHeight="1">
      <c r="A141" s="178">
        <v>37</v>
      </c>
      <c r="B141" s="179">
        <v>223030</v>
      </c>
      <c r="C141" s="179">
        <v>355938</v>
      </c>
      <c r="D141" s="179">
        <v>516833</v>
      </c>
      <c r="E141" s="179">
        <v>737845</v>
      </c>
      <c r="F141" s="179">
        <v>1528446</v>
      </c>
      <c r="G141" s="179">
        <v>111515</v>
      </c>
      <c r="H141" s="179">
        <v>177969</v>
      </c>
      <c r="I141" s="179">
        <v>258417</v>
      </c>
      <c r="J141" s="179">
        <v>368923</v>
      </c>
      <c r="K141" s="179">
        <v>764223</v>
      </c>
      <c r="L141" s="179">
        <v>223030</v>
      </c>
      <c r="M141" s="179">
        <v>355938</v>
      </c>
      <c r="N141" s="179">
        <v>516833</v>
      </c>
      <c r="O141" s="179">
        <v>737845</v>
      </c>
      <c r="P141" s="179">
        <v>1528446</v>
      </c>
      <c r="Q141" s="179">
        <v>133818</v>
      </c>
      <c r="R141" s="179">
        <v>213563</v>
      </c>
      <c r="S141" s="179">
        <v>310100</v>
      </c>
      <c r="T141" s="179">
        <v>442707</v>
      </c>
      <c r="U141" s="179">
        <v>927582</v>
      </c>
      <c r="V141" s="179">
        <v>141989</v>
      </c>
      <c r="W141" s="179">
        <v>226849</v>
      </c>
      <c r="X141" s="179">
        <v>330224</v>
      </c>
      <c r="Y141" s="179">
        <v>473255</v>
      </c>
      <c r="Z141" s="179">
        <v>996064</v>
      </c>
    </row>
    <row r="142" spans="1:26" ht="17.100000000000001" customHeight="1">
      <c r="A142" s="178">
        <v>38</v>
      </c>
      <c r="B142" s="179">
        <v>227251</v>
      </c>
      <c r="C142" s="179">
        <v>363048</v>
      </c>
      <c r="D142" s="179">
        <v>527409</v>
      </c>
      <c r="E142" s="179">
        <v>753917</v>
      </c>
      <c r="F142" s="179">
        <v>1564768</v>
      </c>
      <c r="G142" s="179">
        <v>113626</v>
      </c>
      <c r="H142" s="179">
        <v>181524</v>
      </c>
      <c r="I142" s="179">
        <v>263704</v>
      </c>
      <c r="J142" s="179">
        <v>376958</v>
      </c>
      <c r="K142" s="179">
        <v>782384</v>
      </c>
      <c r="L142" s="179">
        <v>227251</v>
      </c>
      <c r="M142" s="179">
        <v>363048</v>
      </c>
      <c r="N142" s="179">
        <v>527409</v>
      </c>
      <c r="O142" s="179">
        <v>753917</v>
      </c>
      <c r="P142" s="179">
        <v>1564768</v>
      </c>
      <c r="Q142" s="179">
        <v>136351</v>
      </c>
      <c r="R142" s="179">
        <v>217829</v>
      </c>
      <c r="S142" s="179">
        <v>316445</v>
      </c>
      <c r="T142" s="179">
        <v>452350</v>
      </c>
      <c r="U142" s="179">
        <v>949386</v>
      </c>
      <c r="V142" s="179">
        <v>142412</v>
      </c>
      <c r="W142" s="179">
        <v>227560</v>
      </c>
      <c r="X142" s="179">
        <v>331282</v>
      </c>
      <c r="Y142" s="179">
        <v>474862</v>
      </c>
      <c r="Z142" s="179">
        <v>999708</v>
      </c>
    </row>
    <row r="143" spans="1:26" ht="17.100000000000001" customHeight="1">
      <c r="A143" s="178">
        <v>39</v>
      </c>
      <c r="B143" s="179">
        <v>231383</v>
      </c>
      <c r="C143" s="179">
        <v>369800</v>
      </c>
      <c r="D143" s="179">
        <v>537827</v>
      </c>
      <c r="E143" s="179">
        <v>769355</v>
      </c>
      <c r="F143" s="179">
        <v>1599457</v>
      </c>
      <c r="G143" s="179">
        <v>115692</v>
      </c>
      <c r="H143" s="179">
        <v>184900</v>
      </c>
      <c r="I143" s="179">
        <v>268914</v>
      </c>
      <c r="J143" s="179">
        <v>384677</v>
      </c>
      <c r="K143" s="179">
        <v>799728</v>
      </c>
      <c r="L143" s="179">
        <v>231383</v>
      </c>
      <c r="M143" s="179">
        <v>369800</v>
      </c>
      <c r="N143" s="179">
        <v>537827</v>
      </c>
      <c r="O143" s="179">
        <v>769355</v>
      </c>
      <c r="P143" s="179">
        <v>1599457</v>
      </c>
      <c r="Q143" s="179">
        <v>138830</v>
      </c>
      <c r="R143" s="179">
        <v>221880</v>
      </c>
      <c r="S143" s="179">
        <v>322696</v>
      </c>
      <c r="T143" s="179">
        <v>461613</v>
      </c>
      <c r="U143" s="179">
        <v>970199</v>
      </c>
      <c r="V143" s="179">
        <v>142825</v>
      </c>
      <c r="W143" s="179">
        <v>228235</v>
      </c>
      <c r="X143" s="179">
        <v>332324</v>
      </c>
      <c r="Y143" s="179">
        <v>476406</v>
      </c>
      <c r="Z143" s="179">
        <v>1003177</v>
      </c>
    </row>
    <row r="144" spans="1:26" ht="17.100000000000001" customHeight="1">
      <c r="A144" s="178">
        <v>40</v>
      </c>
      <c r="B144" s="179">
        <v>235357</v>
      </c>
      <c r="C144" s="179">
        <v>376374</v>
      </c>
      <c r="D144" s="179">
        <v>547647</v>
      </c>
      <c r="E144" s="179">
        <v>784563</v>
      </c>
      <c r="F144" s="179">
        <v>1633861</v>
      </c>
      <c r="G144" s="179">
        <v>117678</v>
      </c>
      <c r="H144" s="179">
        <v>188187</v>
      </c>
      <c r="I144" s="179">
        <v>273823</v>
      </c>
      <c r="J144" s="179">
        <v>392281</v>
      </c>
      <c r="K144" s="179">
        <v>816930</v>
      </c>
      <c r="L144" s="179">
        <v>235357</v>
      </c>
      <c r="M144" s="179">
        <v>376374</v>
      </c>
      <c r="N144" s="179">
        <v>547647</v>
      </c>
      <c r="O144" s="179">
        <v>784563</v>
      </c>
      <c r="P144" s="179">
        <v>1633861</v>
      </c>
      <c r="Q144" s="179">
        <v>141214</v>
      </c>
      <c r="R144" s="179">
        <v>225825</v>
      </c>
      <c r="S144" s="179">
        <v>328588</v>
      </c>
      <c r="T144" s="179">
        <v>470738</v>
      </c>
      <c r="U144" s="179">
        <v>990842</v>
      </c>
      <c r="V144" s="179">
        <v>143222</v>
      </c>
      <c r="W144" s="179">
        <v>228893</v>
      </c>
      <c r="X144" s="179">
        <v>333306</v>
      </c>
      <c r="Y144" s="179">
        <v>477927</v>
      </c>
      <c r="Z144" s="179">
        <v>1006617</v>
      </c>
    </row>
    <row r="145" spans="1:26" ht="17.100000000000001" customHeight="1">
      <c r="A145" s="178">
        <v>41</v>
      </c>
      <c r="B145" s="179">
        <v>239373</v>
      </c>
      <c r="C145" s="179">
        <v>382511</v>
      </c>
      <c r="D145" s="179">
        <v>557082</v>
      </c>
      <c r="E145" s="179">
        <v>798941</v>
      </c>
      <c r="F145" s="179">
        <v>1665412</v>
      </c>
      <c r="G145" s="179">
        <v>119686</v>
      </c>
      <c r="H145" s="179">
        <v>191255</v>
      </c>
      <c r="I145" s="179">
        <v>278541</v>
      </c>
      <c r="J145" s="179">
        <v>399471</v>
      </c>
      <c r="K145" s="179">
        <v>832706</v>
      </c>
      <c r="L145" s="179">
        <v>239373</v>
      </c>
      <c r="M145" s="179">
        <v>382511</v>
      </c>
      <c r="N145" s="179">
        <v>557082</v>
      </c>
      <c r="O145" s="179">
        <v>798941</v>
      </c>
      <c r="P145" s="179">
        <v>1665412</v>
      </c>
      <c r="Q145" s="179">
        <v>143624</v>
      </c>
      <c r="R145" s="179">
        <v>229506</v>
      </c>
      <c r="S145" s="179">
        <v>334249</v>
      </c>
      <c r="T145" s="179">
        <v>479365</v>
      </c>
      <c r="U145" s="179">
        <v>1009772</v>
      </c>
      <c r="V145" s="179">
        <v>143624</v>
      </c>
      <c r="W145" s="179">
        <v>229506</v>
      </c>
      <c r="X145" s="179">
        <v>334249</v>
      </c>
      <c r="Y145" s="179">
        <v>479365</v>
      </c>
      <c r="Z145" s="179">
        <v>1009772</v>
      </c>
    </row>
    <row r="146" spans="1:26" ht="17.100000000000001" customHeight="1">
      <c r="A146" s="178">
        <v>42</v>
      </c>
      <c r="B146" s="179">
        <v>243166</v>
      </c>
      <c r="C146" s="179">
        <v>388538</v>
      </c>
      <c r="D146" s="179">
        <v>566199</v>
      </c>
      <c r="E146" s="179">
        <v>812513</v>
      </c>
      <c r="F146" s="179">
        <v>1695437</v>
      </c>
      <c r="G146" s="179">
        <v>121583</v>
      </c>
      <c r="H146" s="179">
        <v>194269</v>
      </c>
      <c r="I146" s="179">
        <v>283100</v>
      </c>
      <c r="J146" s="179">
        <v>406256</v>
      </c>
      <c r="K146" s="179">
        <v>847719</v>
      </c>
      <c r="L146" s="179">
        <v>243166</v>
      </c>
      <c r="M146" s="179">
        <v>388538</v>
      </c>
      <c r="N146" s="179">
        <v>566199</v>
      </c>
      <c r="O146" s="179">
        <v>812513</v>
      </c>
      <c r="P146" s="179">
        <v>1695437</v>
      </c>
      <c r="Q146" s="179">
        <v>145899</v>
      </c>
      <c r="R146" s="179">
        <v>233123</v>
      </c>
      <c r="S146" s="179">
        <v>339719</v>
      </c>
      <c r="T146" s="179">
        <v>487508</v>
      </c>
      <c r="U146" s="179">
        <v>1027788</v>
      </c>
      <c r="V146" s="179">
        <v>144003</v>
      </c>
      <c r="W146" s="179">
        <v>230109</v>
      </c>
      <c r="X146" s="179">
        <v>335161</v>
      </c>
      <c r="Y146" s="179">
        <v>480722</v>
      </c>
      <c r="Z146" s="179">
        <v>1012775</v>
      </c>
    </row>
    <row r="147" spans="1:26" ht="17.100000000000001" customHeight="1">
      <c r="A147" s="178">
        <v>43</v>
      </c>
      <c r="B147" s="179">
        <v>246417</v>
      </c>
      <c r="C147" s="179">
        <v>393780</v>
      </c>
      <c r="D147" s="179">
        <v>574056</v>
      </c>
      <c r="E147" s="179">
        <v>824380</v>
      </c>
      <c r="F147" s="179">
        <v>1723344</v>
      </c>
      <c r="G147" s="179">
        <v>123208</v>
      </c>
      <c r="H147" s="179">
        <v>196890</v>
      </c>
      <c r="I147" s="179">
        <v>287028</v>
      </c>
      <c r="J147" s="179">
        <v>412190</v>
      </c>
      <c r="K147" s="179">
        <v>861672</v>
      </c>
      <c r="L147" s="179">
        <v>246417</v>
      </c>
      <c r="M147" s="179">
        <v>393780</v>
      </c>
      <c r="N147" s="179">
        <v>574056</v>
      </c>
      <c r="O147" s="179">
        <v>824380</v>
      </c>
      <c r="P147" s="179">
        <v>1723344</v>
      </c>
      <c r="Q147" s="179">
        <v>147850</v>
      </c>
      <c r="R147" s="179">
        <v>236268</v>
      </c>
      <c r="S147" s="179">
        <v>344434</v>
      </c>
      <c r="T147" s="179">
        <v>494628</v>
      </c>
      <c r="U147" s="179">
        <v>1044532</v>
      </c>
      <c r="V147" s="179">
        <v>144328</v>
      </c>
      <c r="W147" s="179">
        <v>230633</v>
      </c>
      <c r="X147" s="179">
        <v>335947</v>
      </c>
      <c r="Y147" s="179">
        <v>481909</v>
      </c>
      <c r="Z147" s="179">
        <v>1015566</v>
      </c>
    </row>
    <row r="148" spans="1:26" ht="17.100000000000001" customHeight="1">
      <c r="A148" s="178">
        <v>44</v>
      </c>
      <c r="B148" s="179">
        <v>249450</v>
      </c>
      <c r="C148" s="179">
        <v>398397</v>
      </c>
      <c r="D148" s="179">
        <v>580829</v>
      </c>
      <c r="E148" s="179">
        <v>834917</v>
      </c>
      <c r="F148" s="179">
        <v>1745856</v>
      </c>
      <c r="G148" s="179">
        <v>124725</v>
      </c>
      <c r="H148" s="179">
        <v>199199</v>
      </c>
      <c r="I148" s="179">
        <v>290414</v>
      </c>
      <c r="J148" s="179">
        <v>417459</v>
      </c>
      <c r="K148" s="179">
        <v>872928</v>
      </c>
      <c r="L148" s="179">
        <v>249450</v>
      </c>
      <c r="M148" s="179">
        <v>398397</v>
      </c>
      <c r="N148" s="179">
        <v>580829</v>
      </c>
      <c r="O148" s="179">
        <v>834917</v>
      </c>
      <c r="P148" s="179">
        <v>1745856</v>
      </c>
      <c r="Q148" s="179">
        <v>149670</v>
      </c>
      <c r="R148" s="179">
        <v>239038</v>
      </c>
      <c r="S148" s="179">
        <v>348497</v>
      </c>
      <c r="T148" s="179">
        <v>500950</v>
      </c>
      <c r="U148" s="179">
        <v>1058039</v>
      </c>
      <c r="V148" s="179">
        <v>144631</v>
      </c>
      <c r="W148" s="179">
        <v>231095</v>
      </c>
      <c r="X148" s="179">
        <v>336624</v>
      </c>
      <c r="Y148" s="179">
        <v>482962</v>
      </c>
      <c r="Z148" s="179">
        <v>1017817</v>
      </c>
    </row>
    <row r="149" spans="1:26" ht="17.100000000000001" customHeight="1">
      <c r="A149" s="178">
        <v>45</v>
      </c>
      <c r="B149" s="179">
        <v>252195</v>
      </c>
      <c r="C149" s="179">
        <v>402710</v>
      </c>
      <c r="D149" s="179">
        <v>586918</v>
      </c>
      <c r="E149" s="179">
        <v>844183</v>
      </c>
      <c r="F149" s="179">
        <v>1766151</v>
      </c>
      <c r="G149" s="179">
        <v>126097</v>
      </c>
      <c r="H149" s="179">
        <v>201355</v>
      </c>
      <c r="I149" s="179">
        <v>293459</v>
      </c>
      <c r="J149" s="179">
        <v>422091</v>
      </c>
      <c r="K149" s="179">
        <v>883076</v>
      </c>
      <c r="L149" s="179">
        <v>252195</v>
      </c>
      <c r="M149" s="179">
        <v>402710</v>
      </c>
      <c r="N149" s="179">
        <v>586918</v>
      </c>
      <c r="O149" s="179">
        <v>844183</v>
      </c>
      <c r="P149" s="179">
        <v>1766151</v>
      </c>
      <c r="Q149" s="179">
        <v>151317</v>
      </c>
      <c r="R149" s="179">
        <v>241626</v>
      </c>
      <c r="S149" s="179">
        <v>352151</v>
      </c>
      <c r="T149" s="179">
        <v>506510</v>
      </c>
      <c r="U149" s="179">
        <v>1070216</v>
      </c>
      <c r="V149" s="179">
        <v>144906</v>
      </c>
      <c r="W149" s="179">
        <v>231526</v>
      </c>
      <c r="X149" s="179">
        <v>337233</v>
      </c>
      <c r="Y149" s="179">
        <v>483889</v>
      </c>
      <c r="Z149" s="179">
        <v>1019846</v>
      </c>
    </row>
    <row r="150" spans="1:26" ht="17.100000000000001" customHeight="1">
      <c r="A150" s="178">
        <v>46</v>
      </c>
      <c r="B150" s="179">
        <v>255044</v>
      </c>
      <c r="C150" s="179">
        <v>407254</v>
      </c>
      <c r="D150" s="179">
        <v>593285</v>
      </c>
      <c r="E150" s="179">
        <v>853502</v>
      </c>
      <c r="F150" s="179">
        <v>1787215</v>
      </c>
      <c r="G150" s="179">
        <v>127522</v>
      </c>
      <c r="H150" s="179">
        <v>203627</v>
      </c>
      <c r="I150" s="179">
        <v>296643</v>
      </c>
      <c r="J150" s="179">
        <v>426751</v>
      </c>
      <c r="K150" s="179">
        <v>893608</v>
      </c>
      <c r="L150" s="179">
        <v>255044</v>
      </c>
      <c r="M150" s="179">
        <v>407254</v>
      </c>
      <c r="N150" s="179">
        <v>593285</v>
      </c>
      <c r="O150" s="179">
        <v>853502</v>
      </c>
      <c r="P150" s="179">
        <v>1787215</v>
      </c>
      <c r="Q150" s="179">
        <v>153027</v>
      </c>
      <c r="R150" s="179">
        <v>244352</v>
      </c>
      <c r="S150" s="179">
        <v>355971</v>
      </c>
      <c r="T150" s="179">
        <v>512101</v>
      </c>
      <c r="U150" s="179">
        <v>1082855</v>
      </c>
      <c r="V150" s="179">
        <v>145191</v>
      </c>
      <c r="W150" s="179">
        <v>231981</v>
      </c>
      <c r="X150" s="179">
        <v>337870</v>
      </c>
      <c r="Y150" s="179">
        <v>484821</v>
      </c>
      <c r="Z150" s="179">
        <v>1021953</v>
      </c>
    </row>
    <row r="151" spans="1:26" ht="17.100000000000001" customHeight="1">
      <c r="A151" s="178">
        <v>47</v>
      </c>
      <c r="B151" s="179">
        <v>257755</v>
      </c>
      <c r="C151" s="179">
        <v>411364</v>
      </c>
      <c r="D151" s="179">
        <v>599224</v>
      </c>
      <c r="E151" s="179">
        <v>862240</v>
      </c>
      <c r="F151" s="179">
        <v>1807011</v>
      </c>
      <c r="G151" s="179">
        <v>128878</v>
      </c>
      <c r="H151" s="179">
        <v>205682</v>
      </c>
      <c r="I151" s="179">
        <v>299612</v>
      </c>
      <c r="J151" s="179">
        <v>431120</v>
      </c>
      <c r="K151" s="179">
        <v>903506</v>
      </c>
      <c r="L151" s="179">
        <v>257737</v>
      </c>
      <c r="M151" s="179">
        <v>411336</v>
      </c>
      <c r="N151" s="179">
        <v>599183</v>
      </c>
      <c r="O151" s="179">
        <v>862180</v>
      </c>
      <c r="P151" s="179">
        <v>1806876</v>
      </c>
      <c r="Q151" s="179">
        <v>154641</v>
      </c>
      <c r="R151" s="179">
        <v>246799</v>
      </c>
      <c r="S151" s="179">
        <v>359507</v>
      </c>
      <c r="T151" s="179">
        <v>517303</v>
      </c>
      <c r="U151" s="179">
        <v>1094640</v>
      </c>
      <c r="V151" s="179">
        <v>145462</v>
      </c>
      <c r="W151" s="179">
        <v>232392</v>
      </c>
      <c r="X151" s="179">
        <v>338464</v>
      </c>
      <c r="Y151" s="179">
        <v>485695</v>
      </c>
      <c r="Z151" s="179">
        <v>1023932</v>
      </c>
    </row>
    <row r="152" spans="1:26" ht="17.100000000000001" customHeight="1">
      <c r="A152" s="178">
        <v>48</v>
      </c>
      <c r="B152" s="179">
        <v>260133</v>
      </c>
      <c r="C152" s="179">
        <v>415030</v>
      </c>
      <c r="D152" s="179">
        <v>604822</v>
      </c>
      <c r="E152" s="179">
        <v>869894</v>
      </c>
      <c r="F152" s="179">
        <v>1824598</v>
      </c>
      <c r="G152" s="179">
        <v>130067</v>
      </c>
      <c r="H152" s="179">
        <v>207515</v>
      </c>
      <c r="I152" s="179">
        <v>302411</v>
      </c>
      <c r="J152" s="179">
        <v>434947</v>
      </c>
      <c r="K152" s="179">
        <v>912299</v>
      </c>
      <c r="L152" s="179">
        <v>260081</v>
      </c>
      <c r="M152" s="179">
        <v>414950</v>
      </c>
      <c r="N152" s="179">
        <v>604702</v>
      </c>
      <c r="O152" s="179">
        <v>869725</v>
      </c>
      <c r="P152" s="179">
        <v>1824212</v>
      </c>
      <c r="Q152" s="179">
        <v>156044</v>
      </c>
      <c r="R152" s="179">
        <v>248963</v>
      </c>
      <c r="S152" s="179">
        <v>362811</v>
      </c>
      <c r="T152" s="179">
        <v>521821</v>
      </c>
      <c r="U152" s="179">
        <v>1105020</v>
      </c>
      <c r="V152" s="179">
        <v>145700</v>
      </c>
      <c r="W152" s="179">
        <v>232758</v>
      </c>
      <c r="X152" s="179">
        <v>339023</v>
      </c>
      <c r="Y152" s="179">
        <v>486460</v>
      </c>
      <c r="Z152" s="179">
        <v>1025691</v>
      </c>
    </row>
    <row r="153" spans="1:26" ht="17.100000000000001" customHeight="1">
      <c r="A153" s="178">
        <v>49</v>
      </c>
      <c r="B153" s="179">
        <v>262384</v>
      </c>
      <c r="C153" s="179">
        <v>418570</v>
      </c>
      <c r="D153" s="179">
        <v>610041</v>
      </c>
      <c r="E153" s="179">
        <v>877570</v>
      </c>
      <c r="F153" s="179">
        <v>1841179</v>
      </c>
      <c r="G153" s="179">
        <v>131192</v>
      </c>
      <c r="H153" s="179">
        <v>209285</v>
      </c>
      <c r="I153" s="179">
        <v>305020</v>
      </c>
      <c r="J153" s="179">
        <v>438785</v>
      </c>
      <c r="K153" s="179">
        <v>920590</v>
      </c>
      <c r="L153" s="179">
        <v>262282</v>
      </c>
      <c r="M153" s="179">
        <v>418412</v>
      </c>
      <c r="N153" s="179">
        <v>609805</v>
      </c>
      <c r="O153" s="179">
        <v>877231</v>
      </c>
      <c r="P153" s="179">
        <v>1840426</v>
      </c>
      <c r="Q153" s="179">
        <v>157360</v>
      </c>
      <c r="R153" s="179">
        <v>251033</v>
      </c>
      <c r="S153" s="179">
        <v>365863</v>
      </c>
      <c r="T153" s="179">
        <v>526310</v>
      </c>
      <c r="U153" s="179">
        <v>1114717</v>
      </c>
      <c r="V153" s="179">
        <v>145925</v>
      </c>
      <c r="W153" s="179">
        <v>233112</v>
      </c>
      <c r="X153" s="179">
        <v>339545</v>
      </c>
      <c r="Y153" s="179">
        <v>487228</v>
      </c>
      <c r="Z153" s="179">
        <v>1027349</v>
      </c>
    </row>
    <row r="154" spans="1:26" ht="17.100000000000001" customHeight="1">
      <c r="A154" s="178">
        <v>50</v>
      </c>
      <c r="B154" s="179">
        <v>264726</v>
      </c>
      <c r="C154" s="179">
        <v>421880</v>
      </c>
      <c r="D154" s="179">
        <v>614832</v>
      </c>
      <c r="E154" s="179">
        <v>884739</v>
      </c>
      <c r="F154" s="179">
        <v>1856736</v>
      </c>
      <c r="G154" s="179">
        <v>132363</v>
      </c>
      <c r="H154" s="179">
        <v>210940</v>
      </c>
      <c r="I154" s="179">
        <v>307416</v>
      </c>
      <c r="J154" s="179">
        <v>442370</v>
      </c>
      <c r="K154" s="179">
        <v>928368</v>
      </c>
      <c r="L154" s="179">
        <v>264552</v>
      </c>
      <c r="M154" s="179">
        <v>421621</v>
      </c>
      <c r="N154" s="179">
        <v>614451</v>
      </c>
      <c r="O154" s="179">
        <v>884183</v>
      </c>
      <c r="P154" s="179">
        <v>1855512</v>
      </c>
      <c r="Q154" s="179">
        <v>158717</v>
      </c>
      <c r="R154" s="179">
        <v>252951</v>
      </c>
      <c r="S154" s="179">
        <v>368639</v>
      </c>
      <c r="T154" s="179">
        <v>530463</v>
      </c>
      <c r="U154" s="179">
        <v>1123729</v>
      </c>
      <c r="V154" s="179">
        <v>146159</v>
      </c>
      <c r="W154" s="179">
        <v>233443</v>
      </c>
      <c r="X154" s="179">
        <v>340024</v>
      </c>
      <c r="Y154" s="179">
        <v>487945</v>
      </c>
      <c r="Z154" s="179">
        <v>1028905</v>
      </c>
    </row>
    <row r="155" spans="1:26" ht="17.100000000000001" customHeight="1">
      <c r="A155" s="178">
        <v>51</v>
      </c>
      <c r="B155" s="179">
        <v>266956</v>
      </c>
      <c r="C155" s="179">
        <v>424802</v>
      </c>
      <c r="D155" s="179">
        <v>619233</v>
      </c>
      <c r="E155" s="179">
        <v>891558</v>
      </c>
      <c r="F155" s="179">
        <v>1871570</v>
      </c>
      <c r="G155" s="179">
        <v>133478</v>
      </c>
      <c r="H155" s="179">
        <v>212401</v>
      </c>
      <c r="I155" s="179">
        <v>309617</v>
      </c>
      <c r="J155" s="179">
        <v>445779</v>
      </c>
      <c r="K155" s="179">
        <v>935785</v>
      </c>
      <c r="L155" s="179">
        <v>266696</v>
      </c>
      <c r="M155" s="179">
        <v>424431</v>
      </c>
      <c r="N155" s="179">
        <v>618683</v>
      </c>
      <c r="O155" s="179">
        <v>890739</v>
      </c>
      <c r="P155" s="179">
        <v>1869775</v>
      </c>
      <c r="Q155" s="179">
        <v>159996</v>
      </c>
      <c r="R155" s="179">
        <v>254627</v>
      </c>
      <c r="S155" s="179">
        <v>371164</v>
      </c>
      <c r="T155" s="179">
        <v>534375</v>
      </c>
      <c r="U155" s="179">
        <v>1132240</v>
      </c>
      <c r="V155" s="179">
        <v>146382</v>
      </c>
      <c r="W155" s="179">
        <v>233735</v>
      </c>
      <c r="X155" s="179">
        <v>340464</v>
      </c>
      <c r="Y155" s="179">
        <v>488626</v>
      </c>
      <c r="Z155" s="179">
        <v>1030388</v>
      </c>
    </row>
    <row r="156" spans="1:26" ht="15" customHeight="1"/>
    <row r="157" spans="1:26" ht="17.100000000000001" customHeight="1">
      <c r="A157" s="176" t="s">
        <v>614</v>
      </c>
    </row>
    <row r="158" spans="1:26" ht="15" customHeight="1"/>
    <row r="159" spans="1:26" ht="15" customHeight="1">
      <c r="A159" s="176" t="s">
        <v>0</v>
      </c>
    </row>
    <row r="160" spans="1:26" ht="60" customHeight="1">
      <c r="A160" s="252" t="s">
        <v>426</v>
      </c>
      <c r="B160" s="255" t="s">
        <v>420</v>
      </c>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7"/>
    </row>
    <row r="161" spans="1:26" ht="15" customHeight="1">
      <c r="A161" s="253"/>
      <c r="B161" s="255">
        <v>1</v>
      </c>
      <c r="C161" s="256"/>
      <c r="D161" s="256"/>
      <c r="E161" s="256"/>
      <c r="F161" s="257"/>
      <c r="G161" s="255">
        <v>2</v>
      </c>
      <c r="H161" s="256"/>
      <c r="I161" s="256"/>
      <c r="J161" s="256"/>
      <c r="K161" s="257"/>
      <c r="L161" s="255">
        <v>3</v>
      </c>
      <c r="M161" s="256"/>
      <c r="N161" s="256"/>
      <c r="O161" s="256"/>
      <c r="P161" s="257"/>
      <c r="Q161" s="255">
        <v>4</v>
      </c>
      <c r="R161" s="256"/>
      <c r="S161" s="256"/>
      <c r="T161" s="256"/>
      <c r="U161" s="257"/>
      <c r="V161" s="255">
        <v>5</v>
      </c>
      <c r="W161" s="256"/>
      <c r="X161" s="256"/>
      <c r="Y161" s="256"/>
      <c r="Z161" s="257"/>
    </row>
    <row r="162" spans="1:26" ht="15" customHeight="1">
      <c r="A162" s="253"/>
      <c r="B162" s="255" t="s">
        <v>421</v>
      </c>
      <c r="C162" s="256"/>
      <c r="D162" s="256"/>
      <c r="E162" s="256"/>
      <c r="F162" s="257"/>
      <c r="G162" s="255" t="s">
        <v>421</v>
      </c>
      <c r="H162" s="256"/>
      <c r="I162" s="256"/>
      <c r="J162" s="256"/>
      <c r="K162" s="257"/>
      <c r="L162" s="255" t="s">
        <v>421</v>
      </c>
      <c r="M162" s="256"/>
      <c r="N162" s="256"/>
      <c r="O162" s="256"/>
      <c r="P162" s="257"/>
      <c r="Q162" s="255" t="s">
        <v>421</v>
      </c>
      <c r="R162" s="256"/>
      <c r="S162" s="256"/>
      <c r="T162" s="256"/>
      <c r="U162" s="257"/>
      <c r="V162" s="255" t="s">
        <v>421</v>
      </c>
      <c r="W162" s="256"/>
      <c r="X162" s="256"/>
      <c r="Y162" s="256"/>
      <c r="Z162" s="257"/>
    </row>
    <row r="163" spans="1:26" ht="15" customHeight="1">
      <c r="A163" s="253"/>
      <c r="B163" s="177">
        <v>1</v>
      </c>
      <c r="C163" s="177">
        <v>2</v>
      </c>
      <c r="D163" s="177">
        <v>3</v>
      </c>
      <c r="E163" s="177">
        <v>4</v>
      </c>
      <c r="F163" s="177">
        <v>5</v>
      </c>
      <c r="G163" s="177">
        <v>1</v>
      </c>
      <c r="H163" s="177">
        <v>2</v>
      </c>
      <c r="I163" s="177">
        <v>3</v>
      </c>
      <c r="J163" s="177">
        <v>4</v>
      </c>
      <c r="K163" s="177">
        <v>5</v>
      </c>
      <c r="L163" s="177">
        <v>1</v>
      </c>
      <c r="M163" s="177">
        <v>2</v>
      </c>
      <c r="N163" s="177">
        <v>3</v>
      </c>
      <c r="O163" s="177">
        <v>4</v>
      </c>
      <c r="P163" s="177">
        <v>5</v>
      </c>
      <c r="Q163" s="177">
        <v>1</v>
      </c>
      <c r="R163" s="177">
        <v>2</v>
      </c>
      <c r="S163" s="177">
        <v>3</v>
      </c>
      <c r="T163" s="177">
        <v>4</v>
      </c>
      <c r="U163" s="177">
        <v>5</v>
      </c>
      <c r="V163" s="177">
        <v>1</v>
      </c>
      <c r="W163" s="177">
        <v>2</v>
      </c>
      <c r="X163" s="177">
        <v>3</v>
      </c>
      <c r="Y163" s="177">
        <v>4</v>
      </c>
      <c r="Z163" s="177">
        <v>5</v>
      </c>
    </row>
    <row r="164" spans="1:26" ht="15" customHeight="1">
      <c r="A164" s="253"/>
      <c r="B164" s="177" t="s">
        <v>33</v>
      </c>
      <c r="C164" s="177" t="s">
        <v>33</v>
      </c>
      <c r="D164" s="177" t="s">
        <v>33</v>
      </c>
      <c r="E164" s="177" t="s">
        <v>33</v>
      </c>
      <c r="F164" s="177" t="s">
        <v>33</v>
      </c>
      <c r="G164" s="177" t="s">
        <v>33</v>
      </c>
      <c r="H164" s="177" t="s">
        <v>33</v>
      </c>
      <c r="I164" s="177" t="s">
        <v>33</v>
      </c>
      <c r="J164" s="177" t="s">
        <v>33</v>
      </c>
      <c r="K164" s="177" t="s">
        <v>33</v>
      </c>
      <c r="L164" s="177" t="s">
        <v>33</v>
      </c>
      <c r="M164" s="177" t="s">
        <v>33</v>
      </c>
      <c r="N164" s="177" t="s">
        <v>33</v>
      </c>
      <c r="O164" s="177" t="s">
        <v>33</v>
      </c>
      <c r="P164" s="177" t="s">
        <v>33</v>
      </c>
      <c r="Q164" s="177" t="s">
        <v>33</v>
      </c>
      <c r="R164" s="177" t="s">
        <v>33</v>
      </c>
      <c r="S164" s="177" t="s">
        <v>33</v>
      </c>
      <c r="T164" s="177" t="s">
        <v>33</v>
      </c>
      <c r="U164" s="177" t="s">
        <v>33</v>
      </c>
      <c r="V164" s="177" t="s">
        <v>33</v>
      </c>
      <c r="W164" s="177" t="s">
        <v>33</v>
      </c>
      <c r="X164" s="177" t="s">
        <v>33</v>
      </c>
      <c r="Y164" s="177" t="s">
        <v>33</v>
      </c>
      <c r="Z164" s="177" t="s">
        <v>33</v>
      </c>
    </row>
    <row r="165" spans="1:26" ht="15" customHeight="1">
      <c r="A165" s="254"/>
      <c r="B165" s="177" t="s">
        <v>427</v>
      </c>
      <c r="C165" s="177" t="s">
        <v>427</v>
      </c>
      <c r="D165" s="177" t="s">
        <v>427</v>
      </c>
      <c r="E165" s="177" t="s">
        <v>427</v>
      </c>
      <c r="F165" s="177" t="s">
        <v>427</v>
      </c>
      <c r="G165" s="177" t="s">
        <v>427</v>
      </c>
      <c r="H165" s="177" t="s">
        <v>427</v>
      </c>
      <c r="I165" s="177" t="s">
        <v>427</v>
      </c>
      <c r="J165" s="177" t="s">
        <v>427</v>
      </c>
      <c r="K165" s="177" t="s">
        <v>427</v>
      </c>
      <c r="L165" s="177" t="s">
        <v>427</v>
      </c>
      <c r="M165" s="177" t="s">
        <v>427</v>
      </c>
      <c r="N165" s="177" t="s">
        <v>427</v>
      </c>
      <c r="O165" s="177" t="s">
        <v>427</v>
      </c>
      <c r="P165" s="177" t="s">
        <v>427</v>
      </c>
      <c r="Q165" s="177" t="s">
        <v>427</v>
      </c>
      <c r="R165" s="177" t="s">
        <v>427</v>
      </c>
      <c r="S165" s="177" t="s">
        <v>427</v>
      </c>
      <c r="T165" s="177" t="s">
        <v>427</v>
      </c>
      <c r="U165" s="177" t="s">
        <v>427</v>
      </c>
      <c r="V165" s="177" t="s">
        <v>427</v>
      </c>
      <c r="W165" s="177" t="s">
        <v>427</v>
      </c>
      <c r="X165" s="177" t="s">
        <v>427</v>
      </c>
      <c r="Y165" s="177" t="s">
        <v>427</v>
      </c>
      <c r="Z165" s="177" t="s">
        <v>427</v>
      </c>
    </row>
    <row r="166" spans="1:26" ht="17.100000000000001" customHeight="1">
      <c r="A166" s="178" t="s">
        <v>423</v>
      </c>
      <c r="B166" s="250">
        <v>80701</v>
      </c>
      <c r="C166" s="250">
        <v>113767</v>
      </c>
      <c r="D166" s="250">
        <v>153395</v>
      </c>
      <c r="E166" s="250">
        <v>208110</v>
      </c>
      <c r="F166" s="250">
        <v>281822</v>
      </c>
      <c r="G166" s="250">
        <v>64883</v>
      </c>
      <c r="H166" s="250">
        <v>91467</v>
      </c>
      <c r="I166" s="250">
        <v>123329</v>
      </c>
      <c r="J166" s="250">
        <v>167320</v>
      </c>
      <c r="K166" s="250">
        <v>226584</v>
      </c>
      <c r="L166" s="250">
        <v>82934</v>
      </c>
      <c r="M166" s="250">
        <v>116915</v>
      </c>
      <c r="N166" s="250">
        <v>157640</v>
      </c>
      <c r="O166" s="250">
        <v>213869</v>
      </c>
      <c r="P166" s="250">
        <v>289620</v>
      </c>
      <c r="Q166" s="250">
        <v>64883</v>
      </c>
      <c r="R166" s="250">
        <v>91467</v>
      </c>
      <c r="S166" s="250">
        <v>123329</v>
      </c>
      <c r="T166" s="250">
        <v>167320</v>
      </c>
      <c r="U166" s="250">
        <v>226808</v>
      </c>
      <c r="V166" s="250">
        <v>193005</v>
      </c>
      <c r="W166" s="250">
        <v>247399</v>
      </c>
      <c r="X166" s="250">
        <v>314731</v>
      </c>
      <c r="Y166" s="250">
        <v>408167</v>
      </c>
      <c r="Z166" s="250">
        <v>593840</v>
      </c>
    </row>
    <row r="167" spans="1:26" ht="17.100000000000001" customHeight="1">
      <c r="A167" s="178">
        <v>11</v>
      </c>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251"/>
      <c r="Z167" s="251"/>
    </row>
    <row r="168" spans="1:26" ht="17.100000000000001" customHeight="1">
      <c r="A168" s="178">
        <v>12</v>
      </c>
      <c r="B168" s="179">
        <v>89520</v>
      </c>
      <c r="C168" s="179">
        <v>127724</v>
      </c>
      <c r="D168" s="179">
        <v>172868</v>
      </c>
      <c r="E168" s="179">
        <v>217983</v>
      </c>
      <c r="F168" s="179">
        <v>301898</v>
      </c>
      <c r="G168" s="179">
        <v>71973</v>
      </c>
      <c r="H168" s="179">
        <v>102689</v>
      </c>
      <c r="I168" s="179">
        <v>138985</v>
      </c>
      <c r="J168" s="179">
        <v>175258</v>
      </c>
      <c r="K168" s="179">
        <v>242725</v>
      </c>
      <c r="L168" s="179">
        <v>91997</v>
      </c>
      <c r="M168" s="179">
        <v>131258</v>
      </c>
      <c r="N168" s="179">
        <v>177651</v>
      </c>
      <c r="O168" s="179">
        <v>224016</v>
      </c>
      <c r="P168" s="179">
        <v>310253</v>
      </c>
      <c r="Q168" s="179">
        <v>71973</v>
      </c>
      <c r="R168" s="179">
        <v>102689</v>
      </c>
      <c r="S168" s="179">
        <v>138985</v>
      </c>
      <c r="T168" s="179">
        <v>175386</v>
      </c>
      <c r="U168" s="179">
        <v>242980</v>
      </c>
      <c r="V168" s="179">
        <v>193005</v>
      </c>
      <c r="W168" s="179">
        <v>247399</v>
      </c>
      <c r="X168" s="179">
        <v>314731</v>
      </c>
      <c r="Y168" s="179">
        <v>408295</v>
      </c>
      <c r="Z168" s="179">
        <v>593871</v>
      </c>
    </row>
    <row r="169" spans="1:26" ht="17.100000000000001" customHeight="1">
      <c r="A169" s="178">
        <v>13</v>
      </c>
      <c r="B169" s="179">
        <v>98023</v>
      </c>
      <c r="C169" s="179">
        <v>141690</v>
      </c>
      <c r="D169" s="179">
        <v>192504</v>
      </c>
      <c r="E169" s="179">
        <v>227832</v>
      </c>
      <c r="F169" s="179">
        <v>324221</v>
      </c>
      <c r="G169" s="179">
        <v>78809</v>
      </c>
      <c r="H169" s="179">
        <v>113918</v>
      </c>
      <c r="I169" s="179">
        <v>154772</v>
      </c>
      <c r="J169" s="179">
        <v>183176</v>
      </c>
      <c r="K169" s="179">
        <v>260673</v>
      </c>
      <c r="L169" s="179">
        <v>100735</v>
      </c>
      <c r="M169" s="179">
        <v>145611</v>
      </c>
      <c r="N169" s="179">
        <v>197831</v>
      </c>
      <c r="O169" s="179">
        <v>234136</v>
      </c>
      <c r="P169" s="179">
        <v>333193</v>
      </c>
      <c r="Q169" s="179">
        <v>78809</v>
      </c>
      <c r="R169" s="179">
        <v>113918</v>
      </c>
      <c r="S169" s="179">
        <v>154876</v>
      </c>
      <c r="T169" s="179">
        <v>183318</v>
      </c>
      <c r="U169" s="179">
        <v>260962</v>
      </c>
      <c r="V169" s="179">
        <v>193005</v>
      </c>
      <c r="W169" s="179">
        <v>247399</v>
      </c>
      <c r="X169" s="179">
        <v>314835</v>
      </c>
      <c r="Y169" s="179">
        <v>408310</v>
      </c>
      <c r="Z169" s="179">
        <v>593905</v>
      </c>
    </row>
    <row r="170" spans="1:26" ht="17.100000000000001" customHeight="1">
      <c r="A170" s="178">
        <v>14</v>
      </c>
      <c r="B170" s="179">
        <v>106582</v>
      </c>
      <c r="C170" s="179">
        <v>155548</v>
      </c>
      <c r="D170" s="179">
        <v>209651</v>
      </c>
      <c r="E170" s="179">
        <v>237964</v>
      </c>
      <c r="F170" s="179">
        <v>346734</v>
      </c>
      <c r="G170" s="179">
        <v>85691</v>
      </c>
      <c r="H170" s="179">
        <v>125060</v>
      </c>
      <c r="I170" s="179">
        <v>168559</v>
      </c>
      <c r="J170" s="179">
        <v>191322</v>
      </c>
      <c r="K170" s="179">
        <v>278774</v>
      </c>
      <c r="L170" s="179">
        <v>109531</v>
      </c>
      <c r="M170" s="179">
        <v>159852</v>
      </c>
      <c r="N170" s="179">
        <v>215452</v>
      </c>
      <c r="O170" s="179">
        <v>244549</v>
      </c>
      <c r="P170" s="179">
        <v>356329</v>
      </c>
      <c r="Q170" s="179">
        <v>85691</v>
      </c>
      <c r="R170" s="179">
        <v>125143</v>
      </c>
      <c r="S170" s="179">
        <v>168673</v>
      </c>
      <c r="T170" s="179">
        <v>191480</v>
      </c>
      <c r="U170" s="179">
        <v>279097</v>
      </c>
      <c r="V170" s="179">
        <v>193005</v>
      </c>
      <c r="W170" s="179">
        <v>247483</v>
      </c>
      <c r="X170" s="179">
        <v>314846</v>
      </c>
      <c r="Y170" s="179">
        <v>408325</v>
      </c>
      <c r="Z170" s="179">
        <v>593939</v>
      </c>
    </row>
    <row r="171" spans="1:26" ht="17.100000000000001" customHeight="1">
      <c r="A171" s="178">
        <v>15</v>
      </c>
      <c r="B171" s="179">
        <v>115242</v>
      </c>
      <c r="C171" s="179">
        <v>169664</v>
      </c>
      <c r="D171" s="179">
        <v>216819</v>
      </c>
      <c r="E171" s="179">
        <v>248284</v>
      </c>
      <c r="F171" s="179">
        <v>369501</v>
      </c>
      <c r="G171" s="179">
        <v>92654</v>
      </c>
      <c r="H171" s="179">
        <v>136409</v>
      </c>
      <c r="I171" s="179">
        <v>174322</v>
      </c>
      <c r="J171" s="179">
        <v>199620</v>
      </c>
      <c r="K171" s="179">
        <v>297078</v>
      </c>
      <c r="L171" s="179">
        <v>118431</v>
      </c>
      <c r="M171" s="179">
        <v>174359</v>
      </c>
      <c r="N171" s="179">
        <v>222819</v>
      </c>
      <c r="O171" s="179">
        <v>255155</v>
      </c>
      <c r="P171" s="179">
        <v>379726</v>
      </c>
      <c r="Q171" s="179">
        <v>92654</v>
      </c>
      <c r="R171" s="179">
        <v>136501</v>
      </c>
      <c r="S171" s="179">
        <v>174448</v>
      </c>
      <c r="T171" s="179">
        <v>199793</v>
      </c>
      <c r="U171" s="179">
        <v>297436</v>
      </c>
      <c r="V171" s="179">
        <v>193005</v>
      </c>
      <c r="W171" s="179">
        <v>247490</v>
      </c>
      <c r="X171" s="179">
        <v>314857</v>
      </c>
      <c r="Y171" s="179">
        <v>408341</v>
      </c>
      <c r="Z171" s="179">
        <v>593973</v>
      </c>
    </row>
    <row r="172" spans="1:26" ht="17.100000000000001" customHeight="1">
      <c r="A172" s="178">
        <v>16</v>
      </c>
      <c r="B172" s="179">
        <v>123794</v>
      </c>
      <c r="C172" s="179">
        <v>184213</v>
      </c>
      <c r="D172" s="179">
        <v>224101</v>
      </c>
      <c r="E172" s="179">
        <v>258720</v>
      </c>
      <c r="F172" s="179">
        <v>392865</v>
      </c>
      <c r="G172" s="179">
        <v>99530</v>
      </c>
      <c r="H172" s="179">
        <v>148106</v>
      </c>
      <c r="I172" s="179">
        <v>180177</v>
      </c>
      <c r="J172" s="179">
        <v>208010</v>
      </c>
      <c r="K172" s="179">
        <v>315863</v>
      </c>
      <c r="L172" s="179">
        <v>127220</v>
      </c>
      <c r="M172" s="179">
        <v>189310</v>
      </c>
      <c r="N172" s="179">
        <v>230303</v>
      </c>
      <c r="O172" s="179">
        <v>265880</v>
      </c>
      <c r="P172" s="179">
        <v>403737</v>
      </c>
      <c r="Q172" s="179">
        <v>99530</v>
      </c>
      <c r="R172" s="179">
        <v>148206</v>
      </c>
      <c r="S172" s="179">
        <v>180314</v>
      </c>
      <c r="T172" s="179">
        <v>208200</v>
      </c>
      <c r="U172" s="179">
        <v>316256</v>
      </c>
      <c r="V172" s="179">
        <v>193005</v>
      </c>
      <c r="W172" s="179">
        <v>247498</v>
      </c>
      <c r="X172" s="179">
        <v>314868</v>
      </c>
      <c r="Y172" s="179">
        <v>408356</v>
      </c>
      <c r="Z172" s="179">
        <v>594009</v>
      </c>
    </row>
    <row r="173" spans="1:26" ht="17.100000000000001" customHeight="1">
      <c r="A173" s="178">
        <v>17</v>
      </c>
      <c r="B173" s="179">
        <v>132506</v>
      </c>
      <c r="C173" s="179">
        <v>198694</v>
      </c>
      <c r="D173" s="179">
        <v>231487</v>
      </c>
      <c r="E173" s="179">
        <v>269337</v>
      </c>
      <c r="F173" s="179">
        <v>416253</v>
      </c>
      <c r="G173" s="179">
        <v>106534</v>
      </c>
      <c r="H173" s="179">
        <v>159749</v>
      </c>
      <c r="I173" s="179">
        <v>186115</v>
      </c>
      <c r="J173" s="179">
        <v>216546</v>
      </c>
      <c r="K173" s="179">
        <v>334667</v>
      </c>
      <c r="L173" s="179">
        <v>136173</v>
      </c>
      <c r="M173" s="179">
        <v>204192</v>
      </c>
      <c r="N173" s="179">
        <v>237892</v>
      </c>
      <c r="O173" s="179">
        <v>276790</v>
      </c>
      <c r="P173" s="179">
        <v>427772</v>
      </c>
      <c r="Q173" s="179">
        <v>106534</v>
      </c>
      <c r="R173" s="179">
        <v>159856</v>
      </c>
      <c r="S173" s="179">
        <v>186262</v>
      </c>
      <c r="T173" s="179">
        <v>216751</v>
      </c>
      <c r="U173" s="179">
        <v>335096</v>
      </c>
      <c r="V173" s="179">
        <v>193005</v>
      </c>
      <c r="W173" s="179">
        <v>247506</v>
      </c>
      <c r="X173" s="179">
        <v>314879</v>
      </c>
      <c r="Y173" s="179">
        <v>408373</v>
      </c>
      <c r="Z173" s="179">
        <v>594045</v>
      </c>
    </row>
    <row r="174" spans="1:26" ht="17.100000000000001" customHeight="1">
      <c r="A174" s="178">
        <v>18</v>
      </c>
      <c r="B174" s="179">
        <v>141227</v>
      </c>
      <c r="C174" s="179">
        <v>209837</v>
      </c>
      <c r="D174" s="179">
        <v>239070</v>
      </c>
      <c r="E174" s="179">
        <v>280124</v>
      </c>
      <c r="F174" s="179">
        <v>439647</v>
      </c>
      <c r="G174" s="179">
        <v>113546</v>
      </c>
      <c r="H174" s="179">
        <v>168708</v>
      </c>
      <c r="I174" s="179">
        <v>192211</v>
      </c>
      <c r="J174" s="179">
        <v>225219</v>
      </c>
      <c r="K174" s="179">
        <v>353476</v>
      </c>
      <c r="L174" s="179">
        <v>145135</v>
      </c>
      <c r="M174" s="179">
        <v>215644</v>
      </c>
      <c r="N174" s="179">
        <v>245686</v>
      </c>
      <c r="O174" s="179">
        <v>287876</v>
      </c>
      <c r="P174" s="179">
        <v>451813</v>
      </c>
      <c r="Q174" s="179">
        <v>113546</v>
      </c>
      <c r="R174" s="179">
        <v>168823</v>
      </c>
      <c r="S174" s="179">
        <v>192371</v>
      </c>
      <c r="T174" s="179">
        <v>225441</v>
      </c>
      <c r="U174" s="179">
        <v>353941</v>
      </c>
      <c r="V174" s="179">
        <v>193005</v>
      </c>
      <c r="W174" s="179">
        <v>247514</v>
      </c>
      <c r="X174" s="179">
        <v>314891</v>
      </c>
      <c r="Y174" s="179">
        <v>408389</v>
      </c>
      <c r="Z174" s="179">
        <v>594081</v>
      </c>
    </row>
    <row r="175" spans="1:26" ht="17.100000000000001" customHeight="1">
      <c r="A175" s="178">
        <v>19</v>
      </c>
      <c r="B175" s="179">
        <v>149931</v>
      </c>
      <c r="C175" s="179">
        <v>214989</v>
      </c>
      <c r="D175" s="179">
        <v>246817</v>
      </c>
      <c r="E175" s="179">
        <v>290991</v>
      </c>
      <c r="F175" s="179">
        <v>463075</v>
      </c>
      <c r="G175" s="179">
        <v>120544</v>
      </c>
      <c r="H175" s="179">
        <v>172850</v>
      </c>
      <c r="I175" s="179">
        <v>198440</v>
      </c>
      <c r="J175" s="179">
        <v>233956</v>
      </c>
      <c r="K175" s="179">
        <v>372312</v>
      </c>
      <c r="L175" s="179">
        <v>154080</v>
      </c>
      <c r="M175" s="179">
        <v>220938</v>
      </c>
      <c r="N175" s="179">
        <v>253647</v>
      </c>
      <c r="O175" s="179">
        <v>299044</v>
      </c>
      <c r="P175" s="179">
        <v>475890</v>
      </c>
      <c r="Q175" s="179">
        <v>120544</v>
      </c>
      <c r="R175" s="179">
        <v>172973</v>
      </c>
      <c r="S175" s="179">
        <v>198611</v>
      </c>
      <c r="T175" s="179">
        <v>234195</v>
      </c>
      <c r="U175" s="179">
        <v>372815</v>
      </c>
      <c r="V175" s="179">
        <v>193005</v>
      </c>
      <c r="W175" s="179">
        <v>247522</v>
      </c>
      <c r="X175" s="179">
        <v>314903</v>
      </c>
      <c r="Y175" s="179">
        <v>408406</v>
      </c>
      <c r="Z175" s="179">
        <v>594118</v>
      </c>
    </row>
    <row r="176" spans="1:26" ht="17.100000000000001" customHeight="1">
      <c r="A176" s="178">
        <v>20</v>
      </c>
      <c r="B176" s="179">
        <v>158799</v>
      </c>
      <c r="C176" s="179">
        <v>220280</v>
      </c>
      <c r="D176" s="179">
        <v>254536</v>
      </c>
      <c r="E176" s="179">
        <v>302105</v>
      </c>
      <c r="F176" s="179">
        <v>486495</v>
      </c>
      <c r="G176" s="179">
        <v>127673</v>
      </c>
      <c r="H176" s="179">
        <v>177104</v>
      </c>
      <c r="I176" s="179">
        <v>204646</v>
      </c>
      <c r="J176" s="179">
        <v>242892</v>
      </c>
      <c r="K176" s="179">
        <v>391142</v>
      </c>
      <c r="L176" s="179">
        <v>163193</v>
      </c>
      <c r="M176" s="179">
        <v>226376</v>
      </c>
      <c r="N176" s="179">
        <v>261580</v>
      </c>
      <c r="O176" s="179">
        <v>310466</v>
      </c>
      <c r="P176" s="179">
        <v>499958</v>
      </c>
      <c r="Q176" s="179">
        <v>127673</v>
      </c>
      <c r="R176" s="179">
        <v>177235</v>
      </c>
      <c r="S176" s="179">
        <v>204829</v>
      </c>
      <c r="T176" s="179">
        <v>243147</v>
      </c>
      <c r="U176" s="179">
        <v>391683</v>
      </c>
      <c r="V176" s="179">
        <v>193005</v>
      </c>
      <c r="W176" s="179">
        <v>247530</v>
      </c>
      <c r="X176" s="179">
        <v>314914</v>
      </c>
      <c r="Y176" s="179">
        <v>408422</v>
      </c>
      <c r="Z176" s="179">
        <v>594157</v>
      </c>
    </row>
    <row r="177" spans="1:26" ht="17.100000000000001" customHeight="1">
      <c r="A177" s="178">
        <v>21</v>
      </c>
      <c r="B177" s="179">
        <v>167828</v>
      </c>
      <c r="C177" s="179">
        <v>225540</v>
      </c>
      <c r="D177" s="179">
        <v>262370</v>
      </c>
      <c r="E177" s="179">
        <v>313459</v>
      </c>
      <c r="F177" s="179">
        <v>509911</v>
      </c>
      <c r="G177" s="179">
        <v>134933</v>
      </c>
      <c r="H177" s="179">
        <v>181334</v>
      </c>
      <c r="I177" s="179">
        <v>210944</v>
      </c>
      <c r="J177" s="179">
        <v>252021</v>
      </c>
      <c r="K177" s="179">
        <v>409968</v>
      </c>
      <c r="L177" s="179">
        <v>172472</v>
      </c>
      <c r="M177" s="179">
        <v>231781</v>
      </c>
      <c r="N177" s="179">
        <v>269630</v>
      </c>
      <c r="O177" s="179">
        <v>322134</v>
      </c>
      <c r="P177" s="179">
        <v>524022</v>
      </c>
      <c r="Q177" s="179">
        <v>134933</v>
      </c>
      <c r="R177" s="179">
        <v>181472</v>
      </c>
      <c r="S177" s="179">
        <v>211139</v>
      </c>
      <c r="T177" s="179">
        <v>252293</v>
      </c>
      <c r="U177" s="179">
        <v>410537</v>
      </c>
      <c r="V177" s="179">
        <v>193005</v>
      </c>
      <c r="W177" s="179">
        <v>247538</v>
      </c>
      <c r="X177" s="179">
        <v>314926</v>
      </c>
      <c r="Y177" s="179">
        <v>408440</v>
      </c>
      <c r="Z177" s="179">
        <v>594185</v>
      </c>
    </row>
    <row r="178" spans="1:26" ht="17.100000000000001" customHeight="1">
      <c r="A178" s="178">
        <v>22</v>
      </c>
      <c r="B178" s="179">
        <v>176438</v>
      </c>
      <c r="C178" s="179">
        <v>230837</v>
      </c>
      <c r="D178" s="179">
        <v>270193</v>
      </c>
      <c r="E178" s="179">
        <v>324786</v>
      </c>
      <c r="F178" s="179">
        <v>533352</v>
      </c>
      <c r="G178" s="179">
        <v>141855</v>
      </c>
      <c r="H178" s="179">
        <v>185592</v>
      </c>
      <c r="I178" s="179">
        <v>217235</v>
      </c>
      <c r="J178" s="179">
        <v>261127</v>
      </c>
      <c r="K178" s="179">
        <v>428815</v>
      </c>
      <c r="L178" s="179">
        <v>181320</v>
      </c>
      <c r="M178" s="179">
        <v>237224</v>
      </c>
      <c r="N178" s="179">
        <v>277670</v>
      </c>
      <c r="O178" s="179">
        <v>333773</v>
      </c>
      <c r="P178" s="179">
        <v>548112</v>
      </c>
      <c r="Q178" s="179">
        <v>141950</v>
      </c>
      <c r="R178" s="179">
        <v>185739</v>
      </c>
      <c r="S178" s="179">
        <v>217441</v>
      </c>
      <c r="T178" s="179">
        <v>261417</v>
      </c>
      <c r="U178" s="179">
        <v>429397</v>
      </c>
      <c r="V178" s="179">
        <v>193100</v>
      </c>
      <c r="W178" s="179">
        <v>247546</v>
      </c>
      <c r="X178" s="179">
        <v>314938</v>
      </c>
      <c r="Y178" s="179">
        <v>408457</v>
      </c>
      <c r="Z178" s="179">
        <v>594199</v>
      </c>
    </row>
    <row r="179" spans="1:26" ht="17.100000000000001" customHeight="1">
      <c r="A179" s="178">
        <v>23</v>
      </c>
      <c r="B179" s="179">
        <v>185099</v>
      </c>
      <c r="C179" s="179">
        <v>236206</v>
      </c>
      <c r="D179" s="179">
        <v>278143</v>
      </c>
      <c r="E179" s="179">
        <v>336019</v>
      </c>
      <c r="F179" s="179">
        <v>556775</v>
      </c>
      <c r="G179" s="179">
        <v>148819</v>
      </c>
      <c r="H179" s="179">
        <v>189909</v>
      </c>
      <c r="I179" s="179">
        <v>223626</v>
      </c>
      <c r="J179" s="179">
        <v>270159</v>
      </c>
      <c r="K179" s="179">
        <v>447647</v>
      </c>
      <c r="L179" s="179">
        <v>190221</v>
      </c>
      <c r="M179" s="179">
        <v>242743</v>
      </c>
      <c r="N179" s="179">
        <v>285840</v>
      </c>
      <c r="O179" s="179">
        <v>345318</v>
      </c>
      <c r="P179" s="179">
        <v>572183</v>
      </c>
      <c r="Q179" s="179">
        <v>148919</v>
      </c>
      <c r="R179" s="179">
        <v>190064</v>
      </c>
      <c r="S179" s="179">
        <v>223845</v>
      </c>
      <c r="T179" s="179">
        <v>270466</v>
      </c>
      <c r="U179" s="179">
        <v>448244</v>
      </c>
      <c r="V179" s="179">
        <v>193105</v>
      </c>
      <c r="W179" s="179">
        <v>247554</v>
      </c>
      <c r="X179" s="179">
        <v>314950</v>
      </c>
      <c r="Y179" s="179">
        <v>408474</v>
      </c>
      <c r="Z179" s="179">
        <v>594213</v>
      </c>
    </row>
    <row r="180" spans="1:26" ht="17.100000000000001" customHeight="1">
      <c r="A180" s="178">
        <v>24</v>
      </c>
      <c r="B180" s="179">
        <v>193767</v>
      </c>
      <c r="C180" s="179">
        <v>241458</v>
      </c>
      <c r="D180" s="179">
        <v>286042</v>
      </c>
      <c r="E180" s="179">
        <v>347379</v>
      </c>
      <c r="F180" s="179">
        <v>580194</v>
      </c>
      <c r="G180" s="179">
        <v>155788</v>
      </c>
      <c r="H180" s="179">
        <v>194132</v>
      </c>
      <c r="I180" s="179">
        <v>229977</v>
      </c>
      <c r="J180" s="179">
        <v>279292</v>
      </c>
      <c r="K180" s="179">
        <v>466475</v>
      </c>
      <c r="L180" s="179">
        <v>199128</v>
      </c>
      <c r="M180" s="179">
        <v>248140</v>
      </c>
      <c r="N180" s="179">
        <v>293958</v>
      </c>
      <c r="O180" s="179">
        <v>356992</v>
      </c>
      <c r="P180" s="179">
        <v>596250</v>
      </c>
      <c r="Q180" s="179">
        <v>155892</v>
      </c>
      <c r="R180" s="179">
        <v>194295</v>
      </c>
      <c r="S180" s="179">
        <v>230208</v>
      </c>
      <c r="T180" s="179">
        <v>279616</v>
      </c>
      <c r="U180" s="179">
        <v>467087</v>
      </c>
      <c r="V180" s="179">
        <v>193110</v>
      </c>
      <c r="W180" s="179">
        <v>247562</v>
      </c>
      <c r="X180" s="179">
        <v>314962</v>
      </c>
      <c r="Y180" s="179">
        <v>408491</v>
      </c>
      <c r="Z180" s="179">
        <v>594228</v>
      </c>
    </row>
    <row r="181" spans="1:26" ht="17.100000000000001" customHeight="1">
      <c r="A181" s="178">
        <v>25</v>
      </c>
      <c r="B181" s="179">
        <v>202630</v>
      </c>
      <c r="C181" s="179">
        <v>246757</v>
      </c>
      <c r="D181" s="179">
        <v>293898</v>
      </c>
      <c r="E181" s="179">
        <v>358899</v>
      </c>
      <c r="F181" s="179">
        <v>591176</v>
      </c>
      <c r="G181" s="179">
        <v>162914</v>
      </c>
      <c r="H181" s="179">
        <v>198392</v>
      </c>
      <c r="I181" s="179">
        <v>236293</v>
      </c>
      <c r="J181" s="179">
        <v>288554</v>
      </c>
      <c r="K181" s="179">
        <v>475305</v>
      </c>
      <c r="L181" s="179">
        <v>208238</v>
      </c>
      <c r="M181" s="179">
        <v>253585</v>
      </c>
      <c r="N181" s="179">
        <v>302031</v>
      </c>
      <c r="O181" s="179">
        <v>368831</v>
      </c>
      <c r="P181" s="179">
        <v>607536</v>
      </c>
      <c r="Q181" s="179">
        <v>163023</v>
      </c>
      <c r="R181" s="179">
        <v>198563</v>
      </c>
      <c r="S181" s="179">
        <v>236536</v>
      </c>
      <c r="T181" s="179">
        <v>288896</v>
      </c>
      <c r="U181" s="179">
        <v>475931</v>
      </c>
      <c r="V181" s="179">
        <v>193114</v>
      </c>
      <c r="W181" s="179">
        <v>247570</v>
      </c>
      <c r="X181" s="179">
        <v>314974</v>
      </c>
      <c r="Y181" s="179">
        <v>408509</v>
      </c>
      <c r="Z181" s="179">
        <v>594242</v>
      </c>
    </row>
    <row r="182" spans="1:26" ht="17.100000000000001" customHeight="1">
      <c r="A182" s="178">
        <v>26</v>
      </c>
      <c r="B182" s="179">
        <v>209257</v>
      </c>
      <c r="C182" s="179">
        <v>251902</v>
      </c>
      <c r="D182" s="179">
        <v>301850</v>
      </c>
      <c r="E182" s="179">
        <v>370526</v>
      </c>
      <c r="F182" s="179">
        <v>602174</v>
      </c>
      <c r="G182" s="179">
        <v>168242</v>
      </c>
      <c r="H182" s="179">
        <v>202528</v>
      </c>
      <c r="I182" s="179">
        <v>242687</v>
      </c>
      <c r="J182" s="179">
        <v>297902</v>
      </c>
      <c r="K182" s="179">
        <v>484148</v>
      </c>
      <c r="L182" s="179">
        <v>215048</v>
      </c>
      <c r="M182" s="179">
        <v>258873</v>
      </c>
      <c r="N182" s="179">
        <v>310203</v>
      </c>
      <c r="O182" s="179">
        <v>380780</v>
      </c>
      <c r="P182" s="179">
        <v>618839</v>
      </c>
      <c r="Q182" s="179">
        <v>168356</v>
      </c>
      <c r="R182" s="179">
        <v>202707</v>
      </c>
      <c r="S182" s="179">
        <v>242942</v>
      </c>
      <c r="T182" s="179">
        <v>298262</v>
      </c>
      <c r="U182" s="179">
        <v>484789</v>
      </c>
      <c r="V182" s="179">
        <v>193119</v>
      </c>
      <c r="W182" s="179">
        <v>247578</v>
      </c>
      <c r="X182" s="179">
        <v>314986</v>
      </c>
      <c r="Y182" s="179">
        <v>408526</v>
      </c>
      <c r="Z182" s="179">
        <v>594256</v>
      </c>
    </row>
    <row r="183" spans="1:26" ht="17.100000000000001" customHeight="1">
      <c r="A183" s="178">
        <v>27</v>
      </c>
      <c r="B183" s="179">
        <v>212400</v>
      </c>
      <c r="C183" s="179">
        <v>257153</v>
      </c>
      <c r="D183" s="179">
        <v>309804</v>
      </c>
      <c r="E183" s="179">
        <v>382098</v>
      </c>
      <c r="F183" s="179">
        <v>613159</v>
      </c>
      <c r="G183" s="179">
        <v>170769</v>
      </c>
      <c r="H183" s="179">
        <v>206751</v>
      </c>
      <c r="I183" s="179">
        <v>249082</v>
      </c>
      <c r="J183" s="179">
        <v>307207</v>
      </c>
      <c r="K183" s="179">
        <v>492979</v>
      </c>
      <c r="L183" s="179">
        <v>218278</v>
      </c>
      <c r="M183" s="179">
        <v>264269</v>
      </c>
      <c r="N183" s="179">
        <v>318378</v>
      </c>
      <c r="O183" s="179">
        <v>392672</v>
      </c>
      <c r="P183" s="179">
        <v>630127</v>
      </c>
      <c r="Q183" s="179">
        <v>170888</v>
      </c>
      <c r="R183" s="179">
        <v>206938</v>
      </c>
      <c r="S183" s="179">
        <v>249349</v>
      </c>
      <c r="T183" s="179">
        <v>307583</v>
      </c>
      <c r="U183" s="179">
        <v>493635</v>
      </c>
      <c r="V183" s="179">
        <v>193124</v>
      </c>
      <c r="W183" s="179">
        <v>247586</v>
      </c>
      <c r="X183" s="179">
        <v>314998</v>
      </c>
      <c r="Y183" s="179">
        <v>408544</v>
      </c>
      <c r="Z183" s="179">
        <v>594272</v>
      </c>
    </row>
    <row r="184" spans="1:26" ht="17.100000000000001" customHeight="1">
      <c r="A184" s="178">
        <v>28</v>
      </c>
      <c r="B184" s="179">
        <v>215422</v>
      </c>
      <c r="C184" s="179">
        <v>262398</v>
      </c>
      <c r="D184" s="179">
        <v>317773</v>
      </c>
      <c r="E184" s="179">
        <v>393798</v>
      </c>
      <c r="F184" s="179">
        <v>624147</v>
      </c>
      <c r="G184" s="179">
        <v>173198</v>
      </c>
      <c r="H184" s="179">
        <v>210967</v>
      </c>
      <c r="I184" s="179">
        <v>255488</v>
      </c>
      <c r="J184" s="179">
        <v>316613</v>
      </c>
      <c r="K184" s="179">
        <v>501814</v>
      </c>
      <c r="L184" s="179">
        <v>221383</v>
      </c>
      <c r="M184" s="179">
        <v>269659</v>
      </c>
      <c r="N184" s="179">
        <v>326566</v>
      </c>
      <c r="O184" s="179">
        <v>404695</v>
      </c>
      <c r="P184" s="179">
        <v>641419</v>
      </c>
      <c r="Q184" s="179">
        <v>173322</v>
      </c>
      <c r="R184" s="179">
        <v>211162</v>
      </c>
      <c r="S184" s="179">
        <v>255768</v>
      </c>
      <c r="T184" s="179">
        <v>317008</v>
      </c>
      <c r="U184" s="179">
        <v>502485</v>
      </c>
      <c r="V184" s="179">
        <v>193128</v>
      </c>
      <c r="W184" s="179">
        <v>247594</v>
      </c>
      <c r="X184" s="179">
        <v>315010</v>
      </c>
      <c r="Y184" s="179">
        <v>408562</v>
      </c>
      <c r="Z184" s="179">
        <v>594287</v>
      </c>
    </row>
    <row r="185" spans="1:26" ht="17.100000000000001" customHeight="1">
      <c r="A185" s="178">
        <v>29</v>
      </c>
      <c r="B185" s="179">
        <v>218479</v>
      </c>
      <c r="C185" s="179">
        <v>267622</v>
      </c>
      <c r="D185" s="179">
        <v>325623</v>
      </c>
      <c r="E185" s="179">
        <v>405407</v>
      </c>
      <c r="F185" s="179">
        <v>635152</v>
      </c>
      <c r="G185" s="179">
        <v>175657</v>
      </c>
      <c r="H185" s="179">
        <v>215168</v>
      </c>
      <c r="I185" s="179">
        <v>261801</v>
      </c>
      <c r="J185" s="179">
        <v>325947</v>
      </c>
      <c r="K185" s="179">
        <v>510662</v>
      </c>
      <c r="L185" s="179">
        <v>224525</v>
      </c>
      <c r="M185" s="179">
        <v>275028</v>
      </c>
      <c r="N185" s="179">
        <v>334634</v>
      </c>
      <c r="O185" s="179">
        <v>416626</v>
      </c>
      <c r="P185" s="179">
        <v>652729</v>
      </c>
      <c r="Q185" s="179">
        <v>175785</v>
      </c>
      <c r="R185" s="179">
        <v>215371</v>
      </c>
      <c r="S185" s="179">
        <v>262092</v>
      </c>
      <c r="T185" s="179">
        <v>326359</v>
      </c>
      <c r="U185" s="179">
        <v>511348</v>
      </c>
      <c r="V185" s="179">
        <v>193133</v>
      </c>
      <c r="W185" s="179">
        <v>247602</v>
      </c>
      <c r="X185" s="179">
        <v>315022</v>
      </c>
      <c r="Y185" s="179">
        <v>408579</v>
      </c>
      <c r="Z185" s="179">
        <v>594301</v>
      </c>
    </row>
    <row r="186" spans="1:26" ht="17.100000000000001" customHeight="1">
      <c r="A186" s="178">
        <v>30</v>
      </c>
      <c r="B186" s="179">
        <v>221583</v>
      </c>
      <c r="C186" s="179">
        <v>272804</v>
      </c>
      <c r="D186" s="179">
        <v>333703</v>
      </c>
      <c r="E186" s="179">
        <v>417258</v>
      </c>
      <c r="F186" s="179">
        <v>646136</v>
      </c>
      <c r="G186" s="179">
        <v>178152</v>
      </c>
      <c r="H186" s="179">
        <v>219334</v>
      </c>
      <c r="I186" s="179">
        <v>268297</v>
      </c>
      <c r="J186" s="179">
        <v>335475</v>
      </c>
      <c r="K186" s="179">
        <v>519494</v>
      </c>
      <c r="L186" s="179">
        <v>227714</v>
      </c>
      <c r="M186" s="179">
        <v>280354</v>
      </c>
      <c r="N186" s="179">
        <v>342938</v>
      </c>
      <c r="O186" s="179">
        <v>428805</v>
      </c>
      <c r="P186" s="179">
        <v>664018</v>
      </c>
      <c r="Q186" s="179">
        <v>178285</v>
      </c>
      <c r="R186" s="179">
        <v>219545</v>
      </c>
      <c r="S186" s="179">
        <v>268600</v>
      </c>
      <c r="T186" s="179">
        <v>335905</v>
      </c>
      <c r="U186" s="179">
        <v>520194</v>
      </c>
      <c r="V186" s="179">
        <v>193138</v>
      </c>
      <c r="W186" s="179">
        <v>247609</v>
      </c>
      <c r="X186" s="179">
        <v>315035</v>
      </c>
      <c r="Y186" s="179">
        <v>408597</v>
      </c>
      <c r="Z186" s="179">
        <v>594316</v>
      </c>
    </row>
    <row r="187" spans="1:26" ht="17.100000000000001" customHeight="1">
      <c r="A187" s="178">
        <v>31</v>
      </c>
      <c r="B187" s="179">
        <v>224706</v>
      </c>
      <c r="C187" s="179">
        <v>277998</v>
      </c>
      <c r="D187" s="179">
        <v>341857</v>
      </c>
      <c r="E187" s="179">
        <v>429215</v>
      </c>
      <c r="F187" s="179">
        <v>657122</v>
      </c>
      <c r="G187" s="179">
        <v>180663</v>
      </c>
      <c r="H187" s="179">
        <v>223510</v>
      </c>
      <c r="I187" s="179">
        <v>274853</v>
      </c>
      <c r="J187" s="179">
        <v>345088</v>
      </c>
      <c r="K187" s="179">
        <v>528326</v>
      </c>
      <c r="L187" s="179">
        <v>230924</v>
      </c>
      <c r="M187" s="179">
        <v>285691</v>
      </c>
      <c r="N187" s="179">
        <v>351318</v>
      </c>
      <c r="O187" s="179">
        <v>441093</v>
      </c>
      <c r="P187" s="179">
        <v>675307</v>
      </c>
      <c r="Q187" s="179">
        <v>180800</v>
      </c>
      <c r="R187" s="179">
        <v>223729</v>
      </c>
      <c r="S187" s="179">
        <v>275168</v>
      </c>
      <c r="T187" s="179">
        <v>345537</v>
      </c>
      <c r="U187" s="179">
        <v>529041</v>
      </c>
      <c r="V187" s="179">
        <v>193143</v>
      </c>
      <c r="W187" s="179">
        <v>247617</v>
      </c>
      <c r="X187" s="179">
        <v>315047</v>
      </c>
      <c r="Y187" s="179">
        <v>408616</v>
      </c>
      <c r="Z187" s="179">
        <v>594331</v>
      </c>
    </row>
    <row r="188" spans="1:26" ht="17.100000000000001" customHeight="1">
      <c r="A188" s="178">
        <v>32</v>
      </c>
      <c r="B188" s="179">
        <v>227857</v>
      </c>
      <c r="C188" s="179">
        <v>283273</v>
      </c>
      <c r="D188" s="179">
        <v>349775</v>
      </c>
      <c r="E188" s="179">
        <v>441209</v>
      </c>
      <c r="F188" s="179">
        <v>668126</v>
      </c>
      <c r="G188" s="179">
        <v>183196</v>
      </c>
      <c r="H188" s="179">
        <v>227751</v>
      </c>
      <c r="I188" s="179">
        <v>281218</v>
      </c>
      <c r="J188" s="179">
        <v>354732</v>
      </c>
      <c r="K188" s="179">
        <v>537173</v>
      </c>
      <c r="L188" s="179">
        <v>234162</v>
      </c>
      <c r="M188" s="179">
        <v>291112</v>
      </c>
      <c r="N188" s="179">
        <v>359454</v>
      </c>
      <c r="O188" s="179">
        <v>453419</v>
      </c>
      <c r="P188" s="179">
        <v>686615</v>
      </c>
      <c r="Q188" s="179">
        <v>183339</v>
      </c>
      <c r="R188" s="179">
        <v>227977</v>
      </c>
      <c r="S188" s="179">
        <v>281546</v>
      </c>
      <c r="T188" s="179">
        <v>355199</v>
      </c>
      <c r="U188" s="179">
        <v>537903</v>
      </c>
      <c r="V188" s="179">
        <v>193147</v>
      </c>
      <c r="W188" s="179">
        <v>247625</v>
      </c>
      <c r="X188" s="179">
        <v>315059</v>
      </c>
      <c r="Y188" s="179">
        <v>408634</v>
      </c>
      <c r="Z188" s="179">
        <v>594346</v>
      </c>
    </row>
    <row r="189" spans="1:26" ht="17.100000000000001" customHeight="1">
      <c r="A189" s="178">
        <v>33</v>
      </c>
      <c r="B189" s="179">
        <v>230876</v>
      </c>
      <c r="C189" s="179">
        <v>288354</v>
      </c>
      <c r="D189" s="179">
        <v>357644</v>
      </c>
      <c r="E189" s="179">
        <v>452846</v>
      </c>
      <c r="F189" s="179">
        <v>679129</v>
      </c>
      <c r="G189" s="179">
        <v>185624</v>
      </c>
      <c r="H189" s="179">
        <v>231836</v>
      </c>
      <c r="I189" s="179">
        <v>287545</v>
      </c>
      <c r="J189" s="179">
        <v>364087</v>
      </c>
      <c r="K189" s="179">
        <v>546020</v>
      </c>
      <c r="L189" s="179">
        <v>237265</v>
      </c>
      <c r="M189" s="179">
        <v>296333</v>
      </c>
      <c r="N189" s="179">
        <v>367541</v>
      </c>
      <c r="O189" s="179">
        <v>465377</v>
      </c>
      <c r="P189" s="179">
        <v>697923</v>
      </c>
      <c r="Q189" s="179">
        <v>185771</v>
      </c>
      <c r="R189" s="179">
        <v>232070</v>
      </c>
      <c r="S189" s="179">
        <v>287885</v>
      </c>
      <c r="T189" s="179">
        <v>364572</v>
      </c>
      <c r="U189" s="179">
        <v>546764</v>
      </c>
      <c r="V189" s="179">
        <v>193152</v>
      </c>
      <c r="W189" s="179">
        <v>247633</v>
      </c>
      <c r="X189" s="179">
        <v>315071</v>
      </c>
      <c r="Y189" s="179">
        <v>408652</v>
      </c>
      <c r="Z189" s="179">
        <v>594361</v>
      </c>
    </row>
    <row r="190" spans="1:26" ht="17.100000000000001" customHeight="1">
      <c r="A190" s="178">
        <v>34</v>
      </c>
      <c r="B190" s="179">
        <v>233781</v>
      </c>
      <c r="C190" s="179">
        <v>293356</v>
      </c>
      <c r="D190" s="179">
        <v>365376</v>
      </c>
      <c r="E190" s="179">
        <v>464142</v>
      </c>
      <c r="F190" s="179">
        <v>690121</v>
      </c>
      <c r="G190" s="179">
        <v>187959</v>
      </c>
      <c r="H190" s="179">
        <v>235858</v>
      </c>
      <c r="I190" s="179">
        <v>293762</v>
      </c>
      <c r="J190" s="179">
        <v>373170</v>
      </c>
      <c r="K190" s="179">
        <v>554857</v>
      </c>
      <c r="L190" s="179">
        <v>240250</v>
      </c>
      <c r="M190" s="179">
        <v>301474</v>
      </c>
      <c r="N190" s="179">
        <v>375487</v>
      </c>
      <c r="O190" s="179">
        <v>476987</v>
      </c>
      <c r="P190" s="179">
        <v>709219</v>
      </c>
      <c r="Q190" s="179">
        <v>188110</v>
      </c>
      <c r="R190" s="179">
        <v>236100</v>
      </c>
      <c r="S190" s="179">
        <v>294113</v>
      </c>
      <c r="T190" s="179">
        <v>373671</v>
      </c>
      <c r="U190" s="179">
        <v>555616</v>
      </c>
      <c r="V190" s="179">
        <v>193156</v>
      </c>
      <c r="W190" s="179">
        <v>247641</v>
      </c>
      <c r="X190" s="179">
        <v>315083</v>
      </c>
      <c r="Y190" s="179">
        <v>408669</v>
      </c>
      <c r="Z190" s="179">
        <v>594375</v>
      </c>
    </row>
    <row r="191" spans="1:26" ht="17.100000000000001" customHeight="1">
      <c r="A191" s="178">
        <v>35</v>
      </c>
      <c r="B191" s="179">
        <v>236735</v>
      </c>
      <c r="C191" s="179">
        <v>298321</v>
      </c>
      <c r="D191" s="179">
        <v>372934</v>
      </c>
      <c r="E191" s="179">
        <v>475484</v>
      </c>
      <c r="F191" s="179">
        <v>701133</v>
      </c>
      <c r="G191" s="179">
        <v>190334</v>
      </c>
      <c r="H191" s="179">
        <v>239849</v>
      </c>
      <c r="I191" s="179">
        <v>299838</v>
      </c>
      <c r="J191" s="179">
        <v>382289</v>
      </c>
      <c r="K191" s="179">
        <v>563711</v>
      </c>
      <c r="L191" s="179">
        <v>243286</v>
      </c>
      <c r="M191" s="179">
        <v>306576</v>
      </c>
      <c r="N191" s="179">
        <v>383254</v>
      </c>
      <c r="O191" s="179">
        <v>488643</v>
      </c>
      <c r="P191" s="179">
        <v>720536</v>
      </c>
      <c r="Q191" s="179">
        <v>190490</v>
      </c>
      <c r="R191" s="179">
        <v>240099</v>
      </c>
      <c r="S191" s="179">
        <v>300201</v>
      </c>
      <c r="T191" s="179">
        <v>382808</v>
      </c>
      <c r="U191" s="179">
        <v>564484</v>
      </c>
      <c r="V191" s="179">
        <v>193161</v>
      </c>
      <c r="W191" s="179">
        <v>247648</v>
      </c>
      <c r="X191" s="179">
        <v>315094</v>
      </c>
      <c r="Y191" s="179">
        <v>408686</v>
      </c>
      <c r="Z191" s="179">
        <v>594389</v>
      </c>
    </row>
    <row r="192" spans="1:26" ht="17.100000000000001" customHeight="1">
      <c r="A192" s="178">
        <v>36</v>
      </c>
      <c r="B192" s="179">
        <v>238059</v>
      </c>
      <c r="C192" s="179">
        <v>301302</v>
      </c>
      <c r="D192" s="179">
        <v>377969</v>
      </c>
      <c r="E192" s="179">
        <v>483645</v>
      </c>
      <c r="F192" s="179">
        <v>709687</v>
      </c>
      <c r="G192" s="179">
        <v>191399</v>
      </c>
      <c r="H192" s="179">
        <v>242246</v>
      </c>
      <c r="I192" s="179">
        <v>303886</v>
      </c>
      <c r="J192" s="179">
        <v>388851</v>
      </c>
      <c r="K192" s="179">
        <v>570589</v>
      </c>
      <c r="L192" s="179">
        <v>244647</v>
      </c>
      <c r="M192" s="179">
        <v>309640</v>
      </c>
      <c r="N192" s="179">
        <v>388428</v>
      </c>
      <c r="O192" s="179">
        <v>497030</v>
      </c>
      <c r="P192" s="179">
        <v>729327</v>
      </c>
      <c r="Q192" s="179">
        <v>191556</v>
      </c>
      <c r="R192" s="179">
        <v>242500</v>
      </c>
      <c r="S192" s="179">
        <v>304257</v>
      </c>
      <c r="T192" s="179">
        <v>389382</v>
      </c>
      <c r="U192" s="179">
        <v>571372</v>
      </c>
      <c r="V192" s="179">
        <v>193163</v>
      </c>
      <c r="W192" s="179">
        <v>247653</v>
      </c>
      <c r="X192" s="179">
        <v>315102</v>
      </c>
      <c r="Y192" s="179">
        <v>408698</v>
      </c>
      <c r="Z192" s="179">
        <v>594399</v>
      </c>
    </row>
    <row r="193" spans="1:26" ht="17.100000000000001" customHeight="1">
      <c r="A193" s="178">
        <v>37</v>
      </c>
      <c r="B193" s="179">
        <v>239044</v>
      </c>
      <c r="C193" s="179">
        <v>303732</v>
      </c>
      <c r="D193" s="179">
        <v>382451</v>
      </c>
      <c r="E193" s="179">
        <v>490755</v>
      </c>
      <c r="F193" s="179">
        <v>717490</v>
      </c>
      <c r="G193" s="179">
        <v>192191</v>
      </c>
      <c r="H193" s="179">
        <v>244199</v>
      </c>
      <c r="I193" s="179">
        <v>307490</v>
      </c>
      <c r="J193" s="179">
        <v>394566</v>
      </c>
      <c r="K193" s="179">
        <v>576863</v>
      </c>
      <c r="L193" s="179">
        <v>245659</v>
      </c>
      <c r="M193" s="179">
        <v>312137</v>
      </c>
      <c r="N193" s="179">
        <v>393034</v>
      </c>
      <c r="O193" s="179">
        <v>504336</v>
      </c>
      <c r="P193" s="179">
        <v>737346</v>
      </c>
      <c r="Q193" s="179">
        <v>192350</v>
      </c>
      <c r="R193" s="179">
        <v>244457</v>
      </c>
      <c r="S193" s="179">
        <v>307867</v>
      </c>
      <c r="T193" s="179">
        <v>395109</v>
      </c>
      <c r="U193" s="179">
        <v>577655</v>
      </c>
      <c r="V193" s="179">
        <v>193164</v>
      </c>
      <c r="W193" s="179">
        <v>247656</v>
      </c>
      <c r="X193" s="179">
        <v>315109</v>
      </c>
      <c r="Y193" s="179">
        <v>408709</v>
      </c>
      <c r="Z193" s="179">
        <v>594408</v>
      </c>
    </row>
    <row r="194" spans="1:26" ht="17.100000000000001" customHeight="1">
      <c r="A194" s="178">
        <v>38</v>
      </c>
      <c r="B194" s="179">
        <v>239633</v>
      </c>
      <c r="C194" s="179">
        <v>305601</v>
      </c>
      <c r="D194" s="179">
        <v>385756</v>
      </c>
      <c r="E194" s="179">
        <v>496575</v>
      </c>
      <c r="F194" s="179">
        <v>724467</v>
      </c>
      <c r="G194" s="179">
        <v>192664</v>
      </c>
      <c r="H194" s="179">
        <v>245703</v>
      </c>
      <c r="I194" s="179">
        <v>310147</v>
      </c>
      <c r="J194" s="179">
        <v>399246</v>
      </c>
      <c r="K194" s="179">
        <v>582472</v>
      </c>
      <c r="L194" s="179">
        <v>246264</v>
      </c>
      <c r="M194" s="179">
        <v>314058</v>
      </c>
      <c r="N194" s="179">
        <v>396431</v>
      </c>
      <c r="O194" s="179">
        <v>510317</v>
      </c>
      <c r="P194" s="179">
        <v>744516</v>
      </c>
      <c r="Q194" s="179">
        <v>192824</v>
      </c>
      <c r="R194" s="179">
        <v>245963</v>
      </c>
      <c r="S194" s="179">
        <v>310530</v>
      </c>
      <c r="T194" s="179">
        <v>399797</v>
      </c>
      <c r="U194" s="179">
        <v>583272</v>
      </c>
      <c r="V194" s="179">
        <v>193165</v>
      </c>
      <c r="W194" s="179">
        <v>247659</v>
      </c>
      <c r="X194" s="179">
        <v>315114</v>
      </c>
      <c r="Y194" s="179">
        <v>408718</v>
      </c>
      <c r="Z194" s="179">
        <v>594416</v>
      </c>
    </row>
    <row r="195" spans="1:26" ht="17.100000000000001" customHeight="1">
      <c r="A195" s="178">
        <v>39</v>
      </c>
      <c r="B195" s="179">
        <v>239976</v>
      </c>
      <c r="C195" s="179">
        <v>306832</v>
      </c>
      <c r="D195" s="179">
        <v>388534</v>
      </c>
      <c r="E195" s="179">
        <v>501406</v>
      </c>
      <c r="F195" s="179">
        <v>730211</v>
      </c>
      <c r="G195" s="179">
        <v>192940</v>
      </c>
      <c r="H195" s="179">
        <v>246692</v>
      </c>
      <c r="I195" s="179">
        <v>312381</v>
      </c>
      <c r="J195" s="179">
        <v>403130</v>
      </c>
      <c r="K195" s="179">
        <v>587090</v>
      </c>
      <c r="L195" s="179">
        <v>246617</v>
      </c>
      <c r="M195" s="179">
        <v>315323</v>
      </c>
      <c r="N195" s="179">
        <v>399286</v>
      </c>
      <c r="O195" s="179">
        <v>515281</v>
      </c>
      <c r="P195" s="179">
        <v>750419</v>
      </c>
      <c r="Q195" s="179">
        <v>193101</v>
      </c>
      <c r="R195" s="179">
        <v>246955</v>
      </c>
      <c r="S195" s="179">
        <v>312767</v>
      </c>
      <c r="T195" s="179">
        <v>403688</v>
      </c>
      <c r="U195" s="179">
        <v>587897</v>
      </c>
      <c r="V195" s="179">
        <v>193166</v>
      </c>
      <c r="W195" s="179">
        <v>247661</v>
      </c>
      <c r="X195" s="179">
        <v>315118</v>
      </c>
      <c r="Y195" s="179">
        <v>408725</v>
      </c>
      <c r="Z195" s="179">
        <v>594423</v>
      </c>
    </row>
    <row r="196" spans="1:26" ht="17.100000000000001" customHeight="1">
      <c r="A196" s="178">
        <v>40</v>
      </c>
      <c r="B196" s="179">
        <v>239976</v>
      </c>
      <c r="C196" s="179">
        <v>307629</v>
      </c>
      <c r="D196" s="179">
        <v>390455</v>
      </c>
      <c r="E196" s="179">
        <v>505202</v>
      </c>
      <c r="F196" s="179">
        <v>735214</v>
      </c>
      <c r="G196" s="179">
        <v>192940</v>
      </c>
      <c r="H196" s="179">
        <v>247333</v>
      </c>
      <c r="I196" s="179">
        <v>313925</v>
      </c>
      <c r="J196" s="179">
        <v>406182</v>
      </c>
      <c r="K196" s="179">
        <v>591112</v>
      </c>
      <c r="L196" s="179">
        <v>246617</v>
      </c>
      <c r="M196" s="179">
        <v>316142</v>
      </c>
      <c r="N196" s="179">
        <v>401260</v>
      </c>
      <c r="O196" s="179">
        <v>519183</v>
      </c>
      <c r="P196" s="179">
        <v>755561</v>
      </c>
      <c r="Q196" s="179">
        <v>193101</v>
      </c>
      <c r="R196" s="179">
        <v>247597</v>
      </c>
      <c r="S196" s="179">
        <v>314315</v>
      </c>
      <c r="T196" s="179">
        <v>406745</v>
      </c>
      <c r="U196" s="179">
        <v>591925</v>
      </c>
      <c r="V196" s="179">
        <v>193166</v>
      </c>
      <c r="W196" s="179">
        <v>247662</v>
      </c>
      <c r="X196" s="179">
        <v>315121</v>
      </c>
      <c r="Y196" s="179">
        <v>408730</v>
      </c>
      <c r="Z196" s="179">
        <v>594429</v>
      </c>
    </row>
    <row r="197" spans="1:26" ht="17.100000000000001" customHeight="1">
      <c r="A197" s="178">
        <v>41</v>
      </c>
      <c r="B197" s="179">
        <v>240057</v>
      </c>
      <c r="C197" s="179">
        <v>307710</v>
      </c>
      <c r="D197" s="179">
        <v>391458</v>
      </c>
      <c r="E197" s="179">
        <v>507671</v>
      </c>
      <c r="F197" s="179">
        <v>738328</v>
      </c>
      <c r="G197" s="179">
        <v>193005</v>
      </c>
      <c r="H197" s="179">
        <v>247399</v>
      </c>
      <c r="I197" s="179">
        <v>314731</v>
      </c>
      <c r="J197" s="179">
        <v>408167</v>
      </c>
      <c r="K197" s="179">
        <v>593616</v>
      </c>
      <c r="L197" s="179">
        <v>246700</v>
      </c>
      <c r="M197" s="179">
        <v>316226</v>
      </c>
      <c r="N197" s="179">
        <v>402291</v>
      </c>
      <c r="O197" s="179">
        <v>521720</v>
      </c>
      <c r="P197" s="179">
        <v>758761</v>
      </c>
      <c r="Q197" s="179">
        <v>193166</v>
      </c>
      <c r="R197" s="179">
        <v>247662</v>
      </c>
      <c r="S197" s="179">
        <v>315123</v>
      </c>
      <c r="T197" s="179">
        <v>408731</v>
      </c>
      <c r="U197" s="179">
        <v>594432</v>
      </c>
      <c r="V197" s="179">
        <v>193166</v>
      </c>
      <c r="W197" s="179">
        <v>247662</v>
      </c>
      <c r="X197" s="179">
        <v>315123</v>
      </c>
      <c r="Y197" s="179">
        <v>408731</v>
      </c>
      <c r="Z197" s="179">
        <v>594432</v>
      </c>
    </row>
    <row r="198" spans="1:26" ht="17.100000000000001" customHeight="1">
      <c r="A198" s="178">
        <v>42</v>
      </c>
      <c r="B198" s="179">
        <v>240072</v>
      </c>
      <c r="C198" s="179">
        <v>307875</v>
      </c>
      <c r="D198" s="179">
        <v>392236</v>
      </c>
      <c r="E198" s="179">
        <v>509585</v>
      </c>
      <c r="F198" s="179">
        <v>741056</v>
      </c>
      <c r="G198" s="179">
        <v>193017</v>
      </c>
      <c r="H198" s="179">
        <v>247531</v>
      </c>
      <c r="I198" s="179">
        <v>315357</v>
      </c>
      <c r="J198" s="179">
        <v>409706</v>
      </c>
      <c r="K198" s="179">
        <v>595809</v>
      </c>
      <c r="L198" s="179">
        <v>246715</v>
      </c>
      <c r="M198" s="179">
        <v>316395</v>
      </c>
      <c r="N198" s="179">
        <v>403090</v>
      </c>
      <c r="O198" s="179">
        <v>523687</v>
      </c>
      <c r="P198" s="179">
        <v>761564</v>
      </c>
      <c r="Q198" s="179">
        <v>193178</v>
      </c>
      <c r="R198" s="179">
        <v>247795</v>
      </c>
      <c r="S198" s="179">
        <v>315749</v>
      </c>
      <c r="T198" s="179">
        <v>410272</v>
      </c>
      <c r="U198" s="179">
        <v>596629</v>
      </c>
      <c r="V198" s="179">
        <v>193166</v>
      </c>
      <c r="W198" s="179">
        <v>247663</v>
      </c>
      <c r="X198" s="179">
        <v>315124</v>
      </c>
      <c r="Y198" s="179">
        <v>408732</v>
      </c>
      <c r="Z198" s="179">
        <v>594435</v>
      </c>
    </row>
    <row r="199" spans="1:26" ht="17.100000000000001" customHeight="1">
      <c r="A199" s="178">
        <v>43</v>
      </c>
      <c r="B199" s="179">
        <v>243179</v>
      </c>
      <c r="C199" s="179">
        <v>311860</v>
      </c>
      <c r="D199" s="179">
        <v>397313</v>
      </c>
      <c r="E199" s="179">
        <v>516911</v>
      </c>
      <c r="F199" s="179">
        <v>752789</v>
      </c>
      <c r="G199" s="179">
        <v>194461</v>
      </c>
      <c r="H199" s="179">
        <v>249383</v>
      </c>
      <c r="I199" s="179">
        <v>317717</v>
      </c>
      <c r="J199" s="179">
        <v>413356</v>
      </c>
      <c r="K199" s="179">
        <v>601979</v>
      </c>
      <c r="L199" s="179">
        <v>247169</v>
      </c>
      <c r="M199" s="179">
        <v>316978</v>
      </c>
      <c r="N199" s="179">
        <v>403833</v>
      </c>
      <c r="O199" s="179">
        <v>525395</v>
      </c>
      <c r="P199" s="179">
        <v>765144</v>
      </c>
      <c r="Q199" s="179">
        <v>194613</v>
      </c>
      <c r="R199" s="179">
        <v>249633</v>
      </c>
      <c r="S199" s="179">
        <v>318088</v>
      </c>
      <c r="T199" s="179">
        <v>413890</v>
      </c>
      <c r="U199" s="179">
        <v>602756</v>
      </c>
      <c r="V199" s="179">
        <v>194601</v>
      </c>
      <c r="W199" s="179">
        <v>249499</v>
      </c>
      <c r="X199" s="179">
        <v>317457</v>
      </c>
      <c r="Y199" s="179">
        <v>411756</v>
      </c>
      <c r="Z199" s="179">
        <v>598836</v>
      </c>
    </row>
    <row r="200" spans="1:26" ht="17.100000000000001" customHeight="1">
      <c r="A200" s="178">
        <v>44</v>
      </c>
      <c r="B200" s="179">
        <v>244836</v>
      </c>
      <c r="C200" s="179">
        <v>313986</v>
      </c>
      <c r="D200" s="179">
        <v>400023</v>
      </c>
      <c r="E200" s="179">
        <v>520437</v>
      </c>
      <c r="F200" s="179">
        <v>757967</v>
      </c>
      <c r="G200" s="179">
        <v>196746</v>
      </c>
      <c r="H200" s="179">
        <v>252314</v>
      </c>
      <c r="I200" s="179">
        <v>321452</v>
      </c>
      <c r="J200" s="179">
        <v>418215</v>
      </c>
      <c r="K200" s="179">
        <v>609090</v>
      </c>
      <c r="L200" s="179">
        <v>246174</v>
      </c>
      <c r="M200" s="179">
        <v>315702</v>
      </c>
      <c r="N200" s="179">
        <v>402209</v>
      </c>
      <c r="O200" s="179">
        <v>523281</v>
      </c>
      <c r="P200" s="179">
        <v>762109</v>
      </c>
      <c r="Q200" s="179">
        <v>195933</v>
      </c>
      <c r="R200" s="179">
        <v>250979</v>
      </c>
      <c r="S200" s="179">
        <v>319469</v>
      </c>
      <c r="T200" s="179">
        <v>415355</v>
      </c>
      <c r="U200" s="179">
        <v>604935</v>
      </c>
      <c r="V200" s="179">
        <v>195921</v>
      </c>
      <c r="W200" s="179">
        <v>250845</v>
      </c>
      <c r="X200" s="179">
        <v>318830</v>
      </c>
      <c r="Y200" s="179">
        <v>413196</v>
      </c>
      <c r="Z200" s="179">
        <v>600934</v>
      </c>
    </row>
    <row r="201" spans="1:26" ht="17.100000000000001" customHeight="1">
      <c r="A201" s="178">
        <v>45</v>
      </c>
      <c r="B201" s="179">
        <v>249966</v>
      </c>
      <c r="C201" s="179">
        <v>320565</v>
      </c>
      <c r="D201" s="179">
        <v>408405</v>
      </c>
      <c r="E201" s="179">
        <v>531342</v>
      </c>
      <c r="F201" s="179">
        <v>773850</v>
      </c>
      <c r="G201" s="179">
        <v>201561</v>
      </c>
      <c r="H201" s="179">
        <v>258489</v>
      </c>
      <c r="I201" s="179">
        <v>329319</v>
      </c>
      <c r="J201" s="179">
        <v>428450</v>
      </c>
      <c r="K201" s="179">
        <v>623998</v>
      </c>
      <c r="L201" s="179">
        <v>249978</v>
      </c>
      <c r="M201" s="179">
        <v>320581</v>
      </c>
      <c r="N201" s="179">
        <v>408425</v>
      </c>
      <c r="O201" s="179">
        <v>531368</v>
      </c>
      <c r="P201" s="179">
        <v>773888</v>
      </c>
      <c r="Q201" s="179">
        <v>200321</v>
      </c>
      <c r="R201" s="179">
        <v>256454</v>
      </c>
      <c r="S201" s="179">
        <v>326296</v>
      </c>
      <c r="T201" s="179">
        <v>424091</v>
      </c>
      <c r="U201" s="179">
        <v>617664</v>
      </c>
      <c r="V201" s="179">
        <v>200309</v>
      </c>
      <c r="W201" s="179">
        <v>256316</v>
      </c>
      <c r="X201" s="179">
        <v>325641</v>
      </c>
      <c r="Y201" s="179">
        <v>421879</v>
      </c>
      <c r="Z201" s="179">
        <v>613565</v>
      </c>
    </row>
    <row r="202" spans="1:26" ht="17.100000000000001" customHeight="1">
      <c r="A202" s="178">
        <v>46</v>
      </c>
      <c r="B202" s="179">
        <v>245385</v>
      </c>
      <c r="C202" s="179">
        <v>314692</v>
      </c>
      <c r="D202" s="179">
        <v>400923</v>
      </c>
      <c r="E202" s="179">
        <v>521608</v>
      </c>
      <c r="F202" s="179">
        <v>760049</v>
      </c>
      <c r="G202" s="179">
        <v>201793</v>
      </c>
      <c r="H202" s="179">
        <v>258771</v>
      </c>
      <c r="I202" s="179">
        <v>329602</v>
      </c>
      <c r="J202" s="179">
        <v>428717</v>
      </c>
      <c r="K202" s="179">
        <v>624370</v>
      </c>
      <c r="L202" s="179">
        <v>253237</v>
      </c>
      <c r="M202" s="179">
        <v>324757</v>
      </c>
      <c r="N202" s="179">
        <v>413723</v>
      </c>
      <c r="O202" s="179">
        <v>538231</v>
      </c>
      <c r="P202" s="179">
        <v>784179</v>
      </c>
      <c r="Q202" s="179">
        <v>203941</v>
      </c>
      <c r="R202" s="179">
        <v>260968</v>
      </c>
      <c r="S202" s="179">
        <v>331911</v>
      </c>
      <c r="T202" s="179">
        <v>431257</v>
      </c>
      <c r="U202" s="179">
        <v>628357</v>
      </c>
      <c r="V202" s="179">
        <v>201925</v>
      </c>
      <c r="W202" s="179">
        <v>258286</v>
      </c>
      <c r="X202" s="179">
        <v>328048</v>
      </c>
      <c r="Y202" s="179">
        <v>424900</v>
      </c>
      <c r="Z202" s="179">
        <v>617955</v>
      </c>
    </row>
    <row r="203" spans="1:26" ht="17.100000000000001" customHeight="1">
      <c r="A203" s="178">
        <v>47</v>
      </c>
      <c r="B203" s="179">
        <v>249292</v>
      </c>
      <c r="C203" s="179">
        <v>319703</v>
      </c>
      <c r="D203" s="179">
        <v>407307</v>
      </c>
      <c r="E203" s="179">
        <v>529914</v>
      </c>
      <c r="F203" s="179">
        <v>772170</v>
      </c>
      <c r="G203" s="179">
        <v>201680</v>
      </c>
      <c r="H203" s="179">
        <v>258643</v>
      </c>
      <c r="I203" s="179">
        <v>329440</v>
      </c>
      <c r="J203" s="179">
        <v>428514</v>
      </c>
      <c r="K203" s="179">
        <v>624059</v>
      </c>
      <c r="L203" s="179">
        <v>254792</v>
      </c>
      <c r="M203" s="179">
        <v>326752</v>
      </c>
      <c r="N203" s="179">
        <v>416239</v>
      </c>
      <c r="O203" s="179">
        <v>541471</v>
      </c>
      <c r="P203" s="179">
        <v>788794</v>
      </c>
      <c r="Q203" s="179">
        <v>204170</v>
      </c>
      <c r="R203" s="179">
        <v>261844</v>
      </c>
      <c r="S203" s="179">
        <v>333575</v>
      </c>
      <c r="T203" s="179">
        <v>433960</v>
      </c>
      <c r="U203" s="179">
        <v>632216</v>
      </c>
      <c r="V203" s="179">
        <v>202776</v>
      </c>
      <c r="W203" s="179">
        <v>259943</v>
      </c>
      <c r="X203" s="179">
        <v>330707</v>
      </c>
      <c r="Y203" s="179">
        <v>428905</v>
      </c>
      <c r="Z203" s="179">
        <v>623780</v>
      </c>
    </row>
    <row r="204" spans="1:26" ht="17.100000000000001" customHeight="1">
      <c r="A204" s="178">
        <v>48</v>
      </c>
      <c r="B204" s="179">
        <v>255492</v>
      </c>
      <c r="C204" s="179">
        <v>327655</v>
      </c>
      <c r="D204" s="179">
        <v>417439</v>
      </c>
      <c r="E204" s="179">
        <v>543095</v>
      </c>
      <c r="F204" s="179">
        <v>791378</v>
      </c>
      <c r="G204" s="179">
        <v>202581</v>
      </c>
      <c r="H204" s="179">
        <v>259799</v>
      </c>
      <c r="I204" s="179">
        <v>330990</v>
      </c>
      <c r="J204" s="179">
        <v>430624</v>
      </c>
      <c r="K204" s="179">
        <v>627489</v>
      </c>
      <c r="L204" s="179">
        <v>258024</v>
      </c>
      <c r="M204" s="179">
        <v>330898</v>
      </c>
      <c r="N204" s="179">
        <v>421522</v>
      </c>
      <c r="O204" s="179">
        <v>548346</v>
      </c>
      <c r="P204" s="179">
        <v>798814</v>
      </c>
      <c r="Q204" s="179">
        <v>203610</v>
      </c>
      <c r="R204" s="179">
        <v>261130</v>
      </c>
      <c r="S204" s="179">
        <v>332669</v>
      </c>
      <c r="T204" s="179">
        <v>432784</v>
      </c>
      <c r="U204" s="179">
        <v>630505</v>
      </c>
      <c r="V204" s="179">
        <v>202967</v>
      </c>
      <c r="W204" s="179">
        <v>260189</v>
      </c>
      <c r="X204" s="179">
        <v>331019</v>
      </c>
      <c r="Y204" s="179">
        <v>429311</v>
      </c>
      <c r="Z204" s="179">
        <v>624371</v>
      </c>
    </row>
    <row r="205" spans="1:26" ht="17.100000000000001" customHeight="1">
      <c r="A205" s="178">
        <v>49</v>
      </c>
      <c r="B205" s="179">
        <v>260681</v>
      </c>
      <c r="C205" s="179">
        <v>334311</v>
      </c>
      <c r="D205" s="179">
        <v>425919</v>
      </c>
      <c r="E205" s="179">
        <v>554128</v>
      </c>
      <c r="F205" s="179">
        <v>807455</v>
      </c>
      <c r="G205" s="179">
        <v>202828</v>
      </c>
      <c r="H205" s="179">
        <v>260117</v>
      </c>
      <c r="I205" s="179">
        <v>331395</v>
      </c>
      <c r="J205" s="179">
        <v>431151</v>
      </c>
      <c r="K205" s="179">
        <v>628258</v>
      </c>
      <c r="L205" s="179">
        <v>259492</v>
      </c>
      <c r="M205" s="179">
        <v>332781</v>
      </c>
      <c r="N205" s="179">
        <v>423922</v>
      </c>
      <c r="O205" s="179">
        <v>551470</v>
      </c>
      <c r="P205" s="179">
        <v>803370</v>
      </c>
      <c r="Q205" s="179">
        <v>202200</v>
      </c>
      <c r="R205" s="179">
        <v>259327</v>
      </c>
      <c r="S205" s="179">
        <v>330376</v>
      </c>
      <c r="T205" s="179">
        <v>429805</v>
      </c>
      <c r="U205" s="179">
        <v>626166</v>
      </c>
      <c r="V205" s="179">
        <v>202439</v>
      </c>
      <c r="W205" s="179">
        <v>259511</v>
      </c>
      <c r="X205" s="179">
        <v>330157</v>
      </c>
      <c r="Y205" s="179">
        <v>428192</v>
      </c>
      <c r="Z205" s="179">
        <v>622744</v>
      </c>
    </row>
    <row r="206" spans="1:26" ht="17.100000000000001" customHeight="1">
      <c r="A206" s="178">
        <v>50</v>
      </c>
      <c r="B206" s="179">
        <v>264894</v>
      </c>
      <c r="C206" s="179">
        <v>339714</v>
      </c>
      <c r="D206" s="179">
        <v>432804</v>
      </c>
      <c r="E206" s="179">
        <v>563086</v>
      </c>
      <c r="F206" s="179">
        <v>820509</v>
      </c>
      <c r="G206" s="179">
        <v>202378</v>
      </c>
      <c r="H206" s="179">
        <v>259540</v>
      </c>
      <c r="I206" s="179">
        <v>330661</v>
      </c>
      <c r="J206" s="179">
        <v>430196</v>
      </c>
      <c r="K206" s="179">
        <v>626866</v>
      </c>
      <c r="L206" s="179">
        <v>259362</v>
      </c>
      <c r="M206" s="179">
        <v>332616</v>
      </c>
      <c r="N206" s="179">
        <v>423713</v>
      </c>
      <c r="O206" s="179">
        <v>551199</v>
      </c>
      <c r="P206" s="179">
        <v>802979</v>
      </c>
      <c r="Q206" s="179">
        <v>200027</v>
      </c>
      <c r="R206" s="179">
        <v>256544</v>
      </c>
      <c r="S206" s="179">
        <v>326836</v>
      </c>
      <c r="T206" s="179">
        <v>426647</v>
      </c>
      <c r="U206" s="179">
        <v>621287</v>
      </c>
      <c r="V206" s="179">
        <v>201211</v>
      </c>
      <c r="W206" s="179">
        <v>257936</v>
      </c>
      <c r="X206" s="179">
        <v>328151</v>
      </c>
      <c r="Y206" s="179">
        <v>427495</v>
      </c>
      <c r="Z206" s="179">
        <v>621691</v>
      </c>
    </row>
    <row r="207" spans="1:26" ht="17.100000000000001" customHeight="1">
      <c r="A207" s="178">
        <v>51</v>
      </c>
      <c r="B207" s="179">
        <v>251847</v>
      </c>
      <c r="C207" s="179">
        <v>322982</v>
      </c>
      <c r="D207" s="179">
        <v>411487</v>
      </c>
      <c r="E207" s="179">
        <v>535353</v>
      </c>
      <c r="F207" s="179">
        <v>780097</v>
      </c>
      <c r="G207" s="179">
        <v>191349</v>
      </c>
      <c r="H207" s="179">
        <v>245397</v>
      </c>
      <c r="I207" s="179">
        <v>312642</v>
      </c>
      <c r="J207" s="179">
        <v>406754</v>
      </c>
      <c r="K207" s="179">
        <v>592708</v>
      </c>
      <c r="L207" s="179">
        <v>242190</v>
      </c>
      <c r="M207" s="179">
        <v>310594</v>
      </c>
      <c r="N207" s="179">
        <v>395658</v>
      </c>
      <c r="O207" s="179">
        <v>514700</v>
      </c>
      <c r="P207" s="179">
        <v>749798</v>
      </c>
      <c r="Q207" s="179">
        <v>187792</v>
      </c>
      <c r="R207" s="179">
        <v>240857</v>
      </c>
      <c r="S207" s="179">
        <v>306854</v>
      </c>
      <c r="T207" s="179">
        <v>400533</v>
      </c>
      <c r="U207" s="179">
        <v>583260</v>
      </c>
      <c r="V207" s="179">
        <v>189939</v>
      </c>
      <c r="W207" s="179">
        <v>243485</v>
      </c>
      <c r="X207" s="179">
        <v>309763</v>
      </c>
      <c r="Y207" s="179">
        <v>403512</v>
      </c>
      <c r="Z207" s="179">
        <v>586814</v>
      </c>
    </row>
    <row r="208" spans="1:26" ht="15" customHeight="1"/>
    <row r="209" spans="1:26" ht="17.100000000000001" customHeight="1">
      <c r="A209" s="176" t="s">
        <v>614</v>
      </c>
    </row>
    <row r="210" spans="1:26" ht="15" customHeight="1"/>
    <row r="211" spans="1:26" ht="15" customHeight="1">
      <c r="A211" s="176" t="s">
        <v>424</v>
      </c>
    </row>
    <row r="212" spans="1:26" ht="60" customHeight="1">
      <c r="A212" s="252" t="s">
        <v>426</v>
      </c>
      <c r="B212" s="255" t="s">
        <v>420</v>
      </c>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7"/>
    </row>
    <row r="213" spans="1:26" ht="15" customHeight="1">
      <c r="A213" s="253"/>
      <c r="B213" s="255">
        <v>1</v>
      </c>
      <c r="C213" s="256"/>
      <c r="D213" s="256"/>
      <c r="E213" s="256"/>
      <c r="F213" s="257"/>
      <c r="G213" s="255">
        <v>2</v>
      </c>
      <c r="H213" s="256"/>
      <c r="I213" s="256"/>
      <c r="J213" s="256"/>
      <c r="K213" s="257"/>
      <c r="L213" s="255">
        <v>3</v>
      </c>
      <c r="M213" s="256"/>
      <c r="N213" s="256"/>
      <c r="O213" s="256"/>
      <c r="P213" s="257"/>
      <c r="Q213" s="255">
        <v>4</v>
      </c>
      <c r="R213" s="256"/>
      <c r="S213" s="256"/>
      <c r="T213" s="256"/>
      <c r="U213" s="257"/>
      <c r="V213" s="255">
        <v>5</v>
      </c>
      <c r="W213" s="256"/>
      <c r="X213" s="256"/>
      <c r="Y213" s="256"/>
      <c r="Z213" s="257"/>
    </row>
    <row r="214" spans="1:26" ht="15" customHeight="1">
      <c r="A214" s="253"/>
      <c r="B214" s="255" t="s">
        <v>421</v>
      </c>
      <c r="C214" s="256"/>
      <c r="D214" s="256"/>
      <c r="E214" s="256"/>
      <c r="F214" s="257"/>
      <c r="G214" s="255" t="s">
        <v>421</v>
      </c>
      <c r="H214" s="256"/>
      <c r="I214" s="256"/>
      <c r="J214" s="256"/>
      <c r="K214" s="257"/>
      <c r="L214" s="255" t="s">
        <v>421</v>
      </c>
      <c r="M214" s="256"/>
      <c r="N214" s="256"/>
      <c r="O214" s="256"/>
      <c r="P214" s="257"/>
      <c r="Q214" s="255" t="s">
        <v>421</v>
      </c>
      <c r="R214" s="256"/>
      <c r="S214" s="256"/>
      <c r="T214" s="256"/>
      <c r="U214" s="257"/>
      <c r="V214" s="255" t="s">
        <v>421</v>
      </c>
      <c r="W214" s="256"/>
      <c r="X214" s="256"/>
      <c r="Y214" s="256"/>
      <c r="Z214" s="257"/>
    </row>
    <row r="215" spans="1:26" ht="15" customHeight="1">
      <c r="A215" s="253"/>
      <c r="B215" s="177">
        <v>1</v>
      </c>
      <c r="C215" s="177">
        <v>2</v>
      </c>
      <c r="D215" s="177">
        <v>3</v>
      </c>
      <c r="E215" s="177">
        <v>4</v>
      </c>
      <c r="F215" s="177">
        <v>5</v>
      </c>
      <c r="G215" s="177">
        <v>1</v>
      </c>
      <c r="H215" s="177">
        <v>2</v>
      </c>
      <c r="I215" s="177">
        <v>3</v>
      </c>
      <c r="J215" s="177">
        <v>4</v>
      </c>
      <c r="K215" s="177">
        <v>5</v>
      </c>
      <c r="L215" s="177">
        <v>1</v>
      </c>
      <c r="M215" s="177">
        <v>2</v>
      </c>
      <c r="N215" s="177">
        <v>3</v>
      </c>
      <c r="O215" s="177">
        <v>4</v>
      </c>
      <c r="P215" s="177">
        <v>5</v>
      </c>
      <c r="Q215" s="177">
        <v>1</v>
      </c>
      <c r="R215" s="177">
        <v>2</v>
      </c>
      <c r="S215" s="177">
        <v>3</v>
      </c>
      <c r="T215" s="177">
        <v>4</v>
      </c>
      <c r="U215" s="177">
        <v>5</v>
      </c>
      <c r="V215" s="177">
        <v>1</v>
      </c>
      <c r="W215" s="177">
        <v>2</v>
      </c>
      <c r="X215" s="177">
        <v>3</v>
      </c>
      <c r="Y215" s="177">
        <v>4</v>
      </c>
      <c r="Z215" s="177">
        <v>5</v>
      </c>
    </row>
    <row r="216" spans="1:26" ht="15" customHeight="1">
      <c r="A216" s="253"/>
      <c r="B216" s="177" t="s">
        <v>33</v>
      </c>
      <c r="C216" s="177" t="s">
        <v>33</v>
      </c>
      <c r="D216" s="177" t="s">
        <v>33</v>
      </c>
      <c r="E216" s="177" t="s">
        <v>33</v>
      </c>
      <c r="F216" s="177" t="s">
        <v>33</v>
      </c>
      <c r="G216" s="177" t="s">
        <v>33</v>
      </c>
      <c r="H216" s="177" t="s">
        <v>33</v>
      </c>
      <c r="I216" s="177" t="s">
        <v>33</v>
      </c>
      <c r="J216" s="177" t="s">
        <v>33</v>
      </c>
      <c r="K216" s="177" t="s">
        <v>33</v>
      </c>
      <c r="L216" s="177" t="s">
        <v>33</v>
      </c>
      <c r="M216" s="177" t="s">
        <v>33</v>
      </c>
      <c r="N216" s="177" t="s">
        <v>33</v>
      </c>
      <c r="O216" s="177" t="s">
        <v>33</v>
      </c>
      <c r="P216" s="177" t="s">
        <v>33</v>
      </c>
      <c r="Q216" s="177" t="s">
        <v>33</v>
      </c>
      <c r="R216" s="177" t="s">
        <v>33</v>
      </c>
      <c r="S216" s="177" t="s">
        <v>33</v>
      </c>
      <c r="T216" s="177" t="s">
        <v>33</v>
      </c>
      <c r="U216" s="177" t="s">
        <v>33</v>
      </c>
      <c r="V216" s="177" t="s">
        <v>33</v>
      </c>
      <c r="W216" s="177" t="s">
        <v>33</v>
      </c>
      <c r="X216" s="177" t="s">
        <v>33</v>
      </c>
      <c r="Y216" s="177" t="s">
        <v>33</v>
      </c>
      <c r="Z216" s="177" t="s">
        <v>33</v>
      </c>
    </row>
    <row r="217" spans="1:26" ht="15" customHeight="1">
      <c r="A217" s="254"/>
      <c r="B217" s="177" t="s">
        <v>427</v>
      </c>
      <c r="C217" s="177" t="s">
        <v>427</v>
      </c>
      <c r="D217" s="177" t="s">
        <v>427</v>
      </c>
      <c r="E217" s="177" t="s">
        <v>427</v>
      </c>
      <c r="F217" s="177" t="s">
        <v>427</v>
      </c>
      <c r="G217" s="177" t="s">
        <v>427</v>
      </c>
      <c r="H217" s="177" t="s">
        <v>427</v>
      </c>
      <c r="I217" s="177" t="s">
        <v>427</v>
      </c>
      <c r="J217" s="177" t="s">
        <v>427</v>
      </c>
      <c r="K217" s="177" t="s">
        <v>427</v>
      </c>
      <c r="L217" s="177" t="s">
        <v>427</v>
      </c>
      <c r="M217" s="177" t="s">
        <v>427</v>
      </c>
      <c r="N217" s="177" t="s">
        <v>427</v>
      </c>
      <c r="O217" s="177" t="s">
        <v>427</v>
      </c>
      <c r="P217" s="177" t="s">
        <v>427</v>
      </c>
      <c r="Q217" s="177" t="s">
        <v>427</v>
      </c>
      <c r="R217" s="177" t="s">
        <v>427</v>
      </c>
      <c r="S217" s="177" t="s">
        <v>427</v>
      </c>
      <c r="T217" s="177" t="s">
        <v>427</v>
      </c>
      <c r="U217" s="177" t="s">
        <v>427</v>
      </c>
      <c r="V217" s="177" t="s">
        <v>427</v>
      </c>
      <c r="W217" s="177" t="s">
        <v>427</v>
      </c>
      <c r="X217" s="177" t="s">
        <v>427</v>
      </c>
      <c r="Y217" s="177" t="s">
        <v>427</v>
      </c>
      <c r="Z217" s="177" t="s">
        <v>427</v>
      </c>
    </row>
    <row r="218" spans="1:26" ht="17.100000000000001" customHeight="1">
      <c r="A218" s="178" t="s">
        <v>423</v>
      </c>
      <c r="B218" s="250">
        <v>78475</v>
      </c>
      <c r="C218" s="250">
        <v>110628</v>
      </c>
      <c r="D218" s="250">
        <v>149163</v>
      </c>
      <c r="E218" s="250">
        <v>202369</v>
      </c>
      <c r="F218" s="250">
        <v>274047</v>
      </c>
      <c r="G218" s="250">
        <v>64883</v>
      </c>
      <c r="H218" s="250">
        <v>91467</v>
      </c>
      <c r="I218" s="250">
        <v>123329</v>
      </c>
      <c r="J218" s="250">
        <v>167320</v>
      </c>
      <c r="K218" s="250">
        <v>226584</v>
      </c>
      <c r="L218" s="250">
        <v>82934</v>
      </c>
      <c r="M218" s="250">
        <v>116915</v>
      </c>
      <c r="N218" s="250">
        <v>157640</v>
      </c>
      <c r="O218" s="250">
        <v>213869</v>
      </c>
      <c r="P218" s="250">
        <v>289620</v>
      </c>
      <c r="Q218" s="250">
        <v>64883</v>
      </c>
      <c r="R218" s="250">
        <v>91467</v>
      </c>
      <c r="S218" s="250">
        <v>123329</v>
      </c>
      <c r="T218" s="250">
        <v>167320</v>
      </c>
      <c r="U218" s="250">
        <v>226808</v>
      </c>
      <c r="V218" s="250">
        <v>193005</v>
      </c>
      <c r="W218" s="250">
        <v>247399</v>
      </c>
      <c r="X218" s="250">
        <v>314731</v>
      </c>
      <c r="Y218" s="250">
        <v>408167</v>
      </c>
      <c r="Z218" s="250">
        <v>593840</v>
      </c>
    </row>
    <row r="219" spans="1:26" ht="17.100000000000001" customHeight="1">
      <c r="A219" s="178">
        <v>11</v>
      </c>
      <c r="B219" s="251"/>
      <c r="C219" s="251"/>
      <c r="D219" s="251"/>
      <c r="E219" s="251"/>
      <c r="F219" s="251"/>
      <c r="G219" s="251"/>
      <c r="H219" s="251"/>
      <c r="I219" s="251"/>
      <c r="J219" s="251"/>
      <c r="K219" s="251"/>
      <c r="L219" s="251"/>
      <c r="M219" s="251"/>
      <c r="N219" s="251"/>
      <c r="O219" s="251"/>
      <c r="P219" s="251"/>
      <c r="Q219" s="251"/>
      <c r="R219" s="251"/>
      <c r="S219" s="251"/>
      <c r="T219" s="251"/>
      <c r="U219" s="251"/>
      <c r="V219" s="251"/>
      <c r="W219" s="251"/>
      <c r="X219" s="251"/>
      <c r="Y219" s="251"/>
      <c r="Z219" s="251"/>
    </row>
    <row r="220" spans="1:26" ht="17.100000000000001" customHeight="1">
      <c r="A220" s="178">
        <v>12</v>
      </c>
      <c r="B220" s="179">
        <v>87050</v>
      </c>
      <c r="C220" s="179">
        <v>124200</v>
      </c>
      <c r="D220" s="179">
        <v>168099</v>
      </c>
      <c r="E220" s="179">
        <v>211970</v>
      </c>
      <c r="F220" s="179">
        <v>293569</v>
      </c>
      <c r="G220" s="179">
        <v>71973</v>
      </c>
      <c r="H220" s="179">
        <v>102689</v>
      </c>
      <c r="I220" s="179">
        <v>138985</v>
      </c>
      <c r="J220" s="179">
        <v>175258</v>
      </c>
      <c r="K220" s="179">
        <v>242725</v>
      </c>
      <c r="L220" s="179">
        <v>91997</v>
      </c>
      <c r="M220" s="179">
        <v>131258</v>
      </c>
      <c r="N220" s="179">
        <v>177651</v>
      </c>
      <c r="O220" s="179">
        <v>224016</v>
      </c>
      <c r="P220" s="179">
        <v>310253</v>
      </c>
      <c r="Q220" s="179">
        <v>71973</v>
      </c>
      <c r="R220" s="179">
        <v>102689</v>
      </c>
      <c r="S220" s="179">
        <v>138985</v>
      </c>
      <c r="T220" s="179">
        <v>175386</v>
      </c>
      <c r="U220" s="179">
        <v>242980</v>
      </c>
      <c r="V220" s="179">
        <v>193005</v>
      </c>
      <c r="W220" s="179">
        <v>247399</v>
      </c>
      <c r="X220" s="179">
        <v>314731</v>
      </c>
      <c r="Y220" s="179">
        <v>408295</v>
      </c>
      <c r="Z220" s="179">
        <v>593871</v>
      </c>
    </row>
    <row r="221" spans="1:26" ht="17.100000000000001" customHeight="1">
      <c r="A221" s="178">
        <v>13</v>
      </c>
      <c r="B221" s="179">
        <v>95319</v>
      </c>
      <c r="C221" s="179">
        <v>137782</v>
      </c>
      <c r="D221" s="179">
        <v>187193</v>
      </c>
      <c r="E221" s="179">
        <v>221546</v>
      </c>
      <c r="F221" s="179">
        <v>315276</v>
      </c>
      <c r="G221" s="179">
        <v>78809</v>
      </c>
      <c r="H221" s="179">
        <v>113918</v>
      </c>
      <c r="I221" s="179">
        <v>154772</v>
      </c>
      <c r="J221" s="179">
        <v>183176</v>
      </c>
      <c r="K221" s="179">
        <v>260673</v>
      </c>
      <c r="L221" s="179">
        <v>100735</v>
      </c>
      <c r="M221" s="179">
        <v>145611</v>
      </c>
      <c r="N221" s="179">
        <v>197831</v>
      </c>
      <c r="O221" s="179">
        <v>234136</v>
      </c>
      <c r="P221" s="179">
        <v>333193</v>
      </c>
      <c r="Q221" s="179">
        <v>78809</v>
      </c>
      <c r="R221" s="179">
        <v>113918</v>
      </c>
      <c r="S221" s="179">
        <v>154876</v>
      </c>
      <c r="T221" s="179">
        <v>183318</v>
      </c>
      <c r="U221" s="179">
        <v>260962</v>
      </c>
      <c r="V221" s="179">
        <v>193005</v>
      </c>
      <c r="W221" s="179">
        <v>247399</v>
      </c>
      <c r="X221" s="179">
        <v>314835</v>
      </c>
      <c r="Y221" s="179">
        <v>408310</v>
      </c>
      <c r="Z221" s="179">
        <v>593905</v>
      </c>
    </row>
    <row r="222" spans="1:26" ht="17.100000000000001" customHeight="1">
      <c r="A222" s="178">
        <v>14</v>
      </c>
      <c r="B222" s="179">
        <v>103642</v>
      </c>
      <c r="C222" s="179">
        <v>151257</v>
      </c>
      <c r="D222" s="179">
        <v>203867</v>
      </c>
      <c r="E222" s="179">
        <v>231399</v>
      </c>
      <c r="F222" s="179">
        <v>337168</v>
      </c>
      <c r="G222" s="179">
        <v>85691</v>
      </c>
      <c r="H222" s="179">
        <v>125060</v>
      </c>
      <c r="I222" s="179">
        <v>168559</v>
      </c>
      <c r="J222" s="179">
        <v>191322</v>
      </c>
      <c r="K222" s="179">
        <v>278774</v>
      </c>
      <c r="L222" s="179">
        <v>109531</v>
      </c>
      <c r="M222" s="179">
        <v>159852</v>
      </c>
      <c r="N222" s="179">
        <v>215452</v>
      </c>
      <c r="O222" s="179">
        <v>244549</v>
      </c>
      <c r="P222" s="179">
        <v>356329</v>
      </c>
      <c r="Q222" s="179">
        <v>85691</v>
      </c>
      <c r="R222" s="179">
        <v>125143</v>
      </c>
      <c r="S222" s="179">
        <v>168673</v>
      </c>
      <c r="T222" s="179">
        <v>191480</v>
      </c>
      <c r="U222" s="179">
        <v>279097</v>
      </c>
      <c r="V222" s="179">
        <v>193005</v>
      </c>
      <c r="W222" s="179">
        <v>247483</v>
      </c>
      <c r="X222" s="179">
        <v>314846</v>
      </c>
      <c r="Y222" s="179">
        <v>408325</v>
      </c>
      <c r="Z222" s="179">
        <v>593939</v>
      </c>
    </row>
    <row r="223" spans="1:26" ht="17.100000000000001" customHeight="1">
      <c r="A223" s="178">
        <v>15</v>
      </c>
      <c r="B223" s="179">
        <v>112063</v>
      </c>
      <c r="C223" s="179">
        <v>164984</v>
      </c>
      <c r="D223" s="179">
        <v>210838</v>
      </c>
      <c r="E223" s="179">
        <v>241435</v>
      </c>
      <c r="F223" s="179">
        <v>359306</v>
      </c>
      <c r="G223" s="179">
        <v>92654</v>
      </c>
      <c r="H223" s="179">
        <v>136409</v>
      </c>
      <c r="I223" s="179">
        <v>174322</v>
      </c>
      <c r="J223" s="179">
        <v>199620</v>
      </c>
      <c r="K223" s="179">
        <v>297078</v>
      </c>
      <c r="L223" s="179">
        <v>118431</v>
      </c>
      <c r="M223" s="179">
        <v>174359</v>
      </c>
      <c r="N223" s="179">
        <v>222819</v>
      </c>
      <c r="O223" s="179">
        <v>255155</v>
      </c>
      <c r="P223" s="179">
        <v>379726</v>
      </c>
      <c r="Q223" s="179">
        <v>92654</v>
      </c>
      <c r="R223" s="179">
        <v>136501</v>
      </c>
      <c r="S223" s="179">
        <v>174448</v>
      </c>
      <c r="T223" s="179">
        <v>199793</v>
      </c>
      <c r="U223" s="179">
        <v>297436</v>
      </c>
      <c r="V223" s="179">
        <v>193005</v>
      </c>
      <c r="W223" s="179">
        <v>247490</v>
      </c>
      <c r="X223" s="179">
        <v>314857</v>
      </c>
      <c r="Y223" s="179">
        <v>408341</v>
      </c>
      <c r="Z223" s="179">
        <v>593973</v>
      </c>
    </row>
    <row r="224" spans="1:26" ht="17.100000000000001" customHeight="1">
      <c r="A224" s="178">
        <v>16</v>
      </c>
      <c r="B224" s="179">
        <v>120379</v>
      </c>
      <c r="C224" s="179">
        <v>179131</v>
      </c>
      <c r="D224" s="179">
        <v>217919</v>
      </c>
      <c r="E224" s="179">
        <v>251582</v>
      </c>
      <c r="F224" s="179">
        <v>382026</v>
      </c>
      <c r="G224" s="179">
        <v>99530</v>
      </c>
      <c r="H224" s="179">
        <v>148106</v>
      </c>
      <c r="I224" s="179">
        <v>180177</v>
      </c>
      <c r="J224" s="179">
        <v>208010</v>
      </c>
      <c r="K224" s="179">
        <v>315863</v>
      </c>
      <c r="L224" s="179">
        <v>127220</v>
      </c>
      <c r="M224" s="179">
        <v>189310</v>
      </c>
      <c r="N224" s="179">
        <v>230303</v>
      </c>
      <c r="O224" s="179">
        <v>265880</v>
      </c>
      <c r="P224" s="179">
        <v>403737</v>
      </c>
      <c r="Q224" s="179">
        <v>99530</v>
      </c>
      <c r="R224" s="179">
        <v>148206</v>
      </c>
      <c r="S224" s="179">
        <v>180314</v>
      </c>
      <c r="T224" s="179">
        <v>208200</v>
      </c>
      <c r="U224" s="179">
        <v>316256</v>
      </c>
      <c r="V224" s="179">
        <v>193005</v>
      </c>
      <c r="W224" s="179">
        <v>247498</v>
      </c>
      <c r="X224" s="179">
        <v>314868</v>
      </c>
      <c r="Y224" s="179">
        <v>408356</v>
      </c>
      <c r="Z224" s="179">
        <v>594009</v>
      </c>
    </row>
    <row r="225" spans="1:26" ht="17.100000000000001" customHeight="1">
      <c r="A225" s="178">
        <v>17</v>
      </c>
      <c r="B225" s="179">
        <v>128851</v>
      </c>
      <c r="C225" s="179">
        <v>193212</v>
      </c>
      <c r="D225" s="179">
        <v>225100</v>
      </c>
      <c r="E225" s="179">
        <v>261906</v>
      </c>
      <c r="F225" s="179">
        <v>404768</v>
      </c>
      <c r="G225" s="179">
        <v>106534</v>
      </c>
      <c r="H225" s="179">
        <v>159749</v>
      </c>
      <c r="I225" s="179">
        <v>186115</v>
      </c>
      <c r="J225" s="179">
        <v>216546</v>
      </c>
      <c r="K225" s="179">
        <v>334667</v>
      </c>
      <c r="L225" s="179">
        <v>136173</v>
      </c>
      <c r="M225" s="179">
        <v>204192</v>
      </c>
      <c r="N225" s="179">
        <v>237892</v>
      </c>
      <c r="O225" s="179">
        <v>276790</v>
      </c>
      <c r="P225" s="179">
        <v>427772</v>
      </c>
      <c r="Q225" s="179">
        <v>106534</v>
      </c>
      <c r="R225" s="179">
        <v>159856</v>
      </c>
      <c r="S225" s="179">
        <v>186262</v>
      </c>
      <c r="T225" s="179">
        <v>216751</v>
      </c>
      <c r="U225" s="179">
        <v>335096</v>
      </c>
      <c r="V225" s="179">
        <v>193005</v>
      </c>
      <c r="W225" s="179">
        <v>247506</v>
      </c>
      <c r="X225" s="179">
        <v>314879</v>
      </c>
      <c r="Y225" s="179">
        <v>408373</v>
      </c>
      <c r="Z225" s="179">
        <v>594045</v>
      </c>
    </row>
    <row r="226" spans="1:26" ht="17.100000000000001" customHeight="1">
      <c r="A226" s="178">
        <v>18</v>
      </c>
      <c r="B226" s="179">
        <v>137331</v>
      </c>
      <c r="C226" s="179">
        <v>204048</v>
      </c>
      <c r="D226" s="179">
        <v>232475</v>
      </c>
      <c r="E226" s="179">
        <v>272396</v>
      </c>
      <c r="F226" s="179">
        <v>427517</v>
      </c>
      <c r="G226" s="179">
        <v>113546</v>
      </c>
      <c r="H226" s="179">
        <v>168708</v>
      </c>
      <c r="I226" s="179">
        <v>192211</v>
      </c>
      <c r="J226" s="179">
        <v>225219</v>
      </c>
      <c r="K226" s="179">
        <v>353476</v>
      </c>
      <c r="L226" s="179">
        <v>145135</v>
      </c>
      <c r="M226" s="179">
        <v>215644</v>
      </c>
      <c r="N226" s="179">
        <v>245686</v>
      </c>
      <c r="O226" s="179">
        <v>287876</v>
      </c>
      <c r="P226" s="179">
        <v>451813</v>
      </c>
      <c r="Q226" s="179">
        <v>113546</v>
      </c>
      <c r="R226" s="179">
        <v>168823</v>
      </c>
      <c r="S226" s="179">
        <v>192371</v>
      </c>
      <c r="T226" s="179">
        <v>225441</v>
      </c>
      <c r="U226" s="179">
        <v>353941</v>
      </c>
      <c r="V226" s="179">
        <v>193005</v>
      </c>
      <c r="W226" s="179">
        <v>247514</v>
      </c>
      <c r="X226" s="179">
        <v>314891</v>
      </c>
      <c r="Y226" s="179">
        <v>408389</v>
      </c>
      <c r="Z226" s="179">
        <v>594081</v>
      </c>
    </row>
    <row r="227" spans="1:26" ht="17.100000000000001" customHeight="1">
      <c r="A227" s="178">
        <v>19</v>
      </c>
      <c r="B227" s="179">
        <v>145795</v>
      </c>
      <c r="C227" s="179">
        <v>209058</v>
      </c>
      <c r="D227" s="179">
        <v>240007</v>
      </c>
      <c r="E227" s="179">
        <v>282963</v>
      </c>
      <c r="F227" s="179">
        <v>450300</v>
      </c>
      <c r="G227" s="179">
        <v>120544</v>
      </c>
      <c r="H227" s="179">
        <v>172850</v>
      </c>
      <c r="I227" s="179">
        <v>198440</v>
      </c>
      <c r="J227" s="179">
        <v>233956</v>
      </c>
      <c r="K227" s="179">
        <v>372312</v>
      </c>
      <c r="L227" s="179">
        <v>154080</v>
      </c>
      <c r="M227" s="179">
        <v>220938</v>
      </c>
      <c r="N227" s="179">
        <v>253647</v>
      </c>
      <c r="O227" s="179">
        <v>299044</v>
      </c>
      <c r="P227" s="179">
        <v>475890</v>
      </c>
      <c r="Q227" s="179">
        <v>120544</v>
      </c>
      <c r="R227" s="179">
        <v>172973</v>
      </c>
      <c r="S227" s="179">
        <v>198611</v>
      </c>
      <c r="T227" s="179">
        <v>234195</v>
      </c>
      <c r="U227" s="179">
        <v>372815</v>
      </c>
      <c r="V227" s="179">
        <v>193005</v>
      </c>
      <c r="W227" s="179">
        <v>247522</v>
      </c>
      <c r="X227" s="179">
        <v>314903</v>
      </c>
      <c r="Y227" s="179">
        <v>408406</v>
      </c>
      <c r="Z227" s="179">
        <v>594118</v>
      </c>
    </row>
    <row r="228" spans="1:26" ht="17.100000000000001" customHeight="1">
      <c r="A228" s="178">
        <v>20</v>
      </c>
      <c r="B228" s="179">
        <v>154418</v>
      </c>
      <c r="C228" s="179">
        <v>214203</v>
      </c>
      <c r="D228" s="179">
        <v>247514</v>
      </c>
      <c r="E228" s="179">
        <v>293771</v>
      </c>
      <c r="F228" s="179">
        <v>473073</v>
      </c>
      <c r="G228" s="179">
        <v>127673</v>
      </c>
      <c r="H228" s="179">
        <v>177104</v>
      </c>
      <c r="I228" s="179">
        <v>204646</v>
      </c>
      <c r="J228" s="179">
        <v>242892</v>
      </c>
      <c r="K228" s="179">
        <v>391142</v>
      </c>
      <c r="L228" s="179">
        <v>163193</v>
      </c>
      <c r="M228" s="179">
        <v>226376</v>
      </c>
      <c r="N228" s="179">
        <v>261580</v>
      </c>
      <c r="O228" s="179">
        <v>310466</v>
      </c>
      <c r="P228" s="179">
        <v>499958</v>
      </c>
      <c r="Q228" s="179">
        <v>127673</v>
      </c>
      <c r="R228" s="179">
        <v>177235</v>
      </c>
      <c r="S228" s="179">
        <v>204829</v>
      </c>
      <c r="T228" s="179">
        <v>243147</v>
      </c>
      <c r="U228" s="179">
        <v>391683</v>
      </c>
      <c r="V228" s="179">
        <v>193005</v>
      </c>
      <c r="W228" s="179">
        <v>247530</v>
      </c>
      <c r="X228" s="179">
        <v>314914</v>
      </c>
      <c r="Y228" s="179">
        <v>408422</v>
      </c>
      <c r="Z228" s="179">
        <v>594157</v>
      </c>
    </row>
    <row r="229" spans="1:26" ht="17.100000000000001" customHeight="1">
      <c r="A229" s="178">
        <v>21</v>
      </c>
      <c r="B229" s="179">
        <v>163198</v>
      </c>
      <c r="C229" s="179">
        <v>219318</v>
      </c>
      <c r="D229" s="179">
        <v>255131</v>
      </c>
      <c r="E229" s="179">
        <v>304812</v>
      </c>
      <c r="F229" s="179">
        <v>495843</v>
      </c>
      <c r="G229" s="179">
        <v>134933</v>
      </c>
      <c r="H229" s="179">
        <v>181334</v>
      </c>
      <c r="I229" s="179">
        <v>210944</v>
      </c>
      <c r="J229" s="179">
        <v>252021</v>
      </c>
      <c r="K229" s="179">
        <v>409968</v>
      </c>
      <c r="L229" s="179">
        <v>172472</v>
      </c>
      <c r="M229" s="179">
        <v>231781</v>
      </c>
      <c r="N229" s="179">
        <v>269630</v>
      </c>
      <c r="O229" s="179">
        <v>322134</v>
      </c>
      <c r="P229" s="179">
        <v>524022</v>
      </c>
      <c r="Q229" s="179">
        <v>134933</v>
      </c>
      <c r="R229" s="179">
        <v>181472</v>
      </c>
      <c r="S229" s="179">
        <v>211139</v>
      </c>
      <c r="T229" s="179">
        <v>252293</v>
      </c>
      <c r="U229" s="179">
        <v>410537</v>
      </c>
      <c r="V229" s="179">
        <v>193005</v>
      </c>
      <c r="W229" s="179">
        <v>247538</v>
      </c>
      <c r="X229" s="179">
        <v>314926</v>
      </c>
      <c r="Y229" s="179">
        <v>408440</v>
      </c>
      <c r="Z229" s="179">
        <v>594185</v>
      </c>
    </row>
    <row r="230" spans="1:26" ht="17.100000000000001" customHeight="1">
      <c r="A230" s="178">
        <v>22</v>
      </c>
      <c r="B230" s="179">
        <v>171570</v>
      </c>
      <c r="C230" s="179">
        <v>224468</v>
      </c>
      <c r="D230" s="179">
        <v>262739</v>
      </c>
      <c r="E230" s="179">
        <v>315825</v>
      </c>
      <c r="F230" s="179">
        <v>518637</v>
      </c>
      <c r="G230" s="179">
        <v>141855</v>
      </c>
      <c r="H230" s="179">
        <v>185592</v>
      </c>
      <c r="I230" s="179">
        <v>217235</v>
      </c>
      <c r="J230" s="179">
        <v>261127</v>
      </c>
      <c r="K230" s="179">
        <v>428815</v>
      </c>
      <c r="L230" s="179">
        <v>181320</v>
      </c>
      <c r="M230" s="179">
        <v>237224</v>
      </c>
      <c r="N230" s="179">
        <v>277670</v>
      </c>
      <c r="O230" s="179">
        <v>333773</v>
      </c>
      <c r="P230" s="179">
        <v>548112</v>
      </c>
      <c r="Q230" s="179">
        <v>141950</v>
      </c>
      <c r="R230" s="179">
        <v>185739</v>
      </c>
      <c r="S230" s="179">
        <v>217441</v>
      </c>
      <c r="T230" s="179">
        <v>261417</v>
      </c>
      <c r="U230" s="179">
        <v>429397</v>
      </c>
      <c r="V230" s="179">
        <v>193100</v>
      </c>
      <c r="W230" s="179">
        <v>247546</v>
      </c>
      <c r="X230" s="179">
        <v>314938</v>
      </c>
      <c r="Y230" s="179">
        <v>408457</v>
      </c>
      <c r="Z230" s="179">
        <v>594199</v>
      </c>
    </row>
    <row r="231" spans="1:26" ht="17.100000000000001" customHeight="1">
      <c r="A231" s="178">
        <v>23</v>
      </c>
      <c r="B231" s="179">
        <v>179993</v>
      </c>
      <c r="C231" s="179">
        <v>229690</v>
      </c>
      <c r="D231" s="179">
        <v>270469</v>
      </c>
      <c r="E231" s="179">
        <v>326749</v>
      </c>
      <c r="F231" s="179">
        <v>541414</v>
      </c>
      <c r="G231" s="179">
        <v>148819</v>
      </c>
      <c r="H231" s="179">
        <v>189909</v>
      </c>
      <c r="I231" s="179">
        <v>223626</v>
      </c>
      <c r="J231" s="179">
        <v>270159</v>
      </c>
      <c r="K231" s="179">
        <v>447647</v>
      </c>
      <c r="L231" s="179">
        <v>190221</v>
      </c>
      <c r="M231" s="179">
        <v>242743</v>
      </c>
      <c r="N231" s="179">
        <v>285840</v>
      </c>
      <c r="O231" s="179">
        <v>345318</v>
      </c>
      <c r="P231" s="179">
        <v>572183</v>
      </c>
      <c r="Q231" s="179">
        <v>148919</v>
      </c>
      <c r="R231" s="179">
        <v>190064</v>
      </c>
      <c r="S231" s="179">
        <v>223845</v>
      </c>
      <c r="T231" s="179">
        <v>270466</v>
      </c>
      <c r="U231" s="179">
        <v>448244</v>
      </c>
      <c r="V231" s="179">
        <v>193105</v>
      </c>
      <c r="W231" s="179">
        <v>247554</v>
      </c>
      <c r="X231" s="179">
        <v>314950</v>
      </c>
      <c r="Y231" s="179">
        <v>408474</v>
      </c>
      <c r="Z231" s="179">
        <v>594213</v>
      </c>
    </row>
    <row r="232" spans="1:26" ht="17.100000000000001" customHeight="1">
      <c r="A232" s="178">
        <v>24</v>
      </c>
      <c r="B232" s="179">
        <v>188421</v>
      </c>
      <c r="C232" s="179">
        <v>234797</v>
      </c>
      <c r="D232" s="179">
        <v>278150</v>
      </c>
      <c r="E232" s="179">
        <v>337795</v>
      </c>
      <c r="F232" s="179">
        <v>564186</v>
      </c>
      <c r="G232" s="179">
        <v>155788</v>
      </c>
      <c r="H232" s="179">
        <v>194132</v>
      </c>
      <c r="I232" s="179">
        <v>229977</v>
      </c>
      <c r="J232" s="179">
        <v>279292</v>
      </c>
      <c r="K232" s="179">
        <v>466475</v>
      </c>
      <c r="L232" s="179">
        <v>199128</v>
      </c>
      <c r="M232" s="179">
        <v>248140</v>
      </c>
      <c r="N232" s="179">
        <v>293958</v>
      </c>
      <c r="O232" s="179">
        <v>356992</v>
      </c>
      <c r="P232" s="179">
        <v>596250</v>
      </c>
      <c r="Q232" s="179">
        <v>155892</v>
      </c>
      <c r="R232" s="179">
        <v>194295</v>
      </c>
      <c r="S232" s="179">
        <v>230208</v>
      </c>
      <c r="T232" s="179">
        <v>279616</v>
      </c>
      <c r="U232" s="179">
        <v>467087</v>
      </c>
      <c r="V232" s="179">
        <v>193110</v>
      </c>
      <c r="W232" s="179">
        <v>247562</v>
      </c>
      <c r="X232" s="179">
        <v>314962</v>
      </c>
      <c r="Y232" s="179">
        <v>408491</v>
      </c>
      <c r="Z232" s="179">
        <v>594228</v>
      </c>
    </row>
    <row r="233" spans="1:26" ht="17.100000000000001" customHeight="1">
      <c r="A233" s="178">
        <v>25</v>
      </c>
      <c r="B233" s="179">
        <v>197040</v>
      </c>
      <c r="C233" s="179">
        <v>239949</v>
      </c>
      <c r="D233" s="179">
        <v>285790</v>
      </c>
      <c r="E233" s="179">
        <v>348997</v>
      </c>
      <c r="F233" s="179">
        <v>574865</v>
      </c>
      <c r="G233" s="179">
        <v>162914</v>
      </c>
      <c r="H233" s="179">
        <v>198392</v>
      </c>
      <c r="I233" s="179">
        <v>236293</v>
      </c>
      <c r="J233" s="179">
        <v>288554</v>
      </c>
      <c r="K233" s="179">
        <v>475305</v>
      </c>
      <c r="L233" s="179">
        <v>208238</v>
      </c>
      <c r="M233" s="179">
        <v>253585</v>
      </c>
      <c r="N233" s="179">
        <v>302031</v>
      </c>
      <c r="O233" s="179">
        <v>368831</v>
      </c>
      <c r="P233" s="179">
        <v>607536</v>
      </c>
      <c r="Q233" s="179">
        <v>163023</v>
      </c>
      <c r="R233" s="179">
        <v>198563</v>
      </c>
      <c r="S233" s="179">
        <v>236536</v>
      </c>
      <c r="T233" s="179">
        <v>288896</v>
      </c>
      <c r="U233" s="179">
        <v>475931</v>
      </c>
      <c r="V233" s="179">
        <v>193114</v>
      </c>
      <c r="W233" s="179">
        <v>247570</v>
      </c>
      <c r="X233" s="179">
        <v>314974</v>
      </c>
      <c r="Y233" s="179">
        <v>408509</v>
      </c>
      <c r="Z233" s="179">
        <v>594242</v>
      </c>
    </row>
    <row r="234" spans="1:26" ht="17.100000000000001" customHeight="1">
      <c r="A234" s="178">
        <v>26</v>
      </c>
      <c r="B234" s="179">
        <v>203485</v>
      </c>
      <c r="C234" s="179">
        <v>244953</v>
      </c>
      <c r="D234" s="179">
        <v>293523</v>
      </c>
      <c r="E234" s="179">
        <v>360304</v>
      </c>
      <c r="F234" s="179">
        <v>585561</v>
      </c>
      <c r="G234" s="179">
        <v>168242</v>
      </c>
      <c r="H234" s="179">
        <v>202528</v>
      </c>
      <c r="I234" s="179">
        <v>242687</v>
      </c>
      <c r="J234" s="179">
        <v>297902</v>
      </c>
      <c r="K234" s="179">
        <v>484148</v>
      </c>
      <c r="L234" s="179">
        <v>215048</v>
      </c>
      <c r="M234" s="179">
        <v>258873</v>
      </c>
      <c r="N234" s="179">
        <v>310203</v>
      </c>
      <c r="O234" s="179">
        <v>380780</v>
      </c>
      <c r="P234" s="179">
        <v>618839</v>
      </c>
      <c r="Q234" s="179">
        <v>168356</v>
      </c>
      <c r="R234" s="179">
        <v>202707</v>
      </c>
      <c r="S234" s="179">
        <v>242942</v>
      </c>
      <c r="T234" s="179">
        <v>298262</v>
      </c>
      <c r="U234" s="179">
        <v>484789</v>
      </c>
      <c r="V234" s="179">
        <v>193119</v>
      </c>
      <c r="W234" s="179">
        <v>247578</v>
      </c>
      <c r="X234" s="179">
        <v>314986</v>
      </c>
      <c r="Y234" s="179">
        <v>408526</v>
      </c>
      <c r="Z234" s="179">
        <v>594256</v>
      </c>
    </row>
    <row r="235" spans="1:26" ht="17.100000000000001" customHeight="1">
      <c r="A235" s="178">
        <v>27</v>
      </c>
      <c r="B235" s="179">
        <v>206540</v>
      </c>
      <c r="C235" s="179">
        <v>250059</v>
      </c>
      <c r="D235" s="179">
        <v>301257</v>
      </c>
      <c r="E235" s="179">
        <v>371557</v>
      </c>
      <c r="F235" s="179">
        <v>596242</v>
      </c>
      <c r="G235" s="179">
        <v>170769</v>
      </c>
      <c r="H235" s="179">
        <v>206751</v>
      </c>
      <c r="I235" s="179">
        <v>249082</v>
      </c>
      <c r="J235" s="179">
        <v>307207</v>
      </c>
      <c r="K235" s="179">
        <v>492979</v>
      </c>
      <c r="L235" s="179">
        <v>218278</v>
      </c>
      <c r="M235" s="179">
        <v>264269</v>
      </c>
      <c r="N235" s="179">
        <v>318378</v>
      </c>
      <c r="O235" s="179">
        <v>392672</v>
      </c>
      <c r="P235" s="179">
        <v>630127</v>
      </c>
      <c r="Q235" s="179">
        <v>170888</v>
      </c>
      <c r="R235" s="179">
        <v>206938</v>
      </c>
      <c r="S235" s="179">
        <v>249349</v>
      </c>
      <c r="T235" s="179">
        <v>307583</v>
      </c>
      <c r="U235" s="179">
        <v>493635</v>
      </c>
      <c r="V235" s="179">
        <v>193124</v>
      </c>
      <c r="W235" s="179">
        <v>247586</v>
      </c>
      <c r="X235" s="179">
        <v>314998</v>
      </c>
      <c r="Y235" s="179">
        <v>408544</v>
      </c>
      <c r="Z235" s="179">
        <v>594272</v>
      </c>
    </row>
    <row r="236" spans="1:26" ht="17.100000000000001" customHeight="1">
      <c r="A236" s="178">
        <v>28</v>
      </c>
      <c r="B236" s="179">
        <v>209479</v>
      </c>
      <c r="C236" s="179">
        <v>255158</v>
      </c>
      <c r="D236" s="179">
        <v>309006</v>
      </c>
      <c r="E236" s="179">
        <v>382933</v>
      </c>
      <c r="F236" s="179">
        <v>606927</v>
      </c>
      <c r="G236" s="179">
        <v>173198</v>
      </c>
      <c r="H236" s="179">
        <v>210967</v>
      </c>
      <c r="I236" s="179">
        <v>255488</v>
      </c>
      <c r="J236" s="179">
        <v>316613</v>
      </c>
      <c r="K236" s="179">
        <v>501814</v>
      </c>
      <c r="L236" s="179">
        <v>221383</v>
      </c>
      <c r="M236" s="179">
        <v>269659</v>
      </c>
      <c r="N236" s="179">
        <v>326566</v>
      </c>
      <c r="O236" s="179">
        <v>404695</v>
      </c>
      <c r="P236" s="179">
        <v>641419</v>
      </c>
      <c r="Q236" s="179">
        <v>173322</v>
      </c>
      <c r="R236" s="179">
        <v>211162</v>
      </c>
      <c r="S236" s="179">
        <v>255768</v>
      </c>
      <c r="T236" s="179">
        <v>317008</v>
      </c>
      <c r="U236" s="179">
        <v>502485</v>
      </c>
      <c r="V236" s="179">
        <v>193128</v>
      </c>
      <c r="W236" s="179">
        <v>247594</v>
      </c>
      <c r="X236" s="179">
        <v>315010</v>
      </c>
      <c r="Y236" s="179">
        <v>408562</v>
      </c>
      <c r="Z236" s="179">
        <v>594287</v>
      </c>
    </row>
    <row r="237" spans="1:26" ht="17.100000000000001" customHeight="1">
      <c r="A237" s="178">
        <v>29</v>
      </c>
      <c r="B237" s="179">
        <v>212452</v>
      </c>
      <c r="C237" s="179">
        <v>260239</v>
      </c>
      <c r="D237" s="179">
        <v>316640</v>
      </c>
      <c r="E237" s="179">
        <v>394222</v>
      </c>
      <c r="F237" s="179">
        <v>617628</v>
      </c>
      <c r="G237" s="179">
        <v>175657</v>
      </c>
      <c r="H237" s="179">
        <v>215168</v>
      </c>
      <c r="I237" s="179">
        <v>261801</v>
      </c>
      <c r="J237" s="179">
        <v>325947</v>
      </c>
      <c r="K237" s="179">
        <v>510662</v>
      </c>
      <c r="L237" s="179">
        <v>224525</v>
      </c>
      <c r="M237" s="179">
        <v>275028</v>
      </c>
      <c r="N237" s="179">
        <v>334634</v>
      </c>
      <c r="O237" s="179">
        <v>416626</v>
      </c>
      <c r="P237" s="179">
        <v>652729</v>
      </c>
      <c r="Q237" s="179">
        <v>175785</v>
      </c>
      <c r="R237" s="179">
        <v>215371</v>
      </c>
      <c r="S237" s="179">
        <v>262092</v>
      </c>
      <c r="T237" s="179">
        <v>326359</v>
      </c>
      <c r="U237" s="179">
        <v>511348</v>
      </c>
      <c r="V237" s="179">
        <v>193133</v>
      </c>
      <c r="W237" s="179">
        <v>247602</v>
      </c>
      <c r="X237" s="179">
        <v>315022</v>
      </c>
      <c r="Y237" s="179">
        <v>408579</v>
      </c>
      <c r="Z237" s="179">
        <v>594301</v>
      </c>
    </row>
    <row r="238" spans="1:26" ht="17.100000000000001" customHeight="1">
      <c r="A238" s="178">
        <v>30</v>
      </c>
      <c r="B238" s="179">
        <v>215470</v>
      </c>
      <c r="C238" s="179">
        <v>265278</v>
      </c>
      <c r="D238" s="179">
        <v>324497</v>
      </c>
      <c r="E238" s="179">
        <v>405746</v>
      </c>
      <c r="F238" s="179">
        <v>628310</v>
      </c>
      <c r="G238" s="179">
        <v>178152</v>
      </c>
      <c r="H238" s="179">
        <v>219334</v>
      </c>
      <c r="I238" s="179">
        <v>268297</v>
      </c>
      <c r="J238" s="179">
        <v>335475</v>
      </c>
      <c r="K238" s="179">
        <v>519494</v>
      </c>
      <c r="L238" s="179">
        <v>227714</v>
      </c>
      <c r="M238" s="179">
        <v>280354</v>
      </c>
      <c r="N238" s="179">
        <v>342938</v>
      </c>
      <c r="O238" s="179">
        <v>428805</v>
      </c>
      <c r="P238" s="179">
        <v>664018</v>
      </c>
      <c r="Q238" s="179">
        <v>178285</v>
      </c>
      <c r="R238" s="179">
        <v>219545</v>
      </c>
      <c r="S238" s="179">
        <v>268600</v>
      </c>
      <c r="T238" s="179">
        <v>335905</v>
      </c>
      <c r="U238" s="179">
        <v>520194</v>
      </c>
      <c r="V238" s="179">
        <v>193138</v>
      </c>
      <c r="W238" s="179">
        <v>247609</v>
      </c>
      <c r="X238" s="179">
        <v>315035</v>
      </c>
      <c r="Y238" s="179">
        <v>408597</v>
      </c>
      <c r="Z238" s="179">
        <v>594316</v>
      </c>
    </row>
    <row r="239" spans="1:26" ht="17.100000000000001" customHeight="1">
      <c r="A239" s="178">
        <v>31</v>
      </c>
      <c r="B239" s="179">
        <v>218506</v>
      </c>
      <c r="C239" s="179">
        <v>270329</v>
      </c>
      <c r="D239" s="179">
        <v>332426</v>
      </c>
      <c r="E239" s="179">
        <v>417373</v>
      </c>
      <c r="F239" s="179">
        <v>638992</v>
      </c>
      <c r="G239" s="179">
        <v>180663</v>
      </c>
      <c r="H239" s="179">
        <v>223510</v>
      </c>
      <c r="I239" s="179">
        <v>274853</v>
      </c>
      <c r="J239" s="179">
        <v>345088</v>
      </c>
      <c r="K239" s="179">
        <v>528326</v>
      </c>
      <c r="L239" s="179">
        <v>230924</v>
      </c>
      <c r="M239" s="179">
        <v>285691</v>
      </c>
      <c r="N239" s="179">
        <v>351318</v>
      </c>
      <c r="O239" s="179">
        <v>441093</v>
      </c>
      <c r="P239" s="179">
        <v>675307</v>
      </c>
      <c r="Q239" s="179">
        <v>180800</v>
      </c>
      <c r="R239" s="179">
        <v>223729</v>
      </c>
      <c r="S239" s="179">
        <v>275168</v>
      </c>
      <c r="T239" s="179">
        <v>345537</v>
      </c>
      <c r="U239" s="179">
        <v>529041</v>
      </c>
      <c r="V239" s="179">
        <v>193143</v>
      </c>
      <c r="W239" s="179">
        <v>247617</v>
      </c>
      <c r="X239" s="179">
        <v>315047</v>
      </c>
      <c r="Y239" s="179">
        <v>408616</v>
      </c>
      <c r="Z239" s="179">
        <v>594331</v>
      </c>
    </row>
    <row r="240" spans="1:26" ht="17.100000000000001" customHeight="1">
      <c r="A240" s="178">
        <v>32</v>
      </c>
      <c r="B240" s="179">
        <v>221571</v>
      </c>
      <c r="C240" s="179">
        <v>275458</v>
      </c>
      <c r="D240" s="179">
        <v>340125</v>
      </c>
      <c r="E240" s="179">
        <v>429037</v>
      </c>
      <c r="F240" s="179">
        <v>649692</v>
      </c>
      <c r="G240" s="179">
        <v>183196</v>
      </c>
      <c r="H240" s="179">
        <v>227751</v>
      </c>
      <c r="I240" s="179">
        <v>281218</v>
      </c>
      <c r="J240" s="179">
        <v>354732</v>
      </c>
      <c r="K240" s="179">
        <v>537173</v>
      </c>
      <c r="L240" s="179">
        <v>234162</v>
      </c>
      <c r="M240" s="179">
        <v>291112</v>
      </c>
      <c r="N240" s="179">
        <v>359454</v>
      </c>
      <c r="O240" s="179">
        <v>453419</v>
      </c>
      <c r="P240" s="179">
        <v>686615</v>
      </c>
      <c r="Q240" s="179">
        <v>183339</v>
      </c>
      <c r="R240" s="179">
        <v>227977</v>
      </c>
      <c r="S240" s="179">
        <v>281546</v>
      </c>
      <c r="T240" s="179">
        <v>355199</v>
      </c>
      <c r="U240" s="179">
        <v>537903</v>
      </c>
      <c r="V240" s="179">
        <v>193147</v>
      </c>
      <c r="W240" s="179">
        <v>247625</v>
      </c>
      <c r="X240" s="179">
        <v>315059</v>
      </c>
      <c r="Y240" s="179">
        <v>408634</v>
      </c>
      <c r="Z240" s="179">
        <v>594346</v>
      </c>
    </row>
    <row r="241" spans="1:26" ht="17.100000000000001" customHeight="1">
      <c r="A241" s="178">
        <v>33</v>
      </c>
      <c r="B241" s="179">
        <v>224507</v>
      </c>
      <c r="C241" s="179">
        <v>280398</v>
      </c>
      <c r="D241" s="179">
        <v>347777</v>
      </c>
      <c r="E241" s="179">
        <v>440352</v>
      </c>
      <c r="F241" s="179">
        <v>660392</v>
      </c>
      <c r="G241" s="179">
        <v>185624</v>
      </c>
      <c r="H241" s="179">
        <v>231836</v>
      </c>
      <c r="I241" s="179">
        <v>287545</v>
      </c>
      <c r="J241" s="179">
        <v>364087</v>
      </c>
      <c r="K241" s="179">
        <v>546020</v>
      </c>
      <c r="L241" s="179">
        <v>237265</v>
      </c>
      <c r="M241" s="179">
        <v>296333</v>
      </c>
      <c r="N241" s="179">
        <v>367541</v>
      </c>
      <c r="O241" s="179">
        <v>465377</v>
      </c>
      <c r="P241" s="179">
        <v>697923</v>
      </c>
      <c r="Q241" s="179">
        <v>185771</v>
      </c>
      <c r="R241" s="179">
        <v>232070</v>
      </c>
      <c r="S241" s="179">
        <v>287885</v>
      </c>
      <c r="T241" s="179">
        <v>364572</v>
      </c>
      <c r="U241" s="179">
        <v>546764</v>
      </c>
      <c r="V241" s="179">
        <v>193152</v>
      </c>
      <c r="W241" s="179">
        <v>247633</v>
      </c>
      <c r="X241" s="179">
        <v>315071</v>
      </c>
      <c r="Y241" s="179">
        <v>408652</v>
      </c>
      <c r="Z241" s="179">
        <v>594361</v>
      </c>
    </row>
    <row r="242" spans="1:26" ht="17.100000000000001" customHeight="1">
      <c r="A242" s="178">
        <v>34</v>
      </c>
      <c r="B242" s="179">
        <v>227332</v>
      </c>
      <c r="C242" s="179">
        <v>285263</v>
      </c>
      <c r="D242" s="179">
        <v>355295</v>
      </c>
      <c r="E242" s="179">
        <v>451337</v>
      </c>
      <c r="F242" s="179">
        <v>671081</v>
      </c>
      <c r="G242" s="179">
        <v>187959</v>
      </c>
      <c r="H242" s="179">
        <v>235858</v>
      </c>
      <c r="I242" s="179">
        <v>293762</v>
      </c>
      <c r="J242" s="179">
        <v>373170</v>
      </c>
      <c r="K242" s="179">
        <v>554857</v>
      </c>
      <c r="L242" s="179">
        <v>240250</v>
      </c>
      <c r="M242" s="179">
        <v>301474</v>
      </c>
      <c r="N242" s="179">
        <v>375487</v>
      </c>
      <c r="O242" s="179">
        <v>476987</v>
      </c>
      <c r="P242" s="179">
        <v>709219</v>
      </c>
      <c r="Q242" s="179">
        <v>188110</v>
      </c>
      <c r="R242" s="179">
        <v>236100</v>
      </c>
      <c r="S242" s="179">
        <v>294113</v>
      </c>
      <c r="T242" s="179">
        <v>373671</v>
      </c>
      <c r="U242" s="179">
        <v>555616</v>
      </c>
      <c r="V242" s="179">
        <v>193156</v>
      </c>
      <c r="W242" s="179">
        <v>247641</v>
      </c>
      <c r="X242" s="179">
        <v>315083</v>
      </c>
      <c r="Y242" s="179">
        <v>408669</v>
      </c>
      <c r="Z242" s="179">
        <v>594375</v>
      </c>
    </row>
    <row r="243" spans="1:26" ht="17.100000000000001" customHeight="1">
      <c r="A243" s="178">
        <v>35</v>
      </c>
      <c r="B243" s="179">
        <v>230204</v>
      </c>
      <c r="C243" s="179">
        <v>290090</v>
      </c>
      <c r="D243" s="179">
        <v>362645</v>
      </c>
      <c r="E243" s="179">
        <v>462366</v>
      </c>
      <c r="F243" s="179">
        <v>681789</v>
      </c>
      <c r="G243" s="179">
        <v>190334</v>
      </c>
      <c r="H243" s="179">
        <v>239849</v>
      </c>
      <c r="I243" s="179">
        <v>299838</v>
      </c>
      <c r="J243" s="179">
        <v>382289</v>
      </c>
      <c r="K243" s="179">
        <v>563711</v>
      </c>
      <c r="L243" s="179">
        <v>243286</v>
      </c>
      <c r="M243" s="179">
        <v>306576</v>
      </c>
      <c r="N243" s="179">
        <v>383254</v>
      </c>
      <c r="O243" s="179">
        <v>488643</v>
      </c>
      <c r="P243" s="179">
        <v>720536</v>
      </c>
      <c r="Q243" s="179">
        <v>190490</v>
      </c>
      <c r="R243" s="179">
        <v>240099</v>
      </c>
      <c r="S243" s="179">
        <v>300201</v>
      </c>
      <c r="T243" s="179">
        <v>382808</v>
      </c>
      <c r="U243" s="179">
        <v>564484</v>
      </c>
      <c r="V243" s="179">
        <v>193161</v>
      </c>
      <c r="W243" s="179">
        <v>247648</v>
      </c>
      <c r="X243" s="179">
        <v>315094</v>
      </c>
      <c r="Y243" s="179">
        <v>408686</v>
      </c>
      <c r="Z243" s="179">
        <v>594389</v>
      </c>
    </row>
    <row r="244" spans="1:26" ht="17.100000000000001" customHeight="1">
      <c r="A244" s="178">
        <v>36</v>
      </c>
      <c r="B244" s="179">
        <v>231491</v>
      </c>
      <c r="C244" s="179">
        <v>292990</v>
      </c>
      <c r="D244" s="179">
        <v>367541</v>
      </c>
      <c r="E244" s="179">
        <v>470302</v>
      </c>
      <c r="F244" s="179">
        <v>690107</v>
      </c>
      <c r="G244" s="179">
        <v>191399</v>
      </c>
      <c r="H244" s="179">
        <v>242246</v>
      </c>
      <c r="I244" s="179">
        <v>303886</v>
      </c>
      <c r="J244" s="179">
        <v>388851</v>
      </c>
      <c r="K244" s="179">
        <v>570589</v>
      </c>
      <c r="L244" s="179">
        <v>244647</v>
      </c>
      <c r="M244" s="179">
        <v>309640</v>
      </c>
      <c r="N244" s="179">
        <v>388428</v>
      </c>
      <c r="O244" s="179">
        <v>497030</v>
      </c>
      <c r="P244" s="179">
        <v>729327</v>
      </c>
      <c r="Q244" s="179">
        <v>191556</v>
      </c>
      <c r="R244" s="179">
        <v>242500</v>
      </c>
      <c r="S244" s="179">
        <v>304257</v>
      </c>
      <c r="T244" s="179">
        <v>389382</v>
      </c>
      <c r="U244" s="179">
        <v>571372</v>
      </c>
      <c r="V244" s="179">
        <v>193163</v>
      </c>
      <c r="W244" s="179">
        <v>247653</v>
      </c>
      <c r="X244" s="179">
        <v>315102</v>
      </c>
      <c r="Y244" s="179">
        <v>408698</v>
      </c>
      <c r="Z244" s="179">
        <v>594399</v>
      </c>
    </row>
    <row r="245" spans="1:26" ht="17.100000000000001" customHeight="1">
      <c r="A245" s="178">
        <v>37</v>
      </c>
      <c r="B245" s="179">
        <v>232450</v>
      </c>
      <c r="C245" s="179">
        <v>295352</v>
      </c>
      <c r="D245" s="179">
        <v>371899</v>
      </c>
      <c r="E245" s="179">
        <v>477215</v>
      </c>
      <c r="F245" s="179">
        <v>697695</v>
      </c>
      <c r="G245" s="179">
        <v>192191</v>
      </c>
      <c r="H245" s="179">
        <v>244199</v>
      </c>
      <c r="I245" s="179">
        <v>307490</v>
      </c>
      <c r="J245" s="179">
        <v>394566</v>
      </c>
      <c r="K245" s="179">
        <v>576863</v>
      </c>
      <c r="L245" s="179">
        <v>245659</v>
      </c>
      <c r="M245" s="179">
        <v>312137</v>
      </c>
      <c r="N245" s="179">
        <v>393034</v>
      </c>
      <c r="O245" s="179">
        <v>504336</v>
      </c>
      <c r="P245" s="179">
        <v>737346</v>
      </c>
      <c r="Q245" s="179">
        <v>192350</v>
      </c>
      <c r="R245" s="179">
        <v>244457</v>
      </c>
      <c r="S245" s="179">
        <v>307867</v>
      </c>
      <c r="T245" s="179">
        <v>395109</v>
      </c>
      <c r="U245" s="179">
        <v>577655</v>
      </c>
      <c r="V245" s="179">
        <v>193164</v>
      </c>
      <c r="W245" s="179">
        <v>247656</v>
      </c>
      <c r="X245" s="179">
        <v>315109</v>
      </c>
      <c r="Y245" s="179">
        <v>408709</v>
      </c>
      <c r="Z245" s="179">
        <v>594408</v>
      </c>
    </row>
    <row r="246" spans="1:26" ht="17.100000000000001" customHeight="1">
      <c r="A246" s="178">
        <v>38</v>
      </c>
      <c r="B246" s="179">
        <v>233022</v>
      </c>
      <c r="C246" s="179">
        <v>297170</v>
      </c>
      <c r="D246" s="179">
        <v>375113</v>
      </c>
      <c r="E246" s="179">
        <v>482875</v>
      </c>
      <c r="F246" s="179">
        <v>704480</v>
      </c>
      <c r="G246" s="179">
        <v>192664</v>
      </c>
      <c r="H246" s="179">
        <v>245703</v>
      </c>
      <c r="I246" s="179">
        <v>310147</v>
      </c>
      <c r="J246" s="179">
        <v>399246</v>
      </c>
      <c r="K246" s="179">
        <v>582472</v>
      </c>
      <c r="L246" s="179">
        <v>246264</v>
      </c>
      <c r="M246" s="179">
        <v>314058</v>
      </c>
      <c r="N246" s="179">
        <v>396431</v>
      </c>
      <c r="O246" s="179">
        <v>510317</v>
      </c>
      <c r="P246" s="179">
        <v>744516</v>
      </c>
      <c r="Q246" s="179">
        <v>192824</v>
      </c>
      <c r="R246" s="179">
        <v>245963</v>
      </c>
      <c r="S246" s="179">
        <v>310530</v>
      </c>
      <c r="T246" s="179">
        <v>399797</v>
      </c>
      <c r="U246" s="179">
        <v>583272</v>
      </c>
      <c r="V246" s="179">
        <v>193165</v>
      </c>
      <c r="W246" s="179">
        <v>247659</v>
      </c>
      <c r="X246" s="179">
        <v>315114</v>
      </c>
      <c r="Y246" s="179">
        <v>408718</v>
      </c>
      <c r="Z246" s="179">
        <v>594416</v>
      </c>
    </row>
    <row r="247" spans="1:26" ht="17.100000000000001" customHeight="1">
      <c r="A247" s="178">
        <v>39</v>
      </c>
      <c r="B247" s="179">
        <v>233356</v>
      </c>
      <c r="C247" s="179">
        <v>298367</v>
      </c>
      <c r="D247" s="179">
        <v>377815</v>
      </c>
      <c r="E247" s="179">
        <v>487572</v>
      </c>
      <c r="F247" s="179">
        <v>710064</v>
      </c>
      <c r="G247" s="179">
        <v>192940</v>
      </c>
      <c r="H247" s="179">
        <v>246692</v>
      </c>
      <c r="I247" s="179">
        <v>312381</v>
      </c>
      <c r="J247" s="179">
        <v>403130</v>
      </c>
      <c r="K247" s="179">
        <v>587090</v>
      </c>
      <c r="L247" s="179">
        <v>246617</v>
      </c>
      <c r="M247" s="179">
        <v>315323</v>
      </c>
      <c r="N247" s="179">
        <v>399286</v>
      </c>
      <c r="O247" s="179">
        <v>515281</v>
      </c>
      <c r="P247" s="179">
        <v>750419</v>
      </c>
      <c r="Q247" s="179">
        <v>193101</v>
      </c>
      <c r="R247" s="179">
        <v>246955</v>
      </c>
      <c r="S247" s="179">
        <v>312767</v>
      </c>
      <c r="T247" s="179">
        <v>403688</v>
      </c>
      <c r="U247" s="179">
        <v>587897</v>
      </c>
      <c r="V247" s="179">
        <v>193166</v>
      </c>
      <c r="W247" s="179">
        <v>247661</v>
      </c>
      <c r="X247" s="179">
        <v>315118</v>
      </c>
      <c r="Y247" s="179">
        <v>408725</v>
      </c>
      <c r="Z247" s="179">
        <v>594423</v>
      </c>
    </row>
    <row r="248" spans="1:26" ht="17.100000000000001" customHeight="1">
      <c r="A248" s="178">
        <v>40</v>
      </c>
      <c r="B248" s="179">
        <v>233356</v>
      </c>
      <c r="C248" s="179">
        <v>299142</v>
      </c>
      <c r="D248" s="179">
        <v>379682</v>
      </c>
      <c r="E248" s="179">
        <v>491263</v>
      </c>
      <c r="F248" s="179">
        <v>714930</v>
      </c>
      <c r="G248" s="179">
        <v>192940</v>
      </c>
      <c r="H248" s="179">
        <v>247333</v>
      </c>
      <c r="I248" s="179">
        <v>313925</v>
      </c>
      <c r="J248" s="179">
        <v>406182</v>
      </c>
      <c r="K248" s="179">
        <v>591112</v>
      </c>
      <c r="L248" s="179">
        <v>246617</v>
      </c>
      <c r="M248" s="179">
        <v>316142</v>
      </c>
      <c r="N248" s="179">
        <v>401260</v>
      </c>
      <c r="O248" s="179">
        <v>519183</v>
      </c>
      <c r="P248" s="179">
        <v>755561</v>
      </c>
      <c r="Q248" s="179">
        <v>193101</v>
      </c>
      <c r="R248" s="179">
        <v>247597</v>
      </c>
      <c r="S248" s="179">
        <v>314315</v>
      </c>
      <c r="T248" s="179">
        <v>406745</v>
      </c>
      <c r="U248" s="179">
        <v>591925</v>
      </c>
      <c r="V248" s="179">
        <v>193166</v>
      </c>
      <c r="W248" s="179">
        <v>247662</v>
      </c>
      <c r="X248" s="179">
        <v>315121</v>
      </c>
      <c r="Y248" s="179">
        <v>408730</v>
      </c>
      <c r="Z248" s="179">
        <v>594429</v>
      </c>
    </row>
    <row r="249" spans="1:26" ht="17.100000000000001" customHeight="1">
      <c r="A249" s="178">
        <v>41</v>
      </c>
      <c r="B249" s="179">
        <v>233434</v>
      </c>
      <c r="C249" s="179">
        <v>299221</v>
      </c>
      <c r="D249" s="179">
        <v>380658</v>
      </c>
      <c r="E249" s="179">
        <v>493665</v>
      </c>
      <c r="F249" s="179">
        <v>717958</v>
      </c>
      <c r="G249" s="179">
        <v>193005</v>
      </c>
      <c r="H249" s="179">
        <v>247399</v>
      </c>
      <c r="I249" s="179">
        <v>314731</v>
      </c>
      <c r="J249" s="179">
        <v>408167</v>
      </c>
      <c r="K249" s="179">
        <v>593616</v>
      </c>
      <c r="L249" s="179">
        <v>246700</v>
      </c>
      <c r="M249" s="179">
        <v>316226</v>
      </c>
      <c r="N249" s="179">
        <v>402291</v>
      </c>
      <c r="O249" s="179">
        <v>521720</v>
      </c>
      <c r="P249" s="179">
        <v>758761</v>
      </c>
      <c r="Q249" s="179">
        <v>193166</v>
      </c>
      <c r="R249" s="179">
        <v>247662</v>
      </c>
      <c r="S249" s="179">
        <v>315123</v>
      </c>
      <c r="T249" s="179">
        <v>408731</v>
      </c>
      <c r="U249" s="179">
        <v>594432</v>
      </c>
      <c r="V249" s="179">
        <v>193166</v>
      </c>
      <c r="W249" s="179">
        <v>247662</v>
      </c>
      <c r="X249" s="179">
        <v>315123</v>
      </c>
      <c r="Y249" s="179">
        <v>408731</v>
      </c>
      <c r="Z249" s="179">
        <v>594432</v>
      </c>
    </row>
    <row r="250" spans="1:26" ht="17.100000000000001" customHeight="1">
      <c r="A250" s="178">
        <v>42</v>
      </c>
      <c r="B250" s="179">
        <v>233449</v>
      </c>
      <c r="C250" s="179">
        <v>299381</v>
      </c>
      <c r="D250" s="179">
        <v>381414</v>
      </c>
      <c r="E250" s="179">
        <v>495526</v>
      </c>
      <c r="F250" s="179">
        <v>720611</v>
      </c>
      <c r="G250" s="179">
        <v>193017</v>
      </c>
      <c r="H250" s="179">
        <v>247531</v>
      </c>
      <c r="I250" s="179">
        <v>315357</v>
      </c>
      <c r="J250" s="179">
        <v>409706</v>
      </c>
      <c r="K250" s="179">
        <v>595809</v>
      </c>
      <c r="L250" s="179">
        <v>246715</v>
      </c>
      <c r="M250" s="179">
        <v>316395</v>
      </c>
      <c r="N250" s="179">
        <v>403090</v>
      </c>
      <c r="O250" s="179">
        <v>523687</v>
      </c>
      <c r="P250" s="179">
        <v>761564</v>
      </c>
      <c r="Q250" s="179">
        <v>193178</v>
      </c>
      <c r="R250" s="179">
        <v>247795</v>
      </c>
      <c r="S250" s="179">
        <v>315749</v>
      </c>
      <c r="T250" s="179">
        <v>410272</v>
      </c>
      <c r="U250" s="179">
        <v>596629</v>
      </c>
      <c r="V250" s="179">
        <v>193166</v>
      </c>
      <c r="W250" s="179">
        <v>247663</v>
      </c>
      <c r="X250" s="179">
        <v>315124</v>
      </c>
      <c r="Y250" s="179">
        <v>408732</v>
      </c>
      <c r="Z250" s="179">
        <v>594435</v>
      </c>
    </row>
    <row r="251" spans="1:26" ht="17.100000000000001" customHeight="1">
      <c r="A251" s="178">
        <v>43</v>
      </c>
      <c r="B251" s="179">
        <v>236083</v>
      </c>
      <c r="C251" s="179">
        <v>302760</v>
      </c>
      <c r="D251" s="179">
        <v>385719</v>
      </c>
      <c r="E251" s="179">
        <v>501827</v>
      </c>
      <c r="F251" s="179">
        <v>730821</v>
      </c>
      <c r="G251" s="179">
        <v>194461</v>
      </c>
      <c r="H251" s="179">
        <v>249383</v>
      </c>
      <c r="I251" s="179">
        <v>317717</v>
      </c>
      <c r="J251" s="179">
        <v>413356</v>
      </c>
      <c r="K251" s="179">
        <v>601979</v>
      </c>
      <c r="L251" s="179">
        <v>247169</v>
      </c>
      <c r="M251" s="179">
        <v>316978</v>
      </c>
      <c r="N251" s="179">
        <v>403833</v>
      </c>
      <c r="O251" s="179">
        <v>525395</v>
      </c>
      <c r="P251" s="179">
        <v>765144</v>
      </c>
      <c r="Q251" s="179">
        <v>194613</v>
      </c>
      <c r="R251" s="179">
        <v>249633</v>
      </c>
      <c r="S251" s="179">
        <v>318088</v>
      </c>
      <c r="T251" s="179">
        <v>413890</v>
      </c>
      <c r="U251" s="179">
        <v>602756</v>
      </c>
      <c r="V251" s="179">
        <v>194601</v>
      </c>
      <c r="W251" s="179">
        <v>249499</v>
      </c>
      <c r="X251" s="179">
        <v>317457</v>
      </c>
      <c r="Y251" s="179">
        <v>411756</v>
      </c>
      <c r="Z251" s="179">
        <v>598836</v>
      </c>
    </row>
    <row r="252" spans="1:26" ht="17.100000000000001" customHeight="1">
      <c r="A252" s="178">
        <v>44</v>
      </c>
      <c r="B252" s="179">
        <v>237267</v>
      </c>
      <c r="C252" s="179">
        <v>304279</v>
      </c>
      <c r="D252" s="179">
        <v>387655</v>
      </c>
      <c r="E252" s="179">
        <v>504347</v>
      </c>
      <c r="F252" s="179">
        <v>734532</v>
      </c>
      <c r="G252" s="179">
        <v>196746</v>
      </c>
      <c r="H252" s="179">
        <v>252314</v>
      </c>
      <c r="I252" s="179">
        <v>321452</v>
      </c>
      <c r="J252" s="179">
        <v>418215</v>
      </c>
      <c r="K252" s="179">
        <v>609090</v>
      </c>
      <c r="L252" s="179">
        <v>246174</v>
      </c>
      <c r="M252" s="179">
        <v>315702</v>
      </c>
      <c r="N252" s="179">
        <v>402209</v>
      </c>
      <c r="O252" s="179">
        <v>523281</v>
      </c>
      <c r="P252" s="179">
        <v>762109</v>
      </c>
      <c r="Q252" s="179">
        <v>195933</v>
      </c>
      <c r="R252" s="179">
        <v>250979</v>
      </c>
      <c r="S252" s="179">
        <v>319469</v>
      </c>
      <c r="T252" s="179">
        <v>415355</v>
      </c>
      <c r="U252" s="179">
        <v>604935</v>
      </c>
      <c r="V252" s="179">
        <v>195921</v>
      </c>
      <c r="W252" s="179">
        <v>250845</v>
      </c>
      <c r="X252" s="179">
        <v>318830</v>
      </c>
      <c r="Y252" s="179">
        <v>413196</v>
      </c>
      <c r="Z252" s="179">
        <v>600934</v>
      </c>
    </row>
    <row r="253" spans="1:26" ht="17.100000000000001" customHeight="1">
      <c r="A253" s="178">
        <v>45</v>
      </c>
      <c r="B253" s="179">
        <v>241777</v>
      </c>
      <c r="C253" s="179">
        <v>310063</v>
      </c>
      <c r="D253" s="179">
        <v>395025</v>
      </c>
      <c r="E253" s="179">
        <v>513934</v>
      </c>
      <c r="F253" s="179">
        <v>748497</v>
      </c>
      <c r="G253" s="179">
        <v>201561</v>
      </c>
      <c r="H253" s="179">
        <v>258489</v>
      </c>
      <c r="I253" s="179">
        <v>329319</v>
      </c>
      <c r="J253" s="179">
        <v>428450</v>
      </c>
      <c r="K253" s="179">
        <v>623998</v>
      </c>
      <c r="L253" s="179">
        <v>249978</v>
      </c>
      <c r="M253" s="179">
        <v>320581</v>
      </c>
      <c r="N253" s="179">
        <v>408425</v>
      </c>
      <c r="O253" s="179">
        <v>531368</v>
      </c>
      <c r="P253" s="179">
        <v>773888</v>
      </c>
      <c r="Q253" s="179">
        <v>200321</v>
      </c>
      <c r="R253" s="179">
        <v>256454</v>
      </c>
      <c r="S253" s="179">
        <v>326296</v>
      </c>
      <c r="T253" s="179">
        <v>424091</v>
      </c>
      <c r="U253" s="179">
        <v>617664</v>
      </c>
      <c r="V253" s="179">
        <v>200309</v>
      </c>
      <c r="W253" s="179">
        <v>256316</v>
      </c>
      <c r="X253" s="179">
        <v>325641</v>
      </c>
      <c r="Y253" s="179">
        <v>421879</v>
      </c>
      <c r="Z253" s="179">
        <v>613565</v>
      </c>
    </row>
    <row r="254" spans="1:26" ht="17.100000000000001" customHeight="1">
      <c r="A254" s="178">
        <v>46</v>
      </c>
      <c r="B254" s="179">
        <v>235265</v>
      </c>
      <c r="C254" s="179">
        <v>301713</v>
      </c>
      <c r="D254" s="179">
        <v>384387</v>
      </c>
      <c r="E254" s="179">
        <v>500094</v>
      </c>
      <c r="F254" s="179">
        <v>728700</v>
      </c>
      <c r="G254" s="179">
        <v>201793</v>
      </c>
      <c r="H254" s="179">
        <v>258771</v>
      </c>
      <c r="I254" s="179">
        <v>329602</v>
      </c>
      <c r="J254" s="179">
        <v>428717</v>
      </c>
      <c r="K254" s="179">
        <v>624370</v>
      </c>
      <c r="L254" s="179">
        <v>253237</v>
      </c>
      <c r="M254" s="179">
        <v>324757</v>
      </c>
      <c r="N254" s="179">
        <v>413723</v>
      </c>
      <c r="O254" s="179">
        <v>538231</v>
      </c>
      <c r="P254" s="179">
        <v>784179</v>
      </c>
      <c r="Q254" s="179">
        <v>203941</v>
      </c>
      <c r="R254" s="179">
        <v>260968</v>
      </c>
      <c r="S254" s="179">
        <v>331911</v>
      </c>
      <c r="T254" s="179">
        <v>431257</v>
      </c>
      <c r="U254" s="179">
        <v>628357</v>
      </c>
      <c r="V254" s="179">
        <v>201925</v>
      </c>
      <c r="W254" s="179">
        <v>258286</v>
      </c>
      <c r="X254" s="179">
        <v>328048</v>
      </c>
      <c r="Y254" s="179">
        <v>424900</v>
      </c>
      <c r="Z254" s="179">
        <v>617955</v>
      </c>
    </row>
    <row r="255" spans="1:26" ht="17.100000000000001" customHeight="1">
      <c r="A255" s="178">
        <v>47</v>
      </c>
      <c r="B255" s="179">
        <v>239073</v>
      </c>
      <c r="C255" s="179">
        <v>306597</v>
      </c>
      <c r="D255" s="179">
        <v>390610</v>
      </c>
      <c r="E255" s="179">
        <v>508190</v>
      </c>
      <c r="F255" s="179">
        <v>740515</v>
      </c>
      <c r="G255" s="179">
        <v>201680</v>
      </c>
      <c r="H255" s="179">
        <v>258643</v>
      </c>
      <c r="I255" s="179">
        <v>329440</v>
      </c>
      <c r="J255" s="179">
        <v>428514</v>
      </c>
      <c r="K255" s="179">
        <v>624059</v>
      </c>
      <c r="L255" s="179">
        <v>254792</v>
      </c>
      <c r="M255" s="179">
        <v>326752</v>
      </c>
      <c r="N255" s="179">
        <v>416239</v>
      </c>
      <c r="O255" s="179">
        <v>541471</v>
      </c>
      <c r="P255" s="179">
        <v>788794</v>
      </c>
      <c r="Q255" s="179">
        <v>204170</v>
      </c>
      <c r="R255" s="179">
        <v>261844</v>
      </c>
      <c r="S255" s="179">
        <v>333575</v>
      </c>
      <c r="T255" s="179">
        <v>433960</v>
      </c>
      <c r="U255" s="179">
        <v>632216</v>
      </c>
      <c r="V255" s="179">
        <v>202776</v>
      </c>
      <c r="W255" s="179">
        <v>259943</v>
      </c>
      <c r="X255" s="179">
        <v>330707</v>
      </c>
      <c r="Y255" s="179">
        <v>428905</v>
      </c>
      <c r="Z255" s="179">
        <v>623780</v>
      </c>
    </row>
    <row r="256" spans="1:26" ht="17.100000000000001" customHeight="1">
      <c r="A256" s="178">
        <v>48</v>
      </c>
      <c r="B256" s="179">
        <v>245141</v>
      </c>
      <c r="C256" s="179">
        <v>314381</v>
      </c>
      <c r="D256" s="179">
        <v>400527</v>
      </c>
      <c r="E256" s="179">
        <v>521093</v>
      </c>
      <c r="F256" s="179">
        <v>759316</v>
      </c>
      <c r="G256" s="179">
        <v>202581</v>
      </c>
      <c r="H256" s="179">
        <v>259799</v>
      </c>
      <c r="I256" s="179">
        <v>330990</v>
      </c>
      <c r="J256" s="179">
        <v>430624</v>
      </c>
      <c r="K256" s="179">
        <v>627489</v>
      </c>
      <c r="L256" s="179">
        <v>258024</v>
      </c>
      <c r="M256" s="179">
        <v>330898</v>
      </c>
      <c r="N256" s="179">
        <v>421522</v>
      </c>
      <c r="O256" s="179">
        <v>548346</v>
      </c>
      <c r="P256" s="179">
        <v>798814</v>
      </c>
      <c r="Q256" s="179">
        <v>203610</v>
      </c>
      <c r="R256" s="179">
        <v>261130</v>
      </c>
      <c r="S256" s="179">
        <v>332669</v>
      </c>
      <c r="T256" s="179">
        <v>432784</v>
      </c>
      <c r="U256" s="179">
        <v>630505</v>
      </c>
      <c r="V256" s="179">
        <v>202967</v>
      </c>
      <c r="W256" s="179">
        <v>260189</v>
      </c>
      <c r="X256" s="179">
        <v>331019</v>
      </c>
      <c r="Y256" s="179">
        <v>429311</v>
      </c>
      <c r="Z256" s="179">
        <v>624371</v>
      </c>
    </row>
    <row r="257" spans="1:26" ht="17.100000000000001" customHeight="1">
      <c r="A257" s="178">
        <v>49</v>
      </c>
      <c r="B257" s="179">
        <v>250280</v>
      </c>
      <c r="C257" s="179">
        <v>320972</v>
      </c>
      <c r="D257" s="179">
        <v>408925</v>
      </c>
      <c r="E257" s="179">
        <v>532019</v>
      </c>
      <c r="F257" s="179">
        <v>775238</v>
      </c>
      <c r="G257" s="179">
        <v>202828</v>
      </c>
      <c r="H257" s="179">
        <v>260117</v>
      </c>
      <c r="I257" s="179">
        <v>331395</v>
      </c>
      <c r="J257" s="179">
        <v>431151</v>
      </c>
      <c r="K257" s="179">
        <v>628258</v>
      </c>
      <c r="L257" s="179">
        <v>259492</v>
      </c>
      <c r="M257" s="179">
        <v>332781</v>
      </c>
      <c r="N257" s="179">
        <v>423922</v>
      </c>
      <c r="O257" s="179">
        <v>551470</v>
      </c>
      <c r="P257" s="179">
        <v>803370</v>
      </c>
      <c r="Q257" s="179">
        <v>202200</v>
      </c>
      <c r="R257" s="179">
        <v>259327</v>
      </c>
      <c r="S257" s="179">
        <v>330376</v>
      </c>
      <c r="T257" s="179">
        <v>429805</v>
      </c>
      <c r="U257" s="179">
        <v>626166</v>
      </c>
      <c r="V257" s="179">
        <v>202439</v>
      </c>
      <c r="W257" s="179">
        <v>259511</v>
      </c>
      <c r="X257" s="179">
        <v>330157</v>
      </c>
      <c r="Y257" s="179">
        <v>428192</v>
      </c>
      <c r="Z257" s="179">
        <v>622744</v>
      </c>
    </row>
    <row r="258" spans="1:26" ht="17.100000000000001" customHeight="1">
      <c r="A258" s="178">
        <v>50</v>
      </c>
      <c r="B258" s="179">
        <v>254543</v>
      </c>
      <c r="C258" s="179">
        <v>326439</v>
      </c>
      <c r="D258" s="179">
        <v>415891</v>
      </c>
      <c r="E258" s="179">
        <v>541082</v>
      </c>
      <c r="F258" s="179">
        <v>788444</v>
      </c>
      <c r="G258" s="179">
        <v>202378</v>
      </c>
      <c r="H258" s="179">
        <v>259540</v>
      </c>
      <c r="I258" s="179">
        <v>330661</v>
      </c>
      <c r="J258" s="179">
        <v>430196</v>
      </c>
      <c r="K258" s="179">
        <v>626866</v>
      </c>
      <c r="L258" s="179">
        <v>259362</v>
      </c>
      <c r="M258" s="179">
        <v>332616</v>
      </c>
      <c r="N258" s="179">
        <v>423713</v>
      </c>
      <c r="O258" s="179">
        <v>551199</v>
      </c>
      <c r="P258" s="179">
        <v>802979</v>
      </c>
      <c r="Q258" s="179">
        <v>200027</v>
      </c>
      <c r="R258" s="179">
        <v>256544</v>
      </c>
      <c r="S258" s="179">
        <v>326836</v>
      </c>
      <c r="T258" s="179">
        <v>426647</v>
      </c>
      <c r="U258" s="179">
        <v>621287</v>
      </c>
      <c r="V258" s="179">
        <v>201211</v>
      </c>
      <c r="W258" s="179">
        <v>257936</v>
      </c>
      <c r="X258" s="179">
        <v>328151</v>
      </c>
      <c r="Y258" s="179">
        <v>427495</v>
      </c>
      <c r="Z258" s="179">
        <v>621691</v>
      </c>
    </row>
    <row r="259" spans="1:26" ht="17.100000000000001" customHeight="1">
      <c r="A259" s="178">
        <v>51</v>
      </c>
      <c r="B259" s="179">
        <v>242235</v>
      </c>
      <c r="C259" s="179">
        <v>310656</v>
      </c>
      <c r="D259" s="179">
        <v>395783</v>
      </c>
      <c r="E259" s="179">
        <v>514921</v>
      </c>
      <c r="F259" s="179">
        <v>750325</v>
      </c>
      <c r="G259" s="179">
        <v>191349</v>
      </c>
      <c r="H259" s="179">
        <v>245397</v>
      </c>
      <c r="I259" s="179">
        <v>312642</v>
      </c>
      <c r="J259" s="179">
        <v>406754</v>
      </c>
      <c r="K259" s="179">
        <v>592708</v>
      </c>
      <c r="L259" s="179">
        <v>242190</v>
      </c>
      <c r="M259" s="179">
        <v>310594</v>
      </c>
      <c r="N259" s="179">
        <v>395658</v>
      </c>
      <c r="O259" s="179">
        <v>514700</v>
      </c>
      <c r="P259" s="179">
        <v>749798</v>
      </c>
      <c r="Q259" s="179">
        <v>187792</v>
      </c>
      <c r="R259" s="179">
        <v>240857</v>
      </c>
      <c r="S259" s="179">
        <v>306854</v>
      </c>
      <c r="T259" s="179">
        <v>400533</v>
      </c>
      <c r="U259" s="179">
        <v>583260</v>
      </c>
      <c r="V259" s="179">
        <v>189939</v>
      </c>
      <c r="W259" s="179">
        <v>243485</v>
      </c>
      <c r="X259" s="179">
        <v>309763</v>
      </c>
      <c r="Y259" s="179">
        <v>403512</v>
      </c>
      <c r="Z259" s="179">
        <v>586814</v>
      </c>
    </row>
    <row r="260" spans="1:26" ht="15" customHeight="1"/>
    <row r="261" spans="1:26" ht="17.100000000000001" customHeight="1">
      <c r="A261" s="176" t="s">
        <v>614</v>
      </c>
    </row>
    <row r="262" spans="1:26" ht="15" customHeight="1"/>
    <row r="263" spans="1:26" ht="15" customHeight="1">
      <c r="A263" s="176" t="s">
        <v>425</v>
      </c>
    </row>
    <row r="264" spans="1:26" ht="60" customHeight="1">
      <c r="A264" s="252" t="s">
        <v>426</v>
      </c>
      <c r="B264" s="255" t="s">
        <v>420</v>
      </c>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7"/>
    </row>
    <row r="265" spans="1:26" ht="15" customHeight="1">
      <c r="A265" s="253"/>
      <c r="B265" s="255">
        <v>1</v>
      </c>
      <c r="C265" s="256"/>
      <c r="D265" s="256"/>
      <c r="E265" s="256"/>
      <c r="F265" s="257"/>
      <c r="G265" s="255">
        <v>2</v>
      </c>
      <c r="H265" s="256"/>
      <c r="I265" s="256"/>
      <c r="J265" s="256"/>
      <c r="K265" s="257"/>
      <c r="L265" s="255">
        <v>3</v>
      </c>
      <c r="M265" s="256"/>
      <c r="N265" s="256"/>
      <c r="O265" s="256"/>
      <c r="P265" s="257"/>
      <c r="Q265" s="255">
        <v>4</v>
      </c>
      <c r="R265" s="256"/>
      <c r="S265" s="256"/>
      <c r="T265" s="256"/>
      <c r="U265" s="257"/>
      <c r="V265" s="255">
        <v>5</v>
      </c>
      <c r="W265" s="256"/>
      <c r="X265" s="256"/>
      <c r="Y265" s="256"/>
      <c r="Z265" s="257"/>
    </row>
    <row r="266" spans="1:26" ht="15" customHeight="1">
      <c r="A266" s="253"/>
      <c r="B266" s="255" t="s">
        <v>421</v>
      </c>
      <c r="C266" s="256"/>
      <c r="D266" s="256"/>
      <c r="E266" s="256"/>
      <c r="F266" s="257"/>
      <c r="G266" s="255" t="s">
        <v>421</v>
      </c>
      <c r="H266" s="256"/>
      <c r="I266" s="256"/>
      <c r="J266" s="256"/>
      <c r="K266" s="257"/>
      <c r="L266" s="255" t="s">
        <v>421</v>
      </c>
      <c r="M266" s="256"/>
      <c r="N266" s="256"/>
      <c r="O266" s="256"/>
      <c r="P266" s="257"/>
      <c r="Q266" s="255" t="s">
        <v>421</v>
      </c>
      <c r="R266" s="256"/>
      <c r="S266" s="256"/>
      <c r="T266" s="256"/>
      <c r="U266" s="257"/>
      <c r="V266" s="255" t="s">
        <v>421</v>
      </c>
      <c r="W266" s="256"/>
      <c r="X266" s="256"/>
      <c r="Y266" s="256"/>
      <c r="Z266" s="257"/>
    </row>
    <row r="267" spans="1:26" ht="15" customHeight="1">
      <c r="A267" s="253"/>
      <c r="B267" s="177">
        <v>1</v>
      </c>
      <c r="C267" s="177">
        <v>2</v>
      </c>
      <c r="D267" s="177">
        <v>3</v>
      </c>
      <c r="E267" s="177">
        <v>4</v>
      </c>
      <c r="F267" s="177">
        <v>5</v>
      </c>
      <c r="G267" s="177">
        <v>1</v>
      </c>
      <c r="H267" s="177">
        <v>2</v>
      </c>
      <c r="I267" s="177">
        <v>3</v>
      </c>
      <c r="J267" s="177">
        <v>4</v>
      </c>
      <c r="K267" s="177">
        <v>5</v>
      </c>
      <c r="L267" s="177">
        <v>1</v>
      </c>
      <c r="M267" s="177">
        <v>2</v>
      </c>
      <c r="N267" s="177">
        <v>3</v>
      </c>
      <c r="O267" s="177">
        <v>4</v>
      </c>
      <c r="P267" s="177">
        <v>5</v>
      </c>
      <c r="Q267" s="177">
        <v>1</v>
      </c>
      <c r="R267" s="177">
        <v>2</v>
      </c>
      <c r="S267" s="177">
        <v>3</v>
      </c>
      <c r="T267" s="177">
        <v>4</v>
      </c>
      <c r="U267" s="177">
        <v>5</v>
      </c>
      <c r="V267" s="177">
        <v>1</v>
      </c>
      <c r="W267" s="177">
        <v>2</v>
      </c>
      <c r="X267" s="177">
        <v>3</v>
      </c>
      <c r="Y267" s="177">
        <v>4</v>
      </c>
      <c r="Z267" s="177">
        <v>5</v>
      </c>
    </row>
    <row r="268" spans="1:26" ht="15" customHeight="1">
      <c r="A268" s="253"/>
      <c r="B268" s="177" t="s">
        <v>33</v>
      </c>
      <c r="C268" s="177" t="s">
        <v>33</v>
      </c>
      <c r="D268" s="177" t="s">
        <v>33</v>
      </c>
      <c r="E268" s="177" t="s">
        <v>33</v>
      </c>
      <c r="F268" s="177" t="s">
        <v>33</v>
      </c>
      <c r="G268" s="177" t="s">
        <v>33</v>
      </c>
      <c r="H268" s="177" t="s">
        <v>33</v>
      </c>
      <c r="I268" s="177" t="s">
        <v>33</v>
      </c>
      <c r="J268" s="177" t="s">
        <v>33</v>
      </c>
      <c r="K268" s="177" t="s">
        <v>33</v>
      </c>
      <c r="L268" s="177" t="s">
        <v>33</v>
      </c>
      <c r="M268" s="177" t="s">
        <v>33</v>
      </c>
      <c r="N268" s="177" t="s">
        <v>33</v>
      </c>
      <c r="O268" s="177" t="s">
        <v>33</v>
      </c>
      <c r="P268" s="177" t="s">
        <v>33</v>
      </c>
      <c r="Q268" s="177" t="s">
        <v>33</v>
      </c>
      <c r="R268" s="177" t="s">
        <v>33</v>
      </c>
      <c r="S268" s="177" t="s">
        <v>33</v>
      </c>
      <c r="T268" s="177" t="s">
        <v>33</v>
      </c>
      <c r="U268" s="177" t="s">
        <v>33</v>
      </c>
      <c r="V268" s="177" t="s">
        <v>33</v>
      </c>
      <c r="W268" s="177" t="s">
        <v>33</v>
      </c>
      <c r="X268" s="177" t="s">
        <v>33</v>
      </c>
      <c r="Y268" s="177" t="s">
        <v>33</v>
      </c>
      <c r="Z268" s="177" t="s">
        <v>33</v>
      </c>
    </row>
    <row r="269" spans="1:26" ht="15" customHeight="1">
      <c r="A269" s="254"/>
      <c r="B269" s="177" t="s">
        <v>427</v>
      </c>
      <c r="C269" s="177" t="s">
        <v>427</v>
      </c>
      <c r="D269" s="177" t="s">
        <v>427</v>
      </c>
      <c r="E269" s="177" t="s">
        <v>427</v>
      </c>
      <c r="F269" s="177" t="s">
        <v>427</v>
      </c>
      <c r="G269" s="177" t="s">
        <v>427</v>
      </c>
      <c r="H269" s="177" t="s">
        <v>427</v>
      </c>
      <c r="I269" s="177" t="s">
        <v>427</v>
      </c>
      <c r="J269" s="177" t="s">
        <v>427</v>
      </c>
      <c r="K269" s="177" t="s">
        <v>427</v>
      </c>
      <c r="L269" s="177" t="s">
        <v>427</v>
      </c>
      <c r="M269" s="177" t="s">
        <v>427</v>
      </c>
      <c r="N269" s="177" t="s">
        <v>427</v>
      </c>
      <c r="O269" s="177" t="s">
        <v>427</v>
      </c>
      <c r="P269" s="177" t="s">
        <v>427</v>
      </c>
      <c r="Q269" s="177" t="s">
        <v>427</v>
      </c>
      <c r="R269" s="177" t="s">
        <v>427</v>
      </c>
      <c r="S269" s="177" t="s">
        <v>427</v>
      </c>
      <c r="T269" s="177" t="s">
        <v>427</v>
      </c>
      <c r="U269" s="177" t="s">
        <v>427</v>
      </c>
      <c r="V269" s="177" t="s">
        <v>427</v>
      </c>
      <c r="W269" s="177" t="s">
        <v>427</v>
      </c>
      <c r="X269" s="177" t="s">
        <v>427</v>
      </c>
      <c r="Y269" s="177" t="s">
        <v>427</v>
      </c>
      <c r="Z269" s="177" t="s">
        <v>427</v>
      </c>
    </row>
    <row r="270" spans="1:26" ht="17.100000000000001" customHeight="1">
      <c r="A270" s="178" t="s">
        <v>423</v>
      </c>
      <c r="B270" s="250">
        <v>82934</v>
      </c>
      <c r="C270" s="250">
        <v>116914</v>
      </c>
      <c r="D270" s="250">
        <v>157639</v>
      </c>
      <c r="E270" s="250">
        <v>213869</v>
      </c>
      <c r="F270" s="250">
        <v>289620</v>
      </c>
      <c r="G270" s="250">
        <v>64883</v>
      </c>
      <c r="H270" s="250">
        <v>91467</v>
      </c>
      <c r="I270" s="250">
        <v>123329</v>
      </c>
      <c r="J270" s="250">
        <v>167320</v>
      </c>
      <c r="K270" s="250">
        <v>226584</v>
      </c>
      <c r="L270" s="250">
        <v>82934</v>
      </c>
      <c r="M270" s="250">
        <v>116915</v>
      </c>
      <c r="N270" s="250">
        <v>157640</v>
      </c>
      <c r="O270" s="250">
        <v>213869</v>
      </c>
      <c r="P270" s="250">
        <v>289620</v>
      </c>
      <c r="Q270" s="250">
        <v>64883</v>
      </c>
      <c r="R270" s="250">
        <v>91467</v>
      </c>
      <c r="S270" s="250">
        <v>123329</v>
      </c>
      <c r="T270" s="250">
        <v>167320</v>
      </c>
      <c r="U270" s="250">
        <v>226808</v>
      </c>
      <c r="V270" s="250">
        <v>193005</v>
      </c>
      <c r="W270" s="250">
        <v>247399</v>
      </c>
      <c r="X270" s="250">
        <v>314731</v>
      </c>
      <c r="Y270" s="250">
        <v>408167</v>
      </c>
      <c r="Z270" s="250">
        <v>593840</v>
      </c>
    </row>
    <row r="271" spans="1:26" ht="17.100000000000001" customHeight="1">
      <c r="A271" s="178">
        <v>11</v>
      </c>
      <c r="B271" s="251"/>
      <c r="C271" s="251"/>
      <c r="D271" s="251"/>
      <c r="E271" s="251"/>
      <c r="F271" s="251"/>
      <c r="G271" s="251"/>
      <c r="H271" s="251"/>
      <c r="I271" s="251"/>
      <c r="J271" s="251"/>
      <c r="K271" s="251"/>
      <c r="L271" s="251"/>
      <c r="M271" s="251"/>
      <c r="N271" s="251"/>
      <c r="O271" s="251"/>
      <c r="P271" s="251"/>
      <c r="Q271" s="251"/>
      <c r="R271" s="251"/>
      <c r="S271" s="251"/>
      <c r="T271" s="251"/>
      <c r="U271" s="251"/>
      <c r="V271" s="251"/>
      <c r="W271" s="251"/>
      <c r="X271" s="251"/>
      <c r="Y271" s="251"/>
      <c r="Z271" s="251"/>
    </row>
    <row r="272" spans="1:26" ht="17.100000000000001" customHeight="1">
      <c r="A272" s="178">
        <v>12</v>
      </c>
      <c r="B272" s="179">
        <v>91996</v>
      </c>
      <c r="C272" s="179">
        <v>131258</v>
      </c>
      <c r="D272" s="179">
        <v>177651</v>
      </c>
      <c r="E272" s="179">
        <v>224015</v>
      </c>
      <c r="F272" s="179">
        <v>310252</v>
      </c>
      <c r="G272" s="179">
        <v>71973</v>
      </c>
      <c r="H272" s="179">
        <v>102689</v>
      </c>
      <c r="I272" s="179">
        <v>138985</v>
      </c>
      <c r="J272" s="179">
        <v>175258</v>
      </c>
      <c r="K272" s="179">
        <v>242725</v>
      </c>
      <c r="L272" s="179">
        <v>91997</v>
      </c>
      <c r="M272" s="179">
        <v>131258</v>
      </c>
      <c r="N272" s="179">
        <v>177651</v>
      </c>
      <c r="O272" s="179">
        <v>224016</v>
      </c>
      <c r="P272" s="179">
        <v>310253</v>
      </c>
      <c r="Q272" s="179">
        <v>71973</v>
      </c>
      <c r="R272" s="179">
        <v>102689</v>
      </c>
      <c r="S272" s="179">
        <v>138985</v>
      </c>
      <c r="T272" s="179">
        <v>175386</v>
      </c>
      <c r="U272" s="179">
        <v>242980</v>
      </c>
      <c r="V272" s="179">
        <v>193005</v>
      </c>
      <c r="W272" s="179">
        <v>247399</v>
      </c>
      <c r="X272" s="179">
        <v>314731</v>
      </c>
      <c r="Y272" s="179">
        <v>408295</v>
      </c>
      <c r="Z272" s="179">
        <v>593871</v>
      </c>
    </row>
    <row r="273" spans="1:26" ht="17.100000000000001" customHeight="1">
      <c r="A273" s="178">
        <v>13</v>
      </c>
      <c r="B273" s="179">
        <v>100735</v>
      </c>
      <c r="C273" s="179">
        <v>145611</v>
      </c>
      <c r="D273" s="179">
        <v>197830</v>
      </c>
      <c r="E273" s="179">
        <v>234136</v>
      </c>
      <c r="F273" s="179">
        <v>333192</v>
      </c>
      <c r="G273" s="179">
        <v>78809</v>
      </c>
      <c r="H273" s="179">
        <v>113918</v>
      </c>
      <c r="I273" s="179">
        <v>154772</v>
      </c>
      <c r="J273" s="179">
        <v>183176</v>
      </c>
      <c r="K273" s="179">
        <v>260673</v>
      </c>
      <c r="L273" s="179">
        <v>100735</v>
      </c>
      <c r="M273" s="179">
        <v>145611</v>
      </c>
      <c r="N273" s="179">
        <v>197831</v>
      </c>
      <c r="O273" s="179">
        <v>234136</v>
      </c>
      <c r="P273" s="179">
        <v>333193</v>
      </c>
      <c r="Q273" s="179">
        <v>78809</v>
      </c>
      <c r="R273" s="179">
        <v>113918</v>
      </c>
      <c r="S273" s="179">
        <v>154876</v>
      </c>
      <c r="T273" s="179">
        <v>183318</v>
      </c>
      <c r="U273" s="179">
        <v>260962</v>
      </c>
      <c r="V273" s="179">
        <v>193005</v>
      </c>
      <c r="W273" s="179">
        <v>247399</v>
      </c>
      <c r="X273" s="179">
        <v>314835</v>
      </c>
      <c r="Y273" s="179">
        <v>408310</v>
      </c>
      <c r="Z273" s="179">
        <v>593905</v>
      </c>
    </row>
    <row r="274" spans="1:26" ht="17.100000000000001" customHeight="1">
      <c r="A274" s="178">
        <v>14</v>
      </c>
      <c r="B274" s="179">
        <v>109530</v>
      </c>
      <c r="C274" s="179">
        <v>159852</v>
      </c>
      <c r="D274" s="179">
        <v>215452</v>
      </c>
      <c r="E274" s="179">
        <v>244548</v>
      </c>
      <c r="F274" s="179">
        <v>356328</v>
      </c>
      <c r="G274" s="179">
        <v>85691</v>
      </c>
      <c r="H274" s="179">
        <v>125060</v>
      </c>
      <c r="I274" s="179">
        <v>168559</v>
      </c>
      <c r="J274" s="179">
        <v>191322</v>
      </c>
      <c r="K274" s="179">
        <v>278774</v>
      </c>
      <c r="L274" s="179">
        <v>109531</v>
      </c>
      <c r="M274" s="179">
        <v>159852</v>
      </c>
      <c r="N274" s="179">
        <v>215452</v>
      </c>
      <c r="O274" s="179">
        <v>244549</v>
      </c>
      <c r="P274" s="179">
        <v>356329</v>
      </c>
      <c r="Q274" s="179">
        <v>85691</v>
      </c>
      <c r="R274" s="179">
        <v>125143</v>
      </c>
      <c r="S274" s="179">
        <v>168673</v>
      </c>
      <c r="T274" s="179">
        <v>191480</v>
      </c>
      <c r="U274" s="179">
        <v>279097</v>
      </c>
      <c r="V274" s="179">
        <v>193005</v>
      </c>
      <c r="W274" s="179">
        <v>247483</v>
      </c>
      <c r="X274" s="179">
        <v>314846</v>
      </c>
      <c r="Y274" s="179">
        <v>408325</v>
      </c>
      <c r="Z274" s="179">
        <v>593939</v>
      </c>
    </row>
    <row r="275" spans="1:26" ht="17.100000000000001" customHeight="1">
      <c r="A275" s="178">
        <v>15</v>
      </c>
      <c r="B275" s="179">
        <v>118431</v>
      </c>
      <c r="C275" s="179">
        <v>174359</v>
      </c>
      <c r="D275" s="179">
        <v>222819</v>
      </c>
      <c r="E275" s="179">
        <v>255154</v>
      </c>
      <c r="F275" s="179">
        <v>379725</v>
      </c>
      <c r="G275" s="179">
        <v>92654</v>
      </c>
      <c r="H275" s="179">
        <v>136409</v>
      </c>
      <c r="I275" s="179">
        <v>174322</v>
      </c>
      <c r="J275" s="179">
        <v>199620</v>
      </c>
      <c r="K275" s="179">
        <v>297078</v>
      </c>
      <c r="L275" s="179">
        <v>118431</v>
      </c>
      <c r="M275" s="179">
        <v>174359</v>
      </c>
      <c r="N275" s="179">
        <v>222819</v>
      </c>
      <c r="O275" s="179">
        <v>255155</v>
      </c>
      <c r="P275" s="179">
        <v>379726</v>
      </c>
      <c r="Q275" s="179">
        <v>92654</v>
      </c>
      <c r="R275" s="179">
        <v>136501</v>
      </c>
      <c r="S275" s="179">
        <v>174448</v>
      </c>
      <c r="T275" s="179">
        <v>199793</v>
      </c>
      <c r="U275" s="179">
        <v>297436</v>
      </c>
      <c r="V275" s="179">
        <v>193005</v>
      </c>
      <c r="W275" s="179">
        <v>247490</v>
      </c>
      <c r="X275" s="179">
        <v>314857</v>
      </c>
      <c r="Y275" s="179">
        <v>408341</v>
      </c>
      <c r="Z275" s="179">
        <v>593973</v>
      </c>
    </row>
    <row r="276" spans="1:26" ht="17.100000000000001" customHeight="1">
      <c r="A276" s="178">
        <v>16</v>
      </c>
      <c r="B276" s="179">
        <v>127219</v>
      </c>
      <c r="C276" s="179">
        <v>189310</v>
      </c>
      <c r="D276" s="179">
        <v>230302</v>
      </c>
      <c r="E276" s="179">
        <v>265879</v>
      </c>
      <c r="F276" s="179">
        <v>403736</v>
      </c>
      <c r="G276" s="179">
        <v>99530</v>
      </c>
      <c r="H276" s="179">
        <v>148106</v>
      </c>
      <c r="I276" s="179">
        <v>180177</v>
      </c>
      <c r="J276" s="179">
        <v>208010</v>
      </c>
      <c r="K276" s="179">
        <v>315863</v>
      </c>
      <c r="L276" s="179">
        <v>127220</v>
      </c>
      <c r="M276" s="179">
        <v>189310</v>
      </c>
      <c r="N276" s="179">
        <v>230303</v>
      </c>
      <c r="O276" s="179">
        <v>265880</v>
      </c>
      <c r="P276" s="179">
        <v>403737</v>
      </c>
      <c r="Q276" s="179">
        <v>99530</v>
      </c>
      <c r="R276" s="179">
        <v>148206</v>
      </c>
      <c r="S276" s="179">
        <v>180314</v>
      </c>
      <c r="T276" s="179">
        <v>208200</v>
      </c>
      <c r="U276" s="179">
        <v>316256</v>
      </c>
      <c r="V276" s="179">
        <v>193005</v>
      </c>
      <c r="W276" s="179">
        <v>247498</v>
      </c>
      <c r="X276" s="179">
        <v>314868</v>
      </c>
      <c r="Y276" s="179">
        <v>408356</v>
      </c>
      <c r="Z276" s="179">
        <v>594009</v>
      </c>
    </row>
    <row r="277" spans="1:26" ht="17.100000000000001" customHeight="1">
      <c r="A277" s="178">
        <v>17</v>
      </c>
      <c r="B277" s="179">
        <v>136172</v>
      </c>
      <c r="C277" s="179">
        <v>204192</v>
      </c>
      <c r="D277" s="179">
        <v>237892</v>
      </c>
      <c r="E277" s="179">
        <v>276789</v>
      </c>
      <c r="F277" s="179">
        <v>427771</v>
      </c>
      <c r="G277" s="179">
        <v>106534</v>
      </c>
      <c r="H277" s="179">
        <v>159749</v>
      </c>
      <c r="I277" s="179">
        <v>186115</v>
      </c>
      <c r="J277" s="179">
        <v>216546</v>
      </c>
      <c r="K277" s="179">
        <v>334667</v>
      </c>
      <c r="L277" s="179">
        <v>136173</v>
      </c>
      <c r="M277" s="179">
        <v>204192</v>
      </c>
      <c r="N277" s="179">
        <v>237892</v>
      </c>
      <c r="O277" s="179">
        <v>276790</v>
      </c>
      <c r="P277" s="179">
        <v>427772</v>
      </c>
      <c r="Q277" s="179">
        <v>106534</v>
      </c>
      <c r="R277" s="179">
        <v>159856</v>
      </c>
      <c r="S277" s="179">
        <v>186262</v>
      </c>
      <c r="T277" s="179">
        <v>216751</v>
      </c>
      <c r="U277" s="179">
        <v>335096</v>
      </c>
      <c r="V277" s="179">
        <v>193005</v>
      </c>
      <c r="W277" s="179">
        <v>247506</v>
      </c>
      <c r="X277" s="179">
        <v>314879</v>
      </c>
      <c r="Y277" s="179">
        <v>408373</v>
      </c>
      <c r="Z277" s="179">
        <v>594045</v>
      </c>
    </row>
    <row r="278" spans="1:26" ht="17.100000000000001" customHeight="1">
      <c r="A278" s="178">
        <v>18</v>
      </c>
      <c r="B278" s="179">
        <v>145134</v>
      </c>
      <c r="C278" s="179">
        <v>215643</v>
      </c>
      <c r="D278" s="179">
        <v>245685</v>
      </c>
      <c r="E278" s="179">
        <v>287875</v>
      </c>
      <c r="F278" s="179">
        <v>451812</v>
      </c>
      <c r="G278" s="179">
        <v>113546</v>
      </c>
      <c r="H278" s="179">
        <v>168708</v>
      </c>
      <c r="I278" s="179">
        <v>192211</v>
      </c>
      <c r="J278" s="179">
        <v>225219</v>
      </c>
      <c r="K278" s="179">
        <v>353476</v>
      </c>
      <c r="L278" s="179">
        <v>145135</v>
      </c>
      <c r="M278" s="179">
        <v>215644</v>
      </c>
      <c r="N278" s="179">
        <v>245686</v>
      </c>
      <c r="O278" s="179">
        <v>287876</v>
      </c>
      <c r="P278" s="179">
        <v>451813</v>
      </c>
      <c r="Q278" s="179">
        <v>113546</v>
      </c>
      <c r="R278" s="179">
        <v>168823</v>
      </c>
      <c r="S278" s="179">
        <v>192371</v>
      </c>
      <c r="T278" s="179">
        <v>225441</v>
      </c>
      <c r="U278" s="179">
        <v>353941</v>
      </c>
      <c r="V278" s="179">
        <v>193005</v>
      </c>
      <c r="W278" s="179">
        <v>247514</v>
      </c>
      <c r="X278" s="179">
        <v>314891</v>
      </c>
      <c r="Y278" s="179">
        <v>408389</v>
      </c>
      <c r="Z278" s="179">
        <v>594081</v>
      </c>
    </row>
    <row r="279" spans="1:26" ht="17.100000000000001" customHeight="1">
      <c r="A279" s="178">
        <v>19</v>
      </c>
      <c r="B279" s="179">
        <v>154080</v>
      </c>
      <c r="C279" s="179">
        <v>220937</v>
      </c>
      <c r="D279" s="179">
        <v>253646</v>
      </c>
      <c r="E279" s="179">
        <v>299043</v>
      </c>
      <c r="F279" s="179">
        <v>475889</v>
      </c>
      <c r="G279" s="179">
        <v>120544</v>
      </c>
      <c r="H279" s="179">
        <v>172850</v>
      </c>
      <c r="I279" s="179">
        <v>198440</v>
      </c>
      <c r="J279" s="179">
        <v>233956</v>
      </c>
      <c r="K279" s="179">
        <v>372312</v>
      </c>
      <c r="L279" s="179">
        <v>154080</v>
      </c>
      <c r="M279" s="179">
        <v>220938</v>
      </c>
      <c r="N279" s="179">
        <v>253647</v>
      </c>
      <c r="O279" s="179">
        <v>299044</v>
      </c>
      <c r="P279" s="179">
        <v>475890</v>
      </c>
      <c r="Q279" s="179">
        <v>120544</v>
      </c>
      <c r="R279" s="179">
        <v>172973</v>
      </c>
      <c r="S279" s="179">
        <v>198611</v>
      </c>
      <c r="T279" s="179">
        <v>234195</v>
      </c>
      <c r="U279" s="179">
        <v>372815</v>
      </c>
      <c r="V279" s="179">
        <v>193005</v>
      </c>
      <c r="W279" s="179">
        <v>247522</v>
      </c>
      <c r="X279" s="179">
        <v>314903</v>
      </c>
      <c r="Y279" s="179">
        <v>408406</v>
      </c>
      <c r="Z279" s="179">
        <v>594118</v>
      </c>
    </row>
    <row r="280" spans="1:26" ht="17.100000000000001" customHeight="1">
      <c r="A280" s="178">
        <v>20</v>
      </c>
      <c r="B280" s="179">
        <v>163193</v>
      </c>
      <c r="C280" s="179">
        <v>226375</v>
      </c>
      <c r="D280" s="179">
        <v>261579</v>
      </c>
      <c r="E280" s="179">
        <v>310465</v>
      </c>
      <c r="F280" s="179">
        <v>499957</v>
      </c>
      <c r="G280" s="179">
        <v>127673</v>
      </c>
      <c r="H280" s="179">
        <v>177104</v>
      </c>
      <c r="I280" s="179">
        <v>204646</v>
      </c>
      <c r="J280" s="179">
        <v>242892</v>
      </c>
      <c r="K280" s="179">
        <v>391142</v>
      </c>
      <c r="L280" s="179">
        <v>163193</v>
      </c>
      <c r="M280" s="179">
        <v>226376</v>
      </c>
      <c r="N280" s="179">
        <v>261580</v>
      </c>
      <c r="O280" s="179">
        <v>310466</v>
      </c>
      <c r="P280" s="179">
        <v>499958</v>
      </c>
      <c r="Q280" s="179">
        <v>127673</v>
      </c>
      <c r="R280" s="179">
        <v>177235</v>
      </c>
      <c r="S280" s="179">
        <v>204829</v>
      </c>
      <c r="T280" s="179">
        <v>243147</v>
      </c>
      <c r="U280" s="179">
        <v>391683</v>
      </c>
      <c r="V280" s="179">
        <v>193005</v>
      </c>
      <c r="W280" s="179">
        <v>247530</v>
      </c>
      <c r="X280" s="179">
        <v>314914</v>
      </c>
      <c r="Y280" s="179">
        <v>408422</v>
      </c>
      <c r="Z280" s="179">
        <v>594157</v>
      </c>
    </row>
    <row r="281" spans="1:26" ht="17.100000000000001" customHeight="1">
      <c r="A281" s="178">
        <v>21</v>
      </c>
      <c r="B281" s="179">
        <v>172471</v>
      </c>
      <c r="C281" s="179">
        <v>231781</v>
      </c>
      <c r="D281" s="179">
        <v>269629</v>
      </c>
      <c r="E281" s="179">
        <v>322133</v>
      </c>
      <c r="F281" s="179">
        <v>524021</v>
      </c>
      <c r="G281" s="179">
        <v>134933</v>
      </c>
      <c r="H281" s="179">
        <v>181334</v>
      </c>
      <c r="I281" s="179">
        <v>210944</v>
      </c>
      <c r="J281" s="179">
        <v>252021</v>
      </c>
      <c r="K281" s="179">
        <v>409968</v>
      </c>
      <c r="L281" s="179">
        <v>172472</v>
      </c>
      <c r="M281" s="179">
        <v>231781</v>
      </c>
      <c r="N281" s="179">
        <v>269630</v>
      </c>
      <c r="O281" s="179">
        <v>322134</v>
      </c>
      <c r="P281" s="179">
        <v>524022</v>
      </c>
      <c r="Q281" s="179">
        <v>134933</v>
      </c>
      <c r="R281" s="179">
        <v>181472</v>
      </c>
      <c r="S281" s="179">
        <v>211139</v>
      </c>
      <c r="T281" s="179">
        <v>252293</v>
      </c>
      <c r="U281" s="179">
        <v>410537</v>
      </c>
      <c r="V281" s="179">
        <v>193005</v>
      </c>
      <c r="W281" s="179">
        <v>247538</v>
      </c>
      <c r="X281" s="179">
        <v>314926</v>
      </c>
      <c r="Y281" s="179">
        <v>408440</v>
      </c>
      <c r="Z281" s="179">
        <v>594185</v>
      </c>
    </row>
    <row r="282" spans="1:26" ht="17.100000000000001" customHeight="1">
      <c r="A282" s="178">
        <v>22</v>
      </c>
      <c r="B282" s="179">
        <v>181320</v>
      </c>
      <c r="C282" s="179">
        <v>237224</v>
      </c>
      <c r="D282" s="179">
        <v>277670</v>
      </c>
      <c r="E282" s="179">
        <v>333773</v>
      </c>
      <c r="F282" s="179">
        <v>548110</v>
      </c>
      <c r="G282" s="179">
        <v>141855</v>
      </c>
      <c r="H282" s="179">
        <v>185592</v>
      </c>
      <c r="I282" s="179">
        <v>217235</v>
      </c>
      <c r="J282" s="179">
        <v>261127</v>
      </c>
      <c r="K282" s="179">
        <v>428815</v>
      </c>
      <c r="L282" s="179">
        <v>181320</v>
      </c>
      <c r="M282" s="179">
        <v>237224</v>
      </c>
      <c r="N282" s="179">
        <v>277670</v>
      </c>
      <c r="O282" s="179">
        <v>333773</v>
      </c>
      <c r="P282" s="179">
        <v>548112</v>
      </c>
      <c r="Q282" s="179">
        <v>141950</v>
      </c>
      <c r="R282" s="179">
        <v>185739</v>
      </c>
      <c r="S282" s="179">
        <v>217441</v>
      </c>
      <c r="T282" s="179">
        <v>261417</v>
      </c>
      <c r="U282" s="179">
        <v>429397</v>
      </c>
      <c r="V282" s="179">
        <v>193100</v>
      </c>
      <c r="W282" s="179">
        <v>247546</v>
      </c>
      <c r="X282" s="179">
        <v>314938</v>
      </c>
      <c r="Y282" s="179">
        <v>408457</v>
      </c>
      <c r="Z282" s="179">
        <v>594199</v>
      </c>
    </row>
    <row r="283" spans="1:26" ht="17.100000000000001" customHeight="1">
      <c r="A283" s="178">
        <v>23</v>
      </c>
      <c r="B283" s="179">
        <v>190221</v>
      </c>
      <c r="C283" s="179">
        <v>242742</v>
      </c>
      <c r="D283" s="179">
        <v>285839</v>
      </c>
      <c r="E283" s="179">
        <v>345317</v>
      </c>
      <c r="F283" s="179">
        <v>572182</v>
      </c>
      <c r="G283" s="179">
        <v>148819</v>
      </c>
      <c r="H283" s="179">
        <v>189909</v>
      </c>
      <c r="I283" s="179">
        <v>223626</v>
      </c>
      <c r="J283" s="179">
        <v>270159</v>
      </c>
      <c r="K283" s="179">
        <v>447647</v>
      </c>
      <c r="L283" s="179">
        <v>190221</v>
      </c>
      <c r="M283" s="179">
        <v>242743</v>
      </c>
      <c r="N283" s="179">
        <v>285840</v>
      </c>
      <c r="O283" s="179">
        <v>345318</v>
      </c>
      <c r="P283" s="179">
        <v>572183</v>
      </c>
      <c r="Q283" s="179">
        <v>148919</v>
      </c>
      <c r="R283" s="179">
        <v>190064</v>
      </c>
      <c r="S283" s="179">
        <v>223845</v>
      </c>
      <c r="T283" s="179">
        <v>270466</v>
      </c>
      <c r="U283" s="179">
        <v>448244</v>
      </c>
      <c r="V283" s="179">
        <v>193105</v>
      </c>
      <c r="W283" s="179">
        <v>247554</v>
      </c>
      <c r="X283" s="179">
        <v>314950</v>
      </c>
      <c r="Y283" s="179">
        <v>408474</v>
      </c>
      <c r="Z283" s="179">
        <v>594213</v>
      </c>
    </row>
    <row r="284" spans="1:26" ht="17.100000000000001" customHeight="1">
      <c r="A284" s="178">
        <v>24</v>
      </c>
      <c r="B284" s="179">
        <v>199128</v>
      </c>
      <c r="C284" s="179">
        <v>248139</v>
      </c>
      <c r="D284" s="179">
        <v>293957</v>
      </c>
      <c r="E284" s="179">
        <v>356991</v>
      </c>
      <c r="F284" s="179">
        <v>596248</v>
      </c>
      <c r="G284" s="179">
        <v>155788</v>
      </c>
      <c r="H284" s="179">
        <v>194132</v>
      </c>
      <c r="I284" s="179">
        <v>229977</v>
      </c>
      <c r="J284" s="179">
        <v>279292</v>
      </c>
      <c r="K284" s="179">
        <v>466475</v>
      </c>
      <c r="L284" s="179">
        <v>199128</v>
      </c>
      <c r="M284" s="179">
        <v>248140</v>
      </c>
      <c r="N284" s="179">
        <v>293958</v>
      </c>
      <c r="O284" s="179">
        <v>356992</v>
      </c>
      <c r="P284" s="179">
        <v>596250</v>
      </c>
      <c r="Q284" s="179">
        <v>155892</v>
      </c>
      <c r="R284" s="179">
        <v>194295</v>
      </c>
      <c r="S284" s="179">
        <v>230208</v>
      </c>
      <c r="T284" s="179">
        <v>279616</v>
      </c>
      <c r="U284" s="179">
        <v>467087</v>
      </c>
      <c r="V284" s="179">
        <v>193110</v>
      </c>
      <c r="W284" s="179">
        <v>247562</v>
      </c>
      <c r="X284" s="179">
        <v>314962</v>
      </c>
      <c r="Y284" s="179">
        <v>408491</v>
      </c>
      <c r="Z284" s="179">
        <v>594228</v>
      </c>
    </row>
    <row r="285" spans="1:26" ht="17.100000000000001" customHeight="1">
      <c r="A285" s="178">
        <v>25</v>
      </c>
      <c r="B285" s="179">
        <v>208237</v>
      </c>
      <c r="C285" s="179">
        <v>253584</v>
      </c>
      <c r="D285" s="179">
        <v>302030</v>
      </c>
      <c r="E285" s="179">
        <v>368830</v>
      </c>
      <c r="F285" s="179">
        <v>607534</v>
      </c>
      <c r="G285" s="179">
        <v>162914</v>
      </c>
      <c r="H285" s="179">
        <v>198392</v>
      </c>
      <c r="I285" s="179">
        <v>236293</v>
      </c>
      <c r="J285" s="179">
        <v>288554</v>
      </c>
      <c r="K285" s="179">
        <v>475305</v>
      </c>
      <c r="L285" s="179">
        <v>208238</v>
      </c>
      <c r="M285" s="179">
        <v>253585</v>
      </c>
      <c r="N285" s="179">
        <v>302031</v>
      </c>
      <c r="O285" s="179">
        <v>368831</v>
      </c>
      <c r="P285" s="179">
        <v>607536</v>
      </c>
      <c r="Q285" s="179">
        <v>163023</v>
      </c>
      <c r="R285" s="179">
        <v>198563</v>
      </c>
      <c r="S285" s="179">
        <v>236536</v>
      </c>
      <c r="T285" s="179">
        <v>288896</v>
      </c>
      <c r="U285" s="179">
        <v>475931</v>
      </c>
      <c r="V285" s="179">
        <v>193114</v>
      </c>
      <c r="W285" s="179">
        <v>247570</v>
      </c>
      <c r="X285" s="179">
        <v>314974</v>
      </c>
      <c r="Y285" s="179">
        <v>408509</v>
      </c>
      <c r="Z285" s="179">
        <v>594242</v>
      </c>
    </row>
    <row r="286" spans="1:26" ht="17.100000000000001" customHeight="1">
      <c r="A286" s="178">
        <v>26</v>
      </c>
      <c r="B286" s="179">
        <v>215047</v>
      </c>
      <c r="C286" s="179">
        <v>258872</v>
      </c>
      <c r="D286" s="179">
        <v>310203</v>
      </c>
      <c r="E286" s="179">
        <v>380779</v>
      </c>
      <c r="F286" s="179">
        <v>618838</v>
      </c>
      <c r="G286" s="179">
        <v>168242</v>
      </c>
      <c r="H286" s="179">
        <v>202528</v>
      </c>
      <c r="I286" s="179">
        <v>242687</v>
      </c>
      <c r="J286" s="179">
        <v>297902</v>
      </c>
      <c r="K286" s="179">
        <v>484148</v>
      </c>
      <c r="L286" s="179">
        <v>215048</v>
      </c>
      <c r="M286" s="179">
        <v>258873</v>
      </c>
      <c r="N286" s="179">
        <v>310203</v>
      </c>
      <c r="O286" s="179">
        <v>380780</v>
      </c>
      <c r="P286" s="179">
        <v>618839</v>
      </c>
      <c r="Q286" s="179">
        <v>168356</v>
      </c>
      <c r="R286" s="179">
        <v>202707</v>
      </c>
      <c r="S286" s="179">
        <v>242942</v>
      </c>
      <c r="T286" s="179">
        <v>298262</v>
      </c>
      <c r="U286" s="179">
        <v>484789</v>
      </c>
      <c r="V286" s="179">
        <v>193119</v>
      </c>
      <c r="W286" s="179">
        <v>247578</v>
      </c>
      <c r="X286" s="179">
        <v>314986</v>
      </c>
      <c r="Y286" s="179">
        <v>408526</v>
      </c>
      <c r="Z286" s="179">
        <v>594256</v>
      </c>
    </row>
    <row r="287" spans="1:26" ht="17.100000000000001" customHeight="1">
      <c r="A287" s="178">
        <v>27</v>
      </c>
      <c r="B287" s="179">
        <v>218277</v>
      </c>
      <c r="C287" s="179">
        <v>264269</v>
      </c>
      <c r="D287" s="179">
        <v>318377</v>
      </c>
      <c r="E287" s="179">
        <v>392671</v>
      </c>
      <c r="F287" s="179">
        <v>630126</v>
      </c>
      <c r="G287" s="179">
        <v>170769</v>
      </c>
      <c r="H287" s="179">
        <v>206751</v>
      </c>
      <c r="I287" s="179">
        <v>249082</v>
      </c>
      <c r="J287" s="179">
        <v>307207</v>
      </c>
      <c r="K287" s="179">
        <v>492979</v>
      </c>
      <c r="L287" s="179">
        <v>218278</v>
      </c>
      <c r="M287" s="179">
        <v>264269</v>
      </c>
      <c r="N287" s="179">
        <v>318378</v>
      </c>
      <c r="O287" s="179">
        <v>392672</v>
      </c>
      <c r="P287" s="179">
        <v>630127</v>
      </c>
      <c r="Q287" s="179">
        <v>170888</v>
      </c>
      <c r="R287" s="179">
        <v>206938</v>
      </c>
      <c r="S287" s="179">
        <v>249349</v>
      </c>
      <c r="T287" s="179">
        <v>307583</v>
      </c>
      <c r="U287" s="179">
        <v>493635</v>
      </c>
      <c r="V287" s="179">
        <v>193124</v>
      </c>
      <c r="W287" s="179">
        <v>247586</v>
      </c>
      <c r="X287" s="179">
        <v>314998</v>
      </c>
      <c r="Y287" s="179">
        <v>408544</v>
      </c>
      <c r="Z287" s="179">
        <v>594272</v>
      </c>
    </row>
    <row r="288" spans="1:26" ht="17.100000000000001" customHeight="1">
      <c r="A288" s="178">
        <v>28</v>
      </c>
      <c r="B288" s="179">
        <v>221382</v>
      </c>
      <c r="C288" s="179">
        <v>269658</v>
      </c>
      <c r="D288" s="179">
        <v>326566</v>
      </c>
      <c r="E288" s="179">
        <v>404694</v>
      </c>
      <c r="F288" s="179">
        <v>641418</v>
      </c>
      <c r="G288" s="179">
        <v>173198</v>
      </c>
      <c r="H288" s="179">
        <v>210967</v>
      </c>
      <c r="I288" s="179">
        <v>255488</v>
      </c>
      <c r="J288" s="179">
        <v>316613</v>
      </c>
      <c r="K288" s="179">
        <v>501814</v>
      </c>
      <c r="L288" s="179">
        <v>221383</v>
      </c>
      <c r="M288" s="179">
        <v>269659</v>
      </c>
      <c r="N288" s="179">
        <v>326566</v>
      </c>
      <c r="O288" s="179">
        <v>404695</v>
      </c>
      <c r="P288" s="179">
        <v>641419</v>
      </c>
      <c r="Q288" s="179">
        <v>173322</v>
      </c>
      <c r="R288" s="179">
        <v>211162</v>
      </c>
      <c r="S288" s="179">
        <v>255768</v>
      </c>
      <c r="T288" s="179">
        <v>317008</v>
      </c>
      <c r="U288" s="179">
        <v>502485</v>
      </c>
      <c r="V288" s="179">
        <v>193128</v>
      </c>
      <c r="W288" s="179">
        <v>247594</v>
      </c>
      <c r="X288" s="179">
        <v>315010</v>
      </c>
      <c r="Y288" s="179">
        <v>408562</v>
      </c>
      <c r="Z288" s="179">
        <v>594287</v>
      </c>
    </row>
    <row r="289" spans="1:26" ht="17.100000000000001" customHeight="1">
      <c r="A289" s="178">
        <v>29</v>
      </c>
      <c r="B289" s="179">
        <v>224525</v>
      </c>
      <c r="C289" s="179">
        <v>275028</v>
      </c>
      <c r="D289" s="179">
        <v>334634</v>
      </c>
      <c r="E289" s="179">
        <v>416625</v>
      </c>
      <c r="F289" s="179">
        <v>652728</v>
      </c>
      <c r="G289" s="179">
        <v>175657</v>
      </c>
      <c r="H289" s="179">
        <v>215168</v>
      </c>
      <c r="I289" s="179">
        <v>261801</v>
      </c>
      <c r="J289" s="179">
        <v>325947</v>
      </c>
      <c r="K289" s="179">
        <v>510662</v>
      </c>
      <c r="L289" s="179">
        <v>224525</v>
      </c>
      <c r="M289" s="179">
        <v>275028</v>
      </c>
      <c r="N289" s="179">
        <v>334634</v>
      </c>
      <c r="O289" s="179">
        <v>416626</v>
      </c>
      <c r="P289" s="179">
        <v>652729</v>
      </c>
      <c r="Q289" s="179">
        <v>175785</v>
      </c>
      <c r="R289" s="179">
        <v>215371</v>
      </c>
      <c r="S289" s="179">
        <v>262092</v>
      </c>
      <c r="T289" s="179">
        <v>326359</v>
      </c>
      <c r="U289" s="179">
        <v>511348</v>
      </c>
      <c r="V289" s="179">
        <v>193133</v>
      </c>
      <c r="W289" s="179">
        <v>247602</v>
      </c>
      <c r="X289" s="179">
        <v>315022</v>
      </c>
      <c r="Y289" s="179">
        <v>408579</v>
      </c>
      <c r="Z289" s="179">
        <v>594301</v>
      </c>
    </row>
    <row r="290" spans="1:26" ht="17.100000000000001" customHeight="1">
      <c r="A290" s="178">
        <v>30</v>
      </c>
      <c r="B290" s="179">
        <v>227714</v>
      </c>
      <c r="C290" s="179">
        <v>280353</v>
      </c>
      <c r="D290" s="179">
        <v>342937</v>
      </c>
      <c r="E290" s="179">
        <v>428804</v>
      </c>
      <c r="F290" s="179">
        <v>664016</v>
      </c>
      <c r="G290" s="179">
        <v>178152</v>
      </c>
      <c r="H290" s="179">
        <v>219334</v>
      </c>
      <c r="I290" s="179">
        <v>268297</v>
      </c>
      <c r="J290" s="179">
        <v>335475</v>
      </c>
      <c r="K290" s="179">
        <v>519494</v>
      </c>
      <c r="L290" s="179">
        <v>227714</v>
      </c>
      <c r="M290" s="179">
        <v>280354</v>
      </c>
      <c r="N290" s="179">
        <v>342938</v>
      </c>
      <c r="O290" s="179">
        <v>428805</v>
      </c>
      <c r="P290" s="179">
        <v>664018</v>
      </c>
      <c r="Q290" s="179">
        <v>178285</v>
      </c>
      <c r="R290" s="179">
        <v>219545</v>
      </c>
      <c r="S290" s="179">
        <v>268600</v>
      </c>
      <c r="T290" s="179">
        <v>335905</v>
      </c>
      <c r="U290" s="179">
        <v>520194</v>
      </c>
      <c r="V290" s="179">
        <v>193138</v>
      </c>
      <c r="W290" s="179">
        <v>247609</v>
      </c>
      <c r="X290" s="179">
        <v>315035</v>
      </c>
      <c r="Y290" s="179">
        <v>408597</v>
      </c>
      <c r="Z290" s="179">
        <v>594316</v>
      </c>
    </row>
    <row r="291" spans="1:26" ht="17.100000000000001" customHeight="1">
      <c r="A291" s="178">
        <v>31</v>
      </c>
      <c r="B291" s="179">
        <v>230923</v>
      </c>
      <c r="C291" s="179">
        <v>285691</v>
      </c>
      <c r="D291" s="179">
        <v>351317</v>
      </c>
      <c r="E291" s="179">
        <v>441091</v>
      </c>
      <c r="F291" s="179">
        <v>675305</v>
      </c>
      <c r="G291" s="179">
        <v>180663</v>
      </c>
      <c r="H291" s="179">
        <v>223510</v>
      </c>
      <c r="I291" s="179">
        <v>274853</v>
      </c>
      <c r="J291" s="179">
        <v>345088</v>
      </c>
      <c r="K291" s="179">
        <v>528326</v>
      </c>
      <c r="L291" s="179">
        <v>230924</v>
      </c>
      <c r="M291" s="179">
        <v>285691</v>
      </c>
      <c r="N291" s="179">
        <v>351318</v>
      </c>
      <c r="O291" s="179">
        <v>441093</v>
      </c>
      <c r="P291" s="179">
        <v>675307</v>
      </c>
      <c r="Q291" s="179">
        <v>180800</v>
      </c>
      <c r="R291" s="179">
        <v>223729</v>
      </c>
      <c r="S291" s="179">
        <v>275168</v>
      </c>
      <c r="T291" s="179">
        <v>345537</v>
      </c>
      <c r="U291" s="179">
        <v>529041</v>
      </c>
      <c r="V291" s="179">
        <v>193143</v>
      </c>
      <c r="W291" s="179">
        <v>247617</v>
      </c>
      <c r="X291" s="179">
        <v>315047</v>
      </c>
      <c r="Y291" s="179">
        <v>408616</v>
      </c>
      <c r="Z291" s="179">
        <v>594331</v>
      </c>
    </row>
    <row r="292" spans="1:26" ht="17.100000000000001" customHeight="1">
      <c r="A292" s="178">
        <v>32</v>
      </c>
      <c r="B292" s="179">
        <v>234162</v>
      </c>
      <c r="C292" s="179">
        <v>291111</v>
      </c>
      <c r="D292" s="179">
        <v>359453</v>
      </c>
      <c r="E292" s="179">
        <v>453418</v>
      </c>
      <c r="F292" s="179">
        <v>686614</v>
      </c>
      <c r="G292" s="179">
        <v>183196</v>
      </c>
      <c r="H292" s="179">
        <v>227751</v>
      </c>
      <c r="I292" s="179">
        <v>281218</v>
      </c>
      <c r="J292" s="179">
        <v>354732</v>
      </c>
      <c r="K292" s="179">
        <v>537173</v>
      </c>
      <c r="L292" s="179">
        <v>234162</v>
      </c>
      <c r="M292" s="179">
        <v>291112</v>
      </c>
      <c r="N292" s="179">
        <v>359454</v>
      </c>
      <c r="O292" s="179">
        <v>453419</v>
      </c>
      <c r="P292" s="179">
        <v>686615</v>
      </c>
      <c r="Q292" s="179">
        <v>183339</v>
      </c>
      <c r="R292" s="179">
        <v>227977</v>
      </c>
      <c r="S292" s="179">
        <v>281546</v>
      </c>
      <c r="T292" s="179">
        <v>355199</v>
      </c>
      <c r="U292" s="179">
        <v>537903</v>
      </c>
      <c r="V292" s="179">
        <v>193147</v>
      </c>
      <c r="W292" s="179">
        <v>247625</v>
      </c>
      <c r="X292" s="179">
        <v>315059</v>
      </c>
      <c r="Y292" s="179">
        <v>408634</v>
      </c>
      <c r="Z292" s="179">
        <v>594346</v>
      </c>
    </row>
    <row r="293" spans="1:26" ht="17.100000000000001" customHeight="1">
      <c r="A293" s="178">
        <v>33</v>
      </c>
      <c r="B293" s="179">
        <v>237265</v>
      </c>
      <c r="C293" s="179">
        <v>296332</v>
      </c>
      <c r="D293" s="179">
        <v>367540</v>
      </c>
      <c r="E293" s="179">
        <v>465376</v>
      </c>
      <c r="F293" s="179">
        <v>697922</v>
      </c>
      <c r="G293" s="179">
        <v>185624</v>
      </c>
      <c r="H293" s="179">
        <v>231836</v>
      </c>
      <c r="I293" s="179">
        <v>287545</v>
      </c>
      <c r="J293" s="179">
        <v>364087</v>
      </c>
      <c r="K293" s="179">
        <v>546020</v>
      </c>
      <c r="L293" s="179">
        <v>237265</v>
      </c>
      <c r="M293" s="179">
        <v>296333</v>
      </c>
      <c r="N293" s="179">
        <v>367541</v>
      </c>
      <c r="O293" s="179">
        <v>465377</v>
      </c>
      <c r="P293" s="179">
        <v>697923</v>
      </c>
      <c r="Q293" s="179">
        <v>185771</v>
      </c>
      <c r="R293" s="179">
        <v>232070</v>
      </c>
      <c r="S293" s="179">
        <v>287885</v>
      </c>
      <c r="T293" s="179">
        <v>364572</v>
      </c>
      <c r="U293" s="179">
        <v>546764</v>
      </c>
      <c r="V293" s="179">
        <v>193152</v>
      </c>
      <c r="W293" s="179">
        <v>247633</v>
      </c>
      <c r="X293" s="179">
        <v>315071</v>
      </c>
      <c r="Y293" s="179">
        <v>408652</v>
      </c>
      <c r="Z293" s="179">
        <v>594361</v>
      </c>
    </row>
    <row r="294" spans="1:26" ht="17.100000000000001" customHeight="1">
      <c r="A294" s="178">
        <v>34</v>
      </c>
      <c r="B294" s="179">
        <v>240250</v>
      </c>
      <c r="C294" s="179">
        <v>301473</v>
      </c>
      <c r="D294" s="179">
        <v>375486</v>
      </c>
      <c r="E294" s="179">
        <v>476985</v>
      </c>
      <c r="F294" s="179">
        <v>709218</v>
      </c>
      <c r="G294" s="179">
        <v>187959</v>
      </c>
      <c r="H294" s="179">
        <v>235858</v>
      </c>
      <c r="I294" s="179">
        <v>293762</v>
      </c>
      <c r="J294" s="179">
        <v>373170</v>
      </c>
      <c r="K294" s="179">
        <v>554857</v>
      </c>
      <c r="L294" s="179">
        <v>240250</v>
      </c>
      <c r="M294" s="179">
        <v>301474</v>
      </c>
      <c r="N294" s="179">
        <v>375487</v>
      </c>
      <c r="O294" s="179">
        <v>476987</v>
      </c>
      <c r="P294" s="179">
        <v>709219</v>
      </c>
      <c r="Q294" s="179">
        <v>188110</v>
      </c>
      <c r="R294" s="179">
        <v>236100</v>
      </c>
      <c r="S294" s="179">
        <v>294113</v>
      </c>
      <c r="T294" s="179">
        <v>373671</v>
      </c>
      <c r="U294" s="179">
        <v>555616</v>
      </c>
      <c r="V294" s="179">
        <v>193156</v>
      </c>
      <c r="W294" s="179">
        <v>247641</v>
      </c>
      <c r="X294" s="179">
        <v>315083</v>
      </c>
      <c r="Y294" s="179">
        <v>408669</v>
      </c>
      <c r="Z294" s="179">
        <v>594375</v>
      </c>
    </row>
    <row r="295" spans="1:26" ht="17.100000000000001" customHeight="1">
      <c r="A295" s="178">
        <v>35</v>
      </c>
      <c r="B295" s="179">
        <v>243285</v>
      </c>
      <c r="C295" s="179">
        <v>306575</v>
      </c>
      <c r="D295" s="179">
        <v>383253</v>
      </c>
      <c r="E295" s="179">
        <v>488642</v>
      </c>
      <c r="F295" s="179">
        <v>720535</v>
      </c>
      <c r="G295" s="179">
        <v>190334</v>
      </c>
      <c r="H295" s="179">
        <v>239849</v>
      </c>
      <c r="I295" s="179">
        <v>299838</v>
      </c>
      <c r="J295" s="179">
        <v>382289</v>
      </c>
      <c r="K295" s="179">
        <v>563711</v>
      </c>
      <c r="L295" s="179">
        <v>243286</v>
      </c>
      <c r="M295" s="179">
        <v>306576</v>
      </c>
      <c r="N295" s="179">
        <v>383254</v>
      </c>
      <c r="O295" s="179">
        <v>488643</v>
      </c>
      <c r="P295" s="179">
        <v>720536</v>
      </c>
      <c r="Q295" s="179">
        <v>190490</v>
      </c>
      <c r="R295" s="179">
        <v>240099</v>
      </c>
      <c r="S295" s="179">
        <v>300201</v>
      </c>
      <c r="T295" s="179">
        <v>382808</v>
      </c>
      <c r="U295" s="179">
        <v>564484</v>
      </c>
      <c r="V295" s="179">
        <v>193161</v>
      </c>
      <c r="W295" s="179">
        <v>247648</v>
      </c>
      <c r="X295" s="179">
        <v>315094</v>
      </c>
      <c r="Y295" s="179">
        <v>408686</v>
      </c>
      <c r="Z295" s="179">
        <v>594389</v>
      </c>
    </row>
    <row r="296" spans="1:26" ht="17.100000000000001" customHeight="1">
      <c r="A296" s="178">
        <v>36</v>
      </c>
      <c r="B296" s="179">
        <v>244646</v>
      </c>
      <c r="C296" s="179">
        <v>309639</v>
      </c>
      <c r="D296" s="179">
        <v>388428</v>
      </c>
      <c r="E296" s="179">
        <v>497029</v>
      </c>
      <c r="F296" s="179">
        <v>729326</v>
      </c>
      <c r="G296" s="179">
        <v>191399</v>
      </c>
      <c r="H296" s="179">
        <v>242246</v>
      </c>
      <c r="I296" s="179">
        <v>303886</v>
      </c>
      <c r="J296" s="179">
        <v>388851</v>
      </c>
      <c r="K296" s="179">
        <v>570589</v>
      </c>
      <c r="L296" s="179">
        <v>244647</v>
      </c>
      <c r="M296" s="179">
        <v>309640</v>
      </c>
      <c r="N296" s="179">
        <v>388428</v>
      </c>
      <c r="O296" s="179">
        <v>497030</v>
      </c>
      <c r="P296" s="179">
        <v>729327</v>
      </c>
      <c r="Q296" s="179">
        <v>191556</v>
      </c>
      <c r="R296" s="179">
        <v>242500</v>
      </c>
      <c r="S296" s="179">
        <v>304257</v>
      </c>
      <c r="T296" s="179">
        <v>389382</v>
      </c>
      <c r="U296" s="179">
        <v>571372</v>
      </c>
      <c r="V296" s="179">
        <v>193163</v>
      </c>
      <c r="W296" s="179">
        <v>247653</v>
      </c>
      <c r="X296" s="179">
        <v>315102</v>
      </c>
      <c r="Y296" s="179">
        <v>408698</v>
      </c>
      <c r="Z296" s="179">
        <v>594399</v>
      </c>
    </row>
    <row r="297" spans="1:26" ht="17.100000000000001" customHeight="1">
      <c r="A297" s="178">
        <v>37</v>
      </c>
      <c r="B297" s="179">
        <v>245658</v>
      </c>
      <c r="C297" s="179">
        <v>312136</v>
      </c>
      <c r="D297" s="179">
        <v>393033</v>
      </c>
      <c r="E297" s="179">
        <v>504335</v>
      </c>
      <c r="F297" s="179">
        <v>737345</v>
      </c>
      <c r="G297" s="179">
        <v>192191</v>
      </c>
      <c r="H297" s="179">
        <v>244199</v>
      </c>
      <c r="I297" s="179">
        <v>307490</v>
      </c>
      <c r="J297" s="179">
        <v>394566</v>
      </c>
      <c r="K297" s="179">
        <v>576863</v>
      </c>
      <c r="L297" s="179">
        <v>245659</v>
      </c>
      <c r="M297" s="179">
        <v>312137</v>
      </c>
      <c r="N297" s="179">
        <v>393034</v>
      </c>
      <c r="O297" s="179">
        <v>504336</v>
      </c>
      <c r="P297" s="179">
        <v>737346</v>
      </c>
      <c r="Q297" s="179">
        <v>192350</v>
      </c>
      <c r="R297" s="179">
        <v>244457</v>
      </c>
      <c r="S297" s="179">
        <v>307867</v>
      </c>
      <c r="T297" s="179">
        <v>395109</v>
      </c>
      <c r="U297" s="179">
        <v>577655</v>
      </c>
      <c r="V297" s="179">
        <v>193164</v>
      </c>
      <c r="W297" s="179">
        <v>247656</v>
      </c>
      <c r="X297" s="179">
        <v>315109</v>
      </c>
      <c r="Y297" s="179">
        <v>408709</v>
      </c>
      <c r="Z297" s="179">
        <v>594408</v>
      </c>
    </row>
    <row r="298" spans="1:26" ht="17.100000000000001" customHeight="1">
      <c r="A298" s="178">
        <v>38</v>
      </c>
      <c r="B298" s="179">
        <v>246263</v>
      </c>
      <c r="C298" s="179">
        <v>314057</v>
      </c>
      <c r="D298" s="179">
        <v>396430</v>
      </c>
      <c r="E298" s="179">
        <v>510316</v>
      </c>
      <c r="F298" s="179">
        <v>744515</v>
      </c>
      <c r="G298" s="179">
        <v>192664</v>
      </c>
      <c r="H298" s="179">
        <v>245703</v>
      </c>
      <c r="I298" s="179">
        <v>310147</v>
      </c>
      <c r="J298" s="179">
        <v>399246</v>
      </c>
      <c r="K298" s="179">
        <v>582472</v>
      </c>
      <c r="L298" s="179">
        <v>246264</v>
      </c>
      <c r="M298" s="179">
        <v>314058</v>
      </c>
      <c r="N298" s="179">
        <v>396431</v>
      </c>
      <c r="O298" s="179">
        <v>510317</v>
      </c>
      <c r="P298" s="179">
        <v>744516</v>
      </c>
      <c r="Q298" s="179">
        <v>192824</v>
      </c>
      <c r="R298" s="179">
        <v>245963</v>
      </c>
      <c r="S298" s="179">
        <v>310530</v>
      </c>
      <c r="T298" s="179">
        <v>399797</v>
      </c>
      <c r="U298" s="179">
        <v>583272</v>
      </c>
      <c r="V298" s="179">
        <v>193165</v>
      </c>
      <c r="W298" s="179">
        <v>247659</v>
      </c>
      <c r="X298" s="179">
        <v>315114</v>
      </c>
      <c r="Y298" s="179">
        <v>408718</v>
      </c>
      <c r="Z298" s="179">
        <v>594416</v>
      </c>
    </row>
    <row r="299" spans="1:26" ht="17.100000000000001" customHeight="1">
      <c r="A299" s="178">
        <v>39</v>
      </c>
      <c r="B299" s="179">
        <v>246616</v>
      </c>
      <c r="C299" s="179">
        <v>315323</v>
      </c>
      <c r="D299" s="179">
        <v>399285</v>
      </c>
      <c r="E299" s="179">
        <v>515280</v>
      </c>
      <c r="F299" s="179">
        <v>750417</v>
      </c>
      <c r="G299" s="179">
        <v>192940</v>
      </c>
      <c r="H299" s="179">
        <v>246692</v>
      </c>
      <c r="I299" s="179">
        <v>312381</v>
      </c>
      <c r="J299" s="179">
        <v>403130</v>
      </c>
      <c r="K299" s="179">
        <v>587090</v>
      </c>
      <c r="L299" s="179">
        <v>246617</v>
      </c>
      <c r="M299" s="179">
        <v>315323</v>
      </c>
      <c r="N299" s="179">
        <v>399286</v>
      </c>
      <c r="O299" s="179">
        <v>515281</v>
      </c>
      <c r="P299" s="179">
        <v>750419</v>
      </c>
      <c r="Q299" s="179">
        <v>193101</v>
      </c>
      <c r="R299" s="179">
        <v>246955</v>
      </c>
      <c r="S299" s="179">
        <v>312767</v>
      </c>
      <c r="T299" s="179">
        <v>403688</v>
      </c>
      <c r="U299" s="179">
        <v>587897</v>
      </c>
      <c r="V299" s="179">
        <v>193166</v>
      </c>
      <c r="W299" s="179">
        <v>247661</v>
      </c>
      <c r="X299" s="179">
        <v>315118</v>
      </c>
      <c r="Y299" s="179">
        <v>408725</v>
      </c>
      <c r="Z299" s="179">
        <v>594423</v>
      </c>
    </row>
    <row r="300" spans="1:26" ht="17.100000000000001" customHeight="1">
      <c r="A300" s="178">
        <v>40</v>
      </c>
      <c r="B300" s="179">
        <v>246616</v>
      </c>
      <c r="C300" s="179">
        <v>316141</v>
      </c>
      <c r="D300" s="179">
        <v>401259</v>
      </c>
      <c r="E300" s="179">
        <v>519182</v>
      </c>
      <c r="F300" s="179">
        <v>755559</v>
      </c>
      <c r="G300" s="179">
        <v>192940</v>
      </c>
      <c r="H300" s="179">
        <v>247333</v>
      </c>
      <c r="I300" s="179">
        <v>313925</v>
      </c>
      <c r="J300" s="179">
        <v>406182</v>
      </c>
      <c r="K300" s="179">
        <v>591112</v>
      </c>
      <c r="L300" s="179">
        <v>246617</v>
      </c>
      <c r="M300" s="179">
        <v>316142</v>
      </c>
      <c r="N300" s="179">
        <v>401260</v>
      </c>
      <c r="O300" s="179">
        <v>519183</v>
      </c>
      <c r="P300" s="179">
        <v>755561</v>
      </c>
      <c r="Q300" s="179">
        <v>193101</v>
      </c>
      <c r="R300" s="179">
        <v>247597</v>
      </c>
      <c r="S300" s="179">
        <v>314315</v>
      </c>
      <c r="T300" s="179">
        <v>406745</v>
      </c>
      <c r="U300" s="179">
        <v>591925</v>
      </c>
      <c r="V300" s="179">
        <v>193166</v>
      </c>
      <c r="W300" s="179">
        <v>247662</v>
      </c>
      <c r="X300" s="179">
        <v>315121</v>
      </c>
      <c r="Y300" s="179">
        <v>408730</v>
      </c>
      <c r="Z300" s="179">
        <v>594429</v>
      </c>
    </row>
    <row r="301" spans="1:26" ht="17.100000000000001" customHeight="1">
      <c r="A301" s="178">
        <v>41</v>
      </c>
      <c r="B301" s="179">
        <v>246699</v>
      </c>
      <c r="C301" s="179">
        <v>316225</v>
      </c>
      <c r="D301" s="179">
        <v>402290</v>
      </c>
      <c r="E301" s="179">
        <v>521719</v>
      </c>
      <c r="F301" s="179">
        <v>758759</v>
      </c>
      <c r="G301" s="179">
        <v>193005</v>
      </c>
      <c r="H301" s="179">
        <v>247399</v>
      </c>
      <c r="I301" s="179">
        <v>314731</v>
      </c>
      <c r="J301" s="179">
        <v>408167</v>
      </c>
      <c r="K301" s="179">
        <v>593616</v>
      </c>
      <c r="L301" s="179">
        <v>246700</v>
      </c>
      <c r="M301" s="179">
        <v>316226</v>
      </c>
      <c r="N301" s="179">
        <v>402291</v>
      </c>
      <c r="O301" s="179">
        <v>521720</v>
      </c>
      <c r="P301" s="179">
        <v>758761</v>
      </c>
      <c r="Q301" s="179">
        <v>193166</v>
      </c>
      <c r="R301" s="179">
        <v>247662</v>
      </c>
      <c r="S301" s="179">
        <v>315123</v>
      </c>
      <c r="T301" s="179">
        <v>408731</v>
      </c>
      <c r="U301" s="179">
        <v>594432</v>
      </c>
      <c r="V301" s="179">
        <v>193166</v>
      </c>
      <c r="W301" s="179">
        <v>247662</v>
      </c>
      <c r="X301" s="179">
        <v>315123</v>
      </c>
      <c r="Y301" s="179">
        <v>408731</v>
      </c>
      <c r="Z301" s="179">
        <v>594432</v>
      </c>
    </row>
    <row r="302" spans="1:26" ht="17.100000000000001" customHeight="1">
      <c r="A302" s="178">
        <v>42</v>
      </c>
      <c r="B302" s="179">
        <v>246715</v>
      </c>
      <c r="C302" s="179">
        <v>316394</v>
      </c>
      <c r="D302" s="179">
        <v>403089</v>
      </c>
      <c r="E302" s="179">
        <v>523686</v>
      </c>
      <c r="F302" s="179">
        <v>761563</v>
      </c>
      <c r="G302" s="179">
        <v>193017</v>
      </c>
      <c r="H302" s="179">
        <v>247531</v>
      </c>
      <c r="I302" s="179">
        <v>315357</v>
      </c>
      <c r="J302" s="179">
        <v>409706</v>
      </c>
      <c r="K302" s="179">
        <v>595809</v>
      </c>
      <c r="L302" s="179">
        <v>246715</v>
      </c>
      <c r="M302" s="179">
        <v>316395</v>
      </c>
      <c r="N302" s="179">
        <v>403090</v>
      </c>
      <c r="O302" s="179">
        <v>523687</v>
      </c>
      <c r="P302" s="179">
        <v>761564</v>
      </c>
      <c r="Q302" s="179">
        <v>193178</v>
      </c>
      <c r="R302" s="179">
        <v>247795</v>
      </c>
      <c r="S302" s="179">
        <v>315749</v>
      </c>
      <c r="T302" s="179">
        <v>410272</v>
      </c>
      <c r="U302" s="179">
        <v>596629</v>
      </c>
      <c r="V302" s="179">
        <v>193166</v>
      </c>
      <c r="W302" s="179">
        <v>247663</v>
      </c>
      <c r="X302" s="179">
        <v>315124</v>
      </c>
      <c r="Y302" s="179">
        <v>408732</v>
      </c>
      <c r="Z302" s="179">
        <v>594435</v>
      </c>
    </row>
    <row r="303" spans="1:26" ht="17.100000000000001" customHeight="1">
      <c r="A303" s="178">
        <v>43</v>
      </c>
      <c r="B303" s="179">
        <v>250296</v>
      </c>
      <c r="C303" s="179">
        <v>320988</v>
      </c>
      <c r="D303" s="179">
        <v>408942</v>
      </c>
      <c r="E303" s="179">
        <v>532041</v>
      </c>
      <c r="F303" s="179">
        <v>774823</v>
      </c>
      <c r="G303" s="179">
        <v>194461</v>
      </c>
      <c r="H303" s="179">
        <v>249383</v>
      </c>
      <c r="I303" s="179">
        <v>317717</v>
      </c>
      <c r="J303" s="179">
        <v>413356</v>
      </c>
      <c r="K303" s="179">
        <v>601979</v>
      </c>
      <c r="L303" s="179">
        <v>247169</v>
      </c>
      <c r="M303" s="179">
        <v>316978</v>
      </c>
      <c r="N303" s="179">
        <v>403833</v>
      </c>
      <c r="O303" s="179">
        <v>525395</v>
      </c>
      <c r="P303" s="179">
        <v>765144</v>
      </c>
      <c r="Q303" s="179">
        <v>194613</v>
      </c>
      <c r="R303" s="179">
        <v>249633</v>
      </c>
      <c r="S303" s="179">
        <v>318088</v>
      </c>
      <c r="T303" s="179">
        <v>413890</v>
      </c>
      <c r="U303" s="179">
        <v>602756</v>
      </c>
      <c r="V303" s="179">
        <v>194601</v>
      </c>
      <c r="W303" s="179">
        <v>249499</v>
      </c>
      <c r="X303" s="179">
        <v>317457</v>
      </c>
      <c r="Y303" s="179">
        <v>411756</v>
      </c>
      <c r="Z303" s="179">
        <v>598836</v>
      </c>
    </row>
    <row r="304" spans="1:26" ht="17.100000000000001" customHeight="1">
      <c r="A304" s="178">
        <v>44</v>
      </c>
      <c r="B304" s="179">
        <v>252428</v>
      </c>
      <c r="C304" s="179">
        <v>323723</v>
      </c>
      <c r="D304" s="179">
        <v>412427</v>
      </c>
      <c r="E304" s="179">
        <v>536575</v>
      </c>
      <c r="F304" s="179">
        <v>781471</v>
      </c>
      <c r="G304" s="179">
        <v>196746</v>
      </c>
      <c r="H304" s="179">
        <v>252314</v>
      </c>
      <c r="I304" s="179">
        <v>321452</v>
      </c>
      <c r="J304" s="179">
        <v>418215</v>
      </c>
      <c r="K304" s="179">
        <v>609090</v>
      </c>
      <c r="L304" s="179">
        <v>246174</v>
      </c>
      <c r="M304" s="179">
        <v>315702</v>
      </c>
      <c r="N304" s="179">
        <v>402209</v>
      </c>
      <c r="O304" s="179">
        <v>523281</v>
      </c>
      <c r="P304" s="179">
        <v>762109</v>
      </c>
      <c r="Q304" s="179">
        <v>195933</v>
      </c>
      <c r="R304" s="179">
        <v>250979</v>
      </c>
      <c r="S304" s="179">
        <v>319469</v>
      </c>
      <c r="T304" s="179">
        <v>415355</v>
      </c>
      <c r="U304" s="179">
        <v>604935</v>
      </c>
      <c r="V304" s="179">
        <v>195921</v>
      </c>
      <c r="W304" s="179">
        <v>250845</v>
      </c>
      <c r="X304" s="179">
        <v>318830</v>
      </c>
      <c r="Y304" s="179">
        <v>413196</v>
      </c>
      <c r="Z304" s="179">
        <v>600934</v>
      </c>
    </row>
    <row r="305" spans="1:26" ht="17.100000000000001" customHeight="1">
      <c r="A305" s="178">
        <v>45</v>
      </c>
      <c r="B305" s="179">
        <v>258179</v>
      </c>
      <c r="C305" s="179">
        <v>331098</v>
      </c>
      <c r="D305" s="179">
        <v>421825</v>
      </c>
      <c r="E305" s="179">
        <v>548802</v>
      </c>
      <c r="F305" s="179">
        <v>799279</v>
      </c>
      <c r="G305" s="179">
        <v>201561</v>
      </c>
      <c r="H305" s="179">
        <v>258489</v>
      </c>
      <c r="I305" s="179">
        <v>329319</v>
      </c>
      <c r="J305" s="179">
        <v>428450</v>
      </c>
      <c r="K305" s="179">
        <v>623998</v>
      </c>
      <c r="L305" s="179">
        <v>249978</v>
      </c>
      <c r="M305" s="179">
        <v>320581</v>
      </c>
      <c r="N305" s="179">
        <v>408425</v>
      </c>
      <c r="O305" s="179">
        <v>531368</v>
      </c>
      <c r="P305" s="179">
        <v>773888</v>
      </c>
      <c r="Q305" s="179">
        <v>200321</v>
      </c>
      <c r="R305" s="179">
        <v>256454</v>
      </c>
      <c r="S305" s="179">
        <v>326296</v>
      </c>
      <c r="T305" s="179">
        <v>424091</v>
      </c>
      <c r="U305" s="179">
        <v>617664</v>
      </c>
      <c r="V305" s="179">
        <v>200309</v>
      </c>
      <c r="W305" s="179">
        <v>256316</v>
      </c>
      <c r="X305" s="179">
        <v>325641</v>
      </c>
      <c r="Y305" s="179">
        <v>421879</v>
      </c>
      <c r="Z305" s="179">
        <v>613565</v>
      </c>
    </row>
    <row r="306" spans="1:26" ht="17.100000000000001" customHeight="1">
      <c r="A306" s="178">
        <v>46</v>
      </c>
      <c r="B306" s="179">
        <v>255682</v>
      </c>
      <c r="C306" s="179">
        <v>327897</v>
      </c>
      <c r="D306" s="179">
        <v>417746</v>
      </c>
      <c r="E306" s="179">
        <v>543495</v>
      </c>
      <c r="F306" s="179">
        <v>791942</v>
      </c>
      <c r="G306" s="179">
        <v>201793</v>
      </c>
      <c r="H306" s="179">
        <v>258771</v>
      </c>
      <c r="I306" s="179">
        <v>329602</v>
      </c>
      <c r="J306" s="179">
        <v>428717</v>
      </c>
      <c r="K306" s="179">
        <v>624370</v>
      </c>
      <c r="L306" s="179">
        <v>253237</v>
      </c>
      <c r="M306" s="179">
        <v>324757</v>
      </c>
      <c r="N306" s="179">
        <v>413723</v>
      </c>
      <c r="O306" s="179">
        <v>538231</v>
      </c>
      <c r="P306" s="179">
        <v>784179</v>
      </c>
      <c r="Q306" s="179">
        <v>203941</v>
      </c>
      <c r="R306" s="179">
        <v>260968</v>
      </c>
      <c r="S306" s="179">
        <v>331911</v>
      </c>
      <c r="T306" s="179">
        <v>431257</v>
      </c>
      <c r="U306" s="179">
        <v>628357</v>
      </c>
      <c r="V306" s="179">
        <v>201925</v>
      </c>
      <c r="W306" s="179">
        <v>258286</v>
      </c>
      <c r="X306" s="179">
        <v>328048</v>
      </c>
      <c r="Y306" s="179">
        <v>424900</v>
      </c>
      <c r="Z306" s="179">
        <v>617955</v>
      </c>
    </row>
    <row r="307" spans="1:26" ht="17.100000000000001" customHeight="1">
      <c r="A307" s="178">
        <v>47</v>
      </c>
      <c r="B307" s="179">
        <v>259637</v>
      </c>
      <c r="C307" s="179">
        <v>332970</v>
      </c>
      <c r="D307" s="179">
        <v>424210</v>
      </c>
      <c r="E307" s="179">
        <v>551905</v>
      </c>
      <c r="F307" s="179">
        <v>804215</v>
      </c>
      <c r="G307" s="179">
        <v>201680</v>
      </c>
      <c r="H307" s="179">
        <v>258643</v>
      </c>
      <c r="I307" s="179">
        <v>329440</v>
      </c>
      <c r="J307" s="179">
        <v>428514</v>
      </c>
      <c r="K307" s="179">
        <v>624059</v>
      </c>
      <c r="L307" s="179">
        <v>254792</v>
      </c>
      <c r="M307" s="179">
        <v>326752</v>
      </c>
      <c r="N307" s="179">
        <v>416239</v>
      </c>
      <c r="O307" s="179">
        <v>541471</v>
      </c>
      <c r="P307" s="179">
        <v>788794</v>
      </c>
      <c r="Q307" s="179">
        <v>204170</v>
      </c>
      <c r="R307" s="179">
        <v>261844</v>
      </c>
      <c r="S307" s="179">
        <v>333575</v>
      </c>
      <c r="T307" s="179">
        <v>433960</v>
      </c>
      <c r="U307" s="179">
        <v>632216</v>
      </c>
      <c r="V307" s="179">
        <v>202776</v>
      </c>
      <c r="W307" s="179">
        <v>259943</v>
      </c>
      <c r="X307" s="179">
        <v>330707</v>
      </c>
      <c r="Y307" s="179">
        <v>428905</v>
      </c>
      <c r="Z307" s="179">
        <v>623780</v>
      </c>
    </row>
    <row r="308" spans="1:26" ht="17.100000000000001" customHeight="1">
      <c r="A308" s="178">
        <v>48</v>
      </c>
      <c r="B308" s="179">
        <v>265911</v>
      </c>
      <c r="C308" s="179">
        <v>341016</v>
      </c>
      <c r="D308" s="179">
        <v>434462</v>
      </c>
      <c r="E308" s="179">
        <v>565243</v>
      </c>
      <c r="F308" s="179">
        <v>823650</v>
      </c>
      <c r="G308" s="179">
        <v>202581</v>
      </c>
      <c r="H308" s="179">
        <v>259799</v>
      </c>
      <c r="I308" s="179">
        <v>330990</v>
      </c>
      <c r="J308" s="179">
        <v>430624</v>
      </c>
      <c r="K308" s="179">
        <v>627489</v>
      </c>
      <c r="L308" s="179">
        <v>258024</v>
      </c>
      <c r="M308" s="179">
        <v>330898</v>
      </c>
      <c r="N308" s="179">
        <v>421522</v>
      </c>
      <c r="O308" s="179">
        <v>548346</v>
      </c>
      <c r="P308" s="179">
        <v>798814</v>
      </c>
      <c r="Q308" s="179">
        <v>203610</v>
      </c>
      <c r="R308" s="179">
        <v>261130</v>
      </c>
      <c r="S308" s="179">
        <v>332669</v>
      </c>
      <c r="T308" s="179">
        <v>432784</v>
      </c>
      <c r="U308" s="179">
        <v>630505</v>
      </c>
      <c r="V308" s="179">
        <v>202967</v>
      </c>
      <c r="W308" s="179">
        <v>260189</v>
      </c>
      <c r="X308" s="179">
        <v>331019</v>
      </c>
      <c r="Y308" s="179">
        <v>429311</v>
      </c>
      <c r="Z308" s="179">
        <v>624371</v>
      </c>
    </row>
    <row r="309" spans="1:26" ht="17.100000000000001" customHeight="1">
      <c r="A309" s="178">
        <v>49</v>
      </c>
      <c r="B309" s="179">
        <v>271086</v>
      </c>
      <c r="C309" s="179">
        <v>347654</v>
      </c>
      <c r="D309" s="179">
        <v>442919</v>
      </c>
      <c r="E309" s="179">
        <v>576246</v>
      </c>
      <c r="F309" s="179">
        <v>839684</v>
      </c>
      <c r="G309" s="179">
        <v>202828</v>
      </c>
      <c r="H309" s="179">
        <v>260117</v>
      </c>
      <c r="I309" s="179">
        <v>331395</v>
      </c>
      <c r="J309" s="179">
        <v>431151</v>
      </c>
      <c r="K309" s="179">
        <v>628258</v>
      </c>
      <c r="L309" s="179">
        <v>259492</v>
      </c>
      <c r="M309" s="179">
        <v>332781</v>
      </c>
      <c r="N309" s="179">
        <v>423922</v>
      </c>
      <c r="O309" s="179">
        <v>551470</v>
      </c>
      <c r="P309" s="179">
        <v>803370</v>
      </c>
      <c r="Q309" s="179">
        <v>202200</v>
      </c>
      <c r="R309" s="179">
        <v>259327</v>
      </c>
      <c r="S309" s="179">
        <v>330376</v>
      </c>
      <c r="T309" s="179">
        <v>429805</v>
      </c>
      <c r="U309" s="179">
        <v>626166</v>
      </c>
      <c r="V309" s="179">
        <v>202439</v>
      </c>
      <c r="W309" s="179">
        <v>259511</v>
      </c>
      <c r="X309" s="179">
        <v>330157</v>
      </c>
      <c r="Y309" s="179">
        <v>428192</v>
      </c>
      <c r="Z309" s="179">
        <v>622744</v>
      </c>
    </row>
    <row r="310" spans="1:26" ht="17.100000000000001" customHeight="1">
      <c r="A310" s="178">
        <v>50</v>
      </c>
      <c r="B310" s="179">
        <v>275179</v>
      </c>
      <c r="C310" s="179">
        <v>352904</v>
      </c>
      <c r="D310" s="179">
        <v>449608</v>
      </c>
      <c r="E310" s="179">
        <v>584949</v>
      </c>
      <c r="F310" s="179">
        <v>852366</v>
      </c>
      <c r="G310" s="179">
        <v>202378</v>
      </c>
      <c r="H310" s="179">
        <v>259540</v>
      </c>
      <c r="I310" s="179">
        <v>330661</v>
      </c>
      <c r="J310" s="179">
        <v>430196</v>
      </c>
      <c r="K310" s="179">
        <v>626866</v>
      </c>
      <c r="L310" s="179">
        <v>259362</v>
      </c>
      <c r="M310" s="179">
        <v>332616</v>
      </c>
      <c r="N310" s="179">
        <v>423713</v>
      </c>
      <c r="O310" s="179">
        <v>551199</v>
      </c>
      <c r="P310" s="179">
        <v>802979</v>
      </c>
      <c r="Q310" s="179">
        <v>200027</v>
      </c>
      <c r="R310" s="179">
        <v>256544</v>
      </c>
      <c r="S310" s="179">
        <v>326836</v>
      </c>
      <c r="T310" s="179">
        <v>426647</v>
      </c>
      <c r="U310" s="179">
        <v>621287</v>
      </c>
      <c r="V310" s="179">
        <v>201211</v>
      </c>
      <c r="W310" s="179">
        <v>257936</v>
      </c>
      <c r="X310" s="179">
        <v>328151</v>
      </c>
      <c r="Y310" s="179">
        <v>427495</v>
      </c>
      <c r="Z310" s="179">
        <v>621691</v>
      </c>
    </row>
    <row r="311" spans="1:26" ht="17.100000000000001" customHeight="1">
      <c r="A311" s="178">
        <v>51</v>
      </c>
      <c r="B311" s="179">
        <v>261327</v>
      </c>
      <c r="C311" s="179">
        <v>335140</v>
      </c>
      <c r="D311" s="179">
        <v>426977</v>
      </c>
      <c r="E311" s="179">
        <v>555505</v>
      </c>
      <c r="F311" s="179">
        <v>809463</v>
      </c>
      <c r="G311" s="179">
        <v>191349</v>
      </c>
      <c r="H311" s="179">
        <v>245397</v>
      </c>
      <c r="I311" s="179">
        <v>312642</v>
      </c>
      <c r="J311" s="179">
        <v>406754</v>
      </c>
      <c r="K311" s="179">
        <v>592708</v>
      </c>
      <c r="L311" s="179">
        <v>242190</v>
      </c>
      <c r="M311" s="179">
        <v>310594</v>
      </c>
      <c r="N311" s="179">
        <v>395658</v>
      </c>
      <c r="O311" s="179">
        <v>514700</v>
      </c>
      <c r="P311" s="179">
        <v>749798</v>
      </c>
      <c r="Q311" s="179">
        <v>187792</v>
      </c>
      <c r="R311" s="179">
        <v>240857</v>
      </c>
      <c r="S311" s="179">
        <v>306854</v>
      </c>
      <c r="T311" s="179">
        <v>400533</v>
      </c>
      <c r="U311" s="179">
        <v>583260</v>
      </c>
      <c r="V311" s="179">
        <v>189939</v>
      </c>
      <c r="W311" s="179">
        <v>243485</v>
      </c>
      <c r="X311" s="179">
        <v>309763</v>
      </c>
      <c r="Y311" s="179">
        <v>403512</v>
      </c>
      <c r="Z311" s="179">
        <v>586814</v>
      </c>
    </row>
    <row r="312" spans="1:26" ht="15" customHeight="1"/>
    <row r="313" spans="1:26" ht="17.100000000000001" customHeight="1">
      <c r="A313" s="176" t="s">
        <v>614</v>
      </c>
    </row>
    <row r="314" spans="1:26" ht="15" customHeight="1"/>
    <row r="315" spans="1:26" ht="15" customHeight="1">
      <c r="A315" s="176" t="s">
        <v>0</v>
      </c>
    </row>
    <row r="316" spans="1:26" ht="60" customHeight="1">
      <c r="A316" s="252" t="s">
        <v>428</v>
      </c>
      <c r="B316" s="255" t="s">
        <v>420</v>
      </c>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7"/>
    </row>
    <row r="317" spans="1:26" ht="15" customHeight="1">
      <c r="A317" s="253"/>
      <c r="B317" s="255">
        <v>1</v>
      </c>
      <c r="C317" s="256"/>
      <c r="D317" s="256"/>
      <c r="E317" s="256"/>
      <c r="F317" s="257"/>
      <c r="G317" s="255">
        <v>2</v>
      </c>
      <c r="H317" s="256"/>
      <c r="I317" s="256"/>
      <c r="J317" s="256"/>
      <c r="K317" s="257"/>
      <c r="L317" s="255">
        <v>3</v>
      </c>
      <c r="M317" s="256"/>
      <c r="N317" s="256"/>
      <c r="O317" s="256"/>
      <c r="P317" s="257"/>
      <c r="Q317" s="255">
        <v>4</v>
      </c>
      <c r="R317" s="256"/>
      <c r="S317" s="256"/>
      <c r="T317" s="256"/>
      <c r="U317" s="257"/>
      <c r="V317" s="255">
        <v>5</v>
      </c>
      <c r="W317" s="256"/>
      <c r="X317" s="256"/>
      <c r="Y317" s="256"/>
      <c r="Z317" s="257"/>
    </row>
    <row r="318" spans="1:26" ht="15" customHeight="1">
      <c r="A318" s="253"/>
      <c r="B318" s="255" t="s">
        <v>421</v>
      </c>
      <c r="C318" s="256"/>
      <c r="D318" s="256"/>
      <c r="E318" s="256"/>
      <c r="F318" s="257"/>
      <c r="G318" s="255" t="s">
        <v>421</v>
      </c>
      <c r="H318" s="256"/>
      <c r="I318" s="256"/>
      <c r="J318" s="256"/>
      <c r="K318" s="257"/>
      <c r="L318" s="255" t="s">
        <v>421</v>
      </c>
      <c r="M318" s="256"/>
      <c r="N318" s="256"/>
      <c r="O318" s="256"/>
      <c r="P318" s="257"/>
      <c r="Q318" s="255" t="s">
        <v>421</v>
      </c>
      <c r="R318" s="256"/>
      <c r="S318" s="256"/>
      <c r="T318" s="256"/>
      <c r="U318" s="257"/>
      <c r="V318" s="255" t="s">
        <v>421</v>
      </c>
      <c r="W318" s="256"/>
      <c r="X318" s="256"/>
      <c r="Y318" s="256"/>
      <c r="Z318" s="257"/>
    </row>
    <row r="319" spans="1:26" ht="15" customHeight="1">
      <c r="A319" s="253"/>
      <c r="B319" s="177">
        <v>1</v>
      </c>
      <c r="C319" s="177">
        <v>2</v>
      </c>
      <c r="D319" s="177">
        <v>3</v>
      </c>
      <c r="E319" s="177">
        <v>4</v>
      </c>
      <c r="F319" s="177">
        <v>5</v>
      </c>
      <c r="G319" s="177">
        <v>1</v>
      </c>
      <c r="H319" s="177">
        <v>2</v>
      </c>
      <c r="I319" s="177">
        <v>3</v>
      </c>
      <c r="J319" s="177">
        <v>4</v>
      </c>
      <c r="K319" s="177">
        <v>5</v>
      </c>
      <c r="L319" s="177">
        <v>1</v>
      </c>
      <c r="M319" s="177">
        <v>2</v>
      </c>
      <c r="N319" s="177">
        <v>3</v>
      </c>
      <c r="O319" s="177">
        <v>4</v>
      </c>
      <c r="P319" s="177">
        <v>5</v>
      </c>
      <c r="Q319" s="177">
        <v>1</v>
      </c>
      <c r="R319" s="177">
        <v>2</v>
      </c>
      <c r="S319" s="177">
        <v>3</v>
      </c>
      <c r="T319" s="177">
        <v>4</v>
      </c>
      <c r="U319" s="177">
        <v>5</v>
      </c>
      <c r="V319" s="177">
        <v>1</v>
      </c>
      <c r="W319" s="177">
        <v>2</v>
      </c>
      <c r="X319" s="177">
        <v>3</v>
      </c>
      <c r="Y319" s="177">
        <v>4</v>
      </c>
      <c r="Z319" s="177">
        <v>5</v>
      </c>
    </row>
    <row r="320" spans="1:26" ht="15" customHeight="1">
      <c r="A320" s="253"/>
      <c r="B320" s="177" t="s">
        <v>33</v>
      </c>
      <c r="C320" s="177" t="s">
        <v>33</v>
      </c>
      <c r="D320" s="177" t="s">
        <v>33</v>
      </c>
      <c r="E320" s="177" t="s">
        <v>33</v>
      </c>
      <c r="F320" s="177" t="s">
        <v>33</v>
      </c>
      <c r="G320" s="177" t="s">
        <v>33</v>
      </c>
      <c r="H320" s="177" t="s">
        <v>33</v>
      </c>
      <c r="I320" s="177" t="s">
        <v>33</v>
      </c>
      <c r="J320" s="177" t="s">
        <v>33</v>
      </c>
      <c r="K320" s="177" t="s">
        <v>33</v>
      </c>
      <c r="L320" s="177" t="s">
        <v>33</v>
      </c>
      <c r="M320" s="177" t="s">
        <v>33</v>
      </c>
      <c r="N320" s="177" t="s">
        <v>33</v>
      </c>
      <c r="O320" s="177" t="s">
        <v>33</v>
      </c>
      <c r="P320" s="177" t="s">
        <v>33</v>
      </c>
      <c r="Q320" s="177" t="s">
        <v>33</v>
      </c>
      <c r="R320" s="177" t="s">
        <v>33</v>
      </c>
      <c r="S320" s="177" t="s">
        <v>33</v>
      </c>
      <c r="T320" s="177" t="s">
        <v>33</v>
      </c>
      <c r="U320" s="177" t="s">
        <v>33</v>
      </c>
      <c r="V320" s="177" t="s">
        <v>33</v>
      </c>
      <c r="W320" s="177" t="s">
        <v>33</v>
      </c>
      <c r="X320" s="177" t="s">
        <v>33</v>
      </c>
      <c r="Y320" s="177" t="s">
        <v>33</v>
      </c>
      <c r="Z320" s="177" t="s">
        <v>33</v>
      </c>
    </row>
    <row r="321" spans="1:26" ht="15" customHeight="1">
      <c r="A321" s="254"/>
      <c r="B321" s="177" t="s">
        <v>429</v>
      </c>
      <c r="C321" s="177" t="s">
        <v>429</v>
      </c>
      <c r="D321" s="177" t="s">
        <v>429</v>
      </c>
      <c r="E321" s="177" t="s">
        <v>429</v>
      </c>
      <c r="F321" s="177" t="s">
        <v>429</v>
      </c>
      <c r="G321" s="177" t="s">
        <v>429</v>
      </c>
      <c r="H321" s="177" t="s">
        <v>429</v>
      </c>
      <c r="I321" s="177" t="s">
        <v>429</v>
      </c>
      <c r="J321" s="177" t="s">
        <v>429</v>
      </c>
      <c r="K321" s="177" t="s">
        <v>429</v>
      </c>
      <c r="L321" s="177" t="s">
        <v>429</v>
      </c>
      <c r="M321" s="177" t="s">
        <v>429</v>
      </c>
      <c r="N321" s="177" t="s">
        <v>429</v>
      </c>
      <c r="O321" s="177" t="s">
        <v>429</v>
      </c>
      <c r="P321" s="177" t="s">
        <v>429</v>
      </c>
      <c r="Q321" s="177" t="s">
        <v>429</v>
      </c>
      <c r="R321" s="177" t="s">
        <v>429</v>
      </c>
      <c r="S321" s="177" t="s">
        <v>429</v>
      </c>
      <c r="T321" s="177" t="s">
        <v>429</v>
      </c>
      <c r="U321" s="177" t="s">
        <v>429</v>
      </c>
      <c r="V321" s="177" t="s">
        <v>429</v>
      </c>
      <c r="W321" s="177" t="s">
        <v>429</v>
      </c>
      <c r="X321" s="177" t="s">
        <v>429</v>
      </c>
      <c r="Y321" s="177" t="s">
        <v>429</v>
      </c>
      <c r="Z321" s="177" t="s">
        <v>429</v>
      </c>
    </row>
    <row r="322" spans="1:26" ht="17.100000000000001" customHeight="1">
      <c r="A322" s="178" t="s">
        <v>423</v>
      </c>
      <c r="B322" s="250">
        <v>95959</v>
      </c>
      <c r="C322" s="250">
        <v>68157</v>
      </c>
      <c r="D322" s="250">
        <v>34836</v>
      </c>
      <c r="E322" s="250">
        <v>2284</v>
      </c>
      <c r="F322" s="250">
        <v>1297</v>
      </c>
      <c r="G322" s="250">
        <v>72580</v>
      </c>
      <c r="H322" s="250">
        <v>52489</v>
      </c>
      <c r="I322" s="250">
        <v>28410</v>
      </c>
      <c r="J322" s="250">
        <v>2905</v>
      </c>
      <c r="K322" s="250">
        <v>462</v>
      </c>
      <c r="L322" s="250">
        <v>58167</v>
      </c>
      <c r="M322" s="250">
        <v>32171</v>
      </c>
      <c r="N322" s="250">
        <v>4417</v>
      </c>
      <c r="O322" s="250">
        <v>1602</v>
      </c>
      <c r="P322" s="250">
        <v>121</v>
      </c>
      <c r="Q322" s="250">
        <v>72580</v>
      </c>
      <c r="R322" s="250">
        <v>52489</v>
      </c>
      <c r="S322" s="250">
        <v>28410</v>
      </c>
      <c r="T322" s="250">
        <v>2905</v>
      </c>
      <c r="U322" s="250">
        <v>446</v>
      </c>
      <c r="V322" s="250">
        <v>1727</v>
      </c>
      <c r="W322" s="250">
        <v>153</v>
      </c>
      <c r="X322" s="250">
        <v>35</v>
      </c>
      <c r="Y322" s="250">
        <v>13</v>
      </c>
      <c r="Z322" s="250">
        <v>0</v>
      </c>
    </row>
    <row r="323" spans="1:26" ht="17.100000000000001" customHeight="1">
      <c r="A323" s="178">
        <v>11</v>
      </c>
      <c r="B323" s="251"/>
      <c r="C323" s="251"/>
      <c r="D323" s="251"/>
      <c r="E323" s="251"/>
      <c r="F323" s="251"/>
      <c r="G323" s="251"/>
      <c r="H323" s="251"/>
      <c r="I323" s="251"/>
      <c r="J323" s="251"/>
      <c r="K323" s="251"/>
      <c r="L323" s="251"/>
      <c r="M323" s="251"/>
      <c r="N323" s="251"/>
      <c r="O323" s="251"/>
      <c r="P323" s="251"/>
      <c r="Q323" s="251"/>
      <c r="R323" s="251"/>
      <c r="S323" s="251"/>
      <c r="T323" s="251"/>
      <c r="U323" s="251"/>
      <c r="V323" s="251"/>
      <c r="W323" s="251"/>
      <c r="X323" s="251"/>
      <c r="Y323" s="251"/>
      <c r="Z323" s="251"/>
    </row>
    <row r="324" spans="1:26" ht="17.100000000000001" customHeight="1">
      <c r="A324" s="178">
        <v>12</v>
      </c>
      <c r="B324" s="179">
        <v>88544</v>
      </c>
      <c r="C324" s="179">
        <v>56421</v>
      </c>
      <c r="D324" s="179">
        <v>18463</v>
      </c>
      <c r="E324" s="179">
        <v>2151</v>
      </c>
      <c r="F324" s="179">
        <v>1028</v>
      </c>
      <c r="G324" s="179">
        <v>67222</v>
      </c>
      <c r="H324" s="179">
        <v>44009</v>
      </c>
      <c r="I324" s="179">
        <v>17163</v>
      </c>
      <c r="J324" s="179">
        <v>2526</v>
      </c>
      <c r="K324" s="179">
        <v>171</v>
      </c>
      <c r="L324" s="179">
        <v>51234</v>
      </c>
      <c r="M324" s="179">
        <v>21198</v>
      </c>
      <c r="N324" s="179">
        <v>2905</v>
      </c>
      <c r="O324" s="179">
        <v>1251</v>
      </c>
      <c r="P324" s="179">
        <v>54</v>
      </c>
      <c r="Q324" s="179">
        <v>67222</v>
      </c>
      <c r="R324" s="179">
        <v>44009</v>
      </c>
      <c r="S324" s="179">
        <v>17163</v>
      </c>
      <c r="T324" s="179">
        <v>2516</v>
      </c>
      <c r="U324" s="179">
        <v>153</v>
      </c>
      <c r="V324" s="179">
        <v>1727</v>
      </c>
      <c r="W324" s="179">
        <v>153</v>
      </c>
      <c r="X324" s="179">
        <v>35</v>
      </c>
      <c r="Y324" s="179">
        <v>4</v>
      </c>
      <c r="Z324" s="179">
        <v>0</v>
      </c>
    </row>
    <row r="325" spans="1:26" ht="17.100000000000001" customHeight="1">
      <c r="A325" s="178">
        <v>13</v>
      </c>
      <c r="B325" s="179">
        <v>81394</v>
      </c>
      <c r="C325" s="179">
        <v>44678</v>
      </c>
      <c r="D325" s="179">
        <v>3055</v>
      </c>
      <c r="E325" s="179">
        <v>2020</v>
      </c>
      <c r="F325" s="179">
        <v>729</v>
      </c>
      <c r="G325" s="179">
        <v>62055</v>
      </c>
      <c r="H325" s="179">
        <v>35522</v>
      </c>
      <c r="I325" s="179">
        <v>6427</v>
      </c>
      <c r="J325" s="179">
        <v>2148</v>
      </c>
      <c r="K325" s="179">
        <v>110</v>
      </c>
      <c r="L325" s="179">
        <v>44549</v>
      </c>
      <c r="M325" s="179">
        <v>10217</v>
      </c>
      <c r="N325" s="179">
        <v>2155</v>
      </c>
      <c r="O325" s="179">
        <v>902</v>
      </c>
      <c r="P325" s="179">
        <v>0</v>
      </c>
      <c r="Q325" s="179">
        <v>62055</v>
      </c>
      <c r="R325" s="179">
        <v>35522</v>
      </c>
      <c r="S325" s="179">
        <v>6344</v>
      </c>
      <c r="T325" s="179">
        <v>2137</v>
      </c>
      <c r="U325" s="179">
        <v>90</v>
      </c>
      <c r="V325" s="179">
        <v>1727</v>
      </c>
      <c r="W325" s="179">
        <v>153</v>
      </c>
      <c r="X325" s="179">
        <v>28</v>
      </c>
      <c r="Y325" s="179">
        <v>3</v>
      </c>
      <c r="Z325" s="179">
        <v>0</v>
      </c>
    </row>
    <row r="326" spans="1:26" ht="17.100000000000001" customHeight="1">
      <c r="A326" s="178">
        <v>14</v>
      </c>
      <c r="B326" s="179">
        <v>74197</v>
      </c>
      <c r="C326" s="179">
        <v>33026</v>
      </c>
      <c r="D326" s="179">
        <v>2263</v>
      </c>
      <c r="E326" s="179">
        <v>1884</v>
      </c>
      <c r="F326" s="179">
        <v>428</v>
      </c>
      <c r="G326" s="179">
        <v>56854</v>
      </c>
      <c r="H326" s="179">
        <v>27102</v>
      </c>
      <c r="I326" s="179">
        <v>2846</v>
      </c>
      <c r="J326" s="179">
        <v>1793</v>
      </c>
      <c r="K326" s="179">
        <v>79</v>
      </c>
      <c r="L326" s="179">
        <v>37819</v>
      </c>
      <c r="M326" s="179">
        <v>4185</v>
      </c>
      <c r="N326" s="179">
        <v>1547</v>
      </c>
      <c r="O326" s="179">
        <v>542</v>
      </c>
      <c r="P326" s="179">
        <v>0</v>
      </c>
      <c r="Q326" s="179">
        <v>56854</v>
      </c>
      <c r="R326" s="179">
        <v>27033</v>
      </c>
      <c r="S326" s="179">
        <v>2837</v>
      </c>
      <c r="T326" s="179">
        <v>1781</v>
      </c>
      <c r="U326" s="179">
        <v>56</v>
      </c>
      <c r="V326" s="179">
        <v>1727</v>
      </c>
      <c r="W326" s="179">
        <v>147</v>
      </c>
      <c r="X326" s="179">
        <v>27</v>
      </c>
      <c r="Y326" s="179">
        <v>2</v>
      </c>
      <c r="Z326" s="179">
        <v>0</v>
      </c>
    </row>
    <row r="327" spans="1:26" ht="17.100000000000001" customHeight="1">
      <c r="A327" s="178">
        <v>15</v>
      </c>
      <c r="B327" s="179">
        <v>66916</v>
      </c>
      <c r="C327" s="179">
        <v>21156</v>
      </c>
      <c r="D327" s="179">
        <v>2167</v>
      </c>
      <c r="E327" s="179">
        <v>1746</v>
      </c>
      <c r="F327" s="179">
        <v>123</v>
      </c>
      <c r="G327" s="179">
        <v>51592</v>
      </c>
      <c r="H327" s="179">
        <v>18950</v>
      </c>
      <c r="I327" s="179">
        <v>2571</v>
      </c>
      <c r="J327" s="179">
        <v>1476</v>
      </c>
      <c r="K327" s="179">
        <v>47</v>
      </c>
      <c r="L327" s="179">
        <v>31010</v>
      </c>
      <c r="M327" s="179">
        <v>3086</v>
      </c>
      <c r="N327" s="179">
        <v>1293</v>
      </c>
      <c r="O327" s="179">
        <v>265</v>
      </c>
      <c r="P327" s="179">
        <v>0</v>
      </c>
      <c r="Q327" s="179">
        <v>51592</v>
      </c>
      <c r="R327" s="179">
        <v>18875</v>
      </c>
      <c r="S327" s="179">
        <v>2561</v>
      </c>
      <c r="T327" s="179">
        <v>1464</v>
      </c>
      <c r="U327" s="179">
        <v>22</v>
      </c>
      <c r="V327" s="179">
        <v>1727</v>
      </c>
      <c r="W327" s="179">
        <v>146</v>
      </c>
      <c r="X327" s="179">
        <v>27</v>
      </c>
      <c r="Y327" s="179">
        <v>1</v>
      </c>
      <c r="Z327" s="179">
        <v>0</v>
      </c>
    </row>
    <row r="328" spans="1:26" ht="17.100000000000001" customHeight="1">
      <c r="A328" s="178">
        <v>16</v>
      </c>
      <c r="B328" s="179">
        <v>59725</v>
      </c>
      <c r="C328" s="179">
        <v>8923</v>
      </c>
      <c r="D328" s="179">
        <v>2070</v>
      </c>
      <c r="E328" s="179">
        <v>1606</v>
      </c>
      <c r="F328" s="179">
        <v>0</v>
      </c>
      <c r="G328" s="179">
        <v>46396</v>
      </c>
      <c r="H328" s="179">
        <v>10937</v>
      </c>
      <c r="I328" s="179">
        <v>2291</v>
      </c>
      <c r="J328" s="179">
        <v>1161</v>
      </c>
      <c r="K328" s="179">
        <v>35</v>
      </c>
      <c r="L328" s="179">
        <v>24287</v>
      </c>
      <c r="M328" s="179">
        <v>2449</v>
      </c>
      <c r="N328" s="179">
        <v>1034</v>
      </c>
      <c r="O328" s="179">
        <v>204</v>
      </c>
      <c r="P328" s="179">
        <v>0</v>
      </c>
      <c r="Q328" s="179">
        <v>46396</v>
      </c>
      <c r="R328" s="179">
        <v>10855</v>
      </c>
      <c r="S328" s="179">
        <v>2280</v>
      </c>
      <c r="T328" s="179">
        <v>1147</v>
      </c>
      <c r="U328" s="179">
        <v>7</v>
      </c>
      <c r="V328" s="179">
        <v>1727</v>
      </c>
      <c r="W328" s="179">
        <v>146</v>
      </c>
      <c r="X328" s="179">
        <v>26</v>
      </c>
      <c r="Y328" s="179">
        <v>1</v>
      </c>
      <c r="Z328" s="179">
        <v>0</v>
      </c>
    </row>
    <row r="329" spans="1:26" ht="17.100000000000001" customHeight="1">
      <c r="A329" s="178">
        <v>17</v>
      </c>
      <c r="B329" s="179">
        <v>52400</v>
      </c>
      <c r="C329" s="179">
        <v>2410</v>
      </c>
      <c r="D329" s="179">
        <v>1971</v>
      </c>
      <c r="E329" s="179">
        <v>1464</v>
      </c>
      <c r="F329" s="179">
        <v>0</v>
      </c>
      <c r="G329" s="179">
        <v>41102</v>
      </c>
      <c r="H329" s="179">
        <v>3794</v>
      </c>
      <c r="I329" s="179">
        <v>2011</v>
      </c>
      <c r="J329" s="179">
        <v>840</v>
      </c>
      <c r="K329" s="179">
        <v>31</v>
      </c>
      <c r="L329" s="179">
        <v>17438</v>
      </c>
      <c r="M329" s="179">
        <v>1936</v>
      </c>
      <c r="N329" s="179">
        <v>772</v>
      </c>
      <c r="O329" s="179">
        <v>166</v>
      </c>
      <c r="P329" s="179">
        <v>0</v>
      </c>
      <c r="Q329" s="179">
        <v>41102</v>
      </c>
      <c r="R329" s="179">
        <v>3746</v>
      </c>
      <c r="S329" s="179">
        <v>2000</v>
      </c>
      <c r="T329" s="179">
        <v>825</v>
      </c>
      <c r="U329" s="179">
        <v>1</v>
      </c>
      <c r="V329" s="179">
        <v>1727</v>
      </c>
      <c r="W329" s="179">
        <v>145</v>
      </c>
      <c r="X329" s="179">
        <v>25</v>
      </c>
      <c r="Y329" s="179">
        <v>0</v>
      </c>
      <c r="Z329" s="179">
        <v>0</v>
      </c>
    </row>
    <row r="330" spans="1:26" ht="17.100000000000001" customHeight="1">
      <c r="A330" s="178">
        <v>18</v>
      </c>
      <c r="B330" s="179">
        <v>45067</v>
      </c>
      <c r="C330" s="179">
        <v>2261</v>
      </c>
      <c r="D330" s="179">
        <v>1869</v>
      </c>
      <c r="E330" s="179">
        <v>1320</v>
      </c>
      <c r="F330" s="179">
        <v>0</v>
      </c>
      <c r="G330" s="179">
        <v>35803</v>
      </c>
      <c r="H330" s="179">
        <v>2839</v>
      </c>
      <c r="I330" s="179">
        <v>1758</v>
      </c>
      <c r="J330" s="179">
        <v>513</v>
      </c>
      <c r="K330" s="179">
        <v>26</v>
      </c>
      <c r="L330" s="179">
        <v>10580</v>
      </c>
      <c r="M330" s="179">
        <v>1540</v>
      </c>
      <c r="N330" s="179">
        <v>503</v>
      </c>
      <c r="O330" s="179">
        <v>127</v>
      </c>
      <c r="P330" s="179">
        <v>0</v>
      </c>
      <c r="Q330" s="179">
        <v>35803</v>
      </c>
      <c r="R330" s="179">
        <v>2830</v>
      </c>
      <c r="S330" s="179">
        <v>1746</v>
      </c>
      <c r="T330" s="179">
        <v>498</v>
      </c>
      <c r="U330" s="179">
        <v>0</v>
      </c>
      <c r="V330" s="179">
        <v>1727</v>
      </c>
      <c r="W330" s="179">
        <v>145</v>
      </c>
      <c r="X330" s="179">
        <v>24</v>
      </c>
      <c r="Y330" s="179">
        <v>0</v>
      </c>
      <c r="Z330" s="179">
        <v>0</v>
      </c>
    </row>
    <row r="331" spans="1:26" ht="17.100000000000001" customHeight="1">
      <c r="A331" s="178">
        <v>19</v>
      </c>
      <c r="B331" s="179">
        <v>37748</v>
      </c>
      <c r="C331" s="179">
        <v>2192</v>
      </c>
      <c r="D331" s="179">
        <v>1765</v>
      </c>
      <c r="E331" s="179">
        <v>1174</v>
      </c>
      <c r="F331" s="179">
        <v>0</v>
      </c>
      <c r="G331" s="179">
        <v>30514</v>
      </c>
      <c r="H331" s="179">
        <v>2641</v>
      </c>
      <c r="I331" s="179">
        <v>1521</v>
      </c>
      <c r="J331" s="179">
        <v>244</v>
      </c>
      <c r="K331" s="179">
        <v>22</v>
      </c>
      <c r="L331" s="179">
        <v>4990</v>
      </c>
      <c r="M331" s="179">
        <v>1358</v>
      </c>
      <c r="N331" s="179">
        <v>286</v>
      </c>
      <c r="O331" s="179">
        <v>89</v>
      </c>
      <c r="P331" s="179">
        <v>0</v>
      </c>
      <c r="Q331" s="179">
        <v>30514</v>
      </c>
      <c r="R331" s="179">
        <v>2631</v>
      </c>
      <c r="S331" s="179">
        <v>1509</v>
      </c>
      <c r="T331" s="179">
        <v>227</v>
      </c>
      <c r="U331" s="179">
        <v>0</v>
      </c>
      <c r="V331" s="179">
        <v>1727</v>
      </c>
      <c r="W331" s="179">
        <v>144</v>
      </c>
      <c r="X331" s="179">
        <v>23</v>
      </c>
      <c r="Y331" s="179">
        <v>0</v>
      </c>
      <c r="Z331" s="179">
        <v>0</v>
      </c>
    </row>
    <row r="332" spans="1:26" ht="17.100000000000001" customHeight="1">
      <c r="A332" s="178">
        <v>20</v>
      </c>
      <c r="B332" s="179">
        <v>30292</v>
      </c>
      <c r="C332" s="179">
        <v>2121</v>
      </c>
      <c r="D332" s="179">
        <v>1662</v>
      </c>
      <c r="E332" s="179">
        <v>1025</v>
      </c>
      <c r="F332" s="179">
        <v>0</v>
      </c>
      <c r="G332" s="179">
        <v>25130</v>
      </c>
      <c r="H332" s="179">
        <v>2438</v>
      </c>
      <c r="I332" s="179">
        <v>1287</v>
      </c>
      <c r="J332" s="179">
        <v>171</v>
      </c>
      <c r="K332" s="179">
        <v>17</v>
      </c>
      <c r="L332" s="179">
        <v>3837</v>
      </c>
      <c r="M332" s="179">
        <v>1170</v>
      </c>
      <c r="N332" s="179">
        <v>219</v>
      </c>
      <c r="O332" s="179">
        <v>53</v>
      </c>
      <c r="P332" s="179">
        <v>0</v>
      </c>
      <c r="Q332" s="179">
        <v>25130</v>
      </c>
      <c r="R332" s="179">
        <v>2427</v>
      </c>
      <c r="S332" s="179">
        <v>1274</v>
      </c>
      <c r="T332" s="179">
        <v>153</v>
      </c>
      <c r="U332" s="179">
        <v>0</v>
      </c>
      <c r="V332" s="179">
        <v>1727</v>
      </c>
      <c r="W332" s="179">
        <v>143</v>
      </c>
      <c r="X332" s="179">
        <v>23</v>
      </c>
      <c r="Y332" s="179">
        <v>0</v>
      </c>
      <c r="Z332" s="179">
        <v>0</v>
      </c>
    </row>
    <row r="333" spans="1:26" ht="17.100000000000001" customHeight="1">
      <c r="A333" s="178">
        <v>21</v>
      </c>
      <c r="B333" s="179">
        <v>22701</v>
      </c>
      <c r="C333" s="179">
        <v>2050</v>
      </c>
      <c r="D333" s="179">
        <v>1557</v>
      </c>
      <c r="E333" s="179">
        <v>873</v>
      </c>
      <c r="F333" s="179">
        <v>0</v>
      </c>
      <c r="G333" s="179">
        <v>19980</v>
      </c>
      <c r="H333" s="179">
        <v>2236</v>
      </c>
      <c r="I333" s="179">
        <v>1050</v>
      </c>
      <c r="J333" s="179">
        <v>134</v>
      </c>
      <c r="K333" s="179">
        <v>13</v>
      </c>
      <c r="L333" s="179">
        <v>3197</v>
      </c>
      <c r="M333" s="179">
        <v>983</v>
      </c>
      <c r="N333" s="179">
        <v>191</v>
      </c>
      <c r="O333" s="179">
        <v>17</v>
      </c>
      <c r="P333" s="179">
        <v>0</v>
      </c>
      <c r="Q333" s="179">
        <v>19980</v>
      </c>
      <c r="R333" s="179">
        <v>2225</v>
      </c>
      <c r="S333" s="179">
        <v>1037</v>
      </c>
      <c r="T333" s="179">
        <v>115</v>
      </c>
      <c r="U333" s="179">
        <v>0</v>
      </c>
      <c r="V333" s="179">
        <v>1727</v>
      </c>
      <c r="W333" s="179">
        <v>143</v>
      </c>
      <c r="X333" s="179">
        <v>22</v>
      </c>
      <c r="Y333" s="179">
        <v>0</v>
      </c>
      <c r="Z333" s="179">
        <v>0</v>
      </c>
    </row>
    <row r="334" spans="1:26" ht="17.100000000000001" customHeight="1">
      <c r="A334" s="178">
        <v>22</v>
      </c>
      <c r="B334" s="179">
        <v>15461</v>
      </c>
      <c r="C334" s="179">
        <v>1979</v>
      </c>
      <c r="D334" s="179">
        <v>1453</v>
      </c>
      <c r="E334" s="179">
        <v>722</v>
      </c>
      <c r="F334" s="179">
        <v>0</v>
      </c>
      <c r="G334" s="179">
        <v>15191</v>
      </c>
      <c r="H334" s="179">
        <v>2035</v>
      </c>
      <c r="I334" s="179">
        <v>814</v>
      </c>
      <c r="J334" s="179">
        <v>110</v>
      </c>
      <c r="K334" s="179">
        <v>8</v>
      </c>
      <c r="L334" s="179">
        <v>2739</v>
      </c>
      <c r="M334" s="179">
        <v>795</v>
      </c>
      <c r="N334" s="179">
        <v>163</v>
      </c>
      <c r="O334" s="179">
        <v>0</v>
      </c>
      <c r="P334" s="179">
        <v>0</v>
      </c>
      <c r="Q334" s="179">
        <v>15112</v>
      </c>
      <c r="R334" s="179">
        <v>2024</v>
      </c>
      <c r="S334" s="179">
        <v>799</v>
      </c>
      <c r="T334" s="179">
        <v>89</v>
      </c>
      <c r="U334" s="179">
        <v>0</v>
      </c>
      <c r="V334" s="179">
        <v>1720</v>
      </c>
      <c r="W334" s="179">
        <v>142</v>
      </c>
      <c r="X334" s="179">
        <v>21</v>
      </c>
      <c r="Y334" s="179">
        <v>0</v>
      </c>
      <c r="Z334" s="179">
        <v>0</v>
      </c>
    </row>
    <row r="335" spans="1:26" ht="17.100000000000001" customHeight="1">
      <c r="A335" s="178">
        <v>23</v>
      </c>
      <c r="B335" s="179">
        <v>8179</v>
      </c>
      <c r="C335" s="179">
        <v>1908</v>
      </c>
      <c r="D335" s="179">
        <v>1346</v>
      </c>
      <c r="E335" s="179">
        <v>571</v>
      </c>
      <c r="F335" s="179">
        <v>0</v>
      </c>
      <c r="G335" s="179">
        <v>10453</v>
      </c>
      <c r="H335" s="179">
        <v>1849</v>
      </c>
      <c r="I335" s="179">
        <v>573</v>
      </c>
      <c r="J335" s="179">
        <v>94</v>
      </c>
      <c r="K335" s="179">
        <v>4</v>
      </c>
      <c r="L335" s="179">
        <v>2418</v>
      </c>
      <c r="M335" s="179">
        <v>605</v>
      </c>
      <c r="N335" s="179">
        <v>134</v>
      </c>
      <c r="O335" s="179">
        <v>0</v>
      </c>
      <c r="P335" s="179">
        <v>0</v>
      </c>
      <c r="Q335" s="179">
        <v>10371</v>
      </c>
      <c r="R335" s="179">
        <v>1838</v>
      </c>
      <c r="S335" s="179">
        <v>558</v>
      </c>
      <c r="T335" s="179">
        <v>72</v>
      </c>
      <c r="U335" s="179">
        <v>0</v>
      </c>
      <c r="V335" s="179">
        <v>1719</v>
      </c>
      <c r="W335" s="179">
        <v>142</v>
      </c>
      <c r="X335" s="179">
        <v>20</v>
      </c>
      <c r="Y335" s="179">
        <v>0</v>
      </c>
      <c r="Z335" s="179">
        <v>0</v>
      </c>
    </row>
    <row r="336" spans="1:26" ht="17.100000000000001" customHeight="1">
      <c r="A336" s="178">
        <v>24</v>
      </c>
      <c r="B336" s="179">
        <v>2669</v>
      </c>
      <c r="C336" s="179">
        <v>1837</v>
      </c>
      <c r="D336" s="179">
        <v>1240</v>
      </c>
      <c r="E336" s="179">
        <v>419</v>
      </c>
      <c r="F336" s="179">
        <v>0</v>
      </c>
      <c r="G336" s="179">
        <v>5779</v>
      </c>
      <c r="H336" s="179">
        <v>1683</v>
      </c>
      <c r="I336" s="179">
        <v>341</v>
      </c>
      <c r="J336" s="179">
        <v>78</v>
      </c>
      <c r="K336" s="179">
        <v>0</v>
      </c>
      <c r="L336" s="179">
        <v>2110</v>
      </c>
      <c r="M336" s="179">
        <v>420</v>
      </c>
      <c r="N336" s="179">
        <v>106</v>
      </c>
      <c r="O336" s="179">
        <v>0</v>
      </c>
      <c r="P336" s="179">
        <v>0</v>
      </c>
      <c r="Q336" s="179">
        <v>5700</v>
      </c>
      <c r="R336" s="179">
        <v>1672</v>
      </c>
      <c r="S336" s="179">
        <v>325</v>
      </c>
      <c r="T336" s="179">
        <v>55</v>
      </c>
      <c r="U336" s="179">
        <v>0</v>
      </c>
      <c r="V336" s="179">
        <v>1719</v>
      </c>
      <c r="W336" s="179">
        <v>141</v>
      </c>
      <c r="X336" s="179">
        <v>19</v>
      </c>
      <c r="Y336" s="179">
        <v>0</v>
      </c>
      <c r="Z336" s="179">
        <v>0</v>
      </c>
    </row>
    <row r="337" spans="1:26" ht="17.100000000000001" customHeight="1">
      <c r="A337" s="178">
        <v>25</v>
      </c>
      <c r="B337" s="179">
        <v>2357</v>
      </c>
      <c r="C337" s="179">
        <v>1766</v>
      </c>
      <c r="D337" s="179">
        <v>1135</v>
      </c>
      <c r="E337" s="179">
        <v>265</v>
      </c>
      <c r="F337" s="179">
        <v>0</v>
      </c>
      <c r="G337" s="179">
        <v>3115</v>
      </c>
      <c r="H337" s="179">
        <v>1523</v>
      </c>
      <c r="I337" s="179">
        <v>212</v>
      </c>
      <c r="J337" s="179">
        <v>62</v>
      </c>
      <c r="K337" s="179">
        <v>0</v>
      </c>
      <c r="L337" s="179">
        <v>1796</v>
      </c>
      <c r="M337" s="179">
        <v>287</v>
      </c>
      <c r="N337" s="179">
        <v>80</v>
      </c>
      <c r="O337" s="179">
        <v>0</v>
      </c>
      <c r="P337" s="179">
        <v>0</v>
      </c>
      <c r="Q337" s="179">
        <v>3107</v>
      </c>
      <c r="R337" s="179">
        <v>1510</v>
      </c>
      <c r="S337" s="179">
        <v>195</v>
      </c>
      <c r="T337" s="179">
        <v>38</v>
      </c>
      <c r="U337" s="179">
        <v>0</v>
      </c>
      <c r="V337" s="179">
        <v>1719</v>
      </c>
      <c r="W337" s="179">
        <v>141</v>
      </c>
      <c r="X337" s="179">
        <v>18</v>
      </c>
      <c r="Y337" s="179">
        <v>0</v>
      </c>
      <c r="Z337" s="179">
        <v>0</v>
      </c>
    </row>
    <row r="338" spans="1:26" ht="17.100000000000001" customHeight="1">
      <c r="A338" s="178">
        <v>26</v>
      </c>
      <c r="B338" s="179">
        <v>2268</v>
      </c>
      <c r="C338" s="179">
        <v>1697</v>
      </c>
      <c r="D338" s="179">
        <v>1029</v>
      </c>
      <c r="E338" s="179">
        <v>109</v>
      </c>
      <c r="F338" s="179">
        <v>0</v>
      </c>
      <c r="G338" s="179">
        <v>2861</v>
      </c>
      <c r="H338" s="179">
        <v>1367</v>
      </c>
      <c r="I338" s="179">
        <v>171</v>
      </c>
      <c r="J338" s="179">
        <v>46</v>
      </c>
      <c r="K338" s="179">
        <v>0</v>
      </c>
      <c r="L338" s="179">
        <v>1561</v>
      </c>
      <c r="M338" s="179">
        <v>233</v>
      </c>
      <c r="N338" s="179">
        <v>54</v>
      </c>
      <c r="O338" s="179">
        <v>0</v>
      </c>
      <c r="P338" s="179">
        <v>0</v>
      </c>
      <c r="Q338" s="179">
        <v>2852</v>
      </c>
      <c r="R338" s="179">
        <v>1354</v>
      </c>
      <c r="S338" s="179">
        <v>153</v>
      </c>
      <c r="T338" s="179">
        <v>20</v>
      </c>
      <c r="U338" s="179">
        <v>0</v>
      </c>
      <c r="V338" s="179">
        <v>1718</v>
      </c>
      <c r="W338" s="179">
        <v>140</v>
      </c>
      <c r="X338" s="179">
        <v>17</v>
      </c>
      <c r="Y338" s="179">
        <v>0</v>
      </c>
      <c r="Z338" s="179">
        <v>0</v>
      </c>
    </row>
    <row r="339" spans="1:26" ht="17.100000000000001" customHeight="1">
      <c r="A339" s="178">
        <v>27</v>
      </c>
      <c r="B339" s="179">
        <v>2226</v>
      </c>
      <c r="C339" s="179">
        <v>1627</v>
      </c>
      <c r="D339" s="179">
        <v>922</v>
      </c>
      <c r="E339" s="179">
        <v>12</v>
      </c>
      <c r="F339" s="179">
        <v>0</v>
      </c>
      <c r="G339" s="179">
        <v>2740</v>
      </c>
      <c r="H339" s="179">
        <v>1208</v>
      </c>
      <c r="I339" s="179">
        <v>146</v>
      </c>
      <c r="J339" s="179">
        <v>37</v>
      </c>
      <c r="K339" s="179">
        <v>0</v>
      </c>
      <c r="L339" s="179">
        <v>1449</v>
      </c>
      <c r="M339" s="179">
        <v>209</v>
      </c>
      <c r="N339" s="179">
        <v>28</v>
      </c>
      <c r="O339" s="179">
        <v>0</v>
      </c>
      <c r="P339" s="179">
        <v>0</v>
      </c>
      <c r="Q339" s="179">
        <v>2731</v>
      </c>
      <c r="R339" s="179">
        <v>1195</v>
      </c>
      <c r="S339" s="179">
        <v>127</v>
      </c>
      <c r="T339" s="179">
        <v>11</v>
      </c>
      <c r="U339" s="179">
        <v>0</v>
      </c>
      <c r="V339" s="179">
        <v>1718</v>
      </c>
      <c r="W339" s="179">
        <v>139</v>
      </c>
      <c r="X339" s="179">
        <v>17</v>
      </c>
      <c r="Y339" s="179">
        <v>0</v>
      </c>
      <c r="Z339" s="179">
        <v>0</v>
      </c>
    </row>
    <row r="340" spans="1:26" ht="17.100000000000001" customHeight="1">
      <c r="A340" s="178">
        <v>28</v>
      </c>
      <c r="B340" s="179">
        <v>2186</v>
      </c>
      <c r="C340" s="179">
        <v>1557</v>
      </c>
      <c r="D340" s="179">
        <v>816</v>
      </c>
      <c r="E340" s="179">
        <v>0</v>
      </c>
      <c r="F340" s="179">
        <v>0</v>
      </c>
      <c r="G340" s="179">
        <v>2624</v>
      </c>
      <c r="H340" s="179">
        <v>1050</v>
      </c>
      <c r="I340" s="179">
        <v>122</v>
      </c>
      <c r="J340" s="179">
        <v>35</v>
      </c>
      <c r="K340" s="179">
        <v>0</v>
      </c>
      <c r="L340" s="179">
        <v>1342</v>
      </c>
      <c r="M340" s="179">
        <v>191</v>
      </c>
      <c r="N340" s="179">
        <v>5</v>
      </c>
      <c r="O340" s="179">
        <v>0</v>
      </c>
      <c r="P340" s="179">
        <v>0</v>
      </c>
      <c r="Q340" s="179">
        <v>2615</v>
      </c>
      <c r="R340" s="179">
        <v>1036</v>
      </c>
      <c r="S340" s="179">
        <v>102</v>
      </c>
      <c r="T340" s="179">
        <v>7</v>
      </c>
      <c r="U340" s="179">
        <v>0</v>
      </c>
      <c r="V340" s="179">
        <v>1718</v>
      </c>
      <c r="W340" s="179">
        <v>139</v>
      </c>
      <c r="X340" s="179">
        <v>16</v>
      </c>
      <c r="Y340" s="179">
        <v>0</v>
      </c>
      <c r="Z340" s="179">
        <v>0</v>
      </c>
    </row>
    <row r="341" spans="1:26" ht="17.100000000000001" customHeight="1">
      <c r="A341" s="178">
        <v>29</v>
      </c>
      <c r="B341" s="179">
        <v>2145</v>
      </c>
      <c r="C341" s="179">
        <v>1487</v>
      </c>
      <c r="D341" s="179">
        <v>710</v>
      </c>
      <c r="E341" s="179">
        <v>0</v>
      </c>
      <c r="F341" s="179">
        <v>0</v>
      </c>
      <c r="G341" s="179">
        <v>2507</v>
      </c>
      <c r="H341" s="179">
        <v>892</v>
      </c>
      <c r="I341" s="179">
        <v>108</v>
      </c>
      <c r="J341" s="179">
        <v>33</v>
      </c>
      <c r="K341" s="179">
        <v>0</v>
      </c>
      <c r="L341" s="179">
        <v>1234</v>
      </c>
      <c r="M341" s="179">
        <v>172</v>
      </c>
      <c r="N341" s="179">
        <v>0</v>
      </c>
      <c r="O341" s="179">
        <v>0</v>
      </c>
      <c r="P341" s="179">
        <v>0</v>
      </c>
      <c r="Q341" s="179">
        <v>2497</v>
      </c>
      <c r="R341" s="179">
        <v>877</v>
      </c>
      <c r="S341" s="179">
        <v>88</v>
      </c>
      <c r="T341" s="179">
        <v>4</v>
      </c>
      <c r="U341" s="179">
        <v>0</v>
      </c>
      <c r="V341" s="179">
        <v>1717</v>
      </c>
      <c r="W341" s="179">
        <v>138</v>
      </c>
      <c r="X341" s="179">
        <v>15</v>
      </c>
      <c r="Y341" s="179">
        <v>0</v>
      </c>
      <c r="Z341" s="179">
        <v>0</v>
      </c>
    </row>
    <row r="342" spans="1:26" ht="17.100000000000001" customHeight="1">
      <c r="A342" s="178">
        <v>30</v>
      </c>
      <c r="B342" s="179">
        <v>2103</v>
      </c>
      <c r="C342" s="179">
        <v>1418</v>
      </c>
      <c r="D342" s="179">
        <v>602</v>
      </c>
      <c r="E342" s="179">
        <v>0</v>
      </c>
      <c r="F342" s="179">
        <v>0</v>
      </c>
      <c r="G342" s="179">
        <v>2388</v>
      </c>
      <c r="H342" s="179">
        <v>735</v>
      </c>
      <c r="I342" s="179">
        <v>97</v>
      </c>
      <c r="J342" s="179">
        <v>31</v>
      </c>
      <c r="K342" s="179">
        <v>0</v>
      </c>
      <c r="L342" s="179">
        <v>1123</v>
      </c>
      <c r="M342" s="179">
        <v>153</v>
      </c>
      <c r="N342" s="179">
        <v>0</v>
      </c>
      <c r="O342" s="179">
        <v>0</v>
      </c>
      <c r="P342" s="179">
        <v>0</v>
      </c>
      <c r="Q342" s="179">
        <v>2377</v>
      </c>
      <c r="R342" s="179">
        <v>720</v>
      </c>
      <c r="S342" s="179">
        <v>76</v>
      </c>
      <c r="T342" s="179">
        <v>1</v>
      </c>
      <c r="U342" s="179">
        <v>0</v>
      </c>
      <c r="V342" s="179">
        <v>1717</v>
      </c>
      <c r="W342" s="179">
        <v>138</v>
      </c>
      <c r="X342" s="179">
        <v>14</v>
      </c>
      <c r="Y342" s="179">
        <v>0</v>
      </c>
      <c r="Z342" s="179">
        <v>0</v>
      </c>
    </row>
    <row r="343" spans="1:26" ht="17.100000000000001" customHeight="1">
      <c r="A343" s="178">
        <v>31</v>
      </c>
      <c r="B343" s="179">
        <v>2061</v>
      </c>
      <c r="C343" s="179">
        <v>1348</v>
      </c>
      <c r="D343" s="179">
        <v>493</v>
      </c>
      <c r="E343" s="179">
        <v>0</v>
      </c>
      <c r="F343" s="179">
        <v>0</v>
      </c>
      <c r="G343" s="179">
        <v>2268</v>
      </c>
      <c r="H343" s="179">
        <v>578</v>
      </c>
      <c r="I343" s="179">
        <v>86</v>
      </c>
      <c r="J343" s="179">
        <v>28</v>
      </c>
      <c r="K343" s="179">
        <v>0</v>
      </c>
      <c r="L343" s="179">
        <v>1013</v>
      </c>
      <c r="M343" s="179">
        <v>135</v>
      </c>
      <c r="N343" s="179">
        <v>0</v>
      </c>
      <c r="O343" s="179">
        <v>0</v>
      </c>
      <c r="P343" s="179">
        <v>0</v>
      </c>
      <c r="Q343" s="179">
        <v>2257</v>
      </c>
      <c r="R343" s="179">
        <v>562</v>
      </c>
      <c r="S343" s="179">
        <v>63</v>
      </c>
      <c r="T343" s="179">
        <v>0</v>
      </c>
      <c r="U343" s="179">
        <v>0</v>
      </c>
      <c r="V343" s="179">
        <v>1717</v>
      </c>
      <c r="W343" s="179">
        <v>137</v>
      </c>
      <c r="X343" s="179">
        <v>13</v>
      </c>
      <c r="Y343" s="179">
        <v>0</v>
      </c>
      <c r="Z343" s="179">
        <v>0</v>
      </c>
    </row>
    <row r="344" spans="1:26" ht="17.100000000000001" customHeight="1">
      <c r="A344" s="178">
        <v>32</v>
      </c>
      <c r="B344" s="179">
        <v>2019</v>
      </c>
      <c r="C344" s="179">
        <v>1277</v>
      </c>
      <c r="D344" s="179">
        <v>387</v>
      </c>
      <c r="E344" s="179">
        <v>0</v>
      </c>
      <c r="F344" s="179">
        <v>0</v>
      </c>
      <c r="G344" s="179">
        <v>2147</v>
      </c>
      <c r="H344" s="179">
        <v>419</v>
      </c>
      <c r="I344" s="179">
        <v>75</v>
      </c>
      <c r="J344" s="179">
        <v>26</v>
      </c>
      <c r="K344" s="179">
        <v>0</v>
      </c>
      <c r="L344" s="179">
        <v>901</v>
      </c>
      <c r="M344" s="179">
        <v>116</v>
      </c>
      <c r="N344" s="179">
        <v>0</v>
      </c>
      <c r="O344" s="179">
        <v>0</v>
      </c>
      <c r="P344" s="179">
        <v>0</v>
      </c>
      <c r="Q344" s="179">
        <v>2136</v>
      </c>
      <c r="R344" s="179">
        <v>403</v>
      </c>
      <c r="S344" s="179">
        <v>51</v>
      </c>
      <c r="T344" s="179">
        <v>0</v>
      </c>
      <c r="U344" s="179">
        <v>0</v>
      </c>
      <c r="V344" s="179">
        <v>1716</v>
      </c>
      <c r="W344" s="179">
        <v>137</v>
      </c>
      <c r="X344" s="179">
        <v>12</v>
      </c>
      <c r="Y344" s="179">
        <v>0</v>
      </c>
      <c r="Z344" s="179">
        <v>0</v>
      </c>
    </row>
    <row r="345" spans="1:26" ht="17.100000000000001" customHeight="1">
      <c r="A345" s="178">
        <v>33</v>
      </c>
      <c r="B345" s="179">
        <v>1979</v>
      </c>
      <c r="C345" s="179">
        <v>1209</v>
      </c>
      <c r="D345" s="179">
        <v>282</v>
      </c>
      <c r="E345" s="179">
        <v>0</v>
      </c>
      <c r="F345" s="179">
        <v>0</v>
      </c>
      <c r="G345" s="179">
        <v>2034</v>
      </c>
      <c r="H345" s="179">
        <v>288</v>
      </c>
      <c r="I345" s="179">
        <v>64</v>
      </c>
      <c r="J345" s="179">
        <v>24</v>
      </c>
      <c r="K345" s="179">
        <v>0</v>
      </c>
      <c r="L345" s="179">
        <v>794</v>
      </c>
      <c r="M345" s="179">
        <v>98</v>
      </c>
      <c r="N345" s="179">
        <v>0</v>
      </c>
      <c r="O345" s="179">
        <v>0</v>
      </c>
      <c r="P345" s="179">
        <v>0</v>
      </c>
      <c r="Q345" s="179">
        <v>2022</v>
      </c>
      <c r="R345" s="179">
        <v>272</v>
      </c>
      <c r="S345" s="179">
        <v>40</v>
      </c>
      <c r="T345" s="179">
        <v>0</v>
      </c>
      <c r="U345" s="179">
        <v>0</v>
      </c>
      <c r="V345" s="179">
        <v>1716</v>
      </c>
      <c r="W345" s="179">
        <v>136</v>
      </c>
      <c r="X345" s="179">
        <v>11</v>
      </c>
      <c r="Y345" s="179">
        <v>0</v>
      </c>
      <c r="Z345" s="179">
        <v>0</v>
      </c>
    </row>
    <row r="346" spans="1:26" ht="17.100000000000001" customHeight="1">
      <c r="A346" s="178">
        <v>34</v>
      </c>
      <c r="B346" s="179">
        <v>1940</v>
      </c>
      <c r="C346" s="179">
        <v>1142</v>
      </c>
      <c r="D346" s="179">
        <v>178</v>
      </c>
      <c r="E346" s="179">
        <v>0</v>
      </c>
      <c r="F346" s="179">
        <v>0</v>
      </c>
      <c r="G346" s="179">
        <v>1931</v>
      </c>
      <c r="H346" s="179">
        <v>217</v>
      </c>
      <c r="I346" s="179">
        <v>53</v>
      </c>
      <c r="J346" s="179">
        <v>22</v>
      </c>
      <c r="K346" s="179">
        <v>0</v>
      </c>
      <c r="L346" s="179">
        <v>691</v>
      </c>
      <c r="M346" s="179">
        <v>81</v>
      </c>
      <c r="N346" s="179">
        <v>0</v>
      </c>
      <c r="O346" s="179">
        <v>0</v>
      </c>
      <c r="P346" s="179">
        <v>0</v>
      </c>
      <c r="Q346" s="179">
        <v>1920</v>
      </c>
      <c r="R346" s="179">
        <v>200</v>
      </c>
      <c r="S346" s="179">
        <v>28</v>
      </c>
      <c r="T346" s="179">
        <v>0</v>
      </c>
      <c r="U346" s="179">
        <v>0</v>
      </c>
      <c r="V346" s="179">
        <v>1716</v>
      </c>
      <c r="W346" s="179">
        <v>136</v>
      </c>
      <c r="X346" s="179">
        <v>11</v>
      </c>
      <c r="Y346" s="179">
        <v>0</v>
      </c>
      <c r="Z346" s="179">
        <v>0</v>
      </c>
    </row>
    <row r="347" spans="1:26" ht="17.100000000000001" customHeight="1">
      <c r="A347" s="178">
        <v>35</v>
      </c>
      <c r="B347" s="179">
        <v>1900</v>
      </c>
      <c r="C347" s="179">
        <v>1076</v>
      </c>
      <c r="D347" s="179">
        <v>78</v>
      </c>
      <c r="E347" s="179">
        <v>0</v>
      </c>
      <c r="F347" s="179">
        <v>0</v>
      </c>
      <c r="G347" s="179">
        <v>1832</v>
      </c>
      <c r="H347" s="179">
        <v>184</v>
      </c>
      <c r="I347" s="179">
        <v>43</v>
      </c>
      <c r="J347" s="179">
        <v>19</v>
      </c>
      <c r="K347" s="179">
        <v>0</v>
      </c>
      <c r="L347" s="179">
        <v>586</v>
      </c>
      <c r="M347" s="179">
        <v>65</v>
      </c>
      <c r="N347" s="179">
        <v>0</v>
      </c>
      <c r="O347" s="179">
        <v>0</v>
      </c>
      <c r="P347" s="179">
        <v>0</v>
      </c>
      <c r="Q347" s="179">
        <v>1821</v>
      </c>
      <c r="R347" s="179">
        <v>167</v>
      </c>
      <c r="S347" s="179">
        <v>17</v>
      </c>
      <c r="T347" s="179">
        <v>0</v>
      </c>
      <c r="U347" s="179">
        <v>0</v>
      </c>
      <c r="V347" s="179">
        <v>1715</v>
      </c>
      <c r="W347" s="179">
        <v>135</v>
      </c>
      <c r="X347" s="179">
        <v>10</v>
      </c>
      <c r="Y347" s="179">
        <v>0</v>
      </c>
      <c r="Z347" s="179">
        <v>0</v>
      </c>
    </row>
    <row r="348" spans="1:26" ht="17.100000000000001" customHeight="1">
      <c r="A348" s="178">
        <v>36</v>
      </c>
      <c r="B348" s="179">
        <v>1883</v>
      </c>
      <c r="C348" s="179">
        <v>1036</v>
      </c>
      <c r="D348" s="179">
        <v>31</v>
      </c>
      <c r="E348" s="179">
        <v>0</v>
      </c>
      <c r="F348" s="179">
        <v>0</v>
      </c>
      <c r="G348" s="179">
        <v>1790</v>
      </c>
      <c r="H348" s="179">
        <v>173</v>
      </c>
      <c r="I348" s="179">
        <v>39</v>
      </c>
      <c r="J348" s="179">
        <v>18</v>
      </c>
      <c r="K348" s="179">
        <v>0</v>
      </c>
      <c r="L348" s="179">
        <v>539</v>
      </c>
      <c r="M348" s="179">
        <v>56</v>
      </c>
      <c r="N348" s="179">
        <v>0</v>
      </c>
      <c r="O348" s="179">
        <v>0</v>
      </c>
      <c r="P348" s="179">
        <v>0</v>
      </c>
      <c r="Q348" s="179">
        <v>1778</v>
      </c>
      <c r="R348" s="179">
        <v>155</v>
      </c>
      <c r="S348" s="179">
        <v>12</v>
      </c>
      <c r="T348" s="179">
        <v>0</v>
      </c>
      <c r="U348" s="179">
        <v>0</v>
      </c>
      <c r="V348" s="179">
        <v>1715</v>
      </c>
      <c r="W348" s="179">
        <v>135</v>
      </c>
      <c r="X348" s="179">
        <v>9</v>
      </c>
      <c r="Y348" s="179">
        <v>0</v>
      </c>
      <c r="Z348" s="179">
        <v>0</v>
      </c>
    </row>
    <row r="349" spans="1:26" ht="17.100000000000001" customHeight="1">
      <c r="A349" s="178">
        <v>37</v>
      </c>
      <c r="B349" s="179">
        <v>1870</v>
      </c>
      <c r="C349" s="179">
        <v>1004</v>
      </c>
      <c r="D349" s="179">
        <v>11</v>
      </c>
      <c r="E349" s="179">
        <v>0</v>
      </c>
      <c r="F349" s="179">
        <v>0</v>
      </c>
      <c r="G349" s="179">
        <v>1758</v>
      </c>
      <c r="H349" s="179">
        <v>165</v>
      </c>
      <c r="I349" s="179">
        <v>37</v>
      </c>
      <c r="J349" s="179">
        <v>17</v>
      </c>
      <c r="K349" s="179">
        <v>0</v>
      </c>
      <c r="L349" s="179">
        <v>504</v>
      </c>
      <c r="M349" s="179">
        <v>48</v>
      </c>
      <c r="N349" s="179">
        <v>0</v>
      </c>
      <c r="O349" s="179">
        <v>0</v>
      </c>
      <c r="P349" s="179">
        <v>0</v>
      </c>
      <c r="Q349" s="179">
        <v>1747</v>
      </c>
      <c r="R349" s="179">
        <v>147</v>
      </c>
      <c r="S349" s="179">
        <v>11</v>
      </c>
      <c r="T349" s="179">
        <v>0</v>
      </c>
      <c r="U349" s="179">
        <v>0</v>
      </c>
      <c r="V349" s="179">
        <v>1715</v>
      </c>
      <c r="W349" s="179">
        <v>134</v>
      </c>
      <c r="X349" s="179">
        <v>9</v>
      </c>
      <c r="Y349" s="179">
        <v>0</v>
      </c>
      <c r="Z349" s="179">
        <v>0</v>
      </c>
    </row>
    <row r="350" spans="1:26" ht="17.100000000000001" customHeight="1">
      <c r="A350" s="178">
        <v>38</v>
      </c>
      <c r="B350" s="179">
        <v>1862</v>
      </c>
      <c r="C350" s="179">
        <v>978</v>
      </c>
      <c r="D350" s="179">
        <v>4</v>
      </c>
      <c r="E350" s="179">
        <v>0</v>
      </c>
      <c r="F350" s="179">
        <v>0</v>
      </c>
      <c r="G350" s="179">
        <v>1740</v>
      </c>
      <c r="H350" s="179">
        <v>159</v>
      </c>
      <c r="I350" s="179">
        <v>37</v>
      </c>
      <c r="J350" s="179">
        <v>15</v>
      </c>
      <c r="K350" s="179">
        <v>0</v>
      </c>
      <c r="L350" s="179">
        <v>483</v>
      </c>
      <c r="M350" s="179">
        <v>42</v>
      </c>
      <c r="N350" s="179">
        <v>0</v>
      </c>
      <c r="O350" s="179">
        <v>0</v>
      </c>
      <c r="P350" s="179">
        <v>0</v>
      </c>
      <c r="Q350" s="179">
        <v>1728</v>
      </c>
      <c r="R350" s="179">
        <v>141</v>
      </c>
      <c r="S350" s="179">
        <v>10</v>
      </c>
      <c r="T350" s="179">
        <v>0</v>
      </c>
      <c r="U350" s="179">
        <v>0</v>
      </c>
      <c r="V350" s="179">
        <v>1715</v>
      </c>
      <c r="W350" s="179">
        <v>134</v>
      </c>
      <c r="X350" s="179">
        <v>8</v>
      </c>
      <c r="Y350" s="179">
        <v>0</v>
      </c>
      <c r="Z350" s="179">
        <v>0</v>
      </c>
    </row>
    <row r="351" spans="1:26" ht="17.100000000000001" customHeight="1">
      <c r="A351" s="178">
        <v>39</v>
      </c>
      <c r="B351" s="179">
        <v>1857</v>
      </c>
      <c r="C351" s="179">
        <v>962</v>
      </c>
      <c r="D351" s="179">
        <v>1</v>
      </c>
      <c r="E351" s="179">
        <v>0</v>
      </c>
      <c r="F351" s="179">
        <v>0</v>
      </c>
      <c r="G351" s="179">
        <v>1729</v>
      </c>
      <c r="H351" s="179">
        <v>155</v>
      </c>
      <c r="I351" s="179">
        <v>36</v>
      </c>
      <c r="J351" s="179">
        <v>14</v>
      </c>
      <c r="K351" s="179">
        <v>0</v>
      </c>
      <c r="L351" s="179">
        <v>471</v>
      </c>
      <c r="M351" s="179">
        <v>38</v>
      </c>
      <c r="N351" s="179">
        <v>0</v>
      </c>
      <c r="O351" s="179">
        <v>0</v>
      </c>
      <c r="P351" s="179">
        <v>0</v>
      </c>
      <c r="Q351" s="179">
        <v>1718</v>
      </c>
      <c r="R351" s="179">
        <v>137</v>
      </c>
      <c r="S351" s="179">
        <v>9</v>
      </c>
      <c r="T351" s="179">
        <v>0</v>
      </c>
      <c r="U351" s="179">
        <v>0</v>
      </c>
      <c r="V351" s="179">
        <v>1715</v>
      </c>
      <c r="W351" s="179">
        <v>134</v>
      </c>
      <c r="X351" s="179">
        <v>8</v>
      </c>
      <c r="Y351" s="179">
        <v>0</v>
      </c>
      <c r="Z351" s="179">
        <v>0</v>
      </c>
    </row>
    <row r="352" spans="1:26" ht="17.100000000000001" customHeight="1">
      <c r="A352" s="178">
        <v>40</v>
      </c>
      <c r="B352" s="179">
        <v>1857</v>
      </c>
      <c r="C352" s="179">
        <v>951</v>
      </c>
      <c r="D352" s="179">
        <v>0</v>
      </c>
      <c r="E352" s="179">
        <v>0</v>
      </c>
      <c r="F352" s="179">
        <v>0</v>
      </c>
      <c r="G352" s="179">
        <v>1729</v>
      </c>
      <c r="H352" s="179">
        <v>153</v>
      </c>
      <c r="I352" s="179">
        <v>36</v>
      </c>
      <c r="J352" s="179">
        <v>14</v>
      </c>
      <c r="K352" s="179">
        <v>0</v>
      </c>
      <c r="L352" s="179">
        <v>471</v>
      </c>
      <c r="M352" s="179">
        <v>35</v>
      </c>
      <c r="N352" s="179">
        <v>0</v>
      </c>
      <c r="O352" s="179">
        <v>0</v>
      </c>
      <c r="P352" s="179">
        <v>0</v>
      </c>
      <c r="Q352" s="179">
        <v>1718</v>
      </c>
      <c r="R352" s="179">
        <v>134</v>
      </c>
      <c r="S352" s="179">
        <v>8</v>
      </c>
      <c r="T352" s="179">
        <v>0</v>
      </c>
      <c r="U352" s="179">
        <v>0</v>
      </c>
      <c r="V352" s="179">
        <v>1715</v>
      </c>
      <c r="W352" s="179">
        <v>134</v>
      </c>
      <c r="X352" s="179">
        <v>8</v>
      </c>
      <c r="Y352" s="179">
        <v>0</v>
      </c>
      <c r="Z352" s="179">
        <v>0</v>
      </c>
    </row>
    <row r="353" spans="1:26" ht="17.100000000000001" customHeight="1">
      <c r="A353" s="178">
        <v>41</v>
      </c>
      <c r="B353" s="179">
        <v>1856</v>
      </c>
      <c r="C353" s="179">
        <v>950</v>
      </c>
      <c r="D353" s="179">
        <v>0</v>
      </c>
      <c r="E353" s="179">
        <v>0</v>
      </c>
      <c r="F353" s="179">
        <v>0</v>
      </c>
      <c r="G353" s="179">
        <v>1727</v>
      </c>
      <c r="H353" s="179">
        <v>153</v>
      </c>
      <c r="I353" s="179">
        <v>35</v>
      </c>
      <c r="J353" s="179">
        <v>13</v>
      </c>
      <c r="K353" s="179">
        <v>0</v>
      </c>
      <c r="L353" s="179">
        <v>468</v>
      </c>
      <c r="M353" s="179">
        <v>35</v>
      </c>
      <c r="N353" s="179">
        <v>0</v>
      </c>
      <c r="O353" s="179">
        <v>0</v>
      </c>
      <c r="P353" s="179">
        <v>0</v>
      </c>
      <c r="Q353" s="179">
        <v>1715</v>
      </c>
      <c r="R353" s="179">
        <v>134</v>
      </c>
      <c r="S353" s="179">
        <v>8</v>
      </c>
      <c r="T353" s="179">
        <v>0</v>
      </c>
      <c r="U353" s="179">
        <v>0</v>
      </c>
      <c r="V353" s="179">
        <v>1715</v>
      </c>
      <c r="W353" s="179">
        <v>134</v>
      </c>
      <c r="X353" s="179">
        <v>8</v>
      </c>
      <c r="Y353" s="179">
        <v>0</v>
      </c>
      <c r="Z353" s="179">
        <v>0</v>
      </c>
    </row>
    <row r="354" spans="1:26" ht="17.100000000000001" customHeight="1">
      <c r="A354" s="178">
        <v>42</v>
      </c>
      <c r="B354" s="179">
        <v>1856</v>
      </c>
      <c r="C354" s="179">
        <v>948</v>
      </c>
      <c r="D354" s="179">
        <v>0</v>
      </c>
      <c r="E354" s="179">
        <v>0</v>
      </c>
      <c r="F354" s="179">
        <v>0</v>
      </c>
      <c r="G354" s="179">
        <v>1726</v>
      </c>
      <c r="H354" s="179">
        <v>152</v>
      </c>
      <c r="I354" s="179">
        <v>35</v>
      </c>
      <c r="J354" s="179">
        <v>13</v>
      </c>
      <c r="K354" s="179">
        <v>0</v>
      </c>
      <c r="L354" s="179">
        <v>468</v>
      </c>
      <c r="M354" s="179">
        <v>35</v>
      </c>
      <c r="N354" s="179">
        <v>0</v>
      </c>
      <c r="O354" s="179">
        <v>0</v>
      </c>
      <c r="P354" s="179">
        <v>0</v>
      </c>
      <c r="Q354" s="179">
        <v>1715</v>
      </c>
      <c r="R354" s="179">
        <v>133</v>
      </c>
      <c r="S354" s="179">
        <v>8</v>
      </c>
      <c r="T354" s="179">
        <v>0</v>
      </c>
      <c r="U354" s="179">
        <v>0</v>
      </c>
      <c r="V354" s="179">
        <v>1715</v>
      </c>
      <c r="W354" s="179">
        <v>134</v>
      </c>
      <c r="X354" s="179">
        <v>8</v>
      </c>
      <c r="Y354" s="179">
        <v>0</v>
      </c>
      <c r="Z354" s="179">
        <v>0</v>
      </c>
    </row>
    <row r="355" spans="1:26" ht="17.100000000000001" customHeight="1">
      <c r="A355" s="178">
        <v>43</v>
      </c>
      <c r="B355" s="179">
        <v>1626</v>
      </c>
      <c r="C355" s="179">
        <v>654</v>
      </c>
      <c r="D355" s="179">
        <v>0</v>
      </c>
      <c r="E355" s="179">
        <v>0</v>
      </c>
      <c r="F355" s="179">
        <v>0</v>
      </c>
      <c r="G355" s="179">
        <v>1237</v>
      </c>
      <c r="H355" s="179">
        <v>121</v>
      </c>
      <c r="I355" s="179">
        <v>30</v>
      </c>
      <c r="J355" s="179">
        <v>6</v>
      </c>
      <c r="K355" s="179">
        <v>0</v>
      </c>
      <c r="L355" s="179">
        <v>461</v>
      </c>
      <c r="M355" s="179">
        <v>35</v>
      </c>
      <c r="N355" s="179">
        <v>0</v>
      </c>
      <c r="O355" s="179">
        <v>0</v>
      </c>
      <c r="P355" s="179">
        <v>0</v>
      </c>
      <c r="Q355" s="179">
        <v>1225</v>
      </c>
      <c r="R355" s="179">
        <v>101</v>
      </c>
      <c r="S355" s="179">
        <v>1</v>
      </c>
      <c r="T355" s="179">
        <v>0</v>
      </c>
      <c r="U355" s="179">
        <v>0</v>
      </c>
      <c r="V355" s="179">
        <v>1225</v>
      </c>
      <c r="W355" s="179">
        <v>102</v>
      </c>
      <c r="X355" s="179">
        <v>1</v>
      </c>
      <c r="Y355" s="179">
        <v>0</v>
      </c>
      <c r="Z355" s="179">
        <v>0</v>
      </c>
    </row>
    <row r="356" spans="1:26" ht="17.100000000000001" customHeight="1">
      <c r="A356" s="178">
        <v>44</v>
      </c>
      <c r="B356" s="179">
        <v>1397</v>
      </c>
      <c r="C356" s="179">
        <v>359</v>
      </c>
      <c r="D356" s="179">
        <v>0</v>
      </c>
      <c r="E356" s="179">
        <v>0</v>
      </c>
      <c r="F356" s="179">
        <v>0</v>
      </c>
      <c r="G356" s="179">
        <v>749</v>
      </c>
      <c r="H356" s="179">
        <v>91</v>
      </c>
      <c r="I356" s="179">
        <v>25</v>
      </c>
      <c r="J356" s="179">
        <v>0</v>
      </c>
      <c r="K356" s="179">
        <v>0</v>
      </c>
      <c r="L356" s="179">
        <v>455</v>
      </c>
      <c r="M356" s="179">
        <v>35</v>
      </c>
      <c r="N356" s="179">
        <v>0</v>
      </c>
      <c r="O356" s="179">
        <v>0</v>
      </c>
      <c r="P356" s="179">
        <v>0</v>
      </c>
      <c r="Q356" s="179">
        <v>736</v>
      </c>
      <c r="R356" s="179">
        <v>69</v>
      </c>
      <c r="S356" s="179">
        <v>0</v>
      </c>
      <c r="T356" s="179">
        <v>0</v>
      </c>
      <c r="U356" s="179">
        <v>0</v>
      </c>
      <c r="V356" s="179">
        <v>737</v>
      </c>
      <c r="W356" s="179">
        <v>70</v>
      </c>
      <c r="X356" s="179">
        <v>0</v>
      </c>
      <c r="Y356" s="179">
        <v>0</v>
      </c>
      <c r="Z356" s="179">
        <v>0</v>
      </c>
    </row>
    <row r="357" spans="1:26" ht="17.100000000000001" customHeight="1">
      <c r="A357" s="178">
        <v>45</v>
      </c>
      <c r="B357" s="179">
        <v>1075</v>
      </c>
      <c r="C357" s="179">
        <v>13</v>
      </c>
      <c r="D357" s="179">
        <v>0</v>
      </c>
      <c r="E357" s="179">
        <v>0</v>
      </c>
      <c r="F357" s="179">
        <v>0</v>
      </c>
      <c r="G357" s="179">
        <v>270</v>
      </c>
      <c r="H357" s="179">
        <v>38</v>
      </c>
      <c r="I357" s="179">
        <v>17</v>
      </c>
      <c r="J357" s="179">
        <v>0</v>
      </c>
      <c r="K357" s="179">
        <v>0</v>
      </c>
      <c r="L357" s="179">
        <v>217</v>
      </c>
      <c r="M357" s="179">
        <v>0</v>
      </c>
      <c r="N357" s="179">
        <v>0</v>
      </c>
      <c r="O357" s="179">
        <v>0</v>
      </c>
      <c r="P357" s="179">
        <v>0</v>
      </c>
      <c r="Q357" s="179">
        <v>256</v>
      </c>
      <c r="R357" s="179">
        <v>15</v>
      </c>
      <c r="S357" s="179">
        <v>0</v>
      </c>
      <c r="T357" s="179">
        <v>0</v>
      </c>
      <c r="U357" s="179">
        <v>0</v>
      </c>
      <c r="V357" s="179">
        <v>256</v>
      </c>
      <c r="W357" s="179">
        <v>15</v>
      </c>
      <c r="X357" s="179">
        <v>0</v>
      </c>
      <c r="Y357" s="179">
        <v>0</v>
      </c>
      <c r="Z357" s="179">
        <v>0</v>
      </c>
    </row>
    <row r="358" spans="1:26" ht="17.100000000000001" customHeight="1">
      <c r="A358" s="178">
        <v>46</v>
      </c>
      <c r="B358" s="179">
        <v>1369</v>
      </c>
      <c r="C358" s="179">
        <v>0</v>
      </c>
      <c r="D358" s="179">
        <v>0</v>
      </c>
      <c r="E358" s="179">
        <v>0</v>
      </c>
      <c r="F358" s="179">
        <v>0</v>
      </c>
      <c r="G358" s="179">
        <v>3351</v>
      </c>
      <c r="H358" s="179">
        <v>559</v>
      </c>
      <c r="I358" s="179">
        <v>270</v>
      </c>
      <c r="J358" s="179">
        <v>260</v>
      </c>
      <c r="K358" s="179">
        <v>260</v>
      </c>
      <c r="L358" s="179">
        <v>151</v>
      </c>
      <c r="M358" s="179">
        <v>0</v>
      </c>
      <c r="N358" s="179">
        <v>0</v>
      </c>
      <c r="O358" s="179">
        <v>0</v>
      </c>
      <c r="P358" s="179">
        <v>0</v>
      </c>
      <c r="Q358" s="179">
        <v>2268</v>
      </c>
      <c r="R358" s="179">
        <v>7</v>
      </c>
      <c r="S358" s="179">
        <v>0</v>
      </c>
      <c r="T358" s="179">
        <v>0</v>
      </c>
      <c r="U358" s="179">
        <v>0</v>
      </c>
      <c r="V358" s="179">
        <v>7103</v>
      </c>
      <c r="W358" s="179">
        <v>6346</v>
      </c>
      <c r="X358" s="179">
        <v>5723</v>
      </c>
      <c r="Y358" s="179">
        <v>4736</v>
      </c>
      <c r="Z358" s="179">
        <v>1047</v>
      </c>
    </row>
    <row r="359" spans="1:26" ht="17.100000000000001" customHeight="1">
      <c r="A359" s="178">
        <v>47</v>
      </c>
      <c r="B359" s="179">
        <v>1880</v>
      </c>
      <c r="C359" s="179">
        <v>0</v>
      </c>
      <c r="D359" s="179">
        <v>0</v>
      </c>
      <c r="E359" s="179">
        <v>0</v>
      </c>
      <c r="F359" s="179">
        <v>0</v>
      </c>
      <c r="G359" s="179">
        <v>6235</v>
      </c>
      <c r="H359" s="179">
        <v>1209</v>
      </c>
      <c r="I359" s="179">
        <v>194</v>
      </c>
      <c r="J359" s="179">
        <v>191</v>
      </c>
      <c r="K359" s="179">
        <v>191</v>
      </c>
      <c r="L359" s="179">
        <v>98</v>
      </c>
      <c r="M359" s="179">
        <v>2</v>
      </c>
      <c r="N359" s="179">
        <v>0</v>
      </c>
      <c r="O359" s="179">
        <v>0</v>
      </c>
      <c r="P359" s="179">
        <v>0</v>
      </c>
      <c r="Q359" s="179">
        <v>4308</v>
      </c>
      <c r="R359" s="179">
        <v>16</v>
      </c>
      <c r="S359" s="179">
        <v>12</v>
      </c>
      <c r="T359" s="179">
        <v>8</v>
      </c>
      <c r="U359" s="179">
        <v>0</v>
      </c>
      <c r="V359" s="179">
        <v>13432</v>
      </c>
      <c r="W359" s="179">
        <v>12270</v>
      </c>
      <c r="X359" s="179">
        <v>11066</v>
      </c>
      <c r="Y359" s="179">
        <v>9183</v>
      </c>
      <c r="Z359" s="179">
        <v>1953</v>
      </c>
    </row>
    <row r="360" spans="1:26" ht="17.100000000000001" customHeight="1">
      <c r="A360" s="178">
        <v>48</v>
      </c>
      <c r="B360" s="179">
        <v>3107</v>
      </c>
      <c r="C360" s="179">
        <v>0</v>
      </c>
      <c r="D360" s="179">
        <v>0</v>
      </c>
      <c r="E360" s="179">
        <v>0</v>
      </c>
      <c r="F360" s="179">
        <v>0</v>
      </c>
      <c r="G360" s="179">
        <v>9402</v>
      </c>
      <c r="H360" s="179">
        <v>2352</v>
      </c>
      <c r="I360" s="179">
        <v>125</v>
      </c>
      <c r="J360" s="179">
        <v>125</v>
      </c>
      <c r="K360" s="179">
        <v>125</v>
      </c>
      <c r="L360" s="179">
        <v>48</v>
      </c>
      <c r="M360" s="179">
        <v>9</v>
      </c>
      <c r="N360" s="179">
        <v>0</v>
      </c>
      <c r="O360" s="179">
        <v>0</v>
      </c>
      <c r="P360" s="179">
        <v>0</v>
      </c>
      <c r="Q360" s="179">
        <v>6730</v>
      </c>
      <c r="R360" s="179">
        <v>98</v>
      </c>
      <c r="S360" s="179">
        <v>36</v>
      </c>
      <c r="T360" s="179">
        <v>26</v>
      </c>
      <c r="U360" s="179">
        <v>0</v>
      </c>
      <c r="V360" s="179">
        <v>19582</v>
      </c>
      <c r="W360" s="179">
        <v>18073</v>
      </c>
      <c r="X360" s="179">
        <v>16255</v>
      </c>
      <c r="Y360" s="179">
        <v>13719</v>
      </c>
      <c r="Z360" s="179">
        <v>3317</v>
      </c>
    </row>
    <row r="361" spans="1:26" ht="17.100000000000001" customHeight="1">
      <c r="A361" s="178">
        <v>49</v>
      </c>
      <c r="B361" s="179">
        <v>4744</v>
      </c>
      <c r="C361" s="179">
        <v>0</v>
      </c>
      <c r="D361" s="179">
        <v>0</v>
      </c>
      <c r="E361" s="179">
        <v>0</v>
      </c>
      <c r="F361" s="179">
        <v>0</v>
      </c>
      <c r="G361" s="179">
        <v>12630</v>
      </c>
      <c r="H361" s="179">
        <v>3506</v>
      </c>
      <c r="I361" s="179">
        <v>67</v>
      </c>
      <c r="J361" s="179">
        <v>67</v>
      </c>
      <c r="K361" s="179">
        <v>67</v>
      </c>
      <c r="L361" s="179">
        <v>75</v>
      </c>
      <c r="M361" s="179">
        <v>19</v>
      </c>
      <c r="N361" s="179">
        <v>0</v>
      </c>
      <c r="O361" s="179">
        <v>0</v>
      </c>
      <c r="P361" s="179">
        <v>0</v>
      </c>
      <c r="Q361" s="179">
        <v>9221</v>
      </c>
      <c r="R361" s="179">
        <v>219</v>
      </c>
      <c r="S361" s="179">
        <v>74</v>
      </c>
      <c r="T361" s="179">
        <v>54</v>
      </c>
      <c r="U361" s="179">
        <v>0</v>
      </c>
      <c r="V361" s="179">
        <v>25570</v>
      </c>
      <c r="W361" s="179">
        <v>23662</v>
      </c>
      <c r="X361" s="179">
        <v>21316</v>
      </c>
      <c r="Y361" s="179">
        <v>18005</v>
      </c>
      <c r="Z361" s="179">
        <v>4785</v>
      </c>
    </row>
    <row r="362" spans="1:26" ht="17.100000000000001" customHeight="1">
      <c r="A362" s="178">
        <v>50</v>
      </c>
      <c r="B362" s="179">
        <v>5926</v>
      </c>
      <c r="C362" s="179">
        <v>0</v>
      </c>
      <c r="D362" s="179">
        <v>0</v>
      </c>
      <c r="E362" s="179">
        <v>0</v>
      </c>
      <c r="F362" s="179">
        <v>0</v>
      </c>
      <c r="G362" s="179">
        <v>15532</v>
      </c>
      <c r="H362" s="179">
        <v>4824</v>
      </c>
      <c r="I362" s="179">
        <v>24</v>
      </c>
      <c r="J362" s="179">
        <v>24</v>
      </c>
      <c r="K362" s="179">
        <v>24</v>
      </c>
      <c r="L362" s="179">
        <v>121</v>
      </c>
      <c r="M362" s="179">
        <v>36</v>
      </c>
      <c r="N362" s="179">
        <v>0</v>
      </c>
      <c r="O362" s="179">
        <v>0</v>
      </c>
      <c r="P362" s="179">
        <v>0</v>
      </c>
      <c r="Q362" s="179">
        <v>11339</v>
      </c>
      <c r="R362" s="179">
        <v>575</v>
      </c>
      <c r="S362" s="179">
        <v>125</v>
      </c>
      <c r="T362" s="179">
        <v>91</v>
      </c>
      <c r="U362" s="179">
        <v>0</v>
      </c>
      <c r="V362" s="179">
        <v>31295</v>
      </c>
      <c r="W362" s="179">
        <v>29086</v>
      </c>
      <c r="X362" s="179">
        <v>26279</v>
      </c>
      <c r="Y362" s="179">
        <v>22231</v>
      </c>
      <c r="Z362" s="179">
        <v>6363</v>
      </c>
    </row>
    <row r="363" spans="1:26" ht="17.100000000000001" customHeight="1">
      <c r="A363" s="178">
        <v>51</v>
      </c>
      <c r="B363" s="179">
        <v>7193</v>
      </c>
      <c r="C363" s="179">
        <v>0</v>
      </c>
      <c r="D363" s="179">
        <v>0</v>
      </c>
      <c r="E363" s="179">
        <v>0</v>
      </c>
      <c r="F363" s="179">
        <v>0</v>
      </c>
      <c r="G363" s="179">
        <v>18415</v>
      </c>
      <c r="H363" s="179">
        <v>6579</v>
      </c>
      <c r="I363" s="179">
        <v>0</v>
      </c>
      <c r="J363" s="179">
        <v>0</v>
      </c>
      <c r="K363" s="179">
        <v>0</v>
      </c>
      <c r="L363" s="179">
        <v>181</v>
      </c>
      <c r="M363" s="179">
        <v>64</v>
      </c>
      <c r="N363" s="179">
        <v>0</v>
      </c>
      <c r="O363" s="179">
        <v>0</v>
      </c>
      <c r="P363" s="179">
        <v>0</v>
      </c>
      <c r="Q363" s="179">
        <v>13462</v>
      </c>
      <c r="R363" s="179">
        <v>1447</v>
      </c>
      <c r="S363" s="179">
        <v>191</v>
      </c>
      <c r="T363" s="179">
        <v>139</v>
      </c>
      <c r="U363" s="179">
        <v>0</v>
      </c>
      <c r="V363" s="179">
        <v>36832</v>
      </c>
      <c r="W363" s="179">
        <v>34408</v>
      </c>
      <c r="X363" s="179">
        <v>31146</v>
      </c>
      <c r="Y363" s="179">
        <v>26351</v>
      </c>
      <c r="Z363" s="179">
        <v>7971</v>
      </c>
    </row>
    <row r="364" spans="1:26" ht="15" customHeight="1"/>
    <row r="365" spans="1:26" ht="17.100000000000001" customHeight="1">
      <c r="A365" s="176" t="s">
        <v>614</v>
      </c>
    </row>
    <row r="366" spans="1:26" ht="15" customHeight="1"/>
    <row r="367" spans="1:26" ht="15" customHeight="1">
      <c r="A367" s="176" t="s">
        <v>424</v>
      </c>
    </row>
    <row r="368" spans="1:26" ht="60" customHeight="1">
      <c r="A368" s="252" t="s">
        <v>428</v>
      </c>
      <c r="B368" s="255" t="s">
        <v>420</v>
      </c>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7"/>
    </row>
    <row r="369" spans="1:26" ht="15" customHeight="1">
      <c r="A369" s="253"/>
      <c r="B369" s="255">
        <v>1</v>
      </c>
      <c r="C369" s="256"/>
      <c r="D369" s="256"/>
      <c r="E369" s="256"/>
      <c r="F369" s="257"/>
      <c r="G369" s="255">
        <v>2</v>
      </c>
      <c r="H369" s="256"/>
      <c r="I369" s="256"/>
      <c r="J369" s="256"/>
      <c r="K369" s="257"/>
      <c r="L369" s="255">
        <v>3</v>
      </c>
      <c r="M369" s="256"/>
      <c r="N369" s="256"/>
      <c r="O369" s="256"/>
      <c r="P369" s="257"/>
      <c r="Q369" s="255">
        <v>4</v>
      </c>
      <c r="R369" s="256"/>
      <c r="S369" s="256"/>
      <c r="T369" s="256"/>
      <c r="U369" s="257"/>
      <c r="V369" s="255">
        <v>5</v>
      </c>
      <c r="W369" s="256"/>
      <c r="X369" s="256"/>
      <c r="Y369" s="256"/>
      <c r="Z369" s="257"/>
    </row>
    <row r="370" spans="1:26" ht="15" customHeight="1">
      <c r="A370" s="253"/>
      <c r="B370" s="255" t="s">
        <v>421</v>
      </c>
      <c r="C370" s="256"/>
      <c r="D370" s="256"/>
      <c r="E370" s="256"/>
      <c r="F370" s="257"/>
      <c r="G370" s="255" t="s">
        <v>421</v>
      </c>
      <c r="H370" s="256"/>
      <c r="I370" s="256"/>
      <c r="J370" s="256"/>
      <c r="K370" s="257"/>
      <c r="L370" s="255" t="s">
        <v>421</v>
      </c>
      <c r="M370" s="256"/>
      <c r="N370" s="256"/>
      <c r="O370" s="256"/>
      <c r="P370" s="257"/>
      <c r="Q370" s="255" t="s">
        <v>421</v>
      </c>
      <c r="R370" s="256"/>
      <c r="S370" s="256"/>
      <c r="T370" s="256"/>
      <c r="U370" s="257"/>
      <c r="V370" s="255" t="s">
        <v>421</v>
      </c>
      <c r="W370" s="256"/>
      <c r="X370" s="256"/>
      <c r="Y370" s="256"/>
      <c r="Z370" s="257"/>
    </row>
    <row r="371" spans="1:26" ht="15" customHeight="1">
      <c r="A371" s="253"/>
      <c r="B371" s="177">
        <v>1</v>
      </c>
      <c r="C371" s="177">
        <v>2</v>
      </c>
      <c r="D371" s="177">
        <v>3</v>
      </c>
      <c r="E371" s="177">
        <v>4</v>
      </c>
      <c r="F371" s="177">
        <v>5</v>
      </c>
      <c r="G371" s="177">
        <v>1</v>
      </c>
      <c r="H371" s="177">
        <v>2</v>
      </c>
      <c r="I371" s="177">
        <v>3</v>
      </c>
      <c r="J371" s="177">
        <v>4</v>
      </c>
      <c r="K371" s="177">
        <v>5</v>
      </c>
      <c r="L371" s="177">
        <v>1</v>
      </c>
      <c r="M371" s="177">
        <v>2</v>
      </c>
      <c r="N371" s="177">
        <v>3</v>
      </c>
      <c r="O371" s="177">
        <v>4</v>
      </c>
      <c r="P371" s="177">
        <v>5</v>
      </c>
      <c r="Q371" s="177">
        <v>1</v>
      </c>
      <c r="R371" s="177">
        <v>2</v>
      </c>
      <c r="S371" s="177">
        <v>3</v>
      </c>
      <c r="T371" s="177">
        <v>4</v>
      </c>
      <c r="U371" s="177">
        <v>5</v>
      </c>
      <c r="V371" s="177">
        <v>1</v>
      </c>
      <c r="W371" s="177">
        <v>2</v>
      </c>
      <c r="X371" s="177">
        <v>3</v>
      </c>
      <c r="Y371" s="177">
        <v>4</v>
      </c>
      <c r="Z371" s="177">
        <v>5</v>
      </c>
    </row>
    <row r="372" spans="1:26" ht="15" customHeight="1">
      <c r="A372" s="253"/>
      <c r="B372" s="177" t="s">
        <v>33</v>
      </c>
      <c r="C372" s="177" t="s">
        <v>33</v>
      </c>
      <c r="D372" s="177" t="s">
        <v>33</v>
      </c>
      <c r="E372" s="177" t="s">
        <v>33</v>
      </c>
      <c r="F372" s="177" t="s">
        <v>33</v>
      </c>
      <c r="G372" s="177" t="s">
        <v>33</v>
      </c>
      <c r="H372" s="177" t="s">
        <v>33</v>
      </c>
      <c r="I372" s="177" t="s">
        <v>33</v>
      </c>
      <c r="J372" s="177" t="s">
        <v>33</v>
      </c>
      <c r="K372" s="177" t="s">
        <v>33</v>
      </c>
      <c r="L372" s="177" t="s">
        <v>33</v>
      </c>
      <c r="M372" s="177" t="s">
        <v>33</v>
      </c>
      <c r="N372" s="177" t="s">
        <v>33</v>
      </c>
      <c r="O372" s="177" t="s">
        <v>33</v>
      </c>
      <c r="P372" s="177" t="s">
        <v>33</v>
      </c>
      <c r="Q372" s="177" t="s">
        <v>33</v>
      </c>
      <c r="R372" s="177" t="s">
        <v>33</v>
      </c>
      <c r="S372" s="177" t="s">
        <v>33</v>
      </c>
      <c r="T372" s="177" t="s">
        <v>33</v>
      </c>
      <c r="U372" s="177" t="s">
        <v>33</v>
      </c>
      <c r="V372" s="177" t="s">
        <v>33</v>
      </c>
      <c r="W372" s="177" t="s">
        <v>33</v>
      </c>
      <c r="X372" s="177" t="s">
        <v>33</v>
      </c>
      <c r="Y372" s="177" t="s">
        <v>33</v>
      </c>
      <c r="Z372" s="177" t="s">
        <v>33</v>
      </c>
    </row>
    <row r="373" spans="1:26" ht="15" customHeight="1">
      <c r="A373" s="254"/>
      <c r="B373" s="177" t="s">
        <v>429</v>
      </c>
      <c r="C373" s="177" t="s">
        <v>429</v>
      </c>
      <c r="D373" s="177" t="s">
        <v>429</v>
      </c>
      <c r="E373" s="177" t="s">
        <v>429</v>
      </c>
      <c r="F373" s="177" t="s">
        <v>429</v>
      </c>
      <c r="G373" s="177" t="s">
        <v>429</v>
      </c>
      <c r="H373" s="177" t="s">
        <v>429</v>
      </c>
      <c r="I373" s="177" t="s">
        <v>429</v>
      </c>
      <c r="J373" s="177" t="s">
        <v>429</v>
      </c>
      <c r="K373" s="177" t="s">
        <v>429</v>
      </c>
      <c r="L373" s="177" t="s">
        <v>429</v>
      </c>
      <c r="M373" s="177" t="s">
        <v>429</v>
      </c>
      <c r="N373" s="177" t="s">
        <v>429</v>
      </c>
      <c r="O373" s="177" t="s">
        <v>429</v>
      </c>
      <c r="P373" s="177" t="s">
        <v>429</v>
      </c>
      <c r="Q373" s="177" t="s">
        <v>429</v>
      </c>
      <c r="R373" s="177" t="s">
        <v>429</v>
      </c>
      <c r="S373" s="177" t="s">
        <v>429</v>
      </c>
      <c r="T373" s="177" t="s">
        <v>429</v>
      </c>
      <c r="U373" s="177" t="s">
        <v>429</v>
      </c>
      <c r="V373" s="177" t="s">
        <v>429</v>
      </c>
      <c r="W373" s="177" t="s">
        <v>429</v>
      </c>
      <c r="X373" s="177" t="s">
        <v>429</v>
      </c>
      <c r="Y373" s="177" t="s">
        <v>429</v>
      </c>
      <c r="Z373" s="177" t="s">
        <v>429</v>
      </c>
    </row>
    <row r="374" spans="1:26" ht="17.100000000000001" customHeight="1">
      <c r="A374" s="178" t="s">
        <v>423</v>
      </c>
      <c r="B374" s="250">
        <v>93043</v>
      </c>
      <c r="C374" s="250">
        <v>66153</v>
      </c>
      <c r="D374" s="250">
        <v>33926</v>
      </c>
      <c r="E374" s="250">
        <v>2357</v>
      </c>
      <c r="F374" s="250">
        <v>1341</v>
      </c>
      <c r="G374" s="250">
        <v>74405</v>
      </c>
      <c r="H374" s="250">
        <v>54999</v>
      </c>
      <c r="I374" s="250">
        <v>31741</v>
      </c>
      <c r="J374" s="250">
        <v>5130</v>
      </c>
      <c r="K374" s="250">
        <v>736</v>
      </c>
      <c r="L374" s="250">
        <v>59585</v>
      </c>
      <c r="M374" s="250">
        <v>34107</v>
      </c>
      <c r="N374" s="250">
        <v>6974</v>
      </c>
      <c r="O374" s="250">
        <v>2776</v>
      </c>
      <c r="P374" s="250">
        <v>107</v>
      </c>
      <c r="Q374" s="250">
        <v>74405</v>
      </c>
      <c r="R374" s="250">
        <v>54999</v>
      </c>
      <c r="S374" s="250">
        <v>31741</v>
      </c>
      <c r="T374" s="250">
        <v>5130</v>
      </c>
      <c r="U374" s="250">
        <v>720</v>
      </c>
      <c r="V374" s="250">
        <v>3106</v>
      </c>
      <c r="W374" s="250">
        <v>215</v>
      </c>
      <c r="X374" s="250">
        <v>35</v>
      </c>
      <c r="Y374" s="250">
        <v>13</v>
      </c>
      <c r="Z374" s="250">
        <v>0</v>
      </c>
    </row>
    <row r="375" spans="1:26" ht="17.100000000000001" customHeight="1">
      <c r="A375" s="178">
        <v>11</v>
      </c>
      <c r="B375" s="251"/>
      <c r="C375" s="251"/>
      <c r="D375" s="251"/>
      <c r="E375" s="251"/>
      <c r="F375" s="251"/>
      <c r="G375" s="251"/>
      <c r="H375" s="251"/>
      <c r="I375" s="251"/>
      <c r="J375" s="251"/>
      <c r="K375" s="251"/>
      <c r="L375" s="251"/>
      <c r="M375" s="251"/>
      <c r="N375" s="251"/>
      <c r="O375" s="251"/>
      <c r="P375" s="251"/>
      <c r="Q375" s="251"/>
      <c r="R375" s="251"/>
      <c r="S375" s="251"/>
      <c r="T375" s="251"/>
      <c r="U375" s="251"/>
      <c r="V375" s="251"/>
      <c r="W375" s="251"/>
      <c r="X375" s="251"/>
      <c r="Y375" s="251"/>
      <c r="Z375" s="251"/>
    </row>
    <row r="376" spans="1:26" ht="17.100000000000001" customHeight="1">
      <c r="A376" s="178">
        <v>12</v>
      </c>
      <c r="B376" s="179">
        <v>85871</v>
      </c>
      <c r="C376" s="179">
        <v>54803</v>
      </c>
      <c r="D376" s="179">
        <v>18090</v>
      </c>
      <c r="E376" s="179">
        <v>2221</v>
      </c>
      <c r="F376" s="179">
        <v>1065</v>
      </c>
      <c r="G376" s="179">
        <v>69229</v>
      </c>
      <c r="H376" s="179">
        <v>46808</v>
      </c>
      <c r="I376" s="179">
        <v>20320</v>
      </c>
      <c r="J376" s="179">
        <v>4489</v>
      </c>
      <c r="K376" s="179">
        <v>230</v>
      </c>
      <c r="L376" s="179">
        <v>52790</v>
      </c>
      <c r="M376" s="179">
        <v>23353</v>
      </c>
      <c r="N376" s="179">
        <v>5190</v>
      </c>
      <c r="O376" s="179">
        <v>2115</v>
      </c>
      <c r="P376" s="179">
        <v>48</v>
      </c>
      <c r="Q376" s="179">
        <v>69229</v>
      </c>
      <c r="R376" s="179">
        <v>46808</v>
      </c>
      <c r="S376" s="179">
        <v>20320</v>
      </c>
      <c r="T376" s="179">
        <v>4479</v>
      </c>
      <c r="U376" s="179">
        <v>212</v>
      </c>
      <c r="V376" s="179">
        <v>3106</v>
      </c>
      <c r="W376" s="179">
        <v>215</v>
      </c>
      <c r="X376" s="179">
        <v>35</v>
      </c>
      <c r="Y376" s="179">
        <v>4</v>
      </c>
      <c r="Z376" s="179">
        <v>0</v>
      </c>
    </row>
    <row r="377" spans="1:26" ht="17.100000000000001" customHeight="1">
      <c r="A377" s="178">
        <v>13</v>
      </c>
      <c r="B377" s="179">
        <v>78956</v>
      </c>
      <c r="C377" s="179">
        <v>43444</v>
      </c>
      <c r="D377" s="179">
        <v>3132</v>
      </c>
      <c r="E377" s="179">
        <v>2086</v>
      </c>
      <c r="F377" s="179">
        <v>757</v>
      </c>
      <c r="G377" s="179">
        <v>64239</v>
      </c>
      <c r="H377" s="179">
        <v>38611</v>
      </c>
      <c r="I377" s="179">
        <v>9065</v>
      </c>
      <c r="J377" s="179">
        <v>3851</v>
      </c>
      <c r="K377" s="179">
        <v>172</v>
      </c>
      <c r="L377" s="179">
        <v>46238</v>
      </c>
      <c r="M377" s="179">
        <v>12591</v>
      </c>
      <c r="N377" s="179">
        <v>3822</v>
      </c>
      <c r="O377" s="179">
        <v>1455</v>
      </c>
      <c r="P377" s="179">
        <v>0</v>
      </c>
      <c r="Q377" s="179">
        <v>64239</v>
      </c>
      <c r="R377" s="179">
        <v>38611</v>
      </c>
      <c r="S377" s="179">
        <v>8982</v>
      </c>
      <c r="T377" s="179">
        <v>3840</v>
      </c>
      <c r="U377" s="179">
        <v>152</v>
      </c>
      <c r="V377" s="179">
        <v>3106</v>
      </c>
      <c r="W377" s="179">
        <v>215</v>
      </c>
      <c r="X377" s="179">
        <v>28</v>
      </c>
      <c r="Y377" s="179">
        <v>3</v>
      </c>
      <c r="Z377" s="179">
        <v>0</v>
      </c>
    </row>
    <row r="378" spans="1:26" ht="17.100000000000001" customHeight="1">
      <c r="A378" s="178">
        <v>14</v>
      </c>
      <c r="B378" s="179">
        <v>71995</v>
      </c>
      <c r="C378" s="179">
        <v>32175</v>
      </c>
      <c r="D378" s="179">
        <v>2336</v>
      </c>
      <c r="E378" s="179">
        <v>1946</v>
      </c>
      <c r="F378" s="179">
        <v>447</v>
      </c>
      <c r="G378" s="179">
        <v>59216</v>
      </c>
      <c r="H378" s="179">
        <v>30478</v>
      </c>
      <c r="I378" s="179">
        <v>5030</v>
      </c>
      <c r="J378" s="179">
        <v>3227</v>
      </c>
      <c r="K378" s="179">
        <v>114</v>
      </c>
      <c r="L378" s="179">
        <v>39643</v>
      </c>
      <c r="M378" s="179">
        <v>6776</v>
      </c>
      <c r="N378" s="179">
        <v>2673</v>
      </c>
      <c r="O378" s="179">
        <v>776</v>
      </c>
      <c r="P378" s="179">
        <v>0</v>
      </c>
      <c r="Q378" s="179">
        <v>59216</v>
      </c>
      <c r="R378" s="179">
        <v>30409</v>
      </c>
      <c r="S378" s="179">
        <v>5021</v>
      </c>
      <c r="T378" s="179">
        <v>3216</v>
      </c>
      <c r="U378" s="179">
        <v>91</v>
      </c>
      <c r="V378" s="179">
        <v>3106</v>
      </c>
      <c r="W378" s="179">
        <v>209</v>
      </c>
      <c r="X378" s="179">
        <v>27</v>
      </c>
      <c r="Y378" s="179">
        <v>2</v>
      </c>
      <c r="Z378" s="179">
        <v>0</v>
      </c>
    </row>
    <row r="379" spans="1:26" ht="17.100000000000001" customHeight="1">
      <c r="A379" s="178">
        <v>15</v>
      </c>
      <c r="B379" s="179">
        <v>64953</v>
      </c>
      <c r="C379" s="179">
        <v>20695</v>
      </c>
      <c r="D379" s="179">
        <v>2237</v>
      </c>
      <c r="E379" s="179">
        <v>1804</v>
      </c>
      <c r="F379" s="179">
        <v>133</v>
      </c>
      <c r="G379" s="179">
        <v>54132</v>
      </c>
      <c r="H379" s="179">
        <v>22193</v>
      </c>
      <c r="I379" s="179">
        <v>4565</v>
      </c>
      <c r="J379" s="179">
        <v>2638</v>
      </c>
      <c r="K379" s="179">
        <v>55</v>
      </c>
      <c r="L379" s="179">
        <v>32969</v>
      </c>
      <c r="M379" s="179">
        <v>5472</v>
      </c>
      <c r="N379" s="179">
        <v>2193</v>
      </c>
      <c r="O379" s="179">
        <v>263</v>
      </c>
      <c r="P379" s="179">
        <v>0</v>
      </c>
      <c r="Q379" s="179">
        <v>54132</v>
      </c>
      <c r="R379" s="179">
        <v>22118</v>
      </c>
      <c r="S379" s="179">
        <v>4555</v>
      </c>
      <c r="T379" s="179">
        <v>2626</v>
      </c>
      <c r="U379" s="179">
        <v>29</v>
      </c>
      <c r="V379" s="179">
        <v>3106</v>
      </c>
      <c r="W379" s="179">
        <v>209</v>
      </c>
      <c r="X379" s="179">
        <v>27</v>
      </c>
      <c r="Y379" s="179">
        <v>1</v>
      </c>
      <c r="Z379" s="179">
        <v>0</v>
      </c>
    </row>
    <row r="380" spans="1:26" ht="17.100000000000001" customHeight="1">
      <c r="A380" s="178">
        <v>16</v>
      </c>
      <c r="B380" s="179">
        <v>57998</v>
      </c>
      <c r="C380" s="179">
        <v>8863</v>
      </c>
      <c r="D380" s="179">
        <v>2137</v>
      </c>
      <c r="E380" s="179">
        <v>1660</v>
      </c>
      <c r="F380" s="179">
        <v>0</v>
      </c>
      <c r="G380" s="179">
        <v>49114</v>
      </c>
      <c r="H380" s="179">
        <v>13794</v>
      </c>
      <c r="I380" s="179">
        <v>4093</v>
      </c>
      <c r="J380" s="179">
        <v>2046</v>
      </c>
      <c r="K380" s="179">
        <v>35</v>
      </c>
      <c r="L380" s="179">
        <v>26380</v>
      </c>
      <c r="M380" s="179">
        <v>4377</v>
      </c>
      <c r="N380" s="179">
        <v>1705</v>
      </c>
      <c r="O380" s="179">
        <v>182</v>
      </c>
      <c r="P380" s="179">
        <v>0</v>
      </c>
      <c r="Q380" s="179">
        <v>49114</v>
      </c>
      <c r="R380" s="179">
        <v>13713</v>
      </c>
      <c r="S380" s="179">
        <v>4082</v>
      </c>
      <c r="T380" s="179">
        <v>2033</v>
      </c>
      <c r="U380" s="179">
        <v>7</v>
      </c>
      <c r="V380" s="179">
        <v>3106</v>
      </c>
      <c r="W380" s="179">
        <v>208</v>
      </c>
      <c r="X380" s="179">
        <v>26</v>
      </c>
      <c r="Y380" s="179">
        <v>1</v>
      </c>
      <c r="Z380" s="179">
        <v>0</v>
      </c>
    </row>
    <row r="381" spans="1:26" ht="17.100000000000001" customHeight="1">
      <c r="A381" s="178">
        <v>17</v>
      </c>
      <c r="B381" s="179">
        <v>50913</v>
      </c>
      <c r="C381" s="179">
        <v>2487</v>
      </c>
      <c r="D381" s="179">
        <v>2035</v>
      </c>
      <c r="E381" s="179">
        <v>1513</v>
      </c>
      <c r="F381" s="179">
        <v>0</v>
      </c>
      <c r="G381" s="179">
        <v>44001</v>
      </c>
      <c r="H381" s="179">
        <v>6268</v>
      </c>
      <c r="I381" s="179">
        <v>3618</v>
      </c>
      <c r="J381" s="179">
        <v>1444</v>
      </c>
      <c r="K381" s="179">
        <v>31</v>
      </c>
      <c r="L381" s="179">
        <v>19667</v>
      </c>
      <c r="M381" s="179">
        <v>3407</v>
      </c>
      <c r="N381" s="179">
        <v>1210</v>
      </c>
      <c r="O381" s="179">
        <v>148</v>
      </c>
      <c r="P381" s="179">
        <v>0</v>
      </c>
      <c r="Q381" s="179">
        <v>44001</v>
      </c>
      <c r="R381" s="179">
        <v>6220</v>
      </c>
      <c r="S381" s="179">
        <v>3606</v>
      </c>
      <c r="T381" s="179">
        <v>1430</v>
      </c>
      <c r="U381" s="179">
        <v>1</v>
      </c>
      <c r="V381" s="179">
        <v>3106</v>
      </c>
      <c r="W381" s="179">
        <v>208</v>
      </c>
      <c r="X381" s="179">
        <v>25</v>
      </c>
      <c r="Y381" s="179">
        <v>0</v>
      </c>
      <c r="Z381" s="179">
        <v>0</v>
      </c>
    </row>
    <row r="382" spans="1:26" ht="17.100000000000001" customHeight="1">
      <c r="A382" s="178">
        <v>18</v>
      </c>
      <c r="B382" s="179">
        <v>43820</v>
      </c>
      <c r="C382" s="179">
        <v>2333</v>
      </c>
      <c r="D382" s="179">
        <v>1931</v>
      </c>
      <c r="E382" s="179">
        <v>1365</v>
      </c>
      <c r="F382" s="179">
        <v>0</v>
      </c>
      <c r="G382" s="179">
        <v>38882</v>
      </c>
      <c r="H382" s="179">
        <v>5018</v>
      </c>
      <c r="I382" s="179">
        <v>3163</v>
      </c>
      <c r="J382" s="179">
        <v>832</v>
      </c>
      <c r="K382" s="179">
        <v>26</v>
      </c>
      <c r="L382" s="179">
        <v>12947</v>
      </c>
      <c r="M382" s="179">
        <v>2661</v>
      </c>
      <c r="N382" s="179">
        <v>702</v>
      </c>
      <c r="O382" s="179">
        <v>113</v>
      </c>
      <c r="P382" s="179">
        <v>0</v>
      </c>
      <c r="Q382" s="179">
        <v>38882</v>
      </c>
      <c r="R382" s="179">
        <v>5009</v>
      </c>
      <c r="S382" s="179">
        <v>3152</v>
      </c>
      <c r="T382" s="179">
        <v>817</v>
      </c>
      <c r="U382" s="179">
        <v>0</v>
      </c>
      <c r="V382" s="179">
        <v>3106</v>
      </c>
      <c r="W382" s="179">
        <v>207</v>
      </c>
      <c r="X382" s="179">
        <v>24</v>
      </c>
      <c r="Y382" s="179">
        <v>0</v>
      </c>
      <c r="Z382" s="179">
        <v>0</v>
      </c>
    </row>
    <row r="383" spans="1:26" ht="17.100000000000001" customHeight="1">
      <c r="A383" s="178">
        <v>19</v>
      </c>
      <c r="B383" s="179">
        <v>36742</v>
      </c>
      <c r="C383" s="179">
        <v>2263</v>
      </c>
      <c r="D383" s="179">
        <v>1824</v>
      </c>
      <c r="E383" s="179">
        <v>1215</v>
      </c>
      <c r="F383" s="179">
        <v>0</v>
      </c>
      <c r="G383" s="179">
        <v>33774</v>
      </c>
      <c r="H383" s="179">
        <v>4684</v>
      </c>
      <c r="I383" s="179">
        <v>2721</v>
      </c>
      <c r="J383" s="179">
        <v>335</v>
      </c>
      <c r="K383" s="179">
        <v>22</v>
      </c>
      <c r="L383" s="179">
        <v>7493</v>
      </c>
      <c r="M383" s="179">
        <v>2316</v>
      </c>
      <c r="N383" s="179">
        <v>298</v>
      </c>
      <c r="O383" s="179">
        <v>79</v>
      </c>
      <c r="P383" s="179">
        <v>0</v>
      </c>
      <c r="Q383" s="179">
        <v>33774</v>
      </c>
      <c r="R383" s="179">
        <v>4674</v>
      </c>
      <c r="S383" s="179">
        <v>2709</v>
      </c>
      <c r="T383" s="179">
        <v>318</v>
      </c>
      <c r="U383" s="179">
        <v>0</v>
      </c>
      <c r="V383" s="179">
        <v>3106</v>
      </c>
      <c r="W383" s="179">
        <v>206</v>
      </c>
      <c r="X383" s="179">
        <v>23</v>
      </c>
      <c r="Y383" s="179">
        <v>0</v>
      </c>
      <c r="Z383" s="179">
        <v>0</v>
      </c>
    </row>
    <row r="384" spans="1:26" ht="17.100000000000001" customHeight="1">
      <c r="A384" s="178">
        <v>20</v>
      </c>
      <c r="B384" s="179">
        <v>29531</v>
      </c>
      <c r="C384" s="179">
        <v>2190</v>
      </c>
      <c r="D384" s="179">
        <v>1717</v>
      </c>
      <c r="E384" s="179">
        <v>1062</v>
      </c>
      <c r="F384" s="179">
        <v>0</v>
      </c>
      <c r="G384" s="179">
        <v>28570</v>
      </c>
      <c r="H384" s="179">
        <v>4340</v>
      </c>
      <c r="I384" s="179">
        <v>2283</v>
      </c>
      <c r="J384" s="179">
        <v>230</v>
      </c>
      <c r="K384" s="179">
        <v>17</v>
      </c>
      <c r="L384" s="179">
        <v>6476</v>
      </c>
      <c r="M384" s="179">
        <v>1961</v>
      </c>
      <c r="N384" s="179">
        <v>196</v>
      </c>
      <c r="O384" s="179">
        <v>47</v>
      </c>
      <c r="P384" s="179">
        <v>0</v>
      </c>
      <c r="Q384" s="179">
        <v>28570</v>
      </c>
      <c r="R384" s="179">
        <v>4330</v>
      </c>
      <c r="S384" s="179">
        <v>2271</v>
      </c>
      <c r="T384" s="179">
        <v>212</v>
      </c>
      <c r="U384" s="179">
        <v>0</v>
      </c>
      <c r="V384" s="179">
        <v>3106</v>
      </c>
      <c r="W384" s="179">
        <v>206</v>
      </c>
      <c r="X384" s="179">
        <v>23</v>
      </c>
      <c r="Y384" s="179">
        <v>0</v>
      </c>
      <c r="Z384" s="179">
        <v>0</v>
      </c>
    </row>
    <row r="385" spans="1:26" ht="17.100000000000001" customHeight="1">
      <c r="A385" s="178">
        <v>21</v>
      </c>
      <c r="B385" s="179">
        <v>22188</v>
      </c>
      <c r="C385" s="179">
        <v>2117</v>
      </c>
      <c r="D385" s="179">
        <v>1609</v>
      </c>
      <c r="E385" s="179">
        <v>905</v>
      </c>
      <c r="F385" s="179">
        <v>0</v>
      </c>
      <c r="G385" s="179">
        <v>23271</v>
      </c>
      <c r="H385" s="179">
        <v>3999</v>
      </c>
      <c r="I385" s="179">
        <v>1839</v>
      </c>
      <c r="J385" s="179">
        <v>200</v>
      </c>
      <c r="K385" s="179">
        <v>13</v>
      </c>
      <c r="L385" s="179">
        <v>5642</v>
      </c>
      <c r="M385" s="179">
        <v>1609</v>
      </c>
      <c r="N385" s="179">
        <v>170</v>
      </c>
      <c r="O385" s="179">
        <v>15</v>
      </c>
      <c r="P385" s="179">
        <v>0</v>
      </c>
      <c r="Q385" s="179">
        <v>23271</v>
      </c>
      <c r="R385" s="179">
        <v>3989</v>
      </c>
      <c r="S385" s="179">
        <v>1825</v>
      </c>
      <c r="T385" s="179">
        <v>181</v>
      </c>
      <c r="U385" s="179">
        <v>0</v>
      </c>
      <c r="V385" s="179">
        <v>3106</v>
      </c>
      <c r="W385" s="179">
        <v>205</v>
      </c>
      <c r="X385" s="179">
        <v>22</v>
      </c>
      <c r="Y385" s="179">
        <v>0</v>
      </c>
      <c r="Z385" s="179">
        <v>0</v>
      </c>
    </row>
    <row r="386" spans="1:26" ht="17.100000000000001" customHeight="1">
      <c r="A386" s="178">
        <v>22</v>
      </c>
      <c r="B386" s="179">
        <v>15186</v>
      </c>
      <c r="C386" s="179">
        <v>2044</v>
      </c>
      <c r="D386" s="179">
        <v>1502</v>
      </c>
      <c r="E386" s="179">
        <v>749</v>
      </c>
      <c r="F386" s="179">
        <v>0</v>
      </c>
      <c r="G386" s="179">
        <v>18254</v>
      </c>
      <c r="H386" s="179">
        <v>3658</v>
      </c>
      <c r="I386" s="179">
        <v>1396</v>
      </c>
      <c r="J386" s="179">
        <v>171</v>
      </c>
      <c r="K386" s="179">
        <v>8</v>
      </c>
      <c r="L386" s="179">
        <v>4912</v>
      </c>
      <c r="M386" s="179">
        <v>1254</v>
      </c>
      <c r="N386" s="179">
        <v>145</v>
      </c>
      <c r="O386" s="179">
        <v>0</v>
      </c>
      <c r="P386" s="179">
        <v>0</v>
      </c>
      <c r="Q386" s="179">
        <v>18175</v>
      </c>
      <c r="R386" s="179">
        <v>3647</v>
      </c>
      <c r="S386" s="179">
        <v>1381</v>
      </c>
      <c r="T386" s="179">
        <v>150</v>
      </c>
      <c r="U386" s="179">
        <v>0</v>
      </c>
      <c r="V386" s="179">
        <v>3099</v>
      </c>
      <c r="W386" s="179">
        <v>205</v>
      </c>
      <c r="X386" s="179">
        <v>21</v>
      </c>
      <c r="Y386" s="179">
        <v>0</v>
      </c>
      <c r="Z386" s="179">
        <v>0</v>
      </c>
    </row>
    <row r="387" spans="1:26" ht="17.100000000000001" customHeight="1">
      <c r="A387" s="178">
        <v>23</v>
      </c>
      <c r="B387" s="179">
        <v>8143</v>
      </c>
      <c r="C387" s="179">
        <v>1970</v>
      </c>
      <c r="D387" s="179">
        <v>1392</v>
      </c>
      <c r="E387" s="179">
        <v>594</v>
      </c>
      <c r="F387" s="179">
        <v>0</v>
      </c>
      <c r="G387" s="179">
        <v>13287</v>
      </c>
      <c r="H387" s="179">
        <v>3331</v>
      </c>
      <c r="I387" s="179">
        <v>945</v>
      </c>
      <c r="J387" s="179">
        <v>142</v>
      </c>
      <c r="K387" s="179">
        <v>4</v>
      </c>
      <c r="L387" s="179">
        <v>4318</v>
      </c>
      <c r="M387" s="179">
        <v>894</v>
      </c>
      <c r="N387" s="179">
        <v>119</v>
      </c>
      <c r="O387" s="179">
        <v>0</v>
      </c>
      <c r="P387" s="179">
        <v>0</v>
      </c>
      <c r="Q387" s="179">
        <v>13205</v>
      </c>
      <c r="R387" s="179">
        <v>3320</v>
      </c>
      <c r="S387" s="179">
        <v>929</v>
      </c>
      <c r="T387" s="179">
        <v>120</v>
      </c>
      <c r="U387" s="179">
        <v>0</v>
      </c>
      <c r="V387" s="179">
        <v>3099</v>
      </c>
      <c r="W387" s="179">
        <v>204</v>
      </c>
      <c r="X387" s="179">
        <v>20</v>
      </c>
      <c r="Y387" s="179">
        <v>0</v>
      </c>
      <c r="Z387" s="179">
        <v>0</v>
      </c>
    </row>
    <row r="388" spans="1:26" ht="17.100000000000001" customHeight="1">
      <c r="A388" s="178">
        <v>24</v>
      </c>
      <c r="B388" s="179">
        <v>2748</v>
      </c>
      <c r="C388" s="179">
        <v>1898</v>
      </c>
      <c r="D388" s="179">
        <v>1283</v>
      </c>
      <c r="E388" s="179">
        <v>438</v>
      </c>
      <c r="F388" s="179">
        <v>0</v>
      </c>
      <c r="G388" s="179">
        <v>8383</v>
      </c>
      <c r="H388" s="179">
        <v>3025</v>
      </c>
      <c r="I388" s="179">
        <v>510</v>
      </c>
      <c r="J388" s="179">
        <v>112</v>
      </c>
      <c r="K388" s="179">
        <v>0</v>
      </c>
      <c r="L388" s="179">
        <v>3737</v>
      </c>
      <c r="M388" s="179">
        <v>546</v>
      </c>
      <c r="N388" s="179">
        <v>94</v>
      </c>
      <c r="O388" s="179">
        <v>0</v>
      </c>
      <c r="P388" s="179">
        <v>0</v>
      </c>
      <c r="Q388" s="179">
        <v>8304</v>
      </c>
      <c r="R388" s="179">
        <v>3014</v>
      </c>
      <c r="S388" s="179">
        <v>494</v>
      </c>
      <c r="T388" s="179">
        <v>89</v>
      </c>
      <c r="U388" s="179">
        <v>0</v>
      </c>
      <c r="V388" s="179">
        <v>3099</v>
      </c>
      <c r="W388" s="179">
        <v>204</v>
      </c>
      <c r="X388" s="179">
        <v>19</v>
      </c>
      <c r="Y388" s="179">
        <v>0</v>
      </c>
      <c r="Z388" s="179">
        <v>0</v>
      </c>
    </row>
    <row r="389" spans="1:26" ht="17.100000000000001" customHeight="1">
      <c r="A389" s="178">
        <v>25</v>
      </c>
      <c r="B389" s="179">
        <v>2433</v>
      </c>
      <c r="C389" s="179">
        <v>1825</v>
      </c>
      <c r="D389" s="179">
        <v>1175</v>
      </c>
      <c r="E389" s="179">
        <v>279</v>
      </c>
      <c r="F389" s="179">
        <v>0</v>
      </c>
      <c r="G389" s="179">
        <v>5485</v>
      </c>
      <c r="H389" s="179">
        <v>2725</v>
      </c>
      <c r="I389" s="179">
        <v>282</v>
      </c>
      <c r="J389" s="179">
        <v>82</v>
      </c>
      <c r="K389" s="179">
        <v>0</v>
      </c>
      <c r="L389" s="179">
        <v>3144</v>
      </c>
      <c r="M389" s="179">
        <v>300</v>
      </c>
      <c r="N389" s="179">
        <v>71</v>
      </c>
      <c r="O389" s="179">
        <v>0</v>
      </c>
      <c r="P389" s="179">
        <v>0</v>
      </c>
      <c r="Q389" s="179">
        <v>5477</v>
      </c>
      <c r="R389" s="179">
        <v>2713</v>
      </c>
      <c r="S389" s="179">
        <v>265</v>
      </c>
      <c r="T389" s="179">
        <v>58</v>
      </c>
      <c r="U389" s="179">
        <v>0</v>
      </c>
      <c r="V389" s="179">
        <v>3098</v>
      </c>
      <c r="W389" s="179">
        <v>203</v>
      </c>
      <c r="X389" s="179">
        <v>18</v>
      </c>
      <c r="Y389" s="179">
        <v>0</v>
      </c>
      <c r="Z389" s="179">
        <v>0</v>
      </c>
    </row>
    <row r="390" spans="1:26" ht="17.100000000000001" customHeight="1">
      <c r="A390" s="178">
        <v>26</v>
      </c>
      <c r="B390" s="179">
        <v>2342</v>
      </c>
      <c r="C390" s="179">
        <v>1754</v>
      </c>
      <c r="D390" s="179">
        <v>1065</v>
      </c>
      <c r="E390" s="179">
        <v>119</v>
      </c>
      <c r="F390" s="179">
        <v>0</v>
      </c>
      <c r="G390" s="179">
        <v>5056</v>
      </c>
      <c r="H390" s="179">
        <v>2433</v>
      </c>
      <c r="I390" s="179">
        <v>230</v>
      </c>
      <c r="J390" s="179">
        <v>52</v>
      </c>
      <c r="K390" s="179">
        <v>0</v>
      </c>
      <c r="L390" s="179">
        <v>2700</v>
      </c>
      <c r="M390" s="179">
        <v>212</v>
      </c>
      <c r="N390" s="179">
        <v>48</v>
      </c>
      <c r="O390" s="179">
        <v>0</v>
      </c>
      <c r="P390" s="179">
        <v>0</v>
      </c>
      <c r="Q390" s="179">
        <v>5047</v>
      </c>
      <c r="R390" s="179">
        <v>2420</v>
      </c>
      <c r="S390" s="179">
        <v>212</v>
      </c>
      <c r="T390" s="179">
        <v>27</v>
      </c>
      <c r="U390" s="179">
        <v>0</v>
      </c>
      <c r="V390" s="179">
        <v>3098</v>
      </c>
      <c r="W390" s="179">
        <v>202</v>
      </c>
      <c r="X390" s="179">
        <v>17</v>
      </c>
      <c r="Y390" s="179">
        <v>0</v>
      </c>
      <c r="Z390" s="179">
        <v>0</v>
      </c>
    </row>
    <row r="391" spans="1:26" ht="17.100000000000001" customHeight="1">
      <c r="A391" s="178">
        <v>27</v>
      </c>
      <c r="B391" s="179">
        <v>2298</v>
      </c>
      <c r="C391" s="179">
        <v>1681</v>
      </c>
      <c r="D391" s="179">
        <v>956</v>
      </c>
      <c r="E391" s="179">
        <v>14</v>
      </c>
      <c r="F391" s="179">
        <v>0</v>
      </c>
      <c r="G391" s="179">
        <v>4852</v>
      </c>
      <c r="H391" s="179">
        <v>2135</v>
      </c>
      <c r="I391" s="179">
        <v>210</v>
      </c>
      <c r="J391" s="179">
        <v>37</v>
      </c>
      <c r="K391" s="179">
        <v>0</v>
      </c>
      <c r="L391" s="179">
        <v>2489</v>
      </c>
      <c r="M391" s="179">
        <v>187</v>
      </c>
      <c r="N391" s="179">
        <v>25</v>
      </c>
      <c r="O391" s="179">
        <v>0</v>
      </c>
      <c r="P391" s="179">
        <v>0</v>
      </c>
      <c r="Q391" s="179">
        <v>4842</v>
      </c>
      <c r="R391" s="179">
        <v>2122</v>
      </c>
      <c r="S391" s="179">
        <v>191</v>
      </c>
      <c r="T391" s="179">
        <v>11</v>
      </c>
      <c r="U391" s="179">
        <v>0</v>
      </c>
      <c r="V391" s="179">
        <v>3097</v>
      </c>
      <c r="W391" s="179">
        <v>202</v>
      </c>
      <c r="X391" s="179">
        <v>17</v>
      </c>
      <c r="Y391" s="179">
        <v>0</v>
      </c>
      <c r="Z391" s="179">
        <v>0</v>
      </c>
    </row>
    <row r="392" spans="1:26" ht="17.100000000000001" customHeight="1">
      <c r="A392" s="178">
        <v>28</v>
      </c>
      <c r="B392" s="179">
        <v>2256</v>
      </c>
      <c r="C392" s="179">
        <v>1609</v>
      </c>
      <c r="D392" s="179">
        <v>846</v>
      </c>
      <c r="E392" s="179">
        <v>0</v>
      </c>
      <c r="F392" s="179">
        <v>0</v>
      </c>
      <c r="G392" s="179">
        <v>4655</v>
      </c>
      <c r="H392" s="179">
        <v>1838</v>
      </c>
      <c r="I392" s="179">
        <v>189</v>
      </c>
      <c r="J392" s="179">
        <v>35</v>
      </c>
      <c r="K392" s="179">
        <v>0</v>
      </c>
      <c r="L392" s="179">
        <v>2286</v>
      </c>
      <c r="M392" s="179">
        <v>170</v>
      </c>
      <c r="N392" s="179">
        <v>4</v>
      </c>
      <c r="O392" s="179">
        <v>0</v>
      </c>
      <c r="P392" s="179">
        <v>0</v>
      </c>
      <c r="Q392" s="179">
        <v>4646</v>
      </c>
      <c r="R392" s="179">
        <v>1824</v>
      </c>
      <c r="S392" s="179">
        <v>169</v>
      </c>
      <c r="T392" s="179">
        <v>7</v>
      </c>
      <c r="U392" s="179">
        <v>0</v>
      </c>
      <c r="V392" s="179">
        <v>3097</v>
      </c>
      <c r="W392" s="179">
        <v>201</v>
      </c>
      <c r="X392" s="179">
        <v>16</v>
      </c>
      <c r="Y392" s="179">
        <v>0</v>
      </c>
      <c r="Z392" s="179">
        <v>0</v>
      </c>
    </row>
    <row r="393" spans="1:26" ht="17.100000000000001" customHeight="1">
      <c r="A393" s="178">
        <v>29</v>
      </c>
      <c r="B393" s="179">
        <v>2214</v>
      </c>
      <c r="C393" s="179">
        <v>1537</v>
      </c>
      <c r="D393" s="179">
        <v>738</v>
      </c>
      <c r="E393" s="179">
        <v>0</v>
      </c>
      <c r="F393" s="179">
        <v>0</v>
      </c>
      <c r="G393" s="179">
        <v>4457</v>
      </c>
      <c r="H393" s="179">
        <v>1541</v>
      </c>
      <c r="I393" s="179">
        <v>169</v>
      </c>
      <c r="J393" s="179">
        <v>33</v>
      </c>
      <c r="K393" s="179">
        <v>0</v>
      </c>
      <c r="L393" s="179">
        <v>2082</v>
      </c>
      <c r="M393" s="179">
        <v>153</v>
      </c>
      <c r="N393" s="179">
        <v>0</v>
      </c>
      <c r="O393" s="179">
        <v>0</v>
      </c>
      <c r="P393" s="179">
        <v>0</v>
      </c>
      <c r="Q393" s="179">
        <v>4447</v>
      </c>
      <c r="R393" s="179">
        <v>1527</v>
      </c>
      <c r="S393" s="179">
        <v>148</v>
      </c>
      <c r="T393" s="179">
        <v>4</v>
      </c>
      <c r="U393" s="179">
        <v>0</v>
      </c>
      <c r="V393" s="179">
        <v>3097</v>
      </c>
      <c r="W393" s="179">
        <v>201</v>
      </c>
      <c r="X393" s="179">
        <v>15</v>
      </c>
      <c r="Y393" s="179">
        <v>0</v>
      </c>
      <c r="Z393" s="179">
        <v>0</v>
      </c>
    </row>
    <row r="394" spans="1:26" ht="17.100000000000001" customHeight="1">
      <c r="A394" s="178">
        <v>30</v>
      </c>
      <c r="B394" s="179">
        <v>2172</v>
      </c>
      <c r="C394" s="179">
        <v>1466</v>
      </c>
      <c r="D394" s="179">
        <v>626</v>
      </c>
      <c r="E394" s="179">
        <v>0</v>
      </c>
      <c r="F394" s="179">
        <v>0</v>
      </c>
      <c r="G394" s="179">
        <v>4256</v>
      </c>
      <c r="H394" s="179">
        <v>1248</v>
      </c>
      <c r="I394" s="179">
        <v>148</v>
      </c>
      <c r="J394" s="179">
        <v>31</v>
      </c>
      <c r="K394" s="179">
        <v>0</v>
      </c>
      <c r="L394" s="179">
        <v>1874</v>
      </c>
      <c r="M394" s="179">
        <v>136</v>
      </c>
      <c r="N394" s="179">
        <v>0</v>
      </c>
      <c r="O394" s="179">
        <v>0</v>
      </c>
      <c r="P394" s="179">
        <v>0</v>
      </c>
      <c r="Q394" s="179">
        <v>4246</v>
      </c>
      <c r="R394" s="179">
        <v>1233</v>
      </c>
      <c r="S394" s="179">
        <v>126</v>
      </c>
      <c r="T394" s="179">
        <v>1</v>
      </c>
      <c r="U394" s="179">
        <v>0</v>
      </c>
      <c r="V394" s="179">
        <v>3096</v>
      </c>
      <c r="W394" s="179">
        <v>200</v>
      </c>
      <c r="X394" s="179">
        <v>14</v>
      </c>
      <c r="Y394" s="179">
        <v>0</v>
      </c>
      <c r="Z394" s="179">
        <v>0</v>
      </c>
    </row>
    <row r="395" spans="1:26" ht="17.100000000000001" customHeight="1">
      <c r="A395" s="178">
        <v>31</v>
      </c>
      <c r="B395" s="179">
        <v>2128</v>
      </c>
      <c r="C395" s="179">
        <v>1394</v>
      </c>
      <c r="D395" s="179">
        <v>514</v>
      </c>
      <c r="E395" s="179">
        <v>0</v>
      </c>
      <c r="F395" s="179">
        <v>0</v>
      </c>
      <c r="G395" s="179">
        <v>4053</v>
      </c>
      <c r="H395" s="179">
        <v>953</v>
      </c>
      <c r="I395" s="179">
        <v>126</v>
      </c>
      <c r="J395" s="179">
        <v>28</v>
      </c>
      <c r="K395" s="179">
        <v>0</v>
      </c>
      <c r="L395" s="179">
        <v>1664</v>
      </c>
      <c r="M395" s="179">
        <v>120</v>
      </c>
      <c r="N395" s="179">
        <v>0</v>
      </c>
      <c r="O395" s="179">
        <v>0</v>
      </c>
      <c r="P395" s="179">
        <v>0</v>
      </c>
      <c r="Q395" s="179">
        <v>4042</v>
      </c>
      <c r="R395" s="179">
        <v>937</v>
      </c>
      <c r="S395" s="179">
        <v>104</v>
      </c>
      <c r="T395" s="179">
        <v>0</v>
      </c>
      <c r="U395" s="179">
        <v>0</v>
      </c>
      <c r="V395" s="179">
        <v>3096</v>
      </c>
      <c r="W395" s="179">
        <v>200</v>
      </c>
      <c r="X395" s="179">
        <v>13</v>
      </c>
      <c r="Y395" s="179">
        <v>0</v>
      </c>
      <c r="Z395" s="179">
        <v>0</v>
      </c>
    </row>
    <row r="396" spans="1:26" ht="17.100000000000001" customHeight="1">
      <c r="A396" s="178">
        <v>32</v>
      </c>
      <c r="B396" s="179">
        <v>2085</v>
      </c>
      <c r="C396" s="179">
        <v>1321</v>
      </c>
      <c r="D396" s="179">
        <v>405</v>
      </c>
      <c r="E396" s="179">
        <v>0</v>
      </c>
      <c r="F396" s="179">
        <v>0</v>
      </c>
      <c r="G396" s="179">
        <v>3849</v>
      </c>
      <c r="H396" s="179">
        <v>655</v>
      </c>
      <c r="I396" s="179">
        <v>106</v>
      </c>
      <c r="J396" s="179">
        <v>26</v>
      </c>
      <c r="K396" s="179">
        <v>0</v>
      </c>
      <c r="L396" s="179">
        <v>1453</v>
      </c>
      <c r="M396" s="179">
        <v>103</v>
      </c>
      <c r="N396" s="179">
        <v>0</v>
      </c>
      <c r="O396" s="179">
        <v>0</v>
      </c>
      <c r="P396" s="179">
        <v>0</v>
      </c>
      <c r="Q396" s="179">
        <v>3838</v>
      </c>
      <c r="R396" s="179">
        <v>639</v>
      </c>
      <c r="S396" s="179">
        <v>83</v>
      </c>
      <c r="T396" s="179">
        <v>0</v>
      </c>
      <c r="U396" s="179">
        <v>0</v>
      </c>
      <c r="V396" s="179">
        <v>3096</v>
      </c>
      <c r="W396" s="179">
        <v>199</v>
      </c>
      <c r="X396" s="179">
        <v>12</v>
      </c>
      <c r="Y396" s="179">
        <v>0</v>
      </c>
      <c r="Z396" s="179">
        <v>0</v>
      </c>
    </row>
    <row r="397" spans="1:26" ht="17.100000000000001" customHeight="1">
      <c r="A397" s="178">
        <v>33</v>
      </c>
      <c r="B397" s="179">
        <v>2044</v>
      </c>
      <c r="C397" s="179">
        <v>1251</v>
      </c>
      <c r="D397" s="179">
        <v>296</v>
      </c>
      <c r="E397" s="179">
        <v>0</v>
      </c>
      <c r="F397" s="179">
        <v>0</v>
      </c>
      <c r="G397" s="179">
        <v>3656</v>
      </c>
      <c r="H397" s="179">
        <v>413</v>
      </c>
      <c r="I397" s="179">
        <v>85</v>
      </c>
      <c r="J397" s="179">
        <v>24</v>
      </c>
      <c r="K397" s="179">
        <v>0</v>
      </c>
      <c r="L397" s="179">
        <v>1251</v>
      </c>
      <c r="M397" s="179">
        <v>87</v>
      </c>
      <c r="N397" s="179">
        <v>0</v>
      </c>
      <c r="O397" s="179">
        <v>0</v>
      </c>
      <c r="P397" s="179">
        <v>0</v>
      </c>
      <c r="Q397" s="179">
        <v>3645</v>
      </c>
      <c r="R397" s="179">
        <v>397</v>
      </c>
      <c r="S397" s="179">
        <v>61</v>
      </c>
      <c r="T397" s="179">
        <v>0</v>
      </c>
      <c r="U397" s="179">
        <v>0</v>
      </c>
      <c r="V397" s="179">
        <v>3095</v>
      </c>
      <c r="W397" s="179">
        <v>199</v>
      </c>
      <c r="X397" s="179">
        <v>11</v>
      </c>
      <c r="Y397" s="179">
        <v>0</v>
      </c>
      <c r="Z397" s="179">
        <v>0</v>
      </c>
    </row>
    <row r="398" spans="1:26" ht="17.100000000000001" customHeight="1">
      <c r="A398" s="178">
        <v>34</v>
      </c>
      <c r="B398" s="179">
        <v>2004</v>
      </c>
      <c r="C398" s="179">
        <v>1182</v>
      </c>
      <c r="D398" s="179">
        <v>190</v>
      </c>
      <c r="E398" s="179">
        <v>0</v>
      </c>
      <c r="F398" s="179">
        <v>0</v>
      </c>
      <c r="G398" s="179">
        <v>3476</v>
      </c>
      <c r="H398" s="179">
        <v>290</v>
      </c>
      <c r="I398" s="179">
        <v>65</v>
      </c>
      <c r="J398" s="179">
        <v>22</v>
      </c>
      <c r="K398" s="179">
        <v>0</v>
      </c>
      <c r="L398" s="179">
        <v>1057</v>
      </c>
      <c r="M398" s="179">
        <v>72</v>
      </c>
      <c r="N398" s="179">
        <v>0</v>
      </c>
      <c r="O398" s="179">
        <v>0</v>
      </c>
      <c r="P398" s="179">
        <v>0</v>
      </c>
      <c r="Q398" s="179">
        <v>3465</v>
      </c>
      <c r="R398" s="179">
        <v>272</v>
      </c>
      <c r="S398" s="179">
        <v>41</v>
      </c>
      <c r="T398" s="179">
        <v>0</v>
      </c>
      <c r="U398" s="179">
        <v>0</v>
      </c>
      <c r="V398" s="179">
        <v>3095</v>
      </c>
      <c r="W398" s="179">
        <v>198</v>
      </c>
      <c r="X398" s="179">
        <v>11</v>
      </c>
      <c r="Y398" s="179">
        <v>0</v>
      </c>
      <c r="Z398" s="179">
        <v>0</v>
      </c>
    </row>
    <row r="399" spans="1:26" ht="17.100000000000001" customHeight="1">
      <c r="A399" s="178">
        <v>35</v>
      </c>
      <c r="B399" s="179">
        <v>1963</v>
      </c>
      <c r="C399" s="179">
        <v>1114</v>
      </c>
      <c r="D399" s="179">
        <v>87</v>
      </c>
      <c r="E399" s="179">
        <v>0</v>
      </c>
      <c r="F399" s="179">
        <v>0</v>
      </c>
      <c r="G399" s="179">
        <v>3300</v>
      </c>
      <c r="H399" s="179">
        <v>243</v>
      </c>
      <c r="I399" s="179">
        <v>46</v>
      </c>
      <c r="J399" s="179">
        <v>19</v>
      </c>
      <c r="K399" s="179">
        <v>0</v>
      </c>
      <c r="L399" s="179">
        <v>859</v>
      </c>
      <c r="M399" s="179">
        <v>58</v>
      </c>
      <c r="N399" s="179">
        <v>0</v>
      </c>
      <c r="O399" s="179">
        <v>0</v>
      </c>
      <c r="P399" s="179">
        <v>0</v>
      </c>
      <c r="Q399" s="179">
        <v>3288</v>
      </c>
      <c r="R399" s="179">
        <v>226</v>
      </c>
      <c r="S399" s="179">
        <v>20</v>
      </c>
      <c r="T399" s="179">
        <v>0</v>
      </c>
      <c r="U399" s="179">
        <v>0</v>
      </c>
      <c r="V399" s="179">
        <v>3095</v>
      </c>
      <c r="W399" s="179">
        <v>197</v>
      </c>
      <c r="X399" s="179">
        <v>10</v>
      </c>
      <c r="Y399" s="179">
        <v>0</v>
      </c>
      <c r="Z399" s="179">
        <v>0</v>
      </c>
    </row>
    <row r="400" spans="1:26" ht="17.100000000000001" customHeight="1">
      <c r="A400" s="178">
        <v>36</v>
      </c>
      <c r="B400" s="179">
        <v>1945</v>
      </c>
      <c r="C400" s="179">
        <v>1073</v>
      </c>
      <c r="D400" s="179">
        <v>35</v>
      </c>
      <c r="E400" s="179">
        <v>0</v>
      </c>
      <c r="F400" s="179">
        <v>0</v>
      </c>
      <c r="G400" s="179">
        <v>3222</v>
      </c>
      <c r="H400" s="179">
        <v>232</v>
      </c>
      <c r="I400" s="179">
        <v>39</v>
      </c>
      <c r="J400" s="179">
        <v>18</v>
      </c>
      <c r="K400" s="179">
        <v>0</v>
      </c>
      <c r="L400" s="179">
        <v>770</v>
      </c>
      <c r="M400" s="179">
        <v>50</v>
      </c>
      <c r="N400" s="179">
        <v>0</v>
      </c>
      <c r="O400" s="179">
        <v>0</v>
      </c>
      <c r="P400" s="179">
        <v>0</v>
      </c>
      <c r="Q400" s="179">
        <v>3211</v>
      </c>
      <c r="R400" s="179">
        <v>214</v>
      </c>
      <c r="S400" s="179">
        <v>13</v>
      </c>
      <c r="T400" s="179">
        <v>0</v>
      </c>
      <c r="U400" s="179">
        <v>0</v>
      </c>
      <c r="V400" s="179">
        <v>3095</v>
      </c>
      <c r="W400" s="179">
        <v>197</v>
      </c>
      <c r="X400" s="179">
        <v>9</v>
      </c>
      <c r="Y400" s="179">
        <v>0</v>
      </c>
      <c r="Z400" s="179">
        <v>0</v>
      </c>
    </row>
    <row r="401" spans="1:26" ht="17.100000000000001" customHeight="1">
      <c r="A401" s="178">
        <v>37</v>
      </c>
      <c r="B401" s="179">
        <v>1931</v>
      </c>
      <c r="C401" s="179">
        <v>1039</v>
      </c>
      <c r="D401" s="179">
        <v>13</v>
      </c>
      <c r="E401" s="179">
        <v>0</v>
      </c>
      <c r="F401" s="179">
        <v>0</v>
      </c>
      <c r="G401" s="179">
        <v>3165</v>
      </c>
      <c r="H401" s="179">
        <v>225</v>
      </c>
      <c r="I401" s="179">
        <v>37</v>
      </c>
      <c r="J401" s="179">
        <v>17</v>
      </c>
      <c r="K401" s="179">
        <v>0</v>
      </c>
      <c r="L401" s="179">
        <v>704</v>
      </c>
      <c r="M401" s="179">
        <v>43</v>
      </c>
      <c r="N401" s="179">
        <v>0</v>
      </c>
      <c r="O401" s="179">
        <v>0</v>
      </c>
      <c r="P401" s="179">
        <v>0</v>
      </c>
      <c r="Q401" s="179">
        <v>3153</v>
      </c>
      <c r="R401" s="179">
        <v>207</v>
      </c>
      <c r="S401" s="179">
        <v>11</v>
      </c>
      <c r="T401" s="179">
        <v>0</v>
      </c>
      <c r="U401" s="179">
        <v>0</v>
      </c>
      <c r="V401" s="179">
        <v>3095</v>
      </c>
      <c r="W401" s="179">
        <v>197</v>
      </c>
      <c r="X401" s="179">
        <v>9</v>
      </c>
      <c r="Y401" s="179">
        <v>0</v>
      </c>
      <c r="Z401" s="179">
        <v>0</v>
      </c>
    </row>
    <row r="402" spans="1:26" ht="17.100000000000001" customHeight="1">
      <c r="A402" s="178">
        <v>38</v>
      </c>
      <c r="B402" s="179">
        <v>1923</v>
      </c>
      <c r="C402" s="179">
        <v>1014</v>
      </c>
      <c r="D402" s="179">
        <v>4</v>
      </c>
      <c r="E402" s="179">
        <v>0</v>
      </c>
      <c r="F402" s="179">
        <v>0</v>
      </c>
      <c r="G402" s="179">
        <v>3130</v>
      </c>
      <c r="H402" s="179">
        <v>221</v>
      </c>
      <c r="I402" s="179">
        <v>37</v>
      </c>
      <c r="J402" s="179">
        <v>15</v>
      </c>
      <c r="K402" s="179">
        <v>0</v>
      </c>
      <c r="L402" s="179">
        <v>665</v>
      </c>
      <c r="M402" s="179">
        <v>37</v>
      </c>
      <c r="N402" s="179">
        <v>0</v>
      </c>
      <c r="O402" s="179">
        <v>0</v>
      </c>
      <c r="P402" s="179">
        <v>0</v>
      </c>
      <c r="Q402" s="179">
        <v>3119</v>
      </c>
      <c r="R402" s="179">
        <v>202</v>
      </c>
      <c r="S402" s="179">
        <v>10</v>
      </c>
      <c r="T402" s="179">
        <v>0</v>
      </c>
      <c r="U402" s="179">
        <v>0</v>
      </c>
      <c r="V402" s="179">
        <v>3095</v>
      </c>
      <c r="W402" s="179">
        <v>197</v>
      </c>
      <c r="X402" s="179">
        <v>8</v>
      </c>
      <c r="Y402" s="179">
        <v>0</v>
      </c>
      <c r="Z402" s="179">
        <v>0</v>
      </c>
    </row>
    <row r="403" spans="1:26" ht="17.100000000000001" customHeight="1">
      <c r="A403" s="178">
        <v>39</v>
      </c>
      <c r="B403" s="179">
        <v>1918</v>
      </c>
      <c r="C403" s="179">
        <v>997</v>
      </c>
      <c r="D403" s="179">
        <v>1</v>
      </c>
      <c r="E403" s="179">
        <v>0</v>
      </c>
      <c r="F403" s="179">
        <v>0</v>
      </c>
      <c r="G403" s="179">
        <v>3111</v>
      </c>
      <c r="H403" s="179">
        <v>217</v>
      </c>
      <c r="I403" s="179">
        <v>36</v>
      </c>
      <c r="J403" s="179">
        <v>14</v>
      </c>
      <c r="K403" s="179">
        <v>0</v>
      </c>
      <c r="L403" s="179">
        <v>642</v>
      </c>
      <c r="M403" s="179">
        <v>34</v>
      </c>
      <c r="N403" s="179">
        <v>0</v>
      </c>
      <c r="O403" s="179">
        <v>0</v>
      </c>
      <c r="P403" s="179">
        <v>0</v>
      </c>
      <c r="Q403" s="179">
        <v>3099</v>
      </c>
      <c r="R403" s="179">
        <v>199</v>
      </c>
      <c r="S403" s="179">
        <v>9</v>
      </c>
      <c r="T403" s="179">
        <v>0</v>
      </c>
      <c r="U403" s="179">
        <v>0</v>
      </c>
      <c r="V403" s="179">
        <v>3094</v>
      </c>
      <c r="W403" s="179">
        <v>197</v>
      </c>
      <c r="X403" s="179">
        <v>8</v>
      </c>
      <c r="Y403" s="179">
        <v>0</v>
      </c>
      <c r="Z403" s="179">
        <v>0</v>
      </c>
    </row>
    <row r="404" spans="1:26" ht="17.100000000000001" customHeight="1">
      <c r="A404" s="178">
        <v>40</v>
      </c>
      <c r="B404" s="179">
        <v>1918</v>
      </c>
      <c r="C404" s="179">
        <v>986</v>
      </c>
      <c r="D404" s="179">
        <v>0</v>
      </c>
      <c r="E404" s="179">
        <v>0</v>
      </c>
      <c r="F404" s="179">
        <v>0</v>
      </c>
      <c r="G404" s="179">
        <v>3111</v>
      </c>
      <c r="H404" s="179">
        <v>215</v>
      </c>
      <c r="I404" s="179">
        <v>36</v>
      </c>
      <c r="J404" s="179">
        <v>14</v>
      </c>
      <c r="K404" s="179">
        <v>0</v>
      </c>
      <c r="L404" s="179">
        <v>642</v>
      </c>
      <c r="M404" s="179">
        <v>32</v>
      </c>
      <c r="N404" s="179">
        <v>0</v>
      </c>
      <c r="O404" s="179">
        <v>0</v>
      </c>
      <c r="P404" s="179">
        <v>0</v>
      </c>
      <c r="Q404" s="179">
        <v>3099</v>
      </c>
      <c r="R404" s="179">
        <v>197</v>
      </c>
      <c r="S404" s="179">
        <v>8</v>
      </c>
      <c r="T404" s="179">
        <v>0</v>
      </c>
      <c r="U404" s="179">
        <v>0</v>
      </c>
      <c r="V404" s="179">
        <v>3094</v>
      </c>
      <c r="W404" s="179">
        <v>196</v>
      </c>
      <c r="X404" s="179">
        <v>8</v>
      </c>
      <c r="Y404" s="179">
        <v>0</v>
      </c>
      <c r="Z404" s="179">
        <v>0</v>
      </c>
    </row>
    <row r="405" spans="1:26" ht="17.100000000000001" customHeight="1">
      <c r="A405" s="178">
        <v>41</v>
      </c>
      <c r="B405" s="179">
        <v>1917</v>
      </c>
      <c r="C405" s="179">
        <v>985</v>
      </c>
      <c r="D405" s="179">
        <v>0</v>
      </c>
      <c r="E405" s="179">
        <v>0</v>
      </c>
      <c r="F405" s="179">
        <v>0</v>
      </c>
      <c r="G405" s="179">
        <v>3106</v>
      </c>
      <c r="H405" s="179">
        <v>215</v>
      </c>
      <c r="I405" s="179">
        <v>35</v>
      </c>
      <c r="J405" s="179">
        <v>13</v>
      </c>
      <c r="K405" s="179">
        <v>0</v>
      </c>
      <c r="L405" s="179">
        <v>637</v>
      </c>
      <c r="M405" s="179">
        <v>31</v>
      </c>
      <c r="N405" s="179">
        <v>0</v>
      </c>
      <c r="O405" s="179">
        <v>0</v>
      </c>
      <c r="P405" s="179">
        <v>0</v>
      </c>
      <c r="Q405" s="179">
        <v>3094</v>
      </c>
      <c r="R405" s="179">
        <v>196</v>
      </c>
      <c r="S405" s="179">
        <v>8</v>
      </c>
      <c r="T405" s="179">
        <v>0</v>
      </c>
      <c r="U405" s="179">
        <v>0</v>
      </c>
      <c r="V405" s="179">
        <v>3094</v>
      </c>
      <c r="W405" s="179">
        <v>196</v>
      </c>
      <c r="X405" s="179">
        <v>8</v>
      </c>
      <c r="Y405" s="179">
        <v>0</v>
      </c>
      <c r="Z405" s="179">
        <v>0</v>
      </c>
    </row>
    <row r="406" spans="1:26" ht="17.100000000000001" customHeight="1">
      <c r="A406" s="178">
        <v>42</v>
      </c>
      <c r="B406" s="179">
        <v>1917</v>
      </c>
      <c r="C406" s="179">
        <v>982</v>
      </c>
      <c r="D406" s="179">
        <v>0</v>
      </c>
      <c r="E406" s="179">
        <v>0</v>
      </c>
      <c r="F406" s="179">
        <v>0</v>
      </c>
      <c r="G406" s="179">
        <v>3105</v>
      </c>
      <c r="H406" s="179">
        <v>215</v>
      </c>
      <c r="I406" s="179">
        <v>35</v>
      </c>
      <c r="J406" s="179">
        <v>13</v>
      </c>
      <c r="K406" s="179">
        <v>0</v>
      </c>
      <c r="L406" s="179">
        <v>636</v>
      </c>
      <c r="M406" s="179">
        <v>31</v>
      </c>
      <c r="N406" s="179">
        <v>0</v>
      </c>
      <c r="O406" s="179">
        <v>0</v>
      </c>
      <c r="P406" s="179">
        <v>0</v>
      </c>
      <c r="Q406" s="179">
        <v>3094</v>
      </c>
      <c r="R406" s="179">
        <v>196</v>
      </c>
      <c r="S406" s="179">
        <v>8</v>
      </c>
      <c r="T406" s="179">
        <v>0</v>
      </c>
      <c r="U406" s="179">
        <v>0</v>
      </c>
      <c r="V406" s="179">
        <v>3094</v>
      </c>
      <c r="W406" s="179">
        <v>196</v>
      </c>
      <c r="X406" s="179">
        <v>8</v>
      </c>
      <c r="Y406" s="179">
        <v>0</v>
      </c>
      <c r="Z406" s="179">
        <v>0</v>
      </c>
    </row>
    <row r="407" spans="1:26" ht="17.100000000000001" customHeight="1">
      <c r="A407" s="178">
        <v>43</v>
      </c>
      <c r="B407" s="179">
        <v>1680</v>
      </c>
      <c r="C407" s="179">
        <v>679</v>
      </c>
      <c r="D407" s="179">
        <v>0</v>
      </c>
      <c r="E407" s="179">
        <v>0</v>
      </c>
      <c r="F407" s="179">
        <v>0</v>
      </c>
      <c r="G407" s="179">
        <v>2131</v>
      </c>
      <c r="H407" s="179">
        <v>158</v>
      </c>
      <c r="I407" s="179">
        <v>30</v>
      </c>
      <c r="J407" s="179">
        <v>6</v>
      </c>
      <c r="K407" s="179">
        <v>0</v>
      </c>
      <c r="L407" s="179">
        <v>629</v>
      </c>
      <c r="M407" s="179">
        <v>31</v>
      </c>
      <c r="N407" s="179">
        <v>0</v>
      </c>
      <c r="O407" s="179">
        <v>0</v>
      </c>
      <c r="P407" s="179">
        <v>0</v>
      </c>
      <c r="Q407" s="179">
        <v>2119</v>
      </c>
      <c r="R407" s="179">
        <v>138</v>
      </c>
      <c r="S407" s="179">
        <v>1</v>
      </c>
      <c r="T407" s="179">
        <v>0</v>
      </c>
      <c r="U407" s="179">
        <v>0</v>
      </c>
      <c r="V407" s="179">
        <v>2120</v>
      </c>
      <c r="W407" s="179">
        <v>138</v>
      </c>
      <c r="X407" s="179">
        <v>1</v>
      </c>
      <c r="Y407" s="179">
        <v>0</v>
      </c>
      <c r="Z407" s="179">
        <v>0</v>
      </c>
    </row>
    <row r="408" spans="1:26" ht="17.100000000000001" customHeight="1">
      <c r="A408" s="178">
        <v>44</v>
      </c>
      <c r="B408" s="179">
        <v>1444</v>
      </c>
      <c r="C408" s="179">
        <v>376</v>
      </c>
      <c r="D408" s="179">
        <v>0</v>
      </c>
      <c r="E408" s="179">
        <v>0</v>
      </c>
      <c r="F408" s="179">
        <v>0</v>
      </c>
      <c r="G408" s="179">
        <v>1159</v>
      </c>
      <c r="H408" s="179">
        <v>100</v>
      </c>
      <c r="I408" s="179">
        <v>25</v>
      </c>
      <c r="J408" s="179">
        <v>0</v>
      </c>
      <c r="K408" s="179">
        <v>0</v>
      </c>
      <c r="L408" s="179">
        <v>623</v>
      </c>
      <c r="M408" s="179">
        <v>31</v>
      </c>
      <c r="N408" s="179">
        <v>0</v>
      </c>
      <c r="O408" s="179">
        <v>0</v>
      </c>
      <c r="P408" s="179">
        <v>0</v>
      </c>
      <c r="Q408" s="179">
        <v>1146</v>
      </c>
      <c r="R408" s="179">
        <v>79</v>
      </c>
      <c r="S408" s="179">
        <v>0</v>
      </c>
      <c r="T408" s="179">
        <v>0</v>
      </c>
      <c r="U408" s="179">
        <v>0</v>
      </c>
      <c r="V408" s="179">
        <v>1147</v>
      </c>
      <c r="W408" s="179">
        <v>80</v>
      </c>
      <c r="X408" s="179">
        <v>0</v>
      </c>
      <c r="Y408" s="179">
        <v>0</v>
      </c>
      <c r="Z408" s="179">
        <v>0</v>
      </c>
    </row>
    <row r="409" spans="1:26" ht="17.100000000000001" customHeight="1">
      <c r="A409" s="178">
        <v>45</v>
      </c>
      <c r="B409" s="179">
        <v>1110</v>
      </c>
      <c r="C409" s="179">
        <v>16</v>
      </c>
      <c r="D409" s="179">
        <v>0</v>
      </c>
      <c r="E409" s="179">
        <v>0</v>
      </c>
      <c r="F409" s="179">
        <v>0</v>
      </c>
      <c r="G409" s="179">
        <v>249</v>
      </c>
      <c r="H409" s="179">
        <v>38</v>
      </c>
      <c r="I409" s="179">
        <v>17</v>
      </c>
      <c r="J409" s="179">
        <v>0</v>
      </c>
      <c r="K409" s="179">
        <v>0</v>
      </c>
      <c r="L409" s="179">
        <v>196</v>
      </c>
      <c r="M409" s="179">
        <v>0</v>
      </c>
      <c r="N409" s="179">
        <v>0</v>
      </c>
      <c r="O409" s="179">
        <v>0</v>
      </c>
      <c r="P409" s="179">
        <v>0</v>
      </c>
      <c r="Q409" s="179">
        <v>235</v>
      </c>
      <c r="R409" s="179">
        <v>15</v>
      </c>
      <c r="S409" s="179">
        <v>0</v>
      </c>
      <c r="T409" s="179">
        <v>0</v>
      </c>
      <c r="U409" s="179">
        <v>0</v>
      </c>
      <c r="V409" s="179">
        <v>236</v>
      </c>
      <c r="W409" s="179">
        <v>15</v>
      </c>
      <c r="X409" s="179">
        <v>0</v>
      </c>
      <c r="Y409" s="179">
        <v>0</v>
      </c>
      <c r="Z409" s="179">
        <v>0</v>
      </c>
    </row>
    <row r="410" spans="1:26" ht="17.100000000000001" customHeight="1">
      <c r="A410" s="178">
        <v>46</v>
      </c>
      <c r="B410" s="179">
        <v>1382</v>
      </c>
      <c r="C410" s="179">
        <v>0</v>
      </c>
      <c r="D410" s="179">
        <v>0</v>
      </c>
      <c r="E410" s="179">
        <v>0</v>
      </c>
      <c r="F410" s="179">
        <v>0</v>
      </c>
      <c r="G410" s="179">
        <v>3065</v>
      </c>
      <c r="H410" s="179">
        <v>298</v>
      </c>
      <c r="I410" s="179">
        <v>10</v>
      </c>
      <c r="J410" s="179">
        <v>0</v>
      </c>
      <c r="K410" s="179">
        <v>0</v>
      </c>
      <c r="L410" s="179">
        <v>134</v>
      </c>
      <c r="M410" s="179">
        <v>0</v>
      </c>
      <c r="N410" s="179">
        <v>0</v>
      </c>
      <c r="O410" s="179">
        <v>0</v>
      </c>
      <c r="P410" s="179">
        <v>0</v>
      </c>
      <c r="Q410" s="179">
        <v>2251</v>
      </c>
      <c r="R410" s="179">
        <v>7</v>
      </c>
      <c r="S410" s="179">
        <v>0</v>
      </c>
      <c r="T410" s="179">
        <v>0</v>
      </c>
      <c r="U410" s="179">
        <v>0</v>
      </c>
      <c r="V410" s="179">
        <v>7345</v>
      </c>
      <c r="W410" s="179">
        <v>6605</v>
      </c>
      <c r="X410" s="179">
        <v>5982</v>
      </c>
      <c r="Y410" s="179">
        <v>4995</v>
      </c>
      <c r="Z410" s="179">
        <v>1306</v>
      </c>
    </row>
    <row r="411" spans="1:26" ht="17.100000000000001" customHeight="1">
      <c r="A411" s="178">
        <v>47</v>
      </c>
      <c r="B411" s="179">
        <v>1887</v>
      </c>
      <c r="C411" s="179">
        <v>0</v>
      </c>
      <c r="D411" s="179">
        <v>0</v>
      </c>
      <c r="E411" s="179">
        <v>0</v>
      </c>
      <c r="F411" s="179">
        <v>0</v>
      </c>
      <c r="G411" s="179">
        <v>6037</v>
      </c>
      <c r="H411" s="179">
        <v>1020</v>
      </c>
      <c r="I411" s="179">
        <v>3</v>
      </c>
      <c r="J411" s="179">
        <v>0</v>
      </c>
      <c r="K411" s="179">
        <v>0</v>
      </c>
      <c r="L411" s="179">
        <v>94</v>
      </c>
      <c r="M411" s="179">
        <v>4</v>
      </c>
      <c r="N411" s="179">
        <v>0</v>
      </c>
      <c r="O411" s="179">
        <v>0</v>
      </c>
      <c r="P411" s="179">
        <v>0</v>
      </c>
      <c r="Q411" s="179">
        <v>4289</v>
      </c>
      <c r="R411" s="179">
        <v>4</v>
      </c>
      <c r="S411" s="179">
        <v>0</v>
      </c>
      <c r="T411" s="179">
        <v>0</v>
      </c>
      <c r="U411" s="179">
        <v>0</v>
      </c>
      <c r="V411" s="179">
        <v>13599</v>
      </c>
      <c r="W411" s="179">
        <v>12451</v>
      </c>
      <c r="X411" s="179">
        <v>11249</v>
      </c>
      <c r="Y411" s="179">
        <v>9369</v>
      </c>
      <c r="Z411" s="179">
        <v>2147</v>
      </c>
    </row>
    <row r="412" spans="1:26" ht="17.100000000000001" customHeight="1">
      <c r="A412" s="178">
        <v>48</v>
      </c>
      <c r="B412" s="179">
        <v>3103</v>
      </c>
      <c r="C412" s="179">
        <v>0</v>
      </c>
      <c r="D412" s="179">
        <v>0</v>
      </c>
      <c r="E412" s="179">
        <v>0</v>
      </c>
      <c r="F412" s="179">
        <v>0</v>
      </c>
      <c r="G412" s="179">
        <v>9299</v>
      </c>
      <c r="H412" s="179">
        <v>2236</v>
      </c>
      <c r="I412" s="179">
        <v>0</v>
      </c>
      <c r="J412" s="179">
        <v>0</v>
      </c>
      <c r="K412" s="179">
        <v>0</v>
      </c>
      <c r="L412" s="179">
        <v>65</v>
      </c>
      <c r="M412" s="179">
        <v>17</v>
      </c>
      <c r="N412" s="179">
        <v>0</v>
      </c>
      <c r="O412" s="179">
        <v>0</v>
      </c>
      <c r="P412" s="179">
        <v>0</v>
      </c>
      <c r="Q412" s="179">
        <v>6703</v>
      </c>
      <c r="R412" s="179">
        <v>63</v>
      </c>
      <c r="S412" s="179">
        <v>0</v>
      </c>
      <c r="T412" s="179">
        <v>0</v>
      </c>
      <c r="U412" s="179">
        <v>0</v>
      </c>
      <c r="V412" s="179">
        <v>19659</v>
      </c>
      <c r="W412" s="179">
        <v>18160</v>
      </c>
      <c r="X412" s="179">
        <v>16350</v>
      </c>
      <c r="Y412" s="179">
        <v>13822</v>
      </c>
      <c r="Z412" s="179">
        <v>3447</v>
      </c>
    </row>
    <row r="413" spans="1:26" ht="17.100000000000001" customHeight="1">
      <c r="A413" s="178">
        <v>49</v>
      </c>
      <c r="B413" s="179">
        <v>4736</v>
      </c>
      <c r="C413" s="179">
        <v>0</v>
      </c>
      <c r="D413" s="179">
        <v>0</v>
      </c>
      <c r="E413" s="179">
        <v>0</v>
      </c>
      <c r="F413" s="179">
        <v>0</v>
      </c>
      <c r="G413" s="179">
        <v>12618</v>
      </c>
      <c r="H413" s="179">
        <v>3458</v>
      </c>
      <c r="I413" s="179">
        <v>0</v>
      </c>
      <c r="J413" s="179">
        <v>0</v>
      </c>
      <c r="K413" s="179">
        <v>0</v>
      </c>
      <c r="L413" s="179">
        <v>110</v>
      </c>
      <c r="M413" s="179">
        <v>39</v>
      </c>
      <c r="N413" s="179">
        <v>0</v>
      </c>
      <c r="O413" s="179">
        <v>0</v>
      </c>
      <c r="P413" s="179">
        <v>0</v>
      </c>
      <c r="Q413" s="179">
        <v>9173</v>
      </c>
      <c r="R413" s="179">
        <v>150</v>
      </c>
      <c r="S413" s="179">
        <v>0</v>
      </c>
      <c r="T413" s="179">
        <v>0</v>
      </c>
      <c r="U413" s="179">
        <v>0</v>
      </c>
      <c r="V413" s="179">
        <v>25536</v>
      </c>
      <c r="W413" s="179">
        <v>23644</v>
      </c>
      <c r="X413" s="179">
        <v>21313</v>
      </c>
      <c r="Y413" s="179">
        <v>18022</v>
      </c>
      <c r="Z413" s="179">
        <v>4856</v>
      </c>
    </row>
    <row r="414" spans="1:26" ht="17.100000000000001" customHeight="1">
      <c r="A414" s="178">
        <v>50</v>
      </c>
      <c r="B414" s="179">
        <v>5922</v>
      </c>
      <c r="C414" s="179">
        <v>0</v>
      </c>
      <c r="D414" s="179">
        <v>0</v>
      </c>
      <c r="E414" s="179">
        <v>0</v>
      </c>
      <c r="F414" s="179">
        <v>0</v>
      </c>
      <c r="G414" s="179">
        <v>15601</v>
      </c>
      <c r="H414" s="179">
        <v>4837</v>
      </c>
      <c r="I414" s="179">
        <v>0</v>
      </c>
      <c r="J414" s="179">
        <v>0</v>
      </c>
      <c r="K414" s="179">
        <v>0</v>
      </c>
      <c r="L414" s="179">
        <v>181</v>
      </c>
      <c r="M414" s="179">
        <v>72</v>
      </c>
      <c r="N414" s="179">
        <v>0</v>
      </c>
      <c r="O414" s="179">
        <v>0</v>
      </c>
      <c r="P414" s="179">
        <v>0</v>
      </c>
      <c r="Q414" s="179">
        <v>11260</v>
      </c>
      <c r="R414" s="179">
        <v>462</v>
      </c>
      <c r="S414" s="179">
        <v>0</v>
      </c>
      <c r="T414" s="179">
        <v>0</v>
      </c>
      <c r="U414" s="179">
        <v>0</v>
      </c>
      <c r="V414" s="179">
        <v>31147</v>
      </c>
      <c r="W414" s="179">
        <v>28959</v>
      </c>
      <c r="X414" s="179">
        <v>26176</v>
      </c>
      <c r="Y414" s="179">
        <v>22163</v>
      </c>
      <c r="Z414" s="179">
        <v>6388</v>
      </c>
    </row>
    <row r="415" spans="1:26" ht="17.100000000000001" customHeight="1">
      <c r="A415" s="178">
        <v>51</v>
      </c>
      <c r="B415" s="179">
        <v>7190</v>
      </c>
      <c r="C415" s="179">
        <v>0</v>
      </c>
      <c r="D415" s="179">
        <v>0</v>
      </c>
      <c r="E415" s="179">
        <v>0</v>
      </c>
      <c r="F415" s="179">
        <v>0</v>
      </c>
      <c r="G415" s="179">
        <v>18557</v>
      </c>
      <c r="H415" s="179">
        <v>6646</v>
      </c>
      <c r="I415" s="179">
        <v>0</v>
      </c>
      <c r="J415" s="179">
        <v>0</v>
      </c>
      <c r="K415" s="179">
        <v>0</v>
      </c>
      <c r="L415" s="179">
        <v>271</v>
      </c>
      <c r="M415" s="179">
        <v>128</v>
      </c>
      <c r="N415" s="179">
        <v>0</v>
      </c>
      <c r="O415" s="179">
        <v>0</v>
      </c>
      <c r="P415" s="179">
        <v>0</v>
      </c>
      <c r="Q415" s="179">
        <v>13345</v>
      </c>
      <c r="R415" s="179">
        <v>1284</v>
      </c>
      <c r="S415" s="179">
        <v>0</v>
      </c>
      <c r="T415" s="179">
        <v>0</v>
      </c>
      <c r="U415" s="179">
        <v>0</v>
      </c>
      <c r="V415" s="179">
        <v>36572</v>
      </c>
      <c r="W415" s="179">
        <v>34174</v>
      </c>
      <c r="X415" s="179">
        <v>30948</v>
      </c>
      <c r="Y415" s="179">
        <v>26208</v>
      </c>
      <c r="Z415" s="179">
        <v>7971</v>
      </c>
    </row>
    <row r="416" spans="1:26" ht="15" customHeight="1"/>
    <row r="417" spans="1:26" ht="17.100000000000001" customHeight="1">
      <c r="A417" s="176" t="s">
        <v>614</v>
      </c>
    </row>
    <row r="418" spans="1:26" ht="15" customHeight="1"/>
    <row r="419" spans="1:26" ht="15" customHeight="1">
      <c r="A419" s="176" t="s">
        <v>425</v>
      </c>
    </row>
    <row r="420" spans="1:26" ht="60" customHeight="1">
      <c r="A420" s="252" t="s">
        <v>428</v>
      </c>
      <c r="B420" s="255" t="s">
        <v>420</v>
      </c>
      <c r="C420" s="256"/>
      <c r="D420" s="256"/>
      <c r="E420" s="256"/>
      <c r="F420" s="256"/>
      <c r="G420" s="256"/>
      <c r="H420" s="256"/>
      <c r="I420" s="256"/>
      <c r="J420" s="256"/>
      <c r="K420" s="256"/>
      <c r="L420" s="256"/>
      <c r="M420" s="256"/>
      <c r="N420" s="256"/>
      <c r="O420" s="256"/>
      <c r="P420" s="256"/>
      <c r="Q420" s="256"/>
      <c r="R420" s="256"/>
      <c r="S420" s="256"/>
      <c r="T420" s="256"/>
      <c r="U420" s="256"/>
      <c r="V420" s="256"/>
      <c r="W420" s="256"/>
      <c r="X420" s="256"/>
      <c r="Y420" s="256"/>
      <c r="Z420" s="257"/>
    </row>
    <row r="421" spans="1:26" ht="15" customHeight="1">
      <c r="A421" s="253"/>
      <c r="B421" s="255">
        <v>1</v>
      </c>
      <c r="C421" s="256"/>
      <c r="D421" s="256"/>
      <c r="E421" s="256"/>
      <c r="F421" s="257"/>
      <c r="G421" s="255">
        <v>2</v>
      </c>
      <c r="H421" s="256"/>
      <c r="I421" s="256"/>
      <c r="J421" s="256"/>
      <c r="K421" s="257"/>
      <c r="L421" s="255">
        <v>3</v>
      </c>
      <c r="M421" s="256"/>
      <c r="N421" s="256"/>
      <c r="O421" s="256"/>
      <c r="P421" s="257"/>
      <c r="Q421" s="255">
        <v>4</v>
      </c>
      <c r="R421" s="256"/>
      <c r="S421" s="256"/>
      <c r="T421" s="256"/>
      <c r="U421" s="257"/>
      <c r="V421" s="255">
        <v>5</v>
      </c>
      <c r="W421" s="256"/>
      <c r="X421" s="256"/>
      <c r="Y421" s="256"/>
      <c r="Z421" s="257"/>
    </row>
    <row r="422" spans="1:26" ht="15" customHeight="1">
      <c r="A422" s="253"/>
      <c r="B422" s="255" t="s">
        <v>421</v>
      </c>
      <c r="C422" s="256"/>
      <c r="D422" s="256"/>
      <c r="E422" s="256"/>
      <c r="F422" s="257"/>
      <c r="G422" s="255" t="s">
        <v>421</v>
      </c>
      <c r="H422" s="256"/>
      <c r="I422" s="256"/>
      <c r="J422" s="256"/>
      <c r="K422" s="257"/>
      <c r="L422" s="255" t="s">
        <v>421</v>
      </c>
      <c r="M422" s="256"/>
      <c r="N422" s="256"/>
      <c r="O422" s="256"/>
      <c r="P422" s="257"/>
      <c r="Q422" s="255" t="s">
        <v>421</v>
      </c>
      <c r="R422" s="256"/>
      <c r="S422" s="256"/>
      <c r="T422" s="256"/>
      <c r="U422" s="257"/>
      <c r="V422" s="255" t="s">
        <v>421</v>
      </c>
      <c r="W422" s="256"/>
      <c r="X422" s="256"/>
      <c r="Y422" s="256"/>
      <c r="Z422" s="257"/>
    </row>
    <row r="423" spans="1:26" ht="15" customHeight="1">
      <c r="A423" s="253"/>
      <c r="B423" s="177">
        <v>1</v>
      </c>
      <c r="C423" s="177">
        <v>2</v>
      </c>
      <c r="D423" s="177">
        <v>3</v>
      </c>
      <c r="E423" s="177">
        <v>4</v>
      </c>
      <c r="F423" s="177">
        <v>5</v>
      </c>
      <c r="G423" s="177">
        <v>1</v>
      </c>
      <c r="H423" s="177">
        <v>2</v>
      </c>
      <c r="I423" s="177">
        <v>3</v>
      </c>
      <c r="J423" s="177">
        <v>4</v>
      </c>
      <c r="K423" s="177">
        <v>5</v>
      </c>
      <c r="L423" s="177">
        <v>1</v>
      </c>
      <c r="M423" s="177">
        <v>2</v>
      </c>
      <c r="N423" s="177">
        <v>3</v>
      </c>
      <c r="O423" s="177">
        <v>4</v>
      </c>
      <c r="P423" s="177">
        <v>5</v>
      </c>
      <c r="Q423" s="177">
        <v>1</v>
      </c>
      <c r="R423" s="177">
        <v>2</v>
      </c>
      <c r="S423" s="177">
        <v>3</v>
      </c>
      <c r="T423" s="177">
        <v>4</v>
      </c>
      <c r="U423" s="177">
        <v>5</v>
      </c>
      <c r="V423" s="177">
        <v>1</v>
      </c>
      <c r="W423" s="177">
        <v>2</v>
      </c>
      <c r="X423" s="177">
        <v>3</v>
      </c>
      <c r="Y423" s="177">
        <v>4</v>
      </c>
      <c r="Z423" s="177">
        <v>5</v>
      </c>
    </row>
    <row r="424" spans="1:26" ht="15" customHeight="1">
      <c r="A424" s="253"/>
      <c r="B424" s="177" t="s">
        <v>33</v>
      </c>
      <c r="C424" s="177" t="s">
        <v>33</v>
      </c>
      <c r="D424" s="177" t="s">
        <v>33</v>
      </c>
      <c r="E424" s="177" t="s">
        <v>33</v>
      </c>
      <c r="F424" s="177" t="s">
        <v>33</v>
      </c>
      <c r="G424" s="177" t="s">
        <v>33</v>
      </c>
      <c r="H424" s="177" t="s">
        <v>33</v>
      </c>
      <c r="I424" s="177" t="s">
        <v>33</v>
      </c>
      <c r="J424" s="177" t="s">
        <v>33</v>
      </c>
      <c r="K424" s="177" t="s">
        <v>33</v>
      </c>
      <c r="L424" s="177" t="s">
        <v>33</v>
      </c>
      <c r="M424" s="177" t="s">
        <v>33</v>
      </c>
      <c r="N424" s="177" t="s">
        <v>33</v>
      </c>
      <c r="O424" s="177" t="s">
        <v>33</v>
      </c>
      <c r="P424" s="177" t="s">
        <v>33</v>
      </c>
      <c r="Q424" s="177" t="s">
        <v>33</v>
      </c>
      <c r="R424" s="177" t="s">
        <v>33</v>
      </c>
      <c r="S424" s="177" t="s">
        <v>33</v>
      </c>
      <c r="T424" s="177" t="s">
        <v>33</v>
      </c>
      <c r="U424" s="177" t="s">
        <v>33</v>
      </c>
      <c r="V424" s="177" t="s">
        <v>33</v>
      </c>
      <c r="W424" s="177" t="s">
        <v>33</v>
      </c>
      <c r="X424" s="177" t="s">
        <v>33</v>
      </c>
      <c r="Y424" s="177" t="s">
        <v>33</v>
      </c>
      <c r="Z424" s="177" t="s">
        <v>33</v>
      </c>
    </row>
    <row r="425" spans="1:26" ht="15" customHeight="1">
      <c r="A425" s="254"/>
      <c r="B425" s="177" t="s">
        <v>429</v>
      </c>
      <c r="C425" s="177" t="s">
        <v>429</v>
      </c>
      <c r="D425" s="177" t="s">
        <v>429</v>
      </c>
      <c r="E425" s="177" t="s">
        <v>429</v>
      </c>
      <c r="F425" s="177" t="s">
        <v>429</v>
      </c>
      <c r="G425" s="177" t="s">
        <v>429</v>
      </c>
      <c r="H425" s="177" t="s">
        <v>429</v>
      </c>
      <c r="I425" s="177" t="s">
        <v>429</v>
      </c>
      <c r="J425" s="177" t="s">
        <v>429</v>
      </c>
      <c r="K425" s="177" t="s">
        <v>429</v>
      </c>
      <c r="L425" s="177" t="s">
        <v>429</v>
      </c>
      <c r="M425" s="177" t="s">
        <v>429</v>
      </c>
      <c r="N425" s="177" t="s">
        <v>429</v>
      </c>
      <c r="O425" s="177" t="s">
        <v>429</v>
      </c>
      <c r="P425" s="177" t="s">
        <v>429</v>
      </c>
      <c r="Q425" s="177" t="s">
        <v>429</v>
      </c>
      <c r="R425" s="177" t="s">
        <v>429</v>
      </c>
      <c r="S425" s="177" t="s">
        <v>429</v>
      </c>
      <c r="T425" s="177" t="s">
        <v>429</v>
      </c>
      <c r="U425" s="177" t="s">
        <v>429</v>
      </c>
      <c r="V425" s="177" t="s">
        <v>429</v>
      </c>
      <c r="W425" s="177" t="s">
        <v>429</v>
      </c>
      <c r="X425" s="177" t="s">
        <v>429</v>
      </c>
      <c r="Y425" s="177" t="s">
        <v>429</v>
      </c>
      <c r="Z425" s="177" t="s">
        <v>429</v>
      </c>
    </row>
    <row r="426" spans="1:26" ht="17.100000000000001" customHeight="1">
      <c r="A426" s="178" t="s">
        <v>423</v>
      </c>
      <c r="B426" s="250">
        <v>98884</v>
      </c>
      <c r="C426" s="250">
        <v>70167</v>
      </c>
      <c r="D426" s="250">
        <v>35749</v>
      </c>
      <c r="E426" s="250">
        <v>2210</v>
      </c>
      <c r="F426" s="250">
        <v>1252</v>
      </c>
      <c r="G426" s="250">
        <v>70755</v>
      </c>
      <c r="H426" s="250">
        <v>49979</v>
      </c>
      <c r="I426" s="250">
        <v>25079</v>
      </c>
      <c r="J426" s="250">
        <v>680</v>
      </c>
      <c r="K426" s="250">
        <v>188</v>
      </c>
      <c r="L426" s="250">
        <v>56750</v>
      </c>
      <c r="M426" s="250">
        <v>30235</v>
      </c>
      <c r="N426" s="250">
        <v>1860</v>
      </c>
      <c r="O426" s="250">
        <v>427</v>
      </c>
      <c r="P426" s="250">
        <v>134</v>
      </c>
      <c r="Q426" s="250">
        <v>70755</v>
      </c>
      <c r="R426" s="250">
        <v>49979</v>
      </c>
      <c r="S426" s="250">
        <v>25079</v>
      </c>
      <c r="T426" s="250">
        <v>680</v>
      </c>
      <c r="U426" s="250">
        <v>172</v>
      </c>
      <c r="V426" s="250">
        <v>347</v>
      </c>
      <c r="W426" s="250">
        <v>90</v>
      </c>
      <c r="X426" s="250">
        <v>35</v>
      </c>
      <c r="Y426" s="250">
        <v>13</v>
      </c>
      <c r="Z426" s="250">
        <v>0</v>
      </c>
    </row>
    <row r="427" spans="1:26" ht="17.100000000000001" customHeight="1">
      <c r="A427" s="178">
        <v>11</v>
      </c>
      <c r="B427" s="251"/>
      <c r="C427" s="251"/>
      <c r="D427" s="251"/>
      <c r="E427" s="251"/>
      <c r="F427" s="251"/>
      <c r="G427" s="251"/>
      <c r="H427" s="251"/>
      <c r="I427" s="251"/>
      <c r="J427" s="251"/>
      <c r="K427" s="251"/>
      <c r="L427" s="251"/>
      <c r="M427" s="251"/>
      <c r="N427" s="251"/>
      <c r="O427" s="251"/>
      <c r="P427" s="251"/>
      <c r="Q427" s="251"/>
      <c r="R427" s="251"/>
      <c r="S427" s="251"/>
      <c r="T427" s="251"/>
      <c r="U427" s="251"/>
      <c r="V427" s="251"/>
      <c r="W427" s="251"/>
      <c r="X427" s="251"/>
      <c r="Y427" s="251"/>
      <c r="Z427" s="251"/>
    </row>
    <row r="428" spans="1:26" ht="17.100000000000001" customHeight="1">
      <c r="A428" s="178">
        <v>12</v>
      </c>
      <c r="B428" s="179">
        <v>91225</v>
      </c>
      <c r="C428" s="179">
        <v>58045</v>
      </c>
      <c r="D428" s="179">
        <v>18837</v>
      </c>
      <c r="E428" s="179">
        <v>2081</v>
      </c>
      <c r="F428" s="179">
        <v>991</v>
      </c>
      <c r="G428" s="179">
        <v>65214</v>
      </c>
      <c r="H428" s="179">
        <v>41209</v>
      </c>
      <c r="I428" s="179">
        <v>14005</v>
      </c>
      <c r="J428" s="179">
        <v>562</v>
      </c>
      <c r="K428" s="179">
        <v>112</v>
      </c>
      <c r="L428" s="179">
        <v>49678</v>
      </c>
      <c r="M428" s="179">
        <v>19043</v>
      </c>
      <c r="N428" s="179">
        <v>619</v>
      </c>
      <c r="O428" s="179">
        <v>388</v>
      </c>
      <c r="P428" s="179">
        <v>60</v>
      </c>
      <c r="Q428" s="179">
        <v>65214</v>
      </c>
      <c r="R428" s="179">
        <v>41209</v>
      </c>
      <c r="S428" s="179">
        <v>14005</v>
      </c>
      <c r="T428" s="179">
        <v>552</v>
      </c>
      <c r="U428" s="179">
        <v>94</v>
      </c>
      <c r="V428" s="179">
        <v>347</v>
      </c>
      <c r="W428" s="179">
        <v>90</v>
      </c>
      <c r="X428" s="179">
        <v>35</v>
      </c>
      <c r="Y428" s="179">
        <v>4</v>
      </c>
      <c r="Z428" s="179">
        <v>0</v>
      </c>
    </row>
    <row r="429" spans="1:26" ht="17.100000000000001" customHeight="1">
      <c r="A429" s="178">
        <v>13</v>
      </c>
      <c r="B429" s="179">
        <v>83840</v>
      </c>
      <c r="C429" s="179">
        <v>45915</v>
      </c>
      <c r="D429" s="179">
        <v>2978</v>
      </c>
      <c r="E429" s="179">
        <v>1954</v>
      </c>
      <c r="F429" s="179">
        <v>701</v>
      </c>
      <c r="G429" s="179">
        <v>59871</v>
      </c>
      <c r="H429" s="179">
        <v>32433</v>
      </c>
      <c r="I429" s="179">
        <v>3789</v>
      </c>
      <c r="J429" s="179">
        <v>445</v>
      </c>
      <c r="K429" s="179">
        <v>49</v>
      </c>
      <c r="L429" s="179">
        <v>42860</v>
      </c>
      <c r="M429" s="179">
        <v>7843</v>
      </c>
      <c r="N429" s="179">
        <v>489</v>
      </c>
      <c r="O429" s="179">
        <v>349</v>
      </c>
      <c r="P429" s="179">
        <v>0</v>
      </c>
      <c r="Q429" s="179">
        <v>59871</v>
      </c>
      <c r="R429" s="179">
        <v>32433</v>
      </c>
      <c r="S429" s="179">
        <v>3706</v>
      </c>
      <c r="T429" s="179">
        <v>434</v>
      </c>
      <c r="U429" s="179">
        <v>28</v>
      </c>
      <c r="V429" s="179">
        <v>347</v>
      </c>
      <c r="W429" s="179">
        <v>90</v>
      </c>
      <c r="X429" s="179">
        <v>28</v>
      </c>
      <c r="Y429" s="179">
        <v>3</v>
      </c>
      <c r="Z429" s="179">
        <v>0</v>
      </c>
    </row>
    <row r="430" spans="1:26" ht="17.100000000000001" customHeight="1">
      <c r="A430" s="178">
        <v>14</v>
      </c>
      <c r="B430" s="179">
        <v>76406</v>
      </c>
      <c r="C430" s="179">
        <v>33880</v>
      </c>
      <c r="D430" s="179">
        <v>2190</v>
      </c>
      <c r="E430" s="179">
        <v>1822</v>
      </c>
      <c r="F430" s="179">
        <v>409</v>
      </c>
      <c r="G430" s="179">
        <v>54493</v>
      </c>
      <c r="H430" s="179">
        <v>23726</v>
      </c>
      <c r="I430" s="179">
        <v>662</v>
      </c>
      <c r="J430" s="179">
        <v>358</v>
      </c>
      <c r="K430" s="179">
        <v>44</v>
      </c>
      <c r="L430" s="179">
        <v>35996</v>
      </c>
      <c r="M430" s="179">
        <v>1594</v>
      </c>
      <c r="N430" s="179">
        <v>421</v>
      </c>
      <c r="O430" s="179">
        <v>308</v>
      </c>
      <c r="P430" s="179">
        <v>0</v>
      </c>
      <c r="Q430" s="179">
        <v>54493</v>
      </c>
      <c r="R430" s="179">
        <v>23657</v>
      </c>
      <c r="S430" s="179">
        <v>653</v>
      </c>
      <c r="T430" s="179">
        <v>346</v>
      </c>
      <c r="U430" s="179">
        <v>21</v>
      </c>
      <c r="V430" s="179">
        <v>347</v>
      </c>
      <c r="W430" s="179">
        <v>84</v>
      </c>
      <c r="X430" s="179">
        <v>27</v>
      </c>
      <c r="Y430" s="179">
        <v>2</v>
      </c>
      <c r="Z430" s="179">
        <v>0</v>
      </c>
    </row>
    <row r="431" spans="1:26" ht="17.100000000000001" customHeight="1">
      <c r="A431" s="178">
        <v>15</v>
      </c>
      <c r="B431" s="179">
        <v>68885</v>
      </c>
      <c r="C431" s="179">
        <v>21619</v>
      </c>
      <c r="D431" s="179">
        <v>2097</v>
      </c>
      <c r="E431" s="179">
        <v>1688</v>
      </c>
      <c r="F431" s="179">
        <v>113</v>
      </c>
      <c r="G431" s="179">
        <v>49051</v>
      </c>
      <c r="H431" s="179">
        <v>15708</v>
      </c>
      <c r="I431" s="179">
        <v>576</v>
      </c>
      <c r="J431" s="179">
        <v>315</v>
      </c>
      <c r="K431" s="179">
        <v>40</v>
      </c>
      <c r="L431" s="179">
        <v>29051</v>
      </c>
      <c r="M431" s="179">
        <v>700</v>
      </c>
      <c r="N431" s="179">
        <v>392</v>
      </c>
      <c r="O431" s="179">
        <v>267</v>
      </c>
      <c r="P431" s="179">
        <v>0</v>
      </c>
      <c r="Q431" s="179">
        <v>49051</v>
      </c>
      <c r="R431" s="179">
        <v>15633</v>
      </c>
      <c r="S431" s="179">
        <v>566</v>
      </c>
      <c r="T431" s="179">
        <v>303</v>
      </c>
      <c r="U431" s="179">
        <v>14</v>
      </c>
      <c r="V431" s="179">
        <v>347</v>
      </c>
      <c r="W431" s="179">
        <v>84</v>
      </c>
      <c r="X431" s="179">
        <v>27</v>
      </c>
      <c r="Y431" s="179">
        <v>1</v>
      </c>
      <c r="Z431" s="179">
        <v>0</v>
      </c>
    </row>
    <row r="432" spans="1:26" ht="17.100000000000001" customHeight="1">
      <c r="A432" s="178">
        <v>16</v>
      </c>
      <c r="B432" s="179">
        <v>61457</v>
      </c>
      <c r="C432" s="179">
        <v>8984</v>
      </c>
      <c r="D432" s="179">
        <v>2002</v>
      </c>
      <c r="E432" s="179">
        <v>1552</v>
      </c>
      <c r="F432" s="179">
        <v>0</v>
      </c>
      <c r="G432" s="179">
        <v>43678</v>
      </c>
      <c r="H432" s="179">
        <v>8080</v>
      </c>
      <c r="I432" s="179">
        <v>489</v>
      </c>
      <c r="J432" s="179">
        <v>275</v>
      </c>
      <c r="K432" s="179">
        <v>35</v>
      </c>
      <c r="L432" s="179">
        <v>22193</v>
      </c>
      <c r="M432" s="179">
        <v>522</v>
      </c>
      <c r="N432" s="179">
        <v>363</v>
      </c>
      <c r="O432" s="179">
        <v>226</v>
      </c>
      <c r="P432" s="179">
        <v>0</v>
      </c>
      <c r="Q432" s="179">
        <v>43678</v>
      </c>
      <c r="R432" s="179">
        <v>7998</v>
      </c>
      <c r="S432" s="179">
        <v>479</v>
      </c>
      <c r="T432" s="179">
        <v>262</v>
      </c>
      <c r="U432" s="179">
        <v>7</v>
      </c>
      <c r="V432" s="179">
        <v>347</v>
      </c>
      <c r="W432" s="179">
        <v>83</v>
      </c>
      <c r="X432" s="179">
        <v>26</v>
      </c>
      <c r="Y432" s="179">
        <v>1</v>
      </c>
      <c r="Z432" s="179">
        <v>0</v>
      </c>
    </row>
    <row r="433" spans="1:26" ht="17.100000000000001" customHeight="1">
      <c r="A433" s="178">
        <v>17</v>
      </c>
      <c r="B433" s="179">
        <v>53891</v>
      </c>
      <c r="C433" s="179">
        <v>2332</v>
      </c>
      <c r="D433" s="179">
        <v>1906</v>
      </c>
      <c r="E433" s="179">
        <v>1414</v>
      </c>
      <c r="F433" s="179">
        <v>0</v>
      </c>
      <c r="G433" s="179">
        <v>38204</v>
      </c>
      <c r="H433" s="179">
        <v>1320</v>
      </c>
      <c r="I433" s="179">
        <v>405</v>
      </c>
      <c r="J433" s="179">
        <v>235</v>
      </c>
      <c r="K433" s="179">
        <v>31</v>
      </c>
      <c r="L433" s="179">
        <v>15208</v>
      </c>
      <c r="M433" s="179">
        <v>464</v>
      </c>
      <c r="N433" s="179">
        <v>334</v>
      </c>
      <c r="O433" s="179">
        <v>184</v>
      </c>
      <c r="P433" s="179">
        <v>0</v>
      </c>
      <c r="Q433" s="179">
        <v>38204</v>
      </c>
      <c r="R433" s="179">
        <v>1272</v>
      </c>
      <c r="S433" s="179">
        <v>394</v>
      </c>
      <c r="T433" s="179">
        <v>221</v>
      </c>
      <c r="U433" s="179">
        <v>1</v>
      </c>
      <c r="V433" s="179">
        <v>347</v>
      </c>
      <c r="W433" s="179">
        <v>83</v>
      </c>
      <c r="X433" s="179">
        <v>25</v>
      </c>
      <c r="Y433" s="179">
        <v>0</v>
      </c>
      <c r="Z433" s="179">
        <v>0</v>
      </c>
    </row>
    <row r="434" spans="1:26" ht="17.100000000000001" customHeight="1">
      <c r="A434" s="178">
        <v>18</v>
      </c>
      <c r="B434" s="179">
        <v>46316</v>
      </c>
      <c r="C434" s="179">
        <v>2187</v>
      </c>
      <c r="D434" s="179">
        <v>1808</v>
      </c>
      <c r="E434" s="179">
        <v>1274</v>
      </c>
      <c r="F434" s="179">
        <v>0</v>
      </c>
      <c r="G434" s="179">
        <v>32724</v>
      </c>
      <c r="H434" s="179">
        <v>659</v>
      </c>
      <c r="I434" s="179">
        <v>352</v>
      </c>
      <c r="J434" s="179">
        <v>194</v>
      </c>
      <c r="K434" s="179">
        <v>26</v>
      </c>
      <c r="L434" s="179">
        <v>8214</v>
      </c>
      <c r="M434" s="179">
        <v>420</v>
      </c>
      <c r="N434" s="179">
        <v>304</v>
      </c>
      <c r="O434" s="179">
        <v>141</v>
      </c>
      <c r="P434" s="179">
        <v>0</v>
      </c>
      <c r="Q434" s="179">
        <v>32724</v>
      </c>
      <c r="R434" s="179">
        <v>650</v>
      </c>
      <c r="S434" s="179">
        <v>341</v>
      </c>
      <c r="T434" s="179">
        <v>179</v>
      </c>
      <c r="U434" s="179">
        <v>0</v>
      </c>
      <c r="V434" s="179">
        <v>347</v>
      </c>
      <c r="W434" s="179">
        <v>82</v>
      </c>
      <c r="X434" s="179">
        <v>24</v>
      </c>
      <c r="Y434" s="179">
        <v>0</v>
      </c>
      <c r="Z434" s="179">
        <v>0</v>
      </c>
    </row>
    <row r="435" spans="1:26" ht="17.100000000000001" customHeight="1">
      <c r="A435" s="178">
        <v>19</v>
      </c>
      <c r="B435" s="179">
        <v>38757</v>
      </c>
      <c r="C435" s="179">
        <v>2120</v>
      </c>
      <c r="D435" s="179">
        <v>1707</v>
      </c>
      <c r="E435" s="179">
        <v>1133</v>
      </c>
      <c r="F435" s="179">
        <v>0</v>
      </c>
      <c r="G435" s="179">
        <v>27255</v>
      </c>
      <c r="H435" s="179">
        <v>598</v>
      </c>
      <c r="I435" s="179">
        <v>320</v>
      </c>
      <c r="J435" s="179">
        <v>153</v>
      </c>
      <c r="K435" s="179">
        <v>22</v>
      </c>
      <c r="L435" s="179">
        <v>2487</v>
      </c>
      <c r="M435" s="179">
        <v>400</v>
      </c>
      <c r="N435" s="179">
        <v>273</v>
      </c>
      <c r="O435" s="179">
        <v>99</v>
      </c>
      <c r="P435" s="179">
        <v>0</v>
      </c>
      <c r="Q435" s="179">
        <v>27255</v>
      </c>
      <c r="R435" s="179">
        <v>588</v>
      </c>
      <c r="S435" s="179">
        <v>308</v>
      </c>
      <c r="T435" s="179">
        <v>137</v>
      </c>
      <c r="U435" s="179">
        <v>0</v>
      </c>
      <c r="V435" s="179">
        <v>347</v>
      </c>
      <c r="W435" s="179">
        <v>81</v>
      </c>
      <c r="X435" s="179">
        <v>23</v>
      </c>
      <c r="Y435" s="179">
        <v>0</v>
      </c>
      <c r="Z435" s="179">
        <v>0</v>
      </c>
    </row>
    <row r="436" spans="1:26" ht="17.100000000000001" customHeight="1">
      <c r="A436" s="178">
        <v>20</v>
      </c>
      <c r="B436" s="179">
        <v>31056</v>
      </c>
      <c r="C436" s="179">
        <v>2052</v>
      </c>
      <c r="D436" s="179">
        <v>1607</v>
      </c>
      <c r="E436" s="179">
        <v>989</v>
      </c>
      <c r="F436" s="179">
        <v>0</v>
      </c>
      <c r="G436" s="179">
        <v>21690</v>
      </c>
      <c r="H436" s="179">
        <v>535</v>
      </c>
      <c r="I436" s="179">
        <v>291</v>
      </c>
      <c r="J436" s="179">
        <v>111</v>
      </c>
      <c r="K436" s="179">
        <v>17</v>
      </c>
      <c r="L436" s="179">
        <v>1198</v>
      </c>
      <c r="M436" s="179">
        <v>379</v>
      </c>
      <c r="N436" s="179">
        <v>243</v>
      </c>
      <c r="O436" s="179">
        <v>59</v>
      </c>
      <c r="P436" s="179">
        <v>0</v>
      </c>
      <c r="Q436" s="179">
        <v>21690</v>
      </c>
      <c r="R436" s="179">
        <v>525</v>
      </c>
      <c r="S436" s="179">
        <v>278</v>
      </c>
      <c r="T436" s="179">
        <v>93</v>
      </c>
      <c r="U436" s="179">
        <v>0</v>
      </c>
      <c r="V436" s="179">
        <v>347</v>
      </c>
      <c r="W436" s="179">
        <v>81</v>
      </c>
      <c r="X436" s="179">
        <v>23</v>
      </c>
      <c r="Y436" s="179">
        <v>0</v>
      </c>
      <c r="Z436" s="179">
        <v>0</v>
      </c>
    </row>
    <row r="437" spans="1:26" ht="17.100000000000001" customHeight="1">
      <c r="A437" s="178">
        <v>21</v>
      </c>
      <c r="B437" s="179">
        <v>23215</v>
      </c>
      <c r="C437" s="179">
        <v>1983</v>
      </c>
      <c r="D437" s="179">
        <v>1505</v>
      </c>
      <c r="E437" s="179">
        <v>841</v>
      </c>
      <c r="F437" s="179">
        <v>0</v>
      </c>
      <c r="G437" s="179">
        <v>16689</v>
      </c>
      <c r="H437" s="179">
        <v>472</v>
      </c>
      <c r="I437" s="179">
        <v>262</v>
      </c>
      <c r="J437" s="179">
        <v>68</v>
      </c>
      <c r="K437" s="179">
        <v>13</v>
      </c>
      <c r="L437" s="179">
        <v>753</v>
      </c>
      <c r="M437" s="179">
        <v>358</v>
      </c>
      <c r="N437" s="179">
        <v>211</v>
      </c>
      <c r="O437" s="179">
        <v>18</v>
      </c>
      <c r="P437" s="179">
        <v>0</v>
      </c>
      <c r="Q437" s="179">
        <v>16689</v>
      </c>
      <c r="R437" s="179">
        <v>461</v>
      </c>
      <c r="S437" s="179">
        <v>248</v>
      </c>
      <c r="T437" s="179">
        <v>49</v>
      </c>
      <c r="U437" s="179">
        <v>0</v>
      </c>
      <c r="V437" s="179">
        <v>347</v>
      </c>
      <c r="W437" s="179">
        <v>80</v>
      </c>
      <c r="X437" s="179">
        <v>22</v>
      </c>
      <c r="Y437" s="179">
        <v>0</v>
      </c>
      <c r="Z437" s="179">
        <v>0</v>
      </c>
    </row>
    <row r="438" spans="1:26" ht="17.100000000000001" customHeight="1">
      <c r="A438" s="178">
        <v>22</v>
      </c>
      <c r="B438" s="179">
        <v>15737</v>
      </c>
      <c r="C438" s="179">
        <v>1915</v>
      </c>
      <c r="D438" s="179">
        <v>1403</v>
      </c>
      <c r="E438" s="179">
        <v>694</v>
      </c>
      <c r="F438" s="179">
        <v>0</v>
      </c>
      <c r="G438" s="179">
        <v>12128</v>
      </c>
      <c r="H438" s="179">
        <v>411</v>
      </c>
      <c r="I438" s="179">
        <v>232</v>
      </c>
      <c r="J438" s="179">
        <v>48</v>
      </c>
      <c r="K438" s="179">
        <v>8</v>
      </c>
      <c r="L438" s="179">
        <v>566</v>
      </c>
      <c r="M438" s="179">
        <v>337</v>
      </c>
      <c r="N438" s="179">
        <v>180</v>
      </c>
      <c r="O438" s="179">
        <v>0</v>
      </c>
      <c r="P438" s="179">
        <v>0</v>
      </c>
      <c r="Q438" s="179">
        <v>12049</v>
      </c>
      <c r="R438" s="179">
        <v>400</v>
      </c>
      <c r="S438" s="179">
        <v>217</v>
      </c>
      <c r="T438" s="179">
        <v>28</v>
      </c>
      <c r="U438" s="179">
        <v>0</v>
      </c>
      <c r="V438" s="179">
        <v>340</v>
      </c>
      <c r="W438" s="179">
        <v>80</v>
      </c>
      <c r="X438" s="179">
        <v>21</v>
      </c>
      <c r="Y438" s="179">
        <v>0</v>
      </c>
      <c r="Z438" s="179">
        <v>0</v>
      </c>
    </row>
    <row r="439" spans="1:26" ht="17.100000000000001" customHeight="1">
      <c r="A439" s="178">
        <v>23</v>
      </c>
      <c r="B439" s="179">
        <v>8215</v>
      </c>
      <c r="C439" s="179">
        <v>1845</v>
      </c>
      <c r="D439" s="179">
        <v>1300</v>
      </c>
      <c r="E439" s="179">
        <v>548</v>
      </c>
      <c r="F439" s="179">
        <v>0</v>
      </c>
      <c r="G439" s="179">
        <v>7619</v>
      </c>
      <c r="H439" s="179">
        <v>368</v>
      </c>
      <c r="I439" s="179">
        <v>202</v>
      </c>
      <c r="J439" s="179">
        <v>46</v>
      </c>
      <c r="K439" s="179">
        <v>4</v>
      </c>
      <c r="L439" s="179">
        <v>518</v>
      </c>
      <c r="M439" s="179">
        <v>315</v>
      </c>
      <c r="N439" s="179">
        <v>149</v>
      </c>
      <c r="O439" s="179">
        <v>0</v>
      </c>
      <c r="P439" s="179">
        <v>0</v>
      </c>
      <c r="Q439" s="179">
        <v>7537</v>
      </c>
      <c r="R439" s="179">
        <v>357</v>
      </c>
      <c r="S439" s="179">
        <v>186</v>
      </c>
      <c r="T439" s="179">
        <v>24</v>
      </c>
      <c r="U439" s="179">
        <v>0</v>
      </c>
      <c r="V439" s="179">
        <v>340</v>
      </c>
      <c r="W439" s="179">
        <v>79</v>
      </c>
      <c r="X439" s="179">
        <v>20</v>
      </c>
      <c r="Y439" s="179">
        <v>0</v>
      </c>
      <c r="Z439" s="179">
        <v>0</v>
      </c>
    </row>
    <row r="440" spans="1:26" ht="17.100000000000001" customHeight="1">
      <c r="A440" s="178">
        <v>24</v>
      </c>
      <c r="B440" s="179">
        <v>2591</v>
      </c>
      <c r="C440" s="179">
        <v>1776</v>
      </c>
      <c r="D440" s="179">
        <v>1197</v>
      </c>
      <c r="E440" s="179">
        <v>400</v>
      </c>
      <c r="F440" s="179">
        <v>0</v>
      </c>
      <c r="G440" s="179">
        <v>3174</v>
      </c>
      <c r="H440" s="179">
        <v>341</v>
      </c>
      <c r="I440" s="179">
        <v>172</v>
      </c>
      <c r="J440" s="179">
        <v>44</v>
      </c>
      <c r="K440" s="179">
        <v>0</v>
      </c>
      <c r="L440" s="179">
        <v>484</v>
      </c>
      <c r="M440" s="179">
        <v>294</v>
      </c>
      <c r="N440" s="179">
        <v>118</v>
      </c>
      <c r="O440" s="179">
        <v>0</v>
      </c>
      <c r="P440" s="179">
        <v>0</v>
      </c>
      <c r="Q440" s="179">
        <v>3095</v>
      </c>
      <c r="R440" s="179">
        <v>329</v>
      </c>
      <c r="S440" s="179">
        <v>156</v>
      </c>
      <c r="T440" s="179">
        <v>21</v>
      </c>
      <c r="U440" s="179">
        <v>0</v>
      </c>
      <c r="V440" s="179">
        <v>340</v>
      </c>
      <c r="W440" s="179">
        <v>79</v>
      </c>
      <c r="X440" s="179">
        <v>19</v>
      </c>
      <c r="Y440" s="179">
        <v>0</v>
      </c>
      <c r="Z440" s="179">
        <v>0</v>
      </c>
    </row>
    <row r="441" spans="1:26" ht="17.100000000000001" customHeight="1">
      <c r="A441" s="178">
        <v>25</v>
      </c>
      <c r="B441" s="179">
        <v>2281</v>
      </c>
      <c r="C441" s="179">
        <v>1708</v>
      </c>
      <c r="D441" s="179">
        <v>1095</v>
      </c>
      <c r="E441" s="179">
        <v>251</v>
      </c>
      <c r="F441" s="179">
        <v>0</v>
      </c>
      <c r="G441" s="179">
        <v>745</v>
      </c>
      <c r="H441" s="179">
        <v>321</v>
      </c>
      <c r="I441" s="179">
        <v>142</v>
      </c>
      <c r="J441" s="179">
        <v>42</v>
      </c>
      <c r="K441" s="179">
        <v>0</v>
      </c>
      <c r="L441" s="179">
        <v>449</v>
      </c>
      <c r="M441" s="179">
        <v>273</v>
      </c>
      <c r="N441" s="179">
        <v>88</v>
      </c>
      <c r="O441" s="179">
        <v>0</v>
      </c>
      <c r="P441" s="179">
        <v>0</v>
      </c>
      <c r="Q441" s="179">
        <v>737</v>
      </c>
      <c r="R441" s="179">
        <v>308</v>
      </c>
      <c r="S441" s="179">
        <v>125</v>
      </c>
      <c r="T441" s="179">
        <v>18</v>
      </c>
      <c r="U441" s="179">
        <v>0</v>
      </c>
      <c r="V441" s="179">
        <v>339</v>
      </c>
      <c r="W441" s="179">
        <v>78</v>
      </c>
      <c r="X441" s="179">
        <v>18</v>
      </c>
      <c r="Y441" s="179">
        <v>0</v>
      </c>
      <c r="Z441" s="179">
        <v>0</v>
      </c>
    </row>
    <row r="442" spans="1:26" ht="17.100000000000001" customHeight="1">
      <c r="A442" s="178">
        <v>26</v>
      </c>
      <c r="B442" s="179">
        <v>2195</v>
      </c>
      <c r="C442" s="179">
        <v>1641</v>
      </c>
      <c r="D442" s="179">
        <v>992</v>
      </c>
      <c r="E442" s="179">
        <v>100</v>
      </c>
      <c r="F442" s="179">
        <v>0</v>
      </c>
      <c r="G442" s="179">
        <v>666</v>
      </c>
      <c r="H442" s="179">
        <v>301</v>
      </c>
      <c r="I442" s="179">
        <v>112</v>
      </c>
      <c r="J442" s="179">
        <v>39</v>
      </c>
      <c r="K442" s="179">
        <v>0</v>
      </c>
      <c r="L442" s="179">
        <v>422</v>
      </c>
      <c r="M442" s="179">
        <v>253</v>
      </c>
      <c r="N442" s="179">
        <v>60</v>
      </c>
      <c r="O442" s="179">
        <v>0</v>
      </c>
      <c r="P442" s="179">
        <v>0</v>
      </c>
      <c r="Q442" s="179">
        <v>657</v>
      </c>
      <c r="R442" s="179">
        <v>288</v>
      </c>
      <c r="S442" s="179">
        <v>94</v>
      </c>
      <c r="T442" s="179">
        <v>14</v>
      </c>
      <c r="U442" s="179">
        <v>0</v>
      </c>
      <c r="V442" s="179">
        <v>339</v>
      </c>
      <c r="W442" s="179">
        <v>78</v>
      </c>
      <c r="X442" s="179">
        <v>17</v>
      </c>
      <c r="Y442" s="179">
        <v>0</v>
      </c>
      <c r="Z442" s="179">
        <v>0</v>
      </c>
    </row>
    <row r="443" spans="1:26" ht="17.100000000000001" customHeight="1">
      <c r="A443" s="178">
        <v>27</v>
      </c>
      <c r="B443" s="179">
        <v>2154</v>
      </c>
      <c r="C443" s="179">
        <v>1573</v>
      </c>
      <c r="D443" s="179">
        <v>889</v>
      </c>
      <c r="E443" s="179">
        <v>10</v>
      </c>
      <c r="F443" s="179">
        <v>0</v>
      </c>
      <c r="G443" s="179">
        <v>629</v>
      </c>
      <c r="H443" s="179">
        <v>281</v>
      </c>
      <c r="I443" s="179">
        <v>82</v>
      </c>
      <c r="J443" s="179">
        <v>37</v>
      </c>
      <c r="K443" s="179">
        <v>0</v>
      </c>
      <c r="L443" s="179">
        <v>410</v>
      </c>
      <c r="M443" s="179">
        <v>232</v>
      </c>
      <c r="N443" s="179">
        <v>31</v>
      </c>
      <c r="O443" s="179">
        <v>0</v>
      </c>
      <c r="P443" s="179">
        <v>0</v>
      </c>
      <c r="Q443" s="179">
        <v>620</v>
      </c>
      <c r="R443" s="179">
        <v>268</v>
      </c>
      <c r="S443" s="179">
        <v>63</v>
      </c>
      <c r="T443" s="179">
        <v>11</v>
      </c>
      <c r="U443" s="179">
        <v>0</v>
      </c>
      <c r="V443" s="179">
        <v>339</v>
      </c>
      <c r="W443" s="179">
        <v>77</v>
      </c>
      <c r="X443" s="179">
        <v>17</v>
      </c>
      <c r="Y443" s="179">
        <v>0</v>
      </c>
      <c r="Z443" s="179">
        <v>0</v>
      </c>
    </row>
    <row r="444" spans="1:26" ht="17.100000000000001" customHeight="1">
      <c r="A444" s="178">
        <v>28</v>
      </c>
      <c r="B444" s="179">
        <v>2115</v>
      </c>
      <c r="C444" s="179">
        <v>1504</v>
      </c>
      <c r="D444" s="179">
        <v>785</v>
      </c>
      <c r="E444" s="179">
        <v>0</v>
      </c>
      <c r="F444" s="179">
        <v>0</v>
      </c>
      <c r="G444" s="179">
        <v>593</v>
      </c>
      <c r="H444" s="179">
        <v>261</v>
      </c>
      <c r="I444" s="179">
        <v>54</v>
      </c>
      <c r="J444" s="179">
        <v>35</v>
      </c>
      <c r="K444" s="179">
        <v>0</v>
      </c>
      <c r="L444" s="179">
        <v>398</v>
      </c>
      <c r="M444" s="179">
        <v>211</v>
      </c>
      <c r="N444" s="179">
        <v>5</v>
      </c>
      <c r="O444" s="179">
        <v>0</v>
      </c>
      <c r="P444" s="179">
        <v>0</v>
      </c>
      <c r="Q444" s="179">
        <v>583</v>
      </c>
      <c r="R444" s="179">
        <v>248</v>
      </c>
      <c r="S444" s="179">
        <v>35</v>
      </c>
      <c r="T444" s="179">
        <v>7</v>
      </c>
      <c r="U444" s="179">
        <v>0</v>
      </c>
      <c r="V444" s="179">
        <v>338</v>
      </c>
      <c r="W444" s="179">
        <v>76</v>
      </c>
      <c r="X444" s="179">
        <v>16</v>
      </c>
      <c r="Y444" s="179">
        <v>0</v>
      </c>
      <c r="Z444" s="179">
        <v>0</v>
      </c>
    </row>
    <row r="445" spans="1:26" ht="17.100000000000001" customHeight="1">
      <c r="A445" s="178">
        <v>29</v>
      </c>
      <c r="B445" s="179">
        <v>2075</v>
      </c>
      <c r="C445" s="179">
        <v>1437</v>
      </c>
      <c r="D445" s="179">
        <v>683</v>
      </c>
      <c r="E445" s="179">
        <v>0</v>
      </c>
      <c r="F445" s="179">
        <v>0</v>
      </c>
      <c r="G445" s="179">
        <v>556</v>
      </c>
      <c r="H445" s="179">
        <v>242</v>
      </c>
      <c r="I445" s="179">
        <v>48</v>
      </c>
      <c r="J445" s="179">
        <v>33</v>
      </c>
      <c r="K445" s="179">
        <v>0</v>
      </c>
      <c r="L445" s="179">
        <v>386</v>
      </c>
      <c r="M445" s="179">
        <v>191</v>
      </c>
      <c r="N445" s="179">
        <v>0</v>
      </c>
      <c r="O445" s="179">
        <v>0</v>
      </c>
      <c r="P445" s="179">
        <v>0</v>
      </c>
      <c r="Q445" s="179">
        <v>546</v>
      </c>
      <c r="R445" s="179">
        <v>227</v>
      </c>
      <c r="S445" s="179">
        <v>28</v>
      </c>
      <c r="T445" s="179">
        <v>4</v>
      </c>
      <c r="U445" s="179">
        <v>0</v>
      </c>
      <c r="V445" s="179">
        <v>338</v>
      </c>
      <c r="W445" s="179">
        <v>76</v>
      </c>
      <c r="X445" s="179">
        <v>15</v>
      </c>
      <c r="Y445" s="179">
        <v>0</v>
      </c>
      <c r="Z445" s="179">
        <v>0</v>
      </c>
    </row>
    <row r="446" spans="1:26" ht="17.100000000000001" customHeight="1">
      <c r="A446" s="178">
        <v>30</v>
      </c>
      <c r="B446" s="179">
        <v>2035</v>
      </c>
      <c r="C446" s="179">
        <v>1369</v>
      </c>
      <c r="D446" s="179">
        <v>578</v>
      </c>
      <c r="E446" s="179">
        <v>0</v>
      </c>
      <c r="F446" s="179">
        <v>0</v>
      </c>
      <c r="G446" s="179">
        <v>519</v>
      </c>
      <c r="H446" s="179">
        <v>222</v>
      </c>
      <c r="I446" s="179">
        <v>47</v>
      </c>
      <c r="J446" s="179">
        <v>31</v>
      </c>
      <c r="K446" s="179">
        <v>0</v>
      </c>
      <c r="L446" s="179">
        <v>373</v>
      </c>
      <c r="M446" s="179">
        <v>170</v>
      </c>
      <c r="N446" s="179">
        <v>0</v>
      </c>
      <c r="O446" s="179">
        <v>0</v>
      </c>
      <c r="P446" s="179">
        <v>0</v>
      </c>
      <c r="Q446" s="179">
        <v>509</v>
      </c>
      <c r="R446" s="179">
        <v>207</v>
      </c>
      <c r="S446" s="179">
        <v>25</v>
      </c>
      <c r="T446" s="179">
        <v>1</v>
      </c>
      <c r="U446" s="179">
        <v>0</v>
      </c>
      <c r="V446" s="179">
        <v>338</v>
      </c>
      <c r="W446" s="179">
        <v>75</v>
      </c>
      <c r="X446" s="179">
        <v>14</v>
      </c>
      <c r="Y446" s="179">
        <v>0</v>
      </c>
      <c r="Z446" s="179">
        <v>0</v>
      </c>
    </row>
    <row r="447" spans="1:26" ht="17.100000000000001" customHeight="1">
      <c r="A447" s="178">
        <v>31</v>
      </c>
      <c r="B447" s="179">
        <v>1994</v>
      </c>
      <c r="C447" s="179">
        <v>1302</v>
      </c>
      <c r="D447" s="179">
        <v>472</v>
      </c>
      <c r="E447" s="179">
        <v>0</v>
      </c>
      <c r="F447" s="179">
        <v>0</v>
      </c>
      <c r="G447" s="179">
        <v>482</v>
      </c>
      <c r="H447" s="179">
        <v>202</v>
      </c>
      <c r="I447" s="179">
        <v>45</v>
      </c>
      <c r="J447" s="179">
        <v>28</v>
      </c>
      <c r="K447" s="179">
        <v>0</v>
      </c>
      <c r="L447" s="179">
        <v>361</v>
      </c>
      <c r="M447" s="179">
        <v>149</v>
      </c>
      <c r="N447" s="179">
        <v>0</v>
      </c>
      <c r="O447" s="179">
        <v>0</v>
      </c>
      <c r="P447" s="179">
        <v>0</v>
      </c>
      <c r="Q447" s="179">
        <v>471</v>
      </c>
      <c r="R447" s="179">
        <v>187</v>
      </c>
      <c r="S447" s="179">
        <v>23</v>
      </c>
      <c r="T447" s="179">
        <v>0</v>
      </c>
      <c r="U447" s="179">
        <v>0</v>
      </c>
      <c r="V447" s="179">
        <v>337</v>
      </c>
      <c r="W447" s="179">
        <v>75</v>
      </c>
      <c r="X447" s="179">
        <v>13</v>
      </c>
      <c r="Y447" s="179">
        <v>0</v>
      </c>
      <c r="Z447" s="179">
        <v>0</v>
      </c>
    </row>
    <row r="448" spans="1:26" ht="17.100000000000001" customHeight="1">
      <c r="A448" s="178">
        <v>32</v>
      </c>
      <c r="B448" s="179">
        <v>1953</v>
      </c>
      <c r="C448" s="179">
        <v>1233</v>
      </c>
      <c r="D448" s="179">
        <v>369</v>
      </c>
      <c r="E448" s="179">
        <v>0</v>
      </c>
      <c r="F448" s="179">
        <v>0</v>
      </c>
      <c r="G448" s="179">
        <v>445</v>
      </c>
      <c r="H448" s="179">
        <v>183</v>
      </c>
      <c r="I448" s="179">
        <v>43</v>
      </c>
      <c r="J448" s="179">
        <v>26</v>
      </c>
      <c r="K448" s="179">
        <v>0</v>
      </c>
      <c r="L448" s="179">
        <v>348</v>
      </c>
      <c r="M448" s="179">
        <v>128</v>
      </c>
      <c r="N448" s="179">
        <v>0</v>
      </c>
      <c r="O448" s="179">
        <v>0</v>
      </c>
      <c r="P448" s="179">
        <v>0</v>
      </c>
      <c r="Q448" s="179">
        <v>434</v>
      </c>
      <c r="R448" s="179">
        <v>167</v>
      </c>
      <c r="S448" s="179">
        <v>20</v>
      </c>
      <c r="T448" s="179">
        <v>0</v>
      </c>
      <c r="U448" s="179">
        <v>0</v>
      </c>
      <c r="V448" s="179">
        <v>337</v>
      </c>
      <c r="W448" s="179">
        <v>74</v>
      </c>
      <c r="X448" s="179">
        <v>12</v>
      </c>
      <c r="Y448" s="179">
        <v>0</v>
      </c>
      <c r="Z448" s="179">
        <v>0</v>
      </c>
    </row>
    <row r="449" spans="1:26" ht="17.100000000000001" customHeight="1">
      <c r="A449" s="178">
        <v>33</v>
      </c>
      <c r="B449" s="179">
        <v>1914</v>
      </c>
      <c r="C449" s="179">
        <v>1167</v>
      </c>
      <c r="D449" s="179">
        <v>267</v>
      </c>
      <c r="E449" s="179">
        <v>0</v>
      </c>
      <c r="F449" s="179">
        <v>0</v>
      </c>
      <c r="G449" s="179">
        <v>411</v>
      </c>
      <c r="H449" s="179">
        <v>163</v>
      </c>
      <c r="I449" s="179">
        <v>42</v>
      </c>
      <c r="J449" s="179">
        <v>24</v>
      </c>
      <c r="K449" s="179">
        <v>0</v>
      </c>
      <c r="L449" s="179">
        <v>336</v>
      </c>
      <c r="M449" s="179">
        <v>109</v>
      </c>
      <c r="N449" s="179">
        <v>0</v>
      </c>
      <c r="O449" s="179">
        <v>0</v>
      </c>
      <c r="P449" s="179">
        <v>0</v>
      </c>
      <c r="Q449" s="179">
        <v>400</v>
      </c>
      <c r="R449" s="179">
        <v>147</v>
      </c>
      <c r="S449" s="179">
        <v>18</v>
      </c>
      <c r="T449" s="179">
        <v>0</v>
      </c>
      <c r="U449" s="179">
        <v>0</v>
      </c>
      <c r="V449" s="179">
        <v>337</v>
      </c>
      <c r="W449" s="179">
        <v>74</v>
      </c>
      <c r="X449" s="179">
        <v>11</v>
      </c>
      <c r="Y449" s="179">
        <v>0</v>
      </c>
      <c r="Z449" s="179">
        <v>0</v>
      </c>
    </row>
    <row r="450" spans="1:26" ht="17.100000000000001" customHeight="1">
      <c r="A450" s="178">
        <v>34</v>
      </c>
      <c r="B450" s="179">
        <v>1876</v>
      </c>
      <c r="C450" s="179">
        <v>1102</v>
      </c>
      <c r="D450" s="179">
        <v>167</v>
      </c>
      <c r="E450" s="179">
        <v>0</v>
      </c>
      <c r="F450" s="179">
        <v>0</v>
      </c>
      <c r="G450" s="179">
        <v>385</v>
      </c>
      <c r="H450" s="179">
        <v>144</v>
      </c>
      <c r="I450" s="179">
        <v>40</v>
      </c>
      <c r="J450" s="179">
        <v>22</v>
      </c>
      <c r="K450" s="179">
        <v>0</v>
      </c>
      <c r="L450" s="179">
        <v>325</v>
      </c>
      <c r="M450" s="179">
        <v>90</v>
      </c>
      <c r="N450" s="179">
        <v>0</v>
      </c>
      <c r="O450" s="179">
        <v>0</v>
      </c>
      <c r="P450" s="179">
        <v>0</v>
      </c>
      <c r="Q450" s="179">
        <v>374</v>
      </c>
      <c r="R450" s="179">
        <v>127</v>
      </c>
      <c r="S450" s="179">
        <v>16</v>
      </c>
      <c r="T450" s="179">
        <v>0</v>
      </c>
      <c r="U450" s="179">
        <v>0</v>
      </c>
      <c r="V450" s="179">
        <v>336</v>
      </c>
      <c r="W450" s="179">
        <v>73</v>
      </c>
      <c r="X450" s="179">
        <v>11</v>
      </c>
      <c r="Y450" s="179">
        <v>0</v>
      </c>
      <c r="Z450" s="179">
        <v>0</v>
      </c>
    </row>
    <row r="451" spans="1:26" ht="17.100000000000001" customHeight="1">
      <c r="A451" s="178">
        <v>35</v>
      </c>
      <c r="B451" s="179">
        <v>1838</v>
      </c>
      <c r="C451" s="179">
        <v>1038</v>
      </c>
      <c r="D451" s="179">
        <v>70</v>
      </c>
      <c r="E451" s="179">
        <v>0</v>
      </c>
      <c r="F451" s="179">
        <v>0</v>
      </c>
      <c r="G451" s="179">
        <v>365</v>
      </c>
      <c r="H451" s="179">
        <v>126</v>
      </c>
      <c r="I451" s="179">
        <v>39</v>
      </c>
      <c r="J451" s="179">
        <v>19</v>
      </c>
      <c r="K451" s="179">
        <v>0</v>
      </c>
      <c r="L451" s="179">
        <v>313</v>
      </c>
      <c r="M451" s="179">
        <v>72</v>
      </c>
      <c r="N451" s="179">
        <v>0</v>
      </c>
      <c r="O451" s="179">
        <v>0</v>
      </c>
      <c r="P451" s="179">
        <v>0</v>
      </c>
      <c r="Q451" s="179">
        <v>354</v>
      </c>
      <c r="R451" s="179">
        <v>108</v>
      </c>
      <c r="S451" s="179">
        <v>13</v>
      </c>
      <c r="T451" s="179">
        <v>0</v>
      </c>
      <c r="U451" s="179">
        <v>0</v>
      </c>
      <c r="V451" s="179">
        <v>336</v>
      </c>
      <c r="W451" s="179">
        <v>73</v>
      </c>
      <c r="X451" s="179">
        <v>10</v>
      </c>
      <c r="Y451" s="179">
        <v>0</v>
      </c>
      <c r="Z451" s="179">
        <v>0</v>
      </c>
    </row>
    <row r="452" spans="1:26" ht="17.100000000000001" customHeight="1">
      <c r="A452" s="178">
        <v>36</v>
      </c>
      <c r="B452" s="179">
        <v>1821</v>
      </c>
      <c r="C452" s="179">
        <v>999</v>
      </c>
      <c r="D452" s="179">
        <v>26</v>
      </c>
      <c r="E452" s="179">
        <v>0</v>
      </c>
      <c r="F452" s="179">
        <v>0</v>
      </c>
      <c r="G452" s="179">
        <v>357</v>
      </c>
      <c r="H452" s="179">
        <v>114</v>
      </c>
      <c r="I452" s="179">
        <v>38</v>
      </c>
      <c r="J452" s="179">
        <v>18</v>
      </c>
      <c r="K452" s="179">
        <v>0</v>
      </c>
      <c r="L452" s="179">
        <v>308</v>
      </c>
      <c r="M452" s="179">
        <v>62</v>
      </c>
      <c r="N452" s="179">
        <v>0</v>
      </c>
      <c r="O452" s="179">
        <v>0</v>
      </c>
      <c r="P452" s="179">
        <v>0</v>
      </c>
      <c r="Q452" s="179">
        <v>346</v>
      </c>
      <c r="R452" s="179">
        <v>96</v>
      </c>
      <c r="S452" s="179">
        <v>12</v>
      </c>
      <c r="T452" s="179">
        <v>0</v>
      </c>
      <c r="U452" s="179">
        <v>0</v>
      </c>
      <c r="V452" s="179">
        <v>336</v>
      </c>
      <c r="W452" s="179">
        <v>72</v>
      </c>
      <c r="X452" s="179">
        <v>9</v>
      </c>
      <c r="Y452" s="179">
        <v>0</v>
      </c>
      <c r="Z452" s="179">
        <v>0</v>
      </c>
    </row>
    <row r="453" spans="1:26" ht="17.100000000000001" customHeight="1">
      <c r="A453" s="178">
        <v>37</v>
      </c>
      <c r="B453" s="179">
        <v>1808</v>
      </c>
      <c r="C453" s="179">
        <v>968</v>
      </c>
      <c r="D453" s="179">
        <v>9</v>
      </c>
      <c r="E453" s="179">
        <v>0</v>
      </c>
      <c r="F453" s="179">
        <v>0</v>
      </c>
      <c r="G453" s="179">
        <v>352</v>
      </c>
      <c r="H453" s="179">
        <v>105</v>
      </c>
      <c r="I453" s="179">
        <v>37</v>
      </c>
      <c r="J453" s="179">
        <v>17</v>
      </c>
      <c r="K453" s="179">
        <v>0</v>
      </c>
      <c r="L453" s="179">
        <v>304</v>
      </c>
      <c r="M453" s="179">
        <v>53</v>
      </c>
      <c r="N453" s="179">
        <v>0</v>
      </c>
      <c r="O453" s="179">
        <v>0</v>
      </c>
      <c r="P453" s="179">
        <v>0</v>
      </c>
      <c r="Q453" s="179">
        <v>341</v>
      </c>
      <c r="R453" s="179">
        <v>87</v>
      </c>
      <c r="S453" s="179">
        <v>11</v>
      </c>
      <c r="T453" s="179">
        <v>0</v>
      </c>
      <c r="U453" s="179">
        <v>0</v>
      </c>
      <c r="V453" s="179">
        <v>336</v>
      </c>
      <c r="W453" s="179">
        <v>72</v>
      </c>
      <c r="X453" s="179">
        <v>9</v>
      </c>
      <c r="Y453" s="179">
        <v>0</v>
      </c>
      <c r="Z453" s="179">
        <v>0</v>
      </c>
    </row>
    <row r="454" spans="1:26" ht="17.100000000000001" customHeight="1">
      <c r="A454" s="178">
        <v>38</v>
      </c>
      <c r="B454" s="179">
        <v>1800</v>
      </c>
      <c r="C454" s="179">
        <v>943</v>
      </c>
      <c r="D454" s="179">
        <v>3</v>
      </c>
      <c r="E454" s="179">
        <v>0</v>
      </c>
      <c r="F454" s="179">
        <v>0</v>
      </c>
      <c r="G454" s="179">
        <v>349</v>
      </c>
      <c r="H454" s="179">
        <v>98</v>
      </c>
      <c r="I454" s="179">
        <v>37</v>
      </c>
      <c r="J454" s="179">
        <v>15</v>
      </c>
      <c r="K454" s="179">
        <v>0</v>
      </c>
      <c r="L454" s="179">
        <v>302</v>
      </c>
      <c r="M454" s="179">
        <v>46</v>
      </c>
      <c r="N454" s="179">
        <v>0</v>
      </c>
      <c r="O454" s="179">
        <v>0</v>
      </c>
      <c r="P454" s="179">
        <v>0</v>
      </c>
      <c r="Q454" s="179">
        <v>338</v>
      </c>
      <c r="R454" s="179">
        <v>80</v>
      </c>
      <c r="S454" s="179">
        <v>10</v>
      </c>
      <c r="T454" s="179">
        <v>0</v>
      </c>
      <c r="U454" s="179">
        <v>0</v>
      </c>
      <c r="V454" s="179">
        <v>336</v>
      </c>
      <c r="W454" s="179">
        <v>72</v>
      </c>
      <c r="X454" s="179">
        <v>8</v>
      </c>
      <c r="Y454" s="179">
        <v>0</v>
      </c>
      <c r="Z454" s="179">
        <v>0</v>
      </c>
    </row>
    <row r="455" spans="1:26" ht="17.100000000000001" customHeight="1">
      <c r="A455" s="178">
        <v>39</v>
      </c>
      <c r="B455" s="179">
        <v>1796</v>
      </c>
      <c r="C455" s="179">
        <v>927</v>
      </c>
      <c r="D455" s="179">
        <v>1</v>
      </c>
      <c r="E455" s="179">
        <v>0</v>
      </c>
      <c r="F455" s="179">
        <v>0</v>
      </c>
      <c r="G455" s="179">
        <v>348</v>
      </c>
      <c r="H455" s="179">
        <v>94</v>
      </c>
      <c r="I455" s="179">
        <v>36</v>
      </c>
      <c r="J455" s="179">
        <v>14</v>
      </c>
      <c r="K455" s="179">
        <v>0</v>
      </c>
      <c r="L455" s="179">
        <v>300</v>
      </c>
      <c r="M455" s="179">
        <v>42</v>
      </c>
      <c r="N455" s="179">
        <v>0</v>
      </c>
      <c r="O455" s="179">
        <v>0</v>
      </c>
      <c r="P455" s="179">
        <v>0</v>
      </c>
      <c r="Q455" s="179">
        <v>336</v>
      </c>
      <c r="R455" s="179">
        <v>75</v>
      </c>
      <c r="S455" s="179">
        <v>9</v>
      </c>
      <c r="T455" s="179">
        <v>0</v>
      </c>
      <c r="U455" s="179">
        <v>0</v>
      </c>
      <c r="V455" s="179">
        <v>336</v>
      </c>
      <c r="W455" s="179">
        <v>72</v>
      </c>
      <c r="X455" s="179">
        <v>8</v>
      </c>
      <c r="Y455" s="179">
        <v>0</v>
      </c>
      <c r="Z455" s="179">
        <v>0</v>
      </c>
    </row>
    <row r="456" spans="1:26" ht="17.100000000000001" customHeight="1">
      <c r="A456" s="178">
        <v>40</v>
      </c>
      <c r="B456" s="179">
        <v>1796</v>
      </c>
      <c r="C456" s="179">
        <v>917</v>
      </c>
      <c r="D456" s="179">
        <v>0</v>
      </c>
      <c r="E456" s="179">
        <v>0</v>
      </c>
      <c r="F456" s="179">
        <v>0</v>
      </c>
      <c r="G456" s="179">
        <v>348</v>
      </c>
      <c r="H456" s="179">
        <v>91</v>
      </c>
      <c r="I456" s="179">
        <v>36</v>
      </c>
      <c r="J456" s="179">
        <v>14</v>
      </c>
      <c r="K456" s="179">
        <v>0</v>
      </c>
      <c r="L456" s="179">
        <v>300</v>
      </c>
      <c r="M456" s="179">
        <v>39</v>
      </c>
      <c r="N456" s="179">
        <v>0</v>
      </c>
      <c r="O456" s="179">
        <v>0</v>
      </c>
      <c r="P456" s="179">
        <v>0</v>
      </c>
      <c r="Q456" s="179">
        <v>336</v>
      </c>
      <c r="R456" s="179">
        <v>72</v>
      </c>
      <c r="S456" s="179">
        <v>8</v>
      </c>
      <c r="T456" s="179">
        <v>0</v>
      </c>
      <c r="U456" s="179">
        <v>0</v>
      </c>
      <c r="V456" s="179">
        <v>336</v>
      </c>
      <c r="W456" s="179">
        <v>72</v>
      </c>
      <c r="X456" s="179">
        <v>8</v>
      </c>
      <c r="Y456" s="179">
        <v>0</v>
      </c>
      <c r="Z456" s="179">
        <v>0</v>
      </c>
    </row>
    <row r="457" spans="1:26" ht="17.100000000000001" customHeight="1">
      <c r="A457" s="178">
        <v>41</v>
      </c>
      <c r="B457" s="179">
        <v>1795</v>
      </c>
      <c r="C457" s="179">
        <v>916</v>
      </c>
      <c r="D457" s="179">
        <v>0</v>
      </c>
      <c r="E457" s="179">
        <v>0</v>
      </c>
      <c r="F457" s="179">
        <v>0</v>
      </c>
      <c r="G457" s="179">
        <v>347</v>
      </c>
      <c r="H457" s="179">
        <v>90</v>
      </c>
      <c r="I457" s="179">
        <v>35</v>
      </c>
      <c r="J457" s="179">
        <v>13</v>
      </c>
      <c r="K457" s="179">
        <v>0</v>
      </c>
      <c r="L457" s="179">
        <v>300</v>
      </c>
      <c r="M457" s="179">
        <v>39</v>
      </c>
      <c r="N457" s="179">
        <v>0</v>
      </c>
      <c r="O457" s="179">
        <v>0</v>
      </c>
      <c r="P457" s="179">
        <v>0</v>
      </c>
      <c r="Q457" s="179">
        <v>336</v>
      </c>
      <c r="R457" s="179">
        <v>72</v>
      </c>
      <c r="S457" s="179">
        <v>8</v>
      </c>
      <c r="T457" s="179">
        <v>0</v>
      </c>
      <c r="U457" s="179">
        <v>0</v>
      </c>
      <c r="V457" s="179">
        <v>336</v>
      </c>
      <c r="W457" s="179">
        <v>72</v>
      </c>
      <c r="X457" s="179">
        <v>8</v>
      </c>
      <c r="Y457" s="179">
        <v>0</v>
      </c>
      <c r="Z457" s="179">
        <v>0</v>
      </c>
    </row>
    <row r="458" spans="1:26" ht="17.100000000000001" customHeight="1">
      <c r="A458" s="178">
        <v>42</v>
      </c>
      <c r="B458" s="179">
        <v>1795</v>
      </c>
      <c r="C458" s="179">
        <v>914</v>
      </c>
      <c r="D458" s="179">
        <v>0</v>
      </c>
      <c r="E458" s="179">
        <v>0</v>
      </c>
      <c r="F458" s="179">
        <v>0</v>
      </c>
      <c r="G458" s="179">
        <v>347</v>
      </c>
      <c r="H458" s="179">
        <v>90</v>
      </c>
      <c r="I458" s="179">
        <v>35</v>
      </c>
      <c r="J458" s="179">
        <v>13</v>
      </c>
      <c r="K458" s="179">
        <v>0</v>
      </c>
      <c r="L458" s="179">
        <v>300</v>
      </c>
      <c r="M458" s="179">
        <v>38</v>
      </c>
      <c r="N458" s="179">
        <v>0</v>
      </c>
      <c r="O458" s="179">
        <v>0</v>
      </c>
      <c r="P458" s="179">
        <v>0</v>
      </c>
      <c r="Q458" s="179">
        <v>336</v>
      </c>
      <c r="R458" s="179">
        <v>71</v>
      </c>
      <c r="S458" s="179">
        <v>8</v>
      </c>
      <c r="T458" s="179">
        <v>0</v>
      </c>
      <c r="U458" s="179">
        <v>0</v>
      </c>
      <c r="V458" s="179">
        <v>336</v>
      </c>
      <c r="W458" s="179">
        <v>72</v>
      </c>
      <c r="X458" s="179">
        <v>8</v>
      </c>
      <c r="Y458" s="179">
        <v>0</v>
      </c>
      <c r="Z458" s="179">
        <v>0</v>
      </c>
    </row>
    <row r="459" spans="1:26" ht="17.100000000000001" customHeight="1">
      <c r="A459" s="178">
        <v>43</v>
      </c>
      <c r="B459" s="179">
        <v>1572</v>
      </c>
      <c r="C459" s="179">
        <v>628</v>
      </c>
      <c r="D459" s="179">
        <v>0</v>
      </c>
      <c r="E459" s="179">
        <v>0</v>
      </c>
      <c r="F459" s="179">
        <v>0</v>
      </c>
      <c r="G459" s="179">
        <v>343</v>
      </c>
      <c r="H459" s="179">
        <v>85</v>
      </c>
      <c r="I459" s="179">
        <v>30</v>
      </c>
      <c r="J459" s="179">
        <v>6</v>
      </c>
      <c r="K459" s="179">
        <v>0</v>
      </c>
      <c r="L459" s="179">
        <v>293</v>
      </c>
      <c r="M459" s="179">
        <v>38</v>
      </c>
      <c r="N459" s="179">
        <v>0</v>
      </c>
      <c r="O459" s="179">
        <v>0</v>
      </c>
      <c r="P459" s="179">
        <v>0</v>
      </c>
      <c r="Q459" s="179">
        <v>330</v>
      </c>
      <c r="R459" s="179">
        <v>65</v>
      </c>
      <c r="S459" s="179">
        <v>1</v>
      </c>
      <c r="T459" s="179">
        <v>0</v>
      </c>
      <c r="U459" s="179">
        <v>0</v>
      </c>
      <c r="V459" s="179">
        <v>330</v>
      </c>
      <c r="W459" s="179">
        <v>66</v>
      </c>
      <c r="X459" s="179">
        <v>1</v>
      </c>
      <c r="Y459" s="179">
        <v>0</v>
      </c>
      <c r="Z459" s="179">
        <v>0</v>
      </c>
    </row>
    <row r="460" spans="1:26" ht="17.100000000000001" customHeight="1">
      <c r="A460" s="178">
        <v>44</v>
      </c>
      <c r="B460" s="179">
        <v>1349</v>
      </c>
      <c r="C460" s="179">
        <v>342</v>
      </c>
      <c r="D460" s="179">
        <v>0</v>
      </c>
      <c r="E460" s="179">
        <v>0</v>
      </c>
      <c r="F460" s="179">
        <v>0</v>
      </c>
      <c r="G460" s="179">
        <v>339</v>
      </c>
      <c r="H460" s="179">
        <v>81</v>
      </c>
      <c r="I460" s="179">
        <v>25</v>
      </c>
      <c r="J460" s="179">
        <v>0</v>
      </c>
      <c r="K460" s="179">
        <v>0</v>
      </c>
      <c r="L460" s="179">
        <v>287</v>
      </c>
      <c r="M460" s="179">
        <v>38</v>
      </c>
      <c r="N460" s="179">
        <v>0</v>
      </c>
      <c r="O460" s="179">
        <v>0</v>
      </c>
      <c r="P460" s="179">
        <v>0</v>
      </c>
      <c r="Q460" s="179">
        <v>326</v>
      </c>
      <c r="R460" s="179">
        <v>60</v>
      </c>
      <c r="S460" s="179">
        <v>0</v>
      </c>
      <c r="T460" s="179">
        <v>0</v>
      </c>
      <c r="U460" s="179">
        <v>0</v>
      </c>
      <c r="V460" s="179">
        <v>326</v>
      </c>
      <c r="W460" s="179">
        <v>60</v>
      </c>
      <c r="X460" s="179">
        <v>0</v>
      </c>
      <c r="Y460" s="179">
        <v>0</v>
      </c>
      <c r="Z460" s="179">
        <v>0</v>
      </c>
    </row>
    <row r="461" spans="1:26" ht="17.100000000000001" customHeight="1">
      <c r="A461" s="178">
        <v>45</v>
      </c>
      <c r="B461" s="179">
        <v>1040</v>
      </c>
      <c r="C461" s="179">
        <v>11</v>
      </c>
      <c r="D461" s="179">
        <v>0</v>
      </c>
      <c r="E461" s="179">
        <v>0</v>
      </c>
      <c r="F461" s="179">
        <v>0</v>
      </c>
      <c r="G461" s="179">
        <v>291</v>
      </c>
      <c r="H461" s="179">
        <v>38</v>
      </c>
      <c r="I461" s="179">
        <v>17</v>
      </c>
      <c r="J461" s="179">
        <v>0</v>
      </c>
      <c r="K461" s="179">
        <v>0</v>
      </c>
      <c r="L461" s="179">
        <v>238</v>
      </c>
      <c r="M461" s="179">
        <v>0</v>
      </c>
      <c r="N461" s="179">
        <v>0</v>
      </c>
      <c r="O461" s="179">
        <v>0</v>
      </c>
      <c r="P461" s="179">
        <v>0</v>
      </c>
      <c r="Q461" s="179">
        <v>277</v>
      </c>
      <c r="R461" s="179">
        <v>15</v>
      </c>
      <c r="S461" s="179">
        <v>0</v>
      </c>
      <c r="T461" s="179">
        <v>0</v>
      </c>
      <c r="U461" s="179">
        <v>0</v>
      </c>
      <c r="V461" s="179">
        <v>277</v>
      </c>
      <c r="W461" s="179">
        <v>15</v>
      </c>
      <c r="X461" s="179">
        <v>0</v>
      </c>
      <c r="Y461" s="179">
        <v>0</v>
      </c>
      <c r="Z461" s="179">
        <v>0</v>
      </c>
    </row>
    <row r="462" spans="1:26" ht="17.100000000000001" customHeight="1">
      <c r="A462" s="178">
        <v>46</v>
      </c>
      <c r="B462" s="179">
        <v>1356</v>
      </c>
      <c r="C462" s="179">
        <v>0</v>
      </c>
      <c r="D462" s="179">
        <v>0</v>
      </c>
      <c r="E462" s="179">
        <v>0</v>
      </c>
      <c r="F462" s="179">
        <v>0</v>
      </c>
      <c r="G462" s="179">
        <v>3636</v>
      </c>
      <c r="H462" s="179">
        <v>819</v>
      </c>
      <c r="I462" s="179">
        <v>530</v>
      </c>
      <c r="J462" s="179">
        <v>520</v>
      </c>
      <c r="K462" s="179">
        <v>520</v>
      </c>
      <c r="L462" s="179">
        <v>168</v>
      </c>
      <c r="M462" s="179">
        <v>0</v>
      </c>
      <c r="N462" s="179">
        <v>0</v>
      </c>
      <c r="O462" s="179">
        <v>0</v>
      </c>
      <c r="P462" s="179">
        <v>0</v>
      </c>
      <c r="Q462" s="179">
        <v>2286</v>
      </c>
      <c r="R462" s="179">
        <v>7</v>
      </c>
      <c r="S462" s="179">
        <v>0</v>
      </c>
      <c r="T462" s="179">
        <v>0</v>
      </c>
      <c r="U462" s="179">
        <v>0</v>
      </c>
      <c r="V462" s="179">
        <v>6860</v>
      </c>
      <c r="W462" s="179">
        <v>6087</v>
      </c>
      <c r="X462" s="179">
        <v>5464</v>
      </c>
      <c r="Y462" s="179">
        <v>4477</v>
      </c>
      <c r="Z462" s="179">
        <v>788</v>
      </c>
    </row>
    <row r="463" spans="1:26" ht="17.100000000000001" customHeight="1">
      <c r="A463" s="178">
        <v>47</v>
      </c>
      <c r="B463" s="179">
        <v>1873</v>
      </c>
      <c r="C463" s="179">
        <v>0</v>
      </c>
      <c r="D463" s="179">
        <v>0</v>
      </c>
      <c r="E463" s="179">
        <v>0</v>
      </c>
      <c r="F463" s="179">
        <v>0</v>
      </c>
      <c r="G463" s="179">
        <v>6432</v>
      </c>
      <c r="H463" s="179">
        <v>1398</v>
      </c>
      <c r="I463" s="179">
        <v>385</v>
      </c>
      <c r="J463" s="179">
        <v>382</v>
      </c>
      <c r="K463" s="179">
        <v>382</v>
      </c>
      <c r="L463" s="179">
        <v>102</v>
      </c>
      <c r="M463" s="179">
        <v>0</v>
      </c>
      <c r="N463" s="179">
        <v>0</v>
      </c>
      <c r="O463" s="179">
        <v>0</v>
      </c>
      <c r="P463" s="179">
        <v>0</v>
      </c>
      <c r="Q463" s="179">
        <v>4327</v>
      </c>
      <c r="R463" s="179">
        <v>28</v>
      </c>
      <c r="S463" s="179">
        <v>23</v>
      </c>
      <c r="T463" s="179">
        <v>16</v>
      </c>
      <c r="U463" s="179">
        <v>0</v>
      </c>
      <c r="V463" s="179">
        <v>13264</v>
      </c>
      <c r="W463" s="179">
        <v>12090</v>
      </c>
      <c r="X463" s="179">
        <v>10884</v>
      </c>
      <c r="Y463" s="179">
        <v>8996</v>
      </c>
      <c r="Z463" s="179">
        <v>1759</v>
      </c>
    </row>
    <row r="464" spans="1:26" ht="17.100000000000001" customHeight="1">
      <c r="A464" s="178">
        <v>48</v>
      </c>
      <c r="B464" s="179">
        <v>3111</v>
      </c>
      <c r="C464" s="179">
        <v>0</v>
      </c>
      <c r="D464" s="179">
        <v>0</v>
      </c>
      <c r="E464" s="179">
        <v>0</v>
      </c>
      <c r="F464" s="179">
        <v>0</v>
      </c>
      <c r="G464" s="179">
        <v>9504</v>
      </c>
      <c r="H464" s="179">
        <v>2468</v>
      </c>
      <c r="I464" s="179">
        <v>250</v>
      </c>
      <c r="J464" s="179">
        <v>250</v>
      </c>
      <c r="K464" s="179">
        <v>250</v>
      </c>
      <c r="L464" s="179">
        <v>32</v>
      </c>
      <c r="M464" s="179">
        <v>0</v>
      </c>
      <c r="N464" s="179">
        <v>0</v>
      </c>
      <c r="O464" s="179">
        <v>0</v>
      </c>
      <c r="P464" s="179">
        <v>0</v>
      </c>
      <c r="Q464" s="179">
        <v>6758</v>
      </c>
      <c r="R464" s="179">
        <v>133</v>
      </c>
      <c r="S464" s="179">
        <v>72</v>
      </c>
      <c r="T464" s="179">
        <v>53</v>
      </c>
      <c r="U464" s="179">
        <v>0</v>
      </c>
      <c r="V464" s="179">
        <v>19506</v>
      </c>
      <c r="W464" s="179">
        <v>17987</v>
      </c>
      <c r="X464" s="179">
        <v>16161</v>
      </c>
      <c r="Y464" s="179">
        <v>13615</v>
      </c>
      <c r="Z464" s="179">
        <v>3188</v>
      </c>
    </row>
    <row r="465" spans="1:57" ht="17.100000000000001" customHeight="1">
      <c r="A465" s="178">
        <v>49</v>
      </c>
      <c r="B465" s="179">
        <v>4753</v>
      </c>
      <c r="C465" s="179">
        <v>0</v>
      </c>
      <c r="D465" s="179">
        <v>0</v>
      </c>
      <c r="E465" s="179">
        <v>0</v>
      </c>
      <c r="F465" s="179">
        <v>0</v>
      </c>
      <c r="G465" s="179">
        <v>12642</v>
      </c>
      <c r="H465" s="179">
        <v>3554</v>
      </c>
      <c r="I465" s="179">
        <v>134</v>
      </c>
      <c r="J465" s="179">
        <v>134</v>
      </c>
      <c r="K465" s="179">
        <v>134</v>
      </c>
      <c r="L465" s="179">
        <v>40</v>
      </c>
      <c r="M465" s="179">
        <v>0</v>
      </c>
      <c r="N465" s="179">
        <v>0</v>
      </c>
      <c r="O465" s="179">
        <v>0</v>
      </c>
      <c r="P465" s="179">
        <v>0</v>
      </c>
      <c r="Q465" s="179">
        <v>9270</v>
      </c>
      <c r="R465" s="179">
        <v>289</v>
      </c>
      <c r="S465" s="179">
        <v>147</v>
      </c>
      <c r="T465" s="179">
        <v>107</v>
      </c>
      <c r="U465" s="179">
        <v>0</v>
      </c>
      <c r="V465" s="179">
        <v>25603</v>
      </c>
      <c r="W465" s="179">
        <v>23681</v>
      </c>
      <c r="X465" s="179">
        <v>21319</v>
      </c>
      <c r="Y465" s="179">
        <v>17989</v>
      </c>
      <c r="Z465" s="179">
        <v>4715</v>
      </c>
    </row>
    <row r="466" spans="1:57" ht="17.100000000000001" customHeight="1">
      <c r="A466" s="178">
        <v>50</v>
      </c>
      <c r="B466" s="179">
        <v>5931</v>
      </c>
      <c r="C466" s="179">
        <v>0</v>
      </c>
      <c r="D466" s="179">
        <v>0</v>
      </c>
      <c r="E466" s="179">
        <v>0</v>
      </c>
      <c r="F466" s="179">
        <v>0</v>
      </c>
      <c r="G466" s="179">
        <v>15463</v>
      </c>
      <c r="H466" s="179">
        <v>4810</v>
      </c>
      <c r="I466" s="179">
        <v>47</v>
      </c>
      <c r="J466" s="179">
        <v>47</v>
      </c>
      <c r="K466" s="179">
        <v>47</v>
      </c>
      <c r="L466" s="179">
        <v>61</v>
      </c>
      <c r="M466" s="179">
        <v>0</v>
      </c>
      <c r="N466" s="179">
        <v>0</v>
      </c>
      <c r="O466" s="179">
        <v>0</v>
      </c>
      <c r="P466" s="179">
        <v>0</v>
      </c>
      <c r="Q466" s="179">
        <v>11419</v>
      </c>
      <c r="R466" s="179">
        <v>689</v>
      </c>
      <c r="S466" s="179">
        <v>251</v>
      </c>
      <c r="T466" s="179">
        <v>182</v>
      </c>
      <c r="U466" s="179">
        <v>0</v>
      </c>
      <c r="V466" s="179">
        <v>31442</v>
      </c>
      <c r="W466" s="179">
        <v>29213</v>
      </c>
      <c r="X466" s="179">
        <v>26381</v>
      </c>
      <c r="Y466" s="179">
        <v>22298</v>
      </c>
      <c r="Z466" s="179">
        <v>6338</v>
      </c>
    </row>
    <row r="467" spans="1:57" ht="17.100000000000001" customHeight="1">
      <c r="A467" s="178">
        <v>51</v>
      </c>
      <c r="B467" s="179">
        <v>7195</v>
      </c>
      <c r="C467" s="179">
        <v>0</v>
      </c>
      <c r="D467" s="179">
        <v>0</v>
      </c>
      <c r="E467" s="179">
        <v>0</v>
      </c>
      <c r="F467" s="179">
        <v>0</v>
      </c>
      <c r="G467" s="179">
        <v>18273</v>
      </c>
      <c r="H467" s="179">
        <v>6512</v>
      </c>
      <c r="I467" s="179">
        <v>0</v>
      </c>
      <c r="J467" s="179">
        <v>0</v>
      </c>
      <c r="K467" s="179">
        <v>0</v>
      </c>
      <c r="L467" s="179">
        <v>91</v>
      </c>
      <c r="M467" s="179">
        <v>0</v>
      </c>
      <c r="N467" s="179">
        <v>0</v>
      </c>
      <c r="O467" s="179">
        <v>0</v>
      </c>
      <c r="P467" s="179">
        <v>0</v>
      </c>
      <c r="Q467" s="179">
        <v>13579</v>
      </c>
      <c r="R467" s="179">
        <v>1609</v>
      </c>
      <c r="S467" s="179">
        <v>383</v>
      </c>
      <c r="T467" s="179">
        <v>278</v>
      </c>
      <c r="U467" s="179">
        <v>0</v>
      </c>
      <c r="V467" s="179">
        <v>37093</v>
      </c>
      <c r="W467" s="179">
        <v>34642</v>
      </c>
      <c r="X467" s="179">
        <v>31343</v>
      </c>
      <c r="Y467" s="179">
        <v>26495</v>
      </c>
      <c r="Z467" s="179">
        <v>7971</v>
      </c>
    </row>
    <row r="468" spans="1:57" ht="15" customHeight="1"/>
    <row r="469" spans="1:57" ht="17.100000000000001" customHeight="1">
      <c r="A469" s="176" t="s">
        <v>615</v>
      </c>
    </row>
    <row r="470" spans="1:57" ht="15" customHeight="1"/>
    <row r="471" spans="1:57" ht="15" customHeight="1">
      <c r="A471" s="176" t="s">
        <v>430</v>
      </c>
    </row>
    <row r="472" spans="1:57" ht="15" customHeight="1">
      <c r="A472" s="252" t="s">
        <v>431</v>
      </c>
      <c r="B472" s="255" t="s">
        <v>432</v>
      </c>
      <c r="C472" s="256"/>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256"/>
      <c r="Z472" s="256"/>
      <c r="AA472" s="256"/>
      <c r="AB472" s="256"/>
      <c r="AC472" s="256"/>
      <c r="AD472" s="256"/>
      <c r="AE472" s="256"/>
      <c r="AF472" s="256"/>
      <c r="AG472" s="256"/>
      <c r="AH472" s="256"/>
      <c r="AI472" s="256"/>
      <c r="AJ472" s="256"/>
      <c r="AK472" s="256"/>
      <c r="AL472" s="256"/>
      <c r="AM472" s="256"/>
      <c r="AN472" s="256"/>
      <c r="AO472" s="256"/>
      <c r="AP472" s="256"/>
      <c r="AQ472" s="256"/>
      <c r="AR472" s="256"/>
      <c r="AS472" s="256"/>
      <c r="AT472" s="256"/>
      <c r="AU472" s="256"/>
      <c r="AV472" s="256"/>
      <c r="AW472" s="256"/>
      <c r="AX472" s="256"/>
      <c r="AY472" s="256"/>
      <c r="AZ472" s="256"/>
      <c r="BA472" s="256"/>
      <c r="BB472" s="256"/>
      <c r="BC472" s="256"/>
      <c r="BD472" s="256"/>
      <c r="BE472" s="257"/>
    </row>
    <row r="473" spans="1:57" ht="15" customHeight="1">
      <c r="A473" s="253"/>
      <c r="B473" s="177">
        <v>2058</v>
      </c>
      <c r="C473" s="177">
        <v>2059</v>
      </c>
      <c r="D473" s="177">
        <v>2060</v>
      </c>
      <c r="E473" s="177">
        <v>2061</v>
      </c>
      <c r="F473" s="177">
        <v>2062</v>
      </c>
      <c r="G473" s="177">
        <v>2063</v>
      </c>
      <c r="H473" s="177">
        <v>2064</v>
      </c>
      <c r="I473" s="177">
        <v>2065</v>
      </c>
      <c r="J473" s="177">
        <v>2066</v>
      </c>
      <c r="K473" s="177">
        <v>2067</v>
      </c>
      <c r="L473" s="177">
        <v>2068</v>
      </c>
      <c r="M473" s="177">
        <v>2069</v>
      </c>
      <c r="N473" s="177">
        <v>2070</v>
      </c>
      <c r="O473" s="177">
        <v>2071</v>
      </c>
      <c r="P473" s="177">
        <v>2072</v>
      </c>
      <c r="Q473" s="177">
        <v>2073</v>
      </c>
      <c r="R473" s="177">
        <v>2074</v>
      </c>
      <c r="S473" s="177">
        <v>2075</v>
      </c>
      <c r="T473" s="177">
        <v>2076</v>
      </c>
      <c r="U473" s="177">
        <v>2077</v>
      </c>
      <c r="V473" s="177">
        <v>2078</v>
      </c>
      <c r="W473" s="177">
        <v>2079</v>
      </c>
      <c r="X473" s="177">
        <v>2080</v>
      </c>
      <c r="Y473" s="177">
        <v>2081</v>
      </c>
      <c r="Z473" s="177">
        <v>2082</v>
      </c>
      <c r="AA473" s="177">
        <v>2083</v>
      </c>
      <c r="AB473" s="177">
        <v>2084</v>
      </c>
      <c r="AC473" s="177">
        <v>2085</v>
      </c>
      <c r="AD473" s="177">
        <v>2086</v>
      </c>
      <c r="AE473" s="177">
        <v>2087</v>
      </c>
      <c r="AF473" s="177">
        <v>2088</v>
      </c>
      <c r="AG473" s="177">
        <v>2089</v>
      </c>
      <c r="AH473" s="177">
        <v>2090</v>
      </c>
      <c r="AI473" s="177">
        <v>2091</v>
      </c>
      <c r="AJ473" s="177">
        <v>2092</v>
      </c>
      <c r="AK473" s="177">
        <v>2093</v>
      </c>
      <c r="AL473" s="177">
        <v>2094</v>
      </c>
      <c r="AM473" s="177">
        <v>2095</v>
      </c>
      <c r="AN473" s="177">
        <v>2096</v>
      </c>
      <c r="AO473" s="177">
        <v>2097</v>
      </c>
      <c r="AP473" s="177">
        <v>2098</v>
      </c>
      <c r="AQ473" s="177">
        <v>2099</v>
      </c>
      <c r="AR473" s="177">
        <v>2100</v>
      </c>
      <c r="AS473" s="177">
        <v>2101</v>
      </c>
      <c r="AT473" s="177">
        <v>2102</v>
      </c>
      <c r="AU473" s="177">
        <v>2103</v>
      </c>
      <c r="AV473" s="177">
        <v>2104</v>
      </c>
      <c r="AW473" s="177">
        <v>2105</v>
      </c>
      <c r="AX473" s="177">
        <v>2106</v>
      </c>
      <c r="AY473" s="177">
        <v>2107</v>
      </c>
      <c r="AZ473" s="177">
        <v>2108</v>
      </c>
      <c r="BA473" s="177">
        <v>2109</v>
      </c>
      <c r="BB473" s="177">
        <v>2110</v>
      </c>
      <c r="BC473" s="177">
        <v>2111</v>
      </c>
      <c r="BD473" s="177">
        <v>2112</v>
      </c>
      <c r="BE473" s="177">
        <v>2113</v>
      </c>
    </row>
    <row r="474" spans="1:57" ht="15" customHeight="1">
      <c r="A474" s="253"/>
      <c r="B474" s="177" t="s">
        <v>33</v>
      </c>
      <c r="C474" s="177" t="s">
        <v>33</v>
      </c>
      <c r="D474" s="177" t="s">
        <v>33</v>
      </c>
      <c r="E474" s="177" t="s">
        <v>33</v>
      </c>
      <c r="F474" s="177" t="s">
        <v>33</v>
      </c>
      <c r="G474" s="177" t="s">
        <v>33</v>
      </c>
      <c r="H474" s="177" t="s">
        <v>33</v>
      </c>
      <c r="I474" s="177" t="s">
        <v>33</v>
      </c>
      <c r="J474" s="177" t="s">
        <v>33</v>
      </c>
      <c r="K474" s="177" t="s">
        <v>33</v>
      </c>
      <c r="L474" s="177" t="s">
        <v>33</v>
      </c>
      <c r="M474" s="177" t="s">
        <v>33</v>
      </c>
      <c r="N474" s="177" t="s">
        <v>33</v>
      </c>
      <c r="O474" s="177" t="s">
        <v>33</v>
      </c>
      <c r="P474" s="177" t="s">
        <v>33</v>
      </c>
      <c r="Q474" s="177" t="s">
        <v>33</v>
      </c>
      <c r="R474" s="177" t="s">
        <v>33</v>
      </c>
      <c r="S474" s="177" t="s">
        <v>33</v>
      </c>
      <c r="T474" s="177" t="s">
        <v>33</v>
      </c>
      <c r="U474" s="177" t="s">
        <v>33</v>
      </c>
      <c r="V474" s="177" t="s">
        <v>33</v>
      </c>
      <c r="W474" s="177" t="s">
        <v>33</v>
      </c>
      <c r="X474" s="177" t="s">
        <v>33</v>
      </c>
      <c r="Y474" s="177" t="s">
        <v>33</v>
      </c>
      <c r="Z474" s="177" t="s">
        <v>33</v>
      </c>
      <c r="AA474" s="177" t="s">
        <v>33</v>
      </c>
      <c r="AB474" s="177" t="s">
        <v>33</v>
      </c>
      <c r="AC474" s="177" t="s">
        <v>33</v>
      </c>
      <c r="AD474" s="177" t="s">
        <v>33</v>
      </c>
      <c r="AE474" s="177" t="s">
        <v>33</v>
      </c>
      <c r="AF474" s="177" t="s">
        <v>33</v>
      </c>
      <c r="AG474" s="177" t="s">
        <v>33</v>
      </c>
      <c r="AH474" s="177" t="s">
        <v>33</v>
      </c>
      <c r="AI474" s="177" t="s">
        <v>33</v>
      </c>
      <c r="AJ474" s="177" t="s">
        <v>33</v>
      </c>
      <c r="AK474" s="177" t="s">
        <v>33</v>
      </c>
      <c r="AL474" s="177" t="s">
        <v>33</v>
      </c>
      <c r="AM474" s="177" t="s">
        <v>33</v>
      </c>
      <c r="AN474" s="177" t="s">
        <v>33</v>
      </c>
      <c r="AO474" s="177" t="s">
        <v>33</v>
      </c>
      <c r="AP474" s="177" t="s">
        <v>33</v>
      </c>
      <c r="AQ474" s="177" t="s">
        <v>33</v>
      </c>
      <c r="AR474" s="177" t="s">
        <v>33</v>
      </c>
      <c r="AS474" s="177" t="s">
        <v>33</v>
      </c>
      <c r="AT474" s="177" t="s">
        <v>33</v>
      </c>
      <c r="AU474" s="177" t="s">
        <v>33</v>
      </c>
      <c r="AV474" s="177" t="s">
        <v>33</v>
      </c>
      <c r="AW474" s="177" t="s">
        <v>33</v>
      </c>
      <c r="AX474" s="177" t="s">
        <v>33</v>
      </c>
      <c r="AY474" s="177" t="s">
        <v>33</v>
      </c>
      <c r="AZ474" s="177" t="s">
        <v>33</v>
      </c>
      <c r="BA474" s="177" t="s">
        <v>33</v>
      </c>
      <c r="BB474" s="177" t="s">
        <v>33</v>
      </c>
      <c r="BC474" s="177" t="s">
        <v>33</v>
      </c>
      <c r="BD474" s="177" t="s">
        <v>33</v>
      </c>
      <c r="BE474" s="177" t="s">
        <v>33</v>
      </c>
    </row>
    <row r="475" spans="1:57" ht="15" customHeight="1">
      <c r="A475" s="254"/>
      <c r="B475" s="177" t="s">
        <v>431</v>
      </c>
      <c r="C475" s="177" t="s">
        <v>431</v>
      </c>
      <c r="D475" s="177" t="s">
        <v>431</v>
      </c>
      <c r="E475" s="177" t="s">
        <v>431</v>
      </c>
      <c r="F475" s="177" t="s">
        <v>431</v>
      </c>
      <c r="G475" s="177" t="s">
        <v>431</v>
      </c>
      <c r="H475" s="177" t="s">
        <v>431</v>
      </c>
      <c r="I475" s="177" t="s">
        <v>431</v>
      </c>
      <c r="J475" s="177" t="s">
        <v>431</v>
      </c>
      <c r="K475" s="177" t="s">
        <v>431</v>
      </c>
      <c r="L475" s="177" t="s">
        <v>431</v>
      </c>
      <c r="M475" s="177" t="s">
        <v>431</v>
      </c>
      <c r="N475" s="177" t="s">
        <v>431</v>
      </c>
      <c r="O475" s="177" t="s">
        <v>431</v>
      </c>
      <c r="P475" s="177" t="s">
        <v>431</v>
      </c>
      <c r="Q475" s="177" t="s">
        <v>431</v>
      </c>
      <c r="R475" s="177" t="s">
        <v>431</v>
      </c>
      <c r="S475" s="177" t="s">
        <v>431</v>
      </c>
      <c r="T475" s="177" t="s">
        <v>431</v>
      </c>
      <c r="U475" s="177" t="s">
        <v>431</v>
      </c>
      <c r="V475" s="177" t="s">
        <v>431</v>
      </c>
      <c r="W475" s="177" t="s">
        <v>431</v>
      </c>
      <c r="X475" s="177" t="s">
        <v>431</v>
      </c>
      <c r="Y475" s="177" t="s">
        <v>431</v>
      </c>
      <c r="Z475" s="177" t="s">
        <v>431</v>
      </c>
      <c r="AA475" s="177" t="s">
        <v>431</v>
      </c>
      <c r="AB475" s="177" t="s">
        <v>431</v>
      </c>
      <c r="AC475" s="177" t="s">
        <v>431</v>
      </c>
      <c r="AD475" s="177" t="s">
        <v>431</v>
      </c>
      <c r="AE475" s="177" t="s">
        <v>431</v>
      </c>
      <c r="AF475" s="177" t="s">
        <v>431</v>
      </c>
      <c r="AG475" s="177" t="s">
        <v>431</v>
      </c>
      <c r="AH475" s="177" t="s">
        <v>431</v>
      </c>
      <c r="AI475" s="177" t="s">
        <v>431</v>
      </c>
      <c r="AJ475" s="177" t="s">
        <v>431</v>
      </c>
      <c r="AK475" s="177" t="s">
        <v>431</v>
      </c>
      <c r="AL475" s="177" t="s">
        <v>431</v>
      </c>
      <c r="AM475" s="177" t="s">
        <v>431</v>
      </c>
      <c r="AN475" s="177" t="s">
        <v>431</v>
      </c>
      <c r="AO475" s="177" t="s">
        <v>431</v>
      </c>
      <c r="AP475" s="177" t="s">
        <v>431</v>
      </c>
      <c r="AQ475" s="177" t="s">
        <v>431</v>
      </c>
      <c r="AR475" s="177" t="s">
        <v>431</v>
      </c>
      <c r="AS475" s="177" t="s">
        <v>431</v>
      </c>
      <c r="AT475" s="177" t="s">
        <v>431</v>
      </c>
      <c r="AU475" s="177" t="s">
        <v>431</v>
      </c>
      <c r="AV475" s="177" t="s">
        <v>431</v>
      </c>
      <c r="AW475" s="177" t="s">
        <v>431</v>
      </c>
      <c r="AX475" s="177" t="s">
        <v>431</v>
      </c>
      <c r="AY475" s="177" t="s">
        <v>431</v>
      </c>
      <c r="AZ475" s="177" t="s">
        <v>431</v>
      </c>
      <c r="BA475" s="177" t="s">
        <v>431</v>
      </c>
      <c r="BB475" s="177" t="s">
        <v>431</v>
      </c>
      <c r="BC475" s="177" t="s">
        <v>431</v>
      </c>
      <c r="BD475" s="177" t="s">
        <v>431</v>
      </c>
      <c r="BE475" s="177" t="s">
        <v>431</v>
      </c>
    </row>
    <row r="476" spans="1:57" ht="17.100000000000001" customHeight="1">
      <c r="A476" s="178" t="s">
        <v>433</v>
      </c>
      <c r="B476" s="250">
        <v>6.7199590000000002E-3</v>
      </c>
      <c r="C476" s="250">
        <v>7.1089439999999999E-3</v>
      </c>
      <c r="D476" s="250">
        <v>7.5143659999999998E-3</v>
      </c>
      <c r="E476" s="250">
        <v>7.8704799999999991E-3</v>
      </c>
      <c r="F476" s="250">
        <v>8.1772849999999994E-3</v>
      </c>
      <c r="G476" s="250">
        <v>8.4457400000000002E-3</v>
      </c>
      <c r="H476" s="250">
        <v>8.7525459999999999E-3</v>
      </c>
      <c r="I476" s="250">
        <v>9.1250959999999992E-3</v>
      </c>
      <c r="J476" s="250">
        <v>9.5524319999999996E-3</v>
      </c>
      <c r="K476" s="250">
        <v>1.0045511999999999E-2</v>
      </c>
      <c r="L476" s="250">
        <v>1.0609815999999999E-2</v>
      </c>
      <c r="M476" s="250">
        <v>1.1311086E-2</v>
      </c>
      <c r="N476" s="250">
        <v>1.2072621E-2</v>
      </c>
      <c r="O476" s="250">
        <v>1.2751976E-2</v>
      </c>
      <c r="P476" s="250">
        <v>1.3310801000000001E-2</v>
      </c>
      <c r="Q476" s="250">
        <v>1.3842231999999999E-2</v>
      </c>
      <c r="R476" s="250">
        <v>1.4439407E-2</v>
      </c>
      <c r="S476" s="250">
        <v>1.5255729000000001E-2</v>
      </c>
      <c r="T476" s="250">
        <v>1.6428165000000002E-2</v>
      </c>
      <c r="U476" s="250">
        <v>1.8006022E-2</v>
      </c>
      <c r="V476" s="250">
        <v>1.9824940999999999E-2</v>
      </c>
      <c r="W476" s="250">
        <v>2.1660295999999999E-2</v>
      </c>
      <c r="X476" s="250">
        <v>2.3331291000000001E-2</v>
      </c>
      <c r="Y476" s="250">
        <v>2.4711916E-2</v>
      </c>
      <c r="Z476" s="250">
        <v>2.5769299999999998E-2</v>
      </c>
      <c r="AA476" s="250">
        <v>2.6487006E-2</v>
      </c>
      <c r="AB476" s="250">
        <v>2.6897905999999999E-2</v>
      </c>
      <c r="AC476" s="250">
        <v>2.6996521999999998E-2</v>
      </c>
      <c r="AD476" s="250">
        <v>2.6810246999999999E-2</v>
      </c>
      <c r="AE476" s="250">
        <v>2.6328124000000001E-2</v>
      </c>
      <c r="AF476" s="250">
        <v>2.5566589000000001E-2</v>
      </c>
      <c r="AG476" s="250">
        <v>2.4344845E-2</v>
      </c>
      <c r="AH476" s="250">
        <v>2.2739593999999998E-2</v>
      </c>
      <c r="AI476" s="250">
        <v>2.0860409999999999E-2</v>
      </c>
      <c r="AJ476" s="250">
        <v>1.8816866000000002E-2</v>
      </c>
      <c r="AK476" s="250">
        <v>1.6729491999999999E-2</v>
      </c>
      <c r="AL476" s="250">
        <v>1.4800999E-2</v>
      </c>
      <c r="AM476" s="250">
        <v>1.3036867000000001E-2</v>
      </c>
      <c r="AN476" s="250">
        <v>1.1464488E-2</v>
      </c>
      <c r="AO476" s="250">
        <v>1.0061947999999999E-2</v>
      </c>
      <c r="AP476" s="250">
        <v>8.8511619999999992E-3</v>
      </c>
      <c r="AQ476" s="250">
        <v>7.8211719999999995E-3</v>
      </c>
      <c r="AR476" s="250">
        <v>6.9500630000000002E-3</v>
      </c>
      <c r="AS476" s="250">
        <v>6.2433139999999998E-3</v>
      </c>
      <c r="AT476" s="250">
        <v>5.6735329999999997E-3</v>
      </c>
      <c r="AU476" s="250">
        <v>5.2242809999999999E-3</v>
      </c>
      <c r="AV476" s="250">
        <v>4.8900819999999996E-3</v>
      </c>
      <c r="AW476" s="250">
        <v>4.6325849999999998E-3</v>
      </c>
      <c r="AX476" s="250">
        <v>4.457267E-3</v>
      </c>
      <c r="AY476" s="250">
        <v>4.3203010000000003E-3</v>
      </c>
      <c r="AZ476" s="250">
        <v>4.2381210000000001E-3</v>
      </c>
      <c r="BA476" s="250">
        <v>4.1833340000000004E-3</v>
      </c>
      <c r="BB476" s="250">
        <v>4.1504619999999997E-3</v>
      </c>
      <c r="BC476" s="250">
        <v>4.1340259999999998E-3</v>
      </c>
      <c r="BD476" s="250">
        <v>4.11759E-3</v>
      </c>
      <c r="BE476" s="250">
        <v>4.11759E-3</v>
      </c>
    </row>
    <row r="477" spans="1:57" ht="17.100000000000001" customHeight="1">
      <c r="A477" s="178">
        <v>2058</v>
      </c>
      <c r="B477" s="251"/>
      <c r="C477" s="251"/>
      <c r="D477" s="251"/>
      <c r="E477" s="251"/>
      <c r="F477" s="251"/>
      <c r="G477" s="251"/>
      <c r="H477" s="251"/>
      <c r="I477" s="251"/>
      <c r="J477" s="251"/>
      <c r="K477" s="251"/>
      <c r="L477" s="251"/>
      <c r="M477" s="251"/>
      <c r="N477" s="251"/>
      <c r="O477" s="251"/>
      <c r="P477" s="251"/>
      <c r="Q477" s="251"/>
      <c r="R477" s="251"/>
      <c r="S477" s="251"/>
      <c r="T477" s="251"/>
      <c r="U477" s="251"/>
      <c r="V477" s="251"/>
      <c r="W477" s="251"/>
      <c r="X477" s="251"/>
      <c r="Y477" s="251"/>
      <c r="Z477" s="251"/>
      <c r="AA477" s="251"/>
      <c r="AB477" s="251"/>
      <c r="AC477" s="251"/>
      <c r="AD477" s="251"/>
      <c r="AE477" s="251"/>
      <c r="AF477" s="251"/>
      <c r="AG477" s="251"/>
      <c r="AH477" s="251"/>
      <c r="AI477" s="251"/>
      <c r="AJ477" s="251"/>
      <c r="AK477" s="251"/>
      <c r="AL477" s="251"/>
      <c r="AM477" s="251"/>
      <c r="AN477" s="251"/>
      <c r="AO477" s="251"/>
      <c r="AP477" s="251"/>
      <c r="AQ477" s="251"/>
      <c r="AR477" s="251"/>
      <c r="AS477" s="251"/>
      <c r="AT477" s="251"/>
      <c r="AU477" s="251"/>
      <c r="AV477" s="251"/>
      <c r="AW477" s="251"/>
      <c r="AX477" s="251"/>
      <c r="AY477" s="251"/>
      <c r="AZ477" s="251"/>
      <c r="BA477" s="251"/>
      <c r="BB477" s="251"/>
      <c r="BC477" s="251"/>
      <c r="BD477" s="251"/>
      <c r="BE477" s="251"/>
    </row>
    <row r="478" spans="1:57" ht="17.100000000000001" customHeight="1">
      <c r="A478" s="178">
        <v>2059</v>
      </c>
      <c r="B478" s="179">
        <v>7.1924550000000004E-3</v>
      </c>
      <c r="C478" s="179">
        <v>7.5814410000000004E-3</v>
      </c>
      <c r="D478" s="179">
        <v>7.9868620000000008E-3</v>
      </c>
      <c r="E478" s="179">
        <v>8.3429760000000002E-3</v>
      </c>
      <c r="F478" s="179">
        <v>8.6497810000000005E-3</v>
      </c>
      <c r="G478" s="179">
        <v>8.9182359999999995E-3</v>
      </c>
      <c r="H478" s="179">
        <v>9.2250419999999993E-3</v>
      </c>
      <c r="I478" s="179">
        <v>9.5975920000000003E-3</v>
      </c>
      <c r="J478" s="179">
        <v>1.0024928000000001E-2</v>
      </c>
      <c r="K478" s="179">
        <v>1.0518008000000001E-2</v>
      </c>
      <c r="L478" s="179">
        <v>1.1082312E-2</v>
      </c>
      <c r="M478" s="179">
        <v>1.1783582000000001E-2</v>
      </c>
      <c r="N478" s="179">
        <v>1.2545117E-2</v>
      </c>
      <c r="O478" s="179">
        <v>1.3224471999999999E-2</v>
      </c>
      <c r="P478" s="179">
        <v>1.3783297E-2</v>
      </c>
      <c r="Q478" s="179">
        <v>1.4314728000000001E-2</v>
      </c>
      <c r="R478" s="179">
        <v>1.4911903000000001E-2</v>
      </c>
      <c r="S478" s="179">
        <v>1.5728224999999998E-2</v>
      </c>
      <c r="T478" s="179">
        <v>1.6900661000000001E-2</v>
      </c>
      <c r="U478" s="179">
        <v>1.8478517999999999E-2</v>
      </c>
      <c r="V478" s="179">
        <v>2.0297437000000002E-2</v>
      </c>
      <c r="W478" s="179">
        <v>2.2132791999999998E-2</v>
      </c>
      <c r="X478" s="179">
        <v>2.3803787E-2</v>
      </c>
      <c r="Y478" s="179">
        <v>2.5184412E-2</v>
      </c>
      <c r="Z478" s="179">
        <v>2.6241796000000001E-2</v>
      </c>
      <c r="AA478" s="179">
        <v>2.6959502E-2</v>
      </c>
      <c r="AB478" s="179">
        <v>2.7370401999999999E-2</v>
      </c>
      <c r="AC478" s="179">
        <v>2.7469018000000001E-2</v>
      </c>
      <c r="AD478" s="179">
        <v>2.7282743000000002E-2</v>
      </c>
      <c r="AE478" s="179">
        <v>2.6800620000000001E-2</v>
      </c>
      <c r="AF478" s="179">
        <v>2.6039085E-2</v>
      </c>
      <c r="AG478" s="179">
        <v>2.4817341E-2</v>
      </c>
      <c r="AH478" s="179">
        <v>2.3212090000000001E-2</v>
      </c>
      <c r="AI478" s="179">
        <v>2.1332905999999999E-2</v>
      </c>
      <c r="AJ478" s="179">
        <v>1.9289362000000001E-2</v>
      </c>
      <c r="AK478" s="179">
        <v>1.7201988000000001E-2</v>
      </c>
      <c r="AL478" s="179">
        <v>1.5273495E-2</v>
      </c>
      <c r="AM478" s="179">
        <v>1.3509363E-2</v>
      </c>
      <c r="AN478" s="179">
        <v>1.1936983999999999E-2</v>
      </c>
      <c r="AO478" s="179">
        <v>1.0534444E-2</v>
      </c>
      <c r="AP478" s="179">
        <v>9.3236580000000003E-3</v>
      </c>
      <c r="AQ478" s="179">
        <v>8.2936680000000006E-3</v>
      </c>
      <c r="AR478" s="179">
        <v>7.4225589999999996E-3</v>
      </c>
      <c r="AS478" s="179">
        <v>6.71581E-3</v>
      </c>
      <c r="AT478" s="179">
        <v>6.1460289999999999E-3</v>
      </c>
      <c r="AU478" s="179">
        <v>5.6967770000000001E-3</v>
      </c>
      <c r="AV478" s="179">
        <v>5.3625790000000001E-3</v>
      </c>
      <c r="AW478" s="179">
        <v>5.105081E-3</v>
      </c>
      <c r="AX478" s="179">
        <v>4.9297630000000002E-3</v>
      </c>
      <c r="AY478" s="179">
        <v>4.7927969999999997E-3</v>
      </c>
      <c r="AZ478" s="179">
        <v>4.7106170000000003E-3</v>
      </c>
      <c r="BA478" s="179">
        <v>4.6558299999999997E-3</v>
      </c>
      <c r="BB478" s="179">
        <v>4.6229579999999999E-3</v>
      </c>
      <c r="BC478" s="179">
        <v>4.606522E-3</v>
      </c>
      <c r="BD478" s="179">
        <v>4.5900860000000002E-3</v>
      </c>
      <c r="BE478" s="179">
        <v>4.5900860000000002E-3</v>
      </c>
    </row>
    <row r="479" spans="1:57" ht="17.100000000000001" customHeight="1">
      <c r="A479" s="178">
        <v>2060</v>
      </c>
      <c r="B479" s="179">
        <v>7.6591180000000003E-3</v>
      </c>
      <c r="C479" s="179">
        <v>8.0481029999999992E-3</v>
      </c>
      <c r="D479" s="179">
        <v>8.4535249999999999E-3</v>
      </c>
      <c r="E479" s="179">
        <v>8.8096389999999993E-3</v>
      </c>
      <c r="F479" s="179">
        <v>9.1164439999999996E-3</v>
      </c>
      <c r="G479" s="179">
        <v>9.3848990000000004E-3</v>
      </c>
      <c r="H479" s="179">
        <v>9.6917050000000001E-3</v>
      </c>
      <c r="I479" s="179">
        <v>1.0064254E-2</v>
      </c>
      <c r="J479" s="179">
        <v>1.0491591E-2</v>
      </c>
      <c r="K479" s="179">
        <v>1.0984671E-2</v>
      </c>
      <c r="L479" s="179">
        <v>1.1548974E-2</v>
      </c>
      <c r="M479" s="179">
        <v>1.2250244E-2</v>
      </c>
      <c r="N479" s="179">
        <v>1.3011780000000001E-2</v>
      </c>
      <c r="O479" s="179">
        <v>1.3691135E-2</v>
      </c>
      <c r="P479" s="179">
        <v>1.4249959E-2</v>
      </c>
      <c r="Q479" s="179">
        <v>1.4781391E-2</v>
      </c>
      <c r="R479" s="179">
        <v>1.5378566E-2</v>
      </c>
      <c r="S479" s="179">
        <v>1.6194888000000001E-2</v>
      </c>
      <c r="T479" s="179">
        <v>1.7367324E-2</v>
      </c>
      <c r="U479" s="179">
        <v>1.8945180999999998E-2</v>
      </c>
      <c r="V479" s="179">
        <v>2.0764100000000001E-2</v>
      </c>
      <c r="W479" s="179">
        <v>2.2599455000000001E-2</v>
      </c>
      <c r="X479" s="179">
        <v>2.4270449999999999E-2</v>
      </c>
      <c r="Y479" s="179">
        <v>2.5651074999999999E-2</v>
      </c>
      <c r="Z479" s="179">
        <v>2.6708459E-2</v>
      </c>
      <c r="AA479" s="179">
        <v>2.7426163999999999E-2</v>
      </c>
      <c r="AB479" s="179">
        <v>2.7837065000000001E-2</v>
      </c>
      <c r="AC479" s="179">
        <v>2.7935681E-2</v>
      </c>
      <c r="AD479" s="179">
        <v>2.7749406000000001E-2</v>
      </c>
      <c r="AE479" s="179">
        <v>2.7267283E-2</v>
      </c>
      <c r="AF479" s="179">
        <v>2.6505747999999999E-2</v>
      </c>
      <c r="AG479" s="179">
        <v>2.5284003999999999E-2</v>
      </c>
      <c r="AH479" s="179">
        <v>2.3678753E-2</v>
      </c>
      <c r="AI479" s="179">
        <v>2.1799569000000001E-2</v>
      </c>
      <c r="AJ479" s="179">
        <v>1.9756024000000001E-2</v>
      </c>
      <c r="AK479" s="179">
        <v>1.7668650000000001E-2</v>
      </c>
      <c r="AL479" s="179">
        <v>1.5740158000000001E-2</v>
      </c>
      <c r="AM479" s="179">
        <v>1.3976026000000001E-2</v>
      </c>
      <c r="AN479" s="179">
        <v>1.2403647E-2</v>
      </c>
      <c r="AO479" s="179">
        <v>1.1001107E-2</v>
      </c>
      <c r="AP479" s="179">
        <v>9.7903209999999994E-3</v>
      </c>
      <c r="AQ479" s="179">
        <v>8.7603309999999997E-3</v>
      </c>
      <c r="AR479" s="179">
        <v>7.8892219999999996E-3</v>
      </c>
      <c r="AS479" s="179">
        <v>7.182473E-3</v>
      </c>
      <c r="AT479" s="179">
        <v>6.6126910000000004E-3</v>
      </c>
      <c r="AU479" s="179">
        <v>6.1634400000000001E-3</v>
      </c>
      <c r="AV479" s="179">
        <v>5.8292409999999998E-3</v>
      </c>
      <c r="AW479" s="179">
        <v>5.571744E-3</v>
      </c>
      <c r="AX479" s="179">
        <v>5.3964260000000002E-3</v>
      </c>
      <c r="AY479" s="179">
        <v>5.2594590000000002E-3</v>
      </c>
      <c r="AZ479" s="179">
        <v>5.1772789999999999E-3</v>
      </c>
      <c r="BA479" s="179">
        <v>5.1224929999999997E-3</v>
      </c>
      <c r="BB479" s="179">
        <v>5.0896209999999999E-3</v>
      </c>
      <c r="BC479" s="179">
        <v>5.073185E-3</v>
      </c>
      <c r="BD479" s="179">
        <v>5.0567490000000001E-3</v>
      </c>
      <c r="BE479" s="179">
        <v>5.0567490000000001E-3</v>
      </c>
    </row>
    <row r="480" spans="1:57" ht="17.100000000000001" customHeight="1">
      <c r="A480" s="178">
        <v>2061</v>
      </c>
      <c r="B480" s="179">
        <v>8.0791140000000001E-3</v>
      </c>
      <c r="C480" s="179">
        <v>8.4680999999999992E-3</v>
      </c>
      <c r="D480" s="179">
        <v>8.8735210000000005E-3</v>
      </c>
      <c r="E480" s="179">
        <v>9.2296349999999999E-3</v>
      </c>
      <c r="F480" s="179">
        <v>9.5364409999999997E-3</v>
      </c>
      <c r="G480" s="179">
        <v>9.8048960000000004E-3</v>
      </c>
      <c r="H480" s="179">
        <v>1.0111701000000001E-2</v>
      </c>
      <c r="I480" s="179">
        <v>1.0484251E-2</v>
      </c>
      <c r="J480" s="179">
        <v>1.0911587E-2</v>
      </c>
      <c r="K480" s="179">
        <v>1.1404668E-2</v>
      </c>
      <c r="L480" s="179">
        <v>1.1968971E-2</v>
      </c>
      <c r="M480" s="179">
        <v>1.2670241E-2</v>
      </c>
      <c r="N480" s="179">
        <v>1.3431775999999999E-2</v>
      </c>
      <c r="O480" s="179">
        <v>1.4111131000000001E-2</v>
      </c>
      <c r="P480" s="179">
        <v>1.4669956E-2</v>
      </c>
      <c r="Q480" s="179">
        <v>1.5201387E-2</v>
      </c>
      <c r="R480" s="179">
        <v>1.5798561999999999E-2</v>
      </c>
      <c r="S480" s="179">
        <v>1.6614884E-2</v>
      </c>
      <c r="T480" s="179">
        <v>1.7787319999999999E-2</v>
      </c>
      <c r="U480" s="179">
        <v>1.9365177000000001E-2</v>
      </c>
      <c r="V480" s="179">
        <v>2.1184095999999999E-2</v>
      </c>
      <c r="W480" s="179">
        <v>2.3019451E-2</v>
      </c>
      <c r="X480" s="179">
        <v>2.4690446000000001E-2</v>
      </c>
      <c r="Y480" s="179">
        <v>2.6071071000000001E-2</v>
      </c>
      <c r="Z480" s="179">
        <v>2.7128454999999999E-2</v>
      </c>
      <c r="AA480" s="179">
        <v>2.7846161000000001E-2</v>
      </c>
      <c r="AB480" s="179">
        <v>2.8257061E-2</v>
      </c>
      <c r="AC480" s="179">
        <v>2.8355676999999999E-2</v>
      </c>
      <c r="AD480" s="179">
        <v>2.8169402999999999E-2</v>
      </c>
      <c r="AE480" s="179">
        <v>2.7687280000000002E-2</v>
      </c>
      <c r="AF480" s="179">
        <v>2.6925744000000001E-2</v>
      </c>
      <c r="AG480" s="179">
        <v>2.5704000000000001E-2</v>
      </c>
      <c r="AH480" s="179">
        <v>2.4098749999999999E-2</v>
      </c>
      <c r="AI480" s="179">
        <v>2.2219565E-2</v>
      </c>
      <c r="AJ480" s="179">
        <v>2.0176020999999999E-2</v>
      </c>
      <c r="AK480" s="179">
        <v>1.8088646999999999E-2</v>
      </c>
      <c r="AL480" s="179">
        <v>1.6160154999999999E-2</v>
      </c>
      <c r="AM480" s="179">
        <v>1.4396022E-2</v>
      </c>
      <c r="AN480" s="179">
        <v>1.2823644E-2</v>
      </c>
      <c r="AO480" s="179">
        <v>1.1421104E-2</v>
      </c>
      <c r="AP480" s="179">
        <v>1.0210317E-2</v>
      </c>
      <c r="AQ480" s="179">
        <v>9.1803270000000003E-3</v>
      </c>
      <c r="AR480" s="179">
        <v>8.3092180000000002E-3</v>
      </c>
      <c r="AS480" s="179">
        <v>7.6024700000000001E-3</v>
      </c>
      <c r="AT480" s="179">
        <v>7.0326879999999996E-3</v>
      </c>
      <c r="AU480" s="179">
        <v>6.5834370000000001E-3</v>
      </c>
      <c r="AV480" s="179">
        <v>6.2492379999999998E-3</v>
      </c>
      <c r="AW480" s="179">
        <v>5.9917399999999997E-3</v>
      </c>
      <c r="AX480" s="179">
        <v>5.8164230000000003E-3</v>
      </c>
      <c r="AY480" s="179">
        <v>5.6794560000000003E-3</v>
      </c>
      <c r="AZ480" s="179">
        <v>5.597276E-3</v>
      </c>
      <c r="BA480" s="179">
        <v>5.5424890000000003E-3</v>
      </c>
      <c r="BB480" s="179">
        <v>5.5096169999999996E-3</v>
      </c>
      <c r="BC480" s="179">
        <v>5.4931809999999998E-3</v>
      </c>
      <c r="BD480" s="179">
        <v>5.4767449999999999E-3</v>
      </c>
      <c r="BE480" s="179">
        <v>5.4767449999999999E-3</v>
      </c>
    </row>
    <row r="481" spans="1:57" ht="17.100000000000001" customHeight="1">
      <c r="A481" s="178">
        <v>2062</v>
      </c>
      <c r="B481" s="179">
        <v>8.4116109999999994E-3</v>
      </c>
      <c r="C481" s="179">
        <v>8.8005970000000003E-3</v>
      </c>
      <c r="D481" s="179">
        <v>9.2060189999999993E-3</v>
      </c>
      <c r="E481" s="179">
        <v>9.5621319999999992E-3</v>
      </c>
      <c r="F481" s="179">
        <v>9.8689380000000007E-3</v>
      </c>
      <c r="G481" s="179">
        <v>1.0137393E-2</v>
      </c>
      <c r="H481" s="179">
        <v>1.0444198E-2</v>
      </c>
      <c r="I481" s="179">
        <v>1.0816747999999999E-2</v>
      </c>
      <c r="J481" s="179">
        <v>1.1244084999999999E-2</v>
      </c>
      <c r="K481" s="179">
        <v>1.1737165000000001E-2</v>
      </c>
      <c r="L481" s="179">
        <v>1.2301467999999999E-2</v>
      </c>
      <c r="M481" s="179">
        <v>1.3002738E-2</v>
      </c>
      <c r="N481" s="179">
        <v>1.3764273E-2</v>
      </c>
      <c r="O481" s="179">
        <v>1.4443628999999999E-2</v>
      </c>
      <c r="P481" s="179">
        <v>1.5002453000000001E-2</v>
      </c>
      <c r="Q481" s="179">
        <v>1.5533884E-2</v>
      </c>
      <c r="R481" s="179">
        <v>1.6131059999999999E-2</v>
      </c>
      <c r="S481" s="179">
        <v>1.6947382E-2</v>
      </c>
      <c r="T481" s="179">
        <v>1.8119817E-2</v>
      </c>
      <c r="U481" s="179">
        <v>1.9697675000000001E-2</v>
      </c>
      <c r="V481" s="179">
        <v>2.1516594E-2</v>
      </c>
      <c r="W481" s="179">
        <v>2.3351949E-2</v>
      </c>
      <c r="X481" s="179">
        <v>2.5022942999999999E-2</v>
      </c>
      <c r="Y481" s="179">
        <v>2.6403569000000002E-2</v>
      </c>
      <c r="Z481" s="179">
        <v>2.7460952E-2</v>
      </c>
      <c r="AA481" s="179">
        <v>2.8178657999999999E-2</v>
      </c>
      <c r="AB481" s="179">
        <v>2.8589559E-2</v>
      </c>
      <c r="AC481" s="179">
        <v>2.8688175E-2</v>
      </c>
      <c r="AD481" s="179">
        <v>2.85019E-2</v>
      </c>
      <c r="AE481" s="179">
        <v>2.8019776999999999E-2</v>
      </c>
      <c r="AF481" s="179">
        <v>2.7258240999999999E-2</v>
      </c>
      <c r="AG481" s="179">
        <v>2.6036498000000002E-2</v>
      </c>
      <c r="AH481" s="179">
        <v>2.4431247E-2</v>
      </c>
      <c r="AI481" s="179">
        <v>2.2552063000000001E-2</v>
      </c>
      <c r="AJ481" s="179">
        <v>2.0508518E-2</v>
      </c>
      <c r="AK481" s="179">
        <v>1.8421144E-2</v>
      </c>
      <c r="AL481" s="179">
        <v>1.6492652E-2</v>
      </c>
      <c r="AM481" s="179">
        <v>1.472852E-2</v>
      </c>
      <c r="AN481" s="179">
        <v>1.3156141E-2</v>
      </c>
      <c r="AO481" s="179">
        <v>1.1753601000000001E-2</v>
      </c>
      <c r="AP481" s="179">
        <v>1.0542815000000001E-2</v>
      </c>
      <c r="AQ481" s="179">
        <v>9.5128239999999996E-3</v>
      </c>
      <c r="AR481" s="179">
        <v>8.6417160000000007E-3</v>
      </c>
      <c r="AS481" s="179">
        <v>7.9349669999999994E-3</v>
      </c>
      <c r="AT481" s="179">
        <v>7.3651849999999998E-3</v>
      </c>
      <c r="AU481" s="179">
        <v>6.9159340000000003E-3</v>
      </c>
      <c r="AV481" s="179">
        <v>6.581735E-3</v>
      </c>
      <c r="AW481" s="179">
        <v>6.3242369999999999E-3</v>
      </c>
      <c r="AX481" s="179">
        <v>6.1489200000000004E-3</v>
      </c>
      <c r="AY481" s="179">
        <v>6.0119529999999996E-3</v>
      </c>
      <c r="AZ481" s="179">
        <v>5.9297730000000002E-3</v>
      </c>
      <c r="BA481" s="179">
        <v>5.8749859999999996E-3</v>
      </c>
      <c r="BB481" s="179">
        <v>5.8421139999999998E-3</v>
      </c>
      <c r="BC481" s="179">
        <v>5.8256779999999999E-3</v>
      </c>
      <c r="BD481" s="179">
        <v>5.8092420000000001E-3</v>
      </c>
      <c r="BE481" s="179">
        <v>5.8092420000000001E-3</v>
      </c>
    </row>
    <row r="482" spans="1:57" ht="17.100000000000001" customHeight="1">
      <c r="A482" s="178">
        <v>2063</v>
      </c>
      <c r="B482" s="179">
        <v>8.6974419999999997E-3</v>
      </c>
      <c r="C482" s="179">
        <v>9.0864280000000006E-3</v>
      </c>
      <c r="D482" s="179">
        <v>9.4918499999999996E-3</v>
      </c>
      <c r="E482" s="179">
        <v>9.8479629999999995E-3</v>
      </c>
      <c r="F482" s="179">
        <v>1.0154768999999999E-2</v>
      </c>
      <c r="G482" s="179">
        <v>1.0423224E-2</v>
      </c>
      <c r="H482" s="179">
        <v>1.0730029E-2</v>
      </c>
      <c r="I482" s="179">
        <v>1.1102579E-2</v>
      </c>
      <c r="J482" s="179">
        <v>1.1529915E-2</v>
      </c>
      <c r="K482" s="179">
        <v>1.2022995999999999E-2</v>
      </c>
      <c r="L482" s="179">
        <v>1.2587299E-2</v>
      </c>
      <c r="M482" s="179">
        <v>1.3288569E-2</v>
      </c>
      <c r="N482" s="179">
        <v>1.4050104000000001E-2</v>
      </c>
      <c r="O482" s="179">
        <v>1.472946E-2</v>
      </c>
      <c r="P482" s="179">
        <v>1.5288283999999999E-2</v>
      </c>
      <c r="Q482" s="179">
        <v>1.5819715000000002E-2</v>
      </c>
      <c r="R482" s="179">
        <v>1.641689E-2</v>
      </c>
      <c r="S482" s="179">
        <v>1.7233213000000001E-2</v>
      </c>
      <c r="T482" s="179">
        <v>1.8405648E-2</v>
      </c>
      <c r="U482" s="179">
        <v>1.9983506000000002E-2</v>
      </c>
      <c r="V482" s="179">
        <v>2.1802425E-2</v>
      </c>
      <c r="W482" s="179">
        <v>2.3637780000000001E-2</v>
      </c>
      <c r="X482" s="179">
        <v>2.5308773999999999E-2</v>
      </c>
      <c r="Y482" s="179">
        <v>2.6689399999999999E-2</v>
      </c>
      <c r="Z482" s="179">
        <v>2.7746783000000001E-2</v>
      </c>
      <c r="AA482" s="179">
        <v>2.8464488999999999E-2</v>
      </c>
      <c r="AB482" s="179">
        <v>2.8875390000000001E-2</v>
      </c>
      <c r="AC482" s="179">
        <v>2.8974006E-2</v>
      </c>
      <c r="AD482" s="179">
        <v>2.8787731E-2</v>
      </c>
      <c r="AE482" s="179">
        <v>2.8305607999999999E-2</v>
      </c>
      <c r="AF482" s="179">
        <v>2.7544071999999999E-2</v>
      </c>
      <c r="AG482" s="179">
        <v>2.6322328999999998E-2</v>
      </c>
      <c r="AH482" s="179">
        <v>2.4717078E-2</v>
      </c>
      <c r="AI482" s="179">
        <v>2.2837894000000001E-2</v>
      </c>
      <c r="AJ482" s="179">
        <v>2.0794349E-2</v>
      </c>
      <c r="AK482" s="179">
        <v>1.8706975000000001E-2</v>
      </c>
      <c r="AL482" s="179">
        <v>1.6778483E-2</v>
      </c>
      <c r="AM482" s="179">
        <v>1.5014351E-2</v>
      </c>
      <c r="AN482" s="179">
        <v>1.3441972E-2</v>
      </c>
      <c r="AO482" s="179">
        <v>1.2039431999999999E-2</v>
      </c>
      <c r="AP482" s="179">
        <v>1.0828646000000001E-2</v>
      </c>
      <c r="AQ482" s="179">
        <v>9.7986549999999999E-3</v>
      </c>
      <c r="AR482" s="179">
        <v>8.9275459999999997E-3</v>
      </c>
      <c r="AS482" s="179">
        <v>8.2207979999999996E-3</v>
      </c>
      <c r="AT482" s="179">
        <v>7.6510160000000001E-3</v>
      </c>
      <c r="AU482" s="179">
        <v>7.2017649999999997E-3</v>
      </c>
      <c r="AV482" s="179">
        <v>6.8675660000000003E-3</v>
      </c>
      <c r="AW482" s="179">
        <v>6.6100680000000002E-3</v>
      </c>
      <c r="AX482" s="179">
        <v>6.4347509999999998E-3</v>
      </c>
      <c r="AY482" s="179">
        <v>6.2977839999999998E-3</v>
      </c>
      <c r="AZ482" s="179">
        <v>6.2156039999999996E-3</v>
      </c>
      <c r="BA482" s="179">
        <v>6.1608169999999999E-3</v>
      </c>
      <c r="BB482" s="179">
        <v>6.1279450000000001E-3</v>
      </c>
      <c r="BC482" s="179">
        <v>6.1115090000000002E-3</v>
      </c>
      <c r="BD482" s="179">
        <v>6.0950730000000003E-3</v>
      </c>
      <c r="BE482" s="179">
        <v>6.0950730000000003E-3</v>
      </c>
    </row>
    <row r="483" spans="1:57" ht="17.100000000000001" customHeight="1">
      <c r="A483" s="178">
        <v>2064</v>
      </c>
      <c r="B483" s="179">
        <v>9.0241060000000005E-3</v>
      </c>
      <c r="C483" s="179">
        <v>9.4130919999999996E-3</v>
      </c>
      <c r="D483" s="179">
        <v>9.8185140000000004E-3</v>
      </c>
      <c r="E483" s="179">
        <v>1.0174627E-2</v>
      </c>
      <c r="F483" s="179">
        <v>1.0481433E-2</v>
      </c>
      <c r="G483" s="179">
        <v>1.0749888000000001E-2</v>
      </c>
      <c r="H483" s="179">
        <v>1.1056692999999999E-2</v>
      </c>
      <c r="I483" s="179">
        <v>1.1429243E-2</v>
      </c>
      <c r="J483" s="179">
        <v>1.1856579000000001E-2</v>
      </c>
      <c r="K483" s="179">
        <v>1.234966E-2</v>
      </c>
      <c r="L483" s="179">
        <v>1.2913963000000001E-2</v>
      </c>
      <c r="M483" s="179">
        <v>1.3615232999999999E-2</v>
      </c>
      <c r="N483" s="179">
        <v>1.4376768E-2</v>
      </c>
      <c r="O483" s="179">
        <v>1.5056124000000001E-2</v>
      </c>
      <c r="P483" s="179">
        <v>1.5614948E-2</v>
      </c>
      <c r="Q483" s="179">
        <v>1.6146378999999999E-2</v>
      </c>
      <c r="R483" s="179">
        <v>1.6743554000000001E-2</v>
      </c>
      <c r="S483" s="179">
        <v>1.7559875999999999E-2</v>
      </c>
      <c r="T483" s="179">
        <v>1.8732312000000001E-2</v>
      </c>
      <c r="U483" s="179">
        <v>2.0310169999999999E-2</v>
      </c>
      <c r="V483" s="179">
        <v>2.2129089000000001E-2</v>
      </c>
      <c r="W483" s="179">
        <v>2.3964442999999998E-2</v>
      </c>
      <c r="X483" s="179">
        <v>2.5635438E-2</v>
      </c>
      <c r="Y483" s="179">
        <v>2.7016063999999999E-2</v>
      </c>
      <c r="Z483" s="179">
        <v>2.8073447000000001E-2</v>
      </c>
      <c r="AA483" s="179">
        <v>2.8791153E-2</v>
      </c>
      <c r="AB483" s="179">
        <v>2.9202052999999999E-2</v>
      </c>
      <c r="AC483" s="179">
        <v>2.9300670000000001E-2</v>
      </c>
      <c r="AD483" s="179">
        <v>2.9114395000000001E-2</v>
      </c>
      <c r="AE483" s="179">
        <v>2.8632272E-2</v>
      </c>
      <c r="AF483" s="179">
        <v>2.7870736E-2</v>
      </c>
      <c r="AG483" s="179">
        <v>2.6648992999999999E-2</v>
      </c>
      <c r="AH483" s="179">
        <v>2.5043742000000001E-2</v>
      </c>
      <c r="AI483" s="179">
        <v>2.3164556999999999E-2</v>
      </c>
      <c r="AJ483" s="179">
        <v>2.1121013000000001E-2</v>
      </c>
      <c r="AK483" s="179">
        <v>1.9033639000000002E-2</v>
      </c>
      <c r="AL483" s="179">
        <v>1.7105147000000001E-2</v>
      </c>
      <c r="AM483" s="179">
        <v>1.5341015E-2</v>
      </c>
      <c r="AN483" s="179">
        <v>1.3768636000000001E-2</v>
      </c>
      <c r="AO483" s="179">
        <v>1.2366096E-2</v>
      </c>
      <c r="AP483" s="179">
        <v>1.1155309E-2</v>
      </c>
      <c r="AQ483" s="179">
        <v>1.0125319000000001E-2</v>
      </c>
      <c r="AR483" s="179">
        <v>9.2542100000000006E-3</v>
      </c>
      <c r="AS483" s="179">
        <v>8.5474620000000005E-3</v>
      </c>
      <c r="AT483" s="179">
        <v>7.9776799999999991E-3</v>
      </c>
      <c r="AU483" s="179">
        <v>7.5284289999999997E-3</v>
      </c>
      <c r="AV483" s="179">
        <v>7.1942300000000002E-3</v>
      </c>
      <c r="AW483" s="179">
        <v>6.9367320000000001E-3</v>
      </c>
      <c r="AX483" s="179">
        <v>6.7614149999999998E-3</v>
      </c>
      <c r="AY483" s="179">
        <v>6.6244479999999998E-3</v>
      </c>
      <c r="AZ483" s="179">
        <v>6.5422680000000004E-3</v>
      </c>
      <c r="BA483" s="179">
        <v>6.4874809999999998E-3</v>
      </c>
      <c r="BB483" s="179">
        <v>6.454609E-3</v>
      </c>
      <c r="BC483" s="179">
        <v>6.4381730000000002E-3</v>
      </c>
      <c r="BD483" s="179">
        <v>6.4217370000000003E-3</v>
      </c>
      <c r="BE483" s="179">
        <v>6.4217370000000003E-3</v>
      </c>
    </row>
    <row r="484" spans="1:57" ht="17.100000000000001" customHeight="1">
      <c r="A484" s="178">
        <v>2065</v>
      </c>
      <c r="B484" s="179">
        <v>9.4266030000000004E-3</v>
      </c>
      <c r="C484" s="179">
        <v>9.8155889999999996E-3</v>
      </c>
      <c r="D484" s="179">
        <v>1.0221010000000001E-2</v>
      </c>
      <c r="E484" s="179">
        <v>1.0577124E-2</v>
      </c>
      <c r="F484" s="179">
        <v>1.088393E-2</v>
      </c>
      <c r="G484" s="179">
        <v>1.1152384E-2</v>
      </c>
      <c r="H484" s="179">
        <v>1.1459189999999999E-2</v>
      </c>
      <c r="I484" s="179">
        <v>1.183174E-2</v>
      </c>
      <c r="J484" s="179">
        <v>1.2259076000000001E-2</v>
      </c>
      <c r="K484" s="179">
        <v>1.2752156000000001E-2</v>
      </c>
      <c r="L484" s="179">
        <v>1.331646E-2</v>
      </c>
      <c r="M484" s="179">
        <v>1.4017730000000001E-2</v>
      </c>
      <c r="N484" s="179">
        <v>1.4779265E-2</v>
      </c>
      <c r="O484" s="179">
        <v>1.5458619999999999E-2</v>
      </c>
      <c r="P484" s="179">
        <v>1.6017445000000002E-2</v>
      </c>
      <c r="Q484" s="179">
        <v>1.6548876000000001E-2</v>
      </c>
      <c r="R484" s="179">
        <v>1.7146050999999999E-2</v>
      </c>
      <c r="S484" s="179">
        <v>1.7962373E-2</v>
      </c>
      <c r="T484" s="179">
        <v>1.9134808999999999E-2</v>
      </c>
      <c r="U484" s="179">
        <v>2.0712666000000001E-2</v>
      </c>
      <c r="V484" s="179">
        <v>2.2531585E-2</v>
      </c>
      <c r="W484" s="179">
        <v>2.436694E-2</v>
      </c>
      <c r="X484" s="179">
        <v>2.6037935000000002E-2</v>
      </c>
      <c r="Y484" s="179">
        <v>2.7418560000000002E-2</v>
      </c>
      <c r="Z484" s="179">
        <v>2.8475944E-2</v>
      </c>
      <c r="AA484" s="179">
        <v>2.9193650000000002E-2</v>
      </c>
      <c r="AB484" s="179">
        <v>2.960455E-2</v>
      </c>
      <c r="AC484" s="179">
        <v>2.9703166E-2</v>
      </c>
      <c r="AD484" s="179">
        <v>2.9516891E-2</v>
      </c>
      <c r="AE484" s="179">
        <v>2.9034767999999999E-2</v>
      </c>
      <c r="AF484" s="179">
        <v>2.8273232999999998E-2</v>
      </c>
      <c r="AG484" s="179">
        <v>2.7051489000000001E-2</v>
      </c>
      <c r="AH484" s="179">
        <v>2.5446237999999999E-2</v>
      </c>
      <c r="AI484" s="179">
        <v>2.3567054E-2</v>
      </c>
      <c r="AJ484" s="179">
        <v>2.1523509999999999E-2</v>
      </c>
      <c r="AK484" s="179">
        <v>1.9436136E-2</v>
      </c>
      <c r="AL484" s="179">
        <v>1.7507643E-2</v>
      </c>
      <c r="AM484" s="179">
        <v>1.5743511000000002E-2</v>
      </c>
      <c r="AN484" s="179">
        <v>1.4171131999999999E-2</v>
      </c>
      <c r="AO484" s="179">
        <v>1.2768593E-2</v>
      </c>
      <c r="AP484" s="179">
        <v>1.1557806E-2</v>
      </c>
      <c r="AQ484" s="179">
        <v>1.0527816000000001E-2</v>
      </c>
      <c r="AR484" s="179">
        <v>9.6567070000000005E-3</v>
      </c>
      <c r="AS484" s="179">
        <v>8.9499579999999992E-3</v>
      </c>
      <c r="AT484" s="179">
        <v>8.3801770000000008E-3</v>
      </c>
      <c r="AU484" s="179">
        <v>7.9309259999999996E-3</v>
      </c>
      <c r="AV484" s="179">
        <v>7.5967270000000002E-3</v>
      </c>
      <c r="AW484" s="179">
        <v>7.3392290000000001E-3</v>
      </c>
      <c r="AX484" s="179">
        <v>7.1639119999999997E-3</v>
      </c>
      <c r="AY484" s="179">
        <v>7.0269449999999997E-3</v>
      </c>
      <c r="AZ484" s="179">
        <v>6.9447650000000003E-3</v>
      </c>
      <c r="BA484" s="179">
        <v>6.8899779999999997E-3</v>
      </c>
      <c r="BB484" s="179">
        <v>6.857106E-3</v>
      </c>
      <c r="BC484" s="179">
        <v>6.8406700000000001E-3</v>
      </c>
      <c r="BD484" s="179">
        <v>6.8242340000000002E-3</v>
      </c>
      <c r="BE484" s="179">
        <v>6.8242340000000002E-3</v>
      </c>
    </row>
    <row r="485" spans="1:57" ht="17.100000000000001" customHeight="1">
      <c r="A485" s="178">
        <v>2066</v>
      </c>
      <c r="B485" s="179">
        <v>9.8699329999999991E-3</v>
      </c>
      <c r="C485" s="179">
        <v>1.0258918000000001E-2</v>
      </c>
      <c r="D485" s="179">
        <v>1.066434E-2</v>
      </c>
      <c r="E485" s="179">
        <v>1.1020454000000001E-2</v>
      </c>
      <c r="F485" s="179">
        <v>1.1327258999999999E-2</v>
      </c>
      <c r="G485" s="179">
        <v>1.1595714E-2</v>
      </c>
      <c r="H485" s="179">
        <v>1.190252E-2</v>
      </c>
      <c r="I485" s="179">
        <v>1.2275069E-2</v>
      </c>
      <c r="J485" s="179">
        <v>1.2702405999999999E-2</v>
      </c>
      <c r="K485" s="179">
        <v>1.3195485999999999E-2</v>
      </c>
      <c r="L485" s="179">
        <v>1.3759789E-2</v>
      </c>
      <c r="M485" s="179">
        <v>1.4461059E-2</v>
      </c>
      <c r="N485" s="179">
        <v>1.5222595E-2</v>
      </c>
      <c r="O485" s="179">
        <v>1.5901950000000002E-2</v>
      </c>
      <c r="P485" s="179">
        <v>1.6460774000000001E-2</v>
      </c>
      <c r="Q485" s="179">
        <v>1.6992205999999999E-2</v>
      </c>
      <c r="R485" s="179">
        <v>1.7589381000000001E-2</v>
      </c>
      <c r="S485" s="179">
        <v>1.8405702999999999E-2</v>
      </c>
      <c r="T485" s="179">
        <v>1.9578137999999998E-2</v>
      </c>
      <c r="U485" s="179">
        <v>2.1155996E-2</v>
      </c>
      <c r="V485" s="179">
        <v>2.2974914999999999E-2</v>
      </c>
      <c r="W485" s="179">
        <v>2.4810269999999999E-2</v>
      </c>
      <c r="X485" s="179">
        <v>2.6481265E-2</v>
      </c>
      <c r="Y485" s="179">
        <v>2.786189E-2</v>
      </c>
      <c r="Z485" s="179">
        <v>2.8919272999999999E-2</v>
      </c>
      <c r="AA485" s="179">
        <v>2.9636979000000001E-2</v>
      </c>
      <c r="AB485" s="179">
        <v>3.0047879999999999E-2</v>
      </c>
      <c r="AC485" s="179">
        <v>3.0146495999999998E-2</v>
      </c>
      <c r="AD485" s="179">
        <v>2.9960220999999999E-2</v>
      </c>
      <c r="AE485" s="179">
        <v>2.9478098000000001E-2</v>
      </c>
      <c r="AF485" s="179">
        <v>2.8716563000000001E-2</v>
      </c>
      <c r="AG485" s="179">
        <v>2.7494819E-2</v>
      </c>
      <c r="AH485" s="179">
        <v>2.5889568000000002E-2</v>
      </c>
      <c r="AI485" s="179">
        <v>2.4010383999999999E-2</v>
      </c>
      <c r="AJ485" s="179">
        <v>2.1966838999999998E-2</v>
      </c>
      <c r="AK485" s="179">
        <v>1.9879464999999999E-2</v>
      </c>
      <c r="AL485" s="179">
        <v>1.7950972999999999E-2</v>
      </c>
      <c r="AM485" s="179">
        <v>1.6186841E-2</v>
      </c>
      <c r="AN485" s="179">
        <v>1.4614462E-2</v>
      </c>
      <c r="AO485" s="179">
        <v>1.3211921999999999E-2</v>
      </c>
      <c r="AP485" s="179">
        <v>1.2001136000000001E-2</v>
      </c>
      <c r="AQ485" s="179">
        <v>1.0971145E-2</v>
      </c>
      <c r="AR485" s="179">
        <v>1.0100036999999999E-2</v>
      </c>
      <c r="AS485" s="179">
        <v>9.3932879999999996E-3</v>
      </c>
      <c r="AT485" s="179">
        <v>8.8235060000000001E-3</v>
      </c>
      <c r="AU485" s="179">
        <v>8.3742550000000006E-3</v>
      </c>
      <c r="AV485" s="179">
        <v>8.0400560000000003E-3</v>
      </c>
      <c r="AW485" s="179">
        <v>7.7825589999999997E-3</v>
      </c>
      <c r="AX485" s="179">
        <v>7.6072409999999998E-3</v>
      </c>
      <c r="AY485" s="179">
        <v>7.4702739999999998E-3</v>
      </c>
      <c r="AZ485" s="179">
        <v>7.3880940000000004E-3</v>
      </c>
      <c r="BA485" s="179">
        <v>7.3333080000000002E-3</v>
      </c>
      <c r="BB485" s="179">
        <v>7.3004360000000004E-3</v>
      </c>
      <c r="BC485" s="179">
        <v>7.2839999999999997E-3</v>
      </c>
      <c r="BD485" s="179">
        <v>7.2675639999999998E-3</v>
      </c>
      <c r="BE485" s="179">
        <v>7.2675639999999998E-3</v>
      </c>
    </row>
    <row r="486" spans="1:57" ht="17.100000000000001" customHeight="1">
      <c r="A486" s="178">
        <v>2067</v>
      </c>
      <c r="B486" s="179">
        <v>1.0365762000000001E-2</v>
      </c>
      <c r="C486" s="179">
        <v>1.0754747E-2</v>
      </c>
      <c r="D486" s="179">
        <v>1.1160168999999999E-2</v>
      </c>
      <c r="E486" s="179">
        <v>1.1516283E-2</v>
      </c>
      <c r="F486" s="179">
        <v>1.1823088000000001E-2</v>
      </c>
      <c r="G486" s="179">
        <v>1.2091543E-2</v>
      </c>
      <c r="H486" s="179">
        <v>1.2398348999999999E-2</v>
      </c>
      <c r="I486" s="179">
        <v>1.2770899E-2</v>
      </c>
      <c r="J486" s="179">
        <v>1.3198234999999999E-2</v>
      </c>
      <c r="K486" s="179">
        <v>1.3691315000000001E-2</v>
      </c>
      <c r="L486" s="179">
        <v>1.4255619000000001E-2</v>
      </c>
      <c r="M486" s="179">
        <v>1.4956888E-2</v>
      </c>
      <c r="N486" s="179">
        <v>1.5718424000000002E-2</v>
      </c>
      <c r="O486" s="179">
        <v>1.6397779000000001E-2</v>
      </c>
      <c r="P486" s="179">
        <v>1.6956604E-2</v>
      </c>
      <c r="Q486" s="179">
        <v>1.7488034999999999E-2</v>
      </c>
      <c r="R486" s="179">
        <v>1.8085210000000001E-2</v>
      </c>
      <c r="S486" s="179">
        <v>1.8901531999999999E-2</v>
      </c>
      <c r="T486" s="179">
        <v>2.0073968000000001E-2</v>
      </c>
      <c r="U486" s="179">
        <v>2.1651825E-2</v>
      </c>
      <c r="V486" s="179">
        <v>2.3470744000000002E-2</v>
      </c>
      <c r="W486" s="179">
        <v>2.5306098999999999E-2</v>
      </c>
      <c r="X486" s="179">
        <v>2.6977094E-2</v>
      </c>
      <c r="Y486" s="179">
        <v>2.8357719E-2</v>
      </c>
      <c r="Z486" s="179">
        <v>2.9415103000000001E-2</v>
      </c>
      <c r="AA486" s="179">
        <v>3.0132809E-2</v>
      </c>
      <c r="AB486" s="179">
        <v>3.0543708999999999E-2</v>
      </c>
      <c r="AC486" s="179">
        <v>3.0642325000000002E-2</v>
      </c>
      <c r="AD486" s="179">
        <v>3.0456049999999998E-2</v>
      </c>
      <c r="AE486" s="179">
        <v>2.9973927000000001E-2</v>
      </c>
      <c r="AF486" s="179">
        <v>2.9212392E-2</v>
      </c>
      <c r="AG486" s="179">
        <v>2.7990648E-2</v>
      </c>
      <c r="AH486" s="179">
        <v>2.6385397000000001E-2</v>
      </c>
      <c r="AI486" s="179">
        <v>2.4506212999999999E-2</v>
      </c>
      <c r="AJ486" s="179">
        <v>2.2462668000000002E-2</v>
      </c>
      <c r="AK486" s="179">
        <v>2.0375295000000002E-2</v>
      </c>
      <c r="AL486" s="179">
        <v>1.8446802000000002E-2</v>
      </c>
      <c r="AM486" s="179">
        <v>1.668267E-2</v>
      </c>
      <c r="AN486" s="179">
        <v>1.5110291E-2</v>
      </c>
      <c r="AO486" s="179">
        <v>1.3707751000000001E-2</v>
      </c>
      <c r="AP486" s="179">
        <v>1.2496965000000001E-2</v>
      </c>
      <c r="AQ486" s="179">
        <v>1.1466975000000001E-2</v>
      </c>
      <c r="AR486" s="179">
        <v>1.0595866000000001E-2</v>
      </c>
      <c r="AS486" s="179">
        <v>9.8891169999999994E-3</v>
      </c>
      <c r="AT486" s="179">
        <v>9.3193349999999998E-3</v>
      </c>
      <c r="AU486" s="179">
        <v>8.8700840000000003E-3</v>
      </c>
      <c r="AV486" s="179">
        <v>8.535885E-3</v>
      </c>
      <c r="AW486" s="179">
        <v>8.2783879999999994E-3</v>
      </c>
      <c r="AX486" s="179">
        <v>8.1030700000000004E-3</v>
      </c>
      <c r="AY486" s="179">
        <v>7.9661039999999999E-3</v>
      </c>
      <c r="AZ486" s="179">
        <v>7.8839240000000005E-3</v>
      </c>
      <c r="BA486" s="179">
        <v>7.8291369999999999E-3</v>
      </c>
      <c r="BB486" s="179">
        <v>7.7962650000000001E-3</v>
      </c>
      <c r="BC486" s="179">
        <v>7.7798290000000003E-3</v>
      </c>
      <c r="BD486" s="179">
        <v>7.7633930000000004E-3</v>
      </c>
      <c r="BE486" s="179">
        <v>7.7633930000000004E-3</v>
      </c>
    </row>
    <row r="487" spans="1:57" ht="17.100000000000001" customHeight="1">
      <c r="A487" s="178">
        <v>2068</v>
      </c>
      <c r="B487" s="179">
        <v>1.0919923999999999E-2</v>
      </c>
      <c r="C487" s="179">
        <v>1.1308909000000001E-2</v>
      </c>
      <c r="D487" s="179">
        <v>1.1714331E-2</v>
      </c>
      <c r="E487" s="179">
        <v>1.2070445000000001E-2</v>
      </c>
      <c r="F487" s="179">
        <v>1.2377249999999999E-2</v>
      </c>
      <c r="G487" s="179">
        <v>1.2645705E-2</v>
      </c>
      <c r="H487" s="179">
        <v>1.2952511E-2</v>
      </c>
      <c r="I487" s="179">
        <v>1.3325060999999999E-2</v>
      </c>
      <c r="J487" s="179">
        <v>1.3752397E-2</v>
      </c>
      <c r="K487" s="179">
        <v>1.4245476999999999E-2</v>
      </c>
      <c r="L487" s="179">
        <v>1.4809780999999999E-2</v>
      </c>
      <c r="M487" s="179">
        <v>1.5511051E-2</v>
      </c>
      <c r="N487" s="179">
        <v>1.6272585999999999E-2</v>
      </c>
      <c r="O487" s="179">
        <v>1.6951941000000002E-2</v>
      </c>
      <c r="P487" s="179">
        <v>1.7510766000000001E-2</v>
      </c>
      <c r="Q487" s="179">
        <v>1.8042196999999999E-2</v>
      </c>
      <c r="R487" s="179">
        <v>1.8639372000000001E-2</v>
      </c>
      <c r="S487" s="179">
        <v>1.9455693999999999E-2</v>
      </c>
      <c r="T487" s="179">
        <v>2.0628130000000001E-2</v>
      </c>
      <c r="U487" s="179">
        <v>2.2205987E-2</v>
      </c>
      <c r="V487" s="179">
        <v>2.4024905999999999E-2</v>
      </c>
      <c r="W487" s="179">
        <v>2.5860260999999999E-2</v>
      </c>
      <c r="X487" s="179">
        <v>2.7531256E-2</v>
      </c>
      <c r="Y487" s="179">
        <v>2.8911881E-2</v>
      </c>
      <c r="Z487" s="179">
        <v>2.9969264999999998E-2</v>
      </c>
      <c r="AA487" s="179">
        <v>3.0686971E-2</v>
      </c>
      <c r="AB487" s="179">
        <v>3.1097870999999999E-2</v>
      </c>
      <c r="AC487" s="179">
        <v>3.1196486999999998E-2</v>
      </c>
      <c r="AD487" s="179">
        <v>3.1010211999999999E-2</v>
      </c>
      <c r="AE487" s="179">
        <v>3.0528089000000001E-2</v>
      </c>
      <c r="AF487" s="179">
        <v>2.9766554000000001E-2</v>
      </c>
      <c r="AG487" s="179">
        <v>2.854481E-2</v>
      </c>
      <c r="AH487" s="179">
        <v>2.6939558999999998E-2</v>
      </c>
      <c r="AI487" s="179">
        <v>2.5060374999999999E-2</v>
      </c>
      <c r="AJ487" s="179">
        <v>2.3016831000000001E-2</v>
      </c>
      <c r="AK487" s="179">
        <v>2.0929456999999999E-2</v>
      </c>
      <c r="AL487" s="179">
        <v>1.9000963999999999E-2</v>
      </c>
      <c r="AM487" s="179">
        <v>1.7236832000000001E-2</v>
      </c>
      <c r="AN487" s="179">
        <v>1.5664452999999998E-2</v>
      </c>
      <c r="AO487" s="179">
        <v>1.4261912999999999E-2</v>
      </c>
      <c r="AP487" s="179">
        <v>1.3051126999999999E-2</v>
      </c>
      <c r="AQ487" s="179">
        <v>1.2021136999999999E-2</v>
      </c>
      <c r="AR487" s="179">
        <v>1.1150027999999999E-2</v>
      </c>
      <c r="AS487" s="179">
        <v>1.0443279E-2</v>
      </c>
      <c r="AT487" s="179">
        <v>9.8734979999999996E-3</v>
      </c>
      <c r="AU487" s="179">
        <v>9.4242460000000007E-3</v>
      </c>
      <c r="AV487" s="179">
        <v>9.0900470000000004E-3</v>
      </c>
      <c r="AW487" s="179">
        <v>8.8325499999999998E-3</v>
      </c>
      <c r="AX487" s="179">
        <v>8.6572320000000008E-3</v>
      </c>
      <c r="AY487" s="179">
        <v>8.5202660000000003E-3</v>
      </c>
      <c r="AZ487" s="179">
        <v>8.4380859999999992E-3</v>
      </c>
      <c r="BA487" s="179">
        <v>8.3832990000000003E-3</v>
      </c>
      <c r="BB487" s="179">
        <v>8.3504270000000005E-3</v>
      </c>
      <c r="BC487" s="179">
        <v>8.3339910000000007E-3</v>
      </c>
      <c r="BD487" s="179">
        <v>8.3175550000000008E-3</v>
      </c>
      <c r="BE487" s="179">
        <v>8.3175550000000008E-3</v>
      </c>
    </row>
    <row r="488" spans="1:57" ht="17.100000000000001" customHeight="1">
      <c r="A488" s="178">
        <v>2069</v>
      </c>
      <c r="B488" s="179">
        <v>1.1608251E-2</v>
      </c>
      <c r="C488" s="179">
        <v>1.1997236999999999E-2</v>
      </c>
      <c r="D488" s="179">
        <v>1.2402659E-2</v>
      </c>
      <c r="E488" s="179">
        <v>1.2758772E-2</v>
      </c>
      <c r="F488" s="179">
        <v>1.3065578E-2</v>
      </c>
      <c r="G488" s="179">
        <v>1.3334033E-2</v>
      </c>
      <c r="H488" s="179">
        <v>1.3640839E-2</v>
      </c>
      <c r="I488" s="179">
        <v>1.4013388E-2</v>
      </c>
      <c r="J488" s="179">
        <v>1.4440725E-2</v>
      </c>
      <c r="K488" s="179">
        <v>1.4933805E-2</v>
      </c>
      <c r="L488" s="179">
        <v>1.5498108E-2</v>
      </c>
      <c r="M488" s="179">
        <v>1.6199378E-2</v>
      </c>
      <c r="N488" s="179">
        <v>1.6960913000000001E-2</v>
      </c>
      <c r="O488" s="179">
        <v>1.7640269E-2</v>
      </c>
      <c r="P488" s="179">
        <v>1.8199093E-2</v>
      </c>
      <c r="Q488" s="179">
        <v>1.8730523999999998E-2</v>
      </c>
      <c r="R488" s="179">
        <v>1.93277E-2</v>
      </c>
      <c r="S488" s="179">
        <v>2.0144022000000001E-2</v>
      </c>
      <c r="T488" s="179">
        <v>2.1316457E-2</v>
      </c>
      <c r="U488" s="179">
        <v>2.2894314999999998E-2</v>
      </c>
      <c r="V488" s="179">
        <v>2.4713234000000001E-2</v>
      </c>
      <c r="W488" s="179">
        <v>2.6548589000000001E-2</v>
      </c>
      <c r="X488" s="179">
        <v>2.8219582999999999E-2</v>
      </c>
      <c r="Y488" s="179">
        <v>2.9600208999999999E-2</v>
      </c>
      <c r="Z488" s="179">
        <v>3.0657592000000001E-2</v>
      </c>
      <c r="AA488" s="179">
        <v>3.1375298000000003E-2</v>
      </c>
      <c r="AB488" s="179">
        <v>3.1786199000000001E-2</v>
      </c>
      <c r="AC488" s="179">
        <v>3.1884814999999997E-2</v>
      </c>
      <c r="AD488" s="179">
        <v>3.1698539999999997E-2</v>
      </c>
      <c r="AE488" s="179">
        <v>3.1216417E-2</v>
      </c>
      <c r="AF488" s="179">
        <v>3.0454881E-2</v>
      </c>
      <c r="AG488" s="179">
        <v>2.9233137999999999E-2</v>
      </c>
      <c r="AH488" s="179">
        <v>2.7627887E-2</v>
      </c>
      <c r="AI488" s="179">
        <v>2.5748703000000001E-2</v>
      </c>
      <c r="AJ488" s="179">
        <v>2.3705158E-2</v>
      </c>
      <c r="AK488" s="179">
        <v>2.1617784000000001E-2</v>
      </c>
      <c r="AL488" s="179">
        <v>1.9689292000000001E-2</v>
      </c>
      <c r="AM488" s="179">
        <v>1.7925159999999999E-2</v>
      </c>
      <c r="AN488" s="179">
        <v>1.6352781E-2</v>
      </c>
      <c r="AO488" s="179">
        <v>1.4950241E-2</v>
      </c>
      <c r="AP488" s="179">
        <v>1.3739454999999999E-2</v>
      </c>
      <c r="AQ488" s="179">
        <v>1.2709464E-2</v>
      </c>
      <c r="AR488" s="179">
        <v>1.1838356E-2</v>
      </c>
      <c r="AS488" s="179">
        <v>1.1131607E-2</v>
      </c>
      <c r="AT488" s="179">
        <v>1.0561825E-2</v>
      </c>
      <c r="AU488" s="179">
        <v>1.0112573999999999E-2</v>
      </c>
      <c r="AV488" s="179">
        <v>9.7783750000000006E-3</v>
      </c>
      <c r="AW488" s="179">
        <v>9.520878E-3</v>
      </c>
      <c r="AX488" s="179">
        <v>9.3455599999999993E-3</v>
      </c>
      <c r="AY488" s="179">
        <v>9.2085929999999993E-3</v>
      </c>
      <c r="AZ488" s="179">
        <v>9.1264129999999999E-3</v>
      </c>
      <c r="BA488" s="179">
        <v>9.0716259999999993E-3</v>
      </c>
      <c r="BB488" s="179">
        <v>9.0387539999999995E-3</v>
      </c>
      <c r="BC488" s="179">
        <v>9.0223179999999997E-3</v>
      </c>
      <c r="BD488" s="179">
        <v>9.0058819999999998E-3</v>
      </c>
      <c r="BE488" s="179">
        <v>9.0058819999999998E-3</v>
      </c>
    </row>
    <row r="489" spans="1:57" ht="17.100000000000001" customHeight="1">
      <c r="A489" s="178">
        <v>2070</v>
      </c>
      <c r="B489" s="179">
        <v>1.2395745E-2</v>
      </c>
      <c r="C489" s="179">
        <v>1.2784729999999999E-2</v>
      </c>
      <c r="D489" s="179">
        <v>1.3190152E-2</v>
      </c>
      <c r="E489" s="179">
        <v>1.3546266E-2</v>
      </c>
      <c r="F489" s="179">
        <v>1.3853071E-2</v>
      </c>
      <c r="G489" s="179">
        <v>1.4121526000000001E-2</v>
      </c>
      <c r="H489" s="179">
        <v>1.4428332E-2</v>
      </c>
      <c r="I489" s="179">
        <v>1.4800882E-2</v>
      </c>
      <c r="J489" s="179">
        <v>1.5228218E-2</v>
      </c>
      <c r="K489" s="179">
        <v>1.5721298000000002E-2</v>
      </c>
      <c r="L489" s="179">
        <v>1.6285602E-2</v>
      </c>
      <c r="M489" s="179">
        <v>1.6986872E-2</v>
      </c>
      <c r="N489" s="179">
        <v>1.7748407000000001E-2</v>
      </c>
      <c r="O489" s="179">
        <v>1.8427762E-2</v>
      </c>
      <c r="P489" s="179">
        <v>1.8986586999999999E-2</v>
      </c>
      <c r="Q489" s="179">
        <v>1.9518018000000002E-2</v>
      </c>
      <c r="R489" s="179">
        <v>2.0115193E-2</v>
      </c>
      <c r="S489" s="179">
        <v>2.0931515000000001E-2</v>
      </c>
      <c r="T489" s="179">
        <v>2.2103951E-2</v>
      </c>
      <c r="U489" s="179">
        <v>2.3681807999999999E-2</v>
      </c>
      <c r="V489" s="179">
        <v>2.5500727000000001E-2</v>
      </c>
      <c r="W489" s="179">
        <v>2.7336082000000001E-2</v>
      </c>
      <c r="X489" s="179">
        <v>2.9007076999999999E-2</v>
      </c>
      <c r="Y489" s="179">
        <v>3.0387701999999999E-2</v>
      </c>
      <c r="Z489" s="179">
        <v>3.1445085999999997E-2</v>
      </c>
      <c r="AA489" s="179">
        <v>3.2162792000000003E-2</v>
      </c>
      <c r="AB489" s="179">
        <v>3.2573692000000001E-2</v>
      </c>
      <c r="AC489" s="179">
        <v>3.2672307999999997E-2</v>
      </c>
      <c r="AD489" s="179">
        <v>3.2486032999999997E-2</v>
      </c>
      <c r="AE489" s="179">
        <v>3.2003910000000003E-2</v>
      </c>
      <c r="AF489" s="179">
        <v>3.1242374999999999E-2</v>
      </c>
      <c r="AG489" s="179">
        <v>3.0020630999999999E-2</v>
      </c>
      <c r="AH489" s="179">
        <v>2.841538E-2</v>
      </c>
      <c r="AI489" s="179">
        <v>2.6536196000000001E-2</v>
      </c>
      <c r="AJ489" s="179">
        <v>2.4492652E-2</v>
      </c>
      <c r="AK489" s="179">
        <v>2.2405278000000001E-2</v>
      </c>
      <c r="AL489" s="179">
        <v>2.0476785000000001E-2</v>
      </c>
      <c r="AM489" s="179">
        <v>1.8712652999999999E-2</v>
      </c>
      <c r="AN489" s="179">
        <v>1.7140274E-2</v>
      </c>
      <c r="AO489" s="179">
        <v>1.5737734E-2</v>
      </c>
      <c r="AP489" s="179">
        <v>1.4526948E-2</v>
      </c>
      <c r="AQ489" s="179">
        <v>1.3496958E-2</v>
      </c>
      <c r="AR489" s="179">
        <v>1.2625849E-2</v>
      </c>
      <c r="AS489" s="179">
        <v>1.19191E-2</v>
      </c>
      <c r="AT489" s="179">
        <v>1.1349319E-2</v>
      </c>
      <c r="AU489" s="179">
        <v>1.0900066999999999E-2</v>
      </c>
      <c r="AV489" s="179">
        <v>1.0565869E-2</v>
      </c>
      <c r="AW489" s="179">
        <v>1.0308371E-2</v>
      </c>
      <c r="AX489" s="179">
        <v>1.0133053E-2</v>
      </c>
      <c r="AY489" s="179">
        <v>9.9960870000000007E-3</v>
      </c>
      <c r="AZ489" s="179">
        <v>9.9139069999999996E-3</v>
      </c>
      <c r="BA489" s="179">
        <v>9.8591200000000007E-3</v>
      </c>
      <c r="BB489" s="179">
        <v>9.8262479999999992E-3</v>
      </c>
      <c r="BC489" s="179">
        <v>9.8098119999999994E-3</v>
      </c>
      <c r="BD489" s="179">
        <v>9.7933759999999995E-3</v>
      </c>
      <c r="BE489" s="179">
        <v>9.7933759999999995E-3</v>
      </c>
    </row>
    <row r="490" spans="1:57" ht="17.100000000000001" customHeight="1">
      <c r="A490" s="178">
        <v>2071</v>
      </c>
      <c r="B490" s="179">
        <v>1.3113239E-2</v>
      </c>
      <c r="C490" s="179">
        <v>1.3502225E-2</v>
      </c>
      <c r="D490" s="179">
        <v>1.3907645999999999E-2</v>
      </c>
      <c r="E490" s="179">
        <v>1.426376E-2</v>
      </c>
      <c r="F490" s="179">
        <v>1.4570565000000001E-2</v>
      </c>
      <c r="G490" s="179">
        <v>1.483902E-2</v>
      </c>
      <c r="H490" s="179">
        <v>1.5145825999999999E-2</v>
      </c>
      <c r="I490" s="179">
        <v>1.5518376E-2</v>
      </c>
      <c r="J490" s="179">
        <v>1.5945712000000001E-2</v>
      </c>
      <c r="K490" s="179">
        <v>1.6438792000000001E-2</v>
      </c>
      <c r="L490" s="179">
        <v>1.7003095999999999E-2</v>
      </c>
      <c r="M490" s="179">
        <v>1.7704365999999999E-2</v>
      </c>
      <c r="N490" s="179">
        <v>1.8465901E-2</v>
      </c>
      <c r="O490" s="179">
        <v>1.9145255999999999E-2</v>
      </c>
      <c r="P490" s="179">
        <v>1.9704080999999998E-2</v>
      </c>
      <c r="Q490" s="179">
        <v>2.0235512000000001E-2</v>
      </c>
      <c r="R490" s="179">
        <v>2.0832686999999999E-2</v>
      </c>
      <c r="S490" s="179">
        <v>2.1649009E-2</v>
      </c>
      <c r="T490" s="179">
        <v>2.2821444999999999E-2</v>
      </c>
      <c r="U490" s="179">
        <v>2.4399302000000001E-2</v>
      </c>
      <c r="V490" s="179">
        <v>2.6218221E-2</v>
      </c>
      <c r="W490" s="179">
        <v>2.8053576E-2</v>
      </c>
      <c r="X490" s="179">
        <v>2.9724571000000002E-2</v>
      </c>
      <c r="Y490" s="179">
        <v>3.1105196000000002E-2</v>
      </c>
      <c r="Z490" s="179">
        <v>3.2162580000000003E-2</v>
      </c>
      <c r="AA490" s="179">
        <v>3.2880286000000002E-2</v>
      </c>
      <c r="AB490" s="179">
        <v>3.3291186E-2</v>
      </c>
      <c r="AC490" s="179">
        <v>3.3389802000000003E-2</v>
      </c>
      <c r="AD490" s="179">
        <v>3.3203526999999997E-2</v>
      </c>
      <c r="AE490" s="179">
        <v>3.2721404000000003E-2</v>
      </c>
      <c r="AF490" s="179">
        <v>3.1959869000000002E-2</v>
      </c>
      <c r="AG490" s="179">
        <v>3.0738125000000002E-2</v>
      </c>
      <c r="AH490" s="179">
        <v>2.9132874E-2</v>
      </c>
      <c r="AI490" s="179">
        <v>2.7253690000000001E-2</v>
      </c>
      <c r="AJ490" s="179">
        <v>2.5210145999999999E-2</v>
      </c>
      <c r="AK490" s="179">
        <v>2.3122772E-2</v>
      </c>
      <c r="AL490" s="179">
        <v>2.1194279E-2</v>
      </c>
      <c r="AM490" s="179">
        <v>1.9430146999999998E-2</v>
      </c>
      <c r="AN490" s="179">
        <v>1.7857768E-2</v>
      </c>
      <c r="AO490" s="179">
        <v>1.6455227999999999E-2</v>
      </c>
      <c r="AP490" s="179">
        <v>1.5244442E-2</v>
      </c>
      <c r="AQ490" s="179">
        <v>1.4214452000000001E-2</v>
      </c>
      <c r="AR490" s="179">
        <v>1.3343343000000001E-2</v>
      </c>
      <c r="AS490" s="179">
        <v>1.2636593999999999E-2</v>
      </c>
      <c r="AT490" s="179">
        <v>1.2066812999999999E-2</v>
      </c>
      <c r="AU490" s="179">
        <v>1.1617561E-2</v>
      </c>
      <c r="AV490" s="179">
        <v>1.1283362999999999E-2</v>
      </c>
      <c r="AW490" s="179">
        <v>1.1025864999999999E-2</v>
      </c>
      <c r="AX490" s="179">
        <v>1.0850547E-2</v>
      </c>
      <c r="AY490" s="179">
        <v>1.0713581E-2</v>
      </c>
      <c r="AZ490" s="179">
        <v>1.0631401E-2</v>
      </c>
      <c r="BA490" s="179">
        <v>1.0576614E-2</v>
      </c>
      <c r="BB490" s="179">
        <v>1.0543742E-2</v>
      </c>
      <c r="BC490" s="179">
        <v>1.0527306E-2</v>
      </c>
      <c r="BD490" s="179">
        <v>1.051087E-2</v>
      </c>
      <c r="BE490" s="179">
        <v>1.051087E-2</v>
      </c>
    </row>
    <row r="491" spans="1:57" ht="17.100000000000001" customHeight="1">
      <c r="A491" s="178">
        <v>2072</v>
      </c>
      <c r="B491" s="179">
        <v>1.37374E-2</v>
      </c>
      <c r="C491" s="179">
        <v>1.4126385999999999E-2</v>
      </c>
      <c r="D491" s="179">
        <v>1.4531808E-2</v>
      </c>
      <c r="E491" s="179">
        <v>1.4887921E-2</v>
      </c>
      <c r="F491" s="179">
        <v>1.5194727E-2</v>
      </c>
      <c r="G491" s="179">
        <v>1.5463182000000001E-2</v>
      </c>
      <c r="H491" s="179">
        <v>1.5769986999999999E-2</v>
      </c>
      <c r="I491" s="179">
        <v>1.6142536999999998E-2</v>
      </c>
      <c r="J491" s="179">
        <v>1.6569872999999999E-2</v>
      </c>
      <c r="K491" s="179">
        <v>1.7062954000000002E-2</v>
      </c>
      <c r="L491" s="179">
        <v>1.7627257E-2</v>
      </c>
      <c r="M491" s="179">
        <v>1.8328527000000001E-2</v>
      </c>
      <c r="N491" s="179">
        <v>1.9090062000000001E-2</v>
      </c>
      <c r="O491" s="179">
        <v>1.9769418E-2</v>
      </c>
      <c r="P491" s="179">
        <v>2.0328242E-2</v>
      </c>
      <c r="Q491" s="179">
        <v>2.0859672999999999E-2</v>
      </c>
      <c r="R491" s="179">
        <v>2.1456848000000001E-2</v>
      </c>
      <c r="S491" s="179">
        <v>2.2273171000000001E-2</v>
      </c>
      <c r="T491" s="179">
        <v>2.3445606000000001E-2</v>
      </c>
      <c r="U491" s="179">
        <v>2.5023463999999999E-2</v>
      </c>
      <c r="V491" s="179">
        <v>2.6842383000000001E-2</v>
      </c>
      <c r="W491" s="179">
        <v>2.8677738000000001E-2</v>
      </c>
      <c r="X491" s="179">
        <v>3.0348732E-2</v>
      </c>
      <c r="Y491" s="179">
        <v>3.1729357999999999E-2</v>
      </c>
      <c r="Z491" s="179">
        <v>3.2786741000000001E-2</v>
      </c>
      <c r="AA491" s="179">
        <v>3.3504447E-2</v>
      </c>
      <c r="AB491" s="179">
        <v>3.3915347999999998E-2</v>
      </c>
      <c r="AC491" s="179">
        <v>3.4013964000000001E-2</v>
      </c>
      <c r="AD491" s="179">
        <v>3.3827689000000001E-2</v>
      </c>
      <c r="AE491" s="179">
        <v>3.3345566E-2</v>
      </c>
      <c r="AF491" s="179">
        <v>3.258403E-2</v>
      </c>
      <c r="AG491" s="179">
        <v>3.1362287000000003E-2</v>
      </c>
      <c r="AH491" s="179">
        <v>2.9757036000000001E-2</v>
      </c>
      <c r="AI491" s="179">
        <v>2.7877852000000002E-2</v>
      </c>
      <c r="AJ491" s="179">
        <v>2.5834307000000001E-2</v>
      </c>
      <c r="AK491" s="179">
        <v>2.3746933000000001E-2</v>
      </c>
      <c r="AL491" s="179">
        <v>2.1818441000000001E-2</v>
      </c>
      <c r="AM491" s="179">
        <v>2.0054308999999999E-2</v>
      </c>
      <c r="AN491" s="179">
        <v>1.8481930000000001E-2</v>
      </c>
      <c r="AO491" s="179">
        <v>1.707939E-2</v>
      </c>
      <c r="AP491" s="179">
        <v>1.5868604000000001E-2</v>
      </c>
      <c r="AQ491" s="179">
        <v>1.4838613E-2</v>
      </c>
      <c r="AR491" s="179">
        <v>1.3967504E-2</v>
      </c>
      <c r="AS491" s="179">
        <v>1.3260756E-2</v>
      </c>
      <c r="AT491" s="179">
        <v>1.2690974000000001E-2</v>
      </c>
      <c r="AU491" s="179">
        <v>1.2241722999999999E-2</v>
      </c>
      <c r="AV491" s="179">
        <v>1.1907523999999999E-2</v>
      </c>
      <c r="AW491" s="179">
        <v>1.1650026000000001E-2</v>
      </c>
      <c r="AX491" s="179">
        <v>1.1474709E-2</v>
      </c>
      <c r="AY491" s="179">
        <v>1.1337742E-2</v>
      </c>
      <c r="AZ491" s="179">
        <v>1.1255562E-2</v>
      </c>
      <c r="BA491" s="179">
        <v>1.1200775E-2</v>
      </c>
      <c r="BB491" s="179">
        <v>1.1167903E-2</v>
      </c>
      <c r="BC491" s="179">
        <v>1.1151467E-2</v>
      </c>
      <c r="BD491" s="179">
        <v>1.1135031E-2</v>
      </c>
      <c r="BE491" s="179">
        <v>1.1135031E-2</v>
      </c>
    </row>
    <row r="492" spans="1:57" ht="17.100000000000001" customHeight="1">
      <c r="A492" s="178">
        <v>2073</v>
      </c>
      <c r="B492" s="179">
        <v>1.4349895E-2</v>
      </c>
      <c r="C492" s="179">
        <v>1.4738881000000001E-2</v>
      </c>
      <c r="D492" s="179">
        <v>1.5144303E-2</v>
      </c>
      <c r="E492" s="179">
        <v>1.5500416E-2</v>
      </c>
      <c r="F492" s="179">
        <v>1.5807221999999999E-2</v>
      </c>
      <c r="G492" s="179">
        <v>1.6075677E-2</v>
      </c>
      <c r="H492" s="179">
        <v>1.6382482E-2</v>
      </c>
      <c r="I492" s="179">
        <v>1.6755032E-2</v>
      </c>
      <c r="J492" s="179">
        <v>1.7182368E-2</v>
      </c>
      <c r="K492" s="179">
        <v>1.7675448999999999E-2</v>
      </c>
      <c r="L492" s="179">
        <v>1.8239752000000001E-2</v>
      </c>
      <c r="M492" s="179">
        <v>1.8941021999999998E-2</v>
      </c>
      <c r="N492" s="179">
        <v>1.9702556999999999E-2</v>
      </c>
      <c r="O492" s="179">
        <v>2.0381913000000002E-2</v>
      </c>
      <c r="P492" s="179">
        <v>2.0940737000000001E-2</v>
      </c>
      <c r="Q492" s="179">
        <v>2.1472168E-2</v>
      </c>
      <c r="R492" s="179">
        <v>2.2069343000000002E-2</v>
      </c>
      <c r="S492" s="179">
        <v>2.2885664999999999E-2</v>
      </c>
      <c r="T492" s="179">
        <v>2.4058100999999998E-2</v>
      </c>
      <c r="U492" s="179">
        <v>2.5635959E-2</v>
      </c>
      <c r="V492" s="179">
        <v>2.7454876999999999E-2</v>
      </c>
      <c r="W492" s="179">
        <v>2.9290231999999999E-2</v>
      </c>
      <c r="X492" s="179">
        <v>3.0961227000000001E-2</v>
      </c>
      <c r="Y492" s="179">
        <v>3.2341851999999997E-2</v>
      </c>
      <c r="Z492" s="179">
        <v>3.3399235999999999E-2</v>
      </c>
      <c r="AA492" s="179">
        <v>3.4116941999999997E-2</v>
      </c>
      <c r="AB492" s="179">
        <v>3.4527842000000003E-2</v>
      </c>
      <c r="AC492" s="179">
        <v>3.4626458999999998E-2</v>
      </c>
      <c r="AD492" s="179">
        <v>3.4440183999999999E-2</v>
      </c>
      <c r="AE492" s="179">
        <v>3.3958060999999998E-2</v>
      </c>
      <c r="AF492" s="179">
        <v>3.3196524999999998E-2</v>
      </c>
      <c r="AG492" s="179">
        <v>3.1974782E-2</v>
      </c>
      <c r="AH492" s="179">
        <v>3.0369531000000002E-2</v>
      </c>
      <c r="AI492" s="179">
        <v>2.8490346E-2</v>
      </c>
      <c r="AJ492" s="179">
        <v>2.6446801999999998E-2</v>
      </c>
      <c r="AK492" s="179">
        <v>2.4359427999999999E-2</v>
      </c>
      <c r="AL492" s="179">
        <v>2.2430935999999999E-2</v>
      </c>
      <c r="AM492" s="179">
        <v>2.0666803000000001E-2</v>
      </c>
      <c r="AN492" s="179">
        <v>1.9094425000000002E-2</v>
      </c>
      <c r="AO492" s="179">
        <v>1.7691885000000001E-2</v>
      </c>
      <c r="AP492" s="179">
        <v>1.6481098E-2</v>
      </c>
      <c r="AQ492" s="179">
        <v>1.5451108E-2</v>
      </c>
      <c r="AR492" s="179">
        <v>1.4579999E-2</v>
      </c>
      <c r="AS492" s="179">
        <v>1.3873251E-2</v>
      </c>
      <c r="AT492" s="179">
        <v>1.3303469E-2</v>
      </c>
      <c r="AU492" s="179">
        <v>1.2854218000000001E-2</v>
      </c>
      <c r="AV492" s="179">
        <v>1.2520019E-2</v>
      </c>
      <c r="AW492" s="179">
        <v>1.2262521E-2</v>
      </c>
      <c r="AX492" s="179">
        <v>1.2087204000000001E-2</v>
      </c>
      <c r="AY492" s="179">
        <v>1.1950237000000001E-2</v>
      </c>
      <c r="AZ492" s="179">
        <v>1.1868057E-2</v>
      </c>
      <c r="BA492" s="179">
        <v>1.1813270000000001E-2</v>
      </c>
      <c r="BB492" s="179">
        <v>1.1780397999999999E-2</v>
      </c>
      <c r="BC492" s="179">
        <v>1.1763961999999999E-2</v>
      </c>
      <c r="BD492" s="179">
        <v>1.1747525999999999E-2</v>
      </c>
      <c r="BE492" s="179">
        <v>1.1747525999999999E-2</v>
      </c>
    </row>
    <row r="493" spans="1:57" ht="17.100000000000001" customHeight="1">
      <c r="A493" s="178">
        <v>2074</v>
      </c>
      <c r="B493" s="179">
        <v>1.5003223E-2</v>
      </c>
      <c r="C493" s="179">
        <v>1.5392209E-2</v>
      </c>
      <c r="D493" s="179">
        <v>1.579763E-2</v>
      </c>
      <c r="E493" s="179">
        <v>1.6153744000000001E-2</v>
      </c>
      <c r="F493" s="179">
        <v>1.6460550000000001E-2</v>
      </c>
      <c r="G493" s="179">
        <v>1.6729005000000002E-2</v>
      </c>
      <c r="H493" s="179">
        <v>1.7035809999999998E-2</v>
      </c>
      <c r="I493" s="179">
        <v>1.7408360000000001E-2</v>
      </c>
      <c r="J493" s="179">
        <v>1.7835696000000002E-2</v>
      </c>
      <c r="K493" s="179">
        <v>1.8328777000000001E-2</v>
      </c>
      <c r="L493" s="179">
        <v>1.889308E-2</v>
      </c>
      <c r="M493" s="179">
        <v>1.959435E-2</v>
      </c>
      <c r="N493" s="179">
        <v>2.0355885000000001E-2</v>
      </c>
      <c r="O493" s="179">
        <v>2.103524E-2</v>
      </c>
      <c r="P493" s="179">
        <v>2.1594064999999999E-2</v>
      </c>
      <c r="Q493" s="179">
        <v>2.2125496000000001E-2</v>
      </c>
      <c r="R493" s="179">
        <v>2.2722671E-2</v>
      </c>
      <c r="S493" s="179">
        <v>2.3538993000000001E-2</v>
      </c>
      <c r="T493" s="179">
        <v>2.4711429E-2</v>
      </c>
      <c r="U493" s="179">
        <v>2.6289285999999999E-2</v>
      </c>
      <c r="V493" s="179">
        <v>2.8108205000000001E-2</v>
      </c>
      <c r="W493" s="179">
        <v>2.9943560000000001E-2</v>
      </c>
      <c r="X493" s="179">
        <v>3.1614555000000003E-2</v>
      </c>
      <c r="Y493" s="179">
        <v>3.2995179999999999E-2</v>
      </c>
      <c r="Z493" s="179">
        <v>3.4052564E-2</v>
      </c>
      <c r="AA493" s="179">
        <v>3.4770269999999999E-2</v>
      </c>
      <c r="AB493" s="179">
        <v>3.5181169999999998E-2</v>
      </c>
      <c r="AC493" s="179">
        <v>3.5279786E-2</v>
      </c>
      <c r="AD493" s="179">
        <v>3.5093512E-2</v>
      </c>
      <c r="AE493" s="179">
        <v>3.4611388E-2</v>
      </c>
      <c r="AF493" s="179">
        <v>3.3849852999999999E-2</v>
      </c>
      <c r="AG493" s="179">
        <v>3.2628109000000002E-2</v>
      </c>
      <c r="AH493" s="179">
        <v>3.1022859E-2</v>
      </c>
      <c r="AI493" s="179">
        <v>2.9143674000000001E-2</v>
      </c>
      <c r="AJ493" s="179">
        <v>2.710013E-2</v>
      </c>
      <c r="AK493" s="179">
        <v>2.5012756000000001E-2</v>
      </c>
      <c r="AL493" s="179">
        <v>2.3084264E-2</v>
      </c>
      <c r="AM493" s="179">
        <v>2.1320130999999999E-2</v>
      </c>
      <c r="AN493" s="179">
        <v>1.9747753E-2</v>
      </c>
      <c r="AO493" s="179">
        <v>1.8345212999999999E-2</v>
      </c>
      <c r="AP493" s="179">
        <v>1.7134426000000001E-2</v>
      </c>
      <c r="AQ493" s="179">
        <v>1.6104436E-2</v>
      </c>
      <c r="AR493" s="179">
        <v>1.5233327E-2</v>
      </c>
      <c r="AS493" s="179">
        <v>1.4526579E-2</v>
      </c>
      <c r="AT493" s="179">
        <v>1.3956797E-2</v>
      </c>
      <c r="AU493" s="179">
        <v>1.3507546E-2</v>
      </c>
      <c r="AV493" s="179">
        <v>1.3173347E-2</v>
      </c>
      <c r="AW493" s="179">
        <v>1.2915849E-2</v>
      </c>
      <c r="AX493" s="179">
        <v>1.2740532000000001E-2</v>
      </c>
      <c r="AY493" s="179">
        <v>1.2603565000000001E-2</v>
      </c>
      <c r="AZ493" s="179">
        <v>1.2521384999999999E-2</v>
      </c>
      <c r="BA493" s="179">
        <v>1.2466598000000001E-2</v>
      </c>
      <c r="BB493" s="179">
        <v>1.2433726000000001E-2</v>
      </c>
      <c r="BC493" s="179">
        <v>1.2417289999999999E-2</v>
      </c>
      <c r="BD493" s="179">
        <v>1.2400853999999999E-2</v>
      </c>
      <c r="BE493" s="179">
        <v>1.2400853999999999E-2</v>
      </c>
    </row>
    <row r="494" spans="1:57" ht="17.100000000000001" customHeight="1">
      <c r="A494" s="178">
        <v>2075</v>
      </c>
      <c r="B494" s="179">
        <v>1.5889882000000001E-2</v>
      </c>
      <c r="C494" s="179">
        <v>1.6278867999999998E-2</v>
      </c>
      <c r="D494" s="179">
        <v>1.6684290000000001E-2</v>
      </c>
      <c r="E494" s="179">
        <v>1.7040402999999999E-2</v>
      </c>
      <c r="F494" s="179">
        <v>1.7347208999999999E-2</v>
      </c>
      <c r="G494" s="179">
        <v>1.7615664E-2</v>
      </c>
      <c r="H494" s="179">
        <v>1.7922469E-2</v>
      </c>
      <c r="I494" s="179">
        <v>1.8295018999999999E-2</v>
      </c>
      <c r="J494" s="179">
        <v>1.8722355999999999E-2</v>
      </c>
      <c r="K494" s="179">
        <v>1.9215435999999999E-2</v>
      </c>
      <c r="L494" s="179">
        <v>1.9779739000000001E-2</v>
      </c>
      <c r="M494" s="179">
        <v>2.0481009000000001E-2</v>
      </c>
      <c r="N494" s="179">
        <v>2.1242543999999999E-2</v>
      </c>
      <c r="O494" s="179">
        <v>2.1921900000000001E-2</v>
      </c>
      <c r="P494" s="179">
        <v>2.2480724000000001E-2</v>
      </c>
      <c r="Q494" s="179">
        <v>2.3012154999999999E-2</v>
      </c>
      <c r="R494" s="179">
        <v>2.3609331000000001E-2</v>
      </c>
      <c r="S494" s="179">
        <v>2.4425652999999999E-2</v>
      </c>
      <c r="T494" s="179">
        <v>2.5598088000000001E-2</v>
      </c>
      <c r="U494" s="179">
        <v>2.7175945999999999E-2</v>
      </c>
      <c r="V494" s="179">
        <v>2.8994865000000002E-2</v>
      </c>
      <c r="W494" s="179">
        <v>3.0830219999999998E-2</v>
      </c>
      <c r="X494" s="179">
        <v>3.2501214E-2</v>
      </c>
      <c r="Y494" s="179">
        <v>3.3881840000000003E-2</v>
      </c>
      <c r="Z494" s="179">
        <v>3.4939222999999998E-2</v>
      </c>
      <c r="AA494" s="179">
        <v>3.5656928999999997E-2</v>
      </c>
      <c r="AB494" s="179">
        <v>3.6067830000000002E-2</v>
      </c>
      <c r="AC494" s="179">
        <v>3.6166445999999998E-2</v>
      </c>
      <c r="AD494" s="179">
        <v>3.5980170999999998E-2</v>
      </c>
      <c r="AE494" s="179">
        <v>3.5498047999999997E-2</v>
      </c>
      <c r="AF494" s="179">
        <v>3.4736511999999997E-2</v>
      </c>
      <c r="AG494" s="179">
        <v>3.3514769E-2</v>
      </c>
      <c r="AH494" s="179">
        <v>3.1909517999999998E-2</v>
      </c>
      <c r="AI494" s="179">
        <v>3.0030333999999999E-2</v>
      </c>
      <c r="AJ494" s="179">
        <v>2.7986789000000001E-2</v>
      </c>
      <c r="AK494" s="179">
        <v>2.5899414999999999E-2</v>
      </c>
      <c r="AL494" s="179">
        <v>2.3970923000000002E-2</v>
      </c>
      <c r="AM494" s="179">
        <v>2.2206791E-2</v>
      </c>
      <c r="AN494" s="179">
        <v>2.0634412000000001E-2</v>
      </c>
      <c r="AO494" s="179">
        <v>1.9231872000000001E-2</v>
      </c>
      <c r="AP494" s="179">
        <v>1.8021085999999999E-2</v>
      </c>
      <c r="AQ494" s="179">
        <v>1.6991095000000001E-2</v>
      </c>
      <c r="AR494" s="179">
        <v>1.6119986999999999E-2</v>
      </c>
      <c r="AS494" s="179">
        <v>1.5413237999999999E-2</v>
      </c>
      <c r="AT494" s="179">
        <v>1.4843456E-2</v>
      </c>
      <c r="AU494" s="179">
        <v>1.4394205E-2</v>
      </c>
      <c r="AV494" s="179">
        <v>1.4060006E-2</v>
      </c>
      <c r="AW494" s="179">
        <v>1.3802508E-2</v>
      </c>
      <c r="AX494" s="179">
        <v>1.3627191E-2</v>
      </c>
      <c r="AY494" s="179">
        <v>1.3490224E-2</v>
      </c>
      <c r="AZ494" s="179">
        <v>1.3408043999999999E-2</v>
      </c>
      <c r="BA494" s="179">
        <v>1.3353257E-2</v>
      </c>
      <c r="BB494" s="179">
        <v>1.3320385000000001E-2</v>
      </c>
      <c r="BC494" s="179">
        <v>1.3303949000000001E-2</v>
      </c>
      <c r="BD494" s="179">
        <v>1.3287513000000001E-2</v>
      </c>
      <c r="BE494" s="179">
        <v>1.3287513000000001E-2</v>
      </c>
    </row>
    <row r="495" spans="1:57" ht="17.100000000000001" customHeight="1">
      <c r="A495" s="178">
        <v>2076</v>
      </c>
      <c r="B495" s="179">
        <v>1.7126539E-2</v>
      </c>
      <c r="C495" s="179">
        <v>1.7515524000000001E-2</v>
      </c>
      <c r="D495" s="179">
        <v>1.7920946E-2</v>
      </c>
      <c r="E495" s="179">
        <v>1.8277060000000001E-2</v>
      </c>
      <c r="F495" s="179">
        <v>1.8583865000000001E-2</v>
      </c>
      <c r="G495" s="179">
        <v>1.8852319999999999E-2</v>
      </c>
      <c r="H495" s="179">
        <v>1.9159125999999999E-2</v>
      </c>
      <c r="I495" s="179">
        <v>1.9531676000000001E-2</v>
      </c>
      <c r="J495" s="179">
        <v>1.9959012000000002E-2</v>
      </c>
      <c r="K495" s="179">
        <v>2.0452092000000002E-2</v>
      </c>
      <c r="L495" s="179">
        <v>2.1016395E-2</v>
      </c>
      <c r="M495" s="179">
        <v>2.1717665000000001E-2</v>
      </c>
      <c r="N495" s="179">
        <v>2.2479201000000001E-2</v>
      </c>
      <c r="O495" s="179">
        <v>2.3158556E-2</v>
      </c>
      <c r="P495" s="179">
        <v>2.3717380999999999E-2</v>
      </c>
      <c r="Q495" s="179">
        <v>2.4248812000000002E-2</v>
      </c>
      <c r="R495" s="179">
        <v>2.4845987E-2</v>
      </c>
      <c r="S495" s="179">
        <v>2.5662309000000001E-2</v>
      </c>
      <c r="T495" s="179">
        <v>2.6834745E-2</v>
      </c>
      <c r="U495" s="179">
        <v>2.8412601999999999E-2</v>
      </c>
      <c r="V495" s="179">
        <v>3.0231521000000001E-2</v>
      </c>
      <c r="W495" s="179">
        <v>3.2066876000000001E-2</v>
      </c>
      <c r="X495" s="179">
        <v>3.3737871000000003E-2</v>
      </c>
      <c r="Y495" s="179">
        <v>3.5118495999999999E-2</v>
      </c>
      <c r="Z495" s="179">
        <v>3.6175880000000001E-2</v>
      </c>
      <c r="AA495" s="179">
        <v>3.6893585999999999E-2</v>
      </c>
      <c r="AB495" s="179">
        <v>3.7304485999999998E-2</v>
      </c>
      <c r="AC495" s="179">
        <v>3.7403102000000001E-2</v>
      </c>
      <c r="AD495" s="179">
        <v>3.7216827000000001E-2</v>
      </c>
      <c r="AE495" s="179">
        <v>3.6734704E-2</v>
      </c>
      <c r="AF495" s="179">
        <v>3.5973168999999999E-2</v>
      </c>
      <c r="AG495" s="179">
        <v>3.4751425000000002E-2</v>
      </c>
      <c r="AH495" s="179">
        <v>3.3146174E-2</v>
      </c>
      <c r="AI495" s="179">
        <v>3.1266990000000001E-2</v>
      </c>
      <c r="AJ495" s="179">
        <v>2.9223445000000001E-2</v>
      </c>
      <c r="AK495" s="179">
        <v>2.7136072000000001E-2</v>
      </c>
      <c r="AL495" s="179">
        <v>2.5207579000000001E-2</v>
      </c>
      <c r="AM495" s="179">
        <v>2.3443446999999999E-2</v>
      </c>
      <c r="AN495" s="179">
        <v>2.1871068E-2</v>
      </c>
      <c r="AO495" s="179">
        <v>2.0468528E-2</v>
      </c>
      <c r="AP495" s="179">
        <v>1.9257742000000001E-2</v>
      </c>
      <c r="AQ495" s="179">
        <v>1.8227752E-2</v>
      </c>
      <c r="AR495" s="179">
        <v>1.7356643000000001E-2</v>
      </c>
      <c r="AS495" s="179">
        <v>1.6649893999999998E-2</v>
      </c>
      <c r="AT495" s="179">
        <v>1.6080112000000001E-2</v>
      </c>
      <c r="AU495" s="179">
        <v>1.5630860999999999E-2</v>
      </c>
      <c r="AV495" s="179">
        <v>1.5296662000000001E-2</v>
      </c>
      <c r="AW495" s="179">
        <v>1.5039165E-2</v>
      </c>
      <c r="AX495" s="179">
        <v>1.4863846999999999E-2</v>
      </c>
      <c r="AY495" s="179">
        <v>1.4726881000000001E-2</v>
      </c>
      <c r="AZ495" s="179">
        <v>1.4644701E-2</v>
      </c>
      <c r="BA495" s="179">
        <v>1.4589914000000001E-2</v>
      </c>
      <c r="BB495" s="179">
        <v>1.4557041999999999E-2</v>
      </c>
      <c r="BC495" s="179">
        <v>1.4540605999999999E-2</v>
      </c>
      <c r="BD495" s="179">
        <v>1.4524169999999999E-2</v>
      </c>
      <c r="BE495" s="179">
        <v>1.4524169999999999E-2</v>
      </c>
    </row>
    <row r="496" spans="1:57" ht="17.100000000000001" customHeight="1">
      <c r="A496" s="178">
        <v>2077</v>
      </c>
      <c r="B496" s="179">
        <v>1.8771525000000001E-2</v>
      </c>
      <c r="C496" s="179">
        <v>1.9160511000000002E-2</v>
      </c>
      <c r="D496" s="179">
        <v>1.9565932000000001E-2</v>
      </c>
      <c r="E496" s="179">
        <v>1.9922045999999999E-2</v>
      </c>
      <c r="F496" s="179">
        <v>2.0228851999999999E-2</v>
      </c>
      <c r="G496" s="179">
        <v>2.0497306999999999E-2</v>
      </c>
      <c r="H496" s="179">
        <v>2.0804112E-2</v>
      </c>
      <c r="I496" s="179">
        <v>2.1176661999999999E-2</v>
      </c>
      <c r="J496" s="179">
        <v>2.1603997999999999E-2</v>
      </c>
      <c r="K496" s="179">
        <v>2.2097078999999999E-2</v>
      </c>
      <c r="L496" s="179">
        <v>2.2661382000000001E-2</v>
      </c>
      <c r="M496" s="179">
        <v>2.3362652000000001E-2</v>
      </c>
      <c r="N496" s="179">
        <v>2.4124186999999998E-2</v>
      </c>
      <c r="O496" s="179">
        <v>2.4803542000000001E-2</v>
      </c>
      <c r="P496" s="179">
        <v>2.5362367E-2</v>
      </c>
      <c r="Q496" s="179">
        <v>2.5893797999999999E-2</v>
      </c>
      <c r="R496" s="179">
        <v>2.6490973000000001E-2</v>
      </c>
      <c r="S496" s="179">
        <v>2.7307294999999999E-2</v>
      </c>
      <c r="T496" s="179">
        <v>2.8479731000000001E-2</v>
      </c>
      <c r="U496" s="179">
        <v>3.0057588E-2</v>
      </c>
      <c r="V496" s="179">
        <v>3.1876506999999998E-2</v>
      </c>
      <c r="W496" s="179">
        <v>3.3711862000000002E-2</v>
      </c>
      <c r="X496" s="179">
        <v>3.5382856999999997E-2</v>
      </c>
      <c r="Y496" s="179">
        <v>3.6763482E-2</v>
      </c>
      <c r="Z496" s="179">
        <v>3.7820866000000002E-2</v>
      </c>
      <c r="AA496" s="179">
        <v>3.8538572E-2</v>
      </c>
      <c r="AB496" s="179">
        <v>3.8949471999999999E-2</v>
      </c>
      <c r="AC496" s="179">
        <v>3.9048088000000002E-2</v>
      </c>
      <c r="AD496" s="179">
        <v>3.8861814000000001E-2</v>
      </c>
      <c r="AE496" s="179">
        <v>3.8379690000000001E-2</v>
      </c>
      <c r="AF496" s="179">
        <v>3.7618155E-2</v>
      </c>
      <c r="AG496" s="179">
        <v>3.6396410999999997E-2</v>
      </c>
      <c r="AH496" s="179">
        <v>3.4791161000000001E-2</v>
      </c>
      <c r="AI496" s="179">
        <v>3.2911976000000003E-2</v>
      </c>
      <c r="AJ496" s="179">
        <v>3.0868432000000001E-2</v>
      </c>
      <c r="AK496" s="179">
        <v>2.8781058000000002E-2</v>
      </c>
      <c r="AL496" s="179">
        <v>2.6852566000000001E-2</v>
      </c>
      <c r="AM496" s="179">
        <v>2.5088433E-2</v>
      </c>
      <c r="AN496" s="179">
        <v>2.3516055000000001E-2</v>
      </c>
      <c r="AO496" s="179">
        <v>2.2113515E-2</v>
      </c>
      <c r="AP496" s="179">
        <v>2.0902727999999999E-2</v>
      </c>
      <c r="AQ496" s="179">
        <v>1.9872738000000001E-2</v>
      </c>
      <c r="AR496" s="179">
        <v>1.9001628999999999E-2</v>
      </c>
      <c r="AS496" s="179">
        <v>1.8294880999999999E-2</v>
      </c>
      <c r="AT496" s="179">
        <v>1.7725099000000001E-2</v>
      </c>
      <c r="AU496" s="179">
        <v>1.7275848E-2</v>
      </c>
      <c r="AV496" s="179">
        <v>1.6941649E-2</v>
      </c>
      <c r="AW496" s="179">
        <v>1.6684151000000001E-2</v>
      </c>
      <c r="AX496" s="179">
        <v>1.6508834E-2</v>
      </c>
      <c r="AY496" s="179">
        <v>1.6371866999999998E-2</v>
      </c>
      <c r="AZ496" s="179">
        <v>1.6289687000000001E-2</v>
      </c>
      <c r="BA496" s="179">
        <v>1.62349E-2</v>
      </c>
      <c r="BB496" s="179">
        <v>1.6202028E-2</v>
      </c>
      <c r="BC496" s="179">
        <v>1.6185591999999999E-2</v>
      </c>
      <c r="BD496" s="179">
        <v>1.6169156000000001E-2</v>
      </c>
      <c r="BE496" s="179">
        <v>1.6169156000000001E-2</v>
      </c>
    </row>
    <row r="497" spans="1:57" ht="17.100000000000001" customHeight="1">
      <c r="A497" s="178">
        <v>2078</v>
      </c>
      <c r="B497" s="179">
        <v>2.0603176000000001E-2</v>
      </c>
      <c r="C497" s="179">
        <v>2.0992162000000002E-2</v>
      </c>
      <c r="D497" s="179">
        <v>2.1397584000000001E-2</v>
      </c>
      <c r="E497" s="179">
        <v>2.1753696999999999E-2</v>
      </c>
      <c r="F497" s="179">
        <v>2.2060502999999999E-2</v>
      </c>
      <c r="G497" s="179">
        <v>2.2328957999999999E-2</v>
      </c>
      <c r="H497" s="179">
        <v>2.2635763999999999E-2</v>
      </c>
      <c r="I497" s="179">
        <v>2.3008312999999999E-2</v>
      </c>
      <c r="J497" s="179">
        <v>2.3435649999999999E-2</v>
      </c>
      <c r="K497" s="179">
        <v>2.3928729999999999E-2</v>
      </c>
      <c r="L497" s="179">
        <v>2.4493033000000001E-2</v>
      </c>
      <c r="M497" s="179">
        <v>2.5194303000000001E-2</v>
      </c>
      <c r="N497" s="179">
        <v>2.5955837999999998E-2</v>
      </c>
      <c r="O497" s="179">
        <v>2.6635194000000001E-2</v>
      </c>
      <c r="P497" s="179">
        <v>2.7194018E-2</v>
      </c>
      <c r="Q497" s="179">
        <v>2.7725448999999999E-2</v>
      </c>
      <c r="R497" s="179">
        <v>2.8322625000000001E-2</v>
      </c>
      <c r="S497" s="179">
        <v>2.9138946999999998E-2</v>
      </c>
      <c r="T497" s="179">
        <v>3.0311382000000001E-2</v>
      </c>
      <c r="U497" s="179">
        <v>3.1889239999999999E-2</v>
      </c>
      <c r="V497" s="179">
        <v>3.3708159000000001E-2</v>
      </c>
      <c r="W497" s="179">
        <v>3.5543513999999998E-2</v>
      </c>
      <c r="X497" s="179">
        <v>3.7214508E-2</v>
      </c>
      <c r="Y497" s="179">
        <v>3.8595134000000003E-2</v>
      </c>
      <c r="Z497" s="179">
        <v>3.9652516999999998E-2</v>
      </c>
      <c r="AA497" s="179">
        <v>4.0370222999999997E-2</v>
      </c>
      <c r="AB497" s="179">
        <v>4.0781124000000002E-2</v>
      </c>
      <c r="AC497" s="179">
        <v>4.0879739999999998E-2</v>
      </c>
      <c r="AD497" s="179">
        <v>4.0693464999999998E-2</v>
      </c>
      <c r="AE497" s="179">
        <v>4.0211341999999997E-2</v>
      </c>
      <c r="AF497" s="179">
        <v>3.9449805999999997E-2</v>
      </c>
      <c r="AG497" s="179">
        <v>3.8228063E-2</v>
      </c>
      <c r="AH497" s="179">
        <v>3.6622811999999998E-2</v>
      </c>
      <c r="AI497" s="179">
        <v>3.4743627999999999E-2</v>
      </c>
      <c r="AJ497" s="179">
        <v>3.2700082999999998E-2</v>
      </c>
      <c r="AK497" s="179">
        <v>3.0612708999999998E-2</v>
      </c>
      <c r="AL497" s="179">
        <v>2.8684217000000001E-2</v>
      </c>
      <c r="AM497" s="179">
        <v>2.6920085E-2</v>
      </c>
      <c r="AN497" s="179">
        <v>2.5347706000000001E-2</v>
      </c>
      <c r="AO497" s="179">
        <v>2.3945166E-2</v>
      </c>
      <c r="AP497" s="179">
        <v>2.2734379999999998E-2</v>
      </c>
      <c r="AQ497" s="179">
        <v>2.1704389000000001E-2</v>
      </c>
      <c r="AR497" s="179">
        <v>2.0833280999999999E-2</v>
      </c>
      <c r="AS497" s="179">
        <v>2.0126531999999999E-2</v>
      </c>
      <c r="AT497" s="179">
        <v>1.9556750000000001E-2</v>
      </c>
      <c r="AU497" s="179">
        <v>1.9107499E-2</v>
      </c>
      <c r="AV497" s="179">
        <v>1.87733E-2</v>
      </c>
      <c r="AW497" s="179">
        <v>1.8515803000000001E-2</v>
      </c>
      <c r="AX497" s="179">
        <v>1.8340485E-2</v>
      </c>
      <c r="AY497" s="179">
        <v>1.8203517999999998E-2</v>
      </c>
      <c r="AZ497" s="179">
        <v>1.8121338000000001E-2</v>
      </c>
      <c r="BA497" s="179">
        <v>1.8066551E-2</v>
      </c>
      <c r="BB497" s="179">
        <v>1.8033679E-2</v>
      </c>
      <c r="BC497" s="179">
        <v>1.8017242999999999E-2</v>
      </c>
      <c r="BD497" s="179">
        <v>1.8000807000000001E-2</v>
      </c>
      <c r="BE497" s="179">
        <v>1.8000807000000001E-2</v>
      </c>
    </row>
    <row r="498" spans="1:57" ht="17.100000000000001" customHeight="1">
      <c r="A498" s="178">
        <v>2079</v>
      </c>
      <c r="B498" s="179">
        <v>2.2347328999999999E-2</v>
      </c>
      <c r="C498" s="179">
        <v>2.2736314000000001E-2</v>
      </c>
      <c r="D498" s="179">
        <v>2.3141736E-2</v>
      </c>
      <c r="E498" s="179">
        <v>2.3497850000000001E-2</v>
      </c>
      <c r="F498" s="179">
        <v>2.3804655000000001E-2</v>
      </c>
      <c r="G498" s="179">
        <v>2.4073110000000002E-2</v>
      </c>
      <c r="H498" s="179">
        <v>2.4379916000000001E-2</v>
      </c>
      <c r="I498" s="179">
        <v>2.4752465000000001E-2</v>
      </c>
      <c r="J498" s="179">
        <v>2.5179802000000001E-2</v>
      </c>
      <c r="K498" s="179">
        <v>2.5672882000000001E-2</v>
      </c>
      <c r="L498" s="179">
        <v>2.6237185E-2</v>
      </c>
      <c r="M498" s="179">
        <v>2.6938455E-2</v>
      </c>
      <c r="N498" s="179">
        <v>2.7699991E-2</v>
      </c>
      <c r="O498" s="179">
        <v>2.8379346E-2</v>
      </c>
      <c r="P498" s="179">
        <v>2.8938169999999999E-2</v>
      </c>
      <c r="Q498" s="179">
        <v>2.9469602000000001E-2</v>
      </c>
      <c r="R498" s="179">
        <v>3.0066776999999999E-2</v>
      </c>
      <c r="S498" s="179">
        <v>3.0883099000000001E-2</v>
      </c>
      <c r="T498" s="179">
        <v>3.2055533999999997E-2</v>
      </c>
      <c r="U498" s="179">
        <v>3.3633391999999998E-2</v>
      </c>
      <c r="V498" s="179">
        <v>3.5452311E-2</v>
      </c>
      <c r="W498" s="179">
        <v>3.7287665999999997E-2</v>
      </c>
      <c r="X498" s="179">
        <v>3.8958660999999999E-2</v>
      </c>
      <c r="Y498" s="179">
        <v>4.0339286000000002E-2</v>
      </c>
      <c r="Z498" s="179">
        <v>4.1396668999999997E-2</v>
      </c>
      <c r="AA498" s="179">
        <v>4.2114375000000003E-2</v>
      </c>
      <c r="AB498" s="179">
        <v>4.2525276000000001E-2</v>
      </c>
      <c r="AC498" s="179">
        <v>4.2623891999999997E-2</v>
      </c>
      <c r="AD498" s="179">
        <v>4.2437616999999997E-2</v>
      </c>
      <c r="AE498" s="179">
        <v>4.1955494000000003E-2</v>
      </c>
      <c r="AF498" s="179">
        <v>4.1193959000000002E-2</v>
      </c>
      <c r="AG498" s="179">
        <v>3.9972214999999998E-2</v>
      </c>
      <c r="AH498" s="179">
        <v>3.8366964000000003E-2</v>
      </c>
      <c r="AI498" s="179">
        <v>3.6487779999999997E-2</v>
      </c>
      <c r="AJ498" s="179">
        <v>3.4444234999999997E-2</v>
      </c>
      <c r="AK498" s="179">
        <v>3.2356861000000001E-2</v>
      </c>
      <c r="AL498" s="179">
        <v>3.0428369E-2</v>
      </c>
      <c r="AM498" s="179">
        <v>2.8664236999999999E-2</v>
      </c>
      <c r="AN498" s="179">
        <v>2.7091858E-2</v>
      </c>
      <c r="AO498" s="179">
        <v>2.5689317999999999E-2</v>
      </c>
      <c r="AP498" s="179">
        <v>2.4478532000000001E-2</v>
      </c>
      <c r="AQ498" s="179">
        <v>2.3448541999999999E-2</v>
      </c>
      <c r="AR498" s="179">
        <v>2.2577433000000001E-2</v>
      </c>
      <c r="AS498" s="179">
        <v>2.1870684000000001E-2</v>
      </c>
      <c r="AT498" s="179">
        <v>2.1300902E-2</v>
      </c>
      <c r="AU498" s="179">
        <v>2.0851650999999999E-2</v>
      </c>
      <c r="AV498" s="179">
        <v>2.0517451999999999E-2</v>
      </c>
      <c r="AW498" s="179">
        <v>2.0259955E-2</v>
      </c>
      <c r="AX498" s="179">
        <v>2.0084636999999999E-2</v>
      </c>
      <c r="AY498" s="179">
        <v>1.9947670000000001E-2</v>
      </c>
      <c r="AZ498" s="179">
        <v>1.986549E-2</v>
      </c>
      <c r="BA498" s="179">
        <v>1.9810703999999998E-2</v>
      </c>
      <c r="BB498" s="179">
        <v>1.9777831999999999E-2</v>
      </c>
      <c r="BC498" s="179">
        <v>1.9761396000000001E-2</v>
      </c>
      <c r="BD498" s="179">
        <v>1.9744959999999999E-2</v>
      </c>
      <c r="BE498" s="179">
        <v>1.9744959999999999E-2</v>
      </c>
    </row>
    <row r="499" spans="1:57" ht="17.100000000000001" customHeight="1">
      <c r="A499" s="178">
        <v>2080</v>
      </c>
      <c r="B499" s="179">
        <v>2.3811483000000001E-2</v>
      </c>
      <c r="C499" s="179">
        <v>2.4200468999999999E-2</v>
      </c>
      <c r="D499" s="179">
        <v>2.4605889999999998E-2</v>
      </c>
      <c r="E499" s="179">
        <v>2.4962003999999999E-2</v>
      </c>
      <c r="F499" s="179">
        <v>2.5268809999999999E-2</v>
      </c>
      <c r="G499" s="179">
        <v>2.5537265E-2</v>
      </c>
      <c r="H499" s="179">
        <v>2.584407E-2</v>
      </c>
      <c r="I499" s="179">
        <v>2.621662E-2</v>
      </c>
      <c r="J499" s="179">
        <v>2.6643956E-2</v>
      </c>
      <c r="K499" s="179">
        <v>2.7137036999999999E-2</v>
      </c>
      <c r="L499" s="179">
        <v>2.7701340000000001E-2</v>
      </c>
      <c r="M499" s="179">
        <v>2.8402609999999998E-2</v>
      </c>
      <c r="N499" s="179">
        <v>2.9164144999999999E-2</v>
      </c>
      <c r="O499" s="179">
        <v>2.9843499999999999E-2</v>
      </c>
      <c r="P499" s="179">
        <v>3.0402325000000001E-2</v>
      </c>
      <c r="Q499" s="179">
        <v>3.0933756E-2</v>
      </c>
      <c r="R499" s="179">
        <v>3.1530930999999998E-2</v>
      </c>
      <c r="S499" s="179">
        <v>3.2347252999999999E-2</v>
      </c>
      <c r="T499" s="179">
        <v>3.3519688999999998E-2</v>
      </c>
      <c r="U499" s="179">
        <v>3.5097546E-2</v>
      </c>
      <c r="V499" s="179">
        <v>3.6916465000000002E-2</v>
      </c>
      <c r="W499" s="179">
        <v>3.8751819999999999E-2</v>
      </c>
      <c r="X499" s="179">
        <v>4.0422815000000001E-2</v>
      </c>
      <c r="Y499" s="179">
        <v>4.1803439999999997E-2</v>
      </c>
      <c r="Z499" s="179">
        <v>4.2860823999999999E-2</v>
      </c>
      <c r="AA499" s="179">
        <v>4.3578529999999997E-2</v>
      </c>
      <c r="AB499" s="179">
        <v>4.3989430000000003E-2</v>
      </c>
      <c r="AC499" s="179">
        <v>4.4088045999999999E-2</v>
      </c>
      <c r="AD499" s="179">
        <v>4.3901771999999999E-2</v>
      </c>
      <c r="AE499" s="179">
        <v>4.3419647999999998E-2</v>
      </c>
      <c r="AF499" s="179">
        <v>4.2658112999999998E-2</v>
      </c>
      <c r="AG499" s="179">
        <v>4.1436369000000001E-2</v>
      </c>
      <c r="AH499" s="179">
        <v>3.9831118999999998E-2</v>
      </c>
      <c r="AI499" s="179">
        <v>3.7951934E-2</v>
      </c>
      <c r="AJ499" s="179">
        <v>3.5908389999999998E-2</v>
      </c>
      <c r="AK499" s="179">
        <v>3.3821016000000002E-2</v>
      </c>
      <c r="AL499" s="179">
        <v>3.1892523999999998E-2</v>
      </c>
      <c r="AM499" s="179">
        <v>3.0128391000000001E-2</v>
      </c>
      <c r="AN499" s="179">
        <v>2.8556013000000002E-2</v>
      </c>
      <c r="AO499" s="179">
        <v>2.7153473000000001E-2</v>
      </c>
      <c r="AP499" s="179">
        <v>2.5942686E-2</v>
      </c>
      <c r="AQ499" s="179">
        <v>2.4912696000000002E-2</v>
      </c>
      <c r="AR499" s="179">
        <v>2.4041587E-2</v>
      </c>
      <c r="AS499" s="179">
        <v>2.3334839E-2</v>
      </c>
      <c r="AT499" s="179">
        <v>2.2765056999999998E-2</v>
      </c>
      <c r="AU499" s="179">
        <v>2.2315806000000001E-2</v>
      </c>
      <c r="AV499" s="179">
        <v>2.1981607E-2</v>
      </c>
      <c r="AW499" s="179">
        <v>2.1724108999999998E-2</v>
      </c>
      <c r="AX499" s="179">
        <v>2.1548792000000001E-2</v>
      </c>
      <c r="AY499" s="179">
        <v>2.1411824999999999E-2</v>
      </c>
      <c r="AZ499" s="179">
        <v>2.1329645000000001E-2</v>
      </c>
      <c r="BA499" s="179">
        <v>2.1274858000000001E-2</v>
      </c>
      <c r="BB499" s="179">
        <v>2.1241986000000001E-2</v>
      </c>
      <c r="BC499" s="179">
        <v>2.1225549999999999E-2</v>
      </c>
      <c r="BD499" s="179">
        <v>2.1209114000000001E-2</v>
      </c>
      <c r="BE499" s="179">
        <v>2.1209114000000001E-2</v>
      </c>
    </row>
    <row r="500" spans="1:57" ht="17.100000000000001" customHeight="1">
      <c r="A500" s="178">
        <v>2081</v>
      </c>
      <c r="B500" s="179">
        <v>2.4838141000000001E-2</v>
      </c>
      <c r="C500" s="179">
        <v>2.5227126999999998E-2</v>
      </c>
      <c r="D500" s="179">
        <v>2.5632548000000002E-2</v>
      </c>
      <c r="E500" s="179">
        <v>2.5988661999999999E-2</v>
      </c>
      <c r="F500" s="179">
        <v>2.6295467999999999E-2</v>
      </c>
      <c r="G500" s="179">
        <v>2.6563923E-2</v>
      </c>
      <c r="H500" s="179">
        <v>2.6870728E-2</v>
      </c>
      <c r="I500" s="179">
        <v>2.7243277999999999E-2</v>
      </c>
      <c r="J500" s="179">
        <v>2.7670614E-2</v>
      </c>
      <c r="K500" s="179">
        <v>2.8163694999999999E-2</v>
      </c>
      <c r="L500" s="179">
        <v>2.8727998000000001E-2</v>
      </c>
      <c r="M500" s="179">
        <v>2.9429268000000001E-2</v>
      </c>
      <c r="N500" s="179">
        <v>3.0190802999999999E-2</v>
      </c>
      <c r="O500" s="179">
        <v>3.0870158000000002E-2</v>
      </c>
      <c r="P500" s="179">
        <v>3.1428983000000001E-2</v>
      </c>
      <c r="Q500" s="179">
        <v>3.1960413999999999E-2</v>
      </c>
      <c r="R500" s="179">
        <v>3.2557588999999998E-2</v>
      </c>
      <c r="S500" s="179">
        <v>3.3373910999999999E-2</v>
      </c>
      <c r="T500" s="179">
        <v>3.4546346999999998E-2</v>
      </c>
      <c r="U500" s="179">
        <v>3.6124204E-2</v>
      </c>
      <c r="V500" s="179">
        <v>3.7943123000000002E-2</v>
      </c>
      <c r="W500" s="179">
        <v>3.9778477999999999E-2</v>
      </c>
      <c r="X500" s="179">
        <v>4.1449473000000001E-2</v>
      </c>
      <c r="Y500" s="179">
        <v>4.2830097999999997E-2</v>
      </c>
      <c r="Z500" s="179">
        <v>4.3887481999999998E-2</v>
      </c>
      <c r="AA500" s="179">
        <v>4.4605187999999997E-2</v>
      </c>
      <c r="AB500" s="179">
        <v>4.5016088000000003E-2</v>
      </c>
      <c r="AC500" s="179">
        <v>4.5114703999999999E-2</v>
      </c>
      <c r="AD500" s="179">
        <v>4.4928429999999998E-2</v>
      </c>
      <c r="AE500" s="179">
        <v>4.4446306999999997E-2</v>
      </c>
      <c r="AF500" s="179">
        <v>4.3684770999999997E-2</v>
      </c>
      <c r="AG500" s="179">
        <v>4.2463027E-2</v>
      </c>
      <c r="AH500" s="179">
        <v>4.0857776999999998E-2</v>
      </c>
      <c r="AI500" s="179">
        <v>3.8978591999999999E-2</v>
      </c>
      <c r="AJ500" s="179">
        <v>3.6935047999999998E-2</v>
      </c>
      <c r="AK500" s="179">
        <v>3.4847674000000002E-2</v>
      </c>
      <c r="AL500" s="179">
        <v>3.2919181999999998E-2</v>
      </c>
      <c r="AM500" s="179">
        <v>3.1155049000000001E-2</v>
      </c>
      <c r="AN500" s="179">
        <v>2.9582671000000001E-2</v>
      </c>
      <c r="AO500" s="179">
        <v>2.8180131000000001E-2</v>
      </c>
      <c r="AP500" s="179">
        <v>2.6969343999999999E-2</v>
      </c>
      <c r="AQ500" s="179">
        <v>2.5939354000000001E-2</v>
      </c>
      <c r="AR500" s="179">
        <v>2.5068244999999999E-2</v>
      </c>
      <c r="AS500" s="179">
        <v>2.4361496999999999E-2</v>
      </c>
      <c r="AT500" s="179">
        <v>2.3791715000000001E-2</v>
      </c>
      <c r="AU500" s="179">
        <v>2.3342464E-2</v>
      </c>
      <c r="AV500" s="179">
        <v>2.3008265E-2</v>
      </c>
      <c r="AW500" s="179">
        <v>2.2750767000000002E-2</v>
      </c>
      <c r="AX500" s="179">
        <v>2.257545E-2</v>
      </c>
      <c r="AY500" s="179">
        <v>2.2438482999999999E-2</v>
      </c>
      <c r="AZ500" s="179">
        <v>2.2356303000000001E-2</v>
      </c>
      <c r="BA500" s="179">
        <v>2.2301516E-2</v>
      </c>
      <c r="BB500" s="179">
        <v>2.2268644000000001E-2</v>
      </c>
      <c r="BC500" s="179">
        <v>2.2252207999999999E-2</v>
      </c>
      <c r="BD500" s="179">
        <v>2.2235772000000001E-2</v>
      </c>
      <c r="BE500" s="179">
        <v>2.2235772000000001E-2</v>
      </c>
    </row>
    <row r="501" spans="1:57" ht="17.100000000000001" customHeight="1">
      <c r="A501" s="178">
        <v>2082</v>
      </c>
      <c r="B501" s="179">
        <v>2.5415635999999998E-2</v>
      </c>
      <c r="C501" s="179">
        <v>2.5804621999999999E-2</v>
      </c>
      <c r="D501" s="179">
        <v>2.6210043999999998E-2</v>
      </c>
      <c r="E501" s="179">
        <v>2.6566157E-2</v>
      </c>
      <c r="F501" s="179">
        <v>2.6872963E-2</v>
      </c>
      <c r="G501" s="179">
        <v>2.7141418E-2</v>
      </c>
      <c r="H501" s="179">
        <v>2.7448223000000001E-2</v>
      </c>
      <c r="I501" s="179">
        <v>2.7820773E-2</v>
      </c>
      <c r="J501" s="179">
        <v>2.8248109E-2</v>
      </c>
      <c r="K501" s="179">
        <v>2.874119E-2</v>
      </c>
      <c r="L501" s="179">
        <v>2.9305492999999998E-2</v>
      </c>
      <c r="M501" s="179">
        <v>3.0006762999999999E-2</v>
      </c>
      <c r="N501" s="179">
        <v>3.0768297999999999E-2</v>
      </c>
      <c r="O501" s="179">
        <v>3.1447653999999998E-2</v>
      </c>
      <c r="P501" s="179">
        <v>3.2006477999999998E-2</v>
      </c>
      <c r="Q501" s="179">
        <v>3.2537908999999997E-2</v>
      </c>
      <c r="R501" s="179">
        <v>3.3135084000000002E-2</v>
      </c>
      <c r="S501" s="179">
        <v>3.3951407000000003E-2</v>
      </c>
      <c r="T501" s="179">
        <v>3.5123842000000002E-2</v>
      </c>
      <c r="U501" s="179">
        <v>3.6701699999999997E-2</v>
      </c>
      <c r="V501" s="179">
        <v>3.8520618999999999E-2</v>
      </c>
      <c r="W501" s="179">
        <v>4.0355974000000003E-2</v>
      </c>
      <c r="X501" s="179">
        <v>4.2026967999999998E-2</v>
      </c>
      <c r="Y501" s="179">
        <v>4.3407594000000001E-2</v>
      </c>
      <c r="Z501" s="179">
        <v>4.4464977000000003E-2</v>
      </c>
      <c r="AA501" s="179">
        <v>4.5182683000000001E-2</v>
      </c>
      <c r="AB501" s="179">
        <v>4.5593584E-2</v>
      </c>
      <c r="AC501" s="179">
        <v>4.5692200000000002E-2</v>
      </c>
      <c r="AD501" s="179">
        <v>4.5505925000000003E-2</v>
      </c>
      <c r="AE501" s="179">
        <v>4.5023802000000002E-2</v>
      </c>
      <c r="AF501" s="179">
        <v>4.4262266000000001E-2</v>
      </c>
      <c r="AG501" s="179">
        <v>4.3040522999999997E-2</v>
      </c>
      <c r="AH501" s="179">
        <v>4.1435272000000002E-2</v>
      </c>
      <c r="AI501" s="179">
        <v>3.9556088000000003E-2</v>
      </c>
      <c r="AJ501" s="179">
        <v>3.7512543000000002E-2</v>
      </c>
      <c r="AK501" s="179">
        <v>3.5425168999999999E-2</v>
      </c>
      <c r="AL501" s="179">
        <v>3.3496677000000002E-2</v>
      </c>
      <c r="AM501" s="179">
        <v>3.1732545000000001E-2</v>
      </c>
      <c r="AN501" s="179">
        <v>3.0160165999999999E-2</v>
      </c>
      <c r="AO501" s="179">
        <v>2.8757626000000001E-2</v>
      </c>
      <c r="AP501" s="179">
        <v>2.754684E-2</v>
      </c>
      <c r="AQ501" s="179">
        <v>2.6516848999999999E-2</v>
      </c>
      <c r="AR501" s="179">
        <v>2.5645741E-2</v>
      </c>
      <c r="AS501" s="179">
        <v>2.4938992E-2</v>
      </c>
      <c r="AT501" s="179">
        <v>2.4369209999999999E-2</v>
      </c>
      <c r="AU501" s="179">
        <v>2.3919959000000001E-2</v>
      </c>
      <c r="AV501" s="179">
        <v>2.3585760000000001E-2</v>
      </c>
      <c r="AW501" s="179">
        <v>2.3328261999999999E-2</v>
      </c>
      <c r="AX501" s="179">
        <v>2.3152945000000001E-2</v>
      </c>
      <c r="AY501" s="179">
        <v>2.3015977999999999E-2</v>
      </c>
      <c r="AZ501" s="179">
        <v>2.2933797999999998E-2</v>
      </c>
      <c r="BA501" s="179">
        <v>2.2879011000000001E-2</v>
      </c>
      <c r="BB501" s="179">
        <v>2.2846139000000001E-2</v>
      </c>
      <c r="BC501" s="179">
        <v>2.2829703E-2</v>
      </c>
      <c r="BD501" s="179">
        <v>2.2813267000000002E-2</v>
      </c>
      <c r="BE501" s="179">
        <v>2.2813267000000002E-2</v>
      </c>
    </row>
    <row r="502" spans="1:57" ht="17.100000000000001" customHeight="1">
      <c r="A502" s="178">
        <v>2083</v>
      </c>
      <c r="B502" s="179">
        <v>2.5567302E-2</v>
      </c>
      <c r="C502" s="179">
        <v>2.5956287000000001E-2</v>
      </c>
      <c r="D502" s="179">
        <v>2.6361709000000001E-2</v>
      </c>
      <c r="E502" s="179">
        <v>2.6717823000000002E-2</v>
      </c>
      <c r="F502" s="179">
        <v>2.7024627999999998E-2</v>
      </c>
      <c r="G502" s="179">
        <v>2.7293082999999999E-2</v>
      </c>
      <c r="H502" s="179">
        <v>2.7599888999999999E-2</v>
      </c>
      <c r="I502" s="179">
        <v>2.7972439000000002E-2</v>
      </c>
      <c r="J502" s="179">
        <v>2.8399774999999999E-2</v>
      </c>
      <c r="K502" s="179">
        <v>2.8892854999999999E-2</v>
      </c>
      <c r="L502" s="179">
        <v>2.9457158000000001E-2</v>
      </c>
      <c r="M502" s="179">
        <v>3.0158428000000001E-2</v>
      </c>
      <c r="N502" s="179">
        <v>3.0919964000000001E-2</v>
      </c>
      <c r="O502" s="179">
        <v>3.1599319000000001E-2</v>
      </c>
      <c r="P502" s="179">
        <v>3.2158144E-2</v>
      </c>
      <c r="Q502" s="179">
        <v>3.2689574999999998E-2</v>
      </c>
      <c r="R502" s="179">
        <v>3.3286749999999997E-2</v>
      </c>
      <c r="S502" s="179">
        <v>3.4103071999999998E-2</v>
      </c>
      <c r="T502" s="179">
        <v>3.5275507999999997E-2</v>
      </c>
      <c r="U502" s="179">
        <v>3.6853364999999999E-2</v>
      </c>
      <c r="V502" s="179">
        <v>3.8672284000000001E-2</v>
      </c>
      <c r="W502" s="179">
        <v>4.0507638999999998E-2</v>
      </c>
      <c r="X502" s="179">
        <v>4.2178634E-2</v>
      </c>
      <c r="Y502" s="179">
        <v>4.3559259000000003E-2</v>
      </c>
      <c r="Z502" s="179">
        <v>4.4616642999999997E-2</v>
      </c>
      <c r="AA502" s="179">
        <v>4.5334349000000003E-2</v>
      </c>
      <c r="AB502" s="179">
        <v>4.5745249000000002E-2</v>
      </c>
      <c r="AC502" s="179">
        <v>4.5843864999999998E-2</v>
      </c>
      <c r="AD502" s="179">
        <v>4.5657589999999998E-2</v>
      </c>
      <c r="AE502" s="179">
        <v>4.5175466999999997E-2</v>
      </c>
      <c r="AF502" s="179">
        <v>4.4413932000000003E-2</v>
      </c>
      <c r="AG502" s="179">
        <v>4.3192187999999999E-2</v>
      </c>
      <c r="AH502" s="179">
        <v>4.1586936999999997E-2</v>
      </c>
      <c r="AI502" s="179">
        <v>3.9707752999999998E-2</v>
      </c>
      <c r="AJ502" s="179">
        <v>3.7664207999999998E-2</v>
      </c>
      <c r="AK502" s="179">
        <v>3.5576835000000001E-2</v>
      </c>
      <c r="AL502" s="179">
        <v>3.3648341999999998E-2</v>
      </c>
      <c r="AM502" s="179">
        <v>3.1884210000000003E-2</v>
      </c>
      <c r="AN502" s="179">
        <v>3.0311831000000001E-2</v>
      </c>
      <c r="AO502" s="179">
        <v>2.8909291E-2</v>
      </c>
      <c r="AP502" s="179">
        <v>2.7698504999999998E-2</v>
      </c>
      <c r="AQ502" s="179">
        <v>2.6668515E-2</v>
      </c>
      <c r="AR502" s="179">
        <v>2.5797405999999998E-2</v>
      </c>
      <c r="AS502" s="179">
        <v>2.5090656999999999E-2</v>
      </c>
      <c r="AT502" s="179">
        <v>2.4520875000000001E-2</v>
      </c>
      <c r="AU502" s="179">
        <v>2.4071624E-2</v>
      </c>
      <c r="AV502" s="179">
        <v>2.3737424999999999E-2</v>
      </c>
      <c r="AW502" s="179">
        <v>2.3479928000000001E-2</v>
      </c>
      <c r="AX502" s="179">
        <v>2.330461E-2</v>
      </c>
      <c r="AY502" s="179">
        <v>2.3167644000000001E-2</v>
      </c>
      <c r="AZ502" s="179">
        <v>2.3085464E-2</v>
      </c>
      <c r="BA502" s="179">
        <v>2.3030676999999999E-2</v>
      </c>
      <c r="BB502" s="179">
        <v>2.2997805E-2</v>
      </c>
      <c r="BC502" s="179">
        <v>2.2981369000000001E-2</v>
      </c>
      <c r="BD502" s="179">
        <v>2.2964933E-2</v>
      </c>
      <c r="BE502" s="179">
        <v>2.2964933E-2</v>
      </c>
    </row>
    <row r="503" spans="1:57" ht="17.100000000000001" customHeight="1">
      <c r="A503" s="178">
        <v>2084</v>
      </c>
      <c r="B503" s="179">
        <v>2.5328137000000001E-2</v>
      </c>
      <c r="C503" s="179">
        <v>2.5717123000000001E-2</v>
      </c>
      <c r="D503" s="179">
        <v>2.6122544000000001E-2</v>
      </c>
      <c r="E503" s="179">
        <v>2.6478657999999999E-2</v>
      </c>
      <c r="F503" s="179">
        <v>2.6785463999999998E-2</v>
      </c>
      <c r="G503" s="179">
        <v>2.7053918999999999E-2</v>
      </c>
      <c r="H503" s="179">
        <v>2.7360723999999999E-2</v>
      </c>
      <c r="I503" s="179">
        <v>2.7733273999999999E-2</v>
      </c>
      <c r="J503" s="179">
        <v>2.8160609999999999E-2</v>
      </c>
      <c r="K503" s="179">
        <v>2.8653690999999998E-2</v>
      </c>
      <c r="L503" s="179">
        <v>2.9217994000000001E-2</v>
      </c>
      <c r="M503" s="179">
        <v>2.9919264000000001E-2</v>
      </c>
      <c r="N503" s="179">
        <v>3.0680799000000002E-2</v>
      </c>
      <c r="O503" s="179">
        <v>3.1360154000000001E-2</v>
      </c>
      <c r="P503" s="179">
        <v>3.1918979E-2</v>
      </c>
      <c r="Q503" s="179">
        <v>3.2450409999999999E-2</v>
      </c>
      <c r="R503" s="179">
        <v>3.3047584999999997E-2</v>
      </c>
      <c r="S503" s="179">
        <v>3.3863906999999999E-2</v>
      </c>
      <c r="T503" s="179">
        <v>3.5036342999999998E-2</v>
      </c>
      <c r="U503" s="179">
        <v>3.66142E-2</v>
      </c>
      <c r="V503" s="179">
        <v>3.8433119000000002E-2</v>
      </c>
      <c r="W503" s="179">
        <v>4.0268473999999999E-2</v>
      </c>
      <c r="X503" s="179">
        <v>4.1939469E-2</v>
      </c>
      <c r="Y503" s="179">
        <v>4.3320094000000003E-2</v>
      </c>
      <c r="Z503" s="179">
        <v>4.4377477999999998E-2</v>
      </c>
      <c r="AA503" s="179">
        <v>4.5095184000000003E-2</v>
      </c>
      <c r="AB503" s="179">
        <v>4.5506084000000002E-2</v>
      </c>
      <c r="AC503" s="179">
        <v>4.5604699999999998E-2</v>
      </c>
      <c r="AD503" s="179">
        <v>4.5418425999999998E-2</v>
      </c>
      <c r="AE503" s="179">
        <v>4.4936301999999997E-2</v>
      </c>
      <c r="AF503" s="179">
        <v>4.4174766999999997E-2</v>
      </c>
      <c r="AG503" s="179">
        <v>4.2953023E-2</v>
      </c>
      <c r="AH503" s="179">
        <v>4.1347772999999997E-2</v>
      </c>
      <c r="AI503" s="179">
        <v>3.9468587999999999E-2</v>
      </c>
      <c r="AJ503" s="179">
        <v>3.7425043999999998E-2</v>
      </c>
      <c r="AK503" s="179">
        <v>3.5337670000000002E-2</v>
      </c>
      <c r="AL503" s="179">
        <v>3.3409177999999998E-2</v>
      </c>
      <c r="AM503" s="179">
        <v>3.1645044999999997E-2</v>
      </c>
      <c r="AN503" s="179">
        <v>3.0072667000000001E-2</v>
      </c>
      <c r="AO503" s="179">
        <v>2.8670127E-2</v>
      </c>
      <c r="AP503" s="179">
        <v>2.7459339999999999E-2</v>
      </c>
      <c r="AQ503" s="179">
        <v>2.6429350000000001E-2</v>
      </c>
      <c r="AR503" s="179">
        <v>2.5558240999999999E-2</v>
      </c>
      <c r="AS503" s="179">
        <v>2.4851492999999999E-2</v>
      </c>
      <c r="AT503" s="179">
        <v>2.4281711000000001E-2</v>
      </c>
      <c r="AU503" s="179">
        <v>2.383246E-2</v>
      </c>
      <c r="AV503" s="179">
        <v>2.3498260999999999E-2</v>
      </c>
      <c r="AW503" s="179">
        <v>2.3240763000000001E-2</v>
      </c>
      <c r="AX503" s="179">
        <v>2.3065446E-2</v>
      </c>
      <c r="AY503" s="179">
        <v>2.2928479000000002E-2</v>
      </c>
      <c r="AZ503" s="179">
        <v>2.2846299E-2</v>
      </c>
      <c r="BA503" s="179">
        <v>2.2791512E-2</v>
      </c>
      <c r="BB503" s="179">
        <v>2.275864E-2</v>
      </c>
      <c r="BC503" s="179">
        <v>2.2742203999999999E-2</v>
      </c>
      <c r="BD503" s="179">
        <v>2.2725768E-2</v>
      </c>
      <c r="BE503" s="179">
        <v>2.2725768E-2</v>
      </c>
    </row>
    <row r="504" spans="1:57" ht="17.100000000000001" customHeight="1">
      <c r="A504" s="178">
        <v>2085</v>
      </c>
      <c r="B504" s="179">
        <v>2.4750642E-2</v>
      </c>
      <c r="C504" s="179">
        <v>2.5139628000000001E-2</v>
      </c>
      <c r="D504" s="179">
        <v>2.5545049E-2</v>
      </c>
      <c r="E504" s="179">
        <v>2.5901163000000001E-2</v>
      </c>
      <c r="F504" s="179">
        <v>2.6207968000000002E-2</v>
      </c>
      <c r="G504" s="179">
        <v>2.6476422999999999E-2</v>
      </c>
      <c r="H504" s="179">
        <v>2.6783228999999999E-2</v>
      </c>
      <c r="I504" s="179">
        <v>2.7155779000000001E-2</v>
      </c>
      <c r="J504" s="179">
        <v>2.7583114999999998E-2</v>
      </c>
      <c r="K504" s="179">
        <v>2.8076195000000002E-2</v>
      </c>
      <c r="L504" s="179">
        <v>2.8640499E-2</v>
      </c>
      <c r="M504" s="179">
        <v>2.9341769E-2</v>
      </c>
      <c r="N504" s="179">
        <v>3.0103304000000001E-2</v>
      </c>
      <c r="O504" s="179">
        <v>3.0782659E-2</v>
      </c>
      <c r="P504" s="179">
        <v>3.1341484000000003E-2</v>
      </c>
      <c r="Q504" s="179">
        <v>3.1872915000000002E-2</v>
      </c>
      <c r="R504" s="179">
        <v>3.247009E-2</v>
      </c>
      <c r="S504" s="179">
        <v>3.3286412000000001E-2</v>
      </c>
      <c r="T504" s="179">
        <v>3.4458848E-2</v>
      </c>
      <c r="U504" s="179">
        <v>3.6036705000000002E-2</v>
      </c>
      <c r="V504" s="179">
        <v>3.7855623999999997E-2</v>
      </c>
      <c r="W504" s="179">
        <v>3.9690979000000001E-2</v>
      </c>
      <c r="X504" s="179">
        <v>4.1361974000000003E-2</v>
      </c>
      <c r="Y504" s="179">
        <v>4.2742598999999999E-2</v>
      </c>
      <c r="Z504" s="179">
        <v>4.3799983000000001E-2</v>
      </c>
      <c r="AA504" s="179">
        <v>4.4517688999999999E-2</v>
      </c>
      <c r="AB504" s="179">
        <v>4.4928588999999998E-2</v>
      </c>
      <c r="AC504" s="179">
        <v>4.5027205000000001E-2</v>
      </c>
      <c r="AD504" s="179">
        <v>4.4840930000000001E-2</v>
      </c>
      <c r="AE504" s="179">
        <v>4.4358807E-2</v>
      </c>
      <c r="AF504" s="179">
        <v>4.3597271999999999E-2</v>
      </c>
      <c r="AG504" s="179">
        <v>4.2375528000000003E-2</v>
      </c>
      <c r="AH504" s="179">
        <v>4.0770277000000001E-2</v>
      </c>
      <c r="AI504" s="179">
        <v>3.8891093000000002E-2</v>
      </c>
      <c r="AJ504" s="179">
        <v>3.6847549E-2</v>
      </c>
      <c r="AK504" s="179">
        <v>3.4760174999999997E-2</v>
      </c>
      <c r="AL504" s="179">
        <v>3.2831682000000001E-2</v>
      </c>
      <c r="AM504" s="179">
        <v>3.1067549999999999E-2</v>
      </c>
      <c r="AN504" s="179">
        <v>2.9495171000000001E-2</v>
      </c>
      <c r="AO504" s="179">
        <v>2.8092631E-2</v>
      </c>
      <c r="AP504" s="179">
        <v>2.6881845000000001E-2</v>
      </c>
      <c r="AQ504" s="179">
        <v>2.5851855E-2</v>
      </c>
      <c r="AR504" s="179">
        <v>2.4980746000000002E-2</v>
      </c>
      <c r="AS504" s="179">
        <v>2.4273996999999999E-2</v>
      </c>
      <c r="AT504" s="179">
        <v>2.3704216E-2</v>
      </c>
      <c r="AU504" s="179">
        <v>2.3254964999999999E-2</v>
      </c>
      <c r="AV504" s="179">
        <v>2.2920765999999999E-2</v>
      </c>
      <c r="AW504" s="179">
        <v>2.2663268E-2</v>
      </c>
      <c r="AX504" s="179">
        <v>2.2487950999999999E-2</v>
      </c>
      <c r="AY504" s="179">
        <v>2.2350984000000001E-2</v>
      </c>
      <c r="AZ504" s="179">
        <v>2.2268804E-2</v>
      </c>
      <c r="BA504" s="179">
        <v>2.2214016999999999E-2</v>
      </c>
      <c r="BB504" s="179">
        <v>2.2181144999999999E-2</v>
      </c>
      <c r="BC504" s="179">
        <v>2.2164709000000001E-2</v>
      </c>
      <c r="BD504" s="179">
        <v>2.2148273E-2</v>
      </c>
      <c r="BE504" s="179">
        <v>2.2148273E-2</v>
      </c>
    </row>
    <row r="505" spans="1:57" ht="17.100000000000001" customHeight="1">
      <c r="A505" s="178">
        <v>2086</v>
      </c>
      <c r="B505" s="179">
        <v>2.3881481999999999E-2</v>
      </c>
      <c r="C505" s="179">
        <v>2.4270468E-2</v>
      </c>
      <c r="D505" s="179">
        <v>2.4675889999999999E-2</v>
      </c>
      <c r="E505" s="179">
        <v>2.5032003000000001E-2</v>
      </c>
      <c r="F505" s="179">
        <v>2.5338809E-2</v>
      </c>
      <c r="G505" s="179">
        <v>2.5607264000000001E-2</v>
      </c>
      <c r="H505" s="179">
        <v>2.5914070000000001E-2</v>
      </c>
      <c r="I505" s="179">
        <v>2.6286619000000001E-2</v>
      </c>
      <c r="J505" s="179">
        <v>2.6713956000000001E-2</v>
      </c>
      <c r="K505" s="179">
        <v>2.7207036E-2</v>
      </c>
      <c r="L505" s="179">
        <v>2.7771338999999999E-2</v>
      </c>
      <c r="M505" s="179">
        <v>2.8472608999999999E-2</v>
      </c>
      <c r="N505" s="179">
        <v>2.9234145E-2</v>
      </c>
      <c r="O505" s="179">
        <v>2.9913499999999999E-2</v>
      </c>
      <c r="P505" s="179">
        <v>3.0472323999999999E-2</v>
      </c>
      <c r="Q505" s="179">
        <v>3.1003755000000001E-2</v>
      </c>
      <c r="R505" s="179">
        <v>3.1600930999999999E-2</v>
      </c>
      <c r="S505" s="179">
        <v>3.2417253E-2</v>
      </c>
      <c r="T505" s="179">
        <v>3.3589687999999999E-2</v>
      </c>
      <c r="U505" s="179">
        <v>3.5167546000000001E-2</v>
      </c>
      <c r="V505" s="179">
        <v>3.6986465000000003E-2</v>
      </c>
      <c r="W505" s="179">
        <v>3.882182E-2</v>
      </c>
      <c r="X505" s="179">
        <v>4.0492815000000001E-2</v>
      </c>
      <c r="Y505" s="179">
        <v>4.1873439999999998E-2</v>
      </c>
      <c r="Z505" s="179">
        <v>4.2930823E-2</v>
      </c>
      <c r="AA505" s="179">
        <v>4.3648528999999998E-2</v>
      </c>
      <c r="AB505" s="179">
        <v>4.4059429999999997E-2</v>
      </c>
      <c r="AC505" s="179">
        <v>4.4158045999999999E-2</v>
      </c>
      <c r="AD505" s="179">
        <v>4.3971771E-2</v>
      </c>
      <c r="AE505" s="179">
        <v>4.3489647999999999E-2</v>
      </c>
      <c r="AF505" s="179">
        <v>4.2728111999999999E-2</v>
      </c>
      <c r="AG505" s="179">
        <v>4.1506369000000001E-2</v>
      </c>
      <c r="AH505" s="179">
        <v>3.9901117999999999E-2</v>
      </c>
      <c r="AI505" s="179">
        <v>3.8021934E-2</v>
      </c>
      <c r="AJ505" s="179">
        <v>3.5978389E-2</v>
      </c>
      <c r="AK505" s="179">
        <v>3.3891014999999997E-2</v>
      </c>
      <c r="AL505" s="179">
        <v>3.1962523E-2</v>
      </c>
      <c r="AM505" s="179">
        <v>3.0198391000000002E-2</v>
      </c>
      <c r="AN505" s="179">
        <v>2.8626011999999999E-2</v>
      </c>
      <c r="AO505" s="179">
        <v>2.7223471999999999E-2</v>
      </c>
      <c r="AP505" s="179">
        <v>2.6012686E-2</v>
      </c>
      <c r="AQ505" s="179">
        <v>2.4982694999999999E-2</v>
      </c>
      <c r="AR505" s="179">
        <v>2.4111587E-2</v>
      </c>
      <c r="AS505" s="179">
        <v>2.3404838000000001E-2</v>
      </c>
      <c r="AT505" s="179">
        <v>2.2835055999999999E-2</v>
      </c>
      <c r="AU505" s="179">
        <v>2.2385805000000002E-2</v>
      </c>
      <c r="AV505" s="179">
        <v>2.2051606000000001E-2</v>
      </c>
      <c r="AW505" s="179">
        <v>2.1794108999999999E-2</v>
      </c>
      <c r="AX505" s="179">
        <v>2.1618790999999998E-2</v>
      </c>
      <c r="AY505" s="179">
        <v>2.1481824E-2</v>
      </c>
      <c r="AZ505" s="179">
        <v>2.1399643999999999E-2</v>
      </c>
      <c r="BA505" s="179">
        <v>2.1344858000000001E-2</v>
      </c>
      <c r="BB505" s="179">
        <v>2.1311984999999999E-2</v>
      </c>
      <c r="BC505" s="179">
        <v>2.1295549E-2</v>
      </c>
      <c r="BD505" s="179">
        <v>2.1279112999999999E-2</v>
      </c>
      <c r="BE505" s="179">
        <v>2.1279112999999999E-2</v>
      </c>
    </row>
    <row r="506" spans="1:57" ht="17.100000000000001" customHeight="1">
      <c r="A506" s="178">
        <v>2087</v>
      </c>
      <c r="B506" s="179">
        <v>2.2743992000000001E-2</v>
      </c>
      <c r="C506" s="179">
        <v>2.3132977999999998E-2</v>
      </c>
      <c r="D506" s="179">
        <v>2.3538399000000002E-2</v>
      </c>
      <c r="E506" s="179">
        <v>2.3894512999999999E-2</v>
      </c>
      <c r="F506" s="179">
        <v>2.4201318999999999E-2</v>
      </c>
      <c r="G506" s="179">
        <v>2.4469773E-2</v>
      </c>
      <c r="H506" s="179">
        <v>2.4776579E-2</v>
      </c>
      <c r="I506" s="179">
        <v>2.5149128999999999E-2</v>
      </c>
      <c r="J506" s="179">
        <v>2.5576465E-2</v>
      </c>
      <c r="K506" s="179">
        <v>2.6069545999999999E-2</v>
      </c>
      <c r="L506" s="179">
        <v>2.6633849000000001E-2</v>
      </c>
      <c r="M506" s="179">
        <v>2.7335119000000001E-2</v>
      </c>
      <c r="N506" s="179">
        <v>2.8096653999999999E-2</v>
      </c>
      <c r="O506" s="179">
        <v>2.8776009000000002E-2</v>
      </c>
      <c r="P506" s="179">
        <v>2.9334834000000001E-2</v>
      </c>
      <c r="Q506" s="179">
        <v>2.9866264999999999E-2</v>
      </c>
      <c r="R506" s="179">
        <v>3.0463440000000001E-2</v>
      </c>
      <c r="S506" s="179">
        <v>3.1279762000000003E-2</v>
      </c>
      <c r="T506" s="179">
        <v>3.2452198000000002E-2</v>
      </c>
      <c r="U506" s="179">
        <v>3.4030054999999997E-2</v>
      </c>
      <c r="V506" s="179">
        <v>3.5848973999999999E-2</v>
      </c>
      <c r="W506" s="179">
        <v>3.7684329000000003E-2</v>
      </c>
      <c r="X506" s="179">
        <v>3.9355323999999997E-2</v>
      </c>
      <c r="Y506" s="179">
        <v>4.0735949E-2</v>
      </c>
      <c r="Z506" s="179">
        <v>4.1793333000000002E-2</v>
      </c>
      <c r="AA506" s="179">
        <v>4.2511039E-2</v>
      </c>
      <c r="AB506" s="179">
        <v>4.2921938999999999E-2</v>
      </c>
      <c r="AC506" s="179">
        <v>4.3020555000000002E-2</v>
      </c>
      <c r="AD506" s="179">
        <v>4.2834280000000002E-2</v>
      </c>
      <c r="AE506" s="179">
        <v>4.2352157000000001E-2</v>
      </c>
      <c r="AF506" s="179">
        <v>4.1590622000000001E-2</v>
      </c>
      <c r="AG506" s="179">
        <v>4.0368877999999997E-2</v>
      </c>
      <c r="AH506" s="179">
        <v>3.8763627000000002E-2</v>
      </c>
      <c r="AI506" s="179">
        <v>3.6884443000000003E-2</v>
      </c>
      <c r="AJ506" s="179">
        <v>3.4840899000000002E-2</v>
      </c>
      <c r="AK506" s="179">
        <v>3.2753524999999999E-2</v>
      </c>
      <c r="AL506" s="179">
        <v>3.0825031999999999E-2</v>
      </c>
      <c r="AM506" s="179">
        <v>2.9060900000000001E-2</v>
      </c>
      <c r="AN506" s="179">
        <v>2.7488520999999998E-2</v>
      </c>
      <c r="AO506" s="179">
        <v>2.6085982000000001E-2</v>
      </c>
      <c r="AP506" s="179">
        <v>2.4875194999999999E-2</v>
      </c>
      <c r="AQ506" s="179">
        <v>2.3845205000000001E-2</v>
      </c>
      <c r="AR506" s="179">
        <v>2.2974095999999999E-2</v>
      </c>
      <c r="AS506" s="179">
        <v>2.2267347E-2</v>
      </c>
      <c r="AT506" s="179">
        <v>2.1697566000000001E-2</v>
      </c>
      <c r="AU506" s="179">
        <v>2.1248315E-2</v>
      </c>
      <c r="AV506" s="179">
        <v>2.0914116E-2</v>
      </c>
      <c r="AW506" s="179">
        <v>2.0656618000000002E-2</v>
      </c>
      <c r="AX506" s="179">
        <v>2.0481301E-2</v>
      </c>
      <c r="AY506" s="179">
        <v>2.0344333999999999E-2</v>
      </c>
      <c r="AZ506" s="179">
        <v>2.0262154000000001E-2</v>
      </c>
      <c r="BA506" s="179">
        <v>2.0207367E-2</v>
      </c>
      <c r="BB506" s="179">
        <v>2.0174495000000001E-2</v>
      </c>
      <c r="BC506" s="179">
        <v>2.0158058999999999E-2</v>
      </c>
      <c r="BD506" s="179">
        <v>2.0141623000000001E-2</v>
      </c>
      <c r="BE506" s="179">
        <v>2.0141623000000001E-2</v>
      </c>
    </row>
    <row r="507" spans="1:57" ht="17.100000000000001" customHeight="1">
      <c r="A507" s="178">
        <v>2088</v>
      </c>
      <c r="B507" s="179">
        <v>2.137317E-2</v>
      </c>
      <c r="C507" s="179">
        <v>2.1762156000000001E-2</v>
      </c>
      <c r="D507" s="179">
        <v>2.2167577000000001E-2</v>
      </c>
      <c r="E507" s="179">
        <v>2.2523690999999998E-2</v>
      </c>
      <c r="F507" s="179">
        <v>2.2830497000000002E-2</v>
      </c>
      <c r="G507" s="179">
        <v>2.3098951999999999E-2</v>
      </c>
      <c r="H507" s="179">
        <v>2.3405756999999999E-2</v>
      </c>
      <c r="I507" s="179">
        <v>2.3778306999999999E-2</v>
      </c>
      <c r="J507" s="179">
        <v>2.4205642999999999E-2</v>
      </c>
      <c r="K507" s="179">
        <v>2.4698723999999998E-2</v>
      </c>
      <c r="L507" s="179">
        <v>2.5263027E-2</v>
      </c>
      <c r="M507" s="179">
        <v>2.5964297000000001E-2</v>
      </c>
      <c r="N507" s="179">
        <v>2.6725832000000001E-2</v>
      </c>
      <c r="O507" s="179">
        <v>2.7405187000000001E-2</v>
      </c>
      <c r="P507" s="179">
        <v>2.7964012E-2</v>
      </c>
      <c r="Q507" s="179">
        <v>2.8495442999999999E-2</v>
      </c>
      <c r="R507" s="179">
        <v>2.9092618000000001E-2</v>
      </c>
      <c r="S507" s="179">
        <v>2.9908939999999998E-2</v>
      </c>
      <c r="T507" s="179">
        <v>3.1081376000000001E-2</v>
      </c>
      <c r="U507" s="179">
        <v>3.2659233000000003E-2</v>
      </c>
      <c r="V507" s="179">
        <v>3.4478151999999998E-2</v>
      </c>
      <c r="W507" s="179">
        <v>3.6313507000000002E-2</v>
      </c>
      <c r="X507" s="179">
        <v>3.7984502000000003E-2</v>
      </c>
      <c r="Y507" s="179">
        <v>3.9365127E-2</v>
      </c>
      <c r="Z507" s="179">
        <v>4.0422511000000001E-2</v>
      </c>
      <c r="AA507" s="179">
        <v>4.1140217E-2</v>
      </c>
      <c r="AB507" s="179">
        <v>4.1551116999999999E-2</v>
      </c>
      <c r="AC507" s="179">
        <v>4.1649733000000001E-2</v>
      </c>
      <c r="AD507" s="179">
        <v>4.1463458000000002E-2</v>
      </c>
      <c r="AE507" s="179">
        <v>4.0981335000000001E-2</v>
      </c>
      <c r="AF507" s="179">
        <v>4.02198E-2</v>
      </c>
      <c r="AG507" s="179">
        <v>3.8998056000000003E-2</v>
      </c>
      <c r="AH507" s="179">
        <v>3.7392806000000001E-2</v>
      </c>
      <c r="AI507" s="179">
        <v>3.5513621000000002E-2</v>
      </c>
      <c r="AJ507" s="179">
        <v>3.3470077000000001E-2</v>
      </c>
      <c r="AK507" s="179">
        <v>3.1382702999999998E-2</v>
      </c>
      <c r="AL507" s="179">
        <v>2.9454210000000002E-2</v>
      </c>
      <c r="AM507" s="179">
        <v>2.7690078E-2</v>
      </c>
      <c r="AN507" s="179">
        <v>2.6117700000000001E-2</v>
      </c>
      <c r="AO507" s="179">
        <v>2.471516E-2</v>
      </c>
      <c r="AP507" s="179">
        <v>2.3504372999999999E-2</v>
      </c>
      <c r="AQ507" s="179">
        <v>2.2474383000000001E-2</v>
      </c>
      <c r="AR507" s="179">
        <v>2.1603273999999999E-2</v>
      </c>
      <c r="AS507" s="179">
        <v>2.0896525999999999E-2</v>
      </c>
      <c r="AT507" s="179">
        <v>2.0326744000000001E-2</v>
      </c>
      <c r="AU507" s="179">
        <v>1.9877493E-2</v>
      </c>
      <c r="AV507" s="179">
        <v>1.9543293999999999E-2</v>
      </c>
      <c r="AW507" s="179">
        <v>1.9285796000000001E-2</v>
      </c>
      <c r="AX507" s="179">
        <v>1.9110479E-2</v>
      </c>
      <c r="AY507" s="179">
        <v>1.8973512000000001E-2</v>
      </c>
      <c r="AZ507" s="179">
        <v>1.8891332E-2</v>
      </c>
      <c r="BA507" s="179">
        <v>1.8836545E-2</v>
      </c>
      <c r="BB507" s="179">
        <v>1.8803673E-2</v>
      </c>
      <c r="BC507" s="179">
        <v>1.8787236999999998E-2</v>
      </c>
      <c r="BD507" s="179">
        <v>1.8770801E-2</v>
      </c>
      <c r="BE507" s="179">
        <v>1.8770801E-2</v>
      </c>
    </row>
    <row r="508" spans="1:57" ht="17.100000000000001" customHeight="1">
      <c r="A508" s="178">
        <v>2089</v>
      </c>
      <c r="B508" s="179">
        <v>1.9652350999999998E-2</v>
      </c>
      <c r="C508" s="179">
        <v>2.0041336999999999E-2</v>
      </c>
      <c r="D508" s="179">
        <v>2.0446757999999999E-2</v>
      </c>
      <c r="E508" s="179">
        <v>2.0802872E-2</v>
      </c>
      <c r="F508" s="179">
        <v>2.1109678E-2</v>
      </c>
      <c r="G508" s="179">
        <v>2.1378133000000001E-2</v>
      </c>
      <c r="H508" s="179">
        <v>2.1684938000000001E-2</v>
      </c>
      <c r="I508" s="179">
        <v>2.2057488E-2</v>
      </c>
      <c r="J508" s="179">
        <v>2.2484824E-2</v>
      </c>
      <c r="K508" s="179">
        <v>2.2977905E-2</v>
      </c>
      <c r="L508" s="179">
        <v>2.3542207999999998E-2</v>
      </c>
      <c r="M508" s="179">
        <v>2.4243477999999999E-2</v>
      </c>
      <c r="N508" s="179">
        <v>2.5005013E-2</v>
      </c>
      <c r="O508" s="179">
        <v>2.5684367999999999E-2</v>
      </c>
      <c r="P508" s="179">
        <v>2.6243193000000001E-2</v>
      </c>
      <c r="Q508" s="179">
        <v>2.6774624E-2</v>
      </c>
      <c r="R508" s="179">
        <v>2.7371798999999999E-2</v>
      </c>
      <c r="S508" s="179">
        <v>2.8188121E-2</v>
      </c>
      <c r="T508" s="179">
        <v>2.9360556999999999E-2</v>
      </c>
      <c r="U508" s="179">
        <v>3.0938414000000001E-2</v>
      </c>
      <c r="V508" s="179">
        <v>3.2757333E-2</v>
      </c>
      <c r="W508" s="179">
        <v>3.4592688000000003E-2</v>
      </c>
      <c r="X508" s="179">
        <v>3.6263682999999998E-2</v>
      </c>
      <c r="Y508" s="179">
        <v>3.7644308000000001E-2</v>
      </c>
      <c r="Z508" s="179">
        <v>3.8701692000000003E-2</v>
      </c>
      <c r="AA508" s="179">
        <v>3.9419398000000001E-2</v>
      </c>
      <c r="AB508" s="179">
        <v>3.9830298E-2</v>
      </c>
      <c r="AC508" s="179">
        <v>3.9928914000000003E-2</v>
      </c>
      <c r="AD508" s="179">
        <v>3.9742640000000003E-2</v>
      </c>
      <c r="AE508" s="179">
        <v>3.9260516000000002E-2</v>
      </c>
      <c r="AF508" s="179">
        <v>3.8498981000000002E-2</v>
      </c>
      <c r="AG508" s="179">
        <v>3.7277236999999998E-2</v>
      </c>
      <c r="AH508" s="179">
        <v>3.5671987000000002E-2</v>
      </c>
      <c r="AI508" s="179">
        <v>3.3792801999999997E-2</v>
      </c>
      <c r="AJ508" s="179">
        <v>3.1749258000000002E-2</v>
      </c>
      <c r="AK508" s="179">
        <v>2.9661883999999999E-2</v>
      </c>
      <c r="AL508" s="179">
        <v>2.7733391999999999E-2</v>
      </c>
      <c r="AM508" s="179">
        <v>2.5969259000000001E-2</v>
      </c>
      <c r="AN508" s="179">
        <v>2.4396880999999999E-2</v>
      </c>
      <c r="AO508" s="179">
        <v>2.2994341000000001E-2</v>
      </c>
      <c r="AP508" s="179">
        <v>2.1783554E-2</v>
      </c>
      <c r="AQ508" s="179">
        <v>2.0753563999999999E-2</v>
      </c>
      <c r="AR508" s="179">
        <v>1.9882455E-2</v>
      </c>
      <c r="AS508" s="179">
        <v>1.9175707E-2</v>
      </c>
      <c r="AT508" s="179">
        <v>1.8605924999999999E-2</v>
      </c>
      <c r="AU508" s="179">
        <v>1.8156674000000001E-2</v>
      </c>
      <c r="AV508" s="179">
        <v>1.7822475000000001E-2</v>
      </c>
      <c r="AW508" s="179">
        <v>1.7564976999999999E-2</v>
      </c>
      <c r="AX508" s="179">
        <v>1.7389660000000001E-2</v>
      </c>
      <c r="AY508" s="179">
        <v>1.7252693E-2</v>
      </c>
      <c r="AZ508" s="179">
        <v>1.7170512999999998E-2</v>
      </c>
      <c r="BA508" s="179">
        <v>1.7115726000000001E-2</v>
      </c>
      <c r="BB508" s="179">
        <v>1.7082854000000001E-2</v>
      </c>
      <c r="BC508" s="179">
        <v>1.7066418E-2</v>
      </c>
      <c r="BD508" s="179">
        <v>1.7049982000000002E-2</v>
      </c>
      <c r="BE508" s="179">
        <v>1.7049982000000002E-2</v>
      </c>
    </row>
    <row r="509" spans="1:57" ht="17.100000000000001" customHeight="1">
      <c r="A509" s="178">
        <v>2090</v>
      </c>
      <c r="B509" s="179">
        <v>1.7692367000000001E-2</v>
      </c>
      <c r="C509" s="179">
        <v>1.8081353000000001E-2</v>
      </c>
      <c r="D509" s="179">
        <v>1.8486775E-2</v>
      </c>
      <c r="E509" s="179">
        <v>1.8842887999999999E-2</v>
      </c>
      <c r="F509" s="179">
        <v>1.9149693999999998E-2</v>
      </c>
      <c r="G509" s="179">
        <v>1.9418148999999999E-2</v>
      </c>
      <c r="H509" s="179">
        <v>1.9724953999999999E-2</v>
      </c>
      <c r="I509" s="179">
        <v>2.0097503999999999E-2</v>
      </c>
      <c r="J509" s="179">
        <v>2.0524840999999999E-2</v>
      </c>
      <c r="K509" s="179">
        <v>2.1017920999999998E-2</v>
      </c>
      <c r="L509" s="179">
        <v>2.1582224000000001E-2</v>
      </c>
      <c r="M509" s="179">
        <v>2.2283494000000001E-2</v>
      </c>
      <c r="N509" s="179">
        <v>2.3045029000000002E-2</v>
      </c>
      <c r="O509" s="179">
        <v>2.3724385000000001E-2</v>
      </c>
      <c r="P509" s="179">
        <v>2.4283209E-2</v>
      </c>
      <c r="Q509" s="179">
        <v>2.4814639999999999E-2</v>
      </c>
      <c r="R509" s="179">
        <v>2.5411816E-2</v>
      </c>
      <c r="S509" s="179">
        <v>2.6228138000000002E-2</v>
      </c>
      <c r="T509" s="179">
        <v>2.7400573000000001E-2</v>
      </c>
      <c r="U509" s="179">
        <v>2.8978430999999999E-2</v>
      </c>
      <c r="V509" s="179">
        <v>3.0797350000000001E-2</v>
      </c>
      <c r="W509" s="179">
        <v>3.2632704999999998E-2</v>
      </c>
      <c r="X509" s="179">
        <v>3.4303699E-2</v>
      </c>
      <c r="Y509" s="179">
        <v>3.5684325000000003E-2</v>
      </c>
      <c r="Z509" s="179">
        <v>3.6741707999999998E-2</v>
      </c>
      <c r="AA509" s="179">
        <v>3.7459414000000003E-2</v>
      </c>
      <c r="AB509" s="179">
        <v>3.7870315000000002E-2</v>
      </c>
      <c r="AC509" s="179">
        <v>3.7968930999999997E-2</v>
      </c>
      <c r="AD509" s="179">
        <v>3.7782655999999998E-2</v>
      </c>
      <c r="AE509" s="179">
        <v>3.7300532999999997E-2</v>
      </c>
      <c r="AF509" s="179">
        <v>3.6538996999999997E-2</v>
      </c>
      <c r="AG509" s="179">
        <v>3.5317253999999999E-2</v>
      </c>
      <c r="AH509" s="179">
        <v>3.3712002999999997E-2</v>
      </c>
      <c r="AI509" s="179">
        <v>3.1832818999999998E-2</v>
      </c>
      <c r="AJ509" s="179">
        <v>2.9789274000000001E-2</v>
      </c>
      <c r="AK509" s="179">
        <v>2.7701900000000002E-2</v>
      </c>
      <c r="AL509" s="179">
        <v>2.5773408000000001E-2</v>
      </c>
      <c r="AM509" s="179">
        <v>2.4009276E-2</v>
      </c>
      <c r="AN509" s="179">
        <v>2.2436897000000001E-2</v>
      </c>
      <c r="AO509" s="179">
        <v>2.1034357E-2</v>
      </c>
      <c r="AP509" s="179">
        <v>1.9823571000000002E-2</v>
      </c>
      <c r="AQ509" s="179">
        <v>1.8793580000000001E-2</v>
      </c>
      <c r="AR509" s="179">
        <v>1.7922471999999998E-2</v>
      </c>
      <c r="AS509" s="179">
        <v>1.7215722999999999E-2</v>
      </c>
      <c r="AT509" s="179">
        <v>1.6645941000000001E-2</v>
      </c>
      <c r="AU509" s="179">
        <v>1.619669E-2</v>
      </c>
      <c r="AV509" s="179">
        <v>1.5862490999999999E-2</v>
      </c>
      <c r="AW509" s="179">
        <v>1.5604992999999999E-2</v>
      </c>
      <c r="AX509" s="179">
        <v>1.5429676E-2</v>
      </c>
      <c r="AY509" s="179">
        <v>1.5292709E-2</v>
      </c>
      <c r="AZ509" s="179">
        <v>1.5210529E-2</v>
      </c>
      <c r="BA509" s="179">
        <v>1.5155742E-2</v>
      </c>
      <c r="BB509" s="179">
        <v>1.512287E-2</v>
      </c>
      <c r="BC509" s="179">
        <v>1.5106434E-2</v>
      </c>
      <c r="BD509" s="179">
        <v>1.5089998E-2</v>
      </c>
      <c r="BE509" s="179">
        <v>1.5089998E-2</v>
      </c>
    </row>
    <row r="510" spans="1:57" ht="17.100000000000001" customHeight="1">
      <c r="A510" s="178">
        <v>2091</v>
      </c>
      <c r="B510" s="179">
        <v>1.5609885E-2</v>
      </c>
      <c r="C510" s="179">
        <v>1.5998869999999998E-2</v>
      </c>
      <c r="D510" s="179">
        <v>1.6404292000000001E-2</v>
      </c>
      <c r="E510" s="179">
        <v>1.6760405999999999E-2</v>
      </c>
      <c r="F510" s="179">
        <v>1.7067210999999999E-2</v>
      </c>
      <c r="G510" s="179">
        <v>1.7335666E-2</v>
      </c>
      <c r="H510" s="179">
        <v>1.7642471999999999E-2</v>
      </c>
      <c r="I510" s="179">
        <v>1.8015020999999999E-2</v>
      </c>
      <c r="J510" s="179">
        <v>1.8442357999999999E-2</v>
      </c>
      <c r="K510" s="179">
        <v>1.8935437999999999E-2</v>
      </c>
      <c r="L510" s="179">
        <v>1.9499741000000001E-2</v>
      </c>
      <c r="M510" s="179">
        <v>2.0201011000000001E-2</v>
      </c>
      <c r="N510" s="179">
        <v>2.0962547000000002E-2</v>
      </c>
      <c r="O510" s="179">
        <v>2.1641902000000001E-2</v>
      </c>
      <c r="P510" s="179">
        <v>2.2200727E-2</v>
      </c>
      <c r="Q510" s="179">
        <v>2.2732157999999999E-2</v>
      </c>
      <c r="R510" s="179">
        <v>2.3329333000000001E-2</v>
      </c>
      <c r="S510" s="179">
        <v>2.4145654999999999E-2</v>
      </c>
      <c r="T510" s="179">
        <v>2.5318091000000001E-2</v>
      </c>
      <c r="U510" s="179">
        <v>2.6895947999999999E-2</v>
      </c>
      <c r="V510" s="179">
        <v>2.8714867000000002E-2</v>
      </c>
      <c r="W510" s="179">
        <v>3.0550221999999998E-2</v>
      </c>
      <c r="X510" s="179">
        <v>3.2221217000000003E-2</v>
      </c>
      <c r="Y510" s="179">
        <v>3.3601842E-2</v>
      </c>
      <c r="Z510" s="179">
        <v>3.4659226000000001E-2</v>
      </c>
      <c r="AA510" s="179">
        <v>3.5376932E-2</v>
      </c>
      <c r="AB510" s="179">
        <v>3.5787831999999999E-2</v>
      </c>
      <c r="AC510" s="179">
        <v>3.5886448000000001E-2</v>
      </c>
      <c r="AD510" s="179">
        <v>3.5700173000000002E-2</v>
      </c>
      <c r="AE510" s="179">
        <v>3.5218050000000001E-2</v>
      </c>
      <c r="AF510" s="179">
        <v>3.4456515E-2</v>
      </c>
      <c r="AG510" s="179">
        <v>3.3234771000000003E-2</v>
      </c>
      <c r="AH510" s="179">
        <v>3.1629520000000001E-2</v>
      </c>
      <c r="AI510" s="179">
        <v>2.9750335999999999E-2</v>
      </c>
      <c r="AJ510" s="179">
        <v>2.7706791000000001E-2</v>
      </c>
      <c r="AK510" s="179">
        <v>2.5619418000000001E-2</v>
      </c>
      <c r="AL510" s="179">
        <v>2.3690925000000002E-2</v>
      </c>
      <c r="AM510" s="179">
        <v>2.1926793E-2</v>
      </c>
      <c r="AN510" s="179">
        <v>2.0354414000000001E-2</v>
      </c>
      <c r="AO510" s="179">
        <v>1.8951874E-2</v>
      </c>
      <c r="AP510" s="179">
        <v>1.7741087999999999E-2</v>
      </c>
      <c r="AQ510" s="179">
        <v>1.6711098000000001E-2</v>
      </c>
      <c r="AR510" s="179">
        <v>1.5839988999999999E-2</v>
      </c>
      <c r="AS510" s="179">
        <v>1.5133239999999999E-2</v>
      </c>
      <c r="AT510" s="179">
        <v>1.4563458E-2</v>
      </c>
      <c r="AU510" s="179">
        <v>1.4114207E-2</v>
      </c>
      <c r="AV510" s="179">
        <v>1.3780008E-2</v>
      </c>
      <c r="AW510" s="179">
        <v>1.3522510999999999E-2</v>
      </c>
      <c r="AX510" s="179">
        <v>1.3347193E-2</v>
      </c>
      <c r="AY510" s="179">
        <v>1.3210227E-2</v>
      </c>
      <c r="AZ510" s="179">
        <v>1.3128046000000001E-2</v>
      </c>
      <c r="BA510" s="179">
        <v>1.307326E-2</v>
      </c>
      <c r="BB510" s="179">
        <v>1.3040388E-2</v>
      </c>
      <c r="BC510" s="179">
        <v>1.3023952E-2</v>
      </c>
      <c r="BD510" s="179">
        <v>1.3007516E-2</v>
      </c>
      <c r="BE510" s="179">
        <v>1.3007516E-2</v>
      </c>
    </row>
    <row r="511" spans="1:57" ht="17.100000000000001" customHeight="1">
      <c r="A511" s="178">
        <v>2092</v>
      </c>
      <c r="B511" s="179">
        <v>1.3544901999999999E-2</v>
      </c>
      <c r="C511" s="179">
        <v>1.3933888E-2</v>
      </c>
      <c r="D511" s="179">
        <v>1.4339309E-2</v>
      </c>
      <c r="E511" s="179">
        <v>1.4695423000000001E-2</v>
      </c>
      <c r="F511" s="179">
        <v>1.5002229000000001E-2</v>
      </c>
      <c r="G511" s="179">
        <v>1.5270683E-2</v>
      </c>
      <c r="H511" s="179">
        <v>1.5577489E-2</v>
      </c>
      <c r="I511" s="179">
        <v>1.5950038999999999E-2</v>
      </c>
      <c r="J511" s="179">
        <v>1.6377375E-2</v>
      </c>
      <c r="K511" s="179">
        <v>1.6870455999999999E-2</v>
      </c>
      <c r="L511" s="179">
        <v>1.7434759000000001E-2</v>
      </c>
      <c r="M511" s="179">
        <v>1.8136029000000001E-2</v>
      </c>
      <c r="N511" s="179">
        <v>1.8897563999999999E-2</v>
      </c>
      <c r="O511" s="179">
        <v>1.9576919000000002E-2</v>
      </c>
      <c r="P511" s="179">
        <v>2.0135744000000001E-2</v>
      </c>
      <c r="Q511" s="179">
        <v>2.0667174999999999E-2</v>
      </c>
      <c r="R511" s="179">
        <v>2.1264350000000001E-2</v>
      </c>
      <c r="S511" s="179">
        <v>2.2080671999999999E-2</v>
      </c>
      <c r="T511" s="179">
        <v>2.3253108000000001E-2</v>
      </c>
      <c r="U511" s="179">
        <v>2.4830965E-2</v>
      </c>
      <c r="V511" s="179">
        <v>2.6649883999999999E-2</v>
      </c>
      <c r="W511" s="179">
        <v>2.8485238999999999E-2</v>
      </c>
      <c r="X511" s="179">
        <v>3.0156234000000001E-2</v>
      </c>
      <c r="Y511" s="179">
        <v>3.1536859E-2</v>
      </c>
      <c r="Z511" s="179">
        <v>3.2594243000000002E-2</v>
      </c>
      <c r="AA511" s="179">
        <v>3.3311949E-2</v>
      </c>
      <c r="AB511" s="179">
        <v>3.3722848999999999E-2</v>
      </c>
      <c r="AC511" s="179">
        <v>3.3821465000000002E-2</v>
      </c>
      <c r="AD511" s="179">
        <v>3.3635190000000002E-2</v>
      </c>
      <c r="AE511" s="179">
        <v>3.3153067000000001E-2</v>
      </c>
      <c r="AF511" s="179">
        <v>3.2391532000000001E-2</v>
      </c>
      <c r="AG511" s="179">
        <v>3.1169788E-2</v>
      </c>
      <c r="AH511" s="179">
        <v>2.9564536999999998E-2</v>
      </c>
      <c r="AI511" s="179">
        <v>2.7685352999999999E-2</v>
      </c>
      <c r="AJ511" s="179">
        <v>2.5641809000000002E-2</v>
      </c>
      <c r="AK511" s="179">
        <v>2.3554434999999999E-2</v>
      </c>
      <c r="AL511" s="179">
        <v>2.1625941999999999E-2</v>
      </c>
      <c r="AM511" s="179">
        <v>1.9861810000000001E-2</v>
      </c>
      <c r="AN511" s="179">
        <v>1.8289430999999998E-2</v>
      </c>
      <c r="AO511" s="179">
        <v>1.6886892000000001E-2</v>
      </c>
      <c r="AP511" s="179">
        <v>1.5676104999999999E-2</v>
      </c>
      <c r="AQ511" s="179">
        <v>1.4646114999999999E-2</v>
      </c>
      <c r="AR511" s="179">
        <v>1.3775005999999999E-2</v>
      </c>
      <c r="AS511" s="179">
        <v>1.3068257E-2</v>
      </c>
      <c r="AT511" s="179">
        <v>1.2498476E-2</v>
      </c>
      <c r="AU511" s="179">
        <v>1.2049225E-2</v>
      </c>
      <c r="AV511" s="179">
        <v>1.1715026E-2</v>
      </c>
      <c r="AW511" s="179">
        <v>1.1457528E-2</v>
      </c>
      <c r="AX511" s="179">
        <v>1.1282211E-2</v>
      </c>
      <c r="AY511" s="179">
        <v>1.1145244E-2</v>
      </c>
      <c r="AZ511" s="179">
        <v>1.1063063999999999E-2</v>
      </c>
      <c r="BA511" s="179">
        <v>1.1008277E-2</v>
      </c>
      <c r="BB511" s="179">
        <v>1.0975405000000001E-2</v>
      </c>
      <c r="BC511" s="179">
        <v>1.0958969000000001E-2</v>
      </c>
      <c r="BD511" s="179">
        <v>1.0942533000000001E-2</v>
      </c>
      <c r="BE511" s="179">
        <v>1.0942533000000001E-2</v>
      </c>
    </row>
    <row r="512" spans="1:57" ht="17.100000000000001" customHeight="1">
      <c r="A512" s="178">
        <v>2093</v>
      </c>
      <c r="B512" s="179">
        <v>1.1596585E-2</v>
      </c>
      <c r="C512" s="179">
        <v>1.1985569999999999E-2</v>
      </c>
      <c r="D512" s="179">
        <v>1.2390992E-2</v>
      </c>
      <c r="E512" s="179">
        <v>1.2747105999999999E-2</v>
      </c>
      <c r="F512" s="179">
        <v>1.3053911E-2</v>
      </c>
      <c r="G512" s="179">
        <v>1.3322366E-2</v>
      </c>
      <c r="H512" s="179">
        <v>1.3629172E-2</v>
      </c>
      <c r="I512" s="179">
        <v>1.4001721999999999E-2</v>
      </c>
      <c r="J512" s="179">
        <v>1.4429058E-2</v>
      </c>
      <c r="K512" s="179">
        <v>1.4922138E-2</v>
      </c>
      <c r="L512" s="179">
        <v>1.5486442E-2</v>
      </c>
      <c r="M512" s="179">
        <v>1.6187712E-2</v>
      </c>
      <c r="N512" s="179">
        <v>1.6949247000000001E-2</v>
      </c>
      <c r="O512" s="179">
        <v>1.7628602E-2</v>
      </c>
      <c r="P512" s="179">
        <v>1.8187426999999999E-2</v>
      </c>
      <c r="Q512" s="179">
        <v>1.8718858000000001E-2</v>
      </c>
      <c r="R512" s="179">
        <v>1.9316033E-2</v>
      </c>
      <c r="S512" s="179">
        <v>2.0132355000000001E-2</v>
      </c>
      <c r="T512" s="179">
        <v>2.1304791E-2</v>
      </c>
      <c r="U512" s="179">
        <v>2.2882647999999998E-2</v>
      </c>
      <c r="V512" s="179">
        <v>2.4701567000000001E-2</v>
      </c>
      <c r="W512" s="179">
        <v>2.6536922000000001E-2</v>
      </c>
      <c r="X512" s="179">
        <v>2.8207916999999999E-2</v>
      </c>
      <c r="Y512" s="179">
        <v>2.9588541999999999E-2</v>
      </c>
      <c r="Z512" s="179">
        <v>3.0645926E-2</v>
      </c>
      <c r="AA512" s="179">
        <v>3.1363632000000002E-2</v>
      </c>
      <c r="AB512" s="179">
        <v>3.1774532000000001E-2</v>
      </c>
      <c r="AC512" s="179">
        <v>3.1873147999999997E-2</v>
      </c>
      <c r="AD512" s="179">
        <v>3.1686872999999997E-2</v>
      </c>
      <c r="AE512" s="179">
        <v>3.120475E-2</v>
      </c>
      <c r="AF512" s="179">
        <v>3.0443214999999999E-2</v>
      </c>
      <c r="AG512" s="179">
        <v>2.9221470999999999E-2</v>
      </c>
      <c r="AH512" s="179">
        <v>2.761622E-2</v>
      </c>
      <c r="AI512" s="179">
        <v>2.5737036000000001E-2</v>
      </c>
      <c r="AJ512" s="179">
        <v>2.3693492E-2</v>
      </c>
      <c r="AK512" s="179">
        <v>2.1606118000000001E-2</v>
      </c>
      <c r="AL512" s="179">
        <v>1.9677625000000001E-2</v>
      </c>
      <c r="AM512" s="179">
        <v>1.7913492999999999E-2</v>
      </c>
      <c r="AN512" s="179">
        <v>1.6341114E-2</v>
      </c>
      <c r="AO512" s="179">
        <v>1.4938574E-2</v>
      </c>
      <c r="AP512" s="179">
        <v>1.3727787999999999E-2</v>
      </c>
      <c r="AQ512" s="179">
        <v>1.2697798E-2</v>
      </c>
      <c r="AR512" s="179">
        <v>1.1826689E-2</v>
      </c>
      <c r="AS512" s="179">
        <v>1.111994E-2</v>
      </c>
      <c r="AT512" s="179">
        <v>1.0550159E-2</v>
      </c>
      <c r="AU512" s="179">
        <v>1.0100906999999999E-2</v>
      </c>
      <c r="AV512" s="179">
        <v>9.7667090000000002E-3</v>
      </c>
      <c r="AW512" s="179">
        <v>9.5092110000000001E-3</v>
      </c>
      <c r="AX512" s="179">
        <v>9.3338929999999994E-3</v>
      </c>
      <c r="AY512" s="179">
        <v>9.1969270000000006E-3</v>
      </c>
      <c r="AZ512" s="179">
        <v>9.1147469999999994E-3</v>
      </c>
      <c r="BA512" s="179">
        <v>9.0599600000000006E-3</v>
      </c>
      <c r="BB512" s="179">
        <v>9.0270880000000008E-3</v>
      </c>
      <c r="BC512" s="179">
        <v>9.0106519999999992E-3</v>
      </c>
      <c r="BD512" s="179">
        <v>8.9942159999999993E-3</v>
      </c>
      <c r="BE512" s="179">
        <v>8.9942159999999993E-3</v>
      </c>
    </row>
    <row r="513" spans="1:57" ht="17.100000000000001" customHeight="1">
      <c r="A513" s="178">
        <v>2094</v>
      </c>
      <c r="B513" s="179">
        <v>9.8990989999999997E-3</v>
      </c>
      <c r="C513" s="179">
        <v>1.0288085000000001E-2</v>
      </c>
      <c r="D513" s="179">
        <v>1.0693506E-2</v>
      </c>
      <c r="E513" s="179">
        <v>1.104962E-2</v>
      </c>
      <c r="F513" s="179">
        <v>1.1356425999999999E-2</v>
      </c>
      <c r="G513" s="179">
        <v>1.1624880000000001E-2</v>
      </c>
      <c r="H513" s="179">
        <v>1.1931686E-2</v>
      </c>
      <c r="I513" s="179">
        <v>1.2304236E-2</v>
      </c>
      <c r="J513" s="179">
        <v>1.2731572E-2</v>
      </c>
      <c r="K513" s="179">
        <v>1.3224652999999999E-2</v>
      </c>
      <c r="L513" s="179">
        <v>1.3788956E-2</v>
      </c>
      <c r="M513" s="179">
        <v>1.4490226E-2</v>
      </c>
      <c r="N513" s="179">
        <v>1.5251761000000001E-2</v>
      </c>
      <c r="O513" s="179">
        <v>1.5931115999999999E-2</v>
      </c>
      <c r="P513" s="179">
        <v>1.6489941000000001E-2</v>
      </c>
      <c r="Q513" s="179">
        <v>1.7021372E-2</v>
      </c>
      <c r="R513" s="179">
        <v>1.7618546999999998E-2</v>
      </c>
      <c r="S513" s="179">
        <v>1.8434869E-2</v>
      </c>
      <c r="T513" s="179">
        <v>1.9607304999999998E-2</v>
      </c>
      <c r="U513" s="179">
        <v>2.1185162E-2</v>
      </c>
      <c r="V513" s="179">
        <v>2.3004080999999999E-2</v>
      </c>
      <c r="W513" s="179">
        <v>2.4839435999999999E-2</v>
      </c>
      <c r="X513" s="179">
        <v>2.6510431000000001E-2</v>
      </c>
      <c r="Y513" s="179">
        <v>2.7891056000000001E-2</v>
      </c>
      <c r="Z513" s="179">
        <v>2.8948439999999999E-2</v>
      </c>
      <c r="AA513" s="179">
        <v>2.9666146000000001E-2</v>
      </c>
      <c r="AB513" s="179">
        <v>3.0077046E-2</v>
      </c>
      <c r="AC513" s="179">
        <v>3.0175661999999999E-2</v>
      </c>
      <c r="AD513" s="179">
        <v>2.9989386999999999E-2</v>
      </c>
      <c r="AE513" s="179">
        <v>2.9507263999999998E-2</v>
      </c>
      <c r="AF513" s="179">
        <v>2.8745729000000001E-2</v>
      </c>
      <c r="AG513" s="179">
        <v>2.7523985000000001E-2</v>
      </c>
      <c r="AH513" s="179">
        <v>2.5918733999999999E-2</v>
      </c>
      <c r="AI513" s="179">
        <v>2.403955E-2</v>
      </c>
      <c r="AJ513" s="179">
        <v>2.1996005999999999E-2</v>
      </c>
      <c r="AK513" s="179">
        <v>1.9908631999999999E-2</v>
      </c>
      <c r="AL513" s="179">
        <v>1.7980138999999999E-2</v>
      </c>
      <c r="AM513" s="179">
        <v>1.6216007000000001E-2</v>
      </c>
      <c r="AN513" s="179">
        <v>1.4643628000000001E-2</v>
      </c>
      <c r="AO513" s="179">
        <v>1.3241088999999999E-2</v>
      </c>
      <c r="AP513" s="179">
        <v>1.2030302E-2</v>
      </c>
      <c r="AQ513" s="179">
        <v>1.1000312E-2</v>
      </c>
      <c r="AR513" s="179">
        <v>1.0129203E-2</v>
      </c>
      <c r="AS513" s="179">
        <v>9.4224549999999997E-3</v>
      </c>
      <c r="AT513" s="179">
        <v>8.8526730000000001E-3</v>
      </c>
      <c r="AU513" s="179">
        <v>8.4034220000000007E-3</v>
      </c>
      <c r="AV513" s="179">
        <v>8.0692230000000004E-3</v>
      </c>
      <c r="AW513" s="179">
        <v>7.8117250000000003E-3</v>
      </c>
      <c r="AX513" s="179">
        <v>7.6364079999999999E-3</v>
      </c>
      <c r="AY513" s="179">
        <v>7.4994409999999999E-3</v>
      </c>
      <c r="AZ513" s="179">
        <v>7.4172609999999996E-3</v>
      </c>
      <c r="BA513" s="179">
        <v>7.3624739999999999E-3</v>
      </c>
      <c r="BB513" s="179">
        <v>7.3296020000000002E-3</v>
      </c>
      <c r="BC513" s="179">
        <v>7.3131660000000003E-3</v>
      </c>
      <c r="BD513" s="179">
        <v>7.2967300000000004E-3</v>
      </c>
      <c r="BE513" s="179">
        <v>7.2967300000000004E-3</v>
      </c>
    </row>
    <row r="514" spans="1:57" ht="17.100000000000001" customHeight="1">
      <c r="A514" s="178">
        <v>2095</v>
      </c>
      <c r="B514" s="179">
        <v>8.4407779999999995E-3</v>
      </c>
      <c r="C514" s="179">
        <v>8.8297629999999992E-3</v>
      </c>
      <c r="D514" s="179">
        <v>9.2351849999999999E-3</v>
      </c>
      <c r="E514" s="179">
        <v>9.5912989999999993E-3</v>
      </c>
      <c r="F514" s="179">
        <v>9.8981039999999996E-3</v>
      </c>
      <c r="G514" s="179">
        <v>1.0166559E-2</v>
      </c>
      <c r="H514" s="179">
        <v>1.0473365E-2</v>
      </c>
      <c r="I514" s="179">
        <v>1.0845914999999999E-2</v>
      </c>
      <c r="J514" s="179">
        <v>1.1273251E-2</v>
      </c>
      <c r="K514" s="179">
        <v>1.1766331E-2</v>
      </c>
      <c r="L514" s="179">
        <v>1.2330635E-2</v>
      </c>
      <c r="M514" s="179">
        <v>1.3031905E-2</v>
      </c>
      <c r="N514" s="179">
        <v>1.3793440000000001E-2</v>
      </c>
      <c r="O514" s="179">
        <v>1.4472795E-2</v>
      </c>
      <c r="P514" s="179">
        <v>1.5031620000000001E-2</v>
      </c>
      <c r="Q514" s="179">
        <v>1.5563051E-2</v>
      </c>
      <c r="R514" s="179">
        <v>1.6160226E-2</v>
      </c>
      <c r="S514" s="179">
        <v>1.6976548000000001E-2</v>
      </c>
      <c r="T514" s="179">
        <v>1.8148984E-2</v>
      </c>
      <c r="U514" s="179">
        <v>1.9726840999999998E-2</v>
      </c>
      <c r="V514" s="179">
        <v>2.1545760000000001E-2</v>
      </c>
      <c r="W514" s="179">
        <v>2.3381115000000001E-2</v>
      </c>
      <c r="X514" s="179">
        <v>2.5052109999999999E-2</v>
      </c>
      <c r="Y514" s="179">
        <v>2.6432734999999999E-2</v>
      </c>
      <c r="Z514" s="179">
        <v>2.7490119E-2</v>
      </c>
      <c r="AA514" s="179">
        <v>2.8207824999999999E-2</v>
      </c>
      <c r="AB514" s="179">
        <v>2.8618725000000001E-2</v>
      </c>
      <c r="AC514" s="179">
        <v>2.8717341E-2</v>
      </c>
      <c r="AD514" s="179">
        <v>2.8531066000000001E-2</v>
      </c>
      <c r="AE514" s="179">
        <v>2.8048943E-2</v>
      </c>
      <c r="AF514" s="179">
        <v>2.7287407999999999E-2</v>
      </c>
      <c r="AG514" s="179">
        <v>2.6065663999999999E-2</v>
      </c>
      <c r="AH514" s="179">
        <v>2.4460413E-2</v>
      </c>
      <c r="AI514" s="179">
        <v>2.2581229000000001E-2</v>
      </c>
      <c r="AJ514" s="179">
        <v>2.0537685E-2</v>
      </c>
      <c r="AK514" s="179">
        <v>1.8450311E-2</v>
      </c>
      <c r="AL514" s="179">
        <v>1.6521818000000001E-2</v>
      </c>
      <c r="AM514" s="179">
        <v>1.4757686000000001E-2</v>
      </c>
      <c r="AN514" s="179">
        <v>1.3185307E-2</v>
      </c>
      <c r="AO514" s="179">
        <v>1.1782767E-2</v>
      </c>
      <c r="AP514" s="179">
        <v>1.0571980999999999E-2</v>
      </c>
      <c r="AQ514" s="179">
        <v>9.5419909999999997E-3</v>
      </c>
      <c r="AR514" s="179">
        <v>8.6708819999999995E-3</v>
      </c>
      <c r="AS514" s="179">
        <v>7.964133E-3</v>
      </c>
      <c r="AT514" s="179">
        <v>7.3943510000000004E-3</v>
      </c>
      <c r="AU514" s="179">
        <v>6.9451000000000001E-3</v>
      </c>
      <c r="AV514" s="179">
        <v>6.6109009999999998E-3</v>
      </c>
      <c r="AW514" s="179">
        <v>6.353404E-3</v>
      </c>
      <c r="AX514" s="179">
        <v>6.1780860000000002E-3</v>
      </c>
      <c r="AY514" s="179">
        <v>6.0411199999999996E-3</v>
      </c>
      <c r="AZ514" s="179">
        <v>5.9589400000000002E-3</v>
      </c>
      <c r="BA514" s="179">
        <v>5.9041529999999997E-3</v>
      </c>
      <c r="BB514" s="179">
        <v>5.8712809999999999E-3</v>
      </c>
      <c r="BC514" s="179">
        <v>5.854845E-3</v>
      </c>
      <c r="BD514" s="179">
        <v>5.8384090000000001E-3</v>
      </c>
      <c r="BE514" s="179">
        <v>5.8384090000000001E-3</v>
      </c>
    </row>
    <row r="515" spans="1:57" ht="17.100000000000001" customHeight="1">
      <c r="A515" s="178">
        <v>2096</v>
      </c>
      <c r="B515" s="179">
        <v>7.2157879999999999E-3</v>
      </c>
      <c r="C515" s="179">
        <v>7.6047739999999999E-3</v>
      </c>
      <c r="D515" s="179">
        <v>8.0101949999999995E-3</v>
      </c>
      <c r="E515" s="179">
        <v>8.3663090000000006E-3</v>
      </c>
      <c r="F515" s="179">
        <v>8.6731150000000003E-3</v>
      </c>
      <c r="G515" s="179">
        <v>8.9415689999999999E-3</v>
      </c>
      <c r="H515" s="179">
        <v>9.2483749999999997E-3</v>
      </c>
      <c r="I515" s="179">
        <v>9.6209250000000007E-3</v>
      </c>
      <c r="J515" s="179">
        <v>1.0048260999999999E-2</v>
      </c>
      <c r="K515" s="179">
        <v>1.0541342E-2</v>
      </c>
      <c r="L515" s="179">
        <v>1.1105645000000001E-2</v>
      </c>
      <c r="M515" s="179">
        <v>1.1806914999999999E-2</v>
      </c>
      <c r="N515" s="179">
        <v>1.256845E-2</v>
      </c>
      <c r="O515" s="179">
        <v>1.3247805E-2</v>
      </c>
      <c r="P515" s="179">
        <v>1.380663E-2</v>
      </c>
      <c r="Q515" s="179">
        <v>1.4338060999999999E-2</v>
      </c>
      <c r="R515" s="179">
        <v>1.4935235999999999E-2</v>
      </c>
      <c r="S515" s="179">
        <v>1.5751557999999999E-2</v>
      </c>
      <c r="T515" s="179">
        <v>1.6923994000000001E-2</v>
      </c>
      <c r="U515" s="179">
        <v>1.8501851E-2</v>
      </c>
      <c r="V515" s="179">
        <v>2.0320769999999998E-2</v>
      </c>
      <c r="W515" s="179">
        <v>2.2156124999999999E-2</v>
      </c>
      <c r="X515" s="179">
        <v>2.382712E-2</v>
      </c>
      <c r="Y515" s="179">
        <v>2.5207745E-2</v>
      </c>
      <c r="Z515" s="179">
        <v>2.6265129000000002E-2</v>
      </c>
      <c r="AA515" s="179">
        <v>2.6982835E-2</v>
      </c>
      <c r="AB515" s="179">
        <v>2.7393734999999999E-2</v>
      </c>
      <c r="AC515" s="179">
        <v>2.7492351000000002E-2</v>
      </c>
      <c r="AD515" s="179">
        <v>2.7306075999999999E-2</v>
      </c>
      <c r="AE515" s="179">
        <v>2.6823953000000001E-2</v>
      </c>
      <c r="AF515" s="179">
        <v>2.6062418E-2</v>
      </c>
      <c r="AG515" s="179">
        <v>2.4840674E-2</v>
      </c>
      <c r="AH515" s="179">
        <v>2.3235424000000001E-2</v>
      </c>
      <c r="AI515" s="179">
        <v>2.1356238999999999E-2</v>
      </c>
      <c r="AJ515" s="179">
        <v>1.9312695000000001E-2</v>
      </c>
      <c r="AK515" s="179">
        <v>1.7225320999999998E-2</v>
      </c>
      <c r="AL515" s="179">
        <v>1.5296828E-2</v>
      </c>
      <c r="AM515" s="179">
        <v>1.3532696E-2</v>
      </c>
      <c r="AN515" s="179">
        <v>1.1960317999999999E-2</v>
      </c>
      <c r="AO515" s="179">
        <v>1.0557778E-2</v>
      </c>
      <c r="AP515" s="179">
        <v>9.3469910000000007E-3</v>
      </c>
      <c r="AQ515" s="179">
        <v>8.3170009999999992E-3</v>
      </c>
      <c r="AR515" s="179">
        <v>7.445892E-3</v>
      </c>
      <c r="AS515" s="179">
        <v>6.7391439999999999E-3</v>
      </c>
      <c r="AT515" s="179">
        <v>6.1693620000000003E-3</v>
      </c>
      <c r="AU515" s="179">
        <v>5.7201109999999999E-3</v>
      </c>
      <c r="AV515" s="179">
        <v>5.3859119999999996E-3</v>
      </c>
      <c r="AW515" s="179">
        <v>5.1284140000000004E-3</v>
      </c>
      <c r="AX515" s="179">
        <v>4.9530970000000001E-3</v>
      </c>
      <c r="AY515" s="179">
        <v>4.8161300000000001E-3</v>
      </c>
      <c r="AZ515" s="179">
        <v>4.7339499999999998E-3</v>
      </c>
      <c r="BA515" s="179">
        <v>4.6791630000000001E-3</v>
      </c>
      <c r="BB515" s="179">
        <v>4.6462910000000003E-3</v>
      </c>
      <c r="BC515" s="179">
        <v>4.6298550000000004E-3</v>
      </c>
      <c r="BD515" s="179">
        <v>4.6134189999999997E-3</v>
      </c>
      <c r="BE515" s="179">
        <v>4.6134189999999997E-3</v>
      </c>
    </row>
    <row r="516" spans="1:57" ht="17.100000000000001" customHeight="1">
      <c r="A516" s="178">
        <v>2097</v>
      </c>
      <c r="B516" s="179">
        <v>6.1949630000000004E-3</v>
      </c>
      <c r="C516" s="179">
        <v>6.5839490000000004E-3</v>
      </c>
      <c r="D516" s="179">
        <v>6.9893710000000003E-3</v>
      </c>
      <c r="E516" s="179">
        <v>7.3454840000000002E-3</v>
      </c>
      <c r="F516" s="179">
        <v>7.65229E-3</v>
      </c>
      <c r="G516" s="179">
        <v>7.9207449999999999E-3</v>
      </c>
      <c r="H516" s="179">
        <v>8.2275500000000001E-3</v>
      </c>
      <c r="I516" s="179">
        <v>8.6000999999999994E-3</v>
      </c>
      <c r="J516" s="179">
        <v>9.0274359999999998E-3</v>
      </c>
      <c r="K516" s="179">
        <v>9.5205169999999992E-3</v>
      </c>
      <c r="L516" s="179">
        <v>1.008482E-2</v>
      </c>
      <c r="M516" s="179">
        <v>1.078609E-2</v>
      </c>
      <c r="N516" s="179">
        <v>1.1547625000000001E-2</v>
      </c>
      <c r="O516" s="179">
        <v>1.222698E-2</v>
      </c>
      <c r="P516" s="179">
        <v>1.2785805000000001E-2</v>
      </c>
      <c r="Q516" s="179">
        <v>1.3317236E-2</v>
      </c>
      <c r="R516" s="179">
        <v>1.3914411E-2</v>
      </c>
      <c r="S516" s="179">
        <v>1.4730732999999999E-2</v>
      </c>
      <c r="T516" s="179">
        <v>1.5903169000000002E-2</v>
      </c>
      <c r="U516" s="179">
        <v>1.7481026E-2</v>
      </c>
      <c r="V516" s="179">
        <v>1.9299944999999999E-2</v>
      </c>
      <c r="W516" s="179">
        <v>2.1135299999999999E-2</v>
      </c>
      <c r="X516" s="179">
        <v>2.2806295000000001E-2</v>
      </c>
      <c r="Y516" s="179">
        <v>2.4186920000000001E-2</v>
      </c>
      <c r="Z516" s="179">
        <v>2.5244303999999999E-2</v>
      </c>
      <c r="AA516" s="179">
        <v>2.5962010000000001E-2</v>
      </c>
      <c r="AB516" s="179">
        <v>2.6372909999999999E-2</v>
      </c>
      <c r="AC516" s="179">
        <v>2.6471525999999999E-2</v>
      </c>
      <c r="AD516" s="179">
        <v>2.6285251999999999E-2</v>
      </c>
      <c r="AE516" s="179">
        <v>2.5803129000000001E-2</v>
      </c>
      <c r="AF516" s="179">
        <v>2.5041593000000001E-2</v>
      </c>
      <c r="AG516" s="179">
        <v>2.3819849000000001E-2</v>
      </c>
      <c r="AH516" s="179">
        <v>2.2214599000000002E-2</v>
      </c>
      <c r="AI516" s="179">
        <v>2.0335414E-2</v>
      </c>
      <c r="AJ516" s="179">
        <v>1.8291869999999998E-2</v>
      </c>
      <c r="AK516" s="179">
        <v>1.6204495999999999E-2</v>
      </c>
      <c r="AL516" s="179">
        <v>1.4276004E-2</v>
      </c>
      <c r="AM516" s="179">
        <v>1.2511871000000001E-2</v>
      </c>
      <c r="AN516" s="179">
        <v>1.0939493E-2</v>
      </c>
      <c r="AO516" s="179">
        <v>9.5369530000000008E-3</v>
      </c>
      <c r="AP516" s="179">
        <v>8.3261659999999994E-3</v>
      </c>
      <c r="AQ516" s="179">
        <v>7.2961759999999997E-3</v>
      </c>
      <c r="AR516" s="179">
        <v>6.4250669999999996E-3</v>
      </c>
      <c r="AS516" s="179">
        <v>5.7183190000000004E-3</v>
      </c>
      <c r="AT516" s="179">
        <v>5.1485369999999999E-3</v>
      </c>
      <c r="AU516" s="179">
        <v>4.6992859999999996E-3</v>
      </c>
      <c r="AV516" s="179">
        <v>4.3650870000000001E-3</v>
      </c>
      <c r="AW516" s="179">
        <v>4.107589E-3</v>
      </c>
      <c r="AX516" s="179">
        <v>3.9322719999999997E-3</v>
      </c>
      <c r="AY516" s="179">
        <v>3.7953050000000001E-3</v>
      </c>
      <c r="AZ516" s="179">
        <v>3.7131249999999998E-3</v>
      </c>
      <c r="BA516" s="179">
        <v>3.6583380000000001E-3</v>
      </c>
      <c r="BB516" s="179">
        <v>3.6254659999999999E-3</v>
      </c>
      <c r="BC516" s="179">
        <v>3.6090300000000001E-3</v>
      </c>
      <c r="BD516" s="179">
        <v>3.5925940000000002E-3</v>
      </c>
      <c r="BE516" s="179">
        <v>3.5925940000000002E-3</v>
      </c>
    </row>
    <row r="517" spans="1:57" ht="17.100000000000001" customHeight="1">
      <c r="A517" s="178">
        <v>2098</v>
      </c>
      <c r="B517" s="179">
        <v>5.3491370000000003E-3</v>
      </c>
      <c r="C517" s="179">
        <v>5.7381230000000004E-3</v>
      </c>
      <c r="D517" s="179">
        <v>6.1435439999999999E-3</v>
      </c>
      <c r="E517" s="179">
        <v>6.4996580000000002E-3</v>
      </c>
      <c r="F517" s="179">
        <v>6.8064629999999996E-3</v>
      </c>
      <c r="G517" s="179">
        <v>7.0749180000000004E-3</v>
      </c>
      <c r="H517" s="179">
        <v>7.3817240000000001E-3</v>
      </c>
      <c r="I517" s="179">
        <v>7.7542740000000002E-3</v>
      </c>
      <c r="J517" s="179">
        <v>8.1816100000000006E-3</v>
      </c>
      <c r="K517" s="179">
        <v>8.6746900000000005E-3</v>
      </c>
      <c r="L517" s="179">
        <v>9.2389940000000004E-3</v>
      </c>
      <c r="M517" s="179">
        <v>9.9402640000000007E-3</v>
      </c>
      <c r="N517" s="179">
        <v>1.0701799E-2</v>
      </c>
      <c r="O517" s="179">
        <v>1.1381153999999999E-2</v>
      </c>
      <c r="P517" s="179">
        <v>1.1939979E-2</v>
      </c>
      <c r="Q517" s="179">
        <v>1.247141E-2</v>
      </c>
      <c r="R517" s="179">
        <v>1.3068585000000001E-2</v>
      </c>
      <c r="S517" s="179">
        <v>1.3884907E-2</v>
      </c>
      <c r="T517" s="179">
        <v>1.5057343000000001E-2</v>
      </c>
      <c r="U517" s="179">
        <v>1.6635199999999999E-2</v>
      </c>
      <c r="V517" s="179">
        <v>1.8454119000000001E-2</v>
      </c>
      <c r="W517" s="179">
        <v>2.0289473999999998E-2</v>
      </c>
      <c r="X517" s="179">
        <v>2.1960469E-2</v>
      </c>
      <c r="Y517" s="179">
        <v>2.3341094E-2</v>
      </c>
      <c r="Z517" s="179">
        <v>2.4398478000000001E-2</v>
      </c>
      <c r="AA517" s="179">
        <v>2.5116184E-2</v>
      </c>
      <c r="AB517" s="179">
        <v>2.5527083999999998E-2</v>
      </c>
      <c r="AC517" s="179">
        <v>2.5625700000000001E-2</v>
      </c>
      <c r="AD517" s="179">
        <v>2.5439425000000002E-2</v>
      </c>
      <c r="AE517" s="179">
        <v>2.4957302000000001E-2</v>
      </c>
      <c r="AF517" s="179">
        <v>2.4195767E-2</v>
      </c>
      <c r="AG517" s="179">
        <v>2.2974023E-2</v>
      </c>
      <c r="AH517" s="179">
        <v>2.1368772000000001E-2</v>
      </c>
      <c r="AI517" s="179">
        <v>1.9489587999999999E-2</v>
      </c>
      <c r="AJ517" s="179">
        <v>1.7446044000000001E-2</v>
      </c>
      <c r="AK517" s="179">
        <v>1.535867E-2</v>
      </c>
      <c r="AL517" s="179">
        <v>1.3430177E-2</v>
      </c>
      <c r="AM517" s="179">
        <v>1.1666045E-2</v>
      </c>
      <c r="AN517" s="179">
        <v>1.0093665999999999E-2</v>
      </c>
      <c r="AO517" s="179">
        <v>8.6911260000000004E-3</v>
      </c>
      <c r="AP517" s="179">
        <v>7.4803400000000003E-3</v>
      </c>
      <c r="AQ517" s="179">
        <v>6.4503499999999997E-3</v>
      </c>
      <c r="AR517" s="179">
        <v>5.5792410000000004E-3</v>
      </c>
      <c r="AS517" s="179">
        <v>4.872492E-3</v>
      </c>
      <c r="AT517" s="179">
        <v>4.3027109999999999E-3</v>
      </c>
      <c r="AU517" s="179">
        <v>3.85346E-3</v>
      </c>
      <c r="AV517" s="179">
        <v>3.5192610000000001E-3</v>
      </c>
      <c r="AW517" s="179">
        <v>3.261763E-3</v>
      </c>
      <c r="AX517" s="179">
        <v>3.0864460000000001E-3</v>
      </c>
      <c r="AY517" s="179">
        <v>2.9494790000000001E-3</v>
      </c>
      <c r="AZ517" s="179">
        <v>2.8672989999999998E-3</v>
      </c>
      <c r="BA517" s="179">
        <v>2.8125120000000001E-3</v>
      </c>
      <c r="BB517" s="179">
        <v>2.7796399999999999E-3</v>
      </c>
      <c r="BC517" s="179">
        <v>2.763204E-3</v>
      </c>
      <c r="BD517" s="179">
        <v>2.7467680000000001E-3</v>
      </c>
      <c r="BE517" s="179">
        <v>2.7467680000000001E-3</v>
      </c>
    </row>
    <row r="518" spans="1:57" ht="17.100000000000001" customHeight="1">
      <c r="A518" s="178">
        <v>2099</v>
      </c>
      <c r="B518" s="179">
        <v>4.6724760000000001E-3</v>
      </c>
      <c r="C518" s="179">
        <v>5.0614620000000001E-3</v>
      </c>
      <c r="D518" s="179">
        <v>5.4668829999999996E-3</v>
      </c>
      <c r="E518" s="179">
        <v>5.8229969999999999E-3</v>
      </c>
      <c r="F518" s="179">
        <v>6.1298020000000002E-3</v>
      </c>
      <c r="G518" s="179">
        <v>6.3982570000000001E-3</v>
      </c>
      <c r="H518" s="179">
        <v>6.7050629999999998E-3</v>
      </c>
      <c r="I518" s="179">
        <v>7.077613E-3</v>
      </c>
      <c r="J518" s="179">
        <v>7.5049490000000003E-3</v>
      </c>
      <c r="K518" s="179">
        <v>7.9980290000000002E-3</v>
      </c>
      <c r="L518" s="179">
        <v>8.5623330000000001E-3</v>
      </c>
      <c r="M518" s="179">
        <v>9.2636030000000005E-3</v>
      </c>
      <c r="N518" s="179">
        <v>1.0025137999999999E-2</v>
      </c>
      <c r="O518" s="179">
        <v>1.0704493000000001E-2</v>
      </c>
      <c r="P518" s="179">
        <v>1.1263318E-2</v>
      </c>
      <c r="Q518" s="179">
        <v>1.1794749E-2</v>
      </c>
      <c r="R518" s="179">
        <v>1.2391924E-2</v>
      </c>
      <c r="S518" s="179">
        <v>1.3208246E-2</v>
      </c>
      <c r="T518" s="179">
        <v>1.4380682000000001E-2</v>
      </c>
      <c r="U518" s="179">
        <v>1.5958539000000001E-2</v>
      </c>
      <c r="V518" s="179">
        <v>1.7777457999999999E-2</v>
      </c>
      <c r="W518" s="179">
        <v>1.9612813E-2</v>
      </c>
      <c r="X518" s="179">
        <v>2.1283808000000001E-2</v>
      </c>
      <c r="Y518" s="179">
        <v>2.2664433000000001E-2</v>
      </c>
      <c r="Z518" s="179">
        <v>2.3721816999999999E-2</v>
      </c>
      <c r="AA518" s="179">
        <v>2.4439523000000001E-2</v>
      </c>
      <c r="AB518" s="179">
        <v>2.4850423E-2</v>
      </c>
      <c r="AC518" s="179">
        <v>2.4949038999999999E-2</v>
      </c>
      <c r="AD518" s="179">
        <v>2.4762764E-2</v>
      </c>
      <c r="AE518" s="179">
        <v>2.4280640999999999E-2</v>
      </c>
      <c r="AF518" s="179">
        <v>2.3519106000000001E-2</v>
      </c>
      <c r="AG518" s="179">
        <v>2.2297362000000001E-2</v>
      </c>
      <c r="AH518" s="179">
        <v>2.0692110999999999E-2</v>
      </c>
      <c r="AI518" s="179">
        <v>1.8812927E-2</v>
      </c>
      <c r="AJ518" s="179">
        <v>1.6769382999999999E-2</v>
      </c>
      <c r="AK518" s="179">
        <v>1.4682008999999999E-2</v>
      </c>
      <c r="AL518" s="179">
        <v>1.2753515999999999E-2</v>
      </c>
      <c r="AM518" s="179">
        <v>1.0989384E-2</v>
      </c>
      <c r="AN518" s="179">
        <v>9.4170050000000009E-3</v>
      </c>
      <c r="AO518" s="179">
        <v>8.0144650000000001E-3</v>
      </c>
      <c r="AP518" s="179">
        <v>6.803679E-3</v>
      </c>
      <c r="AQ518" s="179">
        <v>5.7736890000000003E-3</v>
      </c>
      <c r="AR518" s="179">
        <v>4.9025800000000001E-3</v>
      </c>
      <c r="AS518" s="179">
        <v>4.1958309999999997E-3</v>
      </c>
      <c r="AT518" s="179">
        <v>3.62605E-3</v>
      </c>
      <c r="AU518" s="179">
        <v>3.1767980000000002E-3</v>
      </c>
      <c r="AV518" s="179">
        <v>2.8425999999999998E-3</v>
      </c>
      <c r="AW518" s="179">
        <v>2.5851020000000001E-3</v>
      </c>
      <c r="AX518" s="179">
        <v>2.4097839999999999E-3</v>
      </c>
      <c r="AY518" s="179">
        <v>2.2728179999999998E-3</v>
      </c>
      <c r="AZ518" s="179">
        <v>2.190638E-3</v>
      </c>
      <c r="BA518" s="179">
        <v>2.1358509999999998E-3</v>
      </c>
      <c r="BB518" s="179">
        <v>2.102979E-3</v>
      </c>
      <c r="BC518" s="179">
        <v>2.0865430000000002E-3</v>
      </c>
      <c r="BD518" s="179">
        <v>2.0701069999999998E-3</v>
      </c>
      <c r="BE518" s="179">
        <v>2.0701069999999998E-3</v>
      </c>
    </row>
    <row r="519" spans="1:57" ht="17.100000000000001" customHeight="1">
      <c r="A519" s="178">
        <v>2100</v>
      </c>
      <c r="B519" s="179">
        <v>4.141647E-3</v>
      </c>
      <c r="C519" s="179">
        <v>4.5306330000000001E-3</v>
      </c>
      <c r="D519" s="179">
        <v>4.9360539999999996E-3</v>
      </c>
      <c r="E519" s="179">
        <v>5.2921679999999999E-3</v>
      </c>
      <c r="F519" s="179">
        <v>5.5989739999999996E-3</v>
      </c>
      <c r="G519" s="179">
        <v>5.8674280000000001E-3</v>
      </c>
      <c r="H519" s="179">
        <v>6.1742339999999998E-3</v>
      </c>
      <c r="I519" s="179">
        <v>6.5467839999999999E-3</v>
      </c>
      <c r="J519" s="179">
        <v>6.9741200000000003E-3</v>
      </c>
      <c r="K519" s="179">
        <v>7.4672009999999997E-3</v>
      </c>
      <c r="L519" s="179">
        <v>8.0315040000000001E-3</v>
      </c>
      <c r="M519" s="179">
        <v>8.7327740000000004E-3</v>
      </c>
      <c r="N519" s="179">
        <v>9.4943089999999994E-3</v>
      </c>
      <c r="O519" s="179">
        <v>1.0173664000000001E-2</v>
      </c>
      <c r="P519" s="179">
        <v>1.0732489E-2</v>
      </c>
      <c r="Q519" s="179">
        <v>1.126392E-2</v>
      </c>
      <c r="R519" s="179">
        <v>1.1861095E-2</v>
      </c>
      <c r="S519" s="179">
        <v>1.2677417E-2</v>
      </c>
      <c r="T519" s="179">
        <v>1.3849853000000001E-2</v>
      </c>
      <c r="U519" s="179">
        <v>1.5427710000000001E-2</v>
      </c>
      <c r="V519" s="179">
        <v>1.7246628999999999E-2</v>
      </c>
      <c r="W519" s="179">
        <v>1.9081984E-2</v>
      </c>
      <c r="X519" s="179">
        <v>2.0752979000000001E-2</v>
      </c>
      <c r="Y519" s="179">
        <v>2.2133604000000001E-2</v>
      </c>
      <c r="Z519" s="179">
        <v>2.3190987999999999E-2</v>
      </c>
      <c r="AA519" s="179">
        <v>2.3908694000000001E-2</v>
      </c>
      <c r="AB519" s="179">
        <v>2.4319594E-2</v>
      </c>
      <c r="AC519" s="179">
        <v>2.4418209999999999E-2</v>
      </c>
      <c r="AD519" s="179">
        <v>2.4231935E-2</v>
      </c>
      <c r="AE519" s="179">
        <v>2.3749811999999999E-2</v>
      </c>
      <c r="AF519" s="179">
        <v>2.2988277000000001E-2</v>
      </c>
      <c r="AG519" s="179">
        <v>2.1766533000000001E-2</v>
      </c>
      <c r="AH519" s="179">
        <v>2.0161281999999999E-2</v>
      </c>
      <c r="AI519" s="179">
        <v>1.8282098E-2</v>
      </c>
      <c r="AJ519" s="179">
        <v>1.6238553999999999E-2</v>
      </c>
      <c r="AK519" s="179">
        <v>1.4151179999999999E-2</v>
      </c>
      <c r="AL519" s="179">
        <v>1.2222686999999999E-2</v>
      </c>
      <c r="AM519" s="179">
        <v>1.0458555E-2</v>
      </c>
      <c r="AN519" s="179">
        <v>8.8861760000000008E-3</v>
      </c>
      <c r="AO519" s="179">
        <v>7.4836369999999996E-3</v>
      </c>
      <c r="AP519" s="179">
        <v>6.27285E-3</v>
      </c>
      <c r="AQ519" s="179">
        <v>5.2428600000000002E-3</v>
      </c>
      <c r="AR519" s="179">
        <v>4.3717510000000001E-3</v>
      </c>
      <c r="AS519" s="179">
        <v>3.6650020000000001E-3</v>
      </c>
      <c r="AT519" s="179">
        <v>3.095221E-3</v>
      </c>
      <c r="AU519" s="179">
        <v>2.6459700000000001E-3</v>
      </c>
      <c r="AV519" s="179">
        <v>2.3117709999999998E-3</v>
      </c>
      <c r="AW519" s="179">
        <v>2.0542730000000001E-3</v>
      </c>
      <c r="AX519" s="179">
        <v>1.878956E-3</v>
      </c>
      <c r="AY519" s="179">
        <v>1.741989E-3</v>
      </c>
      <c r="AZ519" s="179">
        <v>1.6598089999999999E-3</v>
      </c>
      <c r="BA519" s="179">
        <v>1.605022E-3</v>
      </c>
      <c r="BB519" s="179">
        <v>1.57215E-3</v>
      </c>
      <c r="BC519" s="179">
        <v>1.5557139999999999E-3</v>
      </c>
      <c r="BD519" s="179">
        <v>1.539278E-3</v>
      </c>
      <c r="BE519" s="179">
        <v>1.539278E-3</v>
      </c>
    </row>
    <row r="520" spans="1:57" ht="17.100000000000001" customHeight="1">
      <c r="A520" s="178">
        <v>2101</v>
      </c>
      <c r="B520" s="179">
        <v>3.7158170000000002E-3</v>
      </c>
      <c r="C520" s="179">
        <v>4.1048029999999998E-3</v>
      </c>
      <c r="D520" s="179">
        <v>4.5102249999999997E-3</v>
      </c>
      <c r="E520" s="179">
        <v>4.8663379999999996E-3</v>
      </c>
      <c r="F520" s="179">
        <v>5.1731440000000002E-3</v>
      </c>
      <c r="G520" s="179">
        <v>5.4415990000000001E-3</v>
      </c>
      <c r="H520" s="179">
        <v>5.7484040000000004E-3</v>
      </c>
      <c r="I520" s="179">
        <v>6.1209539999999996E-3</v>
      </c>
      <c r="J520" s="179">
        <v>6.54829E-3</v>
      </c>
      <c r="K520" s="179">
        <v>7.0413710000000003E-3</v>
      </c>
      <c r="L520" s="179">
        <v>7.6056739999999998E-3</v>
      </c>
      <c r="M520" s="179">
        <v>8.3069440000000001E-3</v>
      </c>
      <c r="N520" s="179">
        <v>9.0684790000000008E-3</v>
      </c>
      <c r="O520" s="179">
        <v>9.7478340000000004E-3</v>
      </c>
      <c r="P520" s="179">
        <v>1.0306658999999999E-2</v>
      </c>
      <c r="Q520" s="179">
        <v>1.083809E-2</v>
      </c>
      <c r="R520" s="179">
        <v>1.1435265E-2</v>
      </c>
      <c r="S520" s="179">
        <v>1.2251587E-2</v>
      </c>
      <c r="T520" s="179">
        <v>1.3424023E-2</v>
      </c>
      <c r="U520" s="179">
        <v>1.500188E-2</v>
      </c>
      <c r="V520" s="179">
        <v>1.6820799000000001E-2</v>
      </c>
      <c r="W520" s="179">
        <v>1.8656154000000001E-2</v>
      </c>
      <c r="X520" s="179">
        <v>2.0327148999999999E-2</v>
      </c>
      <c r="Y520" s="179">
        <v>2.1707773999999999E-2</v>
      </c>
      <c r="Z520" s="179">
        <v>2.2765158000000001E-2</v>
      </c>
      <c r="AA520" s="179">
        <v>2.3482863999999999E-2</v>
      </c>
      <c r="AB520" s="179">
        <v>2.3893764000000001E-2</v>
      </c>
      <c r="AC520" s="179">
        <v>2.3992380000000001E-2</v>
      </c>
      <c r="AD520" s="179">
        <v>2.3806106E-2</v>
      </c>
      <c r="AE520" s="179">
        <v>2.3323983E-2</v>
      </c>
      <c r="AF520" s="179">
        <v>2.2562446999999999E-2</v>
      </c>
      <c r="AG520" s="179">
        <v>2.1340702999999999E-2</v>
      </c>
      <c r="AH520" s="179">
        <v>1.9735453E-2</v>
      </c>
      <c r="AI520" s="179">
        <v>1.7856268000000002E-2</v>
      </c>
      <c r="AJ520" s="179">
        <v>1.5812724E-2</v>
      </c>
      <c r="AK520" s="179">
        <v>1.3725350000000001E-2</v>
      </c>
      <c r="AL520" s="179">
        <v>1.1796858E-2</v>
      </c>
      <c r="AM520" s="179">
        <v>1.0032724999999999E-2</v>
      </c>
      <c r="AN520" s="179">
        <v>8.460347E-3</v>
      </c>
      <c r="AO520" s="179">
        <v>7.0578070000000001E-3</v>
      </c>
      <c r="AP520" s="179">
        <v>5.8470199999999996E-3</v>
      </c>
      <c r="AQ520" s="179">
        <v>4.8170299999999999E-3</v>
      </c>
      <c r="AR520" s="179">
        <v>3.9459209999999998E-3</v>
      </c>
      <c r="AS520" s="179">
        <v>3.2391730000000001E-3</v>
      </c>
      <c r="AT520" s="179">
        <v>2.6693910000000001E-3</v>
      </c>
      <c r="AU520" s="179">
        <v>2.2201399999999998E-3</v>
      </c>
      <c r="AV520" s="179">
        <v>1.8859409999999999E-3</v>
      </c>
      <c r="AW520" s="179">
        <v>1.628443E-3</v>
      </c>
      <c r="AX520" s="179">
        <v>1.4531259999999999E-3</v>
      </c>
      <c r="AY520" s="179">
        <v>1.3161589999999999E-3</v>
      </c>
      <c r="AZ520" s="179">
        <v>1.2339790000000001E-3</v>
      </c>
      <c r="BA520" s="179">
        <v>1.1791919999999999E-3</v>
      </c>
      <c r="BB520" s="179">
        <v>1.1463199999999999E-3</v>
      </c>
      <c r="BC520" s="179">
        <v>1.1298840000000001E-3</v>
      </c>
      <c r="BD520" s="179">
        <v>1.113448E-3</v>
      </c>
      <c r="BE520" s="179">
        <v>1.113448E-3</v>
      </c>
    </row>
    <row r="521" spans="1:57" ht="17.100000000000001" customHeight="1">
      <c r="A521" s="178">
        <v>2102</v>
      </c>
      <c r="B521" s="179">
        <v>3.4008200000000001E-3</v>
      </c>
      <c r="C521" s="179">
        <v>3.7898049999999998E-3</v>
      </c>
      <c r="D521" s="179">
        <v>4.1952270000000002E-3</v>
      </c>
      <c r="E521" s="179">
        <v>4.5513410000000004E-3</v>
      </c>
      <c r="F521" s="179">
        <v>4.8581459999999998E-3</v>
      </c>
      <c r="G521" s="179">
        <v>5.1266009999999997E-3</v>
      </c>
      <c r="H521" s="179">
        <v>5.4334070000000003E-3</v>
      </c>
      <c r="I521" s="179">
        <v>5.8059569999999996E-3</v>
      </c>
      <c r="J521" s="179">
        <v>6.233293E-3</v>
      </c>
      <c r="K521" s="179">
        <v>6.7263729999999999E-3</v>
      </c>
      <c r="L521" s="179">
        <v>7.2906769999999997E-3</v>
      </c>
      <c r="M521" s="179">
        <v>7.9919469999999992E-3</v>
      </c>
      <c r="N521" s="179">
        <v>8.7534819999999999E-3</v>
      </c>
      <c r="O521" s="179">
        <v>9.4328369999999995E-3</v>
      </c>
      <c r="P521" s="179">
        <v>9.9916620000000001E-3</v>
      </c>
      <c r="Q521" s="179">
        <v>1.0523093000000001E-2</v>
      </c>
      <c r="R521" s="179">
        <v>1.1120268000000001E-2</v>
      </c>
      <c r="S521" s="179">
        <v>1.193659E-2</v>
      </c>
      <c r="T521" s="179">
        <v>1.3109025999999999E-2</v>
      </c>
      <c r="U521" s="179">
        <v>1.4686883E-2</v>
      </c>
      <c r="V521" s="179">
        <v>1.6505802E-2</v>
      </c>
      <c r="W521" s="179">
        <v>1.8341157E-2</v>
      </c>
      <c r="X521" s="179">
        <v>2.0012151999999998E-2</v>
      </c>
      <c r="Y521" s="179">
        <v>2.1392777000000002E-2</v>
      </c>
      <c r="Z521" s="179">
        <v>2.2450161E-2</v>
      </c>
      <c r="AA521" s="179">
        <v>2.3167867000000002E-2</v>
      </c>
      <c r="AB521" s="179">
        <v>2.3578767E-2</v>
      </c>
      <c r="AC521" s="179">
        <v>2.3677383E-2</v>
      </c>
      <c r="AD521" s="179">
        <v>2.3491108E-2</v>
      </c>
      <c r="AE521" s="179">
        <v>2.3008984999999999E-2</v>
      </c>
      <c r="AF521" s="179">
        <v>2.2247449999999998E-2</v>
      </c>
      <c r="AG521" s="179">
        <v>2.1025706000000002E-2</v>
      </c>
      <c r="AH521" s="179">
        <v>1.9420455E-2</v>
      </c>
      <c r="AI521" s="179">
        <v>1.7541271000000001E-2</v>
      </c>
      <c r="AJ521" s="179">
        <v>1.5497726999999999E-2</v>
      </c>
      <c r="AK521" s="179">
        <v>1.3410353E-2</v>
      </c>
      <c r="AL521" s="179">
        <v>1.148186E-2</v>
      </c>
      <c r="AM521" s="179">
        <v>9.7177280000000001E-3</v>
      </c>
      <c r="AN521" s="179">
        <v>8.1453489999999996E-3</v>
      </c>
      <c r="AO521" s="179">
        <v>6.7428089999999998E-3</v>
      </c>
      <c r="AP521" s="179">
        <v>5.5320229999999996E-3</v>
      </c>
      <c r="AQ521" s="179">
        <v>4.5020329999999999E-3</v>
      </c>
      <c r="AR521" s="179">
        <v>3.6309239999999998E-3</v>
      </c>
      <c r="AS521" s="179">
        <v>2.9241750000000002E-3</v>
      </c>
      <c r="AT521" s="179">
        <v>2.3543930000000002E-3</v>
      </c>
      <c r="AU521" s="179">
        <v>1.9051420000000001E-3</v>
      </c>
      <c r="AV521" s="179">
        <v>1.570943E-3</v>
      </c>
      <c r="AW521" s="179">
        <v>1.313446E-3</v>
      </c>
      <c r="AX521" s="179">
        <v>1.138128E-3</v>
      </c>
      <c r="AY521" s="179">
        <v>1.0011620000000001E-3</v>
      </c>
      <c r="AZ521" s="179">
        <v>9.1898200000000005E-4</v>
      </c>
      <c r="BA521" s="179">
        <v>8.64195E-4</v>
      </c>
      <c r="BB521" s="179">
        <v>8.3132300000000002E-4</v>
      </c>
      <c r="BC521" s="179">
        <v>8.1488700000000003E-4</v>
      </c>
      <c r="BD521" s="179">
        <v>7.9845100000000004E-4</v>
      </c>
      <c r="BE521" s="179">
        <v>7.9845100000000004E-4</v>
      </c>
    </row>
    <row r="522" spans="1:57" ht="17.100000000000001" customHeight="1">
      <c r="A522" s="178">
        <v>2103</v>
      </c>
      <c r="B522" s="179">
        <v>3.155822E-3</v>
      </c>
      <c r="C522" s="179">
        <v>3.5448070000000001E-3</v>
      </c>
      <c r="D522" s="179">
        <v>3.9502290000000004E-3</v>
      </c>
      <c r="E522" s="179">
        <v>4.3063429999999998E-3</v>
      </c>
      <c r="F522" s="179">
        <v>4.6131480000000001E-3</v>
      </c>
      <c r="G522" s="179">
        <v>4.881603E-3</v>
      </c>
      <c r="H522" s="179">
        <v>5.1884089999999997E-3</v>
      </c>
      <c r="I522" s="179">
        <v>5.5609589999999999E-3</v>
      </c>
      <c r="J522" s="179">
        <v>5.9882950000000002E-3</v>
      </c>
      <c r="K522" s="179">
        <v>6.4813750000000002E-3</v>
      </c>
      <c r="L522" s="179">
        <v>7.045679E-3</v>
      </c>
      <c r="M522" s="179">
        <v>7.7469490000000004E-3</v>
      </c>
      <c r="N522" s="179">
        <v>8.5084840000000002E-3</v>
      </c>
      <c r="O522" s="179">
        <v>9.1878389999999997E-3</v>
      </c>
      <c r="P522" s="179">
        <v>9.7466640000000004E-3</v>
      </c>
      <c r="Q522" s="179">
        <v>1.0278094999999999E-2</v>
      </c>
      <c r="R522" s="179">
        <v>1.0875269999999999E-2</v>
      </c>
      <c r="S522" s="179">
        <v>1.1691592000000001E-2</v>
      </c>
      <c r="T522" s="179">
        <v>1.2864028E-2</v>
      </c>
      <c r="U522" s="179">
        <v>1.4441885E-2</v>
      </c>
      <c r="V522" s="179">
        <v>1.6260804E-2</v>
      </c>
      <c r="W522" s="179">
        <v>1.8096159000000001E-2</v>
      </c>
      <c r="X522" s="179">
        <v>1.9767153999999999E-2</v>
      </c>
      <c r="Y522" s="179">
        <v>2.1147778999999998E-2</v>
      </c>
      <c r="Z522" s="179">
        <v>2.2205163E-2</v>
      </c>
      <c r="AA522" s="179">
        <v>2.2922868999999998E-2</v>
      </c>
      <c r="AB522" s="179">
        <v>2.3333769000000001E-2</v>
      </c>
      <c r="AC522" s="179">
        <v>2.3432385E-2</v>
      </c>
      <c r="AD522" s="179">
        <v>2.324611E-2</v>
      </c>
      <c r="AE522" s="179">
        <v>2.2763986999999999E-2</v>
      </c>
      <c r="AF522" s="179">
        <v>2.2002451999999999E-2</v>
      </c>
      <c r="AG522" s="179">
        <v>2.0780707999999998E-2</v>
      </c>
      <c r="AH522" s="179">
        <v>1.9175457E-2</v>
      </c>
      <c r="AI522" s="179">
        <v>1.7296273000000001E-2</v>
      </c>
      <c r="AJ522" s="179">
        <v>1.5252729E-2</v>
      </c>
      <c r="AK522" s="179">
        <v>1.3165355E-2</v>
      </c>
      <c r="AL522" s="179">
        <v>1.1236862E-2</v>
      </c>
      <c r="AM522" s="179">
        <v>9.4727300000000004E-3</v>
      </c>
      <c r="AN522" s="179">
        <v>7.9003509999999999E-3</v>
      </c>
      <c r="AO522" s="179">
        <v>6.497811E-3</v>
      </c>
      <c r="AP522" s="179">
        <v>5.2870249999999999E-3</v>
      </c>
      <c r="AQ522" s="179">
        <v>4.2570350000000002E-3</v>
      </c>
      <c r="AR522" s="179">
        <v>3.385926E-3</v>
      </c>
      <c r="AS522" s="179">
        <v>2.679177E-3</v>
      </c>
      <c r="AT522" s="179">
        <v>2.1093959999999999E-3</v>
      </c>
      <c r="AU522" s="179">
        <v>1.6601439999999999E-3</v>
      </c>
      <c r="AV522" s="179">
        <v>1.3259459999999999E-3</v>
      </c>
      <c r="AW522" s="179">
        <v>1.0684480000000001E-3</v>
      </c>
      <c r="AX522" s="179">
        <v>8.9313000000000001E-4</v>
      </c>
      <c r="AY522" s="179">
        <v>7.5616400000000003E-4</v>
      </c>
      <c r="AZ522" s="179">
        <v>6.7398399999999998E-4</v>
      </c>
      <c r="BA522" s="179">
        <v>6.1919700000000004E-4</v>
      </c>
      <c r="BB522" s="179">
        <v>5.8632499999999995E-4</v>
      </c>
      <c r="BC522" s="179">
        <v>5.6988899999999996E-4</v>
      </c>
      <c r="BD522" s="179">
        <v>5.5345299999999997E-4</v>
      </c>
      <c r="BE522" s="179">
        <v>5.5345299999999997E-4</v>
      </c>
    </row>
    <row r="523" spans="1:57" ht="17.100000000000001" customHeight="1">
      <c r="A523" s="178">
        <v>2104</v>
      </c>
      <c r="B523" s="179">
        <v>2.9866570000000002E-3</v>
      </c>
      <c r="C523" s="179">
        <v>3.3756419999999999E-3</v>
      </c>
      <c r="D523" s="179">
        <v>3.7810640000000002E-3</v>
      </c>
      <c r="E523" s="179">
        <v>4.137178E-3</v>
      </c>
      <c r="F523" s="179">
        <v>4.4439830000000003E-3</v>
      </c>
      <c r="G523" s="179">
        <v>4.7124380000000002E-3</v>
      </c>
      <c r="H523" s="179">
        <v>5.019244E-3</v>
      </c>
      <c r="I523" s="179">
        <v>5.3917929999999998E-3</v>
      </c>
      <c r="J523" s="179">
        <v>5.8191299999999996E-3</v>
      </c>
      <c r="K523" s="179">
        <v>6.3122100000000004E-3</v>
      </c>
      <c r="L523" s="179">
        <v>6.8765129999999999E-3</v>
      </c>
      <c r="M523" s="179">
        <v>7.5777830000000003E-3</v>
      </c>
      <c r="N523" s="179">
        <v>8.3393189999999996E-3</v>
      </c>
      <c r="O523" s="179">
        <v>9.0186740000000008E-3</v>
      </c>
      <c r="P523" s="179">
        <v>9.5774980000000003E-3</v>
      </c>
      <c r="Q523" s="179">
        <v>1.010893E-2</v>
      </c>
      <c r="R523" s="179">
        <v>1.0706105E-2</v>
      </c>
      <c r="S523" s="179">
        <v>1.1522427E-2</v>
      </c>
      <c r="T523" s="179">
        <v>1.2694861999999999E-2</v>
      </c>
      <c r="U523" s="179">
        <v>1.4272719999999999E-2</v>
      </c>
      <c r="V523" s="179">
        <v>1.6091639000000001E-2</v>
      </c>
      <c r="W523" s="179">
        <v>1.7926994000000002E-2</v>
      </c>
      <c r="X523" s="179">
        <v>1.9597989E-2</v>
      </c>
      <c r="Y523" s="179">
        <v>2.0978614E-2</v>
      </c>
      <c r="Z523" s="179">
        <v>2.2035997000000002E-2</v>
      </c>
      <c r="AA523" s="179">
        <v>2.2753703E-2</v>
      </c>
      <c r="AB523" s="179">
        <v>2.3164603999999998E-2</v>
      </c>
      <c r="AC523" s="179">
        <v>2.3263220000000001E-2</v>
      </c>
      <c r="AD523" s="179">
        <v>2.3076945000000001E-2</v>
      </c>
      <c r="AE523" s="179">
        <v>2.2594822000000001E-2</v>
      </c>
      <c r="AF523" s="179">
        <v>2.1833287E-2</v>
      </c>
      <c r="AG523" s="179">
        <v>2.0611543E-2</v>
      </c>
      <c r="AH523" s="179">
        <v>1.9006292000000001E-2</v>
      </c>
      <c r="AI523" s="179">
        <v>1.7127107999999999E-2</v>
      </c>
      <c r="AJ523" s="179">
        <v>1.5083562999999999E-2</v>
      </c>
      <c r="AK523" s="179">
        <v>1.2996189E-2</v>
      </c>
      <c r="AL523" s="179">
        <v>1.1067697E-2</v>
      </c>
      <c r="AM523" s="179">
        <v>9.3035649999999998E-3</v>
      </c>
      <c r="AN523" s="179">
        <v>7.7311860000000001E-3</v>
      </c>
      <c r="AO523" s="179">
        <v>6.3286460000000003E-3</v>
      </c>
      <c r="AP523" s="179">
        <v>5.1178600000000001E-3</v>
      </c>
      <c r="AQ523" s="179">
        <v>4.0878700000000004E-3</v>
      </c>
      <c r="AR523" s="179">
        <v>3.2167609999999998E-3</v>
      </c>
      <c r="AS523" s="179">
        <v>2.5100119999999998E-3</v>
      </c>
      <c r="AT523" s="179">
        <v>1.94023E-3</v>
      </c>
      <c r="AU523" s="179">
        <v>1.4909789999999999E-3</v>
      </c>
      <c r="AV523" s="179">
        <v>1.15678E-3</v>
      </c>
      <c r="AW523" s="179">
        <v>8.9928299999999996E-4</v>
      </c>
      <c r="AX523" s="179">
        <v>7.2396500000000003E-4</v>
      </c>
      <c r="AY523" s="179">
        <v>5.8699800000000003E-4</v>
      </c>
      <c r="AZ523" s="179">
        <v>5.0481799999999998E-4</v>
      </c>
      <c r="BA523" s="179">
        <v>4.50032E-4</v>
      </c>
      <c r="BB523" s="179">
        <v>4.1716000000000002E-4</v>
      </c>
      <c r="BC523" s="179">
        <v>4.0072399999999998E-4</v>
      </c>
      <c r="BD523" s="179">
        <v>3.8428799999999999E-4</v>
      </c>
      <c r="BE523" s="179">
        <v>3.8428799999999999E-4</v>
      </c>
    </row>
    <row r="524" spans="1:57" ht="17.100000000000001" customHeight="1">
      <c r="A524" s="178">
        <v>2105</v>
      </c>
      <c r="B524" s="179">
        <v>2.8583240000000002E-3</v>
      </c>
      <c r="C524" s="179">
        <v>3.2473100000000002E-3</v>
      </c>
      <c r="D524" s="179">
        <v>3.6527320000000001E-3</v>
      </c>
      <c r="E524" s="179">
        <v>4.0088449999999996E-3</v>
      </c>
      <c r="F524" s="179">
        <v>4.3156510000000002E-3</v>
      </c>
      <c r="G524" s="179">
        <v>4.5841060000000001E-3</v>
      </c>
      <c r="H524" s="179">
        <v>4.8909110000000004E-3</v>
      </c>
      <c r="I524" s="179">
        <v>5.2634609999999997E-3</v>
      </c>
      <c r="J524" s="179">
        <v>5.690797E-3</v>
      </c>
      <c r="K524" s="179">
        <v>6.1838780000000003E-3</v>
      </c>
      <c r="L524" s="179">
        <v>6.7481809999999998E-3</v>
      </c>
      <c r="M524" s="179">
        <v>7.4494510000000002E-3</v>
      </c>
      <c r="N524" s="179">
        <v>8.210986E-3</v>
      </c>
      <c r="O524" s="179">
        <v>8.8903420000000007E-3</v>
      </c>
      <c r="P524" s="179">
        <v>9.4491660000000002E-3</v>
      </c>
      <c r="Q524" s="179">
        <v>9.9805970000000008E-3</v>
      </c>
      <c r="R524" s="179">
        <v>1.0577771999999999E-2</v>
      </c>
      <c r="S524" s="179">
        <v>1.1394095E-2</v>
      </c>
      <c r="T524" s="179">
        <v>1.2566529999999999E-2</v>
      </c>
      <c r="U524" s="179">
        <v>1.4144388000000001E-2</v>
      </c>
      <c r="V524" s="179">
        <v>1.5963306999999999E-2</v>
      </c>
      <c r="W524" s="179">
        <v>1.7798662E-2</v>
      </c>
      <c r="X524" s="179">
        <v>1.9469655999999998E-2</v>
      </c>
      <c r="Y524" s="179">
        <v>2.0850282000000001E-2</v>
      </c>
      <c r="Z524" s="179">
        <v>2.1907665E-2</v>
      </c>
      <c r="AA524" s="179">
        <v>2.2625370999999998E-2</v>
      </c>
      <c r="AB524" s="179">
        <v>2.3036272E-2</v>
      </c>
      <c r="AC524" s="179">
        <v>2.3134887999999999E-2</v>
      </c>
      <c r="AD524" s="179">
        <v>2.2948613E-2</v>
      </c>
      <c r="AE524" s="179">
        <v>2.2466489999999999E-2</v>
      </c>
      <c r="AF524" s="179">
        <v>2.1704953999999999E-2</v>
      </c>
      <c r="AG524" s="179">
        <v>2.0483211000000001E-2</v>
      </c>
      <c r="AH524" s="179">
        <v>1.8877959999999999E-2</v>
      </c>
      <c r="AI524" s="179">
        <v>1.6998776E-2</v>
      </c>
      <c r="AJ524" s="179">
        <v>1.4955230999999999E-2</v>
      </c>
      <c r="AK524" s="179">
        <v>1.2867857E-2</v>
      </c>
      <c r="AL524" s="179">
        <v>1.0939365E-2</v>
      </c>
      <c r="AM524" s="179">
        <v>9.1752329999999997E-3</v>
      </c>
      <c r="AN524" s="179">
        <v>7.602854E-3</v>
      </c>
      <c r="AO524" s="179">
        <v>6.2003140000000002E-3</v>
      </c>
      <c r="AP524" s="179">
        <v>4.989528E-3</v>
      </c>
      <c r="AQ524" s="179">
        <v>3.959537E-3</v>
      </c>
      <c r="AR524" s="179">
        <v>3.0884279999999998E-3</v>
      </c>
      <c r="AS524" s="179">
        <v>2.3816800000000002E-3</v>
      </c>
      <c r="AT524" s="179">
        <v>1.8118979999999999E-3</v>
      </c>
      <c r="AU524" s="179">
        <v>1.362647E-3</v>
      </c>
      <c r="AV524" s="179">
        <v>1.0284479999999999E-3</v>
      </c>
      <c r="AW524" s="179">
        <v>7.7094999999999996E-4</v>
      </c>
      <c r="AX524" s="179">
        <v>5.9563300000000003E-4</v>
      </c>
      <c r="AY524" s="179">
        <v>4.5866599999999999E-4</v>
      </c>
      <c r="AZ524" s="179">
        <v>3.7648599999999999E-4</v>
      </c>
      <c r="BA524" s="179">
        <v>3.21699E-4</v>
      </c>
      <c r="BB524" s="179">
        <v>2.8882700000000002E-4</v>
      </c>
      <c r="BC524" s="179">
        <v>2.7239099999999997E-4</v>
      </c>
      <c r="BD524" s="179">
        <v>2.5595499999999998E-4</v>
      </c>
      <c r="BE524" s="179">
        <v>2.5595499999999998E-4</v>
      </c>
    </row>
    <row r="525" spans="1:57" ht="17.100000000000001" customHeight="1">
      <c r="A525" s="178">
        <v>2106</v>
      </c>
      <c r="B525" s="179">
        <v>2.7708250000000002E-3</v>
      </c>
      <c r="C525" s="179">
        <v>3.1598110000000002E-3</v>
      </c>
      <c r="D525" s="179">
        <v>3.5652320000000002E-3</v>
      </c>
      <c r="E525" s="179">
        <v>3.921346E-3</v>
      </c>
      <c r="F525" s="179">
        <v>4.2281519999999998E-3</v>
      </c>
      <c r="G525" s="179">
        <v>4.4966069999999997E-3</v>
      </c>
      <c r="H525" s="179">
        <v>4.803412E-3</v>
      </c>
      <c r="I525" s="179">
        <v>5.1759620000000001E-3</v>
      </c>
      <c r="J525" s="179">
        <v>5.6032979999999996E-3</v>
      </c>
      <c r="K525" s="179">
        <v>6.0963789999999999E-3</v>
      </c>
      <c r="L525" s="179">
        <v>6.6606820000000002E-3</v>
      </c>
      <c r="M525" s="179">
        <v>7.3619519999999997E-3</v>
      </c>
      <c r="N525" s="179">
        <v>8.1234870000000004E-3</v>
      </c>
      <c r="O525" s="179">
        <v>8.802842E-3</v>
      </c>
      <c r="P525" s="179">
        <v>9.3616670000000006E-3</v>
      </c>
      <c r="Q525" s="179">
        <v>9.8930979999999995E-3</v>
      </c>
      <c r="R525" s="179">
        <v>1.0490273E-2</v>
      </c>
      <c r="S525" s="179">
        <v>1.1306594999999999E-2</v>
      </c>
      <c r="T525" s="179">
        <v>1.2479031E-2</v>
      </c>
      <c r="U525" s="179">
        <v>1.4056888E-2</v>
      </c>
      <c r="V525" s="179">
        <v>1.5875806999999999E-2</v>
      </c>
      <c r="W525" s="179">
        <v>1.7711161999999999E-2</v>
      </c>
      <c r="X525" s="179">
        <v>1.9382157000000001E-2</v>
      </c>
      <c r="Y525" s="179">
        <v>2.0762782E-2</v>
      </c>
      <c r="Z525" s="179">
        <v>2.1820165999999998E-2</v>
      </c>
      <c r="AA525" s="179">
        <v>2.2537872E-2</v>
      </c>
      <c r="AB525" s="179">
        <v>2.2948771999999999E-2</v>
      </c>
      <c r="AC525" s="179">
        <v>2.3047387999999999E-2</v>
      </c>
      <c r="AD525" s="179">
        <v>2.2861113999999998E-2</v>
      </c>
      <c r="AE525" s="179">
        <v>2.2378990000000001E-2</v>
      </c>
      <c r="AF525" s="179">
        <v>2.1617455000000001E-2</v>
      </c>
      <c r="AG525" s="179">
        <v>2.0395711E-2</v>
      </c>
      <c r="AH525" s="179">
        <v>1.8790461000000001E-2</v>
      </c>
      <c r="AI525" s="179">
        <v>1.6911275999999999E-2</v>
      </c>
      <c r="AJ525" s="179">
        <v>1.4867732E-2</v>
      </c>
      <c r="AK525" s="179">
        <v>1.2780358E-2</v>
      </c>
      <c r="AL525" s="179">
        <v>1.0851866E-2</v>
      </c>
      <c r="AM525" s="179">
        <v>9.0877330000000006E-3</v>
      </c>
      <c r="AN525" s="179">
        <v>7.5153549999999996E-3</v>
      </c>
      <c r="AO525" s="179">
        <v>6.1128149999999997E-3</v>
      </c>
      <c r="AP525" s="179">
        <v>4.9020280000000001E-3</v>
      </c>
      <c r="AQ525" s="179">
        <v>3.872038E-3</v>
      </c>
      <c r="AR525" s="179">
        <v>3.0009289999999998E-3</v>
      </c>
      <c r="AS525" s="179">
        <v>2.2941810000000002E-3</v>
      </c>
      <c r="AT525" s="179">
        <v>1.7243989999999999E-3</v>
      </c>
      <c r="AU525" s="179">
        <v>1.275148E-3</v>
      </c>
      <c r="AV525" s="179">
        <v>9.4094899999999995E-4</v>
      </c>
      <c r="AW525" s="179">
        <v>6.8345099999999996E-4</v>
      </c>
      <c r="AX525" s="179">
        <v>5.0813400000000004E-4</v>
      </c>
      <c r="AY525" s="179">
        <v>3.7116699999999999E-4</v>
      </c>
      <c r="AZ525" s="179">
        <v>2.8898699999999999E-4</v>
      </c>
      <c r="BA525" s="179">
        <v>2.342E-4</v>
      </c>
      <c r="BB525" s="179">
        <v>2.0132799999999999E-4</v>
      </c>
      <c r="BC525" s="179">
        <v>1.84892E-4</v>
      </c>
      <c r="BD525" s="179">
        <v>1.6845599999999999E-4</v>
      </c>
      <c r="BE525" s="179">
        <v>1.6845599999999999E-4</v>
      </c>
    </row>
    <row r="526" spans="1:57" ht="17.100000000000001" customHeight="1">
      <c r="A526" s="178">
        <v>2107</v>
      </c>
      <c r="B526" s="179">
        <v>2.7124919999999999E-3</v>
      </c>
      <c r="C526" s="179">
        <v>3.101478E-3</v>
      </c>
      <c r="D526" s="179">
        <v>3.5068999999999999E-3</v>
      </c>
      <c r="E526" s="179">
        <v>3.8630130000000002E-3</v>
      </c>
      <c r="F526" s="179">
        <v>4.169819E-3</v>
      </c>
      <c r="G526" s="179">
        <v>4.4382739999999999E-3</v>
      </c>
      <c r="H526" s="179">
        <v>4.7450790000000001E-3</v>
      </c>
      <c r="I526" s="179">
        <v>5.1176290000000003E-3</v>
      </c>
      <c r="J526" s="179">
        <v>5.5449649999999998E-3</v>
      </c>
      <c r="K526" s="179">
        <v>6.038046E-3</v>
      </c>
      <c r="L526" s="179">
        <v>6.6023490000000004E-3</v>
      </c>
      <c r="M526" s="179">
        <v>7.3036189999999999E-3</v>
      </c>
      <c r="N526" s="179">
        <v>8.0651539999999997E-3</v>
      </c>
      <c r="O526" s="179">
        <v>8.7445100000000005E-3</v>
      </c>
      <c r="P526" s="179">
        <v>9.3033339999999999E-3</v>
      </c>
      <c r="Q526" s="179">
        <v>9.8347650000000005E-3</v>
      </c>
      <c r="R526" s="179">
        <v>1.0431940000000001E-2</v>
      </c>
      <c r="S526" s="179">
        <v>1.1248262E-2</v>
      </c>
      <c r="T526" s="179">
        <v>1.2420698000000001E-2</v>
      </c>
      <c r="U526" s="179">
        <v>1.3998556000000001E-2</v>
      </c>
      <c r="V526" s="179">
        <v>1.5817474000000002E-2</v>
      </c>
      <c r="W526" s="179">
        <v>1.7652828999999998E-2</v>
      </c>
      <c r="X526" s="179">
        <v>1.9323824E-2</v>
      </c>
      <c r="Y526" s="179">
        <v>2.0704449E-2</v>
      </c>
      <c r="Z526" s="179">
        <v>2.1761833000000001E-2</v>
      </c>
      <c r="AA526" s="179">
        <v>2.2479539E-2</v>
      </c>
      <c r="AB526" s="179">
        <v>2.2890438999999999E-2</v>
      </c>
      <c r="AC526" s="179">
        <v>2.2989055000000001E-2</v>
      </c>
      <c r="AD526" s="179">
        <v>2.2802781000000001E-2</v>
      </c>
      <c r="AE526" s="179">
        <v>2.2320658E-2</v>
      </c>
      <c r="AF526" s="179">
        <v>2.1559122E-2</v>
      </c>
      <c r="AG526" s="179">
        <v>2.0337378E-2</v>
      </c>
      <c r="AH526" s="179">
        <v>1.8732128000000001E-2</v>
      </c>
      <c r="AI526" s="179">
        <v>1.6852942999999999E-2</v>
      </c>
      <c r="AJ526" s="179">
        <v>1.4809398999999999E-2</v>
      </c>
      <c r="AK526" s="179">
        <v>1.2722025E-2</v>
      </c>
      <c r="AL526" s="179">
        <v>1.0793532999999999E-2</v>
      </c>
      <c r="AM526" s="179">
        <v>9.0293999999999999E-3</v>
      </c>
      <c r="AN526" s="179">
        <v>7.4570219999999998E-3</v>
      </c>
      <c r="AO526" s="179">
        <v>6.0544819999999999E-3</v>
      </c>
      <c r="AP526" s="179">
        <v>4.8436950000000003E-3</v>
      </c>
      <c r="AQ526" s="179">
        <v>3.8137050000000001E-3</v>
      </c>
      <c r="AR526" s="179">
        <v>2.942596E-3</v>
      </c>
      <c r="AS526" s="179">
        <v>2.2358479999999999E-3</v>
      </c>
      <c r="AT526" s="179">
        <v>1.6660659999999999E-3</v>
      </c>
      <c r="AU526" s="179">
        <v>1.216815E-3</v>
      </c>
      <c r="AV526" s="179">
        <v>8.8261600000000002E-4</v>
      </c>
      <c r="AW526" s="179">
        <v>6.2511800000000003E-4</v>
      </c>
      <c r="AX526" s="179">
        <v>4.49801E-4</v>
      </c>
      <c r="AY526" s="179">
        <v>3.1283400000000001E-4</v>
      </c>
      <c r="AZ526" s="179">
        <v>2.30654E-4</v>
      </c>
      <c r="BA526" s="179">
        <v>1.7586699999999999E-4</v>
      </c>
      <c r="BB526" s="179">
        <v>1.4299500000000001E-4</v>
      </c>
      <c r="BC526" s="179">
        <v>1.2655899999999999E-4</v>
      </c>
      <c r="BD526" s="179">
        <v>1.10123E-4</v>
      </c>
      <c r="BE526" s="179">
        <v>1.10123E-4</v>
      </c>
    </row>
    <row r="527" spans="1:57" ht="17.100000000000001" customHeight="1">
      <c r="A527" s="178">
        <v>2108</v>
      </c>
      <c r="B527" s="179">
        <v>2.6774920000000001E-3</v>
      </c>
      <c r="C527" s="179">
        <v>3.0664780000000001E-3</v>
      </c>
      <c r="D527" s="179">
        <v>3.4719E-3</v>
      </c>
      <c r="E527" s="179">
        <v>3.8280129999999999E-3</v>
      </c>
      <c r="F527" s="179">
        <v>4.1348189999999996E-3</v>
      </c>
      <c r="G527" s="179">
        <v>4.4032740000000004E-3</v>
      </c>
      <c r="H527" s="179">
        <v>4.7100800000000002E-3</v>
      </c>
      <c r="I527" s="179">
        <v>5.082629E-3</v>
      </c>
      <c r="J527" s="179">
        <v>5.5099659999999998E-3</v>
      </c>
      <c r="K527" s="179">
        <v>6.0030459999999997E-3</v>
      </c>
      <c r="L527" s="179">
        <v>6.5673490000000001E-3</v>
      </c>
      <c r="M527" s="179">
        <v>7.2686189999999996E-3</v>
      </c>
      <c r="N527" s="179">
        <v>8.0301550000000006E-3</v>
      </c>
      <c r="O527" s="179">
        <v>8.7095100000000002E-3</v>
      </c>
      <c r="P527" s="179">
        <v>9.2683339999999996E-3</v>
      </c>
      <c r="Q527" s="179">
        <v>9.7997650000000002E-3</v>
      </c>
      <c r="R527" s="179">
        <v>1.0396941E-2</v>
      </c>
      <c r="S527" s="179">
        <v>1.1213262999999999E-2</v>
      </c>
      <c r="T527" s="179">
        <v>1.2385698000000001E-2</v>
      </c>
      <c r="U527" s="179">
        <v>1.3963556E-2</v>
      </c>
      <c r="V527" s="179">
        <v>1.5782475000000001E-2</v>
      </c>
      <c r="W527" s="179">
        <v>1.7617830000000001E-2</v>
      </c>
      <c r="X527" s="179">
        <v>1.9288824999999999E-2</v>
      </c>
      <c r="Y527" s="179">
        <v>2.0669449999999999E-2</v>
      </c>
      <c r="Z527" s="179">
        <v>2.1726833000000001E-2</v>
      </c>
      <c r="AA527" s="179">
        <v>2.2444538999999999E-2</v>
      </c>
      <c r="AB527" s="179">
        <v>2.2855440000000001E-2</v>
      </c>
      <c r="AC527" s="179">
        <v>2.2954056E-2</v>
      </c>
      <c r="AD527" s="179">
        <v>2.2767781000000001E-2</v>
      </c>
      <c r="AE527" s="179">
        <v>2.2285658E-2</v>
      </c>
      <c r="AF527" s="179">
        <v>2.1524122999999999E-2</v>
      </c>
      <c r="AG527" s="179">
        <v>2.0302378999999999E-2</v>
      </c>
      <c r="AH527" s="179">
        <v>1.8697128E-2</v>
      </c>
      <c r="AI527" s="179">
        <v>1.6817944000000001E-2</v>
      </c>
      <c r="AJ527" s="179">
        <v>1.4774399000000001E-2</v>
      </c>
      <c r="AK527" s="179">
        <v>1.2687024999999999E-2</v>
      </c>
      <c r="AL527" s="179">
        <v>1.0758533000000001E-2</v>
      </c>
      <c r="AM527" s="179">
        <v>8.9944010000000008E-3</v>
      </c>
      <c r="AN527" s="179">
        <v>7.4220220000000003E-3</v>
      </c>
      <c r="AO527" s="179">
        <v>6.0194819999999996E-3</v>
      </c>
      <c r="AP527" s="179">
        <v>4.8086960000000003E-3</v>
      </c>
      <c r="AQ527" s="179">
        <v>3.7787049999999998E-3</v>
      </c>
      <c r="AR527" s="179">
        <v>2.907597E-3</v>
      </c>
      <c r="AS527" s="179">
        <v>2.200848E-3</v>
      </c>
      <c r="AT527" s="179">
        <v>1.631066E-3</v>
      </c>
      <c r="AU527" s="179">
        <v>1.1818149999999999E-3</v>
      </c>
      <c r="AV527" s="179">
        <v>8.4761600000000004E-4</v>
      </c>
      <c r="AW527" s="179">
        <v>5.9011899999999995E-4</v>
      </c>
      <c r="AX527" s="179">
        <v>4.1480100000000002E-4</v>
      </c>
      <c r="AY527" s="179">
        <v>2.7783400000000002E-4</v>
      </c>
      <c r="AZ527" s="179">
        <v>1.9565399999999999E-4</v>
      </c>
      <c r="BA527" s="179">
        <v>1.4086799999999999E-4</v>
      </c>
      <c r="BB527" s="179">
        <v>1.07996E-4</v>
      </c>
      <c r="BC527" s="179">
        <v>9.1558999999999995E-5</v>
      </c>
      <c r="BD527" s="179">
        <v>7.5123000000000006E-5</v>
      </c>
      <c r="BE527" s="179">
        <v>7.5123000000000006E-5</v>
      </c>
    </row>
    <row r="528" spans="1:57" ht="17.100000000000001" customHeight="1">
      <c r="A528" s="178">
        <v>2109</v>
      </c>
      <c r="B528" s="179">
        <v>2.6483259999999999E-3</v>
      </c>
      <c r="C528" s="179">
        <v>3.0373119999999999E-3</v>
      </c>
      <c r="D528" s="179">
        <v>3.4427329999999999E-3</v>
      </c>
      <c r="E528" s="179">
        <v>3.7988470000000002E-3</v>
      </c>
      <c r="F528" s="179">
        <v>4.1056529999999999E-3</v>
      </c>
      <c r="G528" s="179">
        <v>4.3741079999999998E-3</v>
      </c>
      <c r="H528" s="179">
        <v>4.6809130000000001E-3</v>
      </c>
      <c r="I528" s="179">
        <v>5.0534630000000002E-3</v>
      </c>
      <c r="J528" s="179">
        <v>5.4807989999999997E-3</v>
      </c>
      <c r="K528" s="179">
        <v>5.97388E-3</v>
      </c>
      <c r="L528" s="179">
        <v>6.5381830000000004E-3</v>
      </c>
      <c r="M528" s="179">
        <v>7.2394529999999999E-3</v>
      </c>
      <c r="N528" s="179">
        <v>8.0009880000000005E-3</v>
      </c>
      <c r="O528" s="179">
        <v>8.6803430000000001E-3</v>
      </c>
      <c r="P528" s="179">
        <v>9.2391680000000007E-3</v>
      </c>
      <c r="Q528" s="179">
        <v>9.7705989999999996E-3</v>
      </c>
      <c r="R528" s="179">
        <v>1.0367774E-2</v>
      </c>
      <c r="S528" s="179">
        <v>1.1184095999999999E-2</v>
      </c>
      <c r="T528" s="179">
        <v>1.2356532E-2</v>
      </c>
      <c r="U528" s="179">
        <v>1.3934389E-2</v>
      </c>
      <c r="V528" s="179">
        <v>1.5753308000000001E-2</v>
      </c>
      <c r="W528" s="179">
        <v>1.7588663000000001E-2</v>
      </c>
      <c r="X528" s="179">
        <v>1.9259657999999999E-2</v>
      </c>
      <c r="Y528" s="179">
        <v>2.0640282999999999E-2</v>
      </c>
      <c r="Z528" s="179">
        <v>2.1697667E-2</v>
      </c>
      <c r="AA528" s="179">
        <v>2.2415372999999999E-2</v>
      </c>
      <c r="AB528" s="179">
        <v>2.2826273000000001E-2</v>
      </c>
      <c r="AC528" s="179">
        <v>2.2924889E-2</v>
      </c>
      <c r="AD528" s="179">
        <v>2.2738615E-2</v>
      </c>
      <c r="AE528" s="179">
        <v>2.2256491E-2</v>
      </c>
      <c r="AF528" s="179">
        <v>2.1494955999999999E-2</v>
      </c>
      <c r="AG528" s="179">
        <v>2.0273211999999999E-2</v>
      </c>
      <c r="AH528" s="179">
        <v>1.8667962E-2</v>
      </c>
      <c r="AI528" s="179">
        <v>1.6788777000000001E-2</v>
      </c>
      <c r="AJ528" s="179">
        <v>1.4745233E-2</v>
      </c>
      <c r="AK528" s="179">
        <v>1.2657859E-2</v>
      </c>
      <c r="AL528" s="179">
        <v>1.0729367E-2</v>
      </c>
      <c r="AM528" s="179">
        <v>8.9652340000000007E-3</v>
      </c>
      <c r="AN528" s="179">
        <v>7.3928559999999997E-3</v>
      </c>
      <c r="AO528" s="179">
        <v>5.9903159999999999E-3</v>
      </c>
      <c r="AP528" s="179">
        <v>4.7795290000000002E-3</v>
      </c>
      <c r="AQ528" s="179">
        <v>3.7495390000000001E-3</v>
      </c>
      <c r="AR528" s="179">
        <v>2.87843E-3</v>
      </c>
      <c r="AS528" s="179">
        <v>2.1716819999999999E-3</v>
      </c>
      <c r="AT528" s="179">
        <v>1.6019000000000001E-3</v>
      </c>
      <c r="AU528" s="179">
        <v>1.1526489999999999E-3</v>
      </c>
      <c r="AV528" s="179">
        <v>8.1844999999999997E-4</v>
      </c>
      <c r="AW528" s="179">
        <v>5.6095199999999998E-4</v>
      </c>
      <c r="AX528" s="179">
        <v>3.85635E-4</v>
      </c>
      <c r="AY528" s="179">
        <v>2.4866800000000001E-4</v>
      </c>
      <c r="AZ528" s="179">
        <v>1.6648800000000001E-4</v>
      </c>
      <c r="BA528" s="179">
        <v>1.1170099999999999E-4</v>
      </c>
      <c r="BB528" s="179">
        <v>7.8829E-5</v>
      </c>
      <c r="BC528" s="179">
        <v>6.2392999999999997E-5</v>
      </c>
      <c r="BD528" s="179">
        <v>4.5957000000000001E-5</v>
      </c>
      <c r="BE528" s="179">
        <v>4.5957000000000001E-5</v>
      </c>
    </row>
    <row r="529" spans="1:57" ht="17.100000000000001" customHeight="1">
      <c r="A529" s="178">
        <v>2110</v>
      </c>
      <c r="B529" s="179">
        <v>2.6308260000000002E-3</v>
      </c>
      <c r="C529" s="179">
        <v>3.0198120000000002E-3</v>
      </c>
      <c r="D529" s="179">
        <v>3.4252340000000001E-3</v>
      </c>
      <c r="E529" s="179">
        <v>3.781347E-3</v>
      </c>
      <c r="F529" s="179">
        <v>4.0881529999999998E-3</v>
      </c>
      <c r="G529" s="179">
        <v>4.3566079999999997E-3</v>
      </c>
      <c r="H529" s="179">
        <v>4.6634129999999999E-3</v>
      </c>
      <c r="I529" s="179">
        <v>5.0359630000000001E-3</v>
      </c>
      <c r="J529" s="179">
        <v>5.4632989999999996E-3</v>
      </c>
      <c r="K529" s="179">
        <v>5.9563799999999998E-3</v>
      </c>
      <c r="L529" s="179">
        <v>6.5206830000000002E-3</v>
      </c>
      <c r="M529" s="179">
        <v>7.2219529999999997E-3</v>
      </c>
      <c r="N529" s="179">
        <v>7.9834880000000004E-3</v>
      </c>
      <c r="O529" s="179">
        <v>8.6628439999999994E-3</v>
      </c>
      <c r="P529" s="179">
        <v>9.2216680000000006E-3</v>
      </c>
      <c r="Q529" s="179">
        <v>9.7530989999999994E-3</v>
      </c>
      <c r="R529" s="179">
        <v>1.0350274E-2</v>
      </c>
      <c r="S529" s="179">
        <v>1.1166596000000001E-2</v>
      </c>
      <c r="T529" s="179">
        <v>1.2339032E-2</v>
      </c>
      <c r="U529" s="179">
        <v>1.3916889999999999E-2</v>
      </c>
      <c r="V529" s="179">
        <v>1.5735808E-2</v>
      </c>
      <c r="W529" s="179">
        <v>1.7571163000000001E-2</v>
      </c>
      <c r="X529" s="179">
        <v>1.9242157999999999E-2</v>
      </c>
      <c r="Y529" s="179">
        <v>2.0622782999999999E-2</v>
      </c>
      <c r="Z529" s="179">
        <v>2.1680167E-2</v>
      </c>
      <c r="AA529" s="179">
        <v>2.2397872999999999E-2</v>
      </c>
      <c r="AB529" s="179">
        <v>2.2808773000000001E-2</v>
      </c>
      <c r="AC529" s="179">
        <v>2.290739E-2</v>
      </c>
      <c r="AD529" s="179">
        <v>2.2721115E-2</v>
      </c>
      <c r="AE529" s="179">
        <v>2.2238991999999999E-2</v>
      </c>
      <c r="AF529" s="179">
        <v>2.1477455999999999E-2</v>
      </c>
      <c r="AG529" s="179">
        <v>2.0255711999999999E-2</v>
      </c>
      <c r="AH529" s="179">
        <v>1.8650462E-2</v>
      </c>
      <c r="AI529" s="179">
        <v>1.6771277000000001E-2</v>
      </c>
      <c r="AJ529" s="179">
        <v>1.4727733E-2</v>
      </c>
      <c r="AK529" s="179">
        <v>1.2640359E-2</v>
      </c>
      <c r="AL529" s="179">
        <v>1.0711867E-2</v>
      </c>
      <c r="AM529" s="179">
        <v>8.9477340000000006E-3</v>
      </c>
      <c r="AN529" s="179">
        <v>7.3753559999999996E-3</v>
      </c>
      <c r="AO529" s="179">
        <v>5.9728159999999997E-3</v>
      </c>
      <c r="AP529" s="179">
        <v>4.7620290000000001E-3</v>
      </c>
      <c r="AQ529" s="179">
        <v>3.7320389999999999E-3</v>
      </c>
      <c r="AR529" s="179">
        <v>2.8609299999999998E-3</v>
      </c>
      <c r="AS529" s="179">
        <v>2.1541820000000001E-3</v>
      </c>
      <c r="AT529" s="179">
        <v>1.5843999999999999E-3</v>
      </c>
      <c r="AU529" s="179">
        <v>1.135149E-3</v>
      </c>
      <c r="AV529" s="179">
        <v>8.0095000000000003E-4</v>
      </c>
      <c r="AW529" s="179">
        <v>5.4345200000000004E-4</v>
      </c>
      <c r="AX529" s="179">
        <v>3.6813500000000001E-4</v>
      </c>
      <c r="AY529" s="179">
        <v>2.3116799999999999E-4</v>
      </c>
      <c r="AZ529" s="179">
        <v>1.4898799999999999E-4</v>
      </c>
      <c r="BA529" s="179">
        <v>9.4201000000000002E-5</v>
      </c>
      <c r="BB529" s="179">
        <v>6.1328999999999995E-5</v>
      </c>
      <c r="BC529" s="179">
        <v>4.4892999999999999E-5</v>
      </c>
      <c r="BD529" s="179">
        <v>2.8456999999999999E-5</v>
      </c>
      <c r="BE529" s="179">
        <v>2.8456999999999999E-5</v>
      </c>
    </row>
    <row r="530" spans="1:57" ht="17.100000000000001" customHeight="1">
      <c r="A530" s="178">
        <v>2111</v>
      </c>
      <c r="B530" s="179">
        <v>2.6249929999999999E-3</v>
      </c>
      <c r="C530" s="179">
        <v>3.013979E-3</v>
      </c>
      <c r="D530" s="179">
        <v>3.4194E-3</v>
      </c>
      <c r="E530" s="179">
        <v>3.7755140000000002E-3</v>
      </c>
      <c r="F530" s="179">
        <v>4.0823200000000004E-3</v>
      </c>
      <c r="G530" s="179">
        <v>4.350774E-3</v>
      </c>
      <c r="H530" s="179">
        <v>4.6575799999999997E-3</v>
      </c>
      <c r="I530" s="179">
        <v>5.0301299999999998E-3</v>
      </c>
      <c r="J530" s="179">
        <v>5.4574660000000002E-3</v>
      </c>
      <c r="K530" s="179">
        <v>5.9505469999999996E-3</v>
      </c>
      <c r="L530" s="179">
        <v>6.51485E-3</v>
      </c>
      <c r="M530" s="179">
        <v>7.2161200000000003E-3</v>
      </c>
      <c r="N530" s="179">
        <v>7.9776550000000002E-3</v>
      </c>
      <c r="O530" s="179">
        <v>8.6570099999999997E-3</v>
      </c>
      <c r="P530" s="179">
        <v>9.2158350000000003E-3</v>
      </c>
      <c r="Q530" s="179">
        <v>9.7472659999999992E-3</v>
      </c>
      <c r="R530" s="179">
        <v>1.0344440999999999E-2</v>
      </c>
      <c r="S530" s="179">
        <v>1.1160763000000001E-2</v>
      </c>
      <c r="T530" s="179">
        <v>1.2333199E-2</v>
      </c>
      <c r="U530" s="179">
        <v>1.3911056E-2</v>
      </c>
      <c r="V530" s="179">
        <v>1.5729975E-2</v>
      </c>
      <c r="W530" s="179">
        <v>1.7565330000000001E-2</v>
      </c>
      <c r="X530" s="179">
        <v>1.9236324999999999E-2</v>
      </c>
      <c r="Y530" s="179">
        <v>2.0616949999999998E-2</v>
      </c>
      <c r="Z530" s="179">
        <v>2.1674334E-2</v>
      </c>
      <c r="AA530" s="179">
        <v>2.2392039999999998E-2</v>
      </c>
      <c r="AB530" s="179">
        <v>2.2802940000000001E-2</v>
      </c>
      <c r="AC530" s="179">
        <v>2.2901556E-2</v>
      </c>
      <c r="AD530" s="179">
        <v>2.2715281E-2</v>
      </c>
      <c r="AE530" s="179">
        <v>2.2233157999999999E-2</v>
      </c>
      <c r="AF530" s="179">
        <v>2.1471622999999999E-2</v>
      </c>
      <c r="AG530" s="179">
        <v>2.0249878999999998E-2</v>
      </c>
      <c r="AH530" s="179">
        <v>1.8644628E-2</v>
      </c>
      <c r="AI530" s="179">
        <v>1.6765444000000001E-2</v>
      </c>
      <c r="AJ530" s="179">
        <v>1.47219E-2</v>
      </c>
      <c r="AK530" s="179">
        <v>1.2634526E-2</v>
      </c>
      <c r="AL530" s="179">
        <v>1.0706033E-2</v>
      </c>
      <c r="AM530" s="179">
        <v>8.9419010000000004E-3</v>
      </c>
      <c r="AN530" s="179">
        <v>7.3695219999999999E-3</v>
      </c>
      <c r="AO530" s="179">
        <v>5.9669830000000004E-3</v>
      </c>
      <c r="AP530" s="179">
        <v>4.7561959999999999E-3</v>
      </c>
      <c r="AQ530" s="179">
        <v>3.7262060000000001E-3</v>
      </c>
      <c r="AR530" s="179">
        <v>2.855097E-3</v>
      </c>
      <c r="AS530" s="179">
        <v>2.148348E-3</v>
      </c>
      <c r="AT530" s="179">
        <v>1.5785669999999999E-3</v>
      </c>
      <c r="AU530" s="179">
        <v>1.129316E-3</v>
      </c>
      <c r="AV530" s="179">
        <v>7.9511700000000002E-4</v>
      </c>
      <c r="AW530" s="179">
        <v>5.3761900000000003E-4</v>
      </c>
      <c r="AX530" s="179">
        <v>3.62302E-4</v>
      </c>
      <c r="AY530" s="179">
        <v>2.2533500000000001E-4</v>
      </c>
      <c r="AZ530" s="179">
        <v>1.4315500000000001E-4</v>
      </c>
      <c r="BA530" s="179">
        <v>8.8368000000000005E-5</v>
      </c>
      <c r="BB530" s="179">
        <v>5.5495999999999999E-5</v>
      </c>
      <c r="BC530" s="179">
        <v>3.9060000000000002E-5</v>
      </c>
      <c r="BD530" s="179">
        <v>2.2623999999999999E-5</v>
      </c>
      <c r="BE530" s="179">
        <v>2.2623999999999999E-5</v>
      </c>
    </row>
    <row r="531" spans="1:57" ht="17.100000000000001" customHeight="1">
      <c r="A531" s="178">
        <v>2112</v>
      </c>
      <c r="B531" s="179">
        <v>2.6191600000000002E-3</v>
      </c>
      <c r="C531" s="179">
        <v>3.0081449999999998E-3</v>
      </c>
      <c r="D531" s="179">
        <v>3.4135670000000002E-3</v>
      </c>
      <c r="E531" s="179">
        <v>3.769681E-3</v>
      </c>
      <c r="F531" s="179">
        <v>4.0764859999999998E-3</v>
      </c>
      <c r="G531" s="179">
        <v>4.3449409999999997E-3</v>
      </c>
      <c r="H531" s="179">
        <v>4.6517470000000003E-3</v>
      </c>
      <c r="I531" s="179">
        <v>5.0242960000000001E-3</v>
      </c>
      <c r="J531" s="179">
        <v>5.451633E-3</v>
      </c>
      <c r="K531" s="179">
        <v>5.9447129999999999E-3</v>
      </c>
      <c r="L531" s="179">
        <v>6.5090160000000003E-3</v>
      </c>
      <c r="M531" s="179">
        <v>7.2102859999999998E-3</v>
      </c>
      <c r="N531" s="179">
        <v>7.9718219999999999E-3</v>
      </c>
      <c r="O531" s="179">
        <v>8.6511769999999995E-3</v>
      </c>
      <c r="P531" s="179">
        <v>9.2100010000000006E-3</v>
      </c>
      <c r="Q531" s="179">
        <v>9.7414330000000007E-3</v>
      </c>
      <c r="R531" s="179">
        <v>1.0338608000000001E-2</v>
      </c>
      <c r="S531" s="179">
        <v>1.115493E-2</v>
      </c>
      <c r="T531" s="179">
        <v>1.2327365999999999E-2</v>
      </c>
      <c r="U531" s="179">
        <v>1.3905223E-2</v>
      </c>
      <c r="V531" s="179">
        <v>1.5724142E-2</v>
      </c>
      <c r="W531" s="179">
        <v>1.7559497E-2</v>
      </c>
      <c r="X531" s="179">
        <v>1.9230491999999998E-2</v>
      </c>
      <c r="Y531" s="179">
        <v>2.0611117000000002E-2</v>
      </c>
      <c r="Z531" s="179">
        <v>2.1668501E-2</v>
      </c>
      <c r="AA531" s="179">
        <v>2.2386205999999999E-2</v>
      </c>
      <c r="AB531" s="179">
        <v>2.2797107E-2</v>
      </c>
      <c r="AC531" s="179">
        <v>2.2895723E-2</v>
      </c>
      <c r="AD531" s="179">
        <v>2.2709448E-2</v>
      </c>
      <c r="AE531" s="179">
        <v>2.2227324999999999E-2</v>
      </c>
      <c r="AF531" s="179">
        <v>2.1465789999999998E-2</v>
      </c>
      <c r="AG531" s="179">
        <v>2.0244046000000002E-2</v>
      </c>
      <c r="AH531" s="179">
        <v>1.8638795E-2</v>
      </c>
      <c r="AI531" s="179">
        <v>1.6759611000000001E-2</v>
      </c>
      <c r="AJ531" s="179">
        <v>1.4716066E-2</v>
      </c>
      <c r="AK531" s="179">
        <v>1.2628692E-2</v>
      </c>
      <c r="AL531" s="179">
        <v>1.07002E-2</v>
      </c>
      <c r="AM531" s="179">
        <v>8.9360680000000001E-3</v>
      </c>
      <c r="AN531" s="179">
        <v>7.3636889999999997E-3</v>
      </c>
      <c r="AO531" s="179">
        <v>5.9611489999999998E-3</v>
      </c>
      <c r="AP531" s="179">
        <v>4.7503629999999996E-3</v>
      </c>
      <c r="AQ531" s="179">
        <v>3.7203729999999999E-3</v>
      </c>
      <c r="AR531" s="179">
        <v>2.8492639999999998E-3</v>
      </c>
      <c r="AS531" s="179">
        <v>2.1425149999999998E-3</v>
      </c>
      <c r="AT531" s="179">
        <v>1.572733E-3</v>
      </c>
      <c r="AU531" s="179">
        <v>1.1234820000000001E-3</v>
      </c>
      <c r="AV531" s="179">
        <v>7.89283E-4</v>
      </c>
      <c r="AW531" s="179">
        <v>5.3178600000000002E-4</v>
      </c>
      <c r="AX531" s="179">
        <v>3.5646799999999998E-4</v>
      </c>
      <c r="AY531" s="179">
        <v>2.1950100000000001E-4</v>
      </c>
      <c r="AZ531" s="179">
        <v>1.3732100000000001E-4</v>
      </c>
      <c r="BA531" s="179">
        <v>8.2534999999999995E-5</v>
      </c>
      <c r="BB531" s="179">
        <v>4.9663000000000002E-5</v>
      </c>
      <c r="BC531" s="179">
        <v>3.3226999999999999E-5</v>
      </c>
      <c r="BD531" s="179">
        <v>1.6790999999999999E-5</v>
      </c>
      <c r="BE531" s="179">
        <v>1.6790999999999999E-5</v>
      </c>
    </row>
    <row r="532" spans="1:57" ht="17.100000000000001" customHeight="1">
      <c r="A532" s="178">
        <v>2113</v>
      </c>
      <c r="B532" s="179">
        <v>2.6191600000000002E-3</v>
      </c>
      <c r="C532" s="179">
        <v>3.0081449999999998E-3</v>
      </c>
      <c r="D532" s="179">
        <v>3.4135670000000002E-3</v>
      </c>
      <c r="E532" s="179">
        <v>3.769681E-3</v>
      </c>
      <c r="F532" s="179">
        <v>4.0764859999999998E-3</v>
      </c>
      <c r="G532" s="179">
        <v>4.3449409999999997E-3</v>
      </c>
      <c r="H532" s="179">
        <v>4.6517470000000003E-3</v>
      </c>
      <c r="I532" s="179">
        <v>5.0242960000000001E-3</v>
      </c>
      <c r="J532" s="179">
        <v>5.451633E-3</v>
      </c>
      <c r="K532" s="179">
        <v>5.9447129999999999E-3</v>
      </c>
      <c r="L532" s="179">
        <v>6.5090160000000003E-3</v>
      </c>
      <c r="M532" s="179">
        <v>7.2102859999999998E-3</v>
      </c>
      <c r="N532" s="179">
        <v>7.9718219999999999E-3</v>
      </c>
      <c r="O532" s="179">
        <v>8.6511769999999995E-3</v>
      </c>
      <c r="P532" s="179">
        <v>9.2100010000000006E-3</v>
      </c>
      <c r="Q532" s="179">
        <v>9.7414330000000007E-3</v>
      </c>
      <c r="R532" s="179">
        <v>1.0338608000000001E-2</v>
      </c>
      <c r="S532" s="179">
        <v>1.115493E-2</v>
      </c>
      <c r="T532" s="179">
        <v>1.2327365999999999E-2</v>
      </c>
      <c r="U532" s="179">
        <v>1.3905223E-2</v>
      </c>
      <c r="V532" s="179">
        <v>1.5724142E-2</v>
      </c>
      <c r="W532" s="179">
        <v>1.7559497E-2</v>
      </c>
      <c r="X532" s="179">
        <v>1.9230491999999998E-2</v>
      </c>
      <c r="Y532" s="179">
        <v>2.0611117000000002E-2</v>
      </c>
      <c r="Z532" s="179">
        <v>2.1668501E-2</v>
      </c>
      <c r="AA532" s="179">
        <v>2.2386205999999999E-2</v>
      </c>
      <c r="AB532" s="179">
        <v>2.2797107E-2</v>
      </c>
      <c r="AC532" s="179">
        <v>2.2895723E-2</v>
      </c>
      <c r="AD532" s="179">
        <v>2.2709448E-2</v>
      </c>
      <c r="AE532" s="179">
        <v>2.2227324999999999E-2</v>
      </c>
      <c r="AF532" s="179">
        <v>2.1465789999999998E-2</v>
      </c>
      <c r="AG532" s="179">
        <v>2.0244046000000002E-2</v>
      </c>
      <c r="AH532" s="179">
        <v>1.8638795E-2</v>
      </c>
      <c r="AI532" s="179">
        <v>1.6759611000000001E-2</v>
      </c>
      <c r="AJ532" s="179">
        <v>1.4716066E-2</v>
      </c>
      <c r="AK532" s="179">
        <v>1.2628692E-2</v>
      </c>
      <c r="AL532" s="179">
        <v>1.07002E-2</v>
      </c>
      <c r="AM532" s="179">
        <v>8.9360680000000001E-3</v>
      </c>
      <c r="AN532" s="179">
        <v>7.3636889999999997E-3</v>
      </c>
      <c r="AO532" s="179">
        <v>5.9611489999999998E-3</v>
      </c>
      <c r="AP532" s="179">
        <v>4.7503629999999996E-3</v>
      </c>
      <c r="AQ532" s="179">
        <v>3.7203729999999999E-3</v>
      </c>
      <c r="AR532" s="179">
        <v>2.8492639999999998E-3</v>
      </c>
      <c r="AS532" s="179">
        <v>2.1425149999999998E-3</v>
      </c>
      <c r="AT532" s="179">
        <v>1.572733E-3</v>
      </c>
      <c r="AU532" s="179">
        <v>1.1234820000000001E-3</v>
      </c>
      <c r="AV532" s="179">
        <v>7.89283E-4</v>
      </c>
      <c r="AW532" s="179">
        <v>5.3178600000000002E-4</v>
      </c>
      <c r="AX532" s="179">
        <v>3.5646799999999998E-4</v>
      </c>
      <c r="AY532" s="179">
        <v>2.1950100000000001E-4</v>
      </c>
      <c r="AZ532" s="179">
        <v>1.3732100000000001E-4</v>
      </c>
      <c r="BA532" s="179">
        <v>8.2534999999999995E-5</v>
      </c>
      <c r="BB532" s="179">
        <v>4.9663000000000002E-5</v>
      </c>
      <c r="BC532" s="179">
        <v>3.3226999999999999E-5</v>
      </c>
      <c r="BD532" s="179">
        <v>1.6790999999999999E-5</v>
      </c>
      <c r="BE532" s="179">
        <v>1.6790999999999999E-5</v>
      </c>
    </row>
    <row r="533" spans="1:57" ht="15" customHeight="1"/>
    <row r="534" spans="1:57" ht="17.100000000000001" customHeight="1">
      <c r="A534" s="176" t="s">
        <v>615</v>
      </c>
    </row>
    <row r="535" spans="1:57" ht="15" customHeight="1"/>
    <row r="536" spans="1:57" ht="15" customHeight="1">
      <c r="A536" s="176" t="s">
        <v>434</v>
      </c>
    </row>
    <row r="537" spans="1:57" ht="15" customHeight="1">
      <c r="A537" s="252" t="s">
        <v>431</v>
      </c>
      <c r="B537" s="255" t="s">
        <v>432</v>
      </c>
      <c r="C537" s="256"/>
      <c r="D537" s="256"/>
      <c r="E537" s="256"/>
      <c r="F537" s="256"/>
      <c r="G537" s="256"/>
      <c r="H537" s="256"/>
      <c r="I537" s="256"/>
      <c r="J537" s="256"/>
      <c r="K537" s="256"/>
      <c r="L537" s="256"/>
      <c r="M537" s="256"/>
      <c r="N537" s="256"/>
      <c r="O537" s="256"/>
      <c r="P537" s="256"/>
      <c r="Q537" s="256"/>
      <c r="R537" s="256"/>
      <c r="S537" s="256"/>
      <c r="T537" s="256"/>
      <c r="U537" s="256"/>
      <c r="V537" s="256"/>
      <c r="W537" s="256"/>
      <c r="X537" s="256"/>
      <c r="Y537" s="256"/>
      <c r="Z537" s="256"/>
      <c r="AA537" s="256"/>
      <c r="AB537" s="256"/>
      <c r="AC537" s="256"/>
      <c r="AD537" s="256"/>
      <c r="AE537" s="256"/>
      <c r="AF537" s="256"/>
      <c r="AG537" s="256"/>
      <c r="AH537" s="256"/>
      <c r="AI537" s="256"/>
      <c r="AJ537" s="256"/>
      <c r="AK537" s="256"/>
      <c r="AL537" s="256"/>
      <c r="AM537" s="256"/>
      <c r="AN537" s="256"/>
      <c r="AO537" s="256"/>
      <c r="AP537" s="256"/>
      <c r="AQ537" s="256"/>
      <c r="AR537" s="256"/>
      <c r="AS537" s="256"/>
      <c r="AT537" s="256"/>
      <c r="AU537" s="256"/>
      <c r="AV537" s="256"/>
      <c r="AW537" s="256"/>
      <c r="AX537" s="256"/>
      <c r="AY537" s="256"/>
      <c r="AZ537" s="256"/>
      <c r="BA537" s="256"/>
      <c r="BB537" s="256"/>
      <c r="BC537" s="256"/>
      <c r="BD537" s="256"/>
      <c r="BE537" s="257"/>
    </row>
    <row r="538" spans="1:57" ht="15" customHeight="1">
      <c r="A538" s="253"/>
      <c r="B538" s="177">
        <v>2058</v>
      </c>
      <c r="C538" s="177">
        <v>2059</v>
      </c>
      <c r="D538" s="177">
        <v>2060</v>
      </c>
      <c r="E538" s="177">
        <v>2061</v>
      </c>
      <c r="F538" s="177">
        <v>2062</v>
      </c>
      <c r="G538" s="177">
        <v>2063</v>
      </c>
      <c r="H538" s="177">
        <v>2064</v>
      </c>
      <c r="I538" s="177">
        <v>2065</v>
      </c>
      <c r="J538" s="177">
        <v>2066</v>
      </c>
      <c r="K538" s="177">
        <v>2067</v>
      </c>
      <c r="L538" s="177">
        <v>2068</v>
      </c>
      <c r="M538" s="177">
        <v>2069</v>
      </c>
      <c r="N538" s="177">
        <v>2070</v>
      </c>
      <c r="O538" s="177">
        <v>2071</v>
      </c>
      <c r="P538" s="177">
        <v>2072</v>
      </c>
      <c r="Q538" s="177">
        <v>2073</v>
      </c>
      <c r="R538" s="177">
        <v>2074</v>
      </c>
      <c r="S538" s="177">
        <v>2075</v>
      </c>
      <c r="T538" s="177">
        <v>2076</v>
      </c>
      <c r="U538" s="177">
        <v>2077</v>
      </c>
      <c r="V538" s="177">
        <v>2078</v>
      </c>
      <c r="W538" s="177">
        <v>2079</v>
      </c>
      <c r="X538" s="177">
        <v>2080</v>
      </c>
      <c r="Y538" s="177">
        <v>2081</v>
      </c>
      <c r="Z538" s="177">
        <v>2082</v>
      </c>
      <c r="AA538" s="177">
        <v>2083</v>
      </c>
      <c r="AB538" s="177">
        <v>2084</v>
      </c>
      <c r="AC538" s="177">
        <v>2085</v>
      </c>
      <c r="AD538" s="177">
        <v>2086</v>
      </c>
      <c r="AE538" s="177">
        <v>2087</v>
      </c>
      <c r="AF538" s="177">
        <v>2088</v>
      </c>
      <c r="AG538" s="177">
        <v>2089</v>
      </c>
      <c r="AH538" s="177">
        <v>2090</v>
      </c>
      <c r="AI538" s="177">
        <v>2091</v>
      </c>
      <c r="AJ538" s="177">
        <v>2092</v>
      </c>
      <c r="AK538" s="177">
        <v>2093</v>
      </c>
      <c r="AL538" s="177">
        <v>2094</v>
      </c>
      <c r="AM538" s="177">
        <v>2095</v>
      </c>
      <c r="AN538" s="177">
        <v>2096</v>
      </c>
      <c r="AO538" s="177">
        <v>2097</v>
      </c>
      <c r="AP538" s="177">
        <v>2098</v>
      </c>
      <c r="AQ538" s="177">
        <v>2099</v>
      </c>
      <c r="AR538" s="177">
        <v>2100</v>
      </c>
      <c r="AS538" s="177">
        <v>2101</v>
      </c>
      <c r="AT538" s="177">
        <v>2102</v>
      </c>
      <c r="AU538" s="177">
        <v>2103</v>
      </c>
      <c r="AV538" s="177">
        <v>2104</v>
      </c>
      <c r="AW538" s="177">
        <v>2105</v>
      </c>
      <c r="AX538" s="177">
        <v>2106</v>
      </c>
      <c r="AY538" s="177">
        <v>2107</v>
      </c>
      <c r="AZ538" s="177">
        <v>2108</v>
      </c>
      <c r="BA538" s="177">
        <v>2109</v>
      </c>
      <c r="BB538" s="177">
        <v>2110</v>
      </c>
      <c r="BC538" s="177">
        <v>2111</v>
      </c>
      <c r="BD538" s="177">
        <v>2112</v>
      </c>
      <c r="BE538" s="177">
        <v>2113</v>
      </c>
    </row>
    <row r="539" spans="1:57" ht="15" customHeight="1">
      <c r="A539" s="253"/>
      <c r="B539" s="177" t="s">
        <v>33</v>
      </c>
      <c r="C539" s="177" t="s">
        <v>33</v>
      </c>
      <c r="D539" s="177" t="s">
        <v>33</v>
      </c>
      <c r="E539" s="177" t="s">
        <v>33</v>
      </c>
      <c r="F539" s="177" t="s">
        <v>33</v>
      </c>
      <c r="G539" s="177" t="s">
        <v>33</v>
      </c>
      <c r="H539" s="177" t="s">
        <v>33</v>
      </c>
      <c r="I539" s="177" t="s">
        <v>33</v>
      </c>
      <c r="J539" s="177" t="s">
        <v>33</v>
      </c>
      <c r="K539" s="177" t="s">
        <v>33</v>
      </c>
      <c r="L539" s="177" t="s">
        <v>33</v>
      </c>
      <c r="M539" s="177" t="s">
        <v>33</v>
      </c>
      <c r="N539" s="177" t="s">
        <v>33</v>
      </c>
      <c r="O539" s="177" t="s">
        <v>33</v>
      </c>
      <c r="P539" s="177" t="s">
        <v>33</v>
      </c>
      <c r="Q539" s="177" t="s">
        <v>33</v>
      </c>
      <c r="R539" s="177" t="s">
        <v>33</v>
      </c>
      <c r="S539" s="177" t="s">
        <v>33</v>
      </c>
      <c r="T539" s="177" t="s">
        <v>33</v>
      </c>
      <c r="U539" s="177" t="s">
        <v>33</v>
      </c>
      <c r="V539" s="177" t="s">
        <v>33</v>
      </c>
      <c r="W539" s="177" t="s">
        <v>33</v>
      </c>
      <c r="X539" s="177" t="s">
        <v>33</v>
      </c>
      <c r="Y539" s="177" t="s">
        <v>33</v>
      </c>
      <c r="Z539" s="177" t="s">
        <v>33</v>
      </c>
      <c r="AA539" s="177" t="s">
        <v>33</v>
      </c>
      <c r="AB539" s="177" t="s">
        <v>33</v>
      </c>
      <c r="AC539" s="177" t="s">
        <v>33</v>
      </c>
      <c r="AD539" s="177" t="s">
        <v>33</v>
      </c>
      <c r="AE539" s="177" t="s">
        <v>33</v>
      </c>
      <c r="AF539" s="177" t="s">
        <v>33</v>
      </c>
      <c r="AG539" s="177" t="s">
        <v>33</v>
      </c>
      <c r="AH539" s="177" t="s">
        <v>33</v>
      </c>
      <c r="AI539" s="177" t="s">
        <v>33</v>
      </c>
      <c r="AJ539" s="177" t="s">
        <v>33</v>
      </c>
      <c r="AK539" s="177" t="s">
        <v>33</v>
      </c>
      <c r="AL539" s="177" t="s">
        <v>33</v>
      </c>
      <c r="AM539" s="177" t="s">
        <v>33</v>
      </c>
      <c r="AN539" s="177" t="s">
        <v>33</v>
      </c>
      <c r="AO539" s="177" t="s">
        <v>33</v>
      </c>
      <c r="AP539" s="177" t="s">
        <v>33</v>
      </c>
      <c r="AQ539" s="177" t="s">
        <v>33</v>
      </c>
      <c r="AR539" s="177" t="s">
        <v>33</v>
      </c>
      <c r="AS539" s="177" t="s">
        <v>33</v>
      </c>
      <c r="AT539" s="177" t="s">
        <v>33</v>
      </c>
      <c r="AU539" s="177" t="s">
        <v>33</v>
      </c>
      <c r="AV539" s="177" t="s">
        <v>33</v>
      </c>
      <c r="AW539" s="177" t="s">
        <v>33</v>
      </c>
      <c r="AX539" s="177" t="s">
        <v>33</v>
      </c>
      <c r="AY539" s="177" t="s">
        <v>33</v>
      </c>
      <c r="AZ539" s="177" t="s">
        <v>33</v>
      </c>
      <c r="BA539" s="177" t="s">
        <v>33</v>
      </c>
      <c r="BB539" s="177" t="s">
        <v>33</v>
      </c>
      <c r="BC539" s="177" t="s">
        <v>33</v>
      </c>
      <c r="BD539" s="177" t="s">
        <v>33</v>
      </c>
      <c r="BE539" s="177" t="s">
        <v>33</v>
      </c>
    </row>
    <row r="540" spans="1:57" ht="15" customHeight="1">
      <c r="A540" s="254"/>
      <c r="B540" s="177" t="s">
        <v>431</v>
      </c>
      <c r="C540" s="177" t="s">
        <v>431</v>
      </c>
      <c r="D540" s="177" t="s">
        <v>431</v>
      </c>
      <c r="E540" s="177" t="s">
        <v>431</v>
      </c>
      <c r="F540" s="177" t="s">
        <v>431</v>
      </c>
      <c r="G540" s="177" t="s">
        <v>431</v>
      </c>
      <c r="H540" s="177" t="s">
        <v>431</v>
      </c>
      <c r="I540" s="177" t="s">
        <v>431</v>
      </c>
      <c r="J540" s="177" t="s">
        <v>431</v>
      </c>
      <c r="K540" s="177" t="s">
        <v>431</v>
      </c>
      <c r="L540" s="177" t="s">
        <v>431</v>
      </c>
      <c r="M540" s="177" t="s">
        <v>431</v>
      </c>
      <c r="N540" s="177" t="s">
        <v>431</v>
      </c>
      <c r="O540" s="177" t="s">
        <v>431</v>
      </c>
      <c r="P540" s="177" t="s">
        <v>431</v>
      </c>
      <c r="Q540" s="177" t="s">
        <v>431</v>
      </c>
      <c r="R540" s="177" t="s">
        <v>431</v>
      </c>
      <c r="S540" s="177" t="s">
        <v>431</v>
      </c>
      <c r="T540" s="177" t="s">
        <v>431</v>
      </c>
      <c r="U540" s="177" t="s">
        <v>431</v>
      </c>
      <c r="V540" s="177" t="s">
        <v>431</v>
      </c>
      <c r="W540" s="177" t="s">
        <v>431</v>
      </c>
      <c r="X540" s="177" t="s">
        <v>431</v>
      </c>
      <c r="Y540" s="177" t="s">
        <v>431</v>
      </c>
      <c r="Z540" s="177" t="s">
        <v>431</v>
      </c>
      <c r="AA540" s="177" t="s">
        <v>431</v>
      </c>
      <c r="AB540" s="177" t="s">
        <v>431</v>
      </c>
      <c r="AC540" s="177" t="s">
        <v>431</v>
      </c>
      <c r="AD540" s="177" t="s">
        <v>431</v>
      </c>
      <c r="AE540" s="177" t="s">
        <v>431</v>
      </c>
      <c r="AF540" s="177" t="s">
        <v>431</v>
      </c>
      <c r="AG540" s="177" t="s">
        <v>431</v>
      </c>
      <c r="AH540" s="177" t="s">
        <v>431</v>
      </c>
      <c r="AI540" s="177" t="s">
        <v>431</v>
      </c>
      <c r="AJ540" s="177" t="s">
        <v>431</v>
      </c>
      <c r="AK540" s="177" t="s">
        <v>431</v>
      </c>
      <c r="AL540" s="177" t="s">
        <v>431</v>
      </c>
      <c r="AM540" s="177" t="s">
        <v>431</v>
      </c>
      <c r="AN540" s="177" t="s">
        <v>431</v>
      </c>
      <c r="AO540" s="177" t="s">
        <v>431</v>
      </c>
      <c r="AP540" s="177" t="s">
        <v>431</v>
      </c>
      <c r="AQ540" s="177" t="s">
        <v>431</v>
      </c>
      <c r="AR540" s="177" t="s">
        <v>431</v>
      </c>
      <c r="AS540" s="177" t="s">
        <v>431</v>
      </c>
      <c r="AT540" s="177" t="s">
        <v>431</v>
      </c>
      <c r="AU540" s="177" t="s">
        <v>431</v>
      </c>
      <c r="AV540" s="177" t="s">
        <v>431</v>
      </c>
      <c r="AW540" s="177" t="s">
        <v>431</v>
      </c>
      <c r="AX540" s="177" t="s">
        <v>431</v>
      </c>
      <c r="AY540" s="177" t="s">
        <v>431</v>
      </c>
      <c r="AZ540" s="177" t="s">
        <v>431</v>
      </c>
      <c r="BA540" s="177" t="s">
        <v>431</v>
      </c>
      <c r="BB540" s="177" t="s">
        <v>431</v>
      </c>
      <c r="BC540" s="177" t="s">
        <v>431</v>
      </c>
      <c r="BD540" s="177" t="s">
        <v>431</v>
      </c>
      <c r="BE540" s="177" t="s">
        <v>431</v>
      </c>
    </row>
    <row r="541" spans="1:57" ht="17.100000000000001" customHeight="1">
      <c r="A541" s="178" t="s">
        <v>433</v>
      </c>
      <c r="B541" s="250">
        <v>4.2928E-5</v>
      </c>
      <c r="C541" s="250">
        <v>4.9317999999999998E-5</v>
      </c>
      <c r="D541" s="250">
        <v>5.5977000000000003E-5</v>
      </c>
      <c r="E541" s="250">
        <v>6.1827000000000003E-5</v>
      </c>
      <c r="F541" s="250">
        <v>6.6866999999999995E-5</v>
      </c>
      <c r="G541" s="250">
        <v>7.1276E-5</v>
      </c>
      <c r="H541" s="250">
        <v>7.6316000000000006E-5</v>
      </c>
      <c r="I541" s="250">
        <v>8.2435999999999995E-5</v>
      </c>
      <c r="J541" s="250">
        <v>8.9456000000000005E-5</v>
      </c>
      <c r="K541" s="250">
        <v>9.7554999999999997E-5</v>
      </c>
      <c r="L541" s="250">
        <v>1.0682499999999999E-4</v>
      </c>
      <c r="M541" s="250">
        <v>1.18344E-4</v>
      </c>
      <c r="N541" s="250">
        <v>1.3085399999999999E-4</v>
      </c>
      <c r="O541" s="250">
        <v>1.42013E-4</v>
      </c>
      <c r="P541" s="250">
        <v>1.5119299999999999E-4</v>
      </c>
      <c r="Q541" s="250">
        <v>1.59922E-4</v>
      </c>
      <c r="R541" s="250">
        <v>1.6973199999999999E-4</v>
      </c>
      <c r="S541" s="250">
        <v>1.83141E-4</v>
      </c>
      <c r="T541" s="250">
        <v>2.0239999999999999E-4</v>
      </c>
      <c r="U541" s="250">
        <v>2.2831899999999999E-4</v>
      </c>
      <c r="V541" s="250">
        <v>2.5819699999999999E-4</v>
      </c>
      <c r="W541" s="250">
        <v>2.8834599999999998E-4</v>
      </c>
      <c r="X541" s="250">
        <v>3.1579399999999999E-4</v>
      </c>
      <c r="Y541" s="250">
        <v>3.38473E-4</v>
      </c>
      <c r="Z541" s="250">
        <v>3.5584199999999999E-4</v>
      </c>
      <c r="AA541" s="250">
        <v>3.6763200000000001E-4</v>
      </c>
      <c r="AB541" s="250">
        <v>3.7438199999999998E-4</v>
      </c>
      <c r="AC541" s="250">
        <v>3.7600099999999999E-4</v>
      </c>
      <c r="AD541" s="250">
        <v>3.7294200000000002E-4</v>
      </c>
      <c r="AE541" s="250">
        <v>3.65022E-4</v>
      </c>
      <c r="AF541" s="250">
        <v>3.5251299999999999E-4</v>
      </c>
      <c r="AG541" s="250">
        <v>3.3244399999999999E-4</v>
      </c>
      <c r="AH541" s="250">
        <v>3.06075E-4</v>
      </c>
      <c r="AI541" s="250">
        <v>2.7520600000000001E-4</v>
      </c>
      <c r="AJ541" s="250">
        <v>2.4163799999999999E-4</v>
      </c>
      <c r="AK541" s="250">
        <v>2.0735E-4</v>
      </c>
      <c r="AL541" s="250">
        <v>1.7567099999999999E-4</v>
      </c>
      <c r="AM541" s="250">
        <v>1.4669300000000001E-4</v>
      </c>
      <c r="AN541" s="250">
        <v>1.20864E-4</v>
      </c>
      <c r="AO541" s="250">
        <v>9.7825000000000006E-5</v>
      </c>
      <c r="AP541" s="250">
        <v>7.7935999999999994E-5</v>
      </c>
      <c r="AQ541" s="250">
        <v>6.1017000000000002E-5</v>
      </c>
      <c r="AR541" s="250">
        <v>4.6708000000000001E-5</v>
      </c>
      <c r="AS541" s="250">
        <v>3.5098000000000002E-5</v>
      </c>
      <c r="AT541" s="250">
        <v>2.5738999999999999E-5</v>
      </c>
      <c r="AU541" s="250">
        <v>1.8359000000000002E-5</v>
      </c>
      <c r="AV541" s="250">
        <v>1.2869E-5</v>
      </c>
      <c r="AW541" s="250">
        <v>8.6400000000000003E-6</v>
      </c>
      <c r="AX541" s="250">
        <v>5.7599999999999999E-6</v>
      </c>
      <c r="AY541" s="250">
        <v>3.5099999999999999E-6</v>
      </c>
      <c r="AZ541" s="250">
        <v>2.1600000000000001E-6</v>
      </c>
      <c r="BA541" s="250">
        <v>1.26E-6</v>
      </c>
      <c r="BB541" s="250">
        <v>7.1999999999999999E-7</v>
      </c>
      <c r="BC541" s="250">
        <v>4.4999999999999998E-7</v>
      </c>
      <c r="BD541" s="250">
        <v>1.8E-7</v>
      </c>
      <c r="BE541" s="250">
        <v>1.8E-7</v>
      </c>
    </row>
    <row r="542" spans="1:57" ht="17.100000000000001" customHeight="1">
      <c r="A542" s="178">
        <v>2058</v>
      </c>
      <c r="B542" s="251"/>
      <c r="C542" s="251"/>
      <c r="D542" s="251"/>
      <c r="E542" s="251"/>
      <c r="F542" s="251"/>
      <c r="G542" s="251"/>
      <c r="H542" s="251"/>
      <c r="I542" s="251"/>
      <c r="J542" s="251"/>
      <c r="K542" s="251"/>
      <c r="L542" s="251"/>
      <c r="M542" s="251"/>
      <c r="N542" s="251"/>
      <c r="O542" s="251"/>
      <c r="P542" s="251"/>
      <c r="Q542" s="251"/>
      <c r="R542" s="251"/>
      <c r="S542" s="251"/>
      <c r="T542" s="251"/>
      <c r="U542" s="251"/>
      <c r="V542" s="251"/>
      <c r="W542" s="251"/>
      <c r="X542" s="251"/>
      <c r="Y542" s="251"/>
      <c r="Z542" s="251"/>
      <c r="AA542" s="251"/>
      <c r="AB542" s="251"/>
      <c r="AC542" s="251"/>
      <c r="AD542" s="251"/>
      <c r="AE542" s="251"/>
      <c r="AF542" s="251"/>
      <c r="AG542" s="251"/>
      <c r="AH542" s="251"/>
      <c r="AI542" s="251"/>
      <c r="AJ542" s="251"/>
      <c r="AK542" s="251"/>
      <c r="AL542" s="251"/>
      <c r="AM542" s="251"/>
      <c r="AN542" s="251"/>
      <c r="AO542" s="251"/>
      <c r="AP542" s="251"/>
      <c r="AQ542" s="251"/>
      <c r="AR542" s="251"/>
      <c r="AS542" s="251"/>
      <c r="AT542" s="251"/>
      <c r="AU542" s="251"/>
      <c r="AV542" s="251"/>
      <c r="AW542" s="251"/>
      <c r="AX542" s="251"/>
      <c r="AY542" s="251"/>
      <c r="AZ542" s="251"/>
      <c r="BA542" s="251"/>
      <c r="BB542" s="251"/>
      <c r="BC542" s="251"/>
      <c r="BD542" s="251"/>
      <c r="BE542" s="251"/>
    </row>
    <row r="543" spans="1:57" ht="17.100000000000001" customHeight="1">
      <c r="A543" s="178">
        <v>2059</v>
      </c>
      <c r="B543" s="179">
        <v>4.7867000000000001E-5</v>
      </c>
      <c r="C543" s="179">
        <v>5.4991999999999998E-5</v>
      </c>
      <c r="D543" s="179">
        <v>6.2417999999999998E-5</v>
      </c>
      <c r="E543" s="179">
        <v>6.8941000000000003E-5</v>
      </c>
      <c r="F543" s="179">
        <v>7.4560000000000004E-5</v>
      </c>
      <c r="G543" s="179">
        <v>7.9476999999999998E-5</v>
      </c>
      <c r="H543" s="179">
        <v>8.5097000000000002E-5</v>
      </c>
      <c r="I543" s="179">
        <v>9.1921000000000003E-5</v>
      </c>
      <c r="J543" s="179">
        <v>9.9747999999999994E-5</v>
      </c>
      <c r="K543" s="179">
        <v>1.0878E-4</v>
      </c>
      <c r="L543" s="179">
        <v>1.19116E-4</v>
      </c>
      <c r="M543" s="179">
        <v>1.3196E-4</v>
      </c>
      <c r="N543" s="179">
        <v>1.45909E-4</v>
      </c>
      <c r="O543" s="179">
        <v>1.5835299999999999E-4</v>
      </c>
      <c r="P543" s="179">
        <v>1.6858800000000001E-4</v>
      </c>
      <c r="Q543" s="179">
        <v>1.7832199999999999E-4</v>
      </c>
      <c r="R543" s="179">
        <v>1.8925999999999999E-4</v>
      </c>
      <c r="S543" s="179">
        <v>2.0421299999999999E-4</v>
      </c>
      <c r="T543" s="179">
        <v>2.2568800000000001E-4</v>
      </c>
      <c r="U543" s="179">
        <v>2.5458799999999998E-4</v>
      </c>
      <c r="V543" s="179">
        <v>2.8790499999999998E-4</v>
      </c>
      <c r="W543" s="179">
        <v>3.2152199999999998E-4</v>
      </c>
      <c r="X543" s="179">
        <v>3.5212900000000002E-4</v>
      </c>
      <c r="Y543" s="179">
        <v>3.7741700000000001E-4</v>
      </c>
      <c r="Z543" s="179">
        <v>3.9678499999999998E-4</v>
      </c>
      <c r="AA543" s="179">
        <v>4.0992999999999997E-4</v>
      </c>
      <c r="AB543" s="179">
        <v>4.1745699999999998E-4</v>
      </c>
      <c r="AC543" s="179">
        <v>4.1926300000000001E-4</v>
      </c>
      <c r="AD543" s="179">
        <v>4.1585100000000001E-4</v>
      </c>
      <c r="AE543" s="179">
        <v>4.0702000000000002E-4</v>
      </c>
      <c r="AF543" s="179">
        <v>3.9307200000000001E-4</v>
      </c>
      <c r="AG543" s="179">
        <v>3.7069400000000003E-4</v>
      </c>
      <c r="AH543" s="179">
        <v>3.4129100000000002E-4</v>
      </c>
      <c r="AI543" s="179">
        <v>3.0687100000000001E-4</v>
      </c>
      <c r="AJ543" s="179">
        <v>2.6944000000000002E-4</v>
      </c>
      <c r="AK543" s="179">
        <v>2.3120700000000001E-4</v>
      </c>
      <c r="AL543" s="179">
        <v>1.9588400000000001E-4</v>
      </c>
      <c r="AM543" s="179">
        <v>1.63571E-4</v>
      </c>
      <c r="AN543" s="179">
        <v>1.3477000000000001E-4</v>
      </c>
      <c r="AO543" s="179">
        <v>1.0908099999999999E-4</v>
      </c>
      <c r="AP543" s="179">
        <v>8.6903000000000005E-5</v>
      </c>
      <c r="AQ543" s="179">
        <v>6.8036999999999999E-5</v>
      </c>
      <c r="AR543" s="179">
        <v>5.2082E-5</v>
      </c>
      <c r="AS543" s="179">
        <v>3.9137000000000002E-5</v>
      </c>
      <c r="AT543" s="179">
        <v>2.87E-5</v>
      </c>
      <c r="AU543" s="179">
        <v>2.0471000000000001E-5</v>
      </c>
      <c r="AV543" s="179">
        <v>1.435E-5</v>
      </c>
      <c r="AW543" s="179">
        <v>9.6339999999999996E-6</v>
      </c>
      <c r="AX543" s="179">
        <v>6.4219999999999997E-6</v>
      </c>
      <c r="AY543" s="179">
        <v>3.9140000000000001E-6</v>
      </c>
      <c r="AZ543" s="179">
        <v>2.4080000000000001E-6</v>
      </c>
      <c r="BA543" s="179">
        <v>1.4050000000000001E-6</v>
      </c>
      <c r="BB543" s="179">
        <v>8.0299999999999998E-7</v>
      </c>
      <c r="BC543" s="179">
        <v>5.0200000000000002E-7</v>
      </c>
      <c r="BD543" s="179">
        <v>2.0100000000000001E-7</v>
      </c>
      <c r="BE543" s="179">
        <v>2.0100000000000001E-7</v>
      </c>
    </row>
    <row r="544" spans="1:57" ht="17.100000000000001" customHeight="1">
      <c r="A544" s="178">
        <v>2060</v>
      </c>
      <c r="B544" s="179">
        <v>5.2744999999999997E-5</v>
      </c>
      <c r="C544" s="179">
        <v>6.0596000000000001E-5</v>
      </c>
      <c r="D544" s="179">
        <v>6.8779E-5</v>
      </c>
      <c r="E544" s="179">
        <v>7.5965999999999997E-5</v>
      </c>
      <c r="F544" s="179">
        <v>8.2158999999999997E-5</v>
      </c>
      <c r="G544" s="179">
        <v>8.7577000000000005E-5</v>
      </c>
      <c r="H544" s="179">
        <v>9.3769000000000003E-5</v>
      </c>
      <c r="I544" s="179">
        <v>1.01288E-4</v>
      </c>
      <c r="J544" s="179">
        <v>1.09913E-4</v>
      </c>
      <c r="K544" s="179">
        <v>1.1986500000000001E-4</v>
      </c>
      <c r="L544" s="179">
        <v>1.3125499999999999E-4</v>
      </c>
      <c r="M544" s="179">
        <v>1.4540899999999999E-4</v>
      </c>
      <c r="N544" s="179">
        <v>1.60779E-4</v>
      </c>
      <c r="O544" s="179">
        <v>1.7448999999999999E-4</v>
      </c>
      <c r="P544" s="179">
        <v>1.8576899999999999E-4</v>
      </c>
      <c r="Q544" s="179">
        <v>1.9649500000000001E-4</v>
      </c>
      <c r="R544" s="179">
        <v>2.08548E-4</v>
      </c>
      <c r="S544" s="179">
        <v>2.2502399999999999E-4</v>
      </c>
      <c r="T544" s="179">
        <v>2.48688E-4</v>
      </c>
      <c r="U544" s="179">
        <v>2.8053399999999998E-4</v>
      </c>
      <c r="V544" s="179">
        <v>3.1724500000000002E-4</v>
      </c>
      <c r="W544" s="179">
        <v>3.5428800000000002E-4</v>
      </c>
      <c r="X544" s="179">
        <v>3.88014E-4</v>
      </c>
      <c r="Y544" s="179">
        <v>4.1587999999999998E-4</v>
      </c>
      <c r="Z544" s="179">
        <v>4.3722100000000001E-4</v>
      </c>
      <c r="AA544" s="179">
        <v>4.5170699999999998E-4</v>
      </c>
      <c r="AB544" s="179">
        <v>4.6000000000000001E-4</v>
      </c>
      <c r="AC544" s="179">
        <v>4.6199000000000001E-4</v>
      </c>
      <c r="AD544" s="179">
        <v>4.5823100000000002E-4</v>
      </c>
      <c r="AE544" s="179">
        <v>4.4850000000000001E-4</v>
      </c>
      <c r="AF544" s="179">
        <v>4.3313E-4</v>
      </c>
      <c r="AG544" s="179">
        <v>4.0847099999999999E-4</v>
      </c>
      <c r="AH544" s="179">
        <v>3.7607199999999997E-4</v>
      </c>
      <c r="AI544" s="179">
        <v>3.3814400000000002E-4</v>
      </c>
      <c r="AJ544" s="179">
        <v>2.9689899999999999E-4</v>
      </c>
      <c r="AK544" s="179">
        <v>2.5476900000000001E-4</v>
      </c>
      <c r="AL544" s="179">
        <v>2.1584600000000001E-4</v>
      </c>
      <c r="AM544" s="179">
        <v>1.8024E-4</v>
      </c>
      <c r="AN544" s="179">
        <v>1.48505E-4</v>
      </c>
      <c r="AO544" s="179">
        <v>1.20197E-4</v>
      </c>
      <c r="AP544" s="179">
        <v>9.5760000000000005E-5</v>
      </c>
      <c r="AQ544" s="179">
        <v>7.4970999999999998E-5</v>
      </c>
      <c r="AR544" s="179">
        <v>5.7389000000000002E-5</v>
      </c>
      <c r="AS544" s="179">
        <v>4.3124999999999998E-5</v>
      </c>
      <c r="AT544" s="179">
        <v>3.1625000000000003E-5</v>
      </c>
      <c r="AU544" s="179">
        <v>2.2558E-5</v>
      </c>
      <c r="AV544" s="179">
        <v>1.5812999999999999E-5</v>
      </c>
      <c r="AW544" s="179">
        <v>1.0614999999999999E-5</v>
      </c>
      <c r="AX544" s="179">
        <v>7.0770000000000002E-6</v>
      </c>
      <c r="AY544" s="179">
        <v>4.313E-6</v>
      </c>
      <c r="AZ544" s="179">
        <v>2.6539999999999999E-6</v>
      </c>
      <c r="BA544" s="179">
        <v>1.548E-6</v>
      </c>
      <c r="BB544" s="179">
        <v>8.85E-7</v>
      </c>
      <c r="BC544" s="179">
        <v>5.5300000000000004E-7</v>
      </c>
      <c r="BD544" s="179">
        <v>2.2100000000000001E-7</v>
      </c>
      <c r="BE544" s="179">
        <v>2.2100000000000001E-7</v>
      </c>
    </row>
    <row r="545" spans="1:57" ht="17.100000000000001" customHeight="1">
      <c r="A545" s="178">
        <v>2061</v>
      </c>
      <c r="B545" s="179">
        <v>5.7136000000000003E-5</v>
      </c>
      <c r="C545" s="179">
        <v>6.5640000000000002E-5</v>
      </c>
      <c r="D545" s="179">
        <v>7.4504000000000004E-5</v>
      </c>
      <c r="E545" s="179">
        <v>8.229E-5</v>
      </c>
      <c r="F545" s="179">
        <v>8.8997000000000002E-5</v>
      </c>
      <c r="G545" s="179">
        <v>9.4866999999999998E-5</v>
      </c>
      <c r="H545" s="179">
        <v>1.01574E-4</v>
      </c>
      <c r="I545" s="179">
        <v>1.09719E-4</v>
      </c>
      <c r="J545" s="179">
        <v>1.1906200000000001E-4</v>
      </c>
      <c r="K545" s="179">
        <v>1.2984300000000001E-4</v>
      </c>
      <c r="L545" s="179">
        <v>1.4218E-4</v>
      </c>
      <c r="M545" s="179">
        <v>1.5751200000000001E-4</v>
      </c>
      <c r="N545" s="179">
        <v>1.74162E-4</v>
      </c>
      <c r="O545" s="179">
        <v>1.8901399999999999E-4</v>
      </c>
      <c r="P545" s="179">
        <v>2.01232E-4</v>
      </c>
      <c r="Q545" s="179">
        <v>2.1285100000000001E-4</v>
      </c>
      <c r="R545" s="179">
        <v>2.2590699999999999E-4</v>
      </c>
      <c r="S545" s="179">
        <v>2.43754E-4</v>
      </c>
      <c r="T545" s="179">
        <v>2.6938800000000002E-4</v>
      </c>
      <c r="U545" s="179">
        <v>3.0388399999999998E-4</v>
      </c>
      <c r="V545" s="179">
        <v>3.4365200000000001E-4</v>
      </c>
      <c r="W545" s="179">
        <v>3.8377799999999998E-4</v>
      </c>
      <c r="X545" s="179">
        <v>4.20312E-4</v>
      </c>
      <c r="Y545" s="179">
        <v>4.5049599999999999E-4</v>
      </c>
      <c r="Z545" s="179">
        <v>4.7361400000000002E-4</v>
      </c>
      <c r="AA545" s="179">
        <v>4.8930499999999999E-4</v>
      </c>
      <c r="AB545" s="179">
        <v>4.9828899999999996E-4</v>
      </c>
      <c r="AC545" s="179">
        <v>5.0044499999999997E-4</v>
      </c>
      <c r="AD545" s="179">
        <v>4.9637300000000004E-4</v>
      </c>
      <c r="AE545" s="179">
        <v>4.8583200000000001E-4</v>
      </c>
      <c r="AF545" s="179">
        <v>4.6918200000000001E-4</v>
      </c>
      <c r="AG545" s="179">
        <v>4.42471E-4</v>
      </c>
      <c r="AH545" s="179">
        <v>4.0737500000000002E-4</v>
      </c>
      <c r="AI545" s="179">
        <v>3.6629000000000002E-4</v>
      </c>
      <c r="AJ545" s="179">
        <v>3.2161199999999998E-4</v>
      </c>
      <c r="AK545" s="179">
        <v>2.7597500000000003E-4</v>
      </c>
      <c r="AL545" s="179">
        <v>2.3381300000000001E-4</v>
      </c>
      <c r="AM545" s="179">
        <v>1.95243E-4</v>
      </c>
      <c r="AN545" s="179">
        <v>1.6086599999999999E-4</v>
      </c>
      <c r="AO545" s="179">
        <v>1.30202E-4</v>
      </c>
      <c r="AP545" s="179">
        <v>1.0373E-4</v>
      </c>
      <c r="AQ545" s="179">
        <v>8.1211999999999994E-5</v>
      </c>
      <c r="AR545" s="179">
        <v>6.2166000000000001E-5</v>
      </c>
      <c r="AS545" s="179">
        <v>4.6715000000000003E-5</v>
      </c>
      <c r="AT545" s="179">
        <v>3.4257000000000001E-5</v>
      </c>
      <c r="AU545" s="179">
        <v>2.4434999999999999E-5</v>
      </c>
      <c r="AV545" s="179">
        <v>1.7129000000000002E-5</v>
      </c>
      <c r="AW545" s="179">
        <v>1.1499E-5</v>
      </c>
      <c r="AX545" s="179">
        <v>7.6660000000000008E-6</v>
      </c>
      <c r="AY545" s="179">
        <v>4.6709999999999998E-6</v>
      </c>
      <c r="AZ545" s="179">
        <v>2.875E-6</v>
      </c>
      <c r="BA545" s="179">
        <v>1.677E-6</v>
      </c>
      <c r="BB545" s="179">
        <v>9.5799999999999998E-7</v>
      </c>
      <c r="BC545" s="179">
        <v>5.99E-7</v>
      </c>
      <c r="BD545" s="179">
        <v>2.3999999999999998E-7</v>
      </c>
      <c r="BE545" s="179">
        <v>2.3999999999999998E-7</v>
      </c>
    </row>
    <row r="546" spans="1:57" ht="17.100000000000001" customHeight="1">
      <c r="A546" s="178">
        <v>2062</v>
      </c>
      <c r="B546" s="179">
        <v>6.0611E-5</v>
      </c>
      <c r="C546" s="179">
        <v>6.9633000000000002E-5</v>
      </c>
      <c r="D546" s="179">
        <v>7.9035999999999993E-5</v>
      </c>
      <c r="E546" s="179">
        <v>8.7294999999999997E-5</v>
      </c>
      <c r="F546" s="179">
        <v>9.4411000000000001E-5</v>
      </c>
      <c r="G546" s="179">
        <v>1.0063799999999999E-4</v>
      </c>
      <c r="H546" s="179">
        <v>1.07753E-4</v>
      </c>
      <c r="I546" s="179">
        <v>1.16394E-4</v>
      </c>
      <c r="J546" s="179">
        <v>1.26305E-4</v>
      </c>
      <c r="K546" s="179">
        <v>1.3774100000000001E-4</v>
      </c>
      <c r="L546" s="179">
        <v>1.50829E-4</v>
      </c>
      <c r="M546" s="179">
        <v>1.6709400000000001E-4</v>
      </c>
      <c r="N546" s="179">
        <v>1.84756E-4</v>
      </c>
      <c r="O546" s="179">
        <v>2.0051300000000001E-4</v>
      </c>
      <c r="P546" s="179">
        <v>2.1347400000000001E-4</v>
      </c>
      <c r="Q546" s="179">
        <v>2.25799E-4</v>
      </c>
      <c r="R546" s="179">
        <v>2.3964900000000001E-4</v>
      </c>
      <c r="S546" s="179">
        <v>2.58583E-4</v>
      </c>
      <c r="T546" s="179">
        <v>2.8577499999999999E-4</v>
      </c>
      <c r="U546" s="179">
        <v>3.2236999999999999E-4</v>
      </c>
      <c r="V546" s="179">
        <v>3.64557E-4</v>
      </c>
      <c r="W546" s="179">
        <v>4.0712499999999999E-4</v>
      </c>
      <c r="X546" s="179">
        <v>4.4588000000000001E-4</v>
      </c>
      <c r="Y546" s="179">
        <v>4.7790099999999998E-4</v>
      </c>
      <c r="Z546" s="179">
        <v>5.0242500000000003E-4</v>
      </c>
      <c r="AA546" s="179">
        <v>5.1907099999999996E-4</v>
      </c>
      <c r="AB546" s="179">
        <v>5.2860099999999996E-4</v>
      </c>
      <c r="AC546" s="179">
        <v>5.3088799999999998E-4</v>
      </c>
      <c r="AD546" s="179">
        <v>5.2656800000000004E-4</v>
      </c>
      <c r="AE546" s="179">
        <v>5.1538599999999995E-4</v>
      </c>
      <c r="AF546" s="179">
        <v>4.9772399999999995E-4</v>
      </c>
      <c r="AG546" s="179">
        <v>4.69388E-4</v>
      </c>
      <c r="AH546" s="179">
        <v>4.3215700000000002E-4</v>
      </c>
      <c r="AI546" s="179">
        <v>3.8857300000000002E-4</v>
      </c>
      <c r="AJ546" s="179">
        <v>3.41176E-4</v>
      </c>
      <c r="AK546" s="179">
        <v>2.9276399999999999E-4</v>
      </c>
      <c r="AL546" s="179">
        <v>2.4803599999999998E-4</v>
      </c>
      <c r="AM546" s="179">
        <v>2.0712000000000001E-4</v>
      </c>
      <c r="AN546" s="179">
        <v>1.7065200000000001E-4</v>
      </c>
      <c r="AO546" s="179">
        <v>1.3812199999999999E-4</v>
      </c>
      <c r="AP546" s="179">
        <v>1.10041E-4</v>
      </c>
      <c r="AQ546" s="179">
        <v>8.6151999999999998E-5</v>
      </c>
      <c r="AR546" s="179">
        <v>6.5947999999999999E-5</v>
      </c>
      <c r="AS546" s="179">
        <v>4.9555999999999998E-5</v>
      </c>
      <c r="AT546" s="179">
        <v>3.6341000000000003E-5</v>
      </c>
      <c r="AU546" s="179">
        <v>2.5922E-5</v>
      </c>
      <c r="AV546" s="179">
        <v>1.8170999999999999E-5</v>
      </c>
      <c r="AW546" s="179">
        <v>1.2198000000000001E-5</v>
      </c>
      <c r="AX546" s="179">
        <v>8.1319999999999994E-6</v>
      </c>
      <c r="AY546" s="179">
        <v>4.9559999999999996E-6</v>
      </c>
      <c r="AZ546" s="179">
        <v>3.05E-6</v>
      </c>
      <c r="BA546" s="179">
        <v>1.779E-6</v>
      </c>
      <c r="BB546" s="179">
        <v>1.017E-6</v>
      </c>
      <c r="BC546" s="179">
        <v>6.3499999999999996E-7</v>
      </c>
      <c r="BD546" s="179">
        <v>2.5400000000000002E-7</v>
      </c>
      <c r="BE546" s="179">
        <v>2.5400000000000002E-7</v>
      </c>
    </row>
    <row r="547" spans="1:57" ht="17.100000000000001" customHeight="1">
      <c r="A547" s="178">
        <v>2063</v>
      </c>
      <c r="B547" s="179">
        <v>6.3598999999999999E-5</v>
      </c>
      <c r="C547" s="179">
        <v>7.3065999999999995E-5</v>
      </c>
      <c r="D547" s="179">
        <v>8.2931999999999998E-5</v>
      </c>
      <c r="E547" s="179">
        <v>9.1599000000000002E-5</v>
      </c>
      <c r="F547" s="179">
        <v>9.9065000000000001E-5</v>
      </c>
      <c r="G547" s="179">
        <v>1.05599E-4</v>
      </c>
      <c r="H547" s="179">
        <v>1.13065E-4</v>
      </c>
      <c r="I547" s="179">
        <v>1.22132E-4</v>
      </c>
      <c r="J547" s="179">
        <v>1.3253200000000001E-4</v>
      </c>
      <c r="K547" s="179">
        <v>1.4453099999999999E-4</v>
      </c>
      <c r="L547" s="179">
        <v>1.58264E-4</v>
      </c>
      <c r="M547" s="179">
        <v>1.7533100000000001E-4</v>
      </c>
      <c r="N547" s="179">
        <v>1.93864E-4</v>
      </c>
      <c r="O547" s="179">
        <v>2.10397E-4</v>
      </c>
      <c r="P547" s="179">
        <v>2.23997E-4</v>
      </c>
      <c r="Q547" s="179">
        <v>2.3693E-4</v>
      </c>
      <c r="R547" s="179">
        <v>2.51463E-4</v>
      </c>
      <c r="S547" s="179">
        <v>2.7133000000000002E-4</v>
      </c>
      <c r="T547" s="179">
        <v>2.9986299999999999E-4</v>
      </c>
      <c r="U547" s="179">
        <v>3.3826199999999998E-4</v>
      </c>
      <c r="V547" s="179">
        <v>3.8252799999999998E-4</v>
      </c>
      <c r="W547" s="179">
        <v>4.2719399999999999E-4</v>
      </c>
      <c r="X547" s="179">
        <v>4.6786000000000001E-4</v>
      </c>
      <c r="Y547" s="179">
        <v>5.0146000000000001E-4</v>
      </c>
      <c r="Z547" s="179">
        <v>5.2719300000000002E-4</v>
      </c>
      <c r="AA547" s="179">
        <v>5.4465899999999996E-4</v>
      </c>
      <c r="AB547" s="179">
        <v>5.5465899999999999E-4</v>
      </c>
      <c r="AC547" s="179">
        <v>5.5705900000000005E-4</v>
      </c>
      <c r="AD547" s="179">
        <v>5.5252600000000002E-4</v>
      </c>
      <c r="AE547" s="179">
        <v>5.4079300000000002E-4</v>
      </c>
      <c r="AF547" s="179">
        <v>5.2225899999999996E-4</v>
      </c>
      <c r="AG547" s="179">
        <v>4.9252699999999998E-4</v>
      </c>
      <c r="AH547" s="179">
        <v>4.5345999999999999E-4</v>
      </c>
      <c r="AI547" s="179">
        <v>4.07728E-4</v>
      </c>
      <c r="AJ547" s="179">
        <v>3.57995E-4</v>
      </c>
      <c r="AK547" s="179">
        <v>3.0719599999999998E-4</v>
      </c>
      <c r="AL547" s="179">
        <v>2.60263E-4</v>
      </c>
      <c r="AM547" s="179">
        <v>2.1733000000000001E-4</v>
      </c>
      <c r="AN547" s="179">
        <v>1.7906399999999999E-4</v>
      </c>
      <c r="AO547" s="179">
        <v>1.44931E-4</v>
      </c>
      <c r="AP547" s="179">
        <v>1.1546500000000001E-4</v>
      </c>
      <c r="AQ547" s="179">
        <v>9.0399E-5</v>
      </c>
      <c r="AR547" s="179">
        <v>6.9198999999999999E-5</v>
      </c>
      <c r="AS547" s="179">
        <v>5.1999000000000001E-5</v>
      </c>
      <c r="AT547" s="179">
        <v>3.8133000000000002E-5</v>
      </c>
      <c r="AU547" s="179">
        <v>2.72E-5</v>
      </c>
      <c r="AV547" s="179">
        <v>1.9066E-5</v>
      </c>
      <c r="AW547" s="179">
        <v>1.2799999999999999E-5</v>
      </c>
      <c r="AX547" s="179">
        <v>8.5329999999999994E-6</v>
      </c>
      <c r="AY547" s="179">
        <v>5.2000000000000002E-6</v>
      </c>
      <c r="AZ547" s="179">
        <v>3.1999999999999999E-6</v>
      </c>
      <c r="BA547" s="179">
        <v>1.8670000000000001E-6</v>
      </c>
      <c r="BB547" s="179">
        <v>1.0669999999999999E-6</v>
      </c>
      <c r="BC547" s="179">
        <v>6.6700000000000003E-7</v>
      </c>
      <c r="BD547" s="179">
        <v>2.67E-7</v>
      </c>
      <c r="BE547" s="179">
        <v>2.67E-7</v>
      </c>
    </row>
    <row r="548" spans="1:57" ht="17.100000000000001" customHeight="1">
      <c r="A548" s="178">
        <v>2064</v>
      </c>
      <c r="B548" s="179">
        <v>6.7014000000000006E-5</v>
      </c>
      <c r="C548" s="179">
        <v>7.6989000000000004E-5</v>
      </c>
      <c r="D548" s="179">
        <v>8.7385000000000004E-5</v>
      </c>
      <c r="E548" s="179">
        <v>9.6516999999999998E-5</v>
      </c>
      <c r="F548" s="179">
        <v>1.04384E-4</v>
      </c>
      <c r="G548" s="179">
        <v>1.1126800000000001E-4</v>
      </c>
      <c r="H548" s="179">
        <v>1.1913600000000001E-4</v>
      </c>
      <c r="I548" s="179">
        <v>1.28689E-4</v>
      </c>
      <c r="J548" s="179">
        <v>1.3964700000000001E-4</v>
      </c>
      <c r="K548" s="179">
        <v>1.5229100000000001E-4</v>
      </c>
      <c r="L548" s="179">
        <v>1.6676199999999999E-4</v>
      </c>
      <c r="M548" s="179">
        <v>1.8474499999999999E-4</v>
      </c>
      <c r="N548" s="179">
        <v>2.0427299999999999E-4</v>
      </c>
      <c r="O548" s="179">
        <v>2.2169400000000001E-4</v>
      </c>
      <c r="P548" s="179">
        <v>2.3602399999999999E-4</v>
      </c>
      <c r="Q548" s="179">
        <v>2.4965099999999999E-4</v>
      </c>
      <c r="R548" s="179">
        <v>2.6496499999999998E-4</v>
      </c>
      <c r="S548" s="179">
        <v>2.8589799999999998E-4</v>
      </c>
      <c r="T548" s="179">
        <v>3.15963E-4</v>
      </c>
      <c r="U548" s="179">
        <v>3.5642399999999999E-4</v>
      </c>
      <c r="V548" s="179">
        <v>4.0306599999999999E-4</v>
      </c>
      <c r="W548" s="179">
        <v>4.5013099999999999E-4</v>
      </c>
      <c r="X548" s="179">
        <v>4.9297999999999996E-4</v>
      </c>
      <c r="Y548" s="179">
        <v>5.2838400000000002E-4</v>
      </c>
      <c r="Z548" s="179">
        <v>5.5549799999999997E-4</v>
      </c>
      <c r="AA548" s="179">
        <v>5.7390299999999996E-4</v>
      </c>
      <c r="AB548" s="179">
        <v>5.8443899999999997E-4</v>
      </c>
      <c r="AC548" s="179">
        <v>5.8696799999999999E-4</v>
      </c>
      <c r="AD548" s="179">
        <v>5.8219200000000004E-4</v>
      </c>
      <c r="AE548" s="179">
        <v>5.6982799999999998E-4</v>
      </c>
      <c r="AF548" s="179">
        <v>5.5029999999999999E-4</v>
      </c>
      <c r="AG548" s="179">
        <v>5.1897100000000002E-4</v>
      </c>
      <c r="AH548" s="179">
        <v>4.7780700000000001E-4</v>
      </c>
      <c r="AI548" s="179">
        <v>4.2961900000000001E-4</v>
      </c>
      <c r="AJ548" s="179">
        <v>3.7721599999999999E-4</v>
      </c>
      <c r="AK548" s="179">
        <v>3.23689E-4</v>
      </c>
      <c r="AL548" s="179">
        <v>2.7423699999999998E-4</v>
      </c>
      <c r="AM548" s="179">
        <v>2.2899899999999999E-4</v>
      </c>
      <c r="AN548" s="179">
        <v>1.8867800000000001E-4</v>
      </c>
      <c r="AO548" s="179">
        <v>1.5271300000000001E-4</v>
      </c>
      <c r="AP548" s="179">
        <v>1.2166499999999999E-4</v>
      </c>
      <c r="AQ548" s="179">
        <v>9.5252000000000002E-5</v>
      </c>
      <c r="AR548" s="179">
        <v>7.2914E-5</v>
      </c>
      <c r="AS548" s="179">
        <v>5.4790999999999998E-5</v>
      </c>
      <c r="AT548" s="179">
        <v>4.0179999999999998E-5</v>
      </c>
      <c r="AU548" s="179">
        <v>2.866E-5</v>
      </c>
      <c r="AV548" s="179">
        <v>2.0089999999999999E-5</v>
      </c>
      <c r="AW548" s="179">
        <v>1.3487E-5</v>
      </c>
      <c r="AX548" s="179">
        <v>8.9910000000000008E-6</v>
      </c>
      <c r="AY548" s="179">
        <v>5.4790000000000004E-6</v>
      </c>
      <c r="AZ548" s="179">
        <v>3.3720000000000001E-6</v>
      </c>
      <c r="BA548" s="179">
        <v>1.967E-6</v>
      </c>
      <c r="BB548" s="179">
        <v>1.124E-6</v>
      </c>
      <c r="BC548" s="179">
        <v>7.0200000000000001E-7</v>
      </c>
      <c r="BD548" s="179">
        <v>2.8099999999999999E-7</v>
      </c>
      <c r="BE548" s="179">
        <v>2.8099999999999999E-7</v>
      </c>
    </row>
    <row r="549" spans="1:57" ht="17.100000000000001" customHeight="1">
      <c r="A549" s="178">
        <v>2065</v>
      </c>
      <c r="B549" s="179">
        <v>7.1221000000000001E-5</v>
      </c>
      <c r="C549" s="179">
        <v>8.1822000000000004E-5</v>
      </c>
      <c r="D549" s="179">
        <v>9.2870999999999999E-5</v>
      </c>
      <c r="E549" s="179">
        <v>1.02577E-4</v>
      </c>
      <c r="F549" s="179">
        <v>1.10938E-4</v>
      </c>
      <c r="G549" s="179">
        <v>1.18254E-4</v>
      </c>
      <c r="H549" s="179">
        <v>1.26616E-4</v>
      </c>
      <c r="I549" s="179">
        <v>1.3676899999999999E-4</v>
      </c>
      <c r="J549" s="179">
        <v>1.4841499999999999E-4</v>
      </c>
      <c r="K549" s="179">
        <v>1.61853E-4</v>
      </c>
      <c r="L549" s="179">
        <v>1.7723200000000001E-4</v>
      </c>
      <c r="M549" s="179">
        <v>1.9634399999999999E-4</v>
      </c>
      <c r="N549" s="179">
        <v>2.1709799999999999E-4</v>
      </c>
      <c r="O549" s="179">
        <v>2.3561200000000001E-4</v>
      </c>
      <c r="P549" s="179">
        <v>2.5084199999999998E-4</v>
      </c>
      <c r="Q549" s="179">
        <v>2.6532500000000001E-4</v>
      </c>
      <c r="R549" s="179">
        <v>2.8160000000000001E-4</v>
      </c>
      <c r="S549" s="179">
        <v>3.0384800000000001E-4</v>
      </c>
      <c r="T549" s="179">
        <v>3.3579999999999998E-4</v>
      </c>
      <c r="U549" s="179">
        <v>3.7880200000000002E-4</v>
      </c>
      <c r="V549" s="179">
        <v>4.2837300000000001E-4</v>
      </c>
      <c r="W549" s="179">
        <v>4.7839200000000001E-4</v>
      </c>
      <c r="X549" s="179">
        <v>5.2393199999999996E-4</v>
      </c>
      <c r="Y549" s="179">
        <v>5.6155799999999998E-4</v>
      </c>
      <c r="Z549" s="179">
        <v>5.9037499999999997E-4</v>
      </c>
      <c r="AA549" s="179">
        <v>6.0993500000000003E-4</v>
      </c>
      <c r="AB549" s="179">
        <v>6.2113299999999995E-4</v>
      </c>
      <c r="AC549" s="179">
        <v>6.2382099999999999E-4</v>
      </c>
      <c r="AD549" s="179">
        <v>6.1874399999999996E-4</v>
      </c>
      <c r="AE549" s="179">
        <v>6.0560500000000005E-4</v>
      </c>
      <c r="AF549" s="179">
        <v>5.8485000000000004E-4</v>
      </c>
      <c r="AG549" s="179">
        <v>5.51554E-4</v>
      </c>
      <c r="AH549" s="179">
        <v>5.0780599999999997E-4</v>
      </c>
      <c r="AI549" s="179">
        <v>4.5659200000000002E-4</v>
      </c>
      <c r="AJ549" s="179">
        <v>4.0089999999999999E-4</v>
      </c>
      <c r="AK549" s="179">
        <v>3.4401199999999999E-4</v>
      </c>
      <c r="AL549" s="179">
        <v>2.9145499999999998E-4</v>
      </c>
      <c r="AM549" s="179">
        <v>2.43377E-4</v>
      </c>
      <c r="AN549" s="179">
        <v>2.0052399999999999E-4</v>
      </c>
      <c r="AO549" s="179">
        <v>1.62301E-4</v>
      </c>
      <c r="AP549" s="179">
        <v>1.2930299999999999E-4</v>
      </c>
      <c r="AQ549" s="179">
        <v>1.01233E-4</v>
      </c>
      <c r="AR549" s="179">
        <v>7.7491999999999996E-5</v>
      </c>
      <c r="AS549" s="179">
        <v>5.8230999999999999E-5</v>
      </c>
      <c r="AT549" s="179">
        <v>4.2703000000000001E-5</v>
      </c>
      <c r="AU549" s="179">
        <v>3.0459000000000001E-5</v>
      </c>
      <c r="AV549" s="179">
        <v>2.1350999999999999E-5</v>
      </c>
      <c r="AW549" s="179">
        <v>1.4334E-5</v>
      </c>
      <c r="AX549" s="179">
        <v>9.5559999999999996E-6</v>
      </c>
      <c r="AY549" s="179">
        <v>5.823E-6</v>
      </c>
      <c r="AZ549" s="179">
        <v>3.5829999999999998E-6</v>
      </c>
      <c r="BA549" s="179">
        <v>2.0899999999999999E-6</v>
      </c>
      <c r="BB549" s="179">
        <v>1.1939999999999999E-6</v>
      </c>
      <c r="BC549" s="179">
        <v>7.4700000000000001E-7</v>
      </c>
      <c r="BD549" s="179">
        <v>2.9900000000000002E-7</v>
      </c>
      <c r="BE549" s="179">
        <v>2.9900000000000002E-7</v>
      </c>
    </row>
    <row r="550" spans="1:57" ht="17.100000000000001" customHeight="1">
      <c r="A550" s="178">
        <v>2066</v>
      </c>
      <c r="B550" s="179">
        <v>7.5856E-5</v>
      </c>
      <c r="C550" s="179">
        <v>8.7145999999999995E-5</v>
      </c>
      <c r="D550" s="179">
        <v>9.8913999999999995E-5</v>
      </c>
      <c r="E550" s="179">
        <v>1.09251E-4</v>
      </c>
      <c r="F550" s="179">
        <v>1.18157E-4</v>
      </c>
      <c r="G550" s="179">
        <v>1.2594900000000001E-4</v>
      </c>
      <c r="H550" s="179">
        <v>1.3485400000000001E-4</v>
      </c>
      <c r="I550" s="179">
        <v>1.45668E-4</v>
      </c>
      <c r="J550" s="179">
        <v>1.5807199999999999E-4</v>
      </c>
      <c r="K550" s="179">
        <v>1.7238400000000001E-4</v>
      </c>
      <c r="L550" s="179">
        <v>1.8876400000000001E-4</v>
      </c>
      <c r="M550" s="179">
        <v>2.0912E-4</v>
      </c>
      <c r="N550" s="179">
        <v>2.3122400000000001E-4</v>
      </c>
      <c r="O550" s="179">
        <v>2.50943E-4</v>
      </c>
      <c r="P550" s="179">
        <v>2.6716400000000002E-4</v>
      </c>
      <c r="Q550" s="179">
        <v>2.8258999999999999E-4</v>
      </c>
      <c r="R550" s="179">
        <v>2.9992400000000002E-4</v>
      </c>
      <c r="S550" s="179">
        <v>3.2361800000000002E-4</v>
      </c>
      <c r="T550" s="179">
        <v>3.5764999999999999E-4</v>
      </c>
      <c r="U550" s="179">
        <v>4.0345000000000002E-4</v>
      </c>
      <c r="V550" s="179">
        <v>4.56246E-4</v>
      </c>
      <c r="W550" s="179">
        <v>5.0951999999999996E-4</v>
      </c>
      <c r="X550" s="179">
        <v>5.5802300000000005E-4</v>
      </c>
      <c r="Y550" s="179">
        <v>5.9809800000000003E-4</v>
      </c>
      <c r="Z550" s="179">
        <v>6.2878999999999995E-4</v>
      </c>
      <c r="AA550" s="179">
        <v>6.4962199999999998E-4</v>
      </c>
      <c r="AB550" s="179">
        <v>6.6154899999999999E-4</v>
      </c>
      <c r="AC550" s="179">
        <v>6.6441199999999997E-4</v>
      </c>
      <c r="AD550" s="179">
        <v>6.5900500000000005E-4</v>
      </c>
      <c r="AE550" s="179">
        <v>6.4501000000000001E-4</v>
      </c>
      <c r="AF550" s="179">
        <v>6.22906E-4</v>
      </c>
      <c r="AG550" s="179">
        <v>5.8744299999999999E-4</v>
      </c>
      <c r="AH550" s="179">
        <v>5.4084800000000002E-4</v>
      </c>
      <c r="AI550" s="179">
        <v>4.8630199999999998E-4</v>
      </c>
      <c r="AJ550" s="179">
        <v>4.2698500000000001E-4</v>
      </c>
      <c r="AK550" s="179">
        <v>3.6639600000000001E-4</v>
      </c>
      <c r="AL550" s="179">
        <v>3.1041899999999998E-4</v>
      </c>
      <c r="AM550" s="179">
        <v>2.59213E-4</v>
      </c>
      <c r="AN550" s="179">
        <v>2.1357200000000001E-4</v>
      </c>
      <c r="AO550" s="179">
        <v>1.72862E-4</v>
      </c>
      <c r="AP550" s="179">
        <v>1.3771700000000001E-4</v>
      </c>
      <c r="AQ550" s="179">
        <v>1.0781999999999999E-4</v>
      </c>
      <c r="AR550" s="179">
        <v>8.2534999999999995E-5</v>
      </c>
      <c r="AS550" s="179">
        <v>6.2020000000000006E-5</v>
      </c>
      <c r="AT550" s="179">
        <v>4.5482000000000003E-5</v>
      </c>
      <c r="AU550" s="179">
        <v>3.2441000000000003E-5</v>
      </c>
      <c r="AV550" s="179">
        <v>2.2741000000000001E-5</v>
      </c>
      <c r="AW550" s="179">
        <v>1.5267000000000001E-5</v>
      </c>
      <c r="AX550" s="179">
        <v>1.0178E-5</v>
      </c>
      <c r="AY550" s="179">
        <v>6.2020000000000001E-6</v>
      </c>
      <c r="AZ550" s="179">
        <v>3.817E-6</v>
      </c>
      <c r="BA550" s="179">
        <v>2.2259999999999999E-6</v>
      </c>
      <c r="BB550" s="179">
        <v>1.2720000000000001E-6</v>
      </c>
      <c r="BC550" s="179">
        <v>7.9500000000000001E-7</v>
      </c>
      <c r="BD550" s="179">
        <v>3.1800000000000002E-7</v>
      </c>
      <c r="BE550" s="179">
        <v>3.1800000000000002E-7</v>
      </c>
    </row>
    <row r="551" spans="1:57" ht="17.100000000000001" customHeight="1">
      <c r="A551" s="178">
        <v>2067</v>
      </c>
      <c r="B551" s="179">
        <v>8.1038999999999994E-5</v>
      </c>
      <c r="C551" s="179">
        <v>9.3101000000000002E-5</v>
      </c>
      <c r="D551" s="179">
        <v>1.05673E-4</v>
      </c>
      <c r="E551" s="179">
        <v>1.16716E-4</v>
      </c>
      <c r="F551" s="179">
        <v>1.2622999999999999E-4</v>
      </c>
      <c r="G551" s="179">
        <v>1.3455499999999999E-4</v>
      </c>
      <c r="H551" s="179">
        <v>1.4406900000000001E-4</v>
      </c>
      <c r="I551" s="179">
        <v>1.5562099999999999E-4</v>
      </c>
      <c r="J551" s="179">
        <v>1.6887299999999999E-4</v>
      </c>
      <c r="K551" s="179">
        <v>1.8416299999999999E-4</v>
      </c>
      <c r="L551" s="179">
        <v>2.0166199999999999E-4</v>
      </c>
      <c r="M551" s="179">
        <v>2.23408E-4</v>
      </c>
      <c r="N551" s="179">
        <v>2.4702300000000002E-4</v>
      </c>
      <c r="O551" s="179">
        <v>2.6809000000000002E-4</v>
      </c>
      <c r="P551" s="179">
        <v>2.8541900000000003E-4</v>
      </c>
      <c r="Q551" s="179">
        <v>3.0189799999999999E-4</v>
      </c>
      <c r="R551" s="179">
        <v>3.2041699999999998E-4</v>
      </c>
      <c r="S551" s="179">
        <v>3.45731E-4</v>
      </c>
      <c r="T551" s="179">
        <v>3.8208799999999999E-4</v>
      </c>
      <c r="U551" s="179">
        <v>4.3101599999999999E-4</v>
      </c>
      <c r="V551" s="179">
        <v>4.8742099999999998E-4</v>
      </c>
      <c r="W551" s="179">
        <v>5.4433499999999996E-4</v>
      </c>
      <c r="X551" s="179">
        <v>5.9615199999999997E-4</v>
      </c>
      <c r="Y551" s="179">
        <v>6.3896500000000002E-4</v>
      </c>
      <c r="Z551" s="179">
        <v>6.7175399999999999E-4</v>
      </c>
      <c r="AA551" s="179">
        <v>6.9401E-4</v>
      </c>
      <c r="AB551" s="179">
        <v>7.0675200000000005E-4</v>
      </c>
      <c r="AC551" s="179">
        <v>7.0980999999999995E-4</v>
      </c>
      <c r="AD551" s="179">
        <v>7.0403299999999996E-4</v>
      </c>
      <c r="AE551" s="179">
        <v>6.8908299999999995E-4</v>
      </c>
      <c r="AF551" s="179">
        <v>6.6546800000000001E-4</v>
      </c>
      <c r="AG551" s="179">
        <v>6.2758200000000001E-4</v>
      </c>
      <c r="AH551" s="179">
        <v>5.77803E-4</v>
      </c>
      <c r="AI551" s="179">
        <v>5.1953000000000004E-4</v>
      </c>
      <c r="AJ551" s="179">
        <v>4.5616100000000001E-4</v>
      </c>
      <c r="AK551" s="179">
        <v>3.9143199999999999E-4</v>
      </c>
      <c r="AL551" s="179">
        <v>3.3163000000000002E-4</v>
      </c>
      <c r="AM551" s="179">
        <v>2.7692400000000001E-4</v>
      </c>
      <c r="AN551" s="179">
        <v>2.2816500000000001E-4</v>
      </c>
      <c r="AO551" s="179">
        <v>1.84673E-4</v>
      </c>
      <c r="AP551" s="179">
        <v>1.4712699999999999E-4</v>
      </c>
      <c r="AQ551" s="179">
        <v>1.1518699999999999E-4</v>
      </c>
      <c r="AR551" s="179">
        <v>8.8174E-5</v>
      </c>
      <c r="AS551" s="179">
        <v>6.6258000000000002E-5</v>
      </c>
      <c r="AT551" s="179">
        <v>4.8588999999999998E-5</v>
      </c>
      <c r="AU551" s="179">
        <v>3.4657999999999999E-5</v>
      </c>
      <c r="AV551" s="179">
        <v>2.4295E-5</v>
      </c>
      <c r="AW551" s="179">
        <v>1.6310000000000001E-5</v>
      </c>
      <c r="AX551" s="179">
        <v>1.0873000000000001E-5</v>
      </c>
      <c r="AY551" s="179">
        <v>6.6259999999999997E-6</v>
      </c>
      <c r="AZ551" s="179">
        <v>4.0770000000000001E-6</v>
      </c>
      <c r="BA551" s="179">
        <v>2.3779999999999999E-6</v>
      </c>
      <c r="BB551" s="179">
        <v>1.359E-6</v>
      </c>
      <c r="BC551" s="179">
        <v>8.4900000000000005E-7</v>
      </c>
      <c r="BD551" s="179">
        <v>3.3999999999999997E-7</v>
      </c>
      <c r="BE551" s="179">
        <v>3.3999999999999997E-7</v>
      </c>
    </row>
    <row r="552" spans="1:57" ht="17.100000000000001" customHeight="1">
      <c r="A552" s="178">
        <v>2068</v>
      </c>
      <c r="B552" s="179">
        <v>8.6830999999999996E-5</v>
      </c>
      <c r="C552" s="179">
        <v>9.9755999999999998E-5</v>
      </c>
      <c r="D552" s="179">
        <v>1.1322700000000001E-4</v>
      </c>
      <c r="E552" s="179">
        <v>1.2505900000000001E-4</v>
      </c>
      <c r="F552" s="179">
        <v>1.35253E-4</v>
      </c>
      <c r="G552" s="179">
        <v>1.4417299999999999E-4</v>
      </c>
      <c r="H552" s="179">
        <v>1.5436700000000001E-4</v>
      </c>
      <c r="I552" s="179">
        <v>1.6674499999999999E-4</v>
      </c>
      <c r="J552" s="179">
        <v>1.8094399999999999E-4</v>
      </c>
      <c r="K552" s="179">
        <v>1.9732800000000001E-4</v>
      </c>
      <c r="L552" s="179">
        <v>2.1607700000000001E-4</v>
      </c>
      <c r="M552" s="179">
        <v>2.39378E-4</v>
      </c>
      <c r="N552" s="179">
        <v>2.6468100000000001E-4</v>
      </c>
      <c r="O552" s="179">
        <v>2.8725400000000002E-4</v>
      </c>
      <c r="P552" s="179">
        <v>3.0582100000000001E-4</v>
      </c>
      <c r="Q552" s="179">
        <v>3.23479E-4</v>
      </c>
      <c r="R552" s="179">
        <v>3.43321E-4</v>
      </c>
      <c r="S552" s="179">
        <v>3.7044399999999999E-4</v>
      </c>
      <c r="T552" s="179">
        <v>4.0939999999999998E-4</v>
      </c>
      <c r="U552" s="179">
        <v>4.6182699999999999E-4</v>
      </c>
      <c r="V552" s="179">
        <v>5.2226300000000002E-4</v>
      </c>
      <c r="W552" s="179">
        <v>5.8324500000000003E-4</v>
      </c>
      <c r="X552" s="179">
        <v>6.3876600000000003E-4</v>
      </c>
      <c r="Y552" s="179">
        <v>6.8463900000000002E-4</v>
      </c>
      <c r="Z552" s="179">
        <v>7.1977200000000003E-4</v>
      </c>
      <c r="AA552" s="179">
        <v>7.4361900000000005E-4</v>
      </c>
      <c r="AB552" s="179">
        <v>7.5727200000000002E-4</v>
      </c>
      <c r="AC552" s="179">
        <v>7.60548E-4</v>
      </c>
      <c r="AD552" s="179">
        <v>7.5435900000000002E-4</v>
      </c>
      <c r="AE552" s="179">
        <v>7.3833999999999998E-4</v>
      </c>
      <c r="AF552" s="179">
        <v>7.1303700000000002E-4</v>
      </c>
      <c r="AG552" s="179">
        <v>6.72443E-4</v>
      </c>
      <c r="AH552" s="179">
        <v>6.1910600000000002E-4</v>
      </c>
      <c r="AI552" s="179">
        <v>5.5666799999999996E-4</v>
      </c>
      <c r="AJ552" s="179">
        <v>4.8876799999999999E-4</v>
      </c>
      <c r="AK552" s="179">
        <v>4.1941199999999997E-4</v>
      </c>
      <c r="AL552" s="179">
        <v>3.5533500000000003E-4</v>
      </c>
      <c r="AM552" s="179">
        <v>2.9671899999999998E-4</v>
      </c>
      <c r="AN552" s="179">
        <v>2.4447500000000002E-4</v>
      </c>
      <c r="AO552" s="179">
        <v>1.9787400000000001E-4</v>
      </c>
      <c r="AP552" s="179">
        <v>1.57644E-4</v>
      </c>
      <c r="AQ552" s="179">
        <v>1.23421E-4</v>
      </c>
      <c r="AR552" s="179">
        <v>9.4476999999999997E-5</v>
      </c>
      <c r="AS552" s="179">
        <v>7.0994000000000005E-5</v>
      </c>
      <c r="AT552" s="179">
        <v>5.2061999999999997E-5</v>
      </c>
      <c r="AU552" s="179">
        <v>3.7135000000000003E-5</v>
      </c>
      <c r="AV552" s="179">
        <v>2.6030999999999999E-5</v>
      </c>
      <c r="AW552" s="179">
        <v>1.7476E-5</v>
      </c>
      <c r="AX552" s="179">
        <v>1.165E-5</v>
      </c>
      <c r="AY552" s="179">
        <v>7.0990000000000001E-6</v>
      </c>
      <c r="AZ552" s="179">
        <v>4.369E-6</v>
      </c>
      <c r="BA552" s="179">
        <v>2.5490000000000001E-6</v>
      </c>
      <c r="BB552" s="179">
        <v>1.4559999999999999E-6</v>
      </c>
      <c r="BC552" s="179">
        <v>9.0999999999999997E-7</v>
      </c>
      <c r="BD552" s="179">
        <v>3.6399999999999998E-7</v>
      </c>
      <c r="BE552" s="179">
        <v>3.6399999999999998E-7</v>
      </c>
    </row>
    <row r="553" spans="1:57" ht="17.100000000000001" customHeight="1">
      <c r="A553" s="178">
        <v>2069</v>
      </c>
      <c r="B553" s="179">
        <v>9.4026999999999999E-5</v>
      </c>
      <c r="C553" s="179">
        <v>1.08022E-4</v>
      </c>
      <c r="D553" s="179">
        <v>1.22609E-4</v>
      </c>
      <c r="E553" s="179">
        <v>1.3542200000000001E-4</v>
      </c>
      <c r="F553" s="179">
        <v>1.4646099999999999E-4</v>
      </c>
      <c r="G553" s="179">
        <v>1.5611999999999999E-4</v>
      </c>
      <c r="H553" s="179">
        <v>1.67159E-4</v>
      </c>
      <c r="I553" s="179">
        <v>1.8056300000000001E-4</v>
      </c>
      <c r="J553" s="179">
        <v>1.9593799999999999E-4</v>
      </c>
      <c r="K553" s="179">
        <v>2.1367900000000001E-4</v>
      </c>
      <c r="L553" s="179">
        <v>2.33983E-4</v>
      </c>
      <c r="M553" s="179">
        <v>2.5921400000000002E-4</v>
      </c>
      <c r="N553" s="179">
        <v>2.8661399999999998E-4</v>
      </c>
      <c r="O553" s="179">
        <v>3.11057E-4</v>
      </c>
      <c r="P553" s="179">
        <v>3.3116299999999999E-4</v>
      </c>
      <c r="Q553" s="179">
        <v>3.5028400000000002E-4</v>
      </c>
      <c r="R553" s="179">
        <v>3.7177E-4</v>
      </c>
      <c r="S553" s="179">
        <v>4.0114099999999999E-4</v>
      </c>
      <c r="T553" s="179">
        <v>4.43325E-4</v>
      </c>
      <c r="U553" s="179">
        <v>5.00096E-4</v>
      </c>
      <c r="V553" s="179">
        <v>5.6554000000000001E-4</v>
      </c>
      <c r="W553" s="179">
        <v>6.3157600000000001E-4</v>
      </c>
      <c r="X553" s="179">
        <v>6.9169700000000001E-4</v>
      </c>
      <c r="Y553" s="179">
        <v>7.4137200000000002E-4</v>
      </c>
      <c r="Z553" s="179">
        <v>7.7941600000000001E-4</v>
      </c>
      <c r="AA553" s="179">
        <v>8.0523900000000002E-4</v>
      </c>
      <c r="AB553" s="179">
        <v>8.2002300000000002E-4</v>
      </c>
      <c r="AC553" s="179">
        <v>8.2357100000000005E-4</v>
      </c>
      <c r="AD553" s="179">
        <v>8.1686900000000002E-4</v>
      </c>
      <c r="AE553" s="179">
        <v>7.9952300000000001E-4</v>
      </c>
      <c r="AF553" s="179">
        <v>7.7212299999999999E-4</v>
      </c>
      <c r="AG553" s="179">
        <v>7.2816500000000002E-4</v>
      </c>
      <c r="AH553" s="179">
        <v>6.7040800000000005E-4</v>
      </c>
      <c r="AI553" s="179">
        <v>6.0279599999999995E-4</v>
      </c>
      <c r="AJ553" s="179">
        <v>5.2926999999999998E-4</v>
      </c>
      <c r="AK553" s="179">
        <v>4.54167E-4</v>
      </c>
      <c r="AL553" s="179">
        <v>3.8477999999999999E-4</v>
      </c>
      <c r="AM553" s="179">
        <v>3.2130700000000001E-4</v>
      </c>
      <c r="AN553" s="179">
        <v>2.6473300000000001E-4</v>
      </c>
      <c r="AO553" s="179">
        <v>2.1426999999999999E-4</v>
      </c>
      <c r="AP553" s="179">
        <v>1.70707E-4</v>
      </c>
      <c r="AQ553" s="179">
        <v>1.3364799999999999E-4</v>
      </c>
      <c r="AR553" s="179">
        <v>1.0230600000000001E-4</v>
      </c>
      <c r="AS553" s="179">
        <v>7.6877000000000003E-5</v>
      </c>
      <c r="AT553" s="179">
        <v>5.6376999999999999E-5</v>
      </c>
      <c r="AU553" s="179">
        <v>4.0213000000000003E-5</v>
      </c>
      <c r="AV553" s="179">
        <v>2.8187999999999998E-5</v>
      </c>
      <c r="AW553" s="179">
        <v>1.8924E-5</v>
      </c>
      <c r="AX553" s="179">
        <v>1.2616000000000001E-5</v>
      </c>
      <c r="AY553" s="179">
        <v>7.6879999999999999E-6</v>
      </c>
      <c r="AZ553" s="179">
        <v>4.7310000000000001E-6</v>
      </c>
      <c r="BA553" s="179">
        <v>2.7599999999999998E-6</v>
      </c>
      <c r="BB553" s="179">
        <v>1.5770000000000001E-6</v>
      </c>
      <c r="BC553" s="179">
        <v>9.8599999999999996E-7</v>
      </c>
      <c r="BD553" s="179">
        <v>3.9400000000000001E-7</v>
      </c>
      <c r="BE553" s="179">
        <v>3.9400000000000001E-7</v>
      </c>
    </row>
    <row r="554" spans="1:57" ht="17.100000000000001" customHeight="1">
      <c r="A554" s="178">
        <v>2070</v>
      </c>
      <c r="B554" s="179">
        <v>1.02259E-4</v>
      </c>
      <c r="C554" s="179">
        <v>1.17479E-4</v>
      </c>
      <c r="D554" s="179">
        <v>1.33344E-4</v>
      </c>
      <c r="E554" s="179">
        <v>1.4727800000000001E-4</v>
      </c>
      <c r="F554" s="179">
        <v>1.59283E-4</v>
      </c>
      <c r="G554" s="179">
        <v>1.6978800000000001E-4</v>
      </c>
      <c r="H554" s="179">
        <v>1.81793E-4</v>
      </c>
      <c r="I554" s="179">
        <v>1.9637100000000001E-4</v>
      </c>
      <c r="J554" s="179">
        <v>2.1309200000000001E-4</v>
      </c>
      <c r="K554" s="179">
        <v>2.3238600000000001E-4</v>
      </c>
      <c r="L554" s="179">
        <v>2.5446699999999997E-4</v>
      </c>
      <c r="M554" s="179">
        <v>2.8190799999999998E-4</v>
      </c>
      <c r="N554" s="179">
        <v>3.1170699999999999E-4</v>
      </c>
      <c r="O554" s="179">
        <v>3.3828900000000003E-4</v>
      </c>
      <c r="P554" s="179">
        <v>3.6015599999999999E-4</v>
      </c>
      <c r="Q554" s="179">
        <v>3.8095099999999998E-4</v>
      </c>
      <c r="R554" s="179">
        <v>4.0431799999999997E-4</v>
      </c>
      <c r="S554" s="179">
        <v>4.3626100000000002E-4</v>
      </c>
      <c r="T554" s="179">
        <v>4.8213800000000001E-4</v>
      </c>
      <c r="U554" s="179">
        <v>5.4387900000000004E-4</v>
      </c>
      <c r="V554" s="179">
        <v>6.1505200000000005E-4</v>
      </c>
      <c r="W554" s="179">
        <v>6.86869E-4</v>
      </c>
      <c r="X554" s="179">
        <v>7.5225499999999996E-4</v>
      </c>
      <c r="Y554" s="179">
        <v>8.0627800000000001E-4</v>
      </c>
      <c r="Z554" s="179">
        <v>8.4765299999999997E-4</v>
      </c>
      <c r="AA554" s="179">
        <v>8.7573700000000002E-4</v>
      </c>
      <c r="AB554" s="179">
        <v>8.9181500000000001E-4</v>
      </c>
      <c r="AC554" s="179">
        <v>8.9567399999999995E-4</v>
      </c>
      <c r="AD554" s="179">
        <v>8.88385E-4</v>
      </c>
      <c r="AE554" s="179">
        <v>8.6952000000000004E-4</v>
      </c>
      <c r="AF554" s="179">
        <v>8.3972099999999998E-4</v>
      </c>
      <c r="AG554" s="179">
        <v>7.9191500000000002E-4</v>
      </c>
      <c r="AH554" s="179">
        <v>7.2910200000000003E-4</v>
      </c>
      <c r="AI554" s="179">
        <v>6.5556999999999996E-4</v>
      </c>
      <c r="AJ554" s="179">
        <v>5.7560700000000001E-4</v>
      </c>
      <c r="AK554" s="179">
        <v>4.9392800000000003E-4</v>
      </c>
      <c r="AL554" s="179">
        <v>4.18467E-4</v>
      </c>
      <c r="AM554" s="179">
        <v>3.4943700000000002E-4</v>
      </c>
      <c r="AN554" s="179">
        <v>2.8791100000000002E-4</v>
      </c>
      <c r="AO554" s="179">
        <v>2.3303000000000001E-4</v>
      </c>
      <c r="AP554" s="179">
        <v>1.8565199999999999E-4</v>
      </c>
      <c r="AQ554" s="179">
        <v>1.4534899999999999E-4</v>
      </c>
      <c r="AR554" s="179">
        <v>1.11263E-4</v>
      </c>
      <c r="AS554" s="179">
        <v>8.3608000000000003E-5</v>
      </c>
      <c r="AT554" s="179">
        <v>6.1311999999999998E-5</v>
      </c>
      <c r="AU554" s="179">
        <v>4.3733000000000003E-5</v>
      </c>
      <c r="AV554" s="179">
        <v>3.0655999999999999E-5</v>
      </c>
      <c r="AW554" s="179">
        <v>2.0579999999999999E-5</v>
      </c>
      <c r="AX554" s="179">
        <v>1.3720000000000001E-5</v>
      </c>
      <c r="AY554" s="179">
        <v>8.3610000000000001E-6</v>
      </c>
      <c r="AZ554" s="179">
        <v>5.1449999999999999E-6</v>
      </c>
      <c r="BA554" s="179">
        <v>3.0010000000000002E-6</v>
      </c>
      <c r="BB554" s="179">
        <v>1.7150000000000001E-6</v>
      </c>
      <c r="BC554" s="179">
        <v>1.0720000000000001E-6</v>
      </c>
      <c r="BD554" s="179">
        <v>4.2899999999999999E-7</v>
      </c>
      <c r="BE554" s="179">
        <v>4.2899999999999999E-7</v>
      </c>
    </row>
    <row r="555" spans="1:57" ht="17.100000000000001" customHeight="1">
      <c r="A555" s="178">
        <v>2071</v>
      </c>
      <c r="B555" s="179">
        <v>1.09759E-4</v>
      </c>
      <c r="C555" s="179">
        <v>1.2609599999999999E-4</v>
      </c>
      <c r="D555" s="179">
        <v>1.4312400000000001E-4</v>
      </c>
      <c r="E555" s="179">
        <v>1.5808E-4</v>
      </c>
      <c r="F555" s="179">
        <v>1.7096599999999999E-4</v>
      </c>
      <c r="G555" s="179">
        <v>1.8224100000000001E-4</v>
      </c>
      <c r="H555" s="179">
        <v>1.9512699999999999E-4</v>
      </c>
      <c r="I555" s="179">
        <v>2.10774E-4</v>
      </c>
      <c r="J555" s="179">
        <v>2.28722E-4</v>
      </c>
      <c r="K555" s="179">
        <v>2.4943099999999999E-4</v>
      </c>
      <c r="L555" s="179">
        <v>2.7313100000000002E-4</v>
      </c>
      <c r="M555" s="179">
        <v>3.0258500000000002E-4</v>
      </c>
      <c r="N555" s="179">
        <v>3.34569E-4</v>
      </c>
      <c r="O555" s="179">
        <v>3.6310100000000001E-4</v>
      </c>
      <c r="P555" s="179">
        <v>3.8657200000000001E-4</v>
      </c>
      <c r="Q555" s="179">
        <v>4.08892E-4</v>
      </c>
      <c r="R555" s="179">
        <v>4.3397299999999999E-4</v>
      </c>
      <c r="S555" s="179">
        <v>4.6825799999999999E-4</v>
      </c>
      <c r="T555" s="179">
        <v>5.1749999999999995E-4</v>
      </c>
      <c r="U555" s="179">
        <v>5.8376999999999995E-4</v>
      </c>
      <c r="V555" s="179">
        <v>6.6016299999999996E-4</v>
      </c>
      <c r="W555" s="179">
        <v>7.3724800000000003E-4</v>
      </c>
      <c r="X555" s="179">
        <v>8.0742900000000002E-4</v>
      </c>
      <c r="Y555" s="179">
        <v>8.6541500000000002E-4</v>
      </c>
      <c r="Z555" s="179">
        <v>9.0982400000000005E-4</v>
      </c>
      <c r="AA555" s="179">
        <v>9.3996800000000001E-4</v>
      </c>
      <c r="AB555" s="179">
        <v>9.5722600000000004E-4</v>
      </c>
      <c r="AC555" s="179">
        <v>9.6136699999999997E-4</v>
      </c>
      <c r="AD555" s="179">
        <v>9.5354399999999996E-4</v>
      </c>
      <c r="AE555" s="179">
        <v>9.33295E-4</v>
      </c>
      <c r="AF555" s="179">
        <v>9.0131100000000002E-4</v>
      </c>
      <c r="AG555" s="179">
        <v>8.4999800000000003E-4</v>
      </c>
      <c r="AH555" s="179">
        <v>7.8257800000000003E-4</v>
      </c>
      <c r="AI555" s="179">
        <v>7.0365300000000005E-4</v>
      </c>
      <c r="AJ555" s="179">
        <v>6.1782500000000001E-4</v>
      </c>
      <c r="AK555" s="179">
        <v>5.3015600000000005E-4</v>
      </c>
      <c r="AL555" s="179">
        <v>4.4915999999999999E-4</v>
      </c>
      <c r="AM555" s="179">
        <v>3.7506699999999998E-4</v>
      </c>
      <c r="AN555" s="179">
        <v>3.0902700000000002E-4</v>
      </c>
      <c r="AO555" s="179">
        <v>2.5012100000000001E-4</v>
      </c>
      <c r="AP555" s="179">
        <v>1.9926899999999999E-4</v>
      </c>
      <c r="AQ555" s="179">
        <v>1.56009E-4</v>
      </c>
      <c r="AR555" s="179">
        <v>1.19423E-4</v>
      </c>
      <c r="AS555" s="179">
        <v>8.9740000000000005E-5</v>
      </c>
      <c r="AT555" s="179">
        <v>6.5809000000000006E-5</v>
      </c>
      <c r="AU555" s="179">
        <v>4.6940999999999997E-5</v>
      </c>
      <c r="AV555" s="179">
        <v>3.2904999999999998E-5</v>
      </c>
      <c r="AW555" s="179">
        <v>2.209E-5</v>
      </c>
      <c r="AX555" s="179">
        <v>1.4727E-5</v>
      </c>
      <c r="AY555" s="179">
        <v>8.9740000000000008E-6</v>
      </c>
      <c r="AZ555" s="179">
        <v>5.5219999999999998E-6</v>
      </c>
      <c r="BA555" s="179">
        <v>3.2210000000000002E-6</v>
      </c>
      <c r="BB555" s="179">
        <v>1.841E-6</v>
      </c>
      <c r="BC555" s="179">
        <v>1.1510000000000001E-6</v>
      </c>
      <c r="BD555" s="179">
        <v>4.5999999999999999E-7</v>
      </c>
      <c r="BE555" s="179">
        <v>4.5999999999999999E-7</v>
      </c>
    </row>
    <row r="556" spans="1:57" ht="17.100000000000001" customHeight="1">
      <c r="A556" s="178">
        <v>2072</v>
      </c>
      <c r="B556" s="179">
        <v>1.16283E-4</v>
      </c>
      <c r="C556" s="179">
        <v>1.33592E-4</v>
      </c>
      <c r="D556" s="179">
        <v>1.5163199999999999E-4</v>
      </c>
      <c r="E556" s="179">
        <v>1.67477E-4</v>
      </c>
      <c r="F556" s="179">
        <v>1.8112900000000001E-4</v>
      </c>
      <c r="G556" s="179">
        <v>1.93074E-4</v>
      </c>
      <c r="H556" s="179">
        <v>2.0672600000000001E-4</v>
      </c>
      <c r="I556" s="179">
        <v>2.23303E-4</v>
      </c>
      <c r="J556" s="179">
        <v>2.4231799999999999E-4</v>
      </c>
      <c r="K556" s="179">
        <v>2.6425800000000002E-4</v>
      </c>
      <c r="L556" s="179">
        <v>2.8936800000000003E-4</v>
      </c>
      <c r="M556" s="179">
        <v>3.2057100000000002E-4</v>
      </c>
      <c r="N556" s="179">
        <v>3.5445700000000003E-4</v>
      </c>
      <c r="O556" s="179">
        <v>3.8468600000000002E-4</v>
      </c>
      <c r="P556" s="179">
        <v>4.0955100000000002E-4</v>
      </c>
      <c r="Q556" s="179">
        <v>4.3319799999999998E-4</v>
      </c>
      <c r="R556" s="179">
        <v>4.5977000000000002E-4</v>
      </c>
      <c r="S556" s="179">
        <v>4.9609299999999997E-4</v>
      </c>
      <c r="T556" s="179">
        <v>5.4826300000000001E-4</v>
      </c>
      <c r="U556" s="179">
        <v>6.1847099999999999E-4</v>
      </c>
      <c r="V556" s="179">
        <v>6.9940699999999998E-4</v>
      </c>
      <c r="W556" s="179">
        <v>7.8107299999999997E-4</v>
      </c>
      <c r="X556" s="179">
        <v>8.5542599999999995E-4</v>
      </c>
      <c r="Y556" s="179">
        <v>9.1685900000000001E-4</v>
      </c>
      <c r="Z556" s="179">
        <v>9.6390799999999997E-4</v>
      </c>
      <c r="AA556" s="179">
        <v>9.9584400000000007E-4</v>
      </c>
      <c r="AB556" s="179">
        <v>1.0141270000000001E-3</v>
      </c>
      <c r="AC556" s="179">
        <v>1.018515E-3</v>
      </c>
      <c r="AD556" s="179">
        <v>1.010227E-3</v>
      </c>
      <c r="AE556" s="179">
        <v>9.8877399999999999E-4</v>
      </c>
      <c r="AF556" s="179">
        <v>9.54889E-4</v>
      </c>
      <c r="AG556" s="179">
        <v>9.00525E-4</v>
      </c>
      <c r="AH556" s="179">
        <v>8.2909800000000001E-4</v>
      </c>
      <c r="AI556" s="179">
        <v>7.4548099999999999E-4</v>
      </c>
      <c r="AJ556" s="179">
        <v>6.5455099999999996E-4</v>
      </c>
      <c r="AK556" s="179">
        <v>5.6167000000000001E-4</v>
      </c>
      <c r="AL556" s="179">
        <v>4.7585999999999999E-4</v>
      </c>
      <c r="AM556" s="179">
        <v>3.9736200000000001E-4</v>
      </c>
      <c r="AN556" s="179">
        <v>3.27397E-4</v>
      </c>
      <c r="AO556" s="179">
        <v>2.6499E-4</v>
      </c>
      <c r="AP556" s="179">
        <v>2.1111400000000001E-4</v>
      </c>
      <c r="AQ556" s="179">
        <v>1.6528300000000001E-4</v>
      </c>
      <c r="AR556" s="179">
        <v>1.2652200000000001E-4</v>
      </c>
      <c r="AS556" s="179">
        <v>9.5074000000000005E-5</v>
      </c>
      <c r="AT556" s="179">
        <v>6.9721000000000006E-5</v>
      </c>
      <c r="AU556" s="179">
        <v>4.9731000000000002E-5</v>
      </c>
      <c r="AV556" s="179">
        <v>3.4860999999999997E-5</v>
      </c>
      <c r="AW556" s="179">
        <v>2.3402999999999999E-5</v>
      </c>
      <c r="AX556" s="179">
        <v>1.5602000000000001E-5</v>
      </c>
      <c r="AY556" s="179">
        <v>9.5070000000000006E-6</v>
      </c>
      <c r="AZ556" s="179">
        <v>5.8510000000000004E-6</v>
      </c>
      <c r="BA556" s="179">
        <v>3.4130000000000002E-6</v>
      </c>
      <c r="BB556" s="179">
        <v>1.95E-6</v>
      </c>
      <c r="BC556" s="179">
        <v>1.2190000000000001E-6</v>
      </c>
      <c r="BD556" s="179">
        <v>4.8800000000000003E-7</v>
      </c>
      <c r="BE556" s="179">
        <v>4.8800000000000003E-7</v>
      </c>
    </row>
    <row r="557" spans="1:57" ht="17.100000000000001" customHeight="1">
      <c r="A557" s="178">
        <v>2073</v>
      </c>
      <c r="B557" s="179">
        <v>1.22686E-4</v>
      </c>
      <c r="C557" s="179">
        <v>1.4094699999999999E-4</v>
      </c>
      <c r="D557" s="179">
        <v>1.5998E-4</v>
      </c>
      <c r="E557" s="179">
        <v>1.76699E-4</v>
      </c>
      <c r="F557" s="179">
        <v>1.9110199999999999E-4</v>
      </c>
      <c r="G557" s="179">
        <v>2.0370499999999999E-4</v>
      </c>
      <c r="H557" s="179">
        <v>2.1810800000000001E-4</v>
      </c>
      <c r="I557" s="179">
        <v>2.35598E-4</v>
      </c>
      <c r="J557" s="179">
        <v>2.5566E-4</v>
      </c>
      <c r="K557" s="179">
        <v>2.7880800000000002E-4</v>
      </c>
      <c r="L557" s="179">
        <v>3.0529999999999999E-4</v>
      </c>
      <c r="M557" s="179">
        <v>3.38222E-4</v>
      </c>
      <c r="N557" s="179">
        <v>3.7397299999999999E-4</v>
      </c>
      <c r="O557" s="179">
        <v>4.0586700000000002E-4</v>
      </c>
      <c r="P557" s="179">
        <v>4.32101E-4</v>
      </c>
      <c r="Q557" s="179">
        <v>4.5705000000000002E-4</v>
      </c>
      <c r="R557" s="179">
        <v>4.8508500000000001E-4</v>
      </c>
      <c r="S557" s="179">
        <v>5.2340899999999996E-4</v>
      </c>
      <c r="T557" s="179">
        <v>5.7844999999999999E-4</v>
      </c>
      <c r="U557" s="179">
        <v>6.5252500000000005E-4</v>
      </c>
      <c r="V557" s="179">
        <v>7.3791600000000003E-4</v>
      </c>
      <c r="W557" s="179">
        <v>8.2407900000000002E-4</v>
      </c>
      <c r="X557" s="179">
        <v>9.0252599999999996E-4</v>
      </c>
      <c r="Y557" s="179">
        <v>9.6734100000000003E-4</v>
      </c>
      <c r="Z557" s="179">
        <v>1.016982E-3</v>
      </c>
      <c r="AA557" s="179">
        <v>1.050675E-3</v>
      </c>
      <c r="AB557" s="179">
        <v>1.069965E-3</v>
      </c>
      <c r="AC557" s="179">
        <v>1.074595E-3</v>
      </c>
      <c r="AD557" s="179">
        <v>1.0658499999999999E-3</v>
      </c>
      <c r="AE557" s="179">
        <v>1.043216E-3</v>
      </c>
      <c r="AF557" s="179">
        <v>1.0074649999999999E-3</v>
      </c>
      <c r="AG557" s="179">
        <v>9.5010899999999998E-4</v>
      </c>
      <c r="AH557" s="179">
        <v>8.7474799999999995E-4</v>
      </c>
      <c r="AI557" s="179">
        <v>7.8652699999999997E-4</v>
      </c>
      <c r="AJ557" s="179">
        <v>6.9059099999999995E-4</v>
      </c>
      <c r="AK557" s="179">
        <v>5.9259600000000003E-4</v>
      </c>
      <c r="AL557" s="179">
        <v>5.0206100000000004E-4</v>
      </c>
      <c r="AM557" s="179">
        <v>4.1924099999999999E-4</v>
      </c>
      <c r="AN557" s="179">
        <v>3.4542399999999999E-4</v>
      </c>
      <c r="AO557" s="179">
        <v>2.7957999999999998E-4</v>
      </c>
      <c r="AP557" s="179">
        <v>2.2273799999999999E-4</v>
      </c>
      <c r="AQ557" s="179">
        <v>1.74384E-4</v>
      </c>
      <c r="AR557" s="179">
        <v>1.3348799999999999E-4</v>
      </c>
      <c r="AS557" s="179">
        <v>1.00309E-4</v>
      </c>
      <c r="AT557" s="179">
        <v>7.3559999999999994E-5</v>
      </c>
      <c r="AU557" s="179">
        <v>5.2469000000000002E-5</v>
      </c>
      <c r="AV557" s="179">
        <v>3.6779999999999997E-5</v>
      </c>
      <c r="AW557" s="179">
        <v>2.4692E-5</v>
      </c>
      <c r="AX557" s="179">
        <v>1.6461E-5</v>
      </c>
      <c r="AY557" s="179">
        <v>1.0030999999999999E-5</v>
      </c>
      <c r="AZ557" s="179">
        <v>6.173E-6</v>
      </c>
      <c r="BA557" s="179">
        <v>3.6009999999999999E-6</v>
      </c>
      <c r="BB557" s="179">
        <v>2.058E-6</v>
      </c>
      <c r="BC557" s="179">
        <v>1.2860000000000001E-6</v>
      </c>
      <c r="BD557" s="179">
        <v>5.1399999999999997E-7</v>
      </c>
      <c r="BE557" s="179">
        <v>5.1399999999999997E-7</v>
      </c>
    </row>
    <row r="558" spans="1:57" ht="17.100000000000001" customHeight="1">
      <c r="A558" s="178">
        <v>2074</v>
      </c>
      <c r="B558" s="179">
        <v>1.29515E-4</v>
      </c>
      <c r="C558" s="179">
        <v>1.4879300000000001E-4</v>
      </c>
      <c r="D558" s="179">
        <v>1.6888600000000001E-4</v>
      </c>
      <c r="E558" s="179">
        <v>1.8653499999999999E-4</v>
      </c>
      <c r="F558" s="179">
        <v>2.0174E-4</v>
      </c>
      <c r="G558" s="179">
        <v>2.1504400000000001E-4</v>
      </c>
      <c r="H558" s="179">
        <v>2.3025000000000001E-4</v>
      </c>
      <c r="I558" s="179">
        <v>2.4871300000000002E-4</v>
      </c>
      <c r="J558" s="179">
        <v>2.6989199999999998E-4</v>
      </c>
      <c r="K558" s="179">
        <v>2.94328E-4</v>
      </c>
      <c r="L558" s="179">
        <v>3.22295E-4</v>
      </c>
      <c r="M558" s="179">
        <v>3.5704999999999998E-4</v>
      </c>
      <c r="N558" s="179">
        <v>3.9479100000000002E-4</v>
      </c>
      <c r="O558" s="179">
        <v>4.2845999999999997E-4</v>
      </c>
      <c r="P558" s="179">
        <v>4.5615500000000003E-4</v>
      </c>
      <c r="Q558" s="179">
        <v>4.82492E-4</v>
      </c>
      <c r="R558" s="179">
        <v>5.1208799999999995E-4</v>
      </c>
      <c r="S558" s="179">
        <v>5.5254499999999999E-4</v>
      </c>
      <c r="T558" s="179">
        <v>6.1065000000000002E-4</v>
      </c>
      <c r="U558" s="179">
        <v>6.8884800000000004E-4</v>
      </c>
      <c r="V558" s="179">
        <v>7.7899299999999996E-4</v>
      </c>
      <c r="W558" s="179">
        <v>8.6995200000000001E-4</v>
      </c>
      <c r="X558" s="179">
        <v>9.5276599999999996E-4</v>
      </c>
      <c r="Y558" s="179">
        <v>1.021189E-3</v>
      </c>
      <c r="Z558" s="179">
        <v>1.0735930000000001E-3</v>
      </c>
      <c r="AA558" s="179">
        <v>1.1091619999999999E-3</v>
      </c>
      <c r="AB558" s="179">
        <v>1.1295260000000001E-3</v>
      </c>
      <c r="AC558" s="179">
        <v>1.1344129999999999E-3</v>
      </c>
      <c r="AD558" s="179">
        <v>1.125182E-3</v>
      </c>
      <c r="AE558" s="179">
        <v>1.101288E-3</v>
      </c>
      <c r="AF558" s="179">
        <v>1.063547E-3</v>
      </c>
      <c r="AG558" s="179">
        <v>1.002997E-3</v>
      </c>
      <c r="AH558" s="179">
        <v>9.2344200000000001E-4</v>
      </c>
      <c r="AI558" s="179">
        <v>8.3031000000000001E-4</v>
      </c>
      <c r="AJ558" s="179">
        <v>7.2903300000000002E-4</v>
      </c>
      <c r="AK558" s="179">
        <v>6.2558399999999999E-4</v>
      </c>
      <c r="AL558" s="179">
        <v>5.30008E-4</v>
      </c>
      <c r="AM558" s="179">
        <v>4.4257900000000002E-4</v>
      </c>
      <c r="AN558" s="179">
        <v>3.6465199999999998E-4</v>
      </c>
      <c r="AO558" s="179">
        <v>2.9514299999999999E-4</v>
      </c>
      <c r="AP558" s="179">
        <v>2.3513700000000001E-4</v>
      </c>
      <c r="AQ558" s="179">
        <v>1.84091E-4</v>
      </c>
      <c r="AR558" s="179">
        <v>1.4091900000000001E-4</v>
      </c>
      <c r="AS558" s="179">
        <v>1.05893E-4</v>
      </c>
      <c r="AT558" s="179">
        <v>7.7655000000000001E-5</v>
      </c>
      <c r="AU558" s="179">
        <v>5.5390000000000003E-5</v>
      </c>
      <c r="AV558" s="179">
        <v>3.8826999999999999E-5</v>
      </c>
      <c r="AW558" s="179">
        <v>2.6066000000000001E-5</v>
      </c>
      <c r="AX558" s="179">
        <v>1.7377E-5</v>
      </c>
      <c r="AY558" s="179">
        <v>1.0589E-5</v>
      </c>
      <c r="AZ558" s="179">
        <v>6.516E-6</v>
      </c>
      <c r="BA558" s="179">
        <v>3.8010000000000001E-6</v>
      </c>
      <c r="BB558" s="179">
        <v>2.1720000000000001E-6</v>
      </c>
      <c r="BC558" s="179">
        <v>1.358E-6</v>
      </c>
      <c r="BD558" s="179">
        <v>5.4300000000000003E-7</v>
      </c>
      <c r="BE558" s="179">
        <v>5.4300000000000003E-7</v>
      </c>
    </row>
    <row r="559" spans="1:57" ht="17.100000000000001" customHeight="1">
      <c r="A559" s="178">
        <v>2075</v>
      </c>
      <c r="B559" s="179">
        <v>1.38784E-4</v>
      </c>
      <c r="C559" s="179">
        <v>1.5944099999999999E-4</v>
      </c>
      <c r="D559" s="179">
        <v>1.80972E-4</v>
      </c>
      <c r="E559" s="179">
        <v>1.99884E-4</v>
      </c>
      <c r="F559" s="179">
        <v>2.1617699999999999E-4</v>
      </c>
      <c r="G559" s="179">
        <v>2.3043400000000001E-4</v>
      </c>
      <c r="H559" s="179">
        <v>2.4672700000000002E-4</v>
      </c>
      <c r="I559" s="179">
        <v>2.66512E-4</v>
      </c>
      <c r="J559" s="179">
        <v>2.8920600000000002E-4</v>
      </c>
      <c r="K559" s="179">
        <v>3.1539099999999999E-4</v>
      </c>
      <c r="L559" s="179">
        <v>3.45359E-4</v>
      </c>
      <c r="M559" s="179">
        <v>3.8260099999999999E-4</v>
      </c>
      <c r="N559" s="179">
        <v>4.2304400000000002E-4</v>
      </c>
      <c r="O559" s="179">
        <v>4.5912200000000001E-4</v>
      </c>
      <c r="P559" s="179">
        <v>4.8879900000000005E-4</v>
      </c>
      <c r="Q559" s="179">
        <v>5.17021E-4</v>
      </c>
      <c r="R559" s="179">
        <v>5.4873499999999996E-4</v>
      </c>
      <c r="S559" s="179">
        <v>5.9208600000000002E-4</v>
      </c>
      <c r="T559" s="179">
        <v>6.5435000000000005E-4</v>
      </c>
      <c r="U559" s="179">
        <v>7.3814400000000004E-4</v>
      </c>
      <c r="V559" s="179">
        <v>8.3474000000000005E-4</v>
      </c>
      <c r="W559" s="179">
        <v>9.3220900000000003E-4</v>
      </c>
      <c r="X559" s="179">
        <v>1.0209489999999999E-3</v>
      </c>
      <c r="Y559" s="179">
        <v>1.0942689999999999E-3</v>
      </c>
      <c r="Z559" s="179">
        <v>1.1504219999999999E-3</v>
      </c>
      <c r="AA559" s="179">
        <v>1.1885369999999999E-3</v>
      </c>
      <c r="AB559" s="179">
        <v>1.2103579999999999E-3</v>
      </c>
      <c r="AC559" s="179">
        <v>1.215596E-3</v>
      </c>
      <c r="AD559" s="179">
        <v>1.205703E-3</v>
      </c>
      <c r="AE559" s="179">
        <v>1.1800999999999999E-3</v>
      </c>
      <c r="AF559" s="179">
        <v>1.1396570000000001E-3</v>
      </c>
      <c r="AG559" s="179">
        <v>1.074775E-3</v>
      </c>
      <c r="AH559" s="179">
        <v>9.895259999999999E-4</v>
      </c>
      <c r="AI559" s="179">
        <v>8.8973000000000003E-4</v>
      </c>
      <c r="AJ559" s="179">
        <v>7.8120499999999999E-4</v>
      </c>
      <c r="AK559" s="179">
        <v>6.7035200000000004E-4</v>
      </c>
      <c r="AL559" s="179">
        <v>5.6793700000000002E-4</v>
      </c>
      <c r="AM559" s="179">
        <v>4.7425100000000002E-4</v>
      </c>
      <c r="AN559" s="179">
        <v>3.9074800000000001E-4</v>
      </c>
      <c r="AO559" s="179">
        <v>3.1626400000000002E-4</v>
      </c>
      <c r="AP559" s="179">
        <v>2.5196399999999997E-4</v>
      </c>
      <c r="AQ559" s="179">
        <v>1.9726499999999999E-4</v>
      </c>
      <c r="AR559" s="179">
        <v>1.5100399999999999E-4</v>
      </c>
      <c r="AS559" s="179">
        <v>1.13471E-4</v>
      </c>
      <c r="AT559" s="179">
        <v>8.3212000000000002E-5</v>
      </c>
      <c r="AU559" s="179">
        <v>5.9354000000000001E-5</v>
      </c>
      <c r="AV559" s="179">
        <v>4.1606000000000001E-5</v>
      </c>
      <c r="AW559" s="179">
        <v>2.7931000000000001E-5</v>
      </c>
      <c r="AX559" s="179">
        <v>1.8621E-5</v>
      </c>
      <c r="AY559" s="179">
        <v>1.1347E-5</v>
      </c>
      <c r="AZ559" s="179">
        <v>6.9829999999999999E-6</v>
      </c>
      <c r="BA559" s="179">
        <v>4.0729999999999998E-6</v>
      </c>
      <c r="BB559" s="179">
        <v>2.328E-6</v>
      </c>
      <c r="BC559" s="179">
        <v>1.455E-6</v>
      </c>
      <c r="BD559" s="179">
        <v>5.82E-7</v>
      </c>
      <c r="BE559" s="179">
        <v>5.82E-7</v>
      </c>
    </row>
    <row r="560" spans="1:57" ht="17.100000000000001" customHeight="1">
      <c r="A560" s="178">
        <v>2076</v>
      </c>
      <c r="B560" s="179">
        <v>1.5171100000000001E-4</v>
      </c>
      <c r="C560" s="179">
        <v>1.7429300000000001E-4</v>
      </c>
      <c r="D560" s="179">
        <v>1.9782900000000001E-4</v>
      </c>
      <c r="E560" s="179">
        <v>2.18502E-4</v>
      </c>
      <c r="F560" s="179">
        <v>2.3631300000000001E-4</v>
      </c>
      <c r="G560" s="179">
        <v>2.5189800000000002E-4</v>
      </c>
      <c r="H560" s="179">
        <v>2.6970899999999998E-4</v>
      </c>
      <c r="I560" s="179">
        <v>2.91336E-4</v>
      </c>
      <c r="J560" s="179">
        <v>3.1614399999999997E-4</v>
      </c>
      <c r="K560" s="179">
        <v>3.4476899999999998E-4</v>
      </c>
      <c r="L560" s="179">
        <v>3.7752800000000002E-4</v>
      </c>
      <c r="M560" s="179">
        <v>4.1823899999999999E-4</v>
      </c>
      <c r="N560" s="179">
        <v>4.6244800000000001E-4</v>
      </c>
      <c r="O560" s="179">
        <v>5.0188700000000001E-4</v>
      </c>
      <c r="P560" s="179">
        <v>5.3432800000000004E-4</v>
      </c>
      <c r="Q560" s="179">
        <v>5.6517899999999996E-4</v>
      </c>
      <c r="R560" s="179">
        <v>5.9984700000000003E-4</v>
      </c>
      <c r="S560" s="179">
        <v>6.4723700000000005E-4</v>
      </c>
      <c r="T560" s="179">
        <v>7.1529999999999999E-4</v>
      </c>
      <c r="U560" s="179">
        <v>8.0689900000000003E-4</v>
      </c>
      <c r="V560" s="179">
        <v>9.1249300000000001E-4</v>
      </c>
      <c r="W560" s="179">
        <v>1.0190399999999999E-3</v>
      </c>
      <c r="X560" s="179">
        <v>1.1160460000000001E-3</v>
      </c>
      <c r="Y560" s="179">
        <v>1.1961949999999999E-3</v>
      </c>
      <c r="Z560" s="179">
        <v>1.2575799999999999E-3</v>
      </c>
      <c r="AA560" s="179">
        <v>1.299244E-3</v>
      </c>
      <c r="AB560" s="179">
        <v>1.323098E-3</v>
      </c>
      <c r="AC560" s="179">
        <v>1.328823E-3</v>
      </c>
      <c r="AD560" s="179">
        <v>1.3180100000000001E-3</v>
      </c>
      <c r="AE560" s="179">
        <v>1.2900209999999999E-3</v>
      </c>
      <c r="AF560" s="179">
        <v>1.245812E-3</v>
      </c>
      <c r="AG560" s="179">
        <v>1.174886E-3</v>
      </c>
      <c r="AH560" s="179">
        <v>1.081697E-3</v>
      </c>
      <c r="AI560" s="179">
        <v>9.7260499999999998E-4</v>
      </c>
      <c r="AJ560" s="179">
        <v>8.5397100000000003E-4</v>
      </c>
      <c r="AK560" s="179">
        <v>7.3279300000000003E-4</v>
      </c>
      <c r="AL560" s="179">
        <v>6.2083799999999997E-4</v>
      </c>
      <c r="AM560" s="179">
        <v>5.18426E-4</v>
      </c>
      <c r="AN560" s="179">
        <v>4.2714400000000002E-4</v>
      </c>
      <c r="AO560" s="179">
        <v>3.4572299999999998E-4</v>
      </c>
      <c r="AP560" s="179">
        <v>2.75433E-4</v>
      </c>
      <c r="AQ560" s="179">
        <v>2.1563999999999999E-4</v>
      </c>
      <c r="AR560" s="179">
        <v>1.65069E-4</v>
      </c>
      <c r="AS560" s="179">
        <v>1.2404000000000001E-4</v>
      </c>
      <c r="AT560" s="179">
        <v>9.0963000000000003E-5</v>
      </c>
      <c r="AU560" s="179">
        <v>6.4882999999999995E-5</v>
      </c>
      <c r="AV560" s="179">
        <v>4.5482000000000003E-5</v>
      </c>
      <c r="AW560" s="179">
        <v>3.0533000000000001E-5</v>
      </c>
      <c r="AX560" s="179">
        <v>2.0355000000000001E-5</v>
      </c>
      <c r="AY560" s="179">
        <v>1.2404E-5</v>
      </c>
      <c r="AZ560" s="179">
        <v>7.6329999999999996E-6</v>
      </c>
      <c r="BA560" s="179">
        <v>4.4530000000000004E-6</v>
      </c>
      <c r="BB560" s="179">
        <v>2.5440000000000001E-6</v>
      </c>
      <c r="BC560" s="179">
        <v>1.59E-6</v>
      </c>
      <c r="BD560" s="179">
        <v>6.3600000000000003E-7</v>
      </c>
      <c r="BE560" s="179">
        <v>6.3600000000000003E-7</v>
      </c>
    </row>
    <row r="561" spans="1:57" ht="17.100000000000001" customHeight="1">
      <c r="A561" s="178">
        <v>2077</v>
      </c>
      <c r="B561" s="179">
        <v>1.6890699999999999E-4</v>
      </c>
      <c r="C561" s="179">
        <v>1.94048E-4</v>
      </c>
      <c r="D561" s="179">
        <v>2.20251E-4</v>
      </c>
      <c r="E561" s="179">
        <v>2.4326799999999999E-4</v>
      </c>
      <c r="F561" s="179">
        <v>2.6309800000000002E-4</v>
      </c>
      <c r="G561" s="179">
        <v>2.80449E-4</v>
      </c>
      <c r="H561" s="179">
        <v>3.0027800000000001E-4</v>
      </c>
      <c r="I561" s="179">
        <v>3.24357E-4</v>
      </c>
      <c r="J561" s="179">
        <v>3.5197700000000001E-4</v>
      </c>
      <c r="K561" s="179">
        <v>3.8384600000000002E-4</v>
      </c>
      <c r="L561" s="179">
        <v>4.20319E-4</v>
      </c>
      <c r="M561" s="179">
        <v>4.6564399999999998E-4</v>
      </c>
      <c r="N561" s="179">
        <v>5.1486399999999997E-4</v>
      </c>
      <c r="O561" s="179">
        <v>5.5877300000000004E-4</v>
      </c>
      <c r="P561" s="179">
        <v>5.9489099999999995E-4</v>
      </c>
      <c r="Q561" s="179">
        <v>6.2923899999999997E-4</v>
      </c>
      <c r="R561" s="179">
        <v>6.6783599999999999E-4</v>
      </c>
      <c r="S561" s="179">
        <v>7.2059700000000001E-4</v>
      </c>
      <c r="T561" s="179">
        <v>7.9637499999999999E-4</v>
      </c>
      <c r="U561" s="179">
        <v>8.98356E-4</v>
      </c>
      <c r="V561" s="179">
        <v>1.015918E-3</v>
      </c>
      <c r="W561" s="179">
        <v>1.1345420000000001E-3</v>
      </c>
      <c r="X561" s="179">
        <v>1.242543E-3</v>
      </c>
      <c r="Y561" s="179">
        <v>1.3317769999999999E-3</v>
      </c>
      <c r="Z561" s="179">
        <v>1.400119E-3</v>
      </c>
      <c r="AA561" s="179">
        <v>1.446506E-3</v>
      </c>
      <c r="AB561" s="179">
        <v>1.4730640000000001E-3</v>
      </c>
      <c r="AC561" s="179">
        <v>1.479438E-3</v>
      </c>
      <c r="AD561" s="179">
        <v>1.467398E-3</v>
      </c>
      <c r="AE561" s="179">
        <v>1.4362369999999999E-3</v>
      </c>
      <c r="AF561" s="179">
        <v>1.3870169999999999E-3</v>
      </c>
      <c r="AG561" s="179">
        <v>1.3080520000000001E-3</v>
      </c>
      <c r="AH561" s="179">
        <v>1.2042999999999999E-3</v>
      </c>
      <c r="AI561" s="179">
        <v>1.082843E-3</v>
      </c>
      <c r="AJ561" s="179">
        <v>9.5076299999999998E-4</v>
      </c>
      <c r="AK561" s="179">
        <v>8.1585100000000003E-4</v>
      </c>
      <c r="AL561" s="179">
        <v>6.91207E-4</v>
      </c>
      <c r="AM561" s="179">
        <v>5.7718600000000004E-4</v>
      </c>
      <c r="AN561" s="179">
        <v>4.7555900000000002E-4</v>
      </c>
      <c r="AO561" s="179">
        <v>3.8490900000000001E-4</v>
      </c>
      <c r="AP561" s="179">
        <v>3.0665199999999998E-4</v>
      </c>
      <c r="AQ561" s="179">
        <v>2.4008100000000001E-4</v>
      </c>
      <c r="AR561" s="179">
        <v>1.8377899999999999E-4</v>
      </c>
      <c r="AS561" s="179">
        <v>1.381E-4</v>
      </c>
      <c r="AT561" s="179">
        <v>1.01273E-4</v>
      </c>
      <c r="AU561" s="179">
        <v>7.2237000000000007E-5</v>
      </c>
      <c r="AV561" s="179">
        <v>5.0637000000000003E-5</v>
      </c>
      <c r="AW561" s="179">
        <v>3.3994E-5</v>
      </c>
      <c r="AX561" s="179">
        <v>2.2663E-5</v>
      </c>
      <c r="AY561" s="179">
        <v>1.381E-5</v>
      </c>
      <c r="AZ561" s="179">
        <v>8.4980000000000006E-6</v>
      </c>
      <c r="BA561" s="179">
        <v>4.9570000000000001E-6</v>
      </c>
      <c r="BB561" s="179">
        <v>2.8329999999999998E-6</v>
      </c>
      <c r="BC561" s="179">
        <v>1.7710000000000001E-6</v>
      </c>
      <c r="BD561" s="179">
        <v>7.0800000000000004E-7</v>
      </c>
      <c r="BE561" s="179">
        <v>7.0800000000000004E-7</v>
      </c>
    </row>
    <row r="562" spans="1:57" ht="17.100000000000001" customHeight="1">
      <c r="A562" s="178">
        <v>2078</v>
      </c>
      <c r="B562" s="179">
        <v>1.8805300000000001E-4</v>
      </c>
      <c r="C562" s="179">
        <v>2.16045E-4</v>
      </c>
      <c r="D562" s="179">
        <v>2.4521800000000001E-4</v>
      </c>
      <c r="E562" s="179">
        <v>2.7084400000000001E-4</v>
      </c>
      <c r="F562" s="179">
        <v>2.9292199999999998E-4</v>
      </c>
      <c r="G562" s="179">
        <v>3.1223999999999998E-4</v>
      </c>
      <c r="H562" s="179">
        <v>3.3431699999999999E-4</v>
      </c>
      <c r="I562" s="179">
        <v>3.6112600000000003E-4</v>
      </c>
      <c r="J562" s="179">
        <v>3.9187599999999999E-4</v>
      </c>
      <c r="K562" s="179">
        <v>4.2735800000000002E-4</v>
      </c>
      <c r="L562" s="179">
        <v>4.6796499999999998E-4</v>
      </c>
      <c r="M562" s="179">
        <v>5.1842800000000003E-4</v>
      </c>
      <c r="N562" s="179">
        <v>5.7322799999999995E-4</v>
      </c>
      <c r="O562" s="179">
        <v>6.22114E-4</v>
      </c>
      <c r="P562" s="179">
        <v>6.6232599999999997E-4</v>
      </c>
      <c r="Q562" s="179">
        <v>7.0056800000000005E-4</v>
      </c>
      <c r="R562" s="179">
        <v>7.4354E-4</v>
      </c>
      <c r="S562" s="179">
        <v>8.0228199999999997E-4</v>
      </c>
      <c r="T562" s="179">
        <v>8.8665E-4</v>
      </c>
      <c r="U562" s="179">
        <v>1.000192E-3</v>
      </c>
      <c r="V562" s="179">
        <v>1.13108E-3</v>
      </c>
      <c r="W562" s="179">
        <v>1.2631509999999999E-3</v>
      </c>
      <c r="X562" s="179">
        <v>1.3833949999999999E-3</v>
      </c>
      <c r="Y562" s="179">
        <v>1.482744E-3</v>
      </c>
      <c r="Z562" s="179">
        <v>1.5588329999999999E-3</v>
      </c>
      <c r="AA562" s="179">
        <v>1.610478E-3</v>
      </c>
      <c r="AB562" s="179">
        <v>1.640046E-3</v>
      </c>
      <c r="AC562" s="179">
        <v>1.647143E-3</v>
      </c>
      <c r="AD562" s="179">
        <v>1.6337389999999999E-3</v>
      </c>
      <c r="AE562" s="179">
        <v>1.5990449999999999E-3</v>
      </c>
      <c r="AF562" s="179">
        <v>1.544246E-3</v>
      </c>
      <c r="AG562" s="179">
        <v>1.45633E-3</v>
      </c>
      <c r="AH562" s="179">
        <v>1.340817E-3</v>
      </c>
      <c r="AI562" s="179">
        <v>1.2055919999999999E-3</v>
      </c>
      <c r="AJ562" s="179">
        <v>1.05854E-3</v>
      </c>
      <c r="AK562" s="179">
        <v>9.0833299999999999E-4</v>
      </c>
      <c r="AL562" s="179">
        <v>7.6955999999999997E-4</v>
      </c>
      <c r="AM562" s="179">
        <v>6.4261400000000001E-4</v>
      </c>
      <c r="AN562" s="179">
        <v>5.2946700000000005E-4</v>
      </c>
      <c r="AO562" s="179">
        <v>4.28541E-4</v>
      </c>
      <c r="AP562" s="179">
        <v>3.4141400000000001E-4</v>
      </c>
      <c r="AQ562" s="179">
        <v>2.6729599999999998E-4</v>
      </c>
      <c r="AR562" s="179">
        <v>2.0461200000000001E-4</v>
      </c>
      <c r="AS562" s="179">
        <v>1.5375400000000001E-4</v>
      </c>
      <c r="AT562" s="179">
        <v>1.12753E-4</v>
      </c>
      <c r="AU562" s="179">
        <v>8.0425000000000003E-5</v>
      </c>
      <c r="AV562" s="179">
        <v>5.6376999999999999E-5</v>
      </c>
      <c r="AW562" s="179">
        <v>3.7846999999999999E-5</v>
      </c>
      <c r="AX562" s="179">
        <v>2.5230999999999999E-5</v>
      </c>
      <c r="AY562" s="179">
        <v>1.5375000000000001E-5</v>
      </c>
      <c r="AZ562" s="179">
        <v>9.4620000000000002E-6</v>
      </c>
      <c r="BA562" s="179">
        <v>5.519E-6</v>
      </c>
      <c r="BB562" s="179">
        <v>3.1540000000000002E-6</v>
      </c>
      <c r="BC562" s="179">
        <v>1.9709999999999998E-6</v>
      </c>
      <c r="BD562" s="179">
        <v>7.8800000000000002E-7</v>
      </c>
      <c r="BE562" s="179">
        <v>7.8800000000000002E-7</v>
      </c>
    </row>
    <row r="563" spans="1:57" ht="17.100000000000001" customHeight="1">
      <c r="A563" s="178">
        <v>2079</v>
      </c>
      <c r="B563" s="179">
        <v>2.06286E-4</v>
      </c>
      <c r="C563" s="179">
        <v>2.3699100000000001E-4</v>
      </c>
      <c r="D563" s="179">
        <v>2.6899299999999998E-4</v>
      </c>
      <c r="E563" s="179">
        <v>2.97103E-4</v>
      </c>
      <c r="F563" s="179">
        <v>3.2132100000000001E-4</v>
      </c>
      <c r="G563" s="179">
        <v>3.42512E-4</v>
      </c>
      <c r="H563" s="179">
        <v>3.6673000000000001E-4</v>
      </c>
      <c r="I563" s="179">
        <v>3.9613700000000002E-4</v>
      </c>
      <c r="J563" s="179">
        <v>4.2987E-4</v>
      </c>
      <c r="K563" s="179">
        <v>4.6879099999999998E-4</v>
      </c>
      <c r="L563" s="179">
        <v>5.1333499999999996E-4</v>
      </c>
      <c r="M563" s="179">
        <v>5.6869099999999997E-4</v>
      </c>
      <c r="N563" s="179">
        <v>6.2880300000000004E-4</v>
      </c>
      <c r="O563" s="179">
        <v>6.8242900000000002E-4</v>
      </c>
      <c r="P563" s="179">
        <v>7.2654000000000002E-4</v>
      </c>
      <c r="Q563" s="179">
        <v>7.6848900000000002E-4</v>
      </c>
      <c r="R563" s="179">
        <v>8.1562799999999999E-4</v>
      </c>
      <c r="S563" s="179">
        <v>8.8006499999999997E-4</v>
      </c>
      <c r="T563" s="179">
        <v>9.7261299999999999E-4</v>
      </c>
      <c r="U563" s="179">
        <v>1.0971620000000001E-3</v>
      </c>
      <c r="V563" s="179">
        <v>1.2407410000000001E-3</v>
      </c>
      <c r="W563" s="179">
        <v>1.3856160000000001E-3</v>
      </c>
      <c r="X563" s="179">
        <v>1.517518E-3</v>
      </c>
      <c r="Y563" s="179">
        <v>1.626499E-3</v>
      </c>
      <c r="Z563" s="179">
        <v>1.709964E-3</v>
      </c>
      <c r="AA563" s="179">
        <v>1.7666170000000001E-3</v>
      </c>
      <c r="AB563" s="179">
        <v>1.799052E-3</v>
      </c>
      <c r="AC563" s="179">
        <v>1.8068369999999999E-3</v>
      </c>
      <c r="AD563" s="179">
        <v>1.792133E-3</v>
      </c>
      <c r="AE563" s="179">
        <v>1.754076E-3</v>
      </c>
      <c r="AF563" s="179">
        <v>1.6939629999999999E-3</v>
      </c>
      <c r="AG563" s="179">
        <v>1.5975239999999999E-3</v>
      </c>
      <c r="AH563" s="179">
        <v>1.4708119999999999E-3</v>
      </c>
      <c r="AI563" s="179">
        <v>1.3224759999999999E-3</v>
      </c>
      <c r="AJ563" s="179">
        <v>1.1611670000000001E-3</v>
      </c>
      <c r="AK563" s="179">
        <v>9.963979999999999E-4</v>
      </c>
      <c r="AL563" s="179">
        <v>8.4417100000000001E-4</v>
      </c>
      <c r="AM563" s="179">
        <v>7.04917E-4</v>
      </c>
      <c r="AN563" s="179">
        <v>5.8080000000000002E-4</v>
      </c>
      <c r="AO563" s="179">
        <v>4.7008899999999998E-4</v>
      </c>
      <c r="AP563" s="179">
        <v>3.74514E-4</v>
      </c>
      <c r="AQ563" s="179">
        <v>2.9321099999999998E-4</v>
      </c>
      <c r="AR563" s="179">
        <v>2.2444899999999999E-4</v>
      </c>
      <c r="AS563" s="179">
        <v>1.6866099999999999E-4</v>
      </c>
      <c r="AT563" s="179">
        <v>1.2368500000000001E-4</v>
      </c>
      <c r="AU563" s="179">
        <v>8.8222999999999999E-5</v>
      </c>
      <c r="AV563" s="179">
        <v>6.1841999999999995E-5</v>
      </c>
      <c r="AW563" s="179">
        <v>4.1517000000000002E-5</v>
      </c>
      <c r="AX563" s="179">
        <v>2.7678000000000002E-5</v>
      </c>
      <c r="AY563" s="179">
        <v>1.6866000000000001E-5</v>
      </c>
      <c r="AZ563" s="179">
        <v>1.0379E-5</v>
      </c>
      <c r="BA563" s="179">
        <v>6.0549999999999996E-6</v>
      </c>
      <c r="BB563" s="179">
        <v>3.4599999999999999E-6</v>
      </c>
      <c r="BC563" s="179">
        <v>2.1619999999999998E-6</v>
      </c>
      <c r="BD563" s="179">
        <v>8.6499999999999998E-7</v>
      </c>
      <c r="BE563" s="179">
        <v>8.6499999999999998E-7</v>
      </c>
    </row>
    <row r="564" spans="1:57" ht="17.100000000000001" customHeight="1">
      <c r="A564" s="178">
        <v>2080</v>
      </c>
      <c r="B564" s="179">
        <v>2.2159100000000001E-4</v>
      </c>
      <c r="C564" s="179">
        <v>2.5457399999999998E-4</v>
      </c>
      <c r="D564" s="179">
        <v>2.8895100000000002E-4</v>
      </c>
      <c r="E564" s="179">
        <v>3.1914699999999999E-4</v>
      </c>
      <c r="F564" s="179">
        <v>3.4516100000000002E-4</v>
      </c>
      <c r="G564" s="179">
        <v>3.67924E-4</v>
      </c>
      <c r="H564" s="179">
        <v>3.93939E-4</v>
      </c>
      <c r="I564" s="179">
        <v>4.2552900000000001E-4</v>
      </c>
      <c r="J564" s="179">
        <v>4.6176399999999998E-4</v>
      </c>
      <c r="K564" s="179">
        <v>5.03573E-4</v>
      </c>
      <c r="L564" s="179">
        <v>5.5142199999999998E-4</v>
      </c>
      <c r="M564" s="179">
        <v>6.1088400000000001E-4</v>
      </c>
      <c r="N564" s="179">
        <v>6.7545699999999997E-4</v>
      </c>
      <c r="O564" s="179">
        <v>7.3306100000000002E-4</v>
      </c>
      <c r="P564" s="179">
        <v>7.8044599999999996E-4</v>
      </c>
      <c r="Q564" s="179">
        <v>8.2550699999999996E-4</v>
      </c>
      <c r="R564" s="179">
        <v>8.7614300000000002E-4</v>
      </c>
      <c r="S564" s="179">
        <v>9.4536100000000003E-4</v>
      </c>
      <c r="T564" s="179">
        <v>1.044775E-3</v>
      </c>
      <c r="U564" s="179">
        <v>1.178566E-3</v>
      </c>
      <c r="V564" s="179">
        <v>1.3327969999999999E-3</v>
      </c>
      <c r="W564" s="179">
        <v>1.488421E-3</v>
      </c>
      <c r="X564" s="179">
        <v>1.630109E-3</v>
      </c>
      <c r="Y564" s="179">
        <v>1.747176E-3</v>
      </c>
      <c r="Z564" s="179">
        <v>1.8368340000000001E-3</v>
      </c>
      <c r="AA564" s="179">
        <v>1.897691E-3</v>
      </c>
      <c r="AB564" s="179">
        <v>1.932532E-3</v>
      </c>
      <c r="AC564" s="179">
        <v>1.9408940000000001E-3</v>
      </c>
      <c r="AD564" s="179">
        <v>1.925099E-3</v>
      </c>
      <c r="AE564" s="179">
        <v>1.8842189999999999E-3</v>
      </c>
      <c r="AF564" s="179">
        <v>1.8196460000000001E-3</v>
      </c>
      <c r="AG564" s="179">
        <v>1.7160509999999999E-3</v>
      </c>
      <c r="AH564" s="179">
        <v>1.5799379999999999E-3</v>
      </c>
      <c r="AI564" s="179">
        <v>1.420597E-3</v>
      </c>
      <c r="AJ564" s="179">
        <v>1.247319E-3</v>
      </c>
      <c r="AK564" s="179">
        <v>1.070325E-3</v>
      </c>
      <c r="AL564" s="179">
        <v>9.0680299999999997E-4</v>
      </c>
      <c r="AM564" s="179">
        <v>7.5721800000000004E-4</v>
      </c>
      <c r="AN564" s="179">
        <v>6.2389200000000002E-4</v>
      </c>
      <c r="AO564" s="179">
        <v>5.0496700000000005E-4</v>
      </c>
      <c r="AP564" s="179">
        <v>4.0230099999999998E-4</v>
      </c>
      <c r="AQ564" s="179">
        <v>3.1496600000000002E-4</v>
      </c>
      <c r="AR564" s="179">
        <v>2.4110200000000001E-4</v>
      </c>
      <c r="AS564" s="179">
        <v>1.81175E-4</v>
      </c>
      <c r="AT564" s="179">
        <v>1.32862E-4</v>
      </c>
      <c r="AU564" s="179">
        <v>9.4767999999999998E-5</v>
      </c>
      <c r="AV564" s="179">
        <v>6.6431000000000001E-5</v>
      </c>
      <c r="AW564" s="179">
        <v>4.4597E-5</v>
      </c>
      <c r="AX564" s="179">
        <v>2.9731E-5</v>
      </c>
      <c r="AY564" s="179">
        <v>1.8117E-5</v>
      </c>
      <c r="AZ564" s="179">
        <v>1.1148999999999999E-5</v>
      </c>
      <c r="BA564" s="179">
        <v>6.5039999999999999E-6</v>
      </c>
      <c r="BB564" s="179">
        <v>3.7160000000000001E-6</v>
      </c>
      <c r="BC564" s="179">
        <v>2.323E-6</v>
      </c>
      <c r="BD564" s="179">
        <v>9.2900000000000002E-7</v>
      </c>
      <c r="BE564" s="179">
        <v>9.2900000000000002E-7</v>
      </c>
    </row>
    <row r="565" spans="1:57" ht="17.100000000000001" customHeight="1">
      <c r="A565" s="178">
        <v>2081</v>
      </c>
      <c r="B565" s="179">
        <v>2.3232299999999999E-4</v>
      </c>
      <c r="C565" s="179">
        <v>2.6690299999999998E-4</v>
      </c>
      <c r="D565" s="179">
        <v>3.0294499999999999E-4</v>
      </c>
      <c r="E565" s="179">
        <v>3.3460299999999999E-4</v>
      </c>
      <c r="F565" s="179">
        <v>3.6187799999999999E-4</v>
      </c>
      <c r="G565" s="179">
        <v>3.8574300000000002E-4</v>
      </c>
      <c r="H565" s="179">
        <v>4.1301800000000002E-4</v>
      </c>
      <c r="I565" s="179">
        <v>4.46138E-4</v>
      </c>
      <c r="J565" s="179">
        <v>4.8412800000000001E-4</v>
      </c>
      <c r="K565" s="179">
        <v>5.2796199999999998E-4</v>
      </c>
      <c r="L565" s="179">
        <v>5.7812800000000002E-4</v>
      </c>
      <c r="M565" s="179">
        <v>6.4047099999999999E-4</v>
      </c>
      <c r="N565" s="179">
        <v>7.0817000000000005E-4</v>
      </c>
      <c r="O565" s="179">
        <v>7.6856500000000003E-4</v>
      </c>
      <c r="P565" s="179">
        <v>8.1824399999999998E-4</v>
      </c>
      <c r="Q565" s="179">
        <v>8.6548799999999998E-4</v>
      </c>
      <c r="R565" s="179">
        <v>9.1857600000000005E-4</v>
      </c>
      <c r="S565" s="179">
        <v>9.9114600000000004E-4</v>
      </c>
      <c r="T565" s="179">
        <v>1.095375E-3</v>
      </c>
      <c r="U565" s="179">
        <v>1.2356450000000001E-3</v>
      </c>
      <c r="V565" s="179">
        <v>1.397346E-3</v>
      </c>
      <c r="W565" s="179">
        <v>1.5605079999999999E-3</v>
      </c>
      <c r="X565" s="179">
        <v>1.7090580000000001E-3</v>
      </c>
      <c r="Y565" s="179">
        <v>1.8317940000000001E-3</v>
      </c>
      <c r="Z565" s="179">
        <v>1.9257949999999999E-3</v>
      </c>
      <c r="AA565" s="179">
        <v>1.9895989999999999E-3</v>
      </c>
      <c r="AB565" s="179">
        <v>2.026127E-3</v>
      </c>
      <c r="AC565" s="179">
        <v>2.0348940000000002E-3</v>
      </c>
      <c r="AD565" s="179">
        <v>2.018335E-3</v>
      </c>
      <c r="AE565" s="179">
        <v>1.9754740000000001E-3</v>
      </c>
      <c r="AF565" s="179">
        <v>1.9077740000000001E-3</v>
      </c>
      <c r="AG565" s="179">
        <v>1.799162E-3</v>
      </c>
      <c r="AH565" s="179">
        <v>1.6564570000000001E-3</v>
      </c>
      <c r="AI565" s="179">
        <v>1.4893980000000001E-3</v>
      </c>
      <c r="AJ565" s="179">
        <v>1.3077290000000001E-3</v>
      </c>
      <c r="AK565" s="179">
        <v>1.122163E-3</v>
      </c>
      <c r="AL565" s="179">
        <v>9.5072099999999997E-4</v>
      </c>
      <c r="AM565" s="179">
        <v>7.9389100000000002E-4</v>
      </c>
      <c r="AN565" s="179">
        <v>6.5410800000000003E-4</v>
      </c>
      <c r="AO565" s="179">
        <v>5.29423E-4</v>
      </c>
      <c r="AP565" s="179">
        <v>4.2178499999999999E-4</v>
      </c>
      <c r="AQ565" s="179">
        <v>3.3021999999999999E-4</v>
      </c>
      <c r="AR565" s="179">
        <v>2.5277900000000001E-4</v>
      </c>
      <c r="AS565" s="179">
        <v>1.8994899999999999E-4</v>
      </c>
      <c r="AT565" s="179">
        <v>1.3929599999999999E-4</v>
      </c>
      <c r="AU565" s="179">
        <v>9.9358000000000007E-5</v>
      </c>
      <c r="AV565" s="179">
        <v>6.9647999999999995E-5</v>
      </c>
      <c r="AW565" s="179">
        <v>4.6757E-5</v>
      </c>
      <c r="AX565" s="179">
        <v>3.1170999999999997E-5</v>
      </c>
      <c r="AY565" s="179">
        <v>1.8995E-5</v>
      </c>
      <c r="AZ565" s="179">
        <v>1.1688999999999999E-5</v>
      </c>
      <c r="BA565" s="179">
        <v>6.8190000000000003E-6</v>
      </c>
      <c r="BB565" s="179">
        <v>3.8959999999999996E-6</v>
      </c>
      <c r="BC565" s="179">
        <v>2.435E-6</v>
      </c>
      <c r="BD565" s="179">
        <v>9.7399999999999991E-7</v>
      </c>
      <c r="BE565" s="179">
        <v>9.7399999999999991E-7</v>
      </c>
    </row>
    <row r="566" spans="1:57" ht="17.100000000000001" customHeight="1">
      <c r="A566" s="178">
        <v>2082</v>
      </c>
      <c r="B566" s="179">
        <v>2.3835999999999999E-4</v>
      </c>
      <c r="C566" s="179">
        <v>2.7383900000000001E-4</v>
      </c>
      <c r="D566" s="179">
        <v>3.1081700000000002E-4</v>
      </c>
      <c r="E566" s="179">
        <v>3.4329800000000002E-4</v>
      </c>
      <c r="F566" s="179">
        <v>3.71281E-4</v>
      </c>
      <c r="G566" s="179">
        <v>3.9576699999999999E-4</v>
      </c>
      <c r="H566" s="179">
        <v>4.2374999999999997E-4</v>
      </c>
      <c r="I566" s="179">
        <v>4.5773E-4</v>
      </c>
      <c r="J566" s="179">
        <v>4.9670699999999999E-4</v>
      </c>
      <c r="K566" s="179">
        <v>5.4168100000000002E-4</v>
      </c>
      <c r="L566" s="179">
        <v>5.9314999999999997E-4</v>
      </c>
      <c r="M566" s="179">
        <v>6.5711299999999997E-4</v>
      </c>
      <c r="N566" s="179">
        <v>7.2657199999999998E-4</v>
      </c>
      <c r="O566" s="179">
        <v>7.8853500000000004E-4</v>
      </c>
      <c r="P566" s="179">
        <v>8.3950500000000005E-4</v>
      </c>
      <c r="Q566" s="179">
        <v>8.8797699999999997E-4</v>
      </c>
      <c r="R566" s="179">
        <v>9.4244499999999998E-4</v>
      </c>
      <c r="S566" s="179">
        <v>1.016901E-3</v>
      </c>
      <c r="T566" s="179">
        <v>1.1238380000000001E-3</v>
      </c>
      <c r="U566" s="179">
        <v>1.2677529999999999E-3</v>
      </c>
      <c r="V566" s="179">
        <v>1.433655E-3</v>
      </c>
      <c r="W566" s="179">
        <v>1.601056E-3</v>
      </c>
      <c r="X566" s="179">
        <v>1.753466E-3</v>
      </c>
      <c r="Y566" s="179">
        <v>1.8793919999999999E-3</v>
      </c>
      <c r="Z566" s="179">
        <v>1.975835E-3</v>
      </c>
      <c r="AA566" s="179">
        <v>2.0412970000000001E-3</v>
      </c>
      <c r="AB566" s="179">
        <v>2.0787750000000002E-3</v>
      </c>
      <c r="AC566" s="179">
        <v>2.0877690000000002E-3</v>
      </c>
      <c r="AD566" s="179">
        <v>2.070779E-3</v>
      </c>
      <c r="AE566" s="179">
        <v>2.026805E-3</v>
      </c>
      <c r="AF566" s="179">
        <v>1.957346E-3</v>
      </c>
      <c r="AG566" s="179">
        <v>1.8459119999999999E-3</v>
      </c>
      <c r="AH566" s="179">
        <v>1.699498E-3</v>
      </c>
      <c r="AI566" s="179">
        <v>1.528099E-3</v>
      </c>
      <c r="AJ566" s="179">
        <v>1.341709E-3</v>
      </c>
      <c r="AK566" s="179">
        <v>1.1513210000000001E-3</v>
      </c>
      <c r="AL566" s="179">
        <v>9.7542500000000003E-4</v>
      </c>
      <c r="AM566" s="179">
        <v>8.1452E-4</v>
      </c>
      <c r="AN566" s="179">
        <v>6.7110399999999995E-4</v>
      </c>
      <c r="AO566" s="179">
        <v>5.4317999999999999E-4</v>
      </c>
      <c r="AP566" s="179">
        <v>4.32745E-4</v>
      </c>
      <c r="AQ566" s="179">
        <v>3.388E-4</v>
      </c>
      <c r="AR566" s="179">
        <v>2.59347E-4</v>
      </c>
      <c r="AS566" s="179">
        <v>1.94885E-4</v>
      </c>
      <c r="AT566" s="179">
        <v>1.4291600000000001E-4</v>
      </c>
      <c r="AU566" s="179">
        <v>1.0194E-4</v>
      </c>
      <c r="AV566" s="179">
        <v>7.1458000000000006E-5</v>
      </c>
      <c r="AW566" s="179">
        <v>4.7972000000000001E-5</v>
      </c>
      <c r="AX566" s="179">
        <v>3.1980999999999998E-5</v>
      </c>
      <c r="AY566" s="179">
        <v>1.9488999999999999E-5</v>
      </c>
      <c r="AZ566" s="179">
        <v>1.1993E-5</v>
      </c>
      <c r="BA566" s="179">
        <v>6.9959999999999996E-6</v>
      </c>
      <c r="BB566" s="179">
        <v>3.9979999999999997E-6</v>
      </c>
      <c r="BC566" s="179">
        <v>2.4990000000000001E-6</v>
      </c>
      <c r="BD566" s="179">
        <v>9.9900000000000009E-7</v>
      </c>
      <c r="BE566" s="179">
        <v>9.9900000000000009E-7</v>
      </c>
    </row>
    <row r="567" spans="1:57" ht="17.100000000000001" customHeight="1">
      <c r="A567" s="178">
        <v>2083</v>
      </c>
      <c r="B567" s="179">
        <v>2.3994500000000001E-4</v>
      </c>
      <c r="C567" s="179">
        <v>2.7566E-4</v>
      </c>
      <c r="D567" s="179">
        <v>3.1288399999999998E-4</v>
      </c>
      <c r="E567" s="179">
        <v>3.4558100000000002E-4</v>
      </c>
      <c r="F567" s="179">
        <v>3.7375100000000002E-4</v>
      </c>
      <c r="G567" s="179">
        <v>3.9839900000000002E-4</v>
      </c>
      <c r="H567" s="179">
        <v>4.2656900000000002E-4</v>
      </c>
      <c r="I567" s="179">
        <v>4.6077500000000002E-4</v>
      </c>
      <c r="J567" s="179">
        <v>5.0001099999999997E-4</v>
      </c>
      <c r="K567" s="179">
        <v>5.4528400000000005E-4</v>
      </c>
      <c r="L567" s="179">
        <v>5.9709599999999998E-4</v>
      </c>
      <c r="M567" s="179">
        <v>6.6148300000000004E-4</v>
      </c>
      <c r="N567" s="179">
        <v>7.3140399999999995E-4</v>
      </c>
      <c r="O567" s="179">
        <v>7.9378000000000001E-4</v>
      </c>
      <c r="P567" s="179">
        <v>8.4508900000000004E-4</v>
      </c>
      <c r="Q567" s="179">
        <v>8.9388300000000005E-4</v>
      </c>
      <c r="R567" s="179">
        <v>9.4871300000000001E-4</v>
      </c>
      <c r="S567" s="179">
        <v>1.0236640000000001E-3</v>
      </c>
      <c r="T567" s="179">
        <v>1.1313129999999999E-3</v>
      </c>
      <c r="U567" s="179">
        <v>1.276185E-3</v>
      </c>
      <c r="V567" s="179">
        <v>1.4431909999999999E-3</v>
      </c>
      <c r="W567" s="179">
        <v>1.611705E-3</v>
      </c>
      <c r="X567" s="179">
        <v>1.765129E-3</v>
      </c>
      <c r="Y567" s="179">
        <v>1.891893E-3</v>
      </c>
      <c r="Z567" s="179">
        <v>1.9889769999999998E-3</v>
      </c>
      <c r="AA567" s="179">
        <v>2.0548739999999999E-3</v>
      </c>
      <c r="AB567" s="179">
        <v>2.0926009999999999E-3</v>
      </c>
      <c r="AC567" s="179">
        <v>2.1016559999999999E-3</v>
      </c>
      <c r="AD567" s="179">
        <v>2.0845529999999998E-3</v>
      </c>
      <c r="AE567" s="179">
        <v>2.0402860000000001E-3</v>
      </c>
      <c r="AF567" s="179">
        <v>1.970365E-3</v>
      </c>
      <c r="AG567" s="179">
        <v>1.85819E-3</v>
      </c>
      <c r="AH567" s="179">
        <v>1.710802E-3</v>
      </c>
      <c r="AI567" s="179">
        <v>1.538263E-3</v>
      </c>
      <c r="AJ567" s="179">
        <v>1.350633E-3</v>
      </c>
      <c r="AK567" s="179">
        <v>1.1589790000000001E-3</v>
      </c>
      <c r="AL567" s="179">
        <v>9.8191300000000006E-4</v>
      </c>
      <c r="AM567" s="179">
        <v>8.1993799999999998E-4</v>
      </c>
      <c r="AN567" s="179">
        <v>6.7556799999999998E-4</v>
      </c>
      <c r="AO567" s="179">
        <v>5.4679299999999995E-4</v>
      </c>
      <c r="AP567" s="179">
        <v>4.35623E-4</v>
      </c>
      <c r="AQ567" s="179">
        <v>3.4105399999999998E-4</v>
      </c>
      <c r="AR567" s="179">
        <v>2.61072E-4</v>
      </c>
      <c r="AS567" s="179">
        <v>1.96181E-4</v>
      </c>
      <c r="AT567" s="179">
        <v>1.4386600000000001E-4</v>
      </c>
      <c r="AU567" s="179">
        <v>1.02618E-4</v>
      </c>
      <c r="AV567" s="179">
        <v>7.1933000000000004E-5</v>
      </c>
      <c r="AW567" s="179">
        <v>4.8291000000000002E-5</v>
      </c>
      <c r="AX567" s="179">
        <v>3.2193999999999997E-5</v>
      </c>
      <c r="AY567" s="179">
        <v>1.9618000000000001E-5</v>
      </c>
      <c r="AZ567" s="179">
        <v>1.2072999999999999E-5</v>
      </c>
      <c r="BA567" s="179">
        <v>7.0419999999999997E-6</v>
      </c>
      <c r="BB567" s="179">
        <v>4.0239999999999999E-6</v>
      </c>
      <c r="BC567" s="179">
        <v>2.5150000000000001E-6</v>
      </c>
      <c r="BD567" s="179">
        <v>1.006E-6</v>
      </c>
      <c r="BE567" s="179">
        <v>1.006E-6</v>
      </c>
    </row>
    <row r="568" spans="1:57" ht="17.100000000000001" customHeight="1">
      <c r="A568" s="178">
        <v>2084</v>
      </c>
      <c r="B568" s="179">
        <v>2.37445E-4</v>
      </c>
      <c r="C568" s="179">
        <v>2.7278799999999999E-4</v>
      </c>
      <c r="D568" s="179">
        <v>3.0962399999999999E-4</v>
      </c>
      <c r="E568" s="179">
        <v>3.4197999999999997E-4</v>
      </c>
      <c r="F568" s="179">
        <v>3.69856E-4</v>
      </c>
      <c r="G568" s="179">
        <v>3.9424799999999998E-4</v>
      </c>
      <c r="H568" s="179">
        <v>4.2212400000000001E-4</v>
      </c>
      <c r="I568" s="179">
        <v>4.55974E-4</v>
      </c>
      <c r="J568" s="179">
        <v>4.9480100000000001E-4</v>
      </c>
      <c r="K568" s="179">
        <v>5.3960200000000003E-4</v>
      </c>
      <c r="L568" s="179">
        <v>5.9087400000000002E-4</v>
      </c>
      <c r="M568" s="179">
        <v>6.5459100000000005E-4</v>
      </c>
      <c r="N568" s="179">
        <v>7.2378399999999999E-4</v>
      </c>
      <c r="O568" s="179">
        <v>7.8550899999999999E-4</v>
      </c>
      <c r="P568" s="179">
        <v>8.3628399999999996E-4</v>
      </c>
      <c r="Q568" s="179">
        <v>8.8456899999999998E-4</v>
      </c>
      <c r="R568" s="179">
        <v>9.3882799999999995E-4</v>
      </c>
      <c r="S568" s="179">
        <v>1.012998E-3</v>
      </c>
      <c r="T568" s="179">
        <v>1.1195249999999999E-3</v>
      </c>
      <c r="U568" s="179">
        <v>1.262888E-3</v>
      </c>
      <c r="V568" s="179">
        <v>1.4281540000000001E-3</v>
      </c>
      <c r="W568" s="179">
        <v>1.5949130000000001E-3</v>
      </c>
      <c r="X568" s="179">
        <v>1.7467380000000001E-3</v>
      </c>
      <c r="Y568" s="179">
        <v>1.87218E-3</v>
      </c>
      <c r="Z568" s="179">
        <v>1.968254E-3</v>
      </c>
      <c r="AA568" s="179">
        <v>2.033464E-3</v>
      </c>
      <c r="AB568" s="179">
        <v>2.070798E-3</v>
      </c>
      <c r="AC568" s="179">
        <v>2.0797580000000001E-3</v>
      </c>
      <c r="AD568" s="179">
        <v>2.062833E-3</v>
      </c>
      <c r="AE568" s="179">
        <v>2.019028E-3</v>
      </c>
      <c r="AF568" s="179">
        <v>1.949835E-3</v>
      </c>
      <c r="AG568" s="179">
        <v>1.8388289999999999E-3</v>
      </c>
      <c r="AH568" s="179">
        <v>1.692977E-3</v>
      </c>
      <c r="AI568" s="179">
        <v>1.5222359999999999E-3</v>
      </c>
      <c r="AJ568" s="179">
        <v>1.336561E-3</v>
      </c>
      <c r="AK568" s="179">
        <v>1.1469029999999999E-3</v>
      </c>
      <c r="AL568" s="179">
        <v>9.7168199999999997E-4</v>
      </c>
      <c r="AM568" s="179">
        <v>8.11394E-4</v>
      </c>
      <c r="AN568" s="179">
        <v>6.6852899999999995E-4</v>
      </c>
      <c r="AO568" s="179">
        <v>5.4109500000000001E-4</v>
      </c>
      <c r="AP568" s="179">
        <v>4.3108399999999998E-4</v>
      </c>
      <c r="AQ568" s="179">
        <v>3.3750000000000002E-4</v>
      </c>
      <c r="AR568" s="179">
        <v>2.58352E-4</v>
      </c>
      <c r="AS568" s="179">
        <v>1.9413699999999999E-4</v>
      </c>
      <c r="AT568" s="179">
        <v>1.4236699999999999E-4</v>
      </c>
      <c r="AU568" s="179">
        <v>1.01549E-4</v>
      </c>
      <c r="AV568" s="179">
        <v>7.1184000000000002E-5</v>
      </c>
      <c r="AW568" s="179">
        <v>4.7787999999999997E-5</v>
      </c>
      <c r="AX568" s="179">
        <v>3.1857999999999999E-5</v>
      </c>
      <c r="AY568" s="179">
        <v>1.9414000000000001E-5</v>
      </c>
      <c r="AZ568" s="179">
        <v>1.1946999999999999E-5</v>
      </c>
      <c r="BA568" s="179">
        <v>6.9689999999999997E-6</v>
      </c>
      <c r="BB568" s="179">
        <v>3.9820000000000002E-6</v>
      </c>
      <c r="BC568" s="179">
        <v>2.4889999999999998E-6</v>
      </c>
      <c r="BD568" s="179">
        <v>9.9600000000000008E-7</v>
      </c>
      <c r="BE568" s="179">
        <v>9.9600000000000008E-7</v>
      </c>
    </row>
    <row r="569" spans="1:57" ht="17.100000000000001" customHeight="1">
      <c r="A569" s="178">
        <v>2085</v>
      </c>
      <c r="B569" s="179">
        <v>2.31408E-4</v>
      </c>
      <c r="C569" s="179">
        <v>2.6585299999999998E-4</v>
      </c>
      <c r="D569" s="179">
        <v>3.0175200000000002E-4</v>
      </c>
      <c r="E569" s="179">
        <v>3.3328600000000002E-4</v>
      </c>
      <c r="F569" s="179">
        <v>3.60453E-4</v>
      </c>
      <c r="G569" s="179">
        <v>3.8422499999999997E-4</v>
      </c>
      <c r="H569" s="179">
        <v>4.1139200000000001E-4</v>
      </c>
      <c r="I569" s="179">
        <v>4.4438099999999999E-4</v>
      </c>
      <c r="J569" s="179">
        <v>4.8222199999999998E-4</v>
      </c>
      <c r="K569" s="179">
        <v>5.2588299999999999E-4</v>
      </c>
      <c r="L569" s="179">
        <v>5.7585199999999996E-4</v>
      </c>
      <c r="M569" s="179">
        <v>6.3794899999999996E-4</v>
      </c>
      <c r="N569" s="179">
        <v>7.0538199999999995E-4</v>
      </c>
      <c r="O569" s="179">
        <v>7.6553899999999998E-4</v>
      </c>
      <c r="P569" s="179">
        <v>8.1502199999999999E-4</v>
      </c>
      <c r="Q569" s="179">
        <v>8.6207999999999999E-4</v>
      </c>
      <c r="R569" s="179">
        <v>9.1496000000000004E-4</v>
      </c>
      <c r="S569" s="179">
        <v>9.8724399999999997E-4</v>
      </c>
      <c r="T569" s="179">
        <v>1.091063E-3</v>
      </c>
      <c r="U569" s="179">
        <v>1.230781E-3</v>
      </c>
      <c r="V569" s="179">
        <v>1.3918450000000001E-3</v>
      </c>
      <c r="W569" s="179">
        <v>1.5543639999999999E-3</v>
      </c>
      <c r="X569" s="179">
        <v>1.702329E-3</v>
      </c>
      <c r="Y569" s="179">
        <v>1.8245830000000001E-3</v>
      </c>
      <c r="Z569" s="179">
        <v>1.918213E-3</v>
      </c>
      <c r="AA569" s="179">
        <v>1.9817659999999998E-3</v>
      </c>
      <c r="AB569" s="179">
        <v>2.0181499999999998E-3</v>
      </c>
      <c r="AC569" s="179">
        <v>2.0268830000000002E-3</v>
      </c>
      <c r="AD569" s="179">
        <v>2.0103880000000001E-3</v>
      </c>
      <c r="AE569" s="179">
        <v>1.967697E-3</v>
      </c>
      <c r="AF569" s="179">
        <v>1.9002629999999999E-3</v>
      </c>
      <c r="AG569" s="179">
        <v>1.792079E-3</v>
      </c>
      <c r="AH569" s="179">
        <v>1.6499349999999999E-3</v>
      </c>
      <c r="AI569" s="179">
        <v>1.483535E-3</v>
      </c>
      <c r="AJ569" s="179">
        <v>1.30258E-3</v>
      </c>
      <c r="AK569" s="179">
        <v>1.1177450000000001E-3</v>
      </c>
      <c r="AL569" s="179">
        <v>9.4697800000000001E-4</v>
      </c>
      <c r="AM569" s="179">
        <v>7.9076600000000004E-4</v>
      </c>
      <c r="AN569" s="179">
        <v>6.5153300000000004E-4</v>
      </c>
      <c r="AO569" s="179">
        <v>5.2733900000000004E-4</v>
      </c>
      <c r="AP569" s="179">
        <v>4.2012499999999998E-4</v>
      </c>
      <c r="AQ569" s="179">
        <v>3.2892000000000002E-4</v>
      </c>
      <c r="AR569" s="179">
        <v>2.5178400000000001E-4</v>
      </c>
      <c r="AS569" s="179">
        <v>1.89202E-4</v>
      </c>
      <c r="AT569" s="179">
        <v>1.3874800000000001E-4</v>
      </c>
      <c r="AU569" s="179">
        <v>9.8967000000000003E-5</v>
      </c>
      <c r="AV569" s="179">
        <v>6.9374000000000004E-5</v>
      </c>
      <c r="AW569" s="179">
        <v>4.6573000000000003E-5</v>
      </c>
      <c r="AX569" s="179">
        <v>3.1047999999999998E-5</v>
      </c>
      <c r="AY569" s="179">
        <v>1.8919999999999998E-5</v>
      </c>
      <c r="AZ569" s="179">
        <v>1.1643E-5</v>
      </c>
      <c r="BA569" s="179">
        <v>6.7920000000000004E-6</v>
      </c>
      <c r="BB569" s="179">
        <v>3.8809999999999998E-6</v>
      </c>
      <c r="BC569" s="179">
        <v>2.4260000000000002E-6</v>
      </c>
      <c r="BD569" s="179">
        <v>9.7000000000000003E-7</v>
      </c>
      <c r="BE569" s="179">
        <v>9.7000000000000003E-7</v>
      </c>
    </row>
    <row r="570" spans="1:57" ht="17.100000000000001" customHeight="1">
      <c r="A570" s="178">
        <v>2086</v>
      </c>
      <c r="B570" s="179">
        <v>2.2232299999999999E-4</v>
      </c>
      <c r="C570" s="179">
        <v>2.5541499999999999E-4</v>
      </c>
      <c r="D570" s="179">
        <v>2.8990500000000002E-4</v>
      </c>
      <c r="E570" s="179">
        <v>3.2019999999999998E-4</v>
      </c>
      <c r="F570" s="179">
        <v>3.4630099999999998E-4</v>
      </c>
      <c r="G570" s="179">
        <v>3.6913899999999999E-4</v>
      </c>
      <c r="H570" s="179">
        <v>3.9523999999999999E-4</v>
      </c>
      <c r="I570" s="179">
        <v>4.2693400000000002E-4</v>
      </c>
      <c r="J570" s="179">
        <v>4.6328800000000001E-4</v>
      </c>
      <c r="K570" s="179">
        <v>5.0523600000000005E-4</v>
      </c>
      <c r="L570" s="179">
        <v>5.5324300000000003E-4</v>
      </c>
      <c r="M570" s="179">
        <v>6.1290200000000002E-4</v>
      </c>
      <c r="N570" s="179">
        <v>6.7768799999999997E-4</v>
      </c>
      <c r="O570" s="179">
        <v>7.3548199999999998E-4</v>
      </c>
      <c r="P570" s="179">
        <v>7.8302299999999999E-4</v>
      </c>
      <c r="Q570" s="179">
        <v>8.2823300000000005E-4</v>
      </c>
      <c r="R570" s="179">
        <v>8.7903600000000003E-4</v>
      </c>
      <c r="S570" s="179">
        <v>9.4848299999999997E-4</v>
      </c>
      <c r="T570" s="179">
        <v>1.0482250000000001E-3</v>
      </c>
      <c r="U570" s="179">
        <v>1.1824579999999999E-3</v>
      </c>
      <c r="V570" s="179">
        <v>1.3371979999999999E-3</v>
      </c>
      <c r="W570" s="179">
        <v>1.4933360000000001E-3</v>
      </c>
      <c r="X570" s="179">
        <v>1.6354919999999999E-3</v>
      </c>
      <c r="Y570" s="179">
        <v>1.752946E-3</v>
      </c>
      <c r="Z570" s="179">
        <v>1.8429E-3</v>
      </c>
      <c r="AA570" s="179">
        <v>1.903957E-3</v>
      </c>
      <c r="AB570" s="179">
        <v>1.938913E-3</v>
      </c>
      <c r="AC570" s="179">
        <v>1.9473030000000001E-3</v>
      </c>
      <c r="AD570" s="179">
        <v>1.931456E-3</v>
      </c>
      <c r="AE570" s="179">
        <v>1.8904410000000001E-3</v>
      </c>
      <c r="AF570" s="179">
        <v>1.825655E-3</v>
      </c>
      <c r="AG570" s="179">
        <v>1.7217179999999999E-3</v>
      </c>
      <c r="AH570" s="179">
        <v>1.585155E-3</v>
      </c>
      <c r="AI570" s="179">
        <v>1.425288E-3</v>
      </c>
      <c r="AJ570" s="179">
        <v>1.2514379999999999E-3</v>
      </c>
      <c r="AK570" s="179">
        <v>1.07386E-3</v>
      </c>
      <c r="AL570" s="179">
        <v>9.0979799999999997E-4</v>
      </c>
      <c r="AM570" s="179">
        <v>7.5971800000000005E-4</v>
      </c>
      <c r="AN570" s="179">
        <v>6.2595200000000004E-4</v>
      </c>
      <c r="AO570" s="179">
        <v>5.0663399999999995E-4</v>
      </c>
      <c r="AP570" s="179">
        <v>4.0362999999999998E-4</v>
      </c>
      <c r="AQ570" s="179">
        <v>3.1600600000000002E-4</v>
      </c>
      <c r="AR570" s="179">
        <v>2.4189799999999999E-4</v>
      </c>
      <c r="AS570" s="179">
        <v>1.8177300000000001E-4</v>
      </c>
      <c r="AT570" s="179">
        <v>1.3329999999999999E-4</v>
      </c>
      <c r="AU570" s="179">
        <v>9.5081000000000007E-5</v>
      </c>
      <c r="AV570" s="179">
        <v>6.6649999999999994E-5</v>
      </c>
      <c r="AW570" s="179">
        <v>4.4743999999999997E-5</v>
      </c>
      <c r="AX570" s="179">
        <v>2.9828999999999999E-5</v>
      </c>
      <c r="AY570" s="179">
        <v>1.8176999999999999E-5</v>
      </c>
      <c r="AZ570" s="179">
        <v>1.1185999999999999E-5</v>
      </c>
      <c r="BA570" s="179">
        <v>6.5250000000000002E-6</v>
      </c>
      <c r="BB570" s="179">
        <v>3.7290000000000002E-6</v>
      </c>
      <c r="BC570" s="179">
        <v>2.3300000000000001E-6</v>
      </c>
      <c r="BD570" s="179">
        <v>9.3200000000000003E-7</v>
      </c>
      <c r="BE570" s="179">
        <v>9.3200000000000003E-7</v>
      </c>
    </row>
    <row r="571" spans="1:57" ht="17.100000000000001" customHeight="1">
      <c r="A571" s="178">
        <v>2087</v>
      </c>
      <c r="B571" s="179">
        <v>2.1043200000000001E-4</v>
      </c>
      <c r="C571" s="179">
        <v>2.41754E-4</v>
      </c>
      <c r="D571" s="179">
        <v>2.744E-4</v>
      </c>
      <c r="E571" s="179">
        <v>3.0307499999999998E-4</v>
      </c>
      <c r="F571" s="179">
        <v>3.2778000000000001E-4</v>
      </c>
      <c r="G571" s="179">
        <v>3.4939699999999999E-4</v>
      </c>
      <c r="H571" s="179">
        <v>3.74101E-4</v>
      </c>
      <c r="I571" s="179">
        <v>4.0410000000000001E-4</v>
      </c>
      <c r="J571" s="179">
        <v>4.3850999999999997E-4</v>
      </c>
      <c r="K571" s="179">
        <v>4.7821400000000003E-4</v>
      </c>
      <c r="L571" s="179">
        <v>5.2365400000000002E-4</v>
      </c>
      <c r="M571" s="179">
        <v>5.8012199999999997E-4</v>
      </c>
      <c r="N571" s="179">
        <v>6.41443E-4</v>
      </c>
      <c r="O571" s="179">
        <v>6.9614600000000003E-4</v>
      </c>
      <c r="P571" s="179">
        <v>7.41144E-4</v>
      </c>
      <c r="Q571" s="179">
        <v>7.8393600000000005E-4</v>
      </c>
      <c r="R571" s="179">
        <v>8.3202299999999999E-4</v>
      </c>
      <c r="S571" s="179">
        <v>8.9775499999999997E-4</v>
      </c>
      <c r="T571" s="179">
        <v>9.921629999999999E-4</v>
      </c>
      <c r="U571" s="179">
        <v>1.1192159999999999E-3</v>
      </c>
      <c r="V571" s="179">
        <v>1.2656799999999999E-3</v>
      </c>
      <c r="W571" s="179">
        <v>1.413468E-3</v>
      </c>
      <c r="X571" s="179">
        <v>1.5480209999999999E-3</v>
      </c>
      <c r="Y571" s="179">
        <v>1.6591920000000001E-3</v>
      </c>
      <c r="Z571" s="179">
        <v>1.744336E-3</v>
      </c>
      <c r="AA571" s="179">
        <v>1.8021269999999999E-3</v>
      </c>
      <c r="AB571" s="179">
        <v>1.8352139999999999E-3</v>
      </c>
      <c r="AC571" s="179">
        <v>1.843155E-3</v>
      </c>
      <c r="AD571" s="179">
        <v>1.8281560000000001E-3</v>
      </c>
      <c r="AE571" s="179">
        <v>1.7893340000000001E-3</v>
      </c>
      <c r="AF571" s="179">
        <v>1.728013E-3</v>
      </c>
      <c r="AG571" s="179">
        <v>1.6296349999999999E-3</v>
      </c>
      <c r="AH571" s="179">
        <v>1.5003760000000001E-3</v>
      </c>
      <c r="AI571" s="179">
        <v>1.3490589999999999E-3</v>
      </c>
      <c r="AJ571" s="179">
        <v>1.184507E-3</v>
      </c>
      <c r="AK571" s="179">
        <v>1.016426E-3</v>
      </c>
      <c r="AL571" s="179">
        <v>8.6113900000000002E-4</v>
      </c>
      <c r="AM571" s="179">
        <v>7.1908599999999997E-4</v>
      </c>
      <c r="AN571" s="179">
        <v>5.9247399999999995E-4</v>
      </c>
      <c r="AO571" s="179">
        <v>4.79538E-4</v>
      </c>
      <c r="AP571" s="179">
        <v>3.8204200000000003E-4</v>
      </c>
      <c r="AQ571" s="179">
        <v>2.9910499999999998E-4</v>
      </c>
      <c r="AR571" s="179">
        <v>2.2896099999999999E-4</v>
      </c>
      <c r="AS571" s="179">
        <v>1.72051E-4</v>
      </c>
      <c r="AT571" s="179">
        <v>1.2617100000000001E-4</v>
      </c>
      <c r="AU571" s="179">
        <v>8.9995999999999997E-5</v>
      </c>
      <c r="AV571" s="179">
        <v>6.3084999999999997E-5</v>
      </c>
      <c r="AW571" s="179">
        <v>4.2351000000000002E-5</v>
      </c>
      <c r="AX571" s="179">
        <v>2.8234000000000001E-5</v>
      </c>
      <c r="AY571" s="179">
        <v>1.7204999999999999E-5</v>
      </c>
      <c r="AZ571" s="179">
        <v>1.0587999999999999E-5</v>
      </c>
      <c r="BA571" s="179">
        <v>6.1759999999999998E-6</v>
      </c>
      <c r="BB571" s="179">
        <v>3.529E-6</v>
      </c>
      <c r="BC571" s="179">
        <v>2.2060000000000001E-6</v>
      </c>
      <c r="BD571" s="179">
        <v>8.8199999999999998E-7</v>
      </c>
      <c r="BE571" s="179">
        <v>8.8199999999999998E-7</v>
      </c>
    </row>
    <row r="572" spans="1:57" ht="17.100000000000001" customHeight="1">
      <c r="A572" s="178">
        <v>2088</v>
      </c>
      <c r="B572" s="179">
        <v>1.96102E-4</v>
      </c>
      <c r="C572" s="179">
        <v>2.2529200000000001E-4</v>
      </c>
      <c r="D572" s="179">
        <v>2.5571399999999998E-4</v>
      </c>
      <c r="E572" s="179">
        <v>2.8243700000000002E-4</v>
      </c>
      <c r="F572" s="179">
        <v>3.05459E-4</v>
      </c>
      <c r="G572" s="179">
        <v>3.2560400000000001E-4</v>
      </c>
      <c r="H572" s="179">
        <v>3.4862599999999999E-4</v>
      </c>
      <c r="I572" s="179">
        <v>3.7658199999999998E-4</v>
      </c>
      <c r="J572" s="179">
        <v>4.0864900000000002E-4</v>
      </c>
      <c r="K572" s="179">
        <v>4.4565000000000002E-4</v>
      </c>
      <c r="L572" s="179">
        <v>4.8799500000000002E-4</v>
      </c>
      <c r="M572" s="179">
        <v>5.4061799999999998E-4</v>
      </c>
      <c r="N572" s="179">
        <v>5.9776299999999996E-4</v>
      </c>
      <c r="O572" s="179">
        <v>6.4874099999999999E-4</v>
      </c>
      <c r="P572" s="179">
        <v>6.9067499999999997E-4</v>
      </c>
      <c r="Q572" s="179">
        <v>7.30553E-4</v>
      </c>
      <c r="R572" s="179">
        <v>7.7536499999999997E-4</v>
      </c>
      <c r="S572" s="179">
        <v>8.3662099999999996E-4</v>
      </c>
      <c r="T572" s="179">
        <v>9.2460000000000003E-4</v>
      </c>
      <c r="U572" s="179">
        <v>1.0430019999999999E-3</v>
      </c>
      <c r="V572" s="179">
        <v>1.1794920000000001E-3</v>
      </c>
      <c r="W572" s="179">
        <v>1.317216E-3</v>
      </c>
      <c r="X572" s="179">
        <v>1.4426059999999999E-3</v>
      </c>
      <c r="Y572" s="179">
        <v>1.5462080000000001E-3</v>
      </c>
      <c r="Z572" s="179">
        <v>1.6255530000000001E-3</v>
      </c>
      <c r="AA572" s="179">
        <v>1.679409E-3</v>
      </c>
      <c r="AB572" s="179">
        <v>1.710243E-3</v>
      </c>
      <c r="AC572" s="179">
        <v>1.717643E-3</v>
      </c>
      <c r="AD572" s="179">
        <v>1.703665E-3</v>
      </c>
      <c r="AE572" s="179">
        <v>1.667487E-3</v>
      </c>
      <c r="AF572" s="179">
        <v>1.6103420000000001E-3</v>
      </c>
      <c r="AG572" s="179">
        <v>1.518663E-3</v>
      </c>
      <c r="AH572" s="179">
        <v>1.3982059999999999E-3</v>
      </c>
      <c r="AI572" s="179">
        <v>1.257193E-3</v>
      </c>
      <c r="AJ572" s="179">
        <v>1.103847E-3</v>
      </c>
      <c r="AK572" s="179">
        <v>9.4721099999999999E-4</v>
      </c>
      <c r="AL572" s="179">
        <v>8.0249900000000003E-4</v>
      </c>
      <c r="AM572" s="179">
        <v>6.7011900000000005E-4</v>
      </c>
      <c r="AN572" s="179">
        <v>5.5212900000000005E-4</v>
      </c>
      <c r="AO572" s="179">
        <v>4.4688300000000002E-4</v>
      </c>
      <c r="AP572" s="179">
        <v>3.5602700000000003E-4</v>
      </c>
      <c r="AQ572" s="179">
        <v>2.7873699999999998E-4</v>
      </c>
      <c r="AR572" s="179">
        <v>2.1336900000000001E-4</v>
      </c>
      <c r="AS572" s="179">
        <v>1.60335E-4</v>
      </c>
      <c r="AT572" s="179">
        <v>1.1757899999999999E-4</v>
      </c>
      <c r="AU572" s="179">
        <v>8.3868000000000004E-5</v>
      </c>
      <c r="AV572" s="179">
        <v>5.8789999999999998E-5</v>
      </c>
      <c r="AW572" s="179">
        <v>3.9467E-5</v>
      </c>
      <c r="AX572" s="179">
        <v>2.6310999999999999E-5</v>
      </c>
      <c r="AY572" s="179">
        <v>1.6033999999999999E-5</v>
      </c>
      <c r="AZ572" s="179">
        <v>9.8670000000000006E-6</v>
      </c>
      <c r="BA572" s="179">
        <v>5.7559999999999996E-6</v>
      </c>
      <c r="BB572" s="179">
        <v>3.2890000000000002E-6</v>
      </c>
      <c r="BC572" s="179">
        <v>2.0559999999999999E-6</v>
      </c>
      <c r="BD572" s="179">
        <v>8.2200000000000003E-7</v>
      </c>
      <c r="BE572" s="179">
        <v>8.2200000000000003E-7</v>
      </c>
    </row>
    <row r="573" spans="1:57" ht="17.100000000000001" customHeight="1">
      <c r="A573" s="178">
        <v>2089</v>
      </c>
      <c r="B573" s="179">
        <v>1.78114E-4</v>
      </c>
      <c r="C573" s="179">
        <v>2.0462599999999999E-4</v>
      </c>
      <c r="D573" s="179">
        <v>2.32258E-4</v>
      </c>
      <c r="E573" s="179">
        <v>2.5652900000000002E-4</v>
      </c>
      <c r="F573" s="179">
        <v>2.7744E-4</v>
      </c>
      <c r="G573" s="179">
        <v>2.9573700000000002E-4</v>
      </c>
      <c r="H573" s="179">
        <v>3.1664699999999998E-4</v>
      </c>
      <c r="I573" s="179">
        <v>3.4203899999999998E-4</v>
      </c>
      <c r="J573" s="179">
        <v>3.71164E-4</v>
      </c>
      <c r="K573" s="179">
        <v>4.04771E-4</v>
      </c>
      <c r="L573" s="179">
        <v>4.43232E-4</v>
      </c>
      <c r="M573" s="179">
        <v>4.91027E-4</v>
      </c>
      <c r="N573" s="179">
        <v>5.4293099999999997E-4</v>
      </c>
      <c r="O573" s="179">
        <v>5.8923299999999999E-4</v>
      </c>
      <c r="P573" s="179">
        <v>6.2732E-4</v>
      </c>
      <c r="Q573" s="179">
        <v>6.6354000000000001E-4</v>
      </c>
      <c r="R573" s="179">
        <v>7.04242E-4</v>
      </c>
      <c r="S573" s="179">
        <v>7.5987899999999998E-4</v>
      </c>
      <c r="T573" s="179">
        <v>8.3978799999999995E-4</v>
      </c>
      <c r="U573" s="179">
        <v>9.4732799999999999E-4</v>
      </c>
      <c r="V573" s="179">
        <v>1.0712989999999999E-3</v>
      </c>
      <c r="W573" s="179">
        <v>1.196389E-3</v>
      </c>
      <c r="X573" s="179">
        <v>1.310278E-3</v>
      </c>
      <c r="Y573" s="179">
        <v>1.4043759999999999E-3</v>
      </c>
      <c r="Z573" s="179">
        <v>1.476443E-3</v>
      </c>
      <c r="AA573" s="179">
        <v>1.525359E-3</v>
      </c>
      <c r="AB573" s="179">
        <v>1.553364E-3</v>
      </c>
      <c r="AC573" s="179">
        <v>1.560086E-3</v>
      </c>
      <c r="AD573" s="179">
        <v>1.5473900000000001E-3</v>
      </c>
      <c r="AE573" s="179">
        <v>1.51453E-3</v>
      </c>
      <c r="AF573" s="179">
        <v>1.462627E-3</v>
      </c>
      <c r="AG573" s="179">
        <v>1.379358E-3</v>
      </c>
      <c r="AH573" s="179">
        <v>1.2699499999999999E-3</v>
      </c>
      <c r="AI573" s="179">
        <v>1.1418719999999999E-3</v>
      </c>
      <c r="AJ573" s="179">
        <v>1.0025920000000001E-3</v>
      </c>
      <c r="AK573" s="179">
        <v>8.60325E-4</v>
      </c>
      <c r="AL573" s="179">
        <v>7.2888599999999999E-4</v>
      </c>
      <c r="AM573" s="179">
        <v>6.0864999999999997E-4</v>
      </c>
      <c r="AN573" s="179">
        <v>5.0148300000000005E-4</v>
      </c>
      <c r="AO573" s="179">
        <v>4.0589100000000002E-4</v>
      </c>
      <c r="AP573" s="179">
        <v>3.23369E-4</v>
      </c>
      <c r="AQ573" s="179">
        <v>2.5316899999999997E-4</v>
      </c>
      <c r="AR573" s="179">
        <v>1.93797E-4</v>
      </c>
      <c r="AS573" s="179">
        <v>1.45628E-4</v>
      </c>
      <c r="AT573" s="179">
        <v>1.0679399999999999E-4</v>
      </c>
      <c r="AU573" s="179">
        <v>7.6174999999999995E-5</v>
      </c>
      <c r="AV573" s="179">
        <v>5.3396999999999997E-5</v>
      </c>
      <c r="AW573" s="179">
        <v>3.5846999999999997E-5</v>
      </c>
      <c r="AX573" s="179">
        <v>2.3898000000000001E-5</v>
      </c>
      <c r="AY573" s="179">
        <v>1.4562999999999999E-5</v>
      </c>
      <c r="AZ573" s="179">
        <v>8.9619999999999999E-6</v>
      </c>
      <c r="BA573" s="179">
        <v>5.2279999999999998E-6</v>
      </c>
      <c r="BB573" s="179">
        <v>2.9869999999999999E-6</v>
      </c>
      <c r="BC573" s="179">
        <v>1.8670000000000001E-6</v>
      </c>
      <c r="BD573" s="179">
        <v>7.4700000000000001E-7</v>
      </c>
      <c r="BE573" s="179">
        <v>7.4700000000000001E-7</v>
      </c>
    </row>
    <row r="574" spans="1:57" ht="17.100000000000001" customHeight="1">
      <c r="A574" s="178">
        <v>2090</v>
      </c>
      <c r="B574" s="179">
        <v>1.5762600000000001E-4</v>
      </c>
      <c r="C574" s="179">
        <v>1.8108800000000001E-4</v>
      </c>
      <c r="D574" s="179">
        <v>2.05541E-4</v>
      </c>
      <c r="E574" s="179">
        <v>2.2702099999999999E-4</v>
      </c>
      <c r="F574" s="179">
        <v>2.4552599999999998E-4</v>
      </c>
      <c r="G574" s="179">
        <v>2.6171799999999998E-4</v>
      </c>
      <c r="H574" s="179">
        <v>2.8022399999999998E-4</v>
      </c>
      <c r="I574" s="179">
        <v>3.02694E-4</v>
      </c>
      <c r="J574" s="179">
        <v>3.2846999999999998E-4</v>
      </c>
      <c r="K574" s="179">
        <v>3.5820999999999997E-4</v>
      </c>
      <c r="L574" s="179">
        <v>3.9224699999999997E-4</v>
      </c>
      <c r="M574" s="179">
        <v>4.3454499999999999E-4</v>
      </c>
      <c r="N574" s="179">
        <v>4.80478E-4</v>
      </c>
      <c r="O574" s="179">
        <v>5.2145399999999997E-4</v>
      </c>
      <c r="P574" s="179">
        <v>5.5515999999999996E-4</v>
      </c>
      <c r="Q574" s="179">
        <v>5.8721399999999997E-4</v>
      </c>
      <c r="R574" s="179">
        <v>6.2323299999999995E-4</v>
      </c>
      <c r="S574" s="179">
        <v>6.7247100000000001E-4</v>
      </c>
      <c r="T574" s="179">
        <v>7.4318799999999999E-4</v>
      </c>
      <c r="U574" s="179">
        <v>8.3835799999999999E-4</v>
      </c>
      <c r="V574" s="179">
        <v>9.4806800000000004E-4</v>
      </c>
      <c r="W574" s="179">
        <v>1.0587699999999999E-3</v>
      </c>
      <c r="X574" s="179">
        <v>1.159558E-3</v>
      </c>
      <c r="Y574" s="179">
        <v>1.2428319999999999E-3</v>
      </c>
      <c r="Z574" s="179">
        <v>1.306609E-3</v>
      </c>
      <c r="AA574" s="179">
        <v>1.349898E-3</v>
      </c>
      <c r="AB574" s="179">
        <v>1.3746819999999999E-3</v>
      </c>
      <c r="AC574" s="179">
        <v>1.3806300000000001E-3</v>
      </c>
      <c r="AD574" s="179">
        <v>1.369395E-3</v>
      </c>
      <c r="AE574" s="179">
        <v>1.3403149999999999E-3</v>
      </c>
      <c r="AF574" s="179">
        <v>1.294382E-3</v>
      </c>
      <c r="AG574" s="179">
        <v>1.2206910000000001E-3</v>
      </c>
      <c r="AH574" s="179">
        <v>1.123869E-3</v>
      </c>
      <c r="AI574" s="179">
        <v>1.0105240000000001E-3</v>
      </c>
      <c r="AJ574" s="179">
        <v>8.8726500000000004E-4</v>
      </c>
      <c r="AK574" s="179">
        <v>7.6136200000000002E-4</v>
      </c>
      <c r="AL574" s="179">
        <v>6.4504299999999998E-4</v>
      </c>
      <c r="AM574" s="179">
        <v>5.3863700000000001E-4</v>
      </c>
      <c r="AN574" s="179">
        <v>4.4379800000000002E-4</v>
      </c>
      <c r="AO574" s="179">
        <v>3.5920199999999998E-4</v>
      </c>
      <c r="AP574" s="179">
        <v>2.8617200000000001E-4</v>
      </c>
      <c r="AQ574" s="179">
        <v>2.24047E-4</v>
      </c>
      <c r="AR574" s="179">
        <v>1.7150499999999999E-4</v>
      </c>
      <c r="AS574" s="179">
        <v>1.2887599999999999E-4</v>
      </c>
      <c r="AT574" s="179">
        <v>9.4508999999999999E-5</v>
      </c>
      <c r="AU574" s="179">
        <v>6.7411999999999998E-5</v>
      </c>
      <c r="AV574" s="179">
        <v>4.7255000000000001E-5</v>
      </c>
      <c r="AW574" s="179">
        <v>3.1723000000000001E-5</v>
      </c>
      <c r="AX574" s="179">
        <v>2.1149E-5</v>
      </c>
      <c r="AY574" s="179">
        <v>1.2887999999999999E-5</v>
      </c>
      <c r="AZ574" s="179">
        <v>7.9310000000000008E-6</v>
      </c>
      <c r="BA574" s="179">
        <v>4.6260000000000003E-6</v>
      </c>
      <c r="BB574" s="179">
        <v>2.644E-6</v>
      </c>
      <c r="BC574" s="179">
        <v>1.652E-6</v>
      </c>
      <c r="BD574" s="179">
        <v>6.61E-7</v>
      </c>
      <c r="BE574" s="179">
        <v>6.61E-7</v>
      </c>
    </row>
    <row r="575" spans="1:57" ht="17.100000000000001" customHeight="1">
      <c r="A575" s="178">
        <v>2091</v>
      </c>
      <c r="B575" s="179">
        <v>1.35857E-4</v>
      </c>
      <c r="C575" s="179">
        <v>1.5607899999999999E-4</v>
      </c>
      <c r="D575" s="179">
        <v>1.7715499999999999E-4</v>
      </c>
      <c r="E575" s="179">
        <v>1.95668E-4</v>
      </c>
      <c r="F575" s="179">
        <v>2.1161800000000001E-4</v>
      </c>
      <c r="G575" s="179">
        <v>2.2557400000000001E-4</v>
      </c>
      <c r="H575" s="179">
        <v>2.4152399999999999E-4</v>
      </c>
      <c r="I575" s="179">
        <v>2.6089100000000002E-4</v>
      </c>
      <c r="J575" s="179">
        <v>2.83107E-4</v>
      </c>
      <c r="K575" s="179">
        <v>3.0874E-4</v>
      </c>
      <c r="L575" s="179">
        <v>3.3807599999999998E-4</v>
      </c>
      <c r="M575" s="179">
        <v>3.7453200000000001E-4</v>
      </c>
      <c r="N575" s="179">
        <v>4.14122E-4</v>
      </c>
      <c r="O575" s="179">
        <v>4.4943899999999999E-4</v>
      </c>
      <c r="P575" s="179">
        <v>4.7848999999999998E-4</v>
      </c>
      <c r="Q575" s="179">
        <v>5.0611700000000005E-4</v>
      </c>
      <c r="R575" s="179">
        <v>5.3716199999999999E-4</v>
      </c>
      <c r="S575" s="179">
        <v>5.7959999999999999E-4</v>
      </c>
      <c r="T575" s="179">
        <v>6.4055000000000004E-4</v>
      </c>
      <c r="U575" s="179">
        <v>7.2257699999999996E-4</v>
      </c>
      <c r="V575" s="179">
        <v>8.1713599999999999E-4</v>
      </c>
      <c r="W575" s="179">
        <v>9.1254900000000002E-4</v>
      </c>
      <c r="X575" s="179">
        <v>9.9941799999999996E-4</v>
      </c>
      <c r="Y575" s="179">
        <v>1.071191E-3</v>
      </c>
      <c r="Z575" s="179">
        <v>1.12616E-3</v>
      </c>
      <c r="AA575" s="179">
        <v>1.1634709999999999E-3</v>
      </c>
      <c r="AB575" s="179">
        <v>1.184832E-3</v>
      </c>
      <c r="AC575" s="179">
        <v>1.189959E-3</v>
      </c>
      <c r="AD575" s="179">
        <v>1.1802749999999999E-3</v>
      </c>
      <c r="AE575" s="179">
        <v>1.1552120000000001E-3</v>
      </c>
      <c r="AF575" s="179">
        <v>1.1156219999999999E-3</v>
      </c>
      <c r="AG575" s="179">
        <v>1.0521079999999999E-3</v>
      </c>
      <c r="AH575" s="179">
        <v>9.6865799999999995E-4</v>
      </c>
      <c r="AI575" s="179">
        <v>8.7096600000000004E-4</v>
      </c>
      <c r="AJ575" s="179">
        <v>7.6473000000000003E-4</v>
      </c>
      <c r="AK575" s="179">
        <v>6.5621500000000003E-4</v>
      </c>
      <c r="AL575" s="179">
        <v>5.5595999999999998E-4</v>
      </c>
      <c r="AM575" s="179">
        <v>4.6424900000000002E-4</v>
      </c>
      <c r="AN575" s="179">
        <v>3.8250699999999998E-4</v>
      </c>
      <c r="AO575" s="179">
        <v>3.09594E-4</v>
      </c>
      <c r="AP575" s="179">
        <v>2.4665000000000001E-4</v>
      </c>
      <c r="AQ575" s="179">
        <v>1.93105E-4</v>
      </c>
      <c r="AR575" s="179">
        <v>1.4781899999999999E-4</v>
      </c>
      <c r="AS575" s="179">
        <v>1.11078E-4</v>
      </c>
      <c r="AT575" s="179">
        <v>8.1457000000000003E-5</v>
      </c>
      <c r="AU575" s="179">
        <v>5.8102E-5</v>
      </c>
      <c r="AV575" s="179">
        <v>4.0729000000000003E-5</v>
      </c>
      <c r="AW575" s="179">
        <v>2.7342E-5</v>
      </c>
      <c r="AX575" s="179">
        <v>1.8227999999999999E-5</v>
      </c>
      <c r="AY575" s="179">
        <v>1.1107999999999999E-5</v>
      </c>
      <c r="AZ575" s="179">
        <v>6.8360000000000003E-6</v>
      </c>
      <c r="BA575" s="179">
        <v>3.9870000000000001E-6</v>
      </c>
      <c r="BB575" s="179">
        <v>2.2790000000000001E-6</v>
      </c>
      <c r="BC575" s="179">
        <v>1.424E-6</v>
      </c>
      <c r="BD575" s="179">
        <v>5.7000000000000005E-7</v>
      </c>
      <c r="BE575" s="179">
        <v>5.7000000000000005E-7</v>
      </c>
    </row>
    <row r="576" spans="1:57" ht="17.100000000000001" customHeight="1">
      <c r="A576" s="178">
        <v>2092</v>
      </c>
      <c r="B576" s="179">
        <v>1.14271E-4</v>
      </c>
      <c r="C576" s="179">
        <v>1.3128E-4</v>
      </c>
      <c r="D576" s="179">
        <v>1.4900800000000001E-4</v>
      </c>
      <c r="E576" s="179">
        <v>1.6457900000000001E-4</v>
      </c>
      <c r="F576" s="179">
        <v>1.7799499999999999E-4</v>
      </c>
      <c r="G576" s="179">
        <v>1.8973300000000001E-4</v>
      </c>
      <c r="H576" s="179">
        <v>2.0314899999999999E-4</v>
      </c>
      <c r="I576" s="179">
        <v>2.1943900000000001E-4</v>
      </c>
      <c r="J576" s="179">
        <v>2.38125E-4</v>
      </c>
      <c r="K576" s="179">
        <v>2.59685E-4</v>
      </c>
      <c r="L576" s="179">
        <v>2.8435999999999999E-4</v>
      </c>
      <c r="M576" s="179">
        <v>3.1502400000000001E-4</v>
      </c>
      <c r="N576" s="179">
        <v>3.4832299999999999E-4</v>
      </c>
      <c r="O576" s="179">
        <v>3.78029E-4</v>
      </c>
      <c r="P576" s="179">
        <v>4.02464E-4</v>
      </c>
      <c r="Q576" s="179">
        <v>4.2570200000000002E-4</v>
      </c>
      <c r="R576" s="179">
        <v>4.5181399999999998E-4</v>
      </c>
      <c r="S576" s="179">
        <v>4.8750900000000001E-4</v>
      </c>
      <c r="T576" s="179">
        <v>5.3877500000000002E-4</v>
      </c>
      <c r="U576" s="179">
        <v>6.0776899999999997E-4</v>
      </c>
      <c r="V576" s="179">
        <v>6.8730400000000002E-4</v>
      </c>
      <c r="W576" s="179">
        <v>7.6755699999999998E-4</v>
      </c>
      <c r="X576" s="179">
        <v>8.4062299999999998E-4</v>
      </c>
      <c r="Y576" s="179">
        <v>9.00993E-4</v>
      </c>
      <c r="Z576" s="179">
        <v>9.4722800000000005E-4</v>
      </c>
      <c r="AA576" s="179">
        <v>9.7861100000000011E-4</v>
      </c>
      <c r="AB576" s="179">
        <v>9.9657799999999992E-4</v>
      </c>
      <c r="AC576" s="179">
        <v>1.0008899999999999E-3</v>
      </c>
      <c r="AD576" s="179">
        <v>9.9274499999999996E-4</v>
      </c>
      <c r="AE576" s="179">
        <v>9.7166400000000001E-4</v>
      </c>
      <c r="AF576" s="179">
        <v>9.3836500000000003E-4</v>
      </c>
      <c r="AG576" s="179">
        <v>8.84942E-4</v>
      </c>
      <c r="AH576" s="179">
        <v>8.1475099999999995E-4</v>
      </c>
      <c r="AI576" s="179">
        <v>7.3258100000000005E-4</v>
      </c>
      <c r="AJ576" s="179">
        <v>6.4322399999999997E-4</v>
      </c>
      <c r="AK576" s="179">
        <v>5.5195099999999996E-4</v>
      </c>
      <c r="AL576" s="179">
        <v>4.67625E-4</v>
      </c>
      <c r="AM576" s="179">
        <v>3.90486E-4</v>
      </c>
      <c r="AN576" s="179">
        <v>3.2173199999999998E-4</v>
      </c>
      <c r="AO576" s="179">
        <v>2.60404E-4</v>
      </c>
      <c r="AP576" s="179">
        <v>2.0746100000000001E-4</v>
      </c>
      <c r="AQ576" s="179">
        <v>1.62423E-4</v>
      </c>
      <c r="AR576" s="179">
        <v>1.2433299999999999E-4</v>
      </c>
      <c r="AS576" s="179">
        <v>9.3429000000000003E-5</v>
      </c>
      <c r="AT576" s="179">
        <v>6.8515000000000004E-5</v>
      </c>
      <c r="AU576" s="179">
        <v>4.8871E-5</v>
      </c>
      <c r="AV576" s="179">
        <v>3.4257000000000001E-5</v>
      </c>
      <c r="AW576" s="179">
        <v>2.2997999999999999E-5</v>
      </c>
      <c r="AX576" s="179">
        <v>1.5332000000000002E-5</v>
      </c>
      <c r="AY576" s="179">
        <v>9.3430000000000002E-6</v>
      </c>
      <c r="AZ576" s="179">
        <v>5.7490000000000004E-6</v>
      </c>
      <c r="BA576" s="179">
        <v>3.354E-6</v>
      </c>
      <c r="BB576" s="179">
        <v>1.916E-6</v>
      </c>
      <c r="BC576" s="179">
        <v>1.198E-6</v>
      </c>
      <c r="BD576" s="179">
        <v>4.7899999999999999E-7</v>
      </c>
      <c r="BE576" s="179">
        <v>4.7899999999999999E-7</v>
      </c>
    </row>
    <row r="577" spans="1:57" ht="17.100000000000001" customHeight="1">
      <c r="A577" s="178">
        <v>2093</v>
      </c>
      <c r="B577" s="179">
        <v>9.3905000000000003E-5</v>
      </c>
      <c r="C577" s="179">
        <v>1.0788199999999999E-4</v>
      </c>
      <c r="D577" s="179">
        <v>1.2244999999999999E-4</v>
      </c>
      <c r="E577" s="179">
        <v>1.35246E-4</v>
      </c>
      <c r="F577" s="179">
        <v>1.4627100000000001E-4</v>
      </c>
      <c r="G577" s="179">
        <v>1.5591699999999999E-4</v>
      </c>
      <c r="H577" s="179">
        <v>1.66942E-4</v>
      </c>
      <c r="I577" s="179">
        <v>1.8032899999999999E-4</v>
      </c>
      <c r="J577" s="179">
        <v>1.9568400000000001E-4</v>
      </c>
      <c r="K577" s="179">
        <v>2.1340199999999999E-4</v>
      </c>
      <c r="L577" s="179">
        <v>2.3367900000000001E-4</v>
      </c>
      <c r="M577" s="179">
        <v>2.5887799999999998E-4</v>
      </c>
      <c r="N577" s="179">
        <v>2.8624199999999997E-4</v>
      </c>
      <c r="O577" s="179">
        <v>3.1065299999999998E-4</v>
      </c>
      <c r="P577" s="179">
        <v>3.3073400000000001E-4</v>
      </c>
      <c r="Q577" s="179">
        <v>3.4982999999999998E-4</v>
      </c>
      <c r="R577" s="179">
        <v>3.71288E-4</v>
      </c>
      <c r="S577" s="179">
        <v>4.0062099999999998E-4</v>
      </c>
      <c r="T577" s="179">
        <v>4.4275E-4</v>
      </c>
      <c r="U577" s="179">
        <v>4.9944699999999998E-4</v>
      </c>
      <c r="V577" s="179">
        <v>5.6480699999999996E-4</v>
      </c>
      <c r="W577" s="179">
        <v>6.30756E-4</v>
      </c>
      <c r="X577" s="179">
        <v>6.9079999999999999E-4</v>
      </c>
      <c r="Y577" s="179">
        <v>7.4041000000000005E-4</v>
      </c>
      <c r="Z577" s="179">
        <v>7.7840500000000003E-4</v>
      </c>
      <c r="AA577" s="179">
        <v>8.0419499999999995E-4</v>
      </c>
      <c r="AB577" s="179">
        <v>8.1895999999999998E-4</v>
      </c>
      <c r="AC577" s="179">
        <v>8.2250300000000004E-4</v>
      </c>
      <c r="AD577" s="179">
        <v>8.1581000000000004E-4</v>
      </c>
      <c r="AE577" s="179">
        <v>7.9848600000000005E-4</v>
      </c>
      <c r="AF577" s="179">
        <v>7.7112100000000005E-4</v>
      </c>
      <c r="AG577" s="179">
        <v>7.2721999999999999E-4</v>
      </c>
      <c r="AH577" s="179">
        <v>6.6953900000000003E-4</v>
      </c>
      <c r="AI577" s="179">
        <v>6.02014E-4</v>
      </c>
      <c r="AJ577" s="179">
        <v>5.28583E-4</v>
      </c>
      <c r="AK577" s="179">
        <v>4.53578E-4</v>
      </c>
      <c r="AL577" s="179">
        <v>3.8428099999999999E-4</v>
      </c>
      <c r="AM577" s="179">
        <v>3.2089E-4</v>
      </c>
      <c r="AN577" s="179">
        <v>2.6438999999999998E-4</v>
      </c>
      <c r="AO577" s="179">
        <v>2.13993E-4</v>
      </c>
      <c r="AP577" s="179">
        <v>1.7048500000000001E-4</v>
      </c>
      <c r="AQ577" s="179">
        <v>1.3347500000000001E-4</v>
      </c>
      <c r="AR577" s="179">
        <v>1.02173E-4</v>
      </c>
      <c r="AS577" s="179">
        <v>7.6777E-5</v>
      </c>
      <c r="AT577" s="179">
        <v>5.6302999999999999E-5</v>
      </c>
      <c r="AU577" s="179">
        <v>4.0160999999999997E-5</v>
      </c>
      <c r="AV577" s="179">
        <v>2.8152000000000001E-5</v>
      </c>
      <c r="AW577" s="179">
        <v>1.8899E-5</v>
      </c>
      <c r="AX577" s="179">
        <v>1.2599000000000001E-5</v>
      </c>
      <c r="AY577" s="179">
        <v>7.678E-6</v>
      </c>
      <c r="AZ577" s="179">
        <v>4.7249999999999997E-6</v>
      </c>
      <c r="BA577" s="179">
        <v>2.756E-6</v>
      </c>
      <c r="BB577" s="179">
        <v>1.575E-6</v>
      </c>
      <c r="BC577" s="179">
        <v>9.8400000000000002E-7</v>
      </c>
      <c r="BD577" s="179">
        <v>3.9400000000000001E-7</v>
      </c>
      <c r="BE577" s="179">
        <v>3.9400000000000001E-7</v>
      </c>
    </row>
    <row r="578" spans="1:57" ht="17.100000000000001" customHeight="1">
      <c r="A578" s="178">
        <v>2094</v>
      </c>
      <c r="B578" s="179">
        <v>7.6160000000000003E-5</v>
      </c>
      <c r="C578" s="179">
        <v>8.7497000000000006E-5</v>
      </c>
      <c r="D578" s="179">
        <v>9.9312000000000001E-5</v>
      </c>
      <c r="E578" s="179">
        <v>1.0969E-4</v>
      </c>
      <c r="F578" s="179">
        <v>1.18631E-4</v>
      </c>
      <c r="G578" s="179">
        <v>1.2645500000000001E-4</v>
      </c>
      <c r="H578" s="179">
        <v>1.35396E-4</v>
      </c>
      <c r="I578" s="179">
        <v>1.4625400000000001E-4</v>
      </c>
      <c r="J578" s="179">
        <v>1.5870700000000001E-4</v>
      </c>
      <c r="K578" s="179">
        <v>1.73077E-4</v>
      </c>
      <c r="L578" s="179">
        <v>1.8952300000000001E-4</v>
      </c>
      <c r="M578" s="179">
        <v>2.0996E-4</v>
      </c>
      <c r="N578" s="179">
        <v>2.3215399999999999E-4</v>
      </c>
      <c r="O578" s="179">
        <v>2.51952E-4</v>
      </c>
      <c r="P578" s="179">
        <v>2.6823800000000002E-4</v>
      </c>
      <c r="Q578" s="179">
        <v>2.8372500000000003E-4</v>
      </c>
      <c r="R578" s="179">
        <v>3.0112900000000002E-4</v>
      </c>
      <c r="S578" s="179">
        <v>3.2491900000000001E-4</v>
      </c>
      <c r="T578" s="179">
        <v>3.5908799999999997E-4</v>
      </c>
      <c r="U578" s="179">
        <v>4.0507100000000001E-4</v>
      </c>
      <c r="V578" s="179">
        <v>4.5807999999999998E-4</v>
      </c>
      <c r="W578" s="179">
        <v>5.1156800000000001E-4</v>
      </c>
      <c r="X578" s="179">
        <v>5.6026600000000002E-4</v>
      </c>
      <c r="Y578" s="179">
        <v>6.0050200000000005E-4</v>
      </c>
      <c r="Z578" s="179">
        <v>6.3131699999999995E-4</v>
      </c>
      <c r="AA578" s="179">
        <v>6.52233E-4</v>
      </c>
      <c r="AB578" s="179">
        <v>6.6420800000000001E-4</v>
      </c>
      <c r="AC578" s="179">
        <v>6.6708200000000005E-4</v>
      </c>
      <c r="AD578" s="179">
        <v>6.6165400000000002E-4</v>
      </c>
      <c r="AE578" s="179">
        <v>6.4760299999999996E-4</v>
      </c>
      <c r="AF578" s="179">
        <v>6.2540899999999995E-4</v>
      </c>
      <c r="AG578" s="179">
        <v>5.8980399999999998E-4</v>
      </c>
      <c r="AH578" s="179">
        <v>5.4302199999999999E-4</v>
      </c>
      <c r="AI578" s="179">
        <v>4.8825700000000002E-4</v>
      </c>
      <c r="AJ578" s="179">
        <v>4.2870199999999999E-4</v>
      </c>
      <c r="AK578" s="179">
        <v>3.67869E-4</v>
      </c>
      <c r="AL578" s="179">
        <v>3.1166700000000001E-4</v>
      </c>
      <c r="AM578" s="179">
        <v>2.6025499999999998E-4</v>
      </c>
      <c r="AN578" s="179">
        <v>2.1443100000000001E-4</v>
      </c>
      <c r="AO578" s="179">
        <v>1.73556E-4</v>
      </c>
      <c r="AP578" s="179">
        <v>1.3826999999999999E-4</v>
      </c>
      <c r="AQ578" s="179">
        <v>1.08253E-4</v>
      </c>
      <c r="AR578" s="179">
        <v>8.2866000000000002E-5</v>
      </c>
      <c r="AS578" s="179">
        <v>6.2269999999999998E-5</v>
      </c>
      <c r="AT578" s="179">
        <v>4.5664000000000002E-5</v>
      </c>
      <c r="AU578" s="179">
        <v>3.2571999999999999E-5</v>
      </c>
      <c r="AV578" s="179">
        <v>2.2832000000000001E-5</v>
      </c>
      <c r="AW578" s="179">
        <v>1.5328E-5</v>
      </c>
      <c r="AX578" s="179">
        <v>1.0219E-5</v>
      </c>
      <c r="AY578" s="179">
        <v>6.2269999999999998E-6</v>
      </c>
      <c r="AZ578" s="179">
        <v>3.8319999999999999E-6</v>
      </c>
      <c r="BA578" s="179">
        <v>2.2350000000000002E-6</v>
      </c>
      <c r="BB578" s="179">
        <v>1.277E-6</v>
      </c>
      <c r="BC578" s="179">
        <v>7.9800000000000003E-7</v>
      </c>
      <c r="BD578" s="179">
        <v>3.1899999999999998E-7</v>
      </c>
      <c r="BE578" s="179">
        <v>3.1899999999999998E-7</v>
      </c>
    </row>
    <row r="579" spans="1:57" ht="17.100000000000001" customHeight="1">
      <c r="A579" s="178">
        <v>2095</v>
      </c>
      <c r="B579" s="179">
        <v>6.0915999999999997E-5</v>
      </c>
      <c r="C579" s="179">
        <v>6.9982999999999997E-5</v>
      </c>
      <c r="D579" s="179">
        <v>7.9433999999999999E-5</v>
      </c>
      <c r="E579" s="179">
        <v>8.7734999999999999E-5</v>
      </c>
      <c r="F579" s="179">
        <v>9.4885999999999999E-5</v>
      </c>
      <c r="G579" s="179">
        <v>1.0114400000000001E-4</v>
      </c>
      <c r="H579" s="179">
        <v>1.0829500000000001E-4</v>
      </c>
      <c r="I579" s="179">
        <v>1.1697900000000001E-4</v>
      </c>
      <c r="J579" s="179">
        <v>1.2694099999999999E-4</v>
      </c>
      <c r="K579" s="179">
        <v>1.38434E-4</v>
      </c>
      <c r="L579" s="179">
        <v>1.51588E-4</v>
      </c>
      <c r="M579" s="179">
        <v>1.6793400000000001E-4</v>
      </c>
      <c r="N579" s="179">
        <v>1.8568600000000001E-4</v>
      </c>
      <c r="O579" s="179">
        <v>2.01521E-4</v>
      </c>
      <c r="P579" s="179">
        <v>2.1454699999999999E-4</v>
      </c>
      <c r="Q579" s="179">
        <v>2.2693499999999999E-4</v>
      </c>
      <c r="R579" s="179">
        <v>2.40855E-4</v>
      </c>
      <c r="S579" s="179">
        <v>2.5988299999999998E-4</v>
      </c>
      <c r="T579" s="179">
        <v>2.8721299999999998E-4</v>
      </c>
      <c r="U579" s="179">
        <v>3.23992E-4</v>
      </c>
      <c r="V579" s="179">
        <v>3.6639099999999998E-4</v>
      </c>
      <c r="W579" s="179">
        <v>4.0917200000000002E-4</v>
      </c>
      <c r="X579" s="179">
        <v>4.4812299999999998E-4</v>
      </c>
      <c r="Y579" s="179">
        <v>4.8030499999999999E-4</v>
      </c>
      <c r="Z579" s="179">
        <v>5.0495300000000004E-4</v>
      </c>
      <c r="AA579" s="179">
        <v>5.2168199999999998E-4</v>
      </c>
      <c r="AB579" s="179">
        <v>5.3125999999999998E-4</v>
      </c>
      <c r="AC579" s="179">
        <v>5.3355899999999996E-4</v>
      </c>
      <c r="AD579" s="179">
        <v>5.2921700000000001E-4</v>
      </c>
      <c r="AE579" s="179">
        <v>5.1797900000000001E-4</v>
      </c>
      <c r="AF579" s="179">
        <v>5.0022700000000001E-4</v>
      </c>
      <c r="AG579" s="179">
        <v>4.7174899999999999E-4</v>
      </c>
      <c r="AH579" s="179">
        <v>4.3433099999999999E-4</v>
      </c>
      <c r="AI579" s="179">
        <v>3.90527E-4</v>
      </c>
      <c r="AJ579" s="179">
        <v>3.4289299999999998E-4</v>
      </c>
      <c r="AK579" s="179">
        <v>2.9423600000000002E-4</v>
      </c>
      <c r="AL579" s="179">
        <v>2.4928400000000001E-4</v>
      </c>
      <c r="AM579" s="179">
        <v>2.0816199999999999E-4</v>
      </c>
      <c r="AN579" s="179">
        <v>1.7150999999999999E-4</v>
      </c>
      <c r="AO579" s="179">
        <v>1.3881700000000001E-4</v>
      </c>
      <c r="AP579" s="179">
        <v>1.1059400000000001E-4</v>
      </c>
      <c r="AQ579" s="179">
        <v>8.6584999999999999E-5</v>
      </c>
      <c r="AR579" s="179">
        <v>6.6279999999999996E-5</v>
      </c>
      <c r="AS579" s="179">
        <v>4.9805999999999997E-5</v>
      </c>
      <c r="AT579" s="179">
        <v>3.6523999999999998E-5</v>
      </c>
      <c r="AU579" s="179">
        <v>2.6052000000000001E-5</v>
      </c>
      <c r="AV579" s="179">
        <v>1.8261999999999999E-5</v>
      </c>
      <c r="AW579" s="179">
        <v>1.226E-5</v>
      </c>
      <c r="AX579" s="179">
        <v>8.1729999999999995E-6</v>
      </c>
      <c r="AY579" s="179">
        <v>4.9810000000000003E-6</v>
      </c>
      <c r="AZ579" s="179">
        <v>3.0649999999999999E-6</v>
      </c>
      <c r="BA579" s="179">
        <v>1.7880000000000001E-6</v>
      </c>
      <c r="BB579" s="179">
        <v>1.0219999999999999E-6</v>
      </c>
      <c r="BC579" s="179">
        <v>6.3900000000000004E-7</v>
      </c>
      <c r="BD579" s="179">
        <v>2.5499999999999999E-7</v>
      </c>
      <c r="BE579" s="179">
        <v>2.5499999999999999E-7</v>
      </c>
    </row>
    <row r="580" spans="1:57" ht="17.100000000000001" customHeight="1">
      <c r="A580" s="178">
        <v>2096</v>
      </c>
      <c r="B580" s="179">
        <v>4.8111000000000001E-5</v>
      </c>
      <c r="C580" s="179">
        <v>5.5272000000000002E-5</v>
      </c>
      <c r="D580" s="179">
        <v>6.2736000000000004E-5</v>
      </c>
      <c r="E580" s="179">
        <v>6.9292E-5</v>
      </c>
      <c r="F580" s="179">
        <v>7.4939999999999997E-5</v>
      </c>
      <c r="G580" s="179">
        <v>7.9882000000000005E-5</v>
      </c>
      <c r="H580" s="179">
        <v>8.5531000000000005E-5</v>
      </c>
      <c r="I580" s="179">
        <v>9.2388999999999999E-5</v>
      </c>
      <c r="J580" s="179">
        <v>1.00256E-4</v>
      </c>
      <c r="K580" s="179">
        <v>1.0933399999999999E-4</v>
      </c>
      <c r="L580" s="179">
        <v>1.1972300000000001E-4</v>
      </c>
      <c r="M580" s="179">
        <v>1.32633E-4</v>
      </c>
      <c r="N580" s="179">
        <v>1.4665300000000001E-4</v>
      </c>
      <c r="O580" s="179">
        <v>1.59159E-4</v>
      </c>
      <c r="P580" s="179">
        <v>1.6944700000000001E-4</v>
      </c>
      <c r="Q580" s="179">
        <v>1.7923099999999999E-4</v>
      </c>
      <c r="R580" s="179">
        <v>1.90225E-4</v>
      </c>
      <c r="S580" s="179">
        <v>2.0525299999999999E-4</v>
      </c>
      <c r="T580" s="179">
        <v>2.2683800000000001E-4</v>
      </c>
      <c r="U580" s="179">
        <v>2.5588599999999998E-4</v>
      </c>
      <c r="V580" s="179">
        <v>2.8937199999999998E-4</v>
      </c>
      <c r="W580" s="179">
        <v>3.2316000000000002E-4</v>
      </c>
      <c r="X580" s="179">
        <v>3.5392300000000002E-4</v>
      </c>
      <c r="Y580" s="179">
        <v>3.7933999999999998E-4</v>
      </c>
      <c r="Z580" s="179">
        <v>3.9880599999999998E-4</v>
      </c>
      <c r="AA580" s="179">
        <v>4.1201900000000001E-4</v>
      </c>
      <c r="AB580" s="179">
        <v>4.1958400000000003E-4</v>
      </c>
      <c r="AC580" s="179">
        <v>4.2139899999999998E-4</v>
      </c>
      <c r="AD580" s="179">
        <v>4.1796999999999998E-4</v>
      </c>
      <c r="AE580" s="179">
        <v>4.0909399999999998E-4</v>
      </c>
      <c r="AF580" s="179">
        <v>3.9507499999999999E-4</v>
      </c>
      <c r="AG580" s="179">
        <v>3.7258199999999999E-4</v>
      </c>
      <c r="AH580" s="179">
        <v>3.4302999999999997E-4</v>
      </c>
      <c r="AI580" s="179">
        <v>3.0843400000000001E-4</v>
      </c>
      <c r="AJ580" s="179">
        <v>2.7081300000000001E-4</v>
      </c>
      <c r="AK580" s="179">
        <v>2.3238499999999999E-4</v>
      </c>
      <c r="AL580" s="179">
        <v>1.96882E-4</v>
      </c>
      <c r="AM580" s="179">
        <v>1.6440399999999999E-4</v>
      </c>
      <c r="AN580" s="179">
        <v>1.3545699999999999E-4</v>
      </c>
      <c r="AO580" s="179">
        <v>1.0963600000000001E-4</v>
      </c>
      <c r="AP580" s="179">
        <v>8.7346E-5</v>
      </c>
      <c r="AQ580" s="179">
        <v>6.8384000000000001E-5</v>
      </c>
      <c r="AR580" s="179">
        <v>5.2346999999999999E-5</v>
      </c>
      <c r="AS580" s="179">
        <v>3.9335999999999997E-5</v>
      </c>
      <c r="AT580" s="179">
        <v>2.8846000000000001E-5</v>
      </c>
      <c r="AU580" s="179">
        <v>2.0576000000000001E-5</v>
      </c>
      <c r="AV580" s="179">
        <v>1.4423000000000001E-5</v>
      </c>
      <c r="AW580" s="179">
        <v>9.6830000000000003E-6</v>
      </c>
      <c r="AX580" s="179">
        <v>6.455E-6</v>
      </c>
      <c r="AY580" s="179">
        <v>3.9339999999999999E-6</v>
      </c>
      <c r="AZ580" s="179">
        <v>2.4210000000000002E-6</v>
      </c>
      <c r="BA580" s="179">
        <v>1.412E-6</v>
      </c>
      <c r="BB580" s="179">
        <v>8.0699999999999996E-7</v>
      </c>
      <c r="BC580" s="179">
        <v>5.0399999999999996E-7</v>
      </c>
      <c r="BD580" s="179">
        <v>2.0200000000000001E-7</v>
      </c>
      <c r="BE580" s="179">
        <v>2.0200000000000001E-7</v>
      </c>
    </row>
    <row r="581" spans="1:57" ht="17.100000000000001" customHeight="1">
      <c r="A581" s="178">
        <v>2097</v>
      </c>
      <c r="B581" s="179">
        <v>3.7440000000000001E-5</v>
      </c>
      <c r="C581" s="179">
        <v>4.3013000000000003E-5</v>
      </c>
      <c r="D581" s="179">
        <v>4.8820999999999999E-5</v>
      </c>
      <c r="E581" s="179">
        <v>5.3922999999999999E-5</v>
      </c>
      <c r="F581" s="179">
        <v>5.8318E-5</v>
      </c>
      <c r="G581" s="179">
        <v>6.2163999999999996E-5</v>
      </c>
      <c r="H581" s="179">
        <v>6.656E-5</v>
      </c>
      <c r="I581" s="179">
        <v>7.1897000000000006E-5</v>
      </c>
      <c r="J581" s="179">
        <v>7.8020000000000002E-5</v>
      </c>
      <c r="K581" s="179">
        <v>8.5084000000000001E-5</v>
      </c>
      <c r="L581" s="179">
        <v>9.3168E-5</v>
      </c>
      <c r="M581" s="179">
        <v>1.0321499999999999E-4</v>
      </c>
      <c r="N581" s="179">
        <v>1.14125E-4</v>
      </c>
      <c r="O581" s="179">
        <v>1.2385799999999999E-4</v>
      </c>
      <c r="P581" s="179">
        <v>1.3186400000000001E-4</v>
      </c>
      <c r="Q581" s="179">
        <v>1.3947800000000001E-4</v>
      </c>
      <c r="R581" s="179">
        <v>1.48033E-4</v>
      </c>
      <c r="S581" s="179">
        <v>1.5972800000000001E-4</v>
      </c>
      <c r="T581" s="179">
        <v>1.7652499999999999E-4</v>
      </c>
      <c r="U581" s="179">
        <v>1.9913E-4</v>
      </c>
      <c r="V581" s="179">
        <v>2.2518899999999999E-4</v>
      </c>
      <c r="W581" s="179">
        <v>2.5148299999999999E-4</v>
      </c>
      <c r="X581" s="179">
        <v>2.7542300000000001E-4</v>
      </c>
      <c r="Y581" s="179">
        <v>2.9520300000000001E-4</v>
      </c>
      <c r="Z581" s="179">
        <v>3.10351E-4</v>
      </c>
      <c r="AA581" s="179">
        <v>3.2063300000000002E-4</v>
      </c>
      <c r="AB581" s="179">
        <v>3.2652000000000001E-4</v>
      </c>
      <c r="AC581" s="179">
        <v>3.2793299999999998E-4</v>
      </c>
      <c r="AD581" s="179">
        <v>3.2526400000000002E-4</v>
      </c>
      <c r="AE581" s="179">
        <v>3.1835700000000001E-4</v>
      </c>
      <c r="AF581" s="179">
        <v>3.0744700000000003E-4</v>
      </c>
      <c r="AG581" s="179">
        <v>2.8994399999999999E-4</v>
      </c>
      <c r="AH581" s="179">
        <v>2.66946E-4</v>
      </c>
      <c r="AI581" s="179">
        <v>2.40024E-4</v>
      </c>
      <c r="AJ581" s="179">
        <v>2.1074700000000001E-4</v>
      </c>
      <c r="AK581" s="179">
        <v>1.8084199999999999E-4</v>
      </c>
      <c r="AL581" s="179">
        <v>1.53213E-4</v>
      </c>
      <c r="AM581" s="179">
        <v>1.2793900000000001E-4</v>
      </c>
      <c r="AN581" s="179">
        <v>1.05413E-4</v>
      </c>
      <c r="AO581" s="179">
        <v>8.5319000000000001E-5</v>
      </c>
      <c r="AP581" s="179">
        <v>6.7972999999999994E-5</v>
      </c>
      <c r="AQ581" s="179">
        <v>5.3217000000000002E-5</v>
      </c>
      <c r="AR581" s="179">
        <v>4.0737E-5</v>
      </c>
      <c r="AS581" s="179">
        <v>3.0611000000000002E-5</v>
      </c>
      <c r="AT581" s="179">
        <v>2.2447999999999999E-5</v>
      </c>
      <c r="AU581" s="179">
        <v>1.6011999999999998E-5</v>
      </c>
      <c r="AV581" s="179">
        <v>1.1224E-5</v>
      </c>
      <c r="AW581" s="179">
        <v>7.5349999999999999E-6</v>
      </c>
      <c r="AX581" s="179">
        <v>5.023E-6</v>
      </c>
      <c r="AY581" s="179">
        <v>3.061E-6</v>
      </c>
      <c r="AZ581" s="179">
        <v>1.8840000000000001E-6</v>
      </c>
      <c r="BA581" s="179">
        <v>1.099E-6</v>
      </c>
      <c r="BB581" s="179">
        <v>6.2799999999999996E-7</v>
      </c>
      <c r="BC581" s="179">
        <v>3.9200000000000002E-7</v>
      </c>
      <c r="BD581" s="179">
        <v>1.5699999999999999E-7</v>
      </c>
      <c r="BE581" s="179">
        <v>1.5699999999999999E-7</v>
      </c>
    </row>
    <row r="582" spans="1:57" ht="17.100000000000001" customHeight="1">
      <c r="A582" s="178">
        <v>2098</v>
      </c>
      <c r="B582" s="179">
        <v>2.8598E-5</v>
      </c>
      <c r="C582" s="179">
        <v>3.2855000000000003E-5</v>
      </c>
      <c r="D582" s="179">
        <v>3.7292000000000001E-5</v>
      </c>
      <c r="E582" s="179">
        <v>4.1189000000000002E-5</v>
      </c>
      <c r="F582" s="179">
        <v>4.4545999999999997E-5</v>
      </c>
      <c r="G582" s="179">
        <v>4.7484000000000001E-5</v>
      </c>
      <c r="H582" s="179">
        <v>5.0841000000000003E-5</v>
      </c>
      <c r="I582" s="179">
        <v>5.4917999999999998E-5</v>
      </c>
      <c r="J582" s="179">
        <v>5.9595000000000001E-5</v>
      </c>
      <c r="K582" s="179">
        <v>6.4991000000000002E-5</v>
      </c>
      <c r="L582" s="179">
        <v>7.1166000000000003E-5</v>
      </c>
      <c r="M582" s="179">
        <v>7.8839999999999997E-5</v>
      </c>
      <c r="N582" s="179">
        <v>8.7174000000000003E-5</v>
      </c>
      <c r="O582" s="179">
        <v>9.4607999999999999E-5</v>
      </c>
      <c r="P582" s="179">
        <v>1.00723E-4</v>
      </c>
      <c r="Q582" s="179">
        <v>1.06539E-4</v>
      </c>
      <c r="R582" s="179">
        <v>1.13074E-4</v>
      </c>
      <c r="S582" s="179">
        <v>1.22007E-4</v>
      </c>
      <c r="T582" s="179">
        <v>1.34838E-4</v>
      </c>
      <c r="U582" s="179">
        <v>1.5210399999999999E-4</v>
      </c>
      <c r="V582" s="179">
        <v>1.7200900000000001E-4</v>
      </c>
      <c r="W582" s="179">
        <v>1.9209399999999999E-4</v>
      </c>
      <c r="X582" s="179">
        <v>2.1038E-4</v>
      </c>
      <c r="Y582" s="179">
        <v>2.25489E-4</v>
      </c>
      <c r="Z582" s="179">
        <v>2.3706000000000001E-4</v>
      </c>
      <c r="AA582" s="179">
        <v>2.4491399999999999E-4</v>
      </c>
      <c r="AB582" s="179">
        <v>2.4940999999999999E-4</v>
      </c>
      <c r="AC582" s="179">
        <v>2.5049000000000002E-4</v>
      </c>
      <c r="AD582" s="179">
        <v>2.4845100000000001E-4</v>
      </c>
      <c r="AE582" s="179">
        <v>2.4317499999999999E-4</v>
      </c>
      <c r="AF582" s="179">
        <v>2.3484100000000001E-4</v>
      </c>
      <c r="AG582" s="179">
        <v>2.2147200000000001E-4</v>
      </c>
      <c r="AH582" s="179">
        <v>2.0390499999999999E-4</v>
      </c>
      <c r="AI582" s="179">
        <v>1.8334100000000001E-4</v>
      </c>
      <c r="AJ582" s="179">
        <v>1.6097799999999999E-4</v>
      </c>
      <c r="AK582" s="179">
        <v>1.38135E-4</v>
      </c>
      <c r="AL582" s="179">
        <v>1.17031E-4</v>
      </c>
      <c r="AM582" s="179">
        <v>9.7726000000000006E-5</v>
      </c>
      <c r="AN582" s="179">
        <v>8.0519000000000006E-5</v>
      </c>
      <c r="AO582" s="179">
        <v>6.5170000000000001E-5</v>
      </c>
      <c r="AP582" s="179">
        <v>5.1921E-5</v>
      </c>
      <c r="AQ582" s="179">
        <v>4.0649000000000003E-5</v>
      </c>
      <c r="AR582" s="179">
        <v>3.1115999999999998E-5</v>
      </c>
      <c r="AS582" s="179">
        <v>2.3382000000000001E-5</v>
      </c>
      <c r="AT582" s="179">
        <v>1.7147E-5</v>
      </c>
      <c r="AU582" s="179">
        <v>1.2231E-5</v>
      </c>
      <c r="AV582" s="179">
        <v>8.5730000000000008E-6</v>
      </c>
      <c r="AW582" s="179">
        <v>5.7559999999999996E-6</v>
      </c>
      <c r="AX582" s="179">
        <v>3.8369999999999999E-6</v>
      </c>
      <c r="AY582" s="179">
        <v>2.3379999999999999E-6</v>
      </c>
      <c r="AZ582" s="179">
        <v>1.4389999999999999E-6</v>
      </c>
      <c r="BA582" s="179">
        <v>8.3900000000000004E-7</v>
      </c>
      <c r="BB582" s="179">
        <v>4.7999999999999996E-7</v>
      </c>
      <c r="BC582" s="179">
        <v>2.9999999999999999E-7</v>
      </c>
      <c r="BD582" s="179">
        <v>1.1999999999999999E-7</v>
      </c>
      <c r="BE582" s="179">
        <v>1.1999999999999999E-7</v>
      </c>
    </row>
    <row r="583" spans="1:57" ht="17.100000000000001" customHeight="1">
      <c r="A583" s="178">
        <v>2099</v>
      </c>
      <c r="B583" s="179">
        <v>2.1525000000000001E-5</v>
      </c>
      <c r="C583" s="179">
        <v>2.4729E-5</v>
      </c>
      <c r="D583" s="179">
        <v>2.8068E-5</v>
      </c>
      <c r="E583" s="179">
        <v>3.1000999999999997E-5</v>
      </c>
      <c r="F583" s="179">
        <v>3.3528000000000002E-5</v>
      </c>
      <c r="G583" s="179">
        <v>3.5738999999999998E-5</v>
      </c>
      <c r="H583" s="179">
        <v>3.8266999999999998E-5</v>
      </c>
      <c r="I583" s="179">
        <v>4.1335000000000003E-5</v>
      </c>
      <c r="J583" s="179">
        <v>4.4855000000000003E-5</v>
      </c>
      <c r="K583" s="179">
        <v>4.8915999999999997E-5</v>
      </c>
      <c r="L583" s="179">
        <v>5.3563999999999997E-5</v>
      </c>
      <c r="M583" s="179">
        <v>5.9339999999999998E-5</v>
      </c>
      <c r="N583" s="179">
        <v>6.5612999999999997E-5</v>
      </c>
      <c r="O583" s="179">
        <v>7.1208E-5</v>
      </c>
      <c r="P583" s="179">
        <v>7.5810999999999996E-5</v>
      </c>
      <c r="Q583" s="179">
        <v>8.0187999999999999E-5</v>
      </c>
      <c r="R583" s="179">
        <v>8.5106999999999997E-5</v>
      </c>
      <c r="S583" s="179">
        <v>9.1830999999999995E-5</v>
      </c>
      <c r="T583" s="179">
        <v>1.01488E-4</v>
      </c>
      <c r="U583" s="179">
        <v>1.14484E-4</v>
      </c>
      <c r="V583" s="179">
        <v>1.2946499999999999E-4</v>
      </c>
      <c r="W583" s="179">
        <v>1.4458200000000001E-4</v>
      </c>
      <c r="X583" s="179">
        <v>1.5834599999999999E-4</v>
      </c>
      <c r="Y583" s="179">
        <v>1.69717E-4</v>
      </c>
      <c r="Z583" s="179">
        <v>1.7842699999999999E-4</v>
      </c>
      <c r="AA583" s="179">
        <v>1.8433800000000001E-4</v>
      </c>
      <c r="AB583" s="179">
        <v>1.8772299999999999E-4</v>
      </c>
      <c r="AC583" s="179">
        <v>1.8853500000000001E-4</v>
      </c>
      <c r="AD583" s="179">
        <v>1.8700100000000001E-4</v>
      </c>
      <c r="AE583" s="179">
        <v>1.83029E-4</v>
      </c>
      <c r="AF583" s="179">
        <v>1.7675699999999999E-4</v>
      </c>
      <c r="AG583" s="179">
        <v>1.66694E-4</v>
      </c>
      <c r="AH583" s="179">
        <v>1.5347200000000001E-4</v>
      </c>
      <c r="AI583" s="179">
        <v>1.3799400000000001E-4</v>
      </c>
      <c r="AJ583" s="179">
        <v>1.21162E-4</v>
      </c>
      <c r="AK583" s="179">
        <v>1.0396899999999999E-4</v>
      </c>
      <c r="AL583" s="179">
        <v>8.8084999999999994E-5</v>
      </c>
      <c r="AM583" s="179">
        <v>7.3554999999999996E-5</v>
      </c>
      <c r="AN583" s="179">
        <v>6.0603999999999998E-5</v>
      </c>
      <c r="AO583" s="179">
        <v>4.9051999999999997E-5</v>
      </c>
      <c r="AP583" s="179">
        <v>3.9079000000000003E-5</v>
      </c>
      <c r="AQ583" s="179">
        <v>3.0595000000000001E-5</v>
      </c>
      <c r="AR583" s="179">
        <v>2.3419999999999999E-5</v>
      </c>
      <c r="AS583" s="179">
        <v>1.7598999999999999E-5</v>
      </c>
      <c r="AT583" s="179">
        <v>1.2906E-5</v>
      </c>
      <c r="AU583" s="179">
        <v>9.2059999999999996E-6</v>
      </c>
      <c r="AV583" s="179">
        <v>6.4529999999999999E-6</v>
      </c>
      <c r="AW583" s="179">
        <v>4.3320000000000002E-6</v>
      </c>
      <c r="AX583" s="179">
        <v>2.8880000000000001E-6</v>
      </c>
      <c r="AY583" s="179">
        <v>1.7600000000000001E-6</v>
      </c>
      <c r="AZ583" s="179">
        <v>1.083E-6</v>
      </c>
      <c r="BA583" s="179">
        <v>6.3200000000000005E-7</v>
      </c>
      <c r="BB583" s="179">
        <v>3.6100000000000002E-7</v>
      </c>
      <c r="BC583" s="179">
        <v>2.2600000000000001E-7</v>
      </c>
      <c r="BD583" s="179">
        <v>8.9999999999999999E-8</v>
      </c>
      <c r="BE583" s="179">
        <v>8.9999999999999999E-8</v>
      </c>
    </row>
    <row r="584" spans="1:57" ht="17.100000000000001" customHeight="1">
      <c r="A584" s="178">
        <v>2100</v>
      </c>
      <c r="B584" s="179">
        <v>1.5976000000000001E-5</v>
      </c>
      <c r="C584" s="179">
        <v>1.8354000000000001E-5</v>
      </c>
      <c r="D584" s="179">
        <v>2.0832E-5</v>
      </c>
      <c r="E584" s="179">
        <v>2.3008999999999999E-5</v>
      </c>
      <c r="F584" s="179">
        <v>2.4885E-5</v>
      </c>
      <c r="G584" s="179">
        <v>2.6526E-5</v>
      </c>
      <c r="H584" s="179">
        <v>2.8402E-5</v>
      </c>
      <c r="I584" s="179">
        <v>3.0679000000000002E-5</v>
      </c>
      <c r="J584" s="179">
        <v>3.3291999999999999E-5</v>
      </c>
      <c r="K584" s="179">
        <v>3.6306000000000001E-5</v>
      </c>
      <c r="L584" s="179">
        <v>3.9755999999999997E-5</v>
      </c>
      <c r="M584" s="179">
        <v>4.4042999999999998E-5</v>
      </c>
      <c r="N584" s="179">
        <v>4.8698E-5</v>
      </c>
      <c r="O584" s="179">
        <v>5.2850999999999999E-5</v>
      </c>
      <c r="P584" s="179">
        <v>5.6267999999999997E-5</v>
      </c>
      <c r="Q584" s="179">
        <v>5.9515999999999997E-5</v>
      </c>
      <c r="R584" s="179">
        <v>6.3167E-5</v>
      </c>
      <c r="S584" s="179">
        <v>6.8157999999999994E-5</v>
      </c>
      <c r="T584" s="179">
        <v>7.5325000000000001E-5</v>
      </c>
      <c r="U584" s="179">
        <v>8.4970999999999997E-5</v>
      </c>
      <c r="V584" s="179">
        <v>9.6089999999999996E-5</v>
      </c>
      <c r="W584" s="179">
        <v>1.07311E-4</v>
      </c>
      <c r="X584" s="179">
        <v>1.17526E-4</v>
      </c>
      <c r="Y584" s="179">
        <v>1.2596600000000001E-4</v>
      </c>
      <c r="Z584" s="179">
        <v>1.3243E-4</v>
      </c>
      <c r="AA584" s="179">
        <v>1.36818E-4</v>
      </c>
      <c r="AB584" s="179">
        <v>1.3932899999999999E-4</v>
      </c>
      <c r="AC584" s="179">
        <v>1.39932E-4</v>
      </c>
      <c r="AD584" s="179">
        <v>1.38794E-4</v>
      </c>
      <c r="AE584" s="179">
        <v>1.3584599999999999E-4</v>
      </c>
      <c r="AF584" s="179">
        <v>1.3119100000000001E-4</v>
      </c>
      <c r="AG584" s="179">
        <v>1.2372199999999999E-4</v>
      </c>
      <c r="AH584" s="179">
        <v>1.13909E-4</v>
      </c>
      <c r="AI584" s="179">
        <v>1.02421E-4</v>
      </c>
      <c r="AJ584" s="179">
        <v>8.9927999999999997E-5</v>
      </c>
      <c r="AK584" s="179">
        <v>7.7167000000000002E-5</v>
      </c>
      <c r="AL584" s="179">
        <v>6.5377999999999996E-5</v>
      </c>
      <c r="AM584" s="179">
        <v>5.4592999999999997E-5</v>
      </c>
      <c r="AN584" s="179">
        <v>4.4981000000000002E-5</v>
      </c>
      <c r="AO584" s="179">
        <v>3.6406999999999999E-5</v>
      </c>
      <c r="AP584" s="179">
        <v>2.9005000000000001E-5</v>
      </c>
      <c r="AQ584" s="179">
        <v>2.2708E-5</v>
      </c>
      <c r="AR584" s="179">
        <v>1.7382999999999999E-5</v>
      </c>
      <c r="AS584" s="179">
        <v>1.3062E-5</v>
      </c>
      <c r="AT584" s="179">
        <v>9.5789999999999993E-6</v>
      </c>
      <c r="AU584" s="179">
        <v>6.8329999999999996E-6</v>
      </c>
      <c r="AV584" s="179">
        <v>4.7890000000000002E-6</v>
      </c>
      <c r="AW584" s="179">
        <v>3.2150000000000001E-6</v>
      </c>
      <c r="AX584" s="179">
        <v>2.1440000000000001E-6</v>
      </c>
      <c r="AY584" s="179">
        <v>1.3060000000000001E-6</v>
      </c>
      <c r="AZ584" s="179">
        <v>8.0400000000000005E-7</v>
      </c>
      <c r="BA584" s="179">
        <v>4.6899999999999998E-7</v>
      </c>
      <c r="BB584" s="179">
        <v>2.6800000000000002E-7</v>
      </c>
      <c r="BC584" s="179">
        <v>1.67E-7</v>
      </c>
      <c r="BD584" s="179">
        <v>6.7000000000000004E-8</v>
      </c>
      <c r="BE584" s="179">
        <v>6.7000000000000004E-8</v>
      </c>
    </row>
    <row r="585" spans="1:57" ht="17.100000000000001" customHeight="1">
      <c r="A585" s="178">
        <v>2101</v>
      </c>
      <c r="B585" s="179">
        <v>1.1525000000000001E-5</v>
      </c>
      <c r="C585" s="179">
        <v>1.324E-5</v>
      </c>
      <c r="D585" s="179">
        <v>1.5028000000000001E-5</v>
      </c>
      <c r="E585" s="179">
        <v>1.6597999999999999E-5</v>
      </c>
      <c r="F585" s="179">
        <v>1.7951000000000001E-5</v>
      </c>
      <c r="G585" s="179">
        <v>1.9134999999999999E-5</v>
      </c>
      <c r="H585" s="179">
        <v>2.0488000000000001E-5</v>
      </c>
      <c r="I585" s="179">
        <v>2.2130999999999999E-5</v>
      </c>
      <c r="J585" s="179">
        <v>2.4015999999999998E-5</v>
      </c>
      <c r="K585" s="179">
        <v>2.6190000000000002E-5</v>
      </c>
      <c r="L585" s="179">
        <v>2.8679000000000001E-5</v>
      </c>
      <c r="M585" s="179">
        <v>3.1770999999999998E-5</v>
      </c>
      <c r="N585" s="179">
        <v>3.5129999999999997E-5</v>
      </c>
      <c r="O585" s="179">
        <v>3.8126000000000001E-5</v>
      </c>
      <c r="P585" s="179">
        <v>4.0590000000000003E-5</v>
      </c>
      <c r="Q585" s="179">
        <v>4.2933999999999999E-5</v>
      </c>
      <c r="R585" s="179">
        <v>4.5566999999999999E-5</v>
      </c>
      <c r="S585" s="179">
        <v>4.9166999999999999E-5</v>
      </c>
      <c r="T585" s="179">
        <v>5.4338000000000001E-5</v>
      </c>
      <c r="U585" s="179">
        <v>6.1296000000000004E-5</v>
      </c>
      <c r="V585" s="179">
        <v>6.9317000000000001E-5</v>
      </c>
      <c r="W585" s="179">
        <v>7.7410999999999995E-5</v>
      </c>
      <c r="X585" s="179">
        <v>8.4779999999999998E-5</v>
      </c>
      <c r="Y585" s="179">
        <v>9.0869E-5</v>
      </c>
      <c r="Z585" s="179">
        <v>9.5532000000000006E-5</v>
      </c>
      <c r="AA585" s="179">
        <v>9.8696999999999994E-5</v>
      </c>
      <c r="AB585" s="179">
        <v>1.00509E-4</v>
      </c>
      <c r="AC585" s="179">
        <v>1.00944E-4</v>
      </c>
      <c r="AD585" s="179">
        <v>1.00122E-4</v>
      </c>
      <c r="AE585" s="179">
        <v>9.7996000000000002E-5</v>
      </c>
      <c r="AF585" s="179">
        <v>9.4637999999999998E-5</v>
      </c>
      <c r="AG585" s="179">
        <v>8.9250000000000001E-5</v>
      </c>
      <c r="AH585" s="179">
        <v>8.2170999999999996E-5</v>
      </c>
      <c r="AI585" s="179">
        <v>7.3883999999999999E-5</v>
      </c>
      <c r="AJ585" s="179">
        <v>6.4871999999999998E-5</v>
      </c>
      <c r="AK585" s="179">
        <v>5.5665999999999999E-5</v>
      </c>
      <c r="AL585" s="179">
        <v>4.7162E-5</v>
      </c>
      <c r="AM585" s="179">
        <v>3.9381999999999997E-5</v>
      </c>
      <c r="AN585" s="179">
        <v>3.2447999999999998E-5</v>
      </c>
      <c r="AO585" s="179">
        <v>2.6262999999999999E-5</v>
      </c>
      <c r="AP585" s="179">
        <v>2.0922999999999999E-5</v>
      </c>
      <c r="AQ585" s="179">
        <v>1.6381000000000001E-5</v>
      </c>
      <c r="AR585" s="179">
        <v>1.2539E-5</v>
      </c>
      <c r="AS585" s="179">
        <v>9.4229999999999994E-6</v>
      </c>
      <c r="AT585" s="179">
        <v>6.9099999999999999E-6</v>
      </c>
      <c r="AU585" s="179">
        <v>4.9289999999999997E-6</v>
      </c>
      <c r="AV585" s="179">
        <v>3.455E-6</v>
      </c>
      <c r="AW585" s="179">
        <v>2.3190000000000002E-6</v>
      </c>
      <c r="AX585" s="179">
        <v>1.5460000000000001E-6</v>
      </c>
      <c r="AY585" s="179">
        <v>9.4200000000000004E-7</v>
      </c>
      <c r="AZ585" s="179">
        <v>5.7999999999999995E-7</v>
      </c>
      <c r="BA585" s="179">
        <v>3.3799999999999998E-7</v>
      </c>
      <c r="BB585" s="179">
        <v>1.9299999999999999E-7</v>
      </c>
      <c r="BC585" s="179">
        <v>1.2100000000000001E-7</v>
      </c>
      <c r="BD585" s="179">
        <v>4.8E-8</v>
      </c>
      <c r="BE585" s="179">
        <v>4.8E-8</v>
      </c>
    </row>
    <row r="586" spans="1:57" ht="17.100000000000001" customHeight="1">
      <c r="A586" s="178">
        <v>2102</v>
      </c>
      <c r="B586" s="179">
        <v>8.2320000000000001E-6</v>
      </c>
      <c r="C586" s="179">
        <v>9.4569999999999994E-6</v>
      </c>
      <c r="D586" s="179">
        <v>1.0733999999999999E-5</v>
      </c>
      <c r="E586" s="179">
        <v>1.1856E-5</v>
      </c>
      <c r="F586" s="179">
        <v>1.2822E-5</v>
      </c>
      <c r="G586" s="179">
        <v>1.3668E-5</v>
      </c>
      <c r="H586" s="179">
        <v>1.4635E-5</v>
      </c>
      <c r="I586" s="179">
        <v>1.5807999999999998E-5</v>
      </c>
      <c r="J586" s="179">
        <v>1.7153999999999999E-5</v>
      </c>
      <c r="K586" s="179">
        <v>1.8706999999999999E-5</v>
      </c>
      <c r="L586" s="179">
        <v>2.0485000000000001E-5</v>
      </c>
      <c r="M586" s="179">
        <v>2.2694E-5</v>
      </c>
      <c r="N586" s="179">
        <v>2.5092999999999998E-5</v>
      </c>
      <c r="O586" s="179">
        <v>2.7233000000000002E-5</v>
      </c>
      <c r="P586" s="179">
        <v>2.8992999999999998E-5</v>
      </c>
      <c r="Q586" s="179">
        <v>3.0667000000000003E-5</v>
      </c>
      <c r="R586" s="179">
        <v>3.2548000000000001E-5</v>
      </c>
      <c r="S586" s="179">
        <v>3.5119E-5</v>
      </c>
      <c r="T586" s="179">
        <v>3.8813000000000003E-5</v>
      </c>
      <c r="U586" s="179">
        <v>4.3782999999999997E-5</v>
      </c>
      <c r="V586" s="179">
        <v>4.9512000000000003E-5</v>
      </c>
      <c r="W586" s="179">
        <v>5.5294000000000003E-5</v>
      </c>
      <c r="X586" s="179">
        <v>6.0557000000000003E-5</v>
      </c>
      <c r="Y586" s="179">
        <v>6.4906000000000005E-5</v>
      </c>
      <c r="Z586" s="179">
        <v>6.8237000000000004E-5</v>
      </c>
      <c r="AA586" s="179">
        <v>7.0498000000000002E-5</v>
      </c>
      <c r="AB586" s="179">
        <v>7.1792000000000007E-5</v>
      </c>
      <c r="AC586" s="179">
        <v>7.2102999999999997E-5</v>
      </c>
      <c r="AD586" s="179">
        <v>7.1515999999999998E-5</v>
      </c>
      <c r="AE586" s="179">
        <v>6.9997000000000001E-5</v>
      </c>
      <c r="AF586" s="179">
        <v>6.7597999999999999E-5</v>
      </c>
      <c r="AG586" s="179">
        <v>6.3750000000000005E-5</v>
      </c>
      <c r="AH586" s="179">
        <v>5.8693000000000002E-5</v>
      </c>
      <c r="AI586" s="179">
        <v>5.2774E-5</v>
      </c>
      <c r="AJ586" s="179">
        <v>4.6337E-5</v>
      </c>
      <c r="AK586" s="179">
        <v>3.9762000000000003E-5</v>
      </c>
      <c r="AL586" s="179">
        <v>3.3686999999999998E-5</v>
      </c>
      <c r="AM586" s="179">
        <v>2.813E-5</v>
      </c>
      <c r="AN586" s="179">
        <v>2.3176999999999998E-5</v>
      </c>
      <c r="AO586" s="179">
        <v>1.8759000000000001E-5</v>
      </c>
      <c r="AP586" s="179">
        <v>1.4945E-5</v>
      </c>
      <c r="AQ586" s="179">
        <v>1.1701E-5</v>
      </c>
      <c r="AR586" s="179">
        <v>8.9570000000000008E-6</v>
      </c>
      <c r="AS586" s="179">
        <v>6.7299999999999999E-6</v>
      </c>
      <c r="AT586" s="179">
        <v>4.9359999999999998E-6</v>
      </c>
      <c r="AU586" s="179">
        <v>3.5209999999999998E-6</v>
      </c>
      <c r="AV586" s="179">
        <v>2.4679999999999999E-6</v>
      </c>
      <c r="AW586" s="179">
        <v>1.657E-6</v>
      </c>
      <c r="AX586" s="179">
        <v>1.1039999999999999E-6</v>
      </c>
      <c r="AY586" s="179">
        <v>6.7299999999999995E-7</v>
      </c>
      <c r="AZ586" s="179">
        <v>4.1399999999999997E-7</v>
      </c>
      <c r="BA586" s="179">
        <v>2.4200000000000002E-7</v>
      </c>
      <c r="BB586" s="179">
        <v>1.3799999999999999E-7</v>
      </c>
      <c r="BC586" s="179">
        <v>8.6000000000000002E-8</v>
      </c>
      <c r="BD586" s="179">
        <v>3.5000000000000002E-8</v>
      </c>
      <c r="BE586" s="179">
        <v>3.5000000000000002E-8</v>
      </c>
    </row>
    <row r="587" spans="1:57" ht="17.100000000000001" customHeight="1">
      <c r="A587" s="178">
        <v>2103</v>
      </c>
      <c r="B587" s="179">
        <v>5.6710000000000004E-6</v>
      </c>
      <c r="C587" s="179">
        <v>6.5150000000000003E-6</v>
      </c>
      <c r="D587" s="179">
        <v>7.3950000000000003E-6</v>
      </c>
      <c r="E587" s="179">
        <v>8.1669999999999999E-6</v>
      </c>
      <c r="F587" s="179">
        <v>8.833E-6</v>
      </c>
      <c r="G587" s="179">
        <v>9.4159999999999993E-6</v>
      </c>
      <c r="H587" s="179">
        <v>1.0081999999999999E-5</v>
      </c>
      <c r="I587" s="179">
        <v>1.0890000000000001E-5</v>
      </c>
      <c r="J587" s="179">
        <v>1.1817000000000001E-5</v>
      </c>
      <c r="K587" s="179">
        <v>1.2887E-5</v>
      </c>
      <c r="L587" s="179">
        <v>1.4112E-5</v>
      </c>
      <c r="M587" s="179">
        <v>1.5634E-5</v>
      </c>
      <c r="N587" s="179">
        <v>1.7286E-5</v>
      </c>
      <c r="O587" s="179">
        <v>1.876E-5</v>
      </c>
      <c r="P587" s="179">
        <v>1.9973E-5</v>
      </c>
      <c r="Q587" s="179">
        <v>2.1126000000000001E-5</v>
      </c>
      <c r="R587" s="179">
        <v>2.2422E-5</v>
      </c>
      <c r="S587" s="179">
        <v>2.4193E-5</v>
      </c>
      <c r="T587" s="179">
        <v>2.6738E-5</v>
      </c>
      <c r="U587" s="179">
        <v>3.0161000000000001E-5</v>
      </c>
      <c r="V587" s="179">
        <v>3.4107999999999999E-5</v>
      </c>
      <c r="W587" s="179">
        <v>3.8090999999999998E-5</v>
      </c>
      <c r="X587" s="179">
        <v>4.1717000000000001E-5</v>
      </c>
      <c r="Y587" s="179">
        <v>4.4712999999999997E-5</v>
      </c>
      <c r="Z587" s="179">
        <v>4.7008000000000001E-5</v>
      </c>
      <c r="AA587" s="179">
        <v>4.8565E-5</v>
      </c>
      <c r="AB587" s="179">
        <v>4.9456999999999998E-5</v>
      </c>
      <c r="AC587" s="179">
        <v>4.9670999999999999E-5</v>
      </c>
      <c r="AD587" s="179">
        <v>4.9265999999999999E-5</v>
      </c>
      <c r="AE587" s="179">
        <v>4.8220000000000002E-5</v>
      </c>
      <c r="AF587" s="179">
        <v>4.6567999999999999E-5</v>
      </c>
      <c r="AG587" s="179">
        <v>4.3917E-5</v>
      </c>
      <c r="AH587" s="179">
        <v>4.0432999999999997E-5</v>
      </c>
      <c r="AI587" s="179">
        <v>3.6355E-5</v>
      </c>
      <c r="AJ587" s="179">
        <v>3.1921000000000002E-5</v>
      </c>
      <c r="AK587" s="179">
        <v>2.7390999999999999E-5</v>
      </c>
      <c r="AL587" s="179">
        <v>2.3207E-5</v>
      </c>
      <c r="AM587" s="179">
        <v>1.9378E-5</v>
      </c>
      <c r="AN587" s="179">
        <v>1.5965999999999999E-5</v>
      </c>
      <c r="AO587" s="179">
        <v>1.2923E-5</v>
      </c>
      <c r="AP587" s="179">
        <v>1.0295999999999999E-5</v>
      </c>
      <c r="AQ587" s="179">
        <v>8.0600000000000008E-6</v>
      </c>
      <c r="AR587" s="179">
        <v>6.1700000000000002E-6</v>
      </c>
      <c r="AS587" s="179">
        <v>4.6369999999999998E-6</v>
      </c>
      <c r="AT587" s="179">
        <v>3.4000000000000001E-6</v>
      </c>
      <c r="AU587" s="179">
        <v>2.4250000000000001E-6</v>
      </c>
      <c r="AV587" s="179">
        <v>1.7E-6</v>
      </c>
      <c r="AW587" s="179">
        <v>1.141E-6</v>
      </c>
      <c r="AX587" s="179">
        <v>7.61E-7</v>
      </c>
      <c r="AY587" s="179">
        <v>4.6400000000000003E-7</v>
      </c>
      <c r="AZ587" s="179">
        <v>2.8500000000000002E-7</v>
      </c>
      <c r="BA587" s="179">
        <v>1.66E-7</v>
      </c>
      <c r="BB587" s="179">
        <v>9.5000000000000004E-8</v>
      </c>
      <c r="BC587" s="179">
        <v>5.8999999999999999E-8</v>
      </c>
      <c r="BD587" s="179">
        <v>2.4E-8</v>
      </c>
      <c r="BE587" s="179">
        <v>2.4E-8</v>
      </c>
    </row>
    <row r="588" spans="1:57" ht="17.100000000000001" customHeight="1">
      <c r="A588" s="178">
        <v>2104</v>
      </c>
      <c r="B588" s="179">
        <v>3.9029999999999997E-6</v>
      </c>
      <c r="C588" s="179">
        <v>4.4830000000000001E-6</v>
      </c>
      <c r="D588" s="179">
        <v>5.0889999999999999E-6</v>
      </c>
      <c r="E588" s="179">
        <v>5.6210000000000001E-6</v>
      </c>
      <c r="F588" s="179">
        <v>6.0789999999999997E-6</v>
      </c>
      <c r="G588" s="179">
        <v>6.4799999999999998E-6</v>
      </c>
      <c r="H588" s="179">
        <v>6.9380000000000003E-6</v>
      </c>
      <c r="I588" s="179">
        <v>7.4939999999999997E-6</v>
      </c>
      <c r="J588" s="179">
        <v>8.1319999999999994E-6</v>
      </c>
      <c r="K588" s="179">
        <v>8.8689999999999993E-6</v>
      </c>
      <c r="L588" s="179">
        <v>9.7110000000000007E-6</v>
      </c>
      <c r="M588" s="179">
        <v>1.0759E-5</v>
      </c>
      <c r="N588" s="179">
        <v>1.1895999999999999E-5</v>
      </c>
      <c r="O588" s="179">
        <v>1.291E-5</v>
      </c>
      <c r="P588" s="179">
        <v>1.3745E-5</v>
      </c>
      <c r="Q588" s="179">
        <v>1.4538E-5</v>
      </c>
      <c r="R588" s="179">
        <v>1.543E-5</v>
      </c>
      <c r="S588" s="179">
        <v>1.6648999999999999E-5</v>
      </c>
      <c r="T588" s="179">
        <v>1.84E-5</v>
      </c>
      <c r="U588" s="179">
        <v>2.0755999999999999E-5</v>
      </c>
      <c r="V588" s="179">
        <v>2.3472000000000002E-5</v>
      </c>
      <c r="W588" s="179">
        <v>2.6213000000000001E-5</v>
      </c>
      <c r="X588" s="179">
        <v>2.8708999999999999E-5</v>
      </c>
      <c r="Y588" s="179">
        <v>3.0769999999999998E-5</v>
      </c>
      <c r="Z588" s="179">
        <v>3.2348999999999998E-5</v>
      </c>
      <c r="AA588" s="179">
        <v>3.3420999999999997E-5</v>
      </c>
      <c r="AB588" s="179">
        <v>3.4035000000000002E-5</v>
      </c>
      <c r="AC588" s="179">
        <v>3.4181999999999999E-5</v>
      </c>
      <c r="AD588" s="179">
        <v>3.3903999999999999E-5</v>
      </c>
      <c r="AE588" s="179">
        <v>3.3183999999999999E-5</v>
      </c>
      <c r="AF588" s="179">
        <v>3.2047E-5</v>
      </c>
      <c r="AG588" s="179">
        <v>3.0222E-5</v>
      </c>
      <c r="AH588" s="179">
        <v>2.7824999999999999E-5</v>
      </c>
      <c r="AI588" s="179">
        <v>2.5018999999999999E-5</v>
      </c>
      <c r="AJ588" s="179">
        <v>2.1967000000000002E-5</v>
      </c>
      <c r="AK588" s="179">
        <v>1.8850000000000001E-5</v>
      </c>
      <c r="AL588" s="179">
        <v>1.5970000000000001E-5</v>
      </c>
      <c r="AM588" s="179">
        <v>1.3336000000000001E-5</v>
      </c>
      <c r="AN588" s="179">
        <v>1.0988000000000001E-5</v>
      </c>
      <c r="AO588" s="179">
        <v>8.8929999999999994E-6</v>
      </c>
      <c r="AP588" s="179">
        <v>7.0849999999999999E-6</v>
      </c>
      <c r="AQ588" s="179">
        <v>5.5469999999999996E-6</v>
      </c>
      <c r="AR588" s="179">
        <v>4.2459999999999997E-6</v>
      </c>
      <c r="AS588" s="179">
        <v>3.191E-6</v>
      </c>
      <c r="AT588" s="179">
        <v>2.34E-6</v>
      </c>
      <c r="AU588" s="179">
        <v>1.669E-6</v>
      </c>
      <c r="AV588" s="179">
        <v>1.17E-6</v>
      </c>
      <c r="AW588" s="179">
        <v>7.85E-7</v>
      </c>
      <c r="AX588" s="179">
        <v>5.2399999999999998E-7</v>
      </c>
      <c r="AY588" s="179">
        <v>3.1899999999999998E-7</v>
      </c>
      <c r="AZ588" s="179">
        <v>1.9600000000000001E-7</v>
      </c>
      <c r="BA588" s="179">
        <v>1.15E-7</v>
      </c>
      <c r="BB588" s="179">
        <v>6.5E-8</v>
      </c>
      <c r="BC588" s="179">
        <v>4.1000000000000003E-8</v>
      </c>
      <c r="BD588" s="179">
        <v>1.6000000000000001E-8</v>
      </c>
      <c r="BE588" s="179">
        <v>1.6000000000000001E-8</v>
      </c>
    </row>
    <row r="589" spans="1:57" ht="17.100000000000001" customHeight="1">
      <c r="A589" s="178">
        <v>2105</v>
      </c>
      <c r="B589" s="179">
        <v>2.5610000000000001E-6</v>
      </c>
      <c r="C589" s="179">
        <v>2.942E-6</v>
      </c>
      <c r="D589" s="179">
        <v>3.3400000000000002E-6</v>
      </c>
      <c r="E589" s="179">
        <v>3.6890000000000002E-6</v>
      </c>
      <c r="F589" s="179">
        <v>3.9890000000000003E-6</v>
      </c>
      <c r="G589" s="179">
        <v>4.2520000000000001E-6</v>
      </c>
      <c r="H589" s="179">
        <v>4.5530000000000003E-6</v>
      </c>
      <c r="I589" s="179">
        <v>4.9180000000000002E-6</v>
      </c>
      <c r="J589" s="179">
        <v>5.3369999999999999E-6</v>
      </c>
      <c r="K589" s="179">
        <v>5.8200000000000002E-6</v>
      </c>
      <c r="L589" s="179">
        <v>6.3729999999999998E-6</v>
      </c>
      <c r="M589" s="179">
        <v>7.0600000000000002E-6</v>
      </c>
      <c r="N589" s="179">
        <v>7.807E-6</v>
      </c>
      <c r="O589" s="179">
        <v>8.4719999999999995E-6</v>
      </c>
      <c r="P589" s="179">
        <v>9.02E-6</v>
      </c>
      <c r="Q589" s="179">
        <v>9.5410000000000006E-6</v>
      </c>
      <c r="R589" s="179">
        <v>1.0125999999999999E-5</v>
      </c>
      <c r="S589" s="179">
        <v>1.0926E-5</v>
      </c>
      <c r="T589" s="179">
        <v>1.2075E-5</v>
      </c>
      <c r="U589" s="179">
        <v>1.3621000000000001E-5</v>
      </c>
      <c r="V589" s="179">
        <v>1.5404E-5</v>
      </c>
      <c r="W589" s="179">
        <v>1.7201999999999999E-5</v>
      </c>
      <c r="X589" s="179">
        <v>1.8839999999999999E-5</v>
      </c>
      <c r="Y589" s="179">
        <v>2.0193000000000001E-5</v>
      </c>
      <c r="Z589" s="179">
        <v>2.1229E-5</v>
      </c>
      <c r="AA589" s="179">
        <v>2.1933000000000002E-5</v>
      </c>
      <c r="AB589" s="179">
        <v>2.2334999999999999E-5</v>
      </c>
      <c r="AC589" s="179">
        <v>2.2432000000000001E-5</v>
      </c>
      <c r="AD589" s="179">
        <v>2.2249E-5</v>
      </c>
      <c r="AE589" s="179">
        <v>2.1776999999999998E-5</v>
      </c>
      <c r="AF589" s="179">
        <v>2.1030999999999999E-5</v>
      </c>
      <c r="AG589" s="179">
        <v>1.9833000000000001E-5</v>
      </c>
      <c r="AH589" s="179">
        <v>1.8260000000000001E-5</v>
      </c>
      <c r="AI589" s="179">
        <v>1.6419E-5</v>
      </c>
      <c r="AJ589" s="179">
        <v>1.4416000000000001E-5</v>
      </c>
      <c r="AK589" s="179">
        <v>1.237E-5</v>
      </c>
      <c r="AL589" s="179">
        <v>1.048E-5</v>
      </c>
      <c r="AM589" s="179">
        <v>8.7520000000000002E-6</v>
      </c>
      <c r="AN589" s="179">
        <v>7.2110000000000001E-6</v>
      </c>
      <c r="AO589" s="179">
        <v>5.8359999999999997E-6</v>
      </c>
      <c r="AP589" s="179">
        <v>4.6500000000000004E-6</v>
      </c>
      <c r="AQ589" s="179">
        <v>3.6399999999999999E-6</v>
      </c>
      <c r="AR589" s="179">
        <v>2.7870000000000002E-6</v>
      </c>
      <c r="AS589" s="179">
        <v>2.0940000000000002E-6</v>
      </c>
      <c r="AT589" s="179">
        <v>1.536E-6</v>
      </c>
      <c r="AU589" s="179">
        <v>1.0950000000000001E-6</v>
      </c>
      <c r="AV589" s="179">
        <v>7.6799999999999999E-7</v>
      </c>
      <c r="AW589" s="179">
        <v>5.1500000000000005E-7</v>
      </c>
      <c r="AX589" s="179">
        <v>3.4400000000000001E-7</v>
      </c>
      <c r="AY589" s="179">
        <v>2.0900000000000001E-7</v>
      </c>
      <c r="AZ589" s="179">
        <v>1.29E-7</v>
      </c>
      <c r="BA589" s="179">
        <v>7.4999999999999997E-8</v>
      </c>
      <c r="BB589" s="179">
        <v>4.3000000000000001E-8</v>
      </c>
      <c r="BC589" s="179">
        <v>2.7E-8</v>
      </c>
      <c r="BD589" s="179">
        <v>1.0999999999999999E-8</v>
      </c>
      <c r="BE589" s="179">
        <v>1.0999999999999999E-8</v>
      </c>
    </row>
    <row r="590" spans="1:57" ht="17.100000000000001" customHeight="1">
      <c r="A590" s="178">
        <v>2106</v>
      </c>
      <c r="B590" s="179">
        <v>1.646E-6</v>
      </c>
      <c r="C590" s="179">
        <v>1.891E-6</v>
      </c>
      <c r="D590" s="179">
        <v>2.1469999999999999E-6</v>
      </c>
      <c r="E590" s="179">
        <v>2.3709999999999998E-6</v>
      </c>
      <c r="F590" s="179">
        <v>2.5639999999999999E-6</v>
      </c>
      <c r="G590" s="179">
        <v>2.734E-6</v>
      </c>
      <c r="H590" s="179">
        <v>2.9270000000000001E-6</v>
      </c>
      <c r="I590" s="179">
        <v>3.162E-6</v>
      </c>
      <c r="J590" s="179">
        <v>3.4309999999999998E-6</v>
      </c>
      <c r="K590" s="179">
        <v>3.7409999999999998E-6</v>
      </c>
      <c r="L590" s="179">
        <v>4.0969999999999999E-6</v>
      </c>
      <c r="M590" s="179">
        <v>4.5390000000000001E-6</v>
      </c>
      <c r="N590" s="179">
        <v>5.0189999999999997E-6</v>
      </c>
      <c r="O590" s="179">
        <v>5.4469999999999997E-6</v>
      </c>
      <c r="P590" s="179">
        <v>5.7989999999999999E-6</v>
      </c>
      <c r="Q590" s="179">
        <v>6.1330000000000004E-6</v>
      </c>
      <c r="R590" s="179">
        <v>6.5100000000000004E-6</v>
      </c>
      <c r="S590" s="179">
        <v>7.024E-6</v>
      </c>
      <c r="T590" s="179">
        <v>7.763E-6</v>
      </c>
      <c r="U590" s="179">
        <v>8.7569999999999993E-6</v>
      </c>
      <c r="V590" s="179">
        <v>9.9019999999999994E-6</v>
      </c>
      <c r="W590" s="179">
        <v>1.1059E-5</v>
      </c>
      <c r="X590" s="179">
        <v>1.2111E-5</v>
      </c>
      <c r="Y590" s="179">
        <v>1.2981E-5</v>
      </c>
      <c r="Z590" s="179">
        <v>1.3647E-5</v>
      </c>
      <c r="AA590" s="179">
        <v>1.4100000000000001E-5</v>
      </c>
      <c r="AB590" s="179">
        <v>1.4358E-5</v>
      </c>
      <c r="AC590" s="179">
        <v>1.4421E-5</v>
      </c>
      <c r="AD590" s="179">
        <v>1.4303E-5</v>
      </c>
      <c r="AE590" s="179">
        <v>1.3998999999999999E-5</v>
      </c>
      <c r="AF590" s="179">
        <v>1.3519999999999999E-5</v>
      </c>
      <c r="AG590" s="179">
        <v>1.275E-5</v>
      </c>
      <c r="AH590" s="179">
        <v>1.1739000000000001E-5</v>
      </c>
      <c r="AI590" s="179">
        <v>1.0555E-5</v>
      </c>
      <c r="AJ590" s="179">
        <v>9.2669999999999995E-6</v>
      </c>
      <c r="AK590" s="179">
        <v>7.9519999999999994E-6</v>
      </c>
      <c r="AL590" s="179">
        <v>6.737E-6</v>
      </c>
      <c r="AM590" s="179">
        <v>5.626E-6</v>
      </c>
      <c r="AN590" s="179">
        <v>4.6349999999999997E-6</v>
      </c>
      <c r="AO590" s="179">
        <v>3.7519999999999998E-6</v>
      </c>
      <c r="AP590" s="179">
        <v>2.9890000000000001E-6</v>
      </c>
      <c r="AQ590" s="179">
        <v>2.34E-6</v>
      </c>
      <c r="AR590" s="179">
        <v>1.7910000000000001E-6</v>
      </c>
      <c r="AS590" s="179">
        <v>1.3459999999999999E-6</v>
      </c>
      <c r="AT590" s="179">
        <v>9.8700000000000004E-7</v>
      </c>
      <c r="AU590" s="179">
        <v>7.0399999999999995E-7</v>
      </c>
      <c r="AV590" s="179">
        <v>4.9399999999999995E-7</v>
      </c>
      <c r="AW590" s="179">
        <v>3.3099999999999999E-7</v>
      </c>
      <c r="AX590" s="179">
        <v>2.2100000000000001E-7</v>
      </c>
      <c r="AY590" s="179">
        <v>1.35E-7</v>
      </c>
      <c r="AZ590" s="179">
        <v>8.3000000000000002E-8</v>
      </c>
      <c r="BA590" s="179">
        <v>4.8E-8</v>
      </c>
      <c r="BB590" s="179">
        <v>2.7999999999999999E-8</v>
      </c>
      <c r="BC590" s="179">
        <v>1.7E-8</v>
      </c>
      <c r="BD590" s="179">
        <v>6.9999999999999998E-9</v>
      </c>
      <c r="BE590" s="179">
        <v>6.9999999999999998E-9</v>
      </c>
    </row>
    <row r="591" spans="1:57" ht="17.100000000000001" customHeight="1">
      <c r="A591" s="178">
        <v>2107</v>
      </c>
      <c r="B591" s="179">
        <v>1.037E-6</v>
      </c>
      <c r="C591" s="179">
        <v>1.1909999999999999E-6</v>
      </c>
      <c r="D591" s="179">
        <v>1.3519999999999999E-6</v>
      </c>
      <c r="E591" s="179">
        <v>1.4929999999999999E-6</v>
      </c>
      <c r="F591" s="179">
        <v>1.615E-6</v>
      </c>
      <c r="G591" s="179">
        <v>1.7209999999999999E-6</v>
      </c>
      <c r="H591" s="179">
        <v>1.843E-6</v>
      </c>
      <c r="I591" s="179">
        <v>1.9910000000000001E-6</v>
      </c>
      <c r="J591" s="179">
        <v>2.1600000000000001E-6</v>
      </c>
      <c r="K591" s="179">
        <v>2.356E-6</v>
      </c>
      <c r="L591" s="179">
        <v>2.5799999999999999E-6</v>
      </c>
      <c r="M591" s="179">
        <v>2.858E-6</v>
      </c>
      <c r="N591" s="179">
        <v>3.1599999999999998E-6</v>
      </c>
      <c r="O591" s="179">
        <v>3.4290000000000001E-6</v>
      </c>
      <c r="P591" s="179">
        <v>3.6509999999999999E-6</v>
      </c>
      <c r="Q591" s="179">
        <v>3.8619999999999996E-6</v>
      </c>
      <c r="R591" s="179">
        <v>4.0990000000000001E-6</v>
      </c>
      <c r="S591" s="179">
        <v>4.4220000000000002E-6</v>
      </c>
      <c r="T591" s="179">
        <v>4.8879999999999996E-6</v>
      </c>
      <c r="U591" s="179">
        <v>5.5130000000000004E-6</v>
      </c>
      <c r="V591" s="179">
        <v>6.2349999999999996E-6</v>
      </c>
      <c r="W591" s="179">
        <v>6.9630000000000001E-6</v>
      </c>
      <c r="X591" s="179">
        <v>7.6260000000000003E-6</v>
      </c>
      <c r="Y591" s="179">
        <v>8.1729999999999995E-6</v>
      </c>
      <c r="Z591" s="179">
        <v>8.5930000000000006E-6</v>
      </c>
      <c r="AA591" s="179">
        <v>8.8769999999999999E-6</v>
      </c>
      <c r="AB591" s="179">
        <v>9.0399999999999998E-6</v>
      </c>
      <c r="AC591" s="179">
        <v>9.0799999999999995E-6</v>
      </c>
      <c r="AD591" s="179">
        <v>9.0059999999999998E-6</v>
      </c>
      <c r="AE591" s="179">
        <v>8.8140000000000007E-6</v>
      </c>
      <c r="AF591" s="179">
        <v>8.5120000000000008E-6</v>
      </c>
      <c r="AG591" s="179">
        <v>8.028E-6</v>
      </c>
      <c r="AH591" s="179">
        <v>7.391E-6</v>
      </c>
      <c r="AI591" s="179">
        <v>6.6460000000000004E-6</v>
      </c>
      <c r="AJ591" s="179">
        <v>5.835E-6</v>
      </c>
      <c r="AK591" s="179">
        <v>5.0069999999999997E-6</v>
      </c>
      <c r="AL591" s="179">
        <v>4.2420000000000002E-6</v>
      </c>
      <c r="AM591" s="179">
        <v>3.5420000000000001E-6</v>
      </c>
      <c r="AN591" s="179">
        <v>2.9189999999999999E-6</v>
      </c>
      <c r="AO591" s="179">
        <v>2.362E-6</v>
      </c>
      <c r="AP591" s="179">
        <v>1.8819999999999999E-6</v>
      </c>
      <c r="AQ591" s="179">
        <v>1.4729999999999999E-6</v>
      </c>
      <c r="AR591" s="179">
        <v>1.128E-6</v>
      </c>
      <c r="AS591" s="179">
        <v>8.4799999999999997E-7</v>
      </c>
      <c r="AT591" s="179">
        <v>6.2200000000000004E-7</v>
      </c>
      <c r="AU591" s="179">
        <v>4.4299999999999998E-7</v>
      </c>
      <c r="AV591" s="179">
        <v>3.1100000000000002E-7</v>
      </c>
      <c r="AW591" s="179">
        <v>2.0900000000000001E-7</v>
      </c>
      <c r="AX591" s="179">
        <v>1.3899999999999999E-7</v>
      </c>
      <c r="AY591" s="179">
        <v>8.4999999999999994E-8</v>
      </c>
      <c r="AZ591" s="179">
        <v>5.2000000000000002E-8</v>
      </c>
      <c r="BA591" s="179">
        <v>2.9999999999999997E-8</v>
      </c>
      <c r="BB591" s="179">
        <v>1.7E-8</v>
      </c>
      <c r="BC591" s="179">
        <v>1.0999999999999999E-8</v>
      </c>
      <c r="BD591" s="179">
        <v>4.0000000000000002E-9</v>
      </c>
      <c r="BE591" s="179">
        <v>4.0000000000000002E-9</v>
      </c>
    </row>
    <row r="592" spans="1:57" ht="17.100000000000001" customHeight="1">
      <c r="A592" s="178">
        <v>2108</v>
      </c>
      <c r="B592" s="179">
        <v>6.7100000000000001E-7</v>
      </c>
      <c r="C592" s="179">
        <v>7.7100000000000001E-7</v>
      </c>
      <c r="D592" s="179">
        <v>8.7499999999999999E-7</v>
      </c>
      <c r="E592" s="179">
        <v>9.6599999999999994E-7</v>
      </c>
      <c r="F592" s="179">
        <v>1.0449999999999999E-6</v>
      </c>
      <c r="G592" s="179">
        <v>1.114E-6</v>
      </c>
      <c r="H592" s="179">
        <v>1.192E-6</v>
      </c>
      <c r="I592" s="179">
        <v>1.288E-6</v>
      </c>
      <c r="J592" s="179">
        <v>1.398E-6</v>
      </c>
      <c r="K592" s="179">
        <v>1.5239999999999999E-6</v>
      </c>
      <c r="L592" s="179">
        <v>1.669E-6</v>
      </c>
      <c r="M592" s="179">
        <v>1.849E-6</v>
      </c>
      <c r="N592" s="179">
        <v>2.0449999999999999E-6</v>
      </c>
      <c r="O592" s="179">
        <v>2.2189999999999998E-6</v>
      </c>
      <c r="P592" s="179">
        <v>2.362E-6</v>
      </c>
      <c r="Q592" s="179">
        <v>2.4990000000000001E-6</v>
      </c>
      <c r="R592" s="179">
        <v>2.6520000000000002E-6</v>
      </c>
      <c r="S592" s="179">
        <v>2.8619999999999999E-6</v>
      </c>
      <c r="T592" s="179">
        <v>3.163E-6</v>
      </c>
      <c r="U592" s="179">
        <v>3.5669999999999999E-6</v>
      </c>
      <c r="V592" s="179">
        <v>4.0339999999999998E-6</v>
      </c>
      <c r="W592" s="179">
        <v>4.5050000000000001E-6</v>
      </c>
      <c r="X592" s="179">
        <v>4.9339999999999997E-6</v>
      </c>
      <c r="Y592" s="179">
        <v>5.2889999999999997E-6</v>
      </c>
      <c r="Z592" s="179">
        <v>5.5600000000000001E-6</v>
      </c>
      <c r="AA592" s="179">
        <v>5.7440000000000004E-6</v>
      </c>
      <c r="AB592" s="179">
        <v>5.8499999999999999E-6</v>
      </c>
      <c r="AC592" s="179">
        <v>5.8749999999999997E-6</v>
      </c>
      <c r="AD592" s="179">
        <v>5.8270000000000003E-6</v>
      </c>
      <c r="AE592" s="179">
        <v>5.7030000000000003E-6</v>
      </c>
      <c r="AF592" s="179">
        <v>5.5079999999999996E-6</v>
      </c>
      <c r="AG592" s="179">
        <v>5.1939999999999997E-6</v>
      </c>
      <c r="AH592" s="179">
        <v>4.7820000000000001E-6</v>
      </c>
      <c r="AI592" s="179">
        <v>4.3000000000000003E-6</v>
      </c>
      <c r="AJ592" s="179">
        <v>3.7759999999999999E-6</v>
      </c>
      <c r="AK592" s="179">
        <v>3.2399999999999999E-6</v>
      </c>
      <c r="AL592" s="179">
        <v>2.745E-6</v>
      </c>
      <c r="AM592" s="179">
        <v>2.2919999999999998E-6</v>
      </c>
      <c r="AN592" s="179">
        <v>1.889E-6</v>
      </c>
      <c r="AO592" s="179">
        <v>1.5290000000000001E-6</v>
      </c>
      <c r="AP592" s="179">
        <v>1.218E-6</v>
      </c>
      <c r="AQ592" s="179">
        <v>9.5300000000000002E-7</v>
      </c>
      <c r="AR592" s="179">
        <v>7.3E-7</v>
      </c>
      <c r="AS592" s="179">
        <v>5.4799999999999998E-7</v>
      </c>
      <c r="AT592" s="179">
        <v>4.0200000000000003E-7</v>
      </c>
      <c r="AU592" s="179">
        <v>2.8700000000000002E-7</v>
      </c>
      <c r="AV592" s="179">
        <v>2.0100000000000001E-7</v>
      </c>
      <c r="AW592" s="179">
        <v>1.35E-7</v>
      </c>
      <c r="AX592" s="179">
        <v>8.9999999999999999E-8</v>
      </c>
      <c r="AY592" s="179">
        <v>5.5000000000000003E-8</v>
      </c>
      <c r="AZ592" s="179">
        <v>3.4E-8</v>
      </c>
      <c r="BA592" s="179">
        <v>2E-8</v>
      </c>
      <c r="BB592" s="179">
        <v>1.0999999999999999E-8</v>
      </c>
      <c r="BC592" s="179">
        <v>6.9999999999999998E-9</v>
      </c>
      <c r="BD592" s="179">
        <v>3E-9</v>
      </c>
      <c r="BE592" s="179">
        <v>3E-9</v>
      </c>
    </row>
    <row r="593" spans="1:57" ht="17.100000000000001" customHeight="1">
      <c r="A593" s="178">
        <v>2109</v>
      </c>
      <c r="B593" s="179">
        <v>3.6600000000000002E-7</v>
      </c>
      <c r="C593" s="179">
        <v>4.2E-7</v>
      </c>
      <c r="D593" s="179">
        <v>4.7700000000000005E-7</v>
      </c>
      <c r="E593" s="179">
        <v>5.2699999999999999E-7</v>
      </c>
      <c r="F593" s="179">
        <v>5.7000000000000005E-7</v>
      </c>
      <c r="G593" s="179">
        <v>6.0699999999999997E-7</v>
      </c>
      <c r="H593" s="179">
        <v>6.5000000000000002E-7</v>
      </c>
      <c r="I593" s="179">
        <v>7.0299999999999998E-7</v>
      </c>
      <c r="J593" s="179">
        <v>7.6199999999999997E-7</v>
      </c>
      <c r="K593" s="179">
        <v>8.3099999999999996E-7</v>
      </c>
      <c r="L593" s="179">
        <v>9.0999999999999997E-7</v>
      </c>
      <c r="M593" s="179">
        <v>1.009E-6</v>
      </c>
      <c r="N593" s="179">
        <v>1.1149999999999999E-6</v>
      </c>
      <c r="O593" s="179">
        <v>1.2100000000000001E-6</v>
      </c>
      <c r="P593" s="179">
        <v>1.2890000000000001E-6</v>
      </c>
      <c r="Q593" s="179">
        <v>1.3629999999999999E-6</v>
      </c>
      <c r="R593" s="179">
        <v>1.4470000000000001E-6</v>
      </c>
      <c r="S593" s="179">
        <v>1.561E-6</v>
      </c>
      <c r="T593" s="179">
        <v>1.725E-6</v>
      </c>
      <c r="U593" s="179">
        <v>1.9460000000000001E-6</v>
      </c>
      <c r="V593" s="179">
        <v>2.2010000000000002E-6</v>
      </c>
      <c r="W593" s="179">
        <v>2.4569999999999999E-6</v>
      </c>
      <c r="X593" s="179">
        <v>2.6910000000000002E-6</v>
      </c>
      <c r="Y593" s="179">
        <v>2.8849999999999999E-6</v>
      </c>
      <c r="Z593" s="179">
        <v>3.033E-6</v>
      </c>
      <c r="AA593" s="179">
        <v>3.1329999999999999E-6</v>
      </c>
      <c r="AB593" s="179">
        <v>3.191E-6</v>
      </c>
      <c r="AC593" s="179">
        <v>3.2049999999999998E-6</v>
      </c>
      <c r="AD593" s="179">
        <v>3.1779999999999999E-6</v>
      </c>
      <c r="AE593" s="179">
        <v>3.1109999999999999E-6</v>
      </c>
      <c r="AF593" s="179">
        <v>3.004E-6</v>
      </c>
      <c r="AG593" s="179">
        <v>2.8329999999999998E-6</v>
      </c>
      <c r="AH593" s="179">
        <v>2.6089999999999999E-6</v>
      </c>
      <c r="AI593" s="179">
        <v>2.3460000000000001E-6</v>
      </c>
      <c r="AJ593" s="179">
        <v>2.0590000000000001E-6</v>
      </c>
      <c r="AK593" s="179">
        <v>1.767E-6</v>
      </c>
      <c r="AL593" s="179">
        <v>1.497E-6</v>
      </c>
      <c r="AM593" s="179">
        <v>1.2500000000000001E-6</v>
      </c>
      <c r="AN593" s="179">
        <v>1.0300000000000001E-6</v>
      </c>
      <c r="AO593" s="179">
        <v>8.3399999999999998E-7</v>
      </c>
      <c r="AP593" s="179">
        <v>6.6400000000000002E-7</v>
      </c>
      <c r="AQ593" s="179">
        <v>5.2E-7</v>
      </c>
      <c r="AR593" s="179">
        <v>3.9799999999999999E-7</v>
      </c>
      <c r="AS593" s="179">
        <v>2.9900000000000002E-7</v>
      </c>
      <c r="AT593" s="179">
        <v>2.1899999999999999E-7</v>
      </c>
      <c r="AU593" s="179">
        <v>1.5599999999999999E-7</v>
      </c>
      <c r="AV593" s="179">
        <v>1.1000000000000001E-7</v>
      </c>
      <c r="AW593" s="179">
        <v>7.4000000000000001E-8</v>
      </c>
      <c r="AX593" s="179">
        <v>4.9000000000000002E-8</v>
      </c>
      <c r="AY593" s="179">
        <v>2.9999999999999997E-8</v>
      </c>
      <c r="AZ593" s="179">
        <v>1.7999999999999999E-8</v>
      </c>
      <c r="BA593" s="179">
        <v>1.0999999999999999E-8</v>
      </c>
      <c r="BB593" s="179">
        <v>6E-9</v>
      </c>
      <c r="BC593" s="179">
        <v>4.0000000000000002E-9</v>
      </c>
      <c r="BD593" s="179">
        <v>2.0000000000000001E-9</v>
      </c>
      <c r="BE593" s="179">
        <v>2.0000000000000001E-9</v>
      </c>
    </row>
    <row r="594" spans="1:57" ht="17.100000000000001" customHeight="1">
      <c r="A594" s="178">
        <v>2110</v>
      </c>
      <c r="B594" s="179">
        <v>1.8300000000000001E-7</v>
      </c>
      <c r="C594" s="179">
        <v>2.1E-7</v>
      </c>
      <c r="D594" s="179">
        <v>2.3900000000000001E-7</v>
      </c>
      <c r="E594" s="179">
        <v>2.6300000000000001E-7</v>
      </c>
      <c r="F594" s="179">
        <v>2.8500000000000002E-7</v>
      </c>
      <c r="G594" s="179">
        <v>3.0400000000000002E-7</v>
      </c>
      <c r="H594" s="179">
        <v>3.2500000000000001E-7</v>
      </c>
      <c r="I594" s="179">
        <v>3.5100000000000001E-7</v>
      </c>
      <c r="J594" s="179">
        <v>3.8099999999999998E-7</v>
      </c>
      <c r="K594" s="179">
        <v>4.1600000000000002E-7</v>
      </c>
      <c r="L594" s="179">
        <v>4.5499999999999998E-7</v>
      </c>
      <c r="M594" s="179">
        <v>5.0399999999999996E-7</v>
      </c>
      <c r="N594" s="179">
        <v>5.5799999999999999E-7</v>
      </c>
      <c r="O594" s="179">
        <v>6.0500000000000003E-7</v>
      </c>
      <c r="P594" s="179">
        <v>6.44E-7</v>
      </c>
      <c r="Q594" s="179">
        <v>6.8100000000000002E-7</v>
      </c>
      <c r="R594" s="179">
        <v>7.23E-7</v>
      </c>
      <c r="S594" s="179">
        <v>7.8000000000000005E-7</v>
      </c>
      <c r="T594" s="179">
        <v>8.6300000000000004E-7</v>
      </c>
      <c r="U594" s="179">
        <v>9.7300000000000004E-7</v>
      </c>
      <c r="V594" s="179">
        <v>1.1000000000000001E-6</v>
      </c>
      <c r="W594" s="179">
        <v>1.229E-6</v>
      </c>
      <c r="X594" s="179">
        <v>1.3459999999999999E-6</v>
      </c>
      <c r="Y594" s="179">
        <v>1.4419999999999999E-6</v>
      </c>
      <c r="Z594" s="179">
        <v>1.516E-6</v>
      </c>
      <c r="AA594" s="179">
        <v>1.567E-6</v>
      </c>
      <c r="AB594" s="179">
        <v>1.595E-6</v>
      </c>
      <c r="AC594" s="179">
        <v>1.6020000000000001E-6</v>
      </c>
      <c r="AD594" s="179">
        <v>1.5889999999999999E-6</v>
      </c>
      <c r="AE594" s="179">
        <v>1.5549999999999999E-6</v>
      </c>
      <c r="AF594" s="179">
        <v>1.502E-6</v>
      </c>
      <c r="AG594" s="179">
        <v>1.4169999999999999E-6</v>
      </c>
      <c r="AH594" s="179">
        <v>1.3039999999999999E-6</v>
      </c>
      <c r="AI594" s="179">
        <v>1.173E-6</v>
      </c>
      <c r="AJ594" s="179">
        <v>1.0300000000000001E-6</v>
      </c>
      <c r="AK594" s="179">
        <v>8.8400000000000003E-7</v>
      </c>
      <c r="AL594" s="179">
        <v>7.4900000000000005E-7</v>
      </c>
      <c r="AM594" s="179">
        <v>6.2500000000000005E-7</v>
      </c>
      <c r="AN594" s="179">
        <v>5.1500000000000005E-7</v>
      </c>
      <c r="AO594" s="179">
        <v>4.1699999999999999E-7</v>
      </c>
      <c r="AP594" s="179">
        <v>3.3200000000000001E-7</v>
      </c>
      <c r="AQ594" s="179">
        <v>2.6E-7</v>
      </c>
      <c r="AR594" s="179">
        <v>1.99E-7</v>
      </c>
      <c r="AS594" s="179">
        <v>1.4999999999999999E-7</v>
      </c>
      <c r="AT594" s="179">
        <v>1.1000000000000001E-7</v>
      </c>
      <c r="AU594" s="179">
        <v>7.7999999999999997E-8</v>
      </c>
      <c r="AV594" s="179">
        <v>5.5000000000000003E-8</v>
      </c>
      <c r="AW594" s="179">
        <v>3.7E-8</v>
      </c>
      <c r="AX594" s="179">
        <v>2.4999999999999999E-8</v>
      </c>
      <c r="AY594" s="179">
        <v>1.4999999999999999E-8</v>
      </c>
      <c r="AZ594" s="179">
        <v>8.9999999999999995E-9</v>
      </c>
      <c r="BA594" s="179">
        <v>5.0000000000000001E-9</v>
      </c>
      <c r="BB594" s="179">
        <v>3E-9</v>
      </c>
      <c r="BC594" s="179">
        <v>2.0000000000000001E-9</v>
      </c>
      <c r="BD594" s="179">
        <v>1.0000000000000001E-9</v>
      </c>
      <c r="BE594" s="179">
        <v>1.0000000000000001E-9</v>
      </c>
    </row>
    <row r="595" spans="1:57" ht="17.100000000000001" customHeight="1">
      <c r="A595" s="178">
        <v>2111</v>
      </c>
      <c r="B595" s="179">
        <v>1.2200000000000001E-7</v>
      </c>
      <c r="C595" s="179">
        <v>1.4000000000000001E-7</v>
      </c>
      <c r="D595" s="179">
        <v>1.5900000000000001E-7</v>
      </c>
      <c r="E595" s="179">
        <v>1.7599999999999999E-7</v>
      </c>
      <c r="F595" s="179">
        <v>1.9000000000000001E-7</v>
      </c>
      <c r="G595" s="179">
        <v>2.0200000000000001E-7</v>
      </c>
      <c r="H595" s="179">
        <v>2.17E-7</v>
      </c>
      <c r="I595" s="179">
        <v>2.34E-7</v>
      </c>
      <c r="J595" s="179">
        <v>2.5400000000000002E-7</v>
      </c>
      <c r="K595" s="179">
        <v>2.7700000000000001E-7</v>
      </c>
      <c r="L595" s="179">
        <v>3.03E-7</v>
      </c>
      <c r="M595" s="179">
        <v>3.3599999999999999E-7</v>
      </c>
      <c r="N595" s="179">
        <v>3.72E-7</v>
      </c>
      <c r="O595" s="179">
        <v>4.03E-7</v>
      </c>
      <c r="P595" s="179">
        <v>4.3000000000000001E-7</v>
      </c>
      <c r="Q595" s="179">
        <v>4.5400000000000002E-7</v>
      </c>
      <c r="R595" s="179">
        <v>4.82E-7</v>
      </c>
      <c r="S595" s="179">
        <v>5.2E-7</v>
      </c>
      <c r="T595" s="179">
        <v>5.75E-7</v>
      </c>
      <c r="U595" s="179">
        <v>6.4899999999999995E-7</v>
      </c>
      <c r="V595" s="179">
        <v>7.3399999999999998E-7</v>
      </c>
      <c r="W595" s="179">
        <v>8.1900000000000001E-7</v>
      </c>
      <c r="X595" s="179">
        <v>8.9700000000000005E-7</v>
      </c>
      <c r="Y595" s="179">
        <v>9.6200000000000006E-7</v>
      </c>
      <c r="Z595" s="179">
        <v>1.0109999999999999E-6</v>
      </c>
      <c r="AA595" s="179">
        <v>1.0440000000000001E-6</v>
      </c>
      <c r="AB595" s="179">
        <v>1.0640000000000001E-6</v>
      </c>
      <c r="AC595" s="179">
        <v>1.068E-6</v>
      </c>
      <c r="AD595" s="179">
        <v>1.0589999999999999E-6</v>
      </c>
      <c r="AE595" s="179">
        <v>1.037E-6</v>
      </c>
      <c r="AF595" s="179">
        <v>1.001E-6</v>
      </c>
      <c r="AG595" s="179">
        <v>9.4399999999999998E-7</v>
      </c>
      <c r="AH595" s="179">
        <v>8.7000000000000003E-7</v>
      </c>
      <c r="AI595" s="179">
        <v>7.8199999999999999E-7</v>
      </c>
      <c r="AJ595" s="179">
        <v>6.8599999999999998E-7</v>
      </c>
      <c r="AK595" s="179">
        <v>5.8899999999999999E-7</v>
      </c>
      <c r="AL595" s="179">
        <v>4.9900000000000001E-7</v>
      </c>
      <c r="AM595" s="179">
        <v>4.1699999999999999E-7</v>
      </c>
      <c r="AN595" s="179">
        <v>3.4299999999999999E-7</v>
      </c>
      <c r="AO595" s="179">
        <v>2.7799999999999997E-7</v>
      </c>
      <c r="AP595" s="179">
        <v>2.2100000000000001E-7</v>
      </c>
      <c r="AQ595" s="179">
        <v>1.73E-7</v>
      </c>
      <c r="AR595" s="179">
        <v>1.3300000000000001E-7</v>
      </c>
      <c r="AS595" s="179">
        <v>9.9999999999999995E-8</v>
      </c>
      <c r="AT595" s="179">
        <v>7.3000000000000005E-8</v>
      </c>
      <c r="AU595" s="179">
        <v>5.2000000000000002E-8</v>
      </c>
      <c r="AV595" s="179">
        <v>3.7E-8</v>
      </c>
      <c r="AW595" s="179">
        <v>2.4999999999999999E-8</v>
      </c>
      <c r="AX595" s="179">
        <v>1.6000000000000001E-8</v>
      </c>
      <c r="AY595" s="179">
        <v>1E-8</v>
      </c>
      <c r="AZ595" s="179">
        <v>6E-9</v>
      </c>
      <c r="BA595" s="179">
        <v>4.0000000000000002E-9</v>
      </c>
      <c r="BB595" s="179">
        <v>2.0000000000000001E-9</v>
      </c>
      <c r="BC595" s="179">
        <v>1.0000000000000001E-9</v>
      </c>
      <c r="BD595" s="179">
        <v>1.0000000000000001E-9</v>
      </c>
      <c r="BE595" s="179">
        <v>1.0000000000000001E-9</v>
      </c>
    </row>
    <row r="596" spans="1:57" ht="17.100000000000001" customHeight="1">
      <c r="A596" s="178">
        <v>2112</v>
      </c>
      <c r="B596" s="179">
        <v>6.1000000000000004E-8</v>
      </c>
      <c r="C596" s="179">
        <v>7.0000000000000005E-8</v>
      </c>
      <c r="D596" s="179">
        <v>8.0000000000000002E-8</v>
      </c>
      <c r="E596" s="179">
        <v>8.7999999999999994E-8</v>
      </c>
      <c r="F596" s="179">
        <v>9.5000000000000004E-8</v>
      </c>
      <c r="G596" s="179">
        <v>1.01E-7</v>
      </c>
      <c r="H596" s="179">
        <v>1.08E-7</v>
      </c>
      <c r="I596" s="179">
        <v>1.17E-7</v>
      </c>
      <c r="J596" s="179">
        <v>1.2700000000000001E-7</v>
      </c>
      <c r="K596" s="179">
        <v>1.3899999999999999E-7</v>
      </c>
      <c r="L596" s="179">
        <v>1.5200000000000001E-7</v>
      </c>
      <c r="M596" s="179">
        <v>1.68E-7</v>
      </c>
      <c r="N596" s="179">
        <v>1.86E-7</v>
      </c>
      <c r="O596" s="179">
        <v>2.0200000000000001E-7</v>
      </c>
      <c r="P596" s="179">
        <v>2.1500000000000001E-7</v>
      </c>
      <c r="Q596" s="179">
        <v>2.2700000000000001E-7</v>
      </c>
      <c r="R596" s="179">
        <v>2.41E-7</v>
      </c>
      <c r="S596" s="179">
        <v>2.6E-7</v>
      </c>
      <c r="T596" s="179">
        <v>2.8799999999999998E-7</v>
      </c>
      <c r="U596" s="179">
        <v>3.2399999999999999E-7</v>
      </c>
      <c r="V596" s="179">
        <v>3.6699999999999999E-7</v>
      </c>
      <c r="W596" s="179">
        <v>4.0999999999999999E-7</v>
      </c>
      <c r="X596" s="179">
        <v>4.4900000000000001E-7</v>
      </c>
      <c r="Y596" s="179">
        <v>4.8100000000000003E-7</v>
      </c>
      <c r="Z596" s="179">
        <v>5.0500000000000004E-7</v>
      </c>
      <c r="AA596" s="179">
        <v>5.2200000000000004E-7</v>
      </c>
      <c r="AB596" s="179">
        <v>5.3200000000000005E-7</v>
      </c>
      <c r="AC596" s="179">
        <v>5.3399999999999999E-7</v>
      </c>
      <c r="AD596" s="179">
        <v>5.3000000000000001E-7</v>
      </c>
      <c r="AE596" s="179">
        <v>5.1799999999999995E-7</v>
      </c>
      <c r="AF596" s="179">
        <v>5.0100000000000005E-7</v>
      </c>
      <c r="AG596" s="179">
        <v>4.7199999999999999E-7</v>
      </c>
      <c r="AH596" s="179">
        <v>4.3500000000000002E-7</v>
      </c>
      <c r="AI596" s="179">
        <v>3.9099999999999999E-7</v>
      </c>
      <c r="AJ596" s="179">
        <v>3.4299999999999999E-7</v>
      </c>
      <c r="AK596" s="179">
        <v>2.9499999999999998E-7</v>
      </c>
      <c r="AL596" s="179">
        <v>2.4999999999999999E-7</v>
      </c>
      <c r="AM596" s="179">
        <v>2.0800000000000001E-7</v>
      </c>
      <c r="AN596" s="179">
        <v>1.72E-7</v>
      </c>
      <c r="AO596" s="179">
        <v>1.3899999999999999E-7</v>
      </c>
      <c r="AP596" s="179">
        <v>1.11E-7</v>
      </c>
      <c r="AQ596" s="179">
        <v>8.6999999999999998E-8</v>
      </c>
      <c r="AR596" s="179">
        <v>6.5999999999999995E-8</v>
      </c>
      <c r="AS596" s="179">
        <v>4.9999999999999998E-8</v>
      </c>
      <c r="AT596" s="179">
        <v>3.7E-8</v>
      </c>
      <c r="AU596" s="179">
        <v>2.6000000000000001E-8</v>
      </c>
      <c r="AV596" s="179">
        <v>1.7999999999999999E-8</v>
      </c>
      <c r="AW596" s="179">
        <v>1.2E-8</v>
      </c>
      <c r="AX596" s="179">
        <v>8.0000000000000005E-9</v>
      </c>
      <c r="AY596" s="179">
        <v>5.0000000000000001E-9</v>
      </c>
      <c r="AZ596" s="179">
        <v>3E-9</v>
      </c>
      <c r="BA596" s="179">
        <v>2.0000000000000001E-9</v>
      </c>
      <c r="BB596" s="179">
        <v>1.0000000000000001E-9</v>
      </c>
      <c r="BC596" s="179">
        <v>1.0000000000000001E-9</v>
      </c>
      <c r="BD596" s="179">
        <v>0</v>
      </c>
      <c r="BE596" s="179">
        <v>0</v>
      </c>
    </row>
    <row r="597" spans="1:57" ht="17.100000000000001" customHeight="1">
      <c r="A597" s="178">
        <v>2113</v>
      </c>
      <c r="B597" s="179">
        <v>6.1000000000000004E-8</v>
      </c>
      <c r="C597" s="179">
        <v>7.0000000000000005E-8</v>
      </c>
      <c r="D597" s="179">
        <v>8.0000000000000002E-8</v>
      </c>
      <c r="E597" s="179">
        <v>8.7999999999999994E-8</v>
      </c>
      <c r="F597" s="179">
        <v>9.5000000000000004E-8</v>
      </c>
      <c r="G597" s="179">
        <v>1.01E-7</v>
      </c>
      <c r="H597" s="179">
        <v>1.08E-7</v>
      </c>
      <c r="I597" s="179">
        <v>1.17E-7</v>
      </c>
      <c r="J597" s="179">
        <v>1.2700000000000001E-7</v>
      </c>
      <c r="K597" s="179">
        <v>1.3899999999999999E-7</v>
      </c>
      <c r="L597" s="179">
        <v>1.5200000000000001E-7</v>
      </c>
      <c r="M597" s="179">
        <v>1.68E-7</v>
      </c>
      <c r="N597" s="179">
        <v>1.86E-7</v>
      </c>
      <c r="O597" s="179">
        <v>2.0200000000000001E-7</v>
      </c>
      <c r="P597" s="179">
        <v>2.1500000000000001E-7</v>
      </c>
      <c r="Q597" s="179">
        <v>2.2700000000000001E-7</v>
      </c>
      <c r="R597" s="179">
        <v>2.41E-7</v>
      </c>
      <c r="S597" s="179">
        <v>2.6E-7</v>
      </c>
      <c r="T597" s="179">
        <v>2.8799999999999998E-7</v>
      </c>
      <c r="U597" s="179">
        <v>3.2399999999999999E-7</v>
      </c>
      <c r="V597" s="179">
        <v>3.6699999999999999E-7</v>
      </c>
      <c r="W597" s="179">
        <v>4.0999999999999999E-7</v>
      </c>
      <c r="X597" s="179">
        <v>4.4900000000000001E-7</v>
      </c>
      <c r="Y597" s="179">
        <v>4.8100000000000003E-7</v>
      </c>
      <c r="Z597" s="179">
        <v>5.0500000000000004E-7</v>
      </c>
      <c r="AA597" s="179">
        <v>5.2200000000000004E-7</v>
      </c>
      <c r="AB597" s="179">
        <v>5.3200000000000005E-7</v>
      </c>
      <c r="AC597" s="179">
        <v>5.3399999999999999E-7</v>
      </c>
      <c r="AD597" s="179">
        <v>5.3000000000000001E-7</v>
      </c>
      <c r="AE597" s="179">
        <v>5.1799999999999995E-7</v>
      </c>
      <c r="AF597" s="179">
        <v>5.0100000000000005E-7</v>
      </c>
      <c r="AG597" s="179">
        <v>4.7199999999999999E-7</v>
      </c>
      <c r="AH597" s="179">
        <v>4.3500000000000002E-7</v>
      </c>
      <c r="AI597" s="179">
        <v>3.9099999999999999E-7</v>
      </c>
      <c r="AJ597" s="179">
        <v>3.4299999999999999E-7</v>
      </c>
      <c r="AK597" s="179">
        <v>2.9499999999999998E-7</v>
      </c>
      <c r="AL597" s="179">
        <v>2.4999999999999999E-7</v>
      </c>
      <c r="AM597" s="179">
        <v>2.0800000000000001E-7</v>
      </c>
      <c r="AN597" s="179">
        <v>1.72E-7</v>
      </c>
      <c r="AO597" s="179">
        <v>1.3899999999999999E-7</v>
      </c>
      <c r="AP597" s="179">
        <v>1.11E-7</v>
      </c>
      <c r="AQ597" s="179">
        <v>8.6999999999999998E-8</v>
      </c>
      <c r="AR597" s="179">
        <v>6.5999999999999995E-8</v>
      </c>
      <c r="AS597" s="179">
        <v>4.9999999999999998E-8</v>
      </c>
      <c r="AT597" s="179">
        <v>3.7E-8</v>
      </c>
      <c r="AU597" s="179">
        <v>2.6000000000000001E-8</v>
      </c>
      <c r="AV597" s="179">
        <v>1.7999999999999999E-8</v>
      </c>
      <c r="AW597" s="179">
        <v>1.2E-8</v>
      </c>
      <c r="AX597" s="179">
        <v>8.0000000000000005E-9</v>
      </c>
      <c r="AY597" s="179">
        <v>5.0000000000000001E-9</v>
      </c>
      <c r="AZ597" s="179">
        <v>3E-9</v>
      </c>
      <c r="BA597" s="179">
        <v>2.0000000000000001E-9</v>
      </c>
      <c r="BB597" s="179">
        <v>1.0000000000000001E-9</v>
      </c>
      <c r="BC597" s="179">
        <v>1.0000000000000001E-9</v>
      </c>
      <c r="BD597" s="179">
        <v>0</v>
      </c>
      <c r="BE597" s="179">
        <v>0</v>
      </c>
    </row>
    <row r="598" spans="1:57" ht="15" customHeight="1"/>
    <row r="599" spans="1:57" ht="17.100000000000001" customHeight="1">
      <c r="A599" s="176" t="s">
        <v>615</v>
      </c>
    </row>
    <row r="600" spans="1:57" ht="15" customHeight="1"/>
    <row r="601" spans="1:57" ht="15" customHeight="1">
      <c r="A601" s="176" t="s">
        <v>435</v>
      </c>
    </row>
    <row r="602" spans="1:57" ht="15" customHeight="1">
      <c r="A602" s="252" t="s">
        <v>431</v>
      </c>
      <c r="B602" s="255" t="s">
        <v>432</v>
      </c>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256"/>
      <c r="AE602" s="256"/>
      <c r="AF602" s="256"/>
      <c r="AG602" s="256"/>
      <c r="AH602" s="256"/>
      <c r="AI602" s="256"/>
      <c r="AJ602" s="256"/>
      <c r="AK602" s="256"/>
      <c r="AL602" s="256"/>
      <c r="AM602" s="256"/>
      <c r="AN602" s="256"/>
      <c r="AO602" s="256"/>
      <c r="AP602" s="256"/>
      <c r="AQ602" s="256"/>
      <c r="AR602" s="256"/>
      <c r="AS602" s="256"/>
      <c r="AT602" s="256"/>
      <c r="AU602" s="256"/>
      <c r="AV602" s="256"/>
      <c r="AW602" s="256"/>
      <c r="AX602" s="256"/>
      <c r="AY602" s="256"/>
      <c r="AZ602" s="256"/>
      <c r="BA602" s="256"/>
      <c r="BB602" s="256"/>
      <c r="BC602" s="256"/>
      <c r="BD602" s="256"/>
      <c r="BE602" s="257"/>
    </row>
    <row r="603" spans="1:57" ht="15" customHeight="1">
      <c r="A603" s="253"/>
      <c r="B603" s="177">
        <v>2058</v>
      </c>
      <c r="C603" s="177">
        <v>2059</v>
      </c>
      <c r="D603" s="177">
        <v>2060</v>
      </c>
      <c r="E603" s="177">
        <v>2061</v>
      </c>
      <c r="F603" s="177">
        <v>2062</v>
      </c>
      <c r="G603" s="177">
        <v>2063</v>
      </c>
      <c r="H603" s="177">
        <v>2064</v>
      </c>
      <c r="I603" s="177">
        <v>2065</v>
      </c>
      <c r="J603" s="177">
        <v>2066</v>
      </c>
      <c r="K603" s="177">
        <v>2067</v>
      </c>
      <c r="L603" s="177">
        <v>2068</v>
      </c>
      <c r="M603" s="177">
        <v>2069</v>
      </c>
      <c r="N603" s="177">
        <v>2070</v>
      </c>
      <c r="O603" s="177">
        <v>2071</v>
      </c>
      <c r="P603" s="177">
        <v>2072</v>
      </c>
      <c r="Q603" s="177">
        <v>2073</v>
      </c>
      <c r="R603" s="177">
        <v>2074</v>
      </c>
      <c r="S603" s="177">
        <v>2075</v>
      </c>
      <c r="T603" s="177">
        <v>2076</v>
      </c>
      <c r="U603" s="177">
        <v>2077</v>
      </c>
      <c r="V603" s="177">
        <v>2078</v>
      </c>
      <c r="W603" s="177">
        <v>2079</v>
      </c>
      <c r="X603" s="177">
        <v>2080</v>
      </c>
      <c r="Y603" s="177">
        <v>2081</v>
      </c>
      <c r="Z603" s="177">
        <v>2082</v>
      </c>
      <c r="AA603" s="177">
        <v>2083</v>
      </c>
      <c r="AB603" s="177">
        <v>2084</v>
      </c>
      <c r="AC603" s="177">
        <v>2085</v>
      </c>
      <c r="AD603" s="177">
        <v>2086</v>
      </c>
      <c r="AE603" s="177">
        <v>2087</v>
      </c>
      <c r="AF603" s="177">
        <v>2088</v>
      </c>
      <c r="AG603" s="177">
        <v>2089</v>
      </c>
      <c r="AH603" s="177">
        <v>2090</v>
      </c>
      <c r="AI603" s="177">
        <v>2091</v>
      </c>
      <c r="AJ603" s="177">
        <v>2092</v>
      </c>
      <c r="AK603" s="177">
        <v>2093</v>
      </c>
      <c r="AL603" s="177">
        <v>2094</v>
      </c>
      <c r="AM603" s="177">
        <v>2095</v>
      </c>
      <c r="AN603" s="177">
        <v>2096</v>
      </c>
      <c r="AO603" s="177">
        <v>2097</v>
      </c>
      <c r="AP603" s="177">
        <v>2098</v>
      </c>
      <c r="AQ603" s="177">
        <v>2099</v>
      </c>
      <c r="AR603" s="177">
        <v>2100</v>
      </c>
      <c r="AS603" s="177">
        <v>2101</v>
      </c>
      <c r="AT603" s="177">
        <v>2102</v>
      </c>
      <c r="AU603" s="177">
        <v>2103</v>
      </c>
      <c r="AV603" s="177">
        <v>2104</v>
      </c>
      <c r="AW603" s="177">
        <v>2105</v>
      </c>
      <c r="AX603" s="177">
        <v>2106</v>
      </c>
      <c r="AY603" s="177">
        <v>2107</v>
      </c>
      <c r="AZ603" s="177">
        <v>2108</v>
      </c>
      <c r="BA603" s="177">
        <v>2109</v>
      </c>
      <c r="BB603" s="177">
        <v>2110</v>
      </c>
      <c r="BC603" s="177">
        <v>2111</v>
      </c>
      <c r="BD603" s="177">
        <v>2112</v>
      </c>
      <c r="BE603" s="177">
        <v>2113</v>
      </c>
    </row>
    <row r="604" spans="1:57" ht="15" customHeight="1">
      <c r="A604" s="253"/>
      <c r="B604" s="177" t="s">
        <v>33</v>
      </c>
      <c r="C604" s="177" t="s">
        <v>33</v>
      </c>
      <c r="D604" s="177" t="s">
        <v>33</v>
      </c>
      <c r="E604" s="177" t="s">
        <v>33</v>
      </c>
      <c r="F604" s="177" t="s">
        <v>33</v>
      </c>
      <c r="G604" s="177" t="s">
        <v>33</v>
      </c>
      <c r="H604" s="177" t="s">
        <v>33</v>
      </c>
      <c r="I604" s="177" t="s">
        <v>33</v>
      </c>
      <c r="J604" s="177" t="s">
        <v>33</v>
      </c>
      <c r="K604" s="177" t="s">
        <v>33</v>
      </c>
      <c r="L604" s="177" t="s">
        <v>33</v>
      </c>
      <c r="M604" s="177" t="s">
        <v>33</v>
      </c>
      <c r="N604" s="177" t="s">
        <v>33</v>
      </c>
      <c r="O604" s="177" t="s">
        <v>33</v>
      </c>
      <c r="P604" s="177" t="s">
        <v>33</v>
      </c>
      <c r="Q604" s="177" t="s">
        <v>33</v>
      </c>
      <c r="R604" s="177" t="s">
        <v>33</v>
      </c>
      <c r="S604" s="177" t="s">
        <v>33</v>
      </c>
      <c r="T604" s="177" t="s">
        <v>33</v>
      </c>
      <c r="U604" s="177" t="s">
        <v>33</v>
      </c>
      <c r="V604" s="177" t="s">
        <v>33</v>
      </c>
      <c r="W604" s="177" t="s">
        <v>33</v>
      </c>
      <c r="X604" s="177" t="s">
        <v>33</v>
      </c>
      <c r="Y604" s="177" t="s">
        <v>33</v>
      </c>
      <c r="Z604" s="177" t="s">
        <v>33</v>
      </c>
      <c r="AA604" s="177" t="s">
        <v>33</v>
      </c>
      <c r="AB604" s="177" t="s">
        <v>33</v>
      </c>
      <c r="AC604" s="177" t="s">
        <v>33</v>
      </c>
      <c r="AD604" s="177" t="s">
        <v>33</v>
      </c>
      <c r="AE604" s="177" t="s">
        <v>33</v>
      </c>
      <c r="AF604" s="177" t="s">
        <v>33</v>
      </c>
      <c r="AG604" s="177" t="s">
        <v>33</v>
      </c>
      <c r="AH604" s="177" t="s">
        <v>33</v>
      </c>
      <c r="AI604" s="177" t="s">
        <v>33</v>
      </c>
      <c r="AJ604" s="177" t="s">
        <v>33</v>
      </c>
      <c r="AK604" s="177" t="s">
        <v>33</v>
      </c>
      <c r="AL604" s="177" t="s">
        <v>33</v>
      </c>
      <c r="AM604" s="177" t="s">
        <v>33</v>
      </c>
      <c r="AN604" s="177" t="s">
        <v>33</v>
      </c>
      <c r="AO604" s="177" t="s">
        <v>33</v>
      </c>
      <c r="AP604" s="177" t="s">
        <v>33</v>
      </c>
      <c r="AQ604" s="177" t="s">
        <v>33</v>
      </c>
      <c r="AR604" s="177" t="s">
        <v>33</v>
      </c>
      <c r="AS604" s="177" t="s">
        <v>33</v>
      </c>
      <c r="AT604" s="177" t="s">
        <v>33</v>
      </c>
      <c r="AU604" s="177" t="s">
        <v>33</v>
      </c>
      <c r="AV604" s="177" t="s">
        <v>33</v>
      </c>
      <c r="AW604" s="177" t="s">
        <v>33</v>
      </c>
      <c r="AX604" s="177" t="s">
        <v>33</v>
      </c>
      <c r="AY604" s="177" t="s">
        <v>33</v>
      </c>
      <c r="AZ604" s="177" t="s">
        <v>33</v>
      </c>
      <c r="BA604" s="177" t="s">
        <v>33</v>
      </c>
      <c r="BB604" s="177" t="s">
        <v>33</v>
      </c>
      <c r="BC604" s="177" t="s">
        <v>33</v>
      </c>
      <c r="BD604" s="177" t="s">
        <v>33</v>
      </c>
      <c r="BE604" s="177" t="s">
        <v>33</v>
      </c>
    </row>
    <row r="605" spans="1:57" ht="15" customHeight="1">
      <c r="A605" s="254"/>
      <c r="B605" s="177" t="s">
        <v>431</v>
      </c>
      <c r="C605" s="177" t="s">
        <v>431</v>
      </c>
      <c r="D605" s="177" t="s">
        <v>431</v>
      </c>
      <c r="E605" s="177" t="s">
        <v>431</v>
      </c>
      <c r="F605" s="177" t="s">
        <v>431</v>
      </c>
      <c r="G605" s="177" t="s">
        <v>431</v>
      </c>
      <c r="H605" s="177" t="s">
        <v>431</v>
      </c>
      <c r="I605" s="177" t="s">
        <v>431</v>
      </c>
      <c r="J605" s="177" t="s">
        <v>431</v>
      </c>
      <c r="K605" s="177" t="s">
        <v>431</v>
      </c>
      <c r="L605" s="177" t="s">
        <v>431</v>
      </c>
      <c r="M605" s="177" t="s">
        <v>431</v>
      </c>
      <c r="N605" s="177" t="s">
        <v>431</v>
      </c>
      <c r="O605" s="177" t="s">
        <v>431</v>
      </c>
      <c r="P605" s="177" t="s">
        <v>431</v>
      </c>
      <c r="Q605" s="177" t="s">
        <v>431</v>
      </c>
      <c r="R605" s="177" t="s">
        <v>431</v>
      </c>
      <c r="S605" s="177" t="s">
        <v>431</v>
      </c>
      <c r="T605" s="177" t="s">
        <v>431</v>
      </c>
      <c r="U605" s="177" t="s">
        <v>431</v>
      </c>
      <c r="V605" s="177" t="s">
        <v>431</v>
      </c>
      <c r="W605" s="177" t="s">
        <v>431</v>
      </c>
      <c r="X605" s="177" t="s">
        <v>431</v>
      </c>
      <c r="Y605" s="177" t="s">
        <v>431</v>
      </c>
      <c r="Z605" s="177" t="s">
        <v>431</v>
      </c>
      <c r="AA605" s="177" t="s">
        <v>431</v>
      </c>
      <c r="AB605" s="177" t="s">
        <v>431</v>
      </c>
      <c r="AC605" s="177" t="s">
        <v>431</v>
      </c>
      <c r="AD605" s="177" t="s">
        <v>431</v>
      </c>
      <c r="AE605" s="177" t="s">
        <v>431</v>
      </c>
      <c r="AF605" s="177" t="s">
        <v>431</v>
      </c>
      <c r="AG605" s="177" t="s">
        <v>431</v>
      </c>
      <c r="AH605" s="177" t="s">
        <v>431</v>
      </c>
      <c r="AI605" s="177" t="s">
        <v>431</v>
      </c>
      <c r="AJ605" s="177" t="s">
        <v>431</v>
      </c>
      <c r="AK605" s="177" t="s">
        <v>431</v>
      </c>
      <c r="AL605" s="177" t="s">
        <v>431</v>
      </c>
      <c r="AM605" s="177" t="s">
        <v>431</v>
      </c>
      <c r="AN605" s="177" t="s">
        <v>431</v>
      </c>
      <c r="AO605" s="177" t="s">
        <v>431</v>
      </c>
      <c r="AP605" s="177" t="s">
        <v>431</v>
      </c>
      <c r="AQ605" s="177" t="s">
        <v>431</v>
      </c>
      <c r="AR605" s="177" t="s">
        <v>431</v>
      </c>
      <c r="AS605" s="177" t="s">
        <v>431</v>
      </c>
      <c r="AT605" s="177" t="s">
        <v>431</v>
      </c>
      <c r="AU605" s="177" t="s">
        <v>431</v>
      </c>
      <c r="AV605" s="177" t="s">
        <v>431</v>
      </c>
      <c r="AW605" s="177" t="s">
        <v>431</v>
      </c>
      <c r="AX605" s="177" t="s">
        <v>431</v>
      </c>
      <c r="AY605" s="177" t="s">
        <v>431</v>
      </c>
      <c r="AZ605" s="177" t="s">
        <v>431</v>
      </c>
      <c r="BA605" s="177" t="s">
        <v>431</v>
      </c>
      <c r="BB605" s="177" t="s">
        <v>431</v>
      </c>
      <c r="BC605" s="177" t="s">
        <v>431</v>
      </c>
      <c r="BD605" s="177" t="s">
        <v>431</v>
      </c>
      <c r="BE605" s="177" t="s">
        <v>431</v>
      </c>
    </row>
    <row r="606" spans="1:57" ht="17.100000000000001" customHeight="1">
      <c r="A606" s="178" t="s">
        <v>433</v>
      </c>
      <c r="B606" s="250">
        <v>4.2928E-5</v>
      </c>
      <c r="C606" s="250">
        <v>4.9317999999999998E-5</v>
      </c>
      <c r="D606" s="250">
        <v>5.5977000000000003E-5</v>
      </c>
      <c r="E606" s="250">
        <v>6.1827000000000003E-5</v>
      </c>
      <c r="F606" s="250">
        <v>6.6866999999999995E-5</v>
      </c>
      <c r="G606" s="250">
        <v>7.1276E-5</v>
      </c>
      <c r="H606" s="250">
        <v>7.6316000000000006E-5</v>
      </c>
      <c r="I606" s="250">
        <v>8.2435999999999995E-5</v>
      </c>
      <c r="J606" s="250">
        <v>8.9456000000000005E-5</v>
      </c>
      <c r="K606" s="250">
        <v>9.7554999999999997E-5</v>
      </c>
      <c r="L606" s="250">
        <v>1.0682499999999999E-4</v>
      </c>
      <c r="M606" s="250">
        <v>1.18344E-4</v>
      </c>
      <c r="N606" s="250">
        <v>1.3085399999999999E-4</v>
      </c>
      <c r="O606" s="250">
        <v>1.42013E-4</v>
      </c>
      <c r="P606" s="250">
        <v>1.5119299999999999E-4</v>
      </c>
      <c r="Q606" s="250">
        <v>1.59922E-4</v>
      </c>
      <c r="R606" s="250">
        <v>1.6973199999999999E-4</v>
      </c>
      <c r="S606" s="250">
        <v>1.83141E-4</v>
      </c>
      <c r="T606" s="250">
        <v>2.0239999999999999E-4</v>
      </c>
      <c r="U606" s="250">
        <v>2.2831899999999999E-4</v>
      </c>
      <c r="V606" s="250">
        <v>2.5819699999999999E-4</v>
      </c>
      <c r="W606" s="250">
        <v>2.8834599999999998E-4</v>
      </c>
      <c r="X606" s="250">
        <v>3.1579399999999999E-4</v>
      </c>
      <c r="Y606" s="250">
        <v>3.38473E-4</v>
      </c>
      <c r="Z606" s="250">
        <v>3.5584199999999999E-4</v>
      </c>
      <c r="AA606" s="250">
        <v>3.6763200000000001E-4</v>
      </c>
      <c r="AB606" s="250">
        <v>3.7438199999999998E-4</v>
      </c>
      <c r="AC606" s="250">
        <v>3.7600099999999999E-4</v>
      </c>
      <c r="AD606" s="250">
        <v>3.7294200000000002E-4</v>
      </c>
      <c r="AE606" s="250">
        <v>3.65022E-4</v>
      </c>
      <c r="AF606" s="250">
        <v>3.5251299999999999E-4</v>
      </c>
      <c r="AG606" s="250">
        <v>3.3244399999999999E-4</v>
      </c>
      <c r="AH606" s="250">
        <v>3.06075E-4</v>
      </c>
      <c r="AI606" s="250">
        <v>2.7520600000000001E-4</v>
      </c>
      <c r="AJ606" s="250">
        <v>2.4163799999999999E-4</v>
      </c>
      <c r="AK606" s="250">
        <v>2.0735E-4</v>
      </c>
      <c r="AL606" s="250">
        <v>1.7567099999999999E-4</v>
      </c>
      <c r="AM606" s="250">
        <v>1.4669300000000001E-4</v>
      </c>
      <c r="AN606" s="250">
        <v>1.20864E-4</v>
      </c>
      <c r="AO606" s="250">
        <v>9.7825000000000006E-5</v>
      </c>
      <c r="AP606" s="250">
        <v>7.7935999999999994E-5</v>
      </c>
      <c r="AQ606" s="250">
        <v>6.1017000000000002E-5</v>
      </c>
      <c r="AR606" s="250">
        <v>4.6708000000000001E-5</v>
      </c>
      <c r="AS606" s="250">
        <v>3.5098000000000002E-5</v>
      </c>
      <c r="AT606" s="250">
        <v>2.5738999999999999E-5</v>
      </c>
      <c r="AU606" s="250">
        <v>1.8359000000000002E-5</v>
      </c>
      <c r="AV606" s="250">
        <v>1.2869E-5</v>
      </c>
      <c r="AW606" s="250">
        <v>8.6400000000000003E-6</v>
      </c>
      <c r="AX606" s="250">
        <v>5.7599999999999999E-6</v>
      </c>
      <c r="AY606" s="250">
        <v>3.5099999999999999E-6</v>
      </c>
      <c r="AZ606" s="250">
        <v>2.1600000000000001E-6</v>
      </c>
      <c r="BA606" s="250">
        <v>1.26E-6</v>
      </c>
      <c r="BB606" s="250">
        <v>7.1999999999999999E-7</v>
      </c>
      <c r="BC606" s="250">
        <v>4.4999999999999998E-7</v>
      </c>
      <c r="BD606" s="250">
        <v>1.8E-7</v>
      </c>
      <c r="BE606" s="250">
        <v>1.8E-7</v>
      </c>
    </row>
    <row r="607" spans="1:57" ht="17.100000000000001" customHeight="1">
      <c r="A607" s="178">
        <v>2058</v>
      </c>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251"/>
      <c r="AE607" s="251"/>
      <c r="AF607" s="251"/>
      <c r="AG607" s="251"/>
      <c r="AH607" s="251"/>
      <c r="AI607" s="251"/>
      <c r="AJ607" s="251"/>
      <c r="AK607" s="251"/>
      <c r="AL607" s="251"/>
      <c r="AM607" s="251"/>
      <c r="AN607" s="251"/>
      <c r="AO607" s="251"/>
      <c r="AP607" s="251"/>
      <c r="AQ607" s="251"/>
      <c r="AR607" s="251"/>
      <c r="AS607" s="251"/>
      <c r="AT607" s="251"/>
      <c r="AU607" s="251"/>
      <c r="AV607" s="251"/>
      <c r="AW607" s="251"/>
      <c r="AX607" s="251"/>
      <c r="AY607" s="251"/>
      <c r="AZ607" s="251"/>
      <c r="BA607" s="251"/>
      <c r="BB607" s="251"/>
      <c r="BC607" s="251"/>
      <c r="BD607" s="251"/>
      <c r="BE607" s="251"/>
    </row>
    <row r="608" spans="1:57" ht="17.100000000000001" customHeight="1">
      <c r="A608" s="178">
        <v>2059</v>
      </c>
      <c r="B608" s="179">
        <v>4.7867000000000001E-5</v>
      </c>
      <c r="C608" s="179">
        <v>5.4991999999999998E-5</v>
      </c>
      <c r="D608" s="179">
        <v>6.2417999999999998E-5</v>
      </c>
      <c r="E608" s="179">
        <v>6.8941000000000003E-5</v>
      </c>
      <c r="F608" s="179">
        <v>7.4560000000000004E-5</v>
      </c>
      <c r="G608" s="179">
        <v>7.9476999999999998E-5</v>
      </c>
      <c r="H608" s="179">
        <v>8.5097000000000002E-5</v>
      </c>
      <c r="I608" s="179">
        <v>9.1921000000000003E-5</v>
      </c>
      <c r="J608" s="179">
        <v>9.9747999999999994E-5</v>
      </c>
      <c r="K608" s="179">
        <v>1.0878E-4</v>
      </c>
      <c r="L608" s="179">
        <v>1.19116E-4</v>
      </c>
      <c r="M608" s="179">
        <v>1.3196E-4</v>
      </c>
      <c r="N608" s="179">
        <v>1.45909E-4</v>
      </c>
      <c r="O608" s="179">
        <v>1.5835299999999999E-4</v>
      </c>
      <c r="P608" s="179">
        <v>1.6858800000000001E-4</v>
      </c>
      <c r="Q608" s="179">
        <v>1.7832199999999999E-4</v>
      </c>
      <c r="R608" s="179">
        <v>1.8925999999999999E-4</v>
      </c>
      <c r="S608" s="179">
        <v>2.0421299999999999E-4</v>
      </c>
      <c r="T608" s="179">
        <v>2.2568800000000001E-4</v>
      </c>
      <c r="U608" s="179">
        <v>2.5458799999999998E-4</v>
      </c>
      <c r="V608" s="179">
        <v>2.8790499999999998E-4</v>
      </c>
      <c r="W608" s="179">
        <v>3.2152199999999998E-4</v>
      </c>
      <c r="X608" s="179">
        <v>3.5212900000000002E-4</v>
      </c>
      <c r="Y608" s="179">
        <v>3.7741700000000001E-4</v>
      </c>
      <c r="Z608" s="179">
        <v>3.9678499999999998E-4</v>
      </c>
      <c r="AA608" s="179">
        <v>4.0992999999999997E-4</v>
      </c>
      <c r="AB608" s="179">
        <v>4.1745699999999998E-4</v>
      </c>
      <c r="AC608" s="179">
        <v>4.1926300000000001E-4</v>
      </c>
      <c r="AD608" s="179">
        <v>4.1585100000000001E-4</v>
      </c>
      <c r="AE608" s="179">
        <v>4.0702000000000002E-4</v>
      </c>
      <c r="AF608" s="179">
        <v>3.9307200000000001E-4</v>
      </c>
      <c r="AG608" s="179">
        <v>3.7069400000000003E-4</v>
      </c>
      <c r="AH608" s="179">
        <v>3.4129100000000002E-4</v>
      </c>
      <c r="AI608" s="179">
        <v>3.0687100000000001E-4</v>
      </c>
      <c r="AJ608" s="179">
        <v>2.6944000000000002E-4</v>
      </c>
      <c r="AK608" s="179">
        <v>2.3120700000000001E-4</v>
      </c>
      <c r="AL608" s="179">
        <v>1.9588400000000001E-4</v>
      </c>
      <c r="AM608" s="179">
        <v>1.63571E-4</v>
      </c>
      <c r="AN608" s="179">
        <v>1.3477000000000001E-4</v>
      </c>
      <c r="AO608" s="179">
        <v>1.0908099999999999E-4</v>
      </c>
      <c r="AP608" s="179">
        <v>8.6903000000000005E-5</v>
      </c>
      <c r="AQ608" s="179">
        <v>6.8036999999999999E-5</v>
      </c>
      <c r="AR608" s="179">
        <v>5.2082E-5</v>
      </c>
      <c r="AS608" s="179">
        <v>3.9137000000000002E-5</v>
      </c>
      <c r="AT608" s="179">
        <v>2.87E-5</v>
      </c>
      <c r="AU608" s="179">
        <v>2.0471000000000001E-5</v>
      </c>
      <c r="AV608" s="179">
        <v>1.435E-5</v>
      </c>
      <c r="AW608" s="179">
        <v>9.6339999999999996E-6</v>
      </c>
      <c r="AX608" s="179">
        <v>6.4219999999999997E-6</v>
      </c>
      <c r="AY608" s="179">
        <v>3.9140000000000001E-6</v>
      </c>
      <c r="AZ608" s="179">
        <v>2.4080000000000001E-6</v>
      </c>
      <c r="BA608" s="179">
        <v>1.4050000000000001E-6</v>
      </c>
      <c r="BB608" s="179">
        <v>8.0299999999999998E-7</v>
      </c>
      <c r="BC608" s="179">
        <v>5.0200000000000002E-7</v>
      </c>
      <c r="BD608" s="179">
        <v>2.0100000000000001E-7</v>
      </c>
      <c r="BE608" s="179">
        <v>2.0100000000000001E-7</v>
      </c>
    </row>
    <row r="609" spans="1:57" ht="17.100000000000001" customHeight="1">
      <c r="A609" s="178">
        <v>2060</v>
      </c>
      <c r="B609" s="179">
        <v>5.2744999999999997E-5</v>
      </c>
      <c r="C609" s="179">
        <v>6.0596000000000001E-5</v>
      </c>
      <c r="D609" s="179">
        <v>6.8779E-5</v>
      </c>
      <c r="E609" s="179">
        <v>7.5965999999999997E-5</v>
      </c>
      <c r="F609" s="179">
        <v>8.2158999999999997E-5</v>
      </c>
      <c r="G609" s="179">
        <v>8.7577000000000005E-5</v>
      </c>
      <c r="H609" s="179">
        <v>9.3769000000000003E-5</v>
      </c>
      <c r="I609" s="179">
        <v>1.01288E-4</v>
      </c>
      <c r="J609" s="179">
        <v>1.09913E-4</v>
      </c>
      <c r="K609" s="179">
        <v>1.1986500000000001E-4</v>
      </c>
      <c r="L609" s="179">
        <v>1.3125499999999999E-4</v>
      </c>
      <c r="M609" s="179">
        <v>1.4540899999999999E-4</v>
      </c>
      <c r="N609" s="179">
        <v>1.60779E-4</v>
      </c>
      <c r="O609" s="179">
        <v>1.7448999999999999E-4</v>
      </c>
      <c r="P609" s="179">
        <v>1.8576899999999999E-4</v>
      </c>
      <c r="Q609" s="179">
        <v>1.9649500000000001E-4</v>
      </c>
      <c r="R609" s="179">
        <v>2.08548E-4</v>
      </c>
      <c r="S609" s="179">
        <v>2.2502399999999999E-4</v>
      </c>
      <c r="T609" s="179">
        <v>2.48688E-4</v>
      </c>
      <c r="U609" s="179">
        <v>2.8053399999999998E-4</v>
      </c>
      <c r="V609" s="179">
        <v>3.1724500000000002E-4</v>
      </c>
      <c r="W609" s="179">
        <v>3.5428800000000002E-4</v>
      </c>
      <c r="X609" s="179">
        <v>3.88014E-4</v>
      </c>
      <c r="Y609" s="179">
        <v>4.1587999999999998E-4</v>
      </c>
      <c r="Z609" s="179">
        <v>4.3722100000000001E-4</v>
      </c>
      <c r="AA609" s="179">
        <v>4.5170699999999998E-4</v>
      </c>
      <c r="AB609" s="179">
        <v>4.6000000000000001E-4</v>
      </c>
      <c r="AC609" s="179">
        <v>4.6199000000000001E-4</v>
      </c>
      <c r="AD609" s="179">
        <v>4.5823100000000002E-4</v>
      </c>
      <c r="AE609" s="179">
        <v>4.4850000000000001E-4</v>
      </c>
      <c r="AF609" s="179">
        <v>4.3313E-4</v>
      </c>
      <c r="AG609" s="179">
        <v>4.0847099999999999E-4</v>
      </c>
      <c r="AH609" s="179">
        <v>3.7607199999999997E-4</v>
      </c>
      <c r="AI609" s="179">
        <v>3.3814400000000002E-4</v>
      </c>
      <c r="AJ609" s="179">
        <v>2.9689899999999999E-4</v>
      </c>
      <c r="AK609" s="179">
        <v>2.5476900000000001E-4</v>
      </c>
      <c r="AL609" s="179">
        <v>2.1584600000000001E-4</v>
      </c>
      <c r="AM609" s="179">
        <v>1.8024E-4</v>
      </c>
      <c r="AN609" s="179">
        <v>1.48505E-4</v>
      </c>
      <c r="AO609" s="179">
        <v>1.20197E-4</v>
      </c>
      <c r="AP609" s="179">
        <v>9.5760000000000005E-5</v>
      </c>
      <c r="AQ609" s="179">
        <v>7.4970999999999998E-5</v>
      </c>
      <c r="AR609" s="179">
        <v>5.7389000000000002E-5</v>
      </c>
      <c r="AS609" s="179">
        <v>4.3124999999999998E-5</v>
      </c>
      <c r="AT609" s="179">
        <v>3.1625000000000003E-5</v>
      </c>
      <c r="AU609" s="179">
        <v>2.2558E-5</v>
      </c>
      <c r="AV609" s="179">
        <v>1.5812999999999999E-5</v>
      </c>
      <c r="AW609" s="179">
        <v>1.0614999999999999E-5</v>
      </c>
      <c r="AX609" s="179">
        <v>7.0770000000000002E-6</v>
      </c>
      <c r="AY609" s="179">
        <v>4.313E-6</v>
      </c>
      <c r="AZ609" s="179">
        <v>2.6539999999999999E-6</v>
      </c>
      <c r="BA609" s="179">
        <v>1.548E-6</v>
      </c>
      <c r="BB609" s="179">
        <v>8.85E-7</v>
      </c>
      <c r="BC609" s="179">
        <v>5.5300000000000004E-7</v>
      </c>
      <c r="BD609" s="179">
        <v>2.2100000000000001E-7</v>
      </c>
      <c r="BE609" s="179">
        <v>2.2100000000000001E-7</v>
      </c>
    </row>
    <row r="610" spans="1:57" ht="17.100000000000001" customHeight="1">
      <c r="A610" s="178">
        <v>2061</v>
      </c>
      <c r="B610" s="179">
        <v>5.7136000000000003E-5</v>
      </c>
      <c r="C610" s="179">
        <v>6.5640000000000002E-5</v>
      </c>
      <c r="D610" s="179">
        <v>7.4504000000000004E-5</v>
      </c>
      <c r="E610" s="179">
        <v>8.229E-5</v>
      </c>
      <c r="F610" s="179">
        <v>8.8997000000000002E-5</v>
      </c>
      <c r="G610" s="179">
        <v>9.4866999999999998E-5</v>
      </c>
      <c r="H610" s="179">
        <v>1.01574E-4</v>
      </c>
      <c r="I610" s="179">
        <v>1.09719E-4</v>
      </c>
      <c r="J610" s="179">
        <v>1.1906200000000001E-4</v>
      </c>
      <c r="K610" s="179">
        <v>1.2984300000000001E-4</v>
      </c>
      <c r="L610" s="179">
        <v>1.4218E-4</v>
      </c>
      <c r="M610" s="179">
        <v>1.5751200000000001E-4</v>
      </c>
      <c r="N610" s="179">
        <v>1.74162E-4</v>
      </c>
      <c r="O610" s="179">
        <v>1.8901399999999999E-4</v>
      </c>
      <c r="P610" s="179">
        <v>2.01232E-4</v>
      </c>
      <c r="Q610" s="179">
        <v>2.1285100000000001E-4</v>
      </c>
      <c r="R610" s="179">
        <v>2.2590699999999999E-4</v>
      </c>
      <c r="S610" s="179">
        <v>2.43754E-4</v>
      </c>
      <c r="T610" s="179">
        <v>2.6938800000000002E-4</v>
      </c>
      <c r="U610" s="179">
        <v>3.0388399999999998E-4</v>
      </c>
      <c r="V610" s="179">
        <v>3.4365200000000001E-4</v>
      </c>
      <c r="W610" s="179">
        <v>3.8377799999999998E-4</v>
      </c>
      <c r="X610" s="179">
        <v>4.20312E-4</v>
      </c>
      <c r="Y610" s="179">
        <v>4.5049599999999999E-4</v>
      </c>
      <c r="Z610" s="179">
        <v>4.7361400000000002E-4</v>
      </c>
      <c r="AA610" s="179">
        <v>4.8930499999999999E-4</v>
      </c>
      <c r="AB610" s="179">
        <v>4.9828899999999996E-4</v>
      </c>
      <c r="AC610" s="179">
        <v>5.0044499999999997E-4</v>
      </c>
      <c r="AD610" s="179">
        <v>4.9637300000000004E-4</v>
      </c>
      <c r="AE610" s="179">
        <v>4.8583200000000001E-4</v>
      </c>
      <c r="AF610" s="179">
        <v>4.6918200000000001E-4</v>
      </c>
      <c r="AG610" s="179">
        <v>4.42471E-4</v>
      </c>
      <c r="AH610" s="179">
        <v>4.0737500000000002E-4</v>
      </c>
      <c r="AI610" s="179">
        <v>3.6629000000000002E-4</v>
      </c>
      <c r="AJ610" s="179">
        <v>3.2161199999999998E-4</v>
      </c>
      <c r="AK610" s="179">
        <v>2.7597500000000003E-4</v>
      </c>
      <c r="AL610" s="179">
        <v>2.3381300000000001E-4</v>
      </c>
      <c r="AM610" s="179">
        <v>1.95243E-4</v>
      </c>
      <c r="AN610" s="179">
        <v>1.6086599999999999E-4</v>
      </c>
      <c r="AO610" s="179">
        <v>1.30202E-4</v>
      </c>
      <c r="AP610" s="179">
        <v>1.0373E-4</v>
      </c>
      <c r="AQ610" s="179">
        <v>8.1211999999999994E-5</v>
      </c>
      <c r="AR610" s="179">
        <v>6.2166000000000001E-5</v>
      </c>
      <c r="AS610" s="179">
        <v>4.6715000000000003E-5</v>
      </c>
      <c r="AT610" s="179">
        <v>3.4257000000000001E-5</v>
      </c>
      <c r="AU610" s="179">
        <v>2.4434999999999999E-5</v>
      </c>
      <c r="AV610" s="179">
        <v>1.7129000000000002E-5</v>
      </c>
      <c r="AW610" s="179">
        <v>1.1499E-5</v>
      </c>
      <c r="AX610" s="179">
        <v>7.6660000000000008E-6</v>
      </c>
      <c r="AY610" s="179">
        <v>4.6709999999999998E-6</v>
      </c>
      <c r="AZ610" s="179">
        <v>2.875E-6</v>
      </c>
      <c r="BA610" s="179">
        <v>1.677E-6</v>
      </c>
      <c r="BB610" s="179">
        <v>9.5799999999999998E-7</v>
      </c>
      <c r="BC610" s="179">
        <v>5.99E-7</v>
      </c>
      <c r="BD610" s="179">
        <v>2.3999999999999998E-7</v>
      </c>
      <c r="BE610" s="179">
        <v>2.3999999999999998E-7</v>
      </c>
    </row>
    <row r="611" spans="1:57" ht="17.100000000000001" customHeight="1">
      <c r="A611" s="178">
        <v>2062</v>
      </c>
      <c r="B611" s="179">
        <v>6.0611E-5</v>
      </c>
      <c r="C611" s="179">
        <v>6.9633000000000002E-5</v>
      </c>
      <c r="D611" s="179">
        <v>7.9035999999999993E-5</v>
      </c>
      <c r="E611" s="179">
        <v>8.7294999999999997E-5</v>
      </c>
      <c r="F611" s="179">
        <v>9.4411000000000001E-5</v>
      </c>
      <c r="G611" s="179">
        <v>1.0063799999999999E-4</v>
      </c>
      <c r="H611" s="179">
        <v>1.07753E-4</v>
      </c>
      <c r="I611" s="179">
        <v>1.16394E-4</v>
      </c>
      <c r="J611" s="179">
        <v>1.26305E-4</v>
      </c>
      <c r="K611" s="179">
        <v>1.3774100000000001E-4</v>
      </c>
      <c r="L611" s="179">
        <v>1.50829E-4</v>
      </c>
      <c r="M611" s="179">
        <v>1.6709400000000001E-4</v>
      </c>
      <c r="N611" s="179">
        <v>1.84756E-4</v>
      </c>
      <c r="O611" s="179">
        <v>2.0051300000000001E-4</v>
      </c>
      <c r="P611" s="179">
        <v>2.1347400000000001E-4</v>
      </c>
      <c r="Q611" s="179">
        <v>2.25799E-4</v>
      </c>
      <c r="R611" s="179">
        <v>2.3964900000000001E-4</v>
      </c>
      <c r="S611" s="179">
        <v>2.58583E-4</v>
      </c>
      <c r="T611" s="179">
        <v>2.8577499999999999E-4</v>
      </c>
      <c r="U611" s="179">
        <v>3.2236999999999999E-4</v>
      </c>
      <c r="V611" s="179">
        <v>3.64557E-4</v>
      </c>
      <c r="W611" s="179">
        <v>4.0712499999999999E-4</v>
      </c>
      <c r="X611" s="179">
        <v>4.4588000000000001E-4</v>
      </c>
      <c r="Y611" s="179">
        <v>4.7790099999999998E-4</v>
      </c>
      <c r="Z611" s="179">
        <v>5.0242500000000003E-4</v>
      </c>
      <c r="AA611" s="179">
        <v>5.1907099999999996E-4</v>
      </c>
      <c r="AB611" s="179">
        <v>5.2860099999999996E-4</v>
      </c>
      <c r="AC611" s="179">
        <v>5.3088799999999998E-4</v>
      </c>
      <c r="AD611" s="179">
        <v>5.2656800000000004E-4</v>
      </c>
      <c r="AE611" s="179">
        <v>5.1538599999999995E-4</v>
      </c>
      <c r="AF611" s="179">
        <v>4.9772399999999995E-4</v>
      </c>
      <c r="AG611" s="179">
        <v>4.69388E-4</v>
      </c>
      <c r="AH611" s="179">
        <v>4.3215700000000002E-4</v>
      </c>
      <c r="AI611" s="179">
        <v>3.8857300000000002E-4</v>
      </c>
      <c r="AJ611" s="179">
        <v>3.41176E-4</v>
      </c>
      <c r="AK611" s="179">
        <v>2.9276399999999999E-4</v>
      </c>
      <c r="AL611" s="179">
        <v>2.4803599999999998E-4</v>
      </c>
      <c r="AM611" s="179">
        <v>2.0712000000000001E-4</v>
      </c>
      <c r="AN611" s="179">
        <v>1.7065200000000001E-4</v>
      </c>
      <c r="AO611" s="179">
        <v>1.3812199999999999E-4</v>
      </c>
      <c r="AP611" s="179">
        <v>1.10041E-4</v>
      </c>
      <c r="AQ611" s="179">
        <v>8.6151999999999998E-5</v>
      </c>
      <c r="AR611" s="179">
        <v>6.5947999999999999E-5</v>
      </c>
      <c r="AS611" s="179">
        <v>4.9555999999999998E-5</v>
      </c>
      <c r="AT611" s="179">
        <v>3.6341000000000003E-5</v>
      </c>
      <c r="AU611" s="179">
        <v>2.5922E-5</v>
      </c>
      <c r="AV611" s="179">
        <v>1.8170999999999999E-5</v>
      </c>
      <c r="AW611" s="179">
        <v>1.2198000000000001E-5</v>
      </c>
      <c r="AX611" s="179">
        <v>8.1319999999999994E-6</v>
      </c>
      <c r="AY611" s="179">
        <v>4.9559999999999996E-6</v>
      </c>
      <c r="AZ611" s="179">
        <v>3.05E-6</v>
      </c>
      <c r="BA611" s="179">
        <v>1.779E-6</v>
      </c>
      <c r="BB611" s="179">
        <v>1.017E-6</v>
      </c>
      <c r="BC611" s="179">
        <v>6.3499999999999996E-7</v>
      </c>
      <c r="BD611" s="179">
        <v>2.5400000000000002E-7</v>
      </c>
      <c r="BE611" s="179">
        <v>2.5400000000000002E-7</v>
      </c>
    </row>
    <row r="612" spans="1:57" ht="17.100000000000001" customHeight="1">
      <c r="A612" s="178">
        <v>2063</v>
      </c>
      <c r="B612" s="179">
        <v>6.3598999999999999E-5</v>
      </c>
      <c r="C612" s="179">
        <v>7.3065999999999995E-5</v>
      </c>
      <c r="D612" s="179">
        <v>8.2931999999999998E-5</v>
      </c>
      <c r="E612" s="179">
        <v>9.1599000000000002E-5</v>
      </c>
      <c r="F612" s="179">
        <v>9.9065000000000001E-5</v>
      </c>
      <c r="G612" s="179">
        <v>1.05599E-4</v>
      </c>
      <c r="H612" s="179">
        <v>1.13065E-4</v>
      </c>
      <c r="I612" s="179">
        <v>1.22132E-4</v>
      </c>
      <c r="J612" s="179">
        <v>1.3253200000000001E-4</v>
      </c>
      <c r="K612" s="179">
        <v>1.4453099999999999E-4</v>
      </c>
      <c r="L612" s="179">
        <v>1.58264E-4</v>
      </c>
      <c r="M612" s="179">
        <v>1.7533100000000001E-4</v>
      </c>
      <c r="N612" s="179">
        <v>1.93864E-4</v>
      </c>
      <c r="O612" s="179">
        <v>2.10397E-4</v>
      </c>
      <c r="P612" s="179">
        <v>2.23997E-4</v>
      </c>
      <c r="Q612" s="179">
        <v>2.3693E-4</v>
      </c>
      <c r="R612" s="179">
        <v>2.51463E-4</v>
      </c>
      <c r="S612" s="179">
        <v>2.7133000000000002E-4</v>
      </c>
      <c r="T612" s="179">
        <v>2.9986299999999999E-4</v>
      </c>
      <c r="U612" s="179">
        <v>3.3826199999999998E-4</v>
      </c>
      <c r="V612" s="179">
        <v>3.8252799999999998E-4</v>
      </c>
      <c r="W612" s="179">
        <v>4.2719399999999999E-4</v>
      </c>
      <c r="X612" s="179">
        <v>4.6786000000000001E-4</v>
      </c>
      <c r="Y612" s="179">
        <v>5.0146000000000001E-4</v>
      </c>
      <c r="Z612" s="179">
        <v>5.2719300000000002E-4</v>
      </c>
      <c r="AA612" s="179">
        <v>5.4465899999999996E-4</v>
      </c>
      <c r="AB612" s="179">
        <v>5.5465899999999999E-4</v>
      </c>
      <c r="AC612" s="179">
        <v>5.5705900000000005E-4</v>
      </c>
      <c r="AD612" s="179">
        <v>5.5252600000000002E-4</v>
      </c>
      <c r="AE612" s="179">
        <v>5.4079300000000002E-4</v>
      </c>
      <c r="AF612" s="179">
        <v>5.2225899999999996E-4</v>
      </c>
      <c r="AG612" s="179">
        <v>4.9252699999999998E-4</v>
      </c>
      <c r="AH612" s="179">
        <v>4.5345999999999999E-4</v>
      </c>
      <c r="AI612" s="179">
        <v>4.07728E-4</v>
      </c>
      <c r="AJ612" s="179">
        <v>3.57995E-4</v>
      </c>
      <c r="AK612" s="179">
        <v>3.0719599999999998E-4</v>
      </c>
      <c r="AL612" s="179">
        <v>2.60263E-4</v>
      </c>
      <c r="AM612" s="179">
        <v>2.1733000000000001E-4</v>
      </c>
      <c r="AN612" s="179">
        <v>1.7906399999999999E-4</v>
      </c>
      <c r="AO612" s="179">
        <v>1.44931E-4</v>
      </c>
      <c r="AP612" s="179">
        <v>1.1546500000000001E-4</v>
      </c>
      <c r="AQ612" s="179">
        <v>9.0399E-5</v>
      </c>
      <c r="AR612" s="179">
        <v>6.9198999999999999E-5</v>
      </c>
      <c r="AS612" s="179">
        <v>5.1999000000000001E-5</v>
      </c>
      <c r="AT612" s="179">
        <v>3.8133000000000002E-5</v>
      </c>
      <c r="AU612" s="179">
        <v>2.72E-5</v>
      </c>
      <c r="AV612" s="179">
        <v>1.9066E-5</v>
      </c>
      <c r="AW612" s="179">
        <v>1.2799999999999999E-5</v>
      </c>
      <c r="AX612" s="179">
        <v>8.5329999999999994E-6</v>
      </c>
      <c r="AY612" s="179">
        <v>5.2000000000000002E-6</v>
      </c>
      <c r="AZ612" s="179">
        <v>3.1999999999999999E-6</v>
      </c>
      <c r="BA612" s="179">
        <v>1.8670000000000001E-6</v>
      </c>
      <c r="BB612" s="179">
        <v>1.0669999999999999E-6</v>
      </c>
      <c r="BC612" s="179">
        <v>6.6700000000000003E-7</v>
      </c>
      <c r="BD612" s="179">
        <v>2.67E-7</v>
      </c>
      <c r="BE612" s="179">
        <v>2.67E-7</v>
      </c>
    </row>
    <row r="613" spans="1:57" ht="17.100000000000001" customHeight="1">
      <c r="A613" s="178">
        <v>2064</v>
      </c>
      <c r="B613" s="179">
        <v>6.7014000000000006E-5</v>
      </c>
      <c r="C613" s="179">
        <v>7.6989000000000004E-5</v>
      </c>
      <c r="D613" s="179">
        <v>8.7385000000000004E-5</v>
      </c>
      <c r="E613" s="179">
        <v>9.6516999999999998E-5</v>
      </c>
      <c r="F613" s="179">
        <v>1.04384E-4</v>
      </c>
      <c r="G613" s="179">
        <v>1.1126800000000001E-4</v>
      </c>
      <c r="H613" s="179">
        <v>1.1913600000000001E-4</v>
      </c>
      <c r="I613" s="179">
        <v>1.28689E-4</v>
      </c>
      <c r="J613" s="179">
        <v>1.3964700000000001E-4</v>
      </c>
      <c r="K613" s="179">
        <v>1.5229100000000001E-4</v>
      </c>
      <c r="L613" s="179">
        <v>1.6676199999999999E-4</v>
      </c>
      <c r="M613" s="179">
        <v>1.8474499999999999E-4</v>
      </c>
      <c r="N613" s="179">
        <v>2.0427299999999999E-4</v>
      </c>
      <c r="O613" s="179">
        <v>2.2169400000000001E-4</v>
      </c>
      <c r="P613" s="179">
        <v>2.3602399999999999E-4</v>
      </c>
      <c r="Q613" s="179">
        <v>2.4965099999999999E-4</v>
      </c>
      <c r="R613" s="179">
        <v>2.6496499999999998E-4</v>
      </c>
      <c r="S613" s="179">
        <v>2.8589799999999998E-4</v>
      </c>
      <c r="T613" s="179">
        <v>3.15963E-4</v>
      </c>
      <c r="U613" s="179">
        <v>3.5642399999999999E-4</v>
      </c>
      <c r="V613" s="179">
        <v>4.0306599999999999E-4</v>
      </c>
      <c r="W613" s="179">
        <v>4.5013099999999999E-4</v>
      </c>
      <c r="X613" s="179">
        <v>4.9297999999999996E-4</v>
      </c>
      <c r="Y613" s="179">
        <v>5.2838400000000002E-4</v>
      </c>
      <c r="Z613" s="179">
        <v>5.5549799999999997E-4</v>
      </c>
      <c r="AA613" s="179">
        <v>5.7390299999999996E-4</v>
      </c>
      <c r="AB613" s="179">
        <v>5.8443899999999997E-4</v>
      </c>
      <c r="AC613" s="179">
        <v>5.8696799999999999E-4</v>
      </c>
      <c r="AD613" s="179">
        <v>5.8219200000000004E-4</v>
      </c>
      <c r="AE613" s="179">
        <v>5.6982799999999998E-4</v>
      </c>
      <c r="AF613" s="179">
        <v>5.5029999999999999E-4</v>
      </c>
      <c r="AG613" s="179">
        <v>5.1897100000000002E-4</v>
      </c>
      <c r="AH613" s="179">
        <v>4.7780700000000001E-4</v>
      </c>
      <c r="AI613" s="179">
        <v>4.2961900000000001E-4</v>
      </c>
      <c r="AJ613" s="179">
        <v>3.7721599999999999E-4</v>
      </c>
      <c r="AK613" s="179">
        <v>3.23689E-4</v>
      </c>
      <c r="AL613" s="179">
        <v>2.7423699999999998E-4</v>
      </c>
      <c r="AM613" s="179">
        <v>2.2899899999999999E-4</v>
      </c>
      <c r="AN613" s="179">
        <v>1.8867800000000001E-4</v>
      </c>
      <c r="AO613" s="179">
        <v>1.5271300000000001E-4</v>
      </c>
      <c r="AP613" s="179">
        <v>1.2166499999999999E-4</v>
      </c>
      <c r="AQ613" s="179">
        <v>9.5252000000000002E-5</v>
      </c>
      <c r="AR613" s="179">
        <v>7.2914E-5</v>
      </c>
      <c r="AS613" s="179">
        <v>5.4790999999999998E-5</v>
      </c>
      <c r="AT613" s="179">
        <v>4.0179999999999998E-5</v>
      </c>
      <c r="AU613" s="179">
        <v>2.866E-5</v>
      </c>
      <c r="AV613" s="179">
        <v>2.0089999999999999E-5</v>
      </c>
      <c r="AW613" s="179">
        <v>1.3487E-5</v>
      </c>
      <c r="AX613" s="179">
        <v>8.9910000000000008E-6</v>
      </c>
      <c r="AY613" s="179">
        <v>5.4790000000000004E-6</v>
      </c>
      <c r="AZ613" s="179">
        <v>3.3720000000000001E-6</v>
      </c>
      <c r="BA613" s="179">
        <v>1.967E-6</v>
      </c>
      <c r="BB613" s="179">
        <v>1.124E-6</v>
      </c>
      <c r="BC613" s="179">
        <v>7.0200000000000001E-7</v>
      </c>
      <c r="BD613" s="179">
        <v>2.8099999999999999E-7</v>
      </c>
      <c r="BE613" s="179">
        <v>2.8099999999999999E-7</v>
      </c>
    </row>
    <row r="614" spans="1:57" ht="17.100000000000001" customHeight="1">
      <c r="A614" s="178">
        <v>2065</v>
      </c>
      <c r="B614" s="179">
        <v>7.1221000000000001E-5</v>
      </c>
      <c r="C614" s="179">
        <v>8.1822000000000004E-5</v>
      </c>
      <c r="D614" s="179">
        <v>9.2870999999999999E-5</v>
      </c>
      <c r="E614" s="179">
        <v>1.02577E-4</v>
      </c>
      <c r="F614" s="179">
        <v>1.10938E-4</v>
      </c>
      <c r="G614" s="179">
        <v>1.18254E-4</v>
      </c>
      <c r="H614" s="179">
        <v>1.26616E-4</v>
      </c>
      <c r="I614" s="179">
        <v>1.3676899999999999E-4</v>
      </c>
      <c r="J614" s="179">
        <v>1.4841499999999999E-4</v>
      </c>
      <c r="K614" s="179">
        <v>1.61853E-4</v>
      </c>
      <c r="L614" s="179">
        <v>1.7723200000000001E-4</v>
      </c>
      <c r="M614" s="179">
        <v>1.9634399999999999E-4</v>
      </c>
      <c r="N614" s="179">
        <v>2.1709799999999999E-4</v>
      </c>
      <c r="O614" s="179">
        <v>2.3561200000000001E-4</v>
      </c>
      <c r="P614" s="179">
        <v>2.5084199999999998E-4</v>
      </c>
      <c r="Q614" s="179">
        <v>2.6532500000000001E-4</v>
      </c>
      <c r="R614" s="179">
        <v>2.8160000000000001E-4</v>
      </c>
      <c r="S614" s="179">
        <v>3.0384800000000001E-4</v>
      </c>
      <c r="T614" s="179">
        <v>3.3579999999999998E-4</v>
      </c>
      <c r="U614" s="179">
        <v>3.7880200000000002E-4</v>
      </c>
      <c r="V614" s="179">
        <v>4.2837300000000001E-4</v>
      </c>
      <c r="W614" s="179">
        <v>4.7839200000000001E-4</v>
      </c>
      <c r="X614" s="179">
        <v>5.2393199999999996E-4</v>
      </c>
      <c r="Y614" s="179">
        <v>5.6155799999999998E-4</v>
      </c>
      <c r="Z614" s="179">
        <v>5.9037499999999997E-4</v>
      </c>
      <c r="AA614" s="179">
        <v>6.0993500000000003E-4</v>
      </c>
      <c r="AB614" s="179">
        <v>6.2113299999999995E-4</v>
      </c>
      <c r="AC614" s="179">
        <v>6.2382099999999999E-4</v>
      </c>
      <c r="AD614" s="179">
        <v>6.1874399999999996E-4</v>
      </c>
      <c r="AE614" s="179">
        <v>6.0560500000000005E-4</v>
      </c>
      <c r="AF614" s="179">
        <v>5.8485000000000004E-4</v>
      </c>
      <c r="AG614" s="179">
        <v>5.51554E-4</v>
      </c>
      <c r="AH614" s="179">
        <v>5.0780599999999997E-4</v>
      </c>
      <c r="AI614" s="179">
        <v>4.5659200000000002E-4</v>
      </c>
      <c r="AJ614" s="179">
        <v>4.0089999999999999E-4</v>
      </c>
      <c r="AK614" s="179">
        <v>3.4401199999999999E-4</v>
      </c>
      <c r="AL614" s="179">
        <v>2.9145499999999998E-4</v>
      </c>
      <c r="AM614" s="179">
        <v>2.43377E-4</v>
      </c>
      <c r="AN614" s="179">
        <v>2.0052399999999999E-4</v>
      </c>
      <c r="AO614" s="179">
        <v>1.62301E-4</v>
      </c>
      <c r="AP614" s="179">
        <v>1.2930299999999999E-4</v>
      </c>
      <c r="AQ614" s="179">
        <v>1.01233E-4</v>
      </c>
      <c r="AR614" s="179">
        <v>7.7491999999999996E-5</v>
      </c>
      <c r="AS614" s="179">
        <v>5.8230999999999999E-5</v>
      </c>
      <c r="AT614" s="179">
        <v>4.2703000000000001E-5</v>
      </c>
      <c r="AU614" s="179">
        <v>3.0459000000000001E-5</v>
      </c>
      <c r="AV614" s="179">
        <v>2.1350999999999999E-5</v>
      </c>
      <c r="AW614" s="179">
        <v>1.4334E-5</v>
      </c>
      <c r="AX614" s="179">
        <v>9.5559999999999996E-6</v>
      </c>
      <c r="AY614" s="179">
        <v>5.823E-6</v>
      </c>
      <c r="AZ614" s="179">
        <v>3.5829999999999998E-6</v>
      </c>
      <c r="BA614" s="179">
        <v>2.0899999999999999E-6</v>
      </c>
      <c r="BB614" s="179">
        <v>1.1939999999999999E-6</v>
      </c>
      <c r="BC614" s="179">
        <v>7.4700000000000001E-7</v>
      </c>
      <c r="BD614" s="179">
        <v>2.9900000000000002E-7</v>
      </c>
      <c r="BE614" s="179">
        <v>2.9900000000000002E-7</v>
      </c>
    </row>
    <row r="615" spans="1:57" ht="17.100000000000001" customHeight="1">
      <c r="A615" s="178">
        <v>2066</v>
      </c>
      <c r="B615" s="179">
        <v>7.5856E-5</v>
      </c>
      <c r="C615" s="179">
        <v>8.7145999999999995E-5</v>
      </c>
      <c r="D615" s="179">
        <v>9.8913999999999995E-5</v>
      </c>
      <c r="E615" s="179">
        <v>1.09251E-4</v>
      </c>
      <c r="F615" s="179">
        <v>1.18157E-4</v>
      </c>
      <c r="G615" s="179">
        <v>1.2594900000000001E-4</v>
      </c>
      <c r="H615" s="179">
        <v>1.3485400000000001E-4</v>
      </c>
      <c r="I615" s="179">
        <v>1.45668E-4</v>
      </c>
      <c r="J615" s="179">
        <v>1.5807199999999999E-4</v>
      </c>
      <c r="K615" s="179">
        <v>1.7238400000000001E-4</v>
      </c>
      <c r="L615" s="179">
        <v>1.8876400000000001E-4</v>
      </c>
      <c r="M615" s="179">
        <v>2.0912E-4</v>
      </c>
      <c r="N615" s="179">
        <v>2.3122400000000001E-4</v>
      </c>
      <c r="O615" s="179">
        <v>2.50943E-4</v>
      </c>
      <c r="P615" s="179">
        <v>2.6716400000000002E-4</v>
      </c>
      <c r="Q615" s="179">
        <v>2.8258999999999999E-4</v>
      </c>
      <c r="R615" s="179">
        <v>2.9992400000000002E-4</v>
      </c>
      <c r="S615" s="179">
        <v>3.2361800000000002E-4</v>
      </c>
      <c r="T615" s="179">
        <v>3.5764999999999999E-4</v>
      </c>
      <c r="U615" s="179">
        <v>4.0345000000000002E-4</v>
      </c>
      <c r="V615" s="179">
        <v>4.56246E-4</v>
      </c>
      <c r="W615" s="179">
        <v>5.0951999999999996E-4</v>
      </c>
      <c r="X615" s="179">
        <v>5.5802300000000005E-4</v>
      </c>
      <c r="Y615" s="179">
        <v>5.9809800000000003E-4</v>
      </c>
      <c r="Z615" s="179">
        <v>6.2878999999999995E-4</v>
      </c>
      <c r="AA615" s="179">
        <v>6.4962199999999998E-4</v>
      </c>
      <c r="AB615" s="179">
        <v>6.6154899999999999E-4</v>
      </c>
      <c r="AC615" s="179">
        <v>6.6441199999999997E-4</v>
      </c>
      <c r="AD615" s="179">
        <v>6.5900500000000005E-4</v>
      </c>
      <c r="AE615" s="179">
        <v>6.4501000000000001E-4</v>
      </c>
      <c r="AF615" s="179">
        <v>6.22906E-4</v>
      </c>
      <c r="AG615" s="179">
        <v>5.8744299999999999E-4</v>
      </c>
      <c r="AH615" s="179">
        <v>5.4084800000000002E-4</v>
      </c>
      <c r="AI615" s="179">
        <v>4.8630199999999998E-4</v>
      </c>
      <c r="AJ615" s="179">
        <v>4.2698500000000001E-4</v>
      </c>
      <c r="AK615" s="179">
        <v>3.6639600000000001E-4</v>
      </c>
      <c r="AL615" s="179">
        <v>3.1041899999999998E-4</v>
      </c>
      <c r="AM615" s="179">
        <v>2.59213E-4</v>
      </c>
      <c r="AN615" s="179">
        <v>2.1357200000000001E-4</v>
      </c>
      <c r="AO615" s="179">
        <v>1.72862E-4</v>
      </c>
      <c r="AP615" s="179">
        <v>1.3771700000000001E-4</v>
      </c>
      <c r="AQ615" s="179">
        <v>1.0781999999999999E-4</v>
      </c>
      <c r="AR615" s="179">
        <v>8.2534999999999995E-5</v>
      </c>
      <c r="AS615" s="179">
        <v>6.2020000000000006E-5</v>
      </c>
      <c r="AT615" s="179">
        <v>4.5482000000000003E-5</v>
      </c>
      <c r="AU615" s="179">
        <v>3.2441000000000003E-5</v>
      </c>
      <c r="AV615" s="179">
        <v>2.2741000000000001E-5</v>
      </c>
      <c r="AW615" s="179">
        <v>1.5267000000000001E-5</v>
      </c>
      <c r="AX615" s="179">
        <v>1.0178E-5</v>
      </c>
      <c r="AY615" s="179">
        <v>6.2020000000000001E-6</v>
      </c>
      <c r="AZ615" s="179">
        <v>3.817E-6</v>
      </c>
      <c r="BA615" s="179">
        <v>2.2259999999999999E-6</v>
      </c>
      <c r="BB615" s="179">
        <v>1.2720000000000001E-6</v>
      </c>
      <c r="BC615" s="179">
        <v>7.9500000000000001E-7</v>
      </c>
      <c r="BD615" s="179">
        <v>3.1800000000000002E-7</v>
      </c>
      <c r="BE615" s="179">
        <v>3.1800000000000002E-7</v>
      </c>
    </row>
    <row r="616" spans="1:57" ht="17.100000000000001" customHeight="1">
      <c r="A616" s="178">
        <v>2067</v>
      </c>
      <c r="B616" s="179">
        <v>8.1038999999999994E-5</v>
      </c>
      <c r="C616" s="179">
        <v>9.3101000000000002E-5</v>
      </c>
      <c r="D616" s="179">
        <v>1.05673E-4</v>
      </c>
      <c r="E616" s="179">
        <v>1.16716E-4</v>
      </c>
      <c r="F616" s="179">
        <v>1.2622999999999999E-4</v>
      </c>
      <c r="G616" s="179">
        <v>1.3455499999999999E-4</v>
      </c>
      <c r="H616" s="179">
        <v>1.4406900000000001E-4</v>
      </c>
      <c r="I616" s="179">
        <v>1.5562099999999999E-4</v>
      </c>
      <c r="J616" s="179">
        <v>1.6887299999999999E-4</v>
      </c>
      <c r="K616" s="179">
        <v>1.8416299999999999E-4</v>
      </c>
      <c r="L616" s="179">
        <v>2.0166199999999999E-4</v>
      </c>
      <c r="M616" s="179">
        <v>2.23408E-4</v>
      </c>
      <c r="N616" s="179">
        <v>2.4702300000000002E-4</v>
      </c>
      <c r="O616" s="179">
        <v>2.6809000000000002E-4</v>
      </c>
      <c r="P616" s="179">
        <v>2.8541900000000003E-4</v>
      </c>
      <c r="Q616" s="179">
        <v>3.0189799999999999E-4</v>
      </c>
      <c r="R616" s="179">
        <v>3.2041699999999998E-4</v>
      </c>
      <c r="S616" s="179">
        <v>3.45731E-4</v>
      </c>
      <c r="T616" s="179">
        <v>3.8208799999999999E-4</v>
      </c>
      <c r="U616" s="179">
        <v>4.3101599999999999E-4</v>
      </c>
      <c r="V616" s="179">
        <v>4.8742099999999998E-4</v>
      </c>
      <c r="W616" s="179">
        <v>5.4433499999999996E-4</v>
      </c>
      <c r="X616" s="179">
        <v>5.9615199999999997E-4</v>
      </c>
      <c r="Y616" s="179">
        <v>6.3896500000000002E-4</v>
      </c>
      <c r="Z616" s="179">
        <v>6.7175399999999999E-4</v>
      </c>
      <c r="AA616" s="179">
        <v>6.9401E-4</v>
      </c>
      <c r="AB616" s="179">
        <v>7.0675200000000005E-4</v>
      </c>
      <c r="AC616" s="179">
        <v>7.0980999999999995E-4</v>
      </c>
      <c r="AD616" s="179">
        <v>7.0403299999999996E-4</v>
      </c>
      <c r="AE616" s="179">
        <v>6.8908299999999995E-4</v>
      </c>
      <c r="AF616" s="179">
        <v>6.6546800000000001E-4</v>
      </c>
      <c r="AG616" s="179">
        <v>6.2758200000000001E-4</v>
      </c>
      <c r="AH616" s="179">
        <v>5.77803E-4</v>
      </c>
      <c r="AI616" s="179">
        <v>5.1953000000000004E-4</v>
      </c>
      <c r="AJ616" s="179">
        <v>4.5616100000000001E-4</v>
      </c>
      <c r="AK616" s="179">
        <v>3.9143199999999999E-4</v>
      </c>
      <c r="AL616" s="179">
        <v>3.3163000000000002E-4</v>
      </c>
      <c r="AM616" s="179">
        <v>2.7692400000000001E-4</v>
      </c>
      <c r="AN616" s="179">
        <v>2.2816500000000001E-4</v>
      </c>
      <c r="AO616" s="179">
        <v>1.84673E-4</v>
      </c>
      <c r="AP616" s="179">
        <v>1.4712699999999999E-4</v>
      </c>
      <c r="AQ616" s="179">
        <v>1.1518699999999999E-4</v>
      </c>
      <c r="AR616" s="179">
        <v>8.8174E-5</v>
      </c>
      <c r="AS616" s="179">
        <v>6.6258000000000002E-5</v>
      </c>
      <c r="AT616" s="179">
        <v>4.8588999999999998E-5</v>
      </c>
      <c r="AU616" s="179">
        <v>3.4657999999999999E-5</v>
      </c>
      <c r="AV616" s="179">
        <v>2.4295E-5</v>
      </c>
      <c r="AW616" s="179">
        <v>1.6310000000000001E-5</v>
      </c>
      <c r="AX616" s="179">
        <v>1.0873000000000001E-5</v>
      </c>
      <c r="AY616" s="179">
        <v>6.6259999999999997E-6</v>
      </c>
      <c r="AZ616" s="179">
        <v>4.0770000000000001E-6</v>
      </c>
      <c r="BA616" s="179">
        <v>2.3779999999999999E-6</v>
      </c>
      <c r="BB616" s="179">
        <v>1.359E-6</v>
      </c>
      <c r="BC616" s="179">
        <v>8.4900000000000005E-7</v>
      </c>
      <c r="BD616" s="179">
        <v>3.3999999999999997E-7</v>
      </c>
      <c r="BE616" s="179">
        <v>3.3999999999999997E-7</v>
      </c>
    </row>
    <row r="617" spans="1:57" ht="17.100000000000001" customHeight="1">
      <c r="A617" s="178">
        <v>2068</v>
      </c>
      <c r="B617" s="179">
        <v>8.6830999999999996E-5</v>
      </c>
      <c r="C617" s="179">
        <v>9.9755999999999998E-5</v>
      </c>
      <c r="D617" s="179">
        <v>1.1322700000000001E-4</v>
      </c>
      <c r="E617" s="179">
        <v>1.2505900000000001E-4</v>
      </c>
      <c r="F617" s="179">
        <v>1.35253E-4</v>
      </c>
      <c r="G617" s="179">
        <v>1.4417299999999999E-4</v>
      </c>
      <c r="H617" s="179">
        <v>1.5436700000000001E-4</v>
      </c>
      <c r="I617" s="179">
        <v>1.6674499999999999E-4</v>
      </c>
      <c r="J617" s="179">
        <v>1.8094399999999999E-4</v>
      </c>
      <c r="K617" s="179">
        <v>1.9732800000000001E-4</v>
      </c>
      <c r="L617" s="179">
        <v>2.1607700000000001E-4</v>
      </c>
      <c r="M617" s="179">
        <v>2.39378E-4</v>
      </c>
      <c r="N617" s="179">
        <v>2.6468100000000001E-4</v>
      </c>
      <c r="O617" s="179">
        <v>2.8725400000000002E-4</v>
      </c>
      <c r="P617" s="179">
        <v>3.0582100000000001E-4</v>
      </c>
      <c r="Q617" s="179">
        <v>3.23479E-4</v>
      </c>
      <c r="R617" s="179">
        <v>3.43321E-4</v>
      </c>
      <c r="S617" s="179">
        <v>3.7044399999999999E-4</v>
      </c>
      <c r="T617" s="179">
        <v>4.0939999999999998E-4</v>
      </c>
      <c r="U617" s="179">
        <v>4.6182699999999999E-4</v>
      </c>
      <c r="V617" s="179">
        <v>5.2226300000000002E-4</v>
      </c>
      <c r="W617" s="179">
        <v>5.8324500000000003E-4</v>
      </c>
      <c r="X617" s="179">
        <v>6.3876600000000003E-4</v>
      </c>
      <c r="Y617" s="179">
        <v>6.8463900000000002E-4</v>
      </c>
      <c r="Z617" s="179">
        <v>7.1977200000000003E-4</v>
      </c>
      <c r="AA617" s="179">
        <v>7.4361900000000005E-4</v>
      </c>
      <c r="AB617" s="179">
        <v>7.5727200000000002E-4</v>
      </c>
      <c r="AC617" s="179">
        <v>7.60548E-4</v>
      </c>
      <c r="AD617" s="179">
        <v>7.5435900000000002E-4</v>
      </c>
      <c r="AE617" s="179">
        <v>7.3833999999999998E-4</v>
      </c>
      <c r="AF617" s="179">
        <v>7.1303700000000002E-4</v>
      </c>
      <c r="AG617" s="179">
        <v>6.72443E-4</v>
      </c>
      <c r="AH617" s="179">
        <v>6.1910600000000002E-4</v>
      </c>
      <c r="AI617" s="179">
        <v>5.5666799999999996E-4</v>
      </c>
      <c r="AJ617" s="179">
        <v>4.8876799999999999E-4</v>
      </c>
      <c r="AK617" s="179">
        <v>4.1941199999999997E-4</v>
      </c>
      <c r="AL617" s="179">
        <v>3.5533500000000003E-4</v>
      </c>
      <c r="AM617" s="179">
        <v>2.9671899999999998E-4</v>
      </c>
      <c r="AN617" s="179">
        <v>2.4447500000000002E-4</v>
      </c>
      <c r="AO617" s="179">
        <v>1.9787400000000001E-4</v>
      </c>
      <c r="AP617" s="179">
        <v>1.57644E-4</v>
      </c>
      <c r="AQ617" s="179">
        <v>1.23421E-4</v>
      </c>
      <c r="AR617" s="179">
        <v>9.4476999999999997E-5</v>
      </c>
      <c r="AS617" s="179">
        <v>7.0994000000000005E-5</v>
      </c>
      <c r="AT617" s="179">
        <v>5.2061999999999997E-5</v>
      </c>
      <c r="AU617" s="179">
        <v>3.7135000000000003E-5</v>
      </c>
      <c r="AV617" s="179">
        <v>2.6030999999999999E-5</v>
      </c>
      <c r="AW617" s="179">
        <v>1.7476E-5</v>
      </c>
      <c r="AX617" s="179">
        <v>1.165E-5</v>
      </c>
      <c r="AY617" s="179">
        <v>7.0990000000000001E-6</v>
      </c>
      <c r="AZ617" s="179">
        <v>4.369E-6</v>
      </c>
      <c r="BA617" s="179">
        <v>2.5490000000000001E-6</v>
      </c>
      <c r="BB617" s="179">
        <v>1.4559999999999999E-6</v>
      </c>
      <c r="BC617" s="179">
        <v>9.0999999999999997E-7</v>
      </c>
      <c r="BD617" s="179">
        <v>3.6399999999999998E-7</v>
      </c>
      <c r="BE617" s="179">
        <v>3.6399999999999998E-7</v>
      </c>
    </row>
    <row r="618" spans="1:57" ht="17.100000000000001" customHeight="1">
      <c r="A618" s="178">
        <v>2069</v>
      </c>
      <c r="B618" s="179">
        <v>9.4026999999999999E-5</v>
      </c>
      <c r="C618" s="179">
        <v>1.08022E-4</v>
      </c>
      <c r="D618" s="179">
        <v>1.22609E-4</v>
      </c>
      <c r="E618" s="179">
        <v>1.3542200000000001E-4</v>
      </c>
      <c r="F618" s="179">
        <v>1.4646099999999999E-4</v>
      </c>
      <c r="G618" s="179">
        <v>1.5611999999999999E-4</v>
      </c>
      <c r="H618" s="179">
        <v>1.67159E-4</v>
      </c>
      <c r="I618" s="179">
        <v>1.8056300000000001E-4</v>
      </c>
      <c r="J618" s="179">
        <v>1.9593799999999999E-4</v>
      </c>
      <c r="K618" s="179">
        <v>2.1367900000000001E-4</v>
      </c>
      <c r="L618" s="179">
        <v>2.33983E-4</v>
      </c>
      <c r="M618" s="179">
        <v>2.5921400000000002E-4</v>
      </c>
      <c r="N618" s="179">
        <v>2.8661399999999998E-4</v>
      </c>
      <c r="O618" s="179">
        <v>3.11057E-4</v>
      </c>
      <c r="P618" s="179">
        <v>3.3116299999999999E-4</v>
      </c>
      <c r="Q618" s="179">
        <v>3.5028400000000002E-4</v>
      </c>
      <c r="R618" s="179">
        <v>3.7177E-4</v>
      </c>
      <c r="S618" s="179">
        <v>4.0114099999999999E-4</v>
      </c>
      <c r="T618" s="179">
        <v>4.43325E-4</v>
      </c>
      <c r="U618" s="179">
        <v>5.00096E-4</v>
      </c>
      <c r="V618" s="179">
        <v>5.6554000000000001E-4</v>
      </c>
      <c r="W618" s="179">
        <v>6.3157600000000001E-4</v>
      </c>
      <c r="X618" s="179">
        <v>6.9169700000000001E-4</v>
      </c>
      <c r="Y618" s="179">
        <v>7.4137200000000002E-4</v>
      </c>
      <c r="Z618" s="179">
        <v>7.7941600000000001E-4</v>
      </c>
      <c r="AA618" s="179">
        <v>8.0523900000000002E-4</v>
      </c>
      <c r="AB618" s="179">
        <v>8.2002300000000002E-4</v>
      </c>
      <c r="AC618" s="179">
        <v>8.2357100000000005E-4</v>
      </c>
      <c r="AD618" s="179">
        <v>8.1686900000000002E-4</v>
      </c>
      <c r="AE618" s="179">
        <v>7.9952300000000001E-4</v>
      </c>
      <c r="AF618" s="179">
        <v>7.7212299999999999E-4</v>
      </c>
      <c r="AG618" s="179">
        <v>7.2816500000000002E-4</v>
      </c>
      <c r="AH618" s="179">
        <v>6.7040800000000005E-4</v>
      </c>
      <c r="AI618" s="179">
        <v>6.0279599999999995E-4</v>
      </c>
      <c r="AJ618" s="179">
        <v>5.2926999999999998E-4</v>
      </c>
      <c r="AK618" s="179">
        <v>4.54167E-4</v>
      </c>
      <c r="AL618" s="179">
        <v>3.8477999999999999E-4</v>
      </c>
      <c r="AM618" s="179">
        <v>3.2130700000000001E-4</v>
      </c>
      <c r="AN618" s="179">
        <v>2.6473300000000001E-4</v>
      </c>
      <c r="AO618" s="179">
        <v>2.1426999999999999E-4</v>
      </c>
      <c r="AP618" s="179">
        <v>1.70707E-4</v>
      </c>
      <c r="AQ618" s="179">
        <v>1.3364799999999999E-4</v>
      </c>
      <c r="AR618" s="179">
        <v>1.0230600000000001E-4</v>
      </c>
      <c r="AS618" s="179">
        <v>7.6877000000000003E-5</v>
      </c>
      <c r="AT618" s="179">
        <v>5.6376999999999999E-5</v>
      </c>
      <c r="AU618" s="179">
        <v>4.0213000000000003E-5</v>
      </c>
      <c r="AV618" s="179">
        <v>2.8187999999999998E-5</v>
      </c>
      <c r="AW618" s="179">
        <v>1.8924E-5</v>
      </c>
      <c r="AX618" s="179">
        <v>1.2616000000000001E-5</v>
      </c>
      <c r="AY618" s="179">
        <v>7.6879999999999999E-6</v>
      </c>
      <c r="AZ618" s="179">
        <v>4.7310000000000001E-6</v>
      </c>
      <c r="BA618" s="179">
        <v>2.7599999999999998E-6</v>
      </c>
      <c r="BB618" s="179">
        <v>1.5770000000000001E-6</v>
      </c>
      <c r="BC618" s="179">
        <v>9.8599999999999996E-7</v>
      </c>
      <c r="BD618" s="179">
        <v>3.9400000000000001E-7</v>
      </c>
      <c r="BE618" s="179">
        <v>3.9400000000000001E-7</v>
      </c>
    </row>
    <row r="619" spans="1:57" ht="17.100000000000001" customHeight="1">
      <c r="A619" s="178">
        <v>2070</v>
      </c>
      <c r="B619" s="179">
        <v>1.02259E-4</v>
      </c>
      <c r="C619" s="179">
        <v>1.17479E-4</v>
      </c>
      <c r="D619" s="179">
        <v>1.33344E-4</v>
      </c>
      <c r="E619" s="179">
        <v>1.4727800000000001E-4</v>
      </c>
      <c r="F619" s="179">
        <v>1.59283E-4</v>
      </c>
      <c r="G619" s="179">
        <v>1.6978800000000001E-4</v>
      </c>
      <c r="H619" s="179">
        <v>1.81793E-4</v>
      </c>
      <c r="I619" s="179">
        <v>1.9637100000000001E-4</v>
      </c>
      <c r="J619" s="179">
        <v>2.1309200000000001E-4</v>
      </c>
      <c r="K619" s="179">
        <v>2.3238600000000001E-4</v>
      </c>
      <c r="L619" s="179">
        <v>2.5446699999999997E-4</v>
      </c>
      <c r="M619" s="179">
        <v>2.8190799999999998E-4</v>
      </c>
      <c r="N619" s="179">
        <v>3.1170699999999999E-4</v>
      </c>
      <c r="O619" s="179">
        <v>3.3828900000000003E-4</v>
      </c>
      <c r="P619" s="179">
        <v>3.6015599999999999E-4</v>
      </c>
      <c r="Q619" s="179">
        <v>3.8095099999999998E-4</v>
      </c>
      <c r="R619" s="179">
        <v>4.0431799999999997E-4</v>
      </c>
      <c r="S619" s="179">
        <v>4.3626100000000002E-4</v>
      </c>
      <c r="T619" s="179">
        <v>4.8213800000000001E-4</v>
      </c>
      <c r="U619" s="179">
        <v>5.4387900000000004E-4</v>
      </c>
      <c r="V619" s="179">
        <v>6.1505200000000005E-4</v>
      </c>
      <c r="W619" s="179">
        <v>6.86869E-4</v>
      </c>
      <c r="X619" s="179">
        <v>7.5225499999999996E-4</v>
      </c>
      <c r="Y619" s="179">
        <v>8.0627800000000001E-4</v>
      </c>
      <c r="Z619" s="179">
        <v>8.4765299999999997E-4</v>
      </c>
      <c r="AA619" s="179">
        <v>8.7573700000000002E-4</v>
      </c>
      <c r="AB619" s="179">
        <v>8.9181500000000001E-4</v>
      </c>
      <c r="AC619" s="179">
        <v>8.9567399999999995E-4</v>
      </c>
      <c r="AD619" s="179">
        <v>8.88385E-4</v>
      </c>
      <c r="AE619" s="179">
        <v>8.6952000000000004E-4</v>
      </c>
      <c r="AF619" s="179">
        <v>8.3972099999999998E-4</v>
      </c>
      <c r="AG619" s="179">
        <v>7.9191500000000002E-4</v>
      </c>
      <c r="AH619" s="179">
        <v>7.2910200000000003E-4</v>
      </c>
      <c r="AI619" s="179">
        <v>6.5556999999999996E-4</v>
      </c>
      <c r="AJ619" s="179">
        <v>5.7560700000000001E-4</v>
      </c>
      <c r="AK619" s="179">
        <v>4.9392800000000003E-4</v>
      </c>
      <c r="AL619" s="179">
        <v>4.18467E-4</v>
      </c>
      <c r="AM619" s="179">
        <v>3.4943700000000002E-4</v>
      </c>
      <c r="AN619" s="179">
        <v>2.8791100000000002E-4</v>
      </c>
      <c r="AO619" s="179">
        <v>2.3303000000000001E-4</v>
      </c>
      <c r="AP619" s="179">
        <v>1.8565199999999999E-4</v>
      </c>
      <c r="AQ619" s="179">
        <v>1.4534899999999999E-4</v>
      </c>
      <c r="AR619" s="179">
        <v>1.11263E-4</v>
      </c>
      <c r="AS619" s="179">
        <v>8.3608000000000003E-5</v>
      </c>
      <c r="AT619" s="179">
        <v>6.1311999999999998E-5</v>
      </c>
      <c r="AU619" s="179">
        <v>4.3733000000000003E-5</v>
      </c>
      <c r="AV619" s="179">
        <v>3.0655999999999999E-5</v>
      </c>
      <c r="AW619" s="179">
        <v>2.0579999999999999E-5</v>
      </c>
      <c r="AX619" s="179">
        <v>1.3720000000000001E-5</v>
      </c>
      <c r="AY619" s="179">
        <v>8.3610000000000001E-6</v>
      </c>
      <c r="AZ619" s="179">
        <v>5.1449999999999999E-6</v>
      </c>
      <c r="BA619" s="179">
        <v>3.0010000000000002E-6</v>
      </c>
      <c r="BB619" s="179">
        <v>1.7150000000000001E-6</v>
      </c>
      <c r="BC619" s="179">
        <v>1.0720000000000001E-6</v>
      </c>
      <c r="BD619" s="179">
        <v>4.2899999999999999E-7</v>
      </c>
      <c r="BE619" s="179">
        <v>4.2899999999999999E-7</v>
      </c>
    </row>
    <row r="620" spans="1:57" ht="17.100000000000001" customHeight="1">
      <c r="A620" s="178">
        <v>2071</v>
      </c>
      <c r="B620" s="179">
        <v>1.09759E-4</v>
      </c>
      <c r="C620" s="179">
        <v>1.2609599999999999E-4</v>
      </c>
      <c r="D620" s="179">
        <v>1.4312400000000001E-4</v>
      </c>
      <c r="E620" s="179">
        <v>1.5808E-4</v>
      </c>
      <c r="F620" s="179">
        <v>1.7096599999999999E-4</v>
      </c>
      <c r="G620" s="179">
        <v>1.8224100000000001E-4</v>
      </c>
      <c r="H620" s="179">
        <v>1.9512699999999999E-4</v>
      </c>
      <c r="I620" s="179">
        <v>2.10774E-4</v>
      </c>
      <c r="J620" s="179">
        <v>2.28722E-4</v>
      </c>
      <c r="K620" s="179">
        <v>2.4943099999999999E-4</v>
      </c>
      <c r="L620" s="179">
        <v>2.7313100000000002E-4</v>
      </c>
      <c r="M620" s="179">
        <v>3.0258500000000002E-4</v>
      </c>
      <c r="N620" s="179">
        <v>3.34569E-4</v>
      </c>
      <c r="O620" s="179">
        <v>3.6310100000000001E-4</v>
      </c>
      <c r="P620" s="179">
        <v>3.8657200000000001E-4</v>
      </c>
      <c r="Q620" s="179">
        <v>4.08892E-4</v>
      </c>
      <c r="R620" s="179">
        <v>4.3397299999999999E-4</v>
      </c>
      <c r="S620" s="179">
        <v>4.6825799999999999E-4</v>
      </c>
      <c r="T620" s="179">
        <v>5.1749999999999995E-4</v>
      </c>
      <c r="U620" s="179">
        <v>5.8376999999999995E-4</v>
      </c>
      <c r="V620" s="179">
        <v>6.6016299999999996E-4</v>
      </c>
      <c r="W620" s="179">
        <v>7.3724800000000003E-4</v>
      </c>
      <c r="X620" s="179">
        <v>8.0742900000000002E-4</v>
      </c>
      <c r="Y620" s="179">
        <v>8.6541500000000002E-4</v>
      </c>
      <c r="Z620" s="179">
        <v>9.0982400000000005E-4</v>
      </c>
      <c r="AA620" s="179">
        <v>9.3996800000000001E-4</v>
      </c>
      <c r="AB620" s="179">
        <v>9.5722600000000004E-4</v>
      </c>
      <c r="AC620" s="179">
        <v>9.6136699999999997E-4</v>
      </c>
      <c r="AD620" s="179">
        <v>9.5354399999999996E-4</v>
      </c>
      <c r="AE620" s="179">
        <v>9.33295E-4</v>
      </c>
      <c r="AF620" s="179">
        <v>9.0131100000000002E-4</v>
      </c>
      <c r="AG620" s="179">
        <v>8.4999800000000003E-4</v>
      </c>
      <c r="AH620" s="179">
        <v>7.8257800000000003E-4</v>
      </c>
      <c r="AI620" s="179">
        <v>7.0365300000000005E-4</v>
      </c>
      <c r="AJ620" s="179">
        <v>6.1782500000000001E-4</v>
      </c>
      <c r="AK620" s="179">
        <v>5.3015600000000005E-4</v>
      </c>
      <c r="AL620" s="179">
        <v>4.4915999999999999E-4</v>
      </c>
      <c r="AM620" s="179">
        <v>3.7506699999999998E-4</v>
      </c>
      <c r="AN620" s="179">
        <v>3.0902700000000002E-4</v>
      </c>
      <c r="AO620" s="179">
        <v>2.5012100000000001E-4</v>
      </c>
      <c r="AP620" s="179">
        <v>1.9926899999999999E-4</v>
      </c>
      <c r="AQ620" s="179">
        <v>1.56009E-4</v>
      </c>
      <c r="AR620" s="179">
        <v>1.19423E-4</v>
      </c>
      <c r="AS620" s="179">
        <v>8.9740000000000005E-5</v>
      </c>
      <c r="AT620" s="179">
        <v>6.5809000000000006E-5</v>
      </c>
      <c r="AU620" s="179">
        <v>4.6940999999999997E-5</v>
      </c>
      <c r="AV620" s="179">
        <v>3.2904999999999998E-5</v>
      </c>
      <c r="AW620" s="179">
        <v>2.209E-5</v>
      </c>
      <c r="AX620" s="179">
        <v>1.4727E-5</v>
      </c>
      <c r="AY620" s="179">
        <v>8.9740000000000008E-6</v>
      </c>
      <c r="AZ620" s="179">
        <v>5.5219999999999998E-6</v>
      </c>
      <c r="BA620" s="179">
        <v>3.2210000000000002E-6</v>
      </c>
      <c r="BB620" s="179">
        <v>1.841E-6</v>
      </c>
      <c r="BC620" s="179">
        <v>1.1510000000000001E-6</v>
      </c>
      <c r="BD620" s="179">
        <v>4.5999999999999999E-7</v>
      </c>
      <c r="BE620" s="179">
        <v>4.5999999999999999E-7</v>
      </c>
    </row>
    <row r="621" spans="1:57" ht="17.100000000000001" customHeight="1">
      <c r="A621" s="178">
        <v>2072</v>
      </c>
      <c r="B621" s="179">
        <v>1.16283E-4</v>
      </c>
      <c r="C621" s="179">
        <v>1.33592E-4</v>
      </c>
      <c r="D621" s="179">
        <v>1.5163199999999999E-4</v>
      </c>
      <c r="E621" s="179">
        <v>1.67477E-4</v>
      </c>
      <c r="F621" s="179">
        <v>1.8112900000000001E-4</v>
      </c>
      <c r="G621" s="179">
        <v>1.93074E-4</v>
      </c>
      <c r="H621" s="179">
        <v>2.0672600000000001E-4</v>
      </c>
      <c r="I621" s="179">
        <v>2.23303E-4</v>
      </c>
      <c r="J621" s="179">
        <v>2.4231799999999999E-4</v>
      </c>
      <c r="K621" s="179">
        <v>2.6425800000000002E-4</v>
      </c>
      <c r="L621" s="179">
        <v>2.8936800000000003E-4</v>
      </c>
      <c r="M621" s="179">
        <v>3.2057100000000002E-4</v>
      </c>
      <c r="N621" s="179">
        <v>3.5445700000000003E-4</v>
      </c>
      <c r="O621" s="179">
        <v>3.8468600000000002E-4</v>
      </c>
      <c r="P621" s="179">
        <v>4.0955100000000002E-4</v>
      </c>
      <c r="Q621" s="179">
        <v>4.3319799999999998E-4</v>
      </c>
      <c r="R621" s="179">
        <v>4.5977000000000002E-4</v>
      </c>
      <c r="S621" s="179">
        <v>4.9609299999999997E-4</v>
      </c>
      <c r="T621" s="179">
        <v>5.4826300000000001E-4</v>
      </c>
      <c r="U621" s="179">
        <v>6.1847099999999999E-4</v>
      </c>
      <c r="V621" s="179">
        <v>6.9940699999999998E-4</v>
      </c>
      <c r="W621" s="179">
        <v>7.8107299999999997E-4</v>
      </c>
      <c r="X621" s="179">
        <v>8.5542599999999995E-4</v>
      </c>
      <c r="Y621" s="179">
        <v>9.1685900000000001E-4</v>
      </c>
      <c r="Z621" s="179">
        <v>9.6390799999999997E-4</v>
      </c>
      <c r="AA621" s="179">
        <v>9.9584400000000007E-4</v>
      </c>
      <c r="AB621" s="179">
        <v>1.0141270000000001E-3</v>
      </c>
      <c r="AC621" s="179">
        <v>1.018515E-3</v>
      </c>
      <c r="AD621" s="179">
        <v>1.010227E-3</v>
      </c>
      <c r="AE621" s="179">
        <v>9.8877399999999999E-4</v>
      </c>
      <c r="AF621" s="179">
        <v>9.54889E-4</v>
      </c>
      <c r="AG621" s="179">
        <v>9.00525E-4</v>
      </c>
      <c r="AH621" s="179">
        <v>8.2909800000000001E-4</v>
      </c>
      <c r="AI621" s="179">
        <v>7.4548099999999999E-4</v>
      </c>
      <c r="AJ621" s="179">
        <v>6.5455099999999996E-4</v>
      </c>
      <c r="AK621" s="179">
        <v>5.6167000000000001E-4</v>
      </c>
      <c r="AL621" s="179">
        <v>4.7585999999999999E-4</v>
      </c>
      <c r="AM621" s="179">
        <v>3.9736200000000001E-4</v>
      </c>
      <c r="AN621" s="179">
        <v>3.27397E-4</v>
      </c>
      <c r="AO621" s="179">
        <v>2.6499E-4</v>
      </c>
      <c r="AP621" s="179">
        <v>2.1111400000000001E-4</v>
      </c>
      <c r="AQ621" s="179">
        <v>1.6528300000000001E-4</v>
      </c>
      <c r="AR621" s="179">
        <v>1.2652200000000001E-4</v>
      </c>
      <c r="AS621" s="179">
        <v>9.5074000000000005E-5</v>
      </c>
      <c r="AT621" s="179">
        <v>6.9721000000000006E-5</v>
      </c>
      <c r="AU621" s="179">
        <v>4.9731000000000002E-5</v>
      </c>
      <c r="AV621" s="179">
        <v>3.4860999999999997E-5</v>
      </c>
      <c r="AW621" s="179">
        <v>2.3402999999999999E-5</v>
      </c>
      <c r="AX621" s="179">
        <v>1.5602000000000001E-5</v>
      </c>
      <c r="AY621" s="179">
        <v>9.5070000000000006E-6</v>
      </c>
      <c r="AZ621" s="179">
        <v>5.8510000000000004E-6</v>
      </c>
      <c r="BA621" s="179">
        <v>3.4130000000000002E-6</v>
      </c>
      <c r="BB621" s="179">
        <v>1.95E-6</v>
      </c>
      <c r="BC621" s="179">
        <v>1.2190000000000001E-6</v>
      </c>
      <c r="BD621" s="179">
        <v>4.8800000000000003E-7</v>
      </c>
      <c r="BE621" s="179">
        <v>4.8800000000000003E-7</v>
      </c>
    </row>
    <row r="622" spans="1:57" ht="17.100000000000001" customHeight="1">
      <c r="A622" s="178">
        <v>2073</v>
      </c>
      <c r="B622" s="179">
        <v>1.22686E-4</v>
      </c>
      <c r="C622" s="179">
        <v>1.4094699999999999E-4</v>
      </c>
      <c r="D622" s="179">
        <v>1.5998E-4</v>
      </c>
      <c r="E622" s="179">
        <v>1.76699E-4</v>
      </c>
      <c r="F622" s="179">
        <v>1.9110199999999999E-4</v>
      </c>
      <c r="G622" s="179">
        <v>2.0370499999999999E-4</v>
      </c>
      <c r="H622" s="179">
        <v>2.1810800000000001E-4</v>
      </c>
      <c r="I622" s="179">
        <v>2.35598E-4</v>
      </c>
      <c r="J622" s="179">
        <v>2.5566E-4</v>
      </c>
      <c r="K622" s="179">
        <v>2.7880800000000002E-4</v>
      </c>
      <c r="L622" s="179">
        <v>3.0529999999999999E-4</v>
      </c>
      <c r="M622" s="179">
        <v>3.38222E-4</v>
      </c>
      <c r="N622" s="179">
        <v>3.7397299999999999E-4</v>
      </c>
      <c r="O622" s="179">
        <v>4.0586700000000002E-4</v>
      </c>
      <c r="P622" s="179">
        <v>4.32101E-4</v>
      </c>
      <c r="Q622" s="179">
        <v>4.5705000000000002E-4</v>
      </c>
      <c r="R622" s="179">
        <v>4.8508500000000001E-4</v>
      </c>
      <c r="S622" s="179">
        <v>5.2340899999999996E-4</v>
      </c>
      <c r="T622" s="179">
        <v>5.7844999999999999E-4</v>
      </c>
      <c r="U622" s="179">
        <v>6.5252500000000005E-4</v>
      </c>
      <c r="V622" s="179">
        <v>7.3791600000000003E-4</v>
      </c>
      <c r="W622" s="179">
        <v>8.2407900000000002E-4</v>
      </c>
      <c r="X622" s="179">
        <v>9.0252599999999996E-4</v>
      </c>
      <c r="Y622" s="179">
        <v>9.6734100000000003E-4</v>
      </c>
      <c r="Z622" s="179">
        <v>1.016982E-3</v>
      </c>
      <c r="AA622" s="179">
        <v>1.050675E-3</v>
      </c>
      <c r="AB622" s="179">
        <v>1.069965E-3</v>
      </c>
      <c r="AC622" s="179">
        <v>1.074595E-3</v>
      </c>
      <c r="AD622" s="179">
        <v>1.0658499999999999E-3</v>
      </c>
      <c r="AE622" s="179">
        <v>1.043216E-3</v>
      </c>
      <c r="AF622" s="179">
        <v>1.0074649999999999E-3</v>
      </c>
      <c r="AG622" s="179">
        <v>9.5010899999999998E-4</v>
      </c>
      <c r="AH622" s="179">
        <v>8.7474799999999995E-4</v>
      </c>
      <c r="AI622" s="179">
        <v>7.8652699999999997E-4</v>
      </c>
      <c r="AJ622" s="179">
        <v>6.9059099999999995E-4</v>
      </c>
      <c r="AK622" s="179">
        <v>5.9259600000000003E-4</v>
      </c>
      <c r="AL622" s="179">
        <v>5.0206100000000004E-4</v>
      </c>
      <c r="AM622" s="179">
        <v>4.1924099999999999E-4</v>
      </c>
      <c r="AN622" s="179">
        <v>3.4542399999999999E-4</v>
      </c>
      <c r="AO622" s="179">
        <v>2.7957999999999998E-4</v>
      </c>
      <c r="AP622" s="179">
        <v>2.2273799999999999E-4</v>
      </c>
      <c r="AQ622" s="179">
        <v>1.74384E-4</v>
      </c>
      <c r="AR622" s="179">
        <v>1.3348799999999999E-4</v>
      </c>
      <c r="AS622" s="179">
        <v>1.00309E-4</v>
      </c>
      <c r="AT622" s="179">
        <v>7.3559999999999994E-5</v>
      </c>
      <c r="AU622" s="179">
        <v>5.2469000000000002E-5</v>
      </c>
      <c r="AV622" s="179">
        <v>3.6779999999999997E-5</v>
      </c>
      <c r="AW622" s="179">
        <v>2.4692E-5</v>
      </c>
      <c r="AX622" s="179">
        <v>1.6461E-5</v>
      </c>
      <c r="AY622" s="179">
        <v>1.0030999999999999E-5</v>
      </c>
      <c r="AZ622" s="179">
        <v>6.173E-6</v>
      </c>
      <c r="BA622" s="179">
        <v>3.6009999999999999E-6</v>
      </c>
      <c r="BB622" s="179">
        <v>2.058E-6</v>
      </c>
      <c r="BC622" s="179">
        <v>1.2860000000000001E-6</v>
      </c>
      <c r="BD622" s="179">
        <v>5.1399999999999997E-7</v>
      </c>
      <c r="BE622" s="179">
        <v>5.1399999999999997E-7</v>
      </c>
    </row>
    <row r="623" spans="1:57" ht="17.100000000000001" customHeight="1">
      <c r="A623" s="178">
        <v>2074</v>
      </c>
      <c r="B623" s="179">
        <v>1.29515E-4</v>
      </c>
      <c r="C623" s="179">
        <v>1.4879300000000001E-4</v>
      </c>
      <c r="D623" s="179">
        <v>1.6888600000000001E-4</v>
      </c>
      <c r="E623" s="179">
        <v>1.8653499999999999E-4</v>
      </c>
      <c r="F623" s="179">
        <v>2.0174E-4</v>
      </c>
      <c r="G623" s="179">
        <v>2.1504400000000001E-4</v>
      </c>
      <c r="H623" s="179">
        <v>2.3025000000000001E-4</v>
      </c>
      <c r="I623" s="179">
        <v>2.4871300000000002E-4</v>
      </c>
      <c r="J623" s="179">
        <v>2.6989199999999998E-4</v>
      </c>
      <c r="K623" s="179">
        <v>2.94328E-4</v>
      </c>
      <c r="L623" s="179">
        <v>3.22295E-4</v>
      </c>
      <c r="M623" s="179">
        <v>3.5704999999999998E-4</v>
      </c>
      <c r="N623" s="179">
        <v>3.9479100000000002E-4</v>
      </c>
      <c r="O623" s="179">
        <v>4.2845999999999997E-4</v>
      </c>
      <c r="P623" s="179">
        <v>4.5615500000000003E-4</v>
      </c>
      <c r="Q623" s="179">
        <v>4.82492E-4</v>
      </c>
      <c r="R623" s="179">
        <v>5.1208799999999995E-4</v>
      </c>
      <c r="S623" s="179">
        <v>5.5254499999999999E-4</v>
      </c>
      <c r="T623" s="179">
        <v>6.1065000000000002E-4</v>
      </c>
      <c r="U623" s="179">
        <v>6.8884800000000004E-4</v>
      </c>
      <c r="V623" s="179">
        <v>7.7899299999999996E-4</v>
      </c>
      <c r="W623" s="179">
        <v>8.6995200000000001E-4</v>
      </c>
      <c r="X623" s="179">
        <v>9.5276599999999996E-4</v>
      </c>
      <c r="Y623" s="179">
        <v>1.021189E-3</v>
      </c>
      <c r="Z623" s="179">
        <v>1.0735930000000001E-3</v>
      </c>
      <c r="AA623" s="179">
        <v>1.1091619999999999E-3</v>
      </c>
      <c r="AB623" s="179">
        <v>1.1295260000000001E-3</v>
      </c>
      <c r="AC623" s="179">
        <v>1.1344129999999999E-3</v>
      </c>
      <c r="AD623" s="179">
        <v>1.125182E-3</v>
      </c>
      <c r="AE623" s="179">
        <v>1.101288E-3</v>
      </c>
      <c r="AF623" s="179">
        <v>1.063547E-3</v>
      </c>
      <c r="AG623" s="179">
        <v>1.002997E-3</v>
      </c>
      <c r="AH623" s="179">
        <v>9.2344200000000001E-4</v>
      </c>
      <c r="AI623" s="179">
        <v>8.3031000000000001E-4</v>
      </c>
      <c r="AJ623" s="179">
        <v>7.2903300000000002E-4</v>
      </c>
      <c r="AK623" s="179">
        <v>6.2558399999999999E-4</v>
      </c>
      <c r="AL623" s="179">
        <v>5.30008E-4</v>
      </c>
      <c r="AM623" s="179">
        <v>4.4257900000000002E-4</v>
      </c>
      <c r="AN623" s="179">
        <v>3.6465199999999998E-4</v>
      </c>
      <c r="AO623" s="179">
        <v>2.9514299999999999E-4</v>
      </c>
      <c r="AP623" s="179">
        <v>2.3513700000000001E-4</v>
      </c>
      <c r="AQ623" s="179">
        <v>1.84091E-4</v>
      </c>
      <c r="AR623" s="179">
        <v>1.4091900000000001E-4</v>
      </c>
      <c r="AS623" s="179">
        <v>1.05893E-4</v>
      </c>
      <c r="AT623" s="179">
        <v>7.7655000000000001E-5</v>
      </c>
      <c r="AU623" s="179">
        <v>5.5390000000000003E-5</v>
      </c>
      <c r="AV623" s="179">
        <v>3.8826999999999999E-5</v>
      </c>
      <c r="AW623" s="179">
        <v>2.6066000000000001E-5</v>
      </c>
      <c r="AX623" s="179">
        <v>1.7377E-5</v>
      </c>
      <c r="AY623" s="179">
        <v>1.0589E-5</v>
      </c>
      <c r="AZ623" s="179">
        <v>6.516E-6</v>
      </c>
      <c r="BA623" s="179">
        <v>3.8010000000000001E-6</v>
      </c>
      <c r="BB623" s="179">
        <v>2.1720000000000001E-6</v>
      </c>
      <c r="BC623" s="179">
        <v>1.358E-6</v>
      </c>
      <c r="BD623" s="179">
        <v>5.4300000000000003E-7</v>
      </c>
      <c r="BE623" s="179">
        <v>5.4300000000000003E-7</v>
      </c>
    </row>
    <row r="624" spans="1:57" ht="17.100000000000001" customHeight="1">
      <c r="A624" s="178">
        <v>2075</v>
      </c>
      <c r="B624" s="179">
        <v>1.38784E-4</v>
      </c>
      <c r="C624" s="179">
        <v>1.5944099999999999E-4</v>
      </c>
      <c r="D624" s="179">
        <v>1.80972E-4</v>
      </c>
      <c r="E624" s="179">
        <v>1.99884E-4</v>
      </c>
      <c r="F624" s="179">
        <v>2.1617699999999999E-4</v>
      </c>
      <c r="G624" s="179">
        <v>2.3043400000000001E-4</v>
      </c>
      <c r="H624" s="179">
        <v>2.4672700000000002E-4</v>
      </c>
      <c r="I624" s="179">
        <v>2.66512E-4</v>
      </c>
      <c r="J624" s="179">
        <v>2.8920600000000002E-4</v>
      </c>
      <c r="K624" s="179">
        <v>3.1539099999999999E-4</v>
      </c>
      <c r="L624" s="179">
        <v>3.45359E-4</v>
      </c>
      <c r="M624" s="179">
        <v>3.8260099999999999E-4</v>
      </c>
      <c r="N624" s="179">
        <v>4.2304400000000002E-4</v>
      </c>
      <c r="O624" s="179">
        <v>4.5912200000000001E-4</v>
      </c>
      <c r="P624" s="179">
        <v>4.8879900000000005E-4</v>
      </c>
      <c r="Q624" s="179">
        <v>5.17021E-4</v>
      </c>
      <c r="R624" s="179">
        <v>5.4873499999999996E-4</v>
      </c>
      <c r="S624" s="179">
        <v>5.9208600000000002E-4</v>
      </c>
      <c r="T624" s="179">
        <v>6.5435000000000005E-4</v>
      </c>
      <c r="U624" s="179">
        <v>7.3814400000000004E-4</v>
      </c>
      <c r="V624" s="179">
        <v>8.3474000000000005E-4</v>
      </c>
      <c r="W624" s="179">
        <v>9.3220900000000003E-4</v>
      </c>
      <c r="X624" s="179">
        <v>1.0209489999999999E-3</v>
      </c>
      <c r="Y624" s="179">
        <v>1.0942689999999999E-3</v>
      </c>
      <c r="Z624" s="179">
        <v>1.1504219999999999E-3</v>
      </c>
      <c r="AA624" s="179">
        <v>1.1885369999999999E-3</v>
      </c>
      <c r="AB624" s="179">
        <v>1.2103579999999999E-3</v>
      </c>
      <c r="AC624" s="179">
        <v>1.215596E-3</v>
      </c>
      <c r="AD624" s="179">
        <v>1.205703E-3</v>
      </c>
      <c r="AE624" s="179">
        <v>1.1800999999999999E-3</v>
      </c>
      <c r="AF624" s="179">
        <v>1.1396570000000001E-3</v>
      </c>
      <c r="AG624" s="179">
        <v>1.074775E-3</v>
      </c>
      <c r="AH624" s="179">
        <v>9.895259999999999E-4</v>
      </c>
      <c r="AI624" s="179">
        <v>8.8973000000000003E-4</v>
      </c>
      <c r="AJ624" s="179">
        <v>7.8120499999999999E-4</v>
      </c>
      <c r="AK624" s="179">
        <v>6.7035200000000004E-4</v>
      </c>
      <c r="AL624" s="179">
        <v>5.6793700000000002E-4</v>
      </c>
      <c r="AM624" s="179">
        <v>4.7425100000000002E-4</v>
      </c>
      <c r="AN624" s="179">
        <v>3.9074800000000001E-4</v>
      </c>
      <c r="AO624" s="179">
        <v>3.1626400000000002E-4</v>
      </c>
      <c r="AP624" s="179">
        <v>2.5196399999999997E-4</v>
      </c>
      <c r="AQ624" s="179">
        <v>1.9726499999999999E-4</v>
      </c>
      <c r="AR624" s="179">
        <v>1.5100399999999999E-4</v>
      </c>
      <c r="AS624" s="179">
        <v>1.13471E-4</v>
      </c>
      <c r="AT624" s="179">
        <v>8.3212000000000002E-5</v>
      </c>
      <c r="AU624" s="179">
        <v>5.9354000000000001E-5</v>
      </c>
      <c r="AV624" s="179">
        <v>4.1606000000000001E-5</v>
      </c>
      <c r="AW624" s="179">
        <v>2.7931000000000001E-5</v>
      </c>
      <c r="AX624" s="179">
        <v>1.8621E-5</v>
      </c>
      <c r="AY624" s="179">
        <v>1.1347E-5</v>
      </c>
      <c r="AZ624" s="179">
        <v>6.9829999999999999E-6</v>
      </c>
      <c r="BA624" s="179">
        <v>4.0729999999999998E-6</v>
      </c>
      <c r="BB624" s="179">
        <v>2.328E-6</v>
      </c>
      <c r="BC624" s="179">
        <v>1.455E-6</v>
      </c>
      <c r="BD624" s="179">
        <v>5.82E-7</v>
      </c>
      <c r="BE624" s="179">
        <v>5.82E-7</v>
      </c>
    </row>
    <row r="625" spans="1:57" ht="17.100000000000001" customHeight="1">
      <c r="A625" s="178">
        <v>2076</v>
      </c>
      <c r="B625" s="179">
        <v>1.5171100000000001E-4</v>
      </c>
      <c r="C625" s="179">
        <v>1.7429300000000001E-4</v>
      </c>
      <c r="D625" s="179">
        <v>1.9782900000000001E-4</v>
      </c>
      <c r="E625" s="179">
        <v>2.18502E-4</v>
      </c>
      <c r="F625" s="179">
        <v>2.3631300000000001E-4</v>
      </c>
      <c r="G625" s="179">
        <v>2.5189800000000002E-4</v>
      </c>
      <c r="H625" s="179">
        <v>2.6970899999999998E-4</v>
      </c>
      <c r="I625" s="179">
        <v>2.91336E-4</v>
      </c>
      <c r="J625" s="179">
        <v>3.1614399999999997E-4</v>
      </c>
      <c r="K625" s="179">
        <v>3.4476899999999998E-4</v>
      </c>
      <c r="L625" s="179">
        <v>3.7752800000000002E-4</v>
      </c>
      <c r="M625" s="179">
        <v>4.1823899999999999E-4</v>
      </c>
      <c r="N625" s="179">
        <v>4.6244800000000001E-4</v>
      </c>
      <c r="O625" s="179">
        <v>5.0188700000000001E-4</v>
      </c>
      <c r="P625" s="179">
        <v>5.3432800000000004E-4</v>
      </c>
      <c r="Q625" s="179">
        <v>5.6517899999999996E-4</v>
      </c>
      <c r="R625" s="179">
        <v>5.9984700000000003E-4</v>
      </c>
      <c r="S625" s="179">
        <v>6.4723700000000005E-4</v>
      </c>
      <c r="T625" s="179">
        <v>7.1529999999999999E-4</v>
      </c>
      <c r="U625" s="179">
        <v>8.0689900000000003E-4</v>
      </c>
      <c r="V625" s="179">
        <v>9.1249300000000001E-4</v>
      </c>
      <c r="W625" s="179">
        <v>1.0190399999999999E-3</v>
      </c>
      <c r="X625" s="179">
        <v>1.1160460000000001E-3</v>
      </c>
      <c r="Y625" s="179">
        <v>1.1961949999999999E-3</v>
      </c>
      <c r="Z625" s="179">
        <v>1.2575799999999999E-3</v>
      </c>
      <c r="AA625" s="179">
        <v>1.299244E-3</v>
      </c>
      <c r="AB625" s="179">
        <v>1.323098E-3</v>
      </c>
      <c r="AC625" s="179">
        <v>1.328823E-3</v>
      </c>
      <c r="AD625" s="179">
        <v>1.3180100000000001E-3</v>
      </c>
      <c r="AE625" s="179">
        <v>1.2900209999999999E-3</v>
      </c>
      <c r="AF625" s="179">
        <v>1.245812E-3</v>
      </c>
      <c r="AG625" s="179">
        <v>1.174886E-3</v>
      </c>
      <c r="AH625" s="179">
        <v>1.081697E-3</v>
      </c>
      <c r="AI625" s="179">
        <v>9.7260499999999998E-4</v>
      </c>
      <c r="AJ625" s="179">
        <v>8.5397100000000003E-4</v>
      </c>
      <c r="AK625" s="179">
        <v>7.3279300000000003E-4</v>
      </c>
      <c r="AL625" s="179">
        <v>6.2083799999999997E-4</v>
      </c>
      <c r="AM625" s="179">
        <v>5.18426E-4</v>
      </c>
      <c r="AN625" s="179">
        <v>4.2714400000000002E-4</v>
      </c>
      <c r="AO625" s="179">
        <v>3.4572299999999998E-4</v>
      </c>
      <c r="AP625" s="179">
        <v>2.75433E-4</v>
      </c>
      <c r="AQ625" s="179">
        <v>2.1563999999999999E-4</v>
      </c>
      <c r="AR625" s="179">
        <v>1.65069E-4</v>
      </c>
      <c r="AS625" s="179">
        <v>1.2404000000000001E-4</v>
      </c>
      <c r="AT625" s="179">
        <v>9.0963000000000003E-5</v>
      </c>
      <c r="AU625" s="179">
        <v>6.4882999999999995E-5</v>
      </c>
      <c r="AV625" s="179">
        <v>4.5482000000000003E-5</v>
      </c>
      <c r="AW625" s="179">
        <v>3.0533000000000001E-5</v>
      </c>
      <c r="AX625" s="179">
        <v>2.0355000000000001E-5</v>
      </c>
      <c r="AY625" s="179">
        <v>1.2404E-5</v>
      </c>
      <c r="AZ625" s="179">
        <v>7.6329999999999996E-6</v>
      </c>
      <c r="BA625" s="179">
        <v>4.4530000000000004E-6</v>
      </c>
      <c r="BB625" s="179">
        <v>2.5440000000000001E-6</v>
      </c>
      <c r="BC625" s="179">
        <v>1.59E-6</v>
      </c>
      <c r="BD625" s="179">
        <v>6.3600000000000003E-7</v>
      </c>
      <c r="BE625" s="179">
        <v>6.3600000000000003E-7</v>
      </c>
    </row>
    <row r="626" spans="1:57" ht="17.100000000000001" customHeight="1">
      <c r="A626" s="178">
        <v>2077</v>
      </c>
      <c r="B626" s="179">
        <v>1.6890699999999999E-4</v>
      </c>
      <c r="C626" s="179">
        <v>1.94048E-4</v>
      </c>
      <c r="D626" s="179">
        <v>2.20251E-4</v>
      </c>
      <c r="E626" s="179">
        <v>2.4326799999999999E-4</v>
      </c>
      <c r="F626" s="179">
        <v>2.6309800000000002E-4</v>
      </c>
      <c r="G626" s="179">
        <v>2.80449E-4</v>
      </c>
      <c r="H626" s="179">
        <v>3.0027800000000001E-4</v>
      </c>
      <c r="I626" s="179">
        <v>3.24357E-4</v>
      </c>
      <c r="J626" s="179">
        <v>3.5197700000000001E-4</v>
      </c>
      <c r="K626" s="179">
        <v>3.8384600000000002E-4</v>
      </c>
      <c r="L626" s="179">
        <v>4.20319E-4</v>
      </c>
      <c r="M626" s="179">
        <v>4.6564399999999998E-4</v>
      </c>
      <c r="N626" s="179">
        <v>5.1486399999999997E-4</v>
      </c>
      <c r="O626" s="179">
        <v>5.5877300000000004E-4</v>
      </c>
      <c r="P626" s="179">
        <v>5.9489099999999995E-4</v>
      </c>
      <c r="Q626" s="179">
        <v>6.2923899999999997E-4</v>
      </c>
      <c r="R626" s="179">
        <v>6.6783599999999999E-4</v>
      </c>
      <c r="S626" s="179">
        <v>7.2059700000000001E-4</v>
      </c>
      <c r="T626" s="179">
        <v>7.9637499999999999E-4</v>
      </c>
      <c r="U626" s="179">
        <v>8.98356E-4</v>
      </c>
      <c r="V626" s="179">
        <v>1.015918E-3</v>
      </c>
      <c r="W626" s="179">
        <v>1.1345420000000001E-3</v>
      </c>
      <c r="X626" s="179">
        <v>1.242543E-3</v>
      </c>
      <c r="Y626" s="179">
        <v>1.3317769999999999E-3</v>
      </c>
      <c r="Z626" s="179">
        <v>1.400119E-3</v>
      </c>
      <c r="AA626" s="179">
        <v>1.446506E-3</v>
      </c>
      <c r="AB626" s="179">
        <v>1.4730640000000001E-3</v>
      </c>
      <c r="AC626" s="179">
        <v>1.479438E-3</v>
      </c>
      <c r="AD626" s="179">
        <v>1.467398E-3</v>
      </c>
      <c r="AE626" s="179">
        <v>1.4362369999999999E-3</v>
      </c>
      <c r="AF626" s="179">
        <v>1.3870169999999999E-3</v>
      </c>
      <c r="AG626" s="179">
        <v>1.3080520000000001E-3</v>
      </c>
      <c r="AH626" s="179">
        <v>1.2042999999999999E-3</v>
      </c>
      <c r="AI626" s="179">
        <v>1.082843E-3</v>
      </c>
      <c r="AJ626" s="179">
        <v>9.5076299999999998E-4</v>
      </c>
      <c r="AK626" s="179">
        <v>8.1585100000000003E-4</v>
      </c>
      <c r="AL626" s="179">
        <v>6.91207E-4</v>
      </c>
      <c r="AM626" s="179">
        <v>5.7718600000000004E-4</v>
      </c>
      <c r="AN626" s="179">
        <v>4.7555900000000002E-4</v>
      </c>
      <c r="AO626" s="179">
        <v>3.8490900000000001E-4</v>
      </c>
      <c r="AP626" s="179">
        <v>3.0665199999999998E-4</v>
      </c>
      <c r="AQ626" s="179">
        <v>2.4008100000000001E-4</v>
      </c>
      <c r="AR626" s="179">
        <v>1.8377899999999999E-4</v>
      </c>
      <c r="AS626" s="179">
        <v>1.381E-4</v>
      </c>
      <c r="AT626" s="179">
        <v>1.01273E-4</v>
      </c>
      <c r="AU626" s="179">
        <v>7.2237000000000007E-5</v>
      </c>
      <c r="AV626" s="179">
        <v>5.0637000000000003E-5</v>
      </c>
      <c r="AW626" s="179">
        <v>3.3994E-5</v>
      </c>
      <c r="AX626" s="179">
        <v>2.2663E-5</v>
      </c>
      <c r="AY626" s="179">
        <v>1.381E-5</v>
      </c>
      <c r="AZ626" s="179">
        <v>8.4980000000000006E-6</v>
      </c>
      <c r="BA626" s="179">
        <v>4.9570000000000001E-6</v>
      </c>
      <c r="BB626" s="179">
        <v>2.8329999999999998E-6</v>
      </c>
      <c r="BC626" s="179">
        <v>1.7710000000000001E-6</v>
      </c>
      <c r="BD626" s="179">
        <v>7.0800000000000004E-7</v>
      </c>
      <c r="BE626" s="179">
        <v>7.0800000000000004E-7</v>
      </c>
    </row>
    <row r="627" spans="1:57" ht="17.100000000000001" customHeight="1">
      <c r="A627" s="178">
        <v>2078</v>
      </c>
      <c r="B627" s="179">
        <v>1.8805300000000001E-4</v>
      </c>
      <c r="C627" s="179">
        <v>2.16045E-4</v>
      </c>
      <c r="D627" s="179">
        <v>2.4521800000000001E-4</v>
      </c>
      <c r="E627" s="179">
        <v>2.7084400000000001E-4</v>
      </c>
      <c r="F627" s="179">
        <v>2.9292199999999998E-4</v>
      </c>
      <c r="G627" s="179">
        <v>3.1223999999999998E-4</v>
      </c>
      <c r="H627" s="179">
        <v>3.3431699999999999E-4</v>
      </c>
      <c r="I627" s="179">
        <v>3.6112600000000003E-4</v>
      </c>
      <c r="J627" s="179">
        <v>3.9187599999999999E-4</v>
      </c>
      <c r="K627" s="179">
        <v>4.2735800000000002E-4</v>
      </c>
      <c r="L627" s="179">
        <v>4.6796499999999998E-4</v>
      </c>
      <c r="M627" s="179">
        <v>5.1842800000000003E-4</v>
      </c>
      <c r="N627" s="179">
        <v>5.7322799999999995E-4</v>
      </c>
      <c r="O627" s="179">
        <v>6.22114E-4</v>
      </c>
      <c r="P627" s="179">
        <v>6.6232599999999997E-4</v>
      </c>
      <c r="Q627" s="179">
        <v>7.0056800000000005E-4</v>
      </c>
      <c r="R627" s="179">
        <v>7.4354E-4</v>
      </c>
      <c r="S627" s="179">
        <v>8.0228199999999997E-4</v>
      </c>
      <c r="T627" s="179">
        <v>8.8665E-4</v>
      </c>
      <c r="U627" s="179">
        <v>1.000192E-3</v>
      </c>
      <c r="V627" s="179">
        <v>1.13108E-3</v>
      </c>
      <c r="W627" s="179">
        <v>1.2631509999999999E-3</v>
      </c>
      <c r="X627" s="179">
        <v>1.3833949999999999E-3</v>
      </c>
      <c r="Y627" s="179">
        <v>1.482744E-3</v>
      </c>
      <c r="Z627" s="179">
        <v>1.5588329999999999E-3</v>
      </c>
      <c r="AA627" s="179">
        <v>1.610478E-3</v>
      </c>
      <c r="AB627" s="179">
        <v>1.640046E-3</v>
      </c>
      <c r="AC627" s="179">
        <v>1.647143E-3</v>
      </c>
      <c r="AD627" s="179">
        <v>1.6337389999999999E-3</v>
      </c>
      <c r="AE627" s="179">
        <v>1.5990449999999999E-3</v>
      </c>
      <c r="AF627" s="179">
        <v>1.544246E-3</v>
      </c>
      <c r="AG627" s="179">
        <v>1.45633E-3</v>
      </c>
      <c r="AH627" s="179">
        <v>1.340817E-3</v>
      </c>
      <c r="AI627" s="179">
        <v>1.2055919999999999E-3</v>
      </c>
      <c r="AJ627" s="179">
        <v>1.05854E-3</v>
      </c>
      <c r="AK627" s="179">
        <v>9.0833299999999999E-4</v>
      </c>
      <c r="AL627" s="179">
        <v>7.6955999999999997E-4</v>
      </c>
      <c r="AM627" s="179">
        <v>6.4261400000000001E-4</v>
      </c>
      <c r="AN627" s="179">
        <v>5.2946700000000005E-4</v>
      </c>
      <c r="AO627" s="179">
        <v>4.28541E-4</v>
      </c>
      <c r="AP627" s="179">
        <v>3.4141400000000001E-4</v>
      </c>
      <c r="AQ627" s="179">
        <v>2.6729599999999998E-4</v>
      </c>
      <c r="AR627" s="179">
        <v>2.0461200000000001E-4</v>
      </c>
      <c r="AS627" s="179">
        <v>1.5375400000000001E-4</v>
      </c>
      <c r="AT627" s="179">
        <v>1.12753E-4</v>
      </c>
      <c r="AU627" s="179">
        <v>8.0425000000000003E-5</v>
      </c>
      <c r="AV627" s="179">
        <v>5.6376999999999999E-5</v>
      </c>
      <c r="AW627" s="179">
        <v>3.7846999999999999E-5</v>
      </c>
      <c r="AX627" s="179">
        <v>2.5230999999999999E-5</v>
      </c>
      <c r="AY627" s="179">
        <v>1.5375000000000001E-5</v>
      </c>
      <c r="AZ627" s="179">
        <v>9.4620000000000002E-6</v>
      </c>
      <c r="BA627" s="179">
        <v>5.519E-6</v>
      </c>
      <c r="BB627" s="179">
        <v>3.1540000000000002E-6</v>
      </c>
      <c r="BC627" s="179">
        <v>1.9709999999999998E-6</v>
      </c>
      <c r="BD627" s="179">
        <v>7.8800000000000002E-7</v>
      </c>
      <c r="BE627" s="179">
        <v>7.8800000000000002E-7</v>
      </c>
    </row>
    <row r="628" spans="1:57" ht="17.100000000000001" customHeight="1">
      <c r="A628" s="178">
        <v>2079</v>
      </c>
      <c r="B628" s="179">
        <v>2.06286E-4</v>
      </c>
      <c r="C628" s="179">
        <v>2.3699100000000001E-4</v>
      </c>
      <c r="D628" s="179">
        <v>2.6899299999999998E-4</v>
      </c>
      <c r="E628" s="179">
        <v>2.97103E-4</v>
      </c>
      <c r="F628" s="179">
        <v>3.2132100000000001E-4</v>
      </c>
      <c r="G628" s="179">
        <v>3.42512E-4</v>
      </c>
      <c r="H628" s="179">
        <v>3.6673000000000001E-4</v>
      </c>
      <c r="I628" s="179">
        <v>3.9613700000000002E-4</v>
      </c>
      <c r="J628" s="179">
        <v>4.2987E-4</v>
      </c>
      <c r="K628" s="179">
        <v>4.6879099999999998E-4</v>
      </c>
      <c r="L628" s="179">
        <v>5.1333499999999996E-4</v>
      </c>
      <c r="M628" s="179">
        <v>5.6869099999999997E-4</v>
      </c>
      <c r="N628" s="179">
        <v>6.2880300000000004E-4</v>
      </c>
      <c r="O628" s="179">
        <v>6.8242900000000002E-4</v>
      </c>
      <c r="P628" s="179">
        <v>7.2654000000000002E-4</v>
      </c>
      <c r="Q628" s="179">
        <v>7.6848900000000002E-4</v>
      </c>
      <c r="R628" s="179">
        <v>8.1562799999999999E-4</v>
      </c>
      <c r="S628" s="179">
        <v>8.8006499999999997E-4</v>
      </c>
      <c r="T628" s="179">
        <v>9.7261299999999999E-4</v>
      </c>
      <c r="U628" s="179">
        <v>1.0971620000000001E-3</v>
      </c>
      <c r="V628" s="179">
        <v>1.2407410000000001E-3</v>
      </c>
      <c r="W628" s="179">
        <v>1.3856160000000001E-3</v>
      </c>
      <c r="X628" s="179">
        <v>1.517518E-3</v>
      </c>
      <c r="Y628" s="179">
        <v>1.626499E-3</v>
      </c>
      <c r="Z628" s="179">
        <v>1.709964E-3</v>
      </c>
      <c r="AA628" s="179">
        <v>1.7666170000000001E-3</v>
      </c>
      <c r="AB628" s="179">
        <v>1.799052E-3</v>
      </c>
      <c r="AC628" s="179">
        <v>1.8068369999999999E-3</v>
      </c>
      <c r="AD628" s="179">
        <v>1.792133E-3</v>
      </c>
      <c r="AE628" s="179">
        <v>1.754076E-3</v>
      </c>
      <c r="AF628" s="179">
        <v>1.6939629999999999E-3</v>
      </c>
      <c r="AG628" s="179">
        <v>1.5975239999999999E-3</v>
      </c>
      <c r="AH628" s="179">
        <v>1.4708119999999999E-3</v>
      </c>
      <c r="AI628" s="179">
        <v>1.3224759999999999E-3</v>
      </c>
      <c r="AJ628" s="179">
        <v>1.1611670000000001E-3</v>
      </c>
      <c r="AK628" s="179">
        <v>9.963979999999999E-4</v>
      </c>
      <c r="AL628" s="179">
        <v>8.4417100000000001E-4</v>
      </c>
      <c r="AM628" s="179">
        <v>7.04917E-4</v>
      </c>
      <c r="AN628" s="179">
        <v>5.8080000000000002E-4</v>
      </c>
      <c r="AO628" s="179">
        <v>4.7008899999999998E-4</v>
      </c>
      <c r="AP628" s="179">
        <v>3.74514E-4</v>
      </c>
      <c r="AQ628" s="179">
        <v>2.9321099999999998E-4</v>
      </c>
      <c r="AR628" s="179">
        <v>2.2444899999999999E-4</v>
      </c>
      <c r="AS628" s="179">
        <v>1.6866099999999999E-4</v>
      </c>
      <c r="AT628" s="179">
        <v>1.2368500000000001E-4</v>
      </c>
      <c r="AU628" s="179">
        <v>8.8222999999999999E-5</v>
      </c>
      <c r="AV628" s="179">
        <v>6.1841999999999995E-5</v>
      </c>
      <c r="AW628" s="179">
        <v>4.1517000000000002E-5</v>
      </c>
      <c r="AX628" s="179">
        <v>2.7678000000000002E-5</v>
      </c>
      <c r="AY628" s="179">
        <v>1.6866000000000001E-5</v>
      </c>
      <c r="AZ628" s="179">
        <v>1.0379E-5</v>
      </c>
      <c r="BA628" s="179">
        <v>6.0549999999999996E-6</v>
      </c>
      <c r="BB628" s="179">
        <v>3.4599999999999999E-6</v>
      </c>
      <c r="BC628" s="179">
        <v>2.1619999999999998E-6</v>
      </c>
      <c r="BD628" s="179">
        <v>8.6499999999999998E-7</v>
      </c>
      <c r="BE628" s="179">
        <v>8.6499999999999998E-7</v>
      </c>
    </row>
    <row r="629" spans="1:57" ht="17.100000000000001" customHeight="1">
      <c r="A629" s="178">
        <v>2080</v>
      </c>
      <c r="B629" s="179">
        <v>2.2159100000000001E-4</v>
      </c>
      <c r="C629" s="179">
        <v>2.5457399999999998E-4</v>
      </c>
      <c r="D629" s="179">
        <v>2.8895100000000002E-4</v>
      </c>
      <c r="E629" s="179">
        <v>3.1914699999999999E-4</v>
      </c>
      <c r="F629" s="179">
        <v>3.4516100000000002E-4</v>
      </c>
      <c r="G629" s="179">
        <v>3.67924E-4</v>
      </c>
      <c r="H629" s="179">
        <v>3.93939E-4</v>
      </c>
      <c r="I629" s="179">
        <v>4.2552900000000001E-4</v>
      </c>
      <c r="J629" s="179">
        <v>4.6176399999999998E-4</v>
      </c>
      <c r="K629" s="179">
        <v>5.03573E-4</v>
      </c>
      <c r="L629" s="179">
        <v>5.5142199999999998E-4</v>
      </c>
      <c r="M629" s="179">
        <v>6.1088400000000001E-4</v>
      </c>
      <c r="N629" s="179">
        <v>6.7545699999999997E-4</v>
      </c>
      <c r="O629" s="179">
        <v>7.3306100000000002E-4</v>
      </c>
      <c r="P629" s="179">
        <v>7.8044599999999996E-4</v>
      </c>
      <c r="Q629" s="179">
        <v>8.2550699999999996E-4</v>
      </c>
      <c r="R629" s="179">
        <v>8.7614300000000002E-4</v>
      </c>
      <c r="S629" s="179">
        <v>9.4536100000000003E-4</v>
      </c>
      <c r="T629" s="179">
        <v>1.044775E-3</v>
      </c>
      <c r="U629" s="179">
        <v>1.178566E-3</v>
      </c>
      <c r="V629" s="179">
        <v>1.3327969999999999E-3</v>
      </c>
      <c r="W629" s="179">
        <v>1.488421E-3</v>
      </c>
      <c r="X629" s="179">
        <v>1.630109E-3</v>
      </c>
      <c r="Y629" s="179">
        <v>1.747176E-3</v>
      </c>
      <c r="Z629" s="179">
        <v>1.8368340000000001E-3</v>
      </c>
      <c r="AA629" s="179">
        <v>1.897691E-3</v>
      </c>
      <c r="AB629" s="179">
        <v>1.932532E-3</v>
      </c>
      <c r="AC629" s="179">
        <v>1.9408940000000001E-3</v>
      </c>
      <c r="AD629" s="179">
        <v>1.925099E-3</v>
      </c>
      <c r="AE629" s="179">
        <v>1.8842189999999999E-3</v>
      </c>
      <c r="AF629" s="179">
        <v>1.8196460000000001E-3</v>
      </c>
      <c r="AG629" s="179">
        <v>1.7160509999999999E-3</v>
      </c>
      <c r="AH629" s="179">
        <v>1.5799379999999999E-3</v>
      </c>
      <c r="AI629" s="179">
        <v>1.420597E-3</v>
      </c>
      <c r="AJ629" s="179">
        <v>1.247319E-3</v>
      </c>
      <c r="AK629" s="179">
        <v>1.070325E-3</v>
      </c>
      <c r="AL629" s="179">
        <v>9.0680299999999997E-4</v>
      </c>
      <c r="AM629" s="179">
        <v>7.5721800000000004E-4</v>
      </c>
      <c r="AN629" s="179">
        <v>6.2389200000000002E-4</v>
      </c>
      <c r="AO629" s="179">
        <v>5.0496700000000005E-4</v>
      </c>
      <c r="AP629" s="179">
        <v>4.0230099999999998E-4</v>
      </c>
      <c r="AQ629" s="179">
        <v>3.1496600000000002E-4</v>
      </c>
      <c r="AR629" s="179">
        <v>2.4110200000000001E-4</v>
      </c>
      <c r="AS629" s="179">
        <v>1.81175E-4</v>
      </c>
      <c r="AT629" s="179">
        <v>1.32862E-4</v>
      </c>
      <c r="AU629" s="179">
        <v>9.4767999999999998E-5</v>
      </c>
      <c r="AV629" s="179">
        <v>6.6431000000000001E-5</v>
      </c>
      <c r="AW629" s="179">
        <v>4.4597E-5</v>
      </c>
      <c r="AX629" s="179">
        <v>2.9731E-5</v>
      </c>
      <c r="AY629" s="179">
        <v>1.8117E-5</v>
      </c>
      <c r="AZ629" s="179">
        <v>1.1148999999999999E-5</v>
      </c>
      <c r="BA629" s="179">
        <v>6.5039999999999999E-6</v>
      </c>
      <c r="BB629" s="179">
        <v>3.7160000000000001E-6</v>
      </c>
      <c r="BC629" s="179">
        <v>2.323E-6</v>
      </c>
      <c r="BD629" s="179">
        <v>9.2900000000000002E-7</v>
      </c>
      <c r="BE629" s="179">
        <v>9.2900000000000002E-7</v>
      </c>
    </row>
    <row r="630" spans="1:57" ht="17.100000000000001" customHeight="1">
      <c r="A630" s="178">
        <v>2081</v>
      </c>
      <c r="B630" s="179">
        <v>2.3232299999999999E-4</v>
      </c>
      <c r="C630" s="179">
        <v>2.6690299999999998E-4</v>
      </c>
      <c r="D630" s="179">
        <v>3.0294499999999999E-4</v>
      </c>
      <c r="E630" s="179">
        <v>3.3460299999999999E-4</v>
      </c>
      <c r="F630" s="179">
        <v>3.6187799999999999E-4</v>
      </c>
      <c r="G630" s="179">
        <v>3.8574300000000002E-4</v>
      </c>
      <c r="H630" s="179">
        <v>4.1301800000000002E-4</v>
      </c>
      <c r="I630" s="179">
        <v>4.46138E-4</v>
      </c>
      <c r="J630" s="179">
        <v>4.8412800000000001E-4</v>
      </c>
      <c r="K630" s="179">
        <v>5.2796199999999998E-4</v>
      </c>
      <c r="L630" s="179">
        <v>5.7812800000000002E-4</v>
      </c>
      <c r="M630" s="179">
        <v>6.4047099999999999E-4</v>
      </c>
      <c r="N630" s="179">
        <v>7.0817000000000005E-4</v>
      </c>
      <c r="O630" s="179">
        <v>7.6856500000000003E-4</v>
      </c>
      <c r="P630" s="179">
        <v>8.1824399999999998E-4</v>
      </c>
      <c r="Q630" s="179">
        <v>8.6548799999999998E-4</v>
      </c>
      <c r="R630" s="179">
        <v>9.1857600000000005E-4</v>
      </c>
      <c r="S630" s="179">
        <v>9.9114600000000004E-4</v>
      </c>
      <c r="T630" s="179">
        <v>1.095375E-3</v>
      </c>
      <c r="U630" s="179">
        <v>1.2356450000000001E-3</v>
      </c>
      <c r="V630" s="179">
        <v>1.397346E-3</v>
      </c>
      <c r="W630" s="179">
        <v>1.5605079999999999E-3</v>
      </c>
      <c r="X630" s="179">
        <v>1.7090580000000001E-3</v>
      </c>
      <c r="Y630" s="179">
        <v>1.8317940000000001E-3</v>
      </c>
      <c r="Z630" s="179">
        <v>1.9257949999999999E-3</v>
      </c>
      <c r="AA630" s="179">
        <v>1.9895989999999999E-3</v>
      </c>
      <c r="AB630" s="179">
        <v>2.026127E-3</v>
      </c>
      <c r="AC630" s="179">
        <v>2.0348940000000002E-3</v>
      </c>
      <c r="AD630" s="179">
        <v>2.018335E-3</v>
      </c>
      <c r="AE630" s="179">
        <v>1.9754740000000001E-3</v>
      </c>
      <c r="AF630" s="179">
        <v>1.9077740000000001E-3</v>
      </c>
      <c r="AG630" s="179">
        <v>1.799162E-3</v>
      </c>
      <c r="AH630" s="179">
        <v>1.6564570000000001E-3</v>
      </c>
      <c r="AI630" s="179">
        <v>1.4893980000000001E-3</v>
      </c>
      <c r="AJ630" s="179">
        <v>1.3077290000000001E-3</v>
      </c>
      <c r="AK630" s="179">
        <v>1.122163E-3</v>
      </c>
      <c r="AL630" s="179">
        <v>9.5072099999999997E-4</v>
      </c>
      <c r="AM630" s="179">
        <v>7.9389100000000002E-4</v>
      </c>
      <c r="AN630" s="179">
        <v>6.5410800000000003E-4</v>
      </c>
      <c r="AO630" s="179">
        <v>5.29423E-4</v>
      </c>
      <c r="AP630" s="179">
        <v>4.2178499999999999E-4</v>
      </c>
      <c r="AQ630" s="179">
        <v>3.3021999999999999E-4</v>
      </c>
      <c r="AR630" s="179">
        <v>2.5277900000000001E-4</v>
      </c>
      <c r="AS630" s="179">
        <v>1.8994899999999999E-4</v>
      </c>
      <c r="AT630" s="179">
        <v>1.3929599999999999E-4</v>
      </c>
      <c r="AU630" s="179">
        <v>9.9358000000000007E-5</v>
      </c>
      <c r="AV630" s="179">
        <v>6.9647999999999995E-5</v>
      </c>
      <c r="AW630" s="179">
        <v>4.6757E-5</v>
      </c>
      <c r="AX630" s="179">
        <v>3.1170999999999997E-5</v>
      </c>
      <c r="AY630" s="179">
        <v>1.8995E-5</v>
      </c>
      <c r="AZ630" s="179">
        <v>1.1688999999999999E-5</v>
      </c>
      <c r="BA630" s="179">
        <v>6.8190000000000003E-6</v>
      </c>
      <c r="BB630" s="179">
        <v>3.8959999999999996E-6</v>
      </c>
      <c r="BC630" s="179">
        <v>2.435E-6</v>
      </c>
      <c r="BD630" s="179">
        <v>9.7399999999999991E-7</v>
      </c>
      <c r="BE630" s="179">
        <v>9.7399999999999991E-7</v>
      </c>
    </row>
    <row r="631" spans="1:57" ht="17.100000000000001" customHeight="1">
      <c r="A631" s="178">
        <v>2082</v>
      </c>
      <c r="B631" s="179">
        <v>2.3835999999999999E-4</v>
      </c>
      <c r="C631" s="179">
        <v>2.7383900000000001E-4</v>
      </c>
      <c r="D631" s="179">
        <v>3.1081700000000002E-4</v>
      </c>
      <c r="E631" s="179">
        <v>3.4329800000000002E-4</v>
      </c>
      <c r="F631" s="179">
        <v>3.71281E-4</v>
      </c>
      <c r="G631" s="179">
        <v>3.9576699999999999E-4</v>
      </c>
      <c r="H631" s="179">
        <v>4.2374999999999997E-4</v>
      </c>
      <c r="I631" s="179">
        <v>4.5773E-4</v>
      </c>
      <c r="J631" s="179">
        <v>4.9670699999999999E-4</v>
      </c>
      <c r="K631" s="179">
        <v>5.4168100000000002E-4</v>
      </c>
      <c r="L631" s="179">
        <v>5.9314999999999997E-4</v>
      </c>
      <c r="M631" s="179">
        <v>6.5711299999999997E-4</v>
      </c>
      <c r="N631" s="179">
        <v>7.2657199999999998E-4</v>
      </c>
      <c r="O631" s="179">
        <v>7.8853500000000004E-4</v>
      </c>
      <c r="P631" s="179">
        <v>8.3950500000000005E-4</v>
      </c>
      <c r="Q631" s="179">
        <v>8.8797699999999997E-4</v>
      </c>
      <c r="R631" s="179">
        <v>9.4244499999999998E-4</v>
      </c>
      <c r="S631" s="179">
        <v>1.016901E-3</v>
      </c>
      <c r="T631" s="179">
        <v>1.1238380000000001E-3</v>
      </c>
      <c r="U631" s="179">
        <v>1.2677529999999999E-3</v>
      </c>
      <c r="V631" s="179">
        <v>1.433655E-3</v>
      </c>
      <c r="W631" s="179">
        <v>1.601056E-3</v>
      </c>
      <c r="X631" s="179">
        <v>1.753466E-3</v>
      </c>
      <c r="Y631" s="179">
        <v>1.8793919999999999E-3</v>
      </c>
      <c r="Z631" s="179">
        <v>1.975835E-3</v>
      </c>
      <c r="AA631" s="179">
        <v>2.0412970000000001E-3</v>
      </c>
      <c r="AB631" s="179">
        <v>2.0787750000000002E-3</v>
      </c>
      <c r="AC631" s="179">
        <v>2.0877690000000002E-3</v>
      </c>
      <c r="AD631" s="179">
        <v>2.070779E-3</v>
      </c>
      <c r="AE631" s="179">
        <v>2.026805E-3</v>
      </c>
      <c r="AF631" s="179">
        <v>1.957346E-3</v>
      </c>
      <c r="AG631" s="179">
        <v>1.8459119999999999E-3</v>
      </c>
      <c r="AH631" s="179">
        <v>1.699498E-3</v>
      </c>
      <c r="AI631" s="179">
        <v>1.528099E-3</v>
      </c>
      <c r="AJ631" s="179">
        <v>1.341709E-3</v>
      </c>
      <c r="AK631" s="179">
        <v>1.1513210000000001E-3</v>
      </c>
      <c r="AL631" s="179">
        <v>9.7542500000000003E-4</v>
      </c>
      <c r="AM631" s="179">
        <v>8.1452E-4</v>
      </c>
      <c r="AN631" s="179">
        <v>6.7110399999999995E-4</v>
      </c>
      <c r="AO631" s="179">
        <v>5.4317999999999999E-4</v>
      </c>
      <c r="AP631" s="179">
        <v>4.32745E-4</v>
      </c>
      <c r="AQ631" s="179">
        <v>3.388E-4</v>
      </c>
      <c r="AR631" s="179">
        <v>2.59347E-4</v>
      </c>
      <c r="AS631" s="179">
        <v>1.94885E-4</v>
      </c>
      <c r="AT631" s="179">
        <v>1.4291600000000001E-4</v>
      </c>
      <c r="AU631" s="179">
        <v>1.0194E-4</v>
      </c>
      <c r="AV631" s="179">
        <v>7.1458000000000006E-5</v>
      </c>
      <c r="AW631" s="179">
        <v>4.7972000000000001E-5</v>
      </c>
      <c r="AX631" s="179">
        <v>3.1980999999999998E-5</v>
      </c>
      <c r="AY631" s="179">
        <v>1.9488999999999999E-5</v>
      </c>
      <c r="AZ631" s="179">
        <v>1.1993E-5</v>
      </c>
      <c r="BA631" s="179">
        <v>6.9959999999999996E-6</v>
      </c>
      <c r="BB631" s="179">
        <v>3.9979999999999997E-6</v>
      </c>
      <c r="BC631" s="179">
        <v>2.4990000000000001E-6</v>
      </c>
      <c r="BD631" s="179">
        <v>9.9900000000000009E-7</v>
      </c>
      <c r="BE631" s="179">
        <v>9.9900000000000009E-7</v>
      </c>
    </row>
    <row r="632" spans="1:57" ht="17.100000000000001" customHeight="1">
      <c r="A632" s="178">
        <v>2083</v>
      </c>
      <c r="B632" s="179">
        <v>2.3994500000000001E-4</v>
      </c>
      <c r="C632" s="179">
        <v>2.7566E-4</v>
      </c>
      <c r="D632" s="179">
        <v>3.1288399999999998E-4</v>
      </c>
      <c r="E632" s="179">
        <v>3.4558100000000002E-4</v>
      </c>
      <c r="F632" s="179">
        <v>3.7375100000000002E-4</v>
      </c>
      <c r="G632" s="179">
        <v>3.9839900000000002E-4</v>
      </c>
      <c r="H632" s="179">
        <v>4.2656900000000002E-4</v>
      </c>
      <c r="I632" s="179">
        <v>4.6077500000000002E-4</v>
      </c>
      <c r="J632" s="179">
        <v>5.0001099999999997E-4</v>
      </c>
      <c r="K632" s="179">
        <v>5.4528400000000005E-4</v>
      </c>
      <c r="L632" s="179">
        <v>5.9709599999999998E-4</v>
      </c>
      <c r="M632" s="179">
        <v>6.6148300000000004E-4</v>
      </c>
      <c r="N632" s="179">
        <v>7.3140399999999995E-4</v>
      </c>
      <c r="O632" s="179">
        <v>7.9378000000000001E-4</v>
      </c>
      <c r="P632" s="179">
        <v>8.4508900000000004E-4</v>
      </c>
      <c r="Q632" s="179">
        <v>8.9388300000000005E-4</v>
      </c>
      <c r="R632" s="179">
        <v>9.4871300000000001E-4</v>
      </c>
      <c r="S632" s="179">
        <v>1.0236640000000001E-3</v>
      </c>
      <c r="T632" s="179">
        <v>1.1313129999999999E-3</v>
      </c>
      <c r="U632" s="179">
        <v>1.276185E-3</v>
      </c>
      <c r="V632" s="179">
        <v>1.4431909999999999E-3</v>
      </c>
      <c r="W632" s="179">
        <v>1.611705E-3</v>
      </c>
      <c r="X632" s="179">
        <v>1.765129E-3</v>
      </c>
      <c r="Y632" s="179">
        <v>1.891893E-3</v>
      </c>
      <c r="Z632" s="179">
        <v>1.9889769999999998E-3</v>
      </c>
      <c r="AA632" s="179">
        <v>2.0548739999999999E-3</v>
      </c>
      <c r="AB632" s="179">
        <v>2.0926009999999999E-3</v>
      </c>
      <c r="AC632" s="179">
        <v>2.1016559999999999E-3</v>
      </c>
      <c r="AD632" s="179">
        <v>2.0845529999999998E-3</v>
      </c>
      <c r="AE632" s="179">
        <v>2.0402860000000001E-3</v>
      </c>
      <c r="AF632" s="179">
        <v>1.970365E-3</v>
      </c>
      <c r="AG632" s="179">
        <v>1.85819E-3</v>
      </c>
      <c r="AH632" s="179">
        <v>1.710802E-3</v>
      </c>
      <c r="AI632" s="179">
        <v>1.538263E-3</v>
      </c>
      <c r="AJ632" s="179">
        <v>1.350633E-3</v>
      </c>
      <c r="AK632" s="179">
        <v>1.1589790000000001E-3</v>
      </c>
      <c r="AL632" s="179">
        <v>9.8191300000000006E-4</v>
      </c>
      <c r="AM632" s="179">
        <v>8.1993799999999998E-4</v>
      </c>
      <c r="AN632" s="179">
        <v>6.7556799999999998E-4</v>
      </c>
      <c r="AO632" s="179">
        <v>5.4679299999999995E-4</v>
      </c>
      <c r="AP632" s="179">
        <v>4.35623E-4</v>
      </c>
      <c r="AQ632" s="179">
        <v>3.4105399999999998E-4</v>
      </c>
      <c r="AR632" s="179">
        <v>2.61072E-4</v>
      </c>
      <c r="AS632" s="179">
        <v>1.96181E-4</v>
      </c>
      <c r="AT632" s="179">
        <v>1.4386600000000001E-4</v>
      </c>
      <c r="AU632" s="179">
        <v>1.02618E-4</v>
      </c>
      <c r="AV632" s="179">
        <v>7.1933000000000004E-5</v>
      </c>
      <c r="AW632" s="179">
        <v>4.8291000000000002E-5</v>
      </c>
      <c r="AX632" s="179">
        <v>3.2193999999999997E-5</v>
      </c>
      <c r="AY632" s="179">
        <v>1.9618000000000001E-5</v>
      </c>
      <c r="AZ632" s="179">
        <v>1.2072999999999999E-5</v>
      </c>
      <c r="BA632" s="179">
        <v>7.0419999999999997E-6</v>
      </c>
      <c r="BB632" s="179">
        <v>4.0239999999999999E-6</v>
      </c>
      <c r="BC632" s="179">
        <v>2.5150000000000001E-6</v>
      </c>
      <c r="BD632" s="179">
        <v>1.006E-6</v>
      </c>
      <c r="BE632" s="179">
        <v>1.006E-6</v>
      </c>
    </row>
    <row r="633" spans="1:57" ht="17.100000000000001" customHeight="1">
      <c r="A633" s="178">
        <v>2084</v>
      </c>
      <c r="B633" s="179">
        <v>2.37445E-4</v>
      </c>
      <c r="C633" s="179">
        <v>2.7278799999999999E-4</v>
      </c>
      <c r="D633" s="179">
        <v>3.0962399999999999E-4</v>
      </c>
      <c r="E633" s="179">
        <v>3.4197999999999997E-4</v>
      </c>
      <c r="F633" s="179">
        <v>3.69856E-4</v>
      </c>
      <c r="G633" s="179">
        <v>3.9424799999999998E-4</v>
      </c>
      <c r="H633" s="179">
        <v>4.2212400000000001E-4</v>
      </c>
      <c r="I633" s="179">
        <v>4.55974E-4</v>
      </c>
      <c r="J633" s="179">
        <v>4.9480100000000001E-4</v>
      </c>
      <c r="K633" s="179">
        <v>5.3960200000000003E-4</v>
      </c>
      <c r="L633" s="179">
        <v>5.9087400000000002E-4</v>
      </c>
      <c r="M633" s="179">
        <v>6.5459100000000005E-4</v>
      </c>
      <c r="N633" s="179">
        <v>7.2378399999999999E-4</v>
      </c>
      <c r="O633" s="179">
        <v>7.8550899999999999E-4</v>
      </c>
      <c r="P633" s="179">
        <v>8.3628399999999996E-4</v>
      </c>
      <c r="Q633" s="179">
        <v>8.8456899999999998E-4</v>
      </c>
      <c r="R633" s="179">
        <v>9.3882799999999995E-4</v>
      </c>
      <c r="S633" s="179">
        <v>1.012998E-3</v>
      </c>
      <c r="T633" s="179">
        <v>1.1195249999999999E-3</v>
      </c>
      <c r="U633" s="179">
        <v>1.262888E-3</v>
      </c>
      <c r="V633" s="179">
        <v>1.4281540000000001E-3</v>
      </c>
      <c r="W633" s="179">
        <v>1.5949130000000001E-3</v>
      </c>
      <c r="X633" s="179">
        <v>1.7467380000000001E-3</v>
      </c>
      <c r="Y633" s="179">
        <v>1.87218E-3</v>
      </c>
      <c r="Z633" s="179">
        <v>1.968254E-3</v>
      </c>
      <c r="AA633" s="179">
        <v>2.033464E-3</v>
      </c>
      <c r="AB633" s="179">
        <v>2.070798E-3</v>
      </c>
      <c r="AC633" s="179">
        <v>2.0797580000000001E-3</v>
      </c>
      <c r="AD633" s="179">
        <v>2.062833E-3</v>
      </c>
      <c r="AE633" s="179">
        <v>2.019028E-3</v>
      </c>
      <c r="AF633" s="179">
        <v>1.949835E-3</v>
      </c>
      <c r="AG633" s="179">
        <v>1.8388289999999999E-3</v>
      </c>
      <c r="AH633" s="179">
        <v>1.692977E-3</v>
      </c>
      <c r="AI633" s="179">
        <v>1.5222359999999999E-3</v>
      </c>
      <c r="AJ633" s="179">
        <v>1.336561E-3</v>
      </c>
      <c r="AK633" s="179">
        <v>1.1469029999999999E-3</v>
      </c>
      <c r="AL633" s="179">
        <v>9.7168199999999997E-4</v>
      </c>
      <c r="AM633" s="179">
        <v>8.11394E-4</v>
      </c>
      <c r="AN633" s="179">
        <v>6.6852899999999995E-4</v>
      </c>
      <c r="AO633" s="179">
        <v>5.4109500000000001E-4</v>
      </c>
      <c r="AP633" s="179">
        <v>4.3108399999999998E-4</v>
      </c>
      <c r="AQ633" s="179">
        <v>3.3750000000000002E-4</v>
      </c>
      <c r="AR633" s="179">
        <v>2.58352E-4</v>
      </c>
      <c r="AS633" s="179">
        <v>1.9413699999999999E-4</v>
      </c>
      <c r="AT633" s="179">
        <v>1.4236699999999999E-4</v>
      </c>
      <c r="AU633" s="179">
        <v>1.01549E-4</v>
      </c>
      <c r="AV633" s="179">
        <v>7.1184000000000002E-5</v>
      </c>
      <c r="AW633" s="179">
        <v>4.7787999999999997E-5</v>
      </c>
      <c r="AX633" s="179">
        <v>3.1857999999999999E-5</v>
      </c>
      <c r="AY633" s="179">
        <v>1.9414000000000001E-5</v>
      </c>
      <c r="AZ633" s="179">
        <v>1.1946999999999999E-5</v>
      </c>
      <c r="BA633" s="179">
        <v>6.9689999999999997E-6</v>
      </c>
      <c r="BB633" s="179">
        <v>3.9820000000000002E-6</v>
      </c>
      <c r="BC633" s="179">
        <v>2.4889999999999998E-6</v>
      </c>
      <c r="BD633" s="179">
        <v>9.9600000000000008E-7</v>
      </c>
      <c r="BE633" s="179">
        <v>9.9600000000000008E-7</v>
      </c>
    </row>
    <row r="634" spans="1:57" ht="17.100000000000001" customHeight="1">
      <c r="A634" s="178">
        <v>2085</v>
      </c>
      <c r="B634" s="179">
        <v>2.31408E-4</v>
      </c>
      <c r="C634" s="179">
        <v>2.6585299999999998E-4</v>
      </c>
      <c r="D634" s="179">
        <v>3.0175200000000002E-4</v>
      </c>
      <c r="E634" s="179">
        <v>3.3328600000000002E-4</v>
      </c>
      <c r="F634" s="179">
        <v>3.60453E-4</v>
      </c>
      <c r="G634" s="179">
        <v>3.8422499999999997E-4</v>
      </c>
      <c r="H634" s="179">
        <v>4.1139200000000001E-4</v>
      </c>
      <c r="I634" s="179">
        <v>4.4438099999999999E-4</v>
      </c>
      <c r="J634" s="179">
        <v>4.8222199999999998E-4</v>
      </c>
      <c r="K634" s="179">
        <v>5.2588299999999999E-4</v>
      </c>
      <c r="L634" s="179">
        <v>5.7585199999999996E-4</v>
      </c>
      <c r="M634" s="179">
        <v>6.3794899999999996E-4</v>
      </c>
      <c r="N634" s="179">
        <v>7.0538199999999995E-4</v>
      </c>
      <c r="O634" s="179">
        <v>7.6553899999999998E-4</v>
      </c>
      <c r="P634" s="179">
        <v>8.1502199999999999E-4</v>
      </c>
      <c r="Q634" s="179">
        <v>8.6207999999999999E-4</v>
      </c>
      <c r="R634" s="179">
        <v>9.1496000000000004E-4</v>
      </c>
      <c r="S634" s="179">
        <v>9.8724399999999997E-4</v>
      </c>
      <c r="T634" s="179">
        <v>1.091063E-3</v>
      </c>
      <c r="U634" s="179">
        <v>1.230781E-3</v>
      </c>
      <c r="V634" s="179">
        <v>1.3918450000000001E-3</v>
      </c>
      <c r="W634" s="179">
        <v>1.5543639999999999E-3</v>
      </c>
      <c r="X634" s="179">
        <v>1.702329E-3</v>
      </c>
      <c r="Y634" s="179">
        <v>1.8245830000000001E-3</v>
      </c>
      <c r="Z634" s="179">
        <v>1.918213E-3</v>
      </c>
      <c r="AA634" s="179">
        <v>1.9817659999999998E-3</v>
      </c>
      <c r="AB634" s="179">
        <v>2.0181499999999998E-3</v>
      </c>
      <c r="AC634" s="179">
        <v>2.0268830000000002E-3</v>
      </c>
      <c r="AD634" s="179">
        <v>2.0103880000000001E-3</v>
      </c>
      <c r="AE634" s="179">
        <v>1.967697E-3</v>
      </c>
      <c r="AF634" s="179">
        <v>1.9002629999999999E-3</v>
      </c>
      <c r="AG634" s="179">
        <v>1.792079E-3</v>
      </c>
      <c r="AH634" s="179">
        <v>1.6499349999999999E-3</v>
      </c>
      <c r="AI634" s="179">
        <v>1.483535E-3</v>
      </c>
      <c r="AJ634" s="179">
        <v>1.30258E-3</v>
      </c>
      <c r="AK634" s="179">
        <v>1.1177450000000001E-3</v>
      </c>
      <c r="AL634" s="179">
        <v>9.4697800000000001E-4</v>
      </c>
      <c r="AM634" s="179">
        <v>7.9076600000000004E-4</v>
      </c>
      <c r="AN634" s="179">
        <v>6.5153300000000004E-4</v>
      </c>
      <c r="AO634" s="179">
        <v>5.2733900000000004E-4</v>
      </c>
      <c r="AP634" s="179">
        <v>4.2012499999999998E-4</v>
      </c>
      <c r="AQ634" s="179">
        <v>3.2892000000000002E-4</v>
      </c>
      <c r="AR634" s="179">
        <v>2.5178400000000001E-4</v>
      </c>
      <c r="AS634" s="179">
        <v>1.89202E-4</v>
      </c>
      <c r="AT634" s="179">
        <v>1.3874800000000001E-4</v>
      </c>
      <c r="AU634" s="179">
        <v>9.8967000000000003E-5</v>
      </c>
      <c r="AV634" s="179">
        <v>6.9374000000000004E-5</v>
      </c>
      <c r="AW634" s="179">
        <v>4.6573000000000003E-5</v>
      </c>
      <c r="AX634" s="179">
        <v>3.1047999999999998E-5</v>
      </c>
      <c r="AY634" s="179">
        <v>1.8919999999999998E-5</v>
      </c>
      <c r="AZ634" s="179">
        <v>1.1643E-5</v>
      </c>
      <c r="BA634" s="179">
        <v>6.7920000000000004E-6</v>
      </c>
      <c r="BB634" s="179">
        <v>3.8809999999999998E-6</v>
      </c>
      <c r="BC634" s="179">
        <v>2.4260000000000002E-6</v>
      </c>
      <c r="BD634" s="179">
        <v>9.7000000000000003E-7</v>
      </c>
      <c r="BE634" s="179">
        <v>9.7000000000000003E-7</v>
      </c>
    </row>
    <row r="635" spans="1:57" ht="17.100000000000001" customHeight="1">
      <c r="A635" s="178">
        <v>2086</v>
      </c>
      <c r="B635" s="179">
        <v>2.2232299999999999E-4</v>
      </c>
      <c r="C635" s="179">
        <v>2.5541499999999999E-4</v>
      </c>
      <c r="D635" s="179">
        <v>2.8990500000000002E-4</v>
      </c>
      <c r="E635" s="179">
        <v>3.2019999999999998E-4</v>
      </c>
      <c r="F635" s="179">
        <v>3.4630099999999998E-4</v>
      </c>
      <c r="G635" s="179">
        <v>3.6913899999999999E-4</v>
      </c>
      <c r="H635" s="179">
        <v>3.9523999999999999E-4</v>
      </c>
      <c r="I635" s="179">
        <v>4.2693400000000002E-4</v>
      </c>
      <c r="J635" s="179">
        <v>4.6328800000000001E-4</v>
      </c>
      <c r="K635" s="179">
        <v>5.0523600000000005E-4</v>
      </c>
      <c r="L635" s="179">
        <v>5.5324300000000003E-4</v>
      </c>
      <c r="M635" s="179">
        <v>6.1290200000000002E-4</v>
      </c>
      <c r="N635" s="179">
        <v>6.7768799999999997E-4</v>
      </c>
      <c r="O635" s="179">
        <v>7.3548199999999998E-4</v>
      </c>
      <c r="P635" s="179">
        <v>7.8302299999999999E-4</v>
      </c>
      <c r="Q635" s="179">
        <v>8.2823300000000005E-4</v>
      </c>
      <c r="R635" s="179">
        <v>8.7903600000000003E-4</v>
      </c>
      <c r="S635" s="179">
        <v>9.4848299999999997E-4</v>
      </c>
      <c r="T635" s="179">
        <v>1.0482250000000001E-3</v>
      </c>
      <c r="U635" s="179">
        <v>1.1824579999999999E-3</v>
      </c>
      <c r="V635" s="179">
        <v>1.3371979999999999E-3</v>
      </c>
      <c r="W635" s="179">
        <v>1.4933360000000001E-3</v>
      </c>
      <c r="X635" s="179">
        <v>1.6354919999999999E-3</v>
      </c>
      <c r="Y635" s="179">
        <v>1.752946E-3</v>
      </c>
      <c r="Z635" s="179">
        <v>1.8429E-3</v>
      </c>
      <c r="AA635" s="179">
        <v>1.903957E-3</v>
      </c>
      <c r="AB635" s="179">
        <v>1.938913E-3</v>
      </c>
      <c r="AC635" s="179">
        <v>1.9473030000000001E-3</v>
      </c>
      <c r="AD635" s="179">
        <v>1.931456E-3</v>
      </c>
      <c r="AE635" s="179">
        <v>1.8904410000000001E-3</v>
      </c>
      <c r="AF635" s="179">
        <v>1.825655E-3</v>
      </c>
      <c r="AG635" s="179">
        <v>1.7217179999999999E-3</v>
      </c>
      <c r="AH635" s="179">
        <v>1.585155E-3</v>
      </c>
      <c r="AI635" s="179">
        <v>1.425288E-3</v>
      </c>
      <c r="AJ635" s="179">
        <v>1.2514379999999999E-3</v>
      </c>
      <c r="AK635" s="179">
        <v>1.07386E-3</v>
      </c>
      <c r="AL635" s="179">
        <v>9.0979799999999997E-4</v>
      </c>
      <c r="AM635" s="179">
        <v>7.5971800000000005E-4</v>
      </c>
      <c r="AN635" s="179">
        <v>6.2595200000000004E-4</v>
      </c>
      <c r="AO635" s="179">
        <v>5.0663399999999995E-4</v>
      </c>
      <c r="AP635" s="179">
        <v>4.0362999999999998E-4</v>
      </c>
      <c r="AQ635" s="179">
        <v>3.1600600000000002E-4</v>
      </c>
      <c r="AR635" s="179">
        <v>2.4189799999999999E-4</v>
      </c>
      <c r="AS635" s="179">
        <v>1.8177300000000001E-4</v>
      </c>
      <c r="AT635" s="179">
        <v>1.3329999999999999E-4</v>
      </c>
      <c r="AU635" s="179">
        <v>9.5081000000000007E-5</v>
      </c>
      <c r="AV635" s="179">
        <v>6.6649999999999994E-5</v>
      </c>
      <c r="AW635" s="179">
        <v>4.4743999999999997E-5</v>
      </c>
      <c r="AX635" s="179">
        <v>2.9828999999999999E-5</v>
      </c>
      <c r="AY635" s="179">
        <v>1.8176999999999999E-5</v>
      </c>
      <c r="AZ635" s="179">
        <v>1.1185999999999999E-5</v>
      </c>
      <c r="BA635" s="179">
        <v>6.5250000000000002E-6</v>
      </c>
      <c r="BB635" s="179">
        <v>3.7290000000000002E-6</v>
      </c>
      <c r="BC635" s="179">
        <v>2.3300000000000001E-6</v>
      </c>
      <c r="BD635" s="179">
        <v>9.3200000000000003E-7</v>
      </c>
      <c r="BE635" s="179">
        <v>9.3200000000000003E-7</v>
      </c>
    </row>
    <row r="636" spans="1:57" ht="17.100000000000001" customHeight="1">
      <c r="A636" s="178">
        <v>2087</v>
      </c>
      <c r="B636" s="179">
        <v>2.1043200000000001E-4</v>
      </c>
      <c r="C636" s="179">
        <v>2.41754E-4</v>
      </c>
      <c r="D636" s="179">
        <v>2.744E-4</v>
      </c>
      <c r="E636" s="179">
        <v>3.0307499999999998E-4</v>
      </c>
      <c r="F636" s="179">
        <v>3.2778000000000001E-4</v>
      </c>
      <c r="G636" s="179">
        <v>3.4939699999999999E-4</v>
      </c>
      <c r="H636" s="179">
        <v>3.74101E-4</v>
      </c>
      <c r="I636" s="179">
        <v>4.0410000000000001E-4</v>
      </c>
      <c r="J636" s="179">
        <v>4.3850999999999997E-4</v>
      </c>
      <c r="K636" s="179">
        <v>4.7821400000000003E-4</v>
      </c>
      <c r="L636" s="179">
        <v>5.2365400000000002E-4</v>
      </c>
      <c r="M636" s="179">
        <v>5.8012199999999997E-4</v>
      </c>
      <c r="N636" s="179">
        <v>6.41443E-4</v>
      </c>
      <c r="O636" s="179">
        <v>6.9614600000000003E-4</v>
      </c>
      <c r="P636" s="179">
        <v>7.41144E-4</v>
      </c>
      <c r="Q636" s="179">
        <v>7.8393600000000005E-4</v>
      </c>
      <c r="R636" s="179">
        <v>8.3202299999999999E-4</v>
      </c>
      <c r="S636" s="179">
        <v>8.9775499999999997E-4</v>
      </c>
      <c r="T636" s="179">
        <v>9.921629999999999E-4</v>
      </c>
      <c r="U636" s="179">
        <v>1.1192159999999999E-3</v>
      </c>
      <c r="V636" s="179">
        <v>1.2656799999999999E-3</v>
      </c>
      <c r="W636" s="179">
        <v>1.413468E-3</v>
      </c>
      <c r="X636" s="179">
        <v>1.5480209999999999E-3</v>
      </c>
      <c r="Y636" s="179">
        <v>1.6591920000000001E-3</v>
      </c>
      <c r="Z636" s="179">
        <v>1.744336E-3</v>
      </c>
      <c r="AA636" s="179">
        <v>1.8021269999999999E-3</v>
      </c>
      <c r="AB636" s="179">
        <v>1.8352139999999999E-3</v>
      </c>
      <c r="AC636" s="179">
        <v>1.843155E-3</v>
      </c>
      <c r="AD636" s="179">
        <v>1.8281560000000001E-3</v>
      </c>
      <c r="AE636" s="179">
        <v>1.7893340000000001E-3</v>
      </c>
      <c r="AF636" s="179">
        <v>1.728013E-3</v>
      </c>
      <c r="AG636" s="179">
        <v>1.6296349999999999E-3</v>
      </c>
      <c r="AH636" s="179">
        <v>1.5003760000000001E-3</v>
      </c>
      <c r="AI636" s="179">
        <v>1.3490589999999999E-3</v>
      </c>
      <c r="AJ636" s="179">
        <v>1.184507E-3</v>
      </c>
      <c r="AK636" s="179">
        <v>1.016426E-3</v>
      </c>
      <c r="AL636" s="179">
        <v>8.6113900000000002E-4</v>
      </c>
      <c r="AM636" s="179">
        <v>7.1908599999999997E-4</v>
      </c>
      <c r="AN636" s="179">
        <v>5.9247399999999995E-4</v>
      </c>
      <c r="AO636" s="179">
        <v>4.79538E-4</v>
      </c>
      <c r="AP636" s="179">
        <v>3.8204200000000003E-4</v>
      </c>
      <c r="AQ636" s="179">
        <v>2.9910499999999998E-4</v>
      </c>
      <c r="AR636" s="179">
        <v>2.2896099999999999E-4</v>
      </c>
      <c r="AS636" s="179">
        <v>1.72051E-4</v>
      </c>
      <c r="AT636" s="179">
        <v>1.2617100000000001E-4</v>
      </c>
      <c r="AU636" s="179">
        <v>8.9995999999999997E-5</v>
      </c>
      <c r="AV636" s="179">
        <v>6.3084999999999997E-5</v>
      </c>
      <c r="AW636" s="179">
        <v>4.2351000000000002E-5</v>
      </c>
      <c r="AX636" s="179">
        <v>2.8234000000000001E-5</v>
      </c>
      <c r="AY636" s="179">
        <v>1.7204999999999999E-5</v>
      </c>
      <c r="AZ636" s="179">
        <v>1.0587999999999999E-5</v>
      </c>
      <c r="BA636" s="179">
        <v>6.1759999999999998E-6</v>
      </c>
      <c r="BB636" s="179">
        <v>3.529E-6</v>
      </c>
      <c r="BC636" s="179">
        <v>2.2060000000000001E-6</v>
      </c>
      <c r="BD636" s="179">
        <v>8.8199999999999998E-7</v>
      </c>
      <c r="BE636" s="179">
        <v>8.8199999999999998E-7</v>
      </c>
    </row>
    <row r="637" spans="1:57" ht="17.100000000000001" customHeight="1">
      <c r="A637" s="178">
        <v>2088</v>
      </c>
      <c r="B637" s="179">
        <v>1.96102E-4</v>
      </c>
      <c r="C637" s="179">
        <v>2.2529200000000001E-4</v>
      </c>
      <c r="D637" s="179">
        <v>2.5571399999999998E-4</v>
      </c>
      <c r="E637" s="179">
        <v>2.8243700000000002E-4</v>
      </c>
      <c r="F637" s="179">
        <v>3.05459E-4</v>
      </c>
      <c r="G637" s="179">
        <v>3.2560400000000001E-4</v>
      </c>
      <c r="H637" s="179">
        <v>3.4862599999999999E-4</v>
      </c>
      <c r="I637" s="179">
        <v>3.7658199999999998E-4</v>
      </c>
      <c r="J637" s="179">
        <v>4.0864900000000002E-4</v>
      </c>
      <c r="K637" s="179">
        <v>4.4565000000000002E-4</v>
      </c>
      <c r="L637" s="179">
        <v>4.8799500000000002E-4</v>
      </c>
      <c r="M637" s="179">
        <v>5.4061799999999998E-4</v>
      </c>
      <c r="N637" s="179">
        <v>5.9776299999999996E-4</v>
      </c>
      <c r="O637" s="179">
        <v>6.4874099999999999E-4</v>
      </c>
      <c r="P637" s="179">
        <v>6.9067499999999997E-4</v>
      </c>
      <c r="Q637" s="179">
        <v>7.30553E-4</v>
      </c>
      <c r="R637" s="179">
        <v>7.7536499999999997E-4</v>
      </c>
      <c r="S637" s="179">
        <v>8.3662099999999996E-4</v>
      </c>
      <c r="T637" s="179">
        <v>9.2460000000000003E-4</v>
      </c>
      <c r="U637" s="179">
        <v>1.0430019999999999E-3</v>
      </c>
      <c r="V637" s="179">
        <v>1.1794920000000001E-3</v>
      </c>
      <c r="W637" s="179">
        <v>1.317216E-3</v>
      </c>
      <c r="X637" s="179">
        <v>1.4426059999999999E-3</v>
      </c>
      <c r="Y637" s="179">
        <v>1.5462080000000001E-3</v>
      </c>
      <c r="Z637" s="179">
        <v>1.6255530000000001E-3</v>
      </c>
      <c r="AA637" s="179">
        <v>1.679409E-3</v>
      </c>
      <c r="AB637" s="179">
        <v>1.710243E-3</v>
      </c>
      <c r="AC637" s="179">
        <v>1.717643E-3</v>
      </c>
      <c r="AD637" s="179">
        <v>1.703665E-3</v>
      </c>
      <c r="AE637" s="179">
        <v>1.667487E-3</v>
      </c>
      <c r="AF637" s="179">
        <v>1.6103420000000001E-3</v>
      </c>
      <c r="AG637" s="179">
        <v>1.518663E-3</v>
      </c>
      <c r="AH637" s="179">
        <v>1.3982059999999999E-3</v>
      </c>
      <c r="AI637" s="179">
        <v>1.257193E-3</v>
      </c>
      <c r="AJ637" s="179">
        <v>1.103847E-3</v>
      </c>
      <c r="AK637" s="179">
        <v>9.4721099999999999E-4</v>
      </c>
      <c r="AL637" s="179">
        <v>8.0249900000000003E-4</v>
      </c>
      <c r="AM637" s="179">
        <v>6.7011900000000005E-4</v>
      </c>
      <c r="AN637" s="179">
        <v>5.5212900000000005E-4</v>
      </c>
      <c r="AO637" s="179">
        <v>4.4688300000000002E-4</v>
      </c>
      <c r="AP637" s="179">
        <v>3.5602700000000003E-4</v>
      </c>
      <c r="AQ637" s="179">
        <v>2.7873699999999998E-4</v>
      </c>
      <c r="AR637" s="179">
        <v>2.1336900000000001E-4</v>
      </c>
      <c r="AS637" s="179">
        <v>1.60335E-4</v>
      </c>
      <c r="AT637" s="179">
        <v>1.1757899999999999E-4</v>
      </c>
      <c r="AU637" s="179">
        <v>8.3868000000000004E-5</v>
      </c>
      <c r="AV637" s="179">
        <v>5.8789999999999998E-5</v>
      </c>
      <c r="AW637" s="179">
        <v>3.9467E-5</v>
      </c>
      <c r="AX637" s="179">
        <v>2.6310999999999999E-5</v>
      </c>
      <c r="AY637" s="179">
        <v>1.6033999999999999E-5</v>
      </c>
      <c r="AZ637" s="179">
        <v>9.8670000000000006E-6</v>
      </c>
      <c r="BA637" s="179">
        <v>5.7559999999999996E-6</v>
      </c>
      <c r="BB637" s="179">
        <v>3.2890000000000002E-6</v>
      </c>
      <c r="BC637" s="179">
        <v>2.0559999999999999E-6</v>
      </c>
      <c r="BD637" s="179">
        <v>8.2200000000000003E-7</v>
      </c>
      <c r="BE637" s="179">
        <v>8.2200000000000003E-7</v>
      </c>
    </row>
    <row r="638" spans="1:57" ht="17.100000000000001" customHeight="1">
      <c r="A638" s="178">
        <v>2089</v>
      </c>
      <c r="B638" s="179">
        <v>1.78114E-4</v>
      </c>
      <c r="C638" s="179">
        <v>2.0462599999999999E-4</v>
      </c>
      <c r="D638" s="179">
        <v>2.32258E-4</v>
      </c>
      <c r="E638" s="179">
        <v>2.5652900000000002E-4</v>
      </c>
      <c r="F638" s="179">
        <v>2.7744E-4</v>
      </c>
      <c r="G638" s="179">
        <v>2.9573700000000002E-4</v>
      </c>
      <c r="H638" s="179">
        <v>3.1664699999999998E-4</v>
      </c>
      <c r="I638" s="179">
        <v>3.4203899999999998E-4</v>
      </c>
      <c r="J638" s="179">
        <v>3.71164E-4</v>
      </c>
      <c r="K638" s="179">
        <v>4.04771E-4</v>
      </c>
      <c r="L638" s="179">
        <v>4.43232E-4</v>
      </c>
      <c r="M638" s="179">
        <v>4.91027E-4</v>
      </c>
      <c r="N638" s="179">
        <v>5.4293099999999997E-4</v>
      </c>
      <c r="O638" s="179">
        <v>5.8923299999999999E-4</v>
      </c>
      <c r="P638" s="179">
        <v>6.2732E-4</v>
      </c>
      <c r="Q638" s="179">
        <v>6.6354000000000001E-4</v>
      </c>
      <c r="R638" s="179">
        <v>7.04242E-4</v>
      </c>
      <c r="S638" s="179">
        <v>7.5987899999999998E-4</v>
      </c>
      <c r="T638" s="179">
        <v>8.3978799999999995E-4</v>
      </c>
      <c r="U638" s="179">
        <v>9.4732799999999999E-4</v>
      </c>
      <c r="V638" s="179">
        <v>1.0712989999999999E-3</v>
      </c>
      <c r="W638" s="179">
        <v>1.196389E-3</v>
      </c>
      <c r="X638" s="179">
        <v>1.310278E-3</v>
      </c>
      <c r="Y638" s="179">
        <v>1.4043759999999999E-3</v>
      </c>
      <c r="Z638" s="179">
        <v>1.476443E-3</v>
      </c>
      <c r="AA638" s="179">
        <v>1.525359E-3</v>
      </c>
      <c r="AB638" s="179">
        <v>1.553364E-3</v>
      </c>
      <c r="AC638" s="179">
        <v>1.560086E-3</v>
      </c>
      <c r="AD638" s="179">
        <v>1.5473900000000001E-3</v>
      </c>
      <c r="AE638" s="179">
        <v>1.51453E-3</v>
      </c>
      <c r="AF638" s="179">
        <v>1.462627E-3</v>
      </c>
      <c r="AG638" s="179">
        <v>1.379358E-3</v>
      </c>
      <c r="AH638" s="179">
        <v>1.2699499999999999E-3</v>
      </c>
      <c r="AI638" s="179">
        <v>1.1418719999999999E-3</v>
      </c>
      <c r="AJ638" s="179">
        <v>1.0025920000000001E-3</v>
      </c>
      <c r="AK638" s="179">
        <v>8.60325E-4</v>
      </c>
      <c r="AL638" s="179">
        <v>7.2888599999999999E-4</v>
      </c>
      <c r="AM638" s="179">
        <v>6.0864999999999997E-4</v>
      </c>
      <c r="AN638" s="179">
        <v>5.0148300000000005E-4</v>
      </c>
      <c r="AO638" s="179">
        <v>4.0589100000000002E-4</v>
      </c>
      <c r="AP638" s="179">
        <v>3.23369E-4</v>
      </c>
      <c r="AQ638" s="179">
        <v>2.5316899999999997E-4</v>
      </c>
      <c r="AR638" s="179">
        <v>1.93797E-4</v>
      </c>
      <c r="AS638" s="179">
        <v>1.45628E-4</v>
      </c>
      <c r="AT638" s="179">
        <v>1.0679399999999999E-4</v>
      </c>
      <c r="AU638" s="179">
        <v>7.6174999999999995E-5</v>
      </c>
      <c r="AV638" s="179">
        <v>5.3396999999999997E-5</v>
      </c>
      <c r="AW638" s="179">
        <v>3.5846999999999997E-5</v>
      </c>
      <c r="AX638" s="179">
        <v>2.3898000000000001E-5</v>
      </c>
      <c r="AY638" s="179">
        <v>1.4562999999999999E-5</v>
      </c>
      <c r="AZ638" s="179">
        <v>8.9619999999999999E-6</v>
      </c>
      <c r="BA638" s="179">
        <v>5.2279999999999998E-6</v>
      </c>
      <c r="BB638" s="179">
        <v>2.9869999999999999E-6</v>
      </c>
      <c r="BC638" s="179">
        <v>1.8670000000000001E-6</v>
      </c>
      <c r="BD638" s="179">
        <v>7.4700000000000001E-7</v>
      </c>
      <c r="BE638" s="179">
        <v>7.4700000000000001E-7</v>
      </c>
    </row>
    <row r="639" spans="1:57" ht="17.100000000000001" customHeight="1">
      <c r="A639" s="178">
        <v>2090</v>
      </c>
      <c r="B639" s="179">
        <v>1.5762600000000001E-4</v>
      </c>
      <c r="C639" s="179">
        <v>1.8108800000000001E-4</v>
      </c>
      <c r="D639" s="179">
        <v>2.05541E-4</v>
      </c>
      <c r="E639" s="179">
        <v>2.2702099999999999E-4</v>
      </c>
      <c r="F639" s="179">
        <v>2.4552599999999998E-4</v>
      </c>
      <c r="G639" s="179">
        <v>2.6171799999999998E-4</v>
      </c>
      <c r="H639" s="179">
        <v>2.8022399999999998E-4</v>
      </c>
      <c r="I639" s="179">
        <v>3.02694E-4</v>
      </c>
      <c r="J639" s="179">
        <v>3.2846999999999998E-4</v>
      </c>
      <c r="K639" s="179">
        <v>3.5820999999999997E-4</v>
      </c>
      <c r="L639" s="179">
        <v>3.9224699999999997E-4</v>
      </c>
      <c r="M639" s="179">
        <v>4.3454499999999999E-4</v>
      </c>
      <c r="N639" s="179">
        <v>4.80478E-4</v>
      </c>
      <c r="O639" s="179">
        <v>5.2145399999999997E-4</v>
      </c>
      <c r="P639" s="179">
        <v>5.5515999999999996E-4</v>
      </c>
      <c r="Q639" s="179">
        <v>5.8721399999999997E-4</v>
      </c>
      <c r="R639" s="179">
        <v>6.2323299999999995E-4</v>
      </c>
      <c r="S639" s="179">
        <v>6.7247100000000001E-4</v>
      </c>
      <c r="T639" s="179">
        <v>7.4318799999999999E-4</v>
      </c>
      <c r="U639" s="179">
        <v>8.3835799999999999E-4</v>
      </c>
      <c r="V639" s="179">
        <v>9.4806800000000004E-4</v>
      </c>
      <c r="W639" s="179">
        <v>1.0587699999999999E-3</v>
      </c>
      <c r="X639" s="179">
        <v>1.159558E-3</v>
      </c>
      <c r="Y639" s="179">
        <v>1.2428319999999999E-3</v>
      </c>
      <c r="Z639" s="179">
        <v>1.306609E-3</v>
      </c>
      <c r="AA639" s="179">
        <v>1.349898E-3</v>
      </c>
      <c r="AB639" s="179">
        <v>1.3746819999999999E-3</v>
      </c>
      <c r="AC639" s="179">
        <v>1.3806300000000001E-3</v>
      </c>
      <c r="AD639" s="179">
        <v>1.369395E-3</v>
      </c>
      <c r="AE639" s="179">
        <v>1.3403149999999999E-3</v>
      </c>
      <c r="AF639" s="179">
        <v>1.294382E-3</v>
      </c>
      <c r="AG639" s="179">
        <v>1.2206910000000001E-3</v>
      </c>
      <c r="AH639" s="179">
        <v>1.123869E-3</v>
      </c>
      <c r="AI639" s="179">
        <v>1.0105240000000001E-3</v>
      </c>
      <c r="AJ639" s="179">
        <v>8.8726500000000004E-4</v>
      </c>
      <c r="AK639" s="179">
        <v>7.6136200000000002E-4</v>
      </c>
      <c r="AL639" s="179">
        <v>6.4504299999999998E-4</v>
      </c>
      <c r="AM639" s="179">
        <v>5.3863700000000001E-4</v>
      </c>
      <c r="AN639" s="179">
        <v>4.4379800000000002E-4</v>
      </c>
      <c r="AO639" s="179">
        <v>3.5920199999999998E-4</v>
      </c>
      <c r="AP639" s="179">
        <v>2.8617200000000001E-4</v>
      </c>
      <c r="AQ639" s="179">
        <v>2.24047E-4</v>
      </c>
      <c r="AR639" s="179">
        <v>1.7150499999999999E-4</v>
      </c>
      <c r="AS639" s="179">
        <v>1.2887599999999999E-4</v>
      </c>
      <c r="AT639" s="179">
        <v>9.4508999999999999E-5</v>
      </c>
      <c r="AU639" s="179">
        <v>6.7411999999999998E-5</v>
      </c>
      <c r="AV639" s="179">
        <v>4.7255000000000001E-5</v>
      </c>
      <c r="AW639" s="179">
        <v>3.1723000000000001E-5</v>
      </c>
      <c r="AX639" s="179">
        <v>2.1149E-5</v>
      </c>
      <c r="AY639" s="179">
        <v>1.2887999999999999E-5</v>
      </c>
      <c r="AZ639" s="179">
        <v>7.9310000000000008E-6</v>
      </c>
      <c r="BA639" s="179">
        <v>4.6260000000000003E-6</v>
      </c>
      <c r="BB639" s="179">
        <v>2.644E-6</v>
      </c>
      <c r="BC639" s="179">
        <v>1.652E-6</v>
      </c>
      <c r="BD639" s="179">
        <v>6.61E-7</v>
      </c>
      <c r="BE639" s="179">
        <v>6.61E-7</v>
      </c>
    </row>
    <row r="640" spans="1:57" ht="17.100000000000001" customHeight="1">
      <c r="A640" s="178">
        <v>2091</v>
      </c>
      <c r="B640" s="179">
        <v>1.35857E-4</v>
      </c>
      <c r="C640" s="179">
        <v>1.5607899999999999E-4</v>
      </c>
      <c r="D640" s="179">
        <v>1.7715499999999999E-4</v>
      </c>
      <c r="E640" s="179">
        <v>1.95668E-4</v>
      </c>
      <c r="F640" s="179">
        <v>2.1161800000000001E-4</v>
      </c>
      <c r="G640" s="179">
        <v>2.2557400000000001E-4</v>
      </c>
      <c r="H640" s="179">
        <v>2.4152399999999999E-4</v>
      </c>
      <c r="I640" s="179">
        <v>2.6089100000000002E-4</v>
      </c>
      <c r="J640" s="179">
        <v>2.83107E-4</v>
      </c>
      <c r="K640" s="179">
        <v>3.0874E-4</v>
      </c>
      <c r="L640" s="179">
        <v>3.3807599999999998E-4</v>
      </c>
      <c r="M640" s="179">
        <v>3.7453200000000001E-4</v>
      </c>
      <c r="N640" s="179">
        <v>4.14122E-4</v>
      </c>
      <c r="O640" s="179">
        <v>4.4943899999999999E-4</v>
      </c>
      <c r="P640" s="179">
        <v>4.7848999999999998E-4</v>
      </c>
      <c r="Q640" s="179">
        <v>5.0611700000000005E-4</v>
      </c>
      <c r="R640" s="179">
        <v>5.3716199999999999E-4</v>
      </c>
      <c r="S640" s="179">
        <v>5.7959999999999999E-4</v>
      </c>
      <c r="T640" s="179">
        <v>6.4055000000000004E-4</v>
      </c>
      <c r="U640" s="179">
        <v>7.2257699999999996E-4</v>
      </c>
      <c r="V640" s="179">
        <v>8.1713599999999999E-4</v>
      </c>
      <c r="W640" s="179">
        <v>9.1254900000000002E-4</v>
      </c>
      <c r="X640" s="179">
        <v>9.9941799999999996E-4</v>
      </c>
      <c r="Y640" s="179">
        <v>1.071191E-3</v>
      </c>
      <c r="Z640" s="179">
        <v>1.12616E-3</v>
      </c>
      <c r="AA640" s="179">
        <v>1.1634709999999999E-3</v>
      </c>
      <c r="AB640" s="179">
        <v>1.184832E-3</v>
      </c>
      <c r="AC640" s="179">
        <v>1.189959E-3</v>
      </c>
      <c r="AD640" s="179">
        <v>1.1802749999999999E-3</v>
      </c>
      <c r="AE640" s="179">
        <v>1.1552120000000001E-3</v>
      </c>
      <c r="AF640" s="179">
        <v>1.1156219999999999E-3</v>
      </c>
      <c r="AG640" s="179">
        <v>1.0521079999999999E-3</v>
      </c>
      <c r="AH640" s="179">
        <v>9.6865799999999995E-4</v>
      </c>
      <c r="AI640" s="179">
        <v>8.7096600000000004E-4</v>
      </c>
      <c r="AJ640" s="179">
        <v>7.6473000000000003E-4</v>
      </c>
      <c r="AK640" s="179">
        <v>6.5621500000000003E-4</v>
      </c>
      <c r="AL640" s="179">
        <v>5.5595999999999998E-4</v>
      </c>
      <c r="AM640" s="179">
        <v>4.6424900000000002E-4</v>
      </c>
      <c r="AN640" s="179">
        <v>3.8250699999999998E-4</v>
      </c>
      <c r="AO640" s="179">
        <v>3.09594E-4</v>
      </c>
      <c r="AP640" s="179">
        <v>2.4665000000000001E-4</v>
      </c>
      <c r="AQ640" s="179">
        <v>1.93105E-4</v>
      </c>
      <c r="AR640" s="179">
        <v>1.4781899999999999E-4</v>
      </c>
      <c r="AS640" s="179">
        <v>1.11078E-4</v>
      </c>
      <c r="AT640" s="179">
        <v>8.1457000000000003E-5</v>
      </c>
      <c r="AU640" s="179">
        <v>5.8102E-5</v>
      </c>
      <c r="AV640" s="179">
        <v>4.0729000000000003E-5</v>
      </c>
      <c r="AW640" s="179">
        <v>2.7342E-5</v>
      </c>
      <c r="AX640" s="179">
        <v>1.8227999999999999E-5</v>
      </c>
      <c r="AY640" s="179">
        <v>1.1107999999999999E-5</v>
      </c>
      <c r="AZ640" s="179">
        <v>6.8360000000000003E-6</v>
      </c>
      <c r="BA640" s="179">
        <v>3.9870000000000001E-6</v>
      </c>
      <c r="BB640" s="179">
        <v>2.2790000000000001E-6</v>
      </c>
      <c r="BC640" s="179">
        <v>1.424E-6</v>
      </c>
      <c r="BD640" s="179">
        <v>5.7000000000000005E-7</v>
      </c>
      <c r="BE640" s="179">
        <v>5.7000000000000005E-7</v>
      </c>
    </row>
    <row r="641" spans="1:57" ht="17.100000000000001" customHeight="1">
      <c r="A641" s="178">
        <v>2092</v>
      </c>
      <c r="B641" s="179">
        <v>1.14271E-4</v>
      </c>
      <c r="C641" s="179">
        <v>1.3128E-4</v>
      </c>
      <c r="D641" s="179">
        <v>1.4900800000000001E-4</v>
      </c>
      <c r="E641" s="179">
        <v>1.6457900000000001E-4</v>
      </c>
      <c r="F641" s="179">
        <v>1.7799499999999999E-4</v>
      </c>
      <c r="G641" s="179">
        <v>1.8973300000000001E-4</v>
      </c>
      <c r="H641" s="179">
        <v>2.0314899999999999E-4</v>
      </c>
      <c r="I641" s="179">
        <v>2.1943900000000001E-4</v>
      </c>
      <c r="J641" s="179">
        <v>2.38125E-4</v>
      </c>
      <c r="K641" s="179">
        <v>2.59685E-4</v>
      </c>
      <c r="L641" s="179">
        <v>2.8435999999999999E-4</v>
      </c>
      <c r="M641" s="179">
        <v>3.1502400000000001E-4</v>
      </c>
      <c r="N641" s="179">
        <v>3.4832299999999999E-4</v>
      </c>
      <c r="O641" s="179">
        <v>3.78029E-4</v>
      </c>
      <c r="P641" s="179">
        <v>4.02464E-4</v>
      </c>
      <c r="Q641" s="179">
        <v>4.2570200000000002E-4</v>
      </c>
      <c r="R641" s="179">
        <v>4.5181399999999998E-4</v>
      </c>
      <c r="S641" s="179">
        <v>4.8750900000000001E-4</v>
      </c>
      <c r="T641" s="179">
        <v>5.3877500000000002E-4</v>
      </c>
      <c r="U641" s="179">
        <v>6.0776899999999997E-4</v>
      </c>
      <c r="V641" s="179">
        <v>6.8730400000000002E-4</v>
      </c>
      <c r="W641" s="179">
        <v>7.6755699999999998E-4</v>
      </c>
      <c r="X641" s="179">
        <v>8.4062299999999998E-4</v>
      </c>
      <c r="Y641" s="179">
        <v>9.00993E-4</v>
      </c>
      <c r="Z641" s="179">
        <v>9.4722800000000005E-4</v>
      </c>
      <c r="AA641" s="179">
        <v>9.7861100000000011E-4</v>
      </c>
      <c r="AB641" s="179">
        <v>9.9657799999999992E-4</v>
      </c>
      <c r="AC641" s="179">
        <v>1.0008899999999999E-3</v>
      </c>
      <c r="AD641" s="179">
        <v>9.9274499999999996E-4</v>
      </c>
      <c r="AE641" s="179">
        <v>9.7166400000000001E-4</v>
      </c>
      <c r="AF641" s="179">
        <v>9.3836500000000003E-4</v>
      </c>
      <c r="AG641" s="179">
        <v>8.84942E-4</v>
      </c>
      <c r="AH641" s="179">
        <v>8.1475099999999995E-4</v>
      </c>
      <c r="AI641" s="179">
        <v>7.3258100000000005E-4</v>
      </c>
      <c r="AJ641" s="179">
        <v>6.4322399999999997E-4</v>
      </c>
      <c r="AK641" s="179">
        <v>5.5195099999999996E-4</v>
      </c>
      <c r="AL641" s="179">
        <v>4.67625E-4</v>
      </c>
      <c r="AM641" s="179">
        <v>3.90486E-4</v>
      </c>
      <c r="AN641" s="179">
        <v>3.2173199999999998E-4</v>
      </c>
      <c r="AO641" s="179">
        <v>2.60404E-4</v>
      </c>
      <c r="AP641" s="179">
        <v>2.0746100000000001E-4</v>
      </c>
      <c r="AQ641" s="179">
        <v>1.62423E-4</v>
      </c>
      <c r="AR641" s="179">
        <v>1.2433299999999999E-4</v>
      </c>
      <c r="AS641" s="179">
        <v>9.3429000000000003E-5</v>
      </c>
      <c r="AT641" s="179">
        <v>6.8515000000000004E-5</v>
      </c>
      <c r="AU641" s="179">
        <v>4.8871E-5</v>
      </c>
      <c r="AV641" s="179">
        <v>3.4257000000000001E-5</v>
      </c>
      <c r="AW641" s="179">
        <v>2.2997999999999999E-5</v>
      </c>
      <c r="AX641" s="179">
        <v>1.5332000000000002E-5</v>
      </c>
      <c r="AY641" s="179">
        <v>9.3430000000000002E-6</v>
      </c>
      <c r="AZ641" s="179">
        <v>5.7490000000000004E-6</v>
      </c>
      <c r="BA641" s="179">
        <v>3.354E-6</v>
      </c>
      <c r="BB641" s="179">
        <v>1.916E-6</v>
      </c>
      <c r="BC641" s="179">
        <v>1.198E-6</v>
      </c>
      <c r="BD641" s="179">
        <v>4.7899999999999999E-7</v>
      </c>
      <c r="BE641" s="179">
        <v>4.7899999999999999E-7</v>
      </c>
    </row>
    <row r="642" spans="1:57" ht="17.100000000000001" customHeight="1">
      <c r="A642" s="178">
        <v>2093</v>
      </c>
      <c r="B642" s="179">
        <v>9.3905000000000003E-5</v>
      </c>
      <c r="C642" s="179">
        <v>1.0788199999999999E-4</v>
      </c>
      <c r="D642" s="179">
        <v>1.2244999999999999E-4</v>
      </c>
      <c r="E642" s="179">
        <v>1.35246E-4</v>
      </c>
      <c r="F642" s="179">
        <v>1.4627100000000001E-4</v>
      </c>
      <c r="G642" s="179">
        <v>1.5591699999999999E-4</v>
      </c>
      <c r="H642" s="179">
        <v>1.66942E-4</v>
      </c>
      <c r="I642" s="179">
        <v>1.8032899999999999E-4</v>
      </c>
      <c r="J642" s="179">
        <v>1.9568400000000001E-4</v>
      </c>
      <c r="K642" s="179">
        <v>2.1340199999999999E-4</v>
      </c>
      <c r="L642" s="179">
        <v>2.3367900000000001E-4</v>
      </c>
      <c r="M642" s="179">
        <v>2.5887799999999998E-4</v>
      </c>
      <c r="N642" s="179">
        <v>2.8624199999999997E-4</v>
      </c>
      <c r="O642" s="179">
        <v>3.1065299999999998E-4</v>
      </c>
      <c r="P642" s="179">
        <v>3.3073400000000001E-4</v>
      </c>
      <c r="Q642" s="179">
        <v>3.4982999999999998E-4</v>
      </c>
      <c r="R642" s="179">
        <v>3.71288E-4</v>
      </c>
      <c r="S642" s="179">
        <v>4.0062099999999998E-4</v>
      </c>
      <c r="T642" s="179">
        <v>4.4275E-4</v>
      </c>
      <c r="U642" s="179">
        <v>4.9944699999999998E-4</v>
      </c>
      <c r="V642" s="179">
        <v>5.6480699999999996E-4</v>
      </c>
      <c r="W642" s="179">
        <v>6.30756E-4</v>
      </c>
      <c r="X642" s="179">
        <v>6.9079999999999999E-4</v>
      </c>
      <c r="Y642" s="179">
        <v>7.4041000000000005E-4</v>
      </c>
      <c r="Z642" s="179">
        <v>7.7840500000000003E-4</v>
      </c>
      <c r="AA642" s="179">
        <v>8.0419499999999995E-4</v>
      </c>
      <c r="AB642" s="179">
        <v>8.1895999999999998E-4</v>
      </c>
      <c r="AC642" s="179">
        <v>8.2250300000000004E-4</v>
      </c>
      <c r="AD642" s="179">
        <v>8.1581000000000004E-4</v>
      </c>
      <c r="AE642" s="179">
        <v>7.9848600000000005E-4</v>
      </c>
      <c r="AF642" s="179">
        <v>7.7112100000000005E-4</v>
      </c>
      <c r="AG642" s="179">
        <v>7.2721999999999999E-4</v>
      </c>
      <c r="AH642" s="179">
        <v>6.6953900000000003E-4</v>
      </c>
      <c r="AI642" s="179">
        <v>6.02014E-4</v>
      </c>
      <c r="AJ642" s="179">
        <v>5.28583E-4</v>
      </c>
      <c r="AK642" s="179">
        <v>4.53578E-4</v>
      </c>
      <c r="AL642" s="179">
        <v>3.8428099999999999E-4</v>
      </c>
      <c r="AM642" s="179">
        <v>3.2089E-4</v>
      </c>
      <c r="AN642" s="179">
        <v>2.6438999999999998E-4</v>
      </c>
      <c r="AO642" s="179">
        <v>2.13993E-4</v>
      </c>
      <c r="AP642" s="179">
        <v>1.7048500000000001E-4</v>
      </c>
      <c r="AQ642" s="179">
        <v>1.3347500000000001E-4</v>
      </c>
      <c r="AR642" s="179">
        <v>1.02173E-4</v>
      </c>
      <c r="AS642" s="179">
        <v>7.6777E-5</v>
      </c>
      <c r="AT642" s="179">
        <v>5.6302999999999999E-5</v>
      </c>
      <c r="AU642" s="179">
        <v>4.0160999999999997E-5</v>
      </c>
      <c r="AV642" s="179">
        <v>2.8152000000000001E-5</v>
      </c>
      <c r="AW642" s="179">
        <v>1.8899E-5</v>
      </c>
      <c r="AX642" s="179">
        <v>1.2599000000000001E-5</v>
      </c>
      <c r="AY642" s="179">
        <v>7.678E-6</v>
      </c>
      <c r="AZ642" s="179">
        <v>4.7249999999999997E-6</v>
      </c>
      <c r="BA642" s="179">
        <v>2.756E-6</v>
      </c>
      <c r="BB642" s="179">
        <v>1.575E-6</v>
      </c>
      <c r="BC642" s="179">
        <v>9.8400000000000002E-7</v>
      </c>
      <c r="BD642" s="179">
        <v>3.9400000000000001E-7</v>
      </c>
      <c r="BE642" s="179">
        <v>3.9400000000000001E-7</v>
      </c>
    </row>
    <row r="643" spans="1:57" ht="17.100000000000001" customHeight="1">
      <c r="A643" s="178">
        <v>2094</v>
      </c>
      <c r="B643" s="179">
        <v>7.6160000000000003E-5</v>
      </c>
      <c r="C643" s="179">
        <v>8.7497000000000006E-5</v>
      </c>
      <c r="D643" s="179">
        <v>9.9312000000000001E-5</v>
      </c>
      <c r="E643" s="179">
        <v>1.0969E-4</v>
      </c>
      <c r="F643" s="179">
        <v>1.18631E-4</v>
      </c>
      <c r="G643" s="179">
        <v>1.2645500000000001E-4</v>
      </c>
      <c r="H643" s="179">
        <v>1.35396E-4</v>
      </c>
      <c r="I643" s="179">
        <v>1.4625400000000001E-4</v>
      </c>
      <c r="J643" s="179">
        <v>1.5870700000000001E-4</v>
      </c>
      <c r="K643" s="179">
        <v>1.73077E-4</v>
      </c>
      <c r="L643" s="179">
        <v>1.8952300000000001E-4</v>
      </c>
      <c r="M643" s="179">
        <v>2.0996E-4</v>
      </c>
      <c r="N643" s="179">
        <v>2.3215399999999999E-4</v>
      </c>
      <c r="O643" s="179">
        <v>2.51952E-4</v>
      </c>
      <c r="P643" s="179">
        <v>2.6823800000000002E-4</v>
      </c>
      <c r="Q643" s="179">
        <v>2.8372500000000003E-4</v>
      </c>
      <c r="R643" s="179">
        <v>3.0112900000000002E-4</v>
      </c>
      <c r="S643" s="179">
        <v>3.2491900000000001E-4</v>
      </c>
      <c r="T643" s="179">
        <v>3.5908799999999997E-4</v>
      </c>
      <c r="U643" s="179">
        <v>4.0507100000000001E-4</v>
      </c>
      <c r="V643" s="179">
        <v>4.5807999999999998E-4</v>
      </c>
      <c r="W643" s="179">
        <v>5.1156800000000001E-4</v>
      </c>
      <c r="X643" s="179">
        <v>5.6026600000000002E-4</v>
      </c>
      <c r="Y643" s="179">
        <v>6.0050200000000005E-4</v>
      </c>
      <c r="Z643" s="179">
        <v>6.3131699999999995E-4</v>
      </c>
      <c r="AA643" s="179">
        <v>6.52233E-4</v>
      </c>
      <c r="AB643" s="179">
        <v>6.6420800000000001E-4</v>
      </c>
      <c r="AC643" s="179">
        <v>6.6708200000000005E-4</v>
      </c>
      <c r="AD643" s="179">
        <v>6.6165400000000002E-4</v>
      </c>
      <c r="AE643" s="179">
        <v>6.4760299999999996E-4</v>
      </c>
      <c r="AF643" s="179">
        <v>6.2540899999999995E-4</v>
      </c>
      <c r="AG643" s="179">
        <v>5.8980399999999998E-4</v>
      </c>
      <c r="AH643" s="179">
        <v>5.4302199999999999E-4</v>
      </c>
      <c r="AI643" s="179">
        <v>4.8825700000000002E-4</v>
      </c>
      <c r="AJ643" s="179">
        <v>4.2870199999999999E-4</v>
      </c>
      <c r="AK643" s="179">
        <v>3.67869E-4</v>
      </c>
      <c r="AL643" s="179">
        <v>3.1166700000000001E-4</v>
      </c>
      <c r="AM643" s="179">
        <v>2.6025499999999998E-4</v>
      </c>
      <c r="AN643" s="179">
        <v>2.1443100000000001E-4</v>
      </c>
      <c r="AO643" s="179">
        <v>1.73556E-4</v>
      </c>
      <c r="AP643" s="179">
        <v>1.3826999999999999E-4</v>
      </c>
      <c r="AQ643" s="179">
        <v>1.08253E-4</v>
      </c>
      <c r="AR643" s="179">
        <v>8.2866000000000002E-5</v>
      </c>
      <c r="AS643" s="179">
        <v>6.2269999999999998E-5</v>
      </c>
      <c r="AT643" s="179">
        <v>4.5664000000000002E-5</v>
      </c>
      <c r="AU643" s="179">
        <v>3.2571999999999999E-5</v>
      </c>
      <c r="AV643" s="179">
        <v>2.2832000000000001E-5</v>
      </c>
      <c r="AW643" s="179">
        <v>1.5328E-5</v>
      </c>
      <c r="AX643" s="179">
        <v>1.0219E-5</v>
      </c>
      <c r="AY643" s="179">
        <v>6.2269999999999998E-6</v>
      </c>
      <c r="AZ643" s="179">
        <v>3.8319999999999999E-6</v>
      </c>
      <c r="BA643" s="179">
        <v>2.2350000000000002E-6</v>
      </c>
      <c r="BB643" s="179">
        <v>1.277E-6</v>
      </c>
      <c r="BC643" s="179">
        <v>7.9800000000000003E-7</v>
      </c>
      <c r="BD643" s="179">
        <v>3.1899999999999998E-7</v>
      </c>
      <c r="BE643" s="179">
        <v>3.1899999999999998E-7</v>
      </c>
    </row>
    <row r="644" spans="1:57" ht="17.100000000000001" customHeight="1">
      <c r="A644" s="178">
        <v>2095</v>
      </c>
      <c r="B644" s="179">
        <v>6.0915999999999997E-5</v>
      </c>
      <c r="C644" s="179">
        <v>6.9982999999999997E-5</v>
      </c>
      <c r="D644" s="179">
        <v>7.9433999999999999E-5</v>
      </c>
      <c r="E644" s="179">
        <v>8.7734999999999999E-5</v>
      </c>
      <c r="F644" s="179">
        <v>9.4885999999999999E-5</v>
      </c>
      <c r="G644" s="179">
        <v>1.0114400000000001E-4</v>
      </c>
      <c r="H644" s="179">
        <v>1.0829500000000001E-4</v>
      </c>
      <c r="I644" s="179">
        <v>1.1697900000000001E-4</v>
      </c>
      <c r="J644" s="179">
        <v>1.2694099999999999E-4</v>
      </c>
      <c r="K644" s="179">
        <v>1.38434E-4</v>
      </c>
      <c r="L644" s="179">
        <v>1.51588E-4</v>
      </c>
      <c r="M644" s="179">
        <v>1.6793400000000001E-4</v>
      </c>
      <c r="N644" s="179">
        <v>1.8568600000000001E-4</v>
      </c>
      <c r="O644" s="179">
        <v>2.01521E-4</v>
      </c>
      <c r="P644" s="179">
        <v>2.1454699999999999E-4</v>
      </c>
      <c r="Q644" s="179">
        <v>2.2693499999999999E-4</v>
      </c>
      <c r="R644" s="179">
        <v>2.40855E-4</v>
      </c>
      <c r="S644" s="179">
        <v>2.5988299999999998E-4</v>
      </c>
      <c r="T644" s="179">
        <v>2.8721299999999998E-4</v>
      </c>
      <c r="U644" s="179">
        <v>3.23992E-4</v>
      </c>
      <c r="V644" s="179">
        <v>3.6639099999999998E-4</v>
      </c>
      <c r="W644" s="179">
        <v>4.0917200000000002E-4</v>
      </c>
      <c r="X644" s="179">
        <v>4.4812299999999998E-4</v>
      </c>
      <c r="Y644" s="179">
        <v>4.8030499999999999E-4</v>
      </c>
      <c r="Z644" s="179">
        <v>5.0495300000000004E-4</v>
      </c>
      <c r="AA644" s="179">
        <v>5.2168199999999998E-4</v>
      </c>
      <c r="AB644" s="179">
        <v>5.3125999999999998E-4</v>
      </c>
      <c r="AC644" s="179">
        <v>5.3355899999999996E-4</v>
      </c>
      <c r="AD644" s="179">
        <v>5.2921700000000001E-4</v>
      </c>
      <c r="AE644" s="179">
        <v>5.1797900000000001E-4</v>
      </c>
      <c r="AF644" s="179">
        <v>5.0022700000000001E-4</v>
      </c>
      <c r="AG644" s="179">
        <v>4.7174899999999999E-4</v>
      </c>
      <c r="AH644" s="179">
        <v>4.3433099999999999E-4</v>
      </c>
      <c r="AI644" s="179">
        <v>3.90527E-4</v>
      </c>
      <c r="AJ644" s="179">
        <v>3.4289299999999998E-4</v>
      </c>
      <c r="AK644" s="179">
        <v>2.9423600000000002E-4</v>
      </c>
      <c r="AL644" s="179">
        <v>2.4928400000000001E-4</v>
      </c>
      <c r="AM644" s="179">
        <v>2.0816199999999999E-4</v>
      </c>
      <c r="AN644" s="179">
        <v>1.7150999999999999E-4</v>
      </c>
      <c r="AO644" s="179">
        <v>1.3881700000000001E-4</v>
      </c>
      <c r="AP644" s="179">
        <v>1.1059400000000001E-4</v>
      </c>
      <c r="AQ644" s="179">
        <v>8.6584999999999999E-5</v>
      </c>
      <c r="AR644" s="179">
        <v>6.6279999999999996E-5</v>
      </c>
      <c r="AS644" s="179">
        <v>4.9805999999999997E-5</v>
      </c>
      <c r="AT644" s="179">
        <v>3.6523999999999998E-5</v>
      </c>
      <c r="AU644" s="179">
        <v>2.6052000000000001E-5</v>
      </c>
      <c r="AV644" s="179">
        <v>1.8261999999999999E-5</v>
      </c>
      <c r="AW644" s="179">
        <v>1.226E-5</v>
      </c>
      <c r="AX644" s="179">
        <v>8.1729999999999995E-6</v>
      </c>
      <c r="AY644" s="179">
        <v>4.9810000000000003E-6</v>
      </c>
      <c r="AZ644" s="179">
        <v>3.0649999999999999E-6</v>
      </c>
      <c r="BA644" s="179">
        <v>1.7880000000000001E-6</v>
      </c>
      <c r="BB644" s="179">
        <v>1.0219999999999999E-6</v>
      </c>
      <c r="BC644" s="179">
        <v>6.3900000000000004E-7</v>
      </c>
      <c r="BD644" s="179">
        <v>2.5499999999999999E-7</v>
      </c>
      <c r="BE644" s="179">
        <v>2.5499999999999999E-7</v>
      </c>
    </row>
    <row r="645" spans="1:57" ht="17.100000000000001" customHeight="1">
      <c r="A645" s="178">
        <v>2096</v>
      </c>
      <c r="B645" s="179">
        <v>4.8111000000000001E-5</v>
      </c>
      <c r="C645" s="179">
        <v>5.5272000000000002E-5</v>
      </c>
      <c r="D645" s="179">
        <v>6.2736000000000004E-5</v>
      </c>
      <c r="E645" s="179">
        <v>6.9292E-5</v>
      </c>
      <c r="F645" s="179">
        <v>7.4939999999999997E-5</v>
      </c>
      <c r="G645" s="179">
        <v>7.9882000000000005E-5</v>
      </c>
      <c r="H645" s="179">
        <v>8.5531000000000005E-5</v>
      </c>
      <c r="I645" s="179">
        <v>9.2388999999999999E-5</v>
      </c>
      <c r="J645" s="179">
        <v>1.00256E-4</v>
      </c>
      <c r="K645" s="179">
        <v>1.0933399999999999E-4</v>
      </c>
      <c r="L645" s="179">
        <v>1.1972300000000001E-4</v>
      </c>
      <c r="M645" s="179">
        <v>1.32633E-4</v>
      </c>
      <c r="N645" s="179">
        <v>1.4665300000000001E-4</v>
      </c>
      <c r="O645" s="179">
        <v>1.59159E-4</v>
      </c>
      <c r="P645" s="179">
        <v>1.6944700000000001E-4</v>
      </c>
      <c r="Q645" s="179">
        <v>1.7923099999999999E-4</v>
      </c>
      <c r="R645" s="179">
        <v>1.90225E-4</v>
      </c>
      <c r="S645" s="179">
        <v>2.0525299999999999E-4</v>
      </c>
      <c r="T645" s="179">
        <v>2.2683800000000001E-4</v>
      </c>
      <c r="U645" s="179">
        <v>2.5588599999999998E-4</v>
      </c>
      <c r="V645" s="179">
        <v>2.8937199999999998E-4</v>
      </c>
      <c r="W645" s="179">
        <v>3.2316000000000002E-4</v>
      </c>
      <c r="X645" s="179">
        <v>3.5392300000000002E-4</v>
      </c>
      <c r="Y645" s="179">
        <v>3.7933999999999998E-4</v>
      </c>
      <c r="Z645" s="179">
        <v>3.9880599999999998E-4</v>
      </c>
      <c r="AA645" s="179">
        <v>4.1201900000000001E-4</v>
      </c>
      <c r="AB645" s="179">
        <v>4.1958400000000003E-4</v>
      </c>
      <c r="AC645" s="179">
        <v>4.2139899999999998E-4</v>
      </c>
      <c r="AD645" s="179">
        <v>4.1796999999999998E-4</v>
      </c>
      <c r="AE645" s="179">
        <v>4.0909399999999998E-4</v>
      </c>
      <c r="AF645" s="179">
        <v>3.9507499999999999E-4</v>
      </c>
      <c r="AG645" s="179">
        <v>3.7258199999999999E-4</v>
      </c>
      <c r="AH645" s="179">
        <v>3.4302999999999997E-4</v>
      </c>
      <c r="AI645" s="179">
        <v>3.0843400000000001E-4</v>
      </c>
      <c r="AJ645" s="179">
        <v>2.7081300000000001E-4</v>
      </c>
      <c r="AK645" s="179">
        <v>2.3238499999999999E-4</v>
      </c>
      <c r="AL645" s="179">
        <v>1.96882E-4</v>
      </c>
      <c r="AM645" s="179">
        <v>1.6440399999999999E-4</v>
      </c>
      <c r="AN645" s="179">
        <v>1.3545699999999999E-4</v>
      </c>
      <c r="AO645" s="179">
        <v>1.0963600000000001E-4</v>
      </c>
      <c r="AP645" s="179">
        <v>8.7346E-5</v>
      </c>
      <c r="AQ645" s="179">
        <v>6.8384000000000001E-5</v>
      </c>
      <c r="AR645" s="179">
        <v>5.2346999999999999E-5</v>
      </c>
      <c r="AS645" s="179">
        <v>3.9335999999999997E-5</v>
      </c>
      <c r="AT645" s="179">
        <v>2.8846000000000001E-5</v>
      </c>
      <c r="AU645" s="179">
        <v>2.0576000000000001E-5</v>
      </c>
      <c r="AV645" s="179">
        <v>1.4423000000000001E-5</v>
      </c>
      <c r="AW645" s="179">
        <v>9.6830000000000003E-6</v>
      </c>
      <c r="AX645" s="179">
        <v>6.455E-6</v>
      </c>
      <c r="AY645" s="179">
        <v>3.9339999999999999E-6</v>
      </c>
      <c r="AZ645" s="179">
        <v>2.4210000000000002E-6</v>
      </c>
      <c r="BA645" s="179">
        <v>1.412E-6</v>
      </c>
      <c r="BB645" s="179">
        <v>8.0699999999999996E-7</v>
      </c>
      <c r="BC645" s="179">
        <v>5.0399999999999996E-7</v>
      </c>
      <c r="BD645" s="179">
        <v>2.0200000000000001E-7</v>
      </c>
      <c r="BE645" s="179">
        <v>2.0200000000000001E-7</v>
      </c>
    </row>
    <row r="646" spans="1:57" ht="17.100000000000001" customHeight="1">
      <c r="A646" s="178">
        <v>2097</v>
      </c>
      <c r="B646" s="179">
        <v>3.7440000000000001E-5</v>
      </c>
      <c r="C646" s="179">
        <v>4.3013000000000003E-5</v>
      </c>
      <c r="D646" s="179">
        <v>4.8820999999999999E-5</v>
      </c>
      <c r="E646" s="179">
        <v>5.3922999999999999E-5</v>
      </c>
      <c r="F646" s="179">
        <v>5.8318E-5</v>
      </c>
      <c r="G646" s="179">
        <v>6.2163999999999996E-5</v>
      </c>
      <c r="H646" s="179">
        <v>6.656E-5</v>
      </c>
      <c r="I646" s="179">
        <v>7.1897000000000006E-5</v>
      </c>
      <c r="J646" s="179">
        <v>7.8020000000000002E-5</v>
      </c>
      <c r="K646" s="179">
        <v>8.5084000000000001E-5</v>
      </c>
      <c r="L646" s="179">
        <v>9.3168E-5</v>
      </c>
      <c r="M646" s="179">
        <v>1.0321499999999999E-4</v>
      </c>
      <c r="N646" s="179">
        <v>1.14125E-4</v>
      </c>
      <c r="O646" s="179">
        <v>1.2385799999999999E-4</v>
      </c>
      <c r="P646" s="179">
        <v>1.3186400000000001E-4</v>
      </c>
      <c r="Q646" s="179">
        <v>1.3947800000000001E-4</v>
      </c>
      <c r="R646" s="179">
        <v>1.48033E-4</v>
      </c>
      <c r="S646" s="179">
        <v>1.5972800000000001E-4</v>
      </c>
      <c r="T646" s="179">
        <v>1.7652499999999999E-4</v>
      </c>
      <c r="U646" s="179">
        <v>1.9913E-4</v>
      </c>
      <c r="V646" s="179">
        <v>2.2518899999999999E-4</v>
      </c>
      <c r="W646" s="179">
        <v>2.5148299999999999E-4</v>
      </c>
      <c r="X646" s="179">
        <v>2.7542300000000001E-4</v>
      </c>
      <c r="Y646" s="179">
        <v>2.9520300000000001E-4</v>
      </c>
      <c r="Z646" s="179">
        <v>3.10351E-4</v>
      </c>
      <c r="AA646" s="179">
        <v>3.2063300000000002E-4</v>
      </c>
      <c r="AB646" s="179">
        <v>3.2652000000000001E-4</v>
      </c>
      <c r="AC646" s="179">
        <v>3.2793299999999998E-4</v>
      </c>
      <c r="AD646" s="179">
        <v>3.2526400000000002E-4</v>
      </c>
      <c r="AE646" s="179">
        <v>3.1835700000000001E-4</v>
      </c>
      <c r="AF646" s="179">
        <v>3.0744700000000003E-4</v>
      </c>
      <c r="AG646" s="179">
        <v>2.8994399999999999E-4</v>
      </c>
      <c r="AH646" s="179">
        <v>2.66946E-4</v>
      </c>
      <c r="AI646" s="179">
        <v>2.40024E-4</v>
      </c>
      <c r="AJ646" s="179">
        <v>2.1074700000000001E-4</v>
      </c>
      <c r="AK646" s="179">
        <v>1.8084199999999999E-4</v>
      </c>
      <c r="AL646" s="179">
        <v>1.53213E-4</v>
      </c>
      <c r="AM646" s="179">
        <v>1.2793900000000001E-4</v>
      </c>
      <c r="AN646" s="179">
        <v>1.05413E-4</v>
      </c>
      <c r="AO646" s="179">
        <v>8.5319000000000001E-5</v>
      </c>
      <c r="AP646" s="179">
        <v>6.7972999999999994E-5</v>
      </c>
      <c r="AQ646" s="179">
        <v>5.3217000000000002E-5</v>
      </c>
      <c r="AR646" s="179">
        <v>4.0737E-5</v>
      </c>
      <c r="AS646" s="179">
        <v>3.0611000000000002E-5</v>
      </c>
      <c r="AT646" s="179">
        <v>2.2447999999999999E-5</v>
      </c>
      <c r="AU646" s="179">
        <v>1.6011999999999998E-5</v>
      </c>
      <c r="AV646" s="179">
        <v>1.1224E-5</v>
      </c>
      <c r="AW646" s="179">
        <v>7.5349999999999999E-6</v>
      </c>
      <c r="AX646" s="179">
        <v>5.023E-6</v>
      </c>
      <c r="AY646" s="179">
        <v>3.061E-6</v>
      </c>
      <c r="AZ646" s="179">
        <v>1.8840000000000001E-6</v>
      </c>
      <c r="BA646" s="179">
        <v>1.099E-6</v>
      </c>
      <c r="BB646" s="179">
        <v>6.2799999999999996E-7</v>
      </c>
      <c r="BC646" s="179">
        <v>3.9200000000000002E-7</v>
      </c>
      <c r="BD646" s="179">
        <v>1.5699999999999999E-7</v>
      </c>
      <c r="BE646" s="179">
        <v>1.5699999999999999E-7</v>
      </c>
    </row>
    <row r="647" spans="1:57" ht="17.100000000000001" customHeight="1">
      <c r="A647" s="178">
        <v>2098</v>
      </c>
      <c r="B647" s="179">
        <v>2.8598E-5</v>
      </c>
      <c r="C647" s="179">
        <v>3.2855000000000003E-5</v>
      </c>
      <c r="D647" s="179">
        <v>3.7292000000000001E-5</v>
      </c>
      <c r="E647" s="179">
        <v>4.1189000000000002E-5</v>
      </c>
      <c r="F647" s="179">
        <v>4.4545999999999997E-5</v>
      </c>
      <c r="G647" s="179">
        <v>4.7484000000000001E-5</v>
      </c>
      <c r="H647" s="179">
        <v>5.0841000000000003E-5</v>
      </c>
      <c r="I647" s="179">
        <v>5.4917999999999998E-5</v>
      </c>
      <c r="J647" s="179">
        <v>5.9595000000000001E-5</v>
      </c>
      <c r="K647" s="179">
        <v>6.4991000000000002E-5</v>
      </c>
      <c r="L647" s="179">
        <v>7.1166000000000003E-5</v>
      </c>
      <c r="M647" s="179">
        <v>7.8839999999999997E-5</v>
      </c>
      <c r="N647" s="179">
        <v>8.7174000000000003E-5</v>
      </c>
      <c r="O647" s="179">
        <v>9.4607999999999999E-5</v>
      </c>
      <c r="P647" s="179">
        <v>1.00723E-4</v>
      </c>
      <c r="Q647" s="179">
        <v>1.06539E-4</v>
      </c>
      <c r="R647" s="179">
        <v>1.13074E-4</v>
      </c>
      <c r="S647" s="179">
        <v>1.22007E-4</v>
      </c>
      <c r="T647" s="179">
        <v>1.34838E-4</v>
      </c>
      <c r="U647" s="179">
        <v>1.5210399999999999E-4</v>
      </c>
      <c r="V647" s="179">
        <v>1.7200900000000001E-4</v>
      </c>
      <c r="W647" s="179">
        <v>1.9209399999999999E-4</v>
      </c>
      <c r="X647" s="179">
        <v>2.1038E-4</v>
      </c>
      <c r="Y647" s="179">
        <v>2.25489E-4</v>
      </c>
      <c r="Z647" s="179">
        <v>2.3706000000000001E-4</v>
      </c>
      <c r="AA647" s="179">
        <v>2.4491399999999999E-4</v>
      </c>
      <c r="AB647" s="179">
        <v>2.4940999999999999E-4</v>
      </c>
      <c r="AC647" s="179">
        <v>2.5049000000000002E-4</v>
      </c>
      <c r="AD647" s="179">
        <v>2.4845100000000001E-4</v>
      </c>
      <c r="AE647" s="179">
        <v>2.4317499999999999E-4</v>
      </c>
      <c r="AF647" s="179">
        <v>2.3484100000000001E-4</v>
      </c>
      <c r="AG647" s="179">
        <v>2.2147200000000001E-4</v>
      </c>
      <c r="AH647" s="179">
        <v>2.0390499999999999E-4</v>
      </c>
      <c r="AI647" s="179">
        <v>1.8334100000000001E-4</v>
      </c>
      <c r="AJ647" s="179">
        <v>1.6097799999999999E-4</v>
      </c>
      <c r="AK647" s="179">
        <v>1.38135E-4</v>
      </c>
      <c r="AL647" s="179">
        <v>1.17031E-4</v>
      </c>
      <c r="AM647" s="179">
        <v>9.7726000000000006E-5</v>
      </c>
      <c r="AN647" s="179">
        <v>8.0519000000000006E-5</v>
      </c>
      <c r="AO647" s="179">
        <v>6.5170000000000001E-5</v>
      </c>
      <c r="AP647" s="179">
        <v>5.1921E-5</v>
      </c>
      <c r="AQ647" s="179">
        <v>4.0649000000000003E-5</v>
      </c>
      <c r="AR647" s="179">
        <v>3.1115999999999998E-5</v>
      </c>
      <c r="AS647" s="179">
        <v>2.3382000000000001E-5</v>
      </c>
      <c r="AT647" s="179">
        <v>1.7147E-5</v>
      </c>
      <c r="AU647" s="179">
        <v>1.2231E-5</v>
      </c>
      <c r="AV647" s="179">
        <v>8.5730000000000008E-6</v>
      </c>
      <c r="AW647" s="179">
        <v>5.7559999999999996E-6</v>
      </c>
      <c r="AX647" s="179">
        <v>3.8369999999999999E-6</v>
      </c>
      <c r="AY647" s="179">
        <v>2.3379999999999999E-6</v>
      </c>
      <c r="AZ647" s="179">
        <v>1.4389999999999999E-6</v>
      </c>
      <c r="BA647" s="179">
        <v>8.3900000000000004E-7</v>
      </c>
      <c r="BB647" s="179">
        <v>4.7999999999999996E-7</v>
      </c>
      <c r="BC647" s="179">
        <v>2.9999999999999999E-7</v>
      </c>
      <c r="BD647" s="179">
        <v>1.1999999999999999E-7</v>
      </c>
      <c r="BE647" s="179">
        <v>1.1999999999999999E-7</v>
      </c>
    </row>
    <row r="648" spans="1:57" ht="17.100000000000001" customHeight="1">
      <c r="A648" s="178">
        <v>2099</v>
      </c>
      <c r="B648" s="179">
        <v>2.1525000000000001E-5</v>
      </c>
      <c r="C648" s="179">
        <v>2.4729E-5</v>
      </c>
      <c r="D648" s="179">
        <v>2.8068E-5</v>
      </c>
      <c r="E648" s="179">
        <v>3.1000999999999997E-5</v>
      </c>
      <c r="F648" s="179">
        <v>3.3528000000000002E-5</v>
      </c>
      <c r="G648" s="179">
        <v>3.5738999999999998E-5</v>
      </c>
      <c r="H648" s="179">
        <v>3.8266999999999998E-5</v>
      </c>
      <c r="I648" s="179">
        <v>4.1335000000000003E-5</v>
      </c>
      <c r="J648" s="179">
        <v>4.4855000000000003E-5</v>
      </c>
      <c r="K648" s="179">
        <v>4.8915999999999997E-5</v>
      </c>
      <c r="L648" s="179">
        <v>5.3563999999999997E-5</v>
      </c>
      <c r="M648" s="179">
        <v>5.9339999999999998E-5</v>
      </c>
      <c r="N648" s="179">
        <v>6.5612999999999997E-5</v>
      </c>
      <c r="O648" s="179">
        <v>7.1208E-5</v>
      </c>
      <c r="P648" s="179">
        <v>7.5810999999999996E-5</v>
      </c>
      <c r="Q648" s="179">
        <v>8.0187999999999999E-5</v>
      </c>
      <c r="R648" s="179">
        <v>8.5106999999999997E-5</v>
      </c>
      <c r="S648" s="179">
        <v>9.1830999999999995E-5</v>
      </c>
      <c r="T648" s="179">
        <v>1.01488E-4</v>
      </c>
      <c r="U648" s="179">
        <v>1.14484E-4</v>
      </c>
      <c r="V648" s="179">
        <v>1.2946499999999999E-4</v>
      </c>
      <c r="W648" s="179">
        <v>1.4458200000000001E-4</v>
      </c>
      <c r="X648" s="179">
        <v>1.5834599999999999E-4</v>
      </c>
      <c r="Y648" s="179">
        <v>1.69717E-4</v>
      </c>
      <c r="Z648" s="179">
        <v>1.7842699999999999E-4</v>
      </c>
      <c r="AA648" s="179">
        <v>1.8433800000000001E-4</v>
      </c>
      <c r="AB648" s="179">
        <v>1.8772299999999999E-4</v>
      </c>
      <c r="AC648" s="179">
        <v>1.8853500000000001E-4</v>
      </c>
      <c r="AD648" s="179">
        <v>1.8700100000000001E-4</v>
      </c>
      <c r="AE648" s="179">
        <v>1.83029E-4</v>
      </c>
      <c r="AF648" s="179">
        <v>1.7675699999999999E-4</v>
      </c>
      <c r="AG648" s="179">
        <v>1.66694E-4</v>
      </c>
      <c r="AH648" s="179">
        <v>1.5347200000000001E-4</v>
      </c>
      <c r="AI648" s="179">
        <v>1.3799400000000001E-4</v>
      </c>
      <c r="AJ648" s="179">
        <v>1.21162E-4</v>
      </c>
      <c r="AK648" s="179">
        <v>1.0396899999999999E-4</v>
      </c>
      <c r="AL648" s="179">
        <v>8.8084999999999994E-5</v>
      </c>
      <c r="AM648" s="179">
        <v>7.3554999999999996E-5</v>
      </c>
      <c r="AN648" s="179">
        <v>6.0603999999999998E-5</v>
      </c>
      <c r="AO648" s="179">
        <v>4.9051999999999997E-5</v>
      </c>
      <c r="AP648" s="179">
        <v>3.9079000000000003E-5</v>
      </c>
      <c r="AQ648" s="179">
        <v>3.0595000000000001E-5</v>
      </c>
      <c r="AR648" s="179">
        <v>2.3419999999999999E-5</v>
      </c>
      <c r="AS648" s="179">
        <v>1.7598999999999999E-5</v>
      </c>
      <c r="AT648" s="179">
        <v>1.2906E-5</v>
      </c>
      <c r="AU648" s="179">
        <v>9.2059999999999996E-6</v>
      </c>
      <c r="AV648" s="179">
        <v>6.4529999999999999E-6</v>
      </c>
      <c r="AW648" s="179">
        <v>4.3320000000000002E-6</v>
      </c>
      <c r="AX648" s="179">
        <v>2.8880000000000001E-6</v>
      </c>
      <c r="AY648" s="179">
        <v>1.7600000000000001E-6</v>
      </c>
      <c r="AZ648" s="179">
        <v>1.083E-6</v>
      </c>
      <c r="BA648" s="179">
        <v>6.3200000000000005E-7</v>
      </c>
      <c r="BB648" s="179">
        <v>3.6100000000000002E-7</v>
      </c>
      <c r="BC648" s="179">
        <v>2.2600000000000001E-7</v>
      </c>
      <c r="BD648" s="179">
        <v>8.9999999999999999E-8</v>
      </c>
      <c r="BE648" s="179">
        <v>8.9999999999999999E-8</v>
      </c>
    </row>
    <row r="649" spans="1:57" ht="17.100000000000001" customHeight="1">
      <c r="A649" s="178">
        <v>2100</v>
      </c>
      <c r="B649" s="179">
        <v>1.5976000000000001E-5</v>
      </c>
      <c r="C649" s="179">
        <v>1.8354000000000001E-5</v>
      </c>
      <c r="D649" s="179">
        <v>2.0832E-5</v>
      </c>
      <c r="E649" s="179">
        <v>2.3008999999999999E-5</v>
      </c>
      <c r="F649" s="179">
        <v>2.4885E-5</v>
      </c>
      <c r="G649" s="179">
        <v>2.6526E-5</v>
      </c>
      <c r="H649" s="179">
        <v>2.8402E-5</v>
      </c>
      <c r="I649" s="179">
        <v>3.0679000000000002E-5</v>
      </c>
      <c r="J649" s="179">
        <v>3.3291999999999999E-5</v>
      </c>
      <c r="K649" s="179">
        <v>3.6306000000000001E-5</v>
      </c>
      <c r="L649" s="179">
        <v>3.9755999999999997E-5</v>
      </c>
      <c r="M649" s="179">
        <v>4.4042999999999998E-5</v>
      </c>
      <c r="N649" s="179">
        <v>4.8698E-5</v>
      </c>
      <c r="O649" s="179">
        <v>5.2850999999999999E-5</v>
      </c>
      <c r="P649" s="179">
        <v>5.6267999999999997E-5</v>
      </c>
      <c r="Q649" s="179">
        <v>5.9515999999999997E-5</v>
      </c>
      <c r="R649" s="179">
        <v>6.3167E-5</v>
      </c>
      <c r="S649" s="179">
        <v>6.8157999999999994E-5</v>
      </c>
      <c r="T649" s="179">
        <v>7.5325000000000001E-5</v>
      </c>
      <c r="U649" s="179">
        <v>8.4970999999999997E-5</v>
      </c>
      <c r="V649" s="179">
        <v>9.6089999999999996E-5</v>
      </c>
      <c r="W649" s="179">
        <v>1.07311E-4</v>
      </c>
      <c r="X649" s="179">
        <v>1.17526E-4</v>
      </c>
      <c r="Y649" s="179">
        <v>1.2596600000000001E-4</v>
      </c>
      <c r="Z649" s="179">
        <v>1.3243E-4</v>
      </c>
      <c r="AA649" s="179">
        <v>1.36818E-4</v>
      </c>
      <c r="AB649" s="179">
        <v>1.3932899999999999E-4</v>
      </c>
      <c r="AC649" s="179">
        <v>1.39932E-4</v>
      </c>
      <c r="AD649" s="179">
        <v>1.38794E-4</v>
      </c>
      <c r="AE649" s="179">
        <v>1.3584599999999999E-4</v>
      </c>
      <c r="AF649" s="179">
        <v>1.3119100000000001E-4</v>
      </c>
      <c r="AG649" s="179">
        <v>1.2372199999999999E-4</v>
      </c>
      <c r="AH649" s="179">
        <v>1.13909E-4</v>
      </c>
      <c r="AI649" s="179">
        <v>1.02421E-4</v>
      </c>
      <c r="AJ649" s="179">
        <v>8.9927999999999997E-5</v>
      </c>
      <c r="AK649" s="179">
        <v>7.7167000000000002E-5</v>
      </c>
      <c r="AL649" s="179">
        <v>6.5377999999999996E-5</v>
      </c>
      <c r="AM649" s="179">
        <v>5.4592999999999997E-5</v>
      </c>
      <c r="AN649" s="179">
        <v>4.4981000000000002E-5</v>
      </c>
      <c r="AO649" s="179">
        <v>3.6406999999999999E-5</v>
      </c>
      <c r="AP649" s="179">
        <v>2.9005000000000001E-5</v>
      </c>
      <c r="AQ649" s="179">
        <v>2.2708E-5</v>
      </c>
      <c r="AR649" s="179">
        <v>1.7382999999999999E-5</v>
      </c>
      <c r="AS649" s="179">
        <v>1.3062E-5</v>
      </c>
      <c r="AT649" s="179">
        <v>9.5789999999999993E-6</v>
      </c>
      <c r="AU649" s="179">
        <v>6.8329999999999996E-6</v>
      </c>
      <c r="AV649" s="179">
        <v>4.7890000000000002E-6</v>
      </c>
      <c r="AW649" s="179">
        <v>3.2150000000000001E-6</v>
      </c>
      <c r="AX649" s="179">
        <v>2.1440000000000001E-6</v>
      </c>
      <c r="AY649" s="179">
        <v>1.3060000000000001E-6</v>
      </c>
      <c r="AZ649" s="179">
        <v>8.0400000000000005E-7</v>
      </c>
      <c r="BA649" s="179">
        <v>4.6899999999999998E-7</v>
      </c>
      <c r="BB649" s="179">
        <v>2.6800000000000002E-7</v>
      </c>
      <c r="BC649" s="179">
        <v>1.67E-7</v>
      </c>
      <c r="BD649" s="179">
        <v>6.7000000000000004E-8</v>
      </c>
      <c r="BE649" s="179">
        <v>6.7000000000000004E-8</v>
      </c>
    </row>
    <row r="650" spans="1:57" ht="17.100000000000001" customHeight="1">
      <c r="A650" s="178">
        <v>2101</v>
      </c>
      <c r="B650" s="179">
        <v>1.1525000000000001E-5</v>
      </c>
      <c r="C650" s="179">
        <v>1.324E-5</v>
      </c>
      <c r="D650" s="179">
        <v>1.5028000000000001E-5</v>
      </c>
      <c r="E650" s="179">
        <v>1.6597999999999999E-5</v>
      </c>
      <c r="F650" s="179">
        <v>1.7951000000000001E-5</v>
      </c>
      <c r="G650" s="179">
        <v>1.9134999999999999E-5</v>
      </c>
      <c r="H650" s="179">
        <v>2.0488000000000001E-5</v>
      </c>
      <c r="I650" s="179">
        <v>2.2130999999999999E-5</v>
      </c>
      <c r="J650" s="179">
        <v>2.4015999999999998E-5</v>
      </c>
      <c r="K650" s="179">
        <v>2.6190000000000002E-5</v>
      </c>
      <c r="L650" s="179">
        <v>2.8679000000000001E-5</v>
      </c>
      <c r="M650" s="179">
        <v>3.1770999999999998E-5</v>
      </c>
      <c r="N650" s="179">
        <v>3.5129999999999997E-5</v>
      </c>
      <c r="O650" s="179">
        <v>3.8126000000000001E-5</v>
      </c>
      <c r="P650" s="179">
        <v>4.0590000000000003E-5</v>
      </c>
      <c r="Q650" s="179">
        <v>4.2933999999999999E-5</v>
      </c>
      <c r="R650" s="179">
        <v>4.5566999999999999E-5</v>
      </c>
      <c r="S650" s="179">
        <v>4.9166999999999999E-5</v>
      </c>
      <c r="T650" s="179">
        <v>5.4338000000000001E-5</v>
      </c>
      <c r="U650" s="179">
        <v>6.1296000000000004E-5</v>
      </c>
      <c r="V650" s="179">
        <v>6.9317000000000001E-5</v>
      </c>
      <c r="W650" s="179">
        <v>7.7410999999999995E-5</v>
      </c>
      <c r="X650" s="179">
        <v>8.4779999999999998E-5</v>
      </c>
      <c r="Y650" s="179">
        <v>9.0869E-5</v>
      </c>
      <c r="Z650" s="179">
        <v>9.5532000000000006E-5</v>
      </c>
      <c r="AA650" s="179">
        <v>9.8696999999999994E-5</v>
      </c>
      <c r="AB650" s="179">
        <v>1.00509E-4</v>
      </c>
      <c r="AC650" s="179">
        <v>1.00944E-4</v>
      </c>
      <c r="AD650" s="179">
        <v>1.00122E-4</v>
      </c>
      <c r="AE650" s="179">
        <v>9.7996000000000002E-5</v>
      </c>
      <c r="AF650" s="179">
        <v>9.4637999999999998E-5</v>
      </c>
      <c r="AG650" s="179">
        <v>8.9250000000000001E-5</v>
      </c>
      <c r="AH650" s="179">
        <v>8.2170999999999996E-5</v>
      </c>
      <c r="AI650" s="179">
        <v>7.3883999999999999E-5</v>
      </c>
      <c r="AJ650" s="179">
        <v>6.4871999999999998E-5</v>
      </c>
      <c r="AK650" s="179">
        <v>5.5665999999999999E-5</v>
      </c>
      <c r="AL650" s="179">
        <v>4.7162E-5</v>
      </c>
      <c r="AM650" s="179">
        <v>3.9381999999999997E-5</v>
      </c>
      <c r="AN650" s="179">
        <v>3.2447999999999998E-5</v>
      </c>
      <c r="AO650" s="179">
        <v>2.6262999999999999E-5</v>
      </c>
      <c r="AP650" s="179">
        <v>2.0922999999999999E-5</v>
      </c>
      <c r="AQ650" s="179">
        <v>1.6381000000000001E-5</v>
      </c>
      <c r="AR650" s="179">
        <v>1.2539E-5</v>
      </c>
      <c r="AS650" s="179">
        <v>9.4229999999999994E-6</v>
      </c>
      <c r="AT650" s="179">
        <v>6.9099999999999999E-6</v>
      </c>
      <c r="AU650" s="179">
        <v>4.9289999999999997E-6</v>
      </c>
      <c r="AV650" s="179">
        <v>3.455E-6</v>
      </c>
      <c r="AW650" s="179">
        <v>2.3190000000000002E-6</v>
      </c>
      <c r="AX650" s="179">
        <v>1.5460000000000001E-6</v>
      </c>
      <c r="AY650" s="179">
        <v>9.4200000000000004E-7</v>
      </c>
      <c r="AZ650" s="179">
        <v>5.7999999999999995E-7</v>
      </c>
      <c r="BA650" s="179">
        <v>3.3799999999999998E-7</v>
      </c>
      <c r="BB650" s="179">
        <v>1.9299999999999999E-7</v>
      </c>
      <c r="BC650" s="179">
        <v>1.2100000000000001E-7</v>
      </c>
      <c r="BD650" s="179">
        <v>4.8E-8</v>
      </c>
      <c r="BE650" s="179">
        <v>4.8E-8</v>
      </c>
    </row>
    <row r="651" spans="1:57" ht="17.100000000000001" customHeight="1">
      <c r="A651" s="178">
        <v>2102</v>
      </c>
      <c r="B651" s="179">
        <v>8.2320000000000001E-6</v>
      </c>
      <c r="C651" s="179">
        <v>9.4569999999999994E-6</v>
      </c>
      <c r="D651" s="179">
        <v>1.0733999999999999E-5</v>
      </c>
      <c r="E651" s="179">
        <v>1.1856E-5</v>
      </c>
      <c r="F651" s="179">
        <v>1.2822E-5</v>
      </c>
      <c r="G651" s="179">
        <v>1.3668E-5</v>
      </c>
      <c r="H651" s="179">
        <v>1.4635E-5</v>
      </c>
      <c r="I651" s="179">
        <v>1.5807999999999998E-5</v>
      </c>
      <c r="J651" s="179">
        <v>1.7153999999999999E-5</v>
      </c>
      <c r="K651" s="179">
        <v>1.8706999999999999E-5</v>
      </c>
      <c r="L651" s="179">
        <v>2.0485000000000001E-5</v>
      </c>
      <c r="M651" s="179">
        <v>2.2694E-5</v>
      </c>
      <c r="N651" s="179">
        <v>2.5092999999999998E-5</v>
      </c>
      <c r="O651" s="179">
        <v>2.7233000000000002E-5</v>
      </c>
      <c r="P651" s="179">
        <v>2.8992999999999998E-5</v>
      </c>
      <c r="Q651" s="179">
        <v>3.0667000000000003E-5</v>
      </c>
      <c r="R651" s="179">
        <v>3.2548000000000001E-5</v>
      </c>
      <c r="S651" s="179">
        <v>3.5119E-5</v>
      </c>
      <c r="T651" s="179">
        <v>3.8813000000000003E-5</v>
      </c>
      <c r="U651" s="179">
        <v>4.3782999999999997E-5</v>
      </c>
      <c r="V651" s="179">
        <v>4.9512000000000003E-5</v>
      </c>
      <c r="W651" s="179">
        <v>5.5294000000000003E-5</v>
      </c>
      <c r="X651" s="179">
        <v>6.0557000000000003E-5</v>
      </c>
      <c r="Y651" s="179">
        <v>6.4906000000000005E-5</v>
      </c>
      <c r="Z651" s="179">
        <v>6.8237000000000004E-5</v>
      </c>
      <c r="AA651" s="179">
        <v>7.0498000000000002E-5</v>
      </c>
      <c r="AB651" s="179">
        <v>7.1792000000000007E-5</v>
      </c>
      <c r="AC651" s="179">
        <v>7.2102999999999997E-5</v>
      </c>
      <c r="AD651" s="179">
        <v>7.1515999999999998E-5</v>
      </c>
      <c r="AE651" s="179">
        <v>6.9997000000000001E-5</v>
      </c>
      <c r="AF651" s="179">
        <v>6.7597999999999999E-5</v>
      </c>
      <c r="AG651" s="179">
        <v>6.3750000000000005E-5</v>
      </c>
      <c r="AH651" s="179">
        <v>5.8693000000000002E-5</v>
      </c>
      <c r="AI651" s="179">
        <v>5.2774E-5</v>
      </c>
      <c r="AJ651" s="179">
        <v>4.6337E-5</v>
      </c>
      <c r="AK651" s="179">
        <v>3.9762000000000003E-5</v>
      </c>
      <c r="AL651" s="179">
        <v>3.3686999999999998E-5</v>
      </c>
      <c r="AM651" s="179">
        <v>2.813E-5</v>
      </c>
      <c r="AN651" s="179">
        <v>2.3176999999999998E-5</v>
      </c>
      <c r="AO651" s="179">
        <v>1.8759000000000001E-5</v>
      </c>
      <c r="AP651" s="179">
        <v>1.4945E-5</v>
      </c>
      <c r="AQ651" s="179">
        <v>1.1701E-5</v>
      </c>
      <c r="AR651" s="179">
        <v>8.9570000000000008E-6</v>
      </c>
      <c r="AS651" s="179">
        <v>6.7299999999999999E-6</v>
      </c>
      <c r="AT651" s="179">
        <v>4.9359999999999998E-6</v>
      </c>
      <c r="AU651" s="179">
        <v>3.5209999999999998E-6</v>
      </c>
      <c r="AV651" s="179">
        <v>2.4679999999999999E-6</v>
      </c>
      <c r="AW651" s="179">
        <v>1.657E-6</v>
      </c>
      <c r="AX651" s="179">
        <v>1.1039999999999999E-6</v>
      </c>
      <c r="AY651" s="179">
        <v>6.7299999999999995E-7</v>
      </c>
      <c r="AZ651" s="179">
        <v>4.1399999999999997E-7</v>
      </c>
      <c r="BA651" s="179">
        <v>2.4200000000000002E-7</v>
      </c>
      <c r="BB651" s="179">
        <v>1.3799999999999999E-7</v>
      </c>
      <c r="BC651" s="179">
        <v>8.6000000000000002E-8</v>
      </c>
      <c r="BD651" s="179">
        <v>3.5000000000000002E-8</v>
      </c>
      <c r="BE651" s="179">
        <v>3.5000000000000002E-8</v>
      </c>
    </row>
    <row r="652" spans="1:57" ht="17.100000000000001" customHeight="1">
      <c r="A652" s="178">
        <v>2103</v>
      </c>
      <c r="B652" s="179">
        <v>5.6710000000000004E-6</v>
      </c>
      <c r="C652" s="179">
        <v>6.5150000000000003E-6</v>
      </c>
      <c r="D652" s="179">
        <v>7.3950000000000003E-6</v>
      </c>
      <c r="E652" s="179">
        <v>8.1669999999999999E-6</v>
      </c>
      <c r="F652" s="179">
        <v>8.833E-6</v>
      </c>
      <c r="G652" s="179">
        <v>9.4159999999999993E-6</v>
      </c>
      <c r="H652" s="179">
        <v>1.0081999999999999E-5</v>
      </c>
      <c r="I652" s="179">
        <v>1.0890000000000001E-5</v>
      </c>
      <c r="J652" s="179">
        <v>1.1817000000000001E-5</v>
      </c>
      <c r="K652" s="179">
        <v>1.2887E-5</v>
      </c>
      <c r="L652" s="179">
        <v>1.4112E-5</v>
      </c>
      <c r="M652" s="179">
        <v>1.5634E-5</v>
      </c>
      <c r="N652" s="179">
        <v>1.7286E-5</v>
      </c>
      <c r="O652" s="179">
        <v>1.876E-5</v>
      </c>
      <c r="P652" s="179">
        <v>1.9973E-5</v>
      </c>
      <c r="Q652" s="179">
        <v>2.1126000000000001E-5</v>
      </c>
      <c r="R652" s="179">
        <v>2.2422E-5</v>
      </c>
      <c r="S652" s="179">
        <v>2.4193E-5</v>
      </c>
      <c r="T652" s="179">
        <v>2.6738E-5</v>
      </c>
      <c r="U652" s="179">
        <v>3.0161000000000001E-5</v>
      </c>
      <c r="V652" s="179">
        <v>3.4107999999999999E-5</v>
      </c>
      <c r="W652" s="179">
        <v>3.8090999999999998E-5</v>
      </c>
      <c r="X652" s="179">
        <v>4.1717000000000001E-5</v>
      </c>
      <c r="Y652" s="179">
        <v>4.4712999999999997E-5</v>
      </c>
      <c r="Z652" s="179">
        <v>4.7008000000000001E-5</v>
      </c>
      <c r="AA652" s="179">
        <v>4.8565E-5</v>
      </c>
      <c r="AB652" s="179">
        <v>4.9456999999999998E-5</v>
      </c>
      <c r="AC652" s="179">
        <v>4.9670999999999999E-5</v>
      </c>
      <c r="AD652" s="179">
        <v>4.9265999999999999E-5</v>
      </c>
      <c r="AE652" s="179">
        <v>4.8220000000000002E-5</v>
      </c>
      <c r="AF652" s="179">
        <v>4.6567999999999999E-5</v>
      </c>
      <c r="AG652" s="179">
        <v>4.3917E-5</v>
      </c>
      <c r="AH652" s="179">
        <v>4.0432999999999997E-5</v>
      </c>
      <c r="AI652" s="179">
        <v>3.6355E-5</v>
      </c>
      <c r="AJ652" s="179">
        <v>3.1921000000000002E-5</v>
      </c>
      <c r="AK652" s="179">
        <v>2.7390999999999999E-5</v>
      </c>
      <c r="AL652" s="179">
        <v>2.3207E-5</v>
      </c>
      <c r="AM652" s="179">
        <v>1.9378E-5</v>
      </c>
      <c r="AN652" s="179">
        <v>1.5965999999999999E-5</v>
      </c>
      <c r="AO652" s="179">
        <v>1.2923E-5</v>
      </c>
      <c r="AP652" s="179">
        <v>1.0295999999999999E-5</v>
      </c>
      <c r="AQ652" s="179">
        <v>8.0600000000000008E-6</v>
      </c>
      <c r="AR652" s="179">
        <v>6.1700000000000002E-6</v>
      </c>
      <c r="AS652" s="179">
        <v>4.6369999999999998E-6</v>
      </c>
      <c r="AT652" s="179">
        <v>3.4000000000000001E-6</v>
      </c>
      <c r="AU652" s="179">
        <v>2.4250000000000001E-6</v>
      </c>
      <c r="AV652" s="179">
        <v>1.7E-6</v>
      </c>
      <c r="AW652" s="179">
        <v>1.141E-6</v>
      </c>
      <c r="AX652" s="179">
        <v>7.61E-7</v>
      </c>
      <c r="AY652" s="179">
        <v>4.6400000000000003E-7</v>
      </c>
      <c r="AZ652" s="179">
        <v>2.8500000000000002E-7</v>
      </c>
      <c r="BA652" s="179">
        <v>1.66E-7</v>
      </c>
      <c r="BB652" s="179">
        <v>9.5000000000000004E-8</v>
      </c>
      <c r="BC652" s="179">
        <v>5.8999999999999999E-8</v>
      </c>
      <c r="BD652" s="179">
        <v>2.4E-8</v>
      </c>
      <c r="BE652" s="179">
        <v>2.4E-8</v>
      </c>
    </row>
    <row r="653" spans="1:57" ht="17.100000000000001" customHeight="1">
      <c r="A653" s="178">
        <v>2104</v>
      </c>
      <c r="B653" s="179">
        <v>3.9029999999999997E-6</v>
      </c>
      <c r="C653" s="179">
        <v>4.4830000000000001E-6</v>
      </c>
      <c r="D653" s="179">
        <v>5.0889999999999999E-6</v>
      </c>
      <c r="E653" s="179">
        <v>5.6210000000000001E-6</v>
      </c>
      <c r="F653" s="179">
        <v>6.0789999999999997E-6</v>
      </c>
      <c r="G653" s="179">
        <v>6.4799999999999998E-6</v>
      </c>
      <c r="H653" s="179">
        <v>6.9380000000000003E-6</v>
      </c>
      <c r="I653" s="179">
        <v>7.4939999999999997E-6</v>
      </c>
      <c r="J653" s="179">
        <v>8.1319999999999994E-6</v>
      </c>
      <c r="K653" s="179">
        <v>8.8689999999999993E-6</v>
      </c>
      <c r="L653" s="179">
        <v>9.7110000000000007E-6</v>
      </c>
      <c r="M653" s="179">
        <v>1.0759E-5</v>
      </c>
      <c r="N653" s="179">
        <v>1.1895999999999999E-5</v>
      </c>
      <c r="O653" s="179">
        <v>1.291E-5</v>
      </c>
      <c r="P653" s="179">
        <v>1.3745E-5</v>
      </c>
      <c r="Q653" s="179">
        <v>1.4538E-5</v>
      </c>
      <c r="R653" s="179">
        <v>1.543E-5</v>
      </c>
      <c r="S653" s="179">
        <v>1.6648999999999999E-5</v>
      </c>
      <c r="T653" s="179">
        <v>1.84E-5</v>
      </c>
      <c r="U653" s="179">
        <v>2.0755999999999999E-5</v>
      </c>
      <c r="V653" s="179">
        <v>2.3472000000000002E-5</v>
      </c>
      <c r="W653" s="179">
        <v>2.6213000000000001E-5</v>
      </c>
      <c r="X653" s="179">
        <v>2.8708999999999999E-5</v>
      </c>
      <c r="Y653" s="179">
        <v>3.0769999999999998E-5</v>
      </c>
      <c r="Z653" s="179">
        <v>3.2348999999999998E-5</v>
      </c>
      <c r="AA653" s="179">
        <v>3.3420999999999997E-5</v>
      </c>
      <c r="AB653" s="179">
        <v>3.4035000000000002E-5</v>
      </c>
      <c r="AC653" s="179">
        <v>3.4181999999999999E-5</v>
      </c>
      <c r="AD653" s="179">
        <v>3.3903999999999999E-5</v>
      </c>
      <c r="AE653" s="179">
        <v>3.3183999999999999E-5</v>
      </c>
      <c r="AF653" s="179">
        <v>3.2047E-5</v>
      </c>
      <c r="AG653" s="179">
        <v>3.0222E-5</v>
      </c>
      <c r="AH653" s="179">
        <v>2.7824999999999999E-5</v>
      </c>
      <c r="AI653" s="179">
        <v>2.5018999999999999E-5</v>
      </c>
      <c r="AJ653" s="179">
        <v>2.1967000000000002E-5</v>
      </c>
      <c r="AK653" s="179">
        <v>1.8850000000000001E-5</v>
      </c>
      <c r="AL653" s="179">
        <v>1.5970000000000001E-5</v>
      </c>
      <c r="AM653" s="179">
        <v>1.3336000000000001E-5</v>
      </c>
      <c r="AN653" s="179">
        <v>1.0988000000000001E-5</v>
      </c>
      <c r="AO653" s="179">
        <v>8.8929999999999994E-6</v>
      </c>
      <c r="AP653" s="179">
        <v>7.0849999999999999E-6</v>
      </c>
      <c r="AQ653" s="179">
        <v>5.5469999999999996E-6</v>
      </c>
      <c r="AR653" s="179">
        <v>4.2459999999999997E-6</v>
      </c>
      <c r="AS653" s="179">
        <v>3.191E-6</v>
      </c>
      <c r="AT653" s="179">
        <v>2.34E-6</v>
      </c>
      <c r="AU653" s="179">
        <v>1.669E-6</v>
      </c>
      <c r="AV653" s="179">
        <v>1.17E-6</v>
      </c>
      <c r="AW653" s="179">
        <v>7.85E-7</v>
      </c>
      <c r="AX653" s="179">
        <v>5.2399999999999998E-7</v>
      </c>
      <c r="AY653" s="179">
        <v>3.1899999999999998E-7</v>
      </c>
      <c r="AZ653" s="179">
        <v>1.9600000000000001E-7</v>
      </c>
      <c r="BA653" s="179">
        <v>1.15E-7</v>
      </c>
      <c r="BB653" s="179">
        <v>6.5E-8</v>
      </c>
      <c r="BC653" s="179">
        <v>4.1000000000000003E-8</v>
      </c>
      <c r="BD653" s="179">
        <v>1.6000000000000001E-8</v>
      </c>
      <c r="BE653" s="179">
        <v>1.6000000000000001E-8</v>
      </c>
    </row>
    <row r="654" spans="1:57" ht="17.100000000000001" customHeight="1">
      <c r="A654" s="178">
        <v>2105</v>
      </c>
      <c r="B654" s="179">
        <v>2.5610000000000001E-6</v>
      </c>
      <c r="C654" s="179">
        <v>2.942E-6</v>
      </c>
      <c r="D654" s="179">
        <v>3.3400000000000002E-6</v>
      </c>
      <c r="E654" s="179">
        <v>3.6890000000000002E-6</v>
      </c>
      <c r="F654" s="179">
        <v>3.9890000000000003E-6</v>
      </c>
      <c r="G654" s="179">
        <v>4.2520000000000001E-6</v>
      </c>
      <c r="H654" s="179">
        <v>4.5530000000000003E-6</v>
      </c>
      <c r="I654" s="179">
        <v>4.9180000000000002E-6</v>
      </c>
      <c r="J654" s="179">
        <v>5.3369999999999999E-6</v>
      </c>
      <c r="K654" s="179">
        <v>5.8200000000000002E-6</v>
      </c>
      <c r="L654" s="179">
        <v>6.3729999999999998E-6</v>
      </c>
      <c r="M654" s="179">
        <v>7.0600000000000002E-6</v>
      </c>
      <c r="N654" s="179">
        <v>7.807E-6</v>
      </c>
      <c r="O654" s="179">
        <v>8.4719999999999995E-6</v>
      </c>
      <c r="P654" s="179">
        <v>9.02E-6</v>
      </c>
      <c r="Q654" s="179">
        <v>9.5410000000000006E-6</v>
      </c>
      <c r="R654" s="179">
        <v>1.0125999999999999E-5</v>
      </c>
      <c r="S654" s="179">
        <v>1.0926E-5</v>
      </c>
      <c r="T654" s="179">
        <v>1.2075E-5</v>
      </c>
      <c r="U654" s="179">
        <v>1.3621000000000001E-5</v>
      </c>
      <c r="V654" s="179">
        <v>1.5404E-5</v>
      </c>
      <c r="W654" s="179">
        <v>1.7201999999999999E-5</v>
      </c>
      <c r="X654" s="179">
        <v>1.8839999999999999E-5</v>
      </c>
      <c r="Y654" s="179">
        <v>2.0193000000000001E-5</v>
      </c>
      <c r="Z654" s="179">
        <v>2.1229E-5</v>
      </c>
      <c r="AA654" s="179">
        <v>2.1933000000000002E-5</v>
      </c>
      <c r="AB654" s="179">
        <v>2.2334999999999999E-5</v>
      </c>
      <c r="AC654" s="179">
        <v>2.2432000000000001E-5</v>
      </c>
      <c r="AD654" s="179">
        <v>2.2249E-5</v>
      </c>
      <c r="AE654" s="179">
        <v>2.1776999999999998E-5</v>
      </c>
      <c r="AF654" s="179">
        <v>2.1030999999999999E-5</v>
      </c>
      <c r="AG654" s="179">
        <v>1.9833000000000001E-5</v>
      </c>
      <c r="AH654" s="179">
        <v>1.8260000000000001E-5</v>
      </c>
      <c r="AI654" s="179">
        <v>1.6419E-5</v>
      </c>
      <c r="AJ654" s="179">
        <v>1.4416000000000001E-5</v>
      </c>
      <c r="AK654" s="179">
        <v>1.237E-5</v>
      </c>
      <c r="AL654" s="179">
        <v>1.048E-5</v>
      </c>
      <c r="AM654" s="179">
        <v>8.7520000000000002E-6</v>
      </c>
      <c r="AN654" s="179">
        <v>7.2110000000000001E-6</v>
      </c>
      <c r="AO654" s="179">
        <v>5.8359999999999997E-6</v>
      </c>
      <c r="AP654" s="179">
        <v>4.6500000000000004E-6</v>
      </c>
      <c r="AQ654" s="179">
        <v>3.6399999999999999E-6</v>
      </c>
      <c r="AR654" s="179">
        <v>2.7870000000000002E-6</v>
      </c>
      <c r="AS654" s="179">
        <v>2.0940000000000002E-6</v>
      </c>
      <c r="AT654" s="179">
        <v>1.536E-6</v>
      </c>
      <c r="AU654" s="179">
        <v>1.0950000000000001E-6</v>
      </c>
      <c r="AV654" s="179">
        <v>7.6799999999999999E-7</v>
      </c>
      <c r="AW654" s="179">
        <v>5.1500000000000005E-7</v>
      </c>
      <c r="AX654" s="179">
        <v>3.4400000000000001E-7</v>
      </c>
      <c r="AY654" s="179">
        <v>2.0900000000000001E-7</v>
      </c>
      <c r="AZ654" s="179">
        <v>1.29E-7</v>
      </c>
      <c r="BA654" s="179">
        <v>7.4999999999999997E-8</v>
      </c>
      <c r="BB654" s="179">
        <v>4.3000000000000001E-8</v>
      </c>
      <c r="BC654" s="179">
        <v>2.7E-8</v>
      </c>
      <c r="BD654" s="179">
        <v>1.0999999999999999E-8</v>
      </c>
      <c r="BE654" s="179">
        <v>1.0999999999999999E-8</v>
      </c>
    </row>
    <row r="655" spans="1:57" ht="17.100000000000001" customHeight="1">
      <c r="A655" s="178">
        <v>2106</v>
      </c>
      <c r="B655" s="179">
        <v>1.646E-6</v>
      </c>
      <c r="C655" s="179">
        <v>1.891E-6</v>
      </c>
      <c r="D655" s="179">
        <v>2.1469999999999999E-6</v>
      </c>
      <c r="E655" s="179">
        <v>2.3709999999999998E-6</v>
      </c>
      <c r="F655" s="179">
        <v>2.5639999999999999E-6</v>
      </c>
      <c r="G655" s="179">
        <v>2.734E-6</v>
      </c>
      <c r="H655" s="179">
        <v>2.9270000000000001E-6</v>
      </c>
      <c r="I655" s="179">
        <v>3.162E-6</v>
      </c>
      <c r="J655" s="179">
        <v>3.4309999999999998E-6</v>
      </c>
      <c r="K655" s="179">
        <v>3.7409999999999998E-6</v>
      </c>
      <c r="L655" s="179">
        <v>4.0969999999999999E-6</v>
      </c>
      <c r="M655" s="179">
        <v>4.5390000000000001E-6</v>
      </c>
      <c r="N655" s="179">
        <v>5.0189999999999997E-6</v>
      </c>
      <c r="O655" s="179">
        <v>5.4469999999999997E-6</v>
      </c>
      <c r="P655" s="179">
        <v>5.7989999999999999E-6</v>
      </c>
      <c r="Q655" s="179">
        <v>6.1330000000000004E-6</v>
      </c>
      <c r="R655" s="179">
        <v>6.5100000000000004E-6</v>
      </c>
      <c r="S655" s="179">
        <v>7.024E-6</v>
      </c>
      <c r="T655" s="179">
        <v>7.763E-6</v>
      </c>
      <c r="U655" s="179">
        <v>8.7569999999999993E-6</v>
      </c>
      <c r="V655" s="179">
        <v>9.9019999999999994E-6</v>
      </c>
      <c r="W655" s="179">
        <v>1.1059E-5</v>
      </c>
      <c r="X655" s="179">
        <v>1.2111E-5</v>
      </c>
      <c r="Y655" s="179">
        <v>1.2981E-5</v>
      </c>
      <c r="Z655" s="179">
        <v>1.3647E-5</v>
      </c>
      <c r="AA655" s="179">
        <v>1.4100000000000001E-5</v>
      </c>
      <c r="AB655" s="179">
        <v>1.4358E-5</v>
      </c>
      <c r="AC655" s="179">
        <v>1.4421E-5</v>
      </c>
      <c r="AD655" s="179">
        <v>1.4303E-5</v>
      </c>
      <c r="AE655" s="179">
        <v>1.3998999999999999E-5</v>
      </c>
      <c r="AF655" s="179">
        <v>1.3519999999999999E-5</v>
      </c>
      <c r="AG655" s="179">
        <v>1.275E-5</v>
      </c>
      <c r="AH655" s="179">
        <v>1.1739000000000001E-5</v>
      </c>
      <c r="AI655" s="179">
        <v>1.0555E-5</v>
      </c>
      <c r="AJ655" s="179">
        <v>9.2669999999999995E-6</v>
      </c>
      <c r="AK655" s="179">
        <v>7.9519999999999994E-6</v>
      </c>
      <c r="AL655" s="179">
        <v>6.737E-6</v>
      </c>
      <c r="AM655" s="179">
        <v>5.626E-6</v>
      </c>
      <c r="AN655" s="179">
        <v>4.6349999999999997E-6</v>
      </c>
      <c r="AO655" s="179">
        <v>3.7519999999999998E-6</v>
      </c>
      <c r="AP655" s="179">
        <v>2.9890000000000001E-6</v>
      </c>
      <c r="AQ655" s="179">
        <v>2.34E-6</v>
      </c>
      <c r="AR655" s="179">
        <v>1.7910000000000001E-6</v>
      </c>
      <c r="AS655" s="179">
        <v>1.3459999999999999E-6</v>
      </c>
      <c r="AT655" s="179">
        <v>9.8700000000000004E-7</v>
      </c>
      <c r="AU655" s="179">
        <v>7.0399999999999995E-7</v>
      </c>
      <c r="AV655" s="179">
        <v>4.9399999999999995E-7</v>
      </c>
      <c r="AW655" s="179">
        <v>3.3099999999999999E-7</v>
      </c>
      <c r="AX655" s="179">
        <v>2.2100000000000001E-7</v>
      </c>
      <c r="AY655" s="179">
        <v>1.35E-7</v>
      </c>
      <c r="AZ655" s="179">
        <v>8.3000000000000002E-8</v>
      </c>
      <c r="BA655" s="179">
        <v>4.8E-8</v>
      </c>
      <c r="BB655" s="179">
        <v>2.7999999999999999E-8</v>
      </c>
      <c r="BC655" s="179">
        <v>1.7E-8</v>
      </c>
      <c r="BD655" s="179">
        <v>6.9999999999999998E-9</v>
      </c>
      <c r="BE655" s="179">
        <v>6.9999999999999998E-9</v>
      </c>
    </row>
    <row r="656" spans="1:57" ht="17.100000000000001" customHeight="1">
      <c r="A656" s="178">
        <v>2107</v>
      </c>
      <c r="B656" s="179">
        <v>1.037E-6</v>
      </c>
      <c r="C656" s="179">
        <v>1.1909999999999999E-6</v>
      </c>
      <c r="D656" s="179">
        <v>1.3519999999999999E-6</v>
      </c>
      <c r="E656" s="179">
        <v>1.4929999999999999E-6</v>
      </c>
      <c r="F656" s="179">
        <v>1.615E-6</v>
      </c>
      <c r="G656" s="179">
        <v>1.7209999999999999E-6</v>
      </c>
      <c r="H656" s="179">
        <v>1.843E-6</v>
      </c>
      <c r="I656" s="179">
        <v>1.9910000000000001E-6</v>
      </c>
      <c r="J656" s="179">
        <v>2.1600000000000001E-6</v>
      </c>
      <c r="K656" s="179">
        <v>2.356E-6</v>
      </c>
      <c r="L656" s="179">
        <v>2.5799999999999999E-6</v>
      </c>
      <c r="M656" s="179">
        <v>2.858E-6</v>
      </c>
      <c r="N656" s="179">
        <v>3.1599999999999998E-6</v>
      </c>
      <c r="O656" s="179">
        <v>3.4290000000000001E-6</v>
      </c>
      <c r="P656" s="179">
        <v>3.6509999999999999E-6</v>
      </c>
      <c r="Q656" s="179">
        <v>3.8619999999999996E-6</v>
      </c>
      <c r="R656" s="179">
        <v>4.0990000000000001E-6</v>
      </c>
      <c r="S656" s="179">
        <v>4.4220000000000002E-6</v>
      </c>
      <c r="T656" s="179">
        <v>4.8879999999999996E-6</v>
      </c>
      <c r="U656" s="179">
        <v>5.5130000000000004E-6</v>
      </c>
      <c r="V656" s="179">
        <v>6.2349999999999996E-6</v>
      </c>
      <c r="W656" s="179">
        <v>6.9630000000000001E-6</v>
      </c>
      <c r="X656" s="179">
        <v>7.6260000000000003E-6</v>
      </c>
      <c r="Y656" s="179">
        <v>8.1729999999999995E-6</v>
      </c>
      <c r="Z656" s="179">
        <v>8.5930000000000006E-6</v>
      </c>
      <c r="AA656" s="179">
        <v>8.8769999999999999E-6</v>
      </c>
      <c r="AB656" s="179">
        <v>9.0399999999999998E-6</v>
      </c>
      <c r="AC656" s="179">
        <v>9.0799999999999995E-6</v>
      </c>
      <c r="AD656" s="179">
        <v>9.0059999999999998E-6</v>
      </c>
      <c r="AE656" s="179">
        <v>8.8140000000000007E-6</v>
      </c>
      <c r="AF656" s="179">
        <v>8.5120000000000008E-6</v>
      </c>
      <c r="AG656" s="179">
        <v>8.028E-6</v>
      </c>
      <c r="AH656" s="179">
        <v>7.391E-6</v>
      </c>
      <c r="AI656" s="179">
        <v>6.6460000000000004E-6</v>
      </c>
      <c r="AJ656" s="179">
        <v>5.835E-6</v>
      </c>
      <c r="AK656" s="179">
        <v>5.0069999999999997E-6</v>
      </c>
      <c r="AL656" s="179">
        <v>4.2420000000000002E-6</v>
      </c>
      <c r="AM656" s="179">
        <v>3.5420000000000001E-6</v>
      </c>
      <c r="AN656" s="179">
        <v>2.9189999999999999E-6</v>
      </c>
      <c r="AO656" s="179">
        <v>2.362E-6</v>
      </c>
      <c r="AP656" s="179">
        <v>1.8819999999999999E-6</v>
      </c>
      <c r="AQ656" s="179">
        <v>1.4729999999999999E-6</v>
      </c>
      <c r="AR656" s="179">
        <v>1.128E-6</v>
      </c>
      <c r="AS656" s="179">
        <v>8.4799999999999997E-7</v>
      </c>
      <c r="AT656" s="179">
        <v>6.2200000000000004E-7</v>
      </c>
      <c r="AU656" s="179">
        <v>4.4299999999999998E-7</v>
      </c>
      <c r="AV656" s="179">
        <v>3.1100000000000002E-7</v>
      </c>
      <c r="AW656" s="179">
        <v>2.0900000000000001E-7</v>
      </c>
      <c r="AX656" s="179">
        <v>1.3899999999999999E-7</v>
      </c>
      <c r="AY656" s="179">
        <v>8.4999999999999994E-8</v>
      </c>
      <c r="AZ656" s="179">
        <v>5.2000000000000002E-8</v>
      </c>
      <c r="BA656" s="179">
        <v>2.9999999999999997E-8</v>
      </c>
      <c r="BB656" s="179">
        <v>1.7E-8</v>
      </c>
      <c r="BC656" s="179">
        <v>1.0999999999999999E-8</v>
      </c>
      <c r="BD656" s="179">
        <v>4.0000000000000002E-9</v>
      </c>
      <c r="BE656" s="179">
        <v>4.0000000000000002E-9</v>
      </c>
    </row>
    <row r="657" spans="1:57" ht="17.100000000000001" customHeight="1">
      <c r="A657" s="178">
        <v>2108</v>
      </c>
      <c r="B657" s="179">
        <v>6.7100000000000001E-7</v>
      </c>
      <c r="C657" s="179">
        <v>7.7100000000000001E-7</v>
      </c>
      <c r="D657" s="179">
        <v>8.7499999999999999E-7</v>
      </c>
      <c r="E657" s="179">
        <v>9.6599999999999994E-7</v>
      </c>
      <c r="F657" s="179">
        <v>1.0449999999999999E-6</v>
      </c>
      <c r="G657" s="179">
        <v>1.114E-6</v>
      </c>
      <c r="H657" s="179">
        <v>1.192E-6</v>
      </c>
      <c r="I657" s="179">
        <v>1.288E-6</v>
      </c>
      <c r="J657" s="179">
        <v>1.398E-6</v>
      </c>
      <c r="K657" s="179">
        <v>1.5239999999999999E-6</v>
      </c>
      <c r="L657" s="179">
        <v>1.669E-6</v>
      </c>
      <c r="M657" s="179">
        <v>1.849E-6</v>
      </c>
      <c r="N657" s="179">
        <v>2.0449999999999999E-6</v>
      </c>
      <c r="O657" s="179">
        <v>2.2189999999999998E-6</v>
      </c>
      <c r="P657" s="179">
        <v>2.362E-6</v>
      </c>
      <c r="Q657" s="179">
        <v>2.4990000000000001E-6</v>
      </c>
      <c r="R657" s="179">
        <v>2.6520000000000002E-6</v>
      </c>
      <c r="S657" s="179">
        <v>2.8619999999999999E-6</v>
      </c>
      <c r="T657" s="179">
        <v>3.163E-6</v>
      </c>
      <c r="U657" s="179">
        <v>3.5669999999999999E-6</v>
      </c>
      <c r="V657" s="179">
        <v>4.0339999999999998E-6</v>
      </c>
      <c r="W657" s="179">
        <v>4.5050000000000001E-6</v>
      </c>
      <c r="X657" s="179">
        <v>4.9339999999999997E-6</v>
      </c>
      <c r="Y657" s="179">
        <v>5.2889999999999997E-6</v>
      </c>
      <c r="Z657" s="179">
        <v>5.5600000000000001E-6</v>
      </c>
      <c r="AA657" s="179">
        <v>5.7440000000000004E-6</v>
      </c>
      <c r="AB657" s="179">
        <v>5.8499999999999999E-6</v>
      </c>
      <c r="AC657" s="179">
        <v>5.8749999999999997E-6</v>
      </c>
      <c r="AD657" s="179">
        <v>5.8270000000000003E-6</v>
      </c>
      <c r="AE657" s="179">
        <v>5.7030000000000003E-6</v>
      </c>
      <c r="AF657" s="179">
        <v>5.5079999999999996E-6</v>
      </c>
      <c r="AG657" s="179">
        <v>5.1939999999999997E-6</v>
      </c>
      <c r="AH657" s="179">
        <v>4.7820000000000001E-6</v>
      </c>
      <c r="AI657" s="179">
        <v>4.3000000000000003E-6</v>
      </c>
      <c r="AJ657" s="179">
        <v>3.7759999999999999E-6</v>
      </c>
      <c r="AK657" s="179">
        <v>3.2399999999999999E-6</v>
      </c>
      <c r="AL657" s="179">
        <v>2.745E-6</v>
      </c>
      <c r="AM657" s="179">
        <v>2.2919999999999998E-6</v>
      </c>
      <c r="AN657" s="179">
        <v>1.889E-6</v>
      </c>
      <c r="AO657" s="179">
        <v>1.5290000000000001E-6</v>
      </c>
      <c r="AP657" s="179">
        <v>1.218E-6</v>
      </c>
      <c r="AQ657" s="179">
        <v>9.5300000000000002E-7</v>
      </c>
      <c r="AR657" s="179">
        <v>7.3E-7</v>
      </c>
      <c r="AS657" s="179">
        <v>5.4799999999999998E-7</v>
      </c>
      <c r="AT657" s="179">
        <v>4.0200000000000003E-7</v>
      </c>
      <c r="AU657" s="179">
        <v>2.8700000000000002E-7</v>
      </c>
      <c r="AV657" s="179">
        <v>2.0100000000000001E-7</v>
      </c>
      <c r="AW657" s="179">
        <v>1.35E-7</v>
      </c>
      <c r="AX657" s="179">
        <v>8.9999999999999999E-8</v>
      </c>
      <c r="AY657" s="179">
        <v>5.5000000000000003E-8</v>
      </c>
      <c r="AZ657" s="179">
        <v>3.4E-8</v>
      </c>
      <c r="BA657" s="179">
        <v>2E-8</v>
      </c>
      <c r="BB657" s="179">
        <v>1.0999999999999999E-8</v>
      </c>
      <c r="BC657" s="179">
        <v>6.9999999999999998E-9</v>
      </c>
      <c r="BD657" s="179">
        <v>3E-9</v>
      </c>
      <c r="BE657" s="179">
        <v>3E-9</v>
      </c>
    </row>
    <row r="658" spans="1:57" ht="17.100000000000001" customHeight="1">
      <c r="A658" s="178">
        <v>2109</v>
      </c>
      <c r="B658" s="179">
        <v>3.6600000000000002E-7</v>
      </c>
      <c r="C658" s="179">
        <v>4.2E-7</v>
      </c>
      <c r="D658" s="179">
        <v>4.7700000000000005E-7</v>
      </c>
      <c r="E658" s="179">
        <v>5.2699999999999999E-7</v>
      </c>
      <c r="F658" s="179">
        <v>5.7000000000000005E-7</v>
      </c>
      <c r="G658" s="179">
        <v>6.0699999999999997E-7</v>
      </c>
      <c r="H658" s="179">
        <v>6.5000000000000002E-7</v>
      </c>
      <c r="I658" s="179">
        <v>7.0299999999999998E-7</v>
      </c>
      <c r="J658" s="179">
        <v>7.6199999999999997E-7</v>
      </c>
      <c r="K658" s="179">
        <v>8.3099999999999996E-7</v>
      </c>
      <c r="L658" s="179">
        <v>9.0999999999999997E-7</v>
      </c>
      <c r="M658" s="179">
        <v>1.009E-6</v>
      </c>
      <c r="N658" s="179">
        <v>1.1149999999999999E-6</v>
      </c>
      <c r="O658" s="179">
        <v>1.2100000000000001E-6</v>
      </c>
      <c r="P658" s="179">
        <v>1.2890000000000001E-6</v>
      </c>
      <c r="Q658" s="179">
        <v>1.3629999999999999E-6</v>
      </c>
      <c r="R658" s="179">
        <v>1.4470000000000001E-6</v>
      </c>
      <c r="S658" s="179">
        <v>1.561E-6</v>
      </c>
      <c r="T658" s="179">
        <v>1.725E-6</v>
      </c>
      <c r="U658" s="179">
        <v>1.9460000000000001E-6</v>
      </c>
      <c r="V658" s="179">
        <v>2.2010000000000002E-6</v>
      </c>
      <c r="W658" s="179">
        <v>2.4569999999999999E-6</v>
      </c>
      <c r="X658" s="179">
        <v>2.6910000000000002E-6</v>
      </c>
      <c r="Y658" s="179">
        <v>2.8849999999999999E-6</v>
      </c>
      <c r="Z658" s="179">
        <v>3.033E-6</v>
      </c>
      <c r="AA658" s="179">
        <v>3.1329999999999999E-6</v>
      </c>
      <c r="AB658" s="179">
        <v>3.191E-6</v>
      </c>
      <c r="AC658" s="179">
        <v>3.2049999999999998E-6</v>
      </c>
      <c r="AD658" s="179">
        <v>3.1779999999999999E-6</v>
      </c>
      <c r="AE658" s="179">
        <v>3.1109999999999999E-6</v>
      </c>
      <c r="AF658" s="179">
        <v>3.004E-6</v>
      </c>
      <c r="AG658" s="179">
        <v>2.8329999999999998E-6</v>
      </c>
      <c r="AH658" s="179">
        <v>2.6089999999999999E-6</v>
      </c>
      <c r="AI658" s="179">
        <v>2.3460000000000001E-6</v>
      </c>
      <c r="AJ658" s="179">
        <v>2.0590000000000001E-6</v>
      </c>
      <c r="AK658" s="179">
        <v>1.767E-6</v>
      </c>
      <c r="AL658" s="179">
        <v>1.497E-6</v>
      </c>
      <c r="AM658" s="179">
        <v>1.2500000000000001E-6</v>
      </c>
      <c r="AN658" s="179">
        <v>1.0300000000000001E-6</v>
      </c>
      <c r="AO658" s="179">
        <v>8.3399999999999998E-7</v>
      </c>
      <c r="AP658" s="179">
        <v>6.6400000000000002E-7</v>
      </c>
      <c r="AQ658" s="179">
        <v>5.2E-7</v>
      </c>
      <c r="AR658" s="179">
        <v>3.9799999999999999E-7</v>
      </c>
      <c r="AS658" s="179">
        <v>2.9900000000000002E-7</v>
      </c>
      <c r="AT658" s="179">
        <v>2.1899999999999999E-7</v>
      </c>
      <c r="AU658" s="179">
        <v>1.5599999999999999E-7</v>
      </c>
      <c r="AV658" s="179">
        <v>1.1000000000000001E-7</v>
      </c>
      <c r="AW658" s="179">
        <v>7.4000000000000001E-8</v>
      </c>
      <c r="AX658" s="179">
        <v>4.9000000000000002E-8</v>
      </c>
      <c r="AY658" s="179">
        <v>2.9999999999999997E-8</v>
      </c>
      <c r="AZ658" s="179">
        <v>1.7999999999999999E-8</v>
      </c>
      <c r="BA658" s="179">
        <v>1.0999999999999999E-8</v>
      </c>
      <c r="BB658" s="179">
        <v>6E-9</v>
      </c>
      <c r="BC658" s="179">
        <v>4.0000000000000002E-9</v>
      </c>
      <c r="BD658" s="179">
        <v>2.0000000000000001E-9</v>
      </c>
      <c r="BE658" s="179">
        <v>2.0000000000000001E-9</v>
      </c>
    </row>
    <row r="659" spans="1:57" ht="17.100000000000001" customHeight="1">
      <c r="A659" s="178">
        <v>2110</v>
      </c>
      <c r="B659" s="179">
        <v>1.8300000000000001E-7</v>
      </c>
      <c r="C659" s="179">
        <v>2.1E-7</v>
      </c>
      <c r="D659" s="179">
        <v>2.3900000000000001E-7</v>
      </c>
      <c r="E659" s="179">
        <v>2.6300000000000001E-7</v>
      </c>
      <c r="F659" s="179">
        <v>2.8500000000000002E-7</v>
      </c>
      <c r="G659" s="179">
        <v>3.0400000000000002E-7</v>
      </c>
      <c r="H659" s="179">
        <v>3.2500000000000001E-7</v>
      </c>
      <c r="I659" s="179">
        <v>3.5100000000000001E-7</v>
      </c>
      <c r="J659" s="179">
        <v>3.8099999999999998E-7</v>
      </c>
      <c r="K659" s="179">
        <v>4.1600000000000002E-7</v>
      </c>
      <c r="L659" s="179">
        <v>4.5499999999999998E-7</v>
      </c>
      <c r="M659" s="179">
        <v>5.0399999999999996E-7</v>
      </c>
      <c r="N659" s="179">
        <v>5.5799999999999999E-7</v>
      </c>
      <c r="O659" s="179">
        <v>6.0500000000000003E-7</v>
      </c>
      <c r="P659" s="179">
        <v>6.44E-7</v>
      </c>
      <c r="Q659" s="179">
        <v>6.8100000000000002E-7</v>
      </c>
      <c r="R659" s="179">
        <v>7.23E-7</v>
      </c>
      <c r="S659" s="179">
        <v>7.8000000000000005E-7</v>
      </c>
      <c r="T659" s="179">
        <v>8.6300000000000004E-7</v>
      </c>
      <c r="U659" s="179">
        <v>9.7300000000000004E-7</v>
      </c>
      <c r="V659" s="179">
        <v>1.1000000000000001E-6</v>
      </c>
      <c r="W659" s="179">
        <v>1.229E-6</v>
      </c>
      <c r="X659" s="179">
        <v>1.3459999999999999E-6</v>
      </c>
      <c r="Y659" s="179">
        <v>1.4419999999999999E-6</v>
      </c>
      <c r="Z659" s="179">
        <v>1.516E-6</v>
      </c>
      <c r="AA659" s="179">
        <v>1.567E-6</v>
      </c>
      <c r="AB659" s="179">
        <v>1.595E-6</v>
      </c>
      <c r="AC659" s="179">
        <v>1.6020000000000001E-6</v>
      </c>
      <c r="AD659" s="179">
        <v>1.5889999999999999E-6</v>
      </c>
      <c r="AE659" s="179">
        <v>1.5549999999999999E-6</v>
      </c>
      <c r="AF659" s="179">
        <v>1.502E-6</v>
      </c>
      <c r="AG659" s="179">
        <v>1.4169999999999999E-6</v>
      </c>
      <c r="AH659" s="179">
        <v>1.3039999999999999E-6</v>
      </c>
      <c r="AI659" s="179">
        <v>1.173E-6</v>
      </c>
      <c r="AJ659" s="179">
        <v>1.0300000000000001E-6</v>
      </c>
      <c r="AK659" s="179">
        <v>8.8400000000000003E-7</v>
      </c>
      <c r="AL659" s="179">
        <v>7.4900000000000005E-7</v>
      </c>
      <c r="AM659" s="179">
        <v>6.2500000000000005E-7</v>
      </c>
      <c r="AN659" s="179">
        <v>5.1500000000000005E-7</v>
      </c>
      <c r="AO659" s="179">
        <v>4.1699999999999999E-7</v>
      </c>
      <c r="AP659" s="179">
        <v>3.3200000000000001E-7</v>
      </c>
      <c r="AQ659" s="179">
        <v>2.6E-7</v>
      </c>
      <c r="AR659" s="179">
        <v>1.99E-7</v>
      </c>
      <c r="AS659" s="179">
        <v>1.4999999999999999E-7</v>
      </c>
      <c r="AT659" s="179">
        <v>1.1000000000000001E-7</v>
      </c>
      <c r="AU659" s="179">
        <v>7.7999999999999997E-8</v>
      </c>
      <c r="AV659" s="179">
        <v>5.5000000000000003E-8</v>
      </c>
      <c r="AW659" s="179">
        <v>3.7E-8</v>
      </c>
      <c r="AX659" s="179">
        <v>2.4999999999999999E-8</v>
      </c>
      <c r="AY659" s="179">
        <v>1.4999999999999999E-8</v>
      </c>
      <c r="AZ659" s="179">
        <v>8.9999999999999995E-9</v>
      </c>
      <c r="BA659" s="179">
        <v>5.0000000000000001E-9</v>
      </c>
      <c r="BB659" s="179">
        <v>3E-9</v>
      </c>
      <c r="BC659" s="179">
        <v>2.0000000000000001E-9</v>
      </c>
      <c r="BD659" s="179">
        <v>1.0000000000000001E-9</v>
      </c>
      <c r="BE659" s="179">
        <v>1.0000000000000001E-9</v>
      </c>
    </row>
    <row r="660" spans="1:57" ht="17.100000000000001" customHeight="1">
      <c r="A660" s="178">
        <v>2111</v>
      </c>
      <c r="B660" s="179">
        <v>1.2200000000000001E-7</v>
      </c>
      <c r="C660" s="179">
        <v>1.4000000000000001E-7</v>
      </c>
      <c r="D660" s="179">
        <v>1.5900000000000001E-7</v>
      </c>
      <c r="E660" s="179">
        <v>1.7599999999999999E-7</v>
      </c>
      <c r="F660" s="179">
        <v>1.9000000000000001E-7</v>
      </c>
      <c r="G660" s="179">
        <v>2.0200000000000001E-7</v>
      </c>
      <c r="H660" s="179">
        <v>2.17E-7</v>
      </c>
      <c r="I660" s="179">
        <v>2.34E-7</v>
      </c>
      <c r="J660" s="179">
        <v>2.5400000000000002E-7</v>
      </c>
      <c r="K660" s="179">
        <v>2.7700000000000001E-7</v>
      </c>
      <c r="L660" s="179">
        <v>3.03E-7</v>
      </c>
      <c r="M660" s="179">
        <v>3.3599999999999999E-7</v>
      </c>
      <c r="N660" s="179">
        <v>3.72E-7</v>
      </c>
      <c r="O660" s="179">
        <v>4.03E-7</v>
      </c>
      <c r="P660" s="179">
        <v>4.3000000000000001E-7</v>
      </c>
      <c r="Q660" s="179">
        <v>4.5400000000000002E-7</v>
      </c>
      <c r="R660" s="179">
        <v>4.82E-7</v>
      </c>
      <c r="S660" s="179">
        <v>5.2E-7</v>
      </c>
      <c r="T660" s="179">
        <v>5.75E-7</v>
      </c>
      <c r="U660" s="179">
        <v>6.4899999999999995E-7</v>
      </c>
      <c r="V660" s="179">
        <v>7.3399999999999998E-7</v>
      </c>
      <c r="W660" s="179">
        <v>8.1900000000000001E-7</v>
      </c>
      <c r="X660" s="179">
        <v>8.9700000000000005E-7</v>
      </c>
      <c r="Y660" s="179">
        <v>9.6200000000000006E-7</v>
      </c>
      <c r="Z660" s="179">
        <v>1.0109999999999999E-6</v>
      </c>
      <c r="AA660" s="179">
        <v>1.0440000000000001E-6</v>
      </c>
      <c r="AB660" s="179">
        <v>1.0640000000000001E-6</v>
      </c>
      <c r="AC660" s="179">
        <v>1.068E-6</v>
      </c>
      <c r="AD660" s="179">
        <v>1.0589999999999999E-6</v>
      </c>
      <c r="AE660" s="179">
        <v>1.037E-6</v>
      </c>
      <c r="AF660" s="179">
        <v>1.001E-6</v>
      </c>
      <c r="AG660" s="179">
        <v>9.4399999999999998E-7</v>
      </c>
      <c r="AH660" s="179">
        <v>8.7000000000000003E-7</v>
      </c>
      <c r="AI660" s="179">
        <v>7.8199999999999999E-7</v>
      </c>
      <c r="AJ660" s="179">
        <v>6.8599999999999998E-7</v>
      </c>
      <c r="AK660" s="179">
        <v>5.8899999999999999E-7</v>
      </c>
      <c r="AL660" s="179">
        <v>4.9900000000000001E-7</v>
      </c>
      <c r="AM660" s="179">
        <v>4.1699999999999999E-7</v>
      </c>
      <c r="AN660" s="179">
        <v>3.4299999999999999E-7</v>
      </c>
      <c r="AO660" s="179">
        <v>2.7799999999999997E-7</v>
      </c>
      <c r="AP660" s="179">
        <v>2.2100000000000001E-7</v>
      </c>
      <c r="AQ660" s="179">
        <v>1.73E-7</v>
      </c>
      <c r="AR660" s="179">
        <v>1.3300000000000001E-7</v>
      </c>
      <c r="AS660" s="179">
        <v>9.9999999999999995E-8</v>
      </c>
      <c r="AT660" s="179">
        <v>7.3000000000000005E-8</v>
      </c>
      <c r="AU660" s="179">
        <v>5.2000000000000002E-8</v>
      </c>
      <c r="AV660" s="179">
        <v>3.7E-8</v>
      </c>
      <c r="AW660" s="179">
        <v>2.4999999999999999E-8</v>
      </c>
      <c r="AX660" s="179">
        <v>1.6000000000000001E-8</v>
      </c>
      <c r="AY660" s="179">
        <v>1E-8</v>
      </c>
      <c r="AZ660" s="179">
        <v>6E-9</v>
      </c>
      <c r="BA660" s="179">
        <v>4.0000000000000002E-9</v>
      </c>
      <c r="BB660" s="179">
        <v>2.0000000000000001E-9</v>
      </c>
      <c r="BC660" s="179">
        <v>1.0000000000000001E-9</v>
      </c>
      <c r="BD660" s="179">
        <v>1.0000000000000001E-9</v>
      </c>
      <c r="BE660" s="179">
        <v>1.0000000000000001E-9</v>
      </c>
    </row>
    <row r="661" spans="1:57" ht="17.100000000000001" customHeight="1">
      <c r="A661" s="178">
        <v>2112</v>
      </c>
      <c r="B661" s="179">
        <v>6.1000000000000004E-8</v>
      </c>
      <c r="C661" s="179">
        <v>7.0000000000000005E-8</v>
      </c>
      <c r="D661" s="179">
        <v>8.0000000000000002E-8</v>
      </c>
      <c r="E661" s="179">
        <v>8.7999999999999994E-8</v>
      </c>
      <c r="F661" s="179">
        <v>9.5000000000000004E-8</v>
      </c>
      <c r="G661" s="179">
        <v>1.01E-7</v>
      </c>
      <c r="H661" s="179">
        <v>1.08E-7</v>
      </c>
      <c r="I661" s="179">
        <v>1.17E-7</v>
      </c>
      <c r="J661" s="179">
        <v>1.2700000000000001E-7</v>
      </c>
      <c r="K661" s="179">
        <v>1.3899999999999999E-7</v>
      </c>
      <c r="L661" s="179">
        <v>1.5200000000000001E-7</v>
      </c>
      <c r="M661" s="179">
        <v>1.68E-7</v>
      </c>
      <c r="N661" s="179">
        <v>1.86E-7</v>
      </c>
      <c r="O661" s="179">
        <v>2.0200000000000001E-7</v>
      </c>
      <c r="P661" s="179">
        <v>2.1500000000000001E-7</v>
      </c>
      <c r="Q661" s="179">
        <v>2.2700000000000001E-7</v>
      </c>
      <c r="R661" s="179">
        <v>2.41E-7</v>
      </c>
      <c r="S661" s="179">
        <v>2.6E-7</v>
      </c>
      <c r="T661" s="179">
        <v>2.8799999999999998E-7</v>
      </c>
      <c r="U661" s="179">
        <v>3.2399999999999999E-7</v>
      </c>
      <c r="V661" s="179">
        <v>3.6699999999999999E-7</v>
      </c>
      <c r="W661" s="179">
        <v>4.0999999999999999E-7</v>
      </c>
      <c r="X661" s="179">
        <v>4.4900000000000001E-7</v>
      </c>
      <c r="Y661" s="179">
        <v>4.8100000000000003E-7</v>
      </c>
      <c r="Z661" s="179">
        <v>5.0500000000000004E-7</v>
      </c>
      <c r="AA661" s="179">
        <v>5.2200000000000004E-7</v>
      </c>
      <c r="AB661" s="179">
        <v>5.3200000000000005E-7</v>
      </c>
      <c r="AC661" s="179">
        <v>5.3399999999999999E-7</v>
      </c>
      <c r="AD661" s="179">
        <v>5.3000000000000001E-7</v>
      </c>
      <c r="AE661" s="179">
        <v>5.1799999999999995E-7</v>
      </c>
      <c r="AF661" s="179">
        <v>5.0100000000000005E-7</v>
      </c>
      <c r="AG661" s="179">
        <v>4.7199999999999999E-7</v>
      </c>
      <c r="AH661" s="179">
        <v>4.3500000000000002E-7</v>
      </c>
      <c r="AI661" s="179">
        <v>3.9099999999999999E-7</v>
      </c>
      <c r="AJ661" s="179">
        <v>3.4299999999999999E-7</v>
      </c>
      <c r="AK661" s="179">
        <v>2.9499999999999998E-7</v>
      </c>
      <c r="AL661" s="179">
        <v>2.4999999999999999E-7</v>
      </c>
      <c r="AM661" s="179">
        <v>2.0800000000000001E-7</v>
      </c>
      <c r="AN661" s="179">
        <v>1.72E-7</v>
      </c>
      <c r="AO661" s="179">
        <v>1.3899999999999999E-7</v>
      </c>
      <c r="AP661" s="179">
        <v>1.11E-7</v>
      </c>
      <c r="AQ661" s="179">
        <v>8.6999999999999998E-8</v>
      </c>
      <c r="AR661" s="179">
        <v>6.5999999999999995E-8</v>
      </c>
      <c r="AS661" s="179">
        <v>4.9999999999999998E-8</v>
      </c>
      <c r="AT661" s="179">
        <v>3.7E-8</v>
      </c>
      <c r="AU661" s="179">
        <v>2.6000000000000001E-8</v>
      </c>
      <c r="AV661" s="179">
        <v>1.7999999999999999E-8</v>
      </c>
      <c r="AW661" s="179">
        <v>1.2E-8</v>
      </c>
      <c r="AX661" s="179">
        <v>8.0000000000000005E-9</v>
      </c>
      <c r="AY661" s="179">
        <v>5.0000000000000001E-9</v>
      </c>
      <c r="AZ661" s="179">
        <v>3E-9</v>
      </c>
      <c r="BA661" s="179">
        <v>2.0000000000000001E-9</v>
      </c>
      <c r="BB661" s="179">
        <v>1.0000000000000001E-9</v>
      </c>
      <c r="BC661" s="179">
        <v>1.0000000000000001E-9</v>
      </c>
      <c r="BD661" s="179">
        <v>0</v>
      </c>
      <c r="BE661" s="179">
        <v>0</v>
      </c>
    </row>
    <row r="662" spans="1:57" ht="17.100000000000001" customHeight="1">
      <c r="A662" s="178">
        <v>2113</v>
      </c>
      <c r="B662" s="179">
        <v>6.1000000000000004E-8</v>
      </c>
      <c r="C662" s="179">
        <v>7.0000000000000005E-8</v>
      </c>
      <c r="D662" s="179">
        <v>8.0000000000000002E-8</v>
      </c>
      <c r="E662" s="179">
        <v>8.7999999999999994E-8</v>
      </c>
      <c r="F662" s="179">
        <v>9.5000000000000004E-8</v>
      </c>
      <c r="G662" s="179">
        <v>1.01E-7</v>
      </c>
      <c r="H662" s="179">
        <v>1.08E-7</v>
      </c>
      <c r="I662" s="179">
        <v>1.17E-7</v>
      </c>
      <c r="J662" s="179">
        <v>1.2700000000000001E-7</v>
      </c>
      <c r="K662" s="179">
        <v>1.3899999999999999E-7</v>
      </c>
      <c r="L662" s="179">
        <v>1.5200000000000001E-7</v>
      </c>
      <c r="M662" s="179">
        <v>1.68E-7</v>
      </c>
      <c r="N662" s="179">
        <v>1.86E-7</v>
      </c>
      <c r="O662" s="179">
        <v>2.0200000000000001E-7</v>
      </c>
      <c r="P662" s="179">
        <v>2.1500000000000001E-7</v>
      </c>
      <c r="Q662" s="179">
        <v>2.2700000000000001E-7</v>
      </c>
      <c r="R662" s="179">
        <v>2.41E-7</v>
      </c>
      <c r="S662" s="179">
        <v>2.6E-7</v>
      </c>
      <c r="T662" s="179">
        <v>2.8799999999999998E-7</v>
      </c>
      <c r="U662" s="179">
        <v>3.2399999999999999E-7</v>
      </c>
      <c r="V662" s="179">
        <v>3.6699999999999999E-7</v>
      </c>
      <c r="W662" s="179">
        <v>4.0999999999999999E-7</v>
      </c>
      <c r="X662" s="179">
        <v>4.4900000000000001E-7</v>
      </c>
      <c r="Y662" s="179">
        <v>4.8100000000000003E-7</v>
      </c>
      <c r="Z662" s="179">
        <v>5.0500000000000004E-7</v>
      </c>
      <c r="AA662" s="179">
        <v>5.2200000000000004E-7</v>
      </c>
      <c r="AB662" s="179">
        <v>5.3200000000000005E-7</v>
      </c>
      <c r="AC662" s="179">
        <v>5.3399999999999999E-7</v>
      </c>
      <c r="AD662" s="179">
        <v>5.3000000000000001E-7</v>
      </c>
      <c r="AE662" s="179">
        <v>5.1799999999999995E-7</v>
      </c>
      <c r="AF662" s="179">
        <v>5.0100000000000005E-7</v>
      </c>
      <c r="AG662" s="179">
        <v>4.7199999999999999E-7</v>
      </c>
      <c r="AH662" s="179">
        <v>4.3500000000000002E-7</v>
      </c>
      <c r="AI662" s="179">
        <v>3.9099999999999999E-7</v>
      </c>
      <c r="AJ662" s="179">
        <v>3.4299999999999999E-7</v>
      </c>
      <c r="AK662" s="179">
        <v>2.9499999999999998E-7</v>
      </c>
      <c r="AL662" s="179">
        <v>2.4999999999999999E-7</v>
      </c>
      <c r="AM662" s="179">
        <v>2.0800000000000001E-7</v>
      </c>
      <c r="AN662" s="179">
        <v>1.72E-7</v>
      </c>
      <c r="AO662" s="179">
        <v>1.3899999999999999E-7</v>
      </c>
      <c r="AP662" s="179">
        <v>1.11E-7</v>
      </c>
      <c r="AQ662" s="179">
        <v>8.6999999999999998E-8</v>
      </c>
      <c r="AR662" s="179">
        <v>6.5999999999999995E-8</v>
      </c>
      <c r="AS662" s="179">
        <v>4.9999999999999998E-8</v>
      </c>
      <c r="AT662" s="179">
        <v>3.7E-8</v>
      </c>
      <c r="AU662" s="179">
        <v>2.6000000000000001E-8</v>
      </c>
      <c r="AV662" s="179">
        <v>1.7999999999999999E-8</v>
      </c>
      <c r="AW662" s="179">
        <v>1.2E-8</v>
      </c>
      <c r="AX662" s="179">
        <v>8.0000000000000005E-9</v>
      </c>
      <c r="AY662" s="179">
        <v>5.0000000000000001E-9</v>
      </c>
      <c r="AZ662" s="179">
        <v>3E-9</v>
      </c>
      <c r="BA662" s="179">
        <v>2.0000000000000001E-9</v>
      </c>
      <c r="BB662" s="179">
        <v>1.0000000000000001E-9</v>
      </c>
      <c r="BC662" s="179">
        <v>1.0000000000000001E-9</v>
      </c>
      <c r="BD662" s="179">
        <v>0</v>
      </c>
      <c r="BE662" s="179">
        <v>0</v>
      </c>
    </row>
    <row r="663" spans="1:57" ht="15" customHeight="1"/>
    <row r="664" spans="1:57" ht="17.100000000000001" customHeight="1">
      <c r="A664" s="176" t="s">
        <v>615</v>
      </c>
    </row>
    <row r="665" spans="1:57" ht="15" customHeight="1"/>
    <row r="666" spans="1:57" ht="15" customHeight="1">
      <c r="A666" s="176" t="s">
        <v>436</v>
      </c>
    </row>
    <row r="667" spans="1:57" ht="15" customHeight="1">
      <c r="A667" s="252" t="s">
        <v>431</v>
      </c>
      <c r="B667" s="255" t="s">
        <v>432</v>
      </c>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256"/>
      <c r="AE667" s="256"/>
      <c r="AF667" s="256"/>
      <c r="AG667" s="256"/>
      <c r="AH667" s="256"/>
      <c r="AI667" s="256"/>
      <c r="AJ667" s="256"/>
      <c r="AK667" s="256"/>
      <c r="AL667" s="256"/>
      <c r="AM667" s="256"/>
      <c r="AN667" s="256"/>
      <c r="AO667" s="256"/>
      <c r="AP667" s="256"/>
      <c r="AQ667" s="256"/>
      <c r="AR667" s="256"/>
      <c r="AS667" s="256"/>
      <c r="AT667" s="256"/>
      <c r="AU667" s="256"/>
      <c r="AV667" s="256"/>
      <c r="AW667" s="256"/>
      <c r="AX667" s="256"/>
      <c r="AY667" s="256"/>
      <c r="AZ667" s="256"/>
      <c r="BA667" s="256"/>
      <c r="BB667" s="256"/>
      <c r="BC667" s="256"/>
      <c r="BD667" s="256"/>
      <c r="BE667" s="257"/>
    </row>
    <row r="668" spans="1:57" ht="15" customHeight="1">
      <c r="A668" s="253"/>
      <c r="B668" s="177">
        <v>2058</v>
      </c>
      <c r="C668" s="177">
        <v>2059</v>
      </c>
      <c r="D668" s="177">
        <v>2060</v>
      </c>
      <c r="E668" s="177">
        <v>2061</v>
      </c>
      <c r="F668" s="177">
        <v>2062</v>
      </c>
      <c r="G668" s="177">
        <v>2063</v>
      </c>
      <c r="H668" s="177">
        <v>2064</v>
      </c>
      <c r="I668" s="177">
        <v>2065</v>
      </c>
      <c r="J668" s="177">
        <v>2066</v>
      </c>
      <c r="K668" s="177">
        <v>2067</v>
      </c>
      <c r="L668" s="177">
        <v>2068</v>
      </c>
      <c r="M668" s="177">
        <v>2069</v>
      </c>
      <c r="N668" s="177">
        <v>2070</v>
      </c>
      <c r="O668" s="177">
        <v>2071</v>
      </c>
      <c r="P668" s="177">
        <v>2072</v>
      </c>
      <c r="Q668" s="177">
        <v>2073</v>
      </c>
      <c r="R668" s="177">
        <v>2074</v>
      </c>
      <c r="S668" s="177">
        <v>2075</v>
      </c>
      <c r="T668" s="177">
        <v>2076</v>
      </c>
      <c r="U668" s="177">
        <v>2077</v>
      </c>
      <c r="V668" s="177">
        <v>2078</v>
      </c>
      <c r="W668" s="177">
        <v>2079</v>
      </c>
      <c r="X668" s="177">
        <v>2080</v>
      </c>
      <c r="Y668" s="177">
        <v>2081</v>
      </c>
      <c r="Z668" s="177">
        <v>2082</v>
      </c>
      <c r="AA668" s="177">
        <v>2083</v>
      </c>
      <c r="AB668" s="177">
        <v>2084</v>
      </c>
      <c r="AC668" s="177">
        <v>2085</v>
      </c>
      <c r="AD668" s="177">
        <v>2086</v>
      </c>
      <c r="AE668" s="177">
        <v>2087</v>
      </c>
      <c r="AF668" s="177">
        <v>2088</v>
      </c>
      <c r="AG668" s="177">
        <v>2089</v>
      </c>
      <c r="AH668" s="177">
        <v>2090</v>
      </c>
      <c r="AI668" s="177">
        <v>2091</v>
      </c>
      <c r="AJ668" s="177">
        <v>2092</v>
      </c>
      <c r="AK668" s="177">
        <v>2093</v>
      </c>
      <c r="AL668" s="177">
        <v>2094</v>
      </c>
      <c r="AM668" s="177">
        <v>2095</v>
      </c>
      <c r="AN668" s="177">
        <v>2096</v>
      </c>
      <c r="AO668" s="177">
        <v>2097</v>
      </c>
      <c r="AP668" s="177">
        <v>2098</v>
      </c>
      <c r="AQ668" s="177">
        <v>2099</v>
      </c>
      <c r="AR668" s="177">
        <v>2100</v>
      </c>
      <c r="AS668" s="177">
        <v>2101</v>
      </c>
      <c r="AT668" s="177">
        <v>2102</v>
      </c>
      <c r="AU668" s="177">
        <v>2103</v>
      </c>
      <c r="AV668" s="177">
        <v>2104</v>
      </c>
      <c r="AW668" s="177">
        <v>2105</v>
      </c>
      <c r="AX668" s="177">
        <v>2106</v>
      </c>
      <c r="AY668" s="177">
        <v>2107</v>
      </c>
      <c r="AZ668" s="177">
        <v>2108</v>
      </c>
      <c r="BA668" s="177">
        <v>2109</v>
      </c>
      <c r="BB668" s="177">
        <v>2110</v>
      </c>
      <c r="BC668" s="177">
        <v>2111</v>
      </c>
      <c r="BD668" s="177">
        <v>2112</v>
      </c>
      <c r="BE668" s="177">
        <v>2113</v>
      </c>
    </row>
    <row r="669" spans="1:57" ht="15" customHeight="1">
      <c r="A669" s="253"/>
      <c r="B669" s="177" t="s">
        <v>33</v>
      </c>
      <c r="C669" s="177" t="s">
        <v>33</v>
      </c>
      <c r="D669" s="177" t="s">
        <v>33</v>
      </c>
      <c r="E669" s="177" t="s">
        <v>33</v>
      </c>
      <c r="F669" s="177" t="s">
        <v>33</v>
      </c>
      <c r="G669" s="177" t="s">
        <v>33</v>
      </c>
      <c r="H669" s="177" t="s">
        <v>33</v>
      </c>
      <c r="I669" s="177" t="s">
        <v>33</v>
      </c>
      <c r="J669" s="177" t="s">
        <v>33</v>
      </c>
      <c r="K669" s="177" t="s">
        <v>33</v>
      </c>
      <c r="L669" s="177" t="s">
        <v>33</v>
      </c>
      <c r="M669" s="177" t="s">
        <v>33</v>
      </c>
      <c r="N669" s="177" t="s">
        <v>33</v>
      </c>
      <c r="O669" s="177" t="s">
        <v>33</v>
      </c>
      <c r="P669" s="177" t="s">
        <v>33</v>
      </c>
      <c r="Q669" s="177" t="s">
        <v>33</v>
      </c>
      <c r="R669" s="177" t="s">
        <v>33</v>
      </c>
      <c r="S669" s="177" t="s">
        <v>33</v>
      </c>
      <c r="T669" s="177" t="s">
        <v>33</v>
      </c>
      <c r="U669" s="177" t="s">
        <v>33</v>
      </c>
      <c r="V669" s="177" t="s">
        <v>33</v>
      </c>
      <c r="W669" s="177" t="s">
        <v>33</v>
      </c>
      <c r="X669" s="177" t="s">
        <v>33</v>
      </c>
      <c r="Y669" s="177" t="s">
        <v>33</v>
      </c>
      <c r="Z669" s="177" t="s">
        <v>33</v>
      </c>
      <c r="AA669" s="177" t="s">
        <v>33</v>
      </c>
      <c r="AB669" s="177" t="s">
        <v>33</v>
      </c>
      <c r="AC669" s="177" t="s">
        <v>33</v>
      </c>
      <c r="AD669" s="177" t="s">
        <v>33</v>
      </c>
      <c r="AE669" s="177" t="s">
        <v>33</v>
      </c>
      <c r="AF669" s="177" t="s">
        <v>33</v>
      </c>
      <c r="AG669" s="177" t="s">
        <v>33</v>
      </c>
      <c r="AH669" s="177" t="s">
        <v>33</v>
      </c>
      <c r="AI669" s="177" t="s">
        <v>33</v>
      </c>
      <c r="AJ669" s="177" t="s">
        <v>33</v>
      </c>
      <c r="AK669" s="177" t="s">
        <v>33</v>
      </c>
      <c r="AL669" s="177" t="s">
        <v>33</v>
      </c>
      <c r="AM669" s="177" t="s">
        <v>33</v>
      </c>
      <c r="AN669" s="177" t="s">
        <v>33</v>
      </c>
      <c r="AO669" s="177" t="s">
        <v>33</v>
      </c>
      <c r="AP669" s="177" t="s">
        <v>33</v>
      </c>
      <c r="AQ669" s="177" t="s">
        <v>33</v>
      </c>
      <c r="AR669" s="177" t="s">
        <v>33</v>
      </c>
      <c r="AS669" s="177" t="s">
        <v>33</v>
      </c>
      <c r="AT669" s="177" t="s">
        <v>33</v>
      </c>
      <c r="AU669" s="177" t="s">
        <v>33</v>
      </c>
      <c r="AV669" s="177" t="s">
        <v>33</v>
      </c>
      <c r="AW669" s="177" t="s">
        <v>33</v>
      </c>
      <c r="AX669" s="177" t="s">
        <v>33</v>
      </c>
      <c r="AY669" s="177" t="s">
        <v>33</v>
      </c>
      <c r="AZ669" s="177" t="s">
        <v>33</v>
      </c>
      <c r="BA669" s="177" t="s">
        <v>33</v>
      </c>
      <c r="BB669" s="177" t="s">
        <v>33</v>
      </c>
      <c r="BC669" s="177" t="s">
        <v>33</v>
      </c>
      <c r="BD669" s="177" t="s">
        <v>33</v>
      </c>
      <c r="BE669" s="177" t="s">
        <v>33</v>
      </c>
    </row>
    <row r="670" spans="1:57" ht="15" customHeight="1">
      <c r="A670" s="254"/>
      <c r="B670" s="177" t="s">
        <v>431</v>
      </c>
      <c r="C670" s="177" t="s">
        <v>431</v>
      </c>
      <c r="D670" s="177" t="s">
        <v>431</v>
      </c>
      <c r="E670" s="177" t="s">
        <v>431</v>
      </c>
      <c r="F670" s="177" t="s">
        <v>431</v>
      </c>
      <c r="G670" s="177" t="s">
        <v>431</v>
      </c>
      <c r="H670" s="177" t="s">
        <v>431</v>
      </c>
      <c r="I670" s="177" t="s">
        <v>431</v>
      </c>
      <c r="J670" s="177" t="s">
        <v>431</v>
      </c>
      <c r="K670" s="177" t="s">
        <v>431</v>
      </c>
      <c r="L670" s="177" t="s">
        <v>431</v>
      </c>
      <c r="M670" s="177" t="s">
        <v>431</v>
      </c>
      <c r="N670" s="177" t="s">
        <v>431</v>
      </c>
      <c r="O670" s="177" t="s">
        <v>431</v>
      </c>
      <c r="P670" s="177" t="s">
        <v>431</v>
      </c>
      <c r="Q670" s="177" t="s">
        <v>431</v>
      </c>
      <c r="R670" s="177" t="s">
        <v>431</v>
      </c>
      <c r="S670" s="177" t="s">
        <v>431</v>
      </c>
      <c r="T670" s="177" t="s">
        <v>431</v>
      </c>
      <c r="U670" s="177" t="s">
        <v>431</v>
      </c>
      <c r="V670" s="177" t="s">
        <v>431</v>
      </c>
      <c r="W670" s="177" t="s">
        <v>431</v>
      </c>
      <c r="X670" s="177" t="s">
        <v>431</v>
      </c>
      <c r="Y670" s="177" t="s">
        <v>431</v>
      </c>
      <c r="Z670" s="177" t="s">
        <v>431</v>
      </c>
      <c r="AA670" s="177" t="s">
        <v>431</v>
      </c>
      <c r="AB670" s="177" t="s">
        <v>431</v>
      </c>
      <c r="AC670" s="177" t="s">
        <v>431</v>
      </c>
      <c r="AD670" s="177" t="s">
        <v>431</v>
      </c>
      <c r="AE670" s="177" t="s">
        <v>431</v>
      </c>
      <c r="AF670" s="177" t="s">
        <v>431</v>
      </c>
      <c r="AG670" s="177" t="s">
        <v>431</v>
      </c>
      <c r="AH670" s="177" t="s">
        <v>431</v>
      </c>
      <c r="AI670" s="177" t="s">
        <v>431</v>
      </c>
      <c r="AJ670" s="177" t="s">
        <v>431</v>
      </c>
      <c r="AK670" s="177" t="s">
        <v>431</v>
      </c>
      <c r="AL670" s="177" t="s">
        <v>431</v>
      </c>
      <c r="AM670" s="177" t="s">
        <v>431</v>
      </c>
      <c r="AN670" s="177" t="s">
        <v>431</v>
      </c>
      <c r="AO670" s="177" t="s">
        <v>431</v>
      </c>
      <c r="AP670" s="177" t="s">
        <v>431</v>
      </c>
      <c r="AQ670" s="177" t="s">
        <v>431</v>
      </c>
      <c r="AR670" s="177" t="s">
        <v>431</v>
      </c>
      <c r="AS670" s="177" t="s">
        <v>431</v>
      </c>
      <c r="AT670" s="177" t="s">
        <v>431</v>
      </c>
      <c r="AU670" s="177" t="s">
        <v>431</v>
      </c>
      <c r="AV670" s="177" t="s">
        <v>431</v>
      </c>
      <c r="AW670" s="177" t="s">
        <v>431</v>
      </c>
      <c r="AX670" s="177" t="s">
        <v>431</v>
      </c>
      <c r="AY670" s="177" t="s">
        <v>431</v>
      </c>
      <c r="AZ670" s="177" t="s">
        <v>431</v>
      </c>
      <c r="BA670" s="177" t="s">
        <v>431</v>
      </c>
      <c r="BB670" s="177" t="s">
        <v>431</v>
      </c>
      <c r="BC670" s="177" t="s">
        <v>431</v>
      </c>
      <c r="BD670" s="177" t="s">
        <v>431</v>
      </c>
      <c r="BE670" s="177" t="s">
        <v>431</v>
      </c>
    </row>
    <row r="671" spans="1:57" ht="17.100000000000001" customHeight="1">
      <c r="A671" s="178" t="s">
        <v>433</v>
      </c>
      <c r="B671" s="250">
        <v>4.2928E-5</v>
      </c>
      <c r="C671" s="250">
        <v>4.9317999999999998E-5</v>
      </c>
      <c r="D671" s="250">
        <v>5.5977000000000003E-5</v>
      </c>
      <c r="E671" s="250">
        <v>6.1827000000000003E-5</v>
      </c>
      <c r="F671" s="250">
        <v>6.6866999999999995E-5</v>
      </c>
      <c r="G671" s="250">
        <v>7.1276E-5</v>
      </c>
      <c r="H671" s="250">
        <v>7.6316000000000006E-5</v>
      </c>
      <c r="I671" s="250">
        <v>8.2435999999999995E-5</v>
      </c>
      <c r="J671" s="250">
        <v>8.9456000000000005E-5</v>
      </c>
      <c r="K671" s="250">
        <v>9.7554999999999997E-5</v>
      </c>
      <c r="L671" s="250">
        <v>1.0682499999999999E-4</v>
      </c>
      <c r="M671" s="250">
        <v>1.18344E-4</v>
      </c>
      <c r="N671" s="250">
        <v>1.3085399999999999E-4</v>
      </c>
      <c r="O671" s="250">
        <v>1.42013E-4</v>
      </c>
      <c r="P671" s="250">
        <v>1.5119299999999999E-4</v>
      </c>
      <c r="Q671" s="250">
        <v>1.59922E-4</v>
      </c>
      <c r="R671" s="250">
        <v>1.6973199999999999E-4</v>
      </c>
      <c r="S671" s="250">
        <v>1.83141E-4</v>
      </c>
      <c r="T671" s="250">
        <v>2.0239999999999999E-4</v>
      </c>
      <c r="U671" s="250">
        <v>2.2831899999999999E-4</v>
      </c>
      <c r="V671" s="250">
        <v>2.5819699999999999E-4</v>
      </c>
      <c r="W671" s="250">
        <v>2.8834599999999998E-4</v>
      </c>
      <c r="X671" s="250">
        <v>3.1579399999999999E-4</v>
      </c>
      <c r="Y671" s="250">
        <v>3.38473E-4</v>
      </c>
      <c r="Z671" s="250">
        <v>3.5584199999999999E-4</v>
      </c>
      <c r="AA671" s="250">
        <v>3.6763200000000001E-4</v>
      </c>
      <c r="AB671" s="250">
        <v>3.7438199999999998E-4</v>
      </c>
      <c r="AC671" s="250">
        <v>3.7600099999999999E-4</v>
      </c>
      <c r="AD671" s="250">
        <v>3.7294200000000002E-4</v>
      </c>
      <c r="AE671" s="250">
        <v>3.65022E-4</v>
      </c>
      <c r="AF671" s="250">
        <v>3.5251299999999999E-4</v>
      </c>
      <c r="AG671" s="250">
        <v>3.3244399999999999E-4</v>
      </c>
      <c r="AH671" s="250">
        <v>3.06075E-4</v>
      </c>
      <c r="AI671" s="250">
        <v>2.7520600000000001E-4</v>
      </c>
      <c r="AJ671" s="250">
        <v>2.4163799999999999E-4</v>
      </c>
      <c r="AK671" s="250">
        <v>2.0735E-4</v>
      </c>
      <c r="AL671" s="250">
        <v>1.7567099999999999E-4</v>
      </c>
      <c r="AM671" s="250">
        <v>1.4669300000000001E-4</v>
      </c>
      <c r="AN671" s="250">
        <v>1.20864E-4</v>
      </c>
      <c r="AO671" s="250">
        <v>9.7825000000000006E-5</v>
      </c>
      <c r="AP671" s="250">
        <v>7.7935999999999994E-5</v>
      </c>
      <c r="AQ671" s="250">
        <v>6.1017000000000002E-5</v>
      </c>
      <c r="AR671" s="250">
        <v>4.6708000000000001E-5</v>
      </c>
      <c r="AS671" s="250">
        <v>3.5098000000000002E-5</v>
      </c>
      <c r="AT671" s="250">
        <v>2.5738999999999999E-5</v>
      </c>
      <c r="AU671" s="250">
        <v>1.8359000000000002E-5</v>
      </c>
      <c r="AV671" s="250">
        <v>1.2869E-5</v>
      </c>
      <c r="AW671" s="250">
        <v>8.6400000000000003E-6</v>
      </c>
      <c r="AX671" s="250">
        <v>5.7599999999999999E-6</v>
      </c>
      <c r="AY671" s="250">
        <v>3.5099999999999999E-6</v>
      </c>
      <c r="AZ671" s="250">
        <v>2.1600000000000001E-6</v>
      </c>
      <c r="BA671" s="250">
        <v>1.26E-6</v>
      </c>
      <c r="BB671" s="250">
        <v>7.1999999999999999E-7</v>
      </c>
      <c r="BC671" s="250">
        <v>4.4999999999999998E-7</v>
      </c>
      <c r="BD671" s="250">
        <v>1.8E-7</v>
      </c>
      <c r="BE671" s="250">
        <v>1.8E-7</v>
      </c>
    </row>
    <row r="672" spans="1:57" ht="17.100000000000001" customHeight="1">
      <c r="A672" s="178">
        <v>2058</v>
      </c>
      <c r="B672" s="251"/>
      <c r="C672" s="251"/>
      <c r="D672" s="251"/>
      <c r="E672" s="251"/>
      <c r="F672" s="251"/>
      <c r="G672" s="251"/>
      <c r="H672" s="251"/>
      <c r="I672" s="251"/>
      <c r="J672" s="251"/>
      <c r="K672" s="251"/>
      <c r="L672" s="251"/>
      <c r="M672" s="251"/>
      <c r="N672" s="251"/>
      <c r="O672" s="251"/>
      <c r="P672" s="251"/>
      <c r="Q672" s="251"/>
      <c r="R672" s="251"/>
      <c r="S672" s="251"/>
      <c r="T672" s="251"/>
      <c r="U672" s="251"/>
      <c r="V672" s="251"/>
      <c r="W672" s="251"/>
      <c r="X672" s="251"/>
      <c r="Y672" s="251"/>
      <c r="Z672" s="251"/>
      <c r="AA672" s="251"/>
      <c r="AB672" s="251"/>
      <c r="AC672" s="251"/>
      <c r="AD672" s="251"/>
      <c r="AE672" s="251"/>
      <c r="AF672" s="251"/>
      <c r="AG672" s="251"/>
      <c r="AH672" s="251"/>
      <c r="AI672" s="251"/>
      <c r="AJ672" s="251"/>
      <c r="AK672" s="251"/>
      <c r="AL672" s="251"/>
      <c r="AM672" s="251"/>
      <c r="AN672" s="251"/>
      <c r="AO672" s="251"/>
      <c r="AP672" s="251"/>
      <c r="AQ672" s="251"/>
      <c r="AR672" s="251"/>
      <c r="AS672" s="251"/>
      <c r="AT672" s="251"/>
      <c r="AU672" s="251"/>
      <c r="AV672" s="251"/>
      <c r="AW672" s="251"/>
      <c r="AX672" s="251"/>
      <c r="AY672" s="251"/>
      <c r="AZ672" s="251"/>
      <c r="BA672" s="251"/>
      <c r="BB672" s="251"/>
      <c r="BC672" s="251"/>
      <c r="BD672" s="251"/>
      <c r="BE672" s="251"/>
    </row>
    <row r="673" spans="1:57" ht="17.100000000000001" customHeight="1">
      <c r="A673" s="178">
        <v>2059</v>
      </c>
      <c r="B673" s="179">
        <v>4.7867000000000001E-5</v>
      </c>
      <c r="C673" s="179">
        <v>5.4991999999999998E-5</v>
      </c>
      <c r="D673" s="179">
        <v>6.2417999999999998E-5</v>
      </c>
      <c r="E673" s="179">
        <v>6.8941000000000003E-5</v>
      </c>
      <c r="F673" s="179">
        <v>7.4560000000000004E-5</v>
      </c>
      <c r="G673" s="179">
        <v>7.9476999999999998E-5</v>
      </c>
      <c r="H673" s="179">
        <v>8.5097000000000002E-5</v>
      </c>
      <c r="I673" s="179">
        <v>9.1921000000000003E-5</v>
      </c>
      <c r="J673" s="179">
        <v>9.9747999999999994E-5</v>
      </c>
      <c r="K673" s="179">
        <v>1.0878E-4</v>
      </c>
      <c r="L673" s="179">
        <v>1.19116E-4</v>
      </c>
      <c r="M673" s="179">
        <v>1.3196E-4</v>
      </c>
      <c r="N673" s="179">
        <v>1.45909E-4</v>
      </c>
      <c r="O673" s="179">
        <v>1.5835299999999999E-4</v>
      </c>
      <c r="P673" s="179">
        <v>1.6858800000000001E-4</v>
      </c>
      <c r="Q673" s="179">
        <v>1.7832199999999999E-4</v>
      </c>
      <c r="R673" s="179">
        <v>1.8925999999999999E-4</v>
      </c>
      <c r="S673" s="179">
        <v>2.0421299999999999E-4</v>
      </c>
      <c r="T673" s="179">
        <v>2.2568800000000001E-4</v>
      </c>
      <c r="U673" s="179">
        <v>2.5458799999999998E-4</v>
      </c>
      <c r="V673" s="179">
        <v>2.8790499999999998E-4</v>
      </c>
      <c r="W673" s="179">
        <v>3.2152199999999998E-4</v>
      </c>
      <c r="X673" s="179">
        <v>3.5212900000000002E-4</v>
      </c>
      <c r="Y673" s="179">
        <v>3.7741700000000001E-4</v>
      </c>
      <c r="Z673" s="179">
        <v>3.9678499999999998E-4</v>
      </c>
      <c r="AA673" s="179">
        <v>4.0992999999999997E-4</v>
      </c>
      <c r="AB673" s="179">
        <v>4.1745699999999998E-4</v>
      </c>
      <c r="AC673" s="179">
        <v>4.1926300000000001E-4</v>
      </c>
      <c r="AD673" s="179">
        <v>4.1585100000000001E-4</v>
      </c>
      <c r="AE673" s="179">
        <v>4.0702000000000002E-4</v>
      </c>
      <c r="AF673" s="179">
        <v>3.9307200000000001E-4</v>
      </c>
      <c r="AG673" s="179">
        <v>3.7069400000000003E-4</v>
      </c>
      <c r="AH673" s="179">
        <v>3.4129100000000002E-4</v>
      </c>
      <c r="AI673" s="179">
        <v>3.0687100000000001E-4</v>
      </c>
      <c r="AJ673" s="179">
        <v>2.6944000000000002E-4</v>
      </c>
      <c r="AK673" s="179">
        <v>2.3120700000000001E-4</v>
      </c>
      <c r="AL673" s="179">
        <v>1.9588400000000001E-4</v>
      </c>
      <c r="AM673" s="179">
        <v>1.63571E-4</v>
      </c>
      <c r="AN673" s="179">
        <v>1.3477000000000001E-4</v>
      </c>
      <c r="AO673" s="179">
        <v>1.0908099999999999E-4</v>
      </c>
      <c r="AP673" s="179">
        <v>8.6903000000000005E-5</v>
      </c>
      <c r="AQ673" s="179">
        <v>6.8036999999999999E-5</v>
      </c>
      <c r="AR673" s="179">
        <v>5.2082E-5</v>
      </c>
      <c r="AS673" s="179">
        <v>3.9137000000000002E-5</v>
      </c>
      <c r="AT673" s="179">
        <v>2.87E-5</v>
      </c>
      <c r="AU673" s="179">
        <v>2.0471000000000001E-5</v>
      </c>
      <c r="AV673" s="179">
        <v>1.435E-5</v>
      </c>
      <c r="AW673" s="179">
        <v>9.6339999999999996E-6</v>
      </c>
      <c r="AX673" s="179">
        <v>6.4219999999999997E-6</v>
      </c>
      <c r="AY673" s="179">
        <v>3.9140000000000001E-6</v>
      </c>
      <c r="AZ673" s="179">
        <v>2.4080000000000001E-6</v>
      </c>
      <c r="BA673" s="179">
        <v>1.4050000000000001E-6</v>
      </c>
      <c r="BB673" s="179">
        <v>8.0299999999999998E-7</v>
      </c>
      <c r="BC673" s="179">
        <v>5.0200000000000002E-7</v>
      </c>
      <c r="BD673" s="179">
        <v>2.0100000000000001E-7</v>
      </c>
      <c r="BE673" s="179">
        <v>2.0100000000000001E-7</v>
      </c>
    </row>
    <row r="674" spans="1:57" ht="17.100000000000001" customHeight="1">
      <c r="A674" s="178">
        <v>2060</v>
      </c>
      <c r="B674" s="179">
        <v>5.2744999999999997E-5</v>
      </c>
      <c r="C674" s="179">
        <v>6.0596000000000001E-5</v>
      </c>
      <c r="D674" s="179">
        <v>6.8779E-5</v>
      </c>
      <c r="E674" s="179">
        <v>7.5965999999999997E-5</v>
      </c>
      <c r="F674" s="179">
        <v>8.2158999999999997E-5</v>
      </c>
      <c r="G674" s="179">
        <v>8.7577000000000005E-5</v>
      </c>
      <c r="H674" s="179">
        <v>9.3769000000000003E-5</v>
      </c>
      <c r="I674" s="179">
        <v>1.01288E-4</v>
      </c>
      <c r="J674" s="179">
        <v>1.09913E-4</v>
      </c>
      <c r="K674" s="179">
        <v>1.1986500000000001E-4</v>
      </c>
      <c r="L674" s="179">
        <v>1.3125499999999999E-4</v>
      </c>
      <c r="M674" s="179">
        <v>1.4540899999999999E-4</v>
      </c>
      <c r="N674" s="179">
        <v>1.60779E-4</v>
      </c>
      <c r="O674" s="179">
        <v>1.7448999999999999E-4</v>
      </c>
      <c r="P674" s="179">
        <v>1.8576899999999999E-4</v>
      </c>
      <c r="Q674" s="179">
        <v>1.9649500000000001E-4</v>
      </c>
      <c r="R674" s="179">
        <v>2.08548E-4</v>
      </c>
      <c r="S674" s="179">
        <v>2.2502399999999999E-4</v>
      </c>
      <c r="T674" s="179">
        <v>2.48688E-4</v>
      </c>
      <c r="U674" s="179">
        <v>2.8053399999999998E-4</v>
      </c>
      <c r="V674" s="179">
        <v>3.1724500000000002E-4</v>
      </c>
      <c r="W674" s="179">
        <v>3.5428800000000002E-4</v>
      </c>
      <c r="X674" s="179">
        <v>3.88014E-4</v>
      </c>
      <c r="Y674" s="179">
        <v>4.1587999999999998E-4</v>
      </c>
      <c r="Z674" s="179">
        <v>4.3722100000000001E-4</v>
      </c>
      <c r="AA674" s="179">
        <v>4.5170699999999998E-4</v>
      </c>
      <c r="AB674" s="179">
        <v>4.6000000000000001E-4</v>
      </c>
      <c r="AC674" s="179">
        <v>4.6199000000000001E-4</v>
      </c>
      <c r="AD674" s="179">
        <v>4.5823100000000002E-4</v>
      </c>
      <c r="AE674" s="179">
        <v>4.4850000000000001E-4</v>
      </c>
      <c r="AF674" s="179">
        <v>4.3313E-4</v>
      </c>
      <c r="AG674" s="179">
        <v>4.0847099999999999E-4</v>
      </c>
      <c r="AH674" s="179">
        <v>3.7607199999999997E-4</v>
      </c>
      <c r="AI674" s="179">
        <v>3.3814400000000002E-4</v>
      </c>
      <c r="AJ674" s="179">
        <v>2.9689899999999999E-4</v>
      </c>
      <c r="AK674" s="179">
        <v>2.5476900000000001E-4</v>
      </c>
      <c r="AL674" s="179">
        <v>2.1584600000000001E-4</v>
      </c>
      <c r="AM674" s="179">
        <v>1.8024E-4</v>
      </c>
      <c r="AN674" s="179">
        <v>1.48505E-4</v>
      </c>
      <c r="AO674" s="179">
        <v>1.20197E-4</v>
      </c>
      <c r="AP674" s="179">
        <v>9.5760000000000005E-5</v>
      </c>
      <c r="AQ674" s="179">
        <v>7.4970999999999998E-5</v>
      </c>
      <c r="AR674" s="179">
        <v>5.7389000000000002E-5</v>
      </c>
      <c r="AS674" s="179">
        <v>4.3124999999999998E-5</v>
      </c>
      <c r="AT674" s="179">
        <v>3.1625000000000003E-5</v>
      </c>
      <c r="AU674" s="179">
        <v>2.2558E-5</v>
      </c>
      <c r="AV674" s="179">
        <v>1.5812999999999999E-5</v>
      </c>
      <c r="AW674" s="179">
        <v>1.0614999999999999E-5</v>
      </c>
      <c r="AX674" s="179">
        <v>7.0770000000000002E-6</v>
      </c>
      <c r="AY674" s="179">
        <v>4.313E-6</v>
      </c>
      <c r="AZ674" s="179">
        <v>2.6539999999999999E-6</v>
      </c>
      <c r="BA674" s="179">
        <v>1.548E-6</v>
      </c>
      <c r="BB674" s="179">
        <v>8.85E-7</v>
      </c>
      <c r="BC674" s="179">
        <v>5.5300000000000004E-7</v>
      </c>
      <c r="BD674" s="179">
        <v>2.2100000000000001E-7</v>
      </c>
      <c r="BE674" s="179">
        <v>2.2100000000000001E-7</v>
      </c>
    </row>
    <row r="675" spans="1:57" ht="17.100000000000001" customHeight="1">
      <c r="A675" s="178">
        <v>2061</v>
      </c>
      <c r="B675" s="179">
        <v>5.7136000000000003E-5</v>
      </c>
      <c r="C675" s="179">
        <v>6.5640000000000002E-5</v>
      </c>
      <c r="D675" s="179">
        <v>7.4504000000000004E-5</v>
      </c>
      <c r="E675" s="179">
        <v>8.229E-5</v>
      </c>
      <c r="F675" s="179">
        <v>8.8997000000000002E-5</v>
      </c>
      <c r="G675" s="179">
        <v>9.4866999999999998E-5</v>
      </c>
      <c r="H675" s="179">
        <v>1.01574E-4</v>
      </c>
      <c r="I675" s="179">
        <v>1.09719E-4</v>
      </c>
      <c r="J675" s="179">
        <v>1.1906200000000001E-4</v>
      </c>
      <c r="K675" s="179">
        <v>1.2984300000000001E-4</v>
      </c>
      <c r="L675" s="179">
        <v>1.4218E-4</v>
      </c>
      <c r="M675" s="179">
        <v>1.5751200000000001E-4</v>
      </c>
      <c r="N675" s="179">
        <v>1.74162E-4</v>
      </c>
      <c r="O675" s="179">
        <v>1.8901399999999999E-4</v>
      </c>
      <c r="P675" s="179">
        <v>2.01232E-4</v>
      </c>
      <c r="Q675" s="179">
        <v>2.1285100000000001E-4</v>
      </c>
      <c r="R675" s="179">
        <v>2.2590699999999999E-4</v>
      </c>
      <c r="S675" s="179">
        <v>2.43754E-4</v>
      </c>
      <c r="T675" s="179">
        <v>2.6938800000000002E-4</v>
      </c>
      <c r="U675" s="179">
        <v>3.0388399999999998E-4</v>
      </c>
      <c r="V675" s="179">
        <v>3.4365200000000001E-4</v>
      </c>
      <c r="W675" s="179">
        <v>3.8377799999999998E-4</v>
      </c>
      <c r="X675" s="179">
        <v>4.20312E-4</v>
      </c>
      <c r="Y675" s="179">
        <v>4.5049599999999999E-4</v>
      </c>
      <c r="Z675" s="179">
        <v>4.7361400000000002E-4</v>
      </c>
      <c r="AA675" s="179">
        <v>4.8930499999999999E-4</v>
      </c>
      <c r="AB675" s="179">
        <v>4.9828899999999996E-4</v>
      </c>
      <c r="AC675" s="179">
        <v>5.0044499999999997E-4</v>
      </c>
      <c r="AD675" s="179">
        <v>4.9637300000000004E-4</v>
      </c>
      <c r="AE675" s="179">
        <v>4.8583200000000001E-4</v>
      </c>
      <c r="AF675" s="179">
        <v>4.6918200000000001E-4</v>
      </c>
      <c r="AG675" s="179">
        <v>4.42471E-4</v>
      </c>
      <c r="AH675" s="179">
        <v>4.0737500000000002E-4</v>
      </c>
      <c r="AI675" s="179">
        <v>3.6629000000000002E-4</v>
      </c>
      <c r="AJ675" s="179">
        <v>3.2161199999999998E-4</v>
      </c>
      <c r="AK675" s="179">
        <v>2.7597500000000003E-4</v>
      </c>
      <c r="AL675" s="179">
        <v>2.3381300000000001E-4</v>
      </c>
      <c r="AM675" s="179">
        <v>1.95243E-4</v>
      </c>
      <c r="AN675" s="179">
        <v>1.6086599999999999E-4</v>
      </c>
      <c r="AO675" s="179">
        <v>1.30202E-4</v>
      </c>
      <c r="AP675" s="179">
        <v>1.0373E-4</v>
      </c>
      <c r="AQ675" s="179">
        <v>8.1211999999999994E-5</v>
      </c>
      <c r="AR675" s="179">
        <v>6.2166000000000001E-5</v>
      </c>
      <c r="AS675" s="179">
        <v>4.6715000000000003E-5</v>
      </c>
      <c r="AT675" s="179">
        <v>3.4257000000000001E-5</v>
      </c>
      <c r="AU675" s="179">
        <v>2.4434999999999999E-5</v>
      </c>
      <c r="AV675" s="179">
        <v>1.7129000000000002E-5</v>
      </c>
      <c r="AW675" s="179">
        <v>1.1499E-5</v>
      </c>
      <c r="AX675" s="179">
        <v>7.6660000000000008E-6</v>
      </c>
      <c r="AY675" s="179">
        <v>4.6709999999999998E-6</v>
      </c>
      <c r="AZ675" s="179">
        <v>2.875E-6</v>
      </c>
      <c r="BA675" s="179">
        <v>1.677E-6</v>
      </c>
      <c r="BB675" s="179">
        <v>9.5799999999999998E-7</v>
      </c>
      <c r="BC675" s="179">
        <v>5.99E-7</v>
      </c>
      <c r="BD675" s="179">
        <v>2.3999999999999998E-7</v>
      </c>
      <c r="BE675" s="179">
        <v>2.3999999999999998E-7</v>
      </c>
    </row>
    <row r="676" spans="1:57" ht="17.100000000000001" customHeight="1">
      <c r="A676" s="178">
        <v>2062</v>
      </c>
      <c r="B676" s="179">
        <v>6.0611E-5</v>
      </c>
      <c r="C676" s="179">
        <v>6.9633000000000002E-5</v>
      </c>
      <c r="D676" s="179">
        <v>7.9035999999999993E-5</v>
      </c>
      <c r="E676" s="179">
        <v>8.7294999999999997E-5</v>
      </c>
      <c r="F676" s="179">
        <v>9.4411000000000001E-5</v>
      </c>
      <c r="G676" s="179">
        <v>1.0063799999999999E-4</v>
      </c>
      <c r="H676" s="179">
        <v>1.07753E-4</v>
      </c>
      <c r="I676" s="179">
        <v>1.16394E-4</v>
      </c>
      <c r="J676" s="179">
        <v>1.26305E-4</v>
      </c>
      <c r="K676" s="179">
        <v>1.3774100000000001E-4</v>
      </c>
      <c r="L676" s="179">
        <v>1.50829E-4</v>
      </c>
      <c r="M676" s="179">
        <v>1.6709400000000001E-4</v>
      </c>
      <c r="N676" s="179">
        <v>1.84756E-4</v>
      </c>
      <c r="O676" s="179">
        <v>2.0051300000000001E-4</v>
      </c>
      <c r="P676" s="179">
        <v>2.1347400000000001E-4</v>
      </c>
      <c r="Q676" s="179">
        <v>2.25799E-4</v>
      </c>
      <c r="R676" s="179">
        <v>2.3964900000000001E-4</v>
      </c>
      <c r="S676" s="179">
        <v>2.58583E-4</v>
      </c>
      <c r="T676" s="179">
        <v>2.8577499999999999E-4</v>
      </c>
      <c r="U676" s="179">
        <v>3.2236999999999999E-4</v>
      </c>
      <c r="V676" s="179">
        <v>3.64557E-4</v>
      </c>
      <c r="W676" s="179">
        <v>4.0712499999999999E-4</v>
      </c>
      <c r="X676" s="179">
        <v>4.4588000000000001E-4</v>
      </c>
      <c r="Y676" s="179">
        <v>4.7790099999999998E-4</v>
      </c>
      <c r="Z676" s="179">
        <v>5.0242500000000003E-4</v>
      </c>
      <c r="AA676" s="179">
        <v>5.1907099999999996E-4</v>
      </c>
      <c r="AB676" s="179">
        <v>5.2860099999999996E-4</v>
      </c>
      <c r="AC676" s="179">
        <v>5.3088799999999998E-4</v>
      </c>
      <c r="AD676" s="179">
        <v>5.2656800000000004E-4</v>
      </c>
      <c r="AE676" s="179">
        <v>5.1538599999999995E-4</v>
      </c>
      <c r="AF676" s="179">
        <v>4.9772399999999995E-4</v>
      </c>
      <c r="AG676" s="179">
        <v>4.69388E-4</v>
      </c>
      <c r="AH676" s="179">
        <v>4.3215700000000002E-4</v>
      </c>
      <c r="AI676" s="179">
        <v>3.8857300000000002E-4</v>
      </c>
      <c r="AJ676" s="179">
        <v>3.41176E-4</v>
      </c>
      <c r="AK676" s="179">
        <v>2.9276399999999999E-4</v>
      </c>
      <c r="AL676" s="179">
        <v>2.4803599999999998E-4</v>
      </c>
      <c r="AM676" s="179">
        <v>2.0712000000000001E-4</v>
      </c>
      <c r="AN676" s="179">
        <v>1.7065200000000001E-4</v>
      </c>
      <c r="AO676" s="179">
        <v>1.3812199999999999E-4</v>
      </c>
      <c r="AP676" s="179">
        <v>1.10041E-4</v>
      </c>
      <c r="AQ676" s="179">
        <v>8.6151999999999998E-5</v>
      </c>
      <c r="AR676" s="179">
        <v>6.5947999999999999E-5</v>
      </c>
      <c r="AS676" s="179">
        <v>4.9555999999999998E-5</v>
      </c>
      <c r="AT676" s="179">
        <v>3.6341000000000003E-5</v>
      </c>
      <c r="AU676" s="179">
        <v>2.5922E-5</v>
      </c>
      <c r="AV676" s="179">
        <v>1.8170999999999999E-5</v>
      </c>
      <c r="AW676" s="179">
        <v>1.2198000000000001E-5</v>
      </c>
      <c r="AX676" s="179">
        <v>8.1319999999999994E-6</v>
      </c>
      <c r="AY676" s="179">
        <v>4.9559999999999996E-6</v>
      </c>
      <c r="AZ676" s="179">
        <v>3.05E-6</v>
      </c>
      <c r="BA676" s="179">
        <v>1.779E-6</v>
      </c>
      <c r="BB676" s="179">
        <v>1.017E-6</v>
      </c>
      <c r="BC676" s="179">
        <v>6.3499999999999996E-7</v>
      </c>
      <c r="BD676" s="179">
        <v>2.5400000000000002E-7</v>
      </c>
      <c r="BE676" s="179">
        <v>2.5400000000000002E-7</v>
      </c>
    </row>
    <row r="677" spans="1:57" ht="17.100000000000001" customHeight="1">
      <c r="A677" s="178">
        <v>2063</v>
      </c>
      <c r="B677" s="179">
        <v>6.3598999999999999E-5</v>
      </c>
      <c r="C677" s="179">
        <v>7.3065999999999995E-5</v>
      </c>
      <c r="D677" s="179">
        <v>8.2931999999999998E-5</v>
      </c>
      <c r="E677" s="179">
        <v>9.1599000000000002E-5</v>
      </c>
      <c r="F677" s="179">
        <v>9.9065000000000001E-5</v>
      </c>
      <c r="G677" s="179">
        <v>1.05599E-4</v>
      </c>
      <c r="H677" s="179">
        <v>1.13065E-4</v>
      </c>
      <c r="I677" s="179">
        <v>1.22132E-4</v>
      </c>
      <c r="J677" s="179">
        <v>1.3253200000000001E-4</v>
      </c>
      <c r="K677" s="179">
        <v>1.4453099999999999E-4</v>
      </c>
      <c r="L677" s="179">
        <v>1.58264E-4</v>
      </c>
      <c r="M677" s="179">
        <v>1.7533100000000001E-4</v>
      </c>
      <c r="N677" s="179">
        <v>1.93864E-4</v>
      </c>
      <c r="O677" s="179">
        <v>2.10397E-4</v>
      </c>
      <c r="P677" s="179">
        <v>2.23997E-4</v>
      </c>
      <c r="Q677" s="179">
        <v>2.3693E-4</v>
      </c>
      <c r="R677" s="179">
        <v>2.51463E-4</v>
      </c>
      <c r="S677" s="179">
        <v>2.7133000000000002E-4</v>
      </c>
      <c r="T677" s="179">
        <v>2.9986299999999999E-4</v>
      </c>
      <c r="U677" s="179">
        <v>3.3826199999999998E-4</v>
      </c>
      <c r="V677" s="179">
        <v>3.8252799999999998E-4</v>
      </c>
      <c r="W677" s="179">
        <v>4.2719399999999999E-4</v>
      </c>
      <c r="X677" s="179">
        <v>4.6786000000000001E-4</v>
      </c>
      <c r="Y677" s="179">
        <v>5.0146000000000001E-4</v>
      </c>
      <c r="Z677" s="179">
        <v>5.2719300000000002E-4</v>
      </c>
      <c r="AA677" s="179">
        <v>5.4465899999999996E-4</v>
      </c>
      <c r="AB677" s="179">
        <v>5.5465899999999999E-4</v>
      </c>
      <c r="AC677" s="179">
        <v>5.5705900000000005E-4</v>
      </c>
      <c r="AD677" s="179">
        <v>5.5252600000000002E-4</v>
      </c>
      <c r="AE677" s="179">
        <v>5.4079300000000002E-4</v>
      </c>
      <c r="AF677" s="179">
        <v>5.2225899999999996E-4</v>
      </c>
      <c r="AG677" s="179">
        <v>4.9252699999999998E-4</v>
      </c>
      <c r="AH677" s="179">
        <v>4.5345999999999999E-4</v>
      </c>
      <c r="AI677" s="179">
        <v>4.07728E-4</v>
      </c>
      <c r="AJ677" s="179">
        <v>3.57995E-4</v>
      </c>
      <c r="AK677" s="179">
        <v>3.0719599999999998E-4</v>
      </c>
      <c r="AL677" s="179">
        <v>2.60263E-4</v>
      </c>
      <c r="AM677" s="179">
        <v>2.1733000000000001E-4</v>
      </c>
      <c r="AN677" s="179">
        <v>1.7906399999999999E-4</v>
      </c>
      <c r="AO677" s="179">
        <v>1.44931E-4</v>
      </c>
      <c r="AP677" s="179">
        <v>1.1546500000000001E-4</v>
      </c>
      <c r="AQ677" s="179">
        <v>9.0399E-5</v>
      </c>
      <c r="AR677" s="179">
        <v>6.9198999999999999E-5</v>
      </c>
      <c r="AS677" s="179">
        <v>5.1999000000000001E-5</v>
      </c>
      <c r="AT677" s="179">
        <v>3.8133000000000002E-5</v>
      </c>
      <c r="AU677" s="179">
        <v>2.72E-5</v>
      </c>
      <c r="AV677" s="179">
        <v>1.9066E-5</v>
      </c>
      <c r="AW677" s="179">
        <v>1.2799999999999999E-5</v>
      </c>
      <c r="AX677" s="179">
        <v>8.5329999999999994E-6</v>
      </c>
      <c r="AY677" s="179">
        <v>5.2000000000000002E-6</v>
      </c>
      <c r="AZ677" s="179">
        <v>3.1999999999999999E-6</v>
      </c>
      <c r="BA677" s="179">
        <v>1.8670000000000001E-6</v>
      </c>
      <c r="BB677" s="179">
        <v>1.0669999999999999E-6</v>
      </c>
      <c r="BC677" s="179">
        <v>6.6700000000000003E-7</v>
      </c>
      <c r="BD677" s="179">
        <v>2.67E-7</v>
      </c>
      <c r="BE677" s="179">
        <v>2.67E-7</v>
      </c>
    </row>
    <row r="678" spans="1:57" ht="17.100000000000001" customHeight="1">
      <c r="A678" s="178">
        <v>2064</v>
      </c>
      <c r="B678" s="179">
        <v>6.7014000000000006E-5</v>
      </c>
      <c r="C678" s="179">
        <v>7.6989000000000004E-5</v>
      </c>
      <c r="D678" s="179">
        <v>8.7385000000000004E-5</v>
      </c>
      <c r="E678" s="179">
        <v>9.6516999999999998E-5</v>
      </c>
      <c r="F678" s="179">
        <v>1.04384E-4</v>
      </c>
      <c r="G678" s="179">
        <v>1.1126800000000001E-4</v>
      </c>
      <c r="H678" s="179">
        <v>1.1913600000000001E-4</v>
      </c>
      <c r="I678" s="179">
        <v>1.28689E-4</v>
      </c>
      <c r="J678" s="179">
        <v>1.3964700000000001E-4</v>
      </c>
      <c r="K678" s="179">
        <v>1.5229100000000001E-4</v>
      </c>
      <c r="L678" s="179">
        <v>1.6676199999999999E-4</v>
      </c>
      <c r="M678" s="179">
        <v>1.8474499999999999E-4</v>
      </c>
      <c r="N678" s="179">
        <v>2.0427299999999999E-4</v>
      </c>
      <c r="O678" s="179">
        <v>2.2169400000000001E-4</v>
      </c>
      <c r="P678" s="179">
        <v>2.3602399999999999E-4</v>
      </c>
      <c r="Q678" s="179">
        <v>2.4965099999999999E-4</v>
      </c>
      <c r="R678" s="179">
        <v>2.6496499999999998E-4</v>
      </c>
      <c r="S678" s="179">
        <v>2.8589799999999998E-4</v>
      </c>
      <c r="T678" s="179">
        <v>3.15963E-4</v>
      </c>
      <c r="U678" s="179">
        <v>3.5642399999999999E-4</v>
      </c>
      <c r="V678" s="179">
        <v>4.0306599999999999E-4</v>
      </c>
      <c r="W678" s="179">
        <v>4.5013099999999999E-4</v>
      </c>
      <c r="X678" s="179">
        <v>4.9297999999999996E-4</v>
      </c>
      <c r="Y678" s="179">
        <v>5.2838400000000002E-4</v>
      </c>
      <c r="Z678" s="179">
        <v>5.5549799999999997E-4</v>
      </c>
      <c r="AA678" s="179">
        <v>5.7390299999999996E-4</v>
      </c>
      <c r="AB678" s="179">
        <v>5.8443899999999997E-4</v>
      </c>
      <c r="AC678" s="179">
        <v>5.8696799999999999E-4</v>
      </c>
      <c r="AD678" s="179">
        <v>5.8219200000000004E-4</v>
      </c>
      <c r="AE678" s="179">
        <v>5.6982799999999998E-4</v>
      </c>
      <c r="AF678" s="179">
        <v>5.5029999999999999E-4</v>
      </c>
      <c r="AG678" s="179">
        <v>5.1897100000000002E-4</v>
      </c>
      <c r="AH678" s="179">
        <v>4.7780700000000001E-4</v>
      </c>
      <c r="AI678" s="179">
        <v>4.2961900000000001E-4</v>
      </c>
      <c r="AJ678" s="179">
        <v>3.7721599999999999E-4</v>
      </c>
      <c r="AK678" s="179">
        <v>3.23689E-4</v>
      </c>
      <c r="AL678" s="179">
        <v>2.7423699999999998E-4</v>
      </c>
      <c r="AM678" s="179">
        <v>2.2899899999999999E-4</v>
      </c>
      <c r="AN678" s="179">
        <v>1.8867800000000001E-4</v>
      </c>
      <c r="AO678" s="179">
        <v>1.5271300000000001E-4</v>
      </c>
      <c r="AP678" s="179">
        <v>1.2166499999999999E-4</v>
      </c>
      <c r="AQ678" s="179">
        <v>9.5252000000000002E-5</v>
      </c>
      <c r="AR678" s="179">
        <v>7.2914E-5</v>
      </c>
      <c r="AS678" s="179">
        <v>5.4790999999999998E-5</v>
      </c>
      <c r="AT678" s="179">
        <v>4.0179999999999998E-5</v>
      </c>
      <c r="AU678" s="179">
        <v>2.866E-5</v>
      </c>
      <c r="AV678" s="179">
        <v>2.0089999999999999E-5</v>
      </c>
      <c r="AW678" s="179">
        <v>1.3487E-5</v>
      </c>
      <c r="AX678" s="179">
        <v>8.9910000000000008E-6</v>
      </c>
      <c r="AY678" s="179">
        <v>5.4790000000000004E-6</v>
      </c>
      <c r="AZ678" s="179">
        <v>3.3720000000000001E-6</v>
      </c>
      <c r="BA678" s="179">
        <v>1.967E-6</v>
      </c>
      <c r="BB678" s="179">
        <v>1.124E-6</v>
      </c>
      <c r="BC678" s="179">
        <v>7.0200000000000001E-7</v>
      </c>
      <c r="BD678" s="179">
        <v>2.8099999999999999E-7</v>
      </c>
      <c r="BE678" s="179">
        <v>2.8099999999999999E-7</v>
      </c>
    </row>
    <row r="679" spans="1:57" ht="17.100000000000001" customHeight="1">
      <c r="A679" s="178">
        <v>2065</v>
      </c>
      <c r="B679" s="179">
        <v>7.1221000000000001E-5</v>
      </c>
      <c r="C679" s="179">
        <v>8.1822000000000004E-5</v>
      </c>
      <c r="D679" s="179">
        <v>9.2870999999999999E-5</v>
      </c>
      <c r="E679" s="179">
        <v>1.02577E-4</v>
      </c>
      <c r="F679" s="179">
        <v>1.10938E-4</v>
      </c>
      <c r="G679" s="179">
        <v>1.18254E-4</v>
      </c>
      <c r="H679" s="179">
        <v>1.26616E-4</v>
      </c>
      <c r="I679" s="179">
        <v>1.3676899999999999E-4</v>
      </c>
      <c r="J679" s="179">
        <v>1.4841499999999999E-4</v>
      </c>
      <c r="K679" s="179">
        <v>1.61853E-4</v>
      </c>
      <c r="L679" s="179">
        <v>1.7723200000000001E-4</v>
      </c>
      <c r="M679" s="179">
        <v>1.9634399999999999E-4</v>
      </c>
      <c r="N679" s="179">
        <v>2.1709799999999999E-4</v>
      </c>
      <c r="O679" s="179">
        <v>2.3561200000000001E-4</v>
      </c>
      <c r="P679" s="179">
        <v>2.5084199999999998E-4</v>
      </c>
      <c r="Q679" s="179">
        <v>2.6532500000000001E-4</v>
      </c>
      <c r="R679" s="179">
        <v>2.8160000000000001E-4</v>
      </c>
      <c r="S679" s="179">
        <v>3.0384800000000001E-4</v>
      </c>
      <c r="T679" s="179">
        <v>3.3579999999999998E-4</v>
      </c>
      <c r="U679" s="179">
        <v>3.7880200000000002E-4</v>
      </c>
      <c r="V679" s="179">
        <v>4.2837300000000001E-4</v>
      </c>
      <c r="W679" s="179">
        <v>4.7839200000000001E-4</v>
      </c>
      <c r="X679" s="179">
        <v>5.2393199999999996E-4</v>
      </c>
      <c r="Y679" s="179">
        <v>5.6155799999999998E-4</v>
      </c>
      <c r="Z679" s="179">
        <v>5.9037499999999997E-4</v>
      </c>
      <c r="AA679" s="179">
        <v>6.0993500000000003E-4</v>
      </c>
      <c r="AB679" s="179">
        <v>6.2113299999999995E-4</v>
      </c>
      <c r="AC679" s="179">
        <v>6.2382099999999999E-4</v>
      </c>
      <c r="AD679" s="179">
        <v>6.1874399999999996E-4</v>
      </c>
      <c r="AE679" s="179">
        <v>6.0560500000000005E-4</v>
      </c>
      <c r="AF679" s="179">
        <v>5.8485000000000004E-4</v>
      </c>
      <c r="AG679" s="179">
        <v>5.51554E-4</v>
      </c>
      <c r="AH679" s="179">
        <v>5.0780599999999997E-4</v>
      </c>
      <c r="AI679" s="179">
        <v>4.5659200000000002E-4</v>
      </c>
      <c r="AJ679" s="179">
        <v>4.0089999999999999E-4</v>
      </c>
      <c r="AK679" s="179">
        <v>3.4401199999999999E-4</v>
      </c>
      <c r="AL679" s="179">
        <v>2.9145499999999998E-4</v>
      </c>
      <c r="AM679" s="179">
        <v>2.43377E-4</v>
      </c>
      <c r="AN679" s="179">
        <v>2.0052399999999999E-4</v>
      </c>
      <c r="AO679" s="179">
        <v>1.62301E-4</v>
      </c>
      <c r="AP679" s="179">
        <v>1.2930299999999999E-4</v>
      </c>
      <c r="AQ679" s="179">
        <v>1.01233E-4</v>
      </c>
      <c r="AR679" s="179">
        <v>7.7491999999999996E-5</v>
      </c>
      <c r="AS679" s="179">
        <v>5.8230999999999999E-5</v>
      </c>
      <c r="AT679" s="179">
        <v>4.2703000000000001E-5</v>
      </c>
      <c r="AU679" s="179">
        <v>3.0459000000000001E-5</v>
      </c>
      <c r="AV679" s="179">
        <v>2.1350999999999999E-5</v>
      </c>
      <c r="AW679" s="179">
        <v>1.4334E-5</v>
      </c>
      <c r="AX679" s="179">
        <v>9.5559999999999996E-6</v>
      </c>
      <c r="AY679" s="179">
        <v>5.823E-6</v>
      </c>
      <c r="AZ679" s="179">
        <v>3.5829999999999998E-6</v>
      </c>
      <c r="BA679" s="179">
        <v>2.0899999999999999E-6</v>
      </c>
      <c r="BB679" s="179">
        <v>1.1939999999999999E-6</v>
      </c>
      <c r="BC679" s="179">
        <v>7.4700000000000001E-7</v>
      </c>
      <c r="BD679" s="179">
        <v>2.9900000000000002E-7</v>
      </c>
      <c r="BE679" s="179">
        <v>2.9900000000000002E-7</v>
      </c>
    </row>
    <row r="680" spans="1:57" ht="17.100000000000001" customHeight="1">
      <c r="A680" s="178">
        <v>2066</v>
      </c>
      <c r="B680" s="179">
        <v>7.5856E-5</v>
      </c>
      <c r="C680" s="179">
        <v>8.7145999999999995E-5</v>
      </c>
      <c r="D680" s="179">
        <v>9.8913999999999995E-5</v>
      </c>
      <c r="E680" s="179">
        <v>1.09251E-4</v>
      </c>
      <c r="F680" s="179">
        <v>1.18157E-4</v>
      </c>
      <c r="G680" s="179">
        <v>1.2594900000000001E-4</v>
      </c>
      <c r="H680" s="179">
        <v>1.3485400000000001E-4</v>
      </c>
      <c r="I680" s="179">
        <v>1.45668E-4</v>
      </c>
      <c r="J680" s="179">
        <v>1.5807199999999999E-4</v>
      </c>
      <c r="K680" s="179">
        <v>1.7238400000000001E-4</v>
      </c>
      <c r="L680" s="179">
        <v>1.8876400000000001E-4</v>
      </c>
      <c r="M680" s="179">
        <v>2.0912E-4</v>
      </c>
      <c r="N680" s="179">
        <v>2.3122400000000001E-4</v>
      </c>
      <c r="O680" s="179">
        <v>2.50943E-4</v>
      </c>
      <c r="P680" s="179">
        <v>2.6716400000000002E-4</v>
      </c>
      <c r="Q680" s="179">
        <v>2.8258999999999999E-4</v>
      </c>
      <c r="R680" s="179">
        <v>2.9992400000000002E-4</v>
      </c>
      <c r="S680" s="179">
        <v>3.2361800000000002E-4</v>
      </c>
      <c r="T680" s="179">
        <v>3.5764999999999999E-4</v>
      </c>
      <c r="U680" s="179">
        <v>4.0345000000000002E-4</v>
      </c>
      <c r="V680" s="179">
        <v>4.56246E-4</v>
      </c>
      <c r="W680" s="179">
        <v>5.0951999999999996E-4</v>
      </c>
      <c r="X680" s="179">
        <v>5.5802300000000005E-4</v>
      </c>
      <c r="Y680" s="179">
        <v>5.9809800000000003E-4</v>
      </c>
      <c r="Z680" s="179">
        <v>6.2878999999999995E-4</v>
      </c>
      <c r="AA680" s="179">
        <v>6.4962199999999998E-4</v>
      </c>
      <c r="AB680" s="179">
        <v>6.6154899999999999E-4</v>
      </c>
      <c r="AC680" s="179">
        <v>6.6441199999999997E-4</v>
      </c>
      <c r="AD680" s="179">
        <v>6.5900500000000005E-4</v>
      </c>
      <c r="AE680" s="179">
        <v>6.4501000000000001E-4</v>
      </c>
      <c r="AF680" s="179">
        <v>6.22906E-4</v>
      </c>
      <c r="AG680" s="179">
        <v>5.8744299999999999E-4</v>
      </c>
      <c r="AH680" s="179">
        <v>5.4084800000000002E-4</v>
      </c>
      <c r="AI680" s="179">
        <v>4.8630199999999998E-4</v>
      </c>
      <c r="AJ680" s="179">
        <v>4.2698500000000001E-4</v>
      </c>
      <c r="AK680" s="179">
        <v>3.6639600000000001E-4</v>
      </c>
      <c r="AL680" s="179">
        <v>3.1041899999999998E-4</v>
      </c>
      <c r="AM680" s="179">
        <v>2.59213E-4</v>
      </c>
      <c r="AN680" s="179">
        <v>2.1357200000000001E-4</v>
      </c>
      <c r="AO680" s="179">
        <v>1.72862E-4</v>
      </c>
      <c r="AP680" s="179">
        <v>1.3771700000000001E-4</v>
      </c>
      <c r="AQ680" s="179">
        <v>1.0781999999999999E-4</v>
      </c>
      <c r="AR680" s="179">
        <v>8.2534999999999995E-5</v>
      </c>
      <c r="AS680" s="179">
        <v>6.2020000000000006E-5</v>
      </c>
      <c r="AT680" s="179">
        <v>4.5482000000000003E-5</v>
      </c>
      <c r="AU680" s="179">
        <v>3.2441000000000003E-5</v>
      </c>
      <c r="AV680" s="179">
        <v>2.2741000000000001E-5</v>
      </c>
      <c r="AW680" s="179">
        <v>1.5267000000000001E-5</v>
      </c>
      <c r="AX680" s="179">
        <v>1.0178E-5</v>
      </c>
      <c r="AY680" s="179">
        <v>6.2020000000000001E-6</v>
      </c>
      <c r="AZ680" s="179">
        <v>3.817E-6</v>
      </c>
      <c r="BA680" s="179">
        <v>2.2259999999999999E-6</v>
      </c>
      <c r="BB680" s="179">
        <v>1.2720000000000001E-6</v>
      </c>
      <c r="BC680" s="179">
        <v>7.9500000000000001E-7</v>
      </c>
      <c r="BD680" s="179">
        <v>3.1800000000000002E-7</v>
      </c>
      <c r="BE680" s="179">
        <v>3.1800000000000002E-7</v>
      </c>
    </row>
    <row r="681" spans="1:57" ht="17.100000000000001" customHeight="1">
      <c r="A681" s="178">
        <v>2067</v>
      </c>
      <c r="B681" s="179">
        <v>8.1038999999999994E-5</v>
      </c>
      <c r="C681" s="179">
        <v>9.3101000000000002E-5</v>
      </c>
      <c r="D681" s="179">
        <v>1.05673E-4</v>
      </c>
      <c r="E681" s="179">
        <v>1.16716E-4</v>
      </c>
      <c r="F681" s="179">
        <v>1.2622999999999999E-4</v>
      </c>
      <c r="G681" s="179">
        <v>1.3455499999999999E-4</v>
      </c>
      <c r="H681" s="179">
        <v>1.4406900000000001E-4</v>
      </c>
      <c r="I681" s="179">
        <v>1.5562099999999999E-4</v>
      </c>
      <c r="J681" s="179">
        <v>1.6887299999999999E-4</v>
      </c>
      <c r="K681" s="179">
        <v>1.8416299999999999E-4</v>
      </c>
      <c r="L681" s="179">
        <v>2.0166199999999999E-4</v>
      </c>
      <c r="M681" s="179">
        <v>2.23408E-4</v>
      </c>
      <c r="N681" s="179">
        <v>2.4702300000000002E-4</v>
      </c>
      <c r="O681" s="179">
        <v>2.6809000000000002E-4</v>
      </c>
      <c r="P681" s="179">
        <v>2.8541900000000003E-4</v>
      </c>
      <c r="Q681" s="179">
        <v>3.0189799999999999E-4</v>
      </c>
      <c r="R681" s="179">
        <v>3.2041699999999998E-4</v>
      </c>
      <c r="S681" s="179">
        <v>3.45731E-4</v>
      </c>
      <c r="T681" s="179">
        <v>3.8208799999999999E-4</v>
      </c>
      <c r="U681" s="179">
        <v>4.3101599999999999E-4</v>
      </c>
      <c r="V681" s="179">
        <v>4.8742099999999998E-4</v>
      </c>
      <c r="W681" s="179">
        <v>5.4433499999999996E-4</v>
      </c>
      <c r="X681" s="179">
        <v>5.9615199999999997E-4</v>
      </c>
      <c r="Y681" s="179">
        <v>6.3896500000000002E-4</v>
      </c>
      <c r="Z681" s="179">
        <v>6.7175399999999999E-4</v>
      </c>
      <c r="AA681" s="179">
        <v>6.9401E-4</v>
      </c>
      <c r="AB681" s="179">
        <v>7.0675200000000005E-4</v>
      </c>
      <c r="AC681" s="179">
        <v>7.0980999999999995E-4</v>
      </c>
      <c r="AD681" s="179">
        <v>7.0403299999999996E-4</v>
      </c>
      <c r="AE681" s="179">
        <v>6.8908299999999995E-4</v>
      </c>
      <c r="AF681" s="179">
        <v>6.6546800000000001E-4</v>
      </c>
      <c r="AG681" s="179">
        <v>6.2758200000000001E-4</v>
      </c>
      <c r="AH681" s="179">
        <v>5.77803E-4</v>
      </c>
      <c r="AI681" s="179">
        <v>5.1953000000000004E-4</v>
      </c>
      <c r="AJ681" s="179">
        <v>4.5616100000000001E-4</v>
      </c>
      <c r="AK681" s="179">
        <v>3.9143199999999999E-4</v>
      </c>
      <c r="AL681" s="179">
        <v>3.3163000000000002E-4</v>
      </c>
      <c r="AM681" s="179">
        <v>2.7692400000000001E-4</v>
      </c>
      <c r="AN681" s="179">
        <v>2.2816500000000001E-4</v>
      </c>
      <c r="AO681" s="179">
        <v>1.84673E-4</v>
      </c>
      <c r="AP681" s="179">
        <v>1.4712699999999999E-4</v>
      </c>
      <c r="AQ681" s="179">
        <v>1.1518699999999999E-4</v>
      </c>
      <c r="AR681" s="179">
        <v>8.8174E-5</v>
      </c>
      <c r="AS681" s="179">
        <v>6.6258000000000002E-5</v>
      </c>
      <c r="AT681" s="179">
        <v>4.8588999999999998E-5</v>
      </c>
      <c r="AU681" s="179">
        <v>3.4657999999999999E-5</v>
      </c>
      <c r="AV681" s="179">
        <v>2.4295E-5</v>
      </c>
      <c r="AW681" s="179">
        <v>1.6310000000000001E-5</v>
      </c>
      <c r="AX681" s="179">
        <v>1.0873000000000001E-5</v>
      </c>
      <c r="AY681" s="179">
        <v>6.6259999999999997E-6</v>
      </c>
      <c r="AZ681" s="179">
        <v>4.0770000000000001E-6</v>
      </c>
      <c r="BA681" s="179">
        <v>2.3779999999999999E-6</v>
      </c>
      <c r="BB681" s="179">
        <v>1.359E-6</v>
      </c>
      <c r="BC681" s="179">
        <v>8.4900000000000005E-7</v>
      </c>
      <c r="BD681" s="179">
        <v>3.3999999999999997E-7</v>
      </c>
      <c r="BE681" s="179">
        <v>3.3999999999999997E-7</v>
      </c>
    </row>
    <row r="682" spans="1:57" ht="17.100000000000001" customHeight="1">
      <c r="A682" s="178">
        <v>2068</v>
      </c>
      <c r="B682" s="179">
        <v>8.6830999999999996E-5</v>
      </c>
      <c r="C682" s="179">
        <v>9.9755999999999998E-5</v>
      </c>
      <c r="D682" s="179">
        <v>1.1322700000000001E-4</v>
      </c>
      <c r="E682" s="179">
        <v>1.2505900000000001E-4</v>
      </c>
      <c r="F682" s="179">
        <v>1.35253E-4</v>
      </c>
      <c r="G682" s="179">
        <v>1.4417299999999999E-4</v>
      </c>
      <c r="H682" s="179">
        <v>1.5436700000000001E-4</v>
      </c>
      <c r="I682" s="179">
        <v>1.6674499999999999E-4</v>
      </c>
      <c r="J682" s="179">
        <v>1.8094399999999999E-4</v>
      </c>
      <c r="K682" s="179">
        <v>1.9732800000000001E-4</v>
      </c>
      <c r="L682" s="179">
        <v>2.1607700000000001E-4</v>
      </c>
      <c r="M682" s="179">
        <v>2.39378E-4</v>
      </c>
      <c r="N682" s="179">
        <v>2.6468100000000001E-4</v>
      </c>
      <c r="O682" s="179">
        <v>2.8725400000000002E-4</v>
      </c>
      <c r="P682" s="179">
        <v>3.0582100000000001E-4</v>
      </c>
      <c r="Q682" s="179">
        <v>3.23479E-4</v>
      </c>
      <c r="R682" s="179">
        <v>3.43321E-4</v>
      </c>
      <c r="S682" s="179">
        <v>3.7044399999999999E-4</v>
      </c>
      <c r="T682" s="179">
        <v>4.0939999999999998E-4</v>
      </c>
      <c r="U682" s="179">
        <v>4.6182699999999999E-4</v>
      </c>
      <c r="V682" s="179">
        <v>5.2226300000000002E-4</v>
      </c>
      <c r="W682" s="179">
        <v>5.8324500000000003E-4</v>
      </c>
      <c r="X682" s="179">
        <v>6.3876600000000003E-4</v>
      </c>
      <c r="Y682" s="179">
        <v>6.8463900000000002E-4</v>
      </c>
      <c r="Z682" s="179">
        <v>7.1977200000000003E-4</v>
      </c>
      <c r="AA682" s="179">
        <v>7.4361900000000005E-4</v>
      </c>
      <c r="AB682" s="179">
        <v>7.5727200000000002E-4</v>
      </c>
      <c r="AC682" s="179">
        <v>7.60548E-4</v>
      </c>
      <c r="AD682" s="179">
        <v>7.5435900000000002E-4</v>
      </c>
      <c r="AE682" s="179">
        <v>7.3833999999999998E-4</v>
      </c>
      <c r="AF682" s="179">
        <v>7.1303700000000002E-4</v>
      </c>
      <c r="AG682" s="179">
        <v>6.72443E-4</v>
      </c>
      <c r="AH682" s="179">
        <v>6.1910600000000002E-4</v>
      </c>
      <c r="AI682" s="179">
        <v>5.5666799999999996E-4</v>
      </c>
      <c r="AJ682" s="179">
        <v>4.8876799999999999E-4</v>
      </c>
      <c r="AK682" s="179">
        <v>4.1941199999999997E-4</v>
      </c>
      <c r="AL682" s="179">
        <v>3.5533500000000003E-4</v>
      </c>
      <c r="AM682" s="179">
        <v>2.9671899999999998E-4</v>
      </c>
      <c r="AN682" s="179">
        <v>2.4447500000000002E-4</v>
      </c>
      <c r="AO682" s="179">
        <v>1.9787400000000001E-4</v>
      </c>
      <c r="AP682" s="179">
        <v>1.57644E-4</v>
      </c>
      <c r="AQ682" s="179">
        <v>1.23421E-4</v>
      </c>
      <c r="AR682" s="179">
        <v>9.4476999999999997E-5</v>
      </c>
      <c r="AS682" s="179">
        <v>7.0994000000000005E-5</v>
      </c>
      <c r="AT682" s="179">
        <v>5.2061999999999997E-5</v>
      </c>
      <c r="AU682" s="179">
        <v>3.7135000000000003E-5</v>
      </c>
      <c r="AV682" s="179">
        <v>2.6030999999999999E-5</v>
      </c>
      <c r="AW682" s="179">
        <v>1.7476E-5</v>
      </c>
      <c r="AX682" s="179">
        <v>1.165E-5</v>
      </c>
      <c r="AY682" s="179">
        <v>7.0990000000000001E-6</v>
      </c>
      <c r="AZ682" s="179">
        <v>4.369E-6</v>
      </c>
      <c r="BA682" s="179">
        <v>2.5490000000000001E-6</v>
      </c>
      <c r="BB682" s="179">
        <v>1.4559999999999999E-6</v>
      </c>
      <c r="BC682" s="179">
        <v>9.0999999999999997E-7</v>
      </c>
      <c r="BD682" s="179">
        <v>3.6399999999999998E-7</v>
      </c>
      <c r="BE682" s="179">
        <v>3.6399999999999998E-7</v>
      </c>
    </row>
    <row r="683" spans="1:57" ht="17.100000000000001" customHeight="1">
      <c r="A683" s="178">
        <v>2069</v>
      </c>
      <c r="B683" s="179">
        <v>9.4026999999999999E-5</v>
      </c>
      <c r="C683" s="179">
        <v>1.08022E-4</v>
      </c>
      <c r="D683" s="179">
        <v>1.22609E-4</v>
      </c>
      <c r="E683" s="179">
        <v>1.3542200000000001E-4</v>
      </c>
      <c r="F683" s="179">
        <v>1.4646099999999999E-4</v>
      </c>
      <c r="G683" s="179">
        <v>1.5611999999999999E-4</v>
      </c>
      <c r="H683" s="179">
        <v>1.67159E-4</v>
      </c>
      <c r="I683" s="179">
        <v>1.8056300000000001E-4</v>
      </c>
      <c r="J683" s="179">
        <v>1.9593799999999999E-4</v>
      </c>
      <c r="K683" s="179">
        <v>2.1367900000000001E-4</v>
      </c>
      <c r="L683" s="179">
        <v>2.33983E-4</v>
      </c>
      <c r="M683" s="179">
        <v>2.5921400000000002E-4</v>
      </c>
      <c r="N683" s="179">
        <v>2.8661399999999998E-4</v>
      </c>
      <c r="O683" s="179">
        <v>3.11057E-4</v>
      </c>
      <c r="P683" s="179">
        <v>3.3116299999999999E-4</v>
      </c>
      <c r="Q683" s="179">
        <v>3.5028400000000002E-4</v>
      </c>
      <c r="R683" s="179">
        <v>3.7177E-4</v>
      </c>
      <c r="S683" s="179">
        <v>4.0114099999999999E-4</v>
      </c>
      <c r="T683" s="179">
        <v>4.43325E-4</v>
      </c>
      <c r="U683" s="179">
        <v>5.00096E-4</v>
      </c>
      <c r="V683" s="179">
        <v>5.6554000000000001E-4</v>
      </c>
      <c r="W683" s="179">
        <v>6.3157600000000001E-4</v>
      </c>
      <c r="X683" s="179">
        <v>6.9169700000000001E-4</v>
      </c>
      <c r="Y683" s="179">
        <v>7.4137200000000002E-4</v>
      </c>
      <c r="Z683" s="179">
        <v>7.7941600000000001E-4</v>
      </c>
      <c r="AA683" s="179">
        <v>8.0523900000000002E-4</v>
      </c>
      <c r="AB683" s="179">
        <v>8.2002300000000002E-4</v>
      </c>
      <c r="AC683" s="179">
        <v>8.2357100000000005E-4</v>
      </c>
      <c r="AD683" s="179">
        <v>8.1686900000000002E-4</v>
      </c>
      <c r="AE683" s="179">
        <v>7.9952300000000001E-4</v>
      </c>
      <c r="AF683" s="179">
        <v>7.7212299999999999E-4</v>
      </c>
      <c r="AG683" s="179">
        <v>7.2816500000000002E-4</v>
      </c>
      <c r="AH683" s="179">
        <v>6.7040800000000005E-4</v>
      </c>
      <c r="AI683" s="179">
        <v>6.0279599999999995E-4</v>
      </c>
      <c r="AJ683" s="179">
        <v>5.2926999999999998E-4</v>
      </c>
      <c r="AK683" s="179">
        <v>4.54167E-4</v>
      </c>
      <c r="AL683" s="179">
        <v>3.8477999999999999E-4</v>
      </c>
      <c r="AM683" s="179">
        <v>3.2130700000000001E-4</v>
      </c>
      <c r="AN683" s="179">
        <v>2.6473300000000001E-4</v>
      </c>
      <c r="AO683" s="179">
        <v>2.1426999999999999E-4</v>
      </c>
      <c r="AP683" s="179">
        <v>1.70707E-4</v>
      </c>
      <c r="AQ683" s="179">
        <v>1.3364799999999999E-4</v>
      </c>
      <c r="AR683" s="179">
        <v>1.0230600000000001E-4</v>
      </c>
      <c r="AS683" s="179">
        <v>7.6877000000000003E-5</v>
      </c>
      <c r="AT683" s="179">
        <v>5.6376999999999999E-5</v>
      </c>
      <c r="AU683" s="179">
        <v>4.0213000000000003E-5</v>
      </c>
      <c r="AV683" s="179">
        <v>2.8187999999999998E-5</v>
      </c>
      <c r="AW683" s="179">
        <v>1.8924E-5</v>
      </c>
      <c r="AX683" s="179">
        <v>1.2616000000000001E-5</v>
      </c>
      <c r="AY683" s="179">
        <v>7.6879999999999999E-6</v>
      </c>
      <c r="AZ683" s="179">
        <v>4.7310000000000001E-6</v>
      </c>
      <c r="BA683" s="179">
        <v>2.7599999999999998E-6</v>
      </c>
      <c r="BB683" s="179">
        <v>1.5770000000000001E-6</v>
      </c>
      <c r="BC683" s="179">
        <v>9.8599999999999996E-7</v>
      </c>
      <c r="BD683" s="179">
        <v>3.9400000000000001E-7</v>
      </c>
      <c r="BE683" s="179">
        <v>3.9400000000000001E-7</v>
      </c>
    </row>
    <row r="684" spans="1:57" ht="17.100000000000001" customHeight="1">
      <c r="A684" s="178">
        <v>2070</v>
      </c>
      <c r="B684" s="179">
        <v>1.02259E-4</v>
      </c>
      <c r="C684" s="179">
        <v>1.17479E-4</v>
      </c>
      <c r="D684" s="179">
        <v>1.33344E-4</v>
      </c>
      <c r="E684" s="179">
        <v>1.4727800000000001E-4</v>
      </c>
      <c r="F684" s="179">
        <v>1.59283E-4</v>
      </c>
      <c r="G684" s="179">
        <v>1.6978800000000001E-4</v>
      </c>
      <c r="H684" s="179">
        <v>1.81793E-4</v>
      </c>
      <c r="I684" s="179">
        <v>1.9637100000000001E-4</v>
      </c>
      <c r="J684" s="179">
        <v>2.1309200000000001E-4</v>
      </c>
      <c r="K684" s="179">
        <v>2.3238600000000001E-4</v>
      </c>
      <c r="L684" s="179">
        <v>2.5446699999999997E-4</v>
      </c>
      <c r="M684" s="179">
        <v>2.8190799999999998E-4</v>
      </c>
      <c r="N684" s="179">
        <v>3.1170699999999999E-4</v>
      </c>
      <c r="O684" s="179">
        <v>3.3828900000000003E-4</v>
      </c>
      <c r="P684" s="179">
        <v>3.6015599999999999E-4</v>
      </c>
      <c r="Q684" s="179">
        <v>3.8095099999999998E-4</v>
      </c>
      <c r="R684" s="179">
        <v>4.0431799999999997E-4</v>
      </c>
      <c r="S684" s="179">
        <v>4.3626100000000002E-4</v>
      </c>
      <c r="T684" s="179">
        <v>4.8213800000000001E-4</v>
      </c>
      <c r="U684" s="179">
        <v>5.4387900000000004E-4</v>
      </c>
      <c r="V684" s="179">
        <v>6.1505200000000005E-4</v>
      </c>
      <c r="W684" s="179">
        <v>6.86869E-4</v>
      </c>
      <c r="X684" s="179">
        <v>7.5225499999999996E-4</v>
      </c>
      <c r="Y684" s="179">
        <v>8.0627800000000001E-4</v>
      </c>
      <c r="Z684" s="179">
        <v>8.4765299999999997E-4</v>
      </c>
      <c r="AA684" s="179">
        <v>8.7573700000000002E-4</v>
      </c>
      <c r="AB684" s="179">
        <v>8.9181500000000001E-4</v>
      </c>
      <c r="AC684" s="179">
        <v>8.9567399999999995E-4</v>
      </c>
      <c r="AD684" s="179">
        <v>8.88385E-4</v>
      </c>
      <c r="AE684" s="179">
        <v>8.6952000000000004E-4</v>
      </c>
      <c r="AF684" s="179">
        <v>8.3972099999999998E-4</v>
      </c>
      <c r="AG684" s="179">
        <v>7.9191500000000002E-4</v>
      </c>
      <c r="AH684" s="179">
        <v>7.2910200000000003E-4</v>
      </c>
      <c r="AI684" s="179">
        <v>6.5556999999999996E-4</v>
      </c>
      <c r="AJ684" s="179">
        <v>5.7560700000000001E-4</v>
      </c>
      <c r="AK684" s="179">
        <v>4.9392800000000003E-4</v>
      </c>
      <c r="AL684" s="179">
        <v>4.18467E-4</v>
      </c>
      <c r="AM684" s="179">
        <v>3.4943700000000002E-4</v>
      </c>
      <c r="AN684" s="179">
        <v>2.8791100000000002E-4</v>
      </c>
      <c r="AO684" s="179">
        <v>2.3303000000000001E-4</v>
      </c>
      <c r="AP684" s="179">
        <v>1.8565199999999999E-4</v>
      </c>
      <c r="AQ684" s="179">
        <v>1.4534899999999999E-4</v>
      </c>
      <c r="AR684" s="179">
        <v>1.11263E-4</v>
      </c>
      <c r="AS684" s="179">
        <v>8.3608000000000003E-5</v>
      </c>
      <c r="AT684" s="179">
        <v>6.1311999999999998E-5</v>
      </c>
      <c r="AU684" s="179">
        <v>4.3733000000000003E-5</v>
      </c>
      <c r="AV684" s="179">
        <v>3.0655999999999999E-5</v>
      </c>
      <c r="AW684" s="179">
        <v>2.0579999999999999E-5</v>
      </c>
      <c r="AX684" s="179">
        <v>1.3720000000000001E-5</v>
      </c>
      <c r="AY684" s="179">
        <v>8.3610000000000001E-6</v>
      </c>
      <c r="AZ684" s="179">
        <v>5.1449999999999999E-6</v>
      </c>
      <c r="BA684" s="179">
        <v>3.0010000000000002E-6</v>
      </c>
      <c r="BB684" s="179">
        <v>1.7150000000000001E-6</v>
      </c>
      <c r="BC684" s="179">
        <v>1.0720000000000001E-6</v>
      </c>
      <c r="BD684" s="179">
        <v>4.2899999999999999E-7</v>
      </c>
      <c r="BE684" s="179">
        <v>4.2899999999999999E-7</v>
      </c>
    </row>
    <row r="685" spans="1:57" ht="17.100000000000001" customHeight="1">
      <c r="A685" s="178">
        <v>2071</v>
      </c>
      <c r="B685" s="179">
        <v>1.09759E-4</v>
      </c>
      <c r="C685" s="179">
        <v>1.2609599999999999E-4</v>
      </c>
      <c r="D685" s="179">
        <v>1.4312400000000001E-4</v>
      </c>
      <c r="E685" s="179">
        <v>1.5808E-4</v>
      </c>
      <c r="F685" s="179">
        <v>1.7096599999999999E-4</v>
      </c>
      <c r="G685" s="179">
        <v>1.8224100000000001E-4</v>
      </c>
      <c r="H685" s="179">
        <v>1.9512699999999999E-4</v>
      </c>
      <c r="I685" s="179">
        <v>2.10774E-4</v>
      </c>
      <c r="J685" s="179">
        <v>2.28722E-4</v>
      </c>
      <c r="K685" s="179">
        <v>2.4943099999999999E-4</v>
      </c>
      <c r="L685" s="179">
        <v>2.7313100000000002E-4</v>
      </c>
      <c r="M685" s="179">
        <v>3.0258500000000002E-4</v>
      </c>
      <c r="N685" s="179">
        <v>3.34569E-4</v>
      </c>
      <c r="O685" s="179">
        <v>3.6310100000000001E-4</v>
      </c>
      <c r="P685" s="179">
        <v>3.8657200000000001E-4</v>
      </c>
      <c r="Q685" s="179">
        <v>4.08892E-4</v>
      </c>
      <c r="R685" s="179">
        <v>4.3397299999999999E-4</v>
      </c>
      <c r="S685" s="179">
        <v>4.6825799999999999E-4</v>
      </c>
      <c r="T685" s="179">
        <v>5.1749999999999995E-4</v>
      </c>
      <c r="U685" s="179">
        <v>5.8376999999999995E-4</v>
      </c>
      <c r="V685" s="179">
        <v>6.6016299999999996E-4</v>
      </c>
      <c r="W685" s="179">
        <v>7.3724800000000003E-4</v>
      </c>
      <c r="X685" s="179">
        <v>8.0742900000000002E-4</v>
      </c>
      <c r="Y685" s="179">
        <v>8.6541500000000002E-4</v>
      </c>
      <c r="Z685" s="179">
        <v>9.0982400000000005E-4</v>
      </c>
      <c r="AA685" s="179">
        <v>9.3996800000000001E-4</v>
      </c>
      <c r="AB685" s="179">
        <v>9.5722600000000004E-4</v>
      </c>
      <c r="AC685" s="179">
        <v>9.6136699999999997E-4</v>
      </c>
      <c r="AD685" s="179">
        <v>9.5354399999999996E-4</v>
      </c>
      <c r="AE685" s="179">
        <v>9.33295E-4</v>
      </c>
      <c r="AF685" s="179">
        <v>9.0131100000000002E-4</v>
      </c>
      <c r="AG685" s="179">
        <v>8.4999800000000003E-4</v>
      </c>
      <c r="AH685" s="179">
        <v>7.8257800000000003E-4</v>
      </c>
      <c r="AI685" s="179">
        <v>7.0365300000000005E-4</v>
      </c>
      <c r="AJ685" s="179">
        <v>6.1782500000000001E-4</v>
      </c>
      <c r="AK685" s="179">
        <v>5.3015600000000005E-4</v>
      </c>
      <c r="AL685" s="179">
        <v>4.4915999999999999E-4</v>
      </c>
      <c r="AM685" s="179">
        <v>3.7506699999999998E-4</v>
      </c>
      <c r="AN685" s="179">
        <v>3.0902700000000002E-4</v>
      </c>
      <c r="AO685" s="179">
        <v>2.5012100000000001E-4</v>
      </c>
      <c r="AP685" s="179">
        <v>1.9926899999999999E-4</v>
      </c>
      <c r="AQ685" s="179">
        <v>1.56009E-4</v>
      </c>
      <c r="AR685" s="179">
        <v>1.19423E-4</v>
      </c>
      <c r="AS685" s="179">
        <v>8.9740000000000005E-5</v>
      </c>
      <c r="AT685" s="179">
        <v>6.5809000000000006E-5</v>
      </c>
      <c r="AU685" s="179">
        <v>4.6940999999999997E-5</v>
      </c>
      <c r="AV685" s="179">
        <v>3.2904999999999998E-5</v>
      </c>
      <c r="AW685" s="179">
        <v>2.209E-5</v>
      </c>
      <c r="AX685" s="179">
        <v>1.4727E-5</v>
      </c>
      <c r="AY685" s="179">
        <v>8.9740000000000008E-6</v>
      </c>
      <c r="AZ685" s="179">
        <v>5.5219999999999998E-6</v>
      </c>
      <c r="BA685" s="179">
        <v>3.2210000000000002E-6</v>
      </c>
      <c r="BB685" s="179">
        <v>1.841E-6</v>
      </c>
      <c r="BC685" s="179">
        <v>1.1510000000000001E-6</v>
      </c>
      <c r="BD685" s="179">
        <v>4.5999999999999999E-7</v>
      </c>
      <c r="BE685" s="179">
        <v>4.5999999999999999E-7</v>
      </c>
    </row>
    <row r="686" spans="1:57" ht="17.100000000000001" customHeight="1">
      <c r="A686" s="178">
        <v>2072</v>
      </c>
      <c r="B686" s="179">
        <v>1.16283E-4</v>
      </c>
      <c r="C686" s="179">
        <v>1.33592E-4</v>
      </c>
      <c r="D686" s="179">
        <v>1.5163199999999999E-4</v>
      </c>
      <c r="E686" s="179">
        <v>1.67477E-4</v>
      </c>
      <c r="F686" s="179">
        <v>1.8112900000000001E-4</v>
      </c>
      <c r="G686" s="179">
        <v>1.93074E-4</v>
      </c>
      <c r="H686" s="179">
        <v>2.0672600000000001E-4</v>
      </c>
      <c r="I686" s="179">
        <v>2.23303E-4</v>
      </c>
      <c r="J686" s="179">
        <v>2.4231799999999999E-4</v>
      </c>
      <c r="K686" s="179">
        <v>2.6425800000000002E-4</v>
      </c>
      <c r="L686" s="179">
        <v>2.8936800000000003E-4</v>
      </c>
      <c r="M686" s="179">
        <v>3.2057100000000002E-4</v>
      </c>
      <c r="N686" s="179">
        <v>3.5445700000000003E-4</v>
      </c>
      <c r="O686" s="179">
        <v>3.8468600000000002E-4</v>
      </c>
      <c r="P686" s="179">
        <v>4.0955100000000002E-4</v>
      </c>
      <c r="Q686" s="179">
        <v>4.3319799999999998E-4</v>
      </c>
      <c r="R686" s="179">
        <v>4.5977000000000002E-4</v>
      </c>
      <c r="S686" s="179">
        <v>4.9609299999999997E-4</v>
      </c>
      <c r="T686" s="179">
        <v>5.4826300000000001E-4</v>
      </c>
      <c r="U686" s="179">
        <v>6.1847099999999999E-4</v>
      </c>
      <c r="V686" s="179">
        <v>6.9940699999999998E-4</v>
      </c>
      <c r="W686" s="179">
        <v>7.8107299999999997E-4</v>
      </c>
      <c r="X686" s="179">
        <v>8.5542599999999995E-4</v>
      </c>
      <c r="Y686" s="179">
        <v>9.1685900000000001E-4</v>
      </c>
      <c r="Z686" s="179">
        <v>9.6390799999999997E-4</v>
      </c>
      <c r="AA686" s="179">
        <v>9.9584400000000007E-4</v>
      </c>
      <c r="AB686" s="179">
        <v>1.0141270000000001E-3</v>
      </c>
      <c r="AC686" s="179">
        <v>1.018515E-3</v>
      </c>
      <c r="AD686" s="179">
        <v>1.010227E-3</v>
      </c>
      <c r="AE686" s="179">
        <v>9.8877399999999999E-4</v>
      </c>
      <c r="AF686" s="179">
        <v>9.54889E-4</v>
      </c>
      <c r="AG686" s="179">
        <v>9.00525E-4</v>
      </c>
      <c r="AH686" s="179">
        <v>8.2909800000000001E-4</v>
      </c>
      <c r="AI686" s="179">
        <v>7.4548099999999999E-4</v>
      </c>
      <c r="AJ686" s="179">
        <v>6.5455099999999996E-4</v>
      </c>
      <c r="AK686" s="179">
        <v>5.6167000000000001E-4</v>
      </c>
      <c r="AL686" s="179">
        <v>4.7585999999999999E-4</v>
      </c>
      <c r="AM686" s="179">
        <v>3.9736200000000001E-4</v>
      </c>
      <c r="AN686" s="179">
        <v>3.27397E-4</v>
      </c>
      <c r="AO686" s="179">
        <v>2.6499E-4</v>
      </c>
      <c r="AP686" s="179">
        <v>2.1111400000000001E-4</v>
      </c>
      <c r="AQ686" s="179">
        <v>1.6528300000000001E-4</v>
      </c>
      <c r="AR686" s="179">
        <v>1.2652200000000001E-4</v>
      </c>
      <c r="AS686" s="179">
        <v>9.5074000000000005E-5</v>
      </c>
      <c r="AT686" s="179">
        <v>6.9721000000000006E-5</v>
      </c>
      <c r="AU686" s="179">
        <v>4.9731000000000002E-5</v>
      </c>
      <c r="AV686" s="179">
        <v>3.4860999999999997E-5</v>
      </c>
      <c r="AW686" s="179">
        <v>2.3402999999999999E-5</v>
      </c>
      <c r="AX686" s="179">
        <v>1.5602000000000001E-5</v>
      </c>
      <c r="AY686" s="179">
        <v>9.5070000000000006E-6</v>
      </c>
      <c r="AZ686" s="179">
        <v>5.8510000000000004E-6</v>
      </c>
      <c r="BA686" s="179">
        <v>3.4130000000000002E-6</v>
      </c>
      <c r="BB686" s="179">
        <v>1.95E-6</v>
      </c>
      <c r="BC686" s="179">
        <v>1.2190000000000001E-6</v>
      </c>
      <c r="BD686" s="179">
        <v>4.8800000000000003E-7</v>
      </c>
      <c r="BE686" s="179">
        <v>4.8800000000000003E-7</v>
      </c>
    </row>
    <row r="687" spans="1:57" ht="17.100000000000001" customHeight="1">
      <c r="A687" s="178">
        <v>2073</v>
      </c>
      <c r="B687" s="179">
        <v>1.22686E-4</v>
      </c>
      <c r="C687" s="179">
        <v>1.4094699999999999E-4</v>
      </c>
      <c r="D687" s="179">
        <v>1.5998E-4</v>
      </c>
      <c r="E687" s="179">
        <v>1.76699E-4</v>
      </c>
      <c r="F687" s="179">
        <v>1.9110199999999999E-4</v>
      </c>
      <c r="G687" s="179">
        <v>2.0370499999999999E-4</v>
      </c>
      <c r="H687" s="179">
        <v>2.1810800000000001E-4</v>
      </c>
      <c r="I687" s="179">
        <v>2.35598E-4</v>
      </c>
      <c r="J687" s="179">
        <v>2.5566E-4</v>
      </c>
      <c r="K687" s="179">
        <v>2.7880800000000002E-4</v>
      </c>
      <c r="L687" s="179">
        <v>3.0529999999999999E-4</v>
      </c>
      <c r="M687" s="179">
        <v>3.38222E-4</v>
      </c>
      <c r="N687" s="179">
        <v>3.7397299999999999E-4</v>
      </c>
      <c r="O687" s="179">
        <v>4.0586700000000002E-4</v>
      </c>
      <c r="P687" s="179">
        <v>4.32101E-4</v>
      </c>
      <c r="Q687" s="179">
        <v>4.5705000000000002E-4</v>
      </c>
      <c r="R687" s="179">
        <v>4.8508500000000001E-4</v>
      </c>
      <c r="S687" s="179">
        <v>5.2340899999999996E-4</v>
      </c>
      <c r="T687" s="179">
        <v>5.7844999999999999E-4</v>
      </c>
      <c r="U687" s="179">
        <v>6.5252500000000005E-4</v>
      </c>
      <c r="V687" s="179">
        <v>7.3791600000000003E-4</v>
      </c>
      <c r="W687" s="179">
        <v>8.2407900000000002E-4</v>
      </c>
      <c r="X687" s="179">
        <v>9.0252599999999996E-4</v>
      </c>
      <c r="Y687" s="179">
        <v>9.6734100000000003E-4</v>
      </c>
      <c r="Z687" s="179">
        <v>1.016982E-3</v>
      </c>
      <c r="AA687" s="179">
        <v>1.050675E-3</v>
      </c>
      <c r="AB687" s="179">
        <v>1.069965E-3</v>
      </c>
      <c r="AC687" s="179">
        <v>1.074595E-3</v>
      </c>
      <c r="AD687" s="179">
        <v>1.0658499999999999E-3</v>
      </c>
      <c r="AE687" s="179">
        <v>1.043216E-3</v>
      </c>
      <c r="AF687" s="179">
        <v>1.0074649999999999E-3</v>
      </c>
      <c r="AG687" s="179">
        <v>9.5010899999999998E-4</v>
      </c>
      <c r="AH687" s="179">
        <v>8.7474799999999995E-4</v>
      </c>
      <c r="AI687" s="179">
        <v>7.8652699999999997E-4</v>
      </c>
      <c r="AJ687" s="179">
        <v>6.9059099999999995E-4</v>
      </c>
      <c r="AK687" s="179">
        <v>5.9259600000000003E-4</v>
      </c>
      <c r="AL687" s="179">
        <v>5.0206100000000004E-4</v>
      </c>
      <c r="AM687" s="179">
        <v>4.1924099999999999E-4</v>
      </c>
      <c r="AN687" s="179">
        <v>3.4542399999999999E-4</v>
      </c>
      <c r="AO687" s="179">
        <v>2.7957999999999998E-4</v>
      </c>
      <c r="AP687" s="179">
        <v>2.2273799999999999E-4</v>
      </c>
      <c r="AQ687" s="179">
        <v>1.74384E-4</v>
      </c>
      <c r="AR687" s="179">
        <v>1.3348799999999999E-4</v>
      </c>
      <c r="AS687" s="179">
        <v>1.00309E-4</v>
      </c>
      <c r="AT687" s="179">
        <v>7.3559999999999994E-5</v>
      </c>
      <c r="AU687" s="179">
        <v>5.2469000000000002E-5</v>
      </c>
      <c r="AV687" s="179">
        <v>3.6779999999999997E-5</v>
      </c>
      <c r="AW687" s="179">
        <v>2.4692E-5</v>
      </c>
      <c r="AX687" s="179">
        <v>1.6461E-5</v>
      </c>
      <c r="AY687" s="179">
        <v>1.0030999999999999E-5</v>
      </c>
      <c r="AZ687" s="179">
        <v>6.173E-6</v>
      </c>
      <c r="BA687" s="179">
        <v>3.6009999999999999E-6</v>
      </c>
      <c r="BB687" s="179">
        <v>2.058E-6</v>
      </c>
      <c r="BC687" s="179">
        <v>1.2860000000000001E-6</v>
      </c>
      <c r="BD687" s="179">
        <v>5.1399999999999997E-7</v>
      </c>
      <c r="BE687" s="179">
        <v>5.1399999999999997E-7</v>
      </c>
    </row>
    <row r="688" spans="1:57" ht="17.100000000000001" customHeight="1">
      <c r="A688" s="178">
        <v>2074</v>
      </c>
      <c r="B688" s="179">
        <v>1.29515E-4</v>
      </c>
      <c r="C688" s="179">
        <v>1.4879300000000001E-4</v>
      </c>
      <c r="D688" s="179">
        <v>1.6888600000000001E-4</v>
      </c>
      <c r="E688" s="179">
        <v>1.8653499999999999E-4</v>
      </c>
      <c r="F688" s="179">
        <v>2.0174E-4</v>
      </c>
      <c r="G688" s="179">
        <v>2.1504400000000001E-4</v>
      </c>
      <c r="H688" s="179">
        <v>2.3025000000000001E-4</v>
      </c>
      <c r="I688" s="179">
        <v>2.4871300000000002E-4</v>
      </c>
      <c r="J688" s="179">
        <v>2.6989199999999998E-4</v>
      </c>
      <c r="K688" s="179">
        <v>2.94328E-4</v>
      </c>
      <c r="L688" s="179">
        <v>3.22295E-4</v>
      </c>
      <c r="M688" s="179">
        <v>3.5704999999999998E-4</v>
      </c>
      <c r="N688" s="179">
        <v>3.9479100000000002E-4</v>
      </c>
      <c r="O688" s="179">
        <v>4.2845999999999997E-4</v>
      </c>
      <c r="P688" s="179">
        <v>4.5615500000000003E-4</v>
      </c>
      <c r="Q688" s="179">
        <v>4.82492E-4</v>
      </c>
      <c r="R688" s="179">
        <v>5.1208799999999995E-4</v>
      </c>
      <c r="S688" s="179">
        <v>5.5254499999999999E-4</v>
      </c>
      <c r="T688" s="179">
        <v>6.1065000000000002E-4</v>
      </c>
      <c r="U688" s="179">
        <v>6.8884800000000004E-4</v>
      </c>
      <c r="V688" s="179">
        <v>7.7899299999999996E-4</v>
      </c>
      <c r="W688" s="179">
        <v>8.6995200000000001E-4</v>
      </c>
      <c r="X688" s="179">
        <v>9.5276599999999996E-4</v>
      </c>
      <c r="Y688" s="179">
        <v>1.021189E-3</v>
      </c>
      <c r="Z688" s="179">
        <v>1.0735930000000001E-3</v>
      </c>
      <c r="AA688" s="179">
        <v>1.1091619999999999E-3</v>
      </c>
      <c r="AB688" s="179">
        <v>1.1295260000000001E-3</v>
      </c>
      <c r="AC688" s="179">
        <v>1.1344129999999999E-3</v>
      </c>
      <c r="AD688" s="179">
        <v>1.125182E-3</v>
      </c>
      <c r="AE688" s="179">
        <v>1.101288E-3</v>
      </c>
      <c r="AF688" s="179">
        <v>1.063547E-3</v>
      </c>
      <c r="AG688" s="179">
        <v>1.002997E-3</v>
      </c>
      <c r="AH688" s="179">
        <v>9.2344200000000001E-4</v>
      </c>
      <c r="AI688" s="179">
        <v>8.3031000000000001E-4</v>
      </c>
      <c r="AJ688" s="179">
        <v>7.2903300000000002E-4</v>
      </c>
      <c r="AK688" s="179">
        <v>6.2558399999999999E-4</v>
      </c>
      <c r="AL688" s="179">
        <v>5.30008E-4</v>
      </c>
      <c r="AM688" s="179">
        <v>4.4257900000000002E-4</v>
      </c>
      <c r="AN688" s="179">
        <v>3.6465199999999998E-4</v>
      </c>
      <c r="AO688" s="179">
        <v>2.9514299999999999E-4</v>
      </c>
      <c r="AP688" s="179">
        <v>2.3513700000000001E-4</v>
      </c>
      <c r="AQ688" s="179">
        <v>1.84091E-4</v>
      </c>
      <c r="AR688" s="179">
        <v>1.4091900000000001E-4</v>
      </c>
      <c r="AS688" s="179">
        <v>1.05893E-4</v>
      </c>
      <c r="AT688" s="179">
        <v>7.7655000000000001E-5</v>
      </c>
      <c r="AU688" s="179">
        <v>5.5390000000000003E-5</v>
      </c>
      <c r="AV688" s="179">
        <v>3.8826999999999999E-5</v>
      </c>
      <c r="AW688" s="179">
        <v>2.6066000000000001E-5</v>
      </c>
      <c r="AX688" s="179">
        <v>1.7377E-5</v>
      </c>
      <c r="AY688" s="179">
        <v>1.0589E-5</v>
      </c>
      <c r="AZ688" s="179">
        <v>6.516E-6</v>
      </c>
      <c r="BA688" s="179">
        <v>3.8010000000000001E-6</v>
      </c>
      <c r="BB688" s="179">
        <v>2.1720000000000001E-6</v>
      </c>
      <c r="BC688" s="179">
        <v>1.358E-6</v>
      </c>
      <c r="BD688" s="179">
        <v>5.4300000000000003E-7</v>
      </c>
      <c r="BE688" s="179">
        <v>5.4300000000000003E-7</v>
      </c>
    </row>
    <row r="689" spans="1:57" ht="17.100000000000001" customHeight="1">
      <c r="A689" s="178">
        <v>2075</v>
      </c>
      <c r="B689" s="179">
        <v>1.38784E-4</v>
      </c>
      <c r="C689" s="179">
        <v>1.5944099999999999E-4</v>
      </c>
      <c r="D689" s="179">
        <v>1.80972E-4</v>
      </c>
      <c r="E689" s="179">
        <v>1.99884E-4</v>
      </c>
      <c r="F689" s="179">
        <v>2.1617699999999999E-4</v>
      </c>
      <c r="G689" s="179">
        <v>2.3043400000000001E-4</v>
      </c>
      <c r="H689" s="179">
        <v>2.4672700000000002E-4</v>
      </c>
      <c r="I689" s="179">
        <v>2.66512E-4</v>
      </c>
      <c r="J689" s="179">
        <v>2.8920600000000002E-4</v>
      </c>
      <c r="K689" s="179">
        <v>3.1539099999999999E-4</v>
      </c>
      <c r="L689" s="179">
        <v>3.45359E-4</v>
      </c>
      <c r="M689" s="179">
        <v>3.8260099999999999E-4</v>
      </c>
      <c r="N689" s="179">
        <v>4.2304400000000002E-4</v>
      </c>
      <c r="O689" s="179">
        <v>4.5912200000000001E-4</v>
      </c>
      <c r="P689" s="179">
        <v>4.8879900000000005E-4</v>
      </c>
      <c r="Q689" s="179">
        <v>5.17021E-4</v>
      </c>
      <c r="R689" s="179">
        <v>5.4873499999999996E-4</v>
      </c>
      <c r="S689" s="179">
        <v>5.9208600000000002E-4</v>
      </c>
      <c r="T689" s="179">
        <v>6.5435000000000005E-4</v>
      </c>
      <c r="U689" s="179">
        <v>7.3814400000000004E-4</v>
      </c>
      <c r="V689" s="179">
        <v>8.3474000000000005E-4</v>
      </c>
      <c r="W689" s="179">
        <v>9.3220900000000003E-4</v>
      </c>
      <c r="X689" s="179">
        <v>1.0209489999999999E-3</v>
      </c>
      <c r="Y689" s="179">
        <v>1.0942689999999999E-3</v>
      </c>
      <c r="Z689" s="179">
        <v>1.1504219999999999E-3</v>
      </c>
      <c r="AA689" s="179">
        <v>1.1885369999999999E-3</v>
      </c>
      <c r="AB689" s="179">
        <v>1.2103579999999999E-3</v>
      </c>
      <c r="AC689" s="179">
        <v>1.215596E-3</v>
      </c>
      <c r="AD689" s="179">
        <v>1.205703E-3</v>
      </c>
      <c r="AE689" s="179">
        <v>1.1800999999999999E-3</v>
      </c>
      <c r="AF689" s="179">
        <v>1.1396570000000001E-3</v>
      </c>
      <c r="AG689" s="179">
        <v>1.074775E-3</v>
      </c>
      <c r="AH689" s="179">
        <v>9.895259999999999E-4</v>
      </c>
      <c r="AI689" s="179">
        <v>8.8973000000000003E-4</v>
      </c>
      <c r="AJ689" s="179">
        <v>7.8120499999999999E-4</v>
      </c>
      <c r="AK689" s="179">
        <v>6.7035200000000004E-4</v>
      </c>
      <c r="AL689" s="179">
        <v>5.6793700000000002E-4</v>
      </c>
      <c r="AM689" s="179">
        <v>4.7425100000000002E-4</v>
      </c>
      <c r="AN689" s="179">
        <v>3.9074800000000001E-4</v>
      </c>
      <c r="AO689" s="179">
        <v>3.1626400000000002E-4</v>
      </c>
      <c r="AP689" s="179">
        <v>2.5196399999999997E-4</v>
      </c>
      <c r="AQ689" s="179">
        <v>1.9726499999999999E-4</v>
      </c>
      <c r="AR689" s="179">
        <v>1.5100399999999999E-4</v>
      </c>
      <c r="AS689" s="179">
        <v>1.13471E-4</v>
      </c>
      <c r="AT689" s="179">
        <v>8.3212000000000002E-5</v>
      </c>
      <c r="AU689" s="179">
        <v>5.9354000000000001E-5</v>
      </c>
      <c r="AV689" s="179">
        <v>4.1606000000000001E-5</v>
      </c>
      <c r="AW689" s="179">
        <v>2.7931000000000001E-5</v>
      </c>
      <c r="AX689" s="179">
        <v>1.8621E-5</v>
      </c>
      <c r="AY689" s="179">
        <v>1.1347E-5</v>
      </c>
      <c r="AZ689" s="179">
        <v>6.9829999999999999E-6</v>
      </c>
      <c r="BA689" s="179">
        <v>4.0729999999999998E-6</v>
      </c>
      <c r="BB689" s="179">
        <v>2.328E-6</v>
      </c>
      <c r="BC689" s="179">
        <v>1.455E-6</v>
      </c>
      <c r="BD689" s="179">
        <v>5.82E-7</v>
      </c>
      <c r="BE689" s="179">
        <v>5.82E-7</v>
      </c>
    </row>
    <row r="690" spans="1:57" ht="17.100000000000001" customHeight="1">
      <c r="A690" s="178">
        <v>2076</v>
      </c>
      <c r="B690" s="179">
        <v>1.5171100000000001E-4</v>
      </c>
      <c r="C690" s="179">
        <v>1.7429300000000001E-4</v>
      </c>
      <c r="D690" s="179">
        <v>1.9782900000000001E-4</v>
      </c>
      <c r="E690" s="179">
        <v>2.18502E-4</v>
      </c>
      <c r="F690" s="179">
        <v>2.3631300000000001E-4</v>
      </c>
      <c r="G690" s="179">
        <v>2.5189800000000002E-4</v>
      </c>
      <c r="H690" s="179">
        <v>2.6970899999999998E-4</v>
      </c>
      <c r="I690" s="179">
        <v>2.91336E-4</v>
      </c>
      <c r="J690" s="179">
        <v>3.1614399999999997E-4</v>
      </c>
      <c r="K690" s="179">
        <v>3.4476899999999998E-4</v>
      </c>
      <c r="L690" s="179">
        <v>3.7752800000000002E-4</v>
      </c>
      <c r="M690" s="179">
        <v>4.1823899999999999E-4</v>
      </c>
      <c r="N690" s="179">
        <v>4.6244800000000001E-4</v>
      </c>
      <c r="O690" s="179">
        <v>5.0188700000000001E-4</v>
      </c>
      <c r="P690" s="179">
        <v>5.3432800000000004E-4</v>
      </c>
      <c r="Q690" s="179">
        <v>5.6517899999999996E-4</v>
      </c>
      <c r="R690" s="179">
        <v>5.9984700000000003E-4</v>
      </c>
      <c r="S690" s="179">
        <v>6.4723700000000005E-4</v>
      </c>
      <c r="T690" s="179">
        <v>7.1529999999999999E-4</v>
      </c>
      <c r="U690" s="179">
        <v>8.0689900000000003E-4</v>
      </c>
      <c r="V690" s="179">
        <v>9.1249300000000001E-4</v>
      </c>
      <c r="W690" s="179">
        <v>1.0190399999999999E-3</v>
      </c>
      <c r="X690" s="179">
        <v>1.1160460000000001E-3</v>
      </c>
      <c r="Y690" s="179">
        <v>1.1961949999999999E-3</v>
      </c>
      <c r="Z690" s="179">
        <v>1.2575799999999999E-3</v>
      </c>
      <c r="AA690" s="179">
        <v>1.299244E-3</v>
      </c>
      <c r="AB690" s="179">
        <v>1.323098E-3</v>
      </c>
      <c r="AC690" s="179">
        <v>1.328823E-3</v>
      </c>
      <c r="AD690" s="179">
        <v>1.3180100000000001E-3</v>
      </c>
      <c r="AE690" s="179">
        <v>1.2900209999999999E-3</v>
      </c>
      <c r="AF690" s="179">
        <v>1.245812E-3</v>
      </c>
      <c r="AG690" s="179">
        <v>1.174886E-3</v>
      </c>
      <c r="AH690" s="179">
        <v>1.081697E-3</v>
      </c>
      <c r="AI690" s="179">
        <v>9.7260499999999998E-4</v>
      </c>
      <c r="AJ690" s="179">
        <v>8.5397100000000003E-4</v>
      </c>
      <c r="AK690" s="179">
        <v>7.3279300000000003E-4</v>
      </c>
      <c r="AL690" s="179">
        <v>6.2083799999999997E-4</v>
      </c>
      <c r="AM690" s="179">
        <v>5.18426E-4</v>
      </c>
      <c r="AN690" s="179">
        <v>4.2714400000000002E-4</v>
      </c>
      <c r="AO690" s="179">
        <v>3.4572299999999998E-4</v>
      </c>
      <c r="AP690" s="179">
        <v>2.75433E-4</v>
      </c>
      <c r="AQ690" s="179">
        <v>2.1563999999999999E-4</v>
      </c>
      <c r="AR690" s="179">
        <v>1.65069E-4</v>
      </c>
      <c r="AS690" s="179">
        <v>1.2404000000000001E-4</v>
      </c>
      <c r="AT690" s="179">
        <v>9.0963000000000003E-5</v>
      </c>
      <c r="AU690" s="179">
        <v>6.4882999999999995E-5</v>
      </c>
      <c r="AV690" s="179">
        <v>4.5482000000000003E-5</v>
      </c>
      <c r="AW690" s="179">
        <v>3.0533000000000001E-5</v>
      </c>
      <c r="AX690" s="179">
        <v>2.0355000000000001E-5</v>
      </c>
      <c r="AY690" s="179">
        <v>1.2404E-5</v>
      </c>
      <c r="AZ690" s="179">
        <v>7.6329999999999996E-6</v>
      </c>
      <c r="BA690" s="179">
        <v>4.4530000000000004E-6</v>
      </c>
      <c r="BB690" s="179">
        <v>2.5440000000000001E-6</v>
      </c>
      <c r="BC690" s="179">
        <v>1.59E-6</v>
      </c>
      <c r="BD690" s="179">
        <v>6.3600000000000003E-7</v>
      </c>
      <c r="BE690" s="179">
        <v>6.3600000000000003E-7</v>
      </c>
    </row>
    <row r="691" spans="1:57" ht="17.100000000000001" customHeight="1">
      <c r="A691" s="178">
        <v>2077</v>
      </c>
      <c r="B691" s="179">
        <v>1.6890699999999999E-4</v>
      </c>
      <c r="C691" s="179">
        <v>1.94048E-4</v>
      </c>
      <c r="D691" s="179">
        <v>2.20251E-4</v>
      </c>
      <c r="E691" s="179">
        <v>2.4326799999999999E-4</v>
      </c>
      <c r="F691" s="179">
        <v>2.6309800000000002E-4</v>
      </c>
      <c r="G691" s="179">
        <v>2.80449E-4</v>
      </c>
      <c r="H691" s="179">
        <v>3.0027800000000001E-4</v>
      </c>
      <c r="I691" s="179">
        <v>3.24357E-4</v>
      </c>
      <c r="J691" s="179">
        <v>3.5197700000000001E-4</v>
      </c>
      <c r="K691" s="179">
        <v>3.8384600000000002E-4</v>
      </c>
      <c r="L691" s="179">
        <v>4.20319E-4</v>
      </c>
      <c r="M691" s="179">
        <v>4.6564399999999998E-4</v>
      </c>
      <c r="N691" s="179">
        <v>5.1486399999999997E-4</v>
      </c>
      <c r="O691" s="179">
        <v>5.5877300000000004E-4</v>
      </c>
      <c r="P691" s="179">
        <v>5.9489099999999995E-4</v>
      </c>
      <c r="Q691" s="179">
        <v>6.2923899999999997E-4</v>
      </c>
      <c r="R691" s="179">
        <v>6.6783599999999999E-4</v>
      </c>
      <c r="S691" s="179">
        <v>7.2059700000000001E-4</v>
      </c>
      <c r="T691" s="179">
        <v>7.9637499999999999E-4</v>
      </c>
      <c r="U691" s="179">
        <v>8.98356E-4</v>
      </c>
      <c r="V691" s="179">
        <v>1.015918E-3</v>
      </c>
      <c r="W691" s="179">
        <v>1.1345420000000001E-3</v>
      </c>
      <c r="X691" s="179">
        <v>1.242543E-3</v>
      </c>
      <c r="Y691" s="179">
        <v>1.3317769999999999E-3</v>
      </c>
      <c r="Z691" s="179">
        <v>1.400119E-3</v>
      </c>
      <c r="AA691" s="179">
        <v>1.446506E-3</v>
      </c>
      <c r="AB691" s="179">
        <v>1.4730640000000001E-3</v>
      </c>
      <c r="AC691" s="179">
        <v>1.479438E-3</v>
      </c>
      <c r="AD691" s="179">
        <v>1.467398E-3</v>
      </c>
      <c r="AE691" s="179">
        <v>1.4362369999999999E-3</v>
      </c>
      <c r="AF691" s="179">
        <v>1.3870169999999999E-3</v>
      </c>
      <c r="AG691" s="179">
        <v>1.3080520000000001E-3</v>
      </c>
      <c r="AH691" s="179">
        <v>1.2042999999999999E-3</v>
      </c>
      <c r="AI691" s="179">
        <v>1.082843E-3</v>
      </c>
      <c r="AJ691" s="179">
        <v>9.5076299999999998E-4</v>
      </c>
      <c r="AK691" s="179">
        <v>8.1585100000000003E-4</v>
      </c>
      <c r="AL691" s="179">
        <v>6.91207E-4</v>
      </c>
      <c r="AM691" s="179">
        <v>5.7718600000000004E-4</v>
      </c>
      <c r="AN691" s="179">
        <v>4.7555900000000002E-4</v>
      </c>
      <c r="AO691" s="179">
        <v>3.8490900000000001E-4</v>
      </c>
      <c r="AP691" s="179">
        <v>3.0665199999999998E-4</v>
      </c>
      <c r="AQ691" s="179">
        <v>2.4008100000000001E-4</v>
      </c>
      <c r="AR691" s="179">
        <v>1.8377899999999999E-4</v>
      </c>
      <c r="AS691" s="179">
        <v>1.381E-4</v>
      </c>
      <c r="AT691" s="179">
        <v>1.01273E-4</v>
      </c>
      <c r="AU691" s="179">
        <v>7.2237000000000007E-5</v>
      </c>
      <c r="AV691" s="179">
        <v>5.0637000000000003E-5</v>
      </c>
      <c r="AW691" s="179">
        <v>3.3994E-5</v>
      </c>
      <c r="AX691" s="179">
        <v>2.2663E-5</v>
      </c>
      <c r="AY691" s="179">
        <v>1.381E-5</v>
      </c>
      <c r="AZ691" s="179">
        <v>8.4980000000000006E-6</v>
      </c>
      <c r="BA691" s="179">
        <v>4.9570000000000001E-6</v>
      </c>
      <c r="BB691" s="179">
        <v>2.8329999999999998E-6</v>
      </c>
      <c r="BC691" s="179">
        <v>1.7710000000000001E-6</v>
      </c>
      <c r="BD691" s="179">
        <v>7.0800000000000004E-7</v>
      </c>
      <c r="BE691" s="179">
        <v>7.0800000000000004E-7</v>
      </c>
    </row>
    <row r="692" spans="1:57" ht="17.100000000000001" customHeight="1">
      <c r="A692" s="178">
        <v>2078</v>
      </c>
      <c r="B692" s="179">
        <v>1.8805300000000001E-4</v>
      </c>
      <c r="C692" s="179">
        <v>2.16045E-4</v>
      </c>
      <c r="D692" s="179">
        <v>2.4521800000000001E-4</v>
      </c>
      <c r="E692" s="179">
        <v>2.7084400000000001E-4</v>
      </c>
      <c r="F692" s="179">
        <v>2.9292199999999998E-4</v>
      </c>
      <c r="G692" s="179">
        <v>3.1223999999999998E-4</v>
      </c>
      <c r="H692" s="179">
        <v>3.3431699999999999E-4</v>
      </c>
      <c r="I692" s="179">
        <v>3.6112600000000003E-4</v>
      </c>
      <c r="J692" s="179">
        <v>3.9187599999999999E-4</v>
      </c>
      <c r="K692" s="179">
        <v>4.2735800000000002E-4</v>
      </c>
      <c r="L692" s="179">
        <v>4.6796499999999998E-4</v>
      </c>
      <c r="M692" s="179">
        <v>5.1842800000000003E-4</v>
      </c>
      <c r="N692" s="179">
        <v>5.7322799999999995E-4</v>
      </c>
      <c r="O692" s="179">
        <v>6.22114E-4</v>
      </c>
      <c r="P692" s="179">
        <v>6.6232599999999997E-4</v>
      </c>
      <c r="Q692" s="179">
        <v>7.0056800000000005E-4</v>
      </c>
      <c r="R692" s="179">
        <v>7.4354E-4</v>
      </c>
      <c r="S692" s="179">
        <v>8.0228199999999997E-4</v>
      </c>
      <c r="T692" s="179">
        <v>8.8665E-4</v>
      </c>
      <c r="U692" s="179">
        <v>1.000192E-3</v>
      </c>
      <c r="V692" s="179">
        <v>1.13108E-3</v>
      </c>
      <c r="W692" s="179">
        <v>1.2631509999999999E-3</v>
      </c>
      <c r="X692" s="179">
        <v>1.3833949999999999E-3</v>
      </c>
      <c r="Y692" s="179">
        <v>1.482744E-3</v>
      </c>
      <c r="Z692" s="179">
        <v>1.5588329999999999E-3</v>
      </c>
      <c r="AA692" s="179">
        <v>1.610478E-3</v>
      </c>
      <c r="AB692" s="179">
        <v>1.640046E-3</v>
      </c>
      <c r="AC692" s="179">
        <v>1.647143E-3</v>
      </c>
      <c r="AD692" s="179">
        <v>1.6337389999999999E-3</v>
      </c>
      <c r="AE692" s="179">
        <v>1.5990449999999999E-3</v>
      </c>
      <c r="AF692" s="179">
        <v>1.544246E-3</v>
      </c>
      <c r="AG692" s="179">
        <v>1.45633E-3</v>
      </c>
      <c r="AH692" s="179">
        <v>1.340817E-3</v>
      </c>
      <c r="AI692" s="179">
        <v>1.2055919999999999E-3</v>
      </c>
      <c r="AJ692" s="179">
        <v>1.05854E-3</v>
      </c>
      <c r="AK692" s="179">
        <v>9.0833299999999999E-4</v>
      </c>
      <c r="AL692" s="179">
        <v>7.6955999999999997E-4</v>
      </c>
      <c r="AM692" s="179">
        <v>6.4261400000000001E-4</v>
      </c>
      <c r="AN692" s="179">
        <v>5.2946700000000005E-4</v>
      </c>
      <c r="AO692" s="179">
        <v>4.28541E-4</v>
      </c>
      <c r="AP692" s="179">
        <v>3.4141400000000001E-4</v>
      </c>
      <c r="AQ692" s="179">
        <v>2.6729599999999998E-4</v>
      </c>
      <c r="AR692" s="179">
        <v>2.0461200000000001E-4</v>
      </c>
      <c r="AS692" s="179">
        <v>1.5375400000000001E-4</v>
      </c>
      <c r="AT692" s="179">
        <v>1.12753E-4</v>
      </c>
      <c r="AU692" s="179">
        <v>8.0425000000000003E-5</v>
      </c>
      <c r="AV692" s="179">
        <v>5.6376999999999999E-5</v>
      </c>
      <c r="AW692" s="179">
        <v>3.7846999999999999E-5</v>
      </c>
      <c r="AX692" s="179">
        <v>2.5230999999999999E-5</v>
      </c>
      <c r="AY692" s="179">
        <v>1.5375000000000001E-5</v>
      </c>
      <c r="AZ692" s="179">
        <v>9.4620000000000002E-6</v>
      </c>
      <c r="BA692" s="179">
        <v>5.519E-6</v>
      </c>
      <c r="BB692" s="179">
        <v>3.1540000000000002E-6</v>
      </c>
      <c r="BC692" s="179">
        <v>1.9709999999999998E-6</v>
      </c>
      <c r="BD692" s="179">
        <v>7.8800000000000002E-7</v>
      </c>
      <c r="BE692" s="179">
        <v>7.8800000000000002E-7</v>
      </c>
    </row>
    <row r="693" spans="1:57" ht="17.100000000000001" customHeight="1">
      <c r="A693" s="178">
        <v>2079</v>
      </c>
      <c r="B693" s="179">
        <v>2.06286E-4</v>
      </c>
      <c r="C693" s="179">
        <v>2.3699100000000001E-4</v>
      </c>
      <c r="D693" s="179">
        <v>2.6899299999999998E-4</v>
      </c>
      <c r="E693" s="179">
        <v>2.97103E-4</v>
      </c>
      <c r="F693" s="179">
        <v>3.2132100000000001E-4</v>
      </c>
      <c r="G693" s="179">
        <v>3.42512E-4</v>
      </c>
      <c r="H693" s="179">
        <v>3.6673000000000001E-4</v>
      </c>
      <c r="I693" s="179">
        <v>3.9613700000000002E-4</v>
      </c>
      <c r="J693" s="179">
        <v>4.2987E-4</v>
      </c>
      <c r="K693" s="179">
        <v>4.6879099999999998E-4</v>
      </c>
      <c r="L693" s="179">
        <v>5.1333499999999996E-4</v>
      </c>
      <c r="M693" s="179">
        <v>5.6869099999999997E-4</v>
      </c>
      <c r="N693" s="179">
        <v>6.2880300000000004E-4</v>
      </c>
      <c r="O693" s="179">
        <v>6.8242900000000002E-4</v>
      </c>
      <c r="P693" s="179">
        <v>7.2654000000000002E-4</v>
      </c>
      <c r="Q693" s="179">
        <v>7.6848900000000002E-4</v>
      </c>
      <c r="R693" s="179">
        <v>8.1562799999999999E-4</v>
      </c>
      <c r="S693" s="179">
        <v>8.8006499999999997E-4</v>
      </c>
      <c r="T693" s="179">
        <v>9.7261299999999999E-4</v>
      </c>
      <c r="U693" s="179">
        <v>1.0971620000000001E-3</v>
      </c>
      <c r="V693" s="179">
        <v>1.2407410000000001E-3</v>
      </c>
      <c r="W693" s="179">
        <v>1.3856160000000001E-3</v>
      </c>
      <c r="X693" s="179">
        <v>1.517518E-3</v>
      </c>
      <c r="Y693" s="179">
        <v>1.626499E-3</v>
      </c>
      <c r="Z693" s="179">
        <v>1.709964E-3</v>
      </c>
      <c r="AA693" s="179">
        <v>1.7666170000000001E-3</v>
      </c>
      <c r="AB693" s="179">
        <v>1.799052E-3</v>
      </c>
      <c r="AC693" s="179">
        <v>1.8068369999999999E-3</v>
      </c>
      <c r="AD693" s="179">
        <v>1.792133E-3</v>
      </c>
      <c r="AE693" s="179">
        <v>1.754076E-3</v>
      </c>
      <c r="AF693" s="179">
        <v>1.6939629999999999E-3</v>
      </c>
      <c r="AG693" s="179">
        <v>1.5975239999999999E-3</v>
      </c>
      <c r="AH693" s="179">
        <v>1.4708119999999999E-3</v>
      </c>
      <c r="AI693" s="179">
        <v>1.3224759999999999E-3</v>
      </c>
      <c r="AJ693" s="179">
        <v>1.1611670000000001E-3</v>
      </c>
      <c r="AK693" s="179">
        <v>9.963979999999999E-4</v>
      </c>
      <c r="AL693" s="179">
        <v>8.4417100000000001E-4</v>
      </c>
      <c r="AM693" s="179">
        <v>7.04917E-4</v>
      </c>
      <c r="AN693" s="179">
        <v>5.8080000000000002E-4</v>
      </c>
      <c r="AO693" s="179">
        <v>4.7008899999999998E-4</v>
      </c>
      <c r="AP693" s="179">
        <v>3.74514E-4</v>
      </c>
      <c r="AQ693" s="179">
        <v>2.9321099999999998E-4</v>
      </c>
      <c r="AR693" s="179">
        <v>2.2444899999999999E-4</v>
      </c>
      <c r="AS693" s="179">
        <v>1.6866099999999999E-4</v>
      </c>
      <c r="AT693" s="179">
        <v>1.2368500000000001E-4</v>
      </c>
      <c r="AU693" s="179">
        <v>8.8222999999999999E-5</v>
      </c>
      <c r="AV693" s="179">
        <v>6.1841999999999995E-5</v>
      </c>
      <c r="AW693" s="179">
        <v>4.1517000000000002E-5</v>
      </c>
      <c r="AX693" s="179">
        <v>2.7678000000000002E-5</v>
      </c>
      <c r="AY693" s="179">
        <v>1.6866000000000001E-5</v>
      </c>
      <c r="AZ693" s="179">
        <v>1.0379E-5</v>
      </c>
      <c r="BA693" s="179">
        <v>6.0549999999999996E-6</v>
      </c>
      <c r="BB693" s="179">
        <v>3.4599999999999999E-6</v>
      </c>
      <c r="BC693" s="179">
        <v>2.1619999999999998E-6</v>
      </c>
      <c r="BD693" s="179">
        <v>8.6499999999999998E-7</v>
      </c>
      <c r="BE693" s="179">
        <v>8.6499999999999998E-7</v>
      </c>
    </row>
    <row r="694" spans="1:57" ht="17.100000000000001" customHeight="1">
      <c r="A694" s="178">
        <v>2080</v>
      </c>
      <c r="B694" s="179">
        <v>2.2159100000000001E-4</v>
      </c>
      <c r="C694" s="179">
        <v>2.5457399999999998E-4</v>
      </c>
      <c r="D694" s="179">
        <v>2.8895100000000002E-4</v>
      </c>
      <c r="E694" s="179">
        <v>3.1914699999999999E-4</v>
      </c>
      <c r="F694" s="179">
        <v>3.4516100000000002E-4</v>
      </c>
      <c r="G694" s="179">
        <v>3.67924E-4</v>
      </c>
      <c r="H694" s="179">
        <v>3.93939E-4</v>
      </c>
      <c r="I694" s="179">
        <v>4.2552900000000001E-4</v>
      </c>
      <c r="J694" s="179">
        <v>4.6176399999999998E-4</v>
      </c>
      <c r="K694" s="179">
        <v>5.03573E-4</v>
      </c>
      <c r="L694" s="179">
        <v>5.5142199999999998E-4</v>
      </c>
      <c r="M694" s="179">
        <v>6.1088400000000001E-4</v>
      </c>
      <c r="N694" s="179">
        <v>6.7545699999999997E-4</v>
      </c>
      <c r="O694" s="179">
        <v>7.3306100000000002E-4</v>
      </c>
      <c r="P694" s="179">
        <v>7.8044599999999996E-4</v>
      </c>
      <c r="Q694" s="179">
        <v>8.2550699999999996E-4</v>
      </c>
      <c r="R694" s="179">
        <v>8.7614300000000002E-4</v>
      </c>
      <c r="S694" s="179">
        <v>9.4536100000000003E-4</v>
      </c>
      <c r="T694" s="179">
        <v>1.044775E-3</v>
      </c>
      <c r="U694" s="179">
        <v>1.178566E-3</v>
      </c>
      <c r="V694" s="179">
        <v>1.3327969999999999E-3</v>
      </c>
      <c r="W694" s="179">
        <v>1.488421E-3</v>
      </c>
      <c r="X694" s="179">
        <v>1.630109E-3</v>
      </c>
      <c r="Y694" s="179">
        <v>1.747176E-3</v>
      </c>
      <c r="Z694" s="179">
        <v>1.8368340000000001E-3</v>
      </c>
      <c r="AA694" s="179">
        <v>1.897691E-3</v>
      </c>
      <c r="AB694" s="179">
        <v>1.932532E-3</v>
      </c>
      <c r="AC694" s="179">
        <v>1.9408940000000001E-3</v>
      </c>
      <c r="AD694" s="179">
        <v>1.925099E-3</v>
      </c>
      <c r="AE694" s="179">
        <v>1.8842189999999999E-3</v>
      </c>
      <c r="AF694" s="179">
        <v>1.8196460000000001E-3</v>
      </c>
      <c r="AG694" s="179">
        <v>1.7160509999999999E-3</v>
      </c>
      <c r="AH694" s="179">
        <v>1.5799379999999999E-3</v>
      </c>
      <c r="AI694" s="179">
        <v>1.420597E-3</v>
      </c>
      <c r="AJ694" s="179">
        <v>1.247319E-3</v>
      </c>
      <c r="AK694" s="179">
        <v>1.070325E-3</v>
      </c>
      <c r="AL694" s="179">
        <v>9.0680299999999997E-4</v>
      </c>
      <c r="AM694" s="179">
        <v>7.5721800000000004E-4</v>
      </c>
      <c r="AN694" s="179">
        <v>6.2389200000000002E-4</v>
      </c>
      <c r="AO694" s="179">
        <v>5.0496700000000005E-4</v>
      </c>
      <c r="AP694" s="179">
        <v>4.0230099999999998E-4</v>
      </c>
      <c r="AQ694" s="179">
        <v>3.1496600000000002E-4</v>
      </c>
      <c r="AR694" s="179">
        <v>2.4110200000000001E-4</v>
      </c>
      <c r="AS694" s="179">
        <v>1.81175E-4</v>
      </c>
      <c r="AT694" s="179">
        <v>1.32862E-4</v>
      </c>
      <c r="AU694" s="179">
        <v>9.4767999999999998E-5</v>
      </c>
      <c r="AV694" s="179">
        <v>6.6431000000000001E-5</v>
      </c>
      <c r="AW694" s="179">
        <v>4.4597E-5</v>
      </c>
      <c r="AX694" s="179">
        <v>2.9731E-5</v>
      </c>
      <c r="AY694" s="179">
        <v>1.8117E-5</v>
      </c>
      <c r="AZ694" s="179">
        <v>1.1148999999999999E-5</v>
      </c>
      <c r="BA694" s="179">
        <v>6.5039999999999999E-6</v>
      </c>
      <c r="BB694" s="179">
        <v>3.7160000000000001E-6</v>
      </c>
      <c r="BC694" s="179">
        <v>2.323E-6</v>
      </c>
      <c r="BD694" s="179">
        <v>9.2900000000000002E-7</v>
      </c>
      <c r="BE694" s="179">
        <v>9.2900000000000002E-7</v>
      </c>
    </row>
    <row r="695" spans="1:57" ht="17.100000000000001" customHeight="1">
      <c r="A695" s="178">
        <v>2081</v>
      </c>
      <c r="B695" s="179">
        <v>2.3232299999999999E-4</v>
      </c>
      <c r="C695" s="179">
        <v>2.6690299999999998E-4</v>
      </c>
      <c r="D695" s="179">
        <v>3.0294499999999999E-4</v>
      </c>
      <c r="E695" s="179">
        <v>3.3460299999999999E-4</v>
      </c>
      <c r="F695" s="179">
        <v>3.6187799999999999E-4</v>
      </c>
      <c r="G695" s="179">
        <v>3.8574300000000002E-4</v>
      </c>
      <c r="H695" s="179">
        <v>4.1301800000000002E-4</v>
      </c>
      <c r="I695" s="179">
        <v>4.46138E-4</v>
      </c>
      <c r="J695" s="179">
        <v>4.8412800000000001E-4</v>
      </c>
      <c r="K695" s="179">
        <v>5.2796199999999998E-4</v>
      </c>
      <c r="L695" s="179">
        <v>5.7812800000000002E-4</v>
      </c>
      <c r="M695" s="179">
        <v>6.4047099999999999E-4</v>
      </c>
      <c r="N695" s="179">
        <v>7.0817000000000005E-4</v>
      </c>
      <c r="O695" s="179">
        <v>7.6856500000000003E-4</v>
      </c>
      <c r="P695" s="179">
        <v>8.1824399999999998E-4</v>
      </c>
      <c r="Q695" s="179">
        <v>8.6548799999999998E-4</v>
      </c>
      <c r="R695" s="179">
        <v>9.1857600000000005E-4</v>
      </c>
      <c r="S695" s="179">
        <v>9.9114600000000004E-4</v>
      </c>
      <c r="T695" s="179">
        <v>1.095375E-3</v>
      </c>
      <c r="U695" s="179">
        <v>1.2356450000000001E-3</v>
      </c>
      <c r="V695" s="179">
        <v>1.397346E-3</v>
      </c>
      <c r="W695" s="179">
        <v>1.5605079999999999E-3</v>
      </c>
      <c r="X695" s="179">
        <v>1.7090580000000001E-3</v>
      </c>
      <c r="Y695" s="179">
        <v>1.8317940000000001E-3</v>
      </c>
      <c r="Z695" s="179">
        <v>1.9257949999999999E-3</v>
      </c>
      <c r="AA695" s="179">
        <v>1.9895989999999999E-3</v>
      </c>
      <c r="AB695" s="179">
        <v>2.026127E-3</v>
      </c>
      <c r="AC695" s="179">
        <v>2.0348940000000002E-3</v>
      </c>
      <c r="AD695" s="179">
        <v>2.018335E-3</v>
      </c>
      <c r="AE695" s="179">
        <v>1.9754740000000001E-3</v>
      </c>
      <c r="AF695" s="179">
        <v>1.9077740000000001E-3</v>
      </c>
      <c r="AG695" s="179">
        <v>1.799162E-3</v>
      </c>
      <c r="AH695" s="179">
        <v>1.6564570000000001E-3</v>
      </c>
      <c r="AI695" s="179">
        <v>1.4893980000000001E-3</v>
      </c>
      <c r="AJ695" s="179">
        <v>1.3077290000000001E-3</v>
      </c>
      <c r="AK695" s="179">
        <v>1.122163E-3</v>
      </c>
      <c r="AL695" s="179">
        <v>9.5072099999999997E-4</v>
      </c>
      <c r="AM695" s="179">
        <v>7.9389100000000002E-4</v>
      </c>
      <c r="AN695" s="179">
        <v>6.5410800000000003E-4</v>
      </c>
      <c r="AO695" s="179">
        <v>5.29423E-4</v>
      </c>
      <c r="AP695" s="179">
        <v>4.2178499999999999E-4</v>
      </c>
      <c r="AQ695" s="179">
        <v>3.3021999999999999E-4</v>
      </c>
      <c r="AR695" s="179">
        <v>2.5277900000000001E-4</v>
      </c>
      <c r="AS695" s="179">
        <v>1.8994899999999999E-4</v>
      </c>
      <c r="AT695" s="179">
        <v>1.3929599999999999E-4</v>
      </c>
      <c r="AU695" s="179">
        <v>9.9358000000000007E-5</v>
      </c>
      <c r="AV695" s="179">
        <v>6.9647999999999995E-5</v>
      </c>
      <c r="AW695" s="179">
        <v>4.6757E-5</v>
      </c>
      <c r="AX695" s="179">
        <v>3.1170999999999997E-5</v>
      </c>
      <c r="AY695" s="179">
        <v>1.8995E-5</v>
      </c>
      <c r="AZ695" s="179">
        <v>1.1688999999999999E-5</v>
      </c>
      <c r="BA695" s="179">
        <v>6.8190000000000003E-6</v>
      </c>
      <c r="BB695" s="179">
        <v>3.8959999999999996E-6</v>
      </c>
      <c r="BC695" s="179">
        <v>2.435E-6</v>
      </c>
      <c r="BD695" s="179">
        <v>9.7399999999999991E-7</v>
      </c>
      <c r="BE695" s="179">
        <v>9.7399999999999991E-7</v>
      </c>
    </row>
    <row r="696" spans="1:57" ht="17.100000000000001" customHeight="1">
      <c r="A696" s="178">
        <v>2082</v>
      </c>
      <c r="B696" s="179">
        <v>2.3835999999999999E-4</v>
      </c>
      <c r="C696" s="179">
        <v>2.7383900000000001E-4</v>
      </c>
      <c r="D696" s="179">
        <v>3.1081700000000002E-4</v>
      </c>
      <c r="E696" s="179">
        <v>3.4329800000000002E-4</v>
      </c>
      <c r="F696" s="179">
        <v>3.71281E-4</v>
      </c>
      <c r="G696" s="179">
        <v>3.9576699999999999E-4</v>
      </c>
      <c r="H696" s="179">
        <v>4.2374999999999997E-4</v>
      </c>
      <c r="I696" s="179">
        <v>4.5773E-4</v>
      </c>
      <c r="J696" s="179">
        <v>4.9670699999999999E-4</v>
      </c>
      <c r="K696" s="179">
        <v>5.4168100000000002E-4</v>
      </c>
      <c r="L696" s="179">
        <v>5.9314999999999997E-4</v>
      </c>
      <c r="M696" s="179">
        <v>6.5711299999999997E-4</v>
      </c>
      <c r="N696" s="179">
        <v>7.2657199999999998E-4</v>
      </c>
      <c r="O696" s="179">
        <v>7.8853500000000004E-4</v>
      </c>
      <c r="P696" s="179">
        <v>8.3950500000000005E-4</v>
      </c>
      <c r="Q696" s="179">
        <v>8.8797699999999997E-4</v>
      </c>
      <c r="R696" s="179">
        <v>9.4244499999999998E-4</v>
      </c>
      <c r="S696" s="179">
        <v>1.016901E-3</v>
      </c>
      <c r="T696" s="179">
        <v>1.1238380000000001E-3</v>
      </c>
      <c r="U696" s="179">
        <v>1.2677529999999999E-3</v>
      </c>
      <c r="V696" s="179">
        <v>1.433655E-3</v>
      </c>
      <c r="W696" s="179">
        <v>1.601056E-3</v>
      </c>
      <c r="X696" s="179">
        <v>1.753466E-3</v>
      </c>
      <c r="Y696" s="179">
        <v>1.8793919999999999E-3</v>
      </c>
      <c r="Z696" s="179">
        <v>1.975835E-3</v>
      </c>
      <c r="AA696" s="179">
        <v>2.0412970000000001E-3</v>
      </c>
      <c r="AB696" s="179">
        <v>2.0787750000000002E-3</v>
      </c>
      <c r="AC696" s="179">
        <v>2.0877690000000002E-3</v>
      </c>
      <c r="AD696" s="179">
        <v>2.070779E-3</v>
      </c>
      <c r="AE696" s="179">
        <v>2.026805E-3</v>
      </c>
      <c r="AF696" s="179">
        <v>1.957346E-3</v>
      </c>
      <c r="AG696" s="179">
        <v>1.8459119999999999E-3</v>
      </c>
      <c r="AH696" s="179">
        <v>1.699498E-3</v>
      </c>
      <c r="AI696" s="179">
        <v>1.528099E-3</v>
      </c>
      <c r="AJ696" s="179">
        <v>1.341709E-3</v>
      </c>
      <c r="AK696" s="179">
        <v>1.1513210000000001E-3</v>
      </c>
      <c r="AL696" s="179">
        <v>9.7542500000000003E-4</v>
      </c>
      <c r="AM696" s="179">
        <v>8.1452E-4</v>
      </c>
      <c r="AN696" s="179">
        <v>6.7110399999999995E-4</v>
      </c>
      <c r="AO696" s="179">
        <v>5.4317999999999999E-4</v>
      </c>
      <c r="AP696" s="179">
        <v>4.32745E-4</v>
      </c>
      <c r="AQ696" s="179">
        <v>3.388E-4</v>
      </c>
      <c r="AR696" s="179">
        <v>2.59347E-4</v>
      </c>
      <c r="AS696" s="179">
        <v>1.94885E-4</v>
      </c>
      <c r="AT696" s="179">
        <v>1.4291600000000001E-4</v>
      </c>
      <c r="AU696" s="179">
        <v>1.0194E-4</v>
      </c>
      <c r="AV696" s="179">
        <v>7.1458000000000006E-5</v>
      </c>
      <c r="AW696" s="179">
        <v>4.7972000000000001E-5</v>
      </c>
      <c r="AX696" s="179">
        <v>3.1980999999999998E-5</v>
      </c>
      <c r="AY696" s="179">
        <v>1.9488999999999999E-5</v>
      </c>
      <c r="AZ696" s="179">
        <v>1.1993E-5</v>
      </c>
      <c r="BA696" s="179">
        <v>6.9959999999999996E-6</v>
      </c>
      <c r="BB696" s="179">
        <v>3.9979999999999997E-6</v>
      </c>
      <c r="BC696" s="179">
        <v>2.4990000000000001E-6</v>
      </c>
      <c r="BD696" s="179">
        <v>9.9900000000000009E-7</v>
      </c>
      <c r="BE696" s="179">
        <v>9.9900000000000009E-7</v>
      </c>
    </row>
    <row r="697" spans="1:57" ht="17.100000000000001" customHeight="1">
      <c r="A697" s="178">
        <v>2083</v>
      </c>
      <c r="B697" s="179">
        <v>2.3994500000000001E-4</v>
      </c>
      <c r="C697" s="179">
        <v>2.7566E-4</v>
      </c>
      <c r="D697" s="179">
        <v>3.1288399999999998E-4</v>
      </c>
      <c r="E697" s="179">
        <v>3.4558100000000002E-4</v>
      </c>
      <c r="F697" s="179">
        <v>3.7375100000000002E-4</v>
      </c>
      <c r="G697" s="179">
        <v>3.9839900000000002E-4</v>
      </c>
      <c r="H697" s="179">
        <v>4.2656900000000002E-4</v>
      </c>
      <c r="I697" s="179">
        <v>4.6077500000000002E-4</v>
      </c>
      <c r="J697" s="179">
        <v>5.0001099999999997E-4</v>
      </c>
      <c r="K697" s="179">
        <v>5.4528400000000005E-4</v>
      </c>
      <c r="L697" s="179">
        <v>5.9709599999999998E-4</v>
      </c>
      <c r="M697" s="179">
        <v>6.6148300000000004E-4</v>
      </c>
      <c r="N697" s="179">
        <v>7.3140399999999995E-4</v>
      </c>
      <c r="O697" s="179">
        <v>7.9378000000000001E-4</v>
      </c>
      <c r="P697" s="179">
        <v>8.4508900000000004E-4</v>
      </c>
      <c r="Q697" s="179">
        <v>8.9388300000000005E-4</v>
      </c>
      <c r="R697" s="179">
        <v>9.4871300000000001E-4</v>
      </c>
      <c r="S697" s="179">
        <v>1.0236640000000001E-3</v>
      </c>
      <c r="T697" s="179">
        <v>1.1313129999999999E-3</v>
      </c>
      <c r="U697" s="179">
        <v>1.276185E-3</v>
      </c>
      <c r="V697" s="179">
        <v>1.4431909999999999E-3</v>
      </c>
      <c r="W697" s="179">
        <v>1.611705E-3</v>
      </c>
      <c r="X697" s="179">
        <v>1.765129E-3</v>
      </c>
      <c r="Y697" s="179">
        <v>1.891893E-3</v>
      </c>
      <c r="Z697" s="179">
        <v>1.9889769999999998E-3</v>
      </c>
      <c r="AA697" s="179">
        <v>2.0548739999999999E-3</v>
      </c>
      <c r="AB697" s="179">
        <v>2.0926009999999999E-3</v>
      </c>
      <c r="AC697" s="179">
        <v>2.1016559999999999E-3</v>
      </c>
      <c r="AD697" s="179">
        <v>2.0845529999999998E-3</v>
      </c>
      <c r="AE697" s="179">
        <v>2.0402860000000001E-3</v>
      </c>
      <c r="AF697" s="179">
        <v>1.970365E-3</v>
      </c>
      <c r="AG697" s="179">
        <v>1.85819E-3</v>
      </c>
      <c r="AH697" s="179">
        <v>1.710802E-3</v>
      </c>
      <c r="AI697" s="179">
        <v>1.538263E-3</v>
      </c>
      <c r="AJ697" s="179">
        <v>1.350633E-3</v>
      </c>
      <c r="AK697" s="179">
        <v>1.1589790000000001E-3</v>
      </c>
      <c r="AL697" s="179">
        <v>9.8191300000000006E-4</v>
      </c>
      <c r="AM697" s="179">
        <v>8.1993799999999998E-4</v>
      </c>
      <c r="AN697" s="179">
        <v>6.7556799999999998E-4</v>
      </c>
      <c r="AO697" s="179">
        <v>5.4679299999999995E-4</v>
      </c>
      <c r="AP697" s="179">
        <v>4.35623E-4</v>
      </c>
      <c r="AQ697" s="179">
        <v>3.4105399999999998E-4</v>
      </c>
      <c r="AR697" s="179">
        <v>2.61072E-4</v>
      </c>
      <c r="AS697" s="179">
        <v>1.96181E-4</v>
      </c>
      <c r="AT697" s="179">
        <v>1.4386600000000001E-4</v>
      </c>
      <c r="AU697" s="179">
        <v>1.02618E-4</v>
      </c>
      <c r="AV697" s="179">
        <v>7.1933000000000004E-5</v>
      </c>
      <c r="AW697" s="179">
        <v>4.8291000000000002E-5</v>
      </c>
      <c r="AX697" s="179">
        <v>3.2193999999999997E-5</v>
      </c>
      <c r="AY697" s="179">
        <v>1.9618000000000001E-5</v>
      </c>
      <c r="AZ697" s="179">
        <v>1.2072999999999999E-5</v>
      </c>
      <c r="BA697" s="179">
        <v>7.0419999999999997E-6</v>
      </c>
      <c r="BB697" s="179">
        <v>4.0239999999999999E-6</v>
      </c>
      <c r="BC697" s="179">
        <v>2.5150000000000001E-6</v>
      </c>
      <c r="BD697" s="179">
        <v>1.006E-6</v>
      </c>
      <c r="BE697" s="179">
        <v>1.006E-6</v>
      </c>
    </row>
    <row r="698" spans="1:57" ht="17.100000000000001" customHeight="1">
      <c r="A698" s="178">
        <v>2084</v>
      </c>
      <c r="B698" s="179">
        <v>2.37445E-4</v>
      </c>
      <c r="C698" s="179">
        <v>2.7278799999999999E-4</v>
      </c>
      <c r="D698" s="179">
        <v>3.0962399999999999E-4</v>
      </c>
      <c r="E698" s="179">
        <v>3.4197999999999997E-4</v>
      </c>
      <c r="F698" s="179">
        <v>3.69856E-4</v>
      </c>
      <c r="G698" s="179">
        <v>3.9424799999999998E-4</v>
      </c>
      <c r="H698" s="179">
        <v>4.2212400000000001E-4</v>
      </c>
      <c r="I698" s="179">
        <v>4.55974E-4</v>
      </c>
      <c r="J698" s="179">
        <v>4.9480100000000001E-4</v>
      </c>
      <c r="K698" s="179">
        <v>5.3960200000000003E-4</v>
      </c>
      <c r="L698" s="179">
        <v>5.9087400000000002E-4</v>
      </c>
      <c r="M698" s="179">
        <v>6.5459100000000005E-4</v>
      </c>
      <c r="N698" s="179">
        <v>7.2378399999999999E-4</v>
      </c>
      <c r="O698" s="179">
        <v>7.8550899999999999E-4</v>
      </c>
      <c r="P698" s="179">
        <v>8.3628399999999996E-4</v>
      </c>
      <c r="Q698" s="179">
        <v>8.8456899999999998E-4</v>
      </c>
      <c r="R698" s="179">
        <v>9.3882799999999995E-4</v>
      </c>
      <c r="S698" s="179">
        <v>1.012998E-3</v>
      </c>
      <c r="T698" s="179">
        <v>1.1195249999999999E-3</v>
      </c>
      <c r="U698" s="179">
        <v>1.262888E-3</v>
      </c>
      <c r="V698" s="179">
        <v>1.4281540000000001E-3</v>
      </c>
      <c r="W698" s="179">
        <v>1.5949130000000001E-3</v>
      </c>
      <c r="X698" s="179">
        <v>1.7467380000000001E-3</v>
      </c>
      <c r="Y698" s="179">
        <v>1.87218E-3</v>
      </c>
      <c r="Z698" s="179">
        <v>1.968254E-3</v>
      </c>
      <c r="AA698" s="179">
        <v>2.033464E-3</v>
      </c>
      <c r="AB698" s="179">
        <v>2.070798E-3</v>
      </c>
      <c r="AC698" s="179">
        <v>2.0797580000000001E-3</v>
      </c>
      <c r="AD698" s="179">
        <v>2.062833E-3</v>
      </c>
      <c r="AE698" s="179">
        <v>2.019028E-3</v>
      </c>
      <c r="AF698" s="179">
        <v>1.949835E-3</v>
      </c>
      <c r="AG698" s="179">
        <v>1.8388289999999999E-3</v>
      </c>
      <c r="AH698" s="179">
        <v>1.692977E-3</v>
      </c>
      <c r="AI698" s="179">
        <v>1.5222359999999999E-3</v>
      </c>
      <c r="AJ698" s="179">
        <v>1.336561E-3</v>
      </c>
      <c r="AK698" s="179">
        <v>1.1469029999999999E-3</v>
      </c>
      <c r="AL698" s="179">
        <v>9.7168199999999997E-4</v>
      </c>
      <c r="AM698" s="179">
        <v>8.11394E-4</v>
      </c>
      <c r="AN698" s="179">
        <v>6.6852899999999995E-4</v>
      </c>
      <c r="AO698" s="179">
        <v>5.4109500000000001E-4</v>
      </c>
      <c r="AP698" s="179">
        <v>4.3108399999999998E-4</v>
      </c>
      <c r="AQ698" s="179">
        <v>3.3750000000000002E-4</v>
      </c>
      <c r="AR698" s="179">
        <v>2.58352E-4</v>
      </c>
      <c r="AS698" s="179">
        <v>1.9413699999999999E-4</v>
      </c>
      <c r="AT698" s="179">
        <v>1.4236699999999999E-4</v>
      </c>
      <c r="AU698" s="179">
        <v>1.01549E-4</v>
      </c>
      <c r="AV698" s="179">
        <v>7.1184000000000002E-5</v>
      </c>
      <c r="AW698" s="179">
        <v>4.7787999999999997E-5</v>
      </c>
      <c r="AX698" s="179">
        <v>3.1857999999999999E-5</v>
      </c>
      <c r="AY698" s="179">
        <v>1.9414000000000001E-5</v>
      </c>
      <c r="AZ698" s="179">
        <v>1.1946999999999999E-5</v>
      </c>
      <c r="BA698" s="179">
        <v>6.9689999999999997E-6</v>
      </c>
      <c r="BB698" s="179">
        <v>3.9820000000000002E-6</v>
      </c>
      <c r="BC698" s="179">
        <v>2.4889999999999998E-6</v>
      </c>
      <c r="BD698" s="179">
        <v>9.9600000000000008E-7</v>
      </c>
      <c r="BE698" s="179">
        <v>9.9600000000000008E-7</v>
      </c>
    </row>
    <row r="699" spans="1:57" ht="17.100000000000001" customHeight="1">
      <c r="A699" s="178">
        <v>2085</v>
      </c>
      <c r="B699" s="179">
        <v>2.31408E-4</v>
      </c>
      <c r="C699" s="179">
        <v>2.6585299999999998E-4</v>
      </c>
      <c r="D699" s="179">
        <v>3.0175200000000002E-4</v>
      </c>
      <c r="E699" s="179">
        <v>3.3328600000000002E-4</v>
      </c>
      <c r="F699" s="179">
        <v>3.60453E-4</v>
      </c>
      <c r="G699" s="179">
        <v>3.8422499999999997E-4</v>
      </c>
      <c r="H699" s="179">
        <v>4.1139200000000001E-4</v>
      </c>
      <c r="I699" s="179">
        <v>4.4438099999999999E-4</v>
      </c>
      <c r="J699" s="179">
        <v>4.8222199999999998E-4</v>
      </c>
      <c r="K699" s="179">
        <v>5.2588299999999999E-4</v>
      </c>
      <c r="L699" s="179">
        <v>5.7585199999999996E-4</v>
      </c>
      <c r="M699" s="179">
        <v>6.3794899999999996E-4</v>
      </c>
      <c r="N699" s="179">
        <v>7.0538199999999995E-4</v>
      </c>
      <c r="O699" s="179">
        <v>7.6553899999999998E-4</v>
      </c>
      <c r="P699" s="179">
        <v>8.1502199999999999E-4</v>
      </c>
      <c r="Q699" s="179">
        <v>8.6207999999999999E-4</v>
      </c>
      <c r="R699" s="179">
        <v>9.1496000000000004E-4</v>
      </c>
      <c r="S699" s="179">
        <v>9.8724399999999997E-4</v>
      </c>
      <c r="T699" s="179">
        <v>1.091063E-3</v>
      </c>
      <c r="U699" s="179">
        <v>1.230781E-3</v>
      </c>
      <c r="V699" s="179">
        <v>1.3918450000000001E-3</v>
      </c>
      <c r="W699" s="179">
        <v>1.5543639999999999E-3</v>
      </c>
      <c r="X699" s="179">
        <v>1.702329E-3</v>
      </c>
      <c r="Y699" s="179">
        <v>1.8245830000000001E-3</v>
      </c>
      <c r="Z699" s="179">
        <v>1.918213E-3</v>
      </c>
      <c r="AA699" s="179">
        <v>1.9817659999999998E-3</v>
      </c>
      <c r="AB699" s="179">
        <v>2.0181499999999998E-3</v>
      </c>
      <c r="AC699" s="179">
        <v>2.0268830000000002E-3</v>
      </c>
      <c r="AD699" s="179">
        <v>2.0103880000000001E-3</v>
      </c>
      <c r="AE699" s="179">
        <v>1.967697E-3</v>
      </c>
      <c r="AF699" s="179">
        <v>1.9002629999999999E-3</v>
      </c>
      <c r="AG699" s="179">
        <v>1.792079E-3</v>
      </c>
      <c r="AH699" s="179">
        <v>1.6499349999999999E-3</v>
      </c>
      <c r="AI699" s="179">
        <v>1.483535E-3</v>
      </c>
      <c r="AJ699" s="179">
        <v>1.30258E-3</v>
      </c>
      <c r="AK699" s="179">
        <v>1.1177450000000001E-3</v>
      </c>
      <c r="AL699" s="179">
        <v>9.4697800000000001E-4</v>
      </c>
      <c r="AM699" s="179">
        <v>7.9076600000000004E-4</v>
      </c>
      <c r="AN699" s="179">
        <v>6.5153300000000004E-4</v>
      </c>
      <c r="AO699" s="179">
        <v>5.2733900000000004E-4</v>
      </c>
      <c r="AP699" s="179">
        <v>4.2012499999999998E-4</v>
      </c>
      <c r="AQ699" s="179">
        <v>3.2892000000000002E-4</v>
      </c>
      <c r="AR699" s="179">
        <v>2.5178400000000001E-4</v>
      </c>
      <c r="AS699" s="179">
        <v>1.89202E-4</v>
      </c>
      <c r="AT699" s="179">
        <v>1.3874800000000001E-4</v>
      </c>
      <c r="AU699" s="179">
        <v>9.8967000000000003E-5</v>
      </c>
      <c r="AV699" s="179">
        <v>6.9374000000000004E-5</v>
      </c>
      <c r="AW699" s="179">
        <v>4.6573000000000003E-5</v>
      </c>
      <c r="AX699" s="179">
        <v>3.1047999999999998E-5</v>
      </c>
      <c r="AY699" s="179">
        <v>1.8919999999999998E-5</v>
      </c>
      <c r="AZ699" s="179">
        <v>1.1643E-5</v>
      </c>
      <c r="BA699" s="179">
        <v>6.7920000000000004E-6</v>
      </c>
      <c r="BB699" s="179">
        <v>3.8809999999999998E-6</v>
      </c>
      <c r="BC699" s="179">
        <v>2.4260000000000002E-6</v>
      </c>
      <c r="BD699" s="179">
        <v>9.7000000000000003E-7</v>
      </c>
      <c r="BE699" s="179">
        <v>9.7000000000000003E-7</v>
      </c>
    </row>
    <row r="700" spans="1:57" ht="17.100000000000001" customHeight="1">
      <c r="A700" s="178">
        <v>2086</v>
      </c>
      <c r="B700" s="179">
        <v>2.2232299999999999E-4</v>
      </c>
      <c r="C700" s="179">
        <v>2.5541499999999999E-4</v>
      </c>
      <c r="D700" s="179">
        <v>2.8990500000000002E-4</v>
      </c>
      <c r="E700" s="179">
        <v>3.2019999999999998E-4</v>
      </c>
      <c r="F700" s="179">
        <v>3.4630099999999998E-4</v>
      </c>
      <c r="G700" s="179">
        <v>3.6913899999999999E-4</v>
      </c>
      <c r="H700" s="179">
        <v>3.9523999999999999E-4</v>
      </c>
      <c r="I700" s="179">
        <v>4.2693400000000002E-4</v>
      </c>
      <c r="J700" s="179">
        <v>4.6328800000000001E-4</v>
      </c>
      <c r="K700" s="179">
        <v>5.0523600000000005E-4</v>
      </c>
      <c r="L700" s="179">
        <v>5.5324300000000003E-4</v>
      </c>
      <c r="M700" s="179">
        <v>6.1290200000000002E-4</v>
      </c>
      <c r="N700" s="179">
        <v>6.7768799999999997E-4</v>
      </c>
      <c r="O700" s="179">
        <v>7.3548199999999998E-4</v>
      </c>
      <c r="P700" s="179">
        <v>7.8302299999999999E-4</v>
      </c>
      <c r="Q700" s="179">
        <v>8.2823300000000005E-4</v>
      </c>
      <c r="R700" s="179">
        <v>8.7903600000000003E-4</v>
      </c>
      <c r="S700" s="179">
        <v>9.4848299999999997E-4</v>
      </c>
      <c r="T700" s="179">
        <v>1.0482250000000001E-3</v>
      </c>
      <c r="U700" s="179">
        <v>1.1824579999999999E-3</v>
      </c>
      <c r="V700" s="179">
        <v>1.3371979999999999E-3</v>
      </c>
      <c r="W700" s="179">
        <v>1.4933360000000001E-3</v>
      </c>
      <c r="X700" s="179">
        <v>1.6354919999999999E-3</v>
      </c>
      <c r="Y700" s="179">
        <v>1.752946E-3</v>
      </c>
      <c r="Z700" s="179">
        <v>1.8429E-3</v>
      </c>
      <c r="AA700" s="179">
        <v>1.903957E-3</v>
      </c>
      <c r="AB700" s="179">
        <v>1.938913E-3</v>
      </c>
      <c r="AC700" s="179">
        <v>1.9473030000000001E-3</v>
      </c>
      <c r="AD700" s="179">
        <v>1.931456E-3</v>
      </c>
      <c r="AE700" s="179">
        <v>1.8904410000000001E-3</v>
      </c>
      <c r="AF700" s="179">
        <v>1.825655E-3</v>
      </c>
      <c r="AG700" s="179">
        <v>1.7217179999999999E-3</v>
      </c>
      <c r="AH700" s="179">
        <v>1.585155E-3</v>
      </c>
      <c r="AI700" s="179">
        <v>1.425288E-3</v>
      </c>
      <c r="AJ700" s="179">
        <v>1.2514379999999999E-3</v>
      </c>
      <c r="AK700" s="179">
        <v>1.07386E-3</v>
      </c>
      <c r="AL700" s="179">
        <v>9.0979799999999997E-4</v>
      </c>
      <c r="AM700" s="179">
        <v>7.5971800000000005E-4</v>
      </c>
      <c r="AN700" s="179">
        <v>6.2595200000000004E-4</v>
      </c>
      <c r="AO700" s="179">
        <v>5.0663399999999995E-4</v>
      </c>
      <c r="AP700" s="179">
        <v>4.0362999999999998E-4</v>
      </c>
      <c r="AQ700" s="179">
        <v>3.1600600000000002E-4</v>
      </c>
      <c r="AR700" s="179">
        <v>2.4189799999999999E-4</v>
      </c>
      <c r="AS700" s="179">
        <v>1.8177300000000001E-4</v>
      </c>
      <c r="AT700" s="179">
        <v>1.3329999999999999E-4</v>
      </c>
      <c r="AU700" s="179">
        <v>9.5081000000000007E-5</v>
      </c>
      <c r="AV700" s="179">
        <v>6.6649999999999994E-5</v>
      </c>
      <c r="AW700" s="179">
        <v>4.4743999999999997E-5</v>
      </c>
      <c r="AX700" s="179">
        <v>2.9828999999999999E-5</v>
      </c>
      <c r="AY700" s="179">
        <v>1.8176999999999999E-5</v>
      </c>
      <c r="AZ700" s="179">
        <v>1.1185999999999999E-5</v>
      </c>
      <c r="BA700" s="179">
        <v>6.5250000000000002E-6</v>
      </c>
      <c r="BB700" s="179">
        <v>3.7290000000000002E-6</v>
      </c>
      <c r="BC700" s="179">
        <v>2.3300000000000001E-6</v>
      </c>
      <c r="BD700" s="179">
        <v>9.3200000000000003E-7</v>
      </c>
      <c r="BE700" s="179">
        <v>9.3200000000000003E-7</v>
      </c>
    </row>
    <row r="701" spans="1:57" ht="17.100000000000001" customHeight="1">
      <c r="A701" s="178">
        <v>2087</v>
      </c>
      <c r="B701" s="179">
        <v>2.1043200000000001E-4</v>
      </c>
      <c r="C701" s="179">
        <v>2.41754E-4</v>
      </c>
      <c r="D701" s="179">
        <v>2.744E-4</v>
      </c>
      <c r="E701" s="179">
        <v>3.0307499999999998E-4</v>
      </c>
      <c r="F701" s="179">
        <v>3.2778000000000001E-4</v>
      </c>
      <c r="G701" s="179">
        <v>3.4939699999999999E-4</v>
      </c>
      <c r="H701" s="179">
        <v>3.74101E-4</v>
      </c>
      <c r="I701" s="179">
        <v>4.0410000000000001E-4</v>
      </c>
      <c r="J701" s="179">
        <v>4.3850999999999997E-4</v>
      </c>
      <c r="K701" s="179">
        <v>4.7821400000000003E-4</v>
      </c>
      <c r="L701" s="179">
        <v>5.2365400000000002E-4</v>
      </c>
      <c r="M701" s="179">
        <v>5.8012199999999997E-4</v>
      </c>
      <c r="N701" s="179">
        <v>6.41443E-4</v>
      </c>
      <c r="O701" s="179">
        <v>6.9614600000000003E-4</v>
      </c>
      <c r="P701" s="179">
        <v>7.41144E-4</v>
      </c>
      <c r="Q701" s="179">
        <v>7.8393600000000005E-4</v>
      </c>
      <c r="R701" s="179">
        <v>8.3202299999999999E-4</v>
      </c>
      <c r="S701" s="179">
        <v>8.9775499999999997E-4</v>
      </c>
      <c r="T701" s="179">
        <v>9.921629999999999E-4</v>
      </c>
      <c r="U701" s="179">
        <v>1.1192159999999999E-3</v>
      </c>
      <c r="V701" s="179">
        <v>1.2656799999999999E-3</v>
      </c>
      <c r="W701" s="179">
        <v>1.413468E-3</v>
      </c>
      <c r="X701" s="179">
        <v>1.5480209999999999E-3</v>
      </c>
      <c r="Y701" s="179">
        <v>1.6591920000000001E-3</v>
      </c>
      <c r="Z701" s="179">
        <v>1.744336E-3</v>
      </c>
      <c r="AA701" s="179">
        <v>1.8021269999999999E-3</v>
      </c>
      <c r="AB701" s="179">
        <v>1.8352139999999999E-3</v>
      </c>
      <c r="AC701" s="179">
        <v>1.843155E-3</v>
      </c>
      <c r="AD701" s="179">
        <v>1.8281560000000001E-3</v>
      </c>
      <c r="AE701" s="179">
        <v>1.7893340000000001E-3</v>
      </c>
      <c r="AF701" s="179">
        <v>1.728013E-3</v>
      </c>
      <c r="AG701" s="179">
        <v>1.6296349999999999E-3</v>
      </c>
      <c r="AH701" s="179">
        <v>1.5003760000000001E-3</v>
      </c>
      <c r="AI701" s="179">
        <v>1.3490589999999999E-3</v>
      </c>
      <c r="AJ701" s="179">
        <v>1.184507E-3</v>
      </c>
      <c r="AK701" s="179">
        <v>1.016426E-3</v>
      </c>
      <c r="AL701" s="179">
        <v>8.6113900000000002E-4</v>
      </c>
      <c r="AM701" s="179">
        <v>7.1908599999999997E-4</v>
      </c>
      <c r="AN701" s="179">
        <v>5.9247399999999995E-4</v>
      </c>
      <c r="AO701" s="179">
        <v>4.79538E-4</v>
      </c>
      <c r="AP701" s="179">
        <v>3.8204200000000003E-4</v>
      </c>
      <c r="AQ701" s="179">
        <v>2.9910499999999998E-4</v>
      </c>
      <c r="AR701" s="179">
        <v>2.2896099999999999E-4</v>
      </c>
      <c r="AS701" s="179">
        <v>1.72051E-4</v>
      </c>
      <c r="AT701" s="179">
        <v>1.2617100000000001E-4</v>
      </c>
      <c r="AU701" s="179">
        <v>8.9995999999999997E-5</v>
      </c>
      <c r="AV701" s="179">
        <v>6.3084999999999997E-5</v>
      </c>
      <c r="AW701" s="179">
        <v>4.2351000000000002E-5</v>
      </c>
      <c r="AX701" s="179">
        <v>2.8234000000000001E-5</v>
      </c>
      <c r="AY701" s="179">
        <v>1.7204999999999999E-5</v>
      </c>
      <c r="AZ701" s="179">
        <v>1.0587999999999999E-5</v>
      </c>
      <c r="BA701" s="179">
        <v>6.1759999999999998E-6</v>
      </c>
      <c r="BB701" s="179">
        <v>3.529E-6</v>
      </c>
      <c r="BC701" s="179">
        <v>2.2060000000000001E-6</v>
      </c>
      <c r="BD701" s="179">
        <v>8.8199999999999998E-7</v>
      </c>
      <c r="BE701" s="179">
        <v>8.8199999999999998E-7</v>
      </c>
    </row>
    <row r="702" spans="1:57" ht="17.100000000000001" customHeight="1">
      <c r="A702" s="178">
        <v>2088</v>
      </c>
      <c r="B702" s="179">
        <v>1.96102E-4</v>
      </c>
      <c r="C702" s="179">
        <v>2.2529200000000001E-4</v>
      </c>
      <c r="D702" s="179">
        <v>2.5571399999999998E-4</v>
      </c>
      <c r="E702" s="179">
        <v>2.8243700000000002E-4</v>
      </c>
      <c r="F702" s="179">
        <v>3.05459E-4</v>
      </c>
      <c r="G702" s="179">
        <v>3.2560400000000001E-4</v>
      </c>
      <c r="H702" s="179">
        <v>3.4862599999999999E-4</v>
      </c>
      <c r="I702" s="179">
        <v>3.7658199999999998E-4</v>
      </c>
      <c r="J702" s="179">
        <v>4.0864900000000002E-4</v>
      </c>
      <c r="K702" s="179">
        <v>4.4565000000000002E-4</v>
      </c>
      <c r="L702" s="179">
        <v>4.8799500000000002E-4</v>
      </c>
      <c r="M702" s="179">
        <v>5.4061799999999998E-4</v>
      </c>
      <c r="N702" s="179">
        <v>5.9776299999999996E-4</v>
      </c>
      <c r="O702" s="179">
        <v>6.4874099999999999E-4</v>
      </c>
      <c r="P702" s="179">
        <v>6.9067499999999997E-4</v>
      </c>
      <c r="Q702" s="179">
        <v>7.30553E-4</v>
      </c>
      <c r="R702" s="179">
        <v>7.7536499999999997E-4</v>
      </c>
      <c r="S702" s="179">
        <v>8.3662099999999996E-4</v>
      </c>
      <c r="T702" s="179">
        <v>9.2460000000000003E-4</v>
      </c>
      <c r="U702" s="179">
        <v>1.0430019999999999E-3</v>
      </c>
      <c r="V702" s="179">
        <v>1.1794920000000001E-3</v>
      </c>
      <c r="W702" s="179">
        <v>1.317216E-3</v>
      </c>
      <c r="X702" s="179">
        <v>1.4426059999999999E-3</v>
      </c>
      <c r="Y702" s="179">
        <v>1.5462080000000001E-3</v>
      </c>
      <c r="Z702" s="179">
        <v>1.6255530000000001E-3</v>
      </c>
      <c r="AA702" s="179">
        <v>1.679409E-3</v>
      </c>
      <c r="AB702" s="179">
        <v>1.710243E-3</v>
      </c>
      <c r="AC702" s="179">
        <v>1.717643E-3</v>
      </c>
      <c r="AD702" s="179">
        <v>1.703665E-3</v>
      </c>
      <c r="AE702" s="179">
        <v>1.667487E-3</v>
      </c>
      <c r="AF702" s="179">
        <v>1.6103420000000001E-3</v>
      </c>
      <c r="AG702" s="179">
        <v>1.518663E-3</v>
      </c>
      <c r="AH702" s="179">
        <v>1.3982059999999999E-3</v>
      </c>
      <c r="AI702" s="179">
        <v>1.257193E-3</v>
      </c>
      <c r="AJ702" s="179">
        <v>1.103847E-3</v>
      </c>
      <c r="AK702" s="179">
        <v>9.4721099999999999E-4</v>
      </c>
      <c r="AL702" s="179">
        <v>8.0249900000000003E-4</v>
      </c>
      <c r="AM702" s="179">
        <v>6.7011900000000005E-4</v>
      </c>
      <c r="AN702" s="179">
        <v>5.5212900000000005E-4</v>
      </c>
      <c r="AO702" s="179">
        <v>4.4688300000000002E-4</v>
      </c>
      <c r="AP702" s="179">
        <v>3.5602700000000003E-4</v>
      </c>
      <c r="AQ702" s="179">
        <v>2.7873699999999998E-4</v>
      </c>
      <c r="AR702" s="179">
        <v>2.1336900000000001E-4</v>
      </c>
      <c r="AS702" s="179">
        <v>1.60335E-4</v>
      </c>
      <c r="AT702" s="179">
        <v>1.1757899999999999E-4</v>
      </c>
      <c r="AU702" s="179">
        <v>8.3868000000000004E-5</v>
      </c>
      <c r="AV702" s="179">
        <v>5.8789999999999998E-5</v>
      </c>
      <c r="AW702" s="179">
        <v>3.9467E-5</v>
      </c>
      <c r="AX702" s="179">
        <v>2.6310999999999999E-5</v>
      </c>
      <c r="AY702" s="179">
        <v>1.6033999999999999E-5</v>
      </c>
      <c r="AZ702" s="179">
        <v>9.8670000000000006E-6</v>
      </c>
      <c r="BA702" s="179">
        <v>5.7559999999999996E-6</v>
      </c>
      <c r="BB702" s="179">
        <v>3.2890000000000002E-6</v>
      </c>
      <c r="BC702" s="179">
        <v>2.0559999999999999E-6</v>
      </c>
      <c r="BD702" s="179">
        <v>8.2200000000000003E-7</v>
      </c>
      <c r="BE702" s="179">
        <v>8.2200000000000003E-7</v>
      </c>
    </row>
    <row r="703" spans="1:57" ht="17.100000000000001" customHeight="1">
      <c r="A703" s="178">
        <v>2089</v>
      </c>
      <c r="B703" s="179">
        <v>1.78114E-4</v>
      </c>
      <c r="C703" s="179">
        <v>2.0462599999999999E-4</v>
      </c>
      <c r="D703" s="179">
        <v>2.32258E-4</v>
      </c>
      <c r="E703" s="179">
        <v>2.5652900000000002E-4</v>
      </c>
      <c r="F703" s="179">
        <v>2.7744E-4</v>
      </c>
      <c r="G703" s="179">
        <v>2.9573700000000002E-4</v>
      </c>
      <c r="H703" s="179">
        <v>3.1664699999999998E-4</v>
      </c>
      <c r="I703" s="179">
        <v>3.4203899999999998E-4</v>
      </c>
      <c r="J703" s="179">
        <v>3.71164E-4</v>
      </c>
      <c r="K703" s="179">
        <v>4.04771E-4</v>
      </c>
      <c r="L703" s="179">
        <v>4.43232E-4</v>
      </c>
      <c r="M703" s="179">
        <v>4.91027E-4</v>
      </c>
      <c r="N703" s="179">
        <v>5.4293099999999997E-4</v>
      </c>
      <c r="O703" s="179">
        <v>5.8923299999999999E-4</v>
      </c>
      <c r="P703" s="179">
        <v>6.2732E-4</v>
      </c>
      <c r="Q703" s="179">
        <v>6.6354000000000001E-4</v>
      </c>
      <c r="R703" s="179">
        <v>7.04242E-4</v>
      </c>
      <c r="S703" s="179">
        <v>7.5987899999999998E-4</v>
      </c>
      <c r="T703" s="179">
        <v>8.3978799999999995E-4</v>
      </c>
      <c r="U703" s="179">
        <v>9.4732799999999999E-4</v>
      </c>
      <c r="V703" s="179">
        <v>1.0712989999999999E-3</v>
      </c>
      <c r="W703" s="179">
        <v>1.196389E-3</v>
      </c>
      <c r="X703" s="179">
        <v>1.310278E-3</v>
      </c>
      <c r="Y703" s="179">
        <v>1.4043759999999999E-3</v>
      </c>
      <c r="Z703" s="179">
        <v>1.476443E-3</v>
      </c>
      <c r="AA703" s="179">
        <v>1.525359E-3</v>
      </c>
      <c r="AB703" s="179">
        <v>1.553364E-3</v>
      </c>
      <c r="AC703" s="179">
        <v>1.560086E-3</v>
      </c>
      <c r="AD703" s="179">
        <v>1.5473900000000001E-3</v>
      </c>
      <c r="AE703" s="179">
        <v>1.51453E-3</v>
      </c>
      <c r="AF703" s="179">
        <v>1.462627E-3</v>
      </c>
      <c r="AG703" s="179">
        <v>1.379358E-3</v>
      </c>
      <c r="AH703" s="179">
        <v>1.2699499999999999E-3</v>
      </c>
      <c r="AI703" s="179">
        <v>1.1418719999999999E-3</v>
      </c>
      <c r="AJ703" s="179">
        <v>1.0025920000000001E-3</v>
      </c>
      <c r="AK703" s="179">
        <v>8.60325E-4</v>
      </c>
      <c r="AL703" s="179">
        <v>7.2888599999999999E-4</v>
      </c>
      <c r="AM703" s="179">
        <v>6.0864999999999997E-4</v>
      </c>
      <c r="AN703" s="179">
        <v>5.0148300000000005E-4</v>
      </c>
      <c r="AO703" s="179">
        <v>4.0589100000000002E-4</v>
      </c>
      <c r="AP703" s="179">
        <v>3.23369E-4</v>
      </c>
      <c r="AQ703" s="179">
        <v>2.5316899999999997E-4</v>
      </c>
      <c r="AR703" s="179">
        <v>1.93797E-4</v>
      </c>
      <c r="AS703" s="179">
        <v>1.45628E-4</v>
      </c>
      <c r="AT703" s="179">
        <v>1.0679399999999999E-4</v>
      </c>
      <c r="AU703" s="179">
        <v>7.6174999999999995E-5</v>
      </c>
      <c r="AV703" s="179">
        <v>5.3396999999999997E-5</v>
      </c>
      <c r="AW703" s="179">
        <v>3.5846999999999997E-5</v>
      </c>
      <c r="AX703" s="179">
        <v>2.3898000000000001E-5</v>
      </c>
      <c r="AY703" s="179">
        <v>1.4562999999999999E-5</v>
      </c>
      <c r="AZ703" s="179">
        <v>8.9619999999999999E-6</v>
      </c>
      <c r="BA703" s="179">
        <v>5.2279999999999998E-6</v>
      </c>
      <c r="BB703" s="179">
        <v>2.9869999999999999E-6</v>
      </c>
      <c r="BC703" s="179">
        <v>1.8670000000000001E-6</v>
      </c>
      <c r="BD703" s="179">
        <v>7.4700000000000001E-7</v>
      </c>
      <c r="BE703" s="179">
        <v>7.4700000000000001E-7</v>
      </c>
    </row>
    <row r="704" spans="1:57" ht="17.100000000000001" customHeight="1">
      <c r="A704" s="178">
        <v>2090</v>
      </c>
      <c r="B704" s="179">
        <v>1.5762600000000001E-4</v>
      </c>
      <c r="C704" s="179">
        <v>1.8108800000000001E-4</v>
      </c>
      <c r="D704" s="179">
        <v>2.05541E-4</v>
      </c>
      <c r="E704" s="179">
        <v>2.2702099999999999E-4</v>
      </c>
      <c r="F704" s="179">
        <v>2.4552599999999998E-4</v>
      </c>
      <c r="G704" s="179">
        <v>2.6171799999999998E-4</v>
      </c>
      <c r="H704" s="179">
        <v>2.8022399999999998E-4</v>
      </c>
      <c r="I704" s="179">
        <v>3.02694E-4</v>
      </c>
      <c r="J704" s="179">
        <v>3.2846999999999998E-4</v>
      </c>
      <c r="K704" s="179">
        <v>3.5820999999999997E-4</v>
      </c>
      <c r="L704" s="179">
        <v>3.9224699999999997E-4</v>
      </c>
      <c r="M704" s="179">
        <v>4.3454499999999999E-4</v>
      </c>
      <c r="N704" s="179">
        <v>4.80478E-4</v>
      </c>
      <c r="O704" s="179">
        <v>5.2145399999999997E-4</v>
      </c>
      <c r="P704" s="179">
        <v>5.5515999999999996E-4</v>
      </c>
      <c r="Q704" s="179">
        <v>5.8721399999999997E-4</v>
      </c>
      <c r="R704" s="179">
        <v>6.2323299999999995E-4</v>
      </c>
      <c r="S704" s="179">
        <v>6.7247100000000001E-4</v>
      </c>
      <c r="T704" s="179">
        <v>7.4318799999999999E-4</v>
      </c>
      <c r="U704" s="179">
        <v>8.3835799999999999E-4</v>
      </c>
      <c r="V704" s="179">
        <v>9.4806800000000004E-4</v>
      </c>
      <c r="W704" s="179">
        <v>1.0587699999999999E-3</v>
      </c>
      <c r="X704" s="179">
        <v>1.159558E-3</v>
      </c>
      <c r="Y704" s="179">
        <v>1.2428319999999999E-3</v>
      </c>
      <c r="Z704" s="179">
        <v>1.306609E-3</v>
      </c>
      <c r="AA704" s="179">
        <v>1.349898E-3</v>
      </c>
      <c r="AB704" s="179">
        <v>1.3746819999999999E-3</v>
      </c>
      <c r="AC704" s="179">
        <v>1.3806300000000001E-3</v>
      </c>
      <c r="AD704" s="179">
        <v>1.369395E-3</v>
      </c>
      <c r="AE704" s="179">
        <v>1.3403149999999999E-3</v>
      </c>
      <c r="AF704" s="179">
        <v>1.294382E-3</v>
      </c>
      <c r="AG704" s="179">
        <v>1.2206910000000001E-3</v>
      </c>
      <c r="AH704" s="179">
        <v>1.123869E-3</v>
      </c>
      <c r="AI704" s="179">
        <v>1.0105240000000001E-3</v>
      </c>
      <c r="AJ704" s="179">
        <v>8.8726500000000004E-4</v>
      </c>
      <c r="AK704" s="179">
        <v>7.6136200000000002E-4</v>
      </c>
      <c r="AL704" s="179">
        <v>6.4504299999999998E-4</v>
      </c>
      <c r="AM704" s="179">
        <v>5.3863700000000001E-4</v>
      </c>
      <c r="AN704" s="179">
        <v>4.4379800000000002E-4</v>
      </c>
      <c r="AO704" s="179">
        <v>3.5920199999999998E-4</v>
      </c>
      <c r="AP704" s="179">
        <v>2.8617200000000001E-4</v>
      </c>
      <c r="AQ704" s="179">
        <v>2.24047E-4</v>
      </c>
      <c r="AR704" s="179">
        <v>1.7150499999999999E-4</v>
      </c>
      <c r="AS704" s="179">
        <v>1.2887599999999999E-4</v>
      </c>
      <c r="AT704" s="179">
        <v>9.4508999999999999E-5</v>
      </c>
      <c r="AU704" s="179">
        <v>6.7411999999999998E-5</v>
      </c>
      <c r="AV704" s="179">
        <v>4.7255000000000001E-5</v>
      </c>
      <c r="AW704" s="179">
        <v>3.1723000000000001E-5</v>
      </c>
      <c r="AX704" s="179">
        <v>2.1149E-5</v>
      </c>
      <c r="AY704" s="179">
        <v>1.2887999999999999E-5</v>
      </c>
      <c r="AZ704" s="179">
        <v>7.9310000000000008E-6</v>
      </c>
      <c r="BA704" s="179">
        <v>4.6260000000000003E-6</v>
      </c>
      <c r="BB704" s="179">
        <v>2.644E-6</v>
      </c>
      <c r="BC704" s="179">
        <v>1.652E-6</v>
      </c>
      <c r="BD704" s="179">
        <v>6.61E-7</v>
      </c>
      <c r="BE704" s="179">
        <v>6.61E-7</v>
      </c>
    </row>
    <row r="705" spans="1:57" ht="17.100000000000001" customHeight="1">
      <c r="A705" s="178">
        <v>2091</v>
      </c>
      <c r="B705" s="179">
        <v>1.35857E-4</v>
      </c>
      <c r="C705" s="179">
        <v>1.5607899999999999E-4</v>
      </c>
      <c r="D705" s="179">
        <v>1.7715499999999999E-4</v>
      </c>
      <c r="E705" s="179">
        <v>1.95668E-4</v>
      </c>
      <c r="F705" s="179">
        <v>2.1161800000000001E-4</v>
      </c>
      <c r="G705" s="179">
        <v>2.2557400000000001E-4</v>
      </c>
      <c r="H705" s="179">
        <v>2.4152399999999999E-4</v>
      </c>
      <c r="I705" s="179">
        <v>2.6089100000000002E-4</v>
      </c>
      <c r="J705" s="179">
        <v>2.83107E-4</v>
      </c>
      <c r="K705" s="179">
        <v>3.0874E-4</v>
      </c>
      <c r="L705" s="179">
        <v>3.3807599999999998E-4</v>
      </c>
      <c r="M705" s="179">
        <v>3.7453200000000001E-4</v>
      </c>
      <c r="N705" s="179">
        <v>4.14122E-4</v>
      </c>
      <c r="O705" s="179">
        <v>4.4943899999999999E-4</v>
      </c>
      <c r="P705" s="179">
        <v>4.7848999999999998E-4</v>
      </c>
      <c r="Q705" s="179">
        <v>5.0611700000000005E-4</v>
      </c>
      <c r="R705" s="179">
        <v>5.3716199999999999E-4</v>
      </c>
      <c r="S705" s="179">
        <v>5.7959999999999999E-4</v>
      </c>
      <c r="T705" s="179">
        <v>6.4055000000000004E-4</v>
      </c>
      <c r="U705" s="179">
        <v>7.2257699999999996E-4</v>
      </c>
      <c r="V705" s="179">
        <v>8.1713599999999999E-4</v>
      </c>
      <c r="W705" s="179">
        <v>9.1254900000000002E-4</v>
      </c>
      <c r="X705" s="179">
        <v>9.9941799999999996E-4</v>
      </c>
      <c r="Y705" s="179">
        <v>1.071191E-3</v>
      </c>
      <c r="Z705" s="179">
        <v>1.12616E-3</v>
      </c>
      <c r="AA705" s="179">
        <v>1.1634709999999999E-3</v>
      </c>
      <c r="AB705" s="179">
        <v>1.184832E-3</v>
      </c>
      <c r="AC705" s="179">
        <v>1.189959E-3</v>
      </c>
      <c r="AD705" s="179">
        <v>1.1802749999999999E-3</v>
      </c>
      <c r="AE705" s="179">
        <v>1.1552120000000001E-3</v>
      </c>
      <c r="AF705" s="179">
        <v>1.1156219999999999E-3</v>
      </c>
      <c r="AG705" s="179">
        <v>1.0521079999999999E-3</v>
      </c>
      <c r="AH705" s="179">
        <v>9.6865799999999995E-4</v>
      </c>
      <c r="AI705" s="179">
        <v>8.7096600000000004E-4</v>
      </c>
      <c r="AJ705" s="179">
        <v>7.6473000000000003E-4</v>
      </c>
      <c r="AK705" s="179">
        <v>6.5621500000000003E-4</v>
      </c>
      <c r="AL705" s="179">
        <v>5.5595999999999998E-4</v>
      </c>
      <c r="AM705" s="179">
        <v>4.6424900000000002E-4</v>
      </c>
      <c r="AN705" s="179">
        <v>3.8250699999999998E-4</v>
      </c>
      <c r="AO705" s="179">
        <v>3.09594E-4</v>
      </c>
      <c r="AP705" s="179">
        <v>2.4665000000000001E-4</v>
      </c>
      <c r="AQ705" s="179">
        <v>1.93105E-4</v>
      </c>
      <c r="AR705" s="179">
        <v>1.4781899999999999E-4</v>
      </c>
      <c r="AS705" s="179">
        <v>1.11078E-4</v>
      </c>
      <c r="AT705" s="179">
        <v>8.1457000000000003E-5</v>
      </c>
      <c r="AU705" s="179">
        <v>5.8102E-5</v>
      </c>
      <c r="AV705" s="179">
        <v>4.0729000000000003E-5</v>
      </c>
      <c r="AW705" s="179">
        <v>2.7342E-5</v>
      </c>
      <c r="AX705" s="179">
        <v>1.8227999999999999E-5</v>
      </c>
      <c r="AY705" s="179">
        <v>1.1107999999999999E-5</v>
      </c>
      <c r="AZ705" s="179">
        <v>6.8360000000000003E-6</v>
      </c>
      <c r="BA705" s="179">
        <v>3.9870000000000001E-6</v>
      </c>
      <c r="BB705" s="179">
        <v>2.2790000000000001E-6</v>
      </c>
      <c r="BC705" s="179">
        <v>1.424E-6</v>
      </c>
      <c r="BD705" s="179">
        <v>5.7000000000000005E-7</v>
      </c>
      <c r="BE705" s="179">
        <v>5.7000000000000005E-7</v>
      </c>
    </row>
    <row r="706" spans="1:57" ht="17.100000000000001" customHeight="1">
      <c r="A706" s="178">
        <v>2092</v>
      </c>
      <c r="B706" s="179">
        <v>1.14271E-4</v>
      </c>
      <c r="C706" s="179">
        <v>1.3128E-4</v>
      </c>
      <c r="D706" s="179">
        <v>1.4900800000000001E-4</v>
      </c>
      <c r="E706" s="179">
        <v>1.6457900000000001E-4</v>
      </c>
      <c r="F706" s="179">
        <v>1.7799499999999999E-4</v>
      </c>
      <c r="G706" s="179">
        <v>1.8973300000000001E-4</v>
      </c>
      <c r="H706" s="179">
        <v>2.0314899999999999E-4</v>
      </c>
      <c r="I706" s="179">
        <v>2.1943900000000001E-4</v>
      </c>
      <c r="J706" s="179">
        <v>2.38125E-4</v>
      </c>
      <c r="K706" s="179">
        <v>2.59685E-4</v>
      </c>
      <c r="L706" s="179">
        <v>2.8435999999999999E-4</v>
      </c>
      <c r="M706" s="179">
        <v>3.1502400000000001E-4</v>
      </c>
      <c r="N706" s="179">
        <v>3.4832299999999999E-4</v>
      </c>
      <c r="O706" s="179">
        <v>3.78029E-4</v>
      </c>
      <c r="P706" s="179">
        <v>4.02464E-4</v>
      </c>
      <c r="Q706" s="179">
        <v>4.2570200000000002E-4</v>
      </c>
      <c r="R706" s="179">
        <v>4.5181399999999998E-4</v>
      </c>
      <c r="S706" s="179">
        <v>4.8750900000000001E-4</v>
      </c>
      <c r="T706" s="179">
        <v>5.3877500000000002E-4</v>
      </c>
      <c r="U706" s="179">
        <v>6.0776899999999997E-4</v>
      </c>
      <c r="V706" s="179">
        <v>6.8730400000000002E-4</v>
      </c>
      <c r="W706" s="179">
        <v>7.6755699999999998E-4</v>
      </c>
      <c r="X706" s="179">
        <v>8.4062299999999998E-4</v>
      </c>
      <c r="Y706" s="179">
        <v>9.00993E-4</v>
      </c>
      <c r="Z706" s="179">
        <v>9.4722800000000005E-4</v>
      </c>
      <c r="AA706" s="179">
        <v>9.7861100000000011E-4</v>
      </c>
      <c r="AB706" s="179">
        <v>9.9657799999999992E-4</v>
      </c>
      <c r="AC706" s="179">
        <v>1.0008899999999999E-3</v>
      </c>
      <c r="AD706" s="179">
        <v>9.9274499999999996E-4</v>
      </c>
      <c r="AE706" s="179">
        <v>9.7166400000000001E-4</v>
      </c>
      <c r="AF706" s="179">
        <v>9.3836500000000003E-4</v>
      </c>
      <c r="AG706" s="179">
        <v>8.84942E-4</v>
      </c>
      <c r="AH706" s="179">
        <v>8.1475099999999995E-4</v>
      </c>
      <c r="AI706" s="179">
        <v>7.3258100000000005E-4</v>
      </c>
      <c r="AJ706" s="179">
        <v>6.4322399999999997E-4</v>
      </c>
      <c r="AK706" s="179">
        <v>5.5195099999999996E-4</v>
      </c>
      <c r="AL706" s="179">
        <v>4.67625E-4</v>
      </c>
      <c r="AM706" s="179">
        <v>3.90486E-4</v>
      </c>
      <c r="AN706" s="179">
        <v>3.2173199999999998E-4</v>
      </c>
      <c r="AO706" s="179">
        <v>2.60404E-4</v>
      </c>
      <c r="AP706" s="179">
        <v>2.0746100000000001E-4</v>
      </c>
      <c r="AQ706" s="179">
        <v>1.62423E-4</v>
      </c>
      <c r="AR706" s="179">
        <v>1.2433299999999999E-4</v>
      </c>
      <c r="AS706" s="179">
        <v>9.3429000000000003E-5</v>
      </c>
      <c r="AT706" s="179">
        <v>6.8515000000000004E-5</v>
      </c>
      <c r="AU706" s="179">
        <v>4.8871E-5</v>
      </c>
      <c r="AV706" s="179">
        <v>3.4257000000000001E-5</v>
      </c>
      <c r="AW706" s="179">
        <v>2.2997999999999999E-5</v>
      </c>
      <c r="AX706" s="179">
        <v>1.5332000000000002E-5</v>
      </c>
      <c r="AY706" s="179">
        <v>9.3430000000000002E-6</v>
      </c>
      <c r="AZ706" s="179">
        <v>5.7490000000000004E-6</v>
      </c>
      <c r="BA706" s="179">
        <v>3.354E-6</v>
      </c>
      <c r="BB706" s="179">
        <v>1.916E-6</v>
      </c>
      <c r="BC706" s="179">
        <v>1.198E-6</v>
      </c>
      <c r="BD706" s="179">
        <v>4.7899999999999999E-7</v>
      </c>
      <c r="BE706" s="179">
        <v>4.7899999999999999E-7</v>
      </c>
    </row>
    <row r="707" spans="1:57" ht="17.100000000000001" customHeight="1">
      <c r="A707" s="178">
        <v>2093</v>
      </c>
      <c r="B707" s="179">
        <v>9.3905000000000003E-5</v>
      </c>
      <c r="C707" s="179">
        <v>1.0788199999999999E-4</v>
      </c>
      <c r="D707" s="179">
        <v>1.2244999999999999E-4</v>
      </c>
      <c r="E707" s="179">
        <v>1.35246E-4</v>
      </c>
      <c r="F707" s="179">
        <v>1.4627100000000001E-4</v>
      </c>
      <c r="G707" s="179">
        <v>1.5591699999999999E-4</v>
      </c>
      <c r="H707" s="179">
        <v>1.66942E-4</v>
      </c>
      <c r="I707" s="179">
        <v>1.8032899999999999E-4</v>
      </c>
      <c r="J707" s="179">
        <v>1.9568400000000001E-4</v>
      </c>
      <c r="K707" s="179">
        <v>2.1340199999999999E-4</v>
      </c>
      <c r="L707" s="179">
        <v>2.3367900000000001E-4</v>
      </c>
      <c r="M707" s="179">
        <v>2.5887799999999998E-4</v>
      </c>
      <c r="N707" s="179">
        <v>2.8624199999999997E-4</v>
      </c>
      <c r="O707" s="179">
        <v>3.1065299999999998E-4</v>
      </c>
      <c r="P707" s="179">
        <v>3.3073400000000001E-4</v>
      </c>
      <c r="Q707" s="179">
        <v>3.4982999999999998E-4</v>
      </c>
      <c r="R707" s="179">
        <v>3.71288E-4</v>
      </c>
      <c r="S707" s="179">
        <v>4.0062099999999998E-4</v>
      </c>
      <c r="T707" s="179">
        <v>4.4275E-4</v>
      </c>
      <c r="U707" s="179">
        <v>4.9944699999999998E-4</v>
      </c>
      <c r="V707" s="179">
        <v>5.6480699999999996E-4</v>
      </c>
      <c r="W707" s="179">
        <v>6.30756E-4</v>
      </c>
      <c r="X707" s="179">
        <v>6.9079999999999999E-4</v>
      </c>
      <c r="Y707" s="179">
        <v>7.4041000000000005E-4</v>
      </c>
      <c r="Z707" s="179">
        <v>7.7840500000000003E-4</v>
      </c>
      <c r="AA707" s="179">
        <v>8.0419499999999995E-4</v>
      </c>
      <c r="AB707" s="179">
        <v>8.1895999999999998E-4</v>
      </c>
      <c r="AC707" s="179">
        <v>8.2250300000000004E-4</v>
      </c>
      <c r="AD707" s="179">
        <v>8.1581000000000004E-4</v>
      </c>
      <c r="AE707" s="179">
        <v>7.9848600000000005E-4</v>
      </c>
      <c r="AF707" s="179">
        <v>7.7112100000000005E-4</v>
      </c>
      <c r="AG707" s="179">
        <v>7.2721999999999999E-4</v>
      </c>
      <c r="AH707" s="179">
        <v>6.6953900000000003E-4</v>
      </c>
      <c r="AI707" s="179">
        <v>6.02014E-4</v>
      </c>
      <c r="AJ707" s="179">
        <v>5.28583E-4</v>
      </c>
      <c r="AK707" s="179">
        <v>4.53578E-4</v>
      </c>
      <c r="AL707" s="179">
        <v>3.8428099999999999E-4</v>
      </c>
      <c r="AM707" s="179">
        <v>3.2089E-4</v>
      </c>
      <c r="AN707" s="179">
        <v>2.6438999999999998E-4</v>
      </c>
      <c r="AO707" s="179">
        <v>2.13993E-4</v>
      </c>
      <c r="AP707" s="179">
        <v>1.7048500000000001E-4</v>
      </c>
      <c r="AQ707" s="179">
        <v>1.3347500000000001E-4</v>
      </c>
      <c r="AR707" s="179">
        <v>1.02173E-4</v>
      </c>
      <c r="AS707" s="179">
        <v>7.6777E-5</v>
      </c>
      <c r="AT707" s="179">
        <v>5.6302999999999999E-5</v>
      </c>
      <c r="AU707" s="179">
        <v>4.0160999999999997E-5</v>
      </c>
      <c r="AV707" s="179">
        <v>2.8152000000000001E-5</v>
      </c>
      <c r="AW707" s="179">
        <v>1.8899E-5</v>
      </c>
      <c r="AX707" s="179">
        <v>1.2599000000000001E-5</v>
      </c>
      <c r="AY707" s="179">
        <v>7.678E-6</v>
      </c>
      <c r="AZ707" s="179">
        <v>4.7249999999999997E-6</v>
      </c>
      <c r="BA707" s="179">
        <v>2.756E-6</v>
      </c>
      <c r="BB707" s="179">
        <v>1.575E-6</v>
      </c>
      <c r="BC707" s="179">
        <v>9.8400000000000002E-7</v>
      </c>
      <c r="BD707" s="179">
        <v>3.9400000000000001E-7</v>
      </c>
      <c r="BE707" s="179">
        <v>3.9400000000000001E-7</v>
      </c>
    </row>
    <row r="708" spans="1:57" ht="17.100000000000001" customHeight="1">
      <c r="A708" s="178">
        <v>2094</v>
      </c>
      <c r="B708" s="179">
        <v>7.6160000000000003E-5</v>
      </c>
      <c r="C708" s="179">
        <v>8.7497000000000006E-5</v>
      </c>
      <c r="D708" s="179">
        <v>9.9312000000000001E-5</v>
      </c>
      <c r="E708" s="179">
        <v>1.0969E-4</v>
      </c>
      <c r="F708" s="179">
        <v>1.18631E-4</v>
      </c>
      <c r="G708" s="179">
        <v>1.2645500000000001E-4</v>
      </c>
      <c r="H708" s="179">
        <v>1.35396E-4</v>
      </c>
      <c r="I708" s="179">
        <v>1.4625400000000001E-4</v>
      </c>
      <c r="J708" s="179">
        <v>1.5870700000000001E-4</v>
      </c>
      <c r="K708" s="179">
        <v>1.73077E-4</v>
      </c>
      <c r="L708" s="179">
        <v>1.8952300000000001E-4</v>
      </c>
      <c r="M708" s="179">
        <v>2.0996E-4</v>
      </c>
      <c r="N708" s="179">
        <v>2.3215399999999999E-4</v>
      </c>
      <c r="O708" s="179">
        <v>2.51952E-4</v>
      </c>
      <c r="P708" s="179">
        <v>2.6823800000000002E-4</v>
      </c>
      <c r="Q708" s="179">
        <v>2.8372500000000003E-4</v>
      </c>
      <c r="R708" s="179">
        <v>3.0112900000000002E-4</v>
      </c>
      <c r="S708" s="179">
        <v>3.2491900000000001E-4</v>
      </c>
      <c r="T708" s="179">
        <v>3.5908799999999997E-4</v>
      </c>
      <c r="U708" s="179">
        <v>4.0507100000000001E-4</v>
      </c>
      <c r="V708" s="179">
        <v>4.5807999999999998E-4</v>
      </c>
      <c r="W708" s="179">
        <v>5.1156800000000001E-4</v>
      </c>
      <c r="X708" s="179">
        <v>5.6026600000000002E-4</v>
      </c>
      <c r="Y708" s="179">
        <v>6.0050200000000005E-4</v>
      </c>
      <c r="Z708" s="179">
        <v>6.3131699999999995E-4</v>
      </c>
      <c r="AA708" s="179">
        <v>6.52233E-4</v>
      </c>
      <c r="AB708" s="179">
        <v>6.6420800000000001E-4</v>
      </c>
      <c r="AC708" s="179">
        <v>6.6708200000000005E-4</v>
      </c>
      <c r="AD708" s="179">
        <v>6.6165400000000002E-4</v>
      </c>
      <c r="AE708" s="179">
        <v>6.4760299999999996E-4</v>
      </c>
      <c r="AF708" s="179">
        <v>6.2540899999999995E-4</v>
      </c>
      <c r="AG708" s="179">
        <v>5.8980399999999998E-4</v>
      </c>
      <c r="AH708" s="179">
        <v>5.4302199999999999E-4</v>
      </c>
      <c r="AI708" s="179">
        <v>4.8825700000000002E-4</v>
      </c>
      <c r="AJ708" s="179">
        <v>4.2870199999999999E-4</v>
      </c>
      <c r="AK708" s="179">
        <v>3.67869E-4</v>
      </c>
      <c r="AL708" s="179">
        <v>3.1166700000000001E-4</v>
      </c>
      <c r="AM708" s="179">
        <v>2.6025499999999998E-4</v>
      </c>
      <c r="AN708" s="179">
        <v>2.1443100000000001E-4</v>
      </c>
      <c r="AO708" s="179">
        <v>1.73556E-4</v>
      </c>
      <c r="AP708" s="179">
        <v>1.3826999999999999E-4</v>
      </c>
      <c r="AQ708" s="179">
        <v>1.08253E-4</v>
      </c>
      <c r="AR708" s="179">
        <v>8.2866000000000002E-5</v>
      </c>
      <c r="AS708" s="179">
        <v>6.2269999999999998E-5</v>
      </c>
      <c r="AT708" s="179">
        <v>4.5664000000000002E-5</v>
      </c>
      <c r="AU708" s="179">
        <v>3.2571999999999999E-5</v>
      </c>
      <c r="AV708" s="179">
        <v>2.2832000000000001E-5</v>
      </c>
      <c r="AW708" s="179">
        <v>1.5328E-5</v>
      </c>
      <c r="AX708" s="179">
        <v>1.0219E-5</v>
      </c>
      <c r="AY708" s="179">
        <v>6.2269999999999998E-6</v>
      </c>
      <c r="AZ708" s="179">
        <v>3.8319999999999999E-6</v>
      </c>
      <c r="BA708" s="179">
        <v>2.2350000000000002E-6</v>
      </c>
      <c r="BB708" s="179">
        <v>1.277E-6</v>
      </c>
      <c r="BC708" s="179">
        <v>7.9800000000000003E-7</v>
      </c>
      <c r="BD708" s="179">
        <v>3.1899999999999998E-7</v>
      </c>
      <c r="BE708" s="179">
        <v>3.1899999999999998E-7</v>
      </c>
    </row>
    <row r="709" spans="1:57" ht="17.100000000000001" customHeight="1">
      <c r="A709" s="178">
        <v>2095</v>
      </c>
      <c r="B709" s="179">
        <v>6.0915999999999997E-5</v>
      </c>
      <c r="C709" s="179">
        <v>6.9982999999999997E-5</v>
      </c>
      <c r="D709" s="179">
        <v>7.9433999999999999E-5</v>
      </c>
      <c r="E709" s="179">
        <v>8.7734999999999999E-5</v>
      </c>
      <c r="F709" s="179">
        <v>9.4885999999999999E-5</v>
      </c>
      <c r="G709" s="179">
        <v>1.0114400000000001E-4</v>
      </c>
      <c r="H709" s="179">
        <v>1.0829500000000001E-4</v>
      </c>
      <c r="I709" s="179">
        <v>1.1697900000000001E-4</v>
      </c>
      <c r="J709" s="179">
        <v>1.2694099999999999E-4</v>
      </c>
      <c r="K709" s="179">
        <v>1.38434E-4</v>
      </c>
      <c r="L709" s="179">
        <v>1.51588E-4</v>
      </c>
      <c r="M709" s="179">
        <v>1.6793400000000001E-4</v>
      </c>
      <c r="N709" s="179">
        <v>1.8568600000000001E-4</v>
      </c>
      <c r="O709" s="179">
        <v>2.01521E-4</v>
      </c>
      <c r="P709" s="179">
        <v>2.1454699999999999E-4</v>
      </c>
      <c r="Q709" s="179">
        <v>2.2693499999999999E-4</v>
      </c>
      <c r="R709" s="179">
        <v>2.40855E-4</v>
      </c>
      <c r="S709" s="179">
        <v>2.5988299999999998E-4</v>
      </c>
      <c r="T709" s="179">
        <v>2.8721299999999998E-4</v>
      </c>
      <c r="U709" s="179">
        <v>3.23992E-4</v>
      </c>
      <c r="V709" s="179">
        <v>3.6639099999999998E-4</v>
      </c>
      <c r="W709" s="179">
        <v>4.0917200000000002E-4</v>
      </c>
      <c r="X709" s="179">
        <v>4.4812299999999998E-4</v>
      </c>
      <c r="Y709" s="179">
        <v>4.8030499999999999E-4</v>
      </c>
      <c r="Z709" s="179">
        <v>5.0495300000000004E-4</v>
      </c>
      <c r="AA709" s="179">
        <v>5.2168199999999998E-4</v>
      </c>
      <c r="AB709" s="179">
        <v>5.3125999999999998E-4</v>
      </c>
      <c r="AC709" s="179">
        <v>5.3355899999999996E-4</v>
      </c>
      <c r="AD709" s="179">
        <v>5.2921700000000001E-4</v>
      </c>
      <c r="AE709" s="179">
        <v>5.1797900000000001E-4</v>
      </c>
      <c r="AF709" s="179">
        <v>5.0022700000000001E-4</v>
      </c>
      <c r="AG709" s="179">
        <v>4.7174899999999999E-4</v>
      </c>
      <c r="AH709" s="179">
        <v>4.3433099999999999E-4</v>
      </c>
      <c r="AI709" s="179">
        <v>3.90527E-4</v>
      </c>
      <c r="AJ709" s="179">
        <v>3.4289299999999998E-4</v>
      </c>
      <c r="AK709" s="179">
        <v>2.9423600000000002E-4</v>
      </c>
      <c r="AL709" s="179">
        <v>2.4928400000000001E-4</v>
      </c>
      <c r="AM709" s="179">
        <v>2.0816199999999999E-4</v>
      </c>
      <c r="AN709" s="179">
        <v>1.7150999999999999E-4</v>
      </c>
      <c r="AO709" s="179">
        <v>1.3881700000000001E-4</v>
      </c>
      <c r="AP709" s="179">
        <v>1.1059400000000001E-4</v>
      </c>
      <c r="AQ709" s="179">
        <v>8.6584999999999999E-5</v>
      </c>
      <c r="AR709" s="179">
        <v>6.6279999999999996E-5</v>
      </c>
      <c r="AS709" s="179">
        <v>4.9805999999999997E-5</v>
      </c>
      <c r="AT709" s="179">
        <v>3.6523999999999998E-5</v>
      </c>
      <c r="AU709" s="179">
        <v>2.6052000000000001E-5</v>
      </c>
      <c r="AV709" s="179">
        <v>1.8261999999999999E-5</v>
      </c>
      <c r="AW709" s="179">
        <v>1.226E-5</v>
      </c>
      <c r="AX709" s="179">
        <v>8.1729999999999995E-6</v>
      </c>
      <c r="AY709" s="179">
        <v>4.9810000000000003E-6</v>
      </c>
      <c r="AZ709" s="179">
        <v>3.0649999999999999E-6</v>
      </c>
      <c r="BA709" s="179">
        <v>1.7880000000000001E-6</v>
      </c>
      <c r="BB709" s="179">
        <v>1.0219999999999999E-6</v>
      </c>
      <c r="BC709" s="179">
        <v>6.3900000000000004E-7</v>
      </c>
      <c r="BD709" s="179">
        <v>2.5499999999999999E-7</v>
      </c>
      <c r="BE709" s="179">
        <v>2.5499999999999999E-7</v>
      </c>
    </row>
    <row r="710" spans="1:57" ht="17.100000000000001" customHeight="1">
      <c r="A710" s="178">
        <v>2096</v>
      </c>
      <c r="B710" s="179">
        <v>4.8111000000000001E-5</v>
      </c>
      <c r="C710" s="179">
        <v>5.5272000000000002E-5</v>
      </c>
      <c r="D710" s="179">
        <v>6.2736000000000004E-5</v>
      </c>
      <c r="E710" s="179">
        <v>6.9292E-5</v>
      </c>
      <c r="F710" s="179">
        <v>7.4939999999999997E-5</v>
      </c>
      <c r="G710" s="179">
        <v>7.9882000000000005E-5</v>
      </c>
      <c r="H710" s="179">
        <v>8.5531000000000005E-5</v>
      </c>
      <c r="I710" s="179">
        <v>9.2388999999999999E-5</v>
      </c>
      <c r="J710" s="179">
        <v>1.00256E-4</v>
      </c>
      <c r="K710" s="179">
        <v>1.0933399999999999E-4</v>
      </c>
      <c r="L710" s="179">
        <v>1.1972300000000001E-4</v>
      </c>
      <c r="M710" s="179">
        <v>1.32633E-4</v>
      </c>
      <c r="N710" s="179">
        <v>1.4665300000000001E-4</v>
      </c>
      <c r="O710" s="179">
        <v>1.59159E-4</v>
      </c>
      <c r="P710" s="179">
        <v>1.6944700000000001E-4</v>
      </c>
      <c r="Q710" s="179">
        <v>1.7923099999999999E-4</v>
      </c>
      <c r="R710" s="179">
        <v>1.90225E-4</v>
      </c>
      <c r="S710" s="179">
        <v>2.0525299999999999E-4</v>
      </c>
      <c r="T710" s="179">
        <v>2.2683800000000001E-4</v>
      </c>
      <c r="U710" s="179">
        <v>2.5588599999999998E-4</v>
      </c>
      <c r="V710" s="179">
        <v>2.8937199999999998E-4</v>
      </c>
      <c r="W710" s="179">
        <v>3.2316000000000002E-4</v>
      </c>
      <c r="X710" s="179">
        <v>3.5392300000000002E-4</v>
      </c>
      <c r="Y710" s="179">
        <v>3.7933999999999998E-4</v>
      </c>
      <c r="Z710" s="179">
        <v>3.9880599999999998E-4</v>
      </c>
      <c r="AA710" s="179">
        <v>4.1201900000000001E-4</v>
      </c>
      <c r="AB710" s="179">
        <v>4.1958400000000003E-4</v>
      </c>
      <c r="AC710" s="179">
        <v>4.2139899999999998E-4</v>
      </c>
      <c r="AD710" s="179">
        <v>4.1796999999999998E-4</v>
      </c>
      <c r="AE710" s="179">
        <v>4.0909399999999998E-4</v>
      </c>
      <c r="AF710" s="179">
        <v>3.9507499999999999E-4</v>
      </c>
      <c r="AG710" s="179">
        <v>3.7258199999999999E-4</v>
      </c>
      <c r="AH710" s="179">
        <v>3.4302999999999997E-4</v>
      </c>
      <c r="AI710" s="179">
        <v>3.0843400000000001E-4</v>
      </c>
      <c r="AJ710" s="179">
        <v>2.7081300000000001E-4</v>
      </c>
      <c r="AK710" s="179">
        <v>2.3238499999999999E-4</v>
      </c>
      <c r="AL710" s="179">
        <v>1.96882E-4</v>
      </c>
      <c r="AM710" s="179">
        <v>1.6440399999999999E-4</v>
      </c>
      <c r="AN710" s="179">
        <v>1.3545699999999999E-4</v>
      </c>
      <c r="AO710" s="179">
        <v>1.0963600000000001E-4</v>
      </c>
      <c r="AP710" s="179">
        <v>8.7346E-5</v>
      </c>
      <c r="AQ710" s="179">
        <v>6.8384000000000001E-5</v>
      </c>
      <c r="AR710" s="179">
        <v>5.2346999999999999E-5</v>
      </c>
      <c r="AS710" s="179">
        <v>3.9335999999999997E-5</v>
      </c>
      <c r="AT710" s="179">
        <v>2.8846000000000001E-5</v>
      </c>
      <c r="AU710" s="179">
        <v>2.0576000000000001E-5</v>
      </c>
      <c r="AV710" s="179">
        <v>1.4423000000000001E-5</v>
      </c>
      <c r="AW710" s="179">
        <v>9.6830000000000003E-6</v>
      </c>
      <c r="AX710" s="179">
        <v>6.455E-6</v>
      </c>
      <c r="AY710" s="179">
        <v>3.9339999999999999E-6</v>
      </c>
      <c r="AZ710" s="179">
        <v>2.4210000000000002E-6</v>
      </c>
      <c r="BA710" s="179">
        <v>1.412E-6</v>
      </c>
      <c r="BB710" s="179">
        <v>8.0699999999999996E-7</v>
      </c>
      <c r="BC710" s="179">
        <v>5.0399999999999996E-7</v>
      </c>
      <c r="BD710" s="179">
        <v>2.0200000000000001E-7</v>
      </c>
      <c r="BE710" s="179">
        <v>2.0200000000000001E-7</v>
      </c>
    </row>
    <row r="711" spans="1:57" ht="17.100000000000001" customHeight="1">
      <c r="A711" s="178">
        <v>2097</v>
      </c>
      <c r="B711" s="179">
        <v>3.7440000000000001E-5</v>
      </c>
      <c r="C711" s="179">
        <v>4.3013000000000003E-5</v>
      </c>
      <c r="D711" s="179">
        <v>4.8820999999999999E-5</v>
      </c>
      <c r="E711" s="179">
        <v>5.3922999999999999E-5</v>
      </c>
      <c r="F711" s="179">
        <v>5.8318E-5</v>
      </c>
      <c r="G711" s="179">
        <v>6.2163999999999996E-5</v>
      </c>
      <c r="H711" s="179">
        <v>6.656E-5</v>
      </c>
      <c r="I711" s="179">
        <v>7.1897000000000006E-5</v>
      </c>
      <c r="J711" s="179">
        <v>7.8020000000000002E-5</v>
      </c>
      <c r="K711" s="179">
        <v>8.5084000000000001E-5</v>
      </c>
      <c r="L711" s="179">
        <v>9.3168E-5</v>
      </c>
      <c r="M711" s="179">
        <v>1.0321499999999999E-4</v>
      </c>
      <c r="N711" s="179">
        <v>1.14125E-4</v>
      </c>
      <c r="O711" s="179">
        <v>1.2385799999999999E-4</v>
      </c>
      <c r="P711" s="179">
        <v>1.3186400000000001E-4</v>
      </c>
      <c r="Q711" s="179">
        <v>1.3947800000000001E-4</v>
      </c>
      <c r="R711" s="179">
        <v>1.48033E-4</v>
      </c>
      <c r="S711" s="179">
        <v>1.5972800000000001E-4</v>
      </c>
      <c r="T711" s="179">
        <v>1.7652499999999999E-4</v>
      </c>
      <c r="U711" s="179">
        <v>1.9913E-4</v>
      </c>
      <c r="V711" s="179">
        <v>2.2518899999999999E-4</v>
      </c>
      <c r="W711" s="179">
        <v>2.5148299999999999E-4</v>
      </c>
      <c r="X711" s="179">
        <v>2.7542300000000001E-4</v>
      </c>
      <c r="Y711" s="179">
        <v>2.9520300000000001E-4</v>
      </c>
      <c r="Z711" s="179">
        <v>3.10351E-4</v>
      </c>
      <c r="AA711" s="179">
        <v>3.2063300000000002E-4</v>
      </c>
      <c r="AB711" s="179">
        <v>3.2652000000000001E-4</v>
      </c>
      <c r="AC711" s="179">
        <v>3.2793299999999998E-4</v>
      </c>
      <c r="AD711" s="179">
        <v>3.2526400000000002E-4</v>
      </c>
      <c r="AE711" s="179">
        <v>3.1835700000000001E-4</v>
      </c>
      <c r="AF711" s="179">
        <v>3.0744700000000003E-4</v>
      </c>
      <c r="AG711" s="179">
        <v>2.8994399999999999E-4</v>
      </c>
      <c r="AH711" s="179">
        <v>2.66946E-4</v>
      </c>
      <c r="AI711" s="179">
        <v>2.40024E-4</v>
      </c>
      <c r="AJ711" s="179">
        <v>2.1074700000000001E-4</v>
      </c>
      <c r="AK711" s="179">
        <v>1.8084199999999999E-4</v>
      </c>
      <c r="AL711" s="179">
        <v>1.53213E-4</v>
      </c>
      <c r="AM711" s="179">
        <v>1.2793900000000001E-4</v>
      </c>
      <c r="AN711" s="179">
        <v>1.05413E-4</v>
      </c>
      <c r="AO711" s="179">
        <v>8.5319000000000001E-5</v>
      </c>
      <c r="AP711" s="179">
        <v>6.7972999999999994E-5</v>
      </c>
      <c r="AQ711" s="179">
        <v>5.3217000000000002E-5</v>
      </c>
      <c r="AR711" s="179">
        <v>4.0737E-5</v>
      </c>
      <c r="AS711" s="179">
        <v>3.0611000000000002E-5</v>
      </c>
      <c r="AT711" s="179">
        <v>2.2447999999999999E-5</v>
      </c>
      <c r="AU711" s="179">
        <v>1.6011999999999998E-5</v>
      </c>
      <c r="AV711" s="179">
        <v>1.1224E-5</v>
      </c>
      <c r="AW711" s="179">
        <v>7.5349999999999999E-6</v>
      </c>
      <c r="AX711" s="179">
        <v>5.023E-6</v>
      </c>
      <c r="AY711" s="179">
        <v>3.061E-6</v>
      </c>
      <c r="AZ711" s="179">
        <v>1.8840000000000001E-6</v>
      </c>
      <c r="BA711" s="179">
        <v>1.099E-6</v>
      </c>
      <c r="BB711" s="179">
        <v>6.2799999999999996E-7</v>
      </c>
      <c r="BC711" s="179">
        <v>3.9200000000000002E-7</v>
      </c>
      <c r="BD711" s="179">
        <v>1.5699999999999999E-7</v>
      </c>
      <c r="BE711" s="179">
        <v>1.5699999999999999E-7</v>
      </c>
    </row>
    <row r="712" spans="1:57" ht="17.100000000000001" customHeight="1">
      <c r="A712" s="178">
        <v>2098</v>
      </c>
      <c r="B712" s="179">
        <v>2.8598E-5</v>
      </c>
      <c r="C712" s="179">
        <v>3.2855000000000003E-5</v>
      </c>
      <c r="D712" s="179">
        <v>3.7292000000000001E-5</v>
      </c>
      <c r="E712" s="179">
        <v>4.1189000000000002E-5</v>
      </c>
      <c r="F712" s="179">
        <v>4.4545999999999997E-5</v>
      </c>
      <c r="G712" s="179">
        <v>4.7484000000000001E-5</v>
      </c>
      <c r="H712" s="179">
        <v>5.0841000000000003E-5</v>
      </c>
      <c r="I712" s="179">
        <v>5.4917999999999998E-5</v>
      </c>
      <c r="J712" s="179">
        <v>5.9595000000000001E-5</v>
      </c>
      <c r="K712" s="179">
        <v>6.4991000000000002E-5</v>
      </c>
      <c r="L712" s="179">
        <v>7.1166000000000003E-5</v>
      </c>
      <c r="M712" s="179">
        <v>7.8839999999999997E-5</v>
      </c>
      <c r="N712" s="179">
        <v>8.7174000000000003E-5</v>
      </c>
      <c r="O712" s="179">
        <v>9.4607999999999999E-5</v>
      </c>
      <c r="P712" s="179">
        <v>1.00723E-4</v>
      </c>
      <c r="Q712" s="179">
        <v>1.06539E-4</v>
      </c>
      <c r="R712" s="179">
        <v>1.13074E-4</v>
      </c>
      <c r="S712" s="179">
        <v>1.22007E-4</v>
      </c>
      <c r="T712" s="179">
        <v>1.34838E-4</v>
      </c>
      <c r="U712" s="179">
        <v>1.5210399999999999E-4</v>
      </c>
      <c r="V712" s="179">
        <v>1.7200900000000001E-4</v>
      </c>
      <c r="W712" s="179">
        <v>1.9209399999999999E-4</v>
      </c>
      <c r="X712" s="179">
        <v>2.1038E-4</v>
      </c>
      <c r="Y712" s="179">
        <v>2.25489E-4</v>
      </c>
      <c r="Z712" s="179">
        <v>2.3706000000000001E-4</v>
      </c>
      <c r="AA712" s="179">
        <v>2.4491399999999999E-4</v>
      </c>
      <c r="AB712" s="179">
        <v>2.4940999999999999E-4</v>
      </c>
      <c r="AC712" s="179">
        <v>2.5049000000000002E-4</v>
      </c>
      <c r="AD712" s="179">
        <v>2.4845100000000001E-4</v>
      </c>
      <c r="AE712" s="179">
        <v>2.4317499999999999E-4</v>
      </c>
      <c r="AF712" s="179">
        <v>2.3484100000000001E-4</v>
      </c>
      <c r="AG712" s="179">
        <v>2.2147200000000001E-4</v>
      </c>
      <c r="AH712" s="179">
        <v>2.0390499999999999E-4</v>
      </c>
      <c r="AI712" s="179">
        <v>1.8334100000000001E-4</v>
      </c>
      <c r="AJ712" s="179">
        <v>1.6097799999999999E-4</v>
      </c>
      <c r="AK712" s="179">
        <v>1.38135E-4</v>
      </c>
      <c r="AL712" s="179">
        <v>1.17031E-4</v>
      </c>
      <c r="AM712" s="179">
        <v>9.7726000000000006E-5</v>
      </c>
      <c r="AN712" s="179">
        <v>8.0519000000000006E-5</v>
      </c>
      <c r="AO712" s="179">
        <v>6.5170000000000001E-5</v>
      </c>
      <c r="AP712" s="179">
        <v>5.1921E-5</v>
      </c>
      <c r="AQ712" s="179">
        <v>4.0649000000000003E-5</v>
      </c>
      <c r="AR712" s="179">
        <v>3.1115999999999998E-5</v>
      </c>
      <c r="AS712" s="179">
        <v>2.3382000000000001E-5</v>
      </c>
      <c r="AT712" s="179">
        <v>1.7147E-5</v>
      </c>
      <c r="AU712" s="179">
        <v>1.2231E-5</v>
      </c>
      <c r="AV712" s="179">
        <v>8.5730000000000008E-6</v>
      </c>
      <c r="AW712" s="179">
        <v>5.7559999999999996E-6</v>
      </c>
      <c r="AX712" s="179">
        <v>3.8369999999999999E-6</v>
      </c>
      <c r="AY712" s="179">
        <v>2.3379999999999999E-6</v>
      </c>
      <c r="AZ712" s="179">
        <v>1.4389999999999999E-6</v>
      </c>
      <c r="BA712" s="179">
        <v>8.3900000000000004E-7</v>
      </c>
      <c r="BB712" s="179">
        <v>4.7999999999999996E-7</v>
      </c>
      <c r="BC712" s="179">
        <v>2.9999999999999999E-7</v>
      </c>
      <c r="BD712" s="179">
        <v>1.1999999999999999E-7</v>
      </c>
      <c r="BE712" s="179">
        <v>1.1999999999999999E-7</v>
      </c>
    </row>
    <row r="713" spans="1:57" ht="17.100000000000001" customHeight="1">
      <c r="A713" s="178">
        <v>2099</v>
      </c>
      <c r="B713" s="179">
        <v>2.1525000000000001E-5</v>
      </c>
      <c r="C713" s="179">
        <v>2.4729E-5</v>
      </c>
      <c r="D713" s="179">
        <v>2.8068E-5</v>
      </c>
      <c r="E713" s="179">
        <v>3.1000999999999997E-5</v>
      </c>
      <c r="F713" s="179">
        <v>3.3528000000000002E-5</v>
      </c>
      <c r="G713" s="179">
        <v>3.5738999999999998E-5</v>
      </c>
      <c r="H713" s="179">
        <v>3.8266999999999998E-5</v>
      </c>
      <c r="I713" s="179">
        <v>4.1335000000000003E-5</v>
      </c>
      <c r="J713" s="179">
        <v>4.4855000000000003E-5</v>
      </c>
      <c r="K713" s="179">
        <v>4.8915999999999997E-5</v>
      </c>
      <c r="L713" s="179">
        <v>5.3563999999999997E-5</v>
      </c>
      <c r="M713" s="179">
        <v>5.9339999999999998E-5</v>
      </c>
      <c r="N713" s="179">
        <v>6.5612999999999997E-5</v>
      </c>
      <c r="O713" s="179">
        <v>7.1208E-5</v>
      </c>
      <c r="P713" s="179">
        <v>7.5810999999999996E-5</v>
      </c>
      <c r="Q713" s="179">
        <v>8.0187999999999999E-5</v>
      </c>
      <c r="R713" s="179">
        <v>8.5106999999999997E-5</v>
      </c>
      <c r="S713" s="179">
        <v>9.1830999999999995E-5</v>
      </c>
      <c r="T713" s="179">
        <v>1.01488E-4</v>
      </c>
      <c r="U713" s="179">
        <v>1.14484E-4</v>
      </c>
      <c r="V713" s="179">
        <v>1.2946499999999999E-4</v>
      </c>
      <c r="W713" s="179">
        <v>1.4458200000000001E-4</v>
      </c>
      <c r="X713" s="179">
        <v>1.5834599999999999E-4</v>
      </c>
      <c r="Y713" s="179">
        <v>1.69717E-4</v>
      </c>
      <c r="Z713" s="179">
        <v>1.7842699999999999E-4</v>
      </c>
      <c r="AA713" s="179">
        <v>1.8433800000000001E-4</v>
      </c>
      <c r="AB713" s="179">
        <v>1.8772299999999999E-4</v>
      </c>
      <c r="AC713" s="179">
        <v>1.8853500000000001E-4</v>
      </c>
      <c r="AD713" s="179">
        <v>1.8700100000000001E-4</v>
      </c>
      <c r="AE713" s="179">
        <v>1.83029E-4</v>
      </c>
      <c r="AF713" s="179">
        <v>1.7675699999999999E-4</v>
      </c>
      <c r="AG713" s="179">
        <v>1.66694E-4</v>
      </c>
      <c r="AH713" s="179">
        <v>1.5347200000000001E-4</v>
      </c>
      <c r="AI713" s="179">
        <v>1.3799400000000001E-4</v>
      </c>
      <c r="AJ713" s="179">
        <v>1.21162E-4</v>
      </c>
      <c r="AK713" s="179">
        <v>1.0396899999999999E-4</v>
      </c>
      <c r="AL713" s="179">
        <v>8.8084999999999994E-5</v>
      </c>
      <c r="AM713" s="179">
        <v>7.3554999999999996E-5</v>
      </c>
      <c r="AN713" s="179">
        <v>6.0603999999999998E-5</v>
      </c>
      <c r="AO713" s="179">
        <v>4.9051999999999997E-5</v>
      </c>
      <c r="AP713" s="179">
        <v>3.9079000000000003E-5</v>
      </c>
      <c r="AQ713" s="179">
        <v>3.0595000000000001E-5</v>
      </c>
      <c r="AR713" s="179">
        <v>2.3419999999999999E-5</v>
      </c>
      <c r="AS713" s="179">
        <v>1.7598999999999999E-5</v>
      </c>
      <c r="AT713" s="179">
        <v>1.2906E-5</v>
      </c>
      <c r="AU713" s="179">
        <v>9.2059999999999996E-6</v>
      </c>
      <c r="AV713" s="179">
        <v>6.4529999999999999E-6</v>
      </c>
      <c r="AW713" s="179">
        <v>4.3320000000000002E-6</v>
      </c>
      <c r="AX713" s="179">
        <v>2.8880000000000001E-6</v>
      </c>
      <c r="AY713" s="179">
        <v>1.7600000000000001E-6</v>
      </c>
      <c r="AZ713" s="179">
        <v>1.083E-6</v>
      </c>
      <c r="BA713" s="179">
        <v>6.3200000000000005E-7</v>
      </c>
      <c r="BB713" s="179">
        <v>3.6100000000000002E-7</v>
      </c>
      <c r="BC713" s="179">
        <v>2.2600000000000001E-7</v>
      </c>
      <c r="BD713" s="179">
        <v>8.9999999999999999E-8</v>
      </c>
      <c r="BE713" s="179">
        <v>8.9999999999999999E-8</v>
      </c>
    </row>
    <row r="714" spans="1:57" ht="17.100000000000001" customHeight="1">
      <c r="A714" s="178">
        <v>2100</v>
      </c>
      <c r="B714" s="179">
        <v>1.5976000000000001E-5</v>
      </c>
      <c r="C714" s="179">
        <v>1.8354000000000001E-5</v>
      </c>
      <c r="D714" s="179">
        <v>2.0832E-5</v>
      </c>
      <c r="E714" s="179">
        <v>2.3008999999999999E-5</v>
      </c>
      <c r="F714" s="179">
        <v>2.4885E-5</v>
      </c>
      <c r="G714" s="179">
        <v>2.6526E-5</v>
      </c>
      <c r="H714" s="179">
        <v>2.8402E-5</v>
      </c>
      <c r="I714" s="179">
        <v>3.0679000000000002E-5</v>
      </c>
      <c r="J714" s="179">
        <v>3.3291999999999999E-5</v>
      </c>
      <c r="K714" s="179">
        <v>3.6306000000000001E-5</v>
      </c>
      <c r="L714" s="179">
        <v>3.9755999999999997E-5</v>
      </c>
      <c r="M714" s="179">
        <v>4.4042999999999998E-5</v>
      </c>
      <c r="N714" s="179">
        <v>4.8698E-5</v>
      </c>
      <c r="O714" s="179">
        <v>5.2850999999999999E-5</v>
      </c>
      <c r="P714" s="179">
        <v>5.6267999999999997E-5</v>
      </c>
      <c r="Q714" s="179">
        <v>5.9515999999999997E-5</v>
      </c>
      <c r="R714" s="179">
        <v>6.3167E-5</v>
      </c>
      <c r="S714" s="179">
        <v>6.8157999999999994E-5</v>
      </c>
      <c r="T714" s="179">
        <v>7.5325000000000001E-5</v>
      </c>
      <c r="U714" s="179">
        <v>8.4970999999999997E-5</v>
      </c>
      <c r="V714" s="179">
        <v>9.6089999999999996E-5</v>
      </c>
      <c r="W714" s="179">
        <v>1.07311E-4</v>
      </c>
      <c r="X714" s="179">
        <v>1.17526E-4</v>
      </c>
      <c r="Y714" s="179">
        <v>1.2596600000000001E-4</v>
      </c>
      <c r="Z714" s="179">
        <v>1.3243E-4</v>
      </c>
      <c r="AA714" s="179">
        <v>1.36818E-4</v>
      </c>
      <c r="AB714" s="179">
        <v>1.3932899999999999E-4</v>
      </c>
      <c r="AC714" s="179">
        <v>1.39932E-4</v>
      </c>
      <c r="AD714" s="179">
        <v>1.38794E-4</v>
      </c>
      <c r="AE714" s="179">
        <v>1.3584599999999999E-4</v>
      </c>
      <c r="AF714" s="179">
        <v>1.3119100000000001E-4</v>
      </c>
      <c r="AG714" s="179">
        <v>1.2372199999999999E-4</v>
      </c>
      <c r="AH714" s="179">
        <v>1.13909E-4</v>
      </c>
      <c r="AI714" s="179">
        <v>1.02421E-4</v>
      </c>
      <c r="AJ714" s="179">
        <v>8.9927999999999997E-5</v>
      </c>
      <c r="AK714" s="179">
        <v>7.7167000000000002E-5</v>
      </c>
      <c r="AL714" s="179">
        <v>6.5377999999999996E-5</v>
      </c>
      <c r="AM714" s="179">
        <v>5.4592999999999997E-5</v>
      </c>
      <c r="AN714" s="179">
        <v>4.4981000000000002E-5</v>
      </c>
      <c r="AO714" s="179">
        <v>3.6406999999999999E-5</v>
      </c>
      <c r="AP714" s="179">
        <v>2.9005000000000001E-5</v>
      </c>
      <c r="AQ714" s="179">
        <v>2.2708E-5</v>
      </c>
      <c r="AR714" s="179">
        <v>1.7382999999999999E-5</v>
      </c>
      <c r="AS714" s="179">
        <v>1.3062E-5</v>
      </c>
      <c r="AT714" s="179">
        <v>9.5789999999999993E-6</v>
      </c>
      <c r="AU714" s="179">
        <v>6.8329999999999996E-6</v>
      </c>
      <c r="AV714" s="179">
        <v>4.7890000000000002E-6</v>
      </c>
      <c r="AW714" s="179">
        <v>3.2150000000000001E-6</v>
      </c>
      <c r="AX714" s="179">
        <v>2.1440000000000001E-6</v>
      </c>
      <c r="AY714" s="179">
        <v>1.3060000000000001E-6</v>
      </c>
      <c r="AZ714" s="179">
        <v>8.0400000000000005E-7</v>
      </c>
      <c r="BA714" s="179">
        <v>4.6899999999999998E-7</v>
      </c>
      <c r="BB714" s="179">
        <v>2.6800000000000002E-7</v>
      </c>
      <c r="BC714" s="179">
        <v>1.67E-7</v>
      </c>
      <c r="BD714" s="179">
        <v>6.7000000000000004E-8</v>
      </c>
      <c r="BE714" s="179">
        <v>6.7000000000000004E-8</v>
      </c>
    </row>
    <row r="715" spans="1:57" ht="17.100000000000001" customHeight="1">
      <c r="A715" s="178">
        <v>2101</v>
      </c>
      <c r="B715" s="179">
        <v>1.1525000000000001E-5</v>
      </c>
      <c r="C715" s="179">
        <v>1.324E-5</v>
      </c>
      <c r="D715" s="179">
        <v>1.5028000000000001E-5</v>
      </c>
      <c r="E715" s="179">
        <v>1.6597999999999999E-5</v>
      </c>
      <c r="F715" s="179">
        <v>1.7951000000000001E-5</v>
      </c>
      <c r="G715" s="179">
        <v>1.9134999999999999E-5</v>
      </c>
      <c r="H715" s="179">
        <v>2.0488000000000001E-5</v>
      </c>
      <c r="I715" s="179">
        <v>2.2130999999999999E-5</v>
      </c>
      <c r="J715" s="179">
        <v>2.4015999999999998E-5</v>
      </c>
      <c r="K715" s="179">
        <v>2.6190000000000002E-5</v>
      </c>
      <c r="L715" s="179">
        <v>2.8679000000000001E-5</v>
      </c>
      <c r="M715" s="179">
        <v>3.1770999999999998E-5</v>
      </c>
      <c r="N715" s="179">
        <v>3.5129999999999997E-5</v>
      </c>
      <c r="O715" s="179">
        <v>3.8126000000000001E-5</v>
      </c>
      <c r="P715" s="179">
        <v>4.0590000000000003E-5</v>
      </c>
      <c r="Q715" s="179">
        <v>4.2933999999999999E-5</v>
      </c>
      <c r="R715" s="179">
        <v>4.5566999999999999E-5</v>
      </c>
      <c r="S715" s="179">
        <v>4.9166999999999999E-5</v>
      </c>
      <c r="T715" s="179">
        <v>5.4338000000000001E-5</v>
      </c>
      <c r="U715" s="179">
        <v>6.1296000000000004E-5</v>
      </c>
      <c r="V715" s="179">
        <v>6.9317000000000001E-5</v>
      </c>
      <c r="W715" s="179">
        <v>7.7410999999999995E-5</v>
      </c>
      <c r="X715" s="179">
        <v>8.4779999999999998E-5</v>
      </c>
      <c r="Y715" s="179">
        <v>9.0869E-5</v>
      </c>
      <c r="Z715" s="179">
        <v>9.5532000000000006E-5</v>
      </c>
      <c r="AA715" s="179">
        <v>9.8696999999999994E-5</v>
      </c>
      <c r="AB715" s="179">
        <v>1.00509E-4</v>
      </c>
      <c r="AC715" s="179">
        <v>1.00944E-4</v>
      </c>
      <c r="AD715" s="179">
        <v>1.00122E-4</v>
      </c>
      <c r="AE715" s="179">
        <v>9.7996000000000002E-5</v>
      </c>
      <c r="AF715" s="179">
        <v>9.4637999999999998E-5</v>
      </c>
      <c r="AG715" s="179">
        <v>8.9250000000000001E-5</v>
      </c>
      <c r="AH715" s="179">
        <v>8.2170999999999996E-5</v>
      </c>
      <c r="AI715" s="179">
        <v>7.3883999999999999E-5</v>
      </c>
      <c r="AJ715" s="179">
        <v>6.4871999999999998E-5</v>
      </c>
      <c r="AK715" s="179">
        <v>5.5665999999999999E-5</v>
      </c>
      <c r="AL715" s="179">
        <v>4.7162E-5</v>
      </c>
      <c r="AM715" s="179">
        <v>3.9381999999999997E-5</v>
      </c>
      <c r="AN715" s="179">
        <v>3.2447999999999998E-5</v>
      </c>
      <c r="AO715" s="179">
        <v>2.6262999999999999E-5</v>
      </c>
      <c r="AP715" s="179">
        <v>2.0922999999999999E-5</v>
      </c>
      <c r="AQ715" s="179">
        <v>1.6381000000000001E-5</v>
      </c>
      <c r="AR715" s="179">
        <v>1.2539E-5</v>
      </c>
      <c r="AS715" s="179">
        <v>9.4229999999999994E-6</v>
      </c>
      <c r="AT715" s="179">
        <v>6.9099999999999999E-6</v>
      </c>
      <c r="AU715" s="179">
        <v>4.9289999999999997E-6</v>
      </c>
      <c r="AV715" s="179">
        <v>3.455E-6</v>
      </c>
      <c r="AW715" s="179">
        <v>2.3190000000000002E-6</v>
      </c>
      <c r="AX715" s="179">
        <v>1.5460000000000001E-6</v>
      </c>
      <c r="AY715" s="179">
        <v>9.4200000000000004E-7</v>
      </c>
      <c r="AZ715" s="179">
        <v>5.7999999999999995E-7</v>
      </c>
      <c r="BA715" s="179">
        <v>3.3799999999999998E-7</v>
      </c>
      <c r="BB715" s="179">
        <v>1.9299999999999999E-7</v>
      </c>
      <c r="BC715" s="179">
        <v>1.2100000000000001E-7</v>
      </c>
      <c r="BD715" s="179">
        <v>4.8E-8</v>
      </c>
      <c r="BE715" s="179">
        <v>4.8E-8</v>
      </c>
    </row>
    <row r="716" spans="1:57" ht="17.100000000000001" customHeight="1">
      <c r="A716" s="178">
        <v>2102</v>
      </c>
      <c r="B716" s="179">
        <v>8.2320000000000001E-6</v>
      </c>
      <c r="C716" s="179">
        <v>9.4569999999999994E-6</v>
      </c>
      <c r="D716" s="179">
        <v>1.0733999999999999E-5</v>
      </c>
      <c r="E716" s="179">
        <v>1.1856E-5</v>
      </c>
      <c r="F716" s="179">
        <v>1.2822E-5</v>
      </c>
      <c r="G716" s="179">
        <v>1.3668E-5</v>
      </c>
      <c r="H716" s="179">
        <v>1.4635E-5</v>
      </c>
      <c r="I716" s="179">
        <v>1.5807999999999998E-5</v>
      </c>
      <c r="J716" s="179">
        <v>1.7153999999999999E-5</v>
      </c>
      <c r="K716" s="179">
        <v>1.8706999999999999E-5</v>
      </c>
      <c r="L716" s="179">
        <v>2.0485000000000001E-5</v>
      </c>
      <c r="M716" s="179">
        <v>2.2694E-5</v>
      </c>
      <c r="N716" s="179">
        <v>2.5092999999999998E-5</v>
      </c>
      <c r="O716" s="179">
        <v>2.7233000000000002E-5</v>
      </c>
      <c r="P716" s="179">
        <v>2.8992999999999998E-5</v>
      </c>
      <c r="Q716" s="179">
        <v>3.0667000000000003E-5</v>
      </c>
      <c r="R716" s="179">
        <v>3.2548000000000001E-5</v>
      </c>
      <c r="S716" s="179">
        <v>3.5119E-5</v>
      </c>
      <c r="T716" s="179">
        <v>3.8813000000000003E-5</v>
      </c>
      <c r="U716" s="179">
        <v>4.3782999999999997E-5</v>
      </c>
      <c r="V716" s="179">
        <v>4.9512000000000003E-5</v>
      </c>
      <c r="W716" s="179">
        <v>5.5294000000000003E-5</v>
      </c>
      <c r="X716" s="179">
        <v>6.0557000000000003E-5</v>
      </c>
      <c r="Y716" s="179">
        <v>6.4906000000000005E-5</v>
      </c>
      <c r="Z716" s="179">
        <v>6.8237000000000004E-5</v>
      </c>
      <c r="AA716" s="179">
        <v>7.0498000000000002E-5</v>
      </c>
      <c r="AB716" s="179">
        <v>7.1792000000000007E-5</v>
      </c>
      <c r="AC716" s="179">
        <v>7.2102999999999997E-5</v>
      </c>
      <c r="AD716" s="179">
        <v>7.1515999999999998E-5</v>
      </c>
      <c r="AE716" s="179">
        <v>6.9997000000000001E-5</v>
      </c>
      <c r="AF716" s="179">
        <v>6.7597999999999999E-5</v>
      </c>
      <c r="AG716" s="179">
        <v>6.3750000000000005E-5</v>
      </c>
      <c r="AH716" s="179">
        <v>5.8693000000000002E-5</v>
      </c>
      <c r="AI716" s="179">
        <v>5.2774E-5</v>
      </c>
      <c r="AJ716" s="179">
        <v>4.6337E-5</v>
      </c>
      <c r="AK716" s="179">
        <v>3.9762000000000003E-5</v>
      </c>
      <c r="AL716" s="179">
        <v>3.3686999999999998E-5</v>
      </c>
      <c r="AM716" s="179">
        <v>2.813E-5</v>
      </c>
      <c r="AN716" s="179">
        <v>2.3176999999999998E-5</v>
      </c>
      <c r="AO716" s="179">
        <v>1.8759000000000001E-5</v>
      </c>
      <c r="AP716" s="179">
        <v>1.4945E-5</v>
      </c>
      <c r="AQ716" s="179">
        <v>1.1701E-5</v>
      </c>
      <c r="AR716" s="179">
        <v>8.9570000000000008E-6</v>
      </c>
      <c r="AS716" s="179">
        <v>6.7299999999999999E-6</v>
      </c>
      <c r="AT716" s="179">
        <v>4.9359999999999998E-6</v>
      </c>
      <c r="AU716" s="179">
        <v>3.5209999999999998E-6</v>
      </c>
      <c r="AV716" s="179">
        <v>2.4679999999999999E-6</v>
      </c>
      <c r="AW716" s="179">
        <v>1.657E-6</v>
      </c>
      <c r="AX716" s="179">
        <v>1.1039999999999999E-6</v>
      </c>
      <c r="AY716" s="179">
        <v>6.7299999999999995E-7</v>
      </c>
      <c r="AZ716" s="179">
        <v>4.1399999999999997E-7</v>
      </c>
      <c r="BA716" s="179">
        <v>2.4200000000000002E-7</v>
      </c>
      <c r="BB716" s="179">
        <v>1.3799999999999999E-7</v>
      </c>
      <c r="BC716" s="179">
        <v>8.6000000000000002E-8</v>
      </c>
      <c r="BD716" s="179">
        <v>3.5000000000000002E-8</v>
      </c>
      <c r="BE716" s="179">
        <v>3.5000000000000002E-8</v>
      </c>
    </row>
    <row r="717" spans="1:57" ht="17.100000000000001" customHeight="1">
      <c r="A717" s="178">
        <v>2103</v>
      </c>
      <c r="B717" s="179">
        <v>5.6710000000000004E-6</v>
      </c>
      <c r="C717" s="179">
        <v>6.5150000000000003E-6</v>
      </c>
      <c r="D717" s="179">
        <v>7.3950000000000003E-6</v>
      </c>
      <c r="E717" s="179">
        <v>8.1669999999999999E-6</v>
      </c>
      <c r="F717" s="179">
        <v>8.833E-6</v>
      </c>
      <c r="G717" s="179">
        <v>9.4159999999999993E-6</v>
      </c>
      <c r="H717" s="179">
        <v>1.0081999999999999E-5</v>
      </c>
      <c r="I717" s="179">
        <v>1.0890000000000001E-5</v>
      </c>
      <c r="J717" s="179">
        <v>1.1817000000000001E-5</v>
      </c>
      <c r="K717" s="179">
        <v>1.2887E-5</v>
      </c>
      <c r="L717" s="179">
        <v>1.4112E-5</v>
      </c>
      <c r="M717" s="179">
        <v>1.5634E-5</v>
      </c>
      <c r="N717" s="179">
        <v>1.7286E-5</v>
      </c>
      <c r="O717" s="179">
        <v>1.876E-5</v>
      </c>
      <c r="P717" s="179">
        <v>1.9973E-5</v>
      </c>
      <c r="Q717" s="179">
        <v>2.1126000000000001E-5</v>
      </c>
      <c r="R717" s="179">
        <v>2.2422E-5</v>
      </c>
      <c r="S717" s="179">
        <v>2.4193E-5</v>
      </c>
      <c r="T717" s="179">
        <v>2.6738E-5</v>
      </c>
      <c r="U717" s="179">
        <v>3.0161000000000001E-5</v>
      </c>
      <c r="V717" s="179">
        <v>3.4107999999999999E-5</v>
      </c>
      <c r="W717" s="179">
        <v>3.8090999999999998E-5</v>
      </c>
      <c r="X717" s="179">
        <v>4.1717000000000001E-5</v>
      </c>
      <c r="Y717" s="179">
        <v>4.4712999999999997E-5</v>
      </c>
      <c r="Z717" s="179">
        <v>4.7008000000000001E-5</v>
      </c>
      <c r="AA717" s="179">
        <v>4.8565E-5</v>
      </c>
      <c r="AB717" s="179">
        <v>4.9456999999999998E-5</v>
      </c>
      <c r="AC717" s="179">
        <v>4.9670999999999999E-5</v>
      </c>
      <c r="AD717" s="179">
        <v>4.9265999999999999E-5</v>
      </c>
      <c r="AE717" s="179">
        <v>4.8220000000000002E-5</v>
      </c>
      <c r="AF717" s="179">
        <v>4.6567999999999999E-5</v>
      </c>
      <c r="AG717" s="179">
        <v>4.3917E-5</v>
      </c>
      <c r="AH717" s="179">
        <v>4.0432999999999997E-5</v>
      </c>
      <c r="AI717" s="179">
        <v>3.6355E-5</v>
      </c>
      <c r="AJ717" s="179">
        <v>3.1921000000000002E-5</v>
      </c>
      <c r="AK717" s="179">
        <v>2.7390999999999999E-5</v>
      </c>
      <c r="AL717" s="179">
        <v>2.3207E-5</v>
      </c>
      <c r="AM717" s="179">
        <v>1.9378E-5</v>
      </c>
      <c r="AN717" s="179">
        <v>1.5965999999999999E-5</v>
      </c>
      <c r="AO717" s="179">
        <v>1.2923E-5</v>
      </c>
      <c r="AP717" s="179">
        <v>1.0295999999999999E-5</v>
      </c>
      <c r="AQ717" s="179">
        <v>8.0600000000000008E-6</v>
      </c>
      <c r="AR717" s="179">
        <v>6.1700000000000002E-6</v>
      </c>
      <c r="AS717" s="179">
        <v>4.6369999999999998E-6</v>
      </c>
      <c r="AT717" s="179">
        <v>3.4000000000000001E-6</v>
      </c>
      <c r="AU717" s="179">
        <v>2.4250000000000001E-6</v>
      </c>
      <c r="AV717" s="179">
        <v>1.7E-6</v>
      </c>
      <c r="AW717" s="179">
        <v>1.141E-6</v>
      </c>
      <c r="AX717" s="179">
        <v>7.61E-7</v>
      </c>
      <c r="AY717" s="179">
        <v>4.6400000000000003E-7</v>
      </c>
      <c r="AZ717" s="179">
        <v>2.8500000000000002E-7</v>
      </c>
      <c r="BA717" s="179">
        <v>1.66E-7</v>
      </c>
      <c r="BB717" s="179">
        <v>9.5000000000000004E-8</v>
      </c>
      <c r="BC717" s="179">
        <v>5.8999999999999999E-8</v>
      </c>
      <c r="BD717" s="179">
        <v>2.4E-8</v>
      </c>
      <c r="BE717" s="179">
        <v>2.4E-8</v>
      </c>
    </row>
    <row r="718" spans="1:57" ht="17.100000000000001" customHeight="1">
      <c r="A718" s="178">
        <v>2104</v>
      </c>
      <c r="B718" s="179">
        <v>3.9029999999999997E-6</v>
      </c>
      <c r="C718" s="179">
        <v>4.4830000000000001E-6</v>
      </c>
      <c r="D718" s="179">
        <v>5.0889999999999999E-6</v>
      </c>
      <c r="E718" s="179">
        <v>5.6210000000000001E-6</v>
      </c>
      <c r="F718" s="179">
        <v>6.0789999999999997E-6</v>
      </c>
      <c r="G718" s="179">
        <v>6.4799999999999998E-6</v>
      </c>
      <c r="H718" s="179">
        <v>6.9380000000000003E-6</v>
      </c>
      <c r="I718" s="179">
        <v>7.4939999999999997E-6</v>
      </c>
      <c r="J718" s="179">
        <v>8.1319999999999994E-6</v>
      </c>
      <c r="K718" s="179">
        <v>8.8689999999999993E-6</v>
      </c>
      <c r="L718" s="179">
        <v>9.7110000000000007E-6</v>
      </c>
      <c r="M718" s="179">
        <v>1.0759E-5</v>
      </c>
      <c r="N718" s="179">
        <v>1.1895999999999999E-5</v>
      </c>
      <c r="O718" s="179">
        <v>1.291E-5</v>
      </c>
      <c r="P718" s="179">
        <v>1.3745E-5</v>
      </c>
      <c r="Q718" s="179">
        <v>1.4538E-5</v>
      </c>
      <c r="R718" s="179">
        <v>1.543E-5</v>
      </c>
      <c r="S718" s="179">
        <v>1.6648999999999999E-5</v>
      </c>
      <c r="T718" s="179">
        <v>1.84E-5</v>
      </c>
      <c r="U718" s="179">
        <v>2.0755999999999999E-5</v>
      </c>
      <c r="V718" s="179">
        <v>2.3472000000000002E-5</v>
      </c>
      <c r="W718" s="179">
        <v>2.6213000000000001E-5</v>
      </c>
      <c r="X718" s="179">
        <v>2.8708999999999999E-5</v>
      </c>
      <c r="Y718" s="179">
        <v>3.0769999999999998E-5</v>
      </c>
      <c r="Z718" s="179">
        <v>3.2348999999999998E-5</v>
      </c>
      <c r="AA718" s="179">
        <v>3.3420999999999997E-5</v>
      </c>
      <c r="AB718" s="179">
        <v>3.4035000000000002E-5</v>
      </c>
      <c r="AC718" s="179">
        <v>3.4181999999999999E-5</v>
      </c>
      <c r="AD718" s="179">
        <v>3.3903999999999999E-5</v>
      </c>
      <c r="AE718" s="179">
        <v>3.3183999999999999E-5</v>
      </c>
      <c r="AF718" s="179">
        <v>3.2047E-5</v>
      </c>
      <c r="AG718" s="179">
        <v>3.0222E-5</v>
      </c>
      <c r="AH718" s="179">
        <v>2.7824999999999999E-5</v>
      </c>
      <c r="AI718" s="179">
        <v>2.5018999999999999E-5</v>
      </c>
      <c r="AJ718" s="179">
        <v>2.1967000000000002E-5</v>
      </c>
      <c r="AK718" s="179">
        <v>1.8850000000000001E-5</v>
      </c>
      <c r="AL718" s="179">
        <v>1.5970000000000001E-5</v>
      </c>
      <c r="AM718" s="179">
        <v>1.3336000000000001E-5</v>
      </c>
      <c r="AN718" s="179">
        <v>1.0988000000000001E-5</v>
      </c>
      <c r="AO718" s="179">
        <v>8.8929999999999994E-6</v>
      </c>
      <c r="AP718" s="179">
        <v>7.0849999999999999E-6</v>
      </c>
      <c r="AQ718" s="179">
        <v>5.5469999999999996E-6</v>
      </c>
      <c r="AR718" s="179">
        <v>4.2459999999999997E-6</v>
      </c>
      <c r="AS718" s="179">
        <v>3.191E-6</v>
      </c>
      <c r="AT718" s="179">
        <v>2.34E-6</v>
      </c>
      <c r="AU718" s="179">
        <v>1.669E-6</v>
      </c>
      <c r="AV718" s="179">
        <v>1.17E-6</v>
      </c>
      <c r="AW718" s="179">
        <v>7.85E-7</v>
      </c>
      <c r="AX718" s="179">
        <v>5.2399999999999998E-7</v>
      </c>
      <c r="AY718" s="179">
        <v>3.1899999999999998E-7</v>
      </c>
      <c r="AZ718" s="179">
        <v>1.9600000000000001E-7</v>
      </c>
      <c r="BA718" s="179">
        <v>1.15E-7</v>
      </c>
      <c r="BB718" s="179">
        <v>6.5E-8</v>
      </c>
      <c r="BC718" s="179">
        <v>4.1000000000000003E-8</v>
      </c>
      <c r="BD718" s="179">
        <v>1.6000000000000001E-8</v>
      </c>
      <c r="BE718" s="179">
        <v>1.6000000000000001E-8</v>
      </c>
    </row>
    <row r="719" spans="1:57" ht="17.100000000000001" customHeight="1">
      <c r="A719" s="178">
        <v>2105</v>
      </c>
      <c r="B719" s="179">
        <v>2.5610000000000001E-6</v>
      </c>
      <c r="C719" s="179">
        <v>2.942E-6</v>
      </c>
      <c r="D719" s="179">
        <v>3.3400000000000002E-6</v>
      </c>
      <c r="E719" s="179">
        <v>3.6890000000000002E-6</v>
      </c>
      <c r="F719" s="179">
        <v>3.9890000000000003E-6</v>
      </c>
      <c r="G719" s="179">
        <v>4.2520000000000001E-6</v>
      </c>
      <c r="H719" s="179">
        <v>4.5530000000000003E-6</v>
      </c>
      <c r="I719" s="179">
        <v>4.9180000000000002E-6</v>
      </c>
      <c r="J719" s="179">
        <v>5.3369999999999999E-6</v>
      </c>
      <c r="K719" s="179">
        <v>5.8200000000000002E-6</v>
      </c>
      <c r="L719" s="179">
        <v>6.3729999999999998E-6</v>
      </c>
      <c r="M719" s="179">
        <v>7.0600000000000002E-6</v>
      </c>
      <c r="N719" s="179">
        <v>7.807E-6</v>
      </c>
      <c r="O719" s="179">
        <v>8.4719999999999995E-6</v>
      </c>
      <c r="P719" s="179">
        <v>9.02E-6</v>
      </c>
      <c r="Q719" s="179">
        <v>9.5410000000000006E-6</v>
      </c>
      <c r="R719" s="179">
        <v>1.0125999999999999E-5</v>
      </c>
      <c r="S719" s="179">
        <v>1.0926E-5</v>
      </c>
      <c r="T719" s="179">
        <v>1.2075E-5</v>
      </c>
      <c r="U719" s="179">
        <v>1.3621000000000001E-5</v>
      </c>
      <c r="V719" s="179">
        <v>1.5404E-5</v>
      </c>
      <c r="W719" s="179">
        <v>1.7201999999999999E-5</v>
      </c>
      <c r="X719" s="179">
        <v>1.8839999999999999E-5</v>
      </c>
      <c r="Y719" s="179">
        <v>2.0193000000000001E-5</v>
      </c>
      <c r="Z719" s="179">
        <v>2.1229E-5</v>
      </c>
      <c r="AA719" s="179">
        <v>2.1933000000000002E-5</v>
      </c>
      <c r="AB719" s="179">
        <v>2.2334999999999999E-5</v>
      </c>
      <c r="AC719" s="179">
        <v>2.2432000000000001E-5</v>
      </c>
      <c r="AD719" s="179">
        <v>2.2249E-5</v>
      </c>
      <c r="AE719" s="179">
        <v>2.1776999999999998E-5</v>
      </c>
      <c r="AF719" s="179">
        <v>2.1030999999999999E-5</v>
      </c>
      <c r="AG719" s="179">
        <v>1.9833000000000001E-5</v>
      </c>
      <c r="AH719" s="179">
        <v>1.8260000000000001E-5</v>
      </c>
      <c r="AI719" s="179">
        <v>1.6419E-5</v>
      </c>
      <c r="AJ719" s="179">
        <v>1.4416000000000001E-5</v>
      </c>
      <c r="AK719" s="179">
        <v>1.237E-5</v>
      </c>
      <c r="AL719" s="179">
        <v>1.048E-5</v>
      </c>
      <c r="AM719" s="179">
        <v>8.7520000000000002E-6</v>
      </c>
      <c r="AN719" s="179">
        <v>7.2110000000000001E-6</v>
      </c>
      <c r="AO719" s="179">
        <v>5.8359999999999997E-6</v>
      </c>
      <c r="AP719" s="179">
        <v>4.6500000000000004E-6</v>
      </c>
      <c r="AQ719" s="179">
        <v>3.6399999999999999E-6</v>
      </c>
      <c r="AR719" s="179">
        <v>2.7870000000000002E-6</v>
      </c>
      <c r="AS719" s="179">
        <v>2.0940000000000002E-6</v>
      </c>
      <c r="AT719" s="179">
        <v>1.536E-6</v>
      </c>
      <c r="AU719" s="179">
        <v>1.0950000000000001E-6</v>
      </c>
      <c r="AV719" s="179">
        <v>7.6799999999999999E-7</v>
      </c>
      <c r="AW719" s="179">
        <v>5.1500000000000005E-7</v>
      </c>
      <c r="AX719" s="179">
        <v>3.4400000000000001E-7</v>
      </c>
      <c r="AY719" s="179">
        <v>2.0900000000000001E-7</v>
      </c>
      <c r="AZ719" s="179">
        <v>1.29E-7</v>
      </c>
      <c r="BA719" s="179">
        <v>7.4999999999999997E-8</v>
      </c>
      <c r="BB719" s="179">
        <v>4.3000000000000001E-8</v>
      </c>
      <c r="BC719" s="179">
        <v>2.7E-8</v>
      </c>
      <c r="BD719" s="179">
        <v>1.0999999999999999E-8</v>
      </c>
      <c r="BE719" s="179">
        <v>1.0999999999999999E-8</v>
      </c>
    </row>
    <row r="720" spans="1:57" ht="17.100000000000001" customHeight="1">
      <c r="A720" s="178">
        <v>2106</v>
      </c>
      <c r="B720" s="179">
        <v>1.646E-6</v>
      </c>
      <c r="C720" s="179">
        <v>1.891E-6</v>
      </c>
      <c r="D720" s="179">
        <v>2.1469999999999999E-6</v>
      </c>
      <c r="E720" s="179">
        <v>2.3709999999999998E-6</v>
      </c>
      <c r="F720" s="179">
        <v>2.5639999999999999E-6</v>
      </c>
      <c r="G720" s="179">
        <v>2.734E-6</v>
      </c>
      <c r="H720" s="179">
        <v>2.9270000000000001E-6</v>
      </c>
      <c r="I720" s="179">
        <v>3.162E-6</v>
      </c>
      <c r="J720" s="179">
        <v>3.4309999999999998E-6</v>
      </c>
      <c r="K720" s="179">
        <v>3.7409999999999998E-6</v>
      </c>
      <c r="L720" s="179">
        <v>4.0969999999999999E-6</v>
      </c>
      <c r="M720" s="179">
        <v>4.5390000000000001E-6</v>
      </c>
      <c r="N720" s="179">
        <v>5.0189999999999997E-6</v>
      </c>
      <c r="O720" s="179">
        <v>5.4469999999999997E-6</v>
      </c>
      <c r="P720" s="179">
        <v>5.7989999999999999E-6</v>
      </c>
      <c r="Q720" s="179">
        <v>6.1330000000000004E-6</v>
      </c>
      <c r="R720" s="179">
        <v>6.5100000000000004E-6</v>
      </c>
      <c r="S720" s="179">
        <v>7.024E-6</v>
      </c>
      <c r="T720" s="179">
        <v>7.763E-6</v>
      </c>
      <c r="U720" s="179">
        <v>8.7569999999999993E-6</v>
      </c>
      <c r="V720" s="179">
        <v>9.9019999999999994E-6</v>
      </c>
      <c r="W720" s="179">
        <v>1.1059E-5</v>
      </c>
      <c r="X720" s="179">
        <v>1.2111E-5</v>
      </c>
      <c r="Y720" s="179">
        <v>1.2981E-5</v>
      </c>
      <c r="Z720" s="179">
        <v>1.3647E-5</v>
      </c>
      <c r="AA720" s="179">
        <v>1.4100000000000001E-5</v>
      </c>
      <c r="AB720" s="179">
        <v>1.4358E-5</v>
      </c>
      <c r="AC720" s="179">
        <v>1.4421E-5</v>
      </c>
      <c r="AD720" s="179">
        <v>1.4303E-5</v>
      </c>
      <c r="AE720" s="179">
        <v>1.3998999999999999E-5</v>
      </c>
      <c r="AF720" s="179">
        <v>1.3519999999999999E-5</v>
      </c>
      <c r="AG720" s="179">
        <v>1.275E-5</v>
      </c>
      <c r="AH720" s="179">
        <v>1.1739000000000001E-5</v>
      </c>
      <c r="AI720" s="179">
        <v>1.0555E-5</v>
      </c>
      <c r="AJ720" s="179">
        <v>9.2669999999999995E-6</v>
      </c>
      <c r="AK720" s="179">
        <v>7.9519999999999994E-6</v>
      </c>
      <c r="AL720" s="179">
        <v>6.737E-6</v>
      </c>
      <c r="AM720" s="179">
        <v>5.626E-6</v>
      </c>
      <c r="AN720" s="179">
        <v>4.6349999999999997E-6</v>
      </c>
      <c r="AO720" s="179">
        <v>3.7519999999999998E-6</v>
      </c>
      <c r="AP720" s="179">
        <v>2.9890000000000001E-6</v>
      </c>
      <c r="AQ720" s="179">
        <v>2.34E-6</v>
      </c>
      <c r="AR720" s="179">
        <v>1.7910000000000001E-6</v>
      </c>
      <c r="AS720" s="179">
        <v>1.3459999999999999E-6</v>
      </c>
      <c r="AT720" s="179">
        <v>9.8700000000000004E-7</v>
      </c>
      <c r="AU720" s="179">
        <v>7.0399999999999995E-7</v>
      </c>
      <c r="AV720" s="179">
        <v>4.9399999999999995E-7</v>
      </c>
      <c r="AW720" s="179">
        <v>3.3099999999999999E-7</v>
      </c>
      <c r="AX720" s="179">
        <v>2.2100000000000001E-7</v>
      </c>
      <c r="AY720" s="179">
        <v>1.35E-7</v>
      </c>
      <c r="AZ720" s="179">
        <v>8.3000000000000002E-8</v>
      </c>
      <c r="BA720" s="179">
        <v>4.8E-8</v>
      </c>
      <c r="BB720" s="179">
        <v>2.7999999999999999E-8</v>
      </c>
      <c r="BC720" s="179">
        <v>1.7E-8</v>
      </c>
      <c r="BD720" s="179">
        <v>6.9999999999999998E-9</v>
      </c>
      <c r="BE720" s="179">
        <v>6.9999999999999998E-9</v>
      </c>
    </row>
    <row r="721" spans="1:57" ht="17.100000000000001" customHeight="1">
      <c r="A721" s="178">
        <v>2107</v>
      </c>
      <c r="B721" s="179">
        <v>1.037E-6</v>
      </c>
      <c r="C721" s="179">
        <v>1.1909999999999999E-6</v>
      </c>
      <c r="D721" s="179">
        <v>1.3519999999999999E-6</v>
      </c>
      <c r="E721" s="179">
        <v>1.4929999999999999E-6</v>
      </c>
      <c r="F721" s="179">
        <v>1.615E-6</v>
      </c>
      <c r="G721" s="179">
        <v>1.7209999999999999E-6</v>
      </c>
      <c r="H721" s="179">
        <v>1.843E-6</v>
      </c>
      <c r="I721" s="179">
        <v>1.9910000000000001E-6</v>
      </c>
      <c r="J721" s="179">
        <v>2.1600000000000001E-6</v>
      </c>
      <c r="K721" s="179">
        <v>2.356E-6</v>
      </c>
      <c r="L721" s="179">
        <v>2.5799999999999999E-6</v>
      </c>
      <c r="M721" s="179">
        <v>2.858E-6</v>
      </c>
      <c r="N721" s="179">
        <v>3.1599999999999998E-6</v>
      </c>
      <c r="O721" s="179">
        <v>3.4290000000000001E-6</v>
      </c>
      <c r="P721" s="179">
        <v>3.6509999999999999E-6</v>
      </c>
      <c r="Q721" s="179">
        <v>3.8619999999999996E-6</v>
      </c>
      <c r="R721" s="179">
        <v>4.0990000000000001E-6</v>
      </c>
      <c r="S721" s="179">
        <v>4.4220000000000002E-6</v>
      </c>
      <c r="T721" s="179">
        <v>4.8879999999999996E-6</v>
      </c>
      <c r="U721" s="179">
        <v>5.5130000000000004E-6</v>
      </c>
      <c r="V721" s="179">
        <v>6.2349999999999996E-6</v>
      </c>
      <c r="W721" s="179">
        <v>6.9630000000000001E-6</v>
      </c>
      <c r="X721" s="179">
        <v>7.6260000000000003E-6</v>
      </c>
      <c r="Y721" s="179">
        <v>8.1729999999999995E-6</v>
      </c>
      <c r="Z721" s="179">
        <v>8.5930000000000006E-6</v>
      </c>
      <c r="AA721" s="179">
        <v>8.8769999999999999E-6</v>
      </c>
      <c r="AB721" s="179">
        <v>9.0399999999999998E-6</v>
      </c>
      <c r="AC721" s="179">
        <v>9.0799999999999995E-6</v>
      </c>
      <c r="AD721" s="179">
        <v>9.0059999999999998E-6</v>
      </c>
      <c r="AE721" s="179">
        <v>8.8140000000000007E-6</v>
      </c>
      <c r="AF721" s="179">
        <v>8.5120000000000008E-6</v>
      </c>
      <c r="AG721" s="179">
        <v>8.028E-6</v>
      </c>
      <c r="AH721" s="179">
        <v>7.391E-6</v>
      </c>
      <c r="AI721" s="179">
        <v>6.6460000000000004E-6</v>
      </c>
      <c r="AJ721" s="179">
        <v>5.835E-6</v>
      </c>
      <c r="AK721" s="179">
        <v>5.0069999999999997E-6</v>
      </c>
      <c r="AL721" s="179">
        <v>4.2420000000000002E-6</v>
      </c>
      <c r="AM721" s="179">
        <v>3.5420000000000001E-6</v>
      </c>
      <c r="AN721" s="179">
        <v>2.9189999999999999E-6</v>
      </c>
      <c r="AO721" s="179">
        <v>2.362E-6</v>
      </c>
      <c r="AP721" s="179">
        <v>1.8819999999999999E-6</v>
      </c>
      <c r="AQ721" s="179">
        <v>1.4729999999999999E-6</v>
      </c>
      <c r="AR721" s="179">
        <v>1.128E-6</v>
      </c>
      <c r="AS721" s="179">
        <v>8.4799999999999997E-7</v>
      </c>
      <c r="AT721" s="179">
        <v>6.2200000000000004E-7</v>
      </c>
      <c r="AU721" s="179">
        <v>4.4299999999999998E-7</v>
      </c>
      <c r="AV721" s="179">
        <v>3.1100000000000002E-7</v>
      </c>
      <c r="AW721" s="179">
        <v>2.0900000000000001E-7</v>
      </c>
      <c r="AX721" s="179">
        <v>1.3899999999999999E-7</v>
      </c>
      <c r="AY721" s="179">
        <v>8.4999999999999994E-8</v>
      </c>
      <c r="AZ721" s="179">
        <v>5.2000000000000002E-8</v>
      </c>
      <c r="BA721" s="179">
        <v>2.9999999999999997E-8</v>
      </c>
      <c r="BB721" s="179">
        <v>1.7E-8</v>
      </c>
      <c r="BC721" s="179">
        <v>1.0999999999999999E-8</v>
      </c>
      <c r="BD721" s="179">
        <v>4.0000000000000002E-9</v>
      </c>
      <c r="BE721" s="179">
        <v>4.0000000000000002E-9</v>
      </c>
    </row>
    <row r="722" spans="1:57" ht="17.100000000000001" customHeight="1">
      <c r="A722" s="178">
        <v>2108</v>
      </c>
      <c r="B722" s="179">
        <v>6.7100000000000001E-7</v>
      </c>
      <c r="C722" s="179">
        <v>7.7100000000000001E-7</v>
      </c>
      <c r="D722" s="179">
        <v>8.7499999999999999E-7</v>
      </c>
      <c r="E722" s="179">
        <v>9.6599999999999994E-7</v>
      </c>
      <c r="F722" s="179">
        <v>1.0449999999999999E-6</v>
      </c>
      <c r="G722" s="179">
        <v>1.114E-6</v>
      </c>
      <c r="H722" s="179">
        <v>1.192E-6</v>
      </c>
      <c r="I722" s="179">
        <v>1.288E-6</v>
      </c>
      <c r="J722" s="179">
        <v>1.398E-6</v>
      </c>
      <c r="K722" s="179">
        <v>1.5239999999999999E-6</v>
      </c>
      <c r="L722" s="179">
        <v>1.669E-6</v>
      </c>
      <c r="M722" s="179">
        <v>1.849E-6</v>
      </c>
      <c r="N722" s="179">
        <v>2.0449999999999999E-6</v>
      </c>
      <c r="O722" s="179">
        <v>2.2189999999999998E-6</v>
      </c>
      <c r="P722" s="179">
        <v>2.362E-6</v>
      </c>
      <c r="Q722" s="179">
        <v>2.4990000000000001E-6</v>
      </c>
      <c r="R722" s="179">
        <v>2.6520000000000002E-6</v>
      </c>
      <c r="S722" s="179">
        <v>2.8619999999999999E-6</v>
      </c>
      <c r="T722" s="179">
        <v>3.163E-6</v>
      </c>
      <c r="U722" s="179">
        <v>3.5669999999999999E-6</v>
      </c>
      <c r="V722" s="179">
        <v>4.0339999999999998E-6</v>
      </c>
      <c r="W722" s="179">
        <v>4.5050000000000001E-6</v>
      </c>
      <c r="X722" s="179">
        <v>4.9339999999999997E-6</v>
      </c>
      <c r="Y722" s="179">
        <v>5.2889999999999997E-6</v>
      </c>
      <c r="Z722" s="179">
        <v>5.5600000000000001E-6</v>
      </c>
      <c r="AA722" s="179">
        <v>5.7440000000000004E-6</v>
      </c>
      <c r="AB722" s="179">
        <v>5.8499999999999999E-6</v>
      </c>
      <c r="AC722" s="179">
        <v>5.8749999999999997E-6</v>
      </c>
      <c r="AD722" s="179">
        <v>5.8270000000000003E-6</v>
      </c>
      <c r="AE722" s="179">
        <v>5.7030000000000003E-6</v>
      </c>
      <c r="AF722" s="179">
        <v>5.5079999999999996E-6</v>
      </c>
      <c r="AG722" s="179">
        <v>5.1939999999999997E-6</v>
      </c>
      <c r="AH722" s="179">
        <v>4.7820000000000001E-6</v>
      </c>
      <c r="AI722" s="179">
        <v>4.3000000000000003E-6</v>
      </c>
      <c r="AJ722" s="179">
        <v>3.7759999999999999E-6</v>
      </c>
      <c r="AK722" s="179">
        <v>3.2399999999999999E-6</v>
      </c>
      <c r="AL722" s="179">
        <v>2.745E-6</v>
      </c>
      <c r="AM722" s="179">
        <v>2.2919999999999998E-6</v>
      </c>
      <c r="AN722" s="179">
        <v>1.889E-6</v>
      </c>
      <c r="AO722" s="179">
        <v>1.5290000000000001E-6</v>
      </c>
      <c r="AP722" s="179">
        <v>1.218E-6</v>
      </c>
      <c r="AQ722" s="179">
        <v>9.5300000000000002E-7</v>
      </c>
      <c r="AR722" s="179">
        <v>7.3E-7</v>
      </c>
      <c r="AS722" s="179">
        <v>5.4799999999999998E-7</v>
      </c>
      <c r="AT722" s="179">
        <v>4.0200000000000003E-7</v>
      </c>
      <c r="AU722" s="179">
        <v>2.8700000000000002E-7</v>
      </c>
      <c r="AV722" s="179">
        <v>2.0100000000000001E-7</v>
      </c>
      <c r="AW722" s="179">
        <v>1.35E-7</v>
      </c>
      <c r="AX722" s="179">
        <v>8.9999999999999999E-8</v>
      </c>
      <c r="AY722" s="179">
        <v>5.5000000000000003E-8</v>
      </c>
      <c r="AZ722" s="179">
        <v>3.4E-8</v>
      </c>
      <c r="BA722" s="179">
        <v>2E-8</v>
      </c>
      <c r="BB722" s="179">
        <v>1.0999999999999999E-8</v>
      </c>
      <c r="BC722" s="179">
        <v>6.9999999999999998E-9</v>
      </c>
      <c r="BD722" s="179">
        <v>3E-9</v>
      </c>
      <c r="BE722" s="179">
        <v>3E-9</v>
      </c>
    </row>
    <row r="723" spans="1:57" ht="17.100000000000001" customHeight="1">
      <c r="A723" s="178">
        <v>2109</v>
      </c>
      <c r="B723" s="179">
        <v>3.6600000000000002E-7</v>
      </c>
      <c r="C723" s="179">
        <v>4.2E-7</v>
      </c>
      <c r="D723" s="179">
        <v>4.7700000000000005E-7</v>
      </c>
      <c r="E723" s="179">
        <v>5.2699999999999999E-7</v>
      </c>
      <c r="F723" s="179">
        <v>5.7000000000000005E-7</v>
      </c>
      <c r="G723" s="179">
        <v>6.0699999999999997E-7</v>
      </c>
      <c r="H723" s="179">
        <v>6.5000000000000002E-7</v>
      </c>
      <c r="I723" s="179">
        <v>7.0299999999999998E-7</v>
      </c>
      <c r="J723" s="179">
        <v>7.6199999999999997E-7</v>
      </c>
      <c r="K723" s="179">
        <v>8.3099999999999996E-7</v>
      </c>
      <c r="L723" s="179">
        <v>9.0999999999999997E-7</v>
      </c>
      <c r="M723" s="179">
        <v>1.009E-6</v>
      </c>
      <c r="N723" s="179">
        <v>1.1149999999999999E-6</v>
      </c>
      <c r="O723" s="179">
        <v>1.2100000000000001E-6</v>
      </c>
      <c r="P723" s="179">
        <v>1.2890000000000001E-6</v>
      </c>
      <c r="Q723" s="179">
        <v>1.3629999999999999E-6</v>
      </c>
      <c r="R723" s="179">
        <v>1.4470000000000001E-6</v>
      </c>
      <c r="S723" s="179">
        <v>1.561E-6</v>
      </c>
      <c r="T723" s="179">
        <v>1.725E-6</v>
      </c>
      <c r="U723" s="179">
        <v>1.9460000000000001E-6</v>
      </c>
      <c r="V723" s="179">
        <v>2.2010000000000002E-6</v>
      </c>
      <c r="W723" s="179">
        <v>2.4569999999999999E-6</v>
      </c>
      <c r="X723" s="179">
        <v>2.6910000000000002E-6</v>
      </c>
      <c r="Y723" s="179">
        <v>2.8849999999999999E-6</v>
      </c>
      <c r="Z723" s="179">
        <v>3.033E-6</v>
      </c>
      <c r="AA723" s="179">
        <v>3.1329999999999999E-6</v>
      </c>
      <c r="AB723" s="179">
        <v>3.191E-6</v>
      </c>
      <c r="AC723" s="179">
        <v>3.2049999999999998E-6</v>
      </c>
      <c r="AD723" s="179">
        <v>3.1779999999999999E-6</v>
      </c>
      <c r="AE723" s="179">
        <v>3.1109999999999999E-6</v>
      </c>
      <c r="AF723" s="179">
        <v>3.004E-6</v>
      </c>
      <c r="AG723" s="179">
        <v>2.8329999999999998E-6</v>
      </c>
      <c r="AH723" s="179">
        <v>2.6089999999999999E-6</v>
      </c>
      <c r="AI723" s="179">
        <v>2.3460000000000001E-6</v>
      </c>
      <c r="AJ723" s="179">
        <v>2.0590000000000001E-6</v>
      </c>
      <c r="AK723" s="179">
        <v>1.767E-6</v>
      </c>
      <c r="AL723" s="179">
        <v>1.497E-6</v>
      </c>
      <c r="AM723" s="179">
        <v>1.2500000000000001E-6</v>
      </c>
      <c r="AN723" s="179">
        <v>1.0300000000000001E-6</v>
      </c>
      <c r="AO723" s="179">
        <v>8.3399999999999998E-7</v>
      </c>
      <c r="AP723" s="179">
        <v>6.6400000000000002E-7</v>
      </c>
      <c r="AQ723" s="179">
        <v>5.2E-7</v>
      </c>
      <c r="AR723" s="179">
        <v>3.9799999999999999E-7</v>
      </c>
      <c r="AS723" s="179">
        <v>2.9900000000000002E-7</v>
      </c>
      <c r="AT723" s="179">
        <v>2.1899999999999999E-7</v>
      </c>
      <c r="AU723" s="179">
        <v>1.5599999999999999E-7</v>
      </c>
      <c r="AV723" s="179">
        <v>1.1000000000000001E-7</v>
      </c>
      <c r="AW723" s="179">
        <v>7.4000000000000001E-8</v>
      </c>
      <c r="AX723" s="179">
        <v>4.9000000000000002E-8</v>
      </c>
      <c r="AY723" s="179">
        <v>2.9999999999999997E-8</v>
      </c>
      <c r="AZ723" s="179">
        <v>1.7999999999999999E-8</v>
      </c>
      <c r="BA723" s="179">
        <v>1.0999999999999999E-8</v>
      </c>
      <c r="BB723" s="179">
        <v>6E-9</v>
      </c>
      <c r="BC723" s="179">
        <v>4.0000000000000002E-9</v>
      </c>
      <c r="BD723" s="179">
        <v>2.0000000000000001E-9</v>
      </c>
      <c r="BE723" s="179">
        <v>2.0000000000000001E-9</v>
      </c>
    </row>
    <row r="724" spans="1:57" ht="17.100000000000001" customHeight="1">
      <c r="A724" s="178">
        <v>2110</v>
      </c>
      <c r="B724" s="179">
        <v>1.8300000000000001E-7</v>
      </c>
      <c r="C724" s="179">
        <v>2.1E-7</v>
      </c>
      <c r="D724" s="179">
        <v>2.3900000000000001E-7</v>
      </c>
      <c r="E724" s="179">
        <v>2.6300000000000001E-7</v>
      </c>
      <c r="F724" s="179">
        <v>2.8500000000000002E-7</v>
      </c>
      <c r="G724" s="179">
        <v>3.0400000000000002E-7</v>
      </c>
      <c r="H724" s="179">
        <v>3.2500000000000001E-7</v>
      </c>
      <c r="I724" s="179">
        <v>3.5100000000000001E-7</v>
      </c>
      <c r="J724" s="179">
        <v>3.8099999999999998E-7</v>
      </c>
      <c r="K724" s="179">
        <v>4.1600000000000002E-7</v>
      </c>
      <c r="L724" s="179">
        <v>4.5499999999999998E-7</v>
      </c>
      <c r="M724" s="179">
        <v>5.0399999999999996E-7</v>
      </c>
      <c r="N724" s="179">
        <v>5.5799999999999999E-7</v>
      </c>
      <c r="O724" s="179">
        <v>6.0500000000000003E-7</v>
      </c>
      <c r="P724" s="179">
        <v>6.44E-7</v>
      </c>
      <c r="Q724" s="179">
        <v>6.8100000000000002E-7</v>
      </c>
      <c r="R724" s="179">
        <v>7.23E-7</v>
      </c>
      <c r="S724" s="179">
        <v>7.8000000000000005E-7</v>
      </c>
      <c r="T724" s="179">
        <v>8.6300000000000004E-7</v>
      </c>
      <c r="U724" s="179">
        <v>9.7300000000000004E-7</v>
      </c>
      <c r="V724" s="179">
        <v>1.1000000000000001E-6</v>
      </c>
      <c r="W724" s="179">
        <v>1.229E-6</v>
      </c>
      <c r="X724" s="179">
        <v>1.3459999999999999E-6</v>
      </c>
      <c r="Y724" s="179">
        <v>1.4419999999999999E-6</v>
      </c>
      <c r="Z724" s="179">
        <v>1.516E-6</v>
      </c>
      <c r="AA724" s="179">
        <v>1.567E-6</v>
      </c>
      <c r="AB724" s="179">
        <v>1.595E-6</v>
      </c>
      <c r="AC724" s="179">
        <v>1.6020000000000001E-6</v>
      </c>
      <c r="AD724" s="179">
        <v>1.5889999999999999E-6</v>
      </c>
      <c r="AE724" s="179">
        <v>1.5549999999999999E-6</v>
      </c>
      <c r="AF724" s="179">
        <v>1.502E-6</v>
      </c>
      <c r="AG724" s="179">
        <v>1.4169999999999999E-6</v>
      </c>
      <c r="AH724" s="179">
        <v>1.3039999999999999E-6</v>
      </c>
      <c r="AI724" s="179">
        <v>1.173E-6</v>
      </c>
      <c r="AJ724" s="179">
        <v>1.0300000000000001E-6</v>
      </c>
      <c r="AK724" s="179">
        <v>8.8400000000000003E-7</v>
      </c>
      <c r="AL724" s="179">
        <v>7.4900000000000005E-7</v>
      </c>
      <c r="AM724" s="179">
        <v>6.2500000000000005E-7</v>
      </c>
      <c r="AN724" s="179">
        <v>5.1500000000000005E-7</v>
      </c>
      <c r="AO724" s="179">
        <v>4.1699999999999999E-7</v>
      </c>
      <c r="AP724" s="179">
        <v>3.3200000000000001E-7</v>
      </c>
      <c r="AQ724" s="179">
        <v>2.6E-7</v>
      </c>
      <c r="AR724" s="179">
        <v>1.99E-7</v>
      </c>
      <c r="AS724" s="179">
        <v>1.4999999999999999E-7</v>
      </c>
      <c r="AT724" s="179">
        <v>1.1000000000000001E-7</v>
      </c>
      <c r="AU724" s="179">
        <v>7.7999999999999997E-8</v>
      </c>
      <c r="AV724" s="179">
        <v>5.5000000000000003E-8</v>
      </c>
      <c r="AW724" s="179">
        <v>3.7E-8</v>
      </c>
      <c r="AX724" s="179">
        <v>2.4999999999999999E-8</v>
      </c>
      <c r="AY724" s="179">
        <v>1.4999999999999999E-8</v>
      </c>
      <c r="AZ724" s="179">
        <v>8.9999999999999995E-9</v>
      </c>
      <c r="BA724" s="179">
        <v>5.0000000000000001E-9</v>
      </c>
      <c r="BB724" s="179">
        <v>3E-9</v>
      </c>
      <c r="BC724" s="179">
        <v>2.0000000000000001E-9</v>
      </c>
      <c r="BD724" s="179">
        <v>1.0000000000000001E-9</v>
      </c>
      <c r="BE724" s="179">
        <v>1.0000000000000001E-9</v>
      </c>
    </row>
    <row r="725" spans="1:57" ht="17.100000000000001" customHeight="1">
      <c r="A725" s="178">
        <v>2111</v>
      </c>
      <c r="B725" s="179">
        <v>1.2200000000000001E-7</v>
      </c>
      <c r="C725" s="179">
        <v>1.4000000000000001E-7</v>
      </c>
      <c r="D725" s="179">
        <v>1.5900000000000001E-7</v>
      </c>
      <c r="E725" s="179">
        <v>1.7599999999999999E-7</v>
      </c>
      <c r="F725" s="179">
        <v>1.9000000000000001E-7</v>
      </c>
      <c r="G725" s="179">
        <v>2.0200000000000001E-7</v>
      </c>
      <c r="H725" s="179">
        <v>2.17E-7</v>
      </c>
      <c r="I725" s="179">
        <v>2.34E-7</v>
      </c>
      <c r="J725" s="179">
        <v>2.5400000000000002E-7</v>
      </c>
      <c r="K725" s="179">
        <v>2.7700000000000001E-7</v>
      </c>
      <c r="L725" s="179">
        <v>3.03E-7</v>
      </c>
      <c r="M725" s="179">
        <v>3.3599999999999999E-7</v>
      </c>
      <c r="N725" s="179">
        <v>3.72E-7</v>
      </c>
      <c r="O725" s="179">
        <v>4.03E-7</v>
      </c>
      <c r="P725" s="179">
        <v>4.3000000000000001E-7</v>
      </c>
      <c r="Q725" s="179">
        <v>4.5400000000000002E-7</v>
      </c>
      <c r="R725" s="179">
        <v>4.82E-7</v>
      </c>
      <c r="S725" s="179">
        <v>5.2E-7</v>
      </c>
      <c r="T725" s="179">
        <v>5.75E-7</v>
      </c>
      <c r="U725" s="179">
        <v>6.4899999999999995E-7</v>
      </c>
      <c r="V725" s="179">
        <v>7.3399999999999998E-7</v>
      </c>
      <c r="W725" s="179">
        <v>8.1900000000000001E-7</v>
      </c>
      <c r="X725" s="179">
        <v>8.9700000000000005E-7</v>
      </c>
      <c r="Y725" s="179">
        <v>9.6200000000000006E-7</v>
      </c>
      <c r="Z725" s="179">
        <v>1.0109999999999999E-6</v>
      </c>
      <c r="AA725" s="179">
        <v>1.0440000000000001E-6</v>
      </c>
      <c r="AB725" s="179">
        <v>1.0640000000000001E-6</v>
      </c>
      <c r="AC725" s="179">
        <v>1.068E-6</v>
      </c>
      <c r="AD725" s="179">
        <v>1.0589999999999999E-6</v>
      </c>
      <c r="AE725" s="179">
        <v>1.037E-6</v>
      </c>
      <c r="AF725" s="179">
        <v>1.001E-6</v>
      </c>
      <c r="AG725" s="179">
        <v>9.4399999999999998E-7</v>
      </c>
      <c r="AH725" s="179">
        <v>8.7000000000000003E-7</v>
      </c>
      <c r="AI725" s="179">
        <v>7.8199999999999999E-7</v>
      </c>
      <c r="AJ725" s="179">
        <v>6.8599999999999998E-7</v>
      </c>
      <c r="AK725" s="179">
        <v>5.8899999999999999E-7</v>
      </c>
      <c r="AL725" s="179">
        <v>4.9900000000000001E-7</v>
      </c>
      <c r="AM725" s="179">
        <v>4.1699999999999999E-7</v>
      </c>
      <c r="AN725" s="179">
        <v>3.4299999999999999E-7</v>
      </c>
      <c r="AO725" s="179">
        <v>2.7799999999999997E-7</v>
      </c>
      <c r="AP725" s="179">
        <v>2.2100000000000001E-7</v>
      </c>
      <c r="AQ725" s="179">
        <v>1.73E-7</v>
      </c>
      <c r="AR725" s="179">
        <v>1.3300000000000001E-7</v>
      </c>
      <c r="AS725" s="179">
        <v>9.9999999999999995E-8</v>
      </c>
      <c r="AT725" s="179">
        <v>7.3000000000000005E-8</v>
      </c>
      <c r="AU725" s="179">
        <v>5.2000000000000002E-8</v>
      </c>
      <c r="AV725" s="179">
        <v>3.7E-8</v>
      </c>
      <c r="AW725" s="179">
        <v>2.4999999999999999E-8</v>
      </c>
      <c r="AX725" s="179">
        <v>1.6000000000000001E-8</v>
      </c>
      <c r="AY725" s="179">
        <v>1E-8</v>
      </c>
      <c r="AZ725" s="179">
        <v>6E-9</v>
      </c>
      <c r="BA725" s="179">
        <v>4.0000000000000002E-9</v>
      </c>
      <c r="BB725" s="179">
        <v>2.0000000000000001E-9</v>
      </c>
      <c r="BC725" s="179">
        <v>1.0000000000000001E-9</v>
      </c>
      <c r="BD725" s="179">
        <v>1.0000000000000001E-9</v>
      </c>
      <c r="BE725" s="179">
        <v>1.0000000000000001E-9</v>
      </c>
    </row>
    <row r="726" spans="1:57" ht="17.100000000000001" customHeight="1">
      <c r="A726" s="178">
        <v>2112</v>
      </c>
      <c r="B726" s="179">
        <v>6.1000000000000004E-8</v>
      </c>
      <c r="C726" s="179">
        <v>7.0000000000000005E-8</v>
      </c>
      <c r="D726" s="179">
        <v>8.0000000000000002E-8</v>
      </c>
      <c r="E726" s="179">
        <v>8.7999999999999994E-8</v>
      </c>
      <c r="F726" s="179">
        <v>9.5000000000000004E-8</v>
      </c>
      <c r="G726" s="179">
        <v>1.01E-7</v>
      </c>
      <c r="H726" s="179">
        <v>1.08E-7</v>
      </c>
      <c r="I726" s="179">
        <v>1.17E-7</v>
      </c>
      <c r="J726" s="179">
        <v>1.2700000000000001E-7</v>
      </c>
      <c r="K726" s="179">
        <v>1.3899999999999999E-7</v>
      </c>
      <c r="L726" s="179">
        <v>1.5200000000000001E-7</v>
      </c>
      <c r="M726" s="179">
        <v>1.68E-7</v>
      </c>
      <c r="N726" s="179">
        <v>1.86E-7</v>
      </c>
      <c r="O726" s="179">
        <v>2.0200000000000001E-7</v>
      </c>
      <c r="P726" s="179">
        <v>2.1500000000000001E-7</v>
      </c>
      <c r="Q726" s="179">
        <v>2.2700000000000001E-7</v>
      </c>
      <c r="R726" s="179">
        <v>2.41E-7</v>
      </c>
      <c r="S726" s="179">
        <v>2.6E-7</v>
      </c>
      <c r="T726" s="179">
        <v>2.8799999999999998E-7</v>
      </c>
      <c r="U726" s="179">
        <v>3.2399999999999999E-7</v>
      </c>
      <c r="V726" s="179">
        <v>3.6699999999999999E-7</v>
      </c>
      <c r="W726" s="179">
        <v>4.0999999999999999E-7</v>
      </c>
      <c r="X726" s="179">
        <v>4.4900000000000001E-7</v>
      </c>
      <c r="Y726" s="179">
        <v>4.8100000000000003E-7</v>
      </c>
      <c r="Z726" s="179">
        <v>5.0500000000000004E-7</v>
      </c>
      <c r="AA726" s="179">
        <v>5.2200000000000004E-7</v>
      </c>
      <c r="AB726" s="179">
        <v>5.3200000000000005E-7</v>
      </c>
      <c r="AC726" s="179">
        <v>5.3399999999999999E-7</v>
      </c>
      <c r="AD726" s="179">
        <v>5.3000000000000001E-7</v>
      </c>
      <c r="AE726" s="179">
        <v>5.1799999999999995E-7</v>
      </c>
      <c r="AF726" s="179">
        <v>5.0100000000000005E-7</v>
      </c>
      <c r="AG726" s="179">
        <v>4.7199999999999999E-7</v>
      </c>
      <c r="AH726" s="179">
        <v>4.3500000000000002E-7</v>
      </c>
      <c r="AI726" s="179">
        <v>3.9099999999999999E-7</v>
      </c>
      <c r="AJ726" s="179">
        <v>3.4299999999999999E-7</v>
      </c>
      <c r="AK726" s="179">
        <v>2.9499999999999998E-7</v>
      </c>
      <c r="AL726" s="179">
        <v>2.4999999999999999E-7</v>
      </c>
      <c r="AM726" s="179">
        <v>2.0800000000000001E-7</v>
      </c>
      <c r="AN726" s="179">
        <v>1.72E-7</v>
      </c>
      <c r="AO726" s="179">
        <v>1.3899999999999999E-7</v>
      </c>
      <c r="AP726" s="179">
        <v>1.11E-7</v>
      </c>
      <c r="AQ726" s="179">
        <v>8.6999999999999998E-8</v>
      </c>
      <c r="AR726" s="179">
        <v>6.5999999999999995E-8</v>
      </c>
      <c r="AS726" s="179">
        <v>4.9999999999999998E-8</v>
      </c>
      <c r="AT726" s="179">
        <v>3.7E-8</v>
      </c>
      <c r="AU726" s="179">
        <v>2.6000000000000001E-8</v>
      </c>
      <c r="AV726" s="179">
        <v>1.7999999999999999E-8</v>
      </c>
      <c r="AW726" s="179">
        <v>1.2E-8</v>
      </c>
      <c r="AX726" s="179">
        <v>8.0000000000000005E-9</v>
      </c>
      <c r="AY726" s="179">
        <v>5.0000000000000001E-9</v>
      </c>
      <c r="AZ726" s="179">
        <v>3E-9</v>
      </c>
      <c r="BA726" s="179">
        <v>2.0000000000000001E-9</v>
      </c>
      <c r="BB726" s="179">
        <v>1.0000000000000001E-9</v>
      </c>
      <c r="BC726" s="179">
        <v>1.0000000000000001E-9</v>
      </c>
      <c r="BD726" s="179">
        <v>0</v>
      </c>
      <c r="BE726" s="179">
        <v>0</v>
      </c>
    </row>
    <row r="727" spans="1:57" ht="17.100000000000001" customHeight="1">
      <c r="A727" s="178">
        <v>2113</v>
      </c>
      <c r="B727" s="179">
        <v>6.1000000000000004E-8</v>
      </c>
      <c r="C727" s="179">
        <v>7.0000000000000005E-8</v>
      </c>
      <c r="D727" s="179">
        <v>8.0000000000000002E-8</v>
      </c>
      <c r="E727" s="179">
        <v>8.7999999999999994E-8</v>
      </c>
      <c r="F727" s="179">
        <v>9.5000000000000004E-8</v>
      </c>
      <c r="G727" s="179">
        <v>1.01E-7</v>
      </c>
      <c r="H727" s="179">
        <v>1.08E-7</v>
      </c>
      <c r="I727" s="179">
        <v>1.17E-7</v>
      </c>
      <c r="J727" s="179">
        <v>1.2700000000000001E-7</v>
      </c>
      <c r="K727" s="179">
        <v>1.3899999999999999E-7</v>
      </c>
      <c r="L727" s="179">
        <v>1.5200000000000001E-7</v>
      </c>
      <c r="M727" s="179">
        <v>1.68E-7</v>
      </c>
      <c r="N727" s="179">
        <v>1.86E-7</v>
      </c>
      <c r="O727" s="179">
        <v>2.0200000000000001E-7</v>
      </c>
      <c r="P727" s="179">
        <v>2.1500000000000001E-7</v>
      </c>
      <c r="Q727" s="179">
        <v>2.2700000000000001E-7</v>
      </c>
      <c r="R727" s="179">
        <v>2.41E-7</v>
      </c>
      <c r="S727" s="179">
        <v>2.6E-7</v>
      </c>
      <c r="T727" s="179">
        <v>2.8799999999999998E-7</v>
      </c>
      <c r="U727" s="179">
        <v>3.2399999999999999E-7</v>
      </c>
      <c r="V727" s="179">
        <v>3.6699999999999999E-7</v>
      </c>
      <c r="W727" s="179">
        <v>4.0999999999999999E-7</v>
      </c>
      <c r="X727" s="179">
        <v>4.4900000000000001E-7</v>
      </c>
      <c r="Y727" s="179">
        <v>4.8100000000000003E-7</v>
      </c>
      <c r="Z727" s="179">
        <v>5.0500000000000004E-7</v>
      </c>
      <c r="AA727" s="179">
        <v>5.2200000000000004E-7</v>
      </c>
      <c r="AB727" s="179">
        <v>5.3200000000000005E-7</v>
      </c>
      <c r="AC727" s="179">
        <v>5.3399999999999999E-7</v>
      </c>
      <c r="AD727" s="179">
        <v>5.3000000000000001E-7</v>
      </c>
      <c r="AE727" s="179">
        <v>5.1799999999999995E-7</v>
      </c>
      <c r="AF727" s="179">
        <v>5.0100000000000005E-7</v>
      </c>
      <c r="AG727" s="179">
        <v>4.7199999999999999E-7</v>
      </c>
      <c r="AH727" s="179">
        <v>4.3500000000000002E-7</v>
      </c>
      <c r="AI727" s="179">
        <v>3.9099999999999999E-7</v>
      </c>
      <c r="AJ727" s="179">
        <v>3.4299999999999999E-7</v>
      </c>
      <c r="AK727" s="179">
        <v>2.9499999999999998E-7</v>
      </c>
      <c r="AL727" s="179">
        <v>2.4999999999999999E-7</v>
      </c>
      <c r="AM727" s="179">
        <v>2.0800000000000001E-7</v>
      </c>
      <c r="AN727" s="179">
        <v>1.72E-7</v>
      </c>
      <c r="AO727" s="179">
        <v>1.3899999999999999E-7</v>
      </c>
      <c r="AP727" s="179">
        <v>1.11E-7</v>
      </c>
      <c r="AQ727" s="179">
        <v>8.6999999999999998E-8</v>
      </c>
      <c r="AR727" s="179">
        <v>6.5999999999999995E-8</v>
      </c>
      <c r="AS727" s="179">
        <v>4.9999999999999998E-8</v>
      </c>
      <c r="AT727" s="179">
        <v>3.7E-8</v>
      </c>
      <c r="AU727" s="179">
        <v>2.6000000000000001E-8</v>
      </c>
      <c r="AV727" s="179">
        <v>1.7999999999999999E-8</v>
      </c>
      <c r="AW727" s="179">
        <v>1.2E-8</v>
      </c>
      <c r="AX727" s="179">
        <v>8.0000000000000005E-9</v>
      </c>
      <c r="AY727" s="179">
        <v>5.0000000000000001E-9</v>
      </c>
      <c r="AZ727" s="179">
        <v>3E-9</v>
      </c>
      <c r="BA727" s="179">
        <v>2.0000000000000001E-9</v>
      </c>
      <c r="BB727" s="179">
        <v>1.0000000000000001E-9</v>
      </c>
      <c r="BC727" s="179">
        <v>1.0000000000000001E-9</v>
      </c>
      <c r="BD727" s="179">
        <v>0</v>
      </c>
      <c r="BE727" s="179">
        <v>0</v>
      </c>
    </row>
    <row r="728" spans="1:57" ht="15" customHeight="1"/>
    <row r="729" spans="1:57" ht="17.100000000000001" customHeight="1">
      <c r="A729" s="176" t="s">
        <v>615</v>
      </c>
    </row>
    <row r="730" spans="1:57" ht="15" customHeight="1"/>
    <row r="731" spans="1:57" ht="15" customHeight="1">
      <c r="A731" s="176" t="s">
        <v>437</v>
      </c>
    </row>
    <row r="732" spans="1:57" ht="15" customHeight="1">
      <c r="A732" s="252" t="s">
        <v>431</v>
      </c>
      <c r="B732" s="255" t="s">
        <v>432</v>
      </c>
      <c r="C732" s="256"/>
      <c r="D732" s="256"/>
      <c r="E732" s="256"/>
      <c r="F732" s="256"/>
      <c r="G732" s="256"/>
      <c r="H732" s="256"/>
      <c r="I732" s="256"/>
      <c r="J732" s="256"/>
      <c r="K732" s="256"/>
      <c r="L732" s="256"/>
      <c r="M732" s="256"/>
      <c r="N732" s="256"/>
      <c r="O732" s="256"/>
      <c r="P732" s="256"/>
      <c r="Q732" s="256"/>
      <c r="R732" s="256"/>
      <c r="S732" s="256"/>
      <c r="T732" s="256"/>
      <c r="U732" s="256"/>
      <c r="V732" s="256"/>
      <c r="W732" s="256"/>
      <c r="X732" s="256"/>
      <c r="Y732" s="256"/>
      <c r="Z732" s="256"/>
      <c r="AA732" s="256"/>
      <c r="AB732" s="256"/>
      <c r="AC732" s="256"/>
      <c r="AD732" s="256"/>
      <c r="AE732" s="256"/>
      <c r="AF732" s="256"/>
      <c r="AG732" s="256"/>
      <c r="AH732" s="256"/>
      <c r="AI732" s="256"/>
      <c r="AJ732" s="256"/>
      <c r="AK732" s="256"/>
      <c r="AL732" s="256"/>
      <c r="AM732" s="256"/>
      <c r="AN732" s="256"/>
      <c r="AO732" s="256"/>
      <c r="AP732" s="256"/>
      <c r="AQ732" s="256"/>
      <c r="AR732" s="256"/>
      <c r="AS732" s="256"/>
      <c r="AT732" s="256"/>
      <c r="AU732" s="256"/>
      <c r="AV732" s="256"/>
      <c r="AW732" s="256"/>
      <c r="AX732" s="256"/>
      <c r="AY732" s="256"/>
      <c r="AZ732" s="256"/>
      <c r="BA732" s="256"/>
      <c r="BB732" s="256"/>
      <c r="BC732" s="256"/>
      <c r="BD732" s="256"/>
      <c r="BE732" s="257"/>
    </row>
    <row r="733" spans="1:57" ht="15" customHeight="1">
      <c r="A733" s="253"/>
      <c r="B733" s="177">
        <v>2058</v>
      </c>
      <c r="C733" s="177">
        <v>2059</v>
      </c>
      <c r="D733" s="177">
        <v>2060</v>
      </c>
      <c r="E733" s="177">
        <v>2061</v>
      </c>
      <c r="F733" s="177">
        <v>2062</v>
      </c>
      <c r="G733" s="177">
        <v>2063</v>
      </c>
      <c r="H733" s="177">
        <v>2064</v>
      </c>
      <c r="I733" s="177">
        <v>2065</v>
      </c>
      <c r="J733" s="177">
        <v>2066</v>
      </c>
      <c r="K733" s="177">
        <v>2067</v>
      </c>
      <c r="L733" s="177">
        <v>2068</v>
      </c>
      <c r="M733" s="177">
        <v>2069</v>
      </c>
      <c r="N733" s="177">
        <v>2070</v>
      </c>
      <c r="O733" s="177">
        <v>2071</v>
      </c>
      <c r="P733" s="177">
        <v>2072</v>
      </c>
      <c r="Q733" s="177">
        <v>2073</v>
      </c>
      <c r="R733" s="177">
        <v>2074</v>
      </c>
      <c r="S733" s="177">
        <v>2075</v>
      </c>
      <c r="T733" s="177">
        <v>2076</v>
      </c>
      <c r="U733" s="177">
        <v>2077</v>
      </c>
      <c r="V733" s="177">
        <v>2078</v>
      </c>
      <c r="W733" s="177">
        <v>2079</v>
      </c>
      <c r="X733" s="177">
        <v>2080</v>
      </c>
      <c r="Y733" s="177">
        <v>2081</v>
      </c>
      <c r="Z733" s="177">
        <v>2082</v>
      </c>
      <c r="AA733" s="177">
        <v>2083</v>
      </c>
      <c r="AB733" s="177">
        <v>2084</v>
      </c>
      <c r="AC733" s="177">
        <v>2085</v>
      </c>
      <c r="AD733" s="177">
        <v>2086</v>
      </c>
      <c r="AE733" s="177">
        <v>2087</v>
      </c>
      <c r="AF733" s="177">
        <v>2088</v>
      </c>
      <c r="AG733" s="177">
        <v>2089</v>
      </c>
      <c r="AH733" s="177">
        <v>2090</v>
      </c>
      <c r="AI733" s="177">
        <v>2091</v>
      </c>
      <c r="AJ733" s="177">
        <v>2092</v>
      </c>
      <c r="AK733" s="177">
        <v>2093</v>
      </c>
      <c r="AL733" s="177">
        <v>2094</v>
      </c>
      <c r="AM733" s="177">
        <v>2095</v>
      </c>
      <c r="AN733" s="177">
        <v>2096</v>
      </c>
      <c r="AO733" s="177">
        <v>2097</v>
      </c>
      <c r="AP733" s="177">
        <v>2098</v>
      </c>
      <c r="AQ733" s="177">
        <v>2099</v>
      </c>
      <c r="AR733" s="177">
        <v>2100</v>
      </c>
      <c r="AS733" s="177">
        <v>2101</v>
      </c>
      <c r="AT733" s="177">
        <v>2102</v>
      </c>
      <c r="AU733" s="177">
        <v>2103</v>
      </c>
      <c r="AV733" s="177">
        <v>2104</v>
      </c>
      <c r="AW733" s="177">
        <v>2105</v>
      </c>
      <c r="AX733" s="177">
        <v>2106</v>
      </c>
      <c r="AY733" s="177">
        <v>2107</v>
      </c>
      <c r="AZ733" s="177">
        <v>2108</v>
      </c>
      <c r="BA733" s="177">
        <v>2109</v>
      </c>
      <c r="BB733" s="177">
        <v>2110</v>
      </c>
      <c r="BC733" s="177">
        <v>2111</v>
      </c>
      <c r="BD733" s="177">
        <v>2112</v>
      </c>
      <c r="BE733" s="177">
        <v>2113</v>
      </c>
    </row>
    <row r="734" spans="1:57" ht="15" customHeight="1">
      <c r="A734" s="253"/>
      <c r="B734" s="177" t="s">
        <v>33</v>
      </c>
      <c r="C734" s="177" t="s">
        <v>33</v>
      </c>
      <c r="D734" s="177" t="s">
        <v>33</v>
      </c>
      <c r="E734" s="177" t="s">
        <v>33</v>
      </c>
      <c r="F734" s="177" t="s">
        <v>33</v>
      </c>
      <c r="G734" s="177" t="s">
        <v>33</v>
      </c>
      <c r="H734" s="177" t="s">
        <v>33</v>
      </c>
      <c r="I734" s="177" t="s">
        <v>33</v>
      </c>
      <c r="J734" s="177" t="s">
        <v>33</v>
      </c>
      <c r="K734" s="177" t="s">
        <v>33</v>
      </c>
      <c r="L734" s="177" t="s">
        <v>33</v>
      </c>
      <c r="M734" s="177" t="s">
        <v>33</v>
      </c>
      <c r="N734" s="177" t="s">
        <v>33</v>
      </c>
      <c r="O734" s="177" t="s">
        <v>33</v>
      </c>
      <c r="P734" s="177" t="s">
        <v>33</v>
      </c>
      <c r="Q734" s="177" t="s">
        <v>33</v>
      </c>
      <c r="R734" s="177" t="s">
        <v>33</v>
      </c>
      <c r="S734" s="177" t="s">
        <v>33</v>
      </c>
      <c r="T734" s="177" t="s">
        <v>33</v>
      </c>
      <c r="U734" s="177" t="s">
        <v>33</v>
      </c>
      <c r="V734" s="177" t="s">
        <v>33</v>
      </c>
      <c r="W734" s="177" t="s">
        <v>33</v>
      </c>
      <c r="X734" s="177" t="s">
        <v>33</v>
      </c>
      <c r="Y734" s="177" t="s">
        <v>33</v>
      </c>
      <c r="Z734" s="177" t="s">
        <v>33</v>
      </c>
      <c r="AA734" s="177" t="s">
        <v>33</v>
      </c>
      <c r="AB734" s="177" t="s">
        <v>33</v>
      </c>
      <c r="AC734" s="177" t="s">
        <v>33</v>
      </c>
      <c r="AD734" s="177" t="s">
        <v>33</v>
      </c>
      <c r="AE734" s="177" t="s">
        <v>33</v>
      </c>
      <c r="AF734" s="177" t="s">
        <v>33</v>
      </c>
      <c r="AG734" s="177" t="s">
        <v>33</v>
      </c>
      <c r="AH734" s="177" t="s">
        <v>33</v>
      </c>
      <c r="AI734" s="177" t="s">
        <v>33</v>
      </c>
      <c r="AJ734" s="177" t="s">
        <v>33</v>
      </c>
      <c r="AK734" s="177" t="s">
        <v>33</v>
      </c>
      <c r="AL734" s="177" t="s">
        <v>33</v>
      </c>
      <c r="AM734" s="177" t="s">
        <v>33</v>
      </c>
      <c r="AN734" s="177" t="s">
        <v>33</v>
      </c>
      <c r="AO734" s="177" t="s">
        <v>33</v>
      </c>
      <c r="AP734" s="177" t="s">
        <v>33</v>
      </c>
      <c r="AQ734" s="177" t="s">
        <v>33</v>
      </c>
      <c r="AR734" s="177" t="s">
        <v>33</v>
      </c>
      <c r="AS734" s="177" t="s">
        <v>33</v>
      </c>
      <c r="AT734" s="177" t="s">
        <v>33</v>
      </c>
      <c r="AU734" s="177" t="s">
        <v>33</v>
      </c>
      <c r="AV734" s="177" t="s">
        <v>33</v>
      </c>
      <c r="AW734" s="177" t="s">
        <v>33</v>
      </c>
      <c r="AX734" s="177" t="s">
        <v>33</v>
      </c>
      <c r="AY734" s="177" t="s">
        <v>33</v>
      </c>
      <c r="AZ734" s="177" t="s">
        <v>33</v>
      </c>
      <c r="BA734" s="177" t="s">
        <v>33</v>
      </c>
      <c r="BB734" s="177" t="s">
        <v>33</v>
      </c>
      <c r="BC734" s="177" t="s">
        <v>33</v>
      </c>
      <c r="BD734" s="177" t="s">
        <v>33</v>
      </c>
      <c r="BE734" s="177" t="s">
        <v>33</v>
      </c>
    </row>
    <row r="735" spans="1:57" ht="15" customHeight="1">
      <c r="A735" s="254"/>
      <c r="B735" s="177" t="s">
        <v>431</v>
      </c>
      <c r="C735" s="177" t="s">
        <v>431</v>
      </c>
      <c r="D735" s="177" t="s">
        <v>431</v>
      </c>
      <c r="E735" s="177" t="s">
        <v>431</v>
      </c>
      <c r="F735" s="177" t="s">
        <v>431</v>
      </c>
      <c r="G735" s="177" t="s">
        <v>431</v>
      </c>
      <c r="H735" s="177" t="s">
        <v>431</v>
      </c>
      <c r="I735" s="177" t="s">
        <v>431</v>
      </c>
      <c r="J735" s="177" t="s">
        <v>431</v>
      </c>
      <c r="K735" s="177" t="s">
        <v>431</v>
      </c>
      <c r="L735" s="177" t="s">
        <v>431</v>
      </c>
      <c r="M735" s="177" t="s">
        <v>431</v>
      </c>
      <c r="N735" s="177" t="s">
        <v>431</v>
      </c>
      <c r="O735" s="177" t="s">
        <v>431</v>
      </c>
      <c r="P735" s="177" t="s">
        <v>431</v>
      </c>
      <c r="Q735" s="177" t="s">
        <v>431</v>
      </c>
      <c r="R735" s="177" t="s">
        <v>431</v>
      </c>
      <c r="S735" s="177" t="s">
        <v>431</v>
      </c>
      <c r="T735" s="177" t="s">
        <v>431</v>
      </c>
      <c r="U735" s="177" t="s">
        <v>431</v>
      </c>
      <c r="V735" s="177" t="s">
        <v>431</v>
      </c>
      <c r="W735" s="177" t="s">
        <v>431</v>
      </c>
      <c r="X735" s="177" t="s">
        <v>431</v>
      </c>
      <c r="Y735" s="177" t="s">
        <v>431</v>
      </c>
      <c r="Z735" s="177" t="s">
        <v>431</v>
      </c>
      <c r="AA735" s="177" t="s">
        <v>431</v>
      </c>
      <c r="AB735" s="177" t="s">
        <v>431</v>
      </c>
      <c r="AC735" s="177" t="s">
        <v>431</v>
      </c>
      <c r="AD735" s="177" t="s">
        <v>431</v>
      </c>
      <c r="AE735" s="177" t="s">
        <v>431</v>
      </c>
      <c r="AF735" s="177" t="s">
        <v>431</v>
      </c>
      <c r="AG735" s="177" t="s">
        <v>431</v>
      </c>
      <c r="AH735" s="177" t="s">
        <v>431</v>
      </c>
      <c r="AI735" s="177" t="s">
        <v>431</v>
      </c>
      <c r="AJ735" s="177" t="s">
        <v>431</v>
      </c>
      <c r="AK735" s="177" t="s">
        <v>431</v>
      </c>
      <c r="AL735" s="177" t="s">
        <v>431</v>
      </c>
      <c r="AM735" s="177" t="s">
        <v>431</v>
      </c>
      <c r="AN735" s="177" t="s">
        <v>431</v>
      </c>
      <c r="AO735" s="177" t="s">
        <v>431</v>
      </c>
      <c r="AP735" s="177" t="s">
        <v>431</v>
      </c>
      <c r="AQ735" s="177" t="s">
        <v>431</v>
      </c>
      <c r="AR735" s="177" t="s">
        <v>431</v>
      </c>
      <c r="AS735" s="177" t="s">
        <v>431</v>
      </c>
      <c r="AT735" s="177" t="s">
        <v>431</v>
      </c>
      <c r="AU735" s="177" t="s">
        <v>431</v>
      </c>
      <c r="AV735" s="177" t="s">
        <v>431</v>
      </c>
      <c r="AW735" s="177" t="s">
        <v>431</v>
      </c>
      <c r="AX735" s="177" t="s">
        <v>431</v>
      </c>
      <c r="AY735" s="177" t="s">
        <v>431</v>
      </c>
      <c r="AZ735" s="177" t="s">
        <v>431</v>
      </c>
      <c r="BA735" s="177" t="s">
        <v>431</v>
      </c>
      <c r="BB735" s="177" t="s">
        <v>431</v>
      </c>
      <c r="BC735" s="177" t="s">
        <v>431</v>
      </c>
      <c r="BD735" s="177" t="s">
        <v>431</v>
      </c>
      <c r="BE735" s="177" t="s">
        <v>431</v>
      </c>
    </row>
    <row r="736" spans="1:57" ht="17.100000000000001" customHeight="1">
      <c r="A736" s="178" t="s">
        <v>433</v>
      </c>
      <c r="B736" s="250">
        <v>4.2928E-5</v>
      </c>
      <c r="C736" s="250">
        <v>4.9317999999999998E-5</v>
      </c>
      <c r="D736" s="250">
        <v>5.5977000000000003E-5</v>
      </c>
      <c r="E736" s="250">
        <v>6.1827000000000003E-5</v>
      </c>
      <c r="F736" s="250">
        <v>6.6866999999999995E-5</v>
      </c>
      <c r="G736" s="250">
        <v>7.1276E-5</v>
      </c>
      <c r="H736" s="250">
        <v>7.6316000000000006E-5</v>
      </c>
      <c r="I736" s="250">
        <v>8.2435999999999995E-5</v>
      </c>
      <c r="J736" s="250">
        <v>8.9456000000000005E-5</v>
      </c>
      <c r="K736" s="250">
        <v>9.7554999999999997E-5</v>
      </c>
      <c r="L736" s="250">
        <v>1.0682499999999999E-4</v>
      </c>
      <c r="M736" s="250">
        <v>1.18344E-4</v>
      </c>
      <c r="N736" s="250">
        <v>1.3085399999999999E-4</v>
      </c>
      <c r="O736" s="250">
        <v>1.42013E-4</v>
      </c>
      <c r="P736" s="250">
        <v>1.5119299999999999E-4</v>
      </c>
      <c r="Q736" s="250">
        <v>1.59922E-4</v>
      </c>
      <c r="R736" s="250">
        <v>1.6973199999999999E-4</v>
      </c>
      <c r="S736" s="250">
        <v>1.83141E-4</v>
      </c>
      <c r="T736" s="250">
        <v>2.0239999999999999E-4</v>
      </c>
      <c r="U736" s="250">
        <v>2.2831899999999999E-4</v>
      </c>
      <c r="V736" s="250">
        <v>2.5819699999999999E-4</v>
      </c>
      <c r="W736" s="250">
        <v>2.8834599999999998E-4</v>
      </c>
      <c r="X736" s="250">
        <v>3.1579399999999999E-4</v>
      </c>
      <c r="Y736" s="250">
        <v>3.38473E-4</v>
      </c>
      <c r="Z736" s="250">
        <v>3.5584199999999999E-4</v>
      </c>
      <c r="AA736" s="250">
        <v>3.6763200000000001E-4</v>
      </c>
      <c r="AB736" s="250">
        <v>3.7438199999999998E-4</v>
      </c>
      <c r="AC736" s="250">
        <v>3.7600099999999999E-4</v>
      </c>
      <c r="AD736" s="250">
        <v>3.7294200000000002E-4</v>
      </c>
      <c r="AE736" s="250">
        <v>3.65022E-4</v>
      </c>
      <c r="AF736" s="250">
        <v>3.5251299999999999E-4</v>
      </c>
      <c r="AG736" s="250">
        <v>3.3244399999999999E-4</v>
      </c>
      <c r="AH736" s="250">
        <v>3.06075E-4</v>
      </c>
      <c r="AI736" s="250">
        <v>2.7520600000000001E-4</v>
      </c>
      <c r="AJ736" s="250">
        <v>2.4163799999999999E-4</v>
      </c>
      <c r="AK736" s="250">
        <v>2.0735E-4</v>
      </c>
      <c r="AL736" s="250">
        <v>1.7567099999999999E-4</v>
      </c>
      <c r="AM736" s="250">
        <v>1.4669300000000001E-4</v>
      </c>
      <c r="AN736" s="250">
        <v>1.20864E-4</v>
      </c>
      <c r="AO736" s="250">
        <v>9.7825000000000006E-5</v>
      </c>
      <c r="AP736" s="250">
        <v>7.7935999999999994E-5</v>
      </c>
      <c r="AQ736" s="250">
        <v>6.1017000000000002E-5</v>
      </c>
      <c r="AR736" s="250">
        <v>4.6708000000000001E-5</v>
      </c>
      <c r="AS736" s="250">
        <v>3.5098000000000002E-5</v>
      </c>
      <c r="AT736" s="250">
        <v>2.5738999999999999E-5</v>
      </c>
      <c r="AU736" s="250">
        <v>1.8359000000000002E-5</v>
      </c>
      <c r="AV736" s="250">
        <v>1.2869E-5</v>
      </c>
      <c r="AW736" s="250">
        <v>8.6400000000000003E-6</v>
      </c>
      <c r="AX736" s="250">
        <v>5.7599999999999999E-6</v>
      </c>
      <c r="AY736" s="250">
        <v>3.5099999999999999E-6</v>
      </c>
      <c r="AZ736" s="250">
        <v>2.1600000000000001E-6</v>
      </c>
      <c r="BA736" s="250">
        <v>1.26E-6</v>
      </c>
      <c r="BB736" s="250">
        <v>7.1999999999999999E-7</v>
      </c>
      <c r="BC736" s="250">
        <v>4.4999999999999998E-7</v>
      </c>
      <c r="BD736" s="250">
        <v>1.8E-7</v>
      </c>
      <c r="BE736" s="250">
        <v>1.8E-7</v>
      </c>
    </row>
    <row r="737" spans="1:57" ht="17.100000000000001" customHeight="1">
      <c r="A737" s="178">
        <v>2058</v>
      </c>
      <c r="B737" s="251"/>
      <c r="C737" s="251"/>
      <c r="D737" s="251"/>
      <c r="E737" s="251"/>
      <c r="F737" s="251"/>
      <c r="G737" s="251"/>
      <c r="H737" s="251"/>
      <c r="I737" s="251"/>
      <c r="J737" s="251"/>
      <c r="K737" s="251"/>
      <c r="L737" s="251"/>
      <c r="M737" s="251"/>
      <c r="N737" s="251"/>
      <c r="O737" s="251"/>
      <c r="P737" s="251"/>
      <c r="Q737" s="251"/>
      <c r="R737" s="251"/>
      <c r="S737" s="251"/>
      <c r="T737" s="251"/>
      <c r="U737" s="251"/>
      <c r="V737" s="251"/>
      <c r="W737" s="251"/>
      <c r="X737" s="251"/>
      <c r="Y737" s="251"/>
      <c r="Z737" s="251"/>
      <c r="AA737" s="251"/>
      <c r="AB737" s="251"/>
      <c r="AC737" s="251"/>
      <c r="AD737" s="251"/>
      <c r="AE737" s="251"/>
      <c r="AF737" s="251"/>
      <c r="AG737" s="251"/>
      <c r="AH737" s="251"/>
      <c r="AI737" s="251"/>
      <c r="AJ737" s="251"/>
      <c r="AK737" s="251"/>
      <c r="AL737" s="251"/>
      <c r="AM737" s="251"/>
      <c r="AN737" s="251"/>
      <c r="AO737" s="251"/>
      <c r="AP737" s="251"/>
      <c r="AQ737" s="251"/>
      <c r="AR737" s="251"/>
      <c r="AS737" s="251"/>
      <c r="AT737" s="251"/>
      <c r="AU737" s="251"/>
      <c r="AV737" s="251"/>
      <c r="AW737" s="251"/>
      <c r="AX737" s="251"/>
      <c r="AY737" s="251"/>
      <c r="AZ737" s="251"/>
      <c r="BA737" s="251"/>
      <c r="BB737" s="251"/>
      <c r="BC737" s="251"/>
      <c r="BD737" s="251"/>
      <c r="BE737" s="251"/>
    </row>
    <row r="738" spans="1:57" ht="17.100000000000001" customHeight="1">
      <c r="A738" s="178">
        <v>2059</v>
      </c>
      <c r="B738" s="179">
        <v>4.7867000000000001E-5</v>
      </c>
      <c r="C738" s="179">
        <v>5.4991999999999998E-5</v>
      </c>
      <c r="D738" s="179">
        <v>6.2417999999999998E-5</v>
      </c>
      <c r="E738" s="179">
        <v>6.8941000000000003E-5</v>
      </c>
      <c r="F738" s="179">
        <v>7.4560000000000004E-5</v>
      </c>
      <c r="G738" s="179">
        <v>7.9476999999999998E-5</v>
      </c>
      <c r="H738" s="179">
        <v>8.5097000000000002E-5</v>
      </c>
      <c r="I738" s="179">
        <v>9.1921000000000003E-5</v>
      </c>
      <c r="J738" s="179">
        <v>9.9747999999999994E-5</v>
      </c>
      <c r="K738" s="179">
        <v>1.0878E-4</v>
      </c>
      <c r="L738" s="179">
        <v>1.19116E-4</v>
      </c>
      <c r="M738" s="179">
        <v>1.3196E-4</v>
      </c>
      <c r="N738" s="179">
        <v>1.45909E-4</v>
      </c>
      <c r="O738" s="179">
        <v>1.5835299999999999E-4</v>
      </c>
      <c r="P738" s="179">
        <v>1.6858800000000001E-4</v>
      </c>
      <c r="Q738" s="179">
        <v>1.7832199999999999E-4</v>
      </c>
      <c r="R738" s="179">
        <v>1.8925999999999999E-4</v>
      </c>
      <c r="S738" s="179">
        <v>2.0421299999999999E-4</v>
      </c>
      <c r="T738" s="179">
        <v>2.2568800000000001E-4</v>
      </c>
      <c r="U738" s="179">
        <v>2.5458799999999998E-4</v>
      </c>
      <c r="V738" s="179">
        <v>2.8790499999999998E-4</v>
      </c>
      <c r="W738" s="179">
        <v>3.2152199999999998E-4</v>
      </c>
      <c r="X738" s="179">
        <v>3.5212900000000002E-4</v>
      </c>
      <c r="Y738" s="179">
        <v>3.7741700000000001E-4</v>
      </c>
      <c r="Z738" s="179">
        <v>3.9678499999999998E-4</v>
      </c>
      <c r="AA738" s="179">
        <v>4.0992999999999997E-4</v>
      </c>
      <c r="AB738" s="179">
        <v>4.1745699999999998E-4</v>
      </c>
      <c r="AC738" s="179">
        <v>4.1926300000000001E-4</v>
      </c>
      <c r="AD738" s="179">
        <v>4.1585100000000001E-4</v>
      </c>
      <c r="AE738" s="179">
        <v>4.0702000000000002E-4</v>
      </c>
      <c r="AF738" s="179">
        <v>3.9307200000000001E-4</v>
      </c>
      <c r="AG738" s="179">
        <v>3.7069400000000003E-4</v>
      </c>
      <c r="AH738" s="179">
        <v>3.4129100000000002E-4</v>
      </c>
      <c r="AI738" s="179">
        <v>3.0687100000000001E-4</v>
      </c>
      <c r="AJ738" s="179">
        <v>2.6944000000000002E-4</v>
      </c>
      <c r="AK738" s="179">
        <v>2.3120700000000001E-4</v>
      </c>
      <c r="AL738" s="179">
        <v>1.9588400000000001E-4</v>
      </c>
      <c r="AM738" s="179">
        <v>1.63571E-4</v>
      </c>
      <c r="AN738" s="179">
        <v>1.3477000000000001E-4</v>
      </c>
      <c r="AO738" s="179">
        <v>1.0908099999999999E-4</v>
      </c>
      <c r="AP738" s="179">
        <v>8.6903000000000005E-5</v>
      </c>
      <c r="AQ738" s="179">
        <v>6.8036999999999999E-5</v>
      </c>
      <c r="AR738" s="179">
        <v>5.2082E-5</v>
      </c>
      <c r="AS738" s="179">
        <v>3.9137000000000002E-5</v>
      </c>
      <c r="AT738" s="179">
        <v>2.87E-5</v>
      </c>
      <c r="AU738" s="179">
        <v>2.0471000000000001E-5</v>
      </c>
      <c r="AV738" s="179">
        <v>1.435E-5</v>
      </c>
      <c r="AW738" s="179">
        <v>9.6339999999999996E-6</v>
      </c>
      <c r="AX738" s="179">
        <v>6.4219999999999997E-6</v>
      </c>
      <c r="AY738" s="179">
        <v>3.9140000000000001E-6</v>
      </c>
      <c r="AZ738" s="179">
        <v>2.4080000000000001E-6</v>
      </c>
      <c r="BA738" s="179">
        <v>1.4050000000000001E-6</v>
      </c>
      <c r="BB738" s="179">
        <v>8.0299999999999998E-7</v>
      </c>
      <c r="BC738" s="179">
        <v>5.0200000000000002E-7</v>
      </c>
      <c r="BD738" s="179">
        <v>2.0100000000000001E-7</v>
      </c>
      <c r="BE738" s="179">
        <v>2.0100000000000001E-7</v>
      </c>
    </row>
    <row r="739" spans="1:57" ht="17.100000000000001" customHeight="1">
      <c r="A739" s="178">
        <v>2060</v>
      </c>
      <c r="B739" s="179">
        <v>5.2744999999999997E-5</v>
      </c>
      <c r="C739" s="179">
        <v>6.0596000000000001E-5</v>
      </c>
      <c r="D739" s="179">
        <v>6.8779E-5</v>
      </c>
      <c r="E739" s="179">
        <v>7.5965999999999997E-5</v>
      </c>
      <c r="F739" s="179">
        <v>8.2158999999999997E-5</v>
      </c>
      <c r="G739" s="179">
        <v>8.7577000000000005E-5</v>
      </c>
      <c r="H739" s="179">
        <v>9.3769000000000003E-5</v>
      </c>
      <c r="I739" s="179">
        <v>1.01288E-4</v>
      </c>
      <c r="J739" s="179">
        <v>1.09913E-4</v>
      </c>
      <c r="K739" s="179">
        <v>1.1986500000000001E-4</v>
      </c>
      <c r="L739" s="179">
        <v>1.3125499999999999E-4</v>
      </c>
      <c r="M739" s="179">
        <v>1.4540899999999999E-4</v>
      </c>
      <c r="N739" s="179">
        <v>1.60779E-4</v>
      </c>
      <c r="O739" s="179">
        <v>1.7448999999999999E-4</v>
      </c>
      <c r="P739" s="179">
        <v>1.8576899999999999E-4</v>
      </c>
      <c r="Q739" s="179">
        <v>1.9649500000000001E-4</v>
      </c>
      <c r="R739" s="179">
        <v>2.08548E-4</v>
      </c>
      <c r="S739" s="179">
        <v>2.2502399999999999E-4</v>
      </c>
      <c r="T739" s="179">
        <v>2.48688E-4</v>
      </c>
      <c r="U739" s="179">
        <v>2.8053399999999998E-4</v>
      </c>
      <c r="V739" s="179">
        <v>3.1724500000000002E-4</v>
      </c>
      <c r="W739" s="179">
        <v>3.5428800000000002E-4</v>
      </c>
      <c r="X739" s="179">
        <v>3.88014E-4</v>
      </c>
      <c r="Y739" s="179">
        <v>4.1587999999999998E-4</v>
      </c>
      <c r="Z739" s="179">
        <v>4.3722100000000001E-4</v>
      </c>
      <c r="AA739" s="179">
        <v>4.5170699999999998E-4</v>
      </c>
      <c r="AB739" s="179">
        <v>4.6000000000000001E-4</v>
      </c>
      <c r="AC739" s="179">
        <v>4.6199000000000001E-4</v>
      </c>
      <c r="AD739" s="179">
        <v>4.5823100000000002E-4</v>
      </c>
      <c r="AE739" s="179">
        <v>4.4850000000000001E-4</v>
      </c>
      <c r="AF739" s="179">
        <v>4.3313E-4</v>
      </c>
      <c r="AG739" s="179">
        <v>4.0847099999999999E-4</v>
      </c>
      <c r="AH739" s="179">
        <v>3.7607199999999997E-4</v>
      </c>
      <c r="AI739" s="179">
        <v>3.3814400000000002E-4</v>
      </c>
      <c r="AJ739" s="179">
        <v>2.9689899999999999E-4</v>
      </c>
      <c r="AK739" s="179">
        <v>2.5476900000000001E-4</v>
      </c>
      <c r="AL739" s="179">
        <v>2.1584600000000001E-4</v>
      </c>
      <c r="AM739" s="179">
        <v>1.8024E-4</v>
      </c>
      <c r="AN739" s="179">
        <v>1.48505E-4</v>
      </c>
      <c r="AO739" s="179">
        <v>1.20197E-4</v>
      </c>
      <c r="AP739" s="179">
        <v>9.5760000000000005E-5</v>
      </c>
      <c r="AQ739" s="179">
        <v>7.4970999999999998E-5</v>
      </c>
      <c r="AR739" s="179">
        <v>5.7389000000000002E-5</v>
      </c>
      <c r="AS739" s="179">
        <v>4.3124999999999998E-5</v>
      </c>
      <c r="AT739" s="179">
        <v>3.1625000000000003E-5</v>
      </c>
      <c r="AU739" s="179">
        <v>2.2558E-5</v>
      </c>
      <c r="AV739" s="179">
        <v>1.5812999999999999E-5</v>
      </c>
      <c r="AW739" s="179">
        <v>1.0614999999999999E-5</v>
      </c>
      <c r="AX739" s="179">
        <v>7.0770000000000002E-6</v>
      </c>
      <c r="AY739" s="179">
        <v>4.313E-6</v>
      </c>
      <c r="AZ739" s="179">
        <v>2.6539999999999999E-6</v>
      </c>
      <c r="BA739" s="179">
        <v>1.548E-6</v>
      </c>
      <c r="BB739" s="179">
        <v>8.85E-7</v>
      </c>
      <c r="BC739" s="179">
        <v>5.5300000000000004E-7</v>
      </c>
      <c r="BD739" s="179">
        <v>2.2100000000000001E-7</v>
      </c>
      <c r="BE739" s="179">
        <v>2.2100000000000001E-7</v>
      </c>
    </row>
    <row r="740" spans="1:57" ht="17.100000000000001" customHeight="1">
      <c r="A740" s="178">
        <v>2061</v>
      </c>
      <c r="B740" s="179">
        <v>5.7136000000000003E-5</v>
      </c>
      <c r="C740" s="179">
        <v>6.5640000000000002E-5</v>
      </c>
      <c r="D740" s="179">
        <v>7.4504000000000004E-5</v>
      </c>
      <c r="E740" s="179">
        <v>8.229E-5</v>
      </c>
      <c r="F740" s="179">
        <v>8.8997000000000002E-5</v>
      </c>
      <c r="G740" s="179">
        <v>9.4866999999999998E-5</v>
      </c>
      <c r="H740" s="179">
        <v>1.01574E-4</v>
      </c>
      <c r="I740" s="179">
        <v>1.09719E-4</v>
      </c>
      <c r="J740" s="179">
        <v>1.1906200000000001E-4</v>
      </c>
      <c r="K740" s="179">
        <v>1.2984300000000001E-4</v>
      </c>
      <c r="L740" s="179">
        <v>1.4218E-4</v>
      </c>
      <c r="M740" s="179">
        <v>1.5751200000000001E-4</v>
      </c>
      <c r="N740" s="179">
        <v>1.74162E-4</v>
      </c>
      <c r="O740" s="179">
        <v>1.8901399999999999E-4</v>
      </c>
      <c r="P740" s="179">
        <v>2.01232E-4</v>
      </c>
      <c r="Q740" s="179">
        <v>2.1285100000000001E-4</v>
      </c>
      <c r="R740" s="179">
        <v>2.2590699999999999E-4</v>
      </c>
      <c r="S740" s="179">
        <v>2.43754E-4</v>
      </c>
      <c r="T740" s="179">
        <v>2.6938800000000002E-4</v>
      </c>
      <c r="U740" s="179">
        <v>3.0388399999999998E-4</v>
      </c>
      <c r="V740" s="179">
        <v>3.4365200000000001E-4</v>
      </c>
      <c r="W740" s="179">
        <v>3.8377799999999998E-4</v>
      </c>
      <c r="X740" s="179">
        <v>4.20312E-4</v>
      </c>
      <c r="Y740" s="179">
        <v>4.5049599999999999E-4</v>
      </c>
      <c r="Z740" s="179">
        <v>4.7361400000000002E-4</v>
      </c>
      <c r="AA740" s="179">
        <v>4.8930499999999999E-4</v>
      </c>
      <c r="AB740" s="179">
        <v>4.9828899999999996E-4</v>
      </c>
      <c r="AC740" s="179">
        <v>5.0044499999999997E-4</v>
      </c>
      <c r="AD740" s="179">
        <v>4.9637300000000004E-4</v>
      </c>
      <c r="AE740" s="179">
        <v>4.8583200000000001E-4</v>
      </c>
      <c r="AF740" s="179">
        <v>4.6918200000000001E-4</v>
      </c>
      <c r="AG740" s="179">
        <v>4.42471E-4</v>
      </c>
      <c r="AH740" s="179">
        <v>4.0737500000000002E-4</v>
      </c>
      <c r="AI740" s="179">
        <v>3.6629000000000002E-4</v>
      </c>
      <c r="AJ740" s="179">
        <v>3.2161199999999998E-4</v>
      </c>
      <c r="AK740" s="179">
        <v>2.7597500000000003E-4</v>
      </c>
      <c r="AL740" s="179">
        <v>2.3381300000000001E-4</v>
      </c>
      <c r="AM740" s="179">
        <v>1.95243E-4</v>
      </c>
      <c r="AN740" s="179">
        <v>1.6086599999999999E-4</v>
      </c>
      <c r="AO740" s="179">
        <v>1.30202E-4</v>
      </c>
      <c r="AP740" s="179">
        <v>1.0373E-4</v>
      </c>
      <c r="AQ740" s="179">
        <v>8.1211999999999994E-5</v>
      </c>
      <c r="AR740" s="179">
        <v>6.2166000000000001E-5</v>
      </c>
      <c r="AS740" s="179">
        <v>4.6715000000000003E-5</v>
      </c>
      <c r="AT740" s="179">
        <v>3.4257000000000001E-5</v>
      </c>
      <c r="AU740" s="179">
        <v>2.4434999999999999E-5</v>
      </c>
      <c r="AV740" s="179">
        <v>1.7129000000000002E-5</v>
      </c>
      <c r="AW740" s="179">
        <v>1.1499E-5</v>
      </c>
      <c r="AX740" s="179">
        <v>7.6660000000000008E-6</v>
      </c>
      <c r="AY740" s="179">
        <v>4.6709999999999998E-6</v>
      </c>
      <c r="AZ740" s="179">
        <v>2.875E-6</v>
      </c>
      <c r="BA740" s="179">
        <v>1.677E-6</v>
      </c>
      <c r="BB740" s="179">
        <v>9.5799999999999998E-7</v>
      </c>
      <c r="BC740" s="179">
        <v>5.99E-7</v>
      </c>
      <c r="BD740" s="179">
        <v>2.3999999999999998E-7</v>
      </c>
      <c r="BE740" s="179">
        <v>2.3999999999999998E-7</v>
      </c>
    </row>
    <row r="741" spans="1:57" ht="17.100000000000001" customHeight="1">
      <c r="A741" s="178">
        <v>2062</v>
      </c>
      <c r="B741" s="179">
        <v>6.0611E-5</v>
      </c>
      <c r="C741" s="179">
        <v>6.9633000000000002E-5</v>
      </c>
      <c r="D741" s="179">
        <v>7.9035999999999993E-5</v>
      </c>
      <c r="E741" s="179">
        <v>8.7294999999999997E-5</v>
      </c>
      <c r="F741" s="179">
        <v>9.4411000000000001E-5</v>
      </c>
      <c r="G741" s="179">
        <v>1.0063799999999999E-4</v>
      </c>
      <c r="H741" s="179">
        <v>1.07753E-4</v>
      </c>
      <c r="I741" s="179">
        <v>1.16394E-4</v>
      </c>
      <c r="J741" s="179">
        <v>1.26305E-4</v>
      </c>
      <c r="K741" s="179">
        <v>1.3774100000000001E-4</v>
      </c>
      <c r="L741" s="179">
        <v>1.50829E-4</v>
      </c>
      <c r="M741" s="179">
        <v>1.6709400000000001E-4</v>
      </c>
      <c r="N741" s="179">
        <v>1.84756E-4</v>
      </c>
      <c r="O741" s="179">
        <v>2.0051300000000001E-4</v>
      </c>
      <c r="P741" s="179">
        <v>2.1347400000000001E-4</v>
      </c>
      <c r="Q741" s="179">
        <v>2.25799E-4</v>
      </c>
      <c r="R741" s="179">
        <v>2.3964900000000001E-4</v>
      </c>
      <c r="S741" s="179">
        <v>2.58583E-4</v>
      </c>
      <c r="T741" s="179">
        <v>2.8577499999999999E-4</v>
      </c>
      <c r="U741" s="179">
        <v>3.2236999999999999E-4</v>
      </c>
      <c r="V741" s="179">
        <v>3.64557E-4</v>
      </c>
      <c r="W741" s="179">
        <v>4.0712499999999999E-4</v>
      </c>
      <c r="X741" s="179">
        <v>4.4588000000000001E-4</v>
      </c>
      <c r="Y741" s="179">
        <v>4.7790099999999998E-4</v>
      </c>
      <c r="Z741" s="179">
        <v>5.0242500000000003E-4</v>
      </c>
      <c r="AA741" s="179">
        <v>5.1907099999999996E-4</v>
      </c>
      <c r="AB741" s="179">
        <v>5.2860099999999996E-4</v>
      </c>
      <c r="AC741" s="179">
        <v>5.3088799999999998E-4</v>
      </c>
      <c r="AD741" s="179">
        <v>5.2656800000000004E-4</v>
      </c>
      <c r="AE741" s="179">
        <v>5.1538599999999995E-4</v>
      </c>
      <c r="AF741" s="179">
        <v>4.9772399999999995E-4</v>
      </c>
      <c r="AG741" s="179">
        <v>4.69388E-4</v>
      </c>
      <c r="AH741" s="179">
        <v>4.3215700000000002E-4</v>
      </c>
      <c r="AI741" s="179">
        <v>3.8857300000000002E-4</v>
      </c>
      <c r="AJ741" s="179">
        <v>3.41176E-4</v>
      </c>
      <c r="AK741" s="179">
        <v>2.9276399999999999E-4</v>
      </c>
      <c r="AL741" s="179">
        <v>2.4803599999999998E-4</v>
      </c>
      <c r="AM741" s="179">
        <v>2.0712000000000001E-4</v>
      </c>
      <c r="AN741" s="179">
        <v>1.7065200000000001E-4</v>
      </c>
      <c r="AO741" s="179">
        <v>1.3812199999999999E-4</v>
      </c>
      <c r="AP741" s="179">
        <v>1.10041E-4</v>
      </c>
      <c r="AQ741" s="179">
        <v>8.6151999999999998E-5</v>
      </c>
      <c r="AR741" s="179">
        <v>6.5947999999999999E-5</v>
      </c>
      <c r="AS741" s="179">
        <v>4.9555999999999998E-5</v>
      </c>
      <c r="AT741" s="179">
        <v>3.6341000000000003E-5</v>
      </c>
      <c r="AU741" s="179">
        <v>2.5922E-5</v>
      </c>
      <c r="AV741" s="179">
        <v>1.8170999999999999E-5</v>
      </c>
      <c r="AW741" s="179">
        <v>1.2198000000000001E-5</v>
      </c>
      <c r="AX741" s="179">
        <v>8.1319999999999994E-6</v>
      </c>
      <c r="AY741" s="179">
        <v>4.9559999999999996E-6</v>
      </c>
      <c r="AZ741" s="179">
        <v>3.05E-6</v>
      </c>
      <c r="BA741" s="179">
        <v>1.779E-6</v>
      </c>
      <c r="BB741" s="179">
        <v>1.017E-6</v>
      </c>
      <c r="BC741" s="179">
        <v>6.3499999999999996E-7</v>
      </c>
      <c r="BD741" s="179">
        <v>2.5400000000000002E-7</v>
      </c>
      <c r="BE741" s="179">
        <v>2.5400000000000002E-7</v>
      </c>
    </row>
    <row r="742" spans="1:57" ht="17.100000000000001" customHeight="1">
      <c r="A742" s="178">
        <v>2063</v>
      </c>
      <c r="B742" s="179">
        <v>6.3598999999999999E-5</v>
      </c>
      <c r="C742" s="179">
        <v>7.3065999999999995E-5</v>
      </c>
      <c r="D742" s="179">
        <v>8.2931999999999998E-5</v>
      </c>
      <c r="E742" s="179">
        <v>9.1599000000000002E-5</v>
      </c>
      <c r="F742" s="179">
        <v>9.9065000000000001E-5</v>
      </c>
      <c r="G742" s="179">
        <v>1.05599E-4</v>
      </c>
      <c r="H742" s="179">
        <v>1.13065E-4</v>
      </c>
      <c r="I742" s="179">
        <v>1.22132E-4</v>
      </c>
      <c r="J742" s="179">
        <v>1.3253200000000001E-4</v>
      </c>
      <c r="K742" s="179">
        <v>1.4453099999999999E-4</v>
      </c>
      <c r="L742" s="179">
        <v>1.58264E-4</v>
      </c>
      <c r="M742" s="179">
        <v>1.7533100000000001E-4</v>
      </c>
      <c r="N742" s="179">
        <v>1.93864E-4</v>
      </c>
      <c r="O742" s="179">
        <v>2.10397E-4</v>
      </c>
      <c r="P742" s="179">
        <v>2.23997E-4</v>
      </c>
      <c r="Q742" s="179">
        <v>2.3693E-4</v>
      </c>
      <c r="R742" s="179">
        <v>2.51463E-4</v>
      </c>
      <c r="S742" s="179">
        <v>2.7133000000000002E-4</v>
      </c>
      <c r="T742" s="179">
        <v>2.9986299999999999E-4</v>
      </c>
      <c r="U742" s="179">
        <v>3.3826199999999998E-4</v>
      </c>
      <c r="V742" s="179">
        <v>3.8252799999999998E-4</v>
      </c>
      <c r="W742" s="179">
        <v>4.2719399999999999E-4</v>
      </c>
      <c r="X742" s="179">
        <v>4.6786000000000001E-4</v>
      </c>
      <c r="Y742" s="179">
        <v>5.0146000000000001E-4</v>
      </c>
      <c r="Z742" s="179">
        <v>5.2719300000000002E-4</v>
      </c>
      <c r="AA742" s="179">
        <v>5.4465899999999996E-4</v>
      </c>
      <c r="AB742" s="179">
        <v>5.5465899999999999E-4</v>
      </c>
      <c r="AC742" s="179">
        <v>5.5705900000000005E-4</v>
      </c>
      <c r="AD742" s="179">
        <v>5.5252600000000002E-4</v>
      </c>
      <c r="AE742" s="179">
        <v>5.4079300000000002E-4</v>
      </c>
      <c r="AF742" s="179">
        <v>5.2225899999999996E-4</v>
      </c>
      <c r="AG742" s="179">
        <v>4.9252699999999998E-4</v>
      </c>
      <c r="AH742" s="179">
        <v>4.5345999999999999E-4</v>
      </c>
      <c r="AI742" s="179">
        <v>4.07728E-4</v>
      </c>
      <c r="AJ742" s="179">
        <v>3.57995E-4</v>
      </c>
      <c r="AK742" s="179">
        <v>3.0719599999999998E-4</v>
      </c>
      <c r="AL742" s="179">
        <v>2.60263E-4</v>
      </c>
      <c r="AM742" s="179">
        <v>2.1733000000000001E-4</v>
      </c>
      <c r="AN742" s="179">
        <v>1.7906399999999999E-4</v>
      </c>
      <c r="AO742" s="179">
        <v>1.44931E-4</v>
      </c>
      <c r="AP742" s="179">
        <v>1.1546500000000001E-4</v>
      </c>
      <c r="AQ742" s="179">
        <v>9.0399E-5</v>
      </c>
      <c r="AR742" s="179">
        <v>6.9198999999999999E-5</v>
      </c>
      <c r="AS742" s="179">
        <v>5.1999000000000001E-5</v>
      </c>
      <c r="AT742" s="179">
        <v>3.8133000000000002E-5</v>
      </c>
      <c r="AU742" s="179">
        <v>2.72E-5</v>
      </c>
      <c r="AV742" s="179">
        <v>1.9066E-5</v>
      </c>
      <c r="AW742" s="179">
        <v>1.2799999999999999E-5</v>
      </c>
      <c r="AX742" s="179">
        <v>8.5329999999999994E-6</v>
      </c>
      <c r="AY742" s="179">
        <v>5.2000000000000002E-6</v>
      </c>
      <c r="AZ742" s="179">
        <v>3.1999999999999999E-6</v>
      </c>
      <c r="BA742" s="179">
        <v>1.8670000000000001E-6</v>
      </c>
      <c r="BB742" s="179">
        <v>1.0669999999999999E-6</v>
      </c>
      <c r="BC742" s="179">
        <v>6.6700000000000003E-7</v>
      </c>
      <c r="BD742" s="179">
        <v>2.67E-7</v>
      </c>
      <c r="BE742" s="179">
        <v>2.67E-7</v>
      </c>
    </row>
    <row r="743" spans="1:57" ht="17.100000000000001" customHeight="1">
      <c r="A743" s="178">
        <v>2064</v>
      </c>
      <c r="B743" s="179">
        <v>6.7014000000000006E-5</v>
      </c>
      <c r="C743" s="179">
        <v>7.6989000000000004E-5</v>
      </c>
      <c r="D743" s="179">
        <v>8.7385000000000004E-5</v>
      </c>
      <c r="E743" s="179">
        <v>9.6516999999999998E-5</v>
      </c>
      <c r="F743" s="179">
        <v>1.04384E-4</v>
      </c>
      <c r="G743" s="179">
        <v>1.1126800000000001E-4</v>
      </c>
      <c r="H743" s="179">
        <v>1.1913600000000001E-4</v>
      </c>
      <c r="I743" s="179">
        <v>1.28689E-4</v>
      </c>
      <c r="J743" s="179">
        <v>1.3964700000000001E-4</v>
      </c>
      <c r="K743" s="179">
        <v>1.5229100000000001E-4</v>
      </c>
      <c r="L743" s="179">
        <v>1.6676199999999999E-4</v>
      </c>
      <c r="M743" s="179">
        <v>1.8474499999999999E-4</v>
      </c>
      <c r="N743" s="179">
        <v>2.0427299999999999E-4</v>
      </c>
      <c r="O743" s="179">
        <v>2.2169400000000001E-4</v>
      </c>
      <c r="P743" s="179">
        <v>2.3602399999999999E-4</v>
      </c>
      <c r="Q743" s="179">
        <v>2.4965099999999999E-4</v>
      </c>
      <c r="R743" s="179">
        <v>2.6496499999999998E-4</v>
      </c>
      <c r="S743" s="179">
        <v>2.8589799999999998E-4</v>
      </c>
      <c r="T743" s="179">
        <v>3.15963E-4</v>
      </c>
      <c r="U743" s="179">
        <v>3.5642399999999999E-4</v>
      </c>
      <c r="V743" s="179">
        <v>4.0306599999999999E-4</v>
      </c>
      <c r="W743" s="179">
        <v>4.5013099999999999E-4</v>
      </c>
      <c r="X743" s="179">
        <v>4.9297999999999996E-4</v>
      </c>
      <c r="Y743" s="179">
        <v>5.2838400000000002E-4</v>
      </c>
      <c r="Z743" s="179">
        <v>5.5549799999999997E-4</v>
      </c>
      <c r="AA743" s="179">
        <v>5.7390299999999996E-4</v>
      </c>
      <c r="AB743" s="179">
        <v>5.8443899999999997E-4</v>
      </c>
      <c r="AC743" s="179">
        <v>5.8696799999999999E-4</v>
      </c>
      <c r="AD743" s="179">
        <v>5.8219200000000004E-4</v>
      </c>
      <c r="AE743" s="179">
        <v>5.6982799999999998E-4</v>
      </c>
      <c r="AF743" s="179">
        <v>5.5029999999999999E-4</v>
      </c>
      <c r="AG743" s="179">
        <v>5.1897100000000002E-4</v>
      </c>
      <c r="AH743" s="179">
        <v>4.7780700000000001E-4</v>
      </c>
      <c r="AI743" s="179">
        <v>4.2961900000000001E-4</v>
      </c>
      <c r="AJ743" s="179">
        <v>3.7721599999999999E-4</v>
      </c>
      <c r="AK743" s="179">
        <v>3.23689E-4</v>
      </c>
      <c r="AL743" s="179">
        <v>2.7423699999999998E-4</v>
      </c>
      <c r="AM743" s="179">
        <v>2.2899899999999999E-4</v>
      </c>
      <c r="AN743" s="179">
        <v>1.8867800000000001E-4</v>
      </c>
      <c r="AO743" s="179">
        <v>1.5271300000000001E-4</v>
      </c>
      <c r="AP743" s="179">
        <v>1.2166499999999999E-4</v>
      </c>
      <c r="AQ743" s="179">
        <v>9.5252000000000002E-5</v>
      </c>
      <c r="AR743" s="179">
        <v>7.2914E-5</v>
      </c>
      <c r="AS743" s="179">
        <v>5.4790999999999998E-5</v>
      </c>
      <c r="AT743" s="179">
        <v>4.0179999999999998E-5</v>
      </c>
      <c r="AU743" s="179">
        <v>2.866E-5</v>
      </c>
      <c r="AV743" s="179">
        <v>2.0089999999999999E-5</v>
      </c>
      <c r="AW743" s="179">
        <v>1.3487E-5</v>
      </c>
      <c r="AX743" s="179">
        <v>8.9910000000000008E-6</v>
      </c>
      <c r="AY743" s="179">
        <v>5.4790000000000004E-6</v>
      </c>
      <c r="AZ743" s="179">
        <v>3.3720000000000001E-6</v>
      </c>
      <c r="BA743" s="179">
        <v>1.967E-6</v>
      </c>
      <c r="BB743" s="179">
        <v>1.124E-6</v>
      </c>
      <c r="BC743" s="179">
        <v>7.0200000000000001E-7</v>
      </c>
      <c r="BD743" s="179">
        <v>2.8099999999999999E-7</v>
      </c>
      <c r="BE743" s="179">
        <v>2.8099999999999999E-7</v>
      </c>
    </row>
    <row r="744" spans="1:57" ht="17.100000000000001" customHeight="1">
      <c r="A744" s="178">
        <v>2065</v>
      </c>
      <c r="B744" s="179">
        <v>7.1221000000000001E-5</v>
      </c>
      <c r="C744" s="179">
        <v>8.1822000000000004E-5</v>
      </c>
      <c r="D744" s="179">
        <v>9.2870999999999999E-5</v>
      </c>
      <c r="E744" s="179">
        <v>1.02577E-4</v>
      </c>
      <c r="F744" s="179">
        <v>1.10938E-4</v>
      </c>
      <c r="G744" s="179">
        <v>1.18254E-4</v>
      </c>
      <c r="H744" s="179">
        <v>1.26616E-4</v>
      </c>
      <c r="I744" s="179">
        <v>1.3676899999999999E-4</v>
      </c>
      <c r="J744" s="179">
        <v>1.4841499999999999E-4</v>
      </c>
      <c r="K744" s="179">
        <v>1.61853E-4</v>
      </c>
      <c r="L744" s="179">
        <v>1.7723200000000001E-4</v>
      </c>
      <c r="M744" s="179">
        <v>1.9634399999999999E-4</v>
      </c>
      <c r="N744" s="179">
        <v>2.1709799999999999E-4</v>
      </c>
      <c r="O744" s="179">
        <v>2.3561200000000001E-4</v>
      </c>
      <c r="P744" s="179">
        <v>2.5084199999999998E-4</v>
      </c>
      <c r="Q744" s="179">
        <v>2.6532500000000001E-4</v>
      </c>
      <c r="R744" s="179">
        <v>2.8160000000000001E-4</v>
      </c>
      <c r="S744" s="179">
        <v>3.0384800000000001E-4</v>
      </c>
      <c r="T744" s="179">
        <v>3.3579999999999998E-4</v>
      </c>
      <c r="U744" s="179">
        <v>3.7880200000000002E-4</v>
      </c>
      <c r="V744" s="179">
        <v>4.2837300000000001E-4</v>
      </c>
      <c r="W744" s="179">
        <v>4.7839200000000001E-4</v>
      </c>
      <c r="X744" s="179">
        <v>5.2393199999999996E-4</v>
      </c>
      <c r="Y744" s="179">
        <v>5.6155799999999998E-4</v>
      </c>
      <c r="Z744" s="179">
        <v>5.9037499999999997E-4</v>
      </c>
      <c r="AA744" s="179">
        <v>6.0993500000000003E-4</v>
      </c>
      <c r="AB744" s="179">
        <v>6.2113299999999995E-4</v>
      </c>
      <c r="AC744" s="179">
        <v>6.2382099999999999E-4</v>
      </c>
      <c r="AD744" s="179">
        <v>6.1874399999999996E-4</v>
      </c>
      <c r="AE744" s="179">
        <v>6.0560500000000005E-4</v>
      </c>
      <c r="AF744" s="179">
        <v>5.8485000000000004E-4</v>
      </c>
      <c r="AG744" s="179">
        <v>5.51554E-4</v>
      </c>
      <c r="AH744" s="179">
        <v>5.0780599999999997E-4</v>
      </c>
      <c r="AI744" s="179">
        <v>4.5659200000000002E-4</v>
      </c>
      <c r="AJ744" s="179">
        <v>4.0089999999999999E-4</v>
      </c>
      <c r="AK744" s="179">
        <v>3.4401199999999999E-4</v>
      </c>
      <c r="AL744" s="179">
        <v>2.9145499999999998E-4</v>
      </c>
      <c r="AM744" s="179">
        <v>2.43377E-4</v>
      </c>
      <c r="AN744" s="179">
        <v>2.0052399999999999E-4</v>
      </c>
      <c r="AO744" s="179">
        <v>1.62301E-4</v>
      </c>
      <c r="AP744" s="179">
        <v>1.2930299999999999E-4</v>
      </c>
      <c r="AQ744" s="179">
        <v>1.01233E-4</v>
      </c>
      <c r="AR744" s="179">
        <v>7.7491999999999996E-5</v>
      </c>
      <c r="AS744" s="179">
        <v>5.8230999999999999E-5</v>
      </c>
      <c r="AT744" s="179">
        <v>4.2703000000000001E-5</v>
      </c>
      <c r="AU744" s="179">
        <v>3.0459000000000001E-5</v>
      </c>
      <c r="AV744" s="179">
        <v>2.1350999999999999E-5</v>
      </c>
      <c r="AW744" s="179">
        <v>1.4334E-5</v>
      </c>
      <c r="AX744" s="179">
        <v>9.5559999999999996E-6</v>
      </c>
      <c r="AY744" s="179">
        <v>5.823E-6</v>
      </c>
      <c r="AZ744" s="179">
        <v>3.5829999999999998E-6</v>
      </c>
      <c r="BA744" s="179">
        <v>2.0899999999999999E-6</v>
      </c>
      <c r="BB744" s="179">
        <v>1.1939999999999999E-6</v>
      </c>
      <c r="BC744" s="179">
        <v>7.4700000000000001E-7</v>
      </c>
      <c r="BD744" s="179">
        <v>2.9900000000000002E-7</v>
      </c>
      <c r="BE744" s="179">
        <v>2.9900000000000002E-7</v>
      </c>
    </row>
    <row r="745" spans="1:57" ht="17.100000000000001" customHeight="1">
      <c r="A745" s="178">
        <v>2066</v>
      </c>
      <c r="B745" s="179">
        <v>7.5856E-5</v>
      </c>
      <c r="C745" s="179">
        <v>8.7145999999999995E-5</v>
      </c>
      <c r="D745" s="179">
        <v>9.8913999999999995E-5</v>
      </c>
      <c r="E745" s="179">
        <v>1.09251E-4</v>
      </c>
      <c r="F745" s="179">
        <v>1.18157E-4</v>
      </c>
      <c r="G745" s="179">
        <v>1.2594900000000001E-4</v>
      </c>
      <c r="H745" s="179">
        <v>1.3485400000000001E-4</v>
      </c>
      <c r="I745" s="179">
        <v>1.45668E-4</v>
      </c>
      <c r="J745" s="179">
        <v>1.5807199999999999E-4</v>
      </c>
      <c r="K745" s="179">
        <v>1.7238400000000001E-4</v>
      </c>
      <c r="L745" s="179">
        <v>1.8876400000000001E-4</v>
      </c>
      <c r="M745" s="179">
        <v>2.0912E-4</v>
      </c>
      <c r="N745" s="179">
        <v>2.3122400000000001E-4</v>
      </c>
      <c r="O745" s="179">
        <v>2.50943E-4</v>
      </c>
      <c r="P745" s="179">
        <v>2.6716400000000002E-4</v>
      </c>
      <c r="Q745" s="179">
        <v>2.8258999999999999E-4</v>
      </c>
      <c r="R745" s="179">
        <v>2.9992400000000002E-4</v>
      </c>
      <c r="S745" s="179">
        <v>3.2361800000000002E-4</v>
      </c>
      <c r="T745" s="179">
        <v>3.5764999999999999E-4</v>
      </c>
      <c r="U745" s="179">
        <v>4.0345000000000002E-4</v>
      </c>
      <c r="V745" s="179">
        <v>4.56246E-4</v>
      </c>
      <c r="W745" s="179">
        <v>5.0951999999999996E-4</v>
      </c>
      <c r="X745" s="179">
        <v>5.5802300000000005E-4</v>
      </c>
      <c r="Y745" s="179">
        <v>5.9809800000000003E-4</v>
      </c>
      <c r="Z745" s="179">
        <v>6.2878999999999995E-4</v>
      </c>
      <c r="AA745" s="179">
        <v>6.4962199999999998E-4</v>
      </c>
      <c r="AB745" s="179">
        <v>6.6154899999999999E-4</v>
      </c>
      <c r="AC745" s="179">
        <v>6.6441199999999997E-4</v>
      </c>
      <c r="AD745" s="179">
        <v>6.5900500000000005E-4</v>
      </c>
      <c r="AE745" s="179">
        <v>6.4501000000000001E-4</v>
      </c>
      <c r="AF745" s="179">
        <v>6.22906E-4</v>
      </c>
      <c r="AG745" s="179">
        <v>5.8744299999999999E-4</v>
      </c>
      <c r="AH745" s="179">
        <v>5.4084800000000002E-4</v>
      </c>
      <c r="AI745" s="179">
        <v>4.8630199999999998E-4</v>
      </c>
      <c r="AJ745" s="179">
        <v>4.2698500000000001E-4</v>
      </c>
      <c r="AK745" s="179">
        <v>3.6639600000000001E-4</v>
      </c>
      <c r="AL745" s="179">
        <v>3.1041899999999998E-4</v>
      </c>
      <c r="AM745" s="179">
        <v>2.59213E-4</v>
      </c>
      <c r="AN745" s="179">
        <v>2.1357200000000001E-4</v>
      </c>
      <c r="AO745" s="179">
        <v>1.72862E-4</v>
      </c>
      <c r="AP745" s="179">
        <v>1.3771700000000001E-4</v>
      </c>
      <c r="AQ745" s="179">
        <v>1.0781999999999999E-4</v>
      </c>
      <c r="AR745" s="179">
        <v>8.2534999999999995E-5</v>
      </c>
      <c r="AS745" s="179">
        <v>6.2020000000000006E-5</v>
      </c>
      <c r="AT745" s="179">
        <v>4.5482000000000003E-5</v>
      </c>
      <c r="AU745" s="179">
        <v>3.2441000000000003E-5</v>
      </c>
      <c r="AV745" s="179">
        <v>2.2741000000000001E-5</v>
      </c>
      <c r="AW745" s="179">
        <v>1.5267000000000001E-5</v>
      </c>
      <c r="AX745" s="179">
        <v>1.0178E-5</v>
      </c>
      <c r="AY745" s="179">
        <v>6.2020000000000001E-6</v>
      </c>
      <c r="AZ745" s="179">
        <v>3.817E-6</v>
      </c>
      <c r="BA745" s="179">
        <v>2.2259999999999999E-6</v>
      </c>
      <c r="BB745" s="179">
        <v>1.2720000000000001E-6</v>
      </c>
      <c r="BC745" s="179">
        <v>7.9500000000000001E-7</v>
      </c>
      <c r="BD745" s="179">
        <v>3.1800000000000002E-7</v>
      </c>
      <c r="BE745" s="179">
        <v>3.1800000000000002E-7</v>
      </c>
    </row>
    <row r="746" spans="1:57" ht="17.100000000000001" customHeight="1">
      <c r="A746" s="178">
        <v>2067</v>
      </c>
      <c r="B746" s="179">
        <v>8.1038999999999994E-5</v>
      </c>
      <c r="C746" s="179">
        <v>9.3101000000000002E-5</v>
      </c>
      <c r="D746" s="179">
        <v>1.05673E-4</v>
      </c>
      <c r="E746" s="179">
        <v>1.16716E-4</v>
      </c>
      <c r="F746" s="179">
        <v>1.2622999999999999E-4</v>
      </c>
      <c r="G746" s="179">
        <v>1.3455499999999999E-4</v>
      </c>
      <c r="H746" s="179">
        <v>1.4406900000000001E-4</v>
      </c>
      <c r="I746" s="179">
        <v>1.5562099999999999E-4</v>
      </c>
      <c r="J746" s="179">
        <v>1.6887299999999999E-4</v>
      </c>
      <c r="K746" s="179">
        <v>1.8416299999999999E-4</v>
      </c>
      <c r="L746" s="179">
        <v>2.0166199999999999E-4</v>
      </c>
      <c r="M746" s="179">
        <v>2.23408E-4</v>
      </c>
      <c r="N746" s="179">
        <v>2.4702300000000002E-4</v>
      </c>
      <c r="O746" s="179">
        <v>2.6809000000000002E-4</v>
      </c>
      <c r="P746" s="179">
        <v>2.8541900000000003E-4</v>
      </c>
      <c r="Q746" s="179">
        <v>3.0189799999999999E-4</v>
      </c>
      <c r="R746" s="179">
        <v>3.2041699999999998E-4</v>
      </c>
      <c r="S746" s="179">
        <v>3.45731E-4</v>
      </c>
      <c r="T746" s="179">
        <v>3.8208799999999999E-4</v>
      </c>
      <c r="U746" s="179">
        <v>4.3101599999999999E-4</v>
      </c>
      <c r="V746" s="179">
        <v>4.8742099999999998E-4</v>
      </c>
      <c r="W746" s="179">
        <v>5.4433499999999996E-4</v>
      </c>
      <c r="X746" s="179">
        <v>5.9615199999999997E-4</v>
      </c>
      <c r="Y746" s="179">
        <v>6.3896500000000002E-4</v>
      </c>
      <c r="Z746" s="179">
        <v>6.7175399999999999E-4</v>
      </c>
      <c r="AA746" s="179">
        <v>6.9401E-4</v>
      </c>
      <c r="AB746" s="179">
        <v>7.0675200000000005E-4</v>
      </c>
      <c r="AC746" s="179">
        <v>7.0980999999999995E-4</v>
      </c>
      <c r="AD746" s="179">
        <v>7.0403299999999996E-4</v>
      </c>
      <c r="AE746" s="179">
        <v>6.8908299999999995E-4</v>
      </c>
      <c r="AF746" s="179">
        <v>6.6546800000000001E-4</v>
      </c>
      <c r="AG746" s="179">
        <v>6.2758200000000001E-4</v>
      </c>
      <c r="AH746" s="179">
        <v>5.77803E-4</v>
      </c>
      <c r="AI746" s="179">
        <v>5.1953000000000004E-4</v>
      </c>
      <c r="AJ746" s="179">
        <v>4.5616100000000001E-4</v>
      </c>
      <c r="AK746" s="179">
        <v>3.9143199999999999E-4</v>
      </c>
      <c r="AL746" s="179">
        <v>3.3163000000000002E-4</v>
      </c>
      <c r="AM746" s="179">
        <v>2.7692400000000001E-4</v>
      </c>
      <c r="AN746" s="179">
        <v>2.2816500000000001E-4</v>
      </c>
      <c r="AO746" s="179">
        <v>1.84673E-4</v>
      </c>
      <c r="AP746" s="179">
        <v>1.4712699999999999E-4</v>
      </c>
      <c r="AQ746" s="179">
        <v>1.1518699999999999E-4</v>
      </c>
      <c r="AR746" s="179">
        <v>8.8174E-5</v>
      </c>
      <c r="AS746" s="179">
        <v>6.6258000000000002E-5</v>
      </c>
      <c r="AT746" s="179">
        <v>4.8588999999999998E-5</v>
      </c>
      <c r="AU746" s="179">
        <v>3.4657999999999999E-5</v>
      </c>
      <c r="AV746" s="179">
        <v>2.4295E-5</v>
      </c>
      <c r="AW746" s="179">
        <v>1.6310000000000001E-5</v>
      </c>
      <c r="AX746" s="179">
        <v>1.0873000000000001E-5</v>
      </c>
      <c r="AY746" s="179">
        <v>6.6259999999999997E-6</v>
      </c>
      <c r="AZ746" s="179">
        <v>4.0770000000000001E-6</v>
      </c>
      <c r="BA746" s="179">
        <v>2.3779999999999999E-6</v>
      </c>
      <c r="BB746" s="179">
        <v>1.359E-6</v>
      </c>
      <c r="BC746" s="179">
        <v>8.4900000000000005E-7</v>
      </c>
      <c r="BD746" s="179">
        <v>3.3999999999999997E-7</v>
      </c>
      <c r="BE746" s="179">
        <v>3.3999999999999997E-7</v>
      </c>
    </row>
    <row r="747" spans="1:57" ht="17.100000000000001" customHeight="1">
      <c r="A747" s="178">
        <v>2068</v>
      </c>
      <c r="B747" s="179">
        <v>8.6830999999999996E-5</v>
      </c>
      <c r="C747" s="179">
        <v>9.9755999999999998E-5</v>
      </c>
      <c r="D747" s="179">
        <v>1.1322700000000001E-4</v>
      </c>
      <c r="E747" s="179">
        <v>1.2505900000000001E-4</v>
      </c>
      <c r="F747" s="179">
        <v>1.35253E-4</v>
      </c>
      <c r="G747" s="179">
        <v>1.4417299999999999E-4</v>
      </c>
      <c r="H747" s="179">
        <v>1.5436700000000001E-4</v>
      </c>
      <c r="I747" s="179">
        <v>1.6674499999999999E-4</v>
      </c>
      <c r="J747" s="179">
        <v>1.8094399999999999E-4</v>
      </c>
      <c r="K747" s="179">
        <v>1.9732800000000001E-4</v>
      </c>
      <c r="L747" s="179">
        <v>2.1607700000000001E-4</v>
      </c>
      <c r="M747" s="179">
        <v>2.39378E-4</v>
      </c>
      <c r="N747" s="179">
        <v>2.6468100000000001E-4</v>
      </c>
      <c r="O747" s="179">
        <v>2.8725400000000002E-4</v>
      </c>
      <c r="P747" s="179">
        <v>3.0582100000000001E-4</v>
      </c>
      <c r="Q747" s="179">
        <v>3.23479E-4</v>
      </c>
      <c r="R747" s="179">
        <v>3.43321E-4</v>
      </c>
      <c r="S747" s="179">
        <v>3.7044399999999999E-4</v>
      </c>
      <c r="T747" s="179">
        <v>4.0939999999999998E-4</v>
      </c>
      <c r="U747" s="179">
        <v>4.6182699999999999E-4</v>
      </c>
      <c r="V747" s="179">
        <v>5.2226300000000002E-4</v>
      </c>
      <c r="W747" s="179">
        <v>5.8324500000000003E-4</v>
      </c>
      <c r="X747" s="179">
        <v>6.3876600000000003E-4</v>
      </c>
      <c r="Y747" s="179">
        <v>6.8463900000000002E-4</v>
      </c>
      <c r="Z747" s="179">
        <v>7.1977200000000003E-4</v>
      </c>
      <c r="AA747" s="179">
        <v>7.4361900000000005E-4</v>
      </c>
      <c r="AB747" s="179">
        <v>7.5727200000000002E-4</v>
      </c>
      <c r="AC747" s="179">
        <v>7.60548E-4</v>
      </c>
      <c r="AD747" s="179">
        <v>7.5435900000000002E-4</v>
      </c>
      <c r="AE747" s="179">
        <v>7.3833999999999998E-4</v>
      </c>
      <c r="AF747" s="179">
        <v>7.1303700000000002E-4</v>
      </c>
      <c r="AG747" s="179">
        <v>6.72443E-4</v>
      </c>
      <c r="AH747" s="179">
        <v>6.1910600000000002E-4</v>
      </c>
      <c r="AI747" s="179">
        <v>5.5666799999999996E-4</v>
      </c>
      <c r="AJ747" s="179">
        <v>4.8876799999999999E-4</v>
      </c>
      <c r="AK747" s="179">
        <v>4.1941199999999997E-4</v>
      </c>
      <c r="AL747" s="179">
        <v>3.5533500000000003E-4</v>
      </c>
      <c r="AM747" s="179">
        <v>2.9671899999999998E-4</v>
      </c>
      <c r="AN747" s="179">
        <v>2.4447500000000002E-4</v>
      </c>
      <c r="AO747" s="179">
        <v>1.9787400000000001E-4</v>
      </c>
      <c r="AP747" s="179">
        <v>1.57644E-4</v>
      </c>
      <c r="AQ747" s="179">
        <v>1.23421E-4</v>
      </c>
      <c r="AR747" s="179">
        <v>9.4476999999999997E-5</v>
      </c>
      <c r="AS747" s="179">
        <v>7.0994000000000005E-5</v>
      </c>
      <c r="AT747" s="179">
        <v>5.2061999999999997E-5</v>
      </c>
      <c r="AU747" s="179">
        <v>3.7135000000000003E-5</v>
      </c>
      <c r="AV747" s="179">
        <v>2.6030999999999999E-5</v>
      </c>
      <c r="AW747" s="179">
        <v>1.7476E-5</v>
      </c>
      <c r="AX747" s="179">
        <v>1.165E-5</v>
      </c>
      <c r="AY747" s="179">
        <v>7.0990000000000001E-6</v>
      </c>
      <c r="AZ747" s="179">
        <v>4.369E-6</v>
      </c>
      <c r="BA747" s="179">
        <v>2.5490000000000001E-6</v>
      </c>
      <c r="BB747" s="179">
        <v>1.4559999999999999E-6</v>
      </c>
      <c r="BC747" s="179">
        <v>9.0999999999999997E-7</v>
      </c>
      <c r="BD747" s="179">
        <v>3.6399999999999998E-7</v>
      </c>
      <c r="BE747" s="179">
        <v>3.6399999999999998E-7</v>
      </c>
    </row>
    <row r="748" spans="1:57" ht="17.100000000000001" customHeight="1">
      <c r="A748" s="178">
        <v>2069</v>
      </c>
      <c r="B748" s="179">
        <v>9.4026999999999999E-5</v>
      </c>
      <c r="C748" s="179">
        <v>1.08022E-4</v>
      </c>
      <c r="D748" s="179">
        <v>1.22609E-4</v>
      </c>
      <c r="E748" s="179">
        <v>1.3542200000000001E-4</v>
      </c>
      <c r="F748" s="179">
        <v>1.4646099999999999E-4</v>
      </c>
      <c r="G748" s="179">
        <v>1.5611999999999999E-4</v>
      </c>
      <c r="H748" s="179">
        <v>1.67159E-4</v>
      </c>
      <c r="I748" s="179">
        <v>1.8056300000000001E-4</v>
      </c>
      <c r="J748" s="179">
        <v>1.9593799999999999E-4</v>
      </c>
      <c r="K748" s="179">
        <v>2.1367900000000001E-4</v>
      </c>
      <c r="L748" s="179">
        <v>2.33983E-4</v>
      </c>
      <c r="M748" s="179">
        <v>2.5921400000000002E-4</v>
      </c>
      <c r="N748" s="179">
        <v>2.8661399999999998E-4</v>
      </c>
      <c r="O748" s="179">
        <v>3.11057E-4</v>
      </c>
      <c r="P748" s="179">
        <v>3.3116299999999999E-4</v>
      </c>
      <c r="Q748" s="179">
        <v>3.5028400000000002E-4</v>
      </c>
      <c r="R748" s="179">
        <v>3.7177E-4</v>
      </c>
      <c r="S748" s="179">
        <v>4.0114099999999999E-4</v>
      </c>
      <c r="T748" s="179">
        <v>4.43325E-4</v>
      </c>
      <c r="U748" s="179">
        <v>5.00096E-4</v>
      </c>
      <c r="V748" s="179">
        <v>5.6554000000000001E-4</v>
      </c>
      <c r="W748" s="179">
        <v>6.3157600000000001E-4</v>
      </c>
      <c r="X748" s="179">
        <v>6.9169700000000001E-4</v>
      </c>
      <c r="Y748" s="179">
        <v>7.4137200000000002E-4</v>
      </c>
      <c r="Z748" s="179">
        <v>7.7941600000000001E-4</v>
      </c>
      <c r="AA748" s="179">
        <v>8.0523900000000002E-4</v>
      </c>
      <c r="AB748" s="179">
        <v>8.2002300000000002E-4</v>
      </c>
      <c r="AC748" s="179">
        <v>8.2357100000000005E-4</v>
      </c>
      <c r="AD748" s="179">
        <v>8.1686900000000002E-4</v>
      </c>
      <c r="AE748" s="179">
        <v>7.9952300000000001E-4</v>
      </c>
      <c r="AF748" s="179">
        <v>7.7212299999999999E-4</v>
      </c>
      <c r="AG748" s="179">
        <v>7.2816500000000002E-4</v>
      </c>
      <c r="AH748" s="179">
        <v>6.7040800000000005E-4</v>
      </c>
      <c r="AI748" s="179">
        <v>6.0279599999999995E-4</v>
      </c>
      <c r="AJ748" s="179">
        <v>5.2926999999999998E-4</v>
      </c>
      <c r="AK748" s="179">
        <v>4.54167E-4</v>
      </c>
      <c r="AL748" s="179">
        <v>3.8477999999999999E-4</v>
      </c>
      <c r="AM748" s="179">
        <v>3.2130700000000001E-4</v>
      </c>
      <c r="AN748" s="179">
        <v>2.6473300000000001E-4</v>
      </c>
      <c r="AO748" s="179">
        <v>2.1426999999999999E-4</v>
      </c>
      <c r="AP748" s="179">
        <v>1.70707E-4</v>
      </c>
      <c r="AQ748" s="179">
        <v>1.3364799999999999E-4</v>
      </c>
      <c r="AR748" s="179">
        <v>1.0230600000000001E-4</v>
      </c>
      <c r="AS748" s="179">
        <v>7.6877000000000003E-5</v>
      </c>
      <c r="AT748" s="179">
        <v>5.6376999999999999E-5</v>
      </c>
      <c r="AU748" s="179">
        <v>4.0213000000000003E-5</v>
      </c>
      <c r="AV748" s="179">
        <v>2.8187999999999998E-5</v>
      </c>
      <c r="AW748" s="179">
        <v>1.8924E-5</v>
      </c>
      <c r="AX748" s="179">
        <v>1.2616000000000001E-5</v>
      </c>
      <c r="AY748" s="179">
        <v>7.6879999999999999E-6</v>
      </c>
      <c r="AZ748" s="179">
        <v>4.7310000000000001E-6</v>
      </c>
      <c r="BA748" s="179">
        <v>2.7599999999999998E-6</v>
      </c>
      <c r="BB748" s="179">
        <v>1.5770000000000001E-6</v>
      </c>
      <c r="BC748" s="179">
        <v>9.8599999999999996E-7</v>
      </c>
      <c r="BD748" s="179">
        <v>3.9400000000000001E-7</v>
      </c>
      <c r="BE748" s="179">
        <v>3.9400000000000001E-7</v>
      </c>
    </row>
    <row r="749" spans="1:57" ht="17.100000000000001" customHeight="1">
      <c r="A749" s="178">
        <v>2070</v>
      </c>
      <c r="B749" s="179">
        <v>1.02259E-4</v>
      </c>
      <c r="C749" s="179">
        <v>1.17479E-4</v>
      </c>
      <c r="D749" s="179">
        <v>1.33344E-4</v>
      </c>
      <c r="E749" s="179">
        <v>1.4727800000000001E-4</v>
      </c>
      <c r="F749" s="179">
        <v>1.59283E-4</v>
      </c>
      <c r="G749" s="179">
        <v>1.6978800000000001E-4</v>
      </c>
      <c r="H749" s="179">
        <v>1.81793E-4</v>
      </c>
      <c r="I749" s="179">
        <v>1.9637100000000001E-4</v>
      </c>
      <c r="J749" s="179">
        <v>2.1309200000000001E-4</v>
      </c>
      <c r="K749" s="179">
        <v>2.3238600000000001E-4</v>
      </c>
      <c r="L749" s="179">
        <v>2.5446699999999997E-4</v>
      </c>
      <c r="M749" s="179">
        <v>2.8190799999999998E-4</v>
      </c>
      <c r="N749" s="179">
        <v>3.1170699999999999E-4</v>
      </c>
      <c r="O749" s="179">
        <v>3.3828900000000003E-4</v>
      </c>
      <c r="P749" s="179">
        <v>3.6015599999999999E-4</v>
      </c>
      <c r="Q749" s="179">
        <v>3.8095099999999998E-4</v>
      </c>
      <c r="R749" s="179">
        <v>4.0431799999999997E-4</v>
      </c>
      <c r="S749" s="179">
        <v>4.3626100000000002E-4</v>
      </c>
      <c r="T749" s="179">
        <v>4.8213800000000001E-4</v>
      </c>
      <c r="U749" s="179">
        <v>5.4387900000000004E-4</v>
      </c>
      <c r="V749" s="179">
        <v>6.1505200000000005E-4</v>
      </c>
      <c r="W749" s="179">
        <v>6.86869E-4</v>
      </c>
      <c r="X749" s="179">
        <v>7.5225499999999996E-4</v>
      </c>
      <c r="Y749" s="179">
        <v>8.0627800000000001E-4</v>
      </c>
      <c r="Z749" s="179">
        <v>8.4765299999999997E-4</v>
      </c>
      <c r="AA749" s="179">
        <v>8.7573700000000002E-4</v>
      </c>
      <c r="AB749" s="179">
        <v>8.9181500000000001E-4</v>
      </c>
      <c r="AC749" s="179">
        <v>8.9567399999999995E-4</v>
      </c>
      <c r="AD749" s="179">
        <v>8.88385E-4</v>
      </c>
      <c r="AE749" s="179">
        <v>8.6952000000000004E-4</v>
      </c>
      <c r="AF749" s="179">
        <v>8.3972099999999998E-4</v>
      </c>
      <c r="AG749" s="179">
        <v>7.9191500000000002E-4</v>
      </c>
      <c r="AH749" s="179">
        <v>7.2910200000000003E-4</v>
      </c>
      <c r="AI749" s="179">
        <v>6.5556999999999996E-4</v>
      </c>
      <c r="AJ749" s="179">
        <v>5.7560700000000001E-4</v>
      </c>
      <c r="AK749" s="179">
        <v>4.9392800000000003E-4</v>
      </c>
      <c r="AL749" s="179">
        <v>4.18467E-4</v>
      </c>
      <c r="AM749" s="179">
        <v>3.4943700000000002E-4</v>
      </c>
      <c r="AN749" s="179">
        <v>2.8791100000000002E-4</v>
      </c>
      <c r="AO749" s="179">
        <v>2.3303000000000001E-4</v>
      </c>
      <c r="AP749" s="179">
        <v>1.8565199999999999E-4</v>
      </c>
      <c r="AQ749" s="179">
        <v>1.4534899999999999E-4</v>
      </c>
      <c r="AR749" s="179">
        <v>1.11263E-4</v>
      </c>
      <c r="AS749" s="179">
        <v>8.3608000000000003E-5</v>
      </c>
      <c r="AT749" s="179">
        <v>6.1311999999999998E-5</v>
      </c>
      <c r="AU749" s="179">
        <v>4.3733000000000003E-5</v>
      </c>
      <c r="AV749" s="179">
        <v>3.0655999999999999E-5</v>
      </c>
      <c r="AW749" s="179">
        <v>2.0579999999999999E-5</v>
      </c>
      <c r="AX749" s="179">
        <v>1.3720000000000001E-5</v>
      </c>
      <c r="AY749" s="179">
        <v>8.3610000000000001E-6</v>
      </c>
      <c r="AZ749" s="179">
        <v>5.1449999999999999E-6</v>
      </c>
      <c r="BA749" s="179">
        <v>3.0010000000000002E-6</v>
      </c>
      <c r="BB749" s="179">
        <v>1.7150000000000001E-6</v>
      </c>
      <c r="BC749" s="179">
        <v>1.0720000000000001E-6</v>
      </c>
      <c r="BD749" s="179">
        <v>4.2899999999999999E-7</v>
      </c>
      <c r="BE749" s="179">
        <v>4.2899999999999999E-7</v>
      </c>
    </row>
    <row r="750" spans="1:57" ht="17.100000000000001" customHeight="1">
      <c r="A750" s="178">
        <v>2071</v>
      </c>
      <c r="B750" s="179">
        <v>1.09759E-4</v>
      </c>
      <c r="C750" s="179">
        <v>1.2609599999999999E-4</v>
      </c>
      <c r="D750" s="179">
        <v>1.4312400000000001E-4</v>
      </c>
      <c r="E750" s="179">
        <v>1.5808E-4</v>
      </c>
      <c r="F750" s="179">
        <v>1.7096599999999999E-4</v>
      </c>
      <c r="G750" s="179">
        <v>1.8224100000000001E-4</v>
      </c>
      <c r="H750" s="179">
        <v>1.9512699999999999E-4</v>
      </c>
      <c r="I750" s="179">
        <v>2.10774E-4</v>
      </c>
      <c r="J750" s="179">
        <v>2.28722E-4</v>
      </c>
      <c r="K750" s="179">
        <v>2.4943099999999999E-4</v>
      </c>
      <c r="L750" s="179">
        <v>2.7313100000000002E-4</v>
      </c>
      <c r="M750" s="179">
        <v>3.0258500000000002E-4</v>
      </c>
      <c r="N750" s="179">
        <v>3.34569E-4</v>
      </c>
      <c r="O750" s="179">
        <v>3.6310100000000001E-4</v>
      </c>
      <c r="P750" s="179">
        <v>3.8657200000000001E-4</v>
      </c>
      <c r="Q750" s="179">
        <v>4.08892E-4</v>
      </c>
      <c r="R750" s="179">
        <v>4.3397299999999999E-4</v>
      </c>
      <c r="S750" s="179">
        <v>4.6825799999999999E-4</v>
      </c>
      <c r="T750" s="179">
        <v>5.1749999999999995E-4</v>
      </c>
      <c r="U750" s="179">
        <v>5.8376999999999995E-4</v>
      </c>
      <c r="V750" s="179">
        <v>6.6016299999999996E-4</v>
      </c>
      <c r="W750" s="179">
        <v>7.3724800000000003E-4</v>
      </c>
      <c r="X750" s="179">
        <v>8.0742900000000002E-4</v>
      </c>
      <c r="Y750" s="179">
        <v>8.6541500000000002E-4</v>
      </c>
      <c r="Z750" s="179">
        <v>9.0982400000000005E-4</v>
      </c>
      <c r="AA750" s="179">
        <v>9.3996800000000001E-4</v>
      </c>
      <c r="AB750" s="179">
        <v>9.5722600000000004E-4</v>
      </c>
      <c r="AC750" s="179">
        <v>9.6136699999999997E-4</v>
      </c>
      <c r="AD750" s="179">
        <v>9.5354399999999996E-4</v>
      </c>
      <c r="AE750" s="179">
        <v>9.33295E-4</v>
      </c>
      <c r="AF750" s="179">
        <v>9.0131100000000002E-4</v>
      </c>
      <c r="AG750" s="179">
        <v>8.4999800000000003E-4</v>
      </c>
      <c r="AH750" s="179">
        <v>7.8257800000000003E-4</v>
      </c>
      <c r="AI750" s="179">
        <v>7.0365300000000005E-4</v>
      </c>
      <c r="AJ750" s="179">
        <v>6.1782500000000001E-4</v>
      </c>
      <c r="AK750" s="179">
        <v>5.3015600000000005E-4</v>
      </c>
      <c r="AL750" s="179">
        <v>4.4915999999999999E-4</v>
      </c>
      <c r="AM750" s="179">
        <v>3.7506699999999998E-4</v>
      </c>
      <c r="AN750" s="179">
        <v>3.0902700000000002E-4</v>
      </c>
      <c r="AO750" s="179">
        <v>2.5012100000000001E-4</v>
      </c>
      <c r="AP750" s="179">
        <v>1.9926899999999999E-4</v>
      </c>
      <c r="AQ750" s="179">
        <v>1.56009E-4</v>
      </c>
      <c r="AR750" s="179">
        <v>1.19423E-4</v>
      </c>
      <c r="AS750" s="179">
        <v>8.9740000000000005E-5</v>
      </c>
      <c r="AT750" s="179">
        <v>6.5809000000000006E-5</v>
      </c>
      <c r="AU750" s="179">
        <v>4.6940999999999997E-5</v>
      </c>
      <c r="AV750" s="179">
        <v>3.2904999999999998E-5</v>
      </c>
      <c r="AW750" s="179">
        <v>2.209E-5</v>
      </c>
      <c r="AX750" s="179">
        <v>1.4727E-5</v>
      </c>
      <c r="AY750" s="179">
        <v>8.9740000000000008E-6</v>
      </c>
      <c r="AZ750" s="179">
        <v>5.5219999999999998E-6</v>
      </c>
      <c r="BA750" s="179">
        <v>3.2210000000000002E-6</v>
      </c>
      <c r="BB750" s="179">
        <v>1.841E-6</v>
      </c>
      <c r="BC750" s="179">
        <v>1.1510000000000001E-6</v>
      </c>
      <c r="BD750" s="179">
        <v>4.5999999999999999E-7</v>
      </c>
      <c r="BE750" s="179">
        <v>4.5999999999999999E-7</v>
      </c>
    </row>
    <row r="751" spans="1:57" ht="17.100000000000001" customHeight="1">
      <c r="A751" s="178">
        <v>2072</v>
      </c>
      <c r="B751" s="179">
        <v>1.16283E-4</v>
      </c>
      <c r="C751" s="179">
        <v>1.33592E-4</v>
      </c>
      <c r="D751" s="179">
        <v>1.5163199999999999E-4</v>
      </c>
      <c r="E751" s="179">
        <v>1.67477E-4</v>
      </c>
      <c r="F751" s="179">
        <v>1.8112900000000001E-4</v>
      </c>
      <c r="G751" s="179">
        <v>1.93074E-4</v>
      </c>
      <c r="H751" s="179">
        <v>2.0672600000000001E-4</v>
      </c>
      <c r="I751" s="179">
        <v>2.23303E-4</v>
      </c>
      <c r="J751" s="179">
        <v>2.4231799999999999E-4</v>
      </c>
      <c r="K751" s="179">
        <v>2.6425800000000002E-4</v>
      </c>
      <c r="L751" s="179">
        <v>2.8936800000000003E-4</v>
      </c>
      <c r="M751" s="179">
        <v>3.2057100000000002E-4</v>
      </c>
      <c r="N751" s="179">
        <v>3.5445700000000003E-4</v>
      </c>
      <c r="O751" s="179">
        <v>3.8468600000000002E-4</v>
      </c>
      <c r="P751" s="179">
        <v>4.0955100000000002E-4</v>
      </c>
      <c r="Q751" s="179">
        <v>4.3319799999999998E-4</v>
      </c>
      <c r="R751" s="179">
        <v>4.5977000000000002E-4</v>
      </c>
      <c r="S751" s="179">
        <v>4.9609299999999997E-4</v>
      </c>
      <c r="T751" s="179">
        <v>5.4826300000000001E-4</v>
      </c>
      <c r="U751" s="179">
        <v>6.1847099999999999E-4</v>
      </c>
      <c r="V751" s="179">
        <v>6.9940699999999998E-4</v>
      </c>
      <c r="W751" s="179">
        <v>7.8107299999999997E-4</v>
      </c>
      <c r="X751" s="179">
        <v>8.5542599999999995E-4</v>
      </c>
      <c r="Y751" s="179">
        <v>9.1685900000000001E-4</v>
      </c>
      <c r="Z751" s="179">
        <v>9.6390799999999997E-4</v>
      </c>
      <c r="AA751" s="179">
        <v>9.9584400000000007E-4</v>
      </c>
      <c r="AB751" s="179">
        <v>1.0141270000000001E-3</v>
      </c>
      <c r="AC751" s="179">
        <v>1.018515E-3</v>
      </c>
      <c r="AD751" s="179">
        <v>1.010227E-3</v>
      </c>
      <c r="AE751" s="179">
        <v>9.8877399999999999E-4</v>
      </c>
      <c r="AF751" s="179">
        <v>9.54889E-4</v>
      </c>
      <c r="AG751" s="179">
        <v>9.00525E-4</v>
      </c>
      <c r="AH751" s="179">
        <v>8.2909800000000001E-4</v>
      </c>
      <c r="AI751" s="179">
        <v>7.4548099999999999E-4</v>
      </c>
      <c r="AJ751" s="179">
        <v>6.5455099999999996E-4</v>
      </c>
      <c r="AK751" s="179">
        <v>5.6167000000000001E-4</v>
      </c>
      <c r="AL751" s="179">
        <v>4.7585999999999999E-4</v>
      </c>
      <c r="AM751" s="179">
        <v>3.9736200000000001E-4</v>
      </c>
      <c r="AN751" s="179">
        <v>3.27397E-4</v>
      </c>
      <c r="AO751" s="179">
        <v>2.6499E-4</v>
      </c>
      <c r="AP751" s="179">
        <v>2.1111400000000001E-4</v>
      </c>
      <c r="AQ751" s="179">
        <v>1.6528300000000001E-4</v>
      </c>
      <c r="AR751" s="179">
        <v>1.2652200000000001E-4</v>
      </c>
      <c r="AS751" s="179">
        <v>9.5074000000000005E-5</v>
      </c>
      <c r="AT751" s="179">
        <v>6.9721000000000006E-5</v>
      </c>
      <c r="AU751" s="179">
        <v>4.9731000000000002E-5</v>
      </c>
      <c r="AV751" s="179">
        <v>3.4860999999999997E-5</v>
      </c>
      <c r="AW751" s="179">
        <v>2.3402999999999999E-5</v>
      </c>
      <c r="AX751" s="179">
        <v>1.5602000000000001E-5</v>
      </c>
      <c r="AY751" s="179">
        <v>9.5070000000000006E-6</v>
      </c>
      <c r="AZ751" s="179">
        <v>5.8510000000000004E-6</v>
      </c>
      <c r="BA751" s="179">
        <v>3.4130000000000002E-6</v>
      </c>
      <c r="BB751" s="179">
        <v>1.95E-6</v>
      </c>
      <c r="BC751" s="179">
        <v>1.2190000000000001E-6</v>
      </c>
      <c r="BD751" s="179">
        <v>4.8800000000000003E-7</v>
      </c>
      <c r="BE751" s="179">
        <v>4.8800000000000003E-7</v>
      </c>
    </row>
    <row r="752" spans="1:57" ht="17.100000000000001" customHeight="1">
      <c r="A752" s="178">
        <v>2073</v>
      </c>
      <c r="B752" s="179">
        <v>1.22686E-4</v>
      </c>
      <c r="C752" s="179">
        <v>1.4094699999999999E-4</v>
      </c>
      <c r="D752" s="179">
        <v>1.5998E-4</v>
      </c>
      <c r="E752" s="179">
        <v>1.76699E-4</v>
      </c>
      <c r="F752" s="179">
        <v>1.9110199999999999E-4</v>
      </c>
      <c r="G752" s="179">
        <v>2.0370499999999999E-4</v>
      </c>
      <c r="H752" s="179">
        <v>2.1810800000000001E-4</v>
      </c>
      <c r="I752" s="179">
        <v>2.35598E-4</v>
      </c>
      <c r="J752" s="179">
        <v>2.5566E-4</v>
      </c>
      <c r="K752" s="179">
        <v>2.7880800000000002E-4</v>
      </c>
      <c r="L752" s="179">
        <v>3.0529999999999999E-4</v>
      </c>
      <c r="M752" s="179">
        <v>3.38222E-4</v>
      </c>
      <c r="N752" s="179">
        <v>3.7397299999999999E-4</v>
      </c>
      <c r="O752" s="179">
        <v>4.0586700000000002E-4</v>
      </c>
      <c r="P752" s="179">
        <v>4.32101E-4</v>
      </c>
      <c r="Q752" s="179">
        <v>4.5705000000000002E-4</v>
      </c>
      <c r="R752" s="179">
        <v>4.8508500000000001E-4</v>
      </c>
      <c r="S752" s="179">
        <v>5.2340899999999996E-4</v>
      </c>
      <c r="T752" s="179">
        <v>5.7844999999999999E-4</v>
      </c>
      <c r="U752" s="179">
        <v>6.5252500000000005E-4</v>
      </c>
      <c r="V752" s="179">
        <v>7.3791600000000003E-4</v>
      </c>
      <c r="W752" s="179">
        <v>8.2407900000000002E-4</v>
      </c>
      <c r="X752" s="179">
        <v>9.0252599999999996E-4</v>
      </c>
      <c r="Y752" s="179">
        <v>9.6734100000000003E-4</v>
      </c>
      <c r="Z752" s="179">
        <v>1.016982E-3</v>
      </c>
      <c r="AA752" s="179">
        <v>1.050675E-3</v>
      </c>
      <c r="AB752" s="179">
        <v>1.069965E-3</v>
      </c>
      <c r="AC752" s="179">
        <v>1.074595E-3</v>
      </c>
      <c r="AD752" s="179">
        <v>1.0658499999999999E-3</v>
      </c>
      <c r="AE752" s="179">
        <v>1.043216E-3</v>
      </c>
      <c r="AF752" s="179">
        <v>1.0074649999999999E-3</v>
      </c>
      <c r="AG752" s="179">
        <v>9.5010899999999998E-4</v>
      </c>
      <c r="AH752" s="179">
        <v>8.7474799999999995E-4</v>
      </c>
      <c r="AI752" s="179">
        <v>7.8652699999999997E-4</v>
      </c>
      <c r="AJ752" s="179">
        <v>6.9059099999999995E-4</v>
      </c>
      <c r="AK752" s="179">
        <v>5.9259600000000003E-4</v>
      </c>
      <c r="AL752" s="179">
        <v>5.0206100000000004E-4</v>
      </c>
      <c r="AM752" s="179">
        <v>4.1924099999999999E-4</v>
      </c>
      <c r="AN752" s="179">
        <v>3.4542399999999999E-4</v>
      </c>
      <c r="AO752" s="179">
        <v>2.7957999999999998E-4</v>
      </c>
      <c r="AP752" s="179">
        <v>2.2273799999999999E-4</v>
      </c>
      <c r="AQ752" s="179">
        <v>1.74384E-4</v>
      </c>
      <c r="AR752" s="179">
        <v>1.3348799999999999E-4</v>
      </c>
      <c r="AS752" s="179">
        <v>1.00309E-4</v>
      </c>
      <c r="AT752" s="179">
        <v>7.3559999999999994E-5</v>
      </c>
      <c r="AU752" s="179">
        <v>5.2469000000000002E-5</v>
      </c>
      <c r="AV752" s="179">
        <v>3.6779999999999997E-5</v>
      </c>
      <c r="AW752" s="179">
        <v>2.4692E-5</v>
      </c>
      <c r="AX752" s="179">
        <v>1.6461E-5</v>
      </c>
      <c r="AY752" s="179">
        <v>1.0030999999999999E-5</v>
      </c>
      <c r="AZ752" s="179">
        <v>6.173E-6</v>
      </c>
      <c r="BA752" s="179">
        <v>3.6009999999999999E-6</v>
      </c>
      <c r="BB752" s="179">
        <v>2.058E-6</v>
      </c>
      <c r="BC752" s="179">
        <v>1.2860000000000001E-6</v>
      </c>
      <c r="BD752" s="179">
        <v>5.1399999999999997E-7</v>
      </c>
      <c r="BE752" s="179">
        <v>5.1399999999999997E-7</v>
      </c>
    </row>
    <row r="753" spans="1:57" ht="17.100000000000001" customHeight="1">
      <c r="A753" s="178">
        <v>2074</v>
      </c>
      <c r="B753" s="179">
        <v>1.29515E-4</v>
      </c>
      <c r="C753" s="179">
        <v>1.4879300000000001E-4</v>
      </c>
      <c r="D753" s="179">
        <v>1.6888600000000001E-4</v>
      </c>
      <c r="E753" s="179">
        <v>1.8653499999999999E-4</v>
      </c>
      <c r="F753" s="179">
        <v>2.0174E-4</v>
      </c>
      <c r="G753" s="179">
        <v>2.1504400000000001E-4</v>
      </c>
      <c r="H753" s="179">
        <v>2.3025000000000001E-4</v>
      </c>
      <c r="I753" s="179">
        <v>2.4871300000000002E-4</v>
      </c>
      <c r="J753" s="179">
        <v>2.6989199999999998E-4</v>
      </c>
      <c r="K753" s="179">
        <v>2.94328E-4</v>
      </c>
      <c r="L753" s="179">
        <v>3.22295E-4</v>
      </c>
      <c r="M753" s="179">
        <v>3.5704999999999998E-4</v>
      </c>
      <c r="N753" s="179">
        <v>3.9479100000000002E-4</v>
      </c>
      <c r="O753" s="179">
        <v>4.2845999999999997E-4</v>
      </c>
      <c r="P753" s="179">
        <v>4.5615500000000003E-4</v>
      </c>
      <c r="Q753" s="179">
        <v>4.82492E-4</v>
      </c>
      <c r="R753" s="179">
        <v>5.1208799999999995E-4</v>
      </c>
      <c r="S753" s="179">
        <v>5.5254499999999999E-4</v>
      </c>
      <c r="T753" s="179">
        <v>6.1065000000000002E-4</v>
      </c>
      <c r="U753" s="179">
        <v>6.8884800000000004E-4</v>
      </c>
      <c r="V753" s="179">
        <v>7.7899299999999996E-4</v>
      </c>
      <c r="W753" s="179">
        <v>8.6995200000000001E-4</v>
      </c>
      <c r="X753" s="179">
        <v>9.5276599999999996E-4</v>
      </c>
      <c r="Y753" s="179">
        <v>1.021189E-3</v>
      </c>
      <c r="Z753" s="179">
        <v>1.0735930000000001E-3</v>
      </c>
      <c r="AA753" s="179">
        <v>1.1091619999999999E-3</v>
      </c>
      <c r="AB753" s="179">
        <v>1.1295260000000001E-3</v>
      </c>
      <c r="AC753" s="179">
        <v>1.1344129999999999E-3</v>
      </c>
      <c r="AD753" s="179">
        <v>1.125182E-3</v>
      </c>
      <c r="AE753" s="179">
        <v>1.101288E-3</v>
      </c>
      <c r="AF753" s="179">
        <v>1.063547E-3</v>
      </c>
      <c r="AG753" s="179">
        <v>1.002997E-3</v>
      </c>
      <c r="AH753" s="179">
        <v>9.2344200000000001E-4</v>
      </c>
      <c r="AI753" s="179">
        <v>8.3031000000000001E-4</v>
      </c>
      <c r="AJ753" s="179">
        <v>7.2903300000000002E-4</v>
      </c>
      <c r="AK753" s="179">
        <v>6.2558399999999999E-4</v>
      </c>
      <c r="AL753" s="179">
        <v>5.30008E-4</v>
      </c>
      <c r="AM753" s="179">
        <v>4.4257900000000002E-4</v>
      </c>
      <c r="AN753" s="179">
        <v>3.6465199999999998E-4</v>
      </c>
      <c r="AO753" s="179">
        <v>2.9514299999999999E-4</v>
      </c>
      <c r="AP753" s="179">
        <v>2.3513700000000001E-4</v>
      </c>
      <c r="AQ753" s="179">
        <v>1.84091E-4</v>
      </c>
      <c r="AR753" s="179">
        <v>1.4091900000000001E-4</v>
      </c>
      <c r="AS753" s="179">
        <v>1.05893E-4</v>
      </c>
      <c r="AT753" s="179">
        <v>7.7655000000000001E-5</v>
      </c>
      <c r="AU753" s="179">
        <v>5.5390000000000003E-5</v>
      </c>
      <c r="AV753" s="179">
        <v>3.8826999999999999E-5</v>
      </c>
      <c r="AW753" s="179">
        <v>2.6066000000000001E-5</v>
      </c>
      <c r="AX753" s="179">
        <v>1.7377E-5</v>
      </c>
      <c r="AY753" s="179">
        <v>1.0589E-5</v>
      </c>
      <c r="AZ753" s="179">
        <v>6.516E-6</v>
      </c>
      <c r="BA753" s="179">
        <v>3.8010000000000001E-6</v>
      </c>
      <c r="BB753" s="179">
        <v>2.1720000000000001E-6</v>
      </c>
      <c r="BC753" s="179">
        <v>1.358E-6</v>
      </c>
      <c r="BD753" s="179">
        <v>5.4300000000000003E-7</v>
      </c>
      <c r="BE753" s="179">
        <v>5.4300000000000003E-7</v>
      </c>
    </row>
    <row r="754" spans="1:57" ht="17.100000000000001" customHeight="1">
      <c r="A754" s="178">
        <v>2075</v>
      </c>
      <c r="B754" s="179">
        <v>1.38784E-4</v>
      </c>
      <c r="C754" s="179">
        <v>1.5944099999999999E-4</v>
      </c>
      <c r="D754" s="179">
        <v>1.80972E-4</v>
      </c>
      <c r="E754" s="179">
        <v>1.99884E-4</v>
      </c>
      <c r="F754" s="179">
        <v>2.1617699999999999E-4</v>
      </c>
      <c r="G754" s="179">
        <v>2.3043400000000001E-4</v>
      </c>
      <c r="H754" s="179">
        <v>2.4672700000000002E-4</v>
      </c>
      <c r="I754" s="179">
        <v>2.66512E-4</v>
      </c>
      <c r="J754" s="179">
        <v>2.8920600000000002E-4</v>
      </c>
      <c r="K754" s="179">
        <v>3.1539099999999999E-4</v>
      </c>
      <c r="L754" s="179">
        <v>3.45359E-4</v>
      </c>
      <c r="M754" s="179">
        <v>3.8260099999999999E-4</v>
      </c>
      <c r="N754" s="179">
        <v>4.2304400000000002E-4</v>
      </c>
      <c r="O754" s="179">
        <v>4.5912200000000001E-4</v>
      </c>
      <c r="P754" s="179">
        <v>4.8879900000000005E-4</v>
      </c>
      <c r="Q754" s="179">
        <v>5.17021E-4</v>
      </c>
      <c r="R754" s="179">
        <v>5.4873499999999996E-4</v>
      </c>
      <c r="S754" s="179">
        <v>5.9208600000000002E-4</v>
      </c>
      <c r="T754" s="179">
        <v>6.5435000000000005E-4</v>
      </c>
      <c r="U754" s="179">
        <v>7.3814400000000004E-4</v>
      </c>
      <c r="V754" s="179">
        <v>8.3474000000000005E-4</v>
      </c>
      <c r="W754" s="179">
        <v>9.3220900000000003E-4</v>
      </c>
      <c r="X754" s="179">
        <v>1.0209489999999999E-3</v>
      </c>
      <c r="Y754" s="179">
        <v>1.0942689999999999E-3</v>
      </c>
      <c r="Z754" s="179">
        <v>1.1504219999999999E-3</v>
      </c>
      <c r="AA754" s="179">
        <v>1.1885369999999999E-3</v>
      </c>
      <c r="AB754" s="179">
        <v>1.2103579999999999E-3</v>
      </c>
      <c r="AC754" s="179">
        <v>1.215596E-3</v>
      </c>
      <c r="AD754" s="179">
        <v>1.205703E-3</v>
      </c>
      <c r="AE754" s="179">
        <v>1.1800999999999999E-3</v>
      </c>
      <c r="AF754" s="179">
        <v>1.1396570000000001E-3</v>
      </c>
      <c r="AG754" s="179">
        <v>1.074775E-3</v>
      </c>
      <c r="AH754" s="179">
        <v>9.895259999999999E-4</v>
      </c>
      <c r="AI754" s="179">
        <v>8.8973000000000003E-4</v>
      </c>
      <c r="AJ754" s="179">
        <v>7.8120499999999999E-4</v>
      </c>
      <c r="AK754" s="179">
        <v>6.7035200000000004E-4</v>
      </c>
      <c r="AL754" s="179">
        <v>5.6793700000000002E-4</v>
      </c>
      <c r="AM754" s="179">
        <v>4.7425100000000002E-4</v>
      </c>
      <c r="AN754" s="179">
        <v>3.9074800000000001E-4</v>
      </c>
      <c r="AO754" s="179">
        <v>3.1626400000000002E-4</v>
      </c>
      <c r="AP754" s="179">
        <v>2.5196399999999997E-4</v>
      </c>
      <c r="AQ754" s="179">
        <v>1.9726499999999999E-4</v>
      </c>
      <c r="AR754" s="179">
        <v>1.5100399999999999E-4</v>
      </c>
      <c r="AS754" s="179">
        <v>1.13471E-4</v>
      </c>
      <c r="AT754" s="179">
        <v>8.3212000000000002E-5</v>
      </c>
      <c r="AU754" s="179">
        <v>5.9354000000000001E-5</v>
      </c>
      <c r="AV754" s="179">
        <v>4.1606000000000001E-5</v>
      </c>
      <c r="AW754" s="179">
        <v>2.7931000000000001E-5</v>
      </c>
      <c r="AX754" s="179">
        <v>1.8621E-5</v>
      </c>
      <c r="AY754" s="179">
        <v>1.1347E-5</v>
      </c>
      <c r="AZ754" s="179">
        <v>6.9829999999999999E-6</v>
      </c>
      <c r="BA754" s="179">
        <v>4.0729999999999998E-6</v>
      </c>
      <c r="BB754" s="179">
        <v>2.328E-6</v>
      </c>
      <c r="BC754" s="179">
        <v>1.455E-6</v>
      </c>
      <c r="BD754" s="179">
        <v>5.82E-7</v>
      </c>
      <c r="BE754" s="179">
        <v>5.82E-7</v>
      </c>
    </row>
    <row r="755" spans="1:57" ht="17.100000000000001" customHeight="1">
      <c r="A755" s="178">
        <v>2076</v>
      </c>
      <c r="B755" s="179">
        <v>1.5171100000000001E-4</v>
      </c>
      <c r="C755" s="179">
        <v>1.7429300000000001E-4</v>
      </c>
      <c r="D755" s="179">
        <v>1.9782900000000001E-4</v>
      </c>
      <c r="E755" s="179">
        <v>2.18502E-4</v>
      </c>
      <c r="F755" s="179">
        <v>2.3631300000000001E-4</v>
      </c>
      <c r="G755" s="179">
        <v>2.5189800000000002E-4</v>
      </c>
      <c r="H755" s="179">
        <v>2.6970899999999998E-4</v>
      </c>
      <c r="I755" s="179">
        <v>2.91336E-4</v>
      </c>
      <c r="J755" s="179">
        <v>3.1614399999999997E-4</v>
      </c>
      <c r="K755" s="179">
        <v>3.4476899999999998E-4</v>
      </c>
      <c r="L755" s="179">
        <v>3.7752800000000002E-4</v>
      </c>
      <c r="M755" s="179">
        <v>4.1823899999999999E-4</v>
      </c>
      <c r="N755" s="179">
        <v>4.6244800000000001E-4</v>
      </c>
      <c r="O755" s="179">
        <v>5.0188700000000001E-4</v>
      </c>
      <c r="P755" s="179">
        <v>5.3432800000000004E-4</v>
      </c>
      <c r="Q755" s="179">
        <v>5.6517899999999996E-4</v>
      </c>
      <c r="R755" s="179">
        <v>5.9984700000000003E-4</v>
      </c>
      <c r="S755" s="179">
        <v>6.4723700000000005E-4</v>
      </c>
      <c r="T755" s="179">
        <v>7.1529999999999999E-4</v>
      </c>
      <c r="U755" s="179">
        <v>8.0689900000000003E-4</v>
      </c>
      <c r="V755" s="179">
        <v>9.1249300000000001E-4</v>
      </c>
      <c r="W755" s="179">
        <v>1.0190399999999999E-3</v>
      </c>
      <c r="X755" s="179">
        <v>1.1160460000000001E-3</v>
      </c>
      <c r="Y755" s="179">
        <v>1.1961949999999999E-3</v>
      </c>
      <c r="Z755" s="179">
        <v>1.2575799999999999E-3</v>
      </c>
      <c r="AA755" s="179">
        <v>1.299244E-3</v>
      </c>
      <c r="AB755" s="179">
        <v>1.323098E-3</v>
      </c>
      <c r="AC755" s="179">
        <v>1.328823E-3</v>
      </c>
      <c r="AD755" s="179">
        <v>1.3180100000000001E-3</v>
      </c>
      <c r="AE755" s="179">
        <v>1.2900209999999999E-3</v>
      </c>
      <c r="AF755" s="179">
        <v>1.245812E-3</v>
      </c>
      <c r="AG755" s="179">
        <v>1.174886E-3</v>
      </c>
      <c r="AH755" s="179">
        <v>1.081697E-3</v>
      </c>
      <c r="AI755" s="179">
        <v>9.7260499999999998E-4</v>
      </c>
      <c r="AJ755" s="179">
        <v>8.5397100000000003E-4</v>
      </c>
      <c r="AK755" s="179">
        <v>7.3279300000000003E-4</v>
      </c>
      <c r="AL755" s="179">
        <v>6.2083799999999997E-4</v>
      </c>
      <c r="AM755" s="179">
        <v>5.18426E-4</v>
      </c>
      <c r="AN755" s="179">
        <v>4.2714400000000002E-4</v>
      </c>
      <c r="AO755" s="179">
        <v>3.4572299999999998E-4</v>
      </c>
      <c r="AP755" s="179">
        <v>2.75433E-4</v>
      </c>
      <c r="AQ755" s="179">
        <v>2.1563999999999999E-4</v>
      </c>
      <c r="AR755" s="179">
        <v>1.65069E-4</v>
      </c>
      <c r="AS755" s="179">
        <v>1.2404000000000001E-4</v>
      </c>
      <c r="AT755" s="179">
        <v>9.0963000000000003E-5</v>
      </c>
      <c r="AU755" s="179">
        <v>6.4882999999999995E-5</v>
      </c>
      <c r="AV755" s="179">
        <v>4.5482000000000003E-5</v>
      </c>
      <c r="AW755" s="179">
        <v>3.0533000000000001E-5</v>
      </c>
      <c r="AX755" s="179">
        <v>2.0355000000000001E-5</v>
      </c>
      <c r="AY755" s="179">
        <v>1.2404E-5</v>
      </c>
      <c r="AZ755" s="179">
        <v>7.6329999999999996E-6</v>
      </c>
      <c r="BA755" s="179">
        <v>4.4530000000000004E-6</v>
      </c>
      <c r="BB755" s="179">
        <v>2.5440000000000001E-6</v>
      </c>
      <c r="BC755" s="179">
        <v>1.59E-6</v>
      </c>
      <c r="BD755" s="179">
        <v>6.3600000000000003E-7</v>
      </c>
      <c r="BE755" s="179">
        <v>6.3600000000000003E-7</v>
      </c>
    </row>
    <row r="756" spans="1:57" ht="17.100000000000001" customHeight="1">
      <c r="A756" s="178">
        <v>2077</v>
      </c>
      <c r="B756" s="179">
        <v>1.6890699999999999E-4</v>
      </c>
      <c r="C756" s="179">
        <v>1.94048E-4</v>
      </c>
      <c r="D756" s="179">
        <v>2.20251E-4</v>
      </c>
      <c r="E756" s="179">
        <v>2.4326799999999999E-4</v>
      </c>
      <c r="F756" s="179">
        <v>2.6309800000000002E-4</v>
      </c>
      <c r="G756" s="179">
        <v>2.80449E-4</v>
      </c>
      <c r="H756" s="179">
        <v>3.0027800000000001E-4</v>
      </c>
      <c r="I756" s="179">
        <v>3.24357E-4</v>
      </c>
      <c r="J756" s="179">
        <v>3.5197700000000001E-4</v>
      </c>
      <c r="K756" s="179">
        <v>3.8384600000000002E-4</v>
      </c>
      <c r="L756" s="179">
        <v>4.20319E-4</v>
      </c>
      <c r="M756" s="179">
        <v>4.6564399999999998E-4</v>
      </c>
      <c r="N756" s="179">
        <v>5.1486399999999997E-4</v>
      </c>
      <c r="O756" s="179">
        <v>5.5877300000000004E-4</v>
      </c>
      <c r="P756" s="179">
        <v>5.9489099999999995E-4</v>
      </c>
      <c r="Q756" s="179">
        <v>6.2923899999999997E-4</v>
      </c>
      <c r="R756" s="179">
        <v>6.6783599999999999E-4</v>
      </c>
      <c r="S756" s="179">
        <v>7.2059700000000001E-4</v>
      </c>
      <c r="T756" s="179">
        <v>7.9637499999999999E-4</v>
      </c>
      <c r="U756" s="179">
        <v>8.98356E-4</v>
      </c>
      <c r="V756" s="179">
        <v>1.015918E-3</v>
      </c>
      <c r="W756" s="179">
        <v>1.1345420000000001E-3</v>
      </c>
      <c r="X756" s="179">
        <v>1.242543E-3</v>
      </c>
      <c r="Y756" s="179">
        <v>1.3317769999999999E-3</v>
      </c>
      <c r="Z756" s="179">
        <v>1.400119E-3</v>
      </c>
      <c r="AA756" s="179">
        <v>1.446506E-3</v>
      </c>
      <c r="AB756" s="179">
        <v>1.4730640000000001E-3</v>
      </c>
      <c r="AC756" s="179">
        <v>1.479438E-3</v>
      </c>
      <c r="AD756" s="179">
        <v>1.467398E-3</v>
      </c>
      <c r="AE756" s="179">
        <v>1.4362369999999999E-3</v>
      </c>
      <c r="AF756" s="179">
        <v>1.3870169999999999E-3</v>
      </c>
      <c r="AG756" s="179">
        <v>1.3080520000000001E-3</v>
      </c>
      <c r="AH756" s="179">
        <v>1.2042999999999999E-3</v>
      </c>
      <c r="AI756" s="179">
        <v>1.082843E-3</v>
      </c>
      <c r="AJ756" s="179">
        <v>9.5076299999999998E-4</v>
      </c>
      <c r="AK756" s="179">
        <v>8.1585100000000003E-4</v>
      </c>
      <c r="AL756" s="179">
        <v>6.91207E-4</v>
      </c>
      <c r="AM756" s="179">
        <v>5.7718600000000004E-4</v>
      </c>
      <c r="AN756" s="179">
        <v>4.7555900000000002E-4</v>
      </c>
      <c r="AO756" s="179">
        <v>3.8490900000000001E-4</v>
      </c>
      <c r="AP756" s="179">
        <v>3.0665199999999998E-4</v>
      </c>
      <c r="AQ756" s="179">
        <v>2.4008100000000001E-4</v>
      </c>
      <c r="AR756" s="179">
        <v>1.8377899999999999E-4</v>
      </c>
      <c r="AS756" s="179">
        <v>1.381E-4</v>
      </c>
      <c r="AT756" s="179">
        <v>1.01273E-4</v>
      </c>
      <c r="AU756" s="179">
        <v>7.2237000000000007E-5</v>
      </c>
      <c r="AV756" s="179">
        <v>5.0637000000000003E-5</v>
      </c>
      <c r="AW756" s="179">
        <v>3.3994E-5</v>
      </c>
      <c r="AX756" s="179">
        <v>2.2663E-5</v>
      </c>
      <c r="AY756" s="179">
        <v>1.381E-5</v>
      </c>
      <c r="AZ756" s="179">
        <v>8.4980000000000006E-6</v>
      </c>
      <c r="BA756" s="179">
        <v>4.9570000000000001E-6</v>
      </c>
      <c r="BB756" s="179">
        <v>2.8329999999999998E-6</v>
      </c>
      <c r="BC756" s="179">
        <v>1.7710000000000001E-6</v>
      </c>
      <c r="BD756" s="179">
        <v>7.0800000000000004E-7</v>
      </c>
      <c r="BE756" s="179">
        <v>7.0800000000000004E-7</v>
      </c>
    </row>
    <row r="757" spans="1:57" ht="17.100000000000001" customHeight="1">
      <c r="A757" s="178">
        <v>2078</v>
      </c>
      <c r="B757" s="179">
        <v>1.8805300000000001E-4</v>
      </c>
      <c r="C757" s="179">
        <v>2.16045E-4</v>
      </c>
      <c r="D757" s="179">
        <v>2.4521800000000001E-4</v>
      </c>
      <c r="E757" s="179">
        <v>2.7084400000000001E-4</v>
      </c>
      <c r="F757" s="179">
        <v>2.9292199999999998E-4</v>
      </c>
      <c r="G757" s="179">
        <v>3.1223999999999998E-4</v>
      </c>
      <c r="H757" s="179">
        <v>3.3431699999999999E-4</v>
      </c>
      <c r="I757" s="179">
        <v>3.6112600000000003E-4</v>
      </c>
      <c r="J757" s="179">
        <v>3.9187599999999999E-4</v>
      </c>
      <c r="K757" s="179">
        <v>4.2735800000000002E-4</v>
      </c>
      <c r="L757" s="179">
        <v>4.6796499999999998E-4</v>
      </c>
      <c r="M757" s="179">
        <v>5.1842800000000003E-4</v>
      </c>
      <c r="N757" s="179">
        <v>5.7322799999999995E-4</v>
      </c>
      <c r="O757" s="179">
        <v>6.22114E-4</v>
      </c>
      <c r="P757" s="179">
        <v>6.6232599999999997E-4</v>
      </c>
      <c r="Q757" s="179">
        <v>7.0056800000000005E-4</v>
      </c>
      <c r="R757" s="179">
        <v>7.4354E-4</v>
      </c>
      <c r="S757" s="179">
        <v>8.0228199999999997E-4</v>
      </c>
      <c r="T757" s="179">
        <v>8.8665E-4</v>
      </c>
      <c r="U757" s="179">
        <v>1.000192E-3</v>
      </c>
      <c r="V757" s="179">
        <v>1.13108E-3</v>
      </c>
      <c r="W757" s="179">
        <v>1.2631509999999999E-3</v>
      </c>
      <c r="X757" s="179">
        <v>1.3833949999999999E-3</v>
      </c>
      <c r="Y757" s="179">
        <v>1.482744E-3</v>
      </c>
      <c r="Z757" s="179">
        <v>1.5588329999999999E-3</v>
      </c>
      <c r="AA757" s="179">
        <v>1.610478E-3</v>
      </c>
      <c r="AB757" s="179">
        <v>1.640046E-3</v>
      </c>
      <c r="AC757" s="179">
        <v>1.647143E-3</v>
      </c>
      <c r="AD757" s="179">
        <v>1.6337389999999999E-3</v>
      </c>
      <c r="AE757" s="179">
        <v>1.5990449999999999E-3</v>
      </c>
      <c r="AF757" s="179">
        <v>1.544246E-3</v>
      </c>
      <c r="AG757" s="179">
        <v>1.45633E-3</v>
      </c>
      <c r="AH757" s="179">
        <v>1.340817E-3</v>
      </c>
      <c r="AI757" s="179">
        <v>1.2055919999999999E-3</v>
      </c>
      <c r="AJ757" s="179">
        <v>1.05854E-3</v>
      </c>
      <c r="AK757" s="179">
        <v>9.0833299999999999E-4</v>
      </c>
      <c r="AL757" s="179">
        <v>7.6955999999999997E-4</v>
      </c>
      <c r="AM757" s="179">
        <v>6.4261400000000001E-4</v>
      </c>
      <c r="AN757" s="179">
        <v>5.2946700000000005E-4</v>
      </c>
      <c r="AO757" s="179">
        <v>4.28541E-4</v>
      </c>
      <c r="AP757" s="179">
        <v>3.4141400000000001E-4</v>
      </c>
      <c r="AQ757" s="179">
        <v>2.6729599999999998E-4</v>
      </c>
      <c r="AR757" s="179">
        <v>2.0461200000000001E-4</v>
      </c>
      <c r="AS757" s="179">
        <v>1.5375400000000001E-4</v>
      </c>
      <c r="AT757" s="179">
        <v>1.12753E-4</v>
      </c>
      <c r="AU757" s="179">
        <v>8.0425000000000003E-5</v>
      </c>
      <c r="AV757" s="179">
        <v>5.6376999999999999E-5</v>
      </c>
      <c r="AW757" s="179">
        <v>3.7846999999999999E-5</v>
      </c>
      <c r="AX757" s="179">
        <v>2.5230999999999999E-5</v>
      </c>
      <c r="AY757" s="179">
        <v>1.5375000000000001E-5</v>
      </c>
      <c r="AZ757" s="179">
        <v>9.4620000000000002E-6</v>
      </c>
      <c r="BA757" s="179">
        <v>5.519E-6</v>
      </c>
      <c r="BB757" s="179">
        <v>3.1540000000000002E-6</v>
      </c>
      <c r="BC757" s="179">
        <v>1.9709999999999998E-6</v>
      </c>
      <c r="BD757" s="179">
        <v>7.8800000000000002E-7</v>
      </c>
      <c r="BE757" s="179">
        <v>7.8800000000000002E-7</v>
      </c>
    </row>
    <row r="758" spans="1:57" ht="17.100000000000001" customHeight="1">
      <c r="A758" s="178">
        <v>2079</v>
      </c>
      <c r="B758" s="179">
        <v>2.06286E-4</v>
      </c>
      <c r="C758" s="179">
        <v>2.3699100000000001E-4</v>
      </c>
      <c r="D758" s="179">
        <v>2.6899299999999998E-4</v>
      </c>
      <c r="E758" s="179">
        <v>2.97103E-4</v>
      </c>
      <c r="F758" s="179">
        <v>3.2132100000000001E-4</v>
      </c>
      <c r="G758" s="179">
        <v>3.42512E-4</v>
      </c>
      <c r="H758" s="179">
        <v>3.6673000000000001E-4</v>
      </c>
      <c r="I758" s="179">
        <v>3.9613700000000002E-4</v>
      </c>
      <c r="J758" s="179">
        <v>4.2987E-4</v>
      </c>
      <c r="K758" s="179">
        <v>4.6879099999999998E-4</v>
      </c>
      <c r="L758" s="179">
        <v>5.1333499999999996E-4</v>
      </c>
      <c r="M758" s="179">
        <v>5.6869099999999997E-4</v>
      </c>
      <c r="N758" s="179">
        <v>6.2880300000000004E-4</v>
      </c>
      <c r="O758" s="179">
        <v>6.8242900000000002E-4</v>
      </c>
      <c r="P758" s="179">
        <v>7.2654000000000002E-4</v>
      </c>
      <c r="Q758" s="179">
        <v>7.6848900000000002E-4</v>
      </c>
      <c r="R758" s="179">
        <v>8.1562799999999999E-4</v>
      </c>
      <c r="S758" s="179">
        <v>8.8006499999999997E-4</v>
      </c>
      <c r="T758" s="179">
        <v>9.7261299999999999E-4</v>
      </c>
      <c r="U758" s="179">
        <v>1.0971620000000001E-3</v>
      </c>
      <c r="V758" s="179">
        <v>1.2407410000000001E-3</v>
      </c>
      <c r="W758" s="179">
        <v>1.3856160000000001E-3</v>
      </c>
      <c r="X758" s="179">
        <v>1.517518E-3</v>
      </c>
      <c r="Y758" s="179">
        <v>1.626499E-3</v>
      </c>
      <c r="Z758" s="179">
        <v>1.709964E-3</v>
      </c>
      <c r="AA758" s="179">
        <v>1.7666170000000001E-3</v>
      </c>
      <c r="AB758" s="179">
        <v>1.799052E-3</v>
      </c>
      <c r="AC758" s="179">
        <v>1.8068369999999999E-3</v>
      </c>
      <c r="AD758" s="179">
        <v>1.792133E-3</v>
      </c>
      <c r="AE758" s="179">
        <v>1.754076E-3</v>
      </c>
      <c r="AF758" s="179">
        <v>1.6939629999999999E-3</v>
      </c>
      <c r="AG758" s="179">
        <v>1.5975239999999999E-3</v>
      </c>
      <c r="AH758" s="179">
        <v>1.4708119999999999E-3</v>
      </c>
      <c r="AI758" s="179">
        <v>1.3224759999999999E-3</v>
      </c>
      <c r="AJ758" s="179">
        <v>1.1611670000000001E-3</v>
      </c>
      <c r="AK758" s="179">
        <v>9.963979999999999E-4</v>
      </c>
      <c r="AL758" s="179">
        <v>8.4417100000000001E-4</v>
      </c>
      <c r="AM758" s="179">
        <v>7.04917E-4</v>
      </c>
      <c r="AN758" s="179">
        <v>5.8080000000000002E-4</v>
      </c>
      <c r="AO758" s="179">
        <v>4.7008899999999998E-4</v>
      </c>
      <c r="AP758" s="179">
        <v>3.74514E-4</v>
      </c>
      <c r="AQ758" s="179">
        <v>2.9321099999999998E-4</v>
      </c>
      <c r="AR758" s="179">
        <v>2.2444899999999999E-4</v>
      </c>
      <c r="AS758" s="179">
        <v>1.6866099999999999E-4</v>
      </c>
      <c r="AT758" s="179">
        <v>1.2368500000000001E-4</v>
      </c>
      <c r="AU758" s="179">
        <v>8.8222999999999999E-5</v>
      </c>
      <c r="AV758" s="179">
        <v>6.1841999999999995E-5</v>
      </c>
      <c r="AW758" s="179">
        <v>4.1517000000000002E-5</v>
      </c>
      <c r="AX758" s="179">
        <v>2.7678000000000002E-5</v>
      </c>
      <c r="AY758" s="179">
        <v>1.6866000000000001E-5</v>
      </c>
      <c r="AZ758" s="179">
        <v>1.0379E-5</v>
      </c>
      <c r="BA758" s="179">
        <v>6.0549999999999996E-6</v>
      </c>
      <c r="BB758" s="179">
        <v>3.4599999999999999E-6</v>
      </c>
      <c r="BC758" s="179">
        <v>2.1619999999999998E-6</v>
      </c>
      <c r="BD758" s="179">
        <v>8.6499999999999998E-7</v>
      </c>
      <c r="BE758" s="179">
        <v>8.6499999999999998E-7</v>
      </c>
    </row>
    <row r="759" spans="1:57" ht="17.100000000000001" customHeight="1">
      <c r="A759" s="178">
        <v>2080</v>
      </c>
      <c r="B759" s="179">
        <v>2.2159100000000001E-4</v>
      </c>
      <c r="C759" s="179">
        <v>2.5457399999999998E-4</v>
      </c>
      <c r="D759" s="179">
        <v>2.8895100000000002E-4</v>
      </c>
      <c r="E759" s="179">
        <v>3.1914699999999999E-4</v>
      </c>
      <c r="F759" s="179">
        <v>3.4516100000000002E-4</v>
      </c>
      <c r="G759" s="179">
        <v>3.67924E-4</v>
      </c>
      <c r="H759" s="179">
        <v>3.93939E-4</v>
      </c>
      <c r="I759" s="179">
        <v>4.2552900000000001E-4</v>
      </c>
      <c r="J759" s="179">
        <v>4.6176399999999998E-4</v>
      </c>
      <c r="K759" s="179">
        <v>5.03573E-4</v>
      </c>
      <c r="L759" s="179">
        <v>5.5142199999999998E-4</v>
      </c>
      <c r="M759" s="179">
        <v>6.1088400000000001E-4</v>
      </c>
      <c r="N759" s="179">
        <v>6.7545699999999997E-4</v>
      </c>
      <c r="O759" s="179">
        <v>7.3306100000000002E-4</v>
      </c>
      <c r="P759" s="179">
        <v>7.8044599999999996E-4</v>
      </c>
      <c r="Q759" s="179">
        <v>8.2550699999999996E-4</v>
      </c>
      <c r="R759" s="179">
        <v>8.7614300000000002E-4</v>
      </c>
      <c r="S759" s="179">
        <v>9.4536100000000003E-4</v>
      </c>
      <c r="T759" s="179">
        <v>1.044775E-3</v>
      </c>
      <c r="U759" s="179">
        <v>1.178566E-3</v>
      </c>
      <c r="V759" s="179">
        <v>1.3327969999999999E-3</v>
      </c>
      <c r="W759" s="179">
        <v>1.488421E-3</v>
      </c>
      <c r="X759" s="179">
        <v>1.630109E-3</v>
      </c>
      <c r="Y759" s="179">
        <v>1.747176E-3</v>
      </c>
      <c r="Z759" s="179">
        <v>1.8368340000000001E-3</v>
      </c>
      <c r="AA759" s="179">
        <v>1.897691E-3</v>
      </c>
      <c r="AB759" s="179">
        <v>1.932532E-3</v>
      </c>
      <c r="AC759" s="179">
        <v>1.9408940000000001E-3</v>
      </c>
      <c r="AD759" s="179">
        <v>1.925099E-3</v>
      </c>
      <c r="AE759" s="179">
        <v>1.8842189999999999E-3</v>
      </c>
      <c r="AF759" s="179">
        <v>1.8196460000000001E-3</v>
      </c>
      <c r="AG759" s="179">
        <v>1.7160509999999999E-3</v>
      </c>
      <c r="AH759" s="179">
        <v>1.5799379999999999E-3</v>
      </c>
      <c r="AI759" s="179">
        <v>1.420597E-3</v>
      </c>
      <c r="AJ759" s="179">
        <v>1.247319E-3</v>
      </c>
      <c r="AK759" s="179">
        <v>1.070325E-3</v>
      </c>
      <c r="AL759" s="179">
        <v>9.0680299999999997E-4</v>
      </c>
      <c r="AM759" s="179">
        <v>7.5721800000000004E-4</v>
      </c>
      <c r="AN759" s="179">
        <v>6.2389200000000002E-4</v>
      </c>
      <c r="AO759" s="179">
        <v>5.0496700000000005E-4</v>
      </c>
      <c r="AP759" s="179">
        <v>4.0230099999999998E-4</v>
      </c>
      <c r="AQ759" s="179">
        <v>3.1496600000000002E-4</v>
      </c>
      <c r="AR759" s="179">
        <v>2.4110200000000001E-4</v>
      </c>
      <c r="AS759" s="179">
        <v>1.81175E-4</v>
      </c>
      <c r="AT759" s="179">
        <v>1.32862E-4</v>
      </c>
      <c r="AU759" s="179">
        <v>9.4767999999999998E-5</v>
      </c>
      <c r="AV759" s="179">
        <v>6.6431000000000001E-5</v>
      </c>
      <c r="AW759" s="179">
        <v>4.4597E-5</v>
      </c>
      <c r="AX759" s="179">
        <v>2.9731E-5</v>
      </c>
      <c r="AY759" s="179">
        <v>1.8117E-5</v>
      </c>
      <c r="AZ759" s="179">
        <v>1.1148999999999999E-5</v>
      </c>
      <c r="BA759" s="179">
        <v>6.5039999999999999E-6</v>
      </c>
      <c r="BB759" s="179">
        <v>3.7160000000000001E-6</v>
      </c>
      <c r="BC759" s="179">
        <v>2.323E-6</v>
      </c>
      <c r="BD759" s="179">
        <v>9.2900000000000002E-7</v>
      </c>
      <c r="BE759" s="179">
        <v>9.2900000000000002E-7</v>
      </c>
    </row>
    <row r="760" spans="1:57" ht="17.100000000000001" customHeight="1">
      <c r="A760" s="178">
        <v>2081</v>
      </c>
      <c r="B760" s="179">
        <v>2.3232299999999999E-4</v>
      </c>
      <c r="C760" s="179">
        <v>2.6690299999999998E-4</v>
      </c>
      <c r="D760" s="179">
        <v>3.0294499999999999E-4</v>
      </c>
      <c r="E760" s="179">
        <v>3.3460299999999999E-4</v>
      </c>
      <c r="F760" s="179">
        <v>3.6187799999999999E-4</v>
      </c>
      <c r="G760" s="179">
        <v>3.8574300000000002E-4</v>
      </c>
      <c r="H760" s="179">
        <v>4.1301800000000002E-4</v>
      </c>
      <c r="I760" s="179">
        <v>4.46138E-4</v>
      </c>
      <c r="J760" s="179">
        <v>4.8412800000000001E-4</v>
      </c>
      <c r="K760" s="179">
        <v>5.2796199999999998E-4</v>
      </c>
      <c r="L760" s="179">
        <v>5.7812800000000002E-4</v>
      </c>
      <c r="M760" s="179">
        <v>6.4047099999999999E-4</v>
      </c>
      <c r="N760" s="179">
        <v>7.0817000000000005E-4</v>
      </c>
      <c r="O760" s="179">
        <v>7.6856500000000003E-4</v>
      </c>
      <c r="P760" s="179">
        <v>8.1824399999999998E-4</v>
      </c>
      <c r="Q760" s="179">
        <v>8.6548799999999998E-4</v>
      </c>
      <c r="R760" s="179">
        <v>9.1857600000000005E-4</v>
      </c>
      <c r="S760" s="179">
        <v>9.9114600000000004E-4</v>
      </c>
      <c r="T760" s="179">
        <v>1.095375E-3</v>
      </c>
      <c r="U760" s="179">
        <v>1.2356450000000001E-3</v>
      </c>
      <c r="V760" s="179">
        <v>1.397346E-3</v>
      </c>
      <c r="W760" s="179">
        <v>1.5605079999999999E-3</v>
      </c>
      <c r="X760" s="179">
        <v>1.7090580000000001E-3</v>
      </c>
      <c r="Y760" s="179">
        <v>1.8317940000000001E-3</v>
      </c>
      <c r="Z760" s="179">
        <v>1.9257949999999999E-3</v>
      </c>
      <c r="AA760" s="179">
        <v>1.9895989999999999E-3</v>
      </c>
      <c r="AB760" s="179">
        <v>2.026127E-3</v>
      </c>
      <c r="AC760" s="179">
        <v>2.0348940000000002E-3</v>
      </c>
      <c r="AD760" s="179">
        <v>2.018335E-3</v>
      </c>
      <c r="AE760" s="179">
        <v>1.9754740000000001E-3</v>
      </c>
      <c r="AF760" s="179">
        <v>1.9077740000000001E-3</v>
      </c>
      <c r="AG760" s="179">
        <v>1.799162E-3</v>
      </c>
      <c r="AH760" s="179">
        <v>1.6564570000000001E-3</v>
      </c>
      <c r="AI760" s="179">
        <v>1.4893980000000001E-3</v>
      </c>
      <c r="AJ760" s="179">
        <v>1.3077290000000001E-3</v>
      </c>
      <c r="AK760" s="179">
        <v>1.122163E-3</v>
      </c>
      <c r="AL760" s="179">
        <v>9.5072099999999997E-4</v>
      </c>
      <c r="AM760" s="179">
        <v>7.9389100000000002E-4</v>
      </c>
      <c r="AN760" s="179">
        <v>6.5410800000000003E-4</v>
      </c>
      <c r="AO760" s="179">
        <v>5.29423E-4</v>
      </c>
      <c r="AP760" s="179">
        <v>4.2178499999999999E-4</v>
      </c>
      <c r="AQ760" s="179">
        <v>3.3021999999999999E-4</v>
      </c>
      <c r="AR760" s="179">
        <v>2.5277900000000001E-4</v>
      </c>
      <c r="AS760" s="179">
        <v>1.8994899999999999E-4</v>
      </c>
      <c r="AT760" s="179">
        <v>1.3929599999999999E-4</v>
      </c>
      <c r="AU760" s="179">
        <v>9.9358000000000007E-5</v>
      </c>
      <c r="AV760" s="179">
        <v>6.9647999999999995E-5</v>
      </c>
      <c r="AW760" s="179">
        <v>4.6757E-5</v>
      </c>
      <c r="AX760" s="179">
        <v>3.1170999999999997E-5</v>
      </c>
      <c r="AY760" s="179">
        <v>1.8995E-5</v>
      </c>
      <c r="AZ760" s="179">
        <v>1.1688999999999999E-5</v>
      </c>
      <c r="BA760" s="179">
        <v>6.8190000000000003E-6</v>
      </c>
      <c r="BB760" s="179">
        <v>3.8959999999999996E-6</v>
      </c>
      <c r="BC760" s="179">
        <v>2.435E-6</v>
      </c>
      <c r="BD760" s="179">
        <v>9.7399999999999991E-7</v>
      </c>
      <c r="BE760" s="179">
        <v>9.7399999999999991E-7</v>
      </c>
    </row>
    <row r="761" spans="1:57" ht="17.100000000000001" customHeight="1">
      <c r="A761" s="178">
        <v>2082</v>
      </c>
      <c r="B761" s="179">
        <v>2.3835999999999999E-4</v>
      </c>
      <c r="C761" s="179">
        <v>2.7383900000000001E-4</v>
      </c>
      <c r="D761" s="179">
        <v>3.1081700000000002E-4</v>
      </c>
      <c r="E761" s="179">
        <v>3.4329800000000002E-4</v>
      </c>
      <c r="F761" s="179">
        <v>3.71281E-4</v>
      </c>
      <c r="G761" s="179">
        <v>3.9576699999999999E-4</v>
      </c>
      <c r="H761" s="179">
        <v>4.2374999999999997E-4</v>
      </c>
      <c r="I761" s="179">
        <v>4.5773E-4</v>
      </c>
      <c r="J761" s="179">
        <v>4.9670699999999999E-4</v>
      </c>
      <c r="K761" s="179">
        <v>5.4168100000000002E-4</v>
      </c>
      <c r="L761" s="179">
        <v>5.9314999999999997E-4</v>
      </c>
      <c r="M761" s="179">
        <v>6.5711299999999997E-4</v>
      </c>
      <c r="N761" s="179">
        <v>7.2657199999999998E-4</v>
      </c>
      <c r="O761" s="179">
        <v>7.8853500000000004E-4</v>
      </c>
      <c r="P761" s="179">
        <v>8.3950500000000005E-4</v>
      </c>
      <c r="Q761" s="179">
        <v>8.8797699999999997E-4</v>
      </c>
      <c r="R761" s="179">
        <v>9.4244499999999998E-4</v>
      </c>
      <c r="S761" s="179">
        <v>1.016901E-3</v>
      </c>
      <c r="T761" s="179">
        <v>1.1238380000000001E-3</v>
      </c>
      <c r="U761" s="179">
        <v>1.2677529999999999E-3</v>
      </c>
      <c r="V761" s="179">
        <v>1.433655E-3</v>
      </c>
      <c r="W761" s="179">
        <v>1.601056E-3</v>
      </c>
      <c r="X761" s="179">
        <v>1.753466E-3</v>
      </c>
      <c r="Y761" s="179">
        <v>1.8793919999999999E-3</v>
      </c>
      <c r="Z761" s="179">
        <v>1.975835E-3</v>
      </c>
      <c r="AA761" s="179">
        <v>2.0412970000000001E-3</v>
      </c>
      <c r="AB761" s="179">
        <v>2.0787750000000002E-3</v>
      </c>
      <c r="AC761" s="179">
        <v>2.0877690000000002E-3</v>
      </c>
      <c r="AD761" s="179">
        <v>2.070779E-3</v>
      </c>
      <c r="AE761" s="179">
        <v>2.026805E-3</v>
      </c>
      <c r="AF761" s="179">
        <v>1.957346E-3</v>
      </c>
      <c r="AG761" s="179">
        <v>1.8459119999999999E-3</v>
      </c>
      <c r="AH761" s="179">
        <v>1.699498E-3</v>
      </c>
      <c r="AI761" s="179">
        <v>1.528099E-3</v>
      </c>
      <c r="AJ761" s="179">
        <v>1.341709E-3</v>
      </c>
      <c r="AK761" s="179">
        <v>1.1513210000000001E-3</v>
      </c>
      <c r="AL761" s="179">
        <v>9.7542500000000003E-4</v>
      </c>
      <c r="AM761" s="179">
        <v>8.1452E-4</v>
      </c>
      <c r="AN761" s="179">
        <v>6.7110399999999995E-4</v>
      </c>
      <c r="AO761" s="179">
        <v>5.4317999999999999E-4</v>
      </c>
      <c r="AP761" s="179">
        <v>4.32745E-4</v>
      </c>
      <c r="AQ761" s="179">
        <v>3.388E-4</v>
      </c>
      <c r="AR761" s="179">
        <v>2.59347E-4</v>
      </c>
      <c r="AS761" s="179">
        <v>1.94885E-4</v>
      </c>
      <c r="AT761" s="179">
        <v>1.4291600000000001E-4</v>
      </c>
      <c r="AU761" s="179">
        <v>1.0194E-4</v>
      </c>
      <c r="AV761" s="179">
        <v>7.1458000000000006E-5</v>
      </c>
      <c r="AW761" s="179">
        <v>4.7972000000000001E-5</v>
      </c>
      <c r="AX761" s="179">
        <v>3.1980999999999998E-5</v>
      </c>
      <c r="AY761" s="179">
        <v>1.9488999999999999E-5</v>
      </c>
      <c r="AZ761" s="179">
        <v>1.1993E-5</v>
      </c>
      <c r="BA761" s="179">
        <v>6.9959999999999996E-6</v>
      </c>
      <c r="BB761" s="179">
        <v>3.9979999999999997E-6</v>
      </c>
      <c r="BC761" s="179">
        <v>2.4990000000000001E-6</v>
      </c>
      <c r="BD761" s="179">
        <v>9.9900000000000009E-7</v>
      </c>
      <c r="BE761" s="179">
        <v>9.9900000000000009E-7</v>
      </c>
    </row>
    <row r="762" spans="1:57" ht="17.100000000000001" customHeight="1">
      <c r="A762" s="178">
        <v>2083</v>
      </c>
      <c r="B762" s="179">
        <v>2.3994500000000001E-4</v>
      </c>
      <c r="C762" s="179">
        <v>2.7566E-4</v>
      </c>
      <c r="D762" s="179">
        <v>3.1288399999999998E-4</v>
      </c>
      <c r="E762" s="179">
        <v>3.4558100000000002E-4</v>
      </c>
      <c r="F762" s="179">
        <v>3.7375100000000002E-4</v>
      </c>
      <c r="G762" s="179">
        <v>3.9839900000000002E-4</v>
      </c>
      <c r="H762" s="179">
        <v>4.2656900000000002E-4</v>
      </c>
      <c r="I762" s="179">
        <v>4.6077500000000002E-4</v>
      </c>
      <c r="J762" s="179">
        <v>5.0001099999999997E-4</v>
      </c>
      <c r="K762" s="179">
        <v>5.4528400000000005E-4</v>
      </c>
      <c r="L762" s="179">
        <v>5.9709599999999998E-4</v>
      </c>
      <c r="M762" s="179">
        <v>6.6148300000000004E-4</v>
      </c>
      <c r="N762" s="179">
        <v>7.3140399999999995E-4</v>
      </c>
      <c r="O762" s="179">
        <v>7.9378000000000001E-4</v>
      </c>
      <c r="P762" s="179">
        <v>8.4508900000000004E-4</v>
      </c>
      <c r="Q762" s="179">
        <v>8.9388300000000005E-4</v>
      </c>
      <c r="R762" s="179">
        <v>9.4871300000000001E-4</v>
      </c>
      <c r="S762" s="179">
        <v>1.0236640000000001E-3</v>
      </c>
      <c r="T762" s="179">
        <v>1.1313129999999999E-3</v>
      </c>
      <c r="U762" s="179">
        <v>1.276185E-3</v>
      </c>
      <c r="V762" s="179">
        <v>1.4431909999999999E-3</v>
      </c>
      <c r="W762" s="179">
        <v>1.611705E-3</v>
      </c>
      <c r="X762" s="179">
        <v>1.765129E-3</v>
      </c>
      <c r="Y762" s="179">
        <v>1.891893E-3</v>
      </c>
      <c r="Z762" s="179">
        <v>1.9889769999999998E-3</v>
      </c>
      <c r="AA762" s="179">
        <v>2.0548739999999999E-3</v>
      </c>
      <c r="AB762" s="179">
        <v>2.0926009999999999E-3</v>
      </c>
      <c r="AC762" s="179">
        <v>2.1016559999999999E-3</v>
      </c>
      <c r="AD762" s="179">
        <v>2.0845529999999998E-3</v>
      </c>
      <c r="AE762" s="179">
        <v>2.0402860000000001E-3</v>
      </c>
      <c r="AF762" s="179">
        <v>1.970365E-3</v>
      </c>
      <c r="AG762" s="179">
        <v>1.85819E-3</v>
      </c>
      <c r="AH762" s="179">
        <v>1.710802E-3</v>
      </c>
      <c r="AI762" s="179">
        <v>1.538263E-3</v>
      </c>
      <c r="AJ762" s="179">
        <v>1.350633E-3</v>
      </c>
      <c r="AK762" s="179">
        <v>1.1589790000000001E-3</v>
      </c>
      <c r="AL762" s="179">
        <v>9.8191300000000006E-4</v>
      </c>
      <c r="AM762" s="179">
        <v>8.1993799999999998E-4</v>
      </c>
      <c r="AN762" s="179">
        <v>6.7556799999999998E-4</v>
      </c>
      <c r="AO762" s="179">
        <v>5.4679299999999995E-4</v>
      </c>
      <c r="AP762" s="179">
        <v>4.35623E-4</v>
      </c>
      <c r="AQ762" s="179">
        <v>3.4105399999999998E-4</v>
      </c>
      <c r="AR762" s="179">
        <v>2.61072E-4</v>
      </c>
      <c r="AS762" s="179">
        <v>1.96181E-4</v>
      </c>
      <c r="AT762" s="179">
        <v>1.4386600000000001E-4</v>
      </c>
      <c r="AU762" s="179">
        <v>1.02618E-4</v>
      </c>
      <c r="AV762" s="179">
        <v>7.1933000000000004E-5</v>
      </c>
      <c r="AW762" s="179">
        <v>4.8291000000000002E-5</v>
      </c>
      <c r="AX762" s="179">
        <v>3.2193999999999997E-5</v>
      </c>
      <c r="AY762" s="179">
        <v>1.9618000000000001E-5</v>
      </c>
      <c r="AZ762" s="179">
        <v>1.2072999999999999E-5</v>
      </c>
      <c r="BA762" s="179">
        <v>7.0419999999999997E-6</v>
      </c>
      <c r="BB762" s="179">
        <v>4.0239999999999999E-6</v>
      </c>
      <c r="BC762" s="179">
        <v>2.5150000000000001E-6</v>
      </c>
      <c r="BD762" s="179">
        <v>1.006E-6</v>
      </c>
      <c r="BE762" s="179">
        <v>1.006E-6</v>
      </c>
    </row>
    <row r="763" spans="1:57" ht="17.100000000000001" customHeight="1">
      <c r="A763" s="178">
        <v>2084</v>
      </c>
      <c r="B763" s="179">
        <v>2.37445E-4</v>
      </c>
      <c r="C763" s="179">
        <v>2.7278799999999999E-4</v>
      </c>
      <c r="D763" s="179">
        <v>3.0962399999999999E-4</v>
      </c>
      <c r="E763" s="179">
        <v>3.4197999999999997E-4</v>
      </c>
      <c r="F763" s="179">
        <v>3.69856E-4</v>
      </c>
      <c r="G763" s="179">
        <v>3.9424799999999998E-4</v>
      </c>
      <c r="H763" s="179">
        <v>4.2212400000000001E-4</v>
      </c>
      <c r="I763" s="179">
        <v>4.55974E-4</v>
      </c>
      <c r="J763" s="179">
        <v>4.9480100000000001E-4</v>
      </c>
      <c r="K763" s="179">
        <v>5.3960200000000003E-4</v>
      </c>
      <c r="L763" s="179">
        <v>5.9087400000000002E-4</v>
      </c>
      <c r="M763" s="179">
        <v>6.5459100000000005E-4</v>
      </c>
      <c r="N763" s="179">
        <v>7.2378399999999999E-4</v>
      </c>
      <c r="O763" s="179">
        <v>7.8550899999999999E-4</v>
      </c>
      <c r="P763" s="179">
        <v>8.3628399999999996E-4</v>
      </c>
      <c r="Q763" s="179">
        <v>8.8456899999999998E-4</v>
      </c>
      <c r="R763" s="179">
        <v>9.3882799999999995E-4</v>
      </c>
      <c r="S763" s="179">
        <v>1.012998E-3</v>
      </c>
      <c r="T763" s="179">
        <v>1.1195249999999999E-3</v>
      </c>
      <c r="U763" s="179">
        <v>1.262888E-3</v>
      </c>
      <c r="V763" s="179">
        <v>1.4281540000000001E-3</v>
      </c>
      <c r="W763" s="179">
        <v>1.5949130000000001E-3</v>
      </c>
      <c r="X763" s="179">
        <v>1.7467380000000001E-3</v>
      </c>
      <c r="Y763" s="179">
        <v>1.87218E-3</v>
      </c>
      <c r="Z763" s="179">
        <v>1.968254E-3</v>
      </c>
      <c r="AA763" s="179">
        <v>2.033464E-3</v>
      </c>
      <c r="AB763" s="179">
        <v>2.070798E-3</v>
      </c>
      <c r="AC763" s="179">
        <v>2.0797580000000001E-3</v>
      </c>
      <c r="AD763" s="179">
        <v>2.062833E-3</v>
      </c>
      <c r="AE763" s="179">
        <v>2.019028E-3</v>
      </c>
      <c r="AF763" s="179">
        <v>1.949835E-3</v>
      </c>
      <c r="AG763" s="179">
        <v>1.8388289999999999E-3</v>
      </c>
      <c r="AH763" s="179">
        <v>1.692977E-3</v>
      </c>
      <c r="AI763" s="179">
        <v>1.5222359999999999E-3</v>
      </c>
      <c r="AJ763" s="179">
        <v>1.336561E-3</v>
      </c>
      <c r="AK763" s="179">
        <v>1.1469029999999999E-3</v>
      </c>
      <c r="AL763" s="179">
        <v>9.7168199999999997E-4</v>
      </c>
      <c r="AM763" s="179">
        <v>8.11394E-4</v>
      </c>
      <c r="AN763" s="179">
        <v>6.6852899999999995E-4</v>
      </c>
      <c r="AO763" s="179">
        <v>5.4109500000000001E-4</v>
      </c>
      <c r="AP763" s="179">
        <v>4.3108399999999998E-4</v>
      </c>
      <c r="AQ763" s="179">
        <v>3.3750000000000002E-4</v>
      </c>
      <c r="AR763" s="179">
        <v>2.58352E-4</v>
      </c>
      <c r="AS763" s="179">
        <v>1.9413699999999999E-4</v>
      </c>
      <c r="AT763" s="179">
        <v>1.4236699999999999E-4</v>
      </c>
      <c r="AU763" s="179">
        <v>1.01549E-4</v>
      </c>
      <c r="AV763" s="179">
        <v>7.1184000000000002E-5</v>
      </c>
      <c r="AW763" s="179">
        <v>4.7787999999999997E-5</v>
      </c>
      <c r="AX763" s="179">
        <v>3.1857999999999999E-5</v>
      </c>
      <c r="AY763" s="179">
        <v>1.9414000000000001E-5</v>
      </c>
      <c r="AZ763" s="179">
        <v>1.1946999999999999E-5</v>
      </c>
      <c r="BA763" s="179">
        <v>6.9689999999999997E-6</v>
      </c>
      <c r="BB763" s="179">
        <v>3.9820000000000002E-6</v>
      </c>
      <c r="BC763" s="179">
        <v>2.4889999999999998E-6</v>
      </c>
      <c r="BD763" s="179">
        <v>9.9600000000000008E-7</v>
      </c>
      <c r="BE763" s="179">
        <v>9.9600000000000008E-7</v>
      </c>
    </row>
    <row r="764" spans="1:57" ht="17.100000000000001" customHeight="1">
      <c r="A764" s="178">
        <v>2085</v>
      </c>
      <c r="B764" s="179">
        <v>2.31408E-4</v>
      </c>
      <c r="C764" s="179">
        <v>2.6585299999999998E-4</v>
      </c>
      <c r="D764" s="179">
        <v>3.0175200000000002E-4</v>
      </c>
      <c r="E764" s="179">
        <v>3.3328600000000002E-4</v>
      </c>
      <c r="F764" s="179">
        <v>3.60453E-4</v>
      </c>
      <c r="G764" s="179">
        <v>3.8422499999999997E-4</v>
      </c>
      <c r="H764" s="179">
        <v>4.1139200000000001E-4</v>
      </c>
      <c r="I764" s="179">
        <v>4.4438099999999999E-4</v>
      </c>
      <c r="J764" s="179">
        <v>4.8222199999999998E-4</v>
      </c>
      <c r="K764" s="179">
        <v>5.2588299999999999E-4</v>
      </c>
      <c r="L764" s="179">
        <v>5.7585199999999996E-4</v>
      </c>
      <c r="M764" s="179">
        <v>6.3794899999999996E-4</v>
      </c>
      <c r="N764" s="179">
        <v>7.0538199999999995E-4</v>
      </c>
      <c r="O764" s="179">
        <v>7.6553899999999998E-4</v>
      </c>
      <c r="P764" s="179">
        <v>8.1502199999999999E-4</v>
      </c>
      <c r="Q764" s="179">
        <v>8.6207999999999999E-4</v>
      </c>
      <c r="R764" s="179">
        <v>9.1496000000000004E-4</v>
      </c>
      <c r="S764" s="179">
        <v>9.8724399999999997E-4</v>
      </c>
      <c r="T764" s="179">
        <v>1.091063E-3</v>
      </c>
      <c r="U764" s="179">
        <v>1.230781E-3</v>
      </c>
      <c r="V764" s="179">
        <v>1.3918450000000001E-3</v>
      </c>
      <c r="W764" s="179">
        <v>1.5543639999999999E-3</v>
      </c>
      <c r="X764" s="179">
        <v>1.702329E-3</v>
      </c>
      <c r="Y764" s="179">
        <v>1.8245830000000001E-3</v>
      </c>
      <c r="Z764" s="179">
        <v>1.918213E-3</v>
      </c>
      <c r="AA764" s="179">
        <v>1.9817659999999998E-3</v>
      </c>
      <c r="AB764" s="179">
        <v>2.0181499999999998E-3</v>
      </c>
      <c r="AC764" s="179">
        <v>2.0268830000000002E-3</v>
      </c>
      <c r="AD764" s="179">
        <v>2.0103880000000001E-3</v>
      </c>
      <c r="AE764" s="179">
        <v>1.967697E-3</v>
      </c>
      <c r="AF764" s="179">
        <v>1.9002629999999999E-3</v>
      </c>
      <c r="AG764" s="179">
        <v>1.792079E-3</v>
      </c>
      <c r="AH764" s="179">
        <v>1.6499349999999999E-3</v>
      </c>
      <c r="AI764" s="179">
        <v>1.483535E-3</v>
      </c>
      <c r="AJ764" s="179">
        <v>1.30258E-3</v>
      </c>
      <c r="AK764" s="179">
        <v>1.1177450000000001E-3</v>
      </c>
      <c r="AL764" s="179">
        <v>9.4697800000000001E-4</v>
      </c>
      <c r="AM764" s="179">
        <v>7.9076600000000004E-4</v>
      </c>
      <c r="AN764" s="179">
        <v>6.5153300000000004E-4</v>
      </c>
      <c r="AO764" s="179">
        <v>5.2733900000000004E-4</v>
      </c>
      <c r="AP764" s="179">
        <v>4.2012499999999998E-4</v>
      </c>
      <c r="AQ764" s="179">
        <v>3.2892000000000002E-4</v>
      </c>
      <c r="AR764" s="179">
        <v>2.5178400000000001E-4</v>
      </c>
      <c r="AS764" s="179">
        <v>1.89202E-4</v>
      </c>
      <c r="AT764" s="179">
        <v>1.3874800000000001E-4</v>
      </c>
      <c r="AU764" s="179">
        <v>9.8967000000000003E-5</v>
      </c>
      <c r="AV764" s="179">
        <v>6.9374000000000004E-5</v>
      </c>
      <c r="AW764" s="179">
        <v>4.6573000000000003E-5</v>
      </c>
      <c r="AX764" s="179">
        <v>3.1047999999999998E-5</v>
      </c>
      <c r="AY764" s="179">
        <v>1.8919999999999998E-5</v>
      </c>
      <c r="AZ764" s="179">
        <v>1.1643E-5</v>
      </c>
      <c r="BA764" s="179">
        <v>6.7920000000000004E-6</v>
      </c>
      <c r="BB764" s="179">
        <v>3.8809999999999998E-6</v>
      </c>
      <c r="BC764" s="179">
        <v>2.4260000000000002E-6</v>
      </c>
      <c r="BD764" s="179">
        <v>9.7000000000000003E-7</v>
      </c>
      <c r="BE764" s="179">
        <v>9.7000000000000003E-7</v>
      </c>
    </row>
    <row r="765" spans="1:57" ht="17.100000000000001" customHeight="1">
      <c r="A765" s="178">
        <v>2086</v>
      </c>
      <c r="B765" s="179">
        <v>2.2232299999999999E-4</v>
      </c>
      <c r="C765" s="179">
        <v>2.5541499999999999E-4</v>
      </c>
      <c r="D765" s="179">
        <v>2.8990500000000002E-4</v>
      </c>
      <c r="E765" s="179">
        <v>3.2019999999999998E-4</v>
      </c>
      <c r="F765" s="179">
        <v>3.4630099999999998E-4</v>
      </c>
      <c r="G765" s="179">
        <v>3.6913899999999999E-4</v>
      </c>
      <c r="H765" s="179">
        <v>3.9523999999999999E-4</v>
      </c>
      <c r="I765" s="179">
        <v>4.2693400000000002E-4</v>
      </c>
      <c r="J765" s="179">
        <v>4.6328800000000001E-4</v>
      </c>
      <c r="K765" s="179">
        <v>5.0523600000000005E-4</v>
      </c>
      <c r="L765" s="179">
        <v>5.5324300000000003E-4</v>
      </c>
      <c r="M765" s="179">
        <v>6.1290200000000002E-4</v>
      </c>
      <c r="N765" s="179">
        <v>6.7768799999999997E-4</v>
      </c>
      <c r="O765" s="179">
        <v>7.3548199999999998E-4</v>
      </c>
      <c r="P765" s="179">
        <v>7.8302299999999999E-4</v>
      </c>
      <c r="Q765" s="179">
        <v>8.2823300000000005E-4</v>
      </c>
      <c r="R765" s="179">
        <v>8.7903600000000003E-4</v>
      </c>
      <c r="S765" s="179">
        <v>9.4848299999999997E-4</v>
      </c>
      <c r="T765" s="179">
        <v>1.0482250000000001E-3</v>
      </c>
      <c r="U765" s="179">
        <v>1.1824579999999999E-3</v>
      </c>
      <c r="V765" s="179">
        <v>1.3371979999999999E-3</v>
      </c>
      <c r="W765" s="179">
        <v>1.4933360000000001E-3</v>
      </c>
      <c r="X765" s="179">
        <v>1.6354919999999999E-3</v>
      </c>
      <c r="Y765" s="179">
        <v>1.752946E-3</v>
      </c>
      <c r="Z765" s="179">
        <v>1.8429E-3</v>
      </c>
      <c r="AA765" s="179">
        <v>1.903957E-3</v>
      </c>
      <c r="AB765" s="179">
        <v>1.938913E-3</v>
      </c>
      <c r="AC765" s="179">
        <v>1.9473030000000001E-3</v>
      </c>
      <c r="AD765" s="179">
        <v>1.931456E-3</v>
      </c>
      <c r="AE765" s="179">
        <v>1.8904410000000001E-3</v>
      </c>
      <c r="AF765" s="179">
        <v>1.825655E-3</v>
      </c>
      <c r="AG765" s="179">
        <v>1.7217179999999999E-3</v>
      </c>
      <c r="AH765" s="179">
        <v>1.585155E-3</v>
      </c>
      <c r="AI765" s="179">
        <v>1.425288E-3</v>
      </c>
      <c r="AJ765" s="179">
        <v>1.2514379999999999E-3</v>
      </c>
      <c r="AK765" s="179">
        <v>1.07386E-3</v>
      </c>
      <c r="AL765" s="179">
        <v>9.0979799999999997E-4</v>
      </c>
      <c r="AM765" s="179">
        <v>7.5971800000000005E-4</v>
      </c>
      <c r="AN765" s="179">
        <v>6.2595200000000004E-4</v>
      </c>
      <c r="AO765" s="179">
        <v>5.0663399999999995E-4</v>
      </c>
      <c r="AP765" s="179">
        <v>4.0362999999999998E-4</v>
      </c>
      <c r="AQ765" s="179">
        <v>3.1600600000000002E-4</v>
      </c>
      <c r="AR765" s="179">
        <v>2.4189799999999999E-4</v>
      </c>
      <c r="AS765" s="179">
        <v>1.8177300000000001E-4</v>
      </c>
      <c r="AT765" s="179">
        <v>1.3329999999999999E-4</v>
      </c>
      <c r="AU765" s="179">
        <v>9.5081000000000007E-5</v>
      </c>
      <c r="AV765" s="179">
        <v>6.6649999999999994E-5</v>
      </c>
      <c r="AW765" s="179">
        <v>4.4743999999999997E-5</v>
      </c>
      <c r="AX765" s="179">
        <v>2.9828999999999999E-5</v>
      </c>
      <c r="AY765" s="179">
        <v>1.8176999999999999E-5</v>
      </c>
      <c r="AZ765" s="179">
        <v>1.1185999999999999E-5</v>
      </c>
      <c r="BA765" s="179">
        <v>6.5250000000000002E-6</v>
      </c>
      <c r="BB765" s="179">
        <v>3.7290000000000002E-6</v>
      </c>
      <c r="BC765" s="179">
        <v>2.3300000000000001E-6</v>
      </c>
      <c r="BD765" s="179">
        <v>9.3200000000000003E-7</v>
      </c>
      <c r="BE765" s="179">
        <v>9.3200000000000003E-7</v>
      </c>
    </row>
    <row r="766" spans="1:57" ht="17.100000000000001" customHeight="1">
      <c r="A766" s="178">
        <v>2087</v>
      </c>
      <c r="B766" s="179">
        <v>2.1043200000000001E-4</v>
      </c>
      <c r="C766" s="179">
        <v>2.41754E-4</v>
      </c>
      <c r="D766" s="179">
        <v>2.744E-4</v>
      </c>
      <c r="E766" s="179">
        <v>3.0307499999999998E-4</v>
      </c>
      <c r="F766" s="179">
        <v>3.2778000000000001E-4</v>
      </c>
      <c r="G766" s="179">
        <v>3.4939699999999999E-4</v>
      </c>
      <c r="H766" s="179">
        <v>3.74101E-4</v>
      </c>
      <c r="I766" s="179">
        <v>4.0410000000000001E-4</v>
      </c>
      <c r="J766" s="179">
        <v>4.3850999999999997E-4</v>
      </c>
      <c r="K766" s="179">
        <v>4.7821400000000003E-4</v>
      </c>
      <c r="L766" s="179">
        <v>5.2365400000000002E-4</v>
      </c>
      <c r="M766" s="179">
        <v>5.8012199999999997E-4</v>
      </c>
      <c r="N766" s="179">
        <v>6.41443E-4</v>
      </c>
      <c r="O766" s="179">
        <v>6.9614600000000003E-4</v>
      </c>
      <c r="P766" s="179">
        <v>7.41144E-4</v>
      </c>
      <c r="Q766" s="179">
        <v>7.8393600000000005E-4</v>
      </c>
      <c r="R766" s="179">
        <v>8.3202299999999999E-4</v>
      </c>
      <c r="S766" s="179">
        <v>8.9775499999999997E-4</v>
      </c>
      <c r="T766" s="179">
        <v>9.921629999999999E-4</v>
      </c>
      <c r="U766" s="179">
        <v>1.1192159999999999E-3</v>
      </c>
      <c r="V766" s="179">
        <v>1.2656799999999999E-3</v>
      </c>
      <c r="W766" s="179">
        <v>1.413468E-3</v>
      </c>
      <c r="X766" s="179">
        <v>1.5480209999999999E-3</v>
      </c>
      <c r="Y766" s="179">
        <v>1.6591920000000001E-3</v>
      </c>
      <c r="Z766" s="179">
        <v>1.744336E-3</v>
      </c>
      <c r="AA766" s="179">
        <v>1.8021269999999999E-3</v>
      </c>
      <c r="AB766" s="179">
        <v>1.8352139999999999E-3</v>
      </c>
      <c r="AC766" s="179">
        <v>1.843155E-3</v>
      </c>
      <c r="AD766" s="179">
        <v>1.8281560000000001E-3</v>
      </c>
      <c r="AE766" s="179">
        <v>1.7893340000000001E-3</v>
      </c>
      <c r="AF766" s="179">
        <v>1.728013E-3</v>
      </c>
      <c r="AG766" s="179">
        <v>1.6296349999999999E-3</v>
      </c>
      <c r="AH766" s="179">
        <v>1.5003760000000001E-3</v>
      </c>
      <c r="AI766" s="179">
        <v>1.3490589999999999E-3</v>
      </c>
      <c r="AJ766" s="179">
        <v>1.184507E-3</v>
      </c>
      <c r="AK766" s="179">
        <v>1.016426E-3</v>
      </c>
      <c r="AL766" s="179">
        <v>8.6113900000000002E-4</v>
      </c>
      <c r="AM766" s="179">
        <v>7.1908599999999997E-4</v>
      </c>
      <c r="AN766" s="179">
        <v>5.9247399999999995E-4</v>
      </c>
      <c r="AO766" s="179">
        <v>4.79538E-4</v>
      </c>
      <c r="AP766" s="179">
        <v>3.8204200000000003E-4</v>
      </c>
      <c r="AQ766" s="179">
        <v>2.9910499999999998E-4</v>
      </c>
      <c r="AR766" s="179">
        <v>2.2896099999999999E-4</v>
      </c>
      <c r="AS766" s="179">
        <v>1.72051E-4</v>
      </c>
      <c r="AT766" s="179">
        <v>1.2617100000000001E-4</v>
      </c>
      <c r="AU766" s="179">
        <v>8.9995999999999997E-5</v>
      </c>
      <c r="AV766" s="179">
        <v>6.3084999999999997E-5</v>
      </c>
      <c r="AW766" s="179">
        <v>4.2351000000000002E-5</v>
      </c>
      <c r="AX766" s="179">
        <v>2.8234000000000001E-5</v>
      </c>
      <c r="AY766" s="179">
        <v>1.7204999999999999E-5</v>
      </c>
      <c r="AZ766" s="179">
        <v>1.0587999999999999E-5</v>
      </c>
      <c r="BA766" s="179">
        <v>6.1759999999999998E-6</v>
      </c>
      <c r="BB766" s="179">
        <v>3.529E-6</v>
      </c>
      <c r="BC766" s="179">
        <v>2.2060000000000001E-6</v>
      </c>
      <c r="BD766" s="179">
        <v>8.8199999999999998E-7</v>
      </c>
      <c r="BE766" s="179">
        <v>8.8199999999999998E-7</v>
      </c>
    </row>
    <row r="767" spans="1:57" ht="17.100000000000001" customHeight="1">
      <c r="A767" s="178">
        <v>2088</v>
      </c>
      <c r="B767" s="179">
        <v>1.96102E-4</v>
      </c>
      <c r="C767" s="179">
        <v>2.2529200000000001E-4</v>
      </c>
      <c r="D767" s="179">
        <v>2.5571399999999998E-4</v>
      </c>
      <c r="E767" s="179">
        <v>2.8243700000000002E-4</v>
      </c>
      <c r="F767" s="179">
        <v>3.05459E-4</v>
      </c>
      <c r="G767" s="179">
        <v>3.2560400000000001E-4</v>
      </c>
      <c r="H767" s="179">
        <v>3.4862599999999999E-4</v>
      </c>
      <c r="I767" s="179">
        <v>3.7658199999999998E-4</v>
      </c>
      <c r="J767" s="179">
        <v>4.0864900000000002E-4</v>
      </c>
      <c r="K767" s="179">
        <v>4.4565000000000002E-4</v>
      </c>
      <c r="L767" s="179">
        <v>4.8799500000000002E-4</v>
      </c>
      <c r="M767" s="179">
        <v>5.4061799999999998E-4</v>
      </c>
      <c r="N767" s="179">
        <v>5.9776299999999996E-4</v>
      </c>
      <c r="O767" s="179">
        <v>6.4874099999999999E-4</v>
      </c>
      <c r="P767" s="179">
        <v>6.9067499999999997E-4</v>
      </c>
      <c r="Q767" s="179">
        <v>7.30553E-4</v>
      </c>
      <c r="R767" s="179">
        <v>7.7536499999999997E-4</v>
      </c>
      <c r="S767" s="179">
        <v>8.3662099999999996E-4</v>
      </c>
      <c r="T767" s="179">
        <v>9.2460000000000003E-4</v>
      </c>
      <c r="U767" s="179">
        <v>1.0430019999999999E-3</v>
      </c>
      <c r="V767" s="179">
        <v>1.1794920000000001E-3</v>
      </c>
      <c r="W767" s="179">
        <v>1.317216E-3</v>
      </c>
      <c r="X767" s="179">
        <v>1.4426059999999999E-3</v>
      </c>
      <c r="Y767" s="179">
        <v>1.5462080000000001E-3</v>
      </c>
      <c r="Z767" s="179">
        <v>1.6255530000000001E-3</v>
      </c>
      <c r="AA767" s="179">
        <v>1.679409E-3</v>
      </c>
      <c r="AB767" s="179">
        <v>1.710243E-3</v>
      </c>
      <c r="AC767" s="179">
        <v>1.717643E-3</v>
      </c>
      <c r="AD767" s="179">
        <v>1.703665E-3</v>
      </c>
      <c r="AE767" s="179">
        <v>1.667487E-3</v>
      </c>
      <c r="AF767" s="179">
        <v>1.6103420000000001E-3</v>
      </c>
      <c r="AG767" s="179">
        <v>1.518663E-3</v>
      </c>
      <c r="AH767" s="179">
        <v>1.3982059999999999E-3</v>
      </c>
      <c r="AI767" s="179">
        <v>1.257193E-3</v>
      </c>
      <c r="AJ767" s="179">
        <v>1.103847E-3</v>
      </c>
      <c r="AK767" s="179">
        <v>9.4721099999999999E-4</v>
      </c>
      <c r="AL767" s="179">
        <v>8.0249900000000003E-4</v>
      </c>
      <c r="AM767" s="179">
        <v>6.7011900000000005E-4</v>
      </c>
      <c r="AN767" s="179">
        <v>5.5212900000000005E-4</v>
      </c>
      <c r="AO767" s="179">
        <v>4.4688300000000002E-4</v>
      </c>
      <c r="AP767" s="179">
        <v>3.5602700000000003E-4</v>
      </c>
      <c r="AQ767" s="179">
        <v>2.7873699999999998E-4</v>
      </c>
      <c r="AR767" s="179">
        <v>2.1336900000000001E-4</v>
      </c>
      <c r="AS767" s="179">
        <v>1.60335E-4</v>
      </c>
      <c r="AT767" s="179">
        <v>1.1757899999999999E-4</v>
      </c>
      <c r="AU767" s="179">
        <v>8.3868000000000004E-5</v>
      </c>
      <c r="AV767" s="179">
        <v>5.8789999999999998E-5</v>
      </c>
      <c r="AW767" s="179">
        <v>3.9467E-5</v>
      </c>
      <c r="AX767" s="179">
        <v>2.6310999999999999E-5</v>
      </c>
      <c r="AY767" s="179">
        <v>1.6033999999999999E-5</v>
      </c>
      <c r="AZ767" s="179">
        <v>9.8670000000000006E-6</v>
      </c>
      <c r="BA767" s="179">
        <v>5.7559999999999996E-6</v>
      </c>
      <c r="BB767" s="179">
        <v>3.2890000000000002E-6</v>
      </c>
      <c r="BC767" s="179">
        <v>2.0559999999999999E-6</v>
      </c>
      <c r="BD767" s="179">
        <v>8.2200000000000003E-7</v>
      </c>
      <c r="BE767" s="179">
        <v>8.2200000000000003E-7</v>
      </c>
    </row>
    <row r="768" spans="1:57" ht="17.100000000000001" customHeight="1">
      <c r="A768" s="178">
        <v>2089</v>
      </c>
      <c r="B768" s="179">
        <v>1.78114E-4</v>
      </c>
      <c r="C768" s="179">
        <v>2.0462599999999999E-4</v>
      </c>
      <c r="D768" s="179">
        <v>2.32258E-4</v>
      </c>
      <c r="E768" s="179">
        <v>2.5652900000000002E-4</v>
      </c>
      <c r="F768" s="179">
        <v>2.7744E-4</v>
      </c>
      <c r="G768" s="179">
        <v>2.9573700000000002E-4</v>
      </c>
      <c r="H768" s="179">
        <v>3.1664699999999998E-4</v>
      </c>
      <c r="I768" s="179">
        <v>3.4203899999999998E-4</v>
      </c>
      <c r="J768" s="179">
        <v>3.71164E-4</v>
      </c>
      <c r="K768" s="179">
        <v>4.04771E-4</v>
      </c>
      <c r="L768" s="179">
        <v>4.43232E-4</v>
      </c>
      <c r="M768" s="179">
        <v>4.91027E-4</v>
      </c>
      <c r="N768" s="179">
        <v>5.4293099999999997E-4</v>
      </c>
      <c r="O768" s="179">
        <v>5.8923299999999999E-4</v>
      </c>
      <c r="P768" s="179">
        <v>6.2732E-4</v>
      </c>
      <c r="Q768" s="179">
        <v>6.6354000000000001E-4</v>
      </c>
      <c r="R768" s="179">
        <v>7.04242E-4</v>
      </c>
      <c r="S768" s="179">
        <v>7.5987899999999998E-4</v>
      </c>
      <c r="T768" s="179">
        <v>8.3978799999999995E-4</v>
      </c>
      <c r="U768" s="179">
        <v>9.4732799999999999E-4</v>
      </c>
      <c r="V768" s="179">
        <v>1.0712989999999999E-3</v>
      </c>
      <c r="W768" s="179">
        <v>1.196389E-3</v>
      </c>
      <c r="X768" s="179">
        <v>1.310278E-3</v>
      </c>
      <c r="Y768" s="179">
        <v>1.4043759999999999E-3</v>
      </c>
      <c r="Z768" s="179">
        <v>1.476443E-3</v>
      </c>
      <c r="AA768" s="179">
        <v>1.525359E-3</v>
      </c>
      <c r="AB768" s="179">
        <v>1.553364E-3</v>
      </c>
      <c r="AC768" s="179">
        <v>1.560086E-3</v>
      </c>
      <c r="AD768" s="179">
        <v>1.5473900000000001E-3</v>
      </c>
      <c r="AE768" s="179">
        <v>1.51453E-3</v>
      </c>
      <c r="AF768" s="179">
        <v>1.462627E-3</v>
      </c>
      <c r="AG768" s="179">
        <v>1.379358E-3</v>
      </c>
      <c r="AH768" s="179">
        <v>1.2699499999999999E-3</v>
      </c>
      <c r="AI768" s="179">
        <v>1.1418719999999999E-3</v>
      </c>
      <c r="AJ768" s="179">
        <v>1.0025920000000001E-3</v>
      </c>
      <c r="AK768" s="179">
        <v>8.60325E-4</v>
      </c>
      <c r="AL768" s="179">
        <v>7.2888599999999999E-4</v>
      </c>
      <c r="AM768" s="179">
        <v>6.0864999999999997E-4</v>
      </c>
      <c r="AN768" s="179">
        <v>5.0148300000000005E-4</v>
      </c>
      <c r="AO768" s="179">
        <v>4.0589100000000002E-4</v>
      </c>
      <c r="AP768" s="179">
        <v>3.23369E-4</v>
      </c>
      <c r="AQ768" s="179">
        <v>2.5316899999999997E-4</v>
      </c>
      <c r="AR768" s="179">
        <v>1.93797E-4</v>
      </c>
      <c r="AS768" s="179">
        <v>1.45628E-4</v>
      </c>
      <c r="AT768" s="179">
        <v>1.0679399999999999E-4</v>
      </c>
      <c r="AU768" s="179">
        <v>7.6174999999999995E-5</v>
      </c>
      <c r="AV768" s="179">
        <v>5.3396999999999997E-5</v>
      </c>
      <c r="AW768" s="179">
        <v>3.5846999999999997E-5</v>
      </c>
      <c r="AX768" s="179">
        <v>2.3898000000000001E-5</v>
      </c>
      <c r="AY768" s="179">
        <v>1.4562999999999999E-5</v>
      </c>
      <c r="AZ768" s="179">
        <v>8.9619999999999999E-6</v>
      </c>
      <c r="BA768" s="179">
        <v>5.2279999999999998E-6</v>
      </c>
      <c r="BB768" s="179">
        <v>2.9869999999999999E-6</v>
      </c>
      <c r="BC768" s="179">
        <v>1.8670000000000001E-6</v>
      </c>
      <c r="BD768" s="179">
        <v>7.4700000000000001E-7</v>
      </c>
      <c r="BE768" s="179">
        <v>7.4700000000000001E-7</v>
      </c>
    </row>
    <row r="769" spans="1:57" ht="17.100000000000001" customHeight="1">
      <c r="A769" s="178">
        <v>2090</v>
      </c>
      <c r="B769" s="179">
        <v>1.5762600000000001E-4</v>
      </c>
      <c r="C769" s="179">
        <v>1.8108800000000001E-4</v>
      </c>
      <c r="D769" s="179">
        <v>2.05541E-4</v>
      </c>
      <c r="E769" s="179">
        <v>2.2702099999999999E-4</v>
      </c>
      <c r="F769" s="179">
        <v>2.4552599999999998E-4</v>
      </c>
      <c r="G769" s="179">
        <v>2.6171799999999998E-4</v>
      </c>
      <c r="H769" s="179">
        <v>2.8022399999999998E-4</v>
      </c>
      <c r="I769" s="179">
        <v>3.02694E-4</v>
      </c>
      <c r="J769" s="179">
        <v>3.2846999999999998E-4</v>
      </c>
      <c r="K769" s="179">
        <v>3.5820999999999997E-4</v>
      </c>
      <c r="L769" s="179">
        <v>3.9224699999999997E-4</v>
      </c>
      <c r="M769" s="179">
        <v>4.3454499999999999E-4</v>
      </c>
      <c r="N769" s="179">
        <v>4.80478E-4</v>
      </c>
      <c r="O769" s="179">
        <v>5.2145399999999997E-4</v>
      </c>
      <c r="P769" s="179">
        <v>5.5515999999999996E-4</v>
      </c>
      <c r="Q769" s="179">
        <v>5.8721399999999997E-4</v>
      </c>
      <c r="R769" s="179">
        <v>6.2323299999999995E-4</v>
      </c>
      <c r="S769" s="179">
        <v>6.7247100000000001E-4</v>
      </c>
      <c r="T769" s="179">
        <v>7.4318799999999999E-4</v>
      </c>
      <c r="U769" s="179">
        <v>8.3835799999999999E-4</v>
      </c>
      <c r="V769" s="179">
        <v>9.4806800000000004E-4</v>
      </c>
      <c r="W769" s="179">
        <v>1.0587699999999999E-3</v>
      </c>
      <c r="X769" s="179">
        <v>1.159558E-3</v>
      </c>
      <c r="Y769" s="179">
        <v>1.2428319999999999E-3</v>
      </c>
      <c r="Z769" s="179">
        <v>1.306609E-3</v>
      </c>
      <c r="AA769" s="179">
        <v>1.349898E-3</v>
      </c>
      <c r="AB769" s="179">
        <v>1.3746819999999999E-3</v>
      </c>
      <c r="AC769" s="179">
        <v>1.3806300000000001E-3</v>
      </c>
      <c r="AD769" s="179">
        <v>1.369395E-3</v>
      </c>
      <c r="AE769" s="179">
        <v>1.3403149999999999E-3</v>
      </c>
      <c r="AF769" s="179">
        <v>1.294382E-3</v>
      </c>
      <c r="AG769" s="179">
        <v>1.2206910000000001E-3</v>
      </c>
      <c r="AH769" s="179">
        <v>1.123869E-3</v>
      </c>
      <c r="AI769" s="179">
        <v>1.0105240000000001E-3</v>
      </c>
      <c r="AJ769" s="179">
        <v>8.8726500000000004E-4</v>
      </c>
      <c r="AK769" s="179">
        <v>7.6136200000000002E-4</v>
      </c>
      <c r="AL769" s="179">
        <v>6.4504299999999998E-4</v>
      </c>
      <c r="AM769" s="179">
        <v>5.3863700000000001E-4</v>
      </c>
      <c r="AN769" s="179">
        <v>4.4379800000000002E-4</v>
      </c>
      <c r="AO769" s="179">
        <v>3.5920199999999998E-4</v>
      </c>
      <c r="AP769" s="179">
        <v>2.8617200000000001E-4</v>
      </c>
      <c r="AQ769" s="179">
        <v>2.24047E-4</v>
      </c>
      <c r="AR769" s="179">
        <v>1.7150499999999999E-4</v>
      </c>
      <c r="AS769" s="179">
        <v>1.2887599999999999E-4</v>
      </c>
      <c r="AT769" s="179">
        <v>9.4508999999999999E-5</v>
      </c>
      <c r="AU769" s="179">
        <v>6.7411999999999998E-5</v>
      </c>
      <c r="AV769" s="179">
        <v>4.7255000000000001E-5</v>
      </c>
      <c r="AW769" s="179">
        <v>3.1723000000000001E-5</v>
      </c>
      <c r="AX769" s="179">
        <v>2.1149E-5</v>
      </c>
      <c r="AY769" s="179">
        <v>1.2887999999999999E-5</v>
      </c>
      <c r="AZ769" s="179">
        <v>7.9310000000000008E-6</v>
      </c>
      <c r="BA769" s="179">
        <v>4.6260000000000003E-6</v>
      </c>
      <c r="BB769" s="179">
        <v>2.644E-6</v>
      </c>
      <c r="BC769" s="179">
        <v>1.652E-6</v>
      </c>
      <c r="BD769" s="179">
        <v>6.61E-7</v>
      </c>
      <c r="BE769" s="179">
        <v>6.61E-7</v>
      </c>
    </row>
    <row r="770" spans="1:57" ht="17.100000000000001" customHeight="1">
      <c r="A770" s="178">
        <v>2091</v>
      </c>
      <c r="B770" s="179">
        <v>1.35857E-4</v>
      </c>
      <c r="C770" s="179">
        <v>1.5607899999999999E-4</v>
      </c>
      <c r="D770" s="179">
        <v>1.7715499999999999E-4</v>
      </c>
      <c r="E770" s="179">
        <v>1.95668E-4</v>
      </c>
      <c r="F770" s="179">
        <v>2.1161800000000001E-4</v>
      </c>
      <c r="G770" s="179">
        <v>2.2557400000000001E-4</v>
      </c>
      <c r="H770" s="179">
        <v>2.4152399999999999E-4</v>
      </c>
      <c r="I770" s="179">
        <v>2.6089100000000002E-4</v>
      </c>
      <c r="J770" s="179">
        <v>2.83107E-4</v>
      </c>
      <c r="K770" s="179">
        <v>3.0874E-4</v>
      </c>
      <c r="L770" s="179">
        <v>3.3807599999999998E-4</v>
      </c>
      <c r="M770" s="179">
        <v>3.7453200000000001E-4</v>
      </c>
      <c r="N770" s="179">
        <v>4.14122E-4</v>
      </c>
      <c r="O770" s="179">
        <v>4.4943899999999999E-4</v>
      </c>
      <c r="P770" s="179">
        <v>4.7848999999999998E-4</v>
      </c>
      <c r="Q770" s="179">
        <v>5.0611700000000005E-4</v>
      </c>
      <c r="R770" s="179">
        <v>5.3716199999999999E-4</v>
      </c>
      <c r="S770" s="179">
        <v>5.7959999999999999E-4</v>
      </c>
      <c r="T770" s="179">
        <v>6.4055000000000004E-4</v>
      </c>
      <c r="U770" s="179">
        <v>7.2257699999999996E-4</v>
      </c>
      <c r="V770" s="179">
        <v>8.1713599999999999E-4</v>
      </c>
      <c r="W770" s="179">
        <v>9.1254900000000002E-4</v>
      </c>
      <c r="X770" s="179">
        <v>9.9941799999999996E-4</v>
      </c>
      <c r="Y770" s="179">
        <v>1.071191E-3</v>
      </c>
      <c r="Z770" s="179">
        <v>1.12616E-3</v>
      </c>
      <c r="AA770" s="179">
        <v>1.1634709999999999E-3</v>
      </c>
      <c r="AB770" s="179">
        <v>1.184832E-3</v>
      </c>
      <c r="AC770" s="179">
        <v>1.189959E-3</v>
      </c>
      <c r="AD770" s="179">
        <v>1.1802749999999999E-3</v>
      </c>
      <c r="AE770" s="179">
        <v>1.1552120000000001E-3</v>
      </c>
      <c r="AF770" s="179">
        <v>1.1156219999999999E-3</v>
      </c>
      <c r="AG770" s="179">
        <v>1.0521079999999999E-3</v>
      </c>
      <c r="AH770" s="179">
        <v>9.6865799999999995E-4</v>
      </c>
      <c r="AI770" s="179">
        <v>8.7096600000000004E-4</v>
      </c>
      <c r="AJ770" s="179">
        <v>7.6473000000000003E-4</v>
      </c>
      <c r="AK770" s="179">
        <v>6.5621500000000003E-4</v>
      </c>
      <c r="AL770" s="179">
        <v>5.5595999999999998E-4</v>
      </c>
      <c r="AM770" s="179">
        <v>4.6424900000000002E-4</v>
      </c>
      <c r="AN770" s="179">
        <v>3.8250699999999998E-4</v>
      </c>
      <c r="AO770" s="179">
        <v>3.09594E-4</v>
      </c>
      <c r="AP770" s="179">
        <v>2.4665000000000001E-4</v>
      </c>
      <c r="AQ770" s="179">
        <v>1.93105E-4</v>
      </c>
      <c r="AR770" s="179">
        <v>1.4781899999999999E-4</v>
      </c>
      <c r="AS770" s="179">
        <v>1.11078E-4</v>
      </c>
      <c r="AT770" s="179">
        <v>8.1457000000000003E-5</v>
      </c>
      <c r="AU770" s="179">
        <v>5.8102E-5</v>
      </c>
      <c r="AV770" s="179">
        <v>4.0729000000000003E-5</v>
      </c>
      <c r="AW770" s="179">
        <v>2.7342E-5</v>
      </c>
      <c r="AX770" s="179">
        <v>1.8227999999999999E-5</v>
      </c>
      <c r="AY770" s="179">
        <v>1.1107999999999999E-5</v>
      </c>
      <c r="AZ770" s="179">
        <v>6.8360000000000003E-6</v>
      </c>
      <c r="BA770" s="179">
        <v>3.9870000000000001E-6</v>
      </c>
      <c r="BB770" s="179">
        <v>2.2790000000000001E-6</v>
      </c>
      <c r="BC770" s="179">
        <v>1.424E-6</v>
      </c>
      <c r="BD770" s="179">
        <v>5.7000000000000005E-7</v>
      </c>
      <c r="BE770" s="179">
        <v>5.7000000000000005E-7</v>
      </c>
    </row>
    <row r="771" spans="1:57" ht="17.100000000000001" customHeight="1">
      <c r="A771" s="178">
        <v>2092</v>
      </c>
      <c r="B771" s="179">
        <v>1.14271E-4</v>
      </c>
      <c r="C771" s="179">
        <v>1.3128E-4</v>
      </c>
      <c r="D771" s="179">
        <v>1.4900800000000001E-4</v>
      </c>
      <c r="E771" s="179">
        <v>1.6457900000000001E-4</v>
      </c>
      <c r="F771" s="179">
        <v>1.7799499999999999E-4</v>
      </c>
      <c r="G771" s="179">
        <v>1.8973300000000001E-4</v>
      </c>
      <c r="H771" s="179">
        <v>2.0314899999999999E-4</v>
      </c>
      <c r="I771" s="179">
        <v>2.1943900000000001E-4</v>
      </c>
      <c r="J771" s="179">
        <v>2.38125E-4</v>
      </c>
      <c r="K771" s="179">
        <v>2.59685E-4</v>
      </c>
      <c r="L771" s="179">
        <v>2.8435999999999999E-4</v>
      </c>
      <c r="M771" s="179">
        <v>3.1502400000000001E-4</v>
      </c>
      <c r="N771" s="179">
        <v>3.4832299999999999E-4</v>
      </c>
      <c r="O771" s="179">
        <v>3.78029E-4</v>
      </c>
      <c r="P771" s="179">
        <v>4.02464E-4</v>
      </c>
      <c r="Q771" s="179">
        <v>4.2570200000000002E-4</v>
      </c>
      <c r="R771" s="179">
        <v>4.5181399999999998E-4</v>
      </c>
      <c r="S771" s="179">
        <v>4.8750900000000001E-4</v>
      </c>
      <c r="T771" s="179">
        <v>5.3877500000000002E-4</v>
      </c>
      <c r="U771" s="179">
        <v>6.0776899999999997E-4</v>
      </c>
      <c r="V771" s="179">
        <v>6.8730400000000002E-4</v>
      </c>
      <c r="W771" s="179">
        <v>7.6755699999999998E-4</v>
      </c>
      <c r="X771" s="179">
        <v>8.4062299999999998E-4</v>
      </c>
      <c r="Y771" s="179">
        <v>9.00993E-4</v>
      </c>
      <c r="Z771" s="179">
        <v>9.4722800000000005E-4</v>
      </c>
      <c r="AA771" s="179">
        <v>9.7861100000000011E-4</v>
      </c>
      <c r="AB771" s="179">
        <v>9.9657799999999992E-4</v>
      </c>
      <c r="AC771" s="179">
        <v>1.0008899999999999E-3</v>
      </c>
      <c r="AD771" s="179">
        <v>9.9274499999999996E-4</v>
      </c>
      <c r="AE771" s="179">
        <v>9.7166400000000001E-4</v>
      </c>
      <c r="AF771" s="179">
        <v>9.3836500000000003E-4</v>
      </c>
      <c r="AG771" s="179">
        <v>8.84942E-4</v>
      </c>
      <c r="AH771" s="179">
        <v>8.1475099999999995E-4</v>
      </c>
      <c r="AI771" s="179">
        <v>7.3258100000000005E-4</v>
      </c>
      <c r="AJ771" s="179">
        <v>6.4322399999999997E-4</v>
      </c>
      <c r="AK771" s="179">
        <v>5.5195099999999996E-4</v>
      </c>
      <c r="AL771" s="179">
        <v>4.67625E-4</v>
      </c>
      <c r="AM771" s="179">
        <v>3.90486E-4</v>
      </c>
      <c r="AN771" s="179">
        <v>3.2173199999999998E-4</v>
      </c>
      <c r="AO771" s="179">
        <v>2.60404E-4</v>
      </c>
      <c r="AP771" s="179">
        <v>2.0746100000000001E-4</v>
      </c>
      <c r="AQ771" s="179">
        <v>1.62423E-4</v>
      </c>
      <c r="AR771" s="179">
        <v>1.2433299999999999E-4</v>
      </c>
      <c r="AS771" s="179">
        <v>9.3429000000000003E-5</v>
      </c>
      <c r="AT771" s="179">
        <v>6.8515000000000004E-5</v>
      </c>
      <c r="AU771" s="179">
        <v>4.8871E-5</v>
      </c>
      <c r="AV771" s="179">
        <v>3.4257000000000001E-5</v>
      </c>
      <c r="AW771" s="179">
        <v>2.2997999999999999E-5</v>
      </c>
      <c r="AX771" s="179">
        <v>1.5332000000000002E-5</v>
      </c>
      <c r="AY771" s="179">
        <v>9.3430000000000002E-6</v>
      </c>
      <c r="AZ771" s="179">
        <v>5.7490000000000004E-6</v>
      </c>
      <c r="BA771" s="179">
        <v>3.354E-6</v>
      </c>
      <c r="BB771" s="179">
        <v>1.916E-6</v>
      </c>
      <c r="BC771" s="179">
        <v>1.198E-6</v>
      </c>
      <c r="BD771" s="179">
        <v>4.7899999999999999E-7</v>
      </c>
      <c r="BE771" s="179">
        <v>4.7899999999999999E-7</v>
      </c>
    </row>
    <row r="772" spans="1:57" ht="17.100000000000001" customHeight="1">
      <c r="A772" s="178">
        <v>2093</v>
      </c>
      <c r="B772" s="179">
        <v>9.3905000000000003E-5</v>
      </c>
      <c r="C772" s="179">
        <v>1.0788199999999999E-4</v>
      </c>
      <c r="D772" s="179">
        <v>1.2244999999999999E-4</v>
      </c>
      <c r="E772" s="179">
        <v>1.35246E-4</v>
      </c>
      <c r="F772" s="179">
        <v>1.4627100000000001E-4</v>
      </c>
      <c r="G772" s="179">
        <v>1.5591699999999999E-4</v>
      </c>
      <c r="H772" s="179">
        <v>1.66942E-4</v>
      </c>
      <c r="I772" s="179">
        <v>1.8032899999999999E-4</v>
      </c>
      <c r="J772" s="179">
        <v>1.9568400000000001E-4</v>
      </c>
      <c r="K772" s="179">
        <v>2.1340199999999999E-4</v>
      </c>
      <c r="L772" s="179">
        <v>2.3367900000000001E-4</v>
      </c>
      <c r="M772" s="179">
        <v>2.5887799999999998E-4</v>
      </c>
      <c r="N772" s="179">
        <v>2.8624199999999997E-4</v>
      </c>
      <c r="O772" s="179">
        <v>3.1065299999999998E-4</v>
      </c>
      <c r="P772" s="179">
        <v>3.3073400000000001E-4</v>
      </c>
      <c r="Q772" s="179">
        <v>3.4982999999999998E-4</v>
      </c>
      <c r="R772" s="179">
        <v>3.71288E-4</v>
      </c>
      <c r="S772" s="179">
        <v>4.0062099999999998E-4</v>
      </c>
      <c r="T772" s="179">
        <v>4.4275E-4</v>
      </c>
      <c r="U772" s="179">
        <v>4.9944699999999998E-4</v>
      </c>
      <c r="V772" s="179">
        <v>5.6480699999999996E-4</v>
      </c>
      <c r="W772" s="179">
        <v>6.30756E-4</v>
      </c>
      <c r="X772" s="179">
        <v>6.9079999999999999E-4</v>
      </c>
      <c r="Y772" s="179">
        <v>7.4041000000000005E-4</v>
      </c>
      <c r="Z772" s="179">
        <v>7.7840500000000003E-4</v>
      </c>
      <c r="AA772" s="179">
        <v>8.0419499999999995E-4</v>
      </c>
      <c r="AB772" s="179">
        <v>8.1895999999999998E-4</v>
      </c>
      <c r="AC772" s="179">
        <v>8.2250300000000004E-4</v>
      </c>
      <c r="AD772" s="179">
        <v>8.1581000000000004E-4</v>
      </c>
      <c r="AE772" s="179">
        <v>7.9848600000000005E-4</v>
      </c>
      <c r="AF772" s="179">
        <v>7.7112100000000005E-4</v>
      </c>
      <c r="AG772" s="179">
        <v>7.2721999999999999E-4</v>
      </c>
      <c r="AH772" s="179">
        <v>6.6953900000000003E-4</v>
      </c>
      <c r="AI772" s="179">
        <v>6.02014E-4</v>
      </c>
      <c r="AJ772" s="179">
        <v>5.28583E-4</v>
      </c>
      <c r="AK772" s="179">
        <v>4.53578E-4</v>
      </c>
      <c r="AL772" s="179">
        <v>3.8428099999999999E-4</v>
      </c>
      <c r="AM772" s="179">
        <v>3.2089E-4</v>
      </c>
      <c r="AN772" s="179">
        <v>2.6438999999999998E-4</v>
      </c>
      <c r="AO772" s="179">
        <v>2.13993E-4</v>
      </c>
      <c r="AP772" s="179">
        <v>1.7048500000000001E-4</v>
      </c>
      <c r="AQ772" s="179">
        <v>1.3347500000000001E-4</v>
      </c>
      <c r="AR772" s="179">
        <v>1.02173E-4</v>
      </c>
      <c r="AS772" s="179">
        <v>7.6777E-5</v>
      </c>
      <c r="AT772" s="179">
        <v>5.6302999999999999E-5</v>
      </c>
      <c r="AU772" s="179">
        <v>4.0160999999999997E-5</v>
      </c>
      <c r="AV772" s="179">
        <v>2.8152000000000001E-5</v>
      </c>
      <c r="AW772" s="179">
        <v>1.8899E-5</v>
      </c>
      <c r="AX772" s="179">
        <v>1.2599000000000001E-5</v>
      </c>
      <c r="AY772" s="179">
        <v>7.678E-6</v>
      </c>
      <c r="AZ772" s="179">
        <v>4.7249999999999997E-6</v>
      </c>
      <c r="BA772" s="179">
        <v>2.756E-6</v>
      </c>
      <c r="BB772" s="179">
        <v>1.575E-6</v>
      </c>
      <c r="BC772" s="179">
        <v>9.8400000000000002E-7</v>
      </c>
      <c r="BD772" s="179">
        <v>3.9400000000000001E-7</v>
      </c>
      <c r="BE772" s="179">
        <v>3.9400000000000001E-7</v>
      </c>
    </row>
    <row r="773" spans="1:57" ht="17.100000000000001" customHeight="1">
      <c r="A773" s="178">
        <v>2094</v>
      </c>
      <c r="B773" s="179">
        <v>7.6160000000000003E-5</v>
      </c>
      <c r="C773" s="179">
        <v>8.7497000000000006E-5</v>
      </c>
      <c r="D773" s="179">
        <v>9.9312000000000001E-5</v>
      </c>
      <c r="E773" s="179">
        <v>1.0969E-4</v>
      </c>
      <c r="F773" s="179">
        <v>1.18631E-4</v>
      </c>
      <c r="G773" s="179">
        <v>1.2645500000000001E-4</v>
      </c>
      <c r="H773" s="179">
        <v>1.35396E-4</v>
      </c>
      <c r="I773" s="179">
        <v>1.4625400000000001E-4</v>
      </c>
      <c r="J773" s="179">
        <v>1.5870700000000001E-4</v>
      </c>
      <c r="K773" s="179">
        <v>1.73077E-4</v>
      </c>
      <c r="L773" s="179">
        <v>1.8952300000000001E-4</v>
      </c>
      <c r="M773" s="179">
        <v>2.0996E-4</v>
      </c>
      <c r="N773" s="179">
        <v>2.3215399999999999E-4</v>
      </c>
      <c r="O773" s="179">
        <v>2.51952E-4</v>
      </c>
      <c r="P773" s="179">
        <v>2.6823800000000002E-4</v>
      </c>
      <c r="Q773" s="179">
        <v>2.8372500000000003E-4</v>
      </c>
      <c r="R773" s="179">
        <v>3.0112900000000002E-4</v>
      </c>
      <c r="S773" s="179">
        <v>3.2491900000000001E-4</v>
      </c>
      <c r="T773" s="179">
        <v>3.5908799999999997E-4</v>
      </c>
      <c r="U773" s="179">
        <v>4.0507100000000001E-4</v>
      </c>
      <c r="V773" s="179">
        <v>4.5807999999999998E-4</v>
      </c>
      <c r="W773" s="179">
        <v>5.1156800000000001E-4</v>
      </c>
      <c r="X773" s="179">
        <v>5.6026600000000002E-4</v>
      </c>
      <c r="Y773" s="179">
        <v>6.0050200000000005E-4</v>
      </c>
      <c r="Z773" s="179">
        <v>6.3131699999999995E-4</v>
      </c>
      <c r="AA773" s="179">
        <v>6.52233E-4</v>
      </c>
      <c r="AB773" s="179">
        <v>6.6420800000000001E-4</v>
      </c>
      <c r="AC773" s="179">
        <v>6.6708200000000005E-4</v>
      </c>
      <c r="AD773" s="179">
        <v>6.6165400000000002E-4</v>
      </c>
      <c r="AE773" s="179">
        <v>6.4760299999999996E-4</v>
      </c>
      <c r="AF773" s="179">
        <v>6.2540899999999995E-4</v>
      </c>
      <c r="AG773" s="179">
        <v>5.8980399999999998E-4</v>
      </c>
      <c r="AH773" s="179">
        <v>5.4302199999999999E-4</v>
      </c>
      <c r="AI773" s="179">
        <v>4.8825700000000002E-4</v>
      </c>
      <c r="AJ773" s="179">
        <v>4.2870199999999999E-4</v>
      </c>
      <c r="AK773" s="179">
        <v>3.67869E-4</v>
      </c>
      <c r="AL773" s="179">
        <v>3.1166700000000001E-4</v>
      </c>
      <c r="AM773" s="179">
        <v>2.6025499999999998E-4</v>
      </c>
      <c r="AN773" s="179">
        <v>2.1443100000000001E-4</v>
      </c>
      <c r="AO773" s="179">
        <v>1.73556E-4</v>
      </c>
      <c r="AP773" s="179">
        <v>1.3826999999999999E-4</v>
      </c>
      <c r="AQ773" s="179">
        <v>1.08253E-4</v>
      </c>
      <c r="AR773" s="179">
        <v>8.2866000000000002E-5</v>
      </c>
      <c r="AS773" s="179">
        <v>6.2269999999999998E-5</v>
      </c>
      <c r="AT773" s="179">
        <v>4.5664000000000002E-5</v>
      </c>
      <c r="AU773" s="179">
        <v>3.2571999999999999E-5</v>
      </c>
      <c r="AV773" s="179">
        <v>2.2832000000000001E-5</v>
      </c>
      <c r="AW773" s="179">
        <v>1.5328E-5</v>
      </c>
      <c r="AX773" s="179">
        <v>1.0219E-5</v>
      </c>
      <c r="AY773" s="179">
        <v>6.2269999999999998E-6</v>
      </c>
      <c r="AZ773" s="179">
        <v>3.8319999999999999E-6</v>
      </c>
      <c r="BA773" s="179">
        <v>2.2350000000000002E-6</v>
      </c>
      <c r="BB773" s="179">
        <v>1.277E-6</v>
      </c>
      <c r="BC773" s="179">
        <v>7.9800000000000003E-7</v>
      </c>
      <c r="BD773" s="179">
        <v>3.1899999999999998E-7</v>
      </c>
      <c r="BE773" s="179">
        <v>3.1899999999999998E-7</v>
      </c>
    </row>
    <row r="774" spans="1:57" ht="17.100000000000001" customHeight="1">
      <c r="A774" s="178">
        <v>2095</v>
      </c>
      <c r="B774" s="179">
        <v>6.0915999999999997E-5</v>
      </c>
      <c r="C774" s="179">
        <v>6.9982999999999997E-5</v>
      </c>
      <c r="D774" s="179">
        <v>7.9433999999999999E-5</v>
      </c>
      <c r="E774" s="179">
        <v>8.7734999999999999E-5</v>
      </c>
      <c r="F774" s="179">
        <v>9.4885999999999999E-5</v>
      </c>
      <c r="G774" s="179">
        <v>1.0114400000000001E-4</v>
      </c>
      <c r="H774" s="179">
        <v>1.0829500000000001E-4</v>
      </c>
      <c r="I774" s="179">
        <v>1.1697900000000001E-4</v>
      </c>
      <c r="J774" s="179">
        <v>1.2694099999999999E-4</v>
      </c>
      <c r="K774" s="179">
        <v>1.38434E-4</v>
      </c>
      <c r="L774" s="179">
        <v>1.51588E-4</v>
      </c>
      <c r="M774" s="179">
        <v>1.6793400000000001E-4</v>
      </c>
      <c r="N774" s="179">
        <v>1.8568600000000001E-4</v>
      </c>
      <c r="O774" s="179">
        <v>2.01521E-4</v>
      </c>
      <c r="P774" s="179">
        <v>2.1454699999999999E-4</v>
      </c>
      <c r="Q774" s="179">
        <v>2.2693499999999999E-4</v>
      </c>
      <c r="R774" s="179">
        <v>2.40855E-4</v>
      </c>
      <c r="S774" s="179">
        <v>2.5988299999999998E-4</v>
      </c>
      <c r="T774" s="179">
        <v>2.8721299999999998E-4</v>
      </c>
      <c r="U774" s="179">
        <v>3.23992E-4</v>
      </c>
      <c r="V774" s="179">
        <v>3.6639099999999998E-4</v>
      </c>
      <c r="W774" s="179">
        <v>4.0917200000000002E-4</v>
      </c>
      <c r="X774" s="179">
        <v>4.4812299999999998E-4</v>
      </c>
      <c r="Y774" s="179">
        <v>4.8030499999999999E-4</v>
      </c>
      <c r="Z774" s="179">
        <v>5.0495300000000004E-4</v>
      </c>
      <c r="AA774" s="179">
        <v>5.2168199999999998E-4</v>
      </c>
      <c r="AB774" s="179">
        <v>5.3125999999999998E-4</v>
      </c>
      <c r="AC774" s="179">
        <v>5.3355899999999996E-4</v>
      </c>
      <c r="AD774" s="179">
        <v>5.2921700000000001E-4</v>
      </c>
      <c r="AE774" s="179">
        <v>5.1797900000000001E-4</v>
      </c>
      <c r="AF774" s="179">
        <v>5.0022700000000001E-4</v>
      </c>
      <c r="AG774" s="179">
        <v>4.7174899999999999E-4</v>
      </c>
      <c r="AH774" s="179">
        <v>4.3433099999999999E-4</v>
      </c>
      <c r="AI774" s="179">
        <v>3.90527E-4</v>
      </c>
      <c r="AJ774" s="179">
        <v>3.4289299999999998E-4</v>
      </c>
      <c r="AK774" s="179">
        <v>2.9423600000000002E-4</v>
      </c>
      <c r="AL774" s="179">
        <v>2.4928400000000001E-4</v>
      </c>
      <c r="AM774" s="179">
        <v>2.0816199999999999E-4</v>
      </c>
      <c r="AN774" s="179">
        <v>1.7150999999999999E-4</v>
      </c>
      <c r="AO774" s="179">
        <v>1.3881700000000001E-4</v>
      </c>
      <c r="AP774" s="179">
        <v>1.1059400000000001E-4</v>
      </c>
      <c r="AQ774" s="179">
        <v>8.6584999999999999E-5</v>
      </c>
      <c r="AR774" s="179">
        <v>6.6279999999999996E-5</v>
      </c>
      <c r="AS774" s="179">
        <v>4.9805999999999997E-5</v>
      </c>
      <c r="AT774" s="179">
        <v>3.6523999999999998E-5</v>
      </c>
      <c r="AU774" s="179">
        <v>2.6052000000000001E-5</v>
      </c>
      <c r="AV774" s="179">
        <v>1.8261999999999999E-5</v>
      </c>
      <c r="AW774" s="179">
        <v>1.226E-5</v>
      </c>
      <c r="AX774" s="179">
        <v>8.1729999999999995E-6</v>
      </c>
      <c r="AY774" s="179">
        <v>4.9810000000000003E-6</v>
      </c>
      <c r="AZ774" s="179">
        <v>3.0649999999999999E-6</v>
      </c>
      <c r="BA774" s="179">
        <v>1.7880000000000001E-6</v>
      </c>
      <c r="BB774" s="179">
        <v>1.0219999999999999E-6</v>
      </c>
      <c r="BC774" s="179">
        <v>6.3900000000000004E-7</v>
      </c>
      <c r="BD774" s="179">
        <v>2.5499999999999999E-7</v>
      </c>
      <c r="BE774" s="179">
        <v>2.5499999999999999E-7</v>
      </c>
    </row>
    <row r="775" spans="1:57" ht="17.100000000000001" customHeight="1">
      <c r="A775" s="178">
        <v>2096</v>
      </c>
      <c r="B775" s="179">
        <v>4.8111000000000001E-5</v>
      </c>
      <c r="C775" s="179">
        <v>5.5272000000000002E-5</v>
      </c>
      <c r="D775" s="179">
        <v>6.2736000000000004E-5</v>
      </c>
      <c r="E775" s="179">
        <v>6.9292E-5</v>
      </c>
      <c r="F775" s="179">
        <v>7.4939999999999997E-5</v>
      </c>
      <c r="G775" s="179">
        <v>7.9882000000000005E-5</v>
      </c>
      <c r="H775" s="179">
        <v>8.5531000000000005E-5</v>
      </c>
      <c r="I775" s="179">
        <v>9.2388999999999999E-5</v>
      </c>
      <c r="J775" s="179">
        <v>1.00256E-4</v>
      </c>
      <c r="K775" s="179">
        <v>1.0933399999999999E-4</v>
      </c>
      <c r="L775" s="179">
        <v>1.1972300000000001E-4</v>
      </c>
      <c r="M775" s="179">
        <v>1.32633E-4</v>
      </c>
      <c r="N775" s="179">
        <v>1.4665300000000001E-4</v>
      </c>
      <c r="O775" s="179">
        <v>1.59159E-4</v>
      </c>
      <c r="P775" s="179">
        <v>1.6944700000000001E-4</v>
      </c>
      <c r="Q775" s="179">
        <v>1.7923099999999999E-4</v>
      </c>
      <c r="R775" s="179">
        <v>1.90225E-4</v>
      </c>
      <c r="S775" s="179">
        <v>2.0525299999999999E-4</v>
      </c>
      <c r="T775" s="179">
        <v>2.2683800000000001E-4</v>
      </c>
      <c r="U775" s="179">
        <v>2.5588599999999998E-4</v>
      </c>
      <c r="V775" s="179">
        <v>2.8937199999999998E-4</v>
      </c>
      <c r="W775" s="179">
        <v>3.2316000000000002E-4</v>
      </c>
      <c r="X775" s="179">
        <v>3.5392300000000002E-4</v>
      </c>
      <c r="Y775" s="179">
        <v>3.7933999999999998E-4</v>
      </c>
      <c r="Z775" s="179">
        <v>3.9880599999999998E-4</v>
      </c>
      <c r="AA775" s="179">
        <v>4.1201900000000001E-4</v>
      </c>
      <c r="AB775" s="179">
        <v>4.1958400000000003E-4</v>
      </c>
      <c r="AC775" s="179">
        <v>4.2139899999999998E-4</v>
      </c>
      <c r="AD775" s="179">
        <v>4.1796999999999998E-4</v>
      </c>
      <c r="AE775" s="179">
        <v>4.0909399999999998E-4</v>
      </c>
      <c r="AF775" s="179">
        <v>3.9507499999999999E-4</v>
      </c>
      <c r="AG775" s="179">
        <v>3.7258199999999999E-4</v>
      </c>
      <c r="AH775" s="179">
        <v>3.4302999999999997E-4</v>
      </c>
      <c r="AI775" s="179">
        <v>3.0843400000000001E-4</v>
      </c>
      <c r="AJ775" s="179">
        <v>2.7081300000000001E-4</v>
      </c>
      <c r="AK775" s="179">
        <v>2.3238499999999999E-4</v>
      </c>
      <c r="AL775" s="179">
        <v>1.96882E-4</v>
      </c>
      <c r="AM775" s="179">
        <v>1.6440399999999999E-4</v>
      </c>
      <c r="AN775" s="179">
        <v>1.3545699999999999E-4</v>
      </c>
      <c r="AO775" s="179">
        <v>1.0963600000000001E-4</v>
      </c>
      <c r="AP775" s="179">
        <v>8.7346E-5</v>
      </c>
      <c r="AQ775" s="179">
        <v>6.8384000000000001E-5</v>
      </c>
      <c r="AR775" s="179">
        <v>5.2346999999999999E-5</v>
      </c>
      <c r="AS775" s="179">
        <v>3.9335999999999997E-5</v>
      </c>
      <c r="AT775" s="179">
        <v>2.8846000000000001E-5</v>
      </c>
      <c r="AU775" s="179">
        <v>2.0576000000000001E-5</v>
      </c>
      <c r="AV775" s="179">
        <v>1.4423000000000001E-5</v>
      </c>
      <c r="AW775" s="179">
        <v>9.6830000000000003E-6</v>
      </c>
      <c r="AX775" s="179">
        <v>6.455E-6</v>
      </c>
      <c r="AY775" s="179">
        <v>3.9339999999999999E-6</v>
      </c>
      <c r="AZ775" s="179">
        <v>2.4210000000000002E-6</v>
      </c>
      <c r="BA775" s="179">
        <v>1.412E-6</v>
      </c>
      <c r="BB775" s="179">
        <v>8.0699999999999996E-7</v>
      </c>
      <c r="BC775" s="179">
        <v>5.0399999999999996E-7</v>
      </c>
      <c r="BD775" s="179">
        <v>2.0200000000000001E-7</v>
      </c>
      <c r="BE775" s="179">
        <v>2.0200000000000001E-7</v>
      </c>
    </row>
    <row r="776" spans="1:57" ht="17.100000000000001" customHeight="1">
      <c r="A776" s="178">
        <v>2097</v>
      </c>
      <c r="B776" s="179">
        <v>3.7440000000000001E-5</v>
      </c>
      <c r="C776" s="179">
        <v>4.3013000000000003E-5</v>
      </c>
      <c r="D776" s="179">
        <v>4.8820999999999999E-5</v>
      </c>
      <c r="E776" s="179">
        <v>5.3922999999999999E-5</v>
      </c>
      <c r="F776" s="179">
        <v>5.8318E-5</v>
      </c>
      <c r="G776" s="179">
        <v>6.2163999999999996E-5</v>
      </c>
      <c r="H776" s="179">
        <v>6.656E-5</v>
      </c>
      <c r="I776" s="179">
        <v>7.1897000000000006E-5</v>
      </c>
      <c r="J776" s="179">
        <v>7.8020000000000002E-5</v>
      </c>
      <c r="K776" s="179">
        <v>8.5084000000000001E-5</v>
      </c>
      <c r="L776" s="179">
        <v>9.3168E-5</v>
      </c>
      <c r="M776" s="179">
        <v>1.0321499999999999E-4</v>
      </c>
      <c r="N776" s="179">
        <v>1.14125E-4</v>
      </c>
      <c r="O776" s="179">
        <v>1.2385799999999999E-4</v>
      </c>
      <c r="P776" s="179">
        <v>1.3186400000000001E-4</v>
      </c>
      <c r="Q776" s="179">
        <v>1.3947800000000001E-4</v>
      </c>
      <c r="R776" s="179">
        <v>1.48033E-4</v>
      </c>
      <c r="S776" s="179">
        <v>1.5972800000000001E-4</v>
      </c>
      <c r="T776" s="179">
        <v>1.7652499999999999E-4</v>
      </c>
      <c r="U776" s="179">
        <v>1.9913E-4</v>
      </c>
      <c r="V776" s="179">
        <v>2.2518899999999999E-4</v>
      </c>
      <c r="W776" s="179">
        <v>2.5148299999999999E-4</v>
      </c>
      <c r="X776" s="179">
        <v>2.7542300000000001E-4</v>
      </c>
      <c r="Y776" s="179">
        <v>2.9520300000000001E-4</v>
      </c>
      <c r="Z776" s="179">
        <v>3.10351E-4</v>
      </c>
      <c r="AA776" s="179">
        <v>3.2063300000000002E-4</v>
      </c>
      <c r="AB776" s="179">
        <v>3.2652000000000001E-4</v>
      </c>
      <c r="AC776" s="179">
        <v>3.2793299999999998E-4</v>
      </c>
      <c r="AD776" s="179">
        <v>3.2526400000000002E-4</v>
      </c>
      <c r="AE776" s="179">
        <v>3.1835700000000001E-4</v>
      </c>
      <c r="AF776" s="179">
        <v>3.0744700000000003E-4</v>
      </c>
      <c r="AG776" s="179">
        <v>2.8994399999999999E-4</v>
      </c>
      <c r="AH776" s="179">
        <v>2.66946E-4</v>
      </c>
      <c r="AI776" s="179">
        <v>2.40024E-4</v>
      </c>
      <c r="AJ776" s="179">
        <v>2.1074700000000001E-4</v>
      </c>
      <c r="AK776" s="179">
        <v>1.8084199999999999E-4</v>
      </c>
      <c r="AL776" s="179">
        <v>1.53213E-4</v>
      </c>
      <c r="AM776" s="179">
        <v>1.2793900000000001E-4</v>
      </c>
      <c r="AN776" s="179">
        <v>1.05413E-4</v>
      </c>
      <c r="AO776" s="179">
        <v>8.5319000000000001E-5</v>
      </c>
      <c r="AP776" s="179">
        <v>6.7972999999999994E-5</v>
      </c>
      <c r="AQ776" s="179">
        <v>5.3217000000000002E-5</v>
      </c>
      <c r="AR776" s="179">
        <v>4.0737E-5</v>
      </c>
      <c r="AS776" s="179">
        <v>3.0611000000000002E-5</v>
      </c>
      <c r="AT776" s="179">
        <v>2.2447999999999999E-5</v>
      </c>
      <c r="AU776" s="179">
        <v>1.6011999999999998E-5</v>
      </c>
      <c r="AV776" s="179">
        <v>1.1224E-5</v>
      </c>
      <c r="AW776" s="179">
        <v>7.5349999999999999E-6</v>
      </c>
      <c r="AX776" s="179">
        <v>5.023E-6</v>
      </c>
      <c r="AY776" s="179">
        <v>3.061E-6</v>
      </c>
      <c r="AZ776" s="179">
        <v>1.8840000000000001E-6</v>
      </c>
      <c r="BA776" s="179">
        <v>1.099E-6</v>
      </c>
      <c r="BB776" s="179">
        <v>6.2799999999999996E-7</v>
      </c>
      <c r="BC776" s="179">
        <v>3.9200000000000002E-7</v>
      </c>
      <c r="BD776" s="179">
        <v>1.5699999999999999E-7</v>
      </c>
      <c r="BE776" s="179">
        <v>1.5699999999999999E-7</v>
      </c>
    </row>
    <row r="777" spans="1:57" ht="17.100000000000001" customHeight="1">
      <c r="A777" s="178">
        <v>2098</v>
      </c>
      <c r="B777" s="179">
        <v>2.8598E-5</v>
      </c>
      <c r="C777" s="179">
        <v>3.2855000000000003E-5</v>
      </c>
      <c r="D777" s="179">
        <v>3.7292000000000001E-5</v>
      </c>
      <c r="E777" s="179">
        <v>4.1189000000000002E-5</v>
      </c>
      <c r="F777" s="179">
        <v>4.4545999999999997E-5</v>
      </c>
      <c r="G777" s="179">
        <v>4.7484000000000001E-5</v>
      </c>
      <c r="H777" s="179">
        <v>5.0841000000000003E-5</v>
      </c>
      <c r="I777" s="179">
        <v>5.4917999999999998E-5</v>
      </c>
      <c r="J777" s="179">
        <v>5.9595000000000001E-5</v>
      </c>
      <c r="K777" s="179">
        <v>6.4991000000000002E-5</v>
      </c>
      <c r="L777" s="179">
        <v>7.1166000000000003E-5</v>
      </c>
      <c r="M777" s="179">
        <v>7.8839999999999997E-5</v>
      </c>
      <c r="N777" s="179">
        <v>8.7174000000000003E-5</v>
      </c>
      <c r="O777" s="179">
        <v>9.4607999999999999E-5</v>
      </c>
      <c r="P777" s="179">
        <v>1.00723E-4</v>
      </c>
      <c r="Q777" s="179">
        <v>1.06539E-4</v>
      </c>
      <c r="R777" s="179">
        <v>1.13074E-4</v>
      </c>
      <c r="S777" s="179">
        <v>1.22007E-4</v>
      </c>
      <c r="T777" s="179">
        <v>1.34838E-4</v>
      </c>
      <c r="U777" s="179">
        <v>1.5210399999999999E-4</v>
      </c>
      <c r="V777" s="179">
        <v>1.7200900000000001E-4</v>
      </c>
      <c r="W777" s="179">
        <v>1.9209399999999999E-4</v>
      </c>
      <c r="X777" s="179">
        <v>2.1038E-4</v>
      </c>
      <c r="Y777" s="179">
        <v>2.25489E-4</v>
      </c>
      <c r="Z777" s="179">
        <v>2.3706000000000001E-4</v>
      </c>
      <c r="AA777" s="179">
        <v>2.4491399999999999E-4</v>
      </c>
      <c r="AB777" s="179">
        <v>2.4940999999999999E-4</v>
      </c>
      <c r="AC777" s="179">
        <v>2.5049000000000002E-4</v>
      </c>
      <c r="AD777" s="179">
        <v>2.4845100000000001E-4</v>
      </c>
      <c r="AE777" s="179">
        <v>2.4317499999999999E-4</v>
      </c>
      <c r="AF777" s="179">
        <v>2.3484100000000001E-4</v>
      </c>
      <c r="AG777" s="179">
        <v>2.2147200000000001E-4</v>
      </c>
      <c r="AH777" s="179">
        <v>2.0390499999999999E-4</v>
      </c>
      <c r="AI777" s="179">
        <v>1.8334100000000001E-4</v>
      </c>
      <c r="AJ777" s="179">
        <v>1.6097799999999999E-4</v>
      </c>
      <c r="AK777" s="179">
        <v>1.38135E-4</v>
      </c>
      <c r="AL777" s="179">
        <v>1.17031E-4</v>
      </c>
      <c r="AM777" s="179">
        <v>9.7726000000000006E-5</v>
      </c>
      <c r="AN777" s="179">
        <v>8.0519000000000006E-5</v>
      </c>
      <c r="AO777" s="179">
        <v>6.5170000000000001E-5</v>
      </c>
      <c r="AP777" s="179">
        <v>5.1921E-5</v>
      </c>
      <c r="AQ777" s="179">
        <v>4.0649000000000003E-5</v>
      </c>
      <c r="AR777" s="179">
        <v>3.1115999999999998E-5</v>
      </c>
      <c r="AS777" s="179">
        <v>2.3382000000000001E-5</v>
      </c>
      <c r="AT777" s="179">
        <v>1.7147E-5</v>
      </c>
      <c r="AU777" s="179">
        <v>1.2231E-5</v>
      </c>
      <c r="AV777" s="179">
        <v>8.5730000000000008E-6</v>
      </c>
      <c r="AW777" s="179">
        <v>5.7559999999999996E-6</v>
      </c>
      <c r="AX777" s="179">
        <v>3.8369999999999999E-6</v>
      </c>
      <c r="AY777" s="179">
        <v>2.3379999999999999E-6</v>
      </c>
      <c r="AZ777" s="179">
        <v>1.4389999999999999E-6</v>
      </c>
      <c r="BA777" s="179">
        <v>8.3900000000000004E-7</v>
      </c>
      <c r="BB777" s="179">
        <v>4.7999999999999996E-7</v>
      </c>
      <c r="BC777" s="179">
        <v>2.9999999999999999E-7</v>
      </c>
      <c r="BD777" s="179">
        <v>1.1999999999999999E-7</v>
      </c>
      <c r="BE777" s="179">
        <v>1.1999999999999999E-7</v>
      </c>
    </row>
    <row r="778" spans="1:57" ht="17.100000000000001" customHeight="1">
      <c r="A778" s="178">
        <v>2099</v>
      </c>
      <c r="B778" s="179">
        <v>2.1525000000000001E-5</v>
      </c>
      <c r="C778" s="179">
        <v>2.4729E-5</v>
      </c>
      <c r="D778" s="179">
        <v>2.8068E-5</v>
      </c>
      <c r="E778" s="179">
        <v>3.1000999999999997E-5</v>
      </c>
      <c r="F778" s="179">
        <v>3.3528000000000002E-5</v>
      </c>
      <c r="G778" s="179">
        <v>3.5738999999999998E-5</v>
      </c>
      <c r="H778" s="179">
        <v>3.8266999999999998E-5</v>
      </c>
      <c r="I778" s="179">
        <v>4.1335000000000003E-5</v>
      </c>
      <c r="J778" s="179">
        <v>4.4855000000000003E-5</v>
      </c>
      <c r="K778" s="179">
        <v>4.8915999999999997E-5</v>
      </c>
      <c r="L778" s="179">
        <v>5.3563999999999997E-5</v>
      </c>
      <c r="M778" s="179">
        <v>5.9339999999999998E-5</v>
      </c>
      <c r="N778" s="179">
        <v>6.5612999999999997E-5</v>
      </c>
      <c r="O778" s="179">
        <v>7.1208E-5</v>
      </c>
      <c r="P778" s="179">
        <v>7.5810999999999996E-5</v>
      </c>
      <c r="Q778" s="179">
        <v>8.0187999999999999E-5</v>
      </c>
      <c r="R778" s="179">
        <v>8.5106999999999997E-5</v>
      </c>
      <c r="S778" s="179">
        <v>9.1830999999999995E-5</v>
      </c>
      <c r="T778" s="179">
        <v>1.01488E-4</v>
      </c>
      <c r="U778" s="179">
        <v>1.14484E-4</v>
      </c>
      <c r="V778" s="179">
        <v>1.2946499999999999E-4</v>
      </c>
      <c r="W778" s="179">
        <v>1.4458200000000001E-4</v>
      </c>
      <c r="X778" s="179">
        <v>1.5834599999999999E-4</v>
      </c>
      <c r="Y778" s="179">
        <v>1.69717E-4</v>
      </c>
      <c r="Z778" s="179">
        <v>1.7842699999999999E-4</v>
      </c>
      <c r="AA778" s="179">
        <v>1.8433800000000001E-4</v>
      </c>
      <c r="AB778" s="179">
        <v>1.8772299999999999E-4</v>
      </c>
      <c r="AC778" s="179">
        <v>1.8853500000000001E-4</v>
      </c>
      <c r="AD778" s="179">
        <v>1.8700100000000001E-4</v>
      </c>
      <c r="AE778" s="179">
        <v>1.83029E-4</v>
      </c>
      <c r="AF778" s="179">
        <v>1.7675699999999999E-4</v>
      </c>
      <c r="AG778" s="179">
        <v>1.66694E-4</v>
      </c>
      <c r="AH778" s="179">
        <v>1.5347200000000001E-4</v>
      </c>
      <c r="AI778" s="179">
        <v>1.3799400000000001E-4</v>
      </c>
      <c r="AJ778" s="179">
        <v>1.21162E-4</v>
      </c>
      <c r="AK778" s="179">
        <v>1.0396899999999999E-4</v>
      </c>
      <c r="AL778" s="179">
        <v>8.8084999999999994E-5</v>
      </c>
      <c r="AM778" s="179">
        <v>7.3554999999999996E-5</v>
      </c>
      <c r="AN778" s="179">
        <v>6.0603999999999998E-5</v>
      </c>
      <c r="AO778" s="179">
        <v>4.9051999999999997E-5</v>
      </c>
      <c r="AP778" s="179">
        <v>3.9079000000000003E-5</v>
      </c>
      <c r="AQ778" s="179">
        <v>3.0595000000000001E-5</v>
      </c>
      <c r="AR778" s="179">
        <v>2.3419999999999999E-5</v>
      </c>
      <c r="AS778" s="179">
        <v>1.7598999999999999E-5</v>
      </c>
      <c r="AT778" s="179">
        <v>1.2906E-5</v>
      </c>
      <c r="AU778" s="179">
        <v>9.2059999999999996E-6</v>
      </c>
      <c r="AV778" s="179">
        <v>6.4529999999999999E-6</v>
      </c>
      <c r="AW778" s="179">
        <v>4.3320000000000002E-6</v>
      </c>
      <c r="AX778" s="179">
        <v>2.8880000000000001E-6</v>
      </c>
      <c r="AY778" s="179">
        <v>1.7600000000000001E-6</v>
      </c>
      <c r="AZ778" s="179">
        <v>1.083E-6</v>
      </c>
      <c r="BA778" s="179">
        <v>6.3200000000000005E-7</v>
      </c>
      <c r="BB778" s="179">
        <v>3.6100000000000002E-7</v>
      </c>
      <c r="BC778" s="179">
        <v>2.2600000000000001E-7</v>
      </c>
      <c r="BD778" s="179">
        <v>8.9999999999999999E-8</v>
      </c>
      <c r="BE778" s="179">
        <v>8.9999999999999999E-8</v>
      </c>
    </row>
    <row r="779" spans="1:57" ht="17.100000000000001" customHeight="1">
      <c r="A779" s="178">
        <v>2100</v>
      </c>
      <c r="B779" s="179">
        <v>1.5976000000000001E-5</v>
      </c>
      <c r="C779" s="179">
        <v>1.8354000000000001E-5</v>
      </c>
      <c r="D779" s="179">
        <v>2.0832E-5</v>
      </c>
      <c r="E779" s="179">
        <v>2.3008999999999999E-5</v>
      </c>
      <c r="F779" s="179">
        <v>2.4885E-5</v>
      </c>
      <c r="G779" s="179">
        <v>2.6526E-5</v>
      </c>
      <c r="H779" s="179">
        <v>2.8402E-5</v>
      </c>
      <c r="I779" s="179">
        <v>3.0679000000000002E-5</v>
      </c>
      <c r="J779" s="179">
        <v>3.3291999999999999E-5</v>
      </c>
      <c r="K779" s="179">
        <v>3.6306000000000001E-5</v>
      </c>
      <c r="L779" s="179">
        <v>3.9755999999999997E-5</v>
      </c>
      <c r="M779" s="179">
        <v>4.4042999999999998E-5</v>
      </c>
      <c r="N779" s="179">
        <v>4.8698E-5</v>
      </c>
      <c r="O779" s="179">
        <v>5.2850999999999999E-5</v>
      </c>
      <c r="P779" s="179">
        <v>5.6267999999999997E-5</v>
      </c>
      <c r="Q779" s="179">
        <v>5.9515999999999997E-5</v>
      </c>
      <c r="R779" s="179">
        <v>6.3167E-5</v>
      </c>
      <c r="S779" s="179">
        <v>6.8157999999999994E-5</v>
      </c>
      <c r="T779" s="179">
        <v>7.5325000000000001E-5</v>
      </c>
      <c r="U779" s="179">
        <v>8.4970999999999997E-5</v>
      </c>
      <c r="V779" s="179">
        <v>9.6089999999999996E-5</v>
      </c>
      <c r="W779" s="179">
        <v>1.07311E-4</v>
      </c>
      <c r="X779" s="179">
        <v>1.17526E-4</v>
      </c>
      <c r="Y779" s="179">
        <v>1.2596600000000001E-4</v>
      </c>
      <c r="Z779" s="179">
        <v>1.3243E-4</v>
      </c>
      <c r="AA779" s="179">
        <v>1.36818E-4</v>
      </c>
      <c r="AB779" s="179">
        <v>1.3932899999999999E-4</v>
      </c>
      <c r="AC779" s="179">
        <v>1.39932E-4</v>
      </c>
      <c r="AD779" s="179">
        <v>1.38794E-4</v>
      </c>
      <c r="AE779" s="179">
        <v>1.3584599999999999E-4</v>
      </c>
      <c r="AF779" s="179">
        <v>1.3119100000000001E-4</v>
      </c>
      <c r="AG779" s="179">
        <v>1.2372199999999999E-4</v>
      </c>
      <c r="AH779" s="179">
        <v>1.13909E-4</v>
      </c>
      <c r="AI779" s="179">
        <v>1.02421E-4</v>
      </c>
      <c r="AJ779" s="179">
        <v>8.9927999999999997E-5</v>
      </c>
      <c r="AK779" s="179">
        <v>7.7167000000000002E-5</v>
      </c>
      <c r="AL779" s="179">
        <v>6.5377999999999996E-5</v>
      </c>
      <c r="AM779" s="179">
        <v>5.4592999999999997E-5</v>
      </c>
      <c r="AN779" s="179">
        <v>4.4981000000000002E-5</v>
      </c>
      <c r="AO779" s="179">
        <v>3.6406999999999999E-5</v>
      </c>
      <c r="AP779" s="179">
        <v>2.9005000000000001E-5</v>
      </c>
      <c r="AQ779" s="179">
        <v>2.2708E-5</v>
      </c>
      <c r="AR779" s="179">
        <v>1.7382999999999999E-5</v>
      </c>
      <c r="AS779" s="179">
        <v>1.3062E-5</v>
      </c>
      <c r="AT779" s="179">
        <v>9.5789999999999993E-6</v>
      </c>
      <c r="AU779" s="179">
        <v>6.8329999999999996E-6</v>
      </c>
      <c r="AV779" s="179">
        <v>4.7890000000000002E-6</v>
      </c>
      <c r="AW779" s="179">
        <v>3.2150000000000001E-6</v>
      </c>
      <c r="AX779" s="179">
        <v>2.1440000000000001E-6</v>
      </c>
      <c r="AY779" s="179">
        <v>1.3060000000000001E-6</v>
      </c>
      <c r="AZ779" s="179">
        <v>8.0400000000000005E-7</v>
      </c>
      <c r="BA779" s="179">
        <v>4.6899999999999998E-7</v>
      </c>
      <c r="BB779" s="179">
        <v>2.6800000000000002E-7</v>
      </c>
      <c r="BC779" s="179">
        <v>1.67E-7</v>
      </c>
      <c r="BD779" s="179">
        <v>6.7000000000000004E-8</v>
      </c>
      <c r="BE779" s="179">
        <v>6.7000000000000004E-8</v>
      </c>
    </row>
    <row r="780" spans="1:57" ht="17.100000000000001" customHeight="1">
      <c r="A780" s="178">
        <v>2101</v>
      </c>
      <c r="B780" s="179">
        <v>1.1525000000000001E-5</v>
      </c>
      <c r="C780" s="179">
        <v>1.324E-5</v>
      </c>
      <c r="D780" s="179">
        <v>1.5028000000000001E-5</v>
      </c>
      <c r="E780" s="179">
        <v>1.6597999999999999E-5</v>
      </c>
      <c r="F780" s="179">
        <v>1.7951000000000001E-5</v>
      </c>
      <c r="G780" s="179">
        <v>1.9134999999999999E-5</v>
      </c>
      <c r="H780" s="179">
        <v>2.0488000000000001E-5</v>
      </c>
      <c r="I780" s="179">
        <v>2.2130999999999999E-5</v>
      </c>
      <c r="J780" s="179">
        <v>2.4015999999999998E-5</v>
      </c>
      <c r="K780" s="179">
        <v>2.6190000000000002E-5</v>
      </c>
      <c r="L780" s="179">
        <v>2.8679000000000001E-5</v>
      </c>
      <c r="M780" s="179">
        <v>3.1770999999999998E-5</v>
      </c>
      <c r="N780" s="179">
        <v>3.5129999999999997E-5</v>
      </c>
      <c r="O780" s="179">
        <v>3.8126000000000001E-5</v>
      </c>
      <c r="P780" s="179">
        <v>4.0590000000000003E-5</v>
      </c>
      <c r="Q780" s="179">
        <v>4.2933999999999999E-5</v>
      </c>
      <c r="R780" s="179">
        <v>4.5566999999999999E-5</v>
      </c>
      <c r="S780" s="179">
        <v>4.9166999999999999E-5</v>
      </c>
      <c r="T780" s="179">
        <v>5.4338000000000001E-5</v>
      </c>
      <c r="U780" s="179">
        <v>6.1296000000000004E-5</v>
      </c>
      <c r="V780" s="179">
        <v>6.9317000000000001E-5</v>
      </c>
      <c r="W780" s="179">
        <v>7.7410999999999995E-5</v>
      </c>
      <c r="X780" s="179">
        <v>8.4779999999999998E-5</v>
      </c>
      <c r="Y780" s="179">
        <v>9.0869E-5</v>
      </c>
      <c r="Z780" s="179">
        <v>9.5532000000000006E-5</v>
      </c>
      <c r="AA780" s="179">
        <v>9.8696999999999994E-5</v>
      </c>
      <c r="AB780" s="179">
        <v>1.00509E-4</v>
      </c>
      <c r="AC780" s="179">
        <v>1.00944E-4</v>
      </c>
      <c r="AD780" s="179">
        <v>1.00122E-4</v>
      </c>
      <c r="AE780" s="179">
        <v>9.7996000000000002E-5</v>
      </c>
      <c r="AF780" s="179">
        <v>9.4637999999999998E-5</v>
      </c>
      <c r="AG780" s="179">
        <v>8.9250000000000001E-5</v>
      </c>
      <c r="AH780" s="179">
        <v>8.2170999999999996E-5</v>
      </c>
      <c r="AI780" s="179">
        <v>7.3883999999999999E-5</v>
      </c>
      <c r="AJ780" s="179">
        <v>6.4871999999999998E-5</v>
      </c>
      <c r="AK780" s="179">
        <v>5.5665999999999999E-5</v>
      </c>
      <c r="AL780" s="179">
        <v>4.7162E-5</v>
      </c>
      <c r="AM780" s="179">
        <v>3.9381999999999997E-5</v>
      </c>
      <c r="AN780" s="179">
        <v>3.2447999999999998E-5</v>
      </c>
      <c r="AO780" s="179">
        <v>2.6262999999999999E-5</v>
      </c>
      <c r="AP780" s="179">
        <v>2.0922999999999999E-5</v>
      </c>
      <c r="AQ780" s="179">
        <v>1.6381000000000001E-5</v>
      </c>
      <c r="AR780" s="179">
        <v>1.2539E-5</v>
      </c>
      <c r="AS780" s="179">
        <v>9.4229999999999994E-6</v>
      </c>
      <c r="AT780" s="179">
        <v>6.9099999999999999E-6</v>
      </c>
      <c r="AU780" s="179">
        <v>4.9289999999999997E-6</v>
      </c>
      <c r="AV780" s="179">
        <v>3.455E-6</v>
      </c>
      <c r="AW780" s="179">
        <v>2.3190000000000002E-6</v>
      </c>
      <c r="AX780" s="179">
        <v>1.5460000000000001E-6</v>
      </c>
      <c r="AY780" s="179">
        <v>9.4200000000000004E-7</v>
      </c>
      <c r="AZ780" s="179">
        <v>5.7999999999999995E-7</v>
      </c>
      <c r="BA780" s="179">
        <v>3.3799999999999998E-7</v>
      </c>
      <c r="BB780" s="179">
        <v>1.9299999999999999E-7</v>
      </c>
      <c r="BC780" s="179">
        <v>1.2100000000000001E-7</v>
      </c>
      <c r="BD780" s="179">
        <v>4.8E-8</v>
      </c>
      <c r="BE780" s="179">
        <v>4.8E-8</v>
      </c>
    </row>
    <row r="781" spans="1:57" ht="17.100000000000001" customHeight="1">
      <c r="A781" s="178">
        <v>2102</v>
      </c>
      <c r="B781" s="179">
        <v>8.2320000000000001E-6</v>
      </c>
      <c r="C781" s="179">
        <v>9.4569999999999994E-6</v>
      </c>
      <c r="D781" s="179">
        <v>1.0733999999999999E-5</v>
      </c>
      <c r="E781" s="179">
        <v>1.1856E-5</v>
      </c>
      <c r="F781" s="179">
        <v>1.2822E-5</v>
      </c>
      <c r="G781" s="179">
        <v>1.3668E-5</v>
      </c>
      <c r="H781" s="179">
        <v>1.4635E-5</v>
      </c>
      <c r="I781" s="179">
        <v>1.5807999999999998E-5</v>
      </c>
      <c r="J781" s="179">
        <v>1.7153999999999999E-5</v>
      </c>
      <c r="K781" s="179">
        <v>1.8706999999999999E-5</v>
      </c>
      <c r="L781" s="179">
        <v>2.0485000000000001E-5</v>
      </c>
      <c r="M781" s="179">
        <v>2.2694E-5</v>
      </c>
      <c r="N781" s="179">
        <v>2.5092999999999998E-5</v>
      </c>
      <c r="O781" s="179">
        <v>2.7233000000000002E-5</v>
      </c>
      <c r="P781" s="179">
        <v>2.8992999999999998E-5</v>
      </c>
      <c r="Q781" s="179">
        <v>3.0667000000000003E-5</v>
      </c>
      <c r="R781" s="179">
        <v>3.2548000000000001E-5</v>
      </c>
      <c r="S781" s="179">
        <v>3.5119E-5</v>
      </c>
      <c r="T781" s="179">
        <v>3.8813000000000003E-5</v>
      </c>
      <c r="U781" s="179">
        <v>4.3782999999999997E-5</v>
      </c>
      <c r="V781" s="179">
        <v>4.9512000000000003E-5</v>
      </c>
      <c r="W781" s="179">
        <v>5.5294000000000003E-5</v>
      </c>
      <c r="X781" s="179">
        <v>6.0557000000000003E-5</v>
      </c>
      <c r="Y781" s="179">
        <v>6.4906000000000005E-5</v>
      </c>
      <c r="Z781" s="179">
        <v>6.8237000000000004E-5</v>
      </c>
      <c r="AA781" s="179">
        <v>7.0498000000000002E-5</v>
      </c>
      <c r="AB781" s="179">
        <v>7.1792000000000007E-5</v>
      </c>
      <c r="AC781" s="179">
        <v>7.2102999999999997E-5</v>
      </c>
      <c r="AD781" s="179">
        <v>7.1515999999999998E-5</v>
      </c>
      <c r="AE781" s="179">
        <v>6.9997000000000001E-5</v>
      </c>
      <c r="AF781" s="179">
        <v>6.7597999999999999E-5</v>
      </c>
      <c r="AG781" s="179">
        <v>6.3750000000000005E-5</v>
      </c>
      <c r="AH781" s="179">
        <v>5.8693000000000002E-5</v>
      </c>
      <c r="AI781" s="179">
        <v>5.2774E-5</v>
      </c>
      <c r="AJ781" s="179">
        <v>4.6337E-5</v>
      </c>
      <c r="AK781" s="179">
        <v>3.9762000000000003E-5</v>
      </c>
      <c r="AL781" s="179">
        <v>3.3686999999999998E-5</v>
      </c>
      <c r="AM781" s="179">
        <v>2.813E-5</v>
      </c>
      <c r="AN781" s="179">
        <v>2.3176999999999998E-5</v>
      </c>
      <c r="AO781" s="179">
        <v>1.8759000000000001E-5</v>
      </c>
      <c r="AP781" s="179">
        <v>1.4945E-5</v>
      </c>
      <c r="AQ781" s="179">
        <v>1.1701E-5</v>
      </c>
      <c r="AR781" s="179">
        <v>8.9570000000000008E-6</v>
      </c>
      <c r="AS781" s="179">
        <v>6.7299999999999999E-6</v>
      </c>
      <c r="AT781" s="179">
        <v>4.9359999999999998E-6</v>
      </c>
      <c r="AU781" s="179">
        <v>3.5209999999999998E-6</v>
      </c>
      <c r="AV781" s="179">
        <v>2.4679999999999999E-6</v>
      </c>
      <c r="AW781" s="179">
        <v>1.657E-6</v>
      </c>
      <c r="AX781" s="179">
        <v>1.1039999999999999E-6</v>
      </c>
      <c r="AY781" s="179">
        <v>6.7299999999999995E-7</v>
      </c>
      <c r="AZ781" s="179">
        <v>4.1399999999999997E-7</v>
      </c>
      <c r="BA781" s="179">
        <v>2.4200000000000002E-7</v>
      </c>
      <c r="BB781" s="179">
        <v>1.3799999999999999E-7</v>
      </c>
      <c r="BC781" s="179">
        <v>8.6000000000000002E-8</v>
      </c>
      <c r="BD781" s="179">
        <v>3.5000000000000002E-8</v>
      </c>
      <c r="BE781" s="179">
        <v>3.5000000000000002E-8</v>
      </c>
    </row>
    <row r="782" spans="1:57" ht="17.100000000000001" customHeight="1">
      <c r="A782" s="178">
        <v>2103</v>
      </c>
      <c r="B782" s="179">
        <v>5.6710000000000004E-6</v>
      </c>
      <c r="C782" s="179">
        <v>6.5150000000000003E-6</v>
      </c>
      <c r="D782" s="179">
        <v>7.3950000000000003E-6</v>
      </c>
      <c r="E782" s="179">
        <v>8.1669999999999999E-6</v>
      </c>
      <c r="F782" s="179">
        <v>8.833E-6</v>
      </c>
      <c r="G782" s="179">
        <v>9.4159999999999993E-6</v>
      </c>
      <c r="H782" s="179">
        <v>1.0081999999999999E-5</v>
      </c>
      <c r="I782" s="179">
        <v>1.0890000000000001E-5</v>
      </c>
      <c r="J782" s="179">
        <v>1.1817000000000001E-5</v>
      </c>
      <c r="K782" s="179">
        <v>1.2887E-5</v>
      </c>
      <c r="L782" s="179">
        <v>1.4112E-5</v>
      </c>
      <c r="M782" s="179">
        <v>1.5634E-5</v>
      </c>
      <c r="N782" s="179">
        <v>1.7286E-5</v>
      </c>
      <c r="O782" s="179">
        <v>1.876E-5</v>
      </c>
      <c r="P782" s="179">
        <v>1.9973E-5</v>
      </c>
      <c r="Q782" s="179">
        <v>2.1126000000000001E-5</v>
      </c>
      <c r="R782" s="179">
        <v>2.2422E-5</v>
      </c>
      <c r="S782" s="179">
        <v>2.4193E-5</v>
      </c>
      <c r="T782" s="179">
        <v>2.6738E-5</v>
      </c>
      <c r="U782" s="179">
        <v>3.0161000000000001E-5</v>
      </c>
      <c r="V782" s="179">
        <v>3.4107999999999999E-5</v>
      </c>
      <c r="W782" s="179">
        <v>3.8090999999999998E-5</v>
      </c>
      <c r="X782" s="179">
        <v>4.1717000000000001E-5</v>
      </c>
      <c r="Y782" s="179">
        <v>4.4712999999999997E-5</v>
      </c>
      <c r="Z782" s="179">
        <v>4.7008000000000001E-5</v>
      </c>
      <c r="AA782" s="179">
        <v>4.8565E-5</v>
      </c>
      <c r="AB782" s="179">
        <v>4.9456999999999998E-5</v>
      </c>
      <c r="AC782" s="179">
        <v>4.9670999999999999E-5</v>
      </c>
      <c r="AD782" s="179">
        <v>4.9265999999999999E-5</v>
      </c>
      <c r="AE782" s="179">
        <v>4.8220000000000002E-5</v>
      </c>
      <c r="AF782" s="179">
        <v>4.6567999999999999E-5</v>
      </c>
      <c r="AG782" s="179">
        <v>4.3917E-5</v>
      </c>
      <c r="AH782" s="179">
        <v>4.0432999999999997E-5</v>
      </c>
      <c r="AI782" s="179">
        <v>3.6355E-5</v>
      </c>
      <c r="AJ782" s="179">
        <v>3.1921000000000002E-5</v>
      </c>
      <c r="AK782" s="179">
        <v>2.7390999999999999E-5</v>
      </c>
      <c r="AL782" s="179">
        <v>2.3207E-5</v>
      </c>
      <c r="AM782" s="179">
        <v>1.9378E-5</v>
      </c>
      <c r="AN782" s="179">
        <v>1.5965999999999999E-5</v>
      </c>
      <c r="AO782" s="179">
        <v>1.2923E-5</v>
      </c>
      <c r="AP782" s="179">
        <v>1.0295999999999999E-5</v>
      </c>
      <c r="AQ782" s="179">
        <v>8.0600000000000008E-6</v>
      </c>
      <c r="AR782" s="179">
        <v>6.1700000000000002E-6</v>
      </c>
      <c r="AS782" s="179">
        <v>4.6369999999999998E-6</v>
      </c>
      <c r="AT782" s="179">
        <v>3.4000000000000001E-6</v>
      </c>
      <c r="AU782" s="179">
        <v>2.4250000000000001E-6</v>
      </c>
      <c r="AV782" s="179">
        <v>1.7E-6</v>
      </c>
      <c r="AW782" s="179">
        <v>1.141E-6</v>
      </c>
      <c r="AX782" s="179">
        <v>7.61E-7</v>
      </c>
      <c r="AY782" s="179">
        <v>4.6400000000000003E-7</v>
      </c>
      <c r="AZ782" s="179">
        <v>2.8500000000000002E-7</v>
      </c>
      <c r="BA782" s="179">
        <v>1.66E-7</v>
      </c>
      <c r="BB782" s="179">
        <v>9.5000000000000004E-8</v>
      </c>
      <c r="BC782" s="179">
        <v>5.8999999999999999E-8</v>
      </c>
      <c r="BD782" s="179">
        <v>2.4E-8</v>
      </c>
      <c r="BE782" s="179">
        <v>2.4E-8</v>
      </c>
    </row>
    <row r="783" spans="1:57" ht="17.100000000000001" customHeight="1">
      <c r="A783" s="178">
        <v>2104</v>
      </c>
      <c r="B783" s="179">
        <v>3.9029999999999997E-6</v>
      </c>
      <c r="C783" s="179">
        <v>4.4830000000000001E-6</v>
      </c>
      <c r="D783" s="179">
        <v>5.0889999999999999E-6</v>
      </c>
      <c r="E783" s="179">
        <v>5.6210000000000001E-6</v>
      </c>
      <c r="F783" s="179">
        <v>6.0789999999999997E-6</v>
      </c>
      <c r="G783" s="179">
        <v>6.4799999999999998E-6</v>
      </c>
      <c r="H783" s="179">
        <v>6.9380000000000003E-6</v>
      </c>
      <c r="I783" s="179">
        <v>7.4939999999999997E-6</v>
      </c>
      <c r="J783" s="179">
        <v>8.1319999999999994E-6</v>
      </c>
      <c r="K783" s="179">
        <v>8.8689999999999993E-6</v>
      </c>
      <c r="L783" s="179">
        <v>9.7110000000000007E-6</v>
      </c>
      <c r="M783" s="179">
        <v>1.0759E-5</v>
      </c>
      <c r="N783" s="179">
        <v>1.1895999999999999E-5</v>
      </c>
      <c r="O783" s="179">
        <v>1.291E-5</v>
      </c>
      <c r="P783" s="179">
        <v>1.3745E-5</v>
      </c>
      <c r="Q783" s="179">
        <v>1.4538E-5</v>
      </c>
      <c r="R783" s="179">
        <v>1.543E-5</v>
      </c>
      <c r="S783" s="179">
        <v>1.6648999999999999E-5</v>
      </c>
      <c r="T783" s="179">
        <v>1.84E-5</v>
      </c>
      <c r="U783" s="179">
        <v>2.0755999999999999E-5</v>
      </c>
      <c r="V783" s="179">
        <v>2.3472000000000002E-5</v>
      </c>
      <c r="W783" s="179">
        <v>2.6213000000000001E-5</v>
      </c>
      <c r="X783" s="179">
        <v>2.8708999999999999E-5</v>
      </c>
      <c r="Y783" s="179">
        <v>3.0769999999999998E-5</v>
      </c>
      <c r="Z783" s="179">
        <v>3.2348999999999998E-5</v>
      </c>
      <c r="AA783" s="179">
        <v>3.3420999999999997E-5</v>
      </c>
      <c r="AB783" s="179">
        <v>3.4035000000000002E-5</v>
      </c>
      <c r="AC783" s="179">
        <v>3.4181999999999999E-5</v>
      </c>
      <c r="AD783" s="179">
        <v>3.3903999999999999E-5</v>
      </c>
      <c r="AE783" s="179">
        <v>3.3183999999999999E-5</v>
      </c>
      <c r="AF783" s="179">
        <v>3.2047E-5</v>
      </c>
      <c r="AG783" s="179">
        <v>3.0222E-5</v>
      </c>
      <c r="AH783" s="179">
        <v>2.7824999999999999E-5</v>
      </c>
      <c r="AI783" s="179">
        <v>2.5018999999999999E-5</v>
      </c>
      <c r="AJ783" s="179">
        <v>2.1967000000000002E-5</v>
      </c>
      <c r="AK783" s="179">
        <v>1.8850000000000001E-5</v>
      </c>
      <c r="AL783" s="179">
        <v>1.5970000000000001E-5</v>
      </c>
      <c r="AM783" s="179">
        <v>1.3336000000000001E-5</v>
      </c>
      <c r="AN783" s="179">
        <v>1.0988000000000001E-5</v>
      </c>
      <c r="AO783" s="179">
        <v>8.8929999999999994E-6</v>
      </c>
      <c r="AP783" s="179">
        <v>7.0849999999999999E-6</v>
      </c>
      <c r="AQ783" s="179">
        <v>5.5469999999999996E-6</v>
      </c>
      <c r="AR783" s="179">
        <v>4.2459999999999997E-6</v>
      </c>
      <c r="AS783" s="179">
        <v>3.191E-6</v>
      </c>
      <c r="AT783" s="179">
        <v>2.34E-6</v>
      </c>
      <c r="AU783" s="179">
        <v>1.669E-6</v>
      </c>
      <c r="AV783" s="179">
        <v>1.17E-6</v>
      </c>
      <c r="AW783" s="179">
        <v>7.85E-7</v>
      </c>
      <c r="AX783" s="179">
        <v>5.2399999999999998E-7</v>
      </c>
      <c r="AY783" s="179">
        <v>3.1899999999999998E-7</v>
      </c>
      <c r="AZ783" s="179">
        <v>1.9600000000000001E-7</v>
      </c>
      <c r="BA783" s="179">
        <v>1.15E-7</v>
      </c>
      <c r="BB783" s="179">
        <v>6.5E-8</v>
      </c>
      <c r="BC783" s="179">
        <v>4.1000000000000003E-8</v>
      </c>
      <c r="BD783" s="179">
        <v>1.6000000000000001E-8</v>
      </c>
      <c r="BE783" s="179">
        <v>1.6000000000000001E-8</v>
      </c>
    </row>
    <row r="784" spans="1:57" ht="17.100000000000001" customHeight="1">
      <c r="A784" s="178">
        <v>2105</v>
      </c>
      <c r="B784" s="179">
        <v>2.5610000000000001E-6</v>
      </c>
      <c r="C784" s="179">
        <v>2.942E-6</v>
      </c>
      <c r="D784" s="179">
        <v>3.3400000000000002E-6</v>
      </c>
      <c r="E784" s="179">
        <v>3.6890000000000002E-6</v>
      </c>
      <c r="F784" s="179">
        <v>3.9890000000000003E-6</v>
      </c>
      <c r="G784" s="179">
        <v>4.2520000000000001E-6</v>
      </c>
      <c r="H784" s="179">
        <v>4.5530000000000003E-6</v>
      </c>
      <c r="I784" s="179">
        <v>4.9180000000000002E-6</v>
      </c>
      <c r="J784" s="179">
        <v>5.3369999999999999E-6</v>
      </c>
      <c r="K784" s="179">
        <v>5.8200000000000002E-6</v>
      </c>
      <c r="L784" s="179">
        <v>6.3729999999999998E-6</v>
      </c>
      <c r="M784" s="179">
        <v>7.0600000000000002E-6</v>
      </c>
      <c r="N784" s="179">
        <v>7.807E-6</v>
      </c>
      <c r="O784" s="179">
        <v>8.4719999999999995E-6</v>
      </c>
      <c r="P784" s="179">
        <v>9.02E-6</v>
      </c>
      <c r="Q784" s="179">
        <v>9.5410000000000006E-6</v>
      </c>
      <c r="R784" s="179">
        <v>1.0125999999999999E-5</v>
      </c>
      <c r="S784" s="179">
        <v>1.0926E-5</v>
      </c>
      <c r="T784" s="179">
        <v>1.2075E-5</v>
      </c>
      <c r="U784" s="179">
        <v>1.3621000000000001E-5</v>
      </c>
      <c r="V784" s="179">
        <v>1.5404E-5</v>
      </c>
      <c r="W784" s="179">
        <v>1.7201999999999999E-5</v>
      </c>
      <c r="X784" s="179">
        <v>1.8839999999999999E-5</v>
      </c>
      <c r="Y784" s="179">
        <v>2.0193000000000001E-5</v>
      </c>
      <c r="Z784" s="179">
        <v>2.1229E-5</v>
      </c>
      <c r="AA784" s="179">
        <v>2.1933000000000002E-5</v>
      </c>
      <c r="AB784" s="179">
        <v>2.2334999999999999E-5</v>
      </c>
      <c r="AC784" s="179">
        <v>2.2432000000000001E-5</v>
      </c>
      <c r="AD784" s="179">
        <v>2.2249E-5</v>
      </c>
      <c r="AE784" s="179">
        <v>2.1776999999999998E-5</v>
      </c>
      <c r="AF784" s="179">
        <v>2.1030999999999999E-5</v>
      </c>
      <c r="AG784" s="179">
        <v>1.9833000000000001E-5</v>
      </c>
      <c r="AH784" s="179">
        <v>1.8260000000000001E-5</v>
      </c>
      <c r="AI784" s="179">
        <v>1.6419E-5</v>
      </c>
      <c r="AJ784" s="179">
        <v>1.4416000000000001E-5</v>
      </c>
      <c r="AK784" s="179">
        <v>1.237E-5</v>
      </c>
      <c r="AL784" s="179">
        <v>1.048E-5</v>
      </c>
      <c r="AM784" s="179">
        <v>8.7520000000000002E-6</v>
      </c>
      <c r="AN784" s="179">
        <v>7.2110000000000001E-6</v>
      </c>
      <c r="AO784" s="179">
        <v>5.8359999999999997E-6</v>
      </c>
      <c r="AP784" s="179">
        <v>4.6500000000000004E-6</v>
      </c>
      <c r="AQ784" s="179">
        <v>3.6399999999999999E-6</v>
      </c>
      <c r="AR784" s="179">
        <v>2.7870000000000002E-6</v>
      </c>
      <c r="AS784" s="179">
        <v>2.0940000000000002E-6</v>
      </c>
      <c r="AT784" s="179">
        <v>1.536E-6</v>
      </c>
      <c r="AU784" s="179">
        <v>1.0950000000000001E-6</v>
      </c>
      <c r="AV784" s="179">
        <v>7.6799999999999999E-7</v>
      </c>
      <c r="AW784" s="179">
        <v>5.1500000000000005E-7</v>
      </c>
      <c r="AX784" s="179">
        <v>3.4400000000000001E-7</v>
      </c>
      <c r="AY784" s="179">
        <v>2.0900000000000001E-7</v>
      </c>
      <c r="AZ784" s="179">
        <v>1.29E-7</v>
      </c>
      <c r="BA784" s="179">
        <v>7.4999999999999997E-8</v>
      </c>
      <c r="BB784" s="179">
        <v>4.3000000000000001E-8</v>
      </c>
      <c r="BC784" s="179">
        <v>2.7E-8</v>
      </c>
      <c r="BD784" s="179">
        <v>1.0999999999999999E-8</v>
      </c>
      <c r="BE784" s="179">
        <v>1.0999999999999999E-8</v>
      </c>
    </row>
    <row r="785" spans="1:57" ht="17.100000000000001" customHeight="1">
      <c r="A785" s="178">
        <v>2106</v>
      </c>
      <c r="B785" s="179">
        <v>1.646E-6</v>
      </c>
      <c r="C785" s="179">
        <v>1.891E-6</v>
      </c>
      <c r="D785" s="179">
        <v>2.1469999999999999E-6</v>
      </c>
      <c r="E785" s="179">
        <v>2.3709999999999998E-6</v>
      </c>
      <c r="F785" s="179">
        <v>2.5639999999999999E-6</v>
      </c>
      <c r="G785" s="179">
        <v>2.734E-6</v>
      </c>
      <c r="H785" s="179">
        <v>2.9270000000000001E-6</v>
      </c>
      <c r="I785" s="179">
        <v>3.162E-6</v>
      </c>
      <c r="J785" s="179">
        <v>3.4309999999999998E-6</v>
      </c>
      <c r="K785" s="179">
        <v>3.7409999999999998E-6</v>
      </c>
      <c r="L785" s="179">
        <v>4.0969999999999999E-6</v>
      </c>
      <c r="M785" s="179">
        <v>4.5390000000000001E-6</v>
      </c>
      <c r="N785" s="179">
        <v>5.0189999999999997E-6</v>
      </c>
      <c r="O785" s="179">
        <v>5.4469999999999997E-6</v>
      </c>
      <c r="P785" s="179">
        <v>5.7989999999999999E-6</v>
      </c>
      <c r="Q785" s="179">
        <v>6.1330000000000004E-6</v>
      </c>
      <c r="R785" s="179">
        <v>6.5100000000000004E-6</v>
      </c>
      <c r="S785" s="179">
        <v>7.024E-6</v>
      </c>
      <c r="T785" s="179">
        <v>7.763E-6</v>
      </c>
      <c r="U785" s="179">
        <v>8.7569999999999993E-6</v>
      </c>
      <c r="V785" s="179">
        <v>9.9019999999999994E-6</v>
      </c>
      <c r="W785" s="179">
        <v>1.1059E-5</v>
      </c>
      <c r="X785" s="179">
        <v>1.2111E-5</v>
      </c>
      <c r="Y785" s="179">
        <v>1.2981E-5</v>
      </c>
      <c r="Z785" s="179">
        <v>1.3647E-5</v>
      </c>
      <c r="AA785" s="179">
        <v>1.4100000000000001E-5</v>
      </c>
      <c r="AB785" s="179">
        <v>1.4358E-5</v>
      </c>
      <c r="AC785" s="179">
        <v>1.4421E-5</v>
      </c>
      <c r="AD785" s="179">
        <v>1.4303E-5</v>
      </c>
      <c r="AE785" s="179">
        <v>1.3998999999999999E-5</v>
      </c>
      <c r="AF785" s="179">
        <v>1.3519999999999999E-5</v>
      </c>
      <c r="AG785" s="179">
        <v>1.275E-5</v>
      </c>
      <c r="AH785" s="179">
        <v>1.1739000000000001E-5</v>
      </c>
      <c r="AI785" s="179">
        <v>1.0555E-5</v>
      </c>
      <c r="AJ785" s="179">
        <v>9.2669999999999995E-6</v>
      </c>
      <c r="AK785" s="179">
        <v>7.9519999999999994E-6</v>
      </c>
      <c r="AL785" s="179">
        <v>6.737E-6</v>
      </c>
      <c r="AM785" s="179">
        <v>5.626E-6</v>
      </c>
      <c r="AN785" s="179">
        <v>4.6349999999999997E-6</v>
      </c>
      <c r="AO785" s="179">
        <v>3.7519999999999998E-6</v>
      </c>
      <c r="AP785" s="179">
        <v>2.9890000000000001E-6</v>
      </c>
      <c r="AQ785" s="179">
        <v>2.34E-6</v>
      </c>
      <c r="AR785" s="179">
        <v>1.7910000000000001E-6</v>
      </c>
      <c r="AS785" s="179">
        <v>1.3459999999999999E-6</v>
      </c>
      <c r="AT785" s="179">
        <v>9.8700000000000004E-7</v>
      </c>
      <c r="AU785" s="179">
        <v>7.0399999999999995E-7</v>
      </c>
      <c r="AV785" s="179">
        <v>4.9399999999999995E-7</v>
      </c>
      <c r="AW785" s="179">
        <v>3.3099999999999999E-7</v>
      </c>
      <c r="AX785" s="179">
        <v>2.2100000000000001E-7</v>
      </c>
      <c r="AY785" s="179">
        <v>1.35E-7</v>
      </c>
      <c r="AZ785" s="179">
        <v>8.3000000000000002E-8</v>
      </c>
      <c r="BA785" s="179">
        <v>4.8E-8</v>
      </c>
      <c r="BB785" s="179">
        <v>2.7999999999999999E-8</v>
      </c>
      <c r="BC785" s="179">
        <v>1.7E-8</v>
      </c>
      <c r="BD785" s="179">
        <v>6.9999999999999998E-9</v>
      </c>
      <c r="BE785" s="179">
        <v>6.9999999999999998E-9</v>
      </c>
    </row>
    <row r="786" spans="1:57" ht="17.100000000000001" customHeight="1">
      <c r="A786" s="178">
        <v>2107</v>
      </c>
      <c r="B786" s="179">
        <v>1.037E-6</v>
      </c>
      <c r="C786" s="179">
        <v>1.1909999999999999E-6</v>
      </c>
      <c r="D786" s="179">
        <v>1.3519999999999999E-6</v>
      </c>
      <c r="E786" s="179">
        <v>1.4929999999999999E-6</v>
      </c>
      <c r="F786" s="179">
        <v>1.615E-6</v>
      </c>
      <c r="G786" s="179">
        <v>1.7209999999999999E-6</v>
      </c>
      <c r="H786" s="179">
        <v>1.843E-6</v>
      </c>
      <c r="I786" s="179">
        <v>1.9910000000000001E-6</v>
      </c>
      <c r="J786" s="179">
        <v>2.1600000000000001E-6</v>
      </c>
      <c r="K786" s="179">
        <v>2.356E-6</v>
      </c>
      <c r="L786" s="179">
        <v>2.5799999999999999E-6</v>
      </c>
      <c r="M786" s="179">
        <v>2.858E-6</v>
      </c>
      <c r="N786" s="179">
        <v>3.1599999999999998E-6</v>
      </c>
      <c r="O786" s="179">
        <v>3.4290000000000001E-6</v>
      </c>
      <c r="P786" s="179">
        <v>3.6509999999999999E-6</v>
      </c>
      <c r="Q786" s="179">
        <v>3.8619999999999996E-6</v>
      </c>
      <c r="R786" s="179">
        <v>4.0990000000000001E-6</v>
      </c>
      <c r="S786" s="179">
        <v>4.4220000000000002E-6</v>
      </c>
      <c r="T786" s="179">
        <v>4.8879999999999996E-6</v>
      </c>
      <c r="U786" s="179">
        <v>5.5130000000000004E-6</v>
      </c>
      <c r="V786" s="179">
        <v>6.2349999999999996E-6</v>
      </c>
      <c r="W786" s="179">
        <v>6.9630000000000001E-6</v>
      </c>
      <c r="X786" s="179">
        <v>7.6260000000000003E-6</v>
      </c>
      <c r="Y786" s="179">
        <v>8.1729999999999995E-6</v>
      </c>
      <c r="Z786" s="179">
        <v>8.5930000000000006E-6</v>
      </c>
      <c r="AA786" s="179">
        <v>8.8769999999999999E-6</v>
      </c>
      <c r="AB786" s="179">
        <v>9.0399999999999998E-6</v>
      </c>
      <c r="AC786" s="179">
        <v>9.0799999999999995E-6</v>
      </c>
      <c r="AD786" s="179">
        <v>9.0059999999999998E-6</v>
      </c>
      <c r="AE786" s="179">
        <v>8.8140000000000007E-6</v>
      </c>
      <c r="AF786" s="179">
        <v>8.5120000000000008E-6</v>
      </c>
      <c r="AG786" s="179">
        <v>8.028E-6</v>
      </c>
      <c r="AH786" s="179">
        <v>7.391E-6</v>
      </c>
      <c r="AI786" s="179">
        <v>6.6460000000000004E-6</v>
      </c>
      <c r="AJ786" s="179">
        <v>5.835E-6</v>
      </c>
      <c r="AK786" s="179">
        <v>5.0069999999999997E-6</v>
      </c>
      <c r="AL786" s="179">
        <v>4.2420000000000002E-6</v>
      </c>
      <c r="AM786" s="179">
        <v>3.5420000000000001E-6</v>
      </c>
      <c r="AN786" s="179">
        <v>2.9189999999999999E-6</v>
      </c>
      <c r="AO786" s="179">
        <v>2.362E-6</v>
      </c>
      <c r="AP786" s="179">
        <v>1.8819999999999999E-6</v>
      </c>
      <c r="AQ786" s="179">
        <v>1.4729999999999999E-6</v>
      </c>
      <c r="AR786" s="179">
        <v>1.128E-6</v>
      </c>
      <c r="AS786" s="179">
        <v>8.4799999999999997E-7</v>
      </c>
      <c r="AT786" s="179">
        <v>6.2200000000000004E-7</v>
      </c>
      <c r="AU786" s="179">
        <v>4.4299999999999998E-7</v>
      </c>
      <c r="AV786" s="179">
        <v>3.1100000000000002E-7</v>
      </c>
      <c r="AW786" s="179">
        <v>2.0900000000000001E-7</v>
      </c>
      <c r="AX786" s="179">
        <v>1.3899999999999999E-7</v>
      </c>
      <c r="AY786" s="179">
        <v>8.4999999999999994E-8</v>
      </c>
      <c r="AZ786" s="179">
        <v>5.2000000000000002E-8</v>
      </c>
      <c r="BA786" s="179">
        <v>2.9999999999999997E-8</v>
      </c>
      <c r="BB786" s="179">
        <v>1.7E-8</v>
      </c>
      <c r="BC786" s="179">
        <v>1.0999999999999999E-8</v>
      </c>
      <c r="BD786" s="179">
        <v>4.0000000000000002E-9</v>
      </c>
      <c r="BE786" s="179">
        <v>4.0000000000000002E-9</v>
      </c>
    </row>
    <row r="787" spans="1:57" ht="17.100000000000001" customHeight="1">
      <c r="A787" s="178">
        <v>2108</v>
      </c>
      <c r="B787" s="179">
        <v>6.7100000000000001E-7</v>
      </c>
      <c r="C787" s="179">
        <v>7.7100000000000001E-7</v>
      </c>
      <c r="D787" s="179">
        <v>8.7499999999999999E-7</v>
      </c>
      <c r="E787" s="179">
        <v>9.6599999999999994E-7</v>
      </c>
      <c r="F787" s="179">
        <v>1.0449999999999999E-6</v>
      </c>
      <c r="G787" s="179">
        <v>1.114E-6</v>
      </c>
      <c r="H787" s="179">
        <v>1.192E-6</v>
      </c>
      <c r="I787" s="179">
        <v>1.288E-6</v>
      </c>
      <c r="J787" s="179">
        <v>1.398E-6</v>
      </c>
      <c r="K787" s="179">
        <v>1.5239999999999999E-6</v>
      </c>
      <c r="L787" s="179">
        <v>1.669E-6</v>
      </c>
      <c r="M787" s="179">
        <v>1.849E-6</v>
      </c>
      <c r="N787" s="179">
        <v>2.0449999999999999E-6</v>
      </c>
      <c r="O787" s="179">
        <v>2.2189999999999998E-6</v>
      </c>
      <c r="P787" s="179">
        <v>2.362E-6</v>
      </c>
      <c r="Q787" s="179">
        <v>2.4990000000000001E-6</v>
      </c>
      <c r="R787" s="179">
        <v>2.6520000000000002E-6</v>
      </c>
      <c r="S787" s="179">
        <v>2.8619999999999999E-6</v>
      </c>
      <c r="T787" s="179">
        <v>3.163E-6</v>
      </c>
      <c r="U787" s="179">
        <v>3.5669999999999999E-6</v>
      </c>
      <c r="V787" s="179">
        <v>4.0339999999999998E-6</v>
      </c>
      <c r="W787" s="179">
        <v>4.5050000000000001E-6</v>
      </c>
      <c r="X787" s="179">
        <v>4.9339999999999997E-6</v>
      </c>
      <c r="Y787" s="179">
        <v>5.2889999999999997E-6</v>
      </c>
      <c r="Z787" s="179">
        <v>5.5600000000000001E-6</v>
      </c>
      <c r="AA787" s="179">
        <v>5.7440000000000004E-6</v>
      </c>
      <c r="AB787" s="179">
        <v>5.8499999999999999E-6</v>
      </c>
      <c r="AC787" s="179">
        <v>5.8749999999999997E-6</v>
      </c>
      <c r="AD787" s="179">
        <v>5.8270000000000003E-6</v>
      </c>
      <c r="AE787" s="179">
        <v>5.7030000000000003E-6</v>
      </c>
      <c r="AF787" s="179">
        <v>5.5079999999999996E-6</v>
      </c>
      <c r="AG787" s="179">
        <v>5.1939999999999997E-6</v>
      </c>
      <c r="AH787" s="179">
        <v>4.7820000000000001E-6</v>
      </c>
      <c r="AI787" s="179">
        <v>4.3000000000000003E-6</v>
      </c>
      <c r="AJ787" s="179">
        <v>3.7759999999999999E-6</v>
      </c>
      <c r="AK787" s="179">
        <v>3.2399999999999999E-6</v>
      </c>
      <c r="AL787" s="179">
        <v>2.745E-6</v>
      </c>
      <c r="AM787" s="179">
        <v>2.2919999999999998E-6</v>
      </c>
      <c r="AN787" s="179">
        <v>1.889E-6</v>
      </c>
      <c r="AO787" s="179">
        <v>1.5290000000000001E-6</v>
      </c>
      <c r="AP787" s="179">
        <v>1.218E-6</v>
      </c>
      <c r="AQ787" s="179">
        <v>9.5300000000000002E-7</v>
      </c>
      <c r="AR787" s="179">
        <v>7.3E-7</v>
      </c>
      <c r="AS787" s="179">
        <v>5.4799999999999998E-7</v>
      </c>
      <c r="AT787" s="179">
        <v>4.0200000000000003E-7</v>
      </c>
      <c r="AU787" s="179">
        <v>2.8700000000000002E-7</v>
      </c>
      <c r="AV787" s="179">
        <v>2.0100000000000001E-7</v>
      </c>
      <c r="AW787" s="179">
        <v>1.35E-7</v>
      </c>
      <c r="AX787" s="179">
        <v>8.9999999999999999E-8</v>
      </c>
      <c r="AY787" s="179">
        <v>5.5000000000000003E-8</v>
      </c>
      <c r="AZ787" s="179">
        <v>3.4E-8</v>
      </c>
      <c r="BA787" s="179">
        <v>2E-8</v>
      </c>
      <c r="BB787" s="179">
        <v>1.0999999999999999E-8</v>
      </c>
      <c r="BC787" s="179">
        <v>6.9999999999999998E-9</v>
      </c>
      <c r="BD787" s="179">
        <v>3E-9</v>
      </c>
      <c r="BE787" s="179">
        <v>3E-9</v>
      </c>
    </row>
    <row r="788" spans="1:57" ht="17.100000000000001" customHeight="1">
      <c r="A788" s="178">
        <v>2109</v>
      </c>
      <c r="B788" s="179">
        <v>3.6600000000000002E-7</v>
      </c>
      <c r="C788" s="179">
        <v>4.2E-7</v>
      </c>
      <c r="D788" s="179">
        <v>4.7700000000000005E-7</v>
      </c>
      <c r="E788" s="179">
        <v>5.2699999999999999E-7</v>
      </c>
      <c r="F788" s="179">
        <v>5.7000000000000005E-7</v>
      </c>
      <c r="G788" s="179">
        <v>6.0699999999999997E-7</v>
      </c>
      <c r="H788" s="179">
        <v>6.5000000000000002E-7</v>
      </c>
      <c r="I788" s="179">
        <v>7.0299999999999998E-7</v>
      </c>
      <c r="J788" s="179">
        <v>7.6199999999999997E-7</v>
      </c>
      <c r="K788" s="179">
        <v>8.3099999999999996E-7</v>
      </c>
      <c r="L788" s="179">
        <v>9.0999999999999997E-7</v>
      </c>
      <c r="M788" s="179">
        <v>1.009E-6</v>
      </c>
      <c r="N788" s="179">
        <v>1.1149999999999999E-6</v>
      </c>
      <c r="O788" s="179">
        <v>1.2100000000000001E-6</v>
      </c>
      <c r="P788" s="179">
        <v>1.2890000000000001E-6</v>
      </c>
      <c r="Q788" s="179">
        <v>1.3629999999999999E-6</v>
      </c>
      <c r="R788" s="179">
        <v>1.4470000000000001E-6</v>
      </c>
      <c r="S788" s="179">
        <v>1.561E-6</v>
      </c>
      <c r="T788" s="179">
        <v>1.725E-6</v>
      </c>
      <c r="U788" s="179">
        <v>1.9460000000000001E-6</v>
      </c>
      <c r="V788" s="179">
        <v>2.2010000000000002E-6</v>
      </c>
      <c r="W788" s="179">
        <v>2.4569999999999999E-6</v>
      </c>
      <c r="X788" s="179">
        <v>2.6910000000000002E-6</v>
      </c>
      <c r="Y788" s="179">
        <v>2.8849999999999999E-6</v>
      </c>
      <c r="Z788" s="179">
        <v>3.033E-6</v>
      </c>
      <c r="AA788" s="179">
        <v>3.1329999999999999E-6</v>
      </c>
      <c r="AB788" s="179">
        <v>3.191E-6</v>
      </c>
      <c r="AC788" s="179">
        <v>3.2049999999999998E-6</v>
      </c>
      <c r="AD788" s="179">
        <v>3.1779999999999999E-6</v>
      </c>
      <c r="AE788" s="179">
        <v>3.1109999999999999E-6</v>
      </c>
      <c r="AF788" s="179">
        <v>3.004E-6</v>
      </c>
      <c r="AG788" s="179">
        <v>2.8329999999999998E-6</v>
      </c>
      <c r="AH788" s="179">
        <v>2.6089999999999999E-6</v>
      </c>
      <c r="AI788" s="179">
        <v>2.3460000000000001E-6</v>
      </c>
      <c r="AJ788" s="179">
        <v>2.0590000000000001E-6</v>
      </c>
      <c r="AK788" s="179">
        <v>1.767E-6</v>
      </c>
      <c r="AL788" s="179">
        <v>1.497E-6</v>
      </c>
      <c r="AM788" s="179">
        <v>1.2500000000000001E-6</v>
      </c>
      <c r="AN788" s="179">
        <v>1.0300000000000001E-6</v>
      </c>
      <c r="AO788" s="179">
        <v>8.3399999999999998E-7</v>
      </c>
      <c r="AP788" s="179">
        <v>6.6400000000000002E-7</v>
      </c>
      <c r="AQ788" s="179">
        <v>5.2E-7</v>
      </c>
      <c r="AR788" s="179">
        <v>3.9799999999999999E-7</v>
      </c>
      <c r="AS788" s="179">
        <v>2.9900000000000002E-7</v>
      </c>
      <c r="AT788" s="179">
        <v>2.1899999999999999E-7</v>
      </c>
      <c r="AU788" s="179">
        <v>1.5599999999999999E-7</v>
      </c>
      <c r="AV788" s="179">
        <v>1.1000000000000001E-7</v>
      </c>
      <c r="AW788" s="179">
        <v>7.4000000000000001E-8</v>
      </c>
      <c r="AX788" s="179">
        <v>4.9000000000000002E-8</v>
      </c>
      <c r="AY788" s="179">
        <v>2.9999999999999997E-8</v>
      </c>
      <c r="AZ788" s="179">
        <v>1.7999999999999999E-8</v>
      </c>
      <c r="BA788" s="179">
        <v>1.0999999999999999E-8</v>
      </c>
      <c r="BB788" s="179">
        <v>6E-9</v>
      </c>
      <c r="BC788" s="179">
        <v>4.0000000000000002E-9</v>
      </c>
      <c r="BD788" s="179">
        <v>2.0000000000000001E-9</v>
      </c>
      <c r="BE788" s="179">
        <v>2.0000000000000001E-9</v>
      </c>
    </row>
    <row r="789" spans="1:57" ht="17.100000000000001" customHeight="1">
      <c r="A789" s="178">
        <v>2110</v>
      </c>
      <c r="B789" s="179">
        <v>1.8300000000000001E-7</v>
      </c>
      <c r="C789" s="179">
        <v>2.1E-7</v>
      </c>
      <c r="D789" s="179">
        <v>2.3900000000000001E-7</v>
      </c>
      <c r="E789" s="179">
        <v>2.6300000000000001E-7</v>
      </c>
      <c r="F789" s="179">
        <v>2.8500000000000002E-7</v>
      </c>
      <c r="G789" s="179">
        <v>3.0400000000000002E-7</v>
      </c>
      <c r="H789" s="179">
        <v>3.2500000000000001E-7</v>
      </c>
      <c r="I789" s="179">
        <v>3.5100000000000001E-7</v>
      </c>
      <c r="J789" s="179">
        <v>3.8099999999999998E-7</v>
      </c>
      <c r="K789" s="179">
        <v>4.1600000000000002E-7</v>
      </c>
      <c r="L789" s="179">
        <v>4.5499999999999998E-7</v>
      </c>
      <c r="M789" s="179">
        <v>5.0399999999999996E-7</v>
      </c>
      <c r="N789" s="179">
        <v>5.5799999999999999E-7</v>
      </c>
      <c r="O789" s="179">
        <v>6.0500000000000003E-7</v>
      </c>
      <c r="P789" s="179">
        <v>6.44E-7</v>
      </c>
      <c r="Q789" s="179">
        <v>6.8100000000000002E-7</v>
      </c>
      <c r="R789" s="179">
        <v>7.23E-7</v>
      </c>
      <c r="S789" s="179">
        <v>7.8000000000000005E-7</v>
      </c>
      <c r="T789" s="179">
        <v>8.6300000000000004E-7</v>
      </c>
      <c r="U789" s="179">
        <v>9.7300000000000004E-7</v>
      </c>
      <c r="V789" s="179">
        <v>1.1000000000000001E-6</v>
      </c>
      <c r="W789" s="179">
        <v>1.229E-6</v>
      </c>
      <c r="X789" s="179">
        <v>1.3459999999999999E-6</v>
      </c>
      <c r="Y789" s="179">
        <v>1.4419999999999999E-6</v>
      </c>
      <c r="Z789" s="179">
        <v>1.516E-6</v>
      </c>
      <c r="AA789" s="179">
        <v>1.567E-6</v>
      </c>
      <c r="AB789" s="179">
        <v>1.595E-6</v>
      </c>
      <c r="AC789" s="179">
        <v>1.6020000000000001E-6</v>
      </c>
      <c r="AD789" s="179">
        <v>1.5889999999999999E-6</v>
      </c>
      <c r="AE789" s="179">
        <v>1.5549999999999999E-6</v>
      </c>
      <c r="AF789" s="179">
        <v>1.502E-6</v>
      </c>
      <c r="AG789" s="179">
        <v>1.4169999999999999E-6</v>
      </c>
      <c r="AH789" s="179">
        <v>1.3039999999999999E-6</v>
      </c>
      <c r="AI789" s="179">
        <v>1.173E-6</v>
      </c>
      <c r="AJ789" s="179">
        <v>1.0300000000000001E-6</v>
      </c>
      <c r="AK789" s="179">
        <v>8.8400000000000003E-7</v>
      </c>
      <c r="AL789" s="179">
        <v>7.4900000000000005E-7</v>
      </c>
      <c r="AM789" s="179">
        <v>6.2500000000000005E-7</v>
      </c>
      <c r="AN789" s="179">
        <v>5.1500000000000005E-7</v>
      </c>
      <c r="AO789" s="179">
        <v>4.1699999999999999E-7</v>
      </c>
      <c r="AP789" s="179">
        <v>3.3200000000000001E-7</v>
      </c>
      <c r="AQ789" s="179">
        <v>2.6E-7</v>
      </c>
      <c r="AR789" s="179">
        <v>1.99E-7</v>
      </c>
      <c r="AS789" s="179">
        <v>1.4999999999999999E-7</v>
      </c>
      <c r="AT789" s="179">
        <v>1.1000000000000001E-7</v>
      </c>
      <c r="AU789" s="179">
        <v>7.7999999999999997E-8</v>
      </c>
      <c r="AV789" s="179">
        <v>5.5000000000000003E-8</v>
      </c>
      <c r="AW789" s="179">
        <v>3.7E-8</v>
      </c>
      <c r="AX789" s="179">
        <v>2.4999999999999999E-8</v>
      </c>
      <c r="AY789" s="179">
        <v>1.4999999999999999E-8</v>
      </c>
      <c r="AZ789" s="179">
        <v>8.9999999999999995E-9</v>
      </c>
      <c r="BA789" s="179">
        <v>5.0000000000000001E-9</v>
      </c>
      <c r="BB789" s="179">
        <v>3E-9</v>
      </c>
      <c r="BC789" s="179">
        <v>2.0000000000000001E-9</v>
      </c>
      <c r="BD789" s="179">
        <v>1.0000000000000001E-9</v>
      </c>
      <c r="BE789" s="179">
        <v>1.0000000000000001E-9</v>
      </c>
    </row>
    <row r="790" spans="1:57" ht="17.100000000000001" customHeight="1">
      <c r="A790" s="178">
        <v>2111</v>
      </c>
      <c r="B790" s="179">
        <v>1.2200000000000001E-7</v>
      </c>
      <c r="C790" s="179">
        <v>1.4000000000000001E-7</v>
      </c>
      <c r="D790" s="179">
        <v>1.5900000000000001E-7</v>
      </c>
      <c r="E790" s="179">
        <v>1.7599999999999999E-7</v>
      </c>
      <c r="F790" s="179">
        <v>1.9000000000000001E-7</v>
      </c>
      <c r="G790" s="179">
        <v>2.0200000000000001E-7</v>
      </c>
      <c r="H790" s="179">
        <v>2.17E-7</v>
      </c>
      <c r="I790" s="179">
        <v>2.34E-7</v>
      </c>
      <c r="J790" s="179">
        <v>2.5400000000000002E-7</v>
      </c>
      <c r="K790" s="179">
        <v>2.7700000000000001E-7</v>
      </c>
      <c r="L790" s="179">
        <v>3.03E-7</v>
      </c>
      <c r="M790" s="179">
        <v>3.3599999999999999E-7</v>
      </c>
      <c r="N790" s="179">
        <v>3.72E-7</v>
      </c>
      <c r="O790" s="179">
        <v>4.03E-7</v>
      </c>
      <c r="P790" s="179">
        <v>4.3000000000000001E-7</v>
      </c>
      <c r="Q790" s="179">
        <v>4.5400000000000002E-7</v>
      </c>
      <c r="R790" s="179">
        <v>4.82E-7</v>
      </c>
      <c r="S790" s="179">
        <v>5.2E-7</v>
      </c>
      <c r="T790" s="179">
        <v>5.75E-7</v>
      </c>
      <c r="U790" s="179">
        <v>6.4899999999999995E-7</v>
      </c>
      <c r="V790" s="179">
        <v>7.3399999999999998E-7</v>
      </c>
      <c r="W790" s="179">
        <v>8.1900000000000001E-7</v>
      </c>
      <c r="X790" s="179">
        <v>8.9700000000000005E-7</v>
      </c>
      <c r="Y790" s="179">
        <v>9.6200000000000006E-7</v>
      </c>
      <c r="Z790" s="179">
        <v>1.0109999999999999E-6</v>
      </c>
      <c r="AA790" s="179">
        <v>1.0440000000000001E-6</v>
      </c>
      <c r="AB790" s="179">
        <v>1.0640000000000001E-6</v>
      </c>
      <c r="AC790" s="179">
        <v>1.068E-6</v>
      </c>
      <c r="AD790" s="179">
        <v>1.0589999999999999E-6</v>
      </c>
      <c r="AE790" s="179">
        <v>1.037E-6</v>
      </c>
      <c r="AF790" s="179">
        <v>1.001E-6</v>
      </c>
      <c r="AG790" s="179">
        <v>9.4399999999999998E-7</v>
      </c>
      <c r="AH790" s="179">
        <v>8.7000000000000003E-7</v>
      </c>
      <c r="AI790" s="179">
        <v>7.8199999999999999E-7</v>
      </c>
      <c r="AJ790" s="179">
        <v>6.8599999999999998E-7</v>
      </c>
      <c r="AK790" s="179">
        <v>5.8899999999999999E-7</v>
      </c>
      <c r="AL790" s="179">
        <v>4.9900000000000001E-7</v>
      </c>
      <c r="AM790" s="179">
        <v>4.1699999999999999E-7</v>
      </c>
      <c r="AN790" s="179">
        <v>3.4299999999999999E-7</v>
      </c>
      <c r="AO790" s="179">
        <v>2.7799999999999997E-7</v>
      </c>
      <c r="AP790" s="179">
        <v>2.2100000000000001E-7</v>
      </c>
      <c r="AQ790" s="179">
        <v>1.73E-7</v>
      </c>
      <c r="AR790" s="179">
        <v>1.3300000000000001E-7</v>
      </c>
      <c r="AS790" s="179">
        <v>9.9999999999999995E-8</v>
      </c>
      <c r="AT790" s="179">
        <v>7.3000000000000005E-8</v>
      </c>
      <c r="AU790" s="179">
        <v>5.2000000000000002E-8</v>
      </c>
      <c r="AV790" s="179">
        <v>3.7E-8</v>
      </c>
      <c r="AW790" s="179">
        <v>2.4999999999999999E-8</v>
      </c>
      <c r="AX790" s="179">
        <v>1.6000000000000001E-8</v>
      </c>
      <c r="AY790" s="179">
        <v>1E-8</v>
      </c>
      <c r="AZ790" s="179">
        <v>6E-9</v>
      </c>
      <c r="BA790" s="179">
        <v>4.0000000000000002E-9</v>
      </c>
      <c r="BB790" s="179">
        <v>2.0000000000000001E-9</v>
      </c>
      <c r="BC790" s="179">
        <v>1.0000000000000001E-9</v>
      </c>
      <c r="BD790" s="179">
        <v>1.0000000000000001E-9</v>
      </c>
      <c r="BE790" s="179">
        <v>1.0000000000000001E-9</v>
      </c>
    </row>
    <row r="791" spans="1:57" ht="17.100000000000001" customHeight="1">
      <c r="A791" s="178">
        <v>2112</v>
      </c>
      <c r="B791" s="179">
        <v>6.1000000000000004E-8</v>
      </c>
      <c r="C791" s="179">
        <v>7.0000000000000005E-8</v>
      </c>
      <c r="D791" s="179">
        <v>8.0000000000000002E-8</v>
      </c>
      <c r="E791" s="179">
        <v>8.7999999999999994E-8</v>
      </c>
      <c r="F791" s="179">
        <v>9.5000000000000004E-8</v>
      </c>
      <c r="G791" s="179">
        <v>1.01E-7</v>
      </c>
      <c r="H791" s="179">
        <v>1.08E-7</v>
      </c>
      <c r="I791" s="179">
        <v>1.17E-7</v>
      </c>
      <c r="J791" s="179">
        <v>1.2700000000000001E-7</v>
      </c>
      <c r="K791" s="179">
        <v>1.3899999999999999E-7</v>
      </c>
      <c r="L791" s="179">
        <v>1.5200000000000001E-7</v>
      </c>
      <c r="M791" s="179">
        <v>1.68E-7</v>
      </c>
      <c r="N791" s="179">
        <v>1.86E-7</v>
      </c>
      <c r="O791" s="179">
        <v>2.0200000000000001E-7</v>
      </c>
      <c r="P791" s="179">
        <v>2.1500000000000001E-7</v>
      </c>
      <c r="Q791" s="179">
        <v>2.2700000000000001E-7</v>
      </c>
      <c r="R791" s="179">
        <v>2.41E-7</v>
      </c>
      <c r="S791" s="179">
        <v>2.6E-7</v>
      </c>
      <c r="T791" s="179">
        <v>2.8799999999999998E-7</v>
      </c>
      <c r="U791" s="179">
        <v>3.2399999999999999E-7</v>
      </c>
      <c r="V791" s="179">
        <v>3.6699999999999999E-7</v>
      </c>
      <c r="W791" s="179">
        <v>4.0999999999999999E-7</v>
      </c>
      <c r="X791" s="179">
        <v>4.4900000000000001E-7</v>
      </c>
      <c r="Y791" s="179">
        <v>4.8100000000000003E-7</v>
      </c>
      <c r="Z791" s="179">
        <v>5.0500000000000004E-7</v>
      </c>
      <c r="AA791" s="179">
        <v>5.2200000000000004E-7</v>
      </c>
      <c r="AB791" s="179">
        <v>5.3200000000000005E-7</v>
      </c>
      <c r="AC791" s="179">
        <v>5.3399999999999999E-7</v>
      </c>
      <c r="AD791" s="179">
        <v>5.3000000000000001E-7</v>
      </c>
      <c r="AE791" s="179">
        <v>5.1799999999999995E-7</v>
      </c>
      <c r="AF791" s="179">
        <v>5.0100000000000005E-7</v>
      </c>
      <c r="AG791" s="179">
        <v>4.7199999999999999E-7</v>
      </c>
      <c r="AH791" s="179">
        <v>4.3500000000000002E-7</v>
      </c>
      <c r="AI791" s="179">
        <v>3.9099999999999999E-7</v>
      </c>
      <c r="AJ791" s="179">
        <v>3.4299999999999999E-7</v>
      </c>
      <c r="AK791" s="179">
        <v>2.9499999999999998E-7</v>
      </c>
      <c r="AL791" s="179">
        <v>2.4999999999999999E-7</v>
      </c>
      <c r="AM791" s="179">
        <v>2.0800000000000001E-7</v>
      </c>
      <c r="AN791" s="179">
        <v>1.72E-7</v>
      </c>
      <c r="AO791" s="179">
        <v>1.3899999999999999E-7</v>
      </c>
      <c r="AP791" s="179">
        <v>1.11E-7</v>
      </c>
      <c r="AQ791" s="179">
        <v>8.6999999999999998E-8</v>
      </c>
      <c r="AR791" s="179">
        <v>6.5999999999999995E-8</v>
      </c>
      <c r="AS791" s="179">
        <v>4.9999999999999998E-8</v>
      </c>
      <c r="AT791" s="179">
        <v>3.7E-8</v>
      </c>
      <c r="AU791" s="179">
        <v>2.6000000000000001E-8</v>
      </c>
      <c r="AV791" s="179">
        <v>1.7999999999999999E-8</v>
      </c>
      <c r="AW791" s="179">
        <v>1.2E-8</v>
      </c>
      <c r="AX791" s="179">
        <v>8.0000000000000005E-9</v>
      </c>
      <c r="AY791" s="179">
        <v>5.0000000000000001E-9</v>
      </c>
      <c r="AZ791" s="179">
        <v>3E-9</v>
      </c>
      <c r="BA791" s="179">
        <v>2.0000000000000001E-9</v>
      </c>
      <c r="BB791" s="179">
        <v>1.0000000000000001E-9</v>
      </c>
      <c r="BC791" s="179">
        <v>1.0000000000000001E-9</v>
      </c>
      <c r="BD791" s="179">
        <v>0</v>
      </c>
      <c r="BE791" s="179">
        <v>0</v>
      </c>
    </row>
    <row r="792" spans="1:57" ht="17.100000000000001" customHeight="1">
      <c r="A792" s="178">
        <v>2113</v>
      </c>
      <c r="B792" s="179">
        <v>6.1000000000000004E-8</v>
      </c>
      <c r="C792" s="179">
        <v>7.0000000000000005E-8</v>
      </c>
      <c r="D792" s="179">
        <v>8.0000000000000002E-8</v>
      </c>
      <c r="E792" s="179">
        <v>8.7999999999999994E-8</v>
      </c>
      <c r="F792" s="179">
        <v>9.5000000000000004E-8</v>
      </c>
      <c r="G792" s="179">
        <v>1.01E-7</v>
      </c>
      <c r="H792" s="179">
        <v>1.08E-7</v>
      </c>
      <c r="I792" s="179">
        <v>1.17E-7</v>
      </c>
      <c r="J792" s="179">
        <v>1.2700000000000001E-7</v>
      </c>
      <c r="K792" s="179">
        <v>1.3899999999999999E-7</v>
      </c>
      <c r="L792" s="179">
        <v>1.5200000000000001E-7</v>
      </c>
      <c r="M792" s="179">
        <v>1.68E-7</v>
      </c>
      <c r="N792" s="179">
        <v>1.86E-7</v>
      </c>
      <c r="O792" s="179">
        <v>2.0200000000000001E-7</v>
      </c>
      <c r="P792" s="179">
        <v>2.1500000000000001E-7</v>
      </c>
      <c r="Q792" s="179">
        <v>2.2700000000000001E-7</v>
      </c>
      <c r="R792" s="179">
        <v>2.41E-7</v>
      </c>
      <c r="S792" s="179">
        <v>2.6E-7</v>
      </c>
      <c r="T792" s="179">
        <v>2.8799999999999998E-7</v>
      </c>
      <c r="U792" s="179">
        <v>3.2399999999999999E-7</v>
      </c>
      <c r="V792" s="179">
        <v>3.6699999999999999E-7</v>
      </c>
      <c r="W792" s="179">
        <v>4.0999999999999999E-7</v>
      </c>
      <c r="X792" s="179">
        <v>4.4900000000000001E-7</v>
      </c>
      <c r="Y792" s="179">
        <v>4.8100000000000003E-7</v>
      </c>
      <c r="Z792" s="179">
        <v>5.0500000000000004E-7</v>
      </c>
      <c r="AA792" s="179">
        <v>5.2200000000000004E-7</v>
      </c>
      <c r="AB792" s="179">
        <v>5.3200000000000005E-7</v>
      </c>
      <c r="AC792" s="179">
        <v>5.3399999999999999E-7</v>
      </c>
      <c r="AD792" s="179">
        <v>5.3000000000000001E-7</v>
      </c>
      <c r="AE792" s="179">
        <v>5.1799999999999995E-7</v>
      </c>
      <c r="AF792" s="179">
        <v>5.0100000000000005E-7</v>
      </c>
      <c r="AG792" s="179">
        <v>4.7199999999999999E-7</v>
      </c>
      <c r="AH792" s="179">
        <v>4.3500000000000002E-7</v>
      </c>
      <c r="AI792" s="179">
        <v>3.9099999999999999E-7</v>
      </c>
      <c r="AJ792" s="179">
        <v>3.4299999999999999E-7</v>
      </c>
      <c r="AK792" s="179">
        <v>2.9499999999999998E-7</v>
      </c>
      <c r="AL792" s="179">
        <v>2.4999999999999999E-7</v>
      </c>
      <c r="AM792" s="179">
        <v>2.0800000000000001E-7</v>
      </c>
      <c r="AN792" s="179">
        <v>1.72E-7</v>
      </c>
      <c r="AO792" s="179">
        <v>1.3899999999999999E-7</v>
      </c>
      <c r="AP792" s="179">
        <v>1.11E-7</v>
      </c>
      <c r="AQ792" s="179">
        <v>8.6999999999999998E-8</v>
      </c>
      <c r="AR792" s="179">
        <v>6.5999999999999995E-8</v>
      </c>
      <c r="AS792" s="179">
        <v>4.9999999999999998E-8</v>
      </c>
      <c r="AT792" s="179">
        <v>3.7E-8</v>
      </c>
      <c r="AU792" s="179">
        <v>2.6000000000000001E-8</v>
      </c>
      <c r="AV792" s="179">
        <v>1.7999999999999999E-8</v>
      </c>
      <c r="AW792" s="179">
        <v>1.2E-8</v>
      </c>
      <c r="AX792" s="179">
        <v>8.0000000000000005E-9</v>
      </c>
      <c r="AY792" s="179">
        <v>5.0000000000000001E-9</v>
      </c>
      <c r="AZ792" s="179">
        <v>3E-9</v>
      </c>
      <c r="BA792" s="179">
        <v>2.0000000000000001E-9</v>
      </c>
      <c r="BB792" s="179">
        <v>1.0000000000000001E-9</v>
      </c>
      <c r="BC792" s="179">
        <v>1.0000000000000001E-9</v>
      </c>
      <c r="BD792" s="179">
        <v>0</v>
      </c>
      <c r="BE792" s="179">
        <v>0</v>
      </c>
    </row>
    <row r="793" spans="1:57" ht="15" customHeight="1"/>
    <row r="794" spans="1:57" ht="15"/>
    <row r="795" spans="1:57" ht="15"/>
    <row r="796" spans="1:57" ht="15"/>
    <row r="797" spans="1:57" ht="15"/>
    <row r="798" spans="1:57" ht="15"/>
    <row r="799" spans="1:57" ht="15"/>
    <row r="800" spans="1:57" ht="15"/>
    <row r="801" ht="15"/>
    <row r="802" ht="15"/>
    <row r="803" ht="15"/>
    <row r="804" ht="15"/>
    <row r="805" ht="15"/>
    <row r="806" ht="15"/>
    <row r="807" ht="15"/>
  </sheetData>
  <mergeCells count="623">
    <mergeCell ref="I10:I11"/>
    <mergeCell ref="V10:V11"/>
    <mergeCell ref="A4:A9"/>
    <mergeCell ref="B4:Z4"/>
    <mergeCell ref="B5:F5"/>
    <mergeCell ref="G5:K5"/>
    <mergeCell ref="L5:P5"/>
    <mergeCell ref="Q5:U5"/>
    <mergeCell ref="V5:Z5"/>
    <mergeCell ref="B6:F6"/>
    <mergeCell ref="G6:K6"/>
    <mergeCell ref="L6:P6"/>
    <mergeCell ref="Q6:U6"/>
    <mergeCell ref="V6:Z6"/>
    <mergeCell ref="W10:W11"/>
    <mergeCell ref="X10:X11"/>
    <mergeCell ref="Y10:Y11"/>
    <mergeCell ref="Z10:Z11"/>
    <mergeCell ref="A56:A61"/>
    <mergeCell ref="B56:Z56"/>
    <mergeCell ref="B57:F57"/>
    <mergeCell ref="G57:K57"/>
    <mergeCell ref="L57:P57"/>
    <mergeCell ref="P10:P11"/>
    <mergeCell ref="Q10:Q11"/>
    <mergeCell ref="R10:R11"/>
    <mergeCell ref="S10:S11"/>
    <mergeCell ref="T10:T11"/>
    <mergeCell ref="U10:U11"/>
    <mergeCell ref="J10:J11"/>
    <mergeCell ref="K10:K11"/>
    <mergeCell ref="L10:L11"/>
    <mergeCell ref="M10:M11"/>
    <mergeCell ref="N10:N11"/>
    <mergeCell ref="O10:O11"/>
    <mergeCell ref="B10:B11"/>
    <mergeCell ref="C10:C11"/>
    <mergeCell ref="D10:D11"/>
    <mergeCell ref="E10:E11"/>
    <mergeCell ref="F10:F11"/>
    <mergeCell ref="G10:G11"/>
    <mergeCell ref="H10:H11"/>
    <mergeCell ref="B62:B63"/>
    <mergeCell ref="C62:C63"/>
    <mergeCell ref="D62:D63"/>
    <mergeCell ref="E62:E63"/>
    <mergeCell ref="F62:F63"/>
    <mergeCell ref="G62:G63"/>
    <mergeCell ref="Q57:U57"/>
    <mergeCell ref="V57:Z57"/>
    <mergeCell ref="B58:F58"/>
    <mergeCell ref="G58:K58"/>
    <mergeCell ref="L58:P58"/>
    <mergeCell ref="Q58:U58"/>
    <mergeCell ref="V58:Z58"/>
    <mergeCell ref="O62:O63"/>
    <mergeCell ref="P62:P63"/>
    <mergeCell ref="Q62:Q63"/>
    <mergeCell ref="R62:R63"/>
    <mergeCell ref="S62:S63"/>
    <mergeCell ref="H62:H63"/>
    <mergeCell ref="I62:I63"/>
    <mergeCell ref="J62:J63"/>
    <mergeCell ref="K62:K63"/>
    <mergeCell ref="L62:L63"/>
    <mergeCell ref="M62:M63"/>
    <mergeCell ref="B114:B115"/>
    <mergeCell ref="C114:C115"/>
    <mergeCell ref="D114:D115"/>
    <mergeCell ref="E114:E115"/>
    <mergeCell ref="F114:F115"/>
    <mergeCell ref="G114:G115"/>
    <mergeCell ref="H114:H115"/>
    <mergeCell ref="Z62:Z63"/>
    <mergeCell ref="A108:A113"/>
    <mergeCell ref="B108:Z108"/>
    <mergeCell ref="B109:F109"/>
    <mergeCell ref="G109:K109"/>
    <mergeCell ref="L109:P109"/>
    <mergeCell ref="Q109:U109"/>
    <mergeCell ref="V109:Z109"/>
    <mergeCell ref="B110:F110"/>
    <mergeCell ref="G110:K110"/>
    <mergeCell ref="T62:T63"/>
    <mergeCell ref="U62:U63"/>
    <mergeCell ref="V62:V63"/>
    <mergeCell ref="W62:W63"/>
    <mergeCell ref="X62:X63"/>
    <mergeCell ref="Y62:Y63"/>
    <mergeCell ref="N62:N63"/>
    <mergeCell ref="I114:I115"/>
    <mergeCell ref="J114:J115"/>
    <mergeCell ref="K114:K115"/>
    <mergeCell ref="L114:L115"/>
    <mergeCell ref="M114:M115"/>
    <mergeCell ref="N114:N115"/>
    <mergeCell ref="L110:P110"/>
    <mergeCell ref="Q110:U110"/>
    <mergeCell ref="V110:Z110"/>
    <mergeCell ref="U114:U115"/>
    <mergeCell ref="V114:V115"/>
    <mergeCell ref="W114:W115"/>
    <mergeCell ref="X114:X115"/>
    <mergeCell ref="Y114:Y115"/>
    <mergeCell ref="Z114:Z115"/>
    <mergeCell ref="O114:O115"/>
    <mergeCell ref="P114:P115"/>
    <mergeCell ref="Q114:Q115"/>
    <mergeCell ref="R114:R115"/>
    <mergeCell ref="S114:S115"/>
    <mergeCell ref="T114:T115"/>
    <mergeCell ref="I166:I167"/>
    <mergeCell ref="V166:V167"/>
    <mergeCell ref="A160:A165"/>
    <mergeCell ref="B160:Z160"/>
    <mergeCell ref="B161:F161"/>
    <mergeCell ref="G161:K161"/>
    <mergeCell ref="L161:P161"/>
    <mergeCell ref="Q161:U161"/>
    <mergeCell ref="V161:Z161"/>
    <mergeCell ref="B162:F162"/>
    <mergeCell ref="G162:K162"/>
    <mergeCell ref="L162:P162"/>
    <mergeCell ref="Q162:U162"/>
    <mergeCell ref="V162:Z162"/>
    <mergeCell ref="W166:W167"/>
    <mergeCell ref="X166:X167"/>
    <mergeCell ref="Y166:Y167"/>
    <mergeCell ref="Z166:Z167"/>
    <mergeCell ref="A212:A217"/>
    <mergeCell ref="B212:Z212"/>
    <mergeCell ref="B213:F213"/>
    <mergeCell ref="G213:K213"/>
    <mergeCell ref="L213:P213"/>
    <mergeCell ref="P166:P167"/>
    <mergeCell ref="Q166:Q167"/>
    <mergeCell ref="R166:R167"/>
    <mergeCell ref="S166:S167"/>
    <mergeCell ref="T166:T167"/>
    <mergeCell ref="U166:U167"/>
    <mergeCell ref="J166:J167"/>
    <mergeCell ref="K166:K167"/>
    <mergeCell ref="L166:L167"/>
    <mergeCell ref="M166:M167"/>
    <mergeCell ref="N166:N167"/>
    <mergeCell ref="O166:O167"/>
    <mergeCell ref="B166:B167"/>
    <mergeCell ref="C166:C167"/>
    <mergeCell ref="D166:D167"/>
    <mergeCell ref="E166:E167"/>
    <mergeCell ref="F166:F167"/>
    <mergeCell ref="G166:G167"/>
    <mergeCell ref="H166:H167"/>
    <mergeCell ref="B218:B219"/>
    <mergeCell ref="C218:C219"/>
    <mergeCell ref="D218:D219"/>
    <mergeCell ref="E218:E219"/>
    <mergeCell ref="F218:F219"/>
    <mergeCell ref="G218:G219"/>
    <mergeCell ref="Q213:U213"/>
    <mergeCell ref="V213:Z213"/>
    <mergeCell ref="B214:F214"/>
    <mergeCell ref="G214:K214"/>
    <mergeCell ref="L214:P214"/>
    <mergeCell ref="Q214:U214"/>
    <mergeCell ref="V214:Z214"/>
    <mergeCell ref="O218:O219"/>
    <mergeCell ref="P218:P219"/>
    <mergeCell ref="Q218:Q219"/>
    <mergeCell ref="R218:R219"/>
    <mergeCell ref="S218:S219"/>
    <mergeCell ref="H218:H219"/>
    <mergeCell ref="I218:I219"/>
    <mergeCell ref="J218:J219"/>
    <mergeCell ref="K218:K219"/>
    <mergeCell ref="L218:L219"/>
    <mergeCell ref="M218:M219"/>
    <mergeCell ref="B270:B271"/>
    <mergeCell ref="C270:C271"/>
    <mergeCell ref="D270:D271"/>
    <mergeCell ref="E270:E271"/>
    <mergeCell ref="F270:F271"/>
    <mergeCell ref="G270:G271"/>
    <mergeCell ref="H270:H271"/>
    <mergeCell ref="Z218:Z219"/>
    <mergeCell ref="A264:A269"/>
    <mergeCell ref="B264:Z264"/>
    <mergeCell ref="B265:F265"/>
    <mergeCell ref="G265:K265"/>
    <mergeCell ref="L265:P265"/>
    <mergeCell ref="Q265:U265"/>
    <mergeCell ref="V265:Z265"/>
    <mergeCell ref="B266:F266"/>
    <mergeCell ref="G266:K266"/>
    <mergeCell ref="T218:T219"/>
    <mergeCell ref="U218:U219"/>
    <mergeCell ref="V218:V219"/>
    <mergeCell ref="W218:W219"/>
    <mergeCell ref="X218:X219"/>
    <mergeCell ref="Y218:Y219"/>
    <mergeCell ref="N218:N219"/>
    <mergeCell ref="I270:I271"/>
    <mergeCell ref="J270:J271"/>
    <mergeCell ref="K270:K271"/>
    <mergeCell ref="L270:L271"/>
    <mergeCell ref="M270:M271"/>
    <mergeCell ref="N270:N271"/>
    <mergeCell ref="L266:P266"/>
    <mergeCell ref="Q266:U266"/>
    <mergeCell ref="V266:Z266"/>
    <mergeCell ref="U270:U271"/>
    <mergeCell ref="V270:V271"/>
    <mergeCell ref="W270:W271"/>
    <mergeCell ref="X270:X271"/>
    <mergeCell ref="Y270:Y271"/>
    <mergeCell ref="Z270:Z271"/>
    <mergeCell ref="O270:O271"/>
    <mergeCell ref="P270:P271"/>
    <mergeCell ref="Q270:Q271"/>
    <mergeCell ref="R270:R271"/>
    <mergeCell ref="S270:S271"/>
    <mergeCell ref="T270:T271"/>
    <mergeCell ref="I322:I323"/>
    <mergeCell ref="V322:V323"/>
    <mergeCell ref="A316:A321"/>
    <mergeCell ref="B316:Z316"/>
    <mergeCell ref="B317:F317"/>
    <mergeCell ref="G317:K317"/>
    <mergeCell ref="L317:P317"/>
    <mergeCell ref="Q317:U317"/>
    <mergeCell ref="V317:Z317"/>
    <mergeCell ref="B318:F318"/>
    <mergeCell ref="G318:K318"/>
    <mergeCell ref="L318:P318"/>
    <mergeCell ref="Q318:U318"/>
    <mergeCell ref="V318:Z318"/>
    <mergeCell ref="W322:W323"/>
    <mergeCell ref="X322:X323"/>
    <mergeCell ref="Y322:Y323"/>
    <mergeCell ref="Z322:Z323"/>
    <mergeCell ref="A368:A373"/>
    <mergeCell ref="B368:Z368"/>
    <mergeCell ref="B369:F369"/>
    <mergeCell ref="G369:K369"/>
    <mergeCell ref="L369:P369"/>
    <mergeCell ref="P322:P323"/>
    <mergeCell ref="Q322:Q323"/>
    <mergeCell ref="R322:R323"/>
    <mergeCell ref="S322:S323"/>
    <mergeCell ref="T322:T323"/>
    <mergeCell ref="U322:U323"/>
    <mergeCell ref="J322:J323"/>
    <mergeCell ref="K322:K323"/>
    <mergeCell ref="L322:L323"/>
    <mergeCell ref="M322:M323"/>
    <mergeCell ref="N322:N323"/>
    <mergeCell ref="O322:O323"/>
    <mergeCell ref="B322:B323"/>
    <mergeCell ref="C322:C323"/>
    <mergeCell ref="D322:D323"/>
    <mergeCell ref="E322:E323"/>
    <mergeCell ref="F322:F323"/>
    <mergeCell ref="G322:G323"/>
    <mergeCell ref="H322:H323"/>
    <mergeCell ref="B374:B375"/>
    <mergeCell ref="C374:C375"/>
    <mergeCell ref="D374:D375"/>
    <mergeCell ref="E374:E375"/>
    <mergeCell ref="F374:F375"/>
    <mergeCell ref="G374:G375"/>
    <mergeCell ref="Q369:U369"/>
    <mergeCell ref="V369:Z369"/>
    <mergeCell ref="B370:F370"/>
    <mergeCell ref="G370:K370"/>
    <mergeCell ref="L370:P370"/>
    <mergeCell ref="Q370:U370"/>
    <mergeCell ref="V370:Z370"/>
    <mergeCell ref="O374:O375"/>
    <mergeCell ref="P374:P375"/>
    <mergeCell ref="Q374:Q375"/>
    <mergeCell ref="R374:R375"/>
    <mergeCell ref="S374:S375"/>
    <mergeCell ref="H374:H375"/>
    <mergeCell ref="I374:I375"/>
    <mergeCell ref="J374:J375"/>
    <mergeCell ref="K374:K375"/>
    <mergeCell ref="L374:L375"/>
    <mergeCell ref="M374:M375"/>
    <mergeCell ref="B426:B427"/>
    <mergeCell ref="C426:C427"/>
    <mergeCell ref="D426:D427"/>
    <mergeCell ref="E426:E427"/>
    <mergeCell ref="F426:F427"/>
    <mergeCell ref="G426:G427"/>
    <mergeCell ref="H426:H427"/>
    <mergeCell ref="Z374:Z375"/>
    <mergeCell ref="A420:A425"/>
    <mergeCell ref="B420:Z420"/>
    <mergeCell ref="B421:F421"/>
    <mergeCell ref="G421:K421"/>
    <mergeCell ref="L421:P421"/>
    <mergeCell ref="Q421:U421"/>
    <mergeCell ref="V421:Z421"/>
    <mergeCell ref="B422:F422"/>
    <mergeCell ref="G422:K422"/>
    <mergeCell ref="T374:T375"/>
    <mergeCell ref="U374:U375"/>
    <mergeCell ref="V374:V375"/>
    <mergeCell ref="W374:W375"/>
    <mergeCell ref="X374:X375"/>
    <mergeCell ref="Y374:Y375"/>
    <mergeCell ref="N374:N375"/>
    <mergeCell ref="I426:I427"/>
    <mergeCell ref="J426:J427"/>
    <mergeCell ref="K426:K427"/>
    <mergeCell ref="L426:L427"/>
    <mergeCell ref="M426:M427"/>
    <mergeCell ref="N426:N427"/>
    <mergeCell ref="L422:P422"/>
    <mergeCell ref="Q422:U422"/>
    <mergeCell ref="V422:Z422"/>
    <mergeCell ref="U426:U427"/>
    <mergeCell ref="V426:V427"/>
    <mergeCell ref="W426:W427"/>
    <mergeCell ref="X426:X427"/>
    <mergeCell ref="Y426:Y427"/>
    <mergeCell ref="Z426:Z427"/>
    <mergeCell ref="O426:O427"/>
    <mergeCell ref="P426:P427"/>
    <mergeCell ref="Q426:Q427"/>
    <mergeCell ref="R426:R427"/>
    <mergeCell ref="S426:S427"/>
    <mergeCell ref="T426:T427"/>
    <mergeCell ref="A472:A475"/>
    <mergeCell ref="B472:BE472"/>
    <mergeCell ref="B476:B477"/>
    <mergeCell ref="C476:C477"/>
    <mergeCell ref="D476:D477"/>
    <mergeCell ref="E476:E477"/>
    <mergeCell ref="F476:F477"/>
    <mergeCell ref="G476:G477"/>
    <mergeCell ref="H476:H477"/>
    <mergeCell ref="I476:I477"/>
    <mergeCell ref="P476:P477"/>
    <mergeCell ref="Q476:Q477"/>
    <mergeCell ref="R476:R477"/>
    <mergeCell ref="S476:S477"/>
    <mergeCell ref="T476:T477"/>
    <mergeCell ref="U476:U477"/>
    <mergeCell ref="J476:J477"/>
    <mergeCell ref="K476:K477"/>
    <mergeCell ref="L476:L477"/>
    <mergeCell ref="M476:M477"/>
    <mergeCell ref="N476:N477"/>
    <mergeCell ref="O476:O477"/>
    <mergeCell ref="AB476:AB477"/>
    <mergeCell ref="AC476:AC477"/>
    <mergeCell ref="AD476:AD477"/>
    <mergeCell ref="AE476:AE477"/>
    <mergeCell ref="AF476:AF477"/>
    <mergeCell ref="AG476:AG477"/>
    <mergeCell ref="V476:V477"/>
    <mergeCell ref="W476:W477"/>
    <mergeCell ref="X476:X477"/>
    <mergeCell ref="Y476:Y477"/>
    <mergeCell ref="Z476:Z477"/>
    <mergeCell ref="AA476:AA477"/>
    <mergeCell ref="AN476:AN477"/>
    <mergeCell ref="AO476:AO477"/>
    <mergeCell ref="AP476:AP477"/>
    <mergeCell ref="AQ476:AQ477"/>
    <mergeCell ref="AR476:AR477"/>
    <mergeCell ref="AS476:AS477"/>
    <mergeCell ref="AH476:AH477"/>
    <mergeCell ref="AI476:AI477"/>
    <mergeCell ref="AJ476:AJ477"/>
    <mergeCell ref="AK476:AK477"/>
    <mergeCell ref="AL476:AL477"/>
    <mergeCell ref="AM476:AM477"/>
    <mergeCell ref="AZ476:AZ477"/>
    <mergeCell ref="BA476:BA477"/>
    <mergeCell ref="BB476:BB477"/>
    <mergeCell ref="BC476:BC477"/>
    <mergeCell ref="BD476:BD477"/>
    <mergeCell ref="BE476:BE477"/>
    <mergeCell ref="AT476:AT477"/>
    <mergeCell ref="AU476:AU477"/>
    <mergeCell ref="AV476:AV477"/>
    <mergeCell ref="AW476:AW477"/>
    <mergeCell ref="AX476:AX477"/>
    <mergeCell ref="AY476:AY477"/>
    <mergeCell ref="A537:A540"/>
    <mergeCell ref="B537:BE537"/>
    <mergeCell ref="B541:B542"/>
    <mergeCell ref="C541:C542"/>
    <mergeCell ref="D541:D542"/>
    <mergeCell ref="E541:E542"/>
    <mergeCell ref="F541:F542"/>
    <mergeCell ref="G541:G542"/>
    <mergeCell ref="H541:H542"/>
    <mergeCell ref="I541:I542"/>
    <mergeCell ref="P541:P542"/>
    <mergeCell ref="Q541:Q542"/>
    <mergeCell ref="R541:R542"/>
    <mergeCell ref="S541:S542"/>
    <mergeCell ref="T541:T542"/>
    <mergeCell ref="U541:U542"/>
    <mergeCell ref="J541:J542"/>
    <mergeCell ref="K541:K542"/>
    <mergeCell ref="L541:L542"/>
    <mergeCell ref="M541:M542"/>
    <mergeCell ref="N541:N542"/>
    <mergeCell ref="O541:O542"/>
    <mergeCell ref="AB541:AB542"/>
    <mergeCell ref="AC541:AC542"/>
    <mergeCell ref="AD541:AD542"/>
    <mergeCell ref="AE541:AE542"/>
    <mergeCell ref="AF541:AF542"/>
    <mergeCell ref="AG541:AG542"/>
    <mergeCell ref="V541:V542"/>
    <mergeCell ref="W541:W542"/>
    <mergeCell ref="X541:X542"/>
    <mergeCell ref="Y541:Y542"/>
    <mergeCell ref="Z541:Z542"/>
    <mergeCell ref="AA541:AA542"/>
    <mergeCell ref="AN541:AN542"/>
    <mergeCell ref="AO541:AO542"/>
    <mergeCell ref="AP541:AP542"/>
    <mergeCell ref="AQ541:AQ542"/>
    <mergeCell ref="AR541:AR542"/>
    <mergeCell ref="AS541:AS542"/>
    <mergeCell ref="AH541:AH542"/>
    <mergeCell ref="AI541:AI542"/>
    <mergeCell ref="AJ541:AJ542"/>
    <mergeCell ref="AK541:AK542"/>
    <mergeCell ref="AL541:AL542"/>
    <mergeCell ref="AM541:AM542"/>
    <mergeCell ref="AZ541:AZ542"/>
    <mergeCell ref="BA541:BA542"/>
    <mergeCell ref="BB541:BB542"/>
    <mergeCell ref="BC541:BC542"/>
    <mergeCell ref="BD541:BD542"/>
    <mergeCell ref="BE541:BE542"/>
    <mergeCell ref="AT541:AT542"/>
    <mergeCell ref="AU541:AU542"/>
    <mergeCell ref="AV541:AV542"/>
    <mergeCell ref="AW541:AW542"/>
    <mergeCell ref="AX541:AX542"/>
    <mergeCell ref="AY541:AY542"/>
    <mergeCell ref="A602:A605"/>
    <mergeCell ref="B602:BE602"/>
    <mergeCell ref="B606:B607"/>
    <mergeCell ref="C606:C607"/>
    <mergeCell ref="D606:D607"/>
    <mergeCell ref="E606:E607"/>
    <mergeCell ref="F606:F607"/>
    <mergeCell ref="G606:G607"/>
    <mergeCell ref="H606:H607"/>
    <mergeCell ref="I606:I607"/>
    <mergeCell ref="P606:P607"/>
    <mergeCell ref="Q606:Q607"/>
    <mergeCell ref="R606:R607"/>
    <mergeCell ref="S606:S607"/>
    <mergeCell ref="T606:T607"/>
    <mergeCell ref="U606:U607"/>
    <mergeCell ref="J606:J607"/>
    <mergeCell ref="K606:K607"/>
    <mergeCell ref="L606:L607"/>
    <mergeCell ref="M606:M607"/>
    <mergeCell ref="N606:N607"/>
    <mergeCell ref="O606:O607"/>
    <mergeCell ref="AB606:AB607"/>
    <mergeCell ref="AC606:AC607"/>
    <mergeCell ref="AD606:AD607"/>
    <mergeCell ref="AE606:AE607"/>
    <mergeCell ref="AF606:AF607"/>
    <mergeCell ref="AG606:AG607"/>
    <mergeCell ref="V606:V607"/>
    <mergeCell ref="W606:W607"/>
    <mergeCell ref="X606:X607"/>
    <mergeCell ref="Y606:Y607"/>
    <mergeCell ref="Z606:Z607"/>
    <mergeCell ref="AA606:AA607"/>
    <mergeCell ref="AN606:AN607"/>
    <mergeCell ref="AO606:AO607"/>
    <mergeCell ref="AP606:AP607"/>
    <mergeCell ref="AQ606:AQ607"/>
    <mergeCell ref="AR606:AR607"/>
    <mergeCell ref="AS606:AS607"/>
    <mergeCell ref="AH606:AH607"/>
    <mergeCell ref="AI606:AI607"/>
    <mergeCell ref="AJ606:AJ607"/>
    <mergeCell ref="AK606:AK607"/>
    <mergeCell ref="AL606:AL607"/>
    <mergeCell ref="AM606:AM607"/>
    <mergeCell ref="AZ606:AZ607"/>
    <mergeCell ref="BA606:BA607"/>
    <mergeCell ref="BB606:BB607"/>
    <mergeCell ref="BC606:BC607"/>
    <mergeCell ref="BD606:BD607"/>
    <mergeCell ref="BE606:BE607"/>
    <mergeCell ref="AT606:AT607"/>
    <mergeCell ref="AU606:AU607"/>
    <mergeCell ref="AV606:AV607"/>
    <mergeCell ref="AW606:AW607"/>
    <mergeCell ref="AX606:AX607"/>
    <mergeCell ref="AY606:AY607"/>
    <mergeCell ref="A667:A670"/>
    <mergeCell ref="B667:BE667"/>
    <mergeCell ref="B671:B672"/>
    <mergeCell ref="C671:C672"/>
    <mergeCell ref="D671:D672"/>
    <mergeCell ref="E671:E672"/>
    <mergeCell ref="F671:F672"/>
    <mergeCell ref="G671:G672"/>
    <mergeCell ref="H671:H672"/>
    <mergeCell ref="I671:I672"/>
    <mergeCell ref="P671:P672"/>
    <mergeCell ref="Q671:Q672"/>
    <mergeCell ref="R671:R672"/>
    <mergeCell ref="S671:S672"/>
    <mergeCell ref="T671:T672"/>
    <mergeCell ref="U671:U672"/>
    <mergeCell ref="J671:J672"/>
    <mergeCell ref="K671:K672"/>
    <mergeCell ref="L671:L672"/>
    <mergeCell ref="M671:M672"/>
    <mergeCell ref="N671:N672"/>
    <mergeCell ref="O671:O672"/>
    <mergeCell ref="AB671:AB672"/>
    <mergeCell ref="AC671:AC672"/>
    <mergeCell ref="AD671:AD672"/>
    <mergeCell ref="AE671:AE672"/>
    <mergeCell ref="AF671:AF672"/>
    <mergeCell ref="AG671:AG672"/>
    <mergeCell ref="V671:V672"/>
    <mergeCell ref="W671:W672"/>
    <mergeCell ref="X671:X672"/>
    <mergeCell ref="Y671:Y672"/>
    <mergeCell ref="Z671:Z672"/>
    <mergeCell ref="AA671:AA672"/>
    <mergeCell ref="AN671:AN672"/>
    <mergeCell ref="AO671:AO672"/>
    <mergeCell ref="AP671:AP672"/>
    <mergeCell ref="AQ671:AQ672"/>
    <mergeCell ref="AR671:AR672"/>
    <mergeCell ref="AS671:AS672"/>
    <mergeCell ref="AH671:AH672"/>
    <mergeCell ref="AI671:AI672"/>
    <mergeCell ref="AJ671:AJ672"/>
    <mergeCell ref="AK671:AK672"/>
    <mergeCell ref="AL671:AL672"/>
    <mergeCell ref="AM671:AM672"/>
    <mergeCell ref="AZ671:AZ672"/>
    <mergeCell ref="BA671:BA672"/>
    <mergeCell ref="BB671:BB672"/>
    <mergeCell ref="BC671:BC672"/>
    <mergeCell ref="BD671:BD672"/>
    <mergeCell ref="BE671:BE672"/>
    <mergeCell ref="AT671:AT672"/>
    <mergeCell ref="AU671:AU672"/>
    <mergeCell ref="AV671:AV672"/>
    <mergeCell ref="AW671:AW672"/>
    <mergeCell ref="AX671:AX672"/>
    <mergeCell ref="AY671:AY672"/>
    <mergeCell ref="A732:A735"/>
    <mergeCell ref="B732:BE732"/>
    <mergeCell ref="B736:B737"/>
    <mergeCell ref="C736:C737"/>
    <mergeCell ref="D736:D737"/>
    <mergeCell ref="E736:E737"/>
    <mergeCell ref="F736:F737"/>
    <mergeCell ref="G736:G737"/>
    <mergeCell ref="H736:H737"/>
    <mergeCell ref="I736:I737"/>
    <mergeCell ref="P736:P737"/>
    <mergeCell ref="Q736:Q737"/>
    <mergeCell ref="R736:R737"/>
    <mergeCell ref="S736:S737"/>
    <mergeCell ref="T736:T737"/>
    <mergeCell ref="U736:U737"/>
    <mergeCell ref="J736:J737"/>
    <mergeCell ref="K736:K737"/>
    <mergeCell ref="L736:L737"/>
    <mergeCell ref="M736:M737"/>
    <mergeCell ref="N736:N737"/>
    <mergeCell ref="O736:O737"/>
    <mergeCell ref="AB736:AB737"/>
    <mergeCell ref="AC736:AC737"/>
    <mergeCell ref="AD736:AD737"/>
    <mergeCell ref="AE736:AE737"/>
    <mergeCell ref="AF736:AF737"/>
    <mergeCell ref="AG736:AG737"/>
    <mergeCell ref="V736:V737"/>
    <mergeCell ref="W736:W737"/>
    <mergeCell ref="X736:X737"/>
    <mergeCell ref="Y736:Y737"/>
    <mergeCell ref="Z736:Z737"/>
    <mergeCell ref="AA736:AA737"/>
    <mergeCell ref="AN736:AN737"/>
    <mergeCell ref="AO736:AO737"/>
    <mergeCell ref="AP736:AP737"/>
    <mergeCell ref="AQ736:AQ737"/>
    <mergeCell ref="AR736:AR737"/>
    <mergeCell ref="AS736:AS737"/>
    <mergeCell ref="AH736:AH737"/>
    <mergeCell ref="AI736:AI737"/>
    <mergeCell ref="AJ736:AJ737"/>
    <mergeCell ref="AK736:AK737"/>
    <mergeCell ref="AL736:AL737"/>
    <mergeCell ref="AM736:AM737"/>
    <mergeCell ref="AZ736:AZ737"/>
    <mergeCell ref="BA736:BA737"/>
    <mergeCell ref="BB736:BB737"/>
    <mergeCell ref="BC736:BC737"/>
    <mergeCell ref="BD736:BD737"/>
    <mergeCell ref="BE736:BE737"/>
    <mergeCell ref="AT736:AT737"/>
    <mergeCell ref="AU736:AU737"/>
    <mergeCell ref="AV736:AV737"/>
    <mergeCell ref="AW736:AW737"/>
    <mergeCell ref="AX736:AX737"/>
    <mergeCell ref="AY736:AY73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S178"/>
  <sheetViews>
    <sheetView view="pageBreakPreview" zoomScale="70" zoomScaleNormal="70" zoomScaleSheetLayoutView="70" workbookViewId="0">
      <selection sqref="A1:K1"/>
    </sheetView>
  </sheetViews>
  <sheetFormatPr defaultRowHeight="15"/>
  <cols>
    <col min="1" max="1" width="4.5703125" customWidth="1"/>
    <col min="2" max="2" width="26.140625" customWidth="1"/>
    <col min="12" max="12" width="4" customWidth="1"/>
    <col min="13" max="13" width="4.5703125" customWidth="1"/>
    <col min="14" max="14" width="26.140625" customWidth="1"/>
    <col min="24" max="24" width="2.42578125" customWidth="1"/>
    <col min="25" max="25" width="4.5703125" customWidth="1"/>
    <col min="26" max="26" width="26.140625" customWidth="1"/>
    <col min="36" max="36" width="2.7109375" customWidth="1"/>
    <col min="37" max="37" width="4.5703125" customWidth="1"/>
    <col min="38" max="38" width="26.140625" customWidth="1"/>
    <col min="48" max="48" width="2.28515625" customWidth="1"/>
    <col min="49" max="49" width="4.5703125" customWidth="1"/>
    <col min="50" max="50" width="26.140625" customWidth="1"/>
    <col min="60" max="60" width="2.28515625" customWidth="1"/>
    <col min="61" max="61" width="4.5703125" customWidth="1"/>
    <col min="62" max="62" width="26.140625" customWidth="1"/>
    <col min="63" max="70" width="9.85546875" bestFit="1" customWidth="1"/>
    <col min="71" max="71" width="10.85546875" bestFit="1" customWidth="1"/>
  </cols>
  <sheetData>
    <row r="1" spans="1:71" ht="35.25" customHeight="1">
      <c r="A1" s="269" t="s">
        <v>462</v>
      </c>
      <c r="B1" s="269"/>
      <c r="C1" s="269"/>
      <c r="D1" s="269"/>
      <c r="E1" s="269"/>
      <c r="F1" s="269"/>
      <c r="G1" s="269"/>
      <c r="H1" s="269"/>
      <c r="I1" s="269"/>
      <c r="J1" s="269"/>
      <c r="K1" s="269"/>
      <c r="M1" s="269" t="s">
        <v>463</v>
      </c>
      <c r="N1" s="269"/>
      <c r="O1" s="269"/>
      <c r="P1" s="269"/>
      <c r="Q1" s="269"/>
      <c r="R1" s="269"/>
      <c r="S1" s="269"/>
      <c r="T1" s="269"/>
      <c r="U1" s="269"/>
      <c r="V1" s="269"/>
      <c r="W1" s="269"/>
      <c r="Y1" s="269" t="s">
        <v>464</v>
      </c>
      <c r="Z1" s="269"/>
      <c r="AA1" s="269"/>
      <c r="AB1" s="269"/>
      <c r="AC1" s="269"/>
      <c r="AD1" s="269"/>
      <c r="AE1" s="269"/>
      <c r="AF1" s="269"/>
      <c r="AG1" s="269"/>
      <c r="AH1" s="269"/>
      <c r="AI1" s="269"/>
      <c r="AK1" s="269" t="s">
        <v>465</v>
      </c>
      <c r="AL1" s="269"/>
      <c r="AM1" s="269"/>
      <c r="AN1" s="269"/>
      <c r="AO1" s="269"/>
      <c r="AP1" s="269"/>
      <c r="AQ1" s="269"/>
      <c r="AR1" s="269"/>
      <c r="AS1" s="269"/>
      <c r="AT1" s="269"/>
      <c r="AU1" s="269"/>
      <c r="AW1" s="269" t="s">
        <v>466</v>
      </c>
      <c r="AX1" s="269"/>
      <c r="AY1" s="269"/>
      <c r="AZ1" s="269"/>
      <c r="BA1" s="269"/>
      <c r="BB1" s="269"/>
      <c r="BC1" s="269"/>
      <c r="BD1" s="269"/>
      <c r="BE1" s="269"/>
      <c r="BF1" s="269"/>
      <c r="BG1" s="269"/>
      <c r="BI1" s="269" t="s">
        <v>467</v>
      </c>
      <c r="BJ1" s="269"/>
      <c r="BK1" s="269"/>
      <c r="BL1" s="269"/>
      <c r="BM1" s="269"/>
      <c r="BN1" s="269"/>
      <c r="BO1" s="269"/>
      <c r="BP1" s="269"/>
      <c r="BQ1" s="269"/>
      <c r="BR1" s="269"/>
      <c r="BS1" s="269"/>
    </row>
    <row r="2" spans="1:71">
      <c r="A2" t="s">
        <v>32</v>
      </c>
      <c r="C2" s="270">
        <v>2015</v>
      </c>
      <c r="D2" s="270"/>
      <c r="E2" s="270"/>
      <c r="F2" s="270"/>
      <c r="G2" s="270"/>
      <c r="H2" s="270"/>
      <c r="I2" s="270"/>
      <c r="J2" s="270"/>
      <c r="K2" s="270"/>
      <c r="M2" t="s">
        <v>32</v>
      </c>
      <c r="O2" s="270">
        <f>C2+10</f>
        <v>2025</v>
      </c>
      <c r="P2" s="270"/>
      <c r="Q2" s="270"/>
      <c r="R2" s="270"/>
      <c r="S2" s="270"/>
      <c r="T2" s="270"/>
      <c r="U2" s="270"/>
      <c r="V2" s="270"/>
      <c r="W2" s="270"/>
      <c r="Y2" t="s">
        <v>32</v>
      </c>
      <c r="AA2" s="270">
        <f>O2+10</f>
        <v>2035</v>
      </c>
      <c r="AB2" s="270"/>
      <c r="AC2" s="270"/>
      <c r="AD2" s="270"/>
      <c r="AE2" s="270"/>
      <c r="AF2" s="270"/>
      <c r="AG2" s="270"/>
      <c r="AH2" s="270"/>
      <c r="AI2" s="270"/>
      <c r="AK2" t="s">
        <v>32</v>
      </c>
      <c r="AM2" s="270">
        <f>AA2+10</f>
        <v>2045</v>
      </c>
      <c r="AN2" s="270"/>
      <c r="AO2" s="270"/>
      <c r="AP2" s="270"/>
      <c r="AQ2" s="270"/>
      <c r="AR2" s="270"/>
      <c r="AS2" s="270"/>
      <c r="AT2" s="270"/>
      <c r="AU2" s="270"/>
      <c r="AW2" t="s">
        <v>32</v>
      </c>
      <c r="AY2" s="270">
        <f>AM2+10</f>
        <v>2055</v>
      </c>
      <c r="AZ2" s="270"/>
      <c r="BA2" s="270"/>
      <c r="BB2" s="270"/>
      <c r="BC2" s="270"/>
      <c r="BD2" s="270"/>
      <c r="BE2" s="270"/>
      <c r="BF2" s="270"/>
      <c r="BG2" s="270"/>
      <c r="BI2" t="s">
        <v>32</v>
      </c>
      <c r="BK2" s="270">
        <f>AY2+10</f>
        <v>2065</v>
      </c>
      <c r="BL2" s="270"/>
      <c r="BM2" s="270"/>
      <c r="BN2" s="270"/>
      <c r="BO2" s="270"/>
      <c r="BP2" s="270"/>
      <c r="BQ2" s="270"/>
      <c r="BR2" s="270"/>
      <c r="BS2" s="270"/>
    </row>
    <row r="3" spans="1:71" s="74" customFormat="1">
      <c r="C3" s="71" t="s">
        <v>33</v>
      </c>
      <c r="D3" s="71" t="s">
        <v>134</v>
      </c>
      <c r="E3" s="71" t="s">
        <v>135</v>
      </c>
      <c r="F3" s="71" t="s">
        <v>136</v>
      </c>
      <c r="G3" s="71" t="s">
        <v>137</v>
      </c>
      <c r="H3" s="71" t="s">
        <v>138</v>
      </c>
      <c r="I3" s="71" t="s">
        <v>139</v>
      </c>
      <c r="J3" s="71" t="s">
        <v>140</v>
      </c>
      <c r="K3" s="71" t="s">
        <v>141</v>
      </c>
      <c r="O3" s="73" t="str">
        <f t="shared" ref="O3:W3" si="0">C3</f>
        <v>Mean</v>
      </c>
      <c r="P3" s="73" t="str">
        <f t="shared" si="0"/>
        <v>P5</v>
      </c>
      <c r="Q3" s="73" t="str">
        <f t="shared" si="0"/>
        <v>P10</v>
      </c>
      <c r="R3" s="73" t="str">
        <f t="shared" si="0"/>
        <v>P25</v>
      </c>
      <c r="S3" s="73" t="str">
        <f t="shared" si="0"/>
        <v>P50</v>
      </c>
      <c r="T3" s="73" t="str">
        <f t="shared" si="0"/>
        <v>P75</v>
      </c>
      <c r="U3" s="73" t="str">
        <f t="shared" si="0"/>
        <v>P90</v>
      </c>
      <c r="V3" s="73" t="str">
        <f t="shared" si="0"/>
        <v>P95</v>
      </c>
      <c r="W3" s="73" t="str">
        <f t="shared" si="0"/>
        <v>P99</v>
      </c>
      <c r="AA3" s="73" t="str">
        <f t="shared" ref="AA3:AI3" si="1">O3</f>
        <v>Mean</v>
      </c>
      <c r="AB3" s="73" t="str">
        <f t="shared" si="1"/>
        <v>P5</v>
      </c>
      <c r="AC3" s="73" t="str">
        <f t="shared" si="1"/>
        <v>P10</v>
      </c>
      <c r="AD3" s="73" t="str">
        <f t="shared" si="1"/>
        <v>P25</v>
      </c>
      <c r="AE3" s="73" t="str">
        <f t="shared" si="1"/>
        <v>P50</v>
      </c>
      <c r="AF3" s="73" t="str">
        <f t="shared" si="1"/>
        <v>P75</v>
      </c>
      <c r="AG3" s="73" t="str">
        <f t="shared" si="1"/>
        <v>P90</v>
      </c>
      <c r="AH3" s="73" t="str">
        <f t="shared" si="1"/>
        <v>P95</v>
      </c>
      <c r="AI3" s="73" t="str">
        <f t="shared" si="1"/>
        <v>P99</v>
      </c>
      <c r="AM3" s="73" t="str">
        <f t="shared" ref="AM3:AU3" si="2">AA3</f>
        <v>Mean</v>
      </c>
      <c r="AN3" s="73" t="str">
        <f t="shared" si="2"/>
        <v>P5</v>
      </c>
      <c r="AO3" s="73" t="str">
        <f t="shared" si="2"/>
        <v>P10</v>
      </c>
      <c r="AP3" s="73" t="str">
        <f t="shared" si="2"/>
        <v>P25</v>
      </c>
      <c r="AQ3" s="73" t="str">
        <f t="shared" si="2"/>
        <v>P50</v>
      </c>
      <c r="AR3" s="73" t="str">
        <f t="shared" si="2"/>
        <v>P75</v>
      </c>
      <c r="AS3" s="73" t="str">
        <f t="shared" si="2"/>
        <v>P90</v>
      </c>
      <c r="AT3" s="73" t="str">
        <f t="shared" si="2"/>
        <v>P95</v>
      </c>
      <c r="AU3" s="73" t="str">
        <f t="shared" si="2"/>
        <v>P99</v>
      </c>
      <c r="AY3" s="73" t="str">
        <f t="shared" ref="AY3:BG3" si="3">AM3</f>
        <v>Mean</v>
      </c>
      <c r="AZ3" s="73" t="str">
        <f t="shared" si="3"/>
        <v>P5</v>
      </c>
      <c r="BA3" s="73" t="str">
        <f t="shared" si="3"/>
        <v>P10</v>
      </c>
      <c r="BB3" s="73" t="str">
        <f t="shared" si="3"/>
        <v>P25</v>
      </c>
      <c r="BC3" s="73" t="str">
        <f t="shared" si="3"/>
        <v>P50</v>
      </c>
      <c r="BD3" s="73" t="str">
        <f t="shared" si="3"/>
        <v>P75</v>
      </c>
      <c r="BE3" s="73" t="str">
        <f t="shared" si="3"/>
        <v>P90</v>
      </c>
      <c r="BF3" s="73" t="str">
        <f t="shared" si="3"/>
        <v>P95</v>
      </c>
      <c r="BG3" s="73" t="str">
        <f t="shared" si="3"/>
        <v>P99</v>
      </c>
      <c r="BK3" s="73" t="str">
        <f>AY3</f>
        <v>Mean</v>
      </c>
      <c r="BL3" s="73" t="str">
        <f t="shared" ref="BL3" si="4">AZ3</f>
        <v>P5</v>
      </c>
      <c r="BM3" s="73" t="str">
        <f t="shared" ref="BM3" si="5">BA3</f>
        <v>P10</v>
      </c>
      <c r="BN3" s="73" t="str">
        <f t="shared" ref="BN3" si="6">BB3</f>
        <v>P25</v>
      </c>
      <c r="BO3" s="73" t="str">
        <f t="shared" ref="BO3" si="7">BC3</f>
        <v>P50</v>
      </c>
      <c r="BP3" s="73" t="str">
        <f t="shared" ref="BP3" si="8">BD3</f>
        <v>P75</v>
      </c>
      <c r="BQ3" s="73" t="str">
        <f t="shared" ref="BQ3" si="9">BE3</f>
        <v>P90</v>
      </c>
      <c r="BR3" s="73" t="str">
        <f t="shared" ref="BR3" si="10">BF3</f>
        <v>P95</v>
      </c>
      <c r="BS3" s="73" t="str">
        <f t="shared" ref="BS3" si="11">BG3</f>
        <v>P99</v>
      </c>
    </row>
    <row r="4" spans="1:71">
      <c r="A4" t="s">
        <v>0</v>
      </c>
      <c r="C4" s="78">
        <f>SAStab!B2750</f>
        <v>72340</v>
      </c>
      <c r="D4" s="78">
        <f>SAStab!C2750</f>
        <v>8867.42</v>
      </c>
      <c r="E4" s="78">
        <f>SAStab!D2750</f>
        <v>12624.34</v>
      </c>
      <c r="F4" s="78">
        <f>SAStab!E2750</f>
        <v>23963.9</v>
      </c>
      <c r="G4" s="78">
        <f>SAStab!F2750</f>
        <v>45863.4</v>
      </c>
      <c r="H4" s="78">
        <f>SAStab!G2750</f>
        <v>84797</v>
      </c>
      <c r="I4" s="78">
        <f>SAStab!H2750</f>
        <v>144059</v>
      </c>
      <c r="J4" s="78">
        <f>SAStab!I2750</f>
        <v>203367</v>
      </c>
      <c r="K4" s="78">
        <f>SAStab!J2750</f>
        <v>433241</v>
      </c>
      <c r="M4" t="s">
        <v>0</v>
      </c>
      <c r="O4" s="52">
        <f>SAStab!B2838</f>
        <v>77868</v>
      </c>
      <c r="P4" s="52">
        <f>SAStab!C2838</f>
        <v>9215.8700000000008</v>
      </c>
      <c r="Q4" s="52">
        <f>SAStab!D2838</f>
        <v>13595.5</v>
      </c>
      <c r="R4" s="52">
        <f>SAStab!E2838</f>
        <v>25878.400000000001</v>
      </c>
      <c r="S4" s="52">
        <f>SAStab!F2838</f>
        <v>49598.1</v>
      </c>
      <c r="T4" s="52">
        <f>SAStab!G2838</f>
        <v>91383</v>
      </c>
      <c r="U4" s="52">
        <f>SAStab!H2838</f>
        <v>155353</v>
      </c>
      <c r="V4" s="52">
        <f>SAStab!I2838</f>
        <v>221075</v>
      </c>
      <c r="W4" s="52">
        <f>SAStab!J2838</f>
        <v>478573</v>
      </c>
      <c r="Y4" t="s">
        <v>0</v>
      </c>
      <c r="AA4" s="52">
        <f>SAStab!B2926</f>
        <v>81465</v>
      </c>
      <c r="AB4" s="52">
        <f>SAStab!C2926</f>
        <v>9359.69</v>
      </c>
      <c r="AC4" s="52">
        <f>SAStab!D2926</f>
        <v>14181.33</v>
      </c>
      <c r="AD4" s="52">
        <f>SAStab!E2926</f>
        <v>26581.7</v>
      </c>
      <c r="AE4" s="52">
        <f>SAStab!F2926</f>
        <v>50652.2</v>
      </c>
      <c r="AF4" s="52">
        <f>SAStab!G2926</f>
        <v>95345</v>
      </c>
      <c r="AG4" s="52">
        <f>SAStab!H2926</f>
        <v>167585</v>
      </c>
      <c r="AH4" s="52">
        <f>SAStab!I2926</f>
        <v>233714</v>
      </c>
      <c r="AI4" s="52">
        <f>SAStab!J2926</f>
        <v>521024</v>
      </c>
      <c r="AK4" t="s">
        <v>0</v>
      </c>
      <c r="AM4">
        <f>SAStab!B3014</f>
        <v>86829</v>
      </c>
      <c r="AN4">
        <f>SAStab!C3014</f>
        <v>9358.25</v>
      </c>
      <c r="AO4">
        <f>SAStab!D3014</f>
        <v>14699.36</v>
      </c>
      <c r="AP4">
        <f>SAStab!E3014</f>
        <v>27415.1</v>
      </c>
      <c r="AQ4">
        <f>SAStab!F3014</f>
        <v>51958.7</v>
      </c>
      <c r="AR4">
        <f>SAStab!G3014</f>
        <v>100214</v>
      </c>
      <c r="AS4">
        <f>SAStab!H3014</f>
        <v>178659</v>
      </c>
      <c r="AT4">
        <f>SAStab!I3014</f>
        <v>259689</v>
      </c>
      <c r="AU4">
        <f>SAStab!J3014</f>
        <v>572228</v>
      </c>
      <c r="AW4" t="s">
        <v>0</v>
      </c>
      <c r="AY4">
        <f>SAStab!B3102</f>
        <v>93953</v>
      </c>
      <c r="AZ4">
        <f>SAStab!C3102</f>
        <v>9681.1299999999992</v>
      </c>
      <c r="BA4">
        <f>SAStab!D3102</f>
        <v>15908.79</v>
      </c>
      <c r="BB4">
        <f>SAStab!E3102</f>
        <v>29521.4</v>
      </c>
      <c r="BC4">
        <f>SAStab!F3102</f>
        <v>56459.3</v>
      </c>
      <c r="BD4">
        <f>SAStab!G3102</f>
        <v>109325</v>
      </c>
      <c r="BE4">
        <f>SAStab!H3102</f>
        <v>194259</v>
      </c>
      <c r="BF4">
        <f>SAStab!I3102</f>
        <v>277495</v>
      </c>
      <c r="BG4">
        <f>SAStab!J3102</f>
        <v>605315</v>
      </c>
      <c r="BI4" t="s">
        <v>0</v>
      </c>
      <c r="BK4" s="52">
        <f>SAStab!B3190</f>
        <v>100492</v>
      </c>
      <c r="BL4" s="52">
        <f>SAStab!C3190</f>
        <v>10422.629999999999</v>
      </c>
      <c r="BM4" s="52">
        <f>SAStab!D3190</f>
        <v>17593.560000000001</v>
      </c>
      <c r="BN4" s="52">
        <f>SAStab!E3190</f>
        <v>32446.7</v>
      </c>
      <c r="BO4" s="52">
        <f>SAStab!F3190</f>
        <v>62124.6</v>
      </c>
      <c r="BP4" s="52">
        <f>SAStab!G3190</f>
        <v>118328</v>
      </c>
      <c r="BQ4" s="52">
        <f>SAStab!H3190</f>
        <v>210027</v>
      </c>
      <c r="BR4" s="52">
        <f>SAStab!I3190</f>
        <v>293029</v>
      </c>
      <c r="BS4" s="52">
        <f>SAStab!J3190</f>
        <v>637714</v>
      </c>
    </row>
    <row r="5" spans="1:71">
      <c r="A5" t="s">
        <v>1</v>
      </c>
      <c r="C5" s="78"/>
      <c r="D5" s="78"/>
      <c r="E5" s="78"/>
      <c r="F5" s="78"/>
      <c r="G5" s="78"/>
      <c r="H5" s="78"/>
      <c r="I5" s="78"/>
      <c r="J5" s="78"/>
      <c r="K5" s="78"/>
      <c r="M5" t="s">
        <v>1</v>
      </c>
      <c r="O5" s="52"/>
      <c r="P5" s="52"/>
      <c r="Q5" s="52"/>
      <c r="R5" s="52"/>
      <c r="S5" s="52"/>
      <c r="T5" s="52"/>
      <c r="U5" s="52"/>
      <c r="V5" s="52"/>
      <c r="W5" s="52"/>
      <c r="Y5" t="s">
        <v>1</v>
      </c>
      <c r="AA5" s="52"/>
      <c r="AB5" s="52"/>
      <c r="AC5" s="52"/>
      <c r="AD5" s="52"/>
      <c r="AE5" s="52"/>
      <c r="AF5" s="52"/>
      <c r="AG5" s="52"/>
      <c r="AH5" s="52"/>
      <c r="AI5" s="52"/>
      <c r="AK5" t="s">
        <v>1</v>
      </c>
      <c r="AW5" t="s">
        <v>1</v>
      </c>
      <c r="BI5" t="s">
        <v>1</v>
      </c>
      <c r="BK5" s="52"/>
      <c r="BL5" s="52"/>
      <c r="BM5" s="52"/>
      <c r="BN5" s="52"/>
      <c r="BO5" s="52"/>
      <c r="BP5" s="52"/>
      <c r="BQ5" s="52"/>
      <c r="BR5" s="52"/>
      <c r="BS5" s="52"/>
    </row>
    <row r="6" spans="1:71">
      <c r="B6" t="s">
        <v>2</v>
      </c>
      <c r="C6" s="78">
        <f>SAStab!B2752</f>
        <v>77429</v>
      </c>
      <c r="D6" s="78">
        <f>SAStab!C2752</f>
        <v>8682.15</v>
      </c>
      <c r="E6" s="78">
        <f>SAStab!D2752</f>
        <v>13044.53</v>
      </c>
      <c r="F6" s="78">
        <f>SAStab!E2752</f>
        <v>26240.3</v>
      </c>
      <c r="G6" s="78">
        <f>SAStab!F2752</f>
        <v>51849.5</v>
      </c>
      <c r="H6" s="78">
        <f>SAStab!G2752</f>
        <v>94212</v>
      </c>
      <c r="I6" s="78">
        <f>SAStab!H2752</f>
        <v>153329</v>
      </c>
      <c r="J6" s="78">
        <f>SAStab!I2752</f>
        <v>208903</v>
      </c>
      <c r="K6" s="78">
        <f>SAStab!J2752</f>
        <v>428868</v>
      </c>
      <c r="N6" t="s">
        <v>2</v>
      </c>
      <c r="O6" s="52">
        <f>SAStab!B2840</f>
        <v>74892</v>
      </c>
      <c r="P6" s="52">
        <f>SAStab!C2840</f>
        <v>8971.09</v>
      </c>
      <c r="Q6" s="52">
        <f>SAStab!D2840</f>
        <v>13292.18</v>
      </c>
      <c r="R6" s="52">
        <f>SAStab!E2840</f>
        <v>25644.3</v>
      </c>
      <c r="S6" s="52">
        <f>SAStab!F2840</f>
        <v>50098.2</v>
      </c>
      <c r="T6" s="52">
        <f>SAStab!G2840</f>
        <v>92116</v>
      </c>
      <c r="U6" s="52">
        <f>SAStab!H2840</f>
        <v>151101</v>
      </c>
      <c r="V6" s="52">
        <f>SAStab!I2840</f>
        <v>211501</v>
      </c>
      <c r="W6" s="52">
        <f>SAStab!J2840</f>
        <v>424415</v>
      </c>
      <c r="Z6" t="s">
        <v>2</v>
      </c>
      <c r="AA6" s="52">
        <f>SAStab!B2928</f>
        <v>86070</v>
      </c>
      <c r="AB6" s="52">
        <f>SAStab!C2928</f>
        <v>9363.93</v>
      </c>
      <c r="AC6" s="52">
        <f>SAStab!D2928</f>
        <v>14705.19</v>
      </c>
      <c r="AD6" s="52">
        <f>SAStab!E2928</f>
        <v>28677.200000000001</v>
      </c>
      <c r="AE6" s="52">
        <f>SAStab!F2928</f>
        <v>56569.8</v>
      </c>
      <c r="AF6" s="52">
        <f>SAStab!G2928</f>
        <v>103222</v>
      </c>
      <c r="AG6" s="52">
        <f>SAStab!H2928</f>
        <v>180923</v>
      </c>
      <c r="AH6" s="52">
        <f>SAStab!I2928</f>
        <v>251003</v>
      </c>
      <c r="AI6" s="52">
        <f>SAStab!J2928</f>
        <v>472986</v>
      </c>
      <c r="AL6" t="s">
        <v>2</v>
      </c>
      <c r="AM6">
        <f>SAStab!B3016</f>
        <v>92213</v>
      </c>
      <c r="AN6">
        <f>SAStab!C3016</f>
        <v>9550.4500000000007</v>
      </c>
      <c r="AO6">
        <f>SAStab!D3016</f>
        <v>15070.13</v>
      </c>
      <c r="AP6">
        <f>SAStab!E3016</f>
        <v>29495.8</v>
      </c>
      <c r="AQ6">
        <f>SAStab!F3016</f>
        <v>58850.3</v>
      </c>
      <c r="AR6">
        <f>SAStab!G3016</f>
        <v>110781</v>
      </c>
      <c r="AS6">
        <f>SAStab!H3016</f>
        <v>189720</v>
      </c>
      <c r="AT6">
        <f>SAStab!I3016</f>
        <v>265854</v>
      </c>
      <c r="AU6">
        <f>SAStab!J3016</f>
        <v>552008</v>
      </c>
      <c r="AX6" t="s">
        <v>2</v>
      </c>
      <c r="AY6">
        <f>SAStab!B3104</f>
        <v>103112</v>
      </c>
      <c r="AZ6">
        <f>SAStab!C3104</f>
        <v>11512.48</v>
      </c>
      <c r="BA6">
        <f>SAStab!D3104</f>
        <v>17923.12</v>
      </c>
      <c r="BB6">
        <f>SAStab!E3104</f>
        <v>33947.199999999997</v>
      </c>
      <c r="BC6">
        <f>SAStab!F3104</f>
        <v>66052.5</v>
      </c>
      <c r="BD6">
        <f>SAStab!G3104</f>
        <v>123824</v>
      </c>
      <c r="BE6">
        <f>SAStab!H3104</f>
        <v>208649</v>
      </c>
      <c r="BF6">
        <f>SAStab!I3104</f>
        <v>287663</v>
      </c>
      <c r="BG6">
        <f>SAStab!J3104</f>
        <v>627297</v>
      </c>
      <c r="BJ6" t="s">
        <v>2</v>
      </c>
      <c r="BK6" s="52">
        <f>SAStab!B3192</f>
        <v>114860</v>
      </c>
      <c r="BL6" s="52">
        <f>SAStab!C3192</f>
        <v>12458.91</v>
      </c>
      <c r="BM6" s="52">
        <f>SAStab!D3192</f>
        <v>19945.62</v>
      </c>
      <c r="BN6" s="52">
        <f>SAStab!E3192</f>
        <v>38008.6</v>
      </c>
      <c r="BO6" s="52">
        <f>SAStab!F3192</f>
        <v>75114.600000000006</v>
      </c>
      <c r="BP6" s="52">
        <f>SAStab!G3192</f>
        <v>137818</v>
      </c>
      <c r="BQ6" s="52">
        <f>SAStab!H3192</f>
        <v>230278</v>
      </c>
      <c r="BR6" s="52">
        <f>SAStab!I3192</f>
        <v>321409</v>
      </c>
      <c r="BS6" s="52">
        <f>SAStab!J3192</f>
        <v>675486</v>
      </c>
    </row>
    <row r="7" spans="1:71">
      <c r="B7" t="s">
        <v>3</v>
      </c>
      <c r="C7" s="78">
        <f>SAStab!B2753</f>
        <v>75965</v>
      </c>
      <c r="D7" s="78">
        <f>SAStab!C2753</f>
        <v>9150.42</v>
      </c>
      <c r="E7" s="78">
        <f>SAStab!D2753</f>
        <v>13350.37</v>
      </c>
      <c r="F7" s="78">
        <f>SAStab!E2753</f>
        <v>25723.599999999999</v>
      </c>
      <c r="G7" s="78">
        <f>SAStab!F2753</f>
        <v>47766</v>
      </c>
      <c r="H7" s="78">
        <f>SAStab!G2753</f>
        <v>86631</v>
      </c>
      <c r="I7" s="78">
        <f>SAStab!H2753</f>
        <v>144780</v>
      </c>
      <c r="J7" s="78">
        <f>SAStab!I2753</f>
        <v>211156</v>
      </c>
      <c r="K7" s="78">
        <f>SAStab!J2753</f>
        <v>508835</v>
      </c>
      <c r="N7" t="s">
        <v>3</v>
      </c>
      <c r="O7" s="52">
        <f>SAStab!B2841</f>
        <v>82324</v>
      </c>
      <c r="P7" s="52">
        <f>SAStab!C2841</f>
        <v>9703.52</v>
      </c>
      <c r="Q7" s="52">
        <f>SAStab!D2841</f>
        <v>14429.32</v>
      </c>
      <c r="R7" s="52">
        <f>SAStab!E2841</f>
        <v>28285.5</v>
      </c>
      <c r="S7" s="52">
        <f>SAStab!F2841</f>
        <v>52879</v>
      </c>
      <c r="T7" s="52">
        <f>SAStab!G2841</f>
        <v>98024</v>
      </c>
      <c r="U7" s="52">
        <f>SAStab!H2841</f>
        <v>162980</v>
      </c>
      <c r="V7" s="52">
        <f>SAStab!I2841</f>
        <v>232622</v>
      </c>
      <c r="W7" s="52">
        <f>SAStab!J2841</f>
        <v>503611</v>
      </c>
      <c r="Z7" t="s">
        <v>3</v>
      </c>
      <c r="AA7" s="52">
        <f>SAStab!B2929</f>
        <v>75535</v>
      </c>
      <c r="AB7" s="52">
        <f>SAStab!C2929</f>
        <v>9234.5499999999993</v>
      </c>
      <c r="AC7" s="52">
        <f>SAStab!D2929</f>
        <v>13740.11</v>
      </c>
      <c r="AD7" s="52">
        <f>SAStab!E2929</f>
        <v>25239.3</v>
      </c>
      <c r="AE7" s="52">
        <f>SAStab!F2929</f>
        <v>48468.9</v>
      </c>
      <c r="AF7" s="52">
        <f>SAStab!G2929</f>
        <v>93172</v>
      </c>
      <c r="AG7" s="52">
        <f>SAStab!H2929</f>
        <v>159197</v>
      </c>
      <c r="AH7" s="52">
        <f>SAStab!I2929</f>
        <v>213591</v>
      </c>
      <c r="AI7" s="52">
        <f>SAStab!J2929</f>
        <v>450022</v>
      </c>
      <c r="AL7" t="s">
        <v>3</v>
      </c>
      <c r="AM7">
        <f>SAStab!B3017</f>
        <v>91452</v>
      </c>
      <c r="AN7">
        <f>SAStab!C3017</f>
        <v>9866.74</v>
      </c>
      <c r="AO7">
        <f>SAStab!D3017</f>
        <v>15189.1</v>
      </c>
      <c r="AP7">
        <f>SAStab!E3017</f>
        <v>28077.9</v>
      </c>
      <c r="AQ7">
        <f>SAStab!F3017</f>
        <v>53907.6</v>
      </c>
      <c r="AR7">
        <f>SAStab!G3017</f>
        <v>105304</v>
      </c>
      <c r="AS7">
        <f>SAStab!H3017</f>
        <v>191212</v>
      </c>
      <c r="AT7">
        <f>SAStab!I3017</f>
        <v>280931</v>
      </c>
      <c r="AU7">
        <f>SAStab!J3017</f>
        <v>594212</v>
      </c>
      <c r="AX7" t="s">
        <v>3</v>
      </c>
      <c r="AY7">
        <f>SAStab!B3105</f>
        <v>93161</v>
      </c>
      <c r="AZ7">
        <f>SAStab!C3105</f>
        <v>9796.51</v>
      </c>
      <c r="BA7">
        <f>SAStab!D3105</f>
        <v>15878.2</v>
      </c>
      <c r="BB7">
        <f>SAStab!E3105</f>
        <v>29605.599999999999</v>
      </c>
      <c r="BC7">
        <f>SAStab!F3105</f>
        <v>57382.7</v>
      </c>
      <c r="BD7">
        <f>SAStab!G3105</f>
        <v>110525</v>
      </c>
      <c r="BE7">
        <f>SAStab!H3105</f>
        <v>194520</v>
      </c>
      <c r="BF7">
        <f>SAStab!I3105</f>
        <v>269704</v>
      </c>
      <c r="BG7">
        <f>SAStab!J3105</f>
        <v>567628</v>
      </c>
      <c r="BJ7" t="s">
        <v>3</v>
      </c>
      <c r="BK7" s="52">
        <f>SAStab!B3193</f>
        <v>103340</v>
      </c>
      <c r="BL7" s="52">
        <f>SAStab!C3193</f>
        <v>12337.16</v>
      </c>
      <c r="BM7" s="52">
        <f>SAStab!D3193</f>
        <v>19301.34</v>
      </c>
      <c r="BN7" s="52">
        <f>SAStab!E3193</f>
        <v>35196.800000000003</v>
      </c>
      <c r="BO7" s="52">
        <f>SAStab!F3193</f>
        <v>66376.7</v>
      </c>
      <c r="BP7" s="52">
        <f>SAStab!G3193</f>
        <v>124510</v>
      </c>
      <c r="BQ7" s="52">
        <f>SAStab!H3193</f>
        <v>217756</v>
      </c>
      <c r="BR7" s="52">
        <f>SAStab!I3193</f>
        <v>301263</v>
      </c>
      <c r="BS7" s="52">
        <f>SAStab!J3193</f>
        <v>654132</v>
      </c>
    </row>
    <row r="8" spans="1:71">
      <c r="B8" t="s">
        <v>4</v>
      </c>
      <c r="C8" s="78">
        <f>SAStab!B2754</f>
        <v>66359</v>
      </c>
      <c r="D8" s="78">
        <f>SAStab!C2754</f>
        <v>8902.91</v>
      </c>
      <c r="E8" s="78">
        <f>SAStab!D2754</f>
        <v>12539.22</v>
      </c>
      <c r="F8" s="78">
        <f>SAStab!E2754</f>
        <v>22849.3</v>
      </c>
      <c r="G8" s="78">
        <f>SAStab!F2754</f>
        <v>41756.400000000001</v>
      </c>
      <c r="H8" s="78">
        <f>SAStab!G2754</f>
        <v>74980</v>
      </c>
      <c r="I8" s="78">
        <f>SAStab!H2754</f>
        <v>140321</v>
      </c>
      <c r="J8" s="78">
        <f>SAStab!I2754</f>
        <v>202952</v>
      </c>
      <c r="K8" s="78">
        <f>SAStab!J2754</f>
        <v>427749</v>
      </c>
      <c r="N8" t="s">
        <v>4</v>
      </c>
      <c r="O8" s="52">
        <f>SAStab!B2842</f>
        <v>78631</v>
      </c>
      <c r="P8" s="52">
        <f>SAStab!C2842</f>
        <v>9950.5300000000007</v>
      </c>
      <c r="Q8" s="52">
        <f>SAStab!D2842</f>
        <v>14623.19</v>
      </c>
      <c r="R8" s="52">
        <f>SAStab!E2842</f>
        <v>27386.9</v>
      </c>
      <c r="S8" s="52">
        <f>SAStab!F2842</f>
        <v>52034.400000000001</v>
      </c>
      <c r="T8" s="52">
        <f>SAStab!G2842</f>
        <v>91138</v>
      </c>
      <c r="U8" s="52">
        <f>SAStab!H2842</f>
        <v>158598</v>
      </c>
      <c r="V8" s="52">
        <f>SAStab!I2842</f>
        <v>227100</v>
      </c>
      <c r="W8" s="52">
        <f>SAStab!J2842</f>
        <v>447530</v>
      </c>
      <c r="Z8" t="s">
        <v>4</v>
      </c>
      <c r="AA8" s="52">
        <f>SAStab!B2930</f>
        <v>74072</v>
      </c>
      <c r="AB8" s="52">
        <f>SAStab!C2930</f>
        <v>9585.5499999999993</v>
      </c>
      <c r="AC8" s="52">
        <f>SAStab!D2930</f>
        <v>13930.37</v>
      </c>
      <c r="AD8" s="52">
        <f>SAStab!E2930</f>
        <v>25260.400000000001</v>
      </c>
      <c r="AE8" s="52">
        <f>SAStab!F2930</f>
        <v>46330.5</v>
      </c>
      <c r="AF8" s="52">
        <f>SAStab!G2930</f>
        <v>85774</v>
      </c>
      <c r="AG8" s="52">
        <f>SAStab!H2930</f>
        <v>148456</v>
      </c>
      <c r="AH8" s="52">
        <f>SAStab!I2930</f>
        <v>206406</v>
      </c>
      <c r="AI8" s="52">
        <f>SAStab!J2930</f>
        <v>446923</v>
      </c>
      <c r="AL8" t="s">
        <v>4</v>
      </c>
      <c r="AM8">
        <f>SAStab!B3018</f>
        <v>82264</v>
      </c>
      <c r="AN8">
        <f>SAStab!C3018</f>
        <v>9540.19</v>
      </c>
      <c r="AO8">
        <f>SAStab!D3018</f>
        <v>15593.44</v>
      </c>
      <c r="AP8">
        <f>SAStab!E3018</f>
        <v>28040.9</v>
      </c>
      <c r="AQ8">
        <f>SAStab!F3018</f>
        <v>51040.800000000003</v>
      </c>
      <c r="AR8">
        <f>SAStab!G3018</f>
        <v>96605</v>
      </c>
      <c r="AS8">
        <f>SAStab!H3018</f>
        <v>174237</v>
      </c>
      <c r="AT8">
        <f>SAStab!I3018</f>
        <v>246701</v>
      </c>
      <c r="AU8">
        <f>SAStab!J3018</f>
        <v>521069</v>
      </c>
      <c r="AX8" t="s">
        <v>4</v>
      </c>
      <c r="AY8">
        <f>SAStab!B3106</f>
        <v>86298</v>
      </c>
      <c r="AZ8">
        <f>SAStab!C3106</f>
        <v>9345.6</v>
      </c>
      <c r="BA8">
        <f>SAStab!D3106</f>
        <v>14918.76</v>
      </c>
      <c r="BB8">
        <f>SAStab!E3106</f>
        <v>27610.1</v>
      </c>
      <c r="BC8">
        <f>SAStab!F3106</f>
        <v>51858.1</v>
      </c>
      <c r="BD8">
        <f>SAStab!G3106</f>
        <v>101945</v>
      </c>
      <c r="BE8">
        <f>SAStab!H3106</f>
        <v>180905</v>
      </c>
      <c r="BF8">
        <f>SAStab!I3106</f>
        <v>270119</v>
      </c>
      <c r="BG8">
        <f>SAStab!J3106</f>
        <v>560845</v>
      </c>
      <c r="BJ8" t="s">
        <v>4</v>
      </c>
      <c r="BK8" s="52">
        <f>SAStab!B3194</f>
        <v>94016</v>
      </c>
      <c r="BL8" s="52">
        <f>SAStab!C3194</f>
        <v>10349.08</v>
      </c>
      <c r="BM8" s="52">
        <f>SAStab!D3194</f>
        <v>17449.43</v>
      </c>
      <c r="BN8" s="52">
        <f>SAStab!E3194</f>
        <v>31063.4</v>
      </c>
      <c r="BO8" s="52">
        <f>SAStab!F3194</f>
        <v>57491.4</v>
      </c>
      <c r="BP8" s="52">
        <f>SAStab!G3194</f>
        <v>107440</v>
      </c>
      <c r="BQ8" s="52">
        <f>SAStab!H3194</f>
        <v>194358</v>
      </c>
      <c r="BR8" s="52">
        <f>SAStab!I3194</f>
        <v>278660</v>
      </c>
      <c r="BS8" s="52">
        <f>SAStab!J3194</f>
        <v>594759</v>
      </c>
    </row>
    <row r="9" spans="1:71">
      <c r="B9" t="s">
        <v>5</v>
      </c>
      <c r="C9" s="78">
        <f>SAStab!B2755</f>
        <v>69153</v>
      </c>
      <c r="D9" s="78">
        <f>SAStab!C2755</f>
        <v>8896.6</v>
      </c>
      <c r="E9" s="78">
        <f>SAStab!D2755</f>
        <v>11988.71</v>
      </c>
      <c r="F9" s="78">
        <f>SAStab!E2755</f>
        <v>22451</v>
      </c>
      <c r="G9" s="78">
        <f>SAStab!F2755</f>
        <v>40674.5</v>
      </c>
      <c r="H9" s="78">
        <f>SAStab!G2755</f>
        <v>74073</v>
      </c>
      <c r="I9" s="78">
        <f>SAStab!H2755</f>
        <v>138844</v>
      </c>
      <c r="J9" s="78">
        <f>SAStab!I2755</f>
        <v>225461</v>
      </c>
      <c r="K9" s="78">
        <f>SAStab!J2755</f>
        <v>461916</v>
      </c>
      <c r="N9" t="s">
        <v>5</v>
      </c>
      <c r="O9" s="52">
        <f>SAStab!B2843</f>
        <v>81062</v>
      </c>
      <c r="P9" s="52">
        <f>SAStab!C2843</f>
        <v>9005.74</v>
      </c>
      <c r="Q9" s="52">
        <f>SAStab!D2843</f>
        <v>12976.27</v>
      </c>
      <c r="R9" s="52">
        <f>SAStab!E2843</f>
        <v>25356.5</v>
      </c>
      <c r="S9" s="52">
        <f>SAStab!F2843</f>
        <v>45851.4</v>
      </c>
      <c r="T9" s="52">
        <f>SAStab!G2843</f>
        <v>86386</v>
      </c>
      <c r="U9" s="52">
        <f>SAStab!H2843</f>
        <v>155783</v>
      </c>
      <c r="V9" s="52">
        <f>SAStab!I2843</f>
        <v>227103</v>
      </c>
      <c r="W9" s="52">
        <f>SAStab!J2843</f>
        <v>660295</v>
      </c>
      <c r="Z9" t="s">
        <v>5</v>
      </c>
      <c r="AA9" s="52">
        <f>SAStab!B2931</f>
        <v>86429</v>
      </c>
      <c r="AB9" s="52">
        <f>SAStab!C2931</f>
        <v>9436.6</v>
      </c>
      <c r="AC9" s="52">
        <f>SAStab!D2931</f>
        <v>14804</v>
      </c>
      <c r="AD9" s="52">
        <f>SAStab!E2931</f>
        <v>28156.7</v>
      </c>
      <c r="AE9" s="52">
        <f>SAStab!F2931</f>
        <v>50219.3</v>
      </c>
      <c r="AF9" s="52">
        <f>SAStab!G2931</f>
        <v>96067</v>
      </c>
      <c r="AG9" s="52">
        <f>SAStab!H2931</f>
        <v>167662</v>
      </c>
      <c r="AH9" s="52">
        <f>SAStab!I2931</f>
        <v>247402</v>
      </c>
      <c r="AI9" s="52">
        <f>SAStab!J2931</f>
        <v>626053</v>
      </c>
      <c r="AL9" t="s">
        <v>5</v>
      </c>
      <c r="AM9">
        <f>SAStab!B3019</f>
        <v>74191</v>
      </c>
      <c r="AN9">
        <f>SAStab!C3019</f>
        <v>8801.43</v>
      </c>
      <c r="AO9">
        <f>SAStab!D3019</f>
        <v>13425.83</v>
      </c>
      <c r="AP9">
        <f>SAStab!E3019</f>
        <v>24844.5</v>
      </c>
      <c r="AQ9">
        <f>SAStab!F3019</f>
        <v>45267.9</v>
      </c>
      <c r="AR9">
        <f>SAStab!G3019</f>
        <v>84545</v>
      </c>
      <c r="AS9">
        <f>SAStab!H3019</f>
        <v>149818</v>
      </c>
      <c r="AT9">
        <f>SAStab!I3019</f>
        <v>213099</v>
      </c>
      <c r="AU9">
        <f>SAStab!J3019</f>
        <v>540485</v>
      </c>
      <c r="AX9" t="s">
        <v>5</v>
      </c>
      <c r="AY9">
        <f>SAStab!B3107</f>
        <v>91335</v>
      </c>
      <c r="AZ9">
        <f>SAStab!C3107</f>
        <v>9025.49</v>
      </c>
      <c r="BA9">
        <f>SAStab!D3107</f>
        <v>14902.78</v>
      </c>
      <c r="BB9">
        <f>SAStab!E3107</f>
        <v>27601.8</v>
      </c>
      <c r="BC9">
        <f>SAStab!F3107</f>
        <v>50964.5</v>
      </c>
      <c r="BD9">
        <f>SAStab!G3107</f>
        <v>98941</v>
      </c>
      <c r="BE9">
        <f>SAStab!H3107</f>
        <v>190055</v>
      </c>
      <c r="BF9">
        <f>SAStab!I3107</f>
        <v>278411</v>
      </c>
      <c r="BG9">
        <f>SAStab!J3107</f>
        <v>642469</v>
      </c>
      <c r="BJ9" t="s">
        <v>5</v>
      </c>
      <c r="BK9" s="52">
        <f>SAStab!B3195</f>
        <v>88071</v>
      </c>
      <c r="BL9" s="52">
        <f>SAStab!C3195</f>
        <v>9166.59</v>
      </c>
      <c r="BM9" s="52">
        <f>SAStab!D3195</f>
        <v>15507.11</v>
      </c>
      <c r="BN9" s="52">
        <f>SAStab!E3195</f>
        <v>29062</v>
      </c>
      <c r="BO9" s="52">
        <f>SAStab!F3195</f>
        <v>54082.5</v>
      </c>
      <c r="BP9" s="52">
        <f>SAStab!G3195</f>
        <v>101971</v>
      </c>
      <c r="BQ9" s="52">
        <f>SAStab!H3195</f>
        <v>184494</v>
      </c>
      <c r="BR9" s="52">
        <f>SAStab!I3195</f>
        <v>260674</v>
      </c>
      <c r="BS9" s="52">
        <f>SAStab!J3195</f>
        <v>598799</v>
      </c>
    </row>
    <row r="10" spans="1:71">
      <c r="B10" t="s">
        <v>6</v>
      </c>
      <c r="C10" s="78">
        <f>SAStab!B2756</f>
        <v>52440</v>
      </c>
      <c r="D10" s="78">
        <f>SAStab!C2756</f>
        <v>8723.83</v>
      </c>
      <c r="E10" s="78">
        <f>SAStab!D2756</f>
        <v>11035.96</v>
      </c>
      <c r="F10" s="78">
        <f>SAStab!E2756</f>
        <v>19226.900000000001</v>
      </c>
      <c r="G10" s="78">
        <f>SAStab!F2756</f>
        <v>33380.1</v>
      </c>
      <c r="H10" s="78">
        <f>SAStab!G2756</f>
        <v>58886</v>
      </c>
      <c r="I10" s="78">
        <f>SAStab!H2756</f>
        <v>98765</v>
      </c>
      <c r="J10" s="78">
        <f>SAStab!I2756</f>
        <v>147615</v>
      </c>
      <c r="K10" s="78">
        <f>SAStab!J2756</f>
        <v>326807</v>
      </c>
      <c r="N10" t="s">
        <v>6</v>
      </c>
      <c r="O10" s="52">
        <f>SAStab!B2844</f>
        <v>76471</v>
      </c>
      <c r="P10" s="52">
        <f>SAStab!C2844</f>
        <v>9076.41</v>
      </c>
      <c r="Q10" s="52">
        <f>SAStab!D2844</f>
        <v>12316.65</v>
      </c>
      <c r="R10" s="52">
        <f>SAStab!E2844</f>
        <v>22483.3</v>
      </c>
      <c r="S10" s="52">
        <f>SAStab!F2844</f>
        <v>40056.9</v>
      </c>
      <c r="T10" s="52">
        <f>SAStab!G2844</f>
        <v>75873</v>
      </c>
      <c r="U10" s="52">
        <f>SAStab!H2844</f>
        <v>161174</v>
      </c>
      <c r="V10" s="52">
        <f>SAStab!I2844</f>
        <v>247777</v>
      </c>
      <c r="W10" s="52">
        <f>SAStab!J2844</f>
        <v>691077</v>
      </c>
      <c r="Z10" t="s">
        <v>6</v>
      </c>
      <c r="AA10" s="52">
        <f>SAStab!B2932</f>
        <v>84999</v>
      </c>
      <c r="AB10" s="52">
        <f>SAStab!C2932</f>
        <v>9122.94</v>
      </c>
      <c r="AC10" s="52">
        <f>SAStab!D2932</f>
        <v>13665.94</v>
      </c>
      <c r="AD10" s="52">
        <f>SAStab!E2932</f>
        <v>25392.9</v>
      </c>
      <c r="AE10" s="52">
        <f>SAStab!F2932</f>
        <v>47536.7</v>
      </c>
      <c r="AF10" s="52">
        <f>SAStab!G2932</f>
        <v>91043</v>
      </c>
      <c r="AG10" s="52">
        <f>SAStab!H2932</f>
        <v>174619</v>
      </c>
      <c r="AH10" s="52">
        <f>SAStab!I2932</f>
        <v>260243</v>
      </c>
      <c r="AI10" s="52">
        <f>SAStab!J2932</f>
        <v>676805</v>
      </c>
      <c r="AL10" t="s">
        <v>6</v>
      </c>
      <c r="AM10">
        <f>SAStab!B3020</f>
        <v>87036</v>
      </c>
      <c r="AN10">
        <f>SAStab!C3020</f>
        <v>9340.93</v>
      </c>
      <c r="AO10">
        <f>SAStab!D3020</f>
        <v>13735.94</v>
      </c>
      <c r="AP10">
        <f>SAStab!E3020</f>
        <v>25439.599999999999</v>
      </c>
      <c r="AQ10">
        <f>SAStab!F3020</f>
        <v>46019.9</v>
      </c>
      <c r="AR10">
        <f>SAStab!G3020</f>
        <v>88947</v>
      </c>
      <c r="AS10">
        <f>SAStab!H3020</f>
        <v>168975</v>
      </c>
      <c r="AT10">
        <f>SAStab!I3020</f>
        <v>262700</v>
      </c>
      <c r="AU10">
        <f>SAStab!J3020</f>
        <v>746319</v>
      </c>
      <c r="AX10" t="s">
        <v>6</v>
      </c>
      <c r="AY10">
        <f>SAStab!B3108</f>
        <v>85244</v>
      </c>
      <c r="AZ10">
        <f>SAStab!C3108</f>
        <v>8964.7199999999993</v>
      </c>
      <c r="BA10">
        <f>SAStab!D3108</f>
        <v>14099.28</v>
      </c>
      <c r="BB10">
        <f>SAStab!E3108</f>
        <v>26016.400000000001</v>
      </c>
      <c r="BC10">
        <f>SAStab!F3108</f>
        <v>47063.3</v>
      </c>
      <c r="BD10">
        <f>SAStab!G3108</f>
        <v>90207</v>
      </c>
      <c r="BE10">
        <f>SAStab!H3108</f>
        <v>173590</v>
      </c>
      <c r="BF10">
        <f>SAStab!I3108</f>
        <v>263546</v>
      </c>
      <c r="BG10">
        <f>SAStab!J3108</f>
        <v>642866</v>
      </c>
      <c r="BJ10" t="s">
        <v>6</v>
      </c>
      <c r="BK10" s="52">
        <f>SAStab!B3196</f>
        <v>85542</v>
      </c>
      <c r="BL10" s="52">
        <f>SAStab!C3196</f>
        <v>8471.69</v>
      </c>
      <c r="BM10" s="52">
        <f>SAStab!D3196</f>
        <v>14266.26</v>
      </c>
      <c r="BN10" s="52">
        <f>SAStab!E3196</f>
        <v>27249.7</v>
      </c>
      <c r="BO10" s="52">
        <f>SAStab!F3196</f>
        <v>49072.2</v>
      </c>
      <c r="BP10" s="52">
        <f>SAStab!G3196</f>
        <v>93861</v>
      </c>
      <c r="BQ10" s="52">
        <f>SAStab!H3196</f>
        <v>180589</v>
      </c>
      <c r="BR10" s="52">
        <f>SAStab!I3196</f>
        <v>270617</v>
      </c>
      <c r="BS10" s="52">
        <f>SAStab!J3196</f>
        <v>612674</v>
      </c>
    </row>
    <row r="11" spans="1:71">
      <c r="A11" t="s">
        <v>7</v>
      </c>
      <c r="C11" s="78"/>
      <c r="D11" s="78"/>
      <c r="E11" s="78"/>
      <c r="F11" s="78"/>
      <c r="G11" s="78"/>
      <c r="H11" s="78"/>
      <c r="I11" s="78"/>
      <c r="J11" s="78"/>
      <c r="K11" s="78"/>
      <c r="M11" t="s">
        <v>7</v>
      </c>
      <c r="O11" s="52"/>
      <c r="P11" s="52"/>
      <c r="Q11" s="52"/>
      <c r="R11" s="52"/>
      <c r="S11" s="52"/>
      <c r="T11" s="52"/>
      <c r="U11" s="52"/>
      <c r="V11" s="52"/>
      <c r="W11" s="52"/>
      <c r="Y11" t="s">
        <v>7</v>
      </c>
      <c r="AA11" s="52"/>
      <c r="AB11" s="52"/>
      <c r="AC11" s="52"/>
      <c r="AD11" s="52"/>
      <c r="AE11" s="52"/>
      <c r="AF11" s="52"/>
      <c r="AG11" s="52"/>
      <c r="AH11" s="52"/>
      <c r="AI11" s="52"/>
      <c r="AK11" t="s">
        <v>7</v>
      </c>
      <c r="AW11" t="s">
        <v>7</v>
      </c>
      <c r="BI11" t="s">
        <v>7</v>
      </c>
      <c r="BK11" s="52"/>
      <c r="BL11" s="52"/>
      <c r="BM11" s="52"/>
      <c r="BN11" s="52"/>
      <c r="BO11" s="52"/>
      <c r="BP11" s="52"/>
      <c r="BQ11" s="52"/>
      <c r="BR11" s="52"/>
      <c r="BS11" s="52"/>
    </row>
    <row r="12" spans="1:71">
      <c r="B12" t="s">
        <v>9</v>
      </c>
      <c r="C12" s="78">
        <f>SAStab!B2758</f>
        <v>65248</v>
      </c>
      <c r="D12" s="78">
        <f>SAStab!C2758</f>
        <v>8137.73</v>
      </c>
      <c r="E12" s="78">
        <f>SAStab!D2758</f>
        <v>11210.91</v>
      </c>
      <c r="F12" s="78">
        <f>SAStab!E2758</f>
        <v>21786.9</v>
      </c>
      <c r="G12" s="78">
        <f>SAStab!F2758</f>
        <v>41267.599999999999</v>
      </c>
      <c r="H12" s="78">
        <f>SAStab!G2758</f>
        <v>77505</v>
      </c>
      <c r="I12" s="78">
        <f>SAStab!H2758</f>
        <v>135077</v>
      </c>
      <c r="J12" s="78">
        <f>SAStab!I2758</f>
        <v>190272</v>
      </c>
      <c r="K12" s="78">
        <f>SAStab!J2758</f>
        <v>387506</v>
      </c>
      <c r="N12" t="s">
        <v>9</v>
      </c>
      <c r="O12" s="52">
        <f>SAStab!B2846</f>
        <v>73996</v>
      </c>
      <c r="P12" s="52">
        <f>SAStab!C2846</f>
        <v>8985.0400000000009</v>
      </c>
      <c r="Q12" s="52">
        <f>SAStab!D2846</f>
        <v>12768.6</v>
      </c>
      <c r="R12" s="52">
        <f>SAStab!E2846</f>
        <v>24409.7</v>
      </c>
      <c r="S12" s="52">
        <f>SAStab!F2846</f>
        <v>46588.1</v>
      </c>
      <c r="T12" s="52">
        <f>SAStab!G2846</f>
        <v>87503</v>
      </c>
      <c r="U12" s="52">
        <f>SAStab!H2846</f>
        <v>151101</v>
      </c>
      <c r="V12" s="52">
        <f>SAStab!I2846</f>
        <v>215537</v>
      </c>
      <c r="W12" s="52">
        <f>SAStab!J2846</f>
        <v>458232</v>
      </c>
      <c r="Z12" t="s">
        <v>9</v>
      </c>
      <c r="AA12" s="52">
        <f>SAStab!B2934</f>
        <v>76931</v>
      </c>
      <c r="AB12" s="52">
        <f>SAStab!C2934</f>
        <v>9106.68</v>
      </c>
      <c r="AC12" s="52">
        <f>SAStab!D2934</f>
        <v>13542.95</v>
      </c>
      <c r="AD12" s="52">
        <f>SAStab!E2934</f>
        <v>25271.4</v>
      </c>
      <c r="AE12" s="52">
        <f>SAStab!F2934</f>
        <v>47990.7</v>
      </c>
      <c r="AF12" s="52">
        <f>SAStab!G2934</f>
        <v>90680</v>
      </c>
      <c r="AG12" s="52">
        <f>SAStab!H2934</f>
        <v>160147</v>
      </c>
      <c r="AH12" s="52">
        <f>SAStab!I2934</f>
        <v>223026</v>
      </c>
      <c r="AI12" s="52">
        <f>SAStab!J2934</f>
        <v>477834</v>
      </c>
      <c r="AL12" t="s">
        <v>9</v>
      </c>
      <c r="AM12">
        <f>SAStab!B3022</f>
        <v>80959</v>
      </c>
      <c r="AN12">
        <f>SAStab!C3022</f>
        <v>9076.0400000000009</v>
      </c>
      <c r="AO12">
        <f>SAStab!D3022</f>
        <v>14052.84</v>
      </c>
      <c r="AP12">
        <f>SAStab!E3022</f>
        <v>26146.400000000001</v>
      </c>
      <c r="AQ12">
        <f>SAStab!F3022</f>
        <v>48840.2</v>
      </c>
      <c r="AR12">
        <f>SAStab!G3022</f>
        <v>93461</v>
      </c>
      <c r="AS12">
        <f>SAStab!H3022</f>
        <v>168204</v>
      </c>
      <c r="AT12">
        <f>SAStab!I3022</f>
        <v>242344</v>
      </c>
      <c r="AU12">
        <f>SAStab!J3022</f>
        <v>546229</v>
      </c>
      <c r="AX12" t="s">
        <v>9</v>
      </c>
      <c r="AY12">
        <f>SAStab!B3110</f>
        <v>87741</v>
      </c>
      <c r="AZ12">
        <f>SAStab!C3110</f>
        <v>9146.82</v>
      </c>
      <c r="BA12">
        <f>SAStab!D3110</f>
        <v>15043.09</v>
      </c>
      <c r="BB12">
        <f>SAStab!E3110</f>
        <v>28029.1</v>
      </c>
      <c r="BC12">
        <f>SAStab!F3110</f>
        <v>53058.8</v>
      </c>
      <c r="BD12">
        <f>SAStab!G3110</f>
        <v>102922</v>
      </c>
      <c r="BE12">
        <f>SAStab!H3110</f>
        <v>184938</v>
      </c>
      <c r="BF12">
        <f>SAStab!I3110</f>
        <v>262762</v>
      </c>
      <c r="BG12">
        <f>SAStab!J3110</f>
        <v>574220</v>
      </c>
      <c r="BJ12" t="s">
        <v>9</v>
      </c>
      <c r="BK12" s="52">
        <f>SAStab!B3198</f>
        <v>95286</v>
      </c>
      <c r="BL12" s="52">
        <f>SAStab!C3198</f>
        <v>9799.09</v>
      </c>
      <c r="BM12" s="52">
        <f>SAStab!D3198</f>
        <v>16675.8</v>
      </c>
      <c r="BN12" s="52">
        <f>SAStab!E3198</f>
        <v>30869.1</v>
      </c>
      <c r="BO12" s="52">
        <f>SAStab!F3198</f>
        <v>58735.1</v>
      </c>
      <c r="BP12" s="52">
        <f>SAStab!G3198</f>
        <v>112076</v>
      </c>
      <c r="BQ12" s="52">
        <f>SAStab!H3198</f>
        <v>201352</v>
      </c>
      <c r="BR12" s="52">
        <f>SAStab!I3198</f>
        <v>282926</v>
      </c>
      <c r="BS12" s="52">
        <f>SAStab!J3198</f>
        <v>593642</v>
      </c>
    </row>
    <row r="13" spans="1:71">
      <c r="B13" t="s">
        <v>8</v>
      </c>
      <c r="C13" s="78">
        <f>SAStab!B2759</f>
        <v>80920</v>
      </c>
      <c r="D13" s="78">
        <f>SAStab!C2759</f>
        <v>9905.59</v>
      </c>
      <c r="E13" s="78">
        <f>SAStab!D2759</f>
        <v>14551.78</v>
      </c>
      <c r="F13" s="78">
        <f>SAStab!E2759</f>
        <v>28122.9</v>
      </c>
      <c r="G13" s="78">
        <f>SAStab!F2759</f>
        <v>52655.1</v>
      </c>
      <c r="H13" s="78">
        <f>SAStab!G2759</f>
        <v>92667</v>
      </c>
      <c r="I13" s="78">
        <f>SAStab!H2759</f>
        <v>155922</v>
      </c>
      <c r="J13" s="78">
        <f>SAStab!I2759</f>
        <v>218201</v>
      </c>
      <c r="K13" s="78">
        <f>SAStab!J2759</f>
        <v>479162</v>
      </c>
      <c r="N13" t="s">
        <v>8</v>
      </c>
      <c r="O13" s="52">
        <f>SAStab!B2847</f>
        <v>82381</v>
      </c>
      <c r="P13" s="52">
        <f>SAStab!C2847</f>
        <v>9823.34</v>
      </c>
      <c r="Q13" s="52">
        <f>SAStab!D2847</f>
        <v>14696.54</v>
      </c>
      <c r="R13" s="52">
        <f>SAStab!E2847</f>
        <v>28228.3</v>
      </c>
      <c r="S13" s="52">
        <f>SAStab!F2847</f>
        <v>53191.1</v>
      </c>
      <c r="T13" s="52">
        <f>SAStab!G2847</f>
        <v>95629</v>
      </c>
      <c r="U13" s="52">
        <f>SAStab!H2847</f>
        <v>160905</v>
      </c>
      <c r="V13" s="52">
        <f>SAStab!I2847</f>
        <v>228070</v>
      </c>
      <c r="W13" s="52">
        <f>SAStab!J2847</f>
        <v>515123</v>
      </c>
      <c r="Z13" t="s">
        <v>8</v>
      </c>
      <c r="AA13" s="52">
        <f>SAStab!B2935</f>
        <v>86649</v>
      </c>
      <c r="AB13" s="52">
        <f>SAStab!C2935</f>
        <v>9943.39</v>
      </c>
      <c r="AC13" s="52">
        <f>SAStab!D2935</f>
        <v>15008.77</v>
      </c>
      <c r="AD13" s="52">
        <f>SAStab!E2935</f>
        <v>28407.5</v>
      </c>
      <c r="AE13" s="52">
        <f>SAStab!F2935</f>
        <v>53966.400000000001</v>
      </c>
      <c r="AF13" s="52">
        <f>SAStab!G2935</f>
        <v>100416</v>
      </c>
      <c r="AG13" s="52">
        <f>SAStab!H2935</f>
        <v>175748</v>
      </c>
      <c r="AH13" s="52">
        <f>SAStab!I2935</f>
        <v>247881</v>
      </c>
      <c r="AI13" s="52">
        <f>SAStab!J2935</f>
        <v>549638</v>
      </c>
      <c r="AL13" t="s">
        <v>8</v>
      </c>
      <c r="AM13">
        <f>SAStab!B3023</f>
        <v>93519</v>
      </c>
      <c r="AN13">
        <f>SAStab!C3023</f>
        <v>9953.8700000000008</v>
      </c>
      <c r="AO13">
        <f>SAStab!D3023</f>
        <v>15509.16</v>
      </c>
      <c r="AP13">
        <f>SAStab!E3023</f>
        <v>29005.7</v>
      </c>
      <c r="AQ13">
        <f>SAStab!F3023</f>
        <v>55913.5</v>
      </c>
      <c r="AR13">
        <f>SAStab!G3023</f>
        <v>107417</v>
      </c>
      <c r="AS13">
        <f>SAStab!H3023</f>
        <v>190303</v>
      </c>
      <c r="AT13">
        <f>SAStab!I3023</f>
        <v>276468</v>
      </c>
      <c r="AU13">
        <f>SAStab!J3023</f>
        <v>597316</v>
      </c>
      <c r="AX13" t="s">
        <v>8</v>
      </c>
      <c r="AY13">
        <f>SAStab!B3111</f>
        <v>100953</v>
      </c>
      <c r="AZ13">
        <f>SAStab!C3111</f>
        <v>10682.18</v>
      </c>
      <c r="BA13">
        <f>SAStab!D3111</f>
        <v>17031.349999999999</v>
      </c>
      <c r="BB13">
        <f>SAStab!E3111</f>
        <v>31455</v>
      </c>
      <c r="BC13">
        <f>SAStab!F3111</f>
        <v>60583.7</v>
      </c>
      <c r="BD13">
        <f>SAStab!G3111</f>
        <v>116730</v>
      </c>
      <c r="BE13">
        <f>SAStab!H3111</f>
        <v>206407</v>
      </c>
      <c r="BF13">
        <f>SAStab!I3111</f>
        <v>291190</v>
      </c>
      <c r="BG13">
        <f>SAStab!J3111</f>
        <v>641284</v>
      </c>
      <c r="BJ13" t="s">
        <v>8</v>
      </c>
      <c r="BK13" s="52">
        <f>SAStab!B3199</f>
        <v>106386</v>
      </c>
      <c r="BL13" s="52">
        <f>SAStab!C3199</f>
        <v>11450.46</v>
      </c>
      <c r="BM13" s="52">
        <f>SAStab!D3199</f>
        <v>18583.61</v>
      </c>
      <c r="BN13" s="52">
        <f>SAStab!E3199</f>
        <v>34586.300000000003</v>
      </c>
      <c r="BO13" s="52">
        <f>SAStab!F3199</f>
        <v>66043.100000000006</v>
      </c>
      <c r="BP13" s="52">
        <f>SAStab!G3199</f>
        <v>125169</v>
      </c>
      <c r="BQ13" s="52">
        <f>SAStab!H3199</f>
        <v>219662</v>
      </c>
      <c r="BR13" s="52">
        <f>SAStab!I3199</f>
        <v>308400</v>
      </c>
      <c r="BS13" s="52">
        <f>SAStab!J3199</f>
        <v>672488</v>
      </c>
    </row>
    <row r="14" spans="1:71">
      <c r="A14" t="s">
        <v>10</v>
      </c>
      <c r="C14" s="78"/>
      <c r="D14" s="78"/>
      <c r="E14" s="78"/>
      <c r="F14" s="78"/>
      <c r="G14" s="78"/>
      <c r="H14" s="78"/>
      <c r="I14" s="78"/>
      <c r="J14" s="78"/>
      <c r="K14" s="78"/>
      <c r="M14" t="s">
        <v>10</v>
      </c>
      <c r="O14" s="52"/>
      <c r="P14" s="52"/>
      <c r="Q14" s="52"/>
      <c r="R14" s="52"/>
      <c r="S14" s="52"/>
      <c r="T14" s="52"/>
      <c r="U14" s="52"/>
      <c r="V14" s="52"/>
      <c r="W14" s="52"/>
      <c r="Y14" t="s">
        <v>10</v>
      </c>
      <c r="AA14" s="52"/>
      <c r="AB14" s="52"/>
      <c r="AC14" s="52"/>
      <c r="AD14" s="52"/>
      <c r="AE14" s="52"/>
      <c r="AF14" s="52"/>
      <c r="AG14" s="52"/>
      <c r="AH14" s="52"/>
      <c r="AI14" s="52"/>
      <c r="AK14" t="s">
        <v>10</v>
      </c>
      <c r="AW14" t="s">
        <v>10</v>
      </c>
      <c r="BI14" t="s">
        <v>10</v>
      </c>
      <c r="BK14" s="52"/>
      <c r="BL14" s="52"/>
      <c r="BM14" s="52"/>
      <c r="BN14" s="52"/>
      <c r="BO14" s="52"/>
      <c r="BP14" s="52"/>
      <c r="BQ14" s="52"/>
      <c r="BR14" s="52"/>
      <c r="BS14" s="52"/>
    </row>
    <row r="15" spans="1:71">
      <c r="B15" t="s">
        <v>314</v>
      </c>
      <c r="C15" s="78">
        <f>SAStab!B2761</f>
        <v>29217</v>
      </c>
      <c r="D15" s="78">
        <f>SAStab!C2761</f>
        <v>1884.99</v>
      </c>
      <c r="E15" s="78">
        <f>SAStab!D2761</f>
        <v>6879.99</v>
      </c>
      <c r="F15" s="78">
        <f>SAStab!E2761</f>
        <v>11356.1</v>
      </c>
      <c r="G15" s="78">
        <f>SAStab!F2761</f>
        <v>20335.7</v>
      </c>
      <c r="H15" s="78">
        <f>SAStab!G2761</f>
        <v>34784</v>
      </c>
      <c r="I15" s="78">
        <f>SAStab!H2761</f>
        <v>55865</v>
      </c>
      <c r="J15" s="78">
        <f>SAStab!I2761</f>
        <v>78105</v>
      </c>
      <c r="K15" s="78">
        <f>SAStab!J2761</f>
        <v>142633</v>
      </c>
      <c r="N15" t="s">
        <v>314</v>
      </c>
      <c r="O15" s="52">
        <f>SAStab!B2849</f>
        <v>28378</v>
      </c>
      <c r="P15" s="52">
        <f>SAStab!C2849</f>
        <v>469.07</v>
      </c>
      <c r="Q15" s="52">
        <f>SAStab!D2849</f>
        <v>5547.74</v>
      </c>
      <c r="R15" s="52">
        <f>SAStab!E2849</f>
        <v>10907.5</v>
      </c>
      <c r="S15" s="52">
        <f>SAStab!F2849</f>
        <v>19620</v>
      </c>
      <c r="T15" s="52">
        <f>SAStab!G2849</f>
        <v>34425</v>
      </c>
      <c r="U15" s="52">
        <f>SAStab!H2849</f>
        <v>57637</v>
      </c>
      <c r="V15" s="52">
        <f>SAStab!I2849</f>
        <v>77630</v>
      </c>
      <c r="W15" s="52">
        <f>SAStab!J2849</f>
        <v>155357</v>
      </c>
      <c r="Z15" t="s">
        <v>314</v>
      </c>
      <c r="AA15" s="52">
        <f>SAStab!B2937</f>
        <v>31599</v>
      </c>
      <c r="AB15" s="52">
        <f>SAStab!C2937</f>
        <v>656.86</v>
      </c>
      <c r="AC15" s="52">
        <f>SAStab!D2937</f>
        <v>4651.0200000000004</v>
      </c>
      <c r="AD15" s="52">
        <f>SAStab!E2937</f>
        <v>10997.7</v>
      </c>
      <c r="AE15" s="52">
        <f>SAStab!F2937</f>
        <v>20240.599999999999</v>
      </c>
      <c r="AF15" s="52">
        <f>SAStab!G2937</f>
        <v>37027</v>
      </c>
      <c r="AG15" s="52">
        <f>SAStab!H2937</f>
        <v>63566</v>
      </c>
      <c r="AH15" s="52">
        <f>SAStab!I2937</f>
        <v>92437</v>
      </c>
      <c r="AI15" s="52">
        <f>SAStab!J2937</f>
        <v>197685</v>
      </c>
      <c r="AL15" t="s">
        <v>314</v>
      </c>
      <c r="AM15">
        <f>SAStab!B3025</f>
        <v>33437</v>
      </c>
      <c r="AN15">
        <f>SAStab!C3025</f>
        <v>368.17</v>
      </c>
      <c r="AO15">
        <f>SAStab!D3025</f>
        <v>3958.66</v>
      </c>
      <c r="AP15">
        <f>SAStab!E3025</f>
        <v>10825.2</v>
      </c>
      <c r="AQ15">
        <f>SAStab!F3025</f>
        <v>21279.200000000001</v>
      </c>
      <c r="AR15">
        <f>SAStab!G3025</f>
        <v>38272</v>
      </c>
      <c r="AS15">
        <f>SAStab!H3025</f>
        <v>70511</v>
      </c>
      <c r="AT15">
        <f>SAStab!I3025</f>
        <v>98591</v>
      </c>
      <c r="AU15">
        <f>SAStab!J3025</f>
        <v>195562</v>
      </c>
      <c r="AX15" t="s">
        <v>314</v>
      </c>
      <c r="AY15">
        <f>SAStab!B3113</f>
        <v>37720</v>
      </c>
      <c r="AZ15">
        <f>SAStab!C3113</f>
        <v>400.73</v>
      </c>
      <c r="BA15">
        <f>SAStab!D3113</f>
        <v>4043.06</v>
      </c>
      <c r="BB15">
        <f>SAStab!E3113</f>
        <v>11602.9</v>
      </c>
      <c r="BC15">
        <f>SAStab!F3113</f>
        <v>23553.9</v>
      </c>
      <c r="BD15">
        <f>SAStab!G3113</f>
        <v>44321</v>
      </c>
      <c r="BE15">
        <f>SAStab!H3113</f>
        <v>81172</v>
      </c>
      <c r="BF15">
        <f>SAStab!I3113</f>
        <v>112268</v>
      </c>
      <c r="BG15">
        <f>SAStab!J3113</f>
        <v>226426</v>
      </c>
      <c r="BJ15" t="s">
        <v>314</v>
      </c>
      <c r="BK15" s="52">
        <f>SAStab!B3201</f>
        <v>40892</v>
      </c>
      <c r="BL15" s="52">
        <f>SAStab!C3201</f>
        <v>434.94</v>
      </c>
      <c r="BM15" s="52">
        <f>SAStab!D3201</f>
        <v>4225.41</v>
      </c>
      <c r="BN15" s="52">
        <f>SAStab!E3201</f>
        <v>12592.1</v>
      </c>
      <c r="BO15" s="52">
        <f>SAStab!F3201</f>
        <v>26447</v>
      </c>
      <c r="BP15" s="52">
        <f>SAStab!G3201</f>
        <v>49573</v>
      </c>
      <c r="BQ15" s="52">
        <f>SAStab!H3201</f>
        <v>89397</v>
      </c>
      <c r="BR15" s="52">
        <f>SAStab!I3201</f>
        <v>128920</v>
      </c>
      <c r="BS15" s="52">
        <f>SAStab!J3201</f>
        <v>240903</v>
      </c>
    </row>
    <row r="16" spans="1:71">
      <c r="B16" t="s">
        <v>313</v>
      </c>
      <c r="C16" s="78">
        <f>SAStab!B2762</f>
        <v>52110</v>
      </c>
      <c r="D16" s="78">
        <f>SAStab!C2762</f>
        <v>8756.82</v>
      </c>
      <c r="E16" s="78">
        <f>SAStab!D2762</f>
        <v>12751.49</v>
      </c>
      <c r="F16" s="78">
        <f>SAStab!E2762</f>
        <v>22484.3</v>
      </c>
      <c r="G16" s="78">
        <f>SAStab!F2762</f>
        <v>38679.5</v>
      </c>
      <c r="H16" s="78">
        <f>SAStab!G2762</f>
        <v>63280</v>
      </c>
      <c r="I16" s="78">
        <f>SAStab!H2762</f>
        <v>98614</v>
      </c>
      <c r="J16" s="78">
        <f>SAStab!I2762</f>
        <v>131576</v>
      </c>
      <c r="K16" s="78">
        <f>SAStab!J2762</f>
        <v>262542</v>
      </c>
      <c r="N16" t="s">
        <v>313</v>
      </c>
      <c r="O16" s="52">
        <f>SAStab!B2850</f>
        <v>53983</v>
      </c>
      <c r="P16" s="52">
        <f>SAStab!C2850</f>
        <v>9144.33</v>
      </c>
      <c r="Q16" s="52">
        <f>SAStab!D2850</f>
        <v>12980.92</v>
      </c>
      <c r="R16" s="52">
        <f>SAStab!E2850</f>
        <v>22868.3</v>
      </c>
      <c r="S16" s="52">
        <f>SAStab!F2850</f>
        <v>39270</v>
      </c>
      <c r="T16" s="52">
        <f>SAStab!G2850</f>
        <v>66275</v>
      </c>
      <c r="U16" s="52">
        <f>SAStab!H2850</f>
        <v>104227</v>
      </c>
      <c r="V16" s="52">
        <f>SAStab!I2850</f>
        <v>138608</v>
      </c>
      <c r="W16" s="52">
        <f>SAStab!J2850</f>
        <v>266220</v>
      </c>
      <c r="Z16" t="s">
        <v>313</v>
      </c>
      <c r="AA16" s="52">
        <f>SAStab!B2938</f>
        <v>56439</v>
      </c>
      <c r="AB16" s="52">
        <f>SAStab!C2938</f>
        <v>9185.4500000000007</v>
      </c>
      <c r="AC16" s="52">
        <f>SAStab!D2938</f>
        <v>13285.26</v>
      </c>
      <c r="AD16" s="52">
        <f>SAStab!E2938</f>
        <v>22916.9</v>
      </c>
      <c r="AE16" s="52">
        <f>SAStab!F2938</f>
        <v>39265.300000000003</v>
      </c>
      <c r="AF16" s="52">
        <f>SAStab!G2938</f>
        <v>67631</v>
      </c>
      <c r="AG16" s="52">
        <f>SAStab!H2938</f>
        <v>110990</v>
      </c>
      <c r="AH16" s="52">
        <f>SAStab!I2938</f>
        <v>149735</v>
      </c>
      <c r="AI16" s="52">
        <f>SAStab!J2938</f>
        <v>294930</v>
      </c>
      <c r="AL16" t="s">
        <v>313</v>
      </c>
      <c r="AM16">
        <f>SAStab!B3026</f>
        <v>64032</v>
      </c>
      <c r="AN16">
        <f>SAStab!C3026</f>
        <v>9408.09</v>
      </c>
      <c r="AO16">
        <f>SAStab!D3026</f>
        <v>13743.76</v>
      </c>
      <c r="AP16">
        <f>SAStab!E3026</f>
        <v>23488.9</v>
      </c>
      <c r="AQ16">
        <f>SAStab!F3026</f>
        <v>40111.699999999997</v>
      </c>
      <c r="AR16">
        <f>SAStab!G3026</f>
        <v>72738</v>
      </c>
      <c r="AS16">
        <f>SAStab!H3026</f>
        <v>127183</v>
      </c>
      <c r="AT16">
        <f>SAStab!I3026</f>
        <v>176685</v>
      </c>
      <c r="AU16">
        <f>SAStab!J3026</f>
        <v>383052</v>
      </c>
      <c r="AX16" t="s">
        <v>313</v>
      </c>
      <c r="AY16">
        <f>SAStab!B3114</f>
        <v>69832</v>
      </c>
      <c r="AZ16">
        <f>SAStab!C3114</f>
        <v>9361.27</v>
      </c>
      <c r="BA16">
        <f>SAStab!D3114</f>
        <v>14464.45</v>
      </c>
      <c r="BB16">
        <f>SAStab!E3114</f>
        <v>24902</v>
      </c>
      <c r="BC16">
        <f>SAStab!F3114</f>
        <v>43626.7</v>
      </c>
      <c r="BD16">
        <f>SAStab!G3114</f>
        <v>81200</v>
      </c>
      <c r="BE16">
        <f>SAStab!H3114</f>
        <v>139279</v>
      </c>
      <c r="BF16">
        <f>SAStab!I3114</f>
        <v>201049</v>
      </c>
      <c r="BG16">
        <f>SAStab!J3114</f>
        <v>423603</v>
      </c>
      <c r="BJ16" t="s">
        <v>313</v>
      </c>
      <c r="BK16" s="52">
        <f>SAStab!B3202</f>
        <v>75408</v>
      </c>
      <c r="BL16" s="52">
        <f>SAStab!C3202</f>
        <v>9717.83</v>
      </c>
      <c r="BM16" s="52">
        <f>SAStab!D3202</f>
        <v>15634.47</v>
      </c>
      <c r="BN16" s="52">
        <f>SAStab!E3202</f>
        <v>26943.9</v>
      </c>
      <c r="BO16" s="52">
        <f>SAStab!F3202</f>
        <v>47706</v>
      </c>
      <c r="BP16" s="52">
        <f>SAStab!G3202</f>
        <v>87782</v>
      </c>
      <c r="BQ16" s="52">
        <f>SAStab!H3202</f>
        <v>153059</v>
      </c>
      <c r="BR16" s="52">
        <f>SAStab!I3202</f>
        <v>217375</v>
      </c>
      <c r="BS16" s="52">
        <f>SAStab!J3202</f>
        <v>486845</v>
      </c>
    </row>
    <row r="17" spans="1:71">
      <c r="B17" t="s">
        <v>11</v>
      </c>
      <c r="C17" s="78">
        <f>SAStab!B2763</f>
        <v>74556</v>
      </c>
      <c r="D17" s="78">
        <f>SAStab!C2763</f>
        <v>13274.17</v>
      </c>
      <c r="E17" s="78">
        <f>SAStab!D2763</f>
        <v>19040.32</v>
      </c>
      <c r="F17" s="78">
        <f>SAStab!E2763</f>
        <v>31815.4</v>
      </c>
      <c r="G17" s="78">
        <f>SAStab!F2763</f>
        <v>54712.800000000003</v>
      </c>
      <c r="H17" s="78">
        <f>SAStab!G2763</f>
        <v>90510</v>
      </c>
      <c r="I17" s="78">
        <f>SAStab!H2763</f>
        <v>143366</v>
      </c>
      <c r="J17" s="78">
        <f>SAStab!I2763</f>
        <v>194023</v>
      </c>
      <c r="K17" s="78">
        <f>SAStab!J2763</f>
        <v>368350</v>
      </c>
      <c r="N17" t="s">
        <v>11</v>
      </c>
      <c r="O17" s="52">
        <f>SAStab!B2851</f>
        <v>77212</v>
      </c>
      <c r="P17" s="52">
        <f>SAStab!C2851</f>
        <v>14193.71</v>
      </c>
      <c r="Q17" s="52">
        <f>SAStab!D2851</f>
        <v>19772.89</v>
      </c>
      <c r="R17" s="52">
        <f>SAStab!E2851</f>
        <v>32929.1</v>
      </c>
      <c r="S17" s="52">
        <f>SAStab!F2851</f>
        <v>55967.7</v>
      </c>
      <c r="T17" s="52">
        <f>SAStab!G2851</f>
        <v>92194</v>
      </c>
      <c r="U17" s="52">
        <f>SAStab!H2851</f>
        <v>147381</v>
      </c>
      <c r="V17" s="52">
        <f>SAStab!I2851</f>
        <v>197623</v>
      </c>
      <c r="W17" s="52">
        <f>SAStab!J2851</f>
        <v>404365</v>
      </c>
      <c r="Z17" t="s">
        <v>11</v>
      </c>
      <c r="AA17" s="52">
        <f>SAStab!B2939</f>
        <v>77473</v>
      </c>
      <c r="AB17" s="52">
        <f>SAStab!C2939</f>
        <v>14437.05</v>
      </c>
      <c r="AC17" s="52">
        <f>SAStab!D2939</f>
        <v>19719.59</v>
      </c>
      <c r="AD17" s="52">
        <f>SAStab!E2939</f>
        <v>31990.7</v>
      </c>
      <c r="AE17" s="52">
        <f>SAStab!F2939</f>
        <v>54773.9</v>
      </c>
      <c r="AF17" s="52">
        <f>SAStab!G2939</f>
        <v>92395</v>
      </c>
      <c r="AG17" s="52">
        <f>SAStab!H2939</f>
        <v>149684</v>
      </c>
      <c r="AH17" s="52">
        <f>SAStab!I2939</f>
        <v>204977</v>
      </c>
      <c r="AI17" s="52">
        <f>SAStab!J2939</f>
        <v>405912</v>
      </c>
      <c r="AL17" t="s">
        <v>11</v>
      </c>
      <c r="AM17">
        <f>SAStab!B3027</f>
        <v>78610</v>
      </c>
      <c r="AN17">
        <f>SAStab!C3027</f>
        <v>14375.51</v>
      </c>
      <c r="AO17">
        <f>SAStab!D3027</f>
        <v>19834.7</v>
      </c>
      <c r="AP17">
        <f>SAStab!E3027</f>
        <v>32091.4</v>
      </c>
      <c r="AQ17">
        <f>SAStab!F3027</f>
        <v>54225.5</v>
      </c>
      <c r="AR17">
        <f>SAStab!G3027</f>
        <v>94126</v>
      </c>
      <c r="AS17">
        <f>SAStab!H3027</f>
        <v>160035</v>
      </c>
      <c r="AT17">
        <f>SAStab!I3027</f>
        <v>218467</v>
      </c>
      <c r="AU17">
        <f>SAStab!J3027</f>
        <v>402272</v>
      </c>
      <c r="AX17" t="s">
        <v>11</v>
      </c>
      <c r="AY17">
        <f>SAStab!B3115</f>
        <v>88498</v>
      </c>
      <c r="AZ17">
        <f>SAStab!C3115</f>
        <v>15161.79</v>
      </c>
      <c r="BA17">
        <f>SAStab!D3115</f>
        <v>20210.310000000001</v>
      </c>
      <c r="BB17">
        <f>SAStab!E3115</f>
        <v>32834</v>
      </c>
      <c r="BC17">
        <f>SAStab!F3115</f>
        <v>57110.9</v>
      </c>
      <c r="BD17">
        <f>SAStab!G3115</f>
        <v>105193</v>
      </c>
      <c r="BE17">
        <f>SAStab!H3115</f>
        <v>176963</v>
      </c>
      <c r="BF17">
        <f>SAStab!I3115</f>
        <v>247291</v>
      </c>
      <c r="BG17">
        <f>SAStab!J3115</f>
        <v>471582</v>
      </c>
      <c r="BJ17" t="s">
        <v>11</v>
      </c>
      <c r="BK17" s="52">
        <f>SAStab!B3203</f>
        <v>93406</v>
      </c>
      <c r="BL17" s="52">
        <f>SAStab!C3203</f>
        <v>15204.79</v>
      </c>
      <c r="BM17" s="52">
        <f>SAStab!D3203</f>
        <v>21460.25</v>
      </c>
      <c r="BN17" s="52">
        <f>SAStab!E3203</f>
        <v>35352.400000000001</v>
      </c>
      <c r="BO17" s="52">
        <f>SAStab!F3203</f>
        <v>63049.8</v>
      </c>
      <c r="BP17" s="52">
        <f>SAStab!G3203</f>
        <v>111636</v>
      </c>
      <c r="BQ17" s="52">
        <f>SAStab!H3203</f>
        <v>189574</v>
      </c>
      <c r="BR17" s="52">
        <f>SAStab!I3203</f>
        <v>255317</v>
      </c>
      <c r="BS17" s="52">
        <f>SAStab!J3203</f>
        <v>498258</v>
      </c>
    </row>
    <row r="18" spans="1:71">
      <c r="B18" t="s">
        <v>12</v>
      </c>
      <c r="C18" s="78">
        <f>SAStab!B2764</f>
        <v>124870</v>
      </c>
      <c r="D18" s="78">
        <f>SAStab!C2764</f>
        <v>17860.66</v>
      </c>
      <c r="E18" s="78">
        <f>SAStab!D2764</f>
        <v>27984.27</v>
      </c>
      <c r="F18" s="78">
        <f>SAStab!E2764</f>
        <v>50003.7</v>
      </c>
      <c r="G18" s="78">
        <f>SAStab!F2764</f>
        <v>86228.2</v>
      </c>
      <c r="H18" s="78">
        <f>SAStab!G2764</f>
        <v>140811</v>
      </c>
      <c r="I18" s="78">
        <f>SAStab!H2764</f>
        <v>227701</v>
      </c>
      <c r="J18" s="78">
        <f>SAStab!I2764</f>
        <v>315783</v>
      </c>
      <c r="K18" s="78">
        <f>SAStab!J2764</f>
        <v>722516</v>
      </c>
      <c r="N18" t="s">
        <v>12</v>
      </c>
      <c r="O18" s="52">
        <f>SAStab!B2852</f>
        <v>130001</v>
      </c>
      <c r="P18" s="52">
        <f>SAStab!C2852</f>
        <v>20374.16</v>
      </c>
      <c r="Q18" s="52">
        <f>SAStab!D2852</f>
        <v>29386.71</v>
      </c>
      <c r="R18" s="52">
        <f>SAStab!E2852</f>
        <v>51129.5</v>
      </c>
      <c r="S18" s="52">
        <f>SAStab!F2852</f>
        <v>88957.7</v>
      </c>
      <c r="T18" s="52">
        <f>SAStab!G2852</f>
        <v>147000</v>
      </c>
      <c r="U18" s="52">
        <f>SAStab!H2852</f>
        <v>243487</v>
      </c>
      <c r="V18" s="52">
        <f>SAStab!I2852</f>
        <v>340149</v>
      </c>
      <c r="W18" s="52">
        <f>SAStab!J2852</f>
        <v>819482</v>
      </c>
      <c r="Z18" t="s">
        <v>12</v>
      </c>
      <c r="AA18" s="52">
        <f>SAStab!B2940</f>
        <v>129131</v>
      </c>
      <c r="AB18" s="52">
        <f>SAStab!C2940</f>
        <v>19980.2</v>
      </c>
      <c r="AC18" s="52">
        <f>SAStab!D2940</f>
        <v>28873.78</v>
      </c>
      <c r="AD18" s="52">
        <f>SAStab!E2940</f>
        <v>49666.400000000001</v>
      </c>
      <c r="AE18" s="52">
        <f>SAStab!F2940</f>
        <v>86684.3</v>
      </c>
      <c r="AF18" s="52">
        <f>SAStab!G2940</f>
        <v>149426</v>
      </c>
      <c r="AG18" s="52">
        <f>SAStab!H2940</f>
        <v>247385</v>
      </c>
      <c r="AH18" s="52">
        <f>SAStab!I2940</f>
        <v>344528</v>
      </c>
      <c r="AI18" s="52">
        <f>SAStab!J2940</f>
        <v>810719</v>
      </c>
      <c r="AL18" t="s">
        <v>12</v>
      </c>
      <c r="AM18">
        <f>SAStab!B3028</f>
        <v>131812</v>
      </c>
      <c r="AN18">
        <f>SAStab!C3028</f>
        <v>19915.189999999999</v>
      </c>
      <c r="AO18">
        <f>SAStab!D3028</f>
        <v>28279.7</v>
      </c>
      <c r="AP18">
        <f>SAStab!E3028</f>
        <v>48036.800000000003</v>
      </c>
      <c r="AQ18">
        <f>SAStab!F3028</f>
        <v>84978.5</v>
      </c>
      <c r="AR18">
        <f>SAStab!G3028</f>
        <v>150098</v>
      </c>
      <c r="AS18">
        <f>SAStab!H3028</f>
        <v>259307</v>
      </c>
      <c r="AT18">
        <f>SAStab!I3028</f>
        <v>367034</v>
      </c>
      <c r="AU18">
        <f>SAStab!J3028</f>
        <v>833915</v>
      </c>
      <c r="AX18" t="s">
        <v>12</v>
      </c>
      <c r="AY18">
        <f>SAStab!B3116</f>
        <v>134930</v>
      </c>
      <c r="AZ18">
        <f>SAStab!C3116</f>
        <v>20654.87</v>
      </c>
      <c r="BA18">
        <f>SAStab!D3116</f>
        <v>29012.58</v>
      </c>
      <c r="BB18">
        <f>SAStab!E3116</f>
        <v>49203.9</v>
      </c>
      <c r="BC18">
        <f>SAStab!F3116</f>
        <v>87875.4</v>
      </c>
      <c r="BD18">
        <f>SAStab!G3116</f>
        <v>156836</v>
      </c>
      <c r="BE18">
        <f>SAStab!H3116</f>
        <v>265316</v>
      </c>
      <c r="BF18">
        <f>SAStab!I3116</f>
        <v>371156</v>
      </c>
      <c r="BG18">
        <f>SAStab!J3116</f>
        <v>828251</v>
      </c>
      <c r="BJ18" t="s">
        <v>12</v>
      </c>
      <c r="BK18" s="52">
        <f>SAStab!B3204</f>
        <v>140594</v>
      </c>
      <c r="BL18" s="52">
        <f>SAStab!C3204</f>
        <v>22385.03</v>
      </c>
      <c r="BM18" s="52">
        <f>SAStab!D3204</f>
        <v>30682.42</v>
      </c>
      <c r="BN18" s="52">
        <f>SAStab!E3204</f>
        <v>51429.7</v>
      </c>
      <c r="BO18" s="52">
        <f>SAStab!F3204</f>
        <v>92988.800000000003</v>
      </c>
      <c r="BP18" s="52">
        <f>SAStab!G3204</f>
        <v>167542</v>
      </c>
      <c r="BQ18" s="52">
        <f>SAStab!H3204</f>
        <v>276635</v>
      </c>
      <c r="BR18" s="52">
        <f>SAStab!I3204</f>
        <v>382687</v>
      </c>
      <c r="BS18" s="52">
        <f>SAStab!J3204</f>
        <v>799098</v>
      </c>
    </row>
    <row r="19" spans="1:71">
      <c r="A19" t="s">
        <v>23</v>
      </c>
      <c r="C19" s="78"/>
      <c r="D19" s="78"/>
      <c r="E19" s="78"/>
      <c r="F19" s="78"/>
      <c r="G19" s="78"/>
      <c r="H19" s="78"/>
      <c r="I19" s="78"/>
      <c r="J19" s="78"/>
      <c r="K19" s="78"/>
      <c r="M19" t="s">
        <v>23</v>
      </c>
      <c r="O19" s="52"/>
      <c r="P19" s="52"/>
      <c r="Q19" s="52"/>
      <c r="R19" s="52"/>
      <c r="S19" s="52"/>
      <c r="T19" s="52"/>
      <c r="U19" s="52"/>
      <c r="V19" s="52"/>
      <c r="W19" s="52"/>
      <c r="Y19" t="s">
        <v>23</v>
      </c>
      <c r="AA19" s="52"/>
      <c r="AB19" s="52"/>
      <c r="AC19" s="52"/>
      <c r="AD19" s="52"/>
      <c r="AE19" s="52"/>
      <c r="AF19" s="52"/>
      <c r="AG19" s="52"/>
      <c r="AH19" s="52"/>
      <c r="AI19" s="52"/>
      <c r="AK19" t="s">
        <v>23</v>
      </c>
      <c r="AW19" t="s">
        <v>23</v>
      </c>
      <c r="BI19" t="s">
        <v>23</v>
      </c>
      <c r="BK19" s="52"/>
      <c r="BL19" s="52"/>
      <c r="BM19" s="52"/>
      <c r="BN19" s="52"/>
      <c r="BO19" s="52"/>
      <c r="BP19" s="52"/>
      <c r="BQ19" s="52"/>
      <c r="BR19" s="52"/>
      <c r="BS19" s="52"/>
    </row>
    <row r="20" spans="1:71">
      <c r="B20" t="s">
        <v>24</v>
      </c>
      <c r="C20" s="78">
        <f>SAStab!B2766</f>
        <v>82684</v>
      </c>
      <c r="D20" s="78">
        <f>SAStab!C2766</f>
        <v>13103.15</v>
      </c>
      <c r="E20" s="78">
        <f>SAStab!D2766</f>
        <v>18283.96</v>
      </c>
      <c r="F20" s="78">
        <f>SAStab!E2766</f>
        <v>30596.1</v>
      </c>
      <c r="G20" s="78">
        <f>SAStab!F2766</f>
        <v>54025.3</v>
      </c>
      <c r="H20" s="78">
        <f>SAStab!G2766</f>
        <v>95604</v>
      </c>
      <c r="I20" s="78">
        <f>SAStab!H2766</f>
        <v>159876</v>
      </c>
      <c r="J20" s="78">
        <f>SAStab!I2766</f>
        <v>223791</v>
      </c>
      <c r="K20" s="78">
        <f>SAStab!J2766</f>
        <v>473120</v>
      </c>
      <c r="N20" t="s">
        <v>24</v>
      </c>
      <c r="O20" s="52">
        <f>SAStab!B2854</f>
        <v>90017</v>
      </c>
      <c r="P20" s="52">
        <f>SAStab!C2854</f>
        <v>14230.56</v>
      </c>
      <c r="Q20" s="52">
        <f>SAStab!D2854</f>
        <v>19861.09</v>
      </c>
      <c r="R20" s="52">
        <f>SAStab!E2854</f>
        <v>33734.1</v>
      </c>
      <c r="S20" s="52">
        <f>SAStab!F2854</f>
        <v>59602.3</v>
      </c>
      <c r="T20" s="52">
        <f>SAStab!G2854</f>
        <v>104245</v>
      </c>
      <c r="U20" s="52">
        <f>SAStab!H2854</f>
        <v>174546</v>
      </c>
      <c r="V20" s="52">
        <f>SAStab!I2854</f>
        <v>245458</v>
      </c>
      <c r="W20" s="52">
        <f>SAStab!J2854</f>
        <v>547122</v>
      </c>
      <c r="Z20" t="s">
        <v>24</v>
      </c>
      <c r="AA20" s="52">
        <f>SAStab!B2942</f>
        <v>95100</v>
      </c>
      <c r="AB20" s="52">
        <f>SAStab!C2942</f>
        <v>14684.92</v>
      </c>
      <c r="AC20" s="52">
        <f>SAStab!D2942</f>
        <v>20304.34</v>
      </c>
      <c r="AD20" s="52">
        <f>SAStab!E2942</f>
        <v>34198.300000000003</v>
      </c>
      <c r="AE20" s="52">
        <f>SAStab!F2942</f>
        <v>60923.4</v>
      </c>
      <c r="AF20" s="52">
        <f>SAStab!G2942</f>
        <v>109538</v>
      </c>
      <c r="AG20" s="52">
        <f>SAStab!H2942</f>
        <v>188196</v>
      </c>
      <c r="AH20" s="52">
        <f>SAStab!I2942</f>
        <v>264946</v>
      </c>
      <c r="AI20" s="52">
        <f>SAStab!J2942</f>
        <v>591648</v>
      </c>
      <c r="AL20" t="s">
        <v>24</v>
      </c>
      <c r="AM20">
        <f>SAStab!B3030</f>
        <v>102871</v>
      </c>
      <c r="AN20">
        <f>SAStab!C3030</f>
        <v>15253.43</v>
      </c>
      <c r="AO20">
        <f>SAStab!D3030</f>
        <v>21071.439999999999</v>
      </c>
      <c r="AP20">
        <f>SAStab!E3030</f>
        <v>34893.599999999999</v>
      </c>
      <c r="AQ20">
        <f>SAStab!F3030</f>
        <v>63507.9</v>
      </c>
      <c r="AR20">
        <f>SAStab!G3030</f>
        <v>117254</v>
      </c>
      <c r="AS20">
        <f>SAStab!H3030</f>
        <v>204572</v>
      </c>
      <c r="AT20">
        <f>SAStab!I3030</f>
        <v>299314</v>
      </c>
      <c r="AU20">
        <f>SAStab!J3030</f>
        <v>644379</v>
      </c>
      <c r="AX20" t="s">
        <v>24</v>
      </c>
      <c r="AY20">
        <f>SAStab!B3118</f>
        <v>110954</v>
      </c>
      <c r="AZ20">
        <f>SAStab!C3118</f>
        <v>16333.24</v>
      </c>
      <c r="BA20">
        <f>SAStab!D3118</f>
        <v>22783.93</v>
      </c>
      <c r="BB20">
        <f>SAStab!E3118</f>
        <v>37725.1</v>
      </c>
      <c r="BC20">
        <f>SAStab!F3118</f>
        <v>69359.100000000006</v>
      </c>
      <c r="BD20">
        <f>SAStab!G3118</f>
        <v>128223</v>
      </c>
      <c r="BE20">
        <f>SAStab!H3118</f>
        <v>224045</v>
      </c>
      <c r="BF20">
        <f>SAStab!I3118</f>
        <v>312956</v>
      </c>
      <c r="BG20">
        <f>SAStab!J3118</f>
        <v>691134</v>
      </c>
      <c r="BJ20" t="s">
        <v>24</v>
      </c>
      <c r="BK20" s="52">
        <f>SAStab!B3206</f>
        <v>118444</v>
      </c>
      <c r="BL20" s="52">
        <f>SAStab!C3206</f>
        <v>18204.419999999998</v>
      </c>
      <c r="BM20" s="52">
        <f>SAStab!D3206</f>
        <v>24803.29</v>
      </c>
      <c r="BN20" s="52">
        <f>SAStab!E3206</f>
        <v>41160.400000000001</v>
      </c>
      <c r="BO20" s="52">
        <f>SAStab!F3206</f>
        <v>75529.8</v>
      </c>
      <c r="BP20" s="52">
        <f>SAStab!G3206</f>
        <v>138542</v>
      </c>
      <c r="BQ20" s="52">
        <f>SAStab!H3206</f>
        <v>239601</v>
      </c>
      <c r="BR20" s="52">
        <f>SAStab!I3206</f>
        <v>337349</v>
      </c>
      <c r="BS20" s="52">
        <f>SAStab!J3206</f>
        <v>709158</v>
      </c>
    </row>
    <row r="21" spans="1:71">
      <c r="B21" t="s">
        <v>25</v>
      </c>
      <c r="C21" s="78">
        <f>SAStab!B2767</f>
        <v>37838</v>
      </c>
      <c r="D21" s="78">
        <f>SAStab!C2767</f>
        <v>6397.18</v>
      </c>
      <c r="E21" s="78">
        <f>SAStab!D2767</f>
        <v>9131.0400000000009</v>
      </c>
      <c r="F21" s="78">
        <f>SAStab!E2767</f>
        <v>14277.9</v>
      </c>
      <c r="G21" s="78">
        <f>SAStab!F2767</f>
        <v>26386.799999999999</v>
      </c>
      <c r="H21" s="78">
        <f>SAStab!G2767</f>
        <v>48070</v>
      </c>
      <c r="I21" s="78">
        <f>SAStab!H2767</f>
        <v>81530</v>
      </c>
      <c r="J21" s="78">
        <f>SAStab!I2767</f>
        <v>112144</v>
      </c>
      <c r="K21" s="78">
        <f>SAStab!J2767</f>
        <v>182682</v>
      </c>
      <c r="N21" t="s">
        <v>25</v>
      </c>
      <c r="O21" s="52">
        <f>SAStab!B2855</f>
        <v>43570</v>
      </c>
      <c r="P21" s="52">
        <f>SAStab!C2855</f>
        <v>6767.85</v>
      </c>
      <c r="Q21" s="52">
        <f>SAStab!D2855</f>
        <v>9525.51</v>
      </c>
      <c r="R21" s="52">
        <f>SAStab!E2855</f>
        <v>15986.4</v>
      </c>
      <c r="S21" s="52">
        <f>SAStab!F2855</f>
        <v>29452.9</v>
      </c>
      <c r="T21" s="52">
        <f>SAStab!G2855</f>
        <v>53578</v>
      </c>
      <c r="U21" s="52">
        <f>SAStab!H2855</f>
        <v>94232</v>
      </c>
      <c r="V21" s="52">
        <f>SAStab!I2855</f>
        <v>130100</v>
      </c>
      <c r="W21" s="52">
        <f>SAStab!J2855</f>
        <v>215375</v>
      </c>
      <c r="Z21" t="s">
        <v>25</v>
      </c>
      <c r="AA21" s="52">
        <f>SAStab!B2943</f>
        <v>47805</v>
      </c>
      <c r="AB21" s="52">
        <f>SAStab!C2943</f>
        <v>7564.46</v>
      </c>
      <c r="AC21" s="52">
        <f>SAStab!D2943</f>
        <v>10201.030000000001</v>
      </c>
      <c r="AD21" s="52">
        <f>SAStab!E2943</f>
        <v>17733.400000000001</v>
      </c>
      <c r="AE21" s="52">
        <f>SAStab!F2943</f>
        <v>31811.9</v>
      </c>
      <c r="AF21" s="52">
        <f>SAStab!G2943</f>
        <v>58845</v>
      </c>
      <c r="AG21" s="52">
        <f>SAStab!H2943</f>
        <v>103494</v>
      </c>
      <c r="AH21" s="52">
        <f>SAStab!I2943</f>
        <v>137132</v>
      </c>
      <c r="AI21" s="52">
        <f>SAStab!J2943</f>
        <v>254091</v>
      </c>
      <c r="AL21" t="s">
        <v>25</v>
      </c>
      <c r="AM21">
        <f>SAStab!B3031</f>
        <v>53606</v>
      </c>
      <c r="AN21">
        <f>SAStab!C3031</f>
        <v>8429.5499999999993</v>
      </c>
      <c r="AO21">
        <f>SAStab!D3031</f>
        <v>10703.57</v>
      </c>
      <c r="AP21">
        <f>SAStab!E3031</f>
        <v>19053.8</v>
      </c>
      <c r="AQ21">
        <f>SAStab!F3031</f>
        <v>33869.4</v>
      </c>
      <c r="AR21">
        <f>SAStab!G3031</f>
        <v>62132</v>
      </c>
      <c r="AS21">
        <f>SAStab!H3031</f>
        <v>110874</v>
      </c>
      <c r="AT21">
        <f>SAStab!I3031</f>
        <v>159393</v>
      </c>
      <c r="AU21">
        <f>SAStab!J3031</f>
        <v>326559</v>
      </c>
      <c r="AX21" t="s">
        <v>25</v>
      </c>
      <c r="AY21">
        <f>SAStab!B3119</f>
        <v>60937</v>
      </c>
      <c r="AZ21">
        <f>SAStab!C3119</f>
        <v>9041.09</v>
      </c>
      <c r="BA21">
        <f>SAStab!D3119</f>
        <v>12331.97</v>
      </c>
      <c r="BB21">
        <f>SAStab!E3119</f>
        <v>20928.5</v>
      </c>
      <c r="BC21">
        <f>SAStab!F3119</f>
        <v>38161</v>
      </c>
      <c r="BD21">
        <f>SAStab!G3119</f>
        <v>72248</v>
      </c>
      <c r="BE21">
        <f>SAStab!H3119</f>
        <v>130040</v>
      </c>
      <c r="BF21">
        <f>SAStab!I3119</f>
        <v>179744</v>
      </c>
      <c r="BG21">
        <f>SAStab!J3119</f>
        <v>379283</v>
      </c>
      <c r="BJ21" t="s">
        <v>25</v>
      </c>
      <c r="BK21" s="52">
        <f>SAStab!B3207</f>
        <v>68525</v>
      </c>
      <c r="BL21" s="52">
        <f>SAStab!C3207</f>
        <v>9049.51</v>
      </c>
      <c r="BM21" s="52">
        <f>SAStab!D3207</f>
        <v>13510.58</v>
      </c>
      <c r="BN21" s="52">
        <f>SAStab!E3207</f>
        <v>23451.9</v>
      </c>
      <c r="BO21" s="52">
        <f>SAStab!F3207</f>
        <v>42701</v>
      </c>
      <c r="BP21" s="52">
        <f>SAStab!G3207</f>
        <v>79673</v>
      </c>
      <c r="BQ21" s="52">
        <f>SAStab!H3207</f>
        <v>143209</v>
      </c>
      <c r="BR21" s="52">
        <f>SAStab!I3207</f>
        <v>203421</v>
      </c>
      <c r="BS21" s="52">
        <f>SAStab!J3207</f>
        <v>414932</v>
      </c>
    </row>
    <row r="22" spans="1:71">
      <c r="B22" t="s">
        <v>26</v>
      </c>
      <c r="C22" s="78">
        <f>SAStab!B2768</f>
        <v>32578</v>
      </c>
      <c r="D22" s="78">
        <f>SAStab!C2768</f>
        <v>-51.28</v>
      </c>
      <c r="E22" s="78">
        <f>SAStab!D2768</f>
        <v>2972.56</v>
      </c>
      <c r="F22" s="78">
        <f>SAStab!E2768</f>
        <v>9972.9</v>
      </c>
      <c r="G22" s="78">
        <f>SAStab!F2768</f>
        <v>19387.900000000001</v>
      </c>
      <c r="H22" s="78">
        <f>SAStab!G2768</f>
        <v>41086</v>
      </c>
      <c r="I22" s="78">
        <f>SAStab!H2768</f>
        <v>74004</v>
      </c>
      <c r="J22" s="78">
        <f>SAStab!I2768</f>
        <v>104955</v>
      </c>
      <c r="K22" s="78">
        <f>SAStab!J2768</f>
        <v>174961</v>
      </c>
      <c r="N22" t="s">
        <v>26</v>
      </c>
      <c r="O22" s="52">
        <f>SAStab!B2856</f>
        <v>38526</v>
      </c>
      <c r="P22" s="52">
        <f>SAStab!C2856</f>
        <v>-52.1</v>
      </c>
      <c r="Q22" s="52">
        <f>SAStab!D2856</f>
        <v>3930.5</v>
      </c>
      <c r="R22" s="52">
        <f>SAStab!E2856</f>
        <v>11880.5</v>
      </c>
      <c r="S22" s="52">
        <f>SAStab!F2856</f>
        <v>24013.4</v>
      </c>
      <c r="T22" s="52">
        <f>SAStab!G2856</f>
        <v>46376</v>
      </c>
      <c r="U22" s="52">
        <f>SAStab!H2856</f>
        <v>84765</v>
      </c>
      <c r="V22" s="52">
        <f>SAStab!I2856</f>
        <v>116665</v>
      </c>
      <c r="W22" s="52">
        <f>SAStab!J2856</f>
        <v>209160</v>
      </c>
      <c r="Z22" t="s">
        <v>26</v>
      </c>
      <c r="AA22" s="52">
        <f>SAStab!B2944</f>
        <v>46951</v>
      </c>
      <c r="AB22" s="52">
        <f>SAStab!C2944</f>
        <v>749.12</v>
      </c>
      <c r="AC22" s="52">
        <f>SAStab!D2944</f>
        <v>5492.25</v>
      </c>
      <c r="AD22" s="52">
        <f>SAStab!E2944</f>
        <v>14084.7</v>
      </c>
      <c r="AE22" s="52">
        <f>SAStab!F2944</f>
        <v>28989.4</v>
      </c>
      <c r="AF22" s="52">
        <f>SAStab!G2944</f>
        <v>58150</v>
      </c>
      <c r="AG22" s="52">
        <f>SAStab!H2944</f>
        <v>101206</v>
      </c>
      <c r="AH22" s="52">
        <f>SAStab!I2944</f>
        <v>145511</v>
      </c>
      <c r="AI22" s="52">
        <f>SAStab!J2944</f>
        <v>270874</v>
      </c>
      <c r="AL22" t="s">
        <v>26</v>
      </c>
      <c r="AM22">
        <f>SAStab!B3032</f>
        <v>55024</v>
      </c>
      <c r="AN22">
        <f>SAStab!C3032</f>
        <v>741.2</v>
      </c>
      <c r="AO22">
        <f>SAStab!D3032</f>
        <v>6060.99</v>
      </c>
      <c r="AP22">
        <f>SAStab!E3032</f>
        <v>16421</v>
      </c>
      <c r="AQ22">
        <f>SAStab!F3032</f>
        <v>33495.599999999999</v>
      </c>
      <c r="AR22">
        <f>SAStab!G3032</f>
        <v>68010</v>
      </c>
      <c r="AS22">
        <f>SAStab!H3032</f>
        <v>122373</v>
      </c>
      <c r="AT22">
        <f>SAStab!I3032</f>
        <v>169582</v>
      </c>
      <c r="AU22">
        <f>SAStab!J3032</f>
        <v>330470</v>
      </c>
      <c r="AX22" t="s">
        <v>26</v>
      </c>
      <c r="AY22">
        <f>SAStab!B3120</f>
        <v>68319</v>
      </c>
      <c r="AZ22">
        <f>SAStab!C3120</f>
        <v>1393.61</v>
      </c>
      <c r="BA22">
        <f>SAStab!D3120</f>
        <v>7215.31</v>
      </c>
      <c r="BB22">
        <f>SAStab!E3120</f>
        <v>19615.900000000001</v>
      </c>
      <c r="BC22">
        <f>SAStab!F3120</f>
        <v>39803.300000000003</v>
      </c>
      <c r="BD22">
        <f>SAStab!G3120</f>
        <v>80007</v>
      </c>
      <c r="BE22">
        <f>SAStab!H3120</f>
        <v>142354</v>
      </c>
      <c r="BF22">
        <f>SAStab!I3120</f>
        <v>206402</v>
      </c>
      <c r="BG22">
        <f>SAStab!J3120</f>
        <v>390229</v>
      </c>
      <c r="BJ22" t="s">
        <v>26</v>
      </c>
      <c r="BK22" s="52">
        <f>SAStab!B3208</f>
        <v>77646</v>
      </c>
      <c r="BL22" s="52">
        <f>SAStab!C3208</f>
        <v>2474.35</v>
      </c>
      <c r="BM22" s="52">
        <f>SAStab!D3208</f>
        <v>9081.7099999999991</v>
      </c>
      <c r="BN22" s="52">
        <f>SAStab!E3208</f>
        <v>23467.4</v>
      </c>
      <c r="BO22" s="52">
        <f>SAStab!F3208</f>
        <v>47381.3</v>
      </c>
      <c r="BP22" s="52">
        <f>SAStab!G3208</f>
        <v>95483</v>
      </c>
      <c r="BQ22" s="52">
        <f>SAStab!H3208</f>
        <v>168053</v>
      </c>
      <c r="BR22" s="52">
        <f>SAStab!I3208</f>
        <v>229191</v>
      </c>
      <c r="BS22" s="52">
        <f>SAStab!J3208</f>
        <v>461630</v>
      </c>
    </row>
    <row r="23" spans="1:71">
      <c r="B23" t="s">
        <v>27</v>
      </c>
      <c r="C23" s="78">
        <f>SAStab!B2769</f>
        <v>62172</v>
      </c>
      <c r="D23" s="78">
        <f>SAStab!C2769</f>
        <v>1156.54</v>
      </c>
      <c r="E23" s="78">
        <f>SAStab!D2769</f>
        <v>5911.4</v>
      </c>
      <c r="F23" s="78">
        <f>SAStab!E2769</f>
        <v>13648.7</v>
      </c>
      <c r="G23" s="78">
        <f>SAStab!F2769</f>
        <v>35159.300000000003</v>
      </c>
      <c r="H23" s="78">
        <f>SAStab!G2769</f>
        <v>75171</v>
      </c>
      <c r="I23" s="78">
        <f>SAStab!H2769</f>
        <v>134588</v>
      </c>
      <c r="J23" s="78">
        <f>SAStab!I2769</f>
        <v>194484</v>
      </c>
      <c r="K23" s="78">
        <f>SAStab!J2769</f>
        <v>427749</v>
      </c>
      <c r="N23" t="s">
        <v>27</v>
      </c>
      <c r="O23" s="52">
        <f>SAStab!B2857</f>
        <v>69533</v>
      </c>
      <c r="P23" s="52">
        <f>SAStab!C2857</f>
        <v>2821.94</v>
      </c>
      <c r="Q23" s="52">
        <f>SAStab!D2857</f>
        <v>8183.04</v>
      </c>
      <c r="R23" s="52">
        <f>SAStab!E2857</f>
        <v>16583.900000000001</v>
      </c>
      <c r="S23" s="52">
        <f>SAStab!F2857</f>
        <v>37645.800000000003</v>
      </c>
      <c r="T23" s="52">
        <f>SAStab!G2857</f>
        <v>78179</v>
      </c>
      <c r="U23" s="52">
        <f>SAStab!H2857</f>
        <v>143381</v>
      </c>
      <c r="V23" s="52">
        <f>SAStab!I2857</f>
        <v>230737</v>
      </c>
      <c r="W23" s="52">
        <f>SAStab!J2857</f>
        <v>531723</v>
      </c>
      <c r="Z23" t="s">
        <v>27</v>
      </c>
      <c r="AA23" s="52">
        <f>SAStab!B2945</f>
        <v>74398</v>
      </c>
      <c r="AB23" s="52">
        <f>SAStab!C2945</f>
        <v>4651.8</v>
      </c>
      <c r="AC23" s="52">
        <f>SAStab!D2945</f>
        <v>9118.4500000000007</v>
      </c>
      <c r="AD23" s="52">
        <f>SAStab!E2945</f>
        <v>19946.599999999999</v>
      </c>
      <c r="AE23" s="52">
        <f>SAStab!F2945</f>
        <v>42121.599999999999</v>
      </c>
      <c r="AF23" s="52">
        <f>SAStab!G2945</f>
        <v>88624</v>
      </c>
      <c r="AG23" s="52">
        <f>SAStab!H2945</f>
        <v>166440</v>
      </c>
      <c r="AH23" s="52">
        <f>SAStab!I2945</f>
        <v>226287</v>
      </c>
      <c r="AI23" s="52">
        <f>SAStab!J2945</f>
        <v>547340</v>
      </c>
      <c r="AL23" t="s">
        <v>27</v>
      </c>
      <c r="AM23">
        <f>SAStab!B3033</f>
        <v>80164</v>
      </c>
      <c r="AN23">
        <f>SAStab!C3033</f>
        <v>5828.55</v>
      </c>
      <c r="AO23">
        <f>SAStab!D3033</f>
        <v>10102.43</v>
      </c>
      <c r="AP23">
        <f>SAStab!E3033</f>
        <v>22434.400000000001</v>
      </c>
      <c r="AQ23">
        <f>SAStab!F3033</f>
        <v>46846.400000000001</v>
      </c>
      <c r="AR23">
        <f>SAStab!G3033</f>
        <v>94680</v>
      </c>
      <c r="AS23">
        <f>SAStab!H3033</f>
        <v>172134</v>
      </c>
      <c r="AT23">
        <f>SAStab!I3033</f>
        <v>259206</v>
      </c>
      <c r="AU23">
        <f>SAStab!J3033</f>
        <v>555353</v>
      </c>
      <c r="AX23" t="s">
        <v>27</v>
      </c>
      <c r="AY23">
        <f>SAStab!B3121</f>
        <v>85311</v>
      </c>
      <c r="AZ23">
        <f>SAStab!C3121</f>
        <v>6166.3</v>
      </c>
      <c r="BA23">
        <f>SAStab!D3121</f>
        <v>10780.03</v>
      </c>
      <c r="BB23">
        <f>SAStab!E3121</f>
        <v>24250.799999999999</v>
      </c>
      <c r="BC23">
        <f>SAStab!F3121</f>
        <v>49668.1</v>
      </c>
      <c r="BD23">
        <f>SAStab!G3121</f>
        <v>100451</v>
      </c>
      <c r="BE23">
        <f>SAStab!H3121</f>
        <v>179619</v>
      </c>
      <c r="BF23">
        <f>SAStab!I3121</f>
        <v>259320</v>
      </c>
      <c r="BG23">
        <f>SAStab!J3121</f>
        <v>560555</v>
      </c>
      <c r="BJ23" t="s">
        <v>27</v>
      </c>
      <c r="BK23" s="52">
        <f>SAStab!B3209</f>
        <v>92896</v>
      </c>
      <c r="BL23" s="52">
        <f>SAStab!C3209</f>
        <v>7087.4</v>
      </c>
      <c r="BM23" s="52">
        <f>SAStab!D3209</f>
        <v>13282.69</v>
      </c>
      <c r="BN23" s="52">
        <f>SAStab!E3209</f>
        <v>27708.799999999999</v>
      </c>
      <c r="BO23" s="52">
        <f>SAStab!F3209</f>
        <v>57439.6</v>
      </c>
      <c r="BP23" s="52">
        <f>SAStab!G3209</f>
        <v>108529</v>
      </c>
      <c r="BQ23" s="52">
        <f>SAStab!H3209</f>
        <v>200360</v>
      </c>
      <c r="BR23" s="52">
        <f>SAStab!I3209</f>
        <v>286495</v>
      </c>
      <c r="BS23" s="52">
        <f>SAStab!J3209</f>
        <v>527663</v>
      </c>
    </row>
    <row r="24" spans="1:71">
      <c r="A24" t="s">
        <v>104</v>
      </c>
      <c r="C24" s="78"/>
      <c r="D24" s="78"/>
      <c r="E24" s="78"/>
      <c r="F24" s="78"/>
      <c r="G24" s="78"/>
      <c r="H24" s="78"/>
      <c r="I24" s="78"/>
      <c r="J24" s="78"/>
      <c r="K24" s="78"/>
      <c r="M24" t="s">
        <v>104</v>
      </c>
      <c r="O24" s="52"/>
      <c r="P24" s="52"/>
      <c r="Q24" s="52"/>
      <c r="R24" s="52"/>
      <c r="S24" s="52"/>
      <c r="T24" s="52"/>
      <c r="U24" s="52"/>
      <c r="V24" s="52"/>
      <c r="W24" s="52"/>
      <c r="Y24" t="s">
        <v>104</v>
      </c>
      <c r="AA24" s="52"/>
      <c r="AB24" s="52"/>
      <c r="AC24" s="52"/>
      <c r="AD24" s="52"/>
      <c r="AE24" s="52"/>
      <c r="AF24" s="52"/>
      <c r="AG24" s="52"/>
      <c r="AH24" s="52"/>
      <c r="AI24" s="52"/>
      <c r="AK24" t="s">
        <v>104</v>
      </c>
      <c r="AW24" t="s">
        <v>104</v>
      </c>
      <c r="BI24" t="s">
        <v>104</v>
      </c>
      <c r="BK24" s="52"/>
      <c r="BL24" s="52"/>
      <c r="BM24" s="52"/>
      <c r="BN24" s="52"/>
      <c r="BO24" s="52"/>
      <c r="BP24" s="52"/>
      <c r="BQ24" s="52"/>
      <c r="BR24" s="52"/>
      <c r="BS24" s="52"/>
    </row>
    <row r="25" spans="1:71">
      <c r="B25" t="s">
        <v>14</v>
      </c>
      <c r="C25" s="78">
        <f>SAStab!B2771</f>
        <v>84887</v>
      </c>
      <c r="D25" s="78">
        <f>SAStab!C2771</f>
        <v>11211.92</v>
      </c>
      <c r="E25" s="78">
        <f>SAStab!D2771</f>
        <v>17325.849999999999</v>
      </c>
      <c r="F25" s="78">
        <f>SAStab!E2771</f>
        <v>32219.5</v>
      </c>
      <c r="G25" s="78">
        <f>SAStab!F2771</f>
        <v>56956.4</v>
      </c>
      <c r="H25" s="78">
        <f>SAStab!G2771</f>
        <v>99359</v>
      </c>
      <c r="I25" s="78">
        <f>SAStab!H2771</f>
        <v>164113</v>
      </c>
      <c r="J25" s="78">
        <f>SAStab!I2771</f>
        <v>227133</v>
      </c>
      <c r="K25" s="78">
        <f>SAStab!J2771</f>
        <v>475452</v>
      </c>
      <c r="N25" t="s">
        <v>14</v>
      </c>
      <c r="O25" s="52">
        <f>SAStab!B2859</f>
        <v>89297</v>
      </c>
      <c r="P25" s="52">
        <f>SAStab!C2859</f>
        <v>11909.75</v>
      </c>
      <c r="Q25" s="52">
        <f>SAStab!D2859</f>
        <v>17828.21</v>
      </c>
      <c r="R25" s="52">
        <f>SAStab!E2859</f>
        <v>33472.300000000003</v>
      </c>
      <c r="S25" s="52">
        <f>SAStab!F2859</f>
        <v>60468.3</v>
      </c>
      <c r="T25" s="52">
        <f>SAStab!G2859</f>
        <v>104675</v>
      </c>
      <c r="U25" s="52">
        <f>SAStab!H2859</f>
        <v>170949</v>
      </c>
      <c r="V25" s="52">
        <f>SAStab!I2859</f>
        <v>241555</v>
      </c>
      <c r="W25" s="52">
        <f>SAStab!J2859</f>
        <v>557860</v>
      </c>
      <c r="Z25" t="s">
        <v>14</v>
      </c>
      <c r="AA25" s="52">
        <f>SAStab!B2947</f>
        <v>91892</v>
      </c>
      <c r="AB25" s="52">
        <f>SAStab!C2947</f>
        <v>11785.01</v>
      </c>
      <c r="AC25" s="52">
        <f>SAStab!D2947</f>
        <v>18476.080000000002</v>
      </c>
      <c r="AD25" s="52">
        <f>SAStab!E2947</f>
        <v>33566.800000000003</v>
      </c>
      <c r="AE25" s="52">
        <f>SAStab!F2947</f>
        <v>60391.1</v>
      </c>
      <c r="AF25" s="52">
        <f>SAStab!G2947</f>
        <v>107332</v>
      </c>
      <c r="AG25" s="52">
        <f>SAStab!H2947</f>
        <v>182317</v>
      </c>
      <c r="AH25" s="52">
        <f>SAStab!I2947</f>
        <v>250982</v>
      </c>
      <c r="AI25" s="52">
        <f>SAStab!J2947</f>
        <v>555543</v>
      </c>
      <c r="AL25" t="s">
        <v>14</v>
      </c>
      <c r="AM25">
        <f>SAStab!B3035</f>
        <v>98316</v>
      </c>
      <c r="AN25">
        <f>SAStab!C3035</f>
        <v>12211.01</v>
      </c>
      <c r="AO25">
        <f>SAStab!D3035</f>
        <v>19490.36</v>
      </c>
      <c r="AP25">
        <f>SAStab!E3035</f>
        <v>34552.5</v>
      </c>
      <c r="AQ25">
        <f>SAStab!F3035</f>
        <v>63523</v>
      </c>
      <c r="AR25">
        <f>SAStab!G3035</f>
        <v>115903</v>
      </c>
      <c r="AS25">
        <f>SAStab!H3035</f>
        <v>199566</v>
      </c>
      <c r="AT25">
        <f>SAStab!I3035</f>
        <v>285995</v>
      </c>
      <c r="AU25">
        <f>SAStab!J3035</f>
        <v>607149</v>
      </c>
      <c r="AX25" t="s">
        <v>14</v>
      </c>
      <c r="AY25">
        <f>SAStab!B3123</f>
        <v>107193</v>
      </c>
      <c r="AZ25">
        <f>SAStab!C3123</f>
        <v>14426.14</v>
      </c>
      <c r="BA25">
        <f>SAStab!D3123</f>
        <v>22193.15</v>
      </c>
      <c r="BB25">
        <f>SAStab!E3123</f>
        <v>38301.300000000003</v>
      </c>
      <c r="BC25">
        <f>SAStab!F3123</f>
        <v>70426.8</v>
      </c>
      <c r="BD25">
        <f>SAStab!G3123</f>
        <v>128158</v>
      </c>
      <c r="BE25">
        <f>SAStab!H3123</f>
        <v>217101</v>
      </c>
      <c r="BF25">
        <f>SAStab!I3123</f>
        <v>296255</v>
      </c>
      <c r="BG25">
        <f>SAStab!J3123</f>
        <v>629357</v>
      </c>
      <c r="BJ25" t="s">
        <v>14</v>
      </c>
      <c r="BK25" s="52">
        <f>SAStab!B3211</f>
        <v>115245</v>
      </c>
      <c r="BL25" s="52">
        <f>SAStab!C3211</f>
        <v>16189.35</v>
      </c>
      <c r="BM25" s="52">
        <f>SAStab!D3211</f>
        <v>24862.29</v>
      </c>
      <c r="BN25" s="52">
        <f>SAStab!E3211</f>
        <v>42627.9</v>
      </c>
      <c r="BO25" s="52">
        <f>SAStab!F3211</f>
        <v>77634.2</v>
      </c>
      <c r="BP25" s="52">
        <f>SAStab!G3211</f>
        <v>139749</v>
      </c>
      <c r="BQ25" s="52">
        <f>SAStab!H3211</f>
        <v>230908</v>
      </c>
      <c r="BR25" s="52">
        <f>SAStab!I3211</f>
        <v>320845</v>
      </c>
      <c r="BS25" s="52">
        <f>SAStab!J3211</f>
        <v>659350</v>
      </c>
    </row>
    <row r="26" spans="1:71">
      <c r="B26" t="s">
        <v>15</v>
      </c>
      <c r="C26" s="78">
        <f>SAStab!B2772</f>
        <v>55322</v>
      </c>
      <c r="D26" s="78">
        <f>SAStab!C2772</f>
        <v>8667.08</v>
      </c>
      <c r="E26" s="78">
        <f>SAStab!D2772</f>
        <v>12147.39</v>
      </c>
      <c r="F26" s="78">
        <f>SAStab!E2772</f>
        <v>20596</v>
      </c>
      <c r="G26" s="78">
        <f>SAStab!F2772</f>
        <v>34587.4</v>
      </c>
      <c r="H26" s="78">
        <f>SAStab!G2772</f>
        <v>63021</v>
      </c>
      <c r="I26" s="78">
        <f>SAStab!H2772</f>
        <v>112940</v>
      </c>
      <c r="J26" s="78">
        <f>SAStab!I2772</f>
        <v>164605</v>
      </c>
      <c r="K26" s="78">
        <f>SAStab!J2772</f>
        <v>345780</v>
      </c>
      <c r="N26" t="s">
        <v>15</v>
      </c>
      <c r="O26" s="52">
        <f>SAStab!B2860</f>
        <v>68697</v>
      </c>
      <c r="P26" s="52">
        <f>SAStab!C2860</f>
        <v>9600.99</v>
      </c>
      <c r="Q26" s="52">
        <f>SAStab!D2860</f>
        <v>14027.29</v>
      </c>
      <c r="R26" s="52">
        <f>SAStab!E2860</f>
        <v>23975.3</v>
      </c>
      <c r="S26" s="52">
        <f>SAStab!F2860</f>
        <v>41599.599999999999</v>
      </c>
      <c r="T26" s="52">
        <f>SAStab!G2860</f>
        <v>75977</v>
      </c>
      <c r="U26" s="52">
        <f>SAStab!H2860</f>
        <v>138383</v>
      </c>
      <c r="V26" s="52">
        <f>SAStab!I2860</f>
        <v>202420</v>
      </c>
      <c r="W26" s="52">
        <f>SAStab!J2860</f>
        <v>433974</v>
      </c>
      <c r="Z26" t="s">
        <v>15</v>
      </c>
      <c r="AA26" s="52">
        <f>SAStab!B2948</f>
        <v>74410</v>
      </c>
      <c r="AB26" s="52">
        <f>SAStab!C2948</f>
        <v>10447.780000000001</v>
      </c>
      <c r="AC26" s="52">
        <f>SAStab!D2948</f>
        <v>15256.69</v>
      </c>
      <c r="AD26" s="52">
        <f>SAStab!E2948</f>
        <v>25733.200000000001</v>
      </c>
      <c r="AE26" s="52">
        <f>SAStab!F2948</f>
        <v>45120.6</v>
      </c>
      <c r="AF26" s="52">
        <f>SAStab!G2948</f>
        <v>83331</v>
      </c>
      <c r="AG26" s="52">
        <f>SAStab!H2948</f>
        <v>149205</v>
      </c>
      <c r="AH26" s="52">
        <f>SAStab!I2948</f>
        <v>215045</v>
      </c>
      <c r="AI26" s="52">
        <f>SAStab!J2948</f>
        <v>472490</v>
      </c>
      <c r="AL26" t="s">
        <v>15</v>
      </c>
      <c r="AM26">
        <f>SAStab!B3036</f>
        <v>78307</v>
      </c>
      <c r="AN26">
        <f>SAStab!C3036</f>
        <v>10564.87</v>
      </c>
      <c r="AO26">
        <f>SAStab!D3036</f>
        <v>16145.06</v>
      </c>
      <c r="AP26">
        <f>SAStab!E3036</f>
        <v>26604.5</v>
      </c>
      <c r="AQ26">
        <f>SAStab!F3036</f>
        <v>45736.5</v>
      </c>
      <c r="AR26">
        <f>SAStab!G3036</f>
        <v>83920</v>
      </c>
      <c r="AS26">
        <f>SAStab!H3036</f>
        <v>150564</v>
      </c>
      <c r="AT26">
        <f>SAStab!I3036</f>
        <v>221905</v>
      </c>
      <c r="AU26">
        <f>SAStab!J3036</f>
        <v>534952</v>
      </c>
      <c r="AX26" t="s">
        <v>15</v>
      </c>
      <c r="AY26">
        <f>SAStab!B3124</f>
        <v>78225</v>
      </c>
      <c r="AZ26">
        <f>SAStab!C3124</f>
        <v>9919.81</v>
      </c>
      <c r="BA26">
        <f>SAStab!D3124</f>
        <v>16540.150000000001</v>
      </c>
      <c r="BB26">
        <f>SAStab!E3124</f>
        <v>27765.200000000001</v>
      </c>
      <c r="BC26">
        <f>SAStab!F3124</f>
        <v>47929.8</v>
      </c>
      <c r="BD26">
        <f>SAStab!G3124</f>
        <v>87294</v>
      </c>
      <c r="BE26">
        <f>SAStab!H3124</f>
        <v>153528</v>
      </c>
      <c r="BF26">
        <f>SAStab!I3124</f>
        <v>227446</v>
      </c>
      <c r="BG26">
        <f>SAStab!J3124</f>
        <v>522446</v>
      </c>
      <c r="BJ26" t="s">
        <v>15</v>
      </c>
      <c r="BK26" s="52">
        <f>SAStab!B3212</f>
        <v>85182</v>
      </c>
      <c r="BL26" s="52">
        <f>SAStab!C3212</f>
        <v>11062.56</v>
      </c>
      <c r="BM26" s="52">
        <f>SAStab!D3212</f>
        <v>18421.55</v>
      </c>
      <c r="BN26" s="52">
        <f>SAStab!E3212</f>
        <v>30993.8</v>
      </c>
      <c r="BO26" s="52">
        <f>SAStab!F3212</f>
        <v>53558</v>
      </c>
      <c r="BP26" s="52">
        <f>SAStab!G3212</f>
        <v>95932</v>
      </c>
      <c r="BQ26" s="52">
        <f>SAStab!H3212</f>
        <v>172927</v>
      </c>
      <c r="BR26" s="52">
        <f>SAStab!I3212</f>
        <v>254526</v>
      </c>
      <c r="BS26" s="52">
        <f>SAStab!J3212</f>
        <v>533983</v>
      </c>
    </row>
    <row r="27" spans="1:71">
      <c r="B27" t="s">
        <v>16</v>
      </c>
      <c r="C27" s="78">
        <f>SAStab!B2773</f>
        <v>57904</v>
      </c>
      <c r="D27" s="78">
        <f>SAStab!C2773</f>
        <v>6550.83</v>
      </c>
      <c r="E27" s="78">
        <f>SAStab!D2773</f>
        <v>9628.59</v>
      </c>
      <c r="F27" s="78">
        <f>SAStab!E2773</f>
        <v>16475</v>
      </c>
      <c r="G27" s="78">
        <f>SAStab!F2773</f>
        <v>32286.400000000001</v>
      </c>
      <c r="H27" s="78">
        <f>SAStab!G2773</f>
        <v>63872</v>
      </c>
      <c r="I27" s="78">
        <f>SAStab!H2773</f>
        <v>112289</v>
      </c>
      <c r="J27" s="78">
        <f>SAStab!I2773</f>
        <v>160260</v>
      </c>
      <c r="K27" s="78">
        <f>SAStab!J2773</f>
        <v>364532</v>
      </c>
      <c r="N27" t="s">
        <v>16</v>
      </c>
      <c r="O27" s="52">
        <f>SAStab!B2861</f>
        <v>58568</v>
      </c>
      <c r="P27" s="52">
        <f>SAStab!C2861</f>
        <v>7507.94</v>
      </c>
      <c r="Q27" s="52">
        <f>SAStab!D2861</f>
        <v>10279.209999999999</v>
      </c>
      <c r="R27" s="52">
        <f>SAStab!E2861</f>
        <v>18749.7</v>
      </c>
      <c r="S27" s="52">
        <f>SAStab!F2861</f>
        <v>34938.699999999997</v>
      </c>
      <c r="T27" s="52">
        <f>SAStab!G2861</f>
        <v>67285</v>
      </c>
      <c r="U27" s="52">
        <f>SAStab!H2861</f>
        <v>121013</v>
      </c>
      <c r="V27" s="52">
        <f>SAStab!I2861</f>
        <v>167925</v>
      </c>
      <c r="W27" s="52">
        <f>SAStab!J2861</f>
        <v>335906</v>
      </c>
      <c r="Z27" t="s">
        <v>16</v>
      </c>
      <c r="AA27" s="52">
        <f>SAStab!B2949</f>
        <v>65149</v>
      </c>
      <c r="AB27" s="52">
        <f>SAStab!C2949</f>
        <v>7783.27</v>
      </c>
      <c r="AC27" s="52">
        <f>SAStab!D2949</f>
        <v>10921.91</v>
      </c>
      <c r="AD27" s="52">
        <f>SAStab!E2949</f>
        <v>20364.3</v>
      </c>
      <c r="AE27" s="52">
        <f>SAStab!F2949</f>
        <v>37558.5</v>
      </c>
      <c r="AF27" s="52">
        <f>SAStab!G2949</f>
        <v>74184</v>
      </c>
      <c r="AG27" s="52">
        <f>SAStab!H2949</f>
        <v>141587</v>
      </c>
      <c r="AH27" s="52">
        <f>SAStab!I2949</f>
        <v>202113</v>
      </c>
      <c r="AI27" s="52">
        <f>SAStab!J2949</f>
        <v>394186</v>
      </c>
      <c r="AL27" t="s">
        <v>16</v>
      </c>
      <c r="AM27">
        <f>SAStab!B3037</f>
        <v>75303</v>
      </c>
      <c r="AN27">
        <f>SAStab!C3037</f>
        <v>8281.5300000000007</v>
      </c>
      <c r="AO27">
        <f>SAStab!D3037</f>
        <v>11580.22</v>
      </c>
      <c r="AP27">
        <f>SAStab!E3037</f>
        <v>21950</v>
      </c>
      <c r="AQ27">
        <f>SAStab!F3037</f>
        <v>41654.9</v>
      </c>
      <c r="AR27">
        <f>SAStab!G3037</f>
        <v>83149</v>
      </c>
      <c r="AS27">
        <f>SAStab!H3037</f>
        <v>158237</v>
      </c>
      <c r="AT27">
        <f>SAStab!I3037</f>
        <v>229676</v>
      </c>
      <c r="AU27">
        <f>SAStab!J3037</f>
        <v>525579</v>
      </c>
      <c r="AX27" t="s">
        <v>16</v>
      </c>
      <c r="AY27">
        <f>SAStab!B3125</f>
        <v>86382</v>
      </c>
      <c r="AZ27">
        <f>SAStab!C3125</f>
        <v>8936.89</v>
      </c>
      <c r="BA27">
        <f>SAStab!D3125</f>
        <v>13151.04</v>
      </c>
      <c r="BB27">
        <f>SAStab!E3125</f>
        <v>23814.7</v>
      </c>
      <c r="BC27">
        <f>SAStab!F3125</f>
        <v>45491.8</v>
      </c>
      <c r="BD27">
        <f>SAStab!G3125</f>
        <v>91552</v>
      </c>
      <c r="BE27">
        <f>SAStab!H3125</f>
        <v>174706</v>
      </c>
      <c r="BF27">
        <f>SAStab!I3125</f>
        <v>273527</v>
      </c>
      <c r="BG27">
        <f>SAStab!J3125</f>
        <v>634753</v>
      </c>
      <c r="BJ27" t="s">
        <v>16</v>
      </c>
      <c r="BK27" s="52">
        <f>SAStab!B3213</f>
        <v>87367</v>
      </c>
      <c r="BL27" s="52">
        <f>SAStab!C3213</f>
        <v>9012.51</v>
      </c>
      <c r="BM27" s="52">
        <f>SAStab!D3213</f>
        <v>14331.18</v>
      </c>
      <c r="BN27" s="52">
        <f>SAStab!E3213</f>
        <v>26279.599999999999</v>
      </c>
      <c r="BO27" s="52">
        <f>SAStab!F3213</f>
        <v>48138.2</v>
      </c>
      <c r="BP27" s="52">
        <f>SAStab!G3213</f>
        <v>97530</v>
      </c>
      <c r="BQ27" s="52">
        <f>SAStab!H3213</f>
        <v>185126</v>
      </c>
      <c r="BR27" s="52">
        <f>SAStab!I3213</f>
        <v>272995</v>
      </c>
      <c r="BS27" s="52">
        <f>SAStab!J3213</f>
        <v>656205</v>
      </c>
    </row>
    <row r="28" spans="1:71">
      <c r="B28" t="s">
        <v>13</v>
      </c>
      <c r="C28" s="78">
        <f>SAStab!B2774</f>
        <v>48458</v>
      </c>
      <c r="D28" s="78">
        <f>SAStab!C2774</f>
        <v>4524.82</v>
      </c>
      <c r="E28" s="78">
        <f>SAStab!D2774</f>
        <v>8059.07</v>
      </c>
      <c r="F28" s="78">
        <f>SAStab!E2774</f>
        <v>11526.3</v>
      </c>
      <c r="G28" s="78">
        <f>SAStab!F2774</f>
        <v>25202.1</v>
      </c>
      <c r="H28" s="78">
        <f>SAStab!G2774</f>
        <v>57736</v>
      </c>
      <c r="I28" s="78">
        <f>SAStab!H2774</f>
        <v>115174</v>
      </c>
      <c r="J28" s="78">
        <f>SAStab!I2774</f>
        <v>167959</v>
      </c>
      <c r="K28" s="78">
        <f>SAStab!J2774</f>
        <v>309945</v>
      </c>
      <c r="N28" t="s">
        <v>13</v>
      </c>
      <c r="O28" s="52">
        <f>SAStab!B2862</f>
        <v>54347</v>
      </c>
      <c r="P28" s="52">
        <f>SAStab!C2862</f>
        <v>5028.1000000000004</v>
      </c>
      <c r="Q28" s="52">
        <f>SAStab!D2862</f>
        <v>8594.82</v>
      </c>
      <c r="R28" s="52">
        <f>SAStab!E2862</f>
        <v>13541.9</v>
      </c>
      <c r="S28" s="52">
        <f>SAStab!F2862</f>
        <v>29043.599999999999</v>
      </c>
      <c r="T28" s="52">
        <f>SAStab!G2862</f>
        <v>62981</v>
      </c>
      <c r="U28" s="52">
        <f>SAStab!H2862</f>
        <v>126102</v>
      </c>
      <c r="V28" s="52">
        <f>SAStab!I2862</f>
        <v>187828</v>
      </c>
      <c r="W28" s="52">
        <f>SAStab!J2862</f>
        <v>379957</v>
      </c>
      <c r="Z28" t="s">
        <v>13</v>
      </c>
      <c r="AA28" s="52">
        <f>SAStab!B2950</f>
        <v>62628</v>
      </c>
      <c r="AB28" s="52">
        <f>SAStab!C2950</f>
        <v>5554.56</v>
      </c>
      <c r="AC28" s="52">
        <f>SAStab!D2950</f>
        <v>9128.0300000000007</v>
      </c>
      <c r="AD28" s="52">
        <f>SAStab!E2950</f>
        <v>15008.9</v>
      </c>
      <c r="AE28" s="52">
        <f>SAStab!F2950</f>
        <v>32265.1</v>
      </c>
      <c r="AF28" s="52">
        <f>SAStab!G2950</f>
        <v>72890</v>
      </c>
      <c r="AG28" s="52">
        <f>SAStab!H2950</f>
        <v>137731</v>
      </c>
      <c r="AH28" s="52">
        <f>SAStab!I2950</f>
        <v>212373</v>
      </c>
      <c r="AI28" s="52">
        <f>SAStab!J2950</f>
        <v>462125</v>
      </c>
      <c r="AL28" t="s">
        <v>13</v>
      </c>
      <c r="AM28">
        <f>SAStab!B3038</f>
        <v>66664</v>
      </c>
      <c r="AN28">
        <f>SAStab!C3038</f>
        <v>5265.45</v>
      </c>
      <c r="AO28">
        <f>SAStab!D3038</f>
        <v>9238.44</v>
      </c>
      <c r="AP28">
        <f>SAStab!E3038</f>
        <v>16242.6</v>
      </c>
      <c r="AQ28">
        <f>SAStab!F3038</f>
        <v>32587.7</v>
      </c>
      <c r="AR28">
        <f>SAStab!G3038</f>
        <v>72961</v>
      </c>
      <c r="AS28">
        <f>SAStab!H3038</f>
        <v>141429</v>
      </c>
      <c r="AT28">
        <f>SAStab!I3038</f>
        <v>218394</v>
      </c>
      <c r="AU28">
        <f>SAStab!J3038</f>
        <v>522415</v>
      </c>
      <c r="AX28" t="s">
        <v>13</v>
      </c>
      <c r="AY28">
        <f>SAStab!B3126</f>
        <v>74466</v>
      </c>
      <c r="AZ28">
        <f>SAStab!C3126</f>
        <v>5956.46</v>
      </c>
      <c r="BA28">
        <f>SAStab!D3126</f>
        <v>9400.9599999999991</v>
      </c>
      <c r="BB28">
        <f>SAStab!E3126</f>
        <v>17574.599999999999</v>
      </c>
      <c r="BC28">
        <f>SAStab!F3126</f>
        <v>35267.4</v>
      </c>
      <c r="BD28">
        <f>SAStab!G3126</f>
        <v>79172</v>
      </c>
      <c r="BE28">
        <f>SAStab!H3126</f>
        <v>160426</v>
      </c>
      <c r="BF28">
        <f>SAStab!I3126</f>
        <v>237268</v>
      </c>
      <c r="BG28">
        <f>SAStab!J3126</f>
        <v>597640</v>
      </c>
      <c r="BJ28" t="s">
        <v>13</v>
      </c>
      <c r="BK28" s="52">
        <f>SAStab!B3214</f>
        <v>80265</v>
      </c>
      <c r="BL28" s="52">
        <f>SAStab!C3214</f>
        <v>5999.4</v>
      </c>
      <c r="BM28" s="52">
        <f>SAStab!D3214</f>
        <v>9964.5</v>
      </c>
      <c r="BN28" s="52">
        <f>SAStab!E3214</f>
        <v>19466.5</v>
      </c>
      <c r="BO28" s="52">
        <f>SAStab!F3214</f>
        <v>38198.199999999997</v>
      </c>
      <c r="BP28" s="52">
        <f>SAStab!G3214</f>
        <v>85200</v>
      </c>
      <c r="BQ28" s="52">
        <f>SAStab!H3214</f>
        <v>169594</v>
      </c>
      <c r="BR28" s="52">
        <f>SAStab!I3214</f>
        <v>262036</v>
      </c>
      <c r="BS28" s="52">
        <f>SAStab!J3214</f>
        <v>588050</v>
      </c>
    </row>
    <row r="29" spans="1:71">
      <c r="A29" t="s">
        <v>132</v>
      </c>
      <c r="C29" s="78"/>
      <c r="D29" s="78"/>
      <c r="E29" s="78"/>
      <c r="F29" s="78"/>
      <c r="G29" s="78"/>
      <c r="H29" s="78"/>
      <c r="I29" s="78"/>
      <c r="J29" s="78"/>
      <c r="K29" s="78"/>
      <c r="M29" t="s">
        <v>132</v>
      </c>
      <c r="O29" s="52"/>
      <c r="P29" s="52"/>
      <c r="Q29" s="52"/>
      <c r="R29" s="52"/>
      <c r="S29" s="52"/>
      <c r="T29" s="52"/>
      <c r="U29" s="52"/>
      <c r="V29" s="52"/>
      <c r="W29" s="52"/>
      <c r="Y29" t="s">
        <v>132</v>
      </c>
      <c r="AA29" s="52"/>
      <c r="AB29" s="52"/>
      <c r="AC29" s="52"/>
      <c r="AD29" s="52"/>
      <c r="AE29" s="52"/>
      <c r="AF29" s="52"/>
      <c r="AG29" s="52"/>
      <c r="AH29" s="52"/>
      <c r="AI29" s="52"/>
      <c r="AK29" t="s">
        <v>132</v>
      </c>
      <c r="AW29" t="s">
        <v>132</v>
      </c>
      <c r="BI29" t="s">
        <v>132</v>
      </c>
      <c r="BK29" s="52"/>
      <c r="BL29" s="52"/>
      <c r="BM29" s="52"/>
      <c r="BN29" s="52"/>
      <c r="BO29" s="52"/>
      <c r="BP29" s="52"/>
      <c r="BQ29" s="52"/>
      <c r="BR29" s="52"/>
      <c r="BS29" s="52"/>
    </row>
    <row r="30" spans="1:71">
      <c r="B30" t="s">
        <v>124</v>
      </c>
      <c r="C30" s="78">
        <f>SAStab!B2776</f>
        <v>10390</v>
      </c>
      <c r="D30" s="78">
        <f>SAStab!C2776</f>
        <v>-98.19</v>
      </c>
      <c r="E30" s="78">
        <f>SAStab!D2776</f>
        <v>-77.63</v>
      </c>
      <c r="F30" s="78">
        <f>SAStab!E2776</f>
        <v>548.79999999999995</v>
      </c>
      <c r="G30" s="78">
        <f>SAStab!F2776</f>
        <v>7811.9</v>
      </c>
      <c r="H30" s="78">
        <f>SAStab!G2776</f>
        <v>12534</v>
      </c>
      <c r="I30" s="78">
        <f>SAStab!H2776</f>
        <v>24326</v>
      </c>
      <c r="J30" s="78">
        <f>SAStab!I2776</f>
        <v>37049</v>
      </c>
      <c r="K30" s="78">
        <f>SAStab!J2776</f>
        <v>57065</v>
      </c>
      <c r="N30" t="s">
        <v>124</v>
      </c>
      <c r="O30" s="52">
        <f>SAStab!B2864</f>
        <v>9917</v>
      </c>
      <c r="P30" s="52">
        <f>SAStab!C2864</f>
        <v>-125.41</v>
      </c>
      <c r="Q30" s="52">
        <f>SAStab!D2864</f>
        <v>-95.16</v>
      </c>
      <c r="R30" s="52">
        <f>SAStab!E2864</f>
        <v>303</v>
      </c>
      <c r="S30" s="52">
        <f>SAStab!F2864</f>
        <v>7165.2</v>
      </c>
      <c r="T30" s="52">
        <f>SAStab!G2864</f>
        <v>12162</v>
      </c>
      <c r="U30" s="52">
        <f>SAStab!H2864</f>
        <v>24479</v>
      </c>
      <c r="V30" s="52">
        <f>SAStab!I2864</f>
        <v>32516</v>
      </c>
      <c r="W30" s="52">
        <f>SAStab!J2864</f>
        <v>61978</v>
      </c>
      <c r="Z30" t="s">
        <v>124</v>
      </c>
      <c r="AA30" s="52">
        <f>SAStab!B2952</f>
        <v>9854</v>
      </c>
      <c r="AB30" s="52">
        <f>SAStab!C2952</f>
        <v>-142.32</v>
      </c>
      <c r="AC30" s="52">
        <f>SAStab!D2952</f>
        <v>-103.97</v>
      </c>
      <c r="AD30" s="52">
        <f>SAStab!E2952</f>
        <v>417.4</v>
      </c>
      <c r="AE30" s="52">
        <f>SAStab!F2952</f>
        <v>7147.8</v>
      </c>
      <c r="AF30" s="52">
        <f>SAStab!G2952</f>
        <v>12208</v>
      </c>
      <c r="AG30" s="52">
        <f>SAStab!H2952</f>
        <v>23250</v>
      </c>
      <c r="AH30" s="52">
        <f>SAStab!I2952</f>
        <v>32226</v>
      </c>
      <c r="AI30" s="52">
        <f>SAStab!J2952</f>
        <v>72106</v>
      </c>
      <c r="AL30" t="s">
        <v>124</v>
      </c>
      <c r="AM30">
        <f>SAStab!B3040</f>
        <v>10741</v>
      </c>
      <c r="AN30">
        <f>SAStab!C3040</f>
        <v>-149.33000000000001</v>
      </c>
      <c r="AO30">
        <f>SAStab!D3040</f>
        <v>-115.29</v>
      </c>
      <c r="AP30">
        <f>SAStab!E3040</f>
        <v>161.69999999999999</v>
      </c>
      <c r="AQ30">
        <f>SAStab!F3040</f>
        <v>6942.5</v>
      </c>
      <c r="AR30">
        <f>SAStab!G3040</f>
        <v>12744</v>
      </c>
      <c r="AS30">
        <f>SAStab!H3040</f>
        <v>26921</v>
      </c>
      <c r="AT30">
        <f>SAStab!I3040</f>
        <v>40414</v>
      </c>
      <c r="AU30">
        <f>SAStab!J3040</f>
        <v>77653</v>
      </c>
      <c r="AX30" t="s">
        <v>124</v>
      </c>
      <c r="AY30">
        <f>SAStab!B3128</f>
        <v>11024</v>
      </c>
      <c r="AZ30">
        <f>SAStab!C3128</f>
        <v>-158.35</v>
      </c>
      <c r="BA30">
        <f>SAStab!D3128</f>
        <v>-120.76</v>
      </c>
      <c r="BB30">
        <f>SAStab!E3128</f>
        <v>14.8</v>
      </c>
      <c r="BC30">
        <f>SAStab!F3128</f>
        <v>6579.3</v>
      </c>
      <c r="BD30">
        <f>SAStab!G3128</f>
        <v>13240</v>
      </c>
      <c r="BE30">
        <f>SAStab!H3128</f>
        <v>25775</v>
      </c>
      <c r="BF30">
        <f>SAStab!I3128</f>
        <v>40748</v>
      </c>
      <c r="BG30">
        <f>SAStab!J3128</f>
        <v>84533</v>
      </c>
      <c r="BJ30" t="s">
        <v>124</v>
      </c>
      <c r="BK30" s="52">
        <f>SAStab!B3216</f>
        <v>13212</v>
      </c>
      <c r="BL30" s="52">
        <f>SAStab!C3216</f>
        <v>-145.16</v>
      </c>
      <c r="BM30" s="52">
        <f>SAStab!D3216</f>
        <v>-119.15</v>
      </c>
      <c r="BN30" s="52">
        <f>SAStab!E3216</f>
        <v>342.5</v>
      </c>
      <c r="BO30" s="52">
        <f>SAStab!F3216</f>
        <v>7222.8</v>
      </c>
      <c r="BP30" s="52">
        <f>SAStab!G3216</f>
        <v>15408</v>
      </c>
      <c r="BQ30" s="52">
        <f>SAStab!H3216</f>
        <v>33006</v>
      </c>
      <c r="BR30" s="52">
        <f>SAStab!I3216</f>
        <v>52552</v>
      </c>
      <c r="BS30" s="52">
        <f>SAStab!J3216</f>
        <v>100678</v>
      </c>
    </row>
    <row r="31" spans="1:71">
      <c r="B31" s="37" t="s">
        <v>125</v>
      </c>
      <c r="C31" s="78">
        <f>SAStab!B2777</f>
        <v>28604</v>
      </c>
      <c r="D31" s="78">
        <f>SAStab!C2777</f>
        <v>1798.61</v>
      </c>
      <c r="E31" s="78">
        <f>SAStab!D2777</f>
        <v>5199.84</v>
      </c>
      <c r="F31" s="78">
        <f>SAStab!E2777</f>
        <v>9378.2000000000007</v>
      </c>
      <c r="G31" s="78">
        <f>SAStab!F2777</f>
        <v>14105.4</v>
      </c>
      <c r="H31" s="78">
        <f>SAStab!G2777</f>
        <v>25671</v>
      </c>
      <c r="I31" s="78">
        <f>SAStab!H2777</f>
        <v>52051</v>
      </c>
      <c r="J31" s="78">
        <f>SAStab!I2777</f>
        <v>77916</v>
      </c>
      <c r="K31" s="78">
        <f>SAStab!J2777</f>
        <v>270741</v>
      </c>
      <c r="N31" s="37" t="s">
        <v>125</v>
      </c>
      <c r="O31" s="52">
        <f>SAStab!B2865</f>
        <v>23572</v>
      </c>
      <c r="P31" s="52">
        <f>SAStab!C2865</f>
        <v>948.91</v>
      </c>
      <c r="Q31" s="52">
        <f>SAStab!D2865</f>
        <v>4132.0200000000004</v>
      </c>
      <c r="R31" s="52">
        <f>SAStab!E2865</f>
        <v>9289.5</v>
      </c>
      <c r="S31" s="52">
        <f>SAStab!F2865</f>
        <v>13602.5</v>
      </c>
      <c r="T31" s="52">
        <f>SAStab!G2865</f>
        <v>24728</v>
      </c>
      <c r="U31" s="52">
        <f>SAStab!H2865</f>
        <v>42705</v>
      </c>
      <c r="V31" s="52">
        <f>SAStab!I2865</f>
        <v>65746</v>
      </c>
      <c r="W31" s="52">
        <f>SAStab!J2865</f>
        <v>185733</v>
      </c>
      <c r="Z31" s="37" t="s">
        <v>125</v>
      </c>
      <c r="AA31" s="52">
        <f>SAStab!B2953</f>
        <v>23050</v>
      </c>
      <c r="AB31" s="52">
        <f>SAStab!C2953</f>
        <v>656.86</v>
      </c>
      <c r="AC31" s="52">
        <f>SAStab!D2953</f>
        <v>3246.14</v>
      </c>
      <c r="AD31" s="52">
        <f>SAStab!E2953</f>
        <v>9142.2999999999993</v>
      </c>
      <c r="AE31" s="52">
        <f>SAStab!F2953</f>
        <v>14087.4</v>
      </c>
      <c r="AF31" s="52">
        <f>SAStab!G2953</f>
        <v>24398</v>
      </c>
      <c r="AG31" s="52">
        <f>SAStab!H2953</f>
        <v>43212</v>
      </c>
      <c r="AH31" s="52">
        <f>SAStab!I2953</f>
        <v>64316</v>
      </c>
      <c r="AI31" s="52">
        <f>SAStab!J2953</f>
        <v>171562</v>
      </c>
      <c r="AL31" s="37" t="s">
        <v>125</v>
      </c>
      <c r="AM31">
        <f>SAStab!B3041</f>
        <v>21631</v>
      </c>
      <c r="AN31">
        <f>SAStab!C3041</f>
        <v>152.18</v>
      </c>
      <c r="AO31">
        <f>SAStab!D3041</f>
        <v>2261.4299999999998</v>
      </c>
      <c r="AP31">
        <f>SAStab!E3041</f>
        <v>9086.2999999999993</v>
      </c>
      <c r="AQ31">
        <f>SAStab!F3041</f>
        <v>14580</v>
      </c>
      <c r="AR31">
        <f>SAStab!G3041</f>
        <v>25463</v>
      </c>
      <c r="AS31">
        <f>SAStab!H3041</f>
        <v>44982</v>
      </c>
      <c r="AT31">
        <f>SAStab!I3041</f>
        <v>65055</v>
      </c>
      <c r="AU31">
        <f>SAStab!J3041</f>
        <v>115592</v>
      </c>
      <c r="AX31" s="37" t="s">
        <v>125</v>
      </c>
      <c r="AY31">
        <f>SAStab!B3129</f>
        <v>25804</v>
      </c>
      <c r="AZ31">
        <f>SAStab!C3129</f>
        <v>203.78</v>
      </c>
      <c r="BA31">
        <f>SAStab!D3129</f>
        <v>3840.89</v>
      </c>
      <c r="BB31">
        <f>SAStab!E3129</f>
        <v>9406.5</v>
      </c>
      <c r="BC31">
        <f>SAStab!F3129</f>
        <v>16146.6</v>
      </c>
      <c r="BD31">
        <f>SAStab!G3129</f>
        <v>27417</v>
      </c>
      <c r="BE31">
        <f>SAStab!H3129</f>
        <v>50053</v>
      </c>
      <c r="BF31">
        <f>SAStab!I3129</f>
        <v>83720</v>
      </c>
      <c r="BG31">
        <f>SAStab!J3129</f>
        <v>199671</v>
      </c>
      <c r="BJ31" s="37" t="s">
        <v>125</v>
      </c>
      <c r="BK31" s="52">
        <f>SAStab!B3217</f>
        <v>28219</v>
      </c>
      <c r="BL31" s="52">
        <f>SAStab!C3217</f>
        <v>554.42999999999995</v>
      </c>
      <c r="BM31" s="52">
        <f>SAStab!D3217</f>
        <v>5545.77</v>
      </c>
      <c r="BN31" s="52">
        <f>SAStab!E3217</f>
        <v>10671.1</v>
      </c>
      <c r="BO31" s="52">
        <f>SAStab!F3217</f>
        <v>18179</v>
      </c>
      <c r="BP31" s="52">
        <f>SAStab!G3217</f>
        <v>31199</v>
      </c>
      <c r="BQ31" s="52">
        <f>SAStab!H3217</f>
        <v>56482</v>
      </c>
      <c r="BR31" s="52">
        <f>SAStab!I3217</f>
        <v>87869</v>
      </c>
      <c r="BS31" s="52">
        <f>SAStab!J3217</f>
        <v>210282</v>
      </c>
    </row>
    <row r="32" spans="1:71">
      <c r="B32" s="38" t="s">
        <v>126</v>
      </c>
      <c r="C32" s="78">
        <f>SAStab!B2778</f>
        <v>36378</v>
      </c>
      <c r="D32" s="78">
        <f>SAStab!C2778</f>
        <v>6257</v>
      </c>
      <c r="E32" s="78">
        <f>SAStab!D2778</f>
        <v>8839.74</v>
      </c>
      <c r="F32" s="78">
        <f>SAStab!E2778</f>
        <v>12109.9</v>
      </c>
      <c r="G32" s="78">
        <f>SAStab!F2778</f>
        <v>21598.9</v>
      </c>
      <c r="H32" s="78">
        <f>SAStab!G2778</f>
        <v>41405</v>
      </c>
      <c r="I32" s="78">
        <f>SAStab!H2778</f>
        <v>74958</v>
      </c>
      <c r="J32" s="78">
        <f>SAStab!I2778</f>
        <v>102044</v>
      </c>
      <c r="K32" s="78">
        <f>SAStab!J2778</f>
        <v>200167</v>
      </c>
      <c r="N32" s="38" t="s">
        <v>126</v>
      </c>
      <c r="O32" s="52">
        <f>SAStab!B2866</f>
        <v>37579</v>
      </c>
      <c r="P32" s="52">
        <f>SAStab!C2866</f>
        <v>5209.3500000000004</v>
      </c>
      <c r="Q32" s="52">
        <f>SAStab!D2866</f>
        <v>8185.16</v>
      </c>
      <c r="R32" s="52">
        <f>SAStab!E2866</f>
        <v>12147.8</v>
      </c>
      <c r="S32" s="52">
        <f>SAStab!F2866</f>
        <v>19941.7</v>
      </c>
      <c r="T32" s="52">
        <f>SAStab!G2866</f>
        <v>34929</v>
      </c>
      <c r="U32" s="52">
        <f>SAStab!H2866</f>
        <v>69078</v>
      </c>
      <c r="V32" s="52">
        <f>SAStab!I2866</f>
        <v>107314</v>
      </c>
      <c r="W32" s="52">
        <f>SAStab!J2866</f>
        <v>322038</v>
      </c>
      <c r="Z32" s="38" t="s">
        <v>126</v>
      </c>
      <c r="AA32" s="52">
        <f>SAStab!B2954</f>
        <v>32069</v>
      </c>
      <c r="AB32" s="52">
        <f>SAStab!C2954</f>
        <v>4078.31</v>
      </c>
      <c r="AC32" s="52">
        <f>SAStab!D2954</f>
        <v>7475.74</v>
      </c>
      <c r="AD32" s="52">
        <f>SAStab!E2954</f>
        <v>11906.7</v>
      </c>
      <c r="AE32" s="52">
        <f>SAStab!F2954</f>
        <v>20057.900000000001</v>
      </c>
      <c r="AF32" s="52">
        <f>SAStab!G2954</f>
        <v>33752</v>
      </c>
      <c r="AG32" s="52">
        <f>SAStab!H2954</f>
        <v>59964</v>
      </c>
      <c r="AH32" s="52">
        <f>SAStab!I2954</f>
        <v>100279</v>
      </c>
      <c r="AI32" s="52">
        <f>SAStab!J2954</f>
        <v>181029</v>
      </c>
      <c r="AL32" s="38" t="s">
        <v>126</v>
      </c>
      <c r="AM32">
        <f>SAStab!B3042</f>
        <v>30761</v>
      </c>
      <c r="AN32">
        <f>SAStab!C3042</f>
        <v>3367.89</v>
      </c>
      <c r="AO32">
        <f>SAStab!D3042</f>
        <v>6876.38</v>
      </c>
      <c r="AP32">
        <f>SAStab!E3042</f>
        <v>12176.6</v>
      </c>
      <c r="AQ32">
        <f>SAStab!F3042</f>
        <v>20592.099999999999</v>
      </c>
      <c r="AR32">
        <f>SAStab!G3042</f>
        <v>32442</v>
      </c>
      <c r="AS32">
        <f>SAStab!H3042</f>
        <v>60509</v>
      </c>
      <c r="AT32">
        <f>SAStab!I3042</f>
        <v>91596</v>
      </c>
      <c r="AU32">
        <f>SAStab!J3042</f>
        <v>164837</v>
      </c>
      <c r="AX32" s="38" t="s">
        <v>126</v>
      </c>
      <c r="AY32">
        <f>SAStab!B3130</f>
        <v>32884</v>
      </c>
      <c r="AZ32">
        <f>SAStab!C3130</f>
        <v>3908.77</v>
      </c>
      <c r="BA32">
        <f>SAStab!D3130</f>
        <v>7685.63</v>
      </c>
      <c r="BB32">
        <f>SAStab!E3130</f>
        <v>13306.1</v>
      </c>
      <c r="BC32">
        <f>SAStab!F3130</f>
        <v>22591.7</v>
      </c>
      <c r="BD32">
        <f>SAStab!G3130</f>
        <v>37259</v>
      </c>
      <c r="BE32">
        <f>SAStab!H3130</f>
        <v>68542</v>
      </c>
      <c r="BF32">
        <f>SAStab!I3130</f>
        <v>95950</v>
      </c>
      <c r="BG32">
        <f>SAStab!J3130</f>
        <v>173036</v>
      </c>
      <c r="BJ32" s="38" t="s">
        <v>126</v>
      </c>
      <c r="BK32" s="52">
        <f>SAStab!B3218</f>
        <v>36628</v>
      </c>
      <c r="BL32" s="52">
        <f>SAStab!C3218</f>
        <v>5057.21</v>
      </c>
      <c r="BM32" s="52">
        <f>SAStab!D3218</f>
        <v>9016.67</v>
      </c>
      <c r="BN32" s="52">
        <f>SAStab!E3218</f>
        <v>14737.6</v>
      </c>
      <c r="BO32" s="52">
        <f>SAStab!F3218</f>
        <v>24723.4</v>
      </c>
      <c r="BP32" s="52">
        <f>SAStab!G3218</f>
        <v>40230</v>
      </c>
      <c r="BQ32" s="52">
        <f>SAStab!H3218</f>
        <v>73963</v>
      </c>
      <c r="BR32" s="52">
        <f>SAStab!I3218</f>
        <v>108244</v>
      </c>
      <c r="BS32" s="52">
        <f>SAStab!J3218</f>
        <v>212978</v>
      </c>
    </row>
    <row r="33" spans="1:71">
      <c r="B33" t="s">
        <v>127</v>
      </c>
      <c r="C33" s="78">
        <f>SAStab!B2779</f>
        <v>41434</v>
      </c>
      <c r="D33" s="78">
        <f>SAStab!C2779</f>
        <v>8292.32</v>
      </c>
      <c r="E33" s="78">
        <f>SAStab!D2779</f>
        <v>10111</v>
      </c>
      <c r="F33" s="78">
        <f>SAStab!E2779</f>
        <v>15740.4</v>
      </c>
      <c r="G33" s="78">
        <f>SAStab!F2779</f>
        <v>26219.200000000001</v>
      </c>
      <c r="H33" s="78">
        <f>SAStab!G2779</f>
        <v>48003</v>
      </c>
      <c r="I33" s="78">
        <f>SAStab!H2779</f>
        <v>79459</v>
      </c>
      <c r="J33" s="78">
        <f>SAStab!I2779</f>
        <v>114488</v>
      </c>
      <c r="K33" s="78">
        <f>SAStab!J2779</f>
        <v>225804</v>
      </c>
      <c r="N33" t="s">
        <v>127</v>
      </c>
      <c r="O33" s="52">
        <f>SAStab!B2867</f>
        <v>40518</v>
      </c>
      <c r="P33" s="52">
        <f>SAStab!C2867</f>
        <v>7115.42</v>
      </c>
      <c r="Q33" s="52">
        <f>SAStab!D2867</f>
        <v>10038.14</v>
      </c>
      <c r="R33" s="52">
        <f>SAStab!E2867</f>
        <v>15090.1</v>
      </c>
      <c r="S33" s="52">
        <f>SAStab!F2867</f>
        <v>24578.1</v>
      </c>
      <c r="T33" s="52">
        <f>SAStab!G2867</f>
        <v>42352</v>
      </c>
      <c r="U33" s="52">
        <f>SAStab!H2867</f>
        <v>76767</v>
      </c>
      <c r="V33" s="52">
        <f>SAStab!I2867</f>
        <v>113393</v>
      </c>
      <c r="W33" s="52">
        <f>SAStab!J2867</f>
        <v>254971</v>
      </c>
      <c r="Z33" t="s">
        <v>127</v>
      </c>
      <c r="AA33" s="52">
        <f>SAStab!B2955</f>
        <v>43232</v>
      </c>
      <c r="AB33" s="52">
        <f>SAStab!C2955</f>
        <v>6756.47</v>
      </c>
      <c r="AC33" s="52">
        <f>SAStab!D2955</f>
        <v>9760.7999999999993</v>
      </c>
      <c r="AD33" s="52">
        <f>SAStab!E2955</f>
        <v>14916.2</v>
      </c>
      <c r="AE33" s="52">
        <f>SAStab!F2955</f>
        <v>24878.799999999999</v>
      </c>
      <c r="AF33" s="52">
        <f>SAStab!G2955</f>
        <v>45173</v>
      </c>
      <c r="AG33" s="52">
        <f>SAStab!H2955</f>
        <v>79625</v>
      </c>
      <c r="AH33" s="52">
        <f>SAStab!I2955</f>
        <v>114918</v>
      </c>
      <c r="AI33" s="52">
        <f>SAStab!J2955</f>
        <v>267437</v>
      </c>
      <c r="AL33" t="s">
        <v>127</v>
      </c>
      <c r="AM33">
        <f>SAStab!B3043</f>
        <v>43391</v>
      </c>
      <c r="AN33">
        <f>SAStab!C3043</f>
        <v>6242.01</v>
      </c>
      <c r="AO33">
        <f>SAStab!D3043</f>
        <v>9708.67</v>
      </c>
      <c r="AP33">
        <f>SAStab!E3043</f>
        <v>15508</v>
      </c>
      <c r="AQ33">
        <f>SAStab!F3043</f>
        <v>25748.5</v>
      </c>
      <c r="AR33">
        <f>SAStab!G3043</f>
        <v>46197</v>
      </c>
      <c r="AS33">
        <f>SAStab!H3043</f>
        <v>82609</v>
      </c>
      <c r="AT33">
        <f>SAStab!I3043</f>
        <v>120921</v>
      </c>
      <c r="AU33">
        <f>SAStab!J3043</f>
        <v>285587</v>
      </c>
      <c r="AX33" t="s">
        <v>127</v>
      </c>
      <c r="AY33">
        <f>SAStab!B3131</f>
        <v>44268</v>
      </c>
      <c r="AZ33">
        <f>SAStab!C3131</f>
        <v>6055.03</v>
      </c>
      <c r="BA33">
        <f>SAStab!D3131</f>
        <v>9889.98</v>
      </c>
      <c r="BB33">
        <f>SAStab!E3131</f>
        <v>16930.7</v>
      </c>
      <c r="BC33">
        <f>SAStab!F3131</f>
        <v>27856.799999999999</v>
      </c>
      <c r="BD33">
        <f>SAStab!G3131</f>
        <v>48585</v>
      </c>
      <c r="BE33">
        <f>SAStab!H3131</f>
        <v>87703</v>
      </c>
      <c r="BF33">
        <f>SAStab!I3131</f>
        <v>128686</v>
      </c>
      <c r="BG33">
        <f>SAStab!J3131</f>
        <v>266995</v>
      </c>
      <c r="BJ33" t="s">
        <v>127</v>
      </c>
      <c r="BK33" s="52">
        <f>SAStab!B3219</f>
        <v>48017</v>
      </c>
      <c r="BL33" s="52">
        <f>SAStab!C3219</f>
        <v>6496.53</v>
      </c>
      <c r="BM33" s="52">
        <f>SAStab!D3219</f>
        <v>11260.68</v>
      </c>
      <c r="BN33" s="52">
        <f>SAStab!E3219</f>
        <v>19262.8</v>
      </c>
      <c r="BO33" s="52">
        <f>SAStab!F3219</f>
        <v>31088</v>
      </c>
      <c r="BP33" s="52">
        <f>SAStab!G3219</f>
        <v>52759</v>
      </c>
      <c r="BQ33" s="52">
        <f>SAStab!H3219</f>
        <v>95562</v>
      </c>
      <c r="BR33" s="52">
        <f>SAStab!I3219</f>
        <v>131788</v>
      </c>
      <c r="BS33" s="52">
        <f>SAStab!J3219</f>
        <v>263813</v>
      </c>
    </row>
    <row r="34" spans="1:71">
      <c r="B34" t="s">
        <v>128</v>
      </c>
      <c r="C34" s="78">
        <f>SAStab!B2780</f>
        <v>53230</v>
      </c>
      <c r="D34" s="78">
        <f>SAStab!C2780</f>
        <v>9501.4500000000007</v>
      </c>
      <c r="E34" s="78">
        <f>SAStab!D2780</f>
        <v>12079.38</v>
      </c>
      <c r="F34" s="78">
        <f>SAStab!E2780</f>
        <v>19072.400000000001</v>
      </c>
      <c r="G34" s="78">
        <f>SAStab!F2780</f>
        <v>32637.8</v>
      </c>
      <c r="H34" s="78">
        <f>SAStab!G2780</f>
        <v>58241</v>
      </c>
      <c r="I34" s="78">
        <f>SAStab!H2780</f>
        <v>104955</v>
      </c>
      <c r="J34" s="78">
        <f>SAStab!I2780</f>
        <v>149481</v>
      </c>
      <c r="K34" s="78">
        <f>SAStab!J2780</f>
        <v>326807</v>
      </c>
      <c r="N34" t="s">
        <v>128</v>
      </c>
      <c r="O34" s="52">
        <f>SAStab!B2868</f>
        <v>52951</v>
      </c>
      <c r="P34" s="52">
        <f>SAStab!C2868</f>
        <v>9690.02</v>
      </c>
      <c r="Q34" s="52">
        <f>SAStab!D2868</f>
        <v>12583.99</v>
      </c>
      <c r="R34" s="52">
        <f>SAStab!E2868</f>
        <v>19287.2</v>
      </c>
      <c r="S34" s="52">
        <f>SAStab!F2868</f>
        <v>33069.599999999999</v>
      </c>
      <c r="T34" s="52">
        <f>SAStab!G2868</f>
        <v>60360</v>
      </c>
      <c r="U34" s="52">
        <f>SAStab!H2868</f>
        <v>107287</v>
      </c>
      <c r="V34" s="52">
        <f>SAStab!I2868</f>
        <v>153382</v>
      </c>
      <c r="W34" s="52">
        <f>SAStab!J2868</f>
        <v>296931</v>
      </c>
      <c r="Z34" t="s">
        <v>128</v>
      </c>
      <c r="AA34" s="52">
        <f>SAStab!B2956</f>
        <v>49131</v>
      </c>
      <c r="AB34" s="52">
        <f>SAStab!C2956</f>
        <v>9117.11</v>
      </c>
      <c r="AC34" s="52">
        <f>SAStab!D2956</f>
        <v>11647.64</v>
      </c>
      <c r="AD34" s="52">
        <f>SAStab!E2956</f>
        <v>18337.099999999999</v>
      </c>
      <c r="AE34" s="52">
        <f>SAStab!F2956</f>
        <v>31764.7</v>
      </c>
      <c r="AF34" s="52">
        <f>SAStab!G2956</f>
        <v>55285</v>
      </c>
      <c r="AG34" s="52">
        <f>SAStab!H2956</f>
        <v>97428</v>
      </c>
      <c r="AH34" s="52">
        <f>SAStab!I2956</f>
        <v>140001</v>
      </c>
      <c r="AI34" s="52">
        <f>SAStab!J2956</f>
        <v>295717</v>
      </c>
      <c r="AL34" t="s">
        <v>128</v>
      </c>
      <c r="AM34">
        <f>SAStab!B3044</f>
        <v>48250</v>
      </c>
      <c r="AN34">
        <f>SAStab!C3044</f>
        <v>8137.15</v>
      </c>
      <c r="AO34">
        <f>SAStab!D3044</f>
        <v>11647.39</v>
      </c>
      <c r="AP34">
        <f>SAStab!E3044</f>
        <v>19115.7</v>
      </c>
      <c r="AQ34">
        <f>SAStab!F3044</f>
        <v>32365.4</v>
      </c>
      <c r="AR34">
        <f>SAStab!G3044</f>
        <v>53840</v>
      </c>
      <c r="AS34">
        <f>SAStab!H3044</f>
        <v>93148</v>
      </c>
      <c r="AT34">
        <f>SAStab!I3044</f>
        <v>134449</v>
      </c>
      <c r="AU34">
        <f>SAStab!J3044</f>
        <v>275897</v>
      </c>
      <c r="AX34" t="s">
        <v>128</v>
      </c>
      <c r="AY34">
        <f>SAStab!B3132</f>
        <v>52884</v>
      </c>
      <c r="AZ34">
        <f>SAStab!C3132</f>
        <v>9164.16</v>
      </c>
      <c r="BA34">
        <f>SAStab!D3132</f>
        <v>13842.58</v>
      </c>
      <c r="BB34">
        <f>SAStab!E3132</f>
        <v>21694</v>
      </c>
      <c r="BC34">
        <f>SAStab!F3132</f>
        <v>35711.4</v>
      </c>
      <c r="BD34">
        <f>SAStab!G3132</f>
        <v>62467</v>
      </c>
      <c r="BE34">
        <f>SAStab!H3132</f>
        <v>105176</v>
      </c>
      <c r="BF34">
        <f>SAStab!I3132</f>
        <v>149833</v>
      </c>
      <c r="BG34">
        <f>SAStab!J3132</f>
        <v>264824</v>
      </c>
      <c r="BJ34" t="s">
        <v>128</v>
      </c>
      <c r="BK34" s="52">
        <f>SAStab!B3220</f>
        <v>59197</v>
      </c>
      <c r="BL34" s="52">
        <f>SAStab!C3220</f>
        <v>9810.9500000000007</v>
      </c>
      <c r="BM34" s="52">
        <f>SAStab!D3220</f>
        <v>14687.81</v>
      </c>
      <c r="BN34" s="52">
        <f>SAStab!E3220</f>
        <v>23211.9</v>
      </c>
      <c r="BO34" s="52">
        <f>SAStab!F3220</f>
        <v>38838.5</v>
      </c>
      <c r="BP34" s="52">
        <f>SAStab!G3220</f>
        <v>66043</v>
      </c>
      <c r="BQ34" s="52">
        <f>SAStab!H3220</f>
        <v>113996</v>
      </c>
      <c r="BR34" s="52">
        <f>SAStab!I3220</f>
        <v>166740</v>
      </c>
      <c r="BS34" s="52">
        <f>SAStab!J3220</f>
        <v>333927</v>
      </c>
    </row>
    <row r="35" spans="1:71">
      <c r="B35" t="s">
        <v>129</v>
      </c>
      <c r="C35" s="78">
        <f>SAStab!B2781</f>
        <v>61633</v>
      </c>
      <c r="D35" s="78">
        <f>SAStab!C2781</f>
        <v>11217.2</v>
      </c>
      <c r="E35" s="78">
        <f>SAStab!D2781</f>
        <v>14551.78</v>
      </c>
      <c r="F35" s="78">
        <f>SAStab!E2781</f>
        <v>22517.9</v>
      </c>
      <c r="G35" s="78">
        <f>SAStab!F2781</f>
        <v>37943.599999999999</v>
      </c>
      <c r="H35" s="78">
        <f>SAStab!G2781</f>
        <v>67259</v>
      </c>
      <c r="I35" s="78">
        <f>SAStab!H2781</f>
        <v>116948</v>
      </c>
      <c r="J35" s="78">
        <f>SAStab!I2781</f>
        <v>167831</v>
      </c>
      <c r="K35" s="78">
        <f>SAStab!J2781</f>
        <v>398363</v>
      </c>
      <c r="N35" t="s">
        <v>129</v>
      </c>
      <c r="O35" s="52">
        <f>SAStab!B2869</f>
        <v>61313</v>
      </c>
      <c r="P35" s="52">
        <f>SAStab!C2869</f>
        <v>11300.81</v>
      </c>
      <c r="Q35" s="52">
        <f>SAStab!D2869</f>
        <v>14891.45</v>
      </c>
      <c r="R35" s="52">
        <f>SAStab!E2869</f>
        <v>22826</v>
      </c>
      <c r="S35" s="52">
        <f>SAStab!F2869</f>
        <v>38348.400000000001</v>
      </c>
      <c r="T35" s="52">
        <f>SAStab!G2869</f>
        <v>69640</v>
      </c>
      <c r="U35" s="52">
        <f>SAStab!H2869</f>
        <v>117485</v>
      </c>
      <c r="V35" s="52">
        <f>SAStab!I2869</f>
        <v>167828</v>
      </c>
      <c r="W35" s="52">
        <f>SAStab!J2869</f>
        <v>388701</v>
      </c>
      <c r="Z35" t="s">
        <v>129</v>
      </c>
      <c r="AA35" s="52">
        <f>SAStab!B2957</f>
        <v>58393</v>
      </c>
      <c r="AB35" s="52">
        <f>SAStab!C2957</f>
        <v>11057.31</v>
      </c>
      <c r="AC35" s="52">
        <f>SAStab!D2957</f>
        <v>14532.55</v>
      </c>
      <c r="AD35" s="52">
        <f>SAStab!E2957</f>
        <v>22565.7</v>
      </c>
      <c r="AE35" s="52">
        <f>SAStab!F2957</f>
        <v>37607.199999999997</v>
      </c>
      <c r="AF35" s="52">
        <f>SAStab!G2957</f>
        <v>68183</v>
      </c>
      <c r="AG35" s="52">
        <f>SAStab!H2957</f>
        <v>120458</v>
      </c>
      <c r="AH35" s="52">
        <f>SAStab!I2957</f>
        <v>173337</v>
      </c>
      <c r="AI35" s="52">
        <f>SAStab!J2957</f>
        <v>314988</v>
      </c>
      <c r="AL35" t="s">
        <v>129</v>
      </c>
      <c r="AM35">
        <f>SAStab!B3045</f>
        <v>61345</v>
      </c>
      <c r="AN35">
        <f>SAStab!C3045</f>
        <v>10571.66</v>
      </c>
      <c r="AO35">
        <f>SAStab!D3045</f>
        <v>14797.72</v>
      </c>
      <c r="AP35">
        <f>SAStab!E3045</f>
        <v>23555.599999999999</v>
      </c>
      <c r="AQ35">
        <f>SAStab!F3045</f>
        <v>38786.9</v>
      </c>
      <c r="AR35">
        <f>SAStab!G3045</f>
        <v>69944</v>
      </c>
      <c r="AS35">
        <f>SAStab!H3045</f>
        <v>121520</v>
      </c>
      <c r="AT35">
        <f>SAStab!I3045</f>
        <v>173844</v>
      </c>
      <c r="AU35">
        <f>SAStab!J3045</f>
        <v>356038</v>
      </c>
      <c r="AX35" t="s">
        <v>129</v>
      </c>
      <c r="AY35">
        <f>SAStab!B3133</f>
        <v>64508</v>
      </c>
      <c r="AZ35">
        <f>SAStab!C3133</f>
        <v>11286.17</v>
      </c>
      <c r="BA35">
        <f>SAStab!D3133</f>
        <v>15725.1</v>
      </c>
      <c r="BB35">
        <f>SAStab!E3133</f>
        <v>25240</v>
      </c>
      <c r="BC35">
        <f>SAStab!F3133</f>
        <v>41995.7</v>
      </c>
      <c r="BD35">
        <f>SAStab!G3133</f>
        <v>73227</v>
      </c>
      <c r="BE35">
        <f>SAStab!H3133</f>
        <v>128138</v>
      </c>
      <c r="BF35">
        <f>SAStab!I3133</f>
        <v>178223</v>
      </c>
      <c r="BG35">
        <f>SAStab!J3133</f>
        <v>379552</v>
      </c>
      <c r="BJ35" t="s">
        <v>129</v>
      </c>
      <c r="BK35" s="52">
        <f>SAStab!B3221</f>
        <v>71534</v>
      </c>
      <c r="BL35" s="52">
        <f>SAStab!C3221</f>
        <v>12322.25</v>
      </c>
      <c r="BM35" s="52">
        <f>SAStab!D3221</f>
        <v>17755.23</v>
      </c>
      <c r="BN35" s="52">
        <f>SAStab!E3221</f>
        <v>28281.9</v>
      </c>
      <c r="BO35" s="52">
        <f>SAStab!F3221</f>
        <v>46903.199999999997</v>
      </c>
      <c r="BP35" s="52">
        <f>SAStab!G3221</f>
        <v>81796</v>
      </c>
      <c r="BQ35" s="52">
        <f>SAStab!H3221</f>
        <v>142825</v>
      </c>
      <c r="BR35" s="52">
        <f>SAStab!I3221</f>
        <v>197194</v>
      </c>
      <c r="BS35" s="52">
        <f>SAStab!J3221</f>
        <v>456427</v>
      </c>
    </row>
    <row r="36" spans="1:71">
      <c r="B36" t="s">
        <v>130</v>
      </c>
      <c r="C36" s="78">
        <f>SAStab!B2782</f>
        <v>69677</v>
      </c>
      <c r="D36" s="78">
        <f>SAStab!C2782</f>
        <v>14401.56</v>
      </c>
      <c r="E36" s="78">
        <f>SAStab!D2782</f>
        <v>18322.64</v>
      </c>
      <c r="F36" s="78">
        <f>SAStab!E2782</f>
        <v>28919.5</v>
      </c>
      <c r="G36" s="78">
        <f>SAStab!F2782</f>
        <v>47152.7</v>
      </c>
      <c r="H36" s="78">
        <f>SAStab!G2782</f>
        <v>80336</v>
      </c>
      <c r="I36" s="78">
        <f>SAStab!H2782</f>
        <v>135493</v>
      </c>
      <c r="J36" s="78">
        <f>SAStab!I2782</f>
        <v>191270</v>
      </c>
      <c r="K36" s="78">
        <f>SAStab!J2782</f>
        <v>384673</v>
      </c>
      <c r="N36" t="s">
        <v>130</v>
      </c>
      <c r="O36" s="52">
        <f>SAStab!B2870</f>
        <v>70685</v>
      </c>
      <c r="P36" s="52">
        <f>SAStab!C2870</f>
        <v>14575.08</v>
      </c>
      <c r="Q36" s="52">
        <f>SAStab!D2870</f>
        <v>18282.41</v>
      </c>
      <c r="R36" s="52">
        <f>SAStab!E2870</f>
        <v>28185.8</v>
      </c>
      <c r="S36" s="52">
        <f>SAStab!F2870</f>
        <v>46442.9</v>
      </c>
      <c r="T36" s="52">
        <f>SAStab!G2870</f>
        <v>82692</v>
      </c>
      <c r="U36" s="52">
        <f>SAStab!H2870</f>
        <v>138174</v>
      </c>
      <c r="V36" s="52">
        <f>SAStab!I2870</f>
        <v>190076</v>
      </c>
      <c r="W36" s="52">
        <f>SAStab!J2870</f>
        <v>430566</v>
      </c>
      <c r="Z36" t="s">
        <v>130</v>
      </c>
      <c r="AA36" s="52">
        <f>SAStab!B2958</f>
        <v>70789</v>
      </c>
      <c r="AB36" s="52">
        <f>SAStab!C2958</f>
        <v>13801.95</v>
      </c>
      <c r="AC36" s="52">
        <f>SAStab!D2958</f>
        <v>18105.07</v>
      </c>
      <c r="AD36" s="52">
        <f>SAStab!E2958</f>
        <v>26950.799999999999</v>
      </c>
      <c r="AE36" s="52">
        <f>SAStab!F2958</f>
        <v>45796.5</v>
      </c>
      <c r="AF36" s="52">
        <f>SAStab!G2958</f>
        <v>79489</v>
      </c>
      <c r="AG36" s="52">
        <f>SAStab!H2958</f>
        <v>138096</v>
      </c>
      <c r="AH36" s="52">
        <f>SAStab!I2958</f>
        <v>194664</v>
      </c>
      <c r="AI36" s="52">
        <f>SAStab!J2958</f>
        <v>386346</v>
      </c>
      <c r="AL36" t="s">
        <v>130</v>
      </c>
      <c r="AM36">
        <f>SAStab!B3046</f>
        <v>71990</v>
      </c>
      <c r="AN36">
        <f>SAStab!C3046</f>
        <v>13835.23</v>
      </c>
      <c r="AO36">
        <f>SAStab!D3046</f>
        <v>18445.3</v>
      </c>
      <c r="AP36">
        <f>SAStab!E3046</f>
        <v>27848.9</v>
      </c>
      <c r="AQ36">
        <f>SAStab!F3046</f>
        <v>46561.4</v>
      </c>
      <c r="AR36">
        <f>SAStab!G3046</f>
        <v>84169</v>
      </c>
      <c r="AS36">
        <f>SAStab!H3046</f>
        <v>143104</v>
      </c>
      <c r="AT36">
        <f>SAStab!I3046</f>
        <v>202228</v>
      </c>
      <c r="AU36">
        <f>SAStab!J3046</f>
        <v>391229</v>
      </c>
      <c r="AX36" t="s">
        <v>130</v>
      </c>
      <c r="AY36">
        <f>SAStab!B3134</f>
        <v>82382</v>
      </c>
      <c r="AZ36">
        <f>SAStab!C3134</f>
        <v>14351.47</v>
      </c>
      <c r="BA36">
        <f>SAStab!D3134</f>
        <v>19414.560000000001</v>
      </c>
      <c r="BB36">
        <f>SAStab!E3134</f>
        <v>30383.5</v>
      </c>
      <c r="BC36">
        <f>SAStab!F3134</f>
        <v>51710.7</v>
      </c>
      <c r="BD36">
        <f>SAStab!G3134</f>
        <v>94776</v>
      </c>
      <c r="BE36">
        <f>SAStab!H3134</f>
        <v>162799</v>
      </c>
      <c r="BF36">
        <f>SAStab!I3134</f>
        <v>225111</v>
      </c>
      <c r="BG36">
        <f>SAStab!J3134</f>
        <v>461978</v>
      </c>
      <c r="BJ36" t="s">
        <v>130</v>
      </c>
      <c r="BK36" s="52">
        <f>SAStab!B3222</f>
        <v>86767</v>
      </c>
      <c r="BL36" s="52">
        <f>SAStab!C3222</f>
        <v>16136.44</v>
      </c>
      <c r="BM36" s="52">
        <f>SAStab!D3222</f>
        <v>22120.21</v>
      </c>
      <c r="BN36" s="52">
        <f>SAStab!E3222</f>
        <v>34108.199999999997</v>
      </c>
      <c r="BO36" s="52">
        <f>SAStab!F3222</f>
        <v>57716.4</v>
      </c>
      <c r="BP36" s="52">
        <f>SAStab!G3222</f>
        <v>102989</v>
      </c>
      <c r="BQ36" s="52">
        <f>SAStab!H3222</f>
        <v>175612</v>
      </c>
      <c r="BR36" s="52">
        <f>SAStab!I3222</f>
        <v>241663</v>
      </c>
      <c r="BS36" s="52">
        <f>SAStab!J3222</f>
        <v>495605</v>
      </c>
    </row>
    <row r="37" spans="1:71">
      <c r="B37" t="s">
        <v>131</v>
      </c>
      <c r="C37" s="78">
        <f>SAStab!B2783</f>
        <v>98874</v>
      </c>
      <c r="D37" s="78">
        <f>SAStab!C2783</f>
        <v>19490.169999999998</v>
      </c>
      <c r="E37" s="78">
        <f>SAStab!D2783</f>
        <v>25788.53</v>
      </c>
      <c r="F37" s="78">
        <f>SAStab!E2783</f>
        <v>40976.699999999997</v>
      </c>
      <c r="G37" s="78">
        <f>SAStab!F2783</f>
        <v>68470.8</v>
      </c>
      <c r="H37" s="78">
        <f>SAStab!G2783</f>
        <v>112986</v>
      </c>
      <c r="I37" s="78">
        <f>SAStab!H2783</f>
        <v>184014</v>
      </c>
      <c r="J37" s="78">
        <f>SAStab!I2783</f>
        <v>250628</v>
      </c>
      <c r="K37" s="78">
        <f>SAStab!J2783</f>
        <v>525145</v>
      </c>
      <c r="N37" t="s">
        <v>131</v>
      </c>
      <c r="O37" s="52">
        <f>SAStab!B2871</f>
        <v>101876</v>
      </c>
      <c r="P37" s="52">
        <f>SAStab!C2871</f>
        <v>20331.89</v>
      </c>
      <c r="Q37" s="52">
        <f>SAStab!D2871</f>
        <v>26934.92</v>
      </c>
      <c r="R37" s="52">
        <f>SAStab!E2871</f>
        <v>42089.9</v>
      </c>
      <c r="S37" s="52">
        <f>SAStab!F2871</f>
        <v>69962.5</v>
      </c>
      <c r="T37" s="52">
        <f>SAStab!G2871</f>
        <v>117293</v>
      </c>
      <c r="U37" s="52">
        <f>SAStab!H2871</f>
        <v>192142</v>
      </c>
      <c r="V37" s="52">
        <f>SAStab!I2871</f>
        <v>265210</v>
      </c>
      <c r="W37" s="52">
        <f>SAStab!J2871</f>
        <v>575704</v>
      </c>
      <c r="Z37" t="s">
        <v>131</v>
      </c>
      <c r="AA37" s="52">
        <f>SAStab!B2959</f>
        <v>105816</v>
      </c>
      <c r="AB37" s="52">
        <f>SAStab!C2959</f>
        <v>20341.77</v>
      </c>
      <c r="AC37" s="52">
        <f>SAStab!D2959</f>
        <v>26773.73</v>
      </c>
      <c r="AD37" s="52">
        <f>SAStab!E2959</f>
        <v>42091.7</v>
      </c>
      <c r="AE37" s="52">
        <f>SAStab!F2959</f>
        <v>71070.399999999994</v>
      </c>
      <c r="AF37" s="52">
        <f>SAStab!G2959</f>
        <v>121688</v>
      </c>
      <c r="AG37" s="52">
        <f>SAStab!H2959</f>
        <v>203210</v>
      </c>
      <c r="AH37" s="52">
        <f>SAStab!I2959</f>
        <v>284500</v>
      </c>
      <c r="AI37" s="52">
        <f>SAStab!J2959</f>
        <v>626053</v>
      </c>
      <c r="AL37" t="s">
        <v>131</v>
      </c>
      <c r="AM37">
        <f>SAStab!B3047</f>
        <v>114295</v>
      </c>
      <c r="AN37">
        <f>SAStab!C3047</f>
        <v>20214.62</v>
      </c>
      <c r="AO37">
        <f>SAStab!D3047</f>
        <v>26717.26</v>
      </c>
      <c r="AP37">
        <f>SAStab!E3047</f>
        <v>42379</v>
      </c>
      <c r="AQ37">
        <f>SAStab!F3047</f>
        <v>73503</v>
      </c>
      <c r="AR37">
        <f>SAStab!G3047</f>
        <v>130489</v>
      </c>
      <c r="AS37">
        <f>SAStab!H3047</f>
        <v>222788</v>
      </c>
      <c r="AT37">
        <f>SAStab!I3047</f>
        <v>319358</v>
      </c>
      <c r="AU37">
        <f>SAStab!J3047</f>
        <v>697730</v>
      </c>
      <c r="AX37" t="s">
        <v>131</v>
      </c>
      <c r="AY37">
        <f>SAStab!B3135</f>
        <v>123646</v>
      </c>
      <c r="AZ37">
        <f>SAStab!C3135</f>
        <v>20953.79</v>
      </c>
      <c r="BA37">
        <f>SAStab!D3135</f>
        <v>28094.16</v>
      </c>
      <c r="BB37">
        <f>SAStab!E3135</f>
        <v>45702.8</v>
      </c>
      <c r="BC37">
        <f>SAStab!F3135</f>
        <v>80540</v>
      </c>
      <c r="BD37">
        <f>SAStab!G3135</f>
        <v>142485</v>
      </c>
      <c r="BE37">
        <f>SAStab!H3135</f>
        <v>244578</v>
      </c>
      <c r="BF37">
        <f>SAStab!I3135</f>
        <v>338869</v>
      </c>
      <c r="BG37">
        <f>SAStab!J3135</f>
        <v>729275</v>
      </c>
      <c r="BJ37" t="s">
        <v>131</v>
      </c>
      <c r="BK37" s="52">
        <f>SAStab!B3223</f>
        <v>132012</v>
      </c>
      <c r="BL37" s="52">
        <f>SAStab!C3223</f>
        <v>22465.35</v>
      </c>
      <c r="BM37" s="52">
        <f>SAStab!D3223</f>
        <v>30606.7</v>
      </c>
      <c r="BN37" s="52">
        <f>SAStab!E3223</f>
        <v>49942.7</v>
      </c>
      <c r="BO37" s="52">
        <f>SAStab!F3223</f>
        <v>87758.5</v>
      </c>
      <c r="BP37" s="52">
        <f>SAStab!G3223</f>
        <v>154647</v>
      </c>
      <c r="BQ37" s="52">
        <f>SAStab!H3223</f>
        <v>259053</v>
      </c>
      <c r="BR37" s="52">
        <f>SAStab!I3223</f>
        <v>358928</v>
      </c>
      <c r="BS37" s="52">
        <f>SAStab!J3223</f>
        <v>748351</v>
      </c>
    </row>
    <row r="38" spans="1:71">
      <c r="A38" t="s">
        <v>123</v>
      </c>
      <c r="C38" s="78"/>
      <c r="D38" s="78"/>
      <c r="E38" s="78"/>
      <c r="F38" s="78"/>
      <c r="G38" s="78"/>
      <c r="H38" s="78"/>
      <c r="I38" s="78"/>
      <c r="J38" s="78"/>
      <c r="K38" s="78"/>
      <c r="M38" t="s">
        <v>123</v>
      </c>
      <c r="O38" s="52"/>
      <c r="P38" s="52"/>
      <c r="Q38" s="52"/>
      <c r="R38" s="52"/>
      <c r="S38" s="52"/>
      <c r="T38" s="52"/>
      <c r="U38" s="52"/>
      <c r="V38" s="52"/>
      <c r="W38" s="52"/>
      <c r="Y38" t="s">
        <v>123</v>
      </c>
      <c r="AA38" s="52"/>
      <c r="AB38" s="52"/>
      <c r="AC38" s="52"/>
      <c r="AD38" s="52"/>
      <c r="AE38" s="52"/>
      <c r="AF38" s="52"/>
      <c r="AG38" s="52"/>
      <c r="AH38" s="52"/>
      <c r="AI38" s="52"/>
      <c r="AK38" t="s">
        <v>123</v>
      </c>
      <c r="AW38" t="s">
        <v>123</v>
      </c>
      <c r="BI38" t="s">
        <v>123</v>
      </c>
      <c r="BK38" s="52"/>
      <c r="BL38" s="52"/>
      <c r="BM38" s="52"/>
      <c r="BN38" s="52"/>
      <c r="BO38" s="52"/>
      <c r="BP38" s="52"/>
      <c r="BQ38" s="52"/>
      <c r="BR38" s="52"/>
      <c r="BS38" s="52"/>
    </row>
    <row r="39" spans="1:71">
      <c r="B39" t="s">
        <v>124</v>
      </c>
      <c r="C39" s="78">
        <f>SAStab!B2785</f>
        <v>27299</v>
      </c>
      <c r="D39" s="78">
        <f>SAStab!C2785</f>
        <v>-80.260000000000005</v>
      </c>
      <c r="E39" s="78">
        <f>SAStab!D2785</f>
        <v>-43.36</v>
      </c>
      <c r="F39" s="78">
        <f>SAStab!E2785</f>
        <v>6050.9</v>
      </c>
      <c r="G39" s="78">
        <f>SAStab!F2785</f>
        <v>13140.8</v>
      </c>
      <c r="H39" s="78">
        <f>SAStab!G2785</f>
        <v>29465</v>
      </c>
      <c r="I39" s="78">
        <f>SAStab!H2785</f>
        <v>57095</v>
      </c>
      <c r="J39" s="78">
        <f>SAStab!I2785</f>
        <v>87789</v>
      </c>
      <c r="K39" s="78">
        <f>SAStab!J2785</f>
        <v>204726</v>
      </c>
      <c r="N39" t="s">
        <v>124</v>
      </c>
      <c r="O39" s="52">
        <f>SAStab!B2873</f>
        <v>27554</v>
      </c>
      <c r="P39" s="52">
        <f>SAStab!C2873</f>
        <v>-104.82</v>
      </c>
      <c r="Q39" s="52">
        <f>SAStab!D2873</f>
        <v>-74.02</v>
      </c>
      <c r="R39" s="52">
        <f>SAStab!E2873</f>
        <v>4463.5</v>
      </c>
      <c r="S39" s="52">
        <f>SAStab!F2873</f>
        <v>12159.5</v>
      </c>
      <c r="T39" s="52">
        <f>SAStab!G2873</f>
        <v>27264</v>
      </c>
      <c r="U39" s="52">
        <f>SAStab!H2873</f>
        <v>56134</v>
      </c>
      <c r="V39" s="52">
        <f>SAStab!I2873</f>
        <v>87762</v>
      </c>
      <c r="W39" s="52">
        <f>SAStab!J2873</f>
        <v>242484</v>
      </c>
      <c r="Z39" t="s">
        <v>124</v>
      </c>
      <c r="AA39" s="52">
        <f>SAStab!B2961</f>
        <v>27814</v>
      </c>
      <c r="AB39" s="52">
        <f>SAStab!C2961</f>
        <v>-113.14</v>
      </c>
      <c r="AC39" s="52">
        <f>SAStab!D2961</f>
        <v>-72.45</v>
      </c>
      <c r="AD39" s="52">
        <f>SAStab!E2961</f>
        <v>4361.2</v>
      </c>
      <c r="AE39" s="52">
        <f>SAStab!F2961</f>
        <v>12499.8</v>
      </c>
      <c r="AF39" s="52">
        <f>SAStab!G2961</f>
        <v>27740</v>
      </c>
      <c r="AG39" s="52">
        <f>SAStab!H2961</f>
        <v>59978</v>
      </c>
      <c r="AH39" s="52">
        <f>SAStab!I2961</f>
        <v>88320</v>
      </c>
      <c r="AI39" s="52">
        <f>SAStab!J2961</f>
        <v>200193</v>
      </c>
      <c r="AL39" t="s">
        <v>124</v>
      </c>
      <c r="AM39">
        <f>SAStab!B3049</f>
        <v>28163</v>
      </c>
      <c r="AN39">
        <f>SAStab!C3049</f>
        <v>-124.87</v>
      </c>
      <c r="AO39">
        <f>SAStab!D3049</f>
        <v>-86.93</v>
      </c>
      <c r="AP39">
        <f>SAStab!E3049</f>
        <v>4626</v>
      </c>
      <c r="AQ39">
        <f>SAStab!F3049</f>
        <v>13320.7</v>
      </c>
      <c r="AR39">
        <f>SAStab!G3049</f>
        <v>29567</v>
      </c>
      <c r="AS39">
        <f>SAStab!H3049</f>
        <v>61840</v>
      </c>
      <c r="AT39">
        <f>SAStab!I3049</f>
        <v>90038</v>
      </c>
      <c r="AU39">
        <f>SAStab!J3049</f>
        <v>241186</v>
      </c>
      <c r="AX39" t="s">
        <v>124</v>
      </c>
      <c r="AY39">
        <f>SAStab!B3137</f>
        <v>29483</v>
      </c>
      <c r="AZ39">
        <f>SAStab!C3137</f>
        <v>-130.94</v>
      </c>
      <c r="BA39">
        <f>SAStab!D3137</f>
        <v>-87.05</v>
      </c>
      <c r="BB39">
        <f>SAStab!E3137</f>
        <v>4089.6</v>
      </c>
      <c r="BC39">
        <f>SAStab!F3137</f>
        <v>13786.9</v>
      </c>
      <c r="BD39">
        <f>SAStab!G3137</f>
        <v>31588</v>
      </c>
      <c r="BE39">
        <f>SAStab!H3137</f>
        <v>70661</v>
      </c>
      <c r="BF39">
        <f>SAStab!I3137</f>
        <v>104889</v>
      </c>
      <c r="BG39">
        <f>SAStab!J3137</f>
        <v>216728</v>
      </c>
      <c r="BJ39" t="s">
        <v>124</v>
      </c>
      <c r="BK39" s="52">
        <f>SAStab!B3225</f>
        <v>31784</v>
      </c>
      <c r="BL39" s="52">
        <f>SAStab!C3225</f>
        <v>-126.52</v>
      </c>
      <c r="BM39" s="52">
        <f>SAStab!D3225</f>
        <v>-81.31</v>
      </c>
      <c r="BN39" s="52">
        <f>SAStab!E3225</f>
        <v>5075</v>
      </c>
      <c r="BO39" s="52">
        <f>SAStab!F3225</f>
        <v>15782</v>
      </c>
      <c r="BP39" s="52">
        <f>SAStab!G3225</f>
        <v>36233</v>
      </c>
      <c r="BQ39" s="52">
        <f>SAStab!H3225</f>
        <v>76986</v>
      </c>
      <c r="BR39" s="52">
        <f>SAStab!I3225</f>
        <v>105324</v>
      </c>
      <c r="BS39" s="52">
        <f>SAStab!J3225</f>
        <v>240347</v>
      </c>
    </row>
    <row r="40" spans="1:71">
      <c r="B40" s="37" t="s">
        <v>125</v>
      </c>
      <c r="C40" s="78">
        <f>SAStab!B2786</f>
        <v>38267</v>
      </c>
      <c r="D40" s="78">
        <f>SAStab!C2786</f>
        <v>5526.6</v>
      </c>
      <c r="E40" s="78">
        <f>SAStab!D2786</f>
        <v>8294.0499999999993</v>
      </c>
      <c r="F40" s="78">
        <f>SAStab!E2786</f>
        <v>12143.4</v>
      </c>
      <c r="G40" s="78">
        <f>SAStab!F2786</f>
        <v>23069.1</v>
      </c>
      <c r="H40" s="78">
        <f>SAStab!G2786</f>
        <v>42814</v>
      </c>
      <c r="I40" s="78">
        <f>SAStab!H2786</f>
        <v>77575</v>
      </c>
      <c r="J40" s="78">
        <f>SAStab!I2786</f>
        <v>125677</v>
      </c>
      <c r="K40" s="78">
        <f>SAStab!J2786</f>
        <v>251981</v>
      </c>
      <c r="N40" s="37" t="s">
        <v>125</v>
      </c>
      <c r="O40" s="52">
        <f>SAStab!B2874</f>
        <v>35619</v>
      </c>
      <c r="P40" s="52">
        <f>SAStab!C2874</f>
        <v>3162.47</v>
      </c>
      <c r="Q40" s="52">
        <f>SAStab!D2874</f>
        <v>7677.82</v>
      </c>
      <c r="R40" s="52">
        <f>SAStab!E2874</f>
        <v>11477.5</v>
      </c>
      <c r="S40" s="52">
        <f>SAStab!F2874</f>
        <v>20703.900000000001</v>
      </c>
      <c r="T40" s="52">
        <f>SAStab!G2874</f>
        <v>39063</v>
      </c>
      <c r="U40" s="52">
        <f>SAStab!H2874</f>
        <v>75045</v>
      </c>
      <c r="V40" s="52">
        <f>SAStab!I2874</f>
        <v>116889</v>
      </c>
      <c r="W40" s="52">
        <f>SAStab!J2874</f>
        <v>279067</v>
      </c>
      <c r="Z40" s="37" t="s">
        <v>125</v>
      </c>
      <c r="AA40" s="52">
        <f>SAStab!B2962</f>
        <v>35002</v>
      </c>
      <c r="AB40" s="52">
        <f>SAStab!C2962</f>
        <v>1949.26</v>
      </c>
      <c r="AC40" s="52">
        <f>SAStab!D2962</f>
        <v>5927.61</v>
      </c>
      <c r="AD40" s="52">
        <f>SAStab!E2962</f>
        <v>11077.4</v>
      </c>
      <c r="AE40" s="52">
        <f>SAStab!F2962</f>
        <v>20897.7</v>
      </c>
      <c r="AF40" s="52">
        <f>SAStab!G2962</f>
        <v>39005</v>
      </c>
      <c r="AG40" s="52">
        <f>SAStab!H2962</f>
        <v>80464</v>
      </c>
      <c r="AH40" s="52">
        <f>SAStab!I2962</f>
        <v>113256</v>
      </c>
      <c r="AI40" s="52">
        <f>SAStab!J2962</f>
        <v>213625</v>
      </c>
      <c r="AL40" s="37" t="s">
        <v>125</v>
      </c>
      <c r="AM40">
        <f>SAStab!B3050</f>
        <v>37051</v>
      </c>
      <c r="AN40">
        <f>SAStab!C3050</f>
        <v>882.88</v>
      </c>
      <c r="AO40">
        <f>SAStab!D3050</f>
        <v>5165.3599999999997</v>
      </c>
      <c r="AP40">
        <f>SAStab!E3050</f>
        <v>10954.1</v>
      </c>
      <c r="AQ40">
        <f>SAStab!F3050</f>
        <v>21969.8</v>
      </c>
      <c r="AR40">
        <f>SAStab!G3050</f>
        <v>41522</v>
      </c>
      <c r="AS40">
        <f>SAStab!H3050</f>
        <v>78238</v>
      </c>
      <c r="AT40">
        <f>SAStab!I3050</f>
        <v>116040</v>
      </c>
      <c r="AU40">
        <f>SAStab!J3050</f>
        <v>259825</v>
      </c>
      <c r="AX40" s="37" t="s">
        <v>125</v>
      </c>
      <c r="AY40">
        <f>SAStab!B3138</f>
        <v>41652</v>
      </c>
      <c r="AZ40">
        <f>SAStab!C3138</f>
        <v>2542.2800000000002</v>
      </c>
      <c r="BA40">
        <f>SAStab!D3138</f>
        <v>6359.37</v>
      </c>
      <c r="BB40">
        <f>SAStab!E3138</f>
        <v>13460.6</v>
      </c>
      <c r="BC40">
        <f>SAStab!F3138</f>
        <v>24425.4</v>
      </c>
      <c r="BD40">
        <f>SAStab!G3138</f>
        <v>45883</v>
      </c>
      <c r="BE40">
        <f>SAStab!H3138</f>
        <v>90340</v>
      </c>
      <c r="BF40">
        <f>SAStab!I3138</f>
        <v>137043</v>
      </c>
      <c r="BG40">
        <f>SAStab!J3138</f>
        <v>284347</v>
      </c>
      <c r="BJ40" s="37" t="s">
        <v>125</v>
      </c>
      <c r="BK40" s="52">
        <f>SAStab!B3226</f>
        <v>47507</v>
      </c>
      <c r="BL40" s="52">
        <f>SAStab!C3226</f>
        <v>2967.74</v>
      </c>
      <c r="BM40" s="52">
        <f>SAStab!D3226</f>
        <v>7639.5</v>
      </c>
      <c r="BN40" s="52">
        <f>SAStab!E3226</f>
        <v>14372.3</v>
      </c>
      <c r="BO40" s="52">
        <f>SAStab!F3226</f>
        <v>26484.5</v>
      </c>
      <c r="BP40" s="52">
        <f>SAStab!G3226</f>
        <v>50655</v>
      </c>
      <c r="BQ40" s="52">
        <f>SAStab!H3226</f>
        <v>104051</v>
      </c>
      <c r="BR40" s="52">
        <f>SAStab!I3226</f>
        <v>155480</v>
      </c>
      <c r="BS40" s="52">
        <f>SAStab!J3226</f>
        <v>343352</v>
      </c>
    </row>
    <row r="41" spans="1:71">
      <c r="B41" s="38" t="s">
        <v>126</v>
      </c>
      <c r="C41" s="78">
        <f>SAStab!B2787</f>
        <v>46646</v>
      </c>
      <c r="D41" s="78">
        <f>SAStab!C2787</f>
        <v>7106.53</v>
      </c>
      <c r="E41" s="78">
        <f>SAStab!D2787</f>
        <v>9375.09</v>
      </c>
      <c r="F41" s="78">
        <f>SAStab!E2787</f>
        <v>13935</v>
      </c>
      <c r="G41" s="78">
        <f>SAStab!F2787</f>
        <v>27296.5</v>
      </c>
      <c r="H41" s="78">
        <f>SAStab!G2787</f>
        <v>52103</v>
      </c>
      <c r="I41" s="78">
        <f>SAStab!H2787</f>
        <v>94918</v>
      </c>
      <c r="J41" s="78">
        <f>SAStab!I2787</f>
        <v>136821</v>
      </c>
      <c r="K41" s="78">
        <f>SAStab!J2787</f>
        <v>355819</v>
      </c>
      <c r="N41" s="38" t="s">
        <v>126</v>
      </c>
      <c r="O41" s="52">
        <f>SAStab!B2875</f>
        <v>48320</v>
      </c>
      <c r="P41" s="52">
        <f>SAStab!C2875</f>
        <v>5052.1899999999996</v>
      </c>
      <c r="Q41" s="52">
        <f>SAStab!D2875</f>
        <v>8779.19</v>
      </c>
      <c r="R41" s="52">
        <f>SAStab!E2875</f>
        <v>13476.8</v>
      </c>
      <c r="S41" s="52">
        <f>SAStab!F2875</f>
        <v>25371.200000000001</v>
      </c>
      <c r="T41" s="52">
        <f>SAStab!G2875</f>
        <v>50255</v>
      </c>
      <c r="U41" s="52">
        <f>SAStab!H2875</f>
        <v>97370</v>
      </c>
      <c r="V41" s="52">
        <f>SAStab!I2875</f>
        <v>140360</v>
      </c>
      <c r="W41" s="52">
        <f>SAStab!J2875</f>
        <v>354828</v>
      </c>
      <c r="Z41" s="38" t="s">
        <v>126</v>
      </c>
      <c r="AA41" s="52">
        <f>SAStab!B2963</f>
        <v>45841</v>
      </c>
      <c r="AB41" s="52">
        <f>SAStab!C2963</f>
        <v>4490.03</v>
      </c>
      <c r="AC41" s="52">
        <f>SAStab!D2963</f>
        <v>8869.93</v>
      </c>
      <c r="AD41" s="52">
        <f>SAStab!E2963</f>
        <v>13774.4</v>
      </c>
      <c r="AE41" s="52">
        <f>SAStab!F2963</f>
        <v>25833.200000000001</v>
      </c>
      <c r="AF41" s="52">
        <f>SAStab!G2963</f>
        <v>49764</v>
      </c>
      <c r="AG41" s="52">
        <f>SAStab!H2963</f>
        <v>92742</v>
      </c>
      <c r="AH41" s="52">
        <f>SAStab!I2963</f>
        <v>139286</v>
      </c>
      <c r="AI41" s="52">
        <f>SAStab!J2963</f>
        <v>300755</v>
      </c>
      <c r="AL41" s="38" t="s">
        <v>126</v>
      </c>
      <c r="AM41">
        <f>SAStab!B3051</f>
        <v>43939</v>
      </c>
      <c r="AN41">
        <f>SAStab!C3051</f>
        <v>6205.43</v>
      </c>
      <c r="AO41">
        <f>SAStab!D3051</f>
        <v>9205.09</v>
      </c>
      <c r="AP41">
        <f>SAStab!E3051</f>
        <v>14479.2</v>
      </c>
      <c r="AQ41">
        <f>SAStab!F3051</f>
        <v>26640.1</v>
      </c>
      <c r="AR41">
        <f>SAStab!G3051</f>
        <v>48190</v>
      </c>
      <c r="AS41">
        <f>SAStab!H3051</f>
        <v>91596</v>
      </c>
      <c r="AT41">
        <f>SAStab!I3051</f>
        <v>129593</v>
      </c>
      <c r="AU41">
        <f>SAStab!J3051</f>
        <v>251898</v>
      </c>
      <c r="AX41" s="38" t="s">
        <v>126</v>
      </c>
      <c r="AY41">
        <f>SAStab!B3139</f>
        <v>45624</v>
      </c>
      <c r="AZ41">
        <f>SAStab!C3139</f>
        <v>6333.7</v>
      </c>
      <c r="BA41">
        <f>SAStab!D3139</f>
        <v>9246.9500000000007</v>
      </c>
      <c r="BB41">
        <f>SAStab!E3139</f>
        <v>15257.9</v>
      </c>
      <c r="BC41">
        <f>SAStab!F3139</f>
        <v>28032.6</v>
      </c>
      <c r="BD41">
        <f>SAStab!G3139</f>
        <v>51082</v>
      </c>
      <c r="BE41">
        <f>SAStab!H3139</f>
        <v>95500</v>
      </c>
      <c r="BF41">
        <f>SAStab!I3139</f>
        <v>134283</v>
      </c>
      <c r="BG41">
        <f>SAStab!J3139</f>
        <v>256553</v>
      </c>
      <c r="BJ41" s="38" t="s">
        <v>126</v>
      </c>
      <c r="BK41" s="52">
        <f>SAStab!B3227</f>
        <v>50558</v>
      </c>
      <c r="BL41" s="52">
        <f>SAStab!C3227</f>
        <v>6761.11</v>
      </c>
      <c r="BM41" s="52">
        <f>SAStab!D3227</f>
        <v>9763.6</v>
      </c>
      <c r="BN41" s="52">
        <f>SAStab!E3227</f>
        <v>16911.5</v>
      </c>
      <c r="BO41" s="52">
        <f>SAStab!F3227</f>
        <v>30984</v>
      </c>
      <c r="BP41" s="52">
        <f>SAStab!G3227</f>
        <v>55685</v>
      </c>
      <c r="BQ41" s="52">
        <f>SAStab!H3227</f>
        <v>102724</v>
      </c>
      <c r="BR41" s="52">
        <f>SAStab!I3227</f>
        <v>142291</v>
      </c>
      <c r="BS41" s="52">
        <f>SAStab!J3227</f>
        <v>305685</v>
      </c>
    </row>
    <row r="42" spans="1:71">
      <c r="B42" t="s">
        <v>127</v>
      </c>
      <c r="C42" s="78">
        <f>SAStab!B2788</f>
        <v>45783</v>
      </c>
      <c r="D42" s="78">
        <f>SAStab!C2788</f>
        <v>8154.96</v>
      </c>
      <c r="E42" s="78">
        <f>SAStab!D2788</f>
        <v>10024.780000000001</v>
      </c>
      <c r="F42" s="78">
        <f>SAStab!E2788</f>
        <v>16756.900000000001</v>
      </c>
      <c r="G42" s="78">
        <f>SAStab!F2788</f>
        <v>29725.1</v>
      </c>
      <c r="H42" s="78">
        <f>SAStab!G2788</f>
        <v>56170</v>
      </c>
      <c r="I42" s="78">
        <f>SAStab!H2788</f>
        <v>98710</v>
      </c>
      <c r="J42" s="78">
        <f>SAStab!I2788</f>
        <v>132066</v>
      </c>
      <c r="K42" s="78">
        <f>SAStab!J2788</f>
        <v>235099</v>
      </c>
      <c r="N42" t="s">
        <v>127</v>
      </c>
      <c r="O42" s="52">
        <f>SAStab!B2876</f>
        <v>47856</v>
      </c>
      <c r="P42" s="52">
        <f>SAStab!C2876</f>
        <v>8064.83</v>
      </c>
      <c r="Q42" s="52">
        <f>SAStab!D2876</f>
        <v>10173.200000000001</v>
      </c>
      <c r="R42" s="52">
        <f>SAStab!E2876</f>
        <v>15722.7</v>
      </c>
      <c r="S42" s="52">
        <f>SAStab!F2876</f>
        <v>28997.9</v>
      </c>
      <c r="T42" s="52">
        <f>SAStab!G2876</f>
        <v>51687</v>
      </c>
      <c r="U42" s="52">
        <f>SAStab!H2876</f>
        <v>92930</v>
      </c>
      <c r="V42" s="52">
        <f>SAStab!I2876</f>
        <v>150684</v>
      </c>
      <c r="W42" s="52">
        <f>SAStab!J2876</f>
        <v>322038</v>
      </c>
      <c r="Z42" t="s">
        <v>127</v>
      </c>
      <c r="AA42" s="52">
        <f>SAStab!B2964</f>
        <v>46513</v>
      </c>
      <c r="AB42" s="52">
        <f>SAStab!C2964</f>
        <v>6997.61</v>
      </c>
      <c r="AC42" s="52">
        <f>SAStab!D2964</f>
        <v>9884</v>
      </c>
      <c r="AD42" s="52">
        <f>SAStab!E2964</f>
        <v>15178.6</v>
      </c>
      <c r="AE42" s="52">
        <f>SAStab!F2964</f>
        <v>28217.599999999999</v>
      </c>
      <c r="AF42" s="52">
        <f>SAStab!G2964</f>
        <v>50339</v>
      </c>
      <c r="AG42" s="52">
        <f>SAStab!H2964</f>
        <v>96227</v>
      </c>
      <c r="AH42" s="52">
        <f>SAStab!I2964</f>
        <v>135667</v>
      </c>
      <c r="AI42" s="52">
        <f>SAStab!J2964</f>
        <v>294934</v>
      </c>
      <c r="AL42" t="s">
        <v>127</v>
      </c>
      <c r="AM42">
        <f>SAStab!B3052</f>
        <v>44883</v>
      </c>
      <c r="AN42">
        <f>SAStab!C3052</f>
        <v>5579.59</v>
      </c>
      <c r="AO42">
        <f>SAStab!D3052</f>
        <v>9927.74</v>
      </c>
      <c r="AP42">
        <f>SAStab!E3052</f>
        <v>15691.6</v>
      </c>
      <c r="AQ42">
        <f>SAStab!F3052</f>
        <v>28603.5</v>
      </c>
      <c r="AR42">
        <f>SAStab!G3052</f>
        <v>50079</v>
      </c>
      <c r="AS42">
        <f>SAStab!H3052</f>
        <v>92710</v>
      </c>
      <c r="AT42">
        <f>SAStab!I3052</f>
        <v>131302</v>
      </c>
      <c r="AU42">
        <f>SAStab!J3052</f>
        <v>281762</v>
      </c>
      <c r="AX42" t="s">
        <v>127</v>
      </c>
      <c r="AY42">
        <f>SAStab!B3140</f>
        <v>50431</v>
      </c>
      <c r="AZ42">
        <f>SAStab!C3140</f>
        <v>7916.38</v>
      </c>
      <c r="BA42">
        <f>SAStab!D3140</f>
        <v>11082.95</v>
      </c>
      <c r="BB42">
        <f>SAStab!E3140</f>
        <v>18549.8</v>
      </c>
      <c r="BC42">
        <f>SAStab!F3140</f>
        <v>31915.3</v>
      </c>
      <c r="BD42">
        <f>SAStab!G3140</f>
        <v>59144</v>
      </c>
      <c r="BE42">
        <f>SAStab!H3140</f>
        <v>99380</v>
      </c>
      <c r="BF42">
        <f>SAStab!I3140</f>
        <v>140346</v>
      </c>
      <c r="BG42">
        <f>SAStab!J3140</f>
        <v>304743</v>
      </c>
      <c r="BJ42" t="s">
        <v>127</v>
      </c>
      <c r="BK42" s="52">
        <f>SAStab!B3228</f>
        <v>56156</v>
      </c>
      <c r="BL42" s="52">
        <f>SAStab!C3228</f>
        <v>9037.2900000000009</v>
      </c>
      <c r="BM42" s="52">
        <f>SAStab!D3228</f>
        <v>12747.01</v>
      </c>
      <c r="BN42" s="52">
        <f>SAStab!E3228</f>
        <v>20922.5</v>
      </c>
      <c r="BO42" s="52">
        <f>SAStab!F3228</f>
        <v>36493.5</v>
      </c>
      <c r="BP42" s="52">
        <f>SAStab!G3228</f>
        <v>67323</v>
      </c>
      <c r="BQ42" s="52">
        <f>SAStab!H3228</f>
        <v>117506</v>
      </c>
      <c r="BR42" s="52">
        <f>SAStab!I3228</f>
        <v>166190</v>
      </c>
      <c r="BS42" s="52">
        <f>SAStab!J3228</f>
        <v>303569</v>
      </c>
    </row>
    <row r="43" spans="1:71">
      <c r="B43" t="s">
        <v>128</v>
      </c>
      <c r="C43" s="78">
        <f>SAStab!B2789</f>
        <v>52408</v>
      </c>
      <c r="D43" s="78">
        <f>SAStab!C2789</f>
        <v>9198.0499999999993</v>
      </c>
      <c r="E43" s="78">
        <f>SAStab!D2789</f>
        <v>11624.65</v>
      </c>
      <c r="F43" s="78">
        <f>SAStab!E2789</f>
        <v>18768.7</v>
      </c>
      <c r="G43" s="78">
        <f>SAStab!F2789</f>
        <v>31245.8</v>
      </c>
      <c r="H43" s="78">
        <f>SAStab!G2789</f>
        <v>56705</v>
      </c>
      <c r="I43" s="78">
        <f>SAStab!H2789</f>
        <v>100918</v>
      </c>
      <c r="J43" s="78">
        <f>SAStab!I2789</f>
        <v>159521</v>
      </c>
      <c r="K43" s="78">
        <f>SAStab!J2789</f>
        <v>395334</v>
      </c>
      <c r="N43" t="s">
        <v>128</v>
      </c>
      <c r="O43" s="52">
        <f>SAStab!B2877</f>
        <v>52628</v>
      </c>
      <c r="P43" s="52">
        <f>SAStab!C2877</f>
        <v>8866.1299999999992</v>
      </c>
      <c r="Q43" s="52">
        <f>SAStab!D2877</f>
        <v>11612.4</v>
      </c>
      <c r="R43" s="52">
        <f>SAStab!E2877</f>
        <v>18682.5</v>
      </c>
      <c r="S43" s="52">
        <f>SAStab!F2877</f>
        <v>32624.5</v>
      </c>
      <c r="T43" s="52">
        <f>SAStab!G2877</f>
        <v>58053</v>
      </c>
      <c r="U43" s="52">
        <f>SAStab!H2877</f>
        <v>99963</v>
      </c>
      <c r="V43" s="52">
        <f>SAStab!I2877</f>
        <v>145968</v>
      </c>
      <c r="W43" s="52">
        <f>SAStab!J2877</f>
        <v>388701</v>
      </c>
      <c r="Z43" t="s">
        <v>128</v>
      </c>
      <c r="AA43" s="52">
        <f>SAStab!B2965</f>
        <v>49834</v>
      </c>
      <c r="AB43" s="52">
        <f>SAStab!C2965</f>
        <v>8517.77</v>
      </c>
      <c r="AC43" s="52">
        <f>SAStab!D2965</f>
        <v>11540.47</v>
      </c>
      <c r="AD43" s="52">
        <f>SAStab!E2965</f>
        <v>18182.599999999999</v>
      </c>
      <c r="AE43" s="52">
        <f>SAStab!F2965</f>
        <v>31167.5</v>
      </c>
      <c r="AF43" s="52">
        <f>SAStab!G2965</f>
        <v>57404</v>
      </c>
      <c r="AG43" s="52">
        <f>SAStab!H2965</f>
        <v>99668</v>
      </c>
      <c r="AH43" s="52">
        <f>SAStab!I2965</f>
        <v>143486</v>
      </c>
      <c r="AI43" s="52">
        <f>SAStab!J2965</f>
        <v>287762</v>
      </c>
      <c r="AL43" t="s">
        <v>128</v>
      </c>
      <c r="AM43">
        <f>SAStab!B3053</f>
        <v>53397</v>
      </c>
      <c r="AN43">
        <f>SAStab!C3053</f>
        <v>8139.62</v>
      </c>
      <c r="AO43">
        <f>SAStab!D3053</f>
        <v>11581.76</v>
      </c>
      <c r="AP43">
        <f>SAStab!E3053</f>
        <v>19115.7</v>
      </c>
      <c r="AQ43">
        <f>SAStab!F3053</f>
        <v>32440.3</v>
      </c>
      <c r="AR43">
        <f>SAStab!G3053</f>
        <v>57930</v>
      </c>
      <c r="AS43">
        <f>SAStab!H3053</f>
        <v>103778</v>
      </c>
      <c r="AT43">
        <f>SAStab!I3053</f>
        <v>149304</v>
      </c>
      <c r="AU43">
        <f>SAStab!J3053</f>
        <v>329860</v>
      </c>
      <c r="AX43" t="s">
        <v>128</v>
      </c>
      <c r="AY43">
        <f>SAStab!B3141</f>
        <v>57760</v>
      </c>
      <c r="AZ43">
        <f>SAStab!C3141</f>
        <v>8308.99</v>
      </c>
      <c r="BA43">
        <f>SAStab!D3141</f>
        <v>12969.36</v>
      </c>
      <c r="BB43">
        <f>SAStab!E3141</f>
        <v>21458.6</v>
      </c>
      <c r="BC43">
        <f>SAStab!F3141</f>
        <v>36936.400000000001</v>
      </c>
      <c r="BD43">
        <f>SAStab!G3141</f>
        <v>66739</v>
      </c>
      <c r="BE43">
        <f>SAStab!H3141</f>
        <v>121588</v>
      </c>
      <c r="BF43">
        <f>SAStab!I3141</f>
        <v>176078</v>
      </c>
      <c r="BG43">
        <f>SAStab!J3141</f>
        <v>303391</v>
      </c>
      <c r="BJ43" t="s">
        <v>128</v>
      </c>
      <c r="BK43" s="52">
        <f>SAStab!B3229</f>
        <v>63196</v>
      </c>
      <c r="BL43" s="52">
        <f>SAStab!C3229</f>
        <v>9028.17</v>
      </c>
      <c r="BM43" s="52">
        <f>SAStab!D3229</f>
        <v>14592.96</v>
      </c>
      <c r="BN43" s="52">
        <f>SAStab!E3229</f>
        <v>22822.799999999999</v>
      </c>
      <c r="BO43" s="52">
        <f>SAStab!F3229</f>
        <v>39602.300000000003</v>
      </c>
      <c r="BP43" s="52">
        <f>SAStab!G3229</f>
        <v>71278</v>
      </c>
      <c r="BQ43" s="52">
        <f>SAStab!H3229</f>
        <v>127670</v>
      </c>
      <c r="BR43" s="52">
        <f>SAStab!I3229</f>
        <v>191244</v>
      </c>
      <c r="BS43" s="52">
        <f>SAStab!J3229</f>
        <v>389399</v>
      </c>
    </row>
    <row r="44" spans="1:71">
      <c r="B44" t="s">
        <v>129</v>
      </c>
      <c r="C44" s="78">
        <f>SAStab!B2790</f>
        <v>61474</v>
      </c>
      <c r="D44" s="78">
        <f>SAStab!C2790</f>
        <v>10468.620000000001</v>
      </c>
      <c r="E44" s="78">
        <f>SAStab!D2790</f>
        <v>13798.06</v>
      </c>
      <c r="F44" s="78">
        <f>SAStab!E2790</f>
        <v>22210.400000000001</v>
      </c>
      <c r="G44" s="78">
        <f>SAStab!F2790</f>
        <v>37594.300000000003</v>
      </c>
      <c r="H44" s="78">
        <f>SAStab!G2790</f>
        <v>65866</v>
      </c>
      <c r="I44" s="78">
        <f>SAStab!H2790</f>
        <v>114828</v>
      </c>
      <c r="J44" s="78">
        <f>SAStab!I2790</f>
        <v>161445</v>
      </c>
      <c r="K44" s="78">
        <f>SAStab!J2790</f>
        <v>387506</v>
      </c>
      <c r="N44" t="s">
        <v>129</v>
      </c>
      <c r="O44" s="52">
        <f>SAStab!B2878</f>
        <v>57609</v>
      </c>
      <c r="P44" s="52">
        <f>SAStab!C2878</f>
        <v>11182.49</v>
      </c>
      <c r="Q44" s="52">
        <f>SAStab!D2878</f>
        <v>14758.75</v>
      </c>
      <c r="R44" s="52">
        <f>SAStab!E2878</f>
        <v>22363.5</v>
      </c>
      <c r="S44" s="52">
        <f>SAStab!F2878</f>
        <v>38113.300000000003</v>
      </c>
      <c r="T44" s="52">
        <f>SAStab!G2878</f>
        <v>69473</v>
      </c>
      <c r="U44" s="52">
        <f>SAStab!H2878</f>
        <v>118686</v>
      </c>
      <c r="V44" s="52">
        <f>SAStab!I2878</f>
        <v>159748</v>
      </c>
      <c r="W44" s="52">
        <f>SAStab!J2878</f>
        <v>308597</v>
      </c>
      <c r="Z44" t="s">
        <v>129</v>
      </c>
      <c r="AA44" s="52">
        <f>SAStab!B2966</f>
        <v>56037</v>
      </c>
      <c r="AB44" s="52">
        <f>SAStab!C2966</f>
        <v>9996.69</v>
      </c>
      <c r="AC44" s="52">
        <f>SAStab!D2966</f>
        <v>13381.83</v>
      </c>
      <c r="AD44" s="52">
        <f>SAStab!E2966</f>
        <v>21363.7</v>
      </c>
      <c r="AE44" s="52">
        <f>SAStab!F2966</f>
        <v>36135.300000000003</v>
      </c>
      <c r="AF44" s="52">
        <f>SAStab!G2966</f>
        <v>65935</v>
      </c>
      <c r="AG44" s="52">
        <f>SAStab!H2966</f>
        <v>116270</v>
      </c>
      <c r="AH44" s="52">
        <f>SAStab!I2966</f>
        <v>162827</v>
      </c>
      <c r="AI44" s="52">
        <f>SAStab!J2966</f>
        <v>302754</v>
      </c>
      <c r="AL44" t="s">
        <v>129</v>
      </c>
      <c r="AM44">
        <f>SAStab!B3054</f>
        <v>58386</v>
      </c>
      <c r="AN44">
        <f>SAStab!C3054</f>
        <v>8935.09</v>
      </c>
      <c r="AO44">
        <f>SAStab!D3054</f>
        <v>13442.61</v>
      </c>
      <c r="AP44">
        <f>SAStab!E3054</f>
        <v>22077.8</v>
      </c>
      <c r="AQ44">
        <f>SAStab!F3054</f>
        <v>36981.199999999997</v>
      </c>
      <c r="AR44">
        <f>SAStab!G3054</f>
        <v>67449</v>
      </c>
      <c r="AS44">
        <f>SAStab!H3054</f>
        <v>123327</v>
      </c>
      <c r="AT44">
        <f>SAStab!I3054</f>
        <v>166379</v>
      </c>
      <c r="AU44">
        <f>SAStab!J3054</f>
        <v>344905</v>
      </c>
      <c r="AX44" t="s">
        <v>129</v>
      </c>
      <c r="AY44">
        <f>SAStab!B3142</f>
        <v>64116</v>
      </c>
      <c r="AZ44">
        <f>SAStab!C3142</f>
        <v>9797.39</v>
      </c>
      <c r="BA44">
        <f>SAStab!D3142</f>
        <v>15129.54</v>
      </c>
      <c r="BB44">
        <f>SAStab!E3142</f>
        <v>24122.6</v>
      </c>
      <c r="BC44">
        <f>SAStab!F3142</f>
        <v>41102.400000000001</v>
      </c>
      <c r="BD44">
        <f>SAStab!G3142</f>
        <v>73420</v>
      </c>
      <c r="BE44">
        <f>SAStab!H3142</f>
        <v>131171</v>
      </c>
      <c r="BF44">
        <f>SAStab!I3142</f>
        <v>185326</v>
      </c>
      <c r="BG44">
        <f>SAStab!J3142</f>
        <v>333664</v>
      </c>
      <c r="BJ44" t="s">
        <v>129</v>
      </c>
      <c r="BK44" s="52">
        <f>SAStab!B3230</f>
        <v>70799</v>
      </c>
      <c r="BL44" s="52">
        <f>SAStab!C3230</f>
        <v>10313</v>
      </c>
      <c r="BM44" s="52">
        <f>SAStab!D3230</f>
        <v>16303.08</v>
      </c>
      <c r="BN44" s="52">
        <f>SAStab!E3230</f>
        <v>26848</v>
      </c>
      <c r="BO44" s="52">
        <f>SAStab!F3230</f>
        <v>44862.9</v>
      </c>
      <c r="BP44" s="52">
        <f>SAStab!G3230</f>
        <v>81003</v>
      </c>
      <c r="BQ44" s="52">
        <f>SAStab!H3230</f>
        <v>140464</v>
      </c>
      <c r="BR44" s="52">
        <f>SAStab!I3230</f>
        <v>198692</v>
      </c>
      <c r="BS44" s="52">
        <f>SAStab!J3230</f>
        <v>403520</v>
      </c>
    </row>
    <row r="45" spans="1:71">
      <c r="B45" t="s">
        <v>130</v>
      </c>
      <c r="C45" s="78">
        <f>SAStab!B2791</f>
        <v>67335</v>
      </c>
      <c r="D45" s="78">
        <f>SAStab!C2791</f>
        <v>12332.81</v>
      </c>
      <c r="E45" s="78">
        <f>SAStab!D2791</f>
        <v>16500.7</v>
      </c>
      <c r="F45" s="78">
        <f>SAStab!E2791</f>
        <v>25851.1</v>
      </c>
      <c r="G45" s="78">
        <f>SAStab!F2791</f>
        <v>43023.8</v>
      </c>
      <c r="H45" s="78">
        <f>SAStab!G2791</f>
        <v>75061</v>
      </c>
      <c r="I45" s="78">
        <f>SAStab!H2791</f>
        <v>128373</v>
      </c>
      <c r="J45" s="78">
        <f>SAStab!I2791</f>
        <v>174949</v>
      </c>
      <c r="K45" s="78">
        <f>SAStab!J2791</f>
        <v>375390</v>
      </c>
      <c r="N45" t="s">
        <v>130</v>
      </c>
      <c r="O45" s="52">
        <f>SAStab!B2879</f>
        <v>64604</v>
      </c>
      <c r="P45" s="52">
        <f>SAStab!C2879</f>
        <v>12626.21</v>
      </c>
      <c r="Q45" s="52">
        <f>SAStab!D2879</f>
        <v>16475.099999999999</v>
      </c>
      <c r="R45" s="52">
        <f>SAStab!E2879</f>
        <v>25315.200000000001</v>
      </c>
      <c r="S45" s="52">
        <f>SAStab!F2879</f>
        <v>42507</v>
      </c>
      <c r="T45" s="52">
        <f>SAStab!G2879</f>
        <v>73902</v>
      </c>
      <c r="U45" s="52">
        <f>SAStab!H2879</f>
        <v>127534</v>
      </c>
      <c r="V45" s="52">
        <f>SAStab!I2879</f>
        <v>181525</v>
      </c>
      <c r="W45" s="52">
        <f>SAStab!J2879</f>
        <v>418387</v>
      </c>
      <c r="Z45" t="s">
        <v>130</v>
      </c>
      <c r="AA45" s="52">
        <f>SAStab!B2967</f>
        <v>62984</v>
      </c>
      <c r="AB45" s="52">
        <f>SAStab!C2967</f>
        <v>12449.64</v>
      </c>
      <c r="AC45" s="52">
        <f>SAStab!D2967</f>
        <v>16203.55</v>
      </c>
      <c r="AD45" s="52">
        <f>SAStab!E2967</f>
        <v>24627.8</v>
      </c>
      <c r="AE45" s="52">
        <f>SAStab!F2967</f>
        <v>41708.400000000001</v>
      </c>
      <c r="AF45" s="52">
        <f>SAStab!G2967</f>
        <v>71455</v>
      </c>
      <c r="AG45" s="52">
        <f>SAStab!H2967</f>
        <v>124525</v>
      </c>
      <c r="AH45" s="52">
        <f>SAStab!I2967</f>
        <v>178832</v>
      </c>
      <c r="AI45" s="52">
        <f>SAStab!J2967</f>
        <v>348008</v>
      </c>
      <c r="AL45" t="s">
        <v>130</v>
      </c>
      <c r="AM45">
        <f>SAStab!B3055</f>
        <v>67282</v>
      </c>
      <c r="AN45">
        <f>SAStab!C3055</f>
        <v>12390.29</v>
      </c>
      <c r="AO45">
        <f>SAStab!D3055</f>
        <v>16683.63</v>
      </c>
      <c r="AP45">
        <f>SAStab!E3055</f>
        <v>26160.7</v>
      </c>
      <c r="AQ45">
        <f>SAStab!F3055</f>
        <v>43838.8</v>
      </c>
      <c r="AR45">
        <f>SAStab!G3055</f>
        <v>78730</v>
      </c>
      <c r="AS45">
        <f>SAStab!H3055</f>
        <v>137636</v>
      </c>
      <c r="AT45">
        <f>SAStab!I3055</f>
        <v>197055</v>
      </c>
      <c r="AU45">
        <f>SAStab!J3055</f>
        <v>375252</v>
      </c>
      <c r="AX45" t="s">
        <v>130</v>
      </c>
      <c r="AY45">
        <f>SAStab!B3143</f>
        <v>73432</v>
      </c>
      <c r="AZ45">
        <f>SAStab!C3143</f>
        <v>12776.84</v>
      </c>
      <c r="BA45">
        <f>SAStab!D3143</f>
        <v>17381.07</v>
      </c>
      <c r="BB45">
        <f>SAStab!E3143</f>
        <v>27628.7</v>
      </c>
      <c r="BC45">
        <f>SAStab!F3143</f>
        <v>46585.5</v>
      </c>
      <c r="BD45">
        <f>SAStab!G3143</f>
        <v>87192</v>
      </c>
      <c r="BE45">
        <f>SAStab!H3143</f>
        <v>148738</v>
      </c>
      <c r="BF45">
        <f>SAStab!I3143</f>
        <v>207518</v>
      </c>
      <c r="BG45">
        <f>SAStab!J3143</f>
        <v>377322</v>
      </c>
      <c r="BJ45" t="s">
        <v>130</v>
      </c>
      <c r="BK45" s="52">
        <f>SAStab!B3231</f>
        <v>80345</v>
      </c>
      <c r="BL45" s="52">
        <f>SAStab!C3231</f>
        <v>13870.96</v>
      </c>
      <c r="BM45" s="52">
        <f>SAStab!D3231</f>
        <v>19799.830000000002</v>
      </c>
      <c r="BN45" s="52">
        <f>SAStab!E3231</f>
        <v>31175.9</v>
      </c>
      <c r="BO45" s="52">
        <f>SAStab!F3231</f>
        <v>52853.5</v>
      </c>
      <c r="BP45" s="52">
        <f>SAStab!G3231</f>
        <v>96321</v>
      </c>
      <c r="BQ45" s="52">
        <f>SAStab!H3231</f>
        <v>166226</v>
      </c>
      <c r="BR45" s="52">
        <f>SAStab!I3231</f>
        <v>223382</v>
      </c>
      <c r="BS45" s="52">
        <f>SAStab!J3231</f>
        <v>453889</v>
      </c>
    </row>
    <row r="46" spans="1:71">
      <c r="B46" t="s">
        <v>131</v>
      </c>
      <c r="C46" s="78">
        <f>SAStab!B2792</f>
        <v>94312</v>
      </c>
      <c r="D46" s="78">
        <f>SAStab!C2792</f>
        <v>18005.87</v>
      </c>
      <c r="E46" s="78">
        <f>SAStab!D2792</f>
        <v>24268.58</v>
      </c>
      <c r="F46" s="78">
        <f>SAStab!E2792</f>
        <v>39040.400000000001</v>
      </c>
      <c r="G46" s="78">
        <f>SAStab!F2792</f>
        <v>65142.5</v>
      </c>
      <c r="H46" s="78">
        <f>SAStab!G2792</f>
        <v>108595</v>
      </c>
      <c r="I46" s="78">
        <f>SAStab!H2792</f>
        <v>178135</v>
      </c>
      <c r="J46" s="78">
        <f>SAStab!I2792</f>
        <v>240231</v>
      </c>
      <c r="K46" s="78">
        <f>SAStab!J2792</f>
        <v>512419</v>
      </c>
      <c r="N46" t="s">
        <v>131</v>
      </c>
      <c r="O46" s="52">
        <f>SAStab!B2880</f>
        <v>99322</v>
      </c>
      <c r="P46" s="52">
        <f>SAStab!C2880</f>
        <v>18965.099999999999</v>
      </c>
      <c r="Q46" s="52">
        <f>SAStab!D2880</f>
        <v>25355.11</v>
      </c>
      <c r="R46" s="52">
        <f>SAStab!E2880</f>
        <v>40273.800000000003</v>
      </c>
      <c r="S46" s="52">
        <f>SAStab!F2880</f>
        <v>67974.7</v>
      </c>
      <c r="T46" s="52">
        <f>SAStab!G2880</f>
        <v>114334</v>
      </c>
      <c r="U46" s="52">
        <f>SAStab!H2880</f>
        <v>187127</v>
      </c>
      <c r="V46" s="52">
        <f>SAStab!I2880</f>
        <v>259327</v>
      </c>
      <c r="W46" s="52">
        <f>SAStab!J2880</f>
        <v>576555</v>
      </c>
      <c r="Z46" t="s">
        <v>131</v>
      </c>
      <c r="AA46" s="52">
        <f>SAStab!B2968</f>
        <v>103302</v>
      </c>
      <c r="AB46" s="52">
        <f>SAStab!C2968</f>
        <v>19134.29</v>
      </c>
      <c r="AC46" s="52">
        <f>SAStab!D2968</f>
        <v>25237.94</v>
      </c>
      <c r="AD46" s="52">
        <f>SAStab!E2968</f>
        <v>40124.5</v>
      </c>
      <c r="AE46" s="52">
        <f>SAStab!F2968</f>
        <v>68770.2</v>
      </c>
      <c r="AF46" s="52">
        <f>SAStab!G2968</f>
        <v>118690</v>
      </c>
      <c r="AG46" s="52">
        <f>SAStab!H2968</f>
        <v>199559</v>
      </c>
      <c r="AH46" s="52">
        <f>SAStab!I2968</f>
        <v>279716</v>
      </c>
      <c r="AI46" s="52">
        <f>SAStab!J2968</f>
        <v>619127</v>
      </c>
      <c r="AL46" t="s">
        <v>131</v>
      </c>
      <c r="AM46">
        <f>SAStab!B3056</f>
        <v>111365</v>
      </c>
      <c r="AN46">
        <f>SAStab!C3056</f>
        <v>19076.009999999998</v>
      </c>
      <c r="AO46">
        <f>SAStab!D3056</f>
        <v>25383.95</v>
      </c>
      <c r="AP46">
        <f>SAStab!E3056</f>
        <v>40379.9</v>
      </c>
      <c r="AQ46">
        <f>SAStab!F3056</f>
        <v>70814.600000000006</v>
      </c>
      <c r="AR46">
        <f>SAStab!G3056</f>
        <v>126827</v>
      </c>
      <c r="AS46">
        <f>SAStab!H3056</f>
        <v>217485</v>
      </c>
      <c r="AT46">
        <f>SAStab!I3056</f>
        <v>311634</v>
      </c>
      <c r="AU46">
        <f>SAStab!J3056</f>
        <v>686147</v>
      </c>
      <c r="AX46" t="s">
        <v>131</v>
      </c>
      <c r="AY46">
        <f>SAStab!B3144</f>
        <v>121342</v>
      </c>
      <c r="AZ46">
        <f>SAStab!C3144</f>
        <v>20136.73</v>
      </c>
      <c r="BA46">
        <f>SAStab!D3144</f>
        <v>27034.16</v>
      </c>
      <c r="BB46">
        <f>SAStab!E3144</f>
        <v>44116.2</v>
      </c>
      <c r="BC46">
        <f>SAStab!F3144</f>
        <v>77942.100000000006</v>
      </c>
      <c r="BD46">
        <f>SAStab!G3144</f>
        <v>139544</v>
      </c>
      <c r="BE46">
        <f>SAStab!H3144</f>
        <v>238801</v>
      </c>
      <c r="BF46">
        <f>SAStab!I3144</f>
        <v>332934</v>
      </c>
      <c r="BG46">
        <f>SAStab!J3144</f>
        <v>725085</v>
      </c>
      <c r="BJ46" t="s">
        <v>131</v>
      </c>
      <c r="BK46" s="52">
        <f>SAStab!B3232</f>
        <v>129138</v>
      </c>
      <c r="BL46" s="52">
        <f>SAStab!C3232</f>
        <v>21724.85</v>
      </c>
      <c r="BM46" s="52">
        <f>SAStab!D3232</f>
        <v>29474.959999999999</v>
      </c>
      <c r="BN46" s="52">
        <f>SAStab!E3232</f>
        <v>48122.400000000001</v>
      </c>
      <c r="BO46" s="52">
        <f>SAStab!F3232</f>
        <v>85356.1</v>
      </c>
      <c r="BP46" s="52">
        <f>SAStab!G3232</f>
        <v>151660</v>
      </c>
      <c r="BQ46" s="52">
        <f>SAStab!H3232</f>
        <v>254960</v>
      </c>
      <c r="BR46" s="52">
        <f>SAStab!I3232</f>
        <v>355405</v>
      </c>
      <c r="BS46" s="52">
        <f>SAStab!J3232</f>
        <v>734636</v>
      </c>
    </row>
    <row r="47" spans="1:71">
      <c r="A47" t="s">
        <v>105</v>
      </c>
      <c r="C47" s="78"/>
      <c r="D47" s="78"/>
      <c r="E47" s="78"/>
      <c r="F47" s="78"/>
      <c r="G47" s="78"/>
      <c r="H47" s="78"/>
      <c r="I47" s="78"/>
      <c r="J47" s="78"/>
      <c r="K47" s="78"/>
      <c r="M47" t="s">
        <v>105</v>
      </c>
      <c r="O47" s="52"/>
      <c r="P47" s="52"/>
      <c r="Q47" s="52"/>
      <c r="R47" s="52"/>
      <c r="S47" s="52"/>
      <c r="T47" s="52"/>
      <c r="U47" s="52"/>
      <c r="V47" s="52"/>
      <c r="W47" s="52"/>
      <c r="Y47" t="s">
        <v>105</v>
      </c>
      <c r="AA47" s="52"/>
      <c r="AB47" s="52"/>
      <c r="AC47" s="52"/>
      <c r="AD47" s="52"/>
      <c r="AE47" s="52"/>
      <c r="AF47" s="52"/>
      <c r="AG47" s="52"/>
      <c r="AH47" s="52"/>
      <c r="AI47" s="52"/>
      <c r="AK47" t="s">
        <v>105</v>
      </c>
      <c r="AW47" t="s">
        <v>105</v>
      </c>
      <c r="BI47" t="s">
        <v>105</v>
      </c>
      <c r="BK47" s="52"/>
      <c r="BL47" s="52"/>
      <c r="BM47" s="52"/>
      <c r="BN47" s="52"/>
      <c r="BO47" s="52"/>
      <c r="BP47" s="52"/>
      <c r="BQ47" s="52"/>
      <c r="BR47" s="52"/>
      <c r="BS47" s="52"/>
    </row>
    <row r="48" spans="1:71">
      <c r="B48" t="s">
        <v>112</v>
      </c>
      <c r="C48" s="78">
        <f>SAStab!B2794</f>
        <v>11972</v>
      </c>
      <c r="D48" s="78">
        <f>SAStab!C2794</f>
        <v>-16.77</v>
      </c>
      <c r="E48" s="78">
        <f>SAStab!D2794</f>
        <v>2882.09</v>
      </c>
      <c r="F48" s="78">
        <f>SAStab!E2794</f>
        <v>8868.7999999999993</v>
      </c>
      <c r="G48" s="78">
        <f>SAStab!F2794</f>
        <v>12624.3</v>
      </c>
      <c r="H48" s="78">
        <f>SAStab!G2794</f>
        <v>16527</v>
      </c>
      <c r="I48" s="78">
        <f>SAStab!H2794</f>
        <v>18929</v>
      </c>
      <c r="J48" s="78">
        <f>SAStab!I2794</f>
        <v>19638</v>
      </c>
      <c r="K48" s="78">
        <f>SAStab!J2794</f>
        <v>20198</v>
      </c>
      <c r="N48" t="s">
        <v>112</v>
      </c>
      <c r="O48" s="52">
        <f>SAStab!B2882</f>
        <v>12831</v>
      </c>
      <c r="P48" s="52">
        <f>SAStab!C2882</f>
        <v>-42.23</v>
      </c>
      <c r="Q48" s="52">
        <f>SAStab!D2882</f>
        <v>2946.43</v>
      </c>
      <c r="R48" s="52">
        <f>SAStab!E2882</f>
        <v>9215.9</v>
      </c>
      <c r="S48" s="52">
        <f>SAStab!F2882</f>
        <v>13595.5</v>
      </c>
      <c r="T48" s="52">
        <f>SAStab!G2882</f>
        <v>17914</v>
      </c>
      <c r="U48" s="52">
        <f>SAStab!H2882</f>
        <v>20306</v>
      </c>
      <c r="V48" s="52">
        <f>SAStab!I2882</f>
        <v>21049</v>
      </c>
      <c r="W48" s="52">
        <f>SAStab!J2882</f>
        <v>21680</v>
      </c>
      <c r="Z48" t="s">
        <v>112</v>
      </c>
      <c r="AA48" s="52">
        <f>SAStab!B2970</f>
        <v>13302</v>
      </c>
      <c r="AB48" s="52">
        <f>SAStab!C2970</f>
        <v>236.74</v>
      </c>
      <c r="AC48" s="52">
        <f>SAStab!D2970</f>
        <v>2881.24</v>
      </c>
      <c r="AD48" s="52">
        <f>SAStab!E2970</f>
        <v>9359.7000000000007</v>
      </c>
      <c r="AE48" s="52">
        <f>SAStab!F2970</f>
        <v>14181.3</v>
      </c>
      <c r="AF48" s="52">
        <f>SAStab!G2970</f>
        <v>18562</v>
      </c>
      <c r="AG48" s="52">
        <f>SAStab!H2970</f>
        <v>20895</v>
      </c>
      <c r="AH48" s="52">
        <f>SAStab!I2970</f>
        <v>21708</v>
      </c>
      <c r="AI48" s="52">
        <f>SAStab!J2970</f>
        <v>22393</v>
      </c>
      <c r="AL48" t="s">
        <v>112</v>
      </c>
      <c r="AM48">
        <f>SAStab!B3058</f>
        <v>13632</v>
      </c>
      <c r="AN48">
        <f>SAStab!C3058</f>
        <v>93.97</v>
      </c>
      <c r="AO48">
        <f>SAStab!D3058</f>
        <v>2522.77</v>
      </c>
      <c r="AP48">
        <f>SAStab!E3058</f>
        <v>9358.2999999999993</v>
      </c>
      <c r="AQ48">
        <f>SAStab!F3058</f>
        <v>14699.4</v>
      </c>
      <c r="AR48">
        <f>SAStab!G3058</f>
        <v>19177</v>
      </c>
      <c r="AS48">
        <f>SAStab!H3058</f>
        <v>21634</v>
      </c>
      <c r="AT48">
        <f>SAStab!I3058</f>
        <v>22410</v>
      </c>
      <c r="AU48">
        <f>SAStab!J3058</f>
        <v>23099</v>
      </c>
      <c r="AX48" t="s">
        <v>112</v>
      </c>
      <c r="AY48">
        <f>SAStab!B3146</f>
        <v>14702</v>
      </c>
      <c r="AZ48">
        <f>SAStab!C3146</f>
        <v>141.58000000000001</v>
      </c>
      <c r="BA48">
        <f>SAStab!D3146</f>
        <v>3234.31</v>
      </c>
      <c r="BB48">
        <f>SAStab!E3146</f>
        <v>9681.1</v>
      </c>
      <c r="BC48">
        <f>SAStab!F3146</f>
        <v>15908.8</v>
      </c>
      <c r="BD48">
        <f>SAStab!G3146</f>
        <v>20714</v>
      </c>
      <c r="BE48">
        <f>SAStab!H3146</f>
        <v>23300</v>
      </c>
      <c r="BF48">
        <f>SAStab!I3146</f>
        <v>24177</v>
      </c>
      <c r="BG48">
        <f>SAStab!J3146</f>
        <v>24877</v>
      </c>
      <c r="BJ48" t="s">
        <v>112</v>
      </c>
      <c r="BK48" s="52">
        <f>SAStab!B3234</f>
        <v>16204</v>
      </c>
      <c r="BL48" s="52">
        <f>SAStab!C3234</f>
        <v>322.25</v>
      </c>
      <c r="BM48" s="52">
        <f>SAStab!D3234</f>
        <v>3519.22</v>
      </c>
      <c r="BN48" s="52">
        <f>SAStab!E3234</f>
        <v>10425</v>
      </c>
      <c r="BO48" s="52">
        <f>SAStab!F3234</f>
        <v>17594</v>
      </c>
      <c r="BP48" s="52">
        <f>SAStab!G3234</f>
        <v>22862</v>
      </c>
      <c r="BQ48" s="52">
        <f>SAStab!H3234</f>
        <v>25813</v>
      </c>
      <c r="BR48" s="52">
        <f>SAStab!I3234</f>
        <v>26755</v>
      </c>
      <c r="BS48" s="52">
        <f>SAStab!J3234</f>
        <v>27556</v>
      </c>
    </row>
    <row r="49" spans="1:71">
      <c r="B49" t="s">
        <v>17</v>
      </c>
      <c r="C49" s="78">
        <f>SAStab!B2795</f>
        <v>28068</v>
      </c>
      <c r="D49" s="78">
        <f>SAStab!C2795</f>
        <v>21134.94</v>
      </c>
      <c r="E49" s="78">
        <f>SAStab!D2795</f>
        <v>21852.1</v>
      </c>
      <c r="F49" s="78">
        <f>SAStab!E2795</f>
        <v>23964.5</v>
      </c>
      <c r="G49" s="78">
        <f>SAStab!F2795</f>
        <v>27965.7</v>
      </c>
      <c r="H49" s="78">
        <f>SAStab!G2795</f>
        <v>31992</v>
      </c>
      <c r="I49" s="78">
        <f>SAStab!H2795</f>
        <v>34587</v>
      </c>
      <c r="J49" s="78">
        <f>SAStab!I2795</f>
        <v>35447</v>
      </c>
      <c r="K49" s="78">
        <f>SAStab!J2795</f>
        <v>36185</v>
      </c>
      <c r="N49" t="s">
        <v>17</v>
      </c>
      <c r="O49" s="52">
        <f>SAStab!B2883</f>
        <v>30256</v>
      </c>
      <c r="P49" s="52">
        <f>SAStab!C2883</f>
        <v>22669.200000000001</v>
      </c>
      <c r="Q49" s="52">
        <f>SAStab!D2883</f>
        <v>23531.54</v>
      </c>
      <c r="R49" s="52">
        <f>SAStab!E2883</f>
        <v>25884.5</v>
      </c>
      <c r="S49" s="52">
        <f>SAStab!F2883</f>
        <v>30154.1</v>
      </c>
      <c r="T49" s="52">
        <f>SAStab!G2883</f>
        <v>34476</v>
      </c>
      <c r="U49" s="52">
        <f>SAStab!H2883</f>
        <v>37237</v>
      </c>
      <c r="V49" s="52">
        <f>SAStab!I2883</f>
        <v>38168</v>
      </c>
      <c r="W49" s="52">
        <f>SAStab!J2883</f>
        <v>38867</v>
      </c>
      <c r="Z49" t="s">
        <v>17</v>
      </c>
      <c r="AA49" s="52">
        <f>SAStab!B2971</f>
        <v>31008</v>
      </c>
      <c r="AB49" s="52">
        <f>SAStab!C2971</f>
        <v>23387.439999999999</v>
      </c>
      <c r="AC49" s="52">
        <f>SAStab!D2971</f>
        <v>24160.959999999999</v>
      </c>
      <c r="AD49" s="52">
        <f>SAStab!E2971</f>
        <v>26581.7</v>
      </c>
      <c r="AE49" s="52">
        <f>SAStab!F2971</f>
        <v>30909.5</v>
      </c>
      <c r="AF49" s="52">
        <f>SAStab!G2971</f>
        <v>35322</v>
      </c>
      <c r="AG49" s="52">
        <f>SAStab!H2971</f>
        <v>38050</v>
      </c>
      <c r="AH49" s="52">
        <f>SAStab!I2971</f>
        <v>39042</v>
      </c>
      <c r="AI49" s="52">
        <f>SAStab!J2971</f>
        <v>39868</v>
      </c>
      <c r="AL49" t="s">
        <v>17</v>
      </c>
      <c r="AM49">
        <f>SAStab!B3059</f>
        <v>31717</v>
      </c>
      <c r="AN49">
        <f>SAStab!C3059</f>
        <v>24121.91</v>
      </c>
      <c r="AO49">
        <f>SAStab!D3059</f>
        <v>24875.33</v>
      </c>
      <c r="AP49">
        <f>SAStab!E3059</f>
        <v>27415.1</v>
      </c>
      <c r="AQ49">
        <f>SAStab!F3059</f>
        <v>31610.2</v>
      </c>
      <c r="AR49">
        <f>SAStab!G3059</f>
        <v>35920</v>
      </c>
      <c r="AS49">
        <f>SAStab!H3059</f>
        <v>38785</v>
      </c>
      <c r="AT49">
        <f>SAStab!I3059</f>
        <v>39753</v>
      </c>
      <c r="AU49">
        <f>SAStab!J3059</f>
        <v>40524</v>
      </c>
      <c r="AX49" t="s">
        <v>17</v>
      </c>
      <c r="AY49">
        <f>SAStab!B3147</f>
        <v>34228</v>
      </c>
      <c r="AZ49">
        <f>SAStab!C3147</f>
        <v>25944.2</v>
      </c>
      <c r="BA49">
        <f>SAStab!D3147</f>
        <v>26867.24</v>
      </c>
      <c r="BB49">
        <f>SAStab!E3147</f>
        <v>29521.4</v>
      </c>
      <c r="BC49">
        <f>SAStab!F3147</f>
        <v>34101.800000000003</v>
      </c>
      <c r="BD49">
        <f>SAStab!G3147</f>
        <v>38750</v>
      </c>
      <c r="BE49">
        <f>SAStab!H3147</f>
        <v>41963</v>
      </c>
      <c r="BF49">
        <f>SAStab!I3147</f>
        <v>43038</v>
      </c>
      <c r="BG49">
        <f>SAStab!J3147</f>
        <v>43820</v>
      </c>
      <c r="BJ49" t="s">
        <v>17</v>
      </c>
      <c r="BK49" s="52">
        <f>SAStab!B3235</f>
        <v>37655</v>
      </c>
      <c r="BL49" s="52">
        <f>SAStab!C3235</f>
        <v>28758.93</v>
      </c>
      <c r="BM49" s="52">
        <f>SAStab!D3235</f>
        <v>29580.77</v>
      </c>
      <c r="BN49" s="52">
        <f>SAStab!E3235</f>
        <v>32446.7</v>
      </c>
      <c r="BO49" s="52">
        <f>SAStab!F3235</f>
        <v>37546.5</v>
      </c>
      <c r="BP49" s="52">
        <f>SAStab!G3235</f>
        <v>42663</v>
      </c>
      <c r="BQ49" s="52">
        <f>SAStab!H3235</f>
        <v>46052</v>
      </c>
      <c r="BR49" s="52">
        <f>SAStab!I3235</f>
        <v>47178</v>
      </c>
      <c r="BS49" s="52">
        <f>SAStab!J3235</f>
        <v>48023</v>
      </c>
    </row>
    <row r="50" spans="1:71">
      <c r="B50" t="s">
        <v>18</v>
      </c>
      <c r="C50" s="78">
        <f>SAStab!B2796</f>
        <v>46489</v>
      </c>
      <c r="D50" s="78">
        <f>SAStab!C2796</f>
        <v>37216.57</v>
      </c>
      <c r="E50" s="78">
        <f>SAStab!D2796</f>
        <v>38114.31</v>
      </c>
      <c r="F50" s="78">
        <f>SAStab!E2796</f>
        <v>41055.699999999997</v>
      </c>
      <c r="G50" s="78">
        <f>SAStab!F2796</f>
        <v>45863.7</v>
      </c>
      <c r="H50" s="78">
        <f>SAStab!G2796</f>
        <v>51829</v>
      </c>
      <c r="I50" s="78">
        <f>SAStab!H2796</f>
        <v>55614</v>
      </c>
      <c r="J50" s="78">
        <f>SAStab!I2796</f>
        <v>56687</v>
      </c>
      <c r="K50" s="78">
        <f>SAStab!J2796</f>
        <v>57920</v>
      </c>
      <c r="N50" t="s">
        <v>18</v>
      </c>
      <c r="O50" s="52">
        <f>SAStab!B2884</f>
        <v>50039</v>
      </c>
      <c r="P50" s="52">
        <f>SAStab!C2884</f>
        <v>39907.26</v>
      </c>
      <c r="Q50" s="52">
        <f>SAStab!D2884</f>
        <v>41028.949999999997</v>
      </c>
      <c r="R50" s="52">
        <f>SAStab!E2884</f>
        <v>44050.400000000001</v>
      </c>
      <c r="S50" s="52">
        <f>SAStab!F2884</f>
        <v>49606.8</v>
      </c>
      <c r="T50" s="52">
        <f>SAStab!G2884</f>
        <v>55750</v>
      </c>
      <c r="U50" s="52">
        <f>SAStab!H2884</f>
        <v>59957</v>
      </c>
      <c r="V50" s="52">
        <f>SAStab!I2884</f>
        <v>61370</v>
      </c>
      <c r="W50" s="52">
        <f>SAStab!J2884</f>
        <v>62530</v>
      </c>
      <c r="Z50" t="s">
        <v>18</v>
      </c>
      <c r="AA50" s="52">
        <f>SAStab!B2972</f>
        <v>51282</v>
      </c>
      <c r="AB50" s="52">
        <f>SAStab!C2972</f>
        <v>41031.19</v>
      </c>
      <c r="AC50" s="52">
        <f>SAStab!D2972</f>
        <v>42198.3</v>
      </c>
      <c r="AD50" s="52">
        <f>SAStab!E2972</f>
        <v>45158.9</v>
      </c>
      <c r="AE50" s="52">
        <f>SAStab!F2972</f>
        <v>50652.800000000003</v>
      </c>
      <c r="AF50" s="52">
        <f>SAStab!G2972</f>
        <v>57237</v>
      </c>
      <c r="AG50" s="52">
        <f>SAStab!H2972</f>
        <v>61614</v>
      </c>
      <c r="AH50" s="52">
        <f>SAStab!I2972</f>
        <v>63127</v>
      </c>
      <c r="AI50" s="52">
        <f>SAStab!J2972</f>
        <v>64530</v>
      </c>
      <c r="AL50" t="s">
        <v>18</v>
      </c>
      <c r="AM50">
        <f>SAStab!B3060</f>
        <v>52575</v>
      </c>
      <c r="AN50">
        <f>SAStab!C3060</f>
        <v>41744.14</v>
      </c>
      <c r="AO50">
        <f>SAStab!D3060</f>
        <v>42729.45</v>
      </c>
      <c r="AP50">
        <f>SAStab!E3060</f>
        <v>46015.8</v>
      </c>
      <c r="AQ50">
        <f>SAStab!F3060</f>
        <v>51958.7</v>
      </c>
      <c r="AR50">
        <f>SAStab!G3060</f>
        <v>58722</v>
      </c>
      <c r="AS50">
        <f>SAStab!H3060</f>
        <v>63532</v>
      </c>
      <c r="AT50">
        <f>SAStab!I3060</f>
        <v>65186</v>
      </c>
      <c r="AU50">
        <f>SAStab!J3060</f>
        <v>66567</v>
      </c>
      <c r="AX50" t="s">
        <v>18</v>
      </c>
      <c r="AY50">
        <f>SAStab!B3148</f>
        <v>57129</v>
      </c>
      <c r="AZ50">
        <f>SAStab!C3148</f>
        <v>45179.17</v>
      </c>
      <c r="BA50">
        <f>SAStab!D3148</f>
        <v>46347.65</v>
      </c>
      <c r="BB50">
        <f>SAStab!E3148</f>
        <v>49921.4</v>
      </c>
      <c r="BC50">
        <f>SAStab!F3148</f>
        <v>56459.3</v>
      </c>
      <c r="BD50">
        <f>SAStab!G3148</f>
        <v>63947</v>
      </c>
      <c r="BE50">
        <f>SAStab!H3148</f>
        <v>69174</v>
      </c>
      <c r="BF50">
        <f>SAStab!I3148</f>
        <v>70918</v>
      </c>
      <c r="BG50">
        <f>SAStab!J3148</f>
        <v>72414</v>
      </c>
      <c r="BJ50" t="s">
        <v>18</v>
      </c>
      <c r="BK50" s="52">
        <f>SAStab!B3236</f>
        <v>62747</v>
      </c>
      <c r="BL50" s="52">
        <f>SAStab!C3236</f>
        <v>49596.98</v>
      </c>
      <c r="BM50" s="52">
        <f>SAStab!D3236</f>
        <v>50866.58</v>
      </c>
      <c r="BN50" s="52">
        <f>SAStab!E3236</f>
        <v>54856.5</v>
      </c>
      <c r="BO50" s="52">
        <f>SAStab!F3236</f>
        <v>62129</v>
      </c>
      <c r="BP50" s="52">
        <f>SAStab!G3236</f>
        <v>70452</v>
      </c>
      <c r="BQ50" s="52">
        <f>SAStab!H3236</f>
        <v>75702</v>
      </c>
      <c r="BR50" s="52">
        <f>SAStab!I3236</f>
        <v>77621</v>
      </c>
      <c r="BS50" s="52">
        <f>SAStab!J3236</f>
        <v>79112</v>
      </c>
    </row>
    <row r="51" spans="1:71">
      <c r="B51" t="s">
        <v>19</v>
      </c>
      <c r="C51" s="78">
        <f>SAStab!B2797</f>
        <v>75440</v>
      </c>
      <c r="D51" s="78">
        <f>SAStab!C2797</f>
        <v>59513.1</v>
      </c>
      <c r="E51" s="78">
        <f>SAStab!D2797</f>
        <v>60992.33</v>
      </c>
      <c r="F51" s="78">
        <f>SAStab!E2797</f>
        <v>65512.2</v>
      </c>
      <c r="G51" s="78">
        <f>SAStab!F2797</f>
        <v>73828.899999999994</v>
      </c>
      <c r="H51" s="78">
        <f>SAStab!G2797</f>
        <v>84797</v>
      </c>
      <c r="I51" s="78">
        <f>SAStab!H2797</f>
        <v>92582</v>
      </c>
      <c r="J51" s="78">
        <f>SAStab!I2797</f>
        <v>95604</v>
      </c>
      <c r="K51" s="78">
        <f>SAStab!J2797</f>
        <v>97913</v>
      </c>
      <c r="N51" t="s">
        <v>19</v>
      </c>
      <c r="O51" s="52">
        <f>SAStab!B2885</f>
        <v>81594</v>
      </c>
      <c r="P51" s="52">
        <f>SAStab!C2885</f>
        <v>64440.88</v>
      </c>
      <c r="Q51" s="52">
        <f>SAStab!D2885</f>
        <v>66075.78</v>
      </c>
      <c r="R51" s="52">
        <f>SAStab!E2885</f>
        <v>70904</v>
      </c>
      <c r="S51" s="52">
        <f>SAStab!F2885</f>
        <v>80422</v>
      </c>
      <c r="T51" s="52">
        <f>SAStab!G2885</f>
        <v>91383</v>
      </c>
      <c r="U51" s="52">
        <f>SAStab!H2885</f>
        <v>99357</v>
      </c>
      <c r="V51" s="52">
        <f>SAStab!I2885</f>
        <v>102366</v>
      </c>
      <c r="W51" s="52">
        <f>SAStab!J2885</f>
        <v>105417</v>
      </c>
      <c r="Z51" t="s">
        <v>19</v>
      </c>
      <c r="AA51" s="52">
        <f>SAStab!B2973</f>
        <v>84609</v>
      </c>
      <c r="AB51" s="52">
        <f>SAStab!C2973</f>
        <v>66371.679999999993</v>
      </c>
      <c r="AC51" s="52">
        <f>SAStab!D2973</f>
        <v>67922.42</v>
      </c>
      <c r="AD51" s="52">
        <f>SAStab!E2973</f>
        <v>73108.7</v>
      </c>
      <c r="AE51" s="52">
        <f>SAStab!F2973</f>
        <v>82893.7</v>
      </c>
      <c r="AF51" s="52">
        <f>SAStab!G2973</f>
        <v>95345</v>
      </c>
      <c r="AG51" s="52">
        <f>SAStab!H2973</f>
        <v>104080</v>
      </c>
      <c r="AH51" s="52">
        <f>SAStab!I2973</f>
        <v>107540</v>
      </c>
      <c r="AI51" s="52">
        <f>SAStab!J2973</f>
        <v>110239</v>
      </c>
      <c r="AL51" t="s">
        <v>19</v>
      </c>
      <c r="AM51">
        <f>SAStab!B3061</f>
        <v>88402</v>
      </c>
      <c r="AN51">
        <f>SAStab!C3061</f>
        <v>68503.86</v>
      </c>
      <c r="AO51">
        <f>SAStab!D3061</f>
        <v>70141.19</v>
      </c>
      <c r="AP51">
        <f>SAStab!E3061</f>
        <v>75931.7</v>
      </c>
      <c r="AQ51">
        <f>SAStab!F3061</f>
        <v>86517.7</v>
      </c>
      <c r="AR51">
        <f>SAStab!G3061</f>
        <v>100214</v>
      </c>
      <c r="AS51">
        <f>SAStab!H3061</f>
        <v>109850</v>
      </c>
      <c r="AT51">
        <f>SAStab!I3061</f>
        <v>113783</v>
      </c>
      <c r="AU51">
        <f>SAStab!J3061</f>
        <v>116876</v>
      </c>
      <c r="AX51" t="s">
        <v>19</v>
      </c>
      <c r="AY51">
        <f>SAStab!B3149</f>
        <v>96694</v>
      </c>
      <c r="AZ51">
        <f>SAStab!C3149</f>
        <v>74750.080000000002</v>
      </c>
      <c r="BA51">
        <f>SAStab!D3149</f>
        <v>76529.850000000006</v>
      </c>
      <c r="BB51">
        <f>SAStab!E3149</f>
        <v>82949.899999999994</v>
      </c>
      <c r="BC51">
        <f>SAStab!F3149</f>
        <v>94808.6</v>
      </c>
      <c r="BD51">
        <f>SAStab!G3149</f>
        <v>109330</v>
      </c>
      <c r="BE51">
        <f>SAStab!H3149</f>
        <v>120143</v>
      </c>
      <c r="BF51">
        <f>SAStab!I3149</f>
        <v>124201</v>
      </c>
      <c r="BG51">
        <f>SAStab!J3149</f>
        <v>127447</v>
      </c>
      <c r="BJ51" t="s">
        <v>19</v>
      </c>
      <c r="BK51" s="52">
        <f>SAStab!B3237</f>
        <v>104810</v>
      </c>
      <c r="BL51" s="52">
        <f>SAStab!C3237</f>
        <v>81554.080000000002</v>
      </c>
      <c r="BM51" s="52">
        <f>SAStab!D3237</f>
        <v>83588.05</v>
      </c>
      <c r="BN51" s="52">
        <f>SAStab!E3237</f>
        <v>90221.8</v>
      </c>
      <c r="BO51" s="52">
        <f>SAStab!F3237</f>
        <v>102483.6</v>
      </c>
      <c r="BP51" s="52">
        <f>SAStab!G3237</f>
        <v>118338</v>
      </c>
      <c r="BQ51" s="52">
        <f>SAStab!H3237</f>
        <v>129932</v>
      </c>
      <c r="BR51" s="52">
        <f>SAStab!I3237</f>
        <v>134521</v>
      </c>
      <c r="BS51" s="52">
        <f>SAStab!J3237</f>
        <v>138435</v>
      </c>
    </row>
    <row r="52" spans="1:71">
      <c r="B52" t="s">
        <v>113</v>
      </c>
      <c r="C52" s="78">
        <f>SAStab!B2798</f>
        <v>199746</v>
      </c>
      <c r="D52" s="78">
        <f>SAStab!C2798</f>
        <v>101636.47</v>
      </c>
      <c r="E52" s="78">
        <f>SAStab!D2798</f>
        <v>104874.41</v>
      </c>
      <c r="F52" s="78">
        <f>SAStab!E2798</f>
        <v>116713.8</v>
      </c>
      <c r="G52" s="78">
        <f>SAStab!F2798</f>
        <v>144059.1</v>
      </c>
      <c r="H52" s="78">
        <f>SAStab!G2798</f>
        <v>203367</v>
      </c>
      <c r="I52" s="78">
        <f>SAStab!H2798</f>
        <v>312916</v>
      </c>
      <c r="J52" s="78">
        <f>SAStab!I2798</f>
        <v>433241</v>
      </c>
      <c r="K52" s="78">
        <f>SAStab!J2798</f>
        <v>1031279</v>
      </c>
      <c r="N52" t="s">
        <v>113</v>
      </c>
      <c r="O52" s="52">
        <f>SAStab!B2886</f>
        <v>214640</v>
      </c>
      <c r="P52" s="52">
        <f>SAStab!C2886</f>
        <v>109874.44</v>
      </c>
      <c r="Q52" s="52">
        <f>SAStab!D2886</f>
        <v>113764.66</v>
      </c>
      <c r="R52" s="52">
        <f>SAStab!E2886</f>
        <v>126284.9</v>
      </c>
      <c r="S52" s="52">
        <f>SAStab!F2886</f>
        <v>155357.29999999999</v>
      </c>
      <c r="T52" s="52">
        <f>SAStab!G2886</f>
        <v>221075</v>
      </c>
      <c r="U52" s="52">
        <f>SAStab!H2886</f>
        <v>346860</v>
      </c>
      <c r="V52" s="52">
        <f>SAStab!I2886</f>
        <v>478573</v>
      </c>
      <c r="W52" s="52">
        <f>SAStab!J2886</f>
        <v>1065476</v>
      </c>
      <c r="Z52" t="s">
        <v>113</v>
      </c>
      <c r="AA52" s="52">
        <f>SAStab!B2974</f>
        <v>227150</v>
      </c>
      <c r="AB52" s="52">
        <f>SAStab!C2974</f>
        <v>114847.18</v>
      </c>
      <c r="AC52" s="52">
        <f>SAStab!D2974</f>
        <v>118810.12</v>
      </c>
      <c r="AD52" s="52">
        <f>SAStab!E2974</f>
        <v>132463</v>
      </c>
      <c r="AE52" s="52">
        <f>SAStab!F2974</f>
        <v>167585.5</v>
      </c>
      <c r="AF52" s="52">
        <f>SAStab!G2974</f>
        <v>233714</v>
      </c>
      <c r="AG52" s="52">
        <f>SAStab!H2974</f>
        <v>358197</v>
      </c>
      <c r="AH52" s="52">
        <f>SAStab!I2974</f>
        <v>521024</v>
      </c>
      <c r="AI52" s="52">
        <f>SAStab!J2974</f>
        <v>1085608</v>
      </c>
      <c r="AL52" t="s">
        <v>113</v>
      </c>
      <c r="AM52">
        <f>SAStab!B3062</f>
        <v>247834</v>
      </c>
      <c r="AN52">
        <f>SAStab!C3062</f>
        <v>121646.87</v>
      </c>
      <c r="AO52">
        <f>SAStab!D3062</f>
        <v>126051.3</v>
      </c>
      <c r="AP52">
        <f>SAStab!E3062</f>
        <v>141420.5</v>
      </c>
      <c r="AQ52">
        <f>SAStab!F3062</f>
        <v>178671.4</v>
      </c>
      <c r="AR52">
        <f>SAStab!G3062</f>
        <v>259689</v>
      </c>
      <c r="AS52">
        <f>SAStab!H3062</f>
        <v>402272</v>
      </c>
      <c r="AT52">
        <f>SAStab!I3062</f>
        <v>572228</v>
      </c>
      <c r="AU52">
        <f>SAStab!J3062</f>
        <v>1218076</v>
      </c>
      <c r="AX52" t="s">
        <v>113</v>
      </c>
      <c r="AY52">
        <f>SAStab!B3150</f>
        <v>267031</v>
      </c>
      <c r="AZ52">
        <f>SAStab!C3150</f>
        <v>132645.97</v>
      </c>
      <c r="BA52">
        <f>SAStab!D3150</f>
        <v>137289.32</v>
      </c>
      <c r="BB52">
        <f>SAStab!E3150</f>
        <v>154207.1</v>
      </c>
      <c r="BC52">
        <f>SAStab!F3150</f>
        <v>194259.20000000001</v>
      </c>
      <c r="BD52">
        <f>SAStab!G3150</f>
        <v>277495</v>
      </c>
      <c r="BE52">
        <f>SAStab!H3150</f>
        <v>424588</v>
      </c>
      <c r="BF52">
        <f>SAStab!I3150</f>
        <v>605315</v>
      </c>
      <c r="BG52">
        <f>SAStab!J3150</f>
        <v>1296168</v>
      </c>
      <c r="BJ52" t="s">
        <v>113</v>
      </c>
      <c r="BK52" s="52">
        <f>SAStab!B3238</f>
        <v>281064</v>
      </c>
      <c r="BL52" s="52">
        <f>SAStab!C3238</f>
        <v>144181.71</v>
      </c>
      <c r="BM52" s="52">
        <f>SAStab!D3238</f>
        <v>149428.42000000001</v>
      </c>
      <c r="BN52" s="52">
        <f>SAStab!E3238</f>
        <v>167485.4</v>
      </c>
      <c r="BO52" s="52">
        <f>SAStab!F3238</f>
        <v>210027</v>
      </c>
      <c r="BP52" s="52">
        <f>SAStab!G3238</f>
        <v>293029</v>
      </c>
      <c r="BQ52" s="52">
        <f>SAStab!H3238</f>
        <v>455669</v>
      </c>
      <c r="BR52" s="52">
        <f>SAStab!I3238</f>
        <v>637714</v>
      </c>
      <c r="BS52" s="52">
        <f>SAStab!J3238</f>
        <v>1280853</v>
      </c>
    </row>
    <row r="53" spans="1:71">
      <c r="A53" t="s">
        <v>106</v>
      </c>
      <c r="C53" s="78"/>
      <c r="D53" s="78"/>
      <c r="E53" s="78"/>
      <c r="F53" s="78"/>
      <c r="G53" s="78"/>
      <c r="H53" s="78"/>
      <c r="I53" s="78"/>
      <c r="J53" s="78"/>
      <c r="K53" s="78"/>
      <c r="M53" t="s">
        <v>106</v>
      </c>
      <c r="O53" s="52"/>
      <c r="P53" s="52"/>
      <c r="Q53" s="52"/>
      <c r="R53" s="52"/>
      <c r="S53" s="52"/>
      <c r="T53" s="52"/>
      <c r="U53" s="52"/>
      <c r="V53" s="52"/>
      <c r="W53" s="52"/>
      <c r="Y53" t="s">
        <v>106</v>
      </c>
      <c r="AA53" s="52"/>
      <c r="AB53" s="52"/>
      <c r="AC53" s="52"/>
      <c r="AD53" s="52"/>
      <c r="AE53" s="52"/>
      <c r="AF53" s="52"/>
      <c r="AG53" s="52"/>
      <c r="AH53" s="52"/>
      <c r="AI53" s="52"/>
      <c r="AK53" t="s">
        <v>106</v>
      </c>
      <c r="AW53" t="s">
        <v>106</v>
      </c>
      <c r="BI53" t="s">
        <v>106</v>
      </c>
      <c r="BK53" s="52"/>
      <c r="BL53" s="52"/>
      <c r="BM53" s="52"/>
      <c r="BN53" s="52"/>
      <c r="BO53" s="52"/>
      <c r="BP53" s="52"/>
      <c r="BQ53" s="52"/>
      <c r="BR53" s="52"/>
      <c r="BS53" s="52"/>
    </row>
    <row r="54" spans="1:71">
      <c r="B54" t="s">
        <v>112</v>
      </c>
      <c r="C54" s="78">
        <f>SAStab!B2800</f>
        <v>20808</v>
      </c>
      <c r="D54" s="78">
        <f>SAStab!C2800</f>
        <v>-3.15</v>
      </c>
      <c r="E54" s="78">
        <f>SAStab!D2800</f>
        <v>3380.94</v>
      </c>
      <c r="F54" s="78">
        <f>SAStab!E2800</f>
        <v>9279.5</v>
      </c>
      <c r="G54" s="78">
        <f>SAStab!F2800</f>
        <v>14719.2</v>
      </c>
      <c r="H54" s="78">
        <f>SAStab!G2800</f>
        <v>24417</v>
      </c>
      <c r="I54" s="78">
        <f>SAStab!H2800</f>
        <v>40391</v>
      </c>
      <c r="J54" s="78">
        <f>SAStab!I2800</f>
        <v>54728</v>
      </c>
      <c r="K54" s="78">
        <f>SAStab!J2800</f>
        <v>113613</v>
      </c>
      <c r="N54" t="s">
        <v>112</v>
      </c>
      <c r="O54" s="52">
        <f>SAStab!B2888</f>
        <v>20568</v>
      </c>
      <c r="P54" s="52">
        <f>SAStab!C2888</f>
        <v>-41.03</v>
      </c>
      <c r="Q54" s="52">
        <f>SAStab!D2888</f>
        <v>3331.74</v>
      </c>
      <c r="R54" s="52">
        <f>SAStab!E2888</f>
        <v>9505.9</v>
      </c>
      <c r="S54" s="52">
        <f>SAStab!F2888</f>
        <v>15537.1</v>
      </c>
      <c r="T54" s="52">
        <f>SAStab!G2888</f>
        <v>24939</v>
      </c>
      <c r="U54" s="52">
        <f>SAStab!H2888</f>
        <v>38829</v>
      </c>
      <c r="V54" s="52">
        <f>SAStab!I2888</f>
        <v>51811</v>
      </c>
      <c r="W54" s="52">
        <f>SAStab!J2888</f>
        <v>94451</v>
      </c>
      <c r="Z54" t="s">
        <v>112</v>
      </c>
      <c r="AA54" s="52">
        <f>SAStab!B2976</f>
        <v>21090</v>
      </c>
      <c r="AB54" s="52">
        <f>SAStab!C2976</f>
        <v>260.27</v>
      </c>
      <c r="AC54" s="52">
        <f>SAStab!D2976</f>
        <v>3298.3</v>
      </c>
      <c r="AD54" s="52">
        <f>SAStab!E2976</f>
        <v>9773.1</v>
      </c>
      <c r="AE54" s="52">
        <f>SAStab!F2976</f>
        <v>16093</v>
      </c>
      <c r="AF54" s="52">
        <f>SAStab!G2976</f>
        <v>25723</v>
      </c>
      <c r="AG54" s="52">
        <f>SAStab!H2976</f>
        <v>41597</v>
      </c>
      <c r="AH54" s="52">
        <f>SAStab!I2976</f>
        <v>55574</v>
      </c>
      <c r="AI54" s="52">
        <f>SAStab!J2976</f>
        <v>99985</v>
      </c>
      <c r="AL54" t="s">
        <v>112</v>
      </c>
      <c r="AM54">
        <f>SAStab!B3064</f>
        <v>22091</v>
      </c>
      <c r="AN54">
        <f>SAStab!C3064</f>
        <v>138.47</v>
      </c>
      <c r="AO54">
        <f>SAStab!D3064</f>
        <v>3101.09</v>
      </c>
      <c r="AP54">
        <f>SAStab!E3064</f>
        <v>9909.2999999999993</v>
      </c>
      <c r="AQ54">
        <f>SAStab!F3064</f>
        <v>16873</v>
      </c>
      <c r="AR54">
        <f>SAStab!G3064</f>
        <v>27453</v>
      </c>
      <c r="AS54">
        <f>SAStab!H3064</f>
        <v>43228</v>
      </c>
      <c r="AT54">
        <f>SAStab!I3064</f>
        <v>58697</v>
      </c>
      <c r="AU54">
        <f>SAStab!J3064</f>
        <v>103341</v>
      </c>
      <c r="AX54" t="s">
        <v>112</v>
      </c>
      <c r="AY54">
        <f>SAStab!B3152</f>
        <v>24557</v>
      </c>
      <c r="AZ54">
        <f>SAStab!C3152</f>
        <v>187.73</v>
      </c>
      <c r="BA54">
        <f>SAStab!D3152</f>
        <v>3952.24</v>
      </c>
      <c r="BB54">
        <f>SAStab!E3152</f>
        <v>10734.9</v>
      </c>
      <c r="BC54">
        <f>SAStab!F3152</f>
        <v>18626</v>
      </c>
      <c r="BD54">
        <f>SAStab!G3152</f>
        <v>29904</v>
      </c>
      <c r="BE54">
        <f>SAStab!H3152</f>
        <v>48864</v>
      </c>
      <c r="BF54">
        <f>SAStab!I3152</f>
        <v>66593</v>
      </c>
      <c r="BG54">
        <f>SAStab!J3152</f>
        <v>120912</v>
      </c>
      <c r="BJ54" t="s">
        <v>112</v>
      </c>
      <c r="BK54" s="52">
        <f>SAStab!B3240</f>
        <v>27178</v>
      </c>
      <c r="BL54" s="52">
        <f>SAStab!C3240</f>
        <v>416.89</v>
      </c>
      <c r="BM54" s="52">
        <f>SAStab!D3240</f>
        <v>4666.01</v>
      </c>
      <c r="BN54" s="52">
        <f>SAStab!E3240</f>
        <v>12128.3</v>
      </c>
      <c r="BO54" s="52">
        <f>SAStab!F3240</f>
        <v>20743.099999999999</v>
      </c>
      <c r="BP54" s="52">
        <f>SAStab!G3240</f>
        <v>33021</v>
      </c>
      <c r="BQ54" s="52">
        <f>SAStab!H3240</f>
        <v>53731</v>
      </c>
      <c r="BR54" s="52">
        <f>SAStab!I3240</f>
        <v>73325</v>
      </c>
      <c r="BS54" s="52">
        <f>SAStab!J3240</f>
        <v>137254</v>
      </c>
    </row>
    <row r="55" spans="1:71">
      <c r="B55" t="s">
        <v>17</v>
      </c>
      <c r="C55" s="78">
        <f>SAStab!B2801</f>
        <v>42349</v>
      </c>
      <c r="D55" s="78">
        <f>SAStab!C2801</f>
        <v>11958.59</v>
      </c>
      <c r="E55" s="78">
        <f>SAStab!D2801</f>
        <v>14911.51</v>
      </c>
      <c r="F55" s="78">
        <f>SAStab!E2801</f>
        <v>21134.9</v>
      </c>
      <c r="G55" s="78">
        <f>SAStab!F2801</f>
        <v>31693</v>
      </c>
      <c r="H55" s="78">
        <f>SAStab!G2801</f>
        <v>48932</v>
      </c>
      <c r="I55" s="78">
        <f>SAStab!H2801</f>
        <v>73839</v>
      </c>
      <c r="J55" s="78">
        <f>SAStab!I2801</f>
        <v>101604</v>
      </c>
      <c r="K55" s="78">
        <f>SAStab!J2801</f>
        <v>206117</v>
      </c>
      <c r="N55" t="s">
        <v>17</v>
      </c>
      <c r="O55" s="52">
        <f>SAStab!B2889</f>
        <v>42760</v>
      </c>
      <c r="P55" s="52">
        <f>SAStab!C2889</f>
        <v>13309.56</v>
      </c>
      <c r="Q55" s="52">
        <f>SAStab!D2889</f>
        <v>16211.47</v>
      </c>
      <c r="R55" s="52">
        <f>SAStab!E2889</f>
        <v>22506.7</v>
      </c>
      <c r="S55" s="52">
        <f>SAStab!F2889</f>
        <v>33481.4</v>
      </c>
      <c r="T55" s="52">
        <f>SAStab!G2889</f>
        <v>50656</v>
      </c>
      <c r="U55" s="52">
        <f>SAStab!H2889</f>
        <v>73872</v>
      </c>
      <c r="V55" s="52">
        <f>SAStab!I2889</f>
        <v>97341</v>
      </c>
      <c r="W55" s="52">
        <f>SAStab!J2889</f>
        <v>185635</v>
      </c>
      <c r="Z55" t="s">
        <v>17</v>
      </c>
      <c r="AA55" s="52">
        <f>SAStab!B2977</f>
        <v>41393</v>
      </c>
      <c r="AB55" s="52">
        <f>SAStab!C2977</f>
        <v>13930.4</v>
      </c>
      <c r="AC55" s="52">
        <f>SAStab!D2977</f>
        <v>16986.849999999999</v>
      </c>
      <c r="AD55" s="52">
        <f>SAStab!E2977</f>
        <v>22989.4</v>
      </c>
      <c r="AE55" s="52">
        <f>SAStab!F2977</f>
        <v>32705.3</v>
      </c>
      <c r="AF55" s="52">
        <f>SAStab!G2977</f>
        <v>49162</v>
      </c>
      <c r="AG55" s="52">
        <f>SAStab!H2977</f>
        <v>73179</v>
      </c>
      <c r="AH55" s="52">
        <f>SAStab!I2977</f>
        <v>93083</v>
      </c>
      <c r="AI55" s="52">
        <f>SAStab!J2977</f>
        <v>167720</v>
      </c>
      <c r="AL55" t="s">
        <v>17</v>
      </c>
      <c r="AM55">
        <f>SAStab!B3065</f>
        <v>42867</v>
      </c>
      <c r="AN55">
        <f>SAStab!C3065</f>
        <v>13955.51</v>
      </c>
      <c r="AO55">
        <f>SAStab!D3065</f>
        <v>17330.63</v>
      </c>
      <c r="AP55">
        <f>SAStab!E3065</f>
        <v>23434.2</v>
      </c>
      <c r="AQ55">
        <f>SAStab!F3065</f>
        <v>33664.400000000001</v>
      </c>
      <c r="AR55">
        <f>SAStab!G3065</f>
        <v>51371</v>
      </c>
      <c r="AS55">
        <f>SAStab!H3065</f>
        <v>76715</v>
      </c>
      <c r="AT55">
        <f>SAStab!I3065</f>
        <v>99070</v>
      </c>
      <c r="AU55">
        <f>SAStab!J3065</f>
        <v>168978</v>
      </c>
      <c r="AX55" t="s">
        <v>17</v>
      </c>
      <c r="AY55">
        <f>SAStab!B3153</f>
        <v>45751</v>
      </c>
      <c r="AZ55">
        <f>SAStab!C3153</f>
        <v>14585.99</v>
      </c>
      <c r="BA55">
        <f>SAStab!D3153</f>
        <v>18420.7</v>
      </c>
      <c r="BB55">
        <f>SAStab!E3153</f>
        <v>25215.8</v>
      </c>
      <c r="BC55">
        <f>SAStab!F3153</f>
        <v>36319.800000000003</v>
      </c>
      <c r="BD55">
        <f>SAStab!G3153</f>
        <v>55174</v>
      </c>
      <c r="BE55">
        <f>SAStab!H3153</f>
        <v>83144</v>
      </c>
      <c r="BF55">
        <f>SAStab!I3153</f>
        <v>107228</v>
      </c>
      <c r="BG55">
        <f>SAStab!J3153</f>
        <v>171281</v>
      </c>
      <c r="BJ55" t="s">
        <v>17</v>
      </c>
      <c r="BK55" s="52">
        <f>SAStab!B3241</f>
        <v>50429</v>
      </c>
      <c r="BL55" s="52">
        <f>SAStab!C3241</f>
        <v>15759.28</v>
      </c>
      <c r="BM55" s="52">
        <f>SAStab!D3241</f>
        <v>20041.84</v>
      </c>
      <c r="BN55" s="52">
        <f>SAStab!E3241</f>
        <v>28078.3</v>
      </c>
      <c r="BO55" s="52">
        <f>SAStab!F3241</f>
        <v>39817.300000000003</v>
      </c>
      <c r="BP55" s="52">
        <f>SAStab!G3241</f>
        <v>60515</v>
      </c>
      <c r="BQ55" s="52">
        <f>SAStab!H3241</f>
        <v>90643</v>
      </c>
      <c r="BR55" s="52">
        <f>SAStab!I3241</f>
        <v>116749</v>
      </c>
      <c r="BS55" s="52">
        <f>SAStab!J3241</f>
        <v>197354</v>
      </c>
    </row>
    <row r="56" spans="1:71">
      <c r="B56" t="s">
        <v>18</v>
      </c>
      <c r="C56" s="78">
        <f>SAStab!B2802</f>
        <v>56611</v>
      </c>
      <c r="D56" s="78">
        <f>SAStab!C2802</f>
        <v>18014.03</v>
      </c>
      <c r="E56" s="78">
        <f>SAStab!D2802</f>
        <v>22245.15</v>
      </c>
      <c r="F56" s="78">
        <f>SAStab!E2802</f>
        <v>31163</v>
      </c>
      <c r="G56" s="78">
        <f>SAStab!F2802</f>
        <v>46131.4</v>
      </c>
      <c r="H56" s="78">
        <f>SAStab!G2802</f>
        <v>68528</v>
      </c>
      <c r="I56" s="78">
        <f>SAStab!H2802</f>
        <v>97357</v>
      </c>
      <c r="J56" s="78">
        <f>SAStab!I2802</f>
        <v>124157</v>
      </c>
      <c r="K56" s="78">
        <f>SAStab!J2802</f>
        <v>240231</v>
      </c>
      <c r="N56" t="s">
        <v>18</v>
      </c>
      <c r="O56" s="52">
        <f>SAStab!B2890</f>
        <v>60577</v>
      </c>
      <c r="P56" s="52">
        <f>SAStab!C2890</f>
        <v>20552.13</v>
      </c>
      <c r="Q56" s="52">
        <f>SAStab!D2890</f>
        <v>24872.93</v>
      </c>
      <c r="R56" s="52">
        <f>SAStab!E2890</f>
        <v>34344.5</v>
      </c>
      <c r="S56" s="52">
        <f>SAStab!F2890</f>
        <v>49985.599999999999</v>
      </c>
      <c r="T56" s="52">
        <f>SAStab!G2890</f>
        <v>73322</v>
      </c>
      <c r="U56" s="52">
        <f>SAStab!H2890</f>
        <v>102721</v>
      </c>
      <c r="V56" s="52">
        <f>SAStab!I2890</f>
        <v>128076</v>
      </c>
      <c r="W56" s="52">
        <f>SAStab!J2890</f>
        <v>228532</v>
      </c>
      <c r="Z56" t="s">
        <v>18</v>
      </c>
      <c r="AA56" s="52">
        <f>SAStab!B2978</f>
        <v>62390</v>
      </c>
      <c r="AB56" s="52">
        <f>SAStab!C2978</f>
        <v>21819.14</v>
      </c>
      <c r="AC56" s="52">
        <f>SAStab!D2978</f>
        <v>26366.55</v>
      </c>
      <c r="AD56" s="52">
        <f>SAStab!E2978</f>
        <v>35460.6</v>
      </c>
      <c r="AE56" s="52">
        <f>SAStab!F2978</f>
        <v>50251</v>
      </c>
      <c r="AF56" s="52">
        <f>SAStab!G2978</f>
        <v>74875</v>
      </c>
      <c r="AG56" s="52">
        <f>SAStab!H2978</f>
        <v>107207</v>
      </c>
      <c r="AH56" s="52">
        <f>SAStab!I2978</f>
        <v>134212</v>
      </c>
      <c r="AI56" s="52">
        <f>SAStab!J2978</f>
        <v>221141</v>
      </c>
      <c r="AL56" t="s">
        <v>18</v>
      </c>
      <c r="AM56">
        <f>SAStab!B3066</f>
        <v>63513</v>
      </c>
      <c r="AN56">
        <f>SAStab!C3066</f>
        <v>21571.85</v>
      </c>
      <c r="AO56">
        <f>SAStab!D3066</f>
        <v>26390.1</v>
      </c>
      <c r="AP56">
        <f>SAStab!E3066</f>
        <v>35509.4</v>
      </c>
      <c r="AQ56">
        <f>SAStab!F3066</f>
        <v>50947.6</v>
      </c>
      <c r="AR56">
        <f>SAStab!G3066</f>
        <v>78996</v>
      </c>
      <c r="AS56">
        <f>SAStab!H3066</f>
        <v>114343</v>
      </c>
      <c r="AT56">
        <f>SAStab!I3066</f>
        <v>141609</v>
      </c>
      <c r="AU56">
        <f>SAStab!J3066</f>
        <v>220157</v>
      </c>
      <c r="AX56" t="s">
        <v>18</v>
      </c>
      <c r="AY56">
        <f>SAStab!B3154</f>
        <v>68182</v>
      </c>
      <c r="AZ56">
        <f>SAStab!C3154</f>
        <v>22794.51</v>
      </c>
      <c r="BA56">
        <f>SAStab!D3154</f>
        <v>28002.44</v>
      </c>
      <c r="BB56">
        <f>SAStab!E3154</f>
        <v>37823.1</v>
      </c>
      <c r="BC56">
        <f>SAStab!F3154</f>
        <v>55704.5</v>
      </c>
      <c r="BD56">
        <f>SAStab!G3154</f>
        <v>84966</v>
      </c>
      <c r="BE56">
        <f>SAStab!H3154</f>
        <v>121805</v>
      </c>
      <c r="BF56">
        <f>SAStab!I3154</f>
        <v>150657</v>
      </c>
      <c r="BG56">
        <f>SAStab!J3154</f>
        <v>228409</v>
      </c>
      <c r="BJ56" t="s">
        <v>18</v>
      </c>
      <c r="BK56" s="52">
        <f>SAStab!B3242</f>
        <v>74689</v>
      </c>
      <c r="BL56" s="52">
        <f>SAStab!C3242</f>
        <v>24851.58</v>
      </c>
      <c r="BM56" s="52">
        <f>SAStab!D3242</f>
        <v>30335.25</v>
      </c>
      <c r="BN56" s="52">
        <f>SAStab!E3242</f>
        <v>41839</v>
      </c>
      <c r="BO56" s="52">
        <f>SAStab!F3242</f>
        <v>61520.3</v>
      </c>
      <c r="BP56" s="52">
        <f>SAStab!G3242</f>
        <v>93120</v>
      </c>
      <c r="BQ56" s="52">
        <f>SAStab!H3242</f>
        <v>130681</v>
      </c>
      <c r="BR56" s="52">
        <f>SAStab!I3242</f>
        <v>162220</v>
      </c>
      <c r="BS56" s="52">
        <f>SAStab!J3242</f>
        <v>253918</v>
      </c>
    </row>
    <row r="57" spans="1:71">
      <c r="B57" t="s">
        <v>19</v>
      </c>
      <c r="C57" s="78">
        <f>SAStab!B2803</f>
        <v>80668</v>
      </c>
      <c r="D57" s="78">
        <f>SAStab!C2803</f>
        <v>25321.79</v>
      </c>
      <c r="E57" s="78">
        <f>SAStab!D2803</f>
        <v>31660</v>
      </c>
      <c r="F57" s="78">
        <f>SAStab!E2803</f>
        <v>44089.8</v>
      </c>
      <c r="G57" s="78">
        <f>SAStab!F2803</f>
        <v>65752.100000000006</v>
      </c>
      <c r="H57" s="78">
        <f>SAStab!G2803</f>
        <v>97669</v>
      </c>
      <c r="I57" s="78">
        <f>SAStab!H2803</f>
        <v>135083</v>
      </c>
      <c r="J57" s="78">
        <f>SAStab!I2803</f>
        <v>173731</v>
      </c>
      <c r="K57" s="78">
        <f>SAStab!J2803</f>
        <v>335869</v>
      </c>
      <c r="N57" t="s">
        <v>19</v>
      </c>
      <c r="O57" s="52">
        <f>SAStab!B2891</f>
        <v>89175</v>
      </c>
      <c r="P57" s="52">
        <f>SAStab!C2891</f>
        <v>29567.360000000001</v>
      </c>
      <c r="Q57" s="52">
        <f>SAStab!D2891</f>
        <v>36050.620000000003</v>
      </c>
      <c r="R57" s="52">
        <f>SAStab!E2891</f>
        <v>49472.7</v>
      </c>
      <c r="S57" s="52">
        <f>SAStab!F2891</f>
        <v>73270.600000000006</v>
      </c>
      <c r="T57" s="52">
        <f>SAStab!G2891</f>
        <v>106562</v>
      </c>
      <c r="U57" s="52">
        <f>SAStab!H2891</f>
        <v>147291</v>
      </c>
      <c r="V57" s="52">
        <f>SAStab!I2891</f>
        <v>180568</v>
      </c>
      <c r="W57" s="52">
        <f>SAStab!J2891</f>
        <v>348836</v>
      </c>
      <c r="Z57" t="s">
        <v>19</v>
      </c>
      <c r="AA57" s="52">
        <f>SAStab!B2979</f>
        <v>92421</v>
      </c>
      <c r="AB57" s="52">
        <f>SAStab!C2979</f>
        <v>31533.119999999999</v>
      </c>
      <c r="AC57" s="52">
        <f>SAStab!D2979</f>
        <v>38094.639999999999</v>
      </c>
      <c r="AD57" s="52">
        <f>SAStab!E2979</f>
        <v>52155.5</v>
      </c>
      <c r="AE57" s="52">
        <f>SAStab!F2979</f>
        <v>76177.5</v>
      </c>
      <c r="AF57" s="52">
        <f>SAStab!G2979</f>
        <v>110676</v>
      </c>
      <c r="AG57" s="52">
        <f>SAStab!H2979</f>
        <v>156379</v>
      </c>
      <c r="AH57" s="52">
        <f>SAStab!I2979</f>
        <v>197216</v>
      </c>
      <c r="AI57" s="52">
        <f>SAStab!J2979</f>
        <v>322803</v>
      </c>
      <c r="AL57" t="s">
        <v>19</v>
      </c>
      <c r="AM57">
        <f>SAStab!B3067</f>
        <v>96090</v>
      </c>
      <c r="AN57">
        <f>SAStab!C3067</f>
        <v>32244.67</v>
      </c>
      <c r="AO57">
        <f>SAStab!D3067</f>
        <v>38526.99</v>
      </c>
      <c r="AP57">
        <f>SAStab!E3067</f>
        <v>52610.7</v>
      </c>
      <c r="AQ57">
        <f>SAStab!F3067</f>
        <v>77608.2</v>
      </c>
      <c r="AR57">
        <f>SAStab!G3067</f>
        <v>117674</v>
      </c>
      <c r="AS57">
        <f>SAStab!H3067</f>
        <v>170194</v>
      </c>
      <c r="AT57">
        <f>SAStab!I3067</f>
        <v>214831</v>
      </c>
      <c r="AU57">
        <f>SAStab!J3067</f>
        <v>345915</v>
      </c>
      <c r="AX57" t="s">
        <v>19</v>
      </c>
      <c r="AY57">
        <f>SAStab!B3155</f>
        <v>105004</v>
      </c>
      <c r="AZ57">
        <f>SAStab!C3155</f>
        <v>34706.550000000003</v>
      </c>
      <c r="BA57">
        <f>SAStab!D3155</f>
        <v>41241.699999999997</v>
      </c>
      <c r="BB57">
        <f>SAStab!E3155</f>
        <v>56931.6</v>
      </c>
      <c r="BC57">
        <f>SAStab!F3155</f>
        <v>86387.199999999997</v>
      </c>
      <c r="BD57">
        <f>SAStab!G3155</f>
        <v>129617</v>
      </c>
      <c r="BE57">
        <f>SAStab!H3155</f>
        <v>185446</v>
      </c>
      <c r="BF57">
        <f>SAStab!I3155</f>
        <v>227547</v>
      </c>
      <c r="BG57">
        <f>SAStab!J3155</f>
        <v>359797</v>
      </c>
      <c r="BJ57" t="s">
        <v>19</v>
      </c>
      <c r="BK57" s="52">
        <f>SAStab!B3243</f>
        <v>112551</v>
      </c>
      <c r="BL57" s="52">
        <f>SAStab!C3243</f>
        <v>37780.01</v>
      </c>
      <c r="BM57" s="52">
        <f>SAStab!D3243</f>
        <v>44863.4</v>
      </c>
      <c r="BN57" s="52">
        <f>SAStab!E3243</f>
        <v>63165</v>
      </c>
      <c r="BO57" s="52">
        <f>SAStab!F3243</f>
        <v>94066.3</v>
      </c>
      <c r="BP57" s="52">
        <f>SAStab!G3243</f>
        <v>140657</v>
      </c>
      <c r="BQ57" s="52">
        <f>SAStab!H3243</f>
        <v>198707</v>
      </c>
      <c r="BR57" s="52">
        <f>SAStab!I3243</f>
        <v>240711</v>
      </c>
      <c r="BS57" s="52">
        <f>SAStab!J3243</f>
        <v>373982</v>
      </c>
    </row>
    <row r="58" spans="1:71">
      <c r="B58" t="s">
        <v>113</v>
      </c>
      <c r="C58" s="78">
        <f>SAStab!B2804</f>
        <v>161273</v>
      </c>
      <c r="D58" s="78">
        <f>SAStab!C2804</f>
        <v>37893.21</v>
      </c>
      <c r="E58" s="78">
        <f>SAStab!D2804</f>
        <v>48957.87</v>
      </c>
      <c r="F58" s="78">
        <f>SAStab!E2804</f>
        <v>73525.5</v>
      </c>
      <c r="G58" s="78">
        <f>SAStab!F2804</f>
        <v>114225.60000000001</v>
      </c>
      <c r="H58" s="78">
        <f>SAStab!G2804</f>
        <v>180863</v>
      </c>
      <c r="I58" s="78">
        <f>SAStab!H2804</f>
        <v>272228</v>
      </c>
      <c r="J58" s="78">
        <f>SAStab!I2804</f>
        <v>386787</v>
      </c>
      <c r="K58" s="78">
        <f>SAStab!J2804</f>
        <v>975782</v>
      </c>
      <c r="N58" t="s">
        <v>113</v>
      </c>
      <c r="O58" s="52">
        <f>SAStab!B2892</f>
        <v>176264</v>
      </c>
      <c r="P58" s="52">
        <f>SAStab!C2892</f>
        <v>44414.86</v>
      </c>
      <c r="Q58" s="52">
        <f>SAStab!D2892</f>
        <v>55899.35</v>
      </c>
      <c r="R58" s="52">
        <f>SAStab!E2892</f>
        <v>82959.399999999994</v>
      </c>
      <c r="S58" s="52">
        <f>SAStab!F2892</f>
        <v>126904.9</v>
      </c>
      <c r="T58" s="52">
        <f>SAStab!G2892</f>
        <v>198252</v>
      </c>
      <c r="U58" s="52">
        <f>SAStab!H2892</f>
        <v>309531</v>
      </c>
      <c r="V58" s="52">
        <f>SAStab!I2892</f>
        <v>442537</v>
      </c>
      <c r="W58" s="52">
        <f>SAStab!J2892</f>
        <v>1022162</v>
      </c>
      <c r="Z58" t="s">
        <v>113</v>
      </c>
      <c r="AA58" s="52">
        <f>SAStab!B2980</f>
        <v>190051</v>
      </c>
      <c r="AB58" s="52">
        <f>SAStab!C2980</f>
        <v>48240.56</v>
      </c>
      <c r="AC58" s="52">
        <f>SAStab!D2980</f>
        <v>60157.38</v>
      </c>
      <c r="AD58" s="52">
        <f>SAStab!E2980</f>
        <v>88286</v>
      </c>
      <c r="AE58" s="52">
        <f>SAStab!F2980</f>
        <v>135966.5</v>
      </c>
      <c r="AF58" s="52">
        <f>SAStab!G2980</f>
        <v>211706</v>
      </c>
      <c r="AG58" s="52">
        <f>SAStab!H2980</f>
        <v>338636</v>
      </c>
      <c r="AH58" s="52">
        <f>SAStab!I2980</f>
        <v>479072</v>
      </c>
      <c r="AI58" s="52">
        <f>SAStab!J2980</f>
        <v>1056623</v>
      </c>
      <c r="AL58" t="s">
        <v>113</v>
      </c>
      <c r="AM58">
        <f>SAStab!B3068</f>
        <v>209596</v>
      </c>
      <c r="AN58">
        <f>SAStab!C3068</f>
        <v>50377.120000000003</v>
      </c>
      <c r="AO58">
        <f>SAStab!D3068</f>
        <v>62240.3</v>
      </c>
      <c r="AP58">
        <f>SAStab!E3068</f>
        <v>91551.1</v>
      </c>
      <c r="AQ58">
        <f>SAStab!F3068</f>
        <v>145690.6</v>
      </c>
      <c r="AR58">
        <f>SAStab!G3068</f>
        <v>235895</v>
      </c>
      <c r="AS58">
        <f>SAStab!H3068</f>
        <v>380468</v>
      </c>
      <c r="AT58">
        <f>SAStab!I3068</f>
        <v>551599</v>
      </c>
      <c r="AU58">
        <f>SAStab!J3068</f>
        <v>1206787</v>
      </c>
      <c r="AX58" t="s">
        <v>113</v>
      </c>
      <c r="AY58">
        <f>SAStab!B3156</f>
        <v>226282</v>
      </c>
      <c r="AZ58">
        <f>SAStab!C3156</f>
        <v>54018.32</v>
      </c>
      <c r="BA58">
        <f>SAStab!D3156</f>
        <v>67227.240000000005</v>
      </c>
      <c r="BB58">
        <f>SAStab!E3156</f>
        <v>99332.6</v>
      </c>
      <c r="BC58">
        <f>SAStab!F3156</f>
        <v>158307.9</v>
      </c>
      <c r="BD58">
        <f>SAStab!G3156</f>
        <v>256397</v>
      </c>
      <c r="BE58">
        <f>SAStab!H3156</f>
        <v>405429</v>
      </c>
      <c r="BF58">
        <f>SAStab!I3156</f>
        <v>584747</v>
      </c>
      <c r="BG58">
        <f>SAStab!J3156</f>
        <v>1269664</v>
      </c>
      <c r="BJ58" t="s">
        <v>113</v>
      </c>
      <c r="BK58" s="52">
        <f>SAStab!B3244</f>
        <v>237627</v>
      </c>
      <c r="BL58" s="52">
        <f>SAStab!C3244</f>
        <v>58709.39</v>
      </c>
      <c r="BM58" s="52">
        <f>SAStab!D3244</f>
        <v>72473</v>
      </c>
      <c r="BN58" s="52">
        <f>SAStab!E3244</f>
        <v>107325.5</v>
      </c>
      <c r="BO58" s="52">
        <f>SAStab!F3244</f>
        <v>173005.2</v>
      </c>
      <c r="BP58" s="52">
        <f>SAStab!G3244</f>
        <v>273088</v>
      </c>
      <c r="BQ58" s="52">
        <f>SAStab!H3244</f>
        <v>436824</v>
      </c>
      <c r="BR58" s="52">
        <f>SAStab!I3244</f>
        <v>617939</v>
      </c>
      <c r="BS58" s="52">
        <f>SAStab!J3244</f>
        <v>1235860</v>
      </c>
    </row>
    <row r="59" spans="1:71">
      <c r="A59" t="s">
        <v>20</v>
      </c>
      <c r="C59" s="78"/>
      <c r="D59" s="78"/>
      <c r="E59" s="78"/>
      <c r="F59" s="78"/>
      <c r="G59" s="78"/>
      <c r="H59" s="78"/>
      <c r="I59" s="78"/>
      <c r="J59" s="78"/>
      <c r="K59" s="78"/>
      <c r="M59" t="s">
        <v>20</v>
      </c>
      <c r="O59" s="52"/>
      <c r="P59" s="52"/>
      <c r="Q59" s="52"/>
      <c r="R59" s="52"/>
      <c r="S59" s="52"/>
      <c r="T59" s="52"/>
      <c r="U59" s="52"/>
      <c r="V59" s="52"/>
      <c r="W59" s="52"/>
      <c r="Y59" t="s">
        <v>20</v>
      </c>
      <c r="AA59" s="52"/>
      <c r="AB59" s="52"/>
      <c r="AC59" s="52"/>
      <c r="AD59" s="52"/>
      <c r="AE59" s="52"/>
      <c r="AF59" s="52"/>
      <c r="AG59" s="52"/>
      <c r="AH59" s="52"/>
      <c r="AI59" s="52"/>
      <c r="AK59" t="s">
        <v>20</v>
      </c>
      <c r="AW59" t="s">
        <v>20</v>
      </c>
      <c r="BI59" t="s">
        <v>20</v>
      </c>
      <c r="BK59" s="52"/>
      <c r="BL59" s="52"/>
      <c r="BM59" s="52"/>
      <c r="BN59" s="52"/>
      <c r="BO59" s="52"/>
      <c r="BP59" s="52"/>
      <c r="BQ59" s="52"/>
      <c r="BR59" s="52"/>
      <c r="BS59" s="52"/>
    </row>
    <row r="60" spans="1:71">
      <c r="B60" t="s">
        <v>21</v>
      </c>
      <c r="C60" s="78">
        <f>SAStab!B2806</f>
        <v>82397</v>
      </c>
      <c r="D60" s="78">
        <f>SAStab!C2806</f>
        <v>14388.67</v>
      </c>
      <c r="E60" s="78">
        <f>SAStab!D2806</f>
        <v>19415.48</v>
      </c>
      <c r="F60" s="78">
        <f>SAStab!E2806</f>
        <v>31249.3</v>
      </c>
      <c r="G60" s="78">
        <f>SAStab!F2806</f>
        <v>54378.8</v>
      </c>
      <c r="H60" s="78">
        <f>SAStab!G2806</f>
        <v>95242</v>
      </c>
      <c r="I60" s="78">
        <f>SAStab!H2806</f>
        <v>158156</v>
      </c>
      <c r="J60" s="78">
        <f>SAStab!I2806</f>
        <v>219462</v>
      </c>
      <c r="K60" s="78">
        <f>SAStab!J2806</f>
        <v>468254</v>
      </c>
      <c r="N60" t="s">
        <v>21</v>
      </c>
      <c r="O60" s="52">
        <f>SAStab!B2894</f>
        <v>89262</v>
      </c>
      <c r="P60" s="52">
        <f>SAStab!C2894</f>
        <v>15497.33</v>
      </c>
      <c r="Q60" s="52">
        <f>SAStab!D2894</f>
        <v>20610.43</v>
      </c>
      <c r="R60" s="52">
        <f>SAStab!E2894</f>
        <v>33713.300000000003</v>
      </c>
      <c r="S60" s="52">
        <f>SAStab!F2894</f>
        <v>58812.3</v>
      </c>
      <c r="T60" s="52">
        <f>SAStab!G2894</f>
        <v>102895</v>
      </c>
      <c r="U60" s="52">
        <f>SAStab!H2894</f>
        <v>171821</v>
      </c>
      <c r="V60" s="52">
        <f>SAStab!I2894</f>
        <v>242484</v>
      </c>
      <c r="W60" s="52">
        <f>SAStab!J2894</f>
        <v>540731</v>
      </c>
      <c r="Z60" t="s">
        <v>21</v>
      </c>
      <c r="AA60" s="52">
        <f>SAStab!B2982</f>
        <v>93856</v>
      </c>
      <c r="AB60" s="52">
        <f>SAStab!C2982</f>
        <v>16017.83</v>
      </c>
      <c r="AC60" s="52">
        <f>SAStab!D2982</f>
        <v>21327.7</v>
      </c>
      <c r="AD60" s="52">
        <f>SAStab!E2982</f>
        <v>34599.199999999997</v>
      </c>
      <c r="AE60" s="52">
        <f>SAStab!F2982</f>
        <v>60506.5</v>
      </c>
      <c r="AF60" s="52">
        <f>SAStab!G2982</f>
        <v>108052</v>
      </c>
      <c r="AG60" s="52">
        <f>SAStab!H2982</f>
        <v>185658</v>
      </c>
      <c r="AH60" s="52">
        <f>SAStab!I2982</f>
        <v>260146</v>
      </c>
      <c r="AI60" s="52">
        <f>SAStab!J2982</f>
        <v>578084</v>
      </c>
      <c r="AL60" t="s">
        <v>21</v>
      </c>
      <c r="AM60">
        <f>SAStab!B3070</f>
        <v>101674</v>
      </c>
      <c r="AN60">
        <f>SAStab!C3070</f>
        <v>16736.86</v>
      </c>
      <c r="AO60">
        <f>SAStab!D3070</f>
        <v>22411.86</v>
      </c>
      <c r="AP60">
        <f>SAStab!E3070</f>
        <v>35730.199999999997</v>
      </c>
      <c r="AQ60">
        <f>SAStab!F3070</f>
        <v>63565.1</v>
      </c>
      <c r="AR60">
        <f>SAStab!G3070</f>
        <v>116027</v>
      </c>
      <c r="AS60">
        <f>SAStab!H3070</f>
        <v>200795</v>
      </c>
      <c r="AT60">
        <f>SAStab!I3070</f>
        <v>291550</v>
      </c>
      <c r="AU60">
        <f>SAStab!J3070</f>
        <v>632911</v>
      </c>
      <c r="AX60" t="s">
        <v>21</v>
      </c>
      <c r="AY60">
        <f>SAStab!B3158</f>
        <v>110909</v>
      </c>
      <c r="AZ60">
        <f>SAStab!C3158</f>
        <v>18365.96</v>
      </c>
      <c r="BA60">
        <f>SAStab!D3158</f>
        <v>24489.23</v>
      </c>
      <c r="BB60">
        <f>SAStab!E3158</f>
        <v>39050.300000000003</v>
      </c>
      <c r="BC60">
        <f>SAStab!F3158</f>
        <v>69918.899999999994</v>
      </c>
      <c r="BD60">
        <f>SAStab!G3158</f>
        <v>127502</v>
      </c>
      <c r="BE60">
        <f>SAStab!H3158</f>
        <v>220460</v>
      </c>
      <c r="BF60">
        <f>SAStab!I3158</f>
        <v>306087</v>
      </c>
      <c r="BG60">
        <f>SAStab!J3158</f>
        <v>679057</v>
      </c>
      <c r="BJ60" t="s">
        <v>21</v>
      </c>
      <c r="BK60" s="52">
        <f>SAStab!B3246</f>
        <v>118819</v>
      </c>
      <c r="BL60" s="52">
        <f>SAStab!C3246</f>
        <v>20478.509999999998</v>
      </c>
      <c r="BM60" s="52">
        <f>SAStab!D3246</f>
        <v>27375.42</v>
      </c>
      <c r="BN60" s="52">
        <f>SAStab!E3246</f>
        <v>43401.8</v>
      </c>
      <c r="BO60" s="52">
        <f>SAStab!F3246</f>
        <v>76728.7</v>
      </c>
      <c r="BP60" s="52">
        <f>SAStab!G3246</f>
        <v>139300</v>
      </c>
      <c r="BQ60" s="52">
        <f>SAStab!H3246</f>
        <v>236708</v>
      </c>
      <c r="BR60" s="52">
        <f>SAStab!I3246</f>
        <v>333246</v>
      </c>
      <c r="BS60" s="52">
        <f>SAStab!J3246</f>
        <v>700155</v>
      </c>
    </row>
    <row r="61" spans="1:71">
      <c r="B61" t="s">
        <v>22</v>
      </c>
      <c r="C61" s="78">
        <f>SAStab!B2807</f>
        <v>32417</v>
      </c>
      <c r="D61" s="78">
        <f>SAStab!C2807</f>
        <v>0.14000000000000001</v>
      </c>
      <c r="E61" s="78">
        <f>SAStab!D2807</f>
        <v>3842.43</v>
      </c>
      <c r="F61" s="78">
        <f>SAStab!E2807</f>
        <v>9821.2999999999993</v>
      </c>
      <c r="G61" s="78">
        <f>SAStab!F2807</f>
        <v>17883.7</v>
      </c>
      <c r="H61" s="78">
        <f>SAStab!G2807</f>
        <v>37083</v>
      </c>
      <c r="I61" s="78">
        <f>SAStab!H2807</f>
        <v>69546</v>
      </c>
      <c r="J61" s="78">
        <f>SAStab!I2807</f>
        <v>99556</v>
      </c>
      <c r="K61" s="78">
        <f>SAStab!J2807</f>
        <v>235925</v>
      </c>
      <c r="N61" t="s">
        <v>22</v>
      </c>
      <c r="O61" s="52">
        <f>SAStab!B2895</f>
        <v>33476</v>
      </c>
      <c r="P61" s="52">
        <f>SAStab!C2895</f>
        <v>-35.380000000000003</v>
      </c>
      <c r="Q61" s="52">
        <f>SAStab!D2895</f>
        <v>3887.24</v>
      </c>
      <c r="R61" s="52">
        <f>SAStab!E2895</f>
        <v>10252.700000000001</v>
      </c>
      <c r="S61" s="52">
        <f>SAStab!F2895</f>
        <v>20074.3</v>
      </c>
      <c r="T61" s="52">
        <f>SAStab!G2895</f>
        <v>40119</v>
      </c>
      <c r="U61" s="52">
        <f>SAStab!H2895</f>
        <v>73193</v>
      </c>
      <c r="V61" s="52">
        <f>SAStab!I2895</f>
        <v>101063</v>
      </c>
      <c r="W61" s="52">
        <f>SAStab!J2895</f>
        <v>207749</v>
      </c>
      <c r="Z61" t="s">
        <v>22</v>
      </c>
      <c r="AA61" s="52">
        <f>SAStab!B2983</f>
        <v>36126</v>
      </c>
      <c r="AB61" s="52">
        <f>SAStab!C2983</f>
        <v>372.31</v>
      </c>
      <c r="AC61" s="52">
        <f>SAStab!D2983</f>
        <v>4680.12</v>
      </c>
      <c r="AD61" s="52">
        <f>SAStab!E2983</f>
        <v>11053.9</v>
      </c>
      <c r="AE61" s="52">
        <f>SAStab!F2983</f>
        <v>21606.6</v>
      </c>
      <c r="AF61" s="52">
        <f>SAStab!G2983</f>
        <v>43540</v>
      </c>
      <c r="AG61" s="52">
        <f>SAStab!H2983</f>
        <v>78244</v>
      </c>
      <c r="AH61" s="52">
        <f>SAStab!I2983</f>
        <v>113595</v>
      </c>
      <c r="AI61" s="52">
        <f>SAStab!J2983</f>
        <v>222428</v>
      </c>
      <c r="AL61" t="s">
        <v>22</v>
      </c>
      <c r="AM61">
        <f>SAStab!B3071</f>
        <v>39296</v>
      </c>
      <c r="AN61">
        <f>SAStab!C3071</f>
        <v>393.07</v>
      </c>
      <c r="AO61">
        <f>SAStab!D3071</f>
        <v>5457.01</v>
      </c>
      <c r="AP61">
        <f>SAStab!E3071</f>
        <v>12430.5</v>
      </c>
      <c r="AQ61">
        <f>SAStab!F3071</f>
        <v>23839.8</v>
      </c>
      <c r="AR61">
        <f>SAStab!G3071</f>
        <v>45520</v>
      </c>
      <c r="AS61">
        <f>SAStab!H3071</f>
        <v>85108</v>
      </c>
      <c r="AT61">
        <f>SAStab!I3071</f>
        <v>122515</v>
      </c>
      <c r="AU61">
        <f>SAStab!J3071</f>
        <v>254558</v>
      </c>
      <c r="AX61" t="s">
        <v>22</v>
      </c>
      <c r="AY61">
        <f>SAStab!B3159</f>
        <v>43899</v>
      </c>
      <c r="AZ61">
        <f>SAStab!C3159</f>
        <v>769.91</v>
      </c>
      <c r="BA61">
        <f>SAStab!D3159</f>
        <v>6471.27</v>
      </c>
      <c r="BB61">
        <f>SAStab!E3159</f>
        <v>14295</v>
      </c>
      <c r="BC61">
        <f>SAStab!F3159</f>
        <v>26411</v>
      </c>
      <c r="BD61">
        <f>SAStab!G3159</f>
        <v>51507</v>
      </c>
      <c r="BE61">
        <f>SAStab!H3159</f>
        <v>96751</v>
      </c>
      <c r="BF61">
        <f>SAStab!I3159</f>
        <v>138986</v>
      </c>
      <c r="BG61">
        <f>SAStab!J3159</f>
        <v>274823</v>
      </c>
      <c r="BJ61" t="s">
        <v>22</v>
      </c>
      <c r="BK61" s="52">
        <f>SAStab!B3247</f>
        <v>48476</v>
      </c>
      <c r="BL61" s="52">
        <f>SAStab!C3247</f>
        <v>1088.8599999999999</v>
      </c>
      <c r="BM61" s="52">
        <f>SAStab!D3247</f>
        <v>7687.55</v>
      </c>
      <c r="BN61" s="52">
        <f>SAStab!E3247</f>
        <v>15873.2</v>
      </c>
      <c r="BO61" s="52">
        <f>SAStab!F3247</f>
        <v>29281.7</v>
      </c>
      <c r="BP61" s="52">
        <f>SAStab!G3247</f>
        <v>56508</v>
      </c>
      <c r="BQ61" s="52">
        <f>SAStab!H3247</f>
        <v>106631</v>
      </c>
      <c r="BR61" s="52">
        <f>SAStab!I3247</f>
        <v>150475</v>
      </c>
      <c r="BS61" s="52">
        <f>SAStab!J3247</f>
        <v>292122</v>
      </c>
    </row>
    <row r="62" spans="1:71">
      <c r="A62" t="s">
        <v>107</v>
      </c>
      <c r="C62" s="78"/>
      <c r="D62" s="78"/>
      <c r="E62" s="78"/>
      <c r="F62" s="78"/>
      <c r="G62" s="78"/>
      <c r="H62" s="78"/>
      <c r="I62" s="78"/>
      <c r="J62" s="78"/>
      <c r="K62" s="78"/>
      <c r="M62" t="s">
        <v>107</v>
      </c>
      <c r="O62" s="52"/>
      <c r="P62" s="52"/>
      <c r="Q62" s="52"/>
      <c r="R62" s="52"/>
      <c r="S62" s="52"/>
      <c r="T62" s="52"/>
      <c r="U62" s="52"/>
      <c r="V62" s="52"/>
      <c r="W62" s="52"/>
      <c r="Y62" t="s">
        <v>107</v>
      </c>
      <c r="AA62" s="52"/>
      <c r="AB62" s="52"/>
      <c r="AC62" s="52"/>
      <c r="AD62" s="52"/>
      <c r="AE62" s="52"/>
      <c r="AF62" s="52"/>
      <c r="AG62" s="52"/>
      <c r="AH62" s="52"/>
      <c r="AI62" s="52"/>
      <c r="AK62" t="s">
        <v>107</v>
      </c>
      <c r="AW62" t="s">
        <v>107</v>
      </c>
      <c r="BI62" t="s">
        <v>107</v>
      </c>
      <c r="BK62" s="52"/>
      <c r="BL62" s="52"/>
      <c r="BM62" s="52"/>
      <c r="BN62" s="52"/>
      <c r="BO62" s="52"/>
      <c r="BP62" s="52"/>
      <c r="BQ62" s="52"/>
      <c r="BR62" s="52"/>
      <c r="BS62" s="52"/>
    </row>
    <row r="63" spans="1:71">
      <c r="B63" t="s">
        <v>28</v>
      </c>
      <c r="C63" s="78">
        <f>SAStab!B2809</f>
        <v>12423</v>
      </c>
      <c r="D63" s="78">
        <f>SAStab!C2809</f>
        <v>-61.56</v>
      </c>
      <c r="E63" s="78">
        <f>SAStab!D2809</f>
        <v>880.35</v>
      </c>
      <c r="F63" s="78">
        <f>SAStab!E2809</f>
        <v>6651.9</v>
      </c>
      <c r="G63" s="78">
        <f>SAStab!F2809</f>
        <v>9995.7999999999993</v>
      </c>
      <c r="H63" s="78">
        <f>SAStab!G2809</f>
        <v>13768</v>
      </c>
      <c r="I63" s="78">
        <f>SAStab!H2809</f>
        <v>21819</v>
      </c>
      <c r="J63" s="78">
        <f>SAStab!I2809</f>
        <v>29475</v>
      </c>
      <c r="K63" s="78">
        <f>SAStab!J2809</f>
        <v>74278</v>
      </c>
      <c r="N63" t="s">
        <v>28</v>
      </c>
      <c r="O63" s="52">
        <f>SAStab!B2897</f>
        <v>12503</v>
      </c>
      <c r="P63" s="52">
        <f>SAStab!C2897</f>
        <v>-84.49</v>
      </c>
      <c r="Q63" s="52">
        <f>SAStab!D2897</f>
        <v>413.96</v>
      </c>
      <c r="R63" s="52">
        <f>SAStab!E2897</f>
        <v>6010.4</v>
      </c>
      <c r="S63" s="52">
        <f>SAStab!F2897</f>
        <v>9924.4</v>
      </c>
      <c r="T63" s="52">
        <f>SAStab!G2897</f>
        <v>13499</v>
      </c>
      <c r="U63" s="52">
        <f>SAStab!H2897</f>
        <v>21043</v>
      </c>
      <c r="V63" s="52">
        <f>SAStab!I2897</f>
        <v>30603</v>
      </c>
      <c r="W63" s="52">
        <f>SAStab!J2897</f>
        <v>90270</v>
      </c>
      <c r="Z63" t="s">
        <v>28</v>
      </c>
      <c r="AA63" s="52">
        <f>SAStab!B2985</f>
        <v>12156</v>
      </c>
      <c r="AB63" s="52">
        <f>SAStab!C2985</f>
        <v>-87.03</v>
      </c>
      <c r="AC63" s="52">
        <f>SAStab!D2985</f>
        <v>553.65</v>
      </c>
      <c r="AD63" s="52">
        <f>SAStab!E2985</f>
        <v>5363.4</v>
      </c>
      <c r="AE63" s="52">
        <f>SAStab!F2985</f>
        <v>9733.4</v>
      </c>
      <c r="AF63" s="52">
        <f>SAStab!G2985</f>
        <v>13410</v>
      </c>
      <c r="AG63" s="52">
        <f>SAStab!H2985</f>
        <v>21662</v>
      </c>
      <c r="AH63" s="52">
        <f>SAStab!I2985</f>
        <v>30940</v>
      </c>
      <c r="AI63" s="52">
        <f>SAStab!J2985</f>
        <v>78042</v>
      </c>
      <c r="AL63" t="s">
        <v>28</v>
      </c>
      <c r="AM63">
        <f>SAStab!B3073</f>
        <v>12752</v>
      </c>
      <c r="AN63">
        <f>SAStab!C3073</f>
        <v>-93.47</v>
      </c>
      <c r="AO63">
        <f>SAStab!D3073</f>
        <v>311.62</v>
      </c>
      <c r="AP63">
        <f>SAStab!E3073</f>
        <v>4735.8</v>
      </c>
      <c r="AQ63">
        <f>SAStab!F3073</f>
        <v>9787.7000000000007</v>
      </c>
      <c r="AR63">
        <f>SAStab!G3073</f>
        <v>13985</v>
      </c>
      <c r="AS63">
        <f>SAStab!H3073</f>
        <v>23815</v>
      </c>
      <c r="AT63">
        <f>SAStab!I3073</f>
        <v>33754</v>
      </c>
      <c r="AU63">
        <f>SAStab!J3073</f>
        <v>85016</v>
      </c>
      <c r="AX63" t="s">
        <v>28</v>
      </c>
      <c r="AY63">
        <f>SAStab!B3161</f>
        <v>12392</v>
      </c>
      <c r="AZ63">
        <f>SAStab!C3161</f>
        <v>-106.18</v>
      </c>
      <c r="BA63">
        <f>SAStab!D3161</f>
        <v>159.82</v>
      </c>
      <c r="BB63">
        <f>SAStab!E3161</f>
        <v>4704.3999999999996</v>
      </c>
      <c r="BC63">
        <f>SAStab!F3161</f>
        <v>9476.4</v>
      </c>
      <c r="BD63">
        <f>SAStab!G3161</f>
        <v>14354</v>
      </c>
      <c r="BE63">
        <f>SAStab!H3161</f>
        <v>23713</v>
      </c>
      <c r="BF63">
        <f>SAStab!I3161</f>
        <v>33773</v>
      </c>
      <c r="BG63">
        <f>SAStab!J3161</f>
        <v>70275</v>
      </c>
      <c r="BJ63" t="s">
        <v>28</v>
      </c>
      <c r="BK63" s="52">
        <f>SAStab!B3249</f>
        <v>14046</v>
      </c>
      <c r="BL63" s="52">
        <f>SAStab!C3249</f>
        <v>-106.88</v>
      </c>
      <c r="BM63" s="52">
        <f>SAStab!D3249</f>
        <v>4.13</v>
      </c>
      <c r="BN63" s="52">
        <f>SAStab!E3249</f>
        <v>3539.9</v>
      </c>
      <c r="BO63" s="52">
        <f>SAStab!F3249</f>
        <v>9086.6</v>
      </c>
      <c r="BP63" s="52">
        <f>SAStab!G3249</f>
        <v>13860</v>
      </c>
      <c r="BQ63" s="52">
        <f>SAStab!H3249</f>
        <v>25686</v>
      </c>
      <c r="BR63" s="52">
        <f>SAStab!I3249</f>
        <v>37392</v>
      </c>
      <c r="BS63" s="52">
        <f>SAStab!J3249</f>
        <v>116791</v>
      </c>
    </row>
    <row r="64" spans="1:71">
      <c r="B64" t="s">
        <v>29</v>
      </c>
      <c r="C64" s="78">
        <f>SAStab!B2810</f>
        <v>26159</v>
      </c>
      <c r="D64" s="78">
        <f>SAStab!C2810</f>
        <v>9789.15</v>
      </c>
      <c r="E64" s="78">
        <f>SAStab!D2810</f>
        <v>12499.21</v>
      </c>
      <c r="F64" s="78">
        <f>SAStab!E2810</f>
        <v>16314.1</v>
      </c>
      <c r="G64" s="78">
        <f>SAStab!F2810</f>
        <v>21650.400000000001</v>
      </c>
      <c r="H64" s="78">
        <f>SAStab!G2810</f>
        <v>28882</v>
      </c>
      <c r="I64" s="78">
        <f>SAStab!H2810</f>
        <v>41942</v>
      </c>
      <c r="J64" s="78">
        <f>SAStab!I2810</f>
        <v>54550</v>
      </c>
      <c r="K64" s="78">
        <f>SAStab!J2810</f>
        <v>110164</v>
      </c>
      <c r="N64" t="s">
        <v>29</v>
      </c>
      <c r="O64" s="52">
        <f>SAStab!B2898</f>
        <v>24717</v>
      </c>
      <c r="P64" s="52">
        <f>SAStab!C2898</f>
        <v>9636.5300000000007</v>
      </c>
      <c r="Q64" s="52">
        <f>SAStab!D2898</f>
        <v>12391.73</v>
      </c>
      <c r="R64" s="52">
        <f>SAStab!E2898</f>
        <v>16249.1</v>
      </c>
      <c r="S64" s="52">
        <f>SAStab!F2898</f>
        <v>21138.3</v>
      </c>
      <c r="T64" s="52">
        <f>SAStab!G2898</f>
        <v>27970</v>
      </c>
      <c r="U64" s="52">
        <f>SAStab!H2898</f>
        <v>38771</v>
      </c>
      <c r="V64" s="52">
        <f>SAStab!I2898</f>
        <v>49815</v>
      </c>
      <c r="W64" s="52">
        <f>SAStab!J2898</f>
        <v>86585</v>
      </c>
      <c r="Z64" t="s">
        <v>29</v>
      </c>
      <c r="AA64" s="52">
        <f>SAStab!B2986</f>
        <v>25439</v>
      </c>
      <c r="AB64" s="52">
        <f>SAStab!C2986</f>
        <v>9638.6</v>
      </c>
      <c r="AC64" s="52">
        <f>SAStab!D2986</f>
        <v>12482.87</v>
      </c>
      <c r="AD64" s="52">
        <f>SAStab!E2986</f>
        <v>16447.099999999999</v>
      </c>
      <c r="AE64" s="52">
        <f>SAStab!F2986</f>
        <v>21017.5</v>
      </c>
      <c r="AF64" s="52">
        <f>SAStab!G2986</f>
        <v>27240</v>
      </c>
      <c r="AG64" s="52">
        <f>SAStab!H2986</f>
        <v>38105</v>
      </c>
      <c r="AH64" s="52">
        <f>SAStab!I2986</f>
        <v>48659</v>
      </c>
      <c r="AI64" s="52">
        <f>SAStab!J2986</f>
        <v>105794</v>
      </c>
      <c r="AL64" t="s">
        <v>29</v>
      </c>
      <c r="AM64">
        <f>SAStab!B3074</f>
        <v>25326</v>
      </c>
      <c r="AN64">
        <f>SAStab!C3074</f>
        <v>10806.59</v>
      </c>
      <c r="AO64">
        <f>SAStab!D3074</f>
        <v>13325.28</v>
      </c>
      <c r="AP64">
        <f>SAStab!E3074</f>
        <v>16985.599999999999</v>
      </c>
      <c r="AQ64">
        <f>SAStab!F3074</f>
        <v>21716.2</v>
      </c>
      <c r="AR64">
        <f>SAStab!G3074</f>
        <v>28053</v>
      </c>
      <c r="AS64">
        <f>SAStab!H3074</f>
        <v>38745</v>
      </c>
      <c r="AT64">
        <f>SAStab!I3074</f>
        <v>50107</v>
      </c>
      <c r="AU64">
        <f>SAStab!J3074</f>
        <v>96017</v>
      </c>
      <c r="AX64" t="s">
        <v>29</v>
      </c>
      <c r="AY64">
        <f>SAStab!B3162</f>
        <v>25890</v>
      </c>
      <c r="AZ64">
        <f>SAStab!C3162</f>
        <v>11731.64</v>
      </c>
      <c r="BA64">
        <f>SAStab!D3162</f>
        <v>13774.29</v>
      </c>
      <c r="BB64">
        <f>SAStab!E3162</f>
        <v>17178.7</v>
      </c>
      <c r="BC64">
        <f>SAStab!F3162</f>
        <v>21989.4</v>
      </c>
      <c r="BD64">
        <f>SAStab!G3162</f>
        <v>28454</v>
      </c>
      <c r="BE64">
        <f>SAStab!H3162</f>
        <v>39691</v>
      </c>
      <c r="BF64">
        <f>SAStab!I3162</f>
        <v>52217</v>
      </c>
      <c r="BG64">
        <f>SAStab!J3162</f>
        <v>106217</v>
      </c>
      <c r="BJ64" t="s">
        <v>29</v>
      </c>
      <c r="BK64" s="52">
        <f>SAStab!B3250</f>
        <v>26010</v>
      </c>
      <c r="BL64" s="52">
        <f>SAStab!C3250</f>
        <v>12180.92</v>
      </c>
      <c r="BM64" s="52">
        <f>SAStab!D3250</f>
        <v>13941.89</v>
      </c>
      <c r="BN64" s="52">
        <f>SAStab!E3250</f>
        <v>17449.7</v>
      </c>
      <c r="BO64" s="52">
        <f>SAStab!F3250</f>
        <v>22005.9</v>
      </c>
      <c r="BP64" s="52">
        <f>SAStab!G3250</f>
        <v>28763</v>
      </c>
      <c r="BQ64" s="52">
        <f>SAStab!H3250</f>
        <v>41365</v>
      </c>
      <c r="BR64" s="52">
        <f>SAStab!I3250</f>
        <v>53630</v>
      </c>
      <c r="BS64" s="52">
        <f>SAStab!J3250</f>
        <v>96257</v>
      </c>
    </row>
    <row r="65" spans="1:71">
      <c r="B65" t="s">
        <v>30</v>
      </c>
      <c r="C65" s="78">
        <f>SAStab!B2811</f>
        <v>50808</v>
      </c>
      <c r="D65" s="78">
        <f>SAStab!C2811</f>
        <v>14940.72</v>
      </c>
      <c r="E65" s="78">
        <f>SAStab!D2811</f>
        <v>22491.13</v>
      </c>
      <c r="F65" s="78">
        <f>SAStab!E2811</f>
        <v>30848.6</v>
      </c>
      <c r="G65" s="78">
        <f>SAStab!F2811</f>
        <v>40499.9</v>
      </c>
      <c r="H65" s="78">
        <f>SAStab!G2811</f>
        <v>53518</v>
      </c>
      <c r="I65" s="78">
        <f>SAStab!H2811</f>
        <v>75931</v>
      </c>
      <c r="J65" s="78">
        <f>SAStab!I2811</f>
        <v>104746</v>
      </c>
      <c r="K65" s="78">
        <f>SAStab!J2811</f>
        <v>270741</v>
      </c>
      <c r="N65" t="s">
        <v>30</v>
      </c>
      <c r="O65" s="52">
        <f>SAStab!B2899</f>
        <v>48363</v>
      </c>
      <c r="P65" s="52">
        <f>SAStab!C2899</f>
        <v>15187.62</v>
      </c>
      <c r="Q65" s="52">
        <f>SAStab!D2899</f>
        <v>22406.84</v>
      </c>
      <c r="R65" s="52">
        <f>SAStab!E2899</f>
        <v>30438.799999999999</v>
      </c>
      <c r="S65" s="52">
        <f>SAStab!F2899</f>
        <v>39642.199999999997</v>
      </c>
      <c r="T65" s="52">
        <f>SAStab!G2899</f>
        <v>51827</v>
      </c>
      <c r="U65" s="52">
        <f>SAStab!H2899</f>
        <v>72522</v>
      </c>
      <c r="V65" s="52">
        <f>SAStab!I2899</f>
        <v>99165</v>
      </c>
      <c r="W65" s="52">
        <f>SAStab!J2899</f>
        <v>247723</v>
      </c>
      <c r="Z65" t="s">
        <v>30</v>
      </c>
      <c r="AA65" s="52">
        <f>SAStab!B2987</f>
        <v>48032</v>
      </c>
      <c r="AB65" s="52">
        <f>SAStab!C2987</f>
        <v>17648.22</v>
      </c>
      <c r="AC65" s="52">
        <f>SAStab!D2987</f>
        <v>23670.21</v>
      </c>
      <c r="AD65" s="52">
        <f>SAStab!E2987</f>
        <v>30810.400000000001</v>
      </c>
      <c r="AE65" s="52">
        <f>SAStab!F2987</f>
        <v>40110.800000000003</v>
      </c>
      <c r="AF65" s="52">
        <f>SAStab!G2987</f>
        <v>51816</v>
      </c>
      <c r="AG65" s="52">
        <f>SAStab!H2987</f>
        <v>72060</v>
      </c>
      <c r="AH65" s="52">
        <f>SAStab!I2987</f>
        <v>94493</v>
      </c>
      <c r="AI65" s="52">
        <f>SAStab!J2987</f>
        <v>194324</v>
      </c>
      <c r="AL65" t="s">
        <v>30</v>
      </c>
      <c r="AM65">
        <f>SAStab!B3075</f>
        <v>46676</v>
      </c>
      <c r="AN65">
        <f>SAStab!C3075</f>
        <v>16627.580000000002</v>
      </c>
      <c r="AO65">
        <f>SAStab!D3075</f>
        <v>22886.14</v>
      </c>
      <c r="AP65">
        <f>SAStab!E3075</f>
        <v>30285.1</v>
      </c>
      <c r="AQ65">
        <f>SAStab!F3075</f>
        <v>39318.800000000003</v>
      </c>
      <c r="AR65">
        <f>SAStab!G3075</f>
        <v>51418</v>
      </c>
      <c r="AS65">
        <f>SAStab!H3075</f>
        <v>69770</v>
      </c>
      <c r="AT65">
        <f>SAStab!I3075</f>
        <v>90048</v>
      </c>
      <c r="AU65">
        <f>SAStab!J3075</f>
        <v>192824</v>
      </c>
      <c r="AX65" t="s">
        <v>30</v>
      </c>
      <c r="AY65">
        <f>SAStab!B3163</f>
        <v>46775</v>
      </c>
      <c r="AZ65">
        <f>SAStab!C3163</f>
        <v>15868.23</v>
      </c>
      <c r="BA65">
        <f>SAStab!D3163</f>
        <v>22737.18</v>
      </c>
      <c r="BB65">
        <f>SAStab!E3163</f>
        <v>30166.5</v>
      </c>
      <c r="BC65">
        <f>SAStab!F3163</f>
        <v>39401.300000000003</v>
      </c>
      <c r="BD65">
        <f>SAStab!G3163</f>
        <v>51602</v>
      </c>
      <c r="BE65">
        <f>SAStab!H3163</f>
        <v>71587</v>
      </c>
      <c r="BF65">
        <f>SAStab!I3163</f>
        <v>94776</v>
      </c>
      <c r="BG65">
        <f>SAStab!J3163</f>
        <v>189719</v>
      </c>
      <c r="BJ65" t="s">
        <v>30</v>
      </c>
      <c r="BK65" s="52">
        <f>SAStab!B3251</f>
        <v>45933</v>
      </c>
      <c r="BL65" s="52">
        <f>SAStab!C3251</f>
        <v>16638.84</v>
      </c>
      <c r="BM65" s="52">
        <f>SAStab!D3251</f>
        <v>23213.08</v>
      </c>
      <c r="BN65" s="52">
        <f>SAStab!E3251</f>
        <v>30279.9</v>
      </c>
      <c r="BO65" s="52">
        <f>SAStab!F3251</f>
        <v>39119.5</v>
      </c>
      <c r="BP65" s="52">
        <f>SAStab!G3251</f>
        <v>50487</v>
      </c>
      <c r="BQ65" s="52">
        <f>SAStab!H3251</f>
        <v>69592</v>
      </c>
      <c r="BR65" s="52">
        <f>SAStab!I3251</f>
        <v>91127</v>
      </c>
      <c r="BS65" s="52">
        <f>SAStab!J3251</f>
        <v>180404</v>
      </c>
    </row>
    <row r="66" spans="1:71">
      <c r="B66" t="s">
        <v>31</v>
      </c>
      <c r="C66" s="78">
        <f>SAStab!B2812</f>
        <v>122743</v>
      </c>
      <c r="D66" s="78">
        <f>SAStab!C2812</f>
        <v>31149.45</v>
      </c>
      <c r="E66" s="78">
        <f>SAStab!D2812</f>
        <v>46110.38</v>
      </c>
      <c r="F66" s="78">
        <f>SAStab!E2812</f>
        <v>62541.599999999999</v>
      </c>
      <c r="G66" s="78">
        <f>SAStab!F2812</f>
        <v>89154.9</v>
      </c>
      <c r="H66" s="78">
        <f>SAStab!G2812</f>
        <v>134646</v>
      </c>
      <c r="I66" s="78">
        <f>SAStab!H2812</f>
        <v>210211</v>
      </c>
      <c r="J66" s="78">
        <f>SAStab!I2812</f>
        <v>288734</v>
      </c>
      <c r="K66" s="78">
        <f>SAStab!J2812</f>
        <v>615487</v>
      </c>
      <c r="N66" t="s">
        <v>31</v>
      </c>
      <c r="O66" s="52">
        <f>SAStab!B2900</f>
        <v>126298</v>
      </c>
      <c r="P66" s="52">
        <f>SAStab!C2900</f>
        <v>31161.119999999999</v>
      </c>
      <c r="Q66" s="52">
        <f>SAStab!D2900</f>
        <v>45277.11</v>
      </c>
      <c r="R66" s="52">
        <f>SAStab!E2900</f>
        <v>63590.400000000001</v>
      </c>
      <c r="S66" s="52">
        <f>SAStab!F2900</f>
        <v>90883.7</v>
      </c>
      <c r="T66" s="52">
        <f>SAStab!G2900</f>
        <v>139298</v>
      </c>
      <c r="U66" s="52">
        <f>SAStab!H2900</f>
        <v>220851</v>
      </c>
      <c r="V66" s="52">
        <f>SAStab!I2900</f>
        <v>307317</v>
      </c>
      <c r="W66" s="52">
        <f>SAStab!J2900</f>
        <v>721980</v>
      </c>
      <c r="Z66" t="s">
        <v>31</v>
      </c>
      <c r="AA66" s="52">
        <f>SAStab!B2988</f>
        <v>129629</v>
      </c>
      <c r="AB66" s="52">
        <f>SAStab!C2988</f>
        <v>27175.43</v>
      </c>
      <c r="AC66" s="52">
        <f>SAStab!D2988</f>
        <v>42525.96</v>
      </c>
      <c r="AD66" s="52">
        <f>SAStab!E2988</f>
        <v>62986.5</v>
      </c>
      <c r="AE66" s="52">
        <f>SAStab!F2988</f>
        <v>92614.9</v>
      </c>
      <c r="AF66" s="52">
        <f>SAStab!G2988</f>
        <v>145735</v>
      </c>
      <c r="AG66" s="52">
        <f>SAStab!H2988</f>
        <v>230633</v>
      </c>
      <c r="AH66" s="52">
        <f>SAStab!I2988</f>
        <v>320241</v>
      </c>
      <c r="AI66" s="52">
        <f>SAStab!J2988</f>
        <v>718655</v>
      </c>
      <c r="AL66" t="s">
        <v>31</v>
      </c>
      <c r="AM66">
        <f>SAStab!B3076</f>
        <v>137637</v>
      </c>
      <c r="AN66">
        <f>SAStab!C3076</f>
        <v>26540.12</v>
      </c>
      <c r="AO66">
        <f>SAStab!D3076</f>
        <v>41864.639999999999</v>
      </c>
      <c r="AP66">
        <f>SAStab!E3076</f>
        <v>63576.3</v>
      </c>
      <c r="AQ66">
        <f>SAStab!F3076</f>
        <v>95538.8</v>
      </c>
      <c r="AR66">
        <f>SAStab!G3076</f>
        <v>153770</v>
      </c>
      <c r="AS66">
        <f>SAStab!H3076</f>
        <v>254153</v>
      </c>
      <c r="AT66">
        <f>SAStab!I3076</f>
        <v>352132</v>
      </c>
      <c r="AU66">
        <f>SAStab!J3076</f>
        <v>765064</v>
      </c>
      <c r="AX66" t="s">
        <v>31</v>
      </c>
      <c r="AY66">
        <f>SAStab!B3164</f>
        <v>142670</v>
      </c>
      <c r="AZ66">
        <f>SAStab!C3164</f>
        <v>28372.71</v>
      </c>
      <c r="BA66">
        <f>SAStab!D3164</f>
        <v>42987.02</v>
      </c>
      <c r="BB66">
        <f>SAStab!E3164</f>
        <v>64436.6</v>
      </c>
      <c r="BC66">
        <f>SAStab!F3164</f>
        <v>98971.1</v>
      </c>
      <c r="BD66">
        <f>SAStab!G3164</f>
        <v>160830</v>
      </c>
      <c r="BE66">
        <f>SAStab!H3164</f>
        <v>262978</v>
      </c>
      <c r="BF66">
        <f>SAStab!I3164</f>
        <v>360310</v>
      </c>
      <c r="BG66">
        <f>SAStab!J3164</f>
        <v>789193</v>
      </c>
      <c r="BJ66" t="s">
        <v>31</v>
      </c>
      <c r="BK66" s="52">
        <f>SAStab!B3252</f>
        <v>144870</v>
      </c>
      <c r="BL66" s="52">
        <f>SAStab!C3252</f>
        <v>30215.84</v>
      </c>
      <c r="BM66" s="52">
        <f>SAStab!D3252</f>
        <v>45106.58</v>
      </c>
      <c r="BN66" s="52">
        <f>SAStab!E3252</f>
        <v>66157.7</v>
      </c>
      <c r="BO66" s="52">
        <f>SAStab!F3252</f>
        <v>100928.6</v>
      </c>
      <c r="BP66" s="52">
        <f>SAStab!G3252</f>
        <v>166619</v>
      </c>
      <c r="BQ66" s="52">
        <f>SAStab!H3252</f>
        <v>268774</v>
      </c>
      <c r="BR66" s="52">
        <f>SAStab!I3252</f>
        <v>369728</v>
      </c>
      <c r="BS66" s="52">
        <f>SAStab!J3252</f>
        <v>776024</v>
      </c>
    </row>
    <row r="67" spans="1:71" s="11" customFormat="1">
      <c r="A67" s="11" t="s">
        <v>455</v>
      </c>
      <c r="C67" s="78"/>
      <c r="D67" s="78"/>
      <c r="E67" s="78"/>
      <c r="F67" s="78"/>
      <c r="G67" s="78"/>
      <c r="H67" s="78"/>
      <c r="I67" s="78"/>
      <c r="J67" s="78"/>
      <c r="K67" s="78"/>
      <c r="M67" s="11" t="s">
        <v>455</v>
      </c>
      <c r="O67" s="52"/>
      <c r="P67" s="52"/>
      <c r="Q67" s="52"/>
      <c r="R67" s="52"/>
      <c r="S67" s="52"/>
      <c r="T67" s="52"/>
      <c r="U67" s="52"/>
      <c r="V67" s="52"/>
      <c r="W67" s="52"/>
      <c r="Y67" s="11" t="s">
        <v>455</v>
      </c>
      <c r="AA67" s="52"/>
      <c r="AB67" s="52"/>
      <c r="AC67" s="52"/>
      <c r="AD67" s="52"/>
      <c r="AE67" s="52"/>
      <c r="AF67" s="52"/>
      <c r="AG67" s="52"/>
      <c r="AH67" s="52"/>
      <c r="AI67" s="52"/>
      <c r="AK67" s="11" t="s">
        <v>455</v>
      </c>
      <c r="AM67"/>
      <c r="AN67"/>
      <c r="AO67"/>
      <c r="AP67"/>
      <c r="AQ67"/>
      <c r="AR67"/>
      <c r="AS67"/>
      <c r="AT67"/>
      <c r="AU67"/>
      <c r="AW67" s="11" t="s">
        <v>455</v>
      </c>
      <c r="AY67"/>
      <c r="AZ67"/>
      <c r="BA67"/>
      <c r="BB67"/>
      <c r="BC67"/>
      <c r="BD67"/>
      <c r="BE67"/>
      <c r="BF67"/>
      <c r="BG67"/>
      <c r="BI67" s="11" t="s">
        <v>455</v>
      </c>
      <c r="BK67" s="52"/>
      <c r="BL67" s="52"/>
      <c r="BM67" s="52"/>
      <c r="BN67" s="52"/>
      <c r="BO67" s="52"/>
      <c r="BP67" s="52"/>
      <c r="BQ67" s="52"/>
      <c r="BR67" s="52"/>
      <c r="BS67" s="52"/>
    </row>
    <row r="68" spans="1:71" s="11" customFormat="1">
      <c r="B68" s="11" t="s">
        <v>34</v>
      </c>
      <c r="C68" s="78">
        <f>SAStab!B2814</f>
        <v>32538</v>
      </c>
      <c r="D68" s="78">
        <f>SAStab!C2814</f>
        <v>2588.59</v>
      </c>
      <c r="E68" s="78">
        <f>SAStab!D2814</f>
        <v>7793.28</v>
      </c>
      <c r="F68" s="78">
        <f>SAStab!E2814</f>
        <v>12794.1</v>
      </c>
      <c r="G68" s="78">
        <f>SAStab!F2814</f>
        <v>22516.400000000001</v>
      </c>
      <c r="H68" s="78">
        <f>SAStab!G2814</f>
        <v>39166</v>
      </c>
      <c r="I68" s="78">
        <f>SAStab!H2814</f>
        <v>63643</v>
      </c>
      <c r="J68" s="78">
        <f>SAStab!I2814</f>
        <v>89375</v>
      </c>
      <c r="K68" s="78">
        <f>SAStab!J2814</f>
        <v>185894</v>
      </c>
      <c r="N68" s="11" t="s">
        <v>34</v>
      </c>
      <c r="O68" s="52">
        <f>SAStab!B2902</f>
        <v>32067</v>
      </c>
      <c r="P68" s="52">
        <f>SAStab!C2902</f>
        <v>1220.46</v>
      </c>
      <c r="Q68" s="52">
        <f>SAStab!D2902</f>
        <v>6976.36</v>
      </c>
      <c r="R68" s="52">
        <f>SAStab!E2902</f>
        <v>12613</v>
      </c>
      <c r="S68" s="52">
        <f>SAStab!F2902</f>
        <v>22453.4</v>
      </c>
      <c r="T68" s="52">
        <f>SAStab!G2902</f>
        <v>38316</v>
      </c>
      <c r="U68" s="52">
        <f>SAStab!H2902</f>
        <v>62849</v>
      </c>
      <c r="V68" s="52">
        <f>SAStab!I2902</f>
        <v>87075</v>
      </c>
      <c r="W68" s="52">
        <f>SAStab!J2902</f>
        <v>179351</v>
      </c>
      <c r="Z68" s="11" t="s">
        <v>34</v>
      </c>
      <c r="AA68" s="52">
        <f>SAStab!B2990</f>
        <v>32828</v>
      </c>
      <c r="AB68" s="52">
        <f>SAStab!C2990</f>
        <v>1451.47</v>
      </c>
      <c r="AC68" s="52">
        <f>SAStab!D2990</f>
        <v>6748.54</v>
      </c>
      <c r="AD68" s="52">
        <f>SAStab!E2990</f>
        <v>12887.2</v>
      </c>
      <c r="AE68" s="52">
        <f>SAStab!F2990</f>
        <v>22712.6</v>
      </c>
      <c r="AF68" s="52">
        <f>SAStab!G2990</f>
        <v>38433</v>
      </c>
      <c r="AG68" s="52">
        <f>SAStab!H2990</f>
        <v>65119</v>
      </c>
      <c r="AH68" s="52">
        <f>SAStab!I2990</f>
        <v>91942</v>
      </c>
      <c r="AI68" s="52">
        <f>SAStab!J2990</f>
        <v>189358</v>
      </c>
      <c r="AL68" s="11" t="s">
        <v>34</v>
      </c>
      <c r="AM68">
        <f>SAStab!B3078</f>
        <v>35683</v>
      </c>
      <c r="AN68">
        <f>SAStab!C3078</f>
        <v>1229.26</v>
      </c>
      <c r="AO68">
        <f>SAStab!D3078</f>
        <v>6731.77</v>
      </c>
      <c r="AP68">
        <f>SAStab!E3078</f>
        <v>13422.9</v>
      </c>
      <c r="AQ68">
        <f>SAStab!F3078</f>
        <v>23758.5</v>
      </c>
      <c r="AR68">
        <f>SAStab!G3078</f>
        <v>40222</v>
      </c>
      <c r="AS68">
        <f>SAStab!H3078</f>
        <v>72470</v>
      </c>
      <c r="AT68">
        <f>SAStab!I3078</f>
        <v>104368</v>
      </c>
      <c r="AU68">
        <f>SAStab!J3078</f>
        <v>219925</v>
      </c>
      <c r="AX68" s="11" t="s">
        <v>34</v>
      </c>
      <c r="AY68">
        <f>SAStab!B3166</f>
        <v>39155</v>
      </c>
      <c r="AZ68">
        <f>SAStab!C3166</f>
        <v>1413.93</v>
      </c>
      <c r="BA68">
        <f>SAStab!D3166</f>
        <v>7195.9</v>
      </c>
      <c r="BB68">
        <f>SAStab!E3166</f>
        <v>14531.1</v>
      </c>
      <c r="BC68">
        <f>SAStab!F3166</f>
        <v>25755.3</v>
      </c>
      <c r="BD68">
        <f>SAStab!G3166</f>
        <v>44716</v>
      </c>
      <c r="BE68">
        <f>SAStab!H3166</f>
        <v>79636</v>
      </c>
      <c r="BF68">
        <f>SAStab!I3166</f>
        <v>116174</v>
      </c>
      <c r="BG68">
        <f>SAStab!J3166</f>
        <v>239400</v>
      </c>
      <c r="BJ68" s="11" t="s">
        <v>34</v>
      </c>
      <c r="BK68" s="52">
        <f>SAStab!B3254</f>
        <v>42891</v>
      </c>
      <c r="BL68" s="52">
        <f>SAStab!C3254</f>
        <v>1657.97</v>
      </c>
      <c r="BM68" s="52">
        <f>SAStab!D3254</f>
        <v>7713.85</v>
      </c>
      <c r="BN68" s="52">
        <f>SAStab!E3254</f>
        <v>15936.8</v>
      </c>
      <c r="BO68" s="52">
        <f>SAStab!F3254</f>
        <v>28719.9</v>
      </c>
      <c r="BP68" s="52">
        <f>SAStab!G3254</f>
        <v>49027</v>
      </c>
      <c r="BQ68" s="52">
        <f>SAStab!H3254</f>
        <v>87796</v>
      </c>
      <c r="BR68" s="52">
        <f>SAStab!I3254</f>
        <v>124259</v>
      </c>
      <c r="BS68" s="52">
        <f>SAStab!J3254</f>
        <v>260674</v>
      </c>
    </row>
    <row r="69" spans="1:71" s="11" customFormat="1">
      <c r="B69" s="11" t="s">
        <v>35</v>
      </c>
      <c r="C69" s="78">
        <f>SAStab!B2815</f>
        <v>41971</v>
      </c>
      <c r="D69" s="78">
        <f>SAStab!C2815</f>
        <v>9370.4</v>
      </c>
      <c r="E69" s="78">
        <f>SAStab!D2815</f>
        <v>12148</v>
      </c>
      <c r="F69" s="78">
        <f>SAStab!E2815</f>
        <v>18904.099999999999</v>
      </c>
      <c r="G69" s="78">
        <f>SAStab!F2815</f>
        <v>29564.2</v>
      </c>
      <c r="H69" s="78">
        <f>SAStab!G2815</f>
        <v>48849</v>
      </c>
      <c r="I69" s="78">
        <f>SAStab!H2815</f>
        <v>78210</v>
      </c>
      <c r="J69" s="78">
        <f>SAStab!I2815</f>
        <v>102703</v>
      </c>
      <c r="K69" s="78">
        <f>SAStab!J2815</f>
        <v>207286</v>
      </c>
      <c r="N69" s="11" t="s">
        <v>35</v>
      </c>
      <c r="O69" s="52">
        <f>SAStab!B2903</f>
        <v>42480</v>
      </c>
      <c r="P69" s="52">
        <f>SAStab!C2903</f>
        <v>9193.15</v>
      </c>
      <c r="Q69" s="52">
        <f>SAStab!D2903</f>
        <v>12020.7</v>
      </c>
      <c r="R69" s="52">
        <f>SAStab!E2903</f>
        <v>18335.7</v>
      </c>
      <c r="S69" s="52">
        <f>SAStab!F2903</f>
        <v>29300.9</v>
      </c>
      <c r="T69" s="52">
        <f>SAStab!G2903</f>
        <v>46645</v>
      </c>
      <c r="U69" s="52">
        <f>SAStab!H2903</f>
        <v>76557</v>
      </c>
      <c r="V69" s="52">
        <f>SAStab!I2903</f>
        <v>99831</v>
      </c>
      <c r="W69" s="52">
        <f>SAStab!J2903</f>
        <v>291063</v>
      </c>
      <c r="Z69" s="11" t="s">
        <v>35</v>
      </c>
      <c r="AA69" s="52">
        <f>SAStab!B2991</f>
        <v>39768</v>
      </c>
      <c r="AB69" s="52">
        <f>SAStab!C2991</f>
        <v>8391.11</v>
      </c>
      <c r="AC69" s="52">
        <f>SAStab!D2991</f>
        <v>11064.72</v>
      </c>
      <c r="AD69" s="52">
        <f>SAStab!E2991</f>
        <v>17461.5</v>
      </c>
      <c r="AE69" s="52">
        <f>SAStab!F2991</f>
        <v>27061.3</v>
      </c>
      <c r="AF69" s="52">
        <f>SAStab!G2991</f>
        <v>44587</v>
      </c>
      <c r="AG69" s="52">
        <f>SAStab!H2991</f>
        <v>71289</v>
      </c>
      <c r="AH69" s="52">
        <f>SAStab!I2991</f>
        <v>94415</v>
      </c>
      <c r="AI69" s="52">
        <f>SAStab!J2991</f>
        <v>215963</v>
      </c>
      <c r="AL69" s="11" t="s">
        <v>35</v>
      </c>
      <c r="AM69">
        <f>SAStab!B3079</f>
        <v>37373</v>
      </c>
      <c r="AN69">
        <f>SAStab!C3079</f>
        <v>6043.39</v>
      </c>
      <c r="AO69">
        <f>SAStab!D3079</f>
        <v>9947.2199999999993</v>
      </c>
      <c r="AP69">
        <f>SAStab!E3079</f>
        <v>17586</v>
      </c>
      <c r="AQ69">
        <f>SAStab!F3079</f>
        <v>27807.3</v>
      </c>
      <c r="AR69">
        <f>SAStab!G3079</f>
        <v>45793</v>
      </c>
      <c r="AS69">
        <f>SAStab!H3079</f>
        <v>71477</v>
      </c>
      <c r="AT69">
        <f>SAStab!I3079</f>
        <v>97479</v>
      </c>
      <c r="AU69">
        <f>SAStab!J3079</f>
        <v>191506</v>
      </c>
      <c r="AX69" s="11" t="s">
        <v>35</v>
      </c>
      <c r="AY69">
        <f>SAStab!B3167</f>
        <v>38850</v>
      </c>
      <c r="AZ69">
        <f>SAStab!C3167</f>
        <v>5754.43</v>
      </c>
      <c r="BA69">
        <f>SAStab!D3167</f>
        <v>10203.11</v>
      </c>
      <c r="BB69">
        <f>SAStab!E3167</f>
        <v>17581.2</v>
      </c>
      <c r="BC69">
        <f>SAStab!F3167</f>
        <v>28990.6</v>
      </c>
      <c r="BD69">
        <f>SAStab!G3167</f>
        <v>46353</v>
      </c>
      <c r="BE69">
        <f>SAStab!H3167</f>
        <v>74971</v>
      </c>
      <c r="BF69">
        <f>SAStab!I3167</f>
        <v>102835</v>
      </c>
      <c r="BG69">
        <f>SAStab!J3167</f>
        <v>186242</v>
      </c>
      <c r="BJ69" s="11" t="s">
        <v>35</v>
      </c>
      <c r="BK69" s="52">
        <f>SAStab!B3255</f>
        <v>40990</v>
      </c>
      <c r="BL69" s="52">
        <f>SAStab!C3255</f>
        <v>3191.98</v>
      </c>
      <c r="BM69" s="52">
        <f>SAStab!D3255</f>
        <v>9925.99</v>
      </c>
      <c r="BN69" s="52">
        <f>SAStab!E3255</f>
        <v>18018.7</v>
      </c>
      <c r="BO69" s="52">
        <f>SAStab!F3255</f>
        <v>29901.9</v>
      </c>
      <c r="BP69" s="52">
        <f>SAStab!G3255</f>
        <v>49468</v>
      </c>
      <c r="BQ69" s="52">
        <f>SAStab!H3255</f>
        <v>84439</v>
      </c>
      <c r="BR69" s="52">
        <f>SAStab!I3255</f>
        <v>111906</v>
      </c>
      <c r="BS69" s="52">
        <f>SAStab!J3255</f>
        <v>199437</v>
      </c>
    </row>
    <row r="70" spans="1:71" s="11" customFormat="1">
      <c r="B70" s="11" t="s">
        <v>36</v>
      </c>
      <c r="C70" s="78">
        <f>SAStab!B2816</f>
        <v>52761</v>
      </c>
      <c r="D70" s="78">
        <f>SAStab!C2816</f>
        <v>13055.57</v>
      </c>
      <c r="E70" s="78">
        <f>SAStab!D2816</f>
        <v>16508.91</v>
      </c>
      <c r="F70" s="78">
        <f>SAStab!E2816</f>
        <v>25184.6</v>
      </c>
      <c r="G70" s="78">
        <f>SAStab!F2816</f>
        <v>37598.199999999997</v>
      </c>
      <c r="H70" s="78">
        <f>SAStab!G2816</f>
        <v>58608</v>
      </c>
      <c r="I70" s="78">
        <f>SAStab!H2816</f>
        <v>92995</v>
      </c>
      <c r="J70" s="78">
        <f>SAStab!I2816</f>
        <v>123171</v>
      </c>
      <c r="K70" s="78">
        <f>SAStab!J2816</f>
        <v>270741</v>
      </c>
      <c r="N70" s="11" t="s">
        <v>36</v>
      </c>
      <c r="O70" s="52">
        <f>SAStab!B2904</f>
        <v>48381</v>
      </c>
      <c r="P70" s="52">
        <f>SAStab!C2904</f>
        <v>11567.31</v>
      </c>
      <c r="Q70" s="52">
        <f>SAStab!D2904</f>
        <v>15872.1</v>
      </c>
      <c r="R70" s="52">
        <f>SAStab!E2904</f>
        <v>23571</v>
      </c>
      <c r="S70" s="52">
        <f>SAStab!F2904</f>
        <v>36186.300000000003</v>
      </c>
      <c r="T70" s="52">
        <f>SAStab!G2904</f>
        <v>56799</v>
      </c>
      <c r="U70" s="52">
        <f>SAStab!H2904</f>
        <v>88371</v>
      </c>
      <c r="V70" s="52">
        <f>SAStab!I2904</f>
        <v>122032</v>
      </c>
      <c r="W70" s="52">
        <f>SAStab!J2904</f>
        <v>242484</v>
      </c>
      <c r="Z70" s="11" t="s">
        <v>36</v>
      </c>
      <c r="AA70" s="52">
        <f>SAStab!B2992</f>
        <v>49399</v>
      </c>
      <c r="AB70" s="52">
        <f>SAStab!C2992</f>
        <v>11230.77</v>
      </c>
      <c r="AC70" s="52">
        <f>SAStab!D2992</f>
        <v>15166.77</v>
      </c>
      <c r="AD70" s="52">
        <f>SAStab!E2992</f>
        <v>22188.1</v>
      </c>
      <c r="AE70" s="52">
        <f>SAStab!F2992</f>
        <v>34836.400000000001</v>
      </c>
      <c r="AF70" s="52">
        <f>SAStab!G2992</f>
        <v>56234</v>
      </c>
      <c r="AG70" s="52">
        <f>SAStab!H2992</f>
        <v>89173</v>
      </c>
      <c r="AH70" s="52">
        <f>SAStab!I2992</f>
        <v>119190</v>
      </c>
      <c r="AI70" s="52">
        <f>SAStab!J2992</f>
        <v>243594</v>
      </c>
      <c r="AL70" s="11" t="s">
        <v>36</v>
      </c>
      <c r="AM70">
        <f>SAStab!B3080</f>
        <v>47470</v>
      </c>
      <c r="AN70">
        <f>SAStab!C3080</f>
        <v>11043.92</v>
      </c>
      <c r="AO70">
        <f>SAStab!D3080</f>
        <v>14699.36</v>
      </c>
      <c r="AP70">
        <f>SAStab!E3080</f>
        <v>22008.9</v>
      </c>
      <c r="AQ70">
        <f>SAStab!F3080</f>
        <v>33508</v>
      </c>
      <c r="AR70">
        <f>SAStab!G3080</f>
        <v>54230</v>
      </c>
      <c r="AS70">
        <f>SAStab!H3080</f>
        <v>88479</v>
      </c>
      <c r="AT70">
        <f>SAStab!I3080</f>
        <v>121729</v>
      </c>
      <c r="AU70">
        <f>SAStab!J3080</f>
        <v>247518</v>
      </c>
      <c r="AX70" s="11" t="s">
        <v>36</v>
      </c>
      <c r="AY70">
        <f>SAStab!B3168</f>
        <v>48655</v>
      </c>
      <c r="AZ70">
        <f>SAStab!C3168</f>
        <v>9769.16</v>
      </c>
      <c r="BA70">
        <f>SAStab!D3168</f>
        <v>15302.37</v>
      </c>
      <c r="BB70">
        <f>SAStab!E3168</f>
        <v>22917.7</v>
      </c>
      <c r="BC70">
        <f>SAStab!F3168</f>
        <v>34466.6</v>
      </c>
      <c r="BD70">
        <f>SAStab!G3168</f>
        <v>54660</v>
      </c>
      <c r="BE70">
        <f>SAStab!H3168</f>
        <v>91941</v>
      </c>
      <c r="BF70">
        <f>SAStab!I3168</f>
        <v>131479</v>
      </c>
      <c r="BG70">
        <f>SAStab!J3168</f>
        <v>263612</v>
      </c>
      <c r="BJ70" s="11" t="s">
        <v>36</v>
      </c>
      <c r="BK70" s="52">
        <f>SAStab!B3256</f>
        <v>51148</v>
      </c>
      <c r="BL70" s="52">
        <f>SAStab!C3256</f>
        <v>10363.879999999999</v>
      </c>
      <c r="BM70" s="52">
        <f>SAStab!D3256</f>
        <v>15691.61</v>
      </c>
      <c r="BN70" s="52">
        <f>SAStab!E3256</f>
        <v>23899.7</v>
      </c>
      <c r="BO70" s="52">
        <f>SAStab!F3256</f>
        <v>36552.1</v>
      </c>
      <c r="BP70" s="52">
        <f>SAStab!G3256</f>
        <v>59958</v>
      </c>
      <c r="BQ70" s="52">
        <f>SAStab!H3256</f>
        <v>96694</v>
      </c>
      <c r="BR70" s="52">
        <f>SAStab!I3256</f>
        <v>138598</v>
      </c>
      <c r="BS70" s="52">
        <f>SAStab!J3256</f>
        <v>261802</v>
      </c>
    </row>
    <row r="71" spans="1:71" s="11" customFormat="1">
      <c r="B71" s="11" t="s">
        <v>37</v>
      </c>
      <c r="C71" s="78">
        <f>SAStab!B2817</f>
        <v>107007</v>
      </c>
      <c r="D71" s="78">
        <f>SAStab!C2817</f>
        <v>25020.47</v>
      </c>
      <c r="E71" s="78">
        <f>SAStab!D2817</f>
        <v>31979.02</v>
      </c>
      <c r="F71" s="78">
        <f>SAStab!E2817</f>
        <v>47382.400000000001</v>
      </c>
      <c r="G71" s="78">
        <f>SAStab!F2817</f>
        <v>74503.5</v>
      </c>
      <c r="H71" s="78">
        <f>SAStab!G2817</f>
        <v>121182</v>
      </c>
      <c r="I71" s="78">
        <f>SAStab!H2817</f>
        <v>193989</v>
      </c>
      <c r="J71" s="78">
        <f>SAStab!I2817</f>
        <v>262132</v>
      </c>
      <c r="K71" s="78">
        <f>SAStab!J2817</f>
        <v>558342</v>
      </c>
      <c r="N71" s="11" t="s">
        <v>37</v>
      </c>
      <c r="O71" s="52">
        <f>SAStab!B2905</f>
        <v>110403</v>
      </c>
      <c r="P71" s="52">
        <f>SAStab!C2905</f>
        <v>24984.91</v>
      </c>
      <c r="Q71" s="52">
        <f>SAStab!D2905</f>
        <v>32386.560000000001</v>
      </c>
      <c r="R71" s="52">
        <f>SAStab!E2905</f>
        <v>48258.3</v>
      </c>
      <c r="S71" s="52">
        <f>SAStab!F2905</f>
        <v>77100</v>
      </c>
      <c r="T71" s="52">
        <f>SAStab!G2905</f>
        <v>125074</v>
      </c>
      <c r="U71" s="52">
        <f>SAStab!H2905</f>
        <v>203149</v>
      </c>
      <c r="V71" s="52">
        <f>SAStab!I2905</f>
        <v>280640</v>
      </c>
      <c r="W71" s="52">
        <f>SAStab!J2905</f>
        <v>628539</v>
      </c>
      <c r="Z71" s="11" t="s">
        <v>37</v>
      </c>
      <c r="AA71" s="52">
        <f>SAStab!B2993</f>
        <v>113343</v>
      </c>
      <c r="AB71" s="52">
        <f>SAStab!C2993</f>
        <v>25294.52</v>
      </c>
      <c r="AC71" s="52">
        <f>SAStab!D2993</f>
        <v>32381.11</v>
      </c>
      <c r="AD71" s="52">
        <f>SAStab!E2993</f>
        <v>47824.3</v>
      </c>
      <c r="AE71" s="52">
        <f>SAStab!F2993</f>
        <v>77567.199999999997</v>
      </c>
      <c r="AF71" s="52">
        <f>SAStab!G2993</f>
        <v>129088</v>
      </c>
      <c r="AG71" s="52">
        <f>SAStab!H2993</f>
        <v>211051</v>
      </c>
      <c r="AH71" s="52">
        <f>SAStab!I2993</f>
        <v>293510</v>
      </c>
      <c r="AI71" s="52">
        <f>SAStab!J2993</f>
        <v>653793</v>
      </c>
      <c r="AL71" s="11" t="s">
        <v>37</v>
      </c>
      <c r="AM71">
        <f>SAStab!B3081</f>
        <v>120630</v>
      </c>
      <c r="AN71">
        <f>SAStab!C3081</f>
        <v>25443.06</v>
      </c>
      <c r="AO71">
        <f>SAStab!D3081</f>
        <v>32247.7</v>
      </c>
      <c r="AP71">
        <f>SAStab!E3081</f>
        <v>48041.599999999999</v>
      </c>
      <c r="AQ71">
        <f>SAStab!F3081</f>
        <v>79335.600000000006</v>
      </c>
      <c r="AR71">
        <f>SAStab!G3081</f>
        <v>136523</v>
      </c>
      <c r="AS71">
        <f>SAStab!H3081</f>
        <v>230015</v>
      </c>
      <c r="AT71">
        <f>SAStab!I3081</f>
        <v>326011</v>
      </c>
      <c r="AU71">
        <f>SAStab!J3081</f>
        <v>708408</v>
      </c>
      <c r="AX71" s="11" t="s">
        <v>37</v>
      </c>
      <c r="AY71">
        <f>SAStab!B3169</f>
        <v>128504</v>
      </c>
      <c r="AZ71">
        <f>SAStab!C3169</f>
        <v>25778.54</v>
      </c>
      <c r="BA71">
        <f>SAStab!D3169</f>
        <v>33532.81</v>
      </c>
      <c r="BB71">
        <f>SAStab!E3169</f>
        <v>50984.7</v>
      </c>
      <c r="BC71">
        <f>SAStab!F3169</f>
        <v>85325.7</v>
      </c>
      <c r="BD71">
        <f>SAStab!G3169</f>
        <v>146173</v>
      </c>
      <c r="BE71">
        <f>SAStab!H3169</f>
        <v>246368</v>
      </c>
      <c r="BF71">
        <f>SAStab!I3169</f>
        <v>337171</v>
      </c>
      <c r="BG71">
        <f>SAStab!J3169</f>
        <v>736850</v>
      </c>
      <c r="BJ71" s="11" t="s">
        <v>37</v>
      </c>
      <c r="BK71" s="52">
        <f>SAStab!B3257</f>
        <v>134775</v>
      </c>
      <c r="BL71" s="52">
        <f>SAStab!C3257</f>
        <v>28076.5</v>
      </c>
      <c r="BM71" s="52">
        <f>SAStab!D3257</f>
        <v>35763.269999999997</v>
      </c>
      <c r="BN71" s="52">
        <f>SAStab!E3257</f>
        <v>54537</v>
      </c>
      <c r="BO71" s="52">
        <f>SAStab!F3257</f>
        <v>90793.9</v>
      </c>
      <c r="BP71" s="52">
        <f>SAStab!G3257</f>
        <v>156254</v>
      </c>
      <c r="BQ71" s="52">
        <f>SAStab!H3257</f>
        <v>258346</v>
      </c>
      <c r="BR71" s="52">
        <f>SAStab!I3257</f>
        <v>357500</v>
      </c>
      <c r="BS71" s="52">
        <f>SAStab!J3257</f>
        <v>750365</v>
      </c>
    </row>
    <row r="72" spans="1:71">
      <c r="A72" t="s">
        <v>456</v>
      </c>
      <c r="C72" s="78"/>
      <c r="D72" s="78"/>
      <c r="E72" s="78"/>
      <c r="F72" s="78"/>
      <c r="G72" s="78"/>
      <c r="H72" s="78"/>
      <c r="I72" s="78"/>
      <c r="J72" s="78"/>
      <c r="K72" s="78"/>
      <c r="M72" t="s">
        <v>456</v>
      </c>
      <c r="O72" s="52"/>
      <c r="P72" s="52"/>
      <c r="Q72" s="52"/>
      <c r="R72" s="52"/>
      <c r="S72" s="52"/>
      <c r="T72" s="52"/>
      <c r="U72" s="52"/>
      <c r="V72" s="52"/>
      <c r="W72" s="52"/>
      <c r="Y72" t="s">
        <v>456</v>
      </c>
      <c r="AA72" s="52"/>
      <c r="AB72" s="52"/>
      <c r="AC72" s="52"/>
      <c r="AD72" s="52"/>
      <c r="AE72" s="52"/>
      <c r="AF72" s="52"/>
      <c r="AG72" s="52"/>
      <c r="AH72" s="52"/>
      <c r="AI72" s="52"/>
      <c r="AK72" t="s">
        <v>456</v>
      </c>
      <c r="AW72" t="s">
        <v>456</v>
      </c>
      <c r="BI72" t="s">
        <v>456</v>
      </c>
      <c r="BK72" s="52"/>
      <c r="BL72" s="52"/>
      <c r="BM72" s="52"/>
      <c r="BN72" s="52"/>
      <c r="BO72" s="52"/>
      <c r="BP72" s="52"/>
      <c r="BQ72" s="52"/>
      <c r="BR72" s="52"/>
      <c r="BS72" s="52"/>
    </row>
    <row r="73" spans="1:71">
      <c r="B73" t="s">
        <v>34</v>
      </c>
      <c r="C73" s="78">
        <f>SAStab!B2819</f>
        <v>16165</v>
      </c>
      <c r="D73" s="78">
        <f>SAStab!C2819</f>
        <v>-87.35</v>
      </c>
      <c r="E73" s="78">
        <f>SAStab!D2819</f>
        <v>-51.28</v>
      </c>
      <c r="F73" s="78">
        <f>SAStab!E2819</f>
        <v>7793.3</v>
      </c>
      <c r="G73" s="78">
        <f>SAStab!F2819</f>
        <v>11745</v>
      </c>
      <c r="H73" s="78">
        <f>SAStab!G2819</f>
        <v>20020</v>
      </c>
      <c r="I73" s="78">
        <f>SAStab!H2819</f>
        <v>35629</v>
      </c>
      <c r="J73" s="78">
        <f>SAStab!I2819</f>
        <v>46943</v>
      </c>
      <c r="K73" s="78">
        <f>SAStab!J2819</f>
        <v>85051</v>
      </c>
      <c r="N73" t="s">
        <v>34</v>
      </c>
      <c r="O73" s="52">
        <f>SAStab!B2907</f>
        <v>16934</v>
      </c>
      <c r="P73" s="52">
        <f>SAStab!C2907</f>
        <v>-109.57</v>
      </c>
      <c r="Q73" s="52">
        <f>SAStab!D2907</f>
        <v>-78.069999999999993</v>
      </c>
      <c r="R73" s="52">
        <f>SAStab!E2907</f>
        <v>7060</v>
      </c>
      <c r="S73" s="52">
        <f>SAStab!F2907</f>
        <v>12161.7</v>
      </c>
      <c r="T73" s="52">
        <f>SAStab!G2907</f>
        <v>21220</v>
      </c>
      <c r="U73" s="52">
        <f>SAStab!H2907</f>
        <v>37318</v>
      </c>
      <c r="V73" s="52">
        <f>SAStab!I2907</f>
        <v>49256</v>
      </c>
      <c r="W73" s="52">
        <f>SAStab!J2907</f>
        <v>89172</v>
      </c>
      <c r="Z73" t="s">
        <v>34</v>
      </c>
      <c r="AA73" s="52">
        <f>SAStab!B2995</f>
        <v>18270</v>
      </c>
      <c r="AB73" s="52">
        <f>SAStab!C2995</f>
        <v>-112.66</v>
      </c>
      <c r="AC73" s="52">
        <f>SAStab!D2995</f>
        <v>-69.459999999999994</v>
      </c>
      <c r="AD73" s="52">
        <f>SAStab!E2995</f>
        <v>8242</v>
      </c>
      <c r="AE73" s="52">
        <f>SAStab!F2995</f>
        <v>12821.1</v>
      </c>
      <c r="AF73" s="52">
        <f>SAStab!G2995</f>
        <v>22790</v>
      </c>
      <c r="AG73" s="52">
        <f>SAStab!H2995</f>
        <v>40512</v>
      </c>
      <c r="AH73" s="52">
        <f>SAStab!I2995</f>
        <v>54832</v>
      </c>
      <c r="AI73" s="52">
        <f>SAStab!J2995</f>
        <v>92205</v>
      </c>
      <c r="AL73" t="s">
        <v>34</v>
      </c>
      <c r="AM73">
        <f>SAStab!B3083</f>
        <v>20708</v>
      </c>
      <c r="AN73">
        <f>SAStab!C3083</f>
        <v>-122.33</v>
      </c>
      <c r="AO73">
        <f>SAStab!D3083</f>
        <v>-76.37</v>
      </c>
      <c r="AP73">
        <f>SAStab!E3083</f>
        <v>8905</v>
      </c>
      <c r="AQ73">
        <f>SAStab!F3083</f>
        <v>14058.7</v>
      </c>
      <c r="AR73">
        <f>SAStab!G3083</f>
        <v>26266</v>
      </c>
      <c r="AS73">
        <f>SAStab!H3083</f>
        <v>46145</v>
      </c>
      <c r="AT73">
        <f>SAStab!I3083</f>
        <v>65055</v>
      </c>
      <c r="AU73">
        <f>SAStab!J3083</f>
        <v>107120</v>
      </c>
      <c r="AX73" t="s">
        <v>34</v>
      </c>
      <c r="AY73">
        <f>SAStab!B3171</f>
        <v>23332</v>
      </c>
      <c r="AZ73">
        <f>SAStab!C3171</f>
        <v>-120.54</v>
      </c>
      <c r="BA73">
        <f>SAStab!D3171</f>
        <v>-74.58</v>
      </c>
      <c r="BB73">
        <f>SAStab!E3171</f>
        <v>9014</v>
      </c>
      <c r="BC73">
        <f>SAStab!F3171</f>
        <v>15436.3</v>
      </c>
      <c r="BD73">
        <f>SAStab!G3171</f>
        <v>27985</v>
      </c>
      <c r="BE73">
        <f>SAStab!H3171</f>
        <v>52046</v>
      </c>
      <c r="BF73">
        <f>SAStab!I3171</f>
        <v>80912</v>
      </c>
      <c r="BG73">
        <f>SAStab!J3171</f>
        <v>137970</v>
      </c>
      <c r="BJ73" t="s">
        <v>34</v>
      </c>
      <c r="BK73" s="52">
        <f>SAStab!B3259</f>
        <v>26403</v>
      </c>
      <c r="BL73" s="52">
        <f>SAStab!C3259</f>
        <v>-119.69</v>
      </c>
      <c r="BM73" s="52">
        <f>SAStab!D3259</f>
        <v>-65.59</v>
      </c>
      <c r="BN73" s="52">
        <f>SAStab!E3259</f>
        <v>9091.2000000000007</v>
      </c>
      <c r="BO73" s="52">
        <f>SAStab!F3259</f>
        <v>17505.900000000001</v>
      </c>
      <c r="BP73" s="52">
        <f>SAStab!G3259</f>
        <v>32096</v>
      </c>
      <c r="BQ73" s="52">
        <f>SAStab!H3259</f>
        <v>61128</v>
      </c>
      <c r="BR73" s="52">
        <f>SAStab!I3259</f>
        <v>87817</v>
      </c>
      <c r="BS73" s="52">
        <f>SAStab!J3259</f>
        <v>144691</v>
      </c>
    </row>
    <row r="74" spans="1:71">
      <c r="B74" t="s">
        <v>35</v>
      </c>
      <c r="C74" s="78">
        <f>SAStab!B2820</f>
        <v>27801</v>
      </c>
      <c r="D74" s="78">
        <f>SAStab!C2820</f>
        <v>7811.92</v>
      </c>
      <c r="E74" s="78">
        <f>SAStab!D2820</f>
        <v>9584.7099999999991</v>
      </c>
      <c r="F74" s="78">
        <f>SAStab!E2820</f>
        <v>13688</v>
      </c>
      <c r="G74" s="78">
        <f>SAStab!F2820</f>
        <v>21724.400000000001</v>
      </c>
      <c r="H74" s="78">
        <f>SAStab!G2820</f>
        <v>35422</v>
      </c>
      <c r="I74" s="78">
        <f>SAStab!H2820</f>
        <v>53872</v>
      </c>
      <c r="J74" s="78">
        <f>SAStab!I2820</f>
        <v>66070</v>
      </c>
      <c r="K74" s="78">
        <f>SAStab!J2820</f>
        <v>107666</v>
      </c>
      <c r="N74" t="s">
        <v>35</v>
      </c>
      <c r="O74" s="52">
        <f>SAStab!B2908</f>
        <v>30451</v>
      </c>
      <c r="P74" s="52">
        <f>SAStab!C2908</f>
        <v>8249.8700000000008</v>
      </c>
      <c r="Q74" s="52">
        <f>SAStab!D2908</f>
        <v>10066.18</v>
      </c>
      <c r="R74" s="52">
        <f>SAStab!E2908</f>
        <v>15278.1</v>
      </c>
      <c r="S74" s="52">
        <f>SAStab!F2908</f>
        <v>24151.599999999999</v>
      </c>
      <c r="T74" s="52">
        <f>SAStab!G2908</f>
        <v>38596</v>
      </c>
      <c r="U74" s="52">
        <f>SAStab!H2908</f>
        <v>58251</v>
      </c>
      <c r="V74" s="52">
        <f>SAStab!I2908</f>
        <v>73661</v>
      </c>
      <c r="W74" s="52">
        <f>SAStab!J2908</f>
        <v>115969</v>
      </c>
      <c r="Z74" t="s">
        <v>35</v>
      </c>
      <c r="AA74" s="52">
        <f>SAStab!B2996</f>
        <v>32135</v>
      </c>
      <c r="AB74" s="52">
        <f>SAStab!C2996</f>
        <v>7182.53</v>
      </c>
      <c r="AC74" s="52">
        <f>SAStab!D2996</f>
        <v>9796.6</v>
      </c>
      <c r="AD74" s="52">
        <f>SAStab!E2996</f>
        <v>15559</v>
      </c>
      <c r="AE74" s="52">
        <f>SAStab!F2996</f>
        <v>24934.9</v>
      </c>
      <c r="AF74" s="52">
        <f>SAStab!G2996</f>
        <v>40212</v>
      </c>
      <c r="AG74" s="52">
        <f>SAStab!H2996</f>
        <v>62490</v>
      </c>
      <c r="AH74" s="52">
        <f>SAStab!I2996</f>
        <v>82759</v>
      </c>
      <c r="AI74" s="52">
        <f>SAStab!J2996</f>
        <v>127748</v>
      </c>
      <c r="AL74" t="s">
        <v>35</v>
      </c>
      <c r="AM74">
        <f>SAStab!B3084</f>
        <v>32479</v>
      </c>
      <c r="AN74">
        <f>SAStab!C3084</f>
        <v>4977.18</v>
      </c>
      <c r="AO74">
        <f>SAStab!D3084</f>
        <v>9807.74</v>
      </c>
      <c r="AP74">
        <f>SAStab!E3084</f>
        <v>15974.4</v>
      </c>
      <c r="AQ74">
        <f>SAStab!F3084</f>
        <v>25526.5</v>
      </c>
      <c r="AR74">
        <f>SAStab!G3084</f>
        <v>39724</v>
      </c>
      <c r="AS74">
        <f>SAStab!H3084</f>
        <v>64232</v>
      </c>
      <c r="AT74">
        <f>SAStab!I3084</f>
        <v>83612</v>
      </c>
      <c r="AU74">
        <f>SAStab!J3084</f>
        <v>138505</v>
      </c>
      <c r="AX74" t="s">
        <v>35</v>
      </c>
      <c r="AY74">
        <f>SAStab!B3172</f>
        <v>37064</v>
      </c>
      <c r="AZ74">
        <f>SAStab!C3172</f>
        <v>5950.83</v>
      </c>
      <c r="BA74">
        <f>SAStab!D3172</f>
        <v>10124.459999999999</v>
      </c>
      <c r="BB74">
        <f>SAStab!E3172</f>
        <v>17257</v>
      </c>
      <c r="BC74">
        <f>SAStab!F3172</f>
        <v>27731.3</v>
      </c>
      <c r="BD74">
        <f>SAStab!G3172</f>
        <v>44510</v>
      </c>
      <c r="BE74">
        <f>SAStab!H3172</f>
        <v>75318</v>
      </c>
      <c r="BF74">
        <f>SAStab!I3172</f>
        <v>100980</v>
      </c>
      <c r="BG74">
        <f>SAStab!J3172</f>
        <v>168311</v>
      </c>
      <c r="BJ74" t="s">
        <v>35</v>
      </c>
      <c r="BK74" s="52">
        <f>SAStab!B3260</f>
        <v>41259</v>
      </c>
      <c r="BL74" s="52">
        <f>SAStab!C3260</f>
        <v>5383.97</v>
      </c>
      <c r="BM74" s="52">
        <f>SAStab!D3260</f>
        <v>10885.24</v>
      </c>
      <c r="BN74" s="52">
        <f>SAStab!E3260</f>
        <v>18852.5</v>
      </c>
      <c r="BO74" s="52">
        <f>SAStab!F3260</f>
        <v>30531.9</v>
      </c>
      <c r="BP74" s="52">
        <f>SAStab!G3260</f>
        <v>50156</v>
      </c>
      <c r="BQ74" s="52">
        <f>SAStab!H3260</f>
        <v>85405</v>
      </c>
      <c r="BR74" s="52">
        <f>SAStab!I3260</f>
        <v>111939</v>
      </c>
      <c r="BS74" s="52">
        <f>SAStab!J3260</f>
        <v>189574</v>
      </c>
    </row>
    <row r="75" spans="1:71">
      <c r="B75" t="s">
        <v>36</v>
      </c>
      <c r="C75" s="78">
        <f>SAStab!B2821</f>
        <v>40266</v>
      </c>
      <c r="D75" s="78">
        <f>SAStab!C2821</f>
        <v>7931.22</v>
      </c>
      <c r="E75" s="78">
        <f>SAStab!D2821</f>
        <v>12462.08</v>
      </c>
      <c r="F75" s="78">
        <f>SAStab!E2821</f>
        <v>20446.900000000001</v>
      </c>
      <c r="G75" s="78">
        <f>SAStab!F2821</f>
        <v>32555.7</v>
      </c>
      <c r="H75" s="78">
        <f>SAStab!G2821</f>
        <v>51170</v>
      </c>
      <c r="I75" s="78">
        <f>SAStab!H2821</f>
        <v>78182</v>
      </c>
      <c r="J75" s="78">
        <f>SAStab!I2821</f>
        <v>101786</v>
      </c>
      <c r="K75" s="78">
        <f>SAStab!J2821</f>
        <v>150191</v>
      </c>
      <c r="N75" t="s">
        <v>36</v>
      </c>
      <c r="O75" s="52">
        <f>SAStab!B2909</f>
        <v>42112</v>
      </c>
      <c r="P75" s="52">
        <f>SAStab!C2909</f>
        <v>8575.69</v>
      </c>
      <c r="Q75" s="52">
        <f>SAStab!D2909</f>
        <v>12752.43</v>
      </c>
      <c r="R75" s="52">
        <f>SAStab!E2909</f>
        <v>20907.599999999999</v>
      </c>
      <c r="S75" s="52">
        <f>SAStab!F2909</f>
        <v>34494.6</v>
      </c>
      <c r="T75" s="52">
        <f>SAStab!G2909</f>
        <v>54404</v>
      </c>
      <c r="U75" s="52">
        <f>SAStab!H2909</f>
        <v>82117</v>
      </c>
      <c r="V75" s="52">
        <f>SAStab!I2909</f>
        <v>102171</v>
      </c>
      <c r="W75" s="52">
        <f>SAStab!J2909</f>
        <v>146014</v>
      </c>
      <c r="Z75" t="s">
        <v>36</v>
      </c>
      <c r="AA75" s="52">
        <f>SAStab!B2997</f>
        <v>42834</v>
      </c>
      <c r="AB75" s="52">
        <f>SAStab!C2997</f>
        <v>8707.84</v>
      </c>
      <c r="AC75" s="52">
        <f>SAStab!D2997</f>
        <v>13213.16</v>
      </c>
      <c r="AD75" s="52">
        <f>SAStab!E2997</f>
        <v>21021.5</v>
      </c>
      <c r="AE75" s="52">
        <f>SAStab!F2997</f>
        <v>34537.800000000003</v>
      </c>
      <c r="AF75" s="52">
        <f>SAStab!G2997</f>
        <v>54770</v>
      </c>
      <c r="AG75" s="52">
        <f>SAStab!H2997</f>
        <v>83331</v>
      </c>
      <c r="AH75" s="52">
        <f>SAStab!I2997</f>
        <v>106235</v>
      </c>
      <c r="AI75" s="52">
        <f>SAStab!J2997</f>
        <v>164332</v>
      </c>
      <c r="AL75" t="s">
        <v>36</v>
      </c>
      <c r="AM75">
        <f>SAStab!B3085</f>
        <v>44745</v>
      </c>
      <c r="AN75">
        <f>SAStab!C3085</f>
        <v>8496.35</v>
      </c>
      <c r="AO75">
        <f>SAStab!D3085</f>
        <v>13512.97</v>
      </c>
      <c r="AP75">
        <f>SAStab!E3085</f>
        <v>21868</v>
      </c>
      <c r="AQ75">
        <f>SAStab!F3085</f>
        <v>34785</v>
      </c>
      <c r="AR75">
        <f>SAStab!G3085</f>
        <v>56013</v>
      </c>
      <c r="AS75">
        <f>SAStab!H3085</f>
        <v>88069</v>
      </c>
      <c r="AT75">
        <f>SAStab!I3085</f>
        <v>116775</v>
      </c>
      <c r="AU75">
        <f>SAStab!J3085</f>
        <v>182363</v>
      </c>
      <c r="AX75" t="s">
        <v>36</v>
      </c>
      <c r="AY75">
        <f>SAStab!B3173</f>
        <v>48354</v>
      </c>
      <c r="AZ75">
        <f>SAStab!C3173</f>
        <v>8304.2000000000007</v>
      </c>
      <c r="BA75">
        <f>SAStab!D3173</f>
        <v>13992.21</v>
      </c>
      <c r="BB75">
        <f>SAStab!E3173</f>
        <v>22970.5</v>
      </c>
      <c r="BC75">
        <f>SAStab!F3173</f>
        <v>36831.4</v>
      </c>
      <c r="BD75">
        <f>SAStab!G3173</f>
        <v>61011</v>
      </c>
      <c r="BE75">
        <f>SAStab!H3173</f>
        <v>96524</v>
      </c>
      <c r="BF75">
        <f>SAStab!I3173</f>
        <v>124866</v>
      </c>
      <c r="BG75">
        <f>SAStab!J3173</f>
        <v>198371</v>
      </c>
      <c r="BJ75" t="s">
        <v>36</v>
      </c>
      <c r="BK75" s="52">
        <f>SAStab!B3261</f>
        <v>51616</v>
      </c>
      <c r="BL75" s="52">
        <f>SAStab!C3261</f>
        <v>8367.75</v>
      </c>
      <c r="BM75" s="52">
        <f>SAStab!D3261</f>
        <v>14703.55</v>
      </c>
      <c r="BN75" s="52">
        <f>SAStab!E3261</f>
        <v>24854.3</v>
      </c>
      <c r="BO75" s="52">
        <f>SAStab!F3261</f>
        <v>39996.5</v>
      </c>
      <c r="BP75" s="52">
        <f>SAStab!G3261</f>
        <v>64189</v>
      </c>
      <c r="BQ75" s="52">
        <f>SAStab!H3261</f>
        <v>101648</v>
      </c>
      <c r="BR75" s="52">
        <f>SAStab!I3261</f>
        <v>132930</v>
      </c>
      <c r="BS75" s="52">
        <f>SAStab!J3261</f>
        <v>219077</v>
      </c>
    </row>
    <row r="76" spans="1:71" s="11" customFormat="1">
      <c r="B76" s="11" t="s">
        <v>37</v>
      </c>
      <c r="C76" s="78">
        <f>SAStab!B2822</f>
        <v>101024</v>
      </c>
      <c r="D76" s="78">
        <f>SAStab!C2822</f>
        <v>19479.060000000001</v>
      </c>
      <c r="E76" s="78">
        <f>SAStab!D2822</f>
        <v>26225.45</v>
      </c>
      <c r="F76" s="78">
        <f>SAStab!E2822</f>
        <v>41907.699999999997</v>
      </c>
      <c r="G76" s="78">
        <f>SAStab!F2822</f>
        <v>69247.600000000006</v>
      </c>
      <c r="H76" s="78">
        <f>SAStab!G2822</f>
        <v>114488</v>
      </c>
      <c r="I76" s="78">
        <f>SAStab!H2822</f>
        <v>189367</v>
      </c>
      <c r="J76" s="78">
        <f>SAStab!I2822</f>
        <v>257881</v>
      </c>
      <c r="K76" s="78">
        <f>SAStab!J2822</f>
        <v>556062</v>
      </c>
      <c r="N76" s="11" t="s">
        <v>37</v>
      </c>
      <c r="O76" s="52">
        <f>SAStab!B2910</f>
        <v>105458</v>
      </c>
      <c r="P76" s="52">
        <f>SAStab!C2910</f>
        <v>18749.71</v>
      </c>
      <c r="Q76" s="52">
        <f>SAStab!D2910</f>
        <v>25828.720000000001</v>
      </c>
      <c r="R76" s="52">
        <f>SAStab!E2910</f>
        <v>42333</v>
      </c>
      <c r="S76" s="52">
        <f>SAStab!F2910</f>
        <v>72286.100000000006</v>
      </c>
      <c r="T76" s="52">
        <f>SAStab!G2910</f>
        <v>121838</v>
      </c>
      <c r="U76" s="52">
        <f>SAStab!H2910</f>
        <v>199523</v>
      </c>
      <c r="V76" s="52">
        <f>SAStab!I2910</f>
        <v>278336</v>
      </c>
      <c r="W76" s="52">
        <f>SAStab!J2910</f>
        <v>613124</v>
      </c>
      <c r="Z76" s="11" t="s">
        <v>37</v>
      </c>
      <c r="AA76" s="52">
        <f>SAStab!B2998</f>
        <v>108652</v>
      </c>
      <c r="AB76" s="52">
        <f>SAStab!C2998</f>
        <v>18719.41</v>
      </c>
      <c r="AC76" s="52">
        <f>SAStab!D2998</f>
        <v>25512.05</v>
      </c>
      <c r="AD76" s="52">
        <f>SAStab!E2998</f>
        <v>42300.3</v>
      </c>
      <c r="AE76" s="52">
        <f>SAStab!F2998</f>
        <v>72977</v>
      </c>
      <c r="AF76" s="52">
        <f>SAStab!G2998</f>
        <v>125244</v>
      </c>
      <c r="AG76" s="52">
        <f>SAStab!H2998</f>
        <v>208498</v>
      </c>
      <c r="AH76" s="52">
        <f>SAStab!I2998</f>
        <v>291210</v>
      </c>
      <c r="AI76" s="52">
        <f>SAStab!J2998</f>
        <v>651155</v>
      </c>
      <c r="AL76" s="11" t="s">
        <v>37</v>
      </c>
      <c r="AM76">
        <f>SAStab!B3086</f>
        <v>115054</v>
      </c>
      <c r="AN76">
        <f>SAStab!C3086</f>
        <v>18503.080000000002</v>
      </c>
      <c r="AO76">
        <f>SAStab!D3086</f>
        <v>25666.03</v>
      </c>
      <c r="AP76">
        <f>SAStab!E3086</f>
        <v>42339.1</v>
      </c>
      <c r="AQ76">
        <f>SAStab!F3086</f>
        <v>74715.399999999994</v>
      </c>
      <c r="AR76">
        <f>SAStab!G3086</f>
        <v>132434</v>
      </c>
      <c r="AS76">
        <f>SAStab!H3086</f>
        <v>225708</v>
      </c>
      <c r="AT76">
        <f>SAStab!I3086</f>
        <v>320243</v>
      </c>
      <c r="AU76">
        <f>SAStab!J3086</f>
        <v>697730</v>
      </c>
      <c r="AX76" s="11" t="s">
        <v>37</v>
      </c>
      <c r="AY76">
        <f>SAStab!B3174</f>
        <v>121670</v>
      </c>
      <c r="AZ76">
        <f>SAStab!C3174</f>
        <v>19346.830000000002</v>
      </c>
      <c r="BA76">
        <f>SAStab!D3174</f>
        <v>26673.59</v>
      </c>
      <c r="BB76">
        <f>SAStab!E3174</f>
        <v>44126.1</v>
      </c>
      <c r="BC76">
        <f>SAStab!F3174</f>
        <v>78672.399999999994</v>
      </c>
      <c r="BD76">
        <f>SAStab!G3174</f>
        <v>140538</v>
      </c>
      <c r="BE76">
        <f>SAStab!H3174</f>
        <v>239693</v>
      </c>
      <c r="BF76">
        <f>SAStab!I3174</f>
        <v>329576</v>
      </c>
      <c r="BG76">
        <f>SAStab!J3174</f>
        <v>726052</v>
      </c>
      <c r="BJ76" s="11" t="s">
        <v>37</v>
      </c>
      <c r="BK76" s="52">
        <f>SAStab!B3262</f>
        <v>127025</v>
      </c>
      <c r="BL76" s="52">
        <f>SAStab!C3262</f>
        <v>20324.490000000002</v>
      </c>
      <c r="BM76" s="52">
        <f>SAStab!D3262</f>
        <v>28215.74</v>
      </c>
      <c r="BN76" s="52">
        <f>SAStab!E3262</f>
        <v>47019.1</v>
      </c>
      <c r="BO76" s="52">
        <f>SAStab!F3262</f>
        <v>83719.600000000006</v>
      </c>
      <c r="BP76" s="52">
        <f>SAStab!G3262</f>
        <v>149904</v>
      </c>
      <c r="BQ76" s="52">
        <f>SAStab!H3262</f>
        <v>251060</v>
      </c>
      <c r="BR76" s="52">
        <f>SAStab!I3262</f>
        <v>350414</v>
      </c>
      <c r="BS76" s="52">
        <f>SAStab!J3262</f>
        <v>734118</v>
      </c>
    </row>
    <row r="77" spans="1:71" s="11" customFormat="1">
      <c r="A77" s="11" t="s">
        <v>457</v>
      </c>
      <c r="C77" s="78"/>
      <c r="D77" s="78"/>
      <c r="E77" s="78"/>
      <c r="F77" s="78"/>
      <c r="G77" s="78"/>
      <c r="H77" s="78"/>
      <c r="I77" s="78"/>
      <c r="J77" s="78"/>
      <c r="K77" s="78"/>
      <c r="M77" s="11" t="s">
        <v>457</v>
      </c>
      <c r="O77" s="52"/>
      <c r="P77" s="52"/>
      <c r="Q77" s="52"/>
      <c r="R77" s="52"/>
      <c r="S77" s="52"/>
      <c r="T77" s="52"/>
      <c r="U77" s="52"/>
      <c r="V77" s="52"/>
      <c r="W77" s="52"/>
      <c r="Y77" s="11" t="s">
        <v>457</v>
      </c>
      <c r="AA77" s="52"/>
      <c r="AB77" s="52"/>
      <c r="AC77" s="52"/>
      <c r="AD77" s="52"/>
      <c r="AE77" s="52"/>
      <c r="AF77" s="52"/>
      <c r="AG77" s="52"/>
      <c r="AH77" s="52"/>
      <c r="AI77" s="52"/>
      <c r="AK77" s="11" t="s">
        <v>457</v>
      </c>
      <c r="AM77"/>
      <c r="AN77"/>
      <c r="AO77"/>
      <c r="AP77"/>
      <c r="AQ77"/>
      <c r="AR77"/>
      <c r="AS77"/>
      <c r="AT77"/>
      <c r="AU77"/>
      <c r="AW77" s="11" t="s">
        <v>457</v>
      </c>
      <c r="AY77"/>
      <c r="AZ77"/>
      <c r="BA77"/>
      <c r="BB77"/>
      <c r="BC77"/>
      <c r="BD77"/>
      <c r="BE77"/>
      <c r="BF77"/>
      <c r="BG77"/>
      <c r="BI77" s="11" t="s">
        <v>457</v>
      </c>
      <c r="BK77" s="52"/>
      <c r="BL77" s="52"/>
      <c r="BM77" s="52"/>
      <c r="BN77" s="52"/>
      <c r="BO77" s="52"/>
      <c r="BP77" s="52"/>
      <c r="BQ77" s="52"/>
      <c r="BR77" s="52"/>
      <c r="BS77" s="52"/>
    </row>
    <row r="78" spans="1:71">
      <c r="B78" t="s">
        <v>34</v>
      </c>
      <c r="C78" s="78">
        <f>SAStab!B2824</f>
        <v>14808</v>
      </c>
      <c r="D78" s="78">
        <f>SAStab!C2824</f>
        <v>-87.8</v>
      </c>
      <c r="E78" s="78">
        <f>SAStab!D2824</f>
        <v>-56.46</v>
      </c>
      <c r="F78" s="78">
        <f>SAStab!E2824</f>
        <v>7204.4</v>
      </c>
      <c r="G78" s="78">
        <f>SAStab!F2824</f>
        <v>11240.5</v>
      </c>
      <c r="H78" s="78">
        <f>SAStab!G2824</f>
        <v>18487</v>
      </c>
      <c r="I78" s="78">
        <f>SAStab!H2824</f>
        <v>31194</v>
      </c>
      <c r="J78" s="78">
        <f>SAStab!I2824</f>
        <v>43156</v>
      </c>
      <c r="K78" s="78">
        <f>SAStab!J2824</f>
        <v>66617</v>
      </c>
      <c r="N78" t="s">
        <v>34</v>
      </c>
      <c r="O78" s="52">
        <f>SAStab!B2912</f>
        <v>14353</v>
      </c>
      <c r="P78" s="52">
        <f>SAStab!C2912</f>
        <v>-120.44</v>
      </c>
      <c r="Q78" s="52">
        <f>SAStab!D2912</f>
        <v>-82.45</v>
      </c>
      <c r="R78" s="52">
        <f>SAStab!E2912</f>
        <v>6273.6</v>
      </c>
      <c r="S78" s="52">
        <f>SAStab!F2912</f>
        <v>11057.5</v>
      </c>
      <c r="T78" s="52">
        <f>SAStab!G2912</f>
        <v>18748</v>
      </c>
      <c r="U78" s="52">
        <f>SAStab!H2912</f>
        <v>30123</v>
      </c>
      <c r="V78" s="52">
        <f>SAStab!I2912</f>
        <v>41191</v>
      </c>
      <c r="W78" s="52">
        <f>SAStab!J2912</f>
        <v>69078</v>
      </c>
      <c r="Z78" t="s">
        <v>34</v>
      </c>
      <c r="AA78" s="52">
        <f>SAStab!B3000</f>
        <v>15529</v>
      </c>
      <c r="AB78" s="52">
        <f>SAStab!C3000</f>
        <v>-118.98</v>
      </c>
      <c r="AC78" s="52">
        <f>SAStab!D3000</f>
        <v>-81.11</v>
      </c>
      <c r="AD78" s="52">
        <f>SAStab!E3000</f>
        <v>6835.1</v>
      </c>
      <c r="AE78" s="52">
        <f>SAStab!F3000</f>
        <v>11576.9</v>
      </c>
      <c r="AF78" s="52">
        <f>SAStab!G3000</f>
        <v>20100</v>
      </c>
      <c r="AG78" s="52">
        <f>SAStab!H3000</f>
        <v>32875</v>
      </c>
      <c r="AH78" s="52">
        <f>SAStab!I3000</f>
        <v>43786</v>
      </c>
      <c r="AI78" s="52">
        <f>SAStab!J3000</f>
        <v>76886</v>
      </c>
      <c r="AL78" t="s">
        <v>34</v>
      </c>
      <c r="AM78">
        <f>SAStab!B3088</f>
        <v>17149</v>
      </c>
      <c r="AN78">
        <f>SAStab!C3088</f>
        <v>-129.25</v>
      </c>
      <c r="AO78">
        <f>SAStab!D3088</f>
        <v>-89.03</v>
      </c>
      <c r="AP78">
        <f>SAStab!E3088</f>
        <v>7748.4</v>
      </c>
      <c r="AQ78">
        <f>SAStab!F3088</f>
        <v>12414.1</v>
      </c>
      <c r="AR78">
        <f>SAStab!G3088</f>
        <v>22439</v>
      </c>
      <c r="AS78">
        <f>SAStab!H3088</f>
        <v>37237</v>
      </c>
      <c r="AT78">
        <f>SAStab!I3088</f>
        <v>49778</v>
      </c>
      <c r="AU78">
        <f>SAStab!J3088</f>
        <v>83723</v>
      </c>
      <c r="AX78" t="s">
        <v>34</v>
      </c>
      <c r="AY78">
        <f>SAStab!B3176</f>
        <v>19278</v>
      </c>
      <c r="AZ78">
        <f>SAStab!C3176</f>
        <v>-130.99</v>
      </c>
      <c r="BA78">
        <f>SAStab!D3176</f>
        <v>-90.64</v>
      </c>
      <c r="BB78">
        <f>SAStab!E3176</f>
        <v>8521.9</v>
      </c>
      <c r="BC78">
        <f>SAStab!F3176</f>
        <v>14030.3</v>
      </c>
      <c r="BD78">
        <f>SAStab!G3176</f>
        <v>23811</v>
      </c>
      <c r="BE78">
        <f>SAStab!H3176</f>
        <v>41318</v>
      </c>
      <c r="BF78">
        <f>SAStab!I3176</f>
        <v>59802</v>
      </c>
      <c r="BG78">
        <f>SAStab!J3176</f>
        <v>107120</v>
      </c>
      <c r="BJ78" t="s">
        <v>34</v>
      </c>
      <c r="BK78" s="52">
        <f>SAStab!B3264</f>
        <v>22198</v>
      </c>
      <c r="BL78" s="52">
        <f>SAStab!C3264</f>
        <v>-125.92</v>
      </c>
      <c r="BM78" s="52">
        <f>SAStab!D3264</f>
        <v>-78.930000000000007</v>
      </c>
      <c r="BN78" s="52">
        <f>SAStab!E3264</f>
        <v>9012.5</v>
      </c>
      <c r="BO78" s="52">
        <f>SAStab!F3264</f>
        <v>15873.8</v>
      </c>
      <c r="BP78" s="52">
        <f>SAStab!G3264</f>
        <v>28527</v>
      </c>
      <c r="BQ78" s="52">
        <f>SAStab!H3264</f>
        <v>47276</v>
      </c>
      <c r="BR78" s="52">
        <f>SAStab!I3264</f>
        <v>69483</v>
      </c>
      <c r="BS78" s="52">
        <f>SAStab!J3264</f>
        <v>116980</v>
      </c>
    </row>
    <row r="79" spans="1:71">
      <c r="B79" t="s">
        <v>35</v>
      </c>
      <c r="C79" s="78">
        <f>SAStab!B2825</f>
        <v>21006</v>
      </c>
      <c r="D79" s="78">
        <f>SAStab!C2825</f>
        <v>7056.11</v>
      </c>
      <c r="E79" s="78">
        <f>SAStab!D2825</f>
        <v>9030.73</v>
      </c>
      <c r="F79" s="78">
        <f>SAStab!E2825</f>
        <v>11417.2</v>
      </c>
      <c r="G79" s="78">
        <f>SAStab!F2825</f>
        <v>17228.3</v>
      </c>
      <c r="H79" s="78">
        <f>SAStab!G2825</f>
        <v>25337</v>
      </c>
      <c r="I79" s="78">
        <f>SAStab!H2825</f>
        <v>38448</v>
      </c>
      <c r="J79" s="78">
        <f>SAStab!I2825</f>
        <v>50113</v>
      </c>
      <c r="K79" s="78">
        <f>SAStab!J2825</f>
        <v>75210</v>
      </c>
      <c r="N79" t="s">
        <v>35</v>
      </c>
      <c r="O79" s="52">
        <f>SAStab!B2913</f>
        <v>21732</v>
      </c>
      <c r="P79" s="52">
        <f>SAStab!C2913</f>
        <v>6764.16</v>
      </c>
      <c r="Q79" s="52">
        <f>SAStab!D2913</f>
        <v>9226.65</v>
      </c>
      <c r="R79" s="52">
        <f>SAStab!E2913</f>
        <v>11855.2</v>
      </c>
      <c r="S79" s="52">
        <f>SAStab!F2913</f>
        <v>17894.099999999999</v>
      </c>
      <c r="T79" s="52">
        <f>SAStab!G2913</f>
        <v>26607</v>
      </c>
      <c r="U79" s="52">
        <f>SAStab!H2913</f>
        <v>38900</v>
      </c>
      <c r="V79" s="52">
        <f>SAStab!I2913</f>
        <v>49348</v>
      </c>
      <c r="W79" s="52">
        <f>SAStab!J2913</f>
        <v>73704</v>
      </c>
      <c r="Z79" t="s">
        <v>35</v>
      </c>
      <c r="AA79" s="52">
        <f>SAStab!B3001</f>
        <v>21340</v>
      </c>
      <c r="AB79" s="52">
        <f>SAStab!C3001</f>
        <v>4490.03</v>
      </c>
      <c r="AC79" s="52">
        <f>SAStab!D3001</f>
        <v>8711.91</v>
      </c>
      <c r="AD79" s="52">
        <f>SAStab!E3001</f>
        <v>11401.2</v>
      </c>
      <c r="AE79" s="52">
        <f>SAStab!F3001</f>
        <v>17956.099999999999</v>
      </c>
      <c r="AF79" s="52">
        <f>SAStab!G3001</f>
        <v>26804</v>
      </c>
      <c r="AG79" s="52">
        <f>SAStab!H3001</f>
        <v>38359</v>
      </c>
      <c r="AH79" s="52">
        <f>SAStab!I3001</f>
        <v>48029</v>
      </c>
      <c r="AI79" s="52">
        <f>SAStab!J3001</f>
        <v>82898</v>
      </c>
      <c r="AL79" t="s">
        <v>35</v>
      </c>
      <c r="AM79">
        <f>SAStab!B3089</f>
        <v>22045</v>
      </c>
      <c r="AN79">
        <f>SAStab!C3089</f>
        <v>922.15</v>
      </c>
      <c r="AO79">
        <f>SAStab!D3089</f>
        <v>6127.99</v>
      </c>
      <c r="AP79">
        <f>SAStab!E3089</f>
        <v>11285.9</v>
      </c>
      <c r="AQ79">
        <f>SAStab!F3089</f>
        <v>18208.099999999999</v>
      </c>
      <c r="AR79">
        <f>SAStab!G3089</f>
        <v>27612</v>
      </c>
      <c r="AS79">
        <f>SAStab!H3089</f>
        <v>41785</v>
      </c>
      <c r="AT79">
        <f>SAStab!I3089</f>
        <v>54078</v>
      </c>
      <c r="AU79">
        <f>SAStab!J3089</f>
        <v>97749</v>
      </c>
      <c r="AX79" t="s">
        <v>35</v>
      </c>
      <c r="AY79">
        <f>SAStab!B3177</f>
        <v>24388</v>
      </c>
      <c r="AZ79">
        <f>SAStab!C3177</f>
        <v>1650.57</v>
      </c>
      <c r="BA79">
        <f>SAStab!D3177</f>
        <v>6227.26</v>
      </c>
      <c r="BB79">
        <f>SAStab!E3177</f>
        <v>12142.4</v>
      </c>
      <c r="BC79">
        <f>SAStab!F3177</f>
        <v>19250.400000000001</v>
      </c>
      <c r="BD79">
        <f>SAStab!G3177</f>
        <v>29389</v>
      </c>
      <c r="BE79">
        <f>SAStab!H3177</f>
        <v>45935</v>
      </c>
      <c r="BF79">
        <f>SAStab!I3177</f>
        <v>66087</v>
      </c>
      <c r="BG79">
        <f>SAStab!J3177</f>
        <v>117343</v>
      </c>
      <c r="BJ79" t="s">
        <v>35</v>
      </c>
      <c r="BK79" s="52">
        <f>SAStab!B3265</f>
        <v>26242</v>
      </c>
      <c r="BL79" s="52">
        <f>SAStab!C3265</f>
        <v>310.27999999999997</v>
      </c>
      <c r="BM79" s="52">
        <f>SAStab!D3265</f>
        <v>5585.52</v>
      </c>
      <c r="BN79" s="52">
        <f>SAStab!E3265</f>
        <v>12903.4</v>
      </c>
      <c r="BO79" s="52">
        <f>SAStab!F3265</f>
        <v>21030.5</v>
      </c>
      <c r="BP79" s="52">
        <f>SAStab!G3265</f>
        <v>32562</v>
      </c>
      <c r="BQ79" s="52">
        <f>SAStab!H3265</f>
        <v>52333</v>
      </c>
      <c r="BR79" s="52">
        <f>SAStab!I3265</f>
        <v>67247</v>
      </c>
      <c r="BS79" s="52">
        <f>SAStab!J3265</f>
        <v>111939</v>
      </c>
    </row>
    <row r="80" spans="1:71">
      <c r="B80" t="s">
        <v>36</v>
      </c>
      <c r="C80" s="78">
        <f>SAStab!B2826</f>
        <v>27786</v>
      </c>
      <c r="D80" s="78">
        <f>SAStab!C2826</f>
        <v>4632.09</v>
      </c>
      <c r="E80" s="78">
        <f>SAStab!D2826</f>
        <v>9398.94</v>
      </c>
      <c r="F80" s="78">
        <f>SAStab!E2826</f>
        <v>15289.6</v>
      </c>
      <c r="G80" s="78">
        <f>SAStab!F2826</f>
        <v>23370.1</v>
      </c>
      <c r="H80" s="78">
        <f>SAStab!G2826</f>
        <v>35658</v>
      </c>
      <c r="I80" s="78">
        <f>SAStab!H2826</f>
        <v>50928</v>
      </c>
      <c r="J80" s="78">
        <f>SAStab!I2826</f>
        <v>64381</v>
      </c>
      <c r="K80" s="78">
        <f>SAStab!J2826</f>
        <v>97913</v>
      </c>
      <c r="N80" t="s">
        <v>36</v>
      </c>
      <c r="O80" s="52">
        <f>SAStab!B2914</f>
        <v>27242</v>
      </c>
      <c r="P80" s="52">
        <f>SAStab!C2914</f>
        <v>4218.28</v>
      </c>
      <c r="Q80" s="52">
        <f>SAStab!D2914</f>
        <v>8870.44</v>
      </c>
      <c r="R80" s="52">
        <f>SAStab!E2914</f>
        <v>14773.9</v>
      </c>
      <c r="S80" s="52">
        <f>SAStab!F2914</f>
        <v>22828.1</v>
      </c>
      <c r="T80" s="52">
        <f>SAStab!G2914</f>
        <v>34471</v>
      </c>
      <c r="U80" s="52">
        <f>SAStab!H2914</f>
        <v>50070</v>
      </c>
      <c r="V80" s="52">
        <f>SAStab!I2914</f>
        <v>63720</v>
      </c>
      <c r="W80" s="52">
        <f>SAStab!J2914</f>
        <v>99935</v>
      </c>
      <c r="Z80" t="s">
        <v>36</v>
      </c>
      <c r="AA80" s="52">
        <f>SAStab!B3002</f>
        <v>26600</v>
      </c>
      <c r="AB80" s="52">
        <f>SAStab!C3002</f>
        <v>3492.35</v>
      </c>
      <c r="AC80" s="52">
        <f>SAStab!D3002</f>
        <v>8449.81</v>
      </c>
      <c r="AD80" s="52">
        <f>SAStab!E3002</f>
        <v>14564.3</v>
      </c>
      <c r="AE80" s="52">
        <f>SAStab!F3002</f>
        <v>21978</v>
      </c>
      <c r="AF80" s="52">
        <f>SAStab!G3002</f>
        <v>33282</v>
      </c>
      <c r="AG80" s="52">
        <f>SAStab!H3002</f>
        <v>49205</v>
      </c>
      <c r="AH80" s="52">
        <f>SAStab!I3002</f>
        <v>62431</v>
      </c>
      <c r="AI80" s="52">
        <f>SAStab!J3002</f>
        <v>104659</v>
      </c>
      <c r="AL80" t="s">
        <v>36</v>
      </c>
      <c r="AM80">
        <f>SAStab!B3090</f>
        <v>27840</v>
      </c>
      <c r="AN80">
        <f>SAStab!C3090</f>
        <v>3285.99</v>
      </c>
      <c r="AO80">
        <f>SAStab!D3090</f>
        <v>8575</v>
      </c>
      <c r="AP80">
        <f>SAStab!E3090</f>
        <v>15144.7</v>
      </c>
      <c r="AQ80">
        <f>SAStab!F3090</f>
        <v>22846.6</v>
      </c>
      <c r="AR80">
        <f>SAStab!G3090</f>
        <v>33259</v>
      </c>
      <c r="AS80">
        <f>SAStab!H3090</f>
        <v>51520</v>
      </c>
      <c r="AT80">
        <f>SAStab!I3090</f>
        <v>70690</v>
      </c>
      <c r="AU80">
        <f>SAStab!J3090</f>
        <v>124614</v>
      </c>
      <c r="AX80" t="s">
        <v>36</v>
      </c>
      <c r="AY80">
        <f>SAStab!B3178</f>
        <v>29580</v>
      </c>
      <c r="AZ80">
        <f>SAStab!C3178</f>
        <v>3119.3</v>
      </c>
      <c r="BA80">
        <f>SAStab!D3178</f>
        <v>8026.35</v>
      </c>
      <c r="BB80">
        <f>SAStab!E3178</f>
        <v>15934.5</v>
      </c>
      <c r="BC80">
        <f>SAStab!F3178</f>
        <v>24051.1</v>
      </c>
      <c r="BD80">
        <f>SAStab!G3178</f>
        <v>35866</v>
      </c>
      <c r="BE80">
        <f>SAStab!H3178</f>
        <v>55776</v>
      </c>
      <c r="BF80">
        <f>SAStab!I3178</f>
        <v>75082</v>
      </c>
      <c r="BG80">
        <f>SAStab!J3178</f>
        <v>127997</v>
      </c>
      <c r="BJ80" t="s">
        <v>36</v>
      </c>
      <c r="BK80" s="52">
        <f>SAStab!B3266</f>
        <v>31783</v>
      </c>
      <c r="BL80" s="52">
        <f>SAStab!C3266</f>
        <v>2060.2199999999998</v>
      </c>
      <c r="BM80" s="52">
        <f>SAStab!D3266</f>
        <v>7723.53</v>
      </c>
      <c r="BN80" s="52">
        <f>SAStab!E3266</f>
        <v>16302.7</v>
      </c>
      <c r="BO80" s="52">
        <f>SAStab!F3266</f>
        <v>25443.1</v>
      </c>
      <c r="BP80" s="52">
        <f>SAStab!G3266</f>
        <v>39048</v>
      </c>
      <c r="BQ80" s="52">
        <f>SAStab!H3266</f>
        <v>60176</v>
      </c>
      <c r="BR80" s="52">
        <f>SAStab!I3266</f>
        <v>81040</v>
      </c>
      <c r="BS80" s="52">
        <f>SAStab!J3266</f>
        <v>135235</v>
      </c>
    </row>
    <row r="81" spans="1:71" s="1" customFormat="1">
      <c r="B81" s="1" t="s">
        <v>37</v>
      </c>
      <c r="C81" s="79">
        <f>SAStab!B2827</f>
        <v>91484</v>
      </c>
      <c r="D81" s="79">
        <f>SAStab!C2827</f>
        <v>18394.45</v>
      </c>
      <c r="E81" s="79">
        <f>SAStab!D2827</f>
        <v>24661.62</v>
      </c>
      <c r="F81" s="79">
        <f>SAStab!E2827</f>
        <v>37928.300000000003</v>
      </c>
      <c r="G81" s="79">
        <f>SAStab!F2827</f>
        <v>62196.4</v>
      </c>
      <c r="H81" s="79">
        <f>SAStab!G2827</f>
        <v>104359</v>
      </c>
      <c r="I81" s="79">
        <f>SAStab!H2827</f>
        <v>172056</v>
      </c>
      <c r="J81" s="79">
        <f>SAStab!I2827</f>
        <v>235744</v>
      </c>
      <c r="K81" s="79">
        <f>SAStab!J2827</f>
        <v>498490</v>
      </c>
      <c r="N81" s="1" t="s">
        <v>37</v>
      </c>
      <c r="O81" s="53">
        <f>SAStab!B2915</f>
        <v>94692</v>
      </c>
      <c r="P81" s="53">
        <f>SAStab!C2915</f>
        <v>18071.259999999998</v>
      </c>
      <c r="Q81" s="53">
        <f>SAStab!D2915</f>
        <v>24232.22</v>
      </c>
      <c r="R81" s="53">
        <f>SAStab!E2915</f>
        <v>38357.1</v>
      </c>
      <c r="S81" s="53">
        <f>SAStab!F2915</f>
        <v>64277.4</v>
      </c>
      <c r="T81" s="53">
        <f>SAStab!G2915</f>
        <v>108995</v>
      </c>
      <c r="U81" s="53">
        <f>SAStab!H2915</f>
        <v>178000</v>
      </c>
      <c r="V81" s="53">
        <f>SAStab!I2915</f>
        <v>251841</v>
      </c>
      <c r="W81" s="53">
        <f>SAStab!J2915</f>
        <v>557860</v>
      </c>
      <c r="Z81" s="1" t="s">
        <v>37</v>
      </c>
      <c r="AA81" s="53">
        <f>SAStab!B3003</f>
        <v>97421</v>
      </c>
      <c r="AB81" s="53">
        <f>SAStab!C3003</f>
        <v>17976.84</v>
      </c>
      <c r="AC81" s="53">
        <f>SAStab!D3003</f>
        <v>24116.21</v>
      </c>
      <c r="AD81" s="53">
        <f>SAStab!E3003</f>
        <v>38104.9</v>
      </c>
      <c r="AE81" s="53">
        <f>SAStab!F3003</f>
        <v>64699.9</v>
      </c>
      <c r="AF81" s="53">
        <f>SAStab!G3003</f>
        <v>111809</v>
      </c>
      <c r="AG81" s="53">
        <f>SAStab!H3003</f>
        <v>188841</v>
      </c>
      <c r="AH81" s="53">
        <f>SAStab!I3003</f>
        <v>262928</v>
      </c>
      <c r="AI81" s="53">
        <f>SAStab!J3003</f>
        <v>583621</v>
      </c>
      <c r="AL81" s="1" t="s">
        <v>37</v>
      </c>
      <c r="AM81" s="1">
        <f>SAStab!B3091</f>
        <v>103099</v>
      </c>
      <c r="AN81" s="1">
        <f>SAStab!C3091</f>
        <v>17984.86</v>
      </c>
      <c r="AO81" s="1">
        <f>SAStab!D3091</f>
        <v>24164.9</v>
      </c>
      <c r="AP81" s="1">
        <f>SAStab!E3091</f>
        <v>38141.1</v>
      </c>
      <c r="AQ81" s="1">
        <f>SAStab!F3091</f>
        <v>65725</v>
      </c>
      <c r="AR81" s="1">
        <f>SAStab!G3091</f>
        <v>117540</v>
      </c>
      <c r="AS81" s="1">
        <f>SAStab!H3091</f>
        <v>202057</v>
      </c>
      <c r="AT81" s="1">
        <f>SAStab!I3091</f>
        <v>291608</v>
      </c>
      <c r="AU81" s="1">
        <f>SAStab!J3091</f>
        <v>629622</v>
      </c>
      <c r="AX81" s="1" t="s">
        <v>37</v>
      </c>
      <c r="AY81" s="1">
        <f>SAStab!B3179</f>
        <v>109822</v>
      </c>
      <c r="AZ81" s="1">
        <f>SAStab!C3179</f>
        <v>18595.61</v>
      </c>
      <c r="BA81" s="1">
        <f>SAStab!D3179</f>
        <v>25028.560000000001</v>
      </c>
      <c r="BB81" s="1">
        <f>SAStab!E3179</f>
        <v>39977</v>
      </c>
      <c r="BC81" s="1">
        <f>SAStab!F3179</f>
        <v>70027.399999999994</v>
      </c>
      <c r="BD81" s="1">
        <f>SAStab!G3179</f>
        <v>126437</v>
      </c>
      <c r="BE81" s="1">
        <f>SAStab!H3179</f>
        <v>216791</v>
      </c>
      <c r="BF81" s="1">
        <f>SAStab!I3179</f>
        <v>302638</v>
      </c>
      <c r="BG81" s="1">
        <f>SAStab!J3179</f>
        <v>666736</v>
      </c>
      <c r="BJ81" s="1" t="s">
        <v>37</v>
      </c>
      <c r="BK81" s="53">
        <f>SAStab!B3267</f>
        <v>115939</v>
      </c>
      <c r="BL81" s="53">
        <f>SAStab!C3267</f>
        <v>19823.61</v>
      </c>
      <c r="BM81" s="53">
        <f>SAStab!D3267</f>
        <v>26762.13</v>
      </c>
      <c r="BN81" s="53">
        <f>SAStab!E3267</f>
        <v>42947</v>
      </c>
      <c r="BO81" s="53">
        <f>SAStab!F3267</f>
        <v>75442.100000000006</v>
      </c>
      <c r="BP81" s="53">
        <f>SAStab!G3267</f>
        <v>135670</v>
      </c>
      <c r="BQ81" s="53">
        <f>SAStab!H3267</f>
        <v>230470</v>
      </c>
      <c r="BR81" s="53">
        <f>SAStab!I3267</f>
        <v>323659</v>
      </c>
      <c r="BS81" s="53">
        <f>SAStab!J3267</f>
        <v>685285</v>
      </c>
    </row>
    <row r="82" spans="1:71">
      <c r="A82" t="str">
        <f>NOTES!$A$3</f>
        <v>Source: DYNASIM3 ID912. Option FICA15:  Increase Payroll tax to 15.4% over 10 Years</v>
      </c>
      <c r="M82" t="str">
        <f>NOTES!$A$3</f>
        <v>Source: DYNASIM3 ID912. Option FICA15:  Increase Payroll tax to 15.4% over 10 Years</v>
      </c>
      <c r="Y82" t="str">
        <f>NOTES!$A$3</f>
        <v>Source: DYNASIM3 ID912. Option FICA15:  Increase Payroll tax to 15.4% over 10 Years</v>
      </c>
      <c r="AK82" t="str">
        <f>NOTES!$A$3</f>
        <v>Source: DYNASIM3 ID912. Option FICA15:  Increase Payroll tax to 15.4% over 10 Years</v>
      </c>
      <c r="AW82" t="str">
        <f>NOTES!$A$3</f>
        <v>Source: DYNASIM3 ID912. Option FICA15:  Increase Payroll tax to 15.4% over 10 Years</v>
      </c>
      <c r="BI82" t="str">
        <f>NOTES!$A$3</f>
        <v>Source: DYNASIM3 ID912. Option FICA15:  Increase Payroll tax to 15.4% over 10 Years</v>
      </c>
    </row>
    <row r="83" spans="1:71">
      <c r="A83" t="s">
        <v>119</v>
      </c>
      <c r="M83" t="str">
        <f>$A83</f>
        <v>Notes:</v>
      </c>
      <c r="Y83" t="str">
        <f>$A83</f>
        <v>Notes:</v>
      </c>
      <c r="AK83" t="str">
        <f>$A83</f>
        <v>Notes:</v>
      </c>
      <c r="AW83" t="str">
        <f>$A83</f>
        <v>Notes:</v>
      </c>
      <c r="BI83" t="str">
        <f>$A83</f>
        <v>Notes:</v>
      </c>
    </row>
    <row r="84" spans="1:71" ht="34.5" customHeight="1">
      <c r="A84" s="266" t="str">
        <f>NOTES!A4</f>
        <v>Equivalent annuity income includes earnings, Social Security, DB pension, annuitized asset income, SSI, imputed rent, means tested benefits, nonmeans tested benefits.</v>
      </c>
      <c r="B84" s="266"/>
      <c r="C84" s="266"/>
      <c r="D84" s="266"/>
      <c r="E84" s="266"/>
      <c r="F84" s="266"/>
      <c r="G84" s="266"/>
      <c r="H84" s="266"/>
      <c r="I84" s="266"/>
      <c r="J84" s="266"/>
      <c r="K84" s="266"/>
      <c r="M84" s="266" t="str">
        <f t="shared" ref="M84:M87" si="12">$A84</f>
        <v>Equivalent annuity income includes earnings, Social Security, DB pension, annuitized asset income, SSI, imputed rent, means tested benefits, nonmeans tested benefits.</v>
      </c>
      <c r="N84" s="266"/>
      <c r="O84" s="266"/>
      <c r="P84" s="266"/>
      <c r="Q84" s="266"/>
      <c r="R84" s="266"/>
      <c r="S84" s="266"/>
      <c r="T84" s="266"/>
      <c r="U84" s="266"/>
      <c r="V84" s="266"/>
      <c r="W84" s="266"/>
      <c r="Y84" s="266" t="str">
        <f t="shared" ref="Y84:Y87" si="13">$A84</f>
        <v>Equivalent annuity income includes earnings, Social Security, DB pension, annuitized asset income, SSI, imputed rent, means tested benefits, nonmeans tested benefits.</v>
      </c>
      <c r="Z84" s="266"/>
      <c r="AA84" s="266"/>
      <c r="AB84" s="266"/>
      <c r="AC84" s="266"/>
      <c r="AD84" s="266"/>
      <c r="AE84" s="266"/>
      <c r="AF84" s="266"/>
      <c r="AG84" s="266"/>
      <c r="AH84" s="266"/>
      <c r="AI84" s="266"/>
      <c r="AK84" s="266" t="str">
        <f t="shared" ref="AK84:AK87" si="14">$A84</f>
        <v>Equivalent annuity income includes earnings, Social Security, DB pension, annuitized asset income, SSI, imputed rent, means tested benefits, nonmeans tested benefits.</v>
      </c>
      <c r="AL84" s="266"/>
      <c r="AM84" s="266"/>
      <c r="AN84" s="266"/>
      <c r="AO84" s="266"/>
      <c r="AP84" s="266"/>
      <c r="AQ84" s="266"/>
      <c r="AR84" s="266"/>
      <c r="AS84" s="266"/>
      <c r="AT84" s="266"/>
      <c r="AU84" s="266"/>
      <c r="AW84" s="266" t="str">
        <f t="shared" ref="AW84:AW87" si="15">$A84</f>
        <v>Equivalent annuity income includes earnings, Social Security, DB pension, annuitized asset income, SSI, imputed rent, means tested benefits, nonmeans tested benefits.</v>
      </c>
      <c r="AX84" s="266"/>
      <c r="AY84" s="266"/>
      <c r="AZ84" s="266"/>
      <c r="BA84" s="266"/>
      <c r="BB84" s="266"/>
      <c r="BC84" s="266"/>
      <c r="BD84" s="266"/>
      <c r="BE84" s="266"/>
      <c r="BF84" s="266"/>
      <c r="BG84" s="266"/>
      <c r="BI84" s="266" t="str">
        <f t="shared" ref="BI84:BI87" si="16">$A84</f>
        <v>Equivalent annuity income includes earnings, Social Security, DB pension, annuitized asset income, SSI, imputed rent, means tested benefits, nonmeans tested benefits.</v>
      </c>
      <c r="BJ84" s="266"/>
      <c r="BK84" s="266"/>
      <c r="BL84" s="266"/>
      <c r="BM84" s="266"/>
      <c r="BN84" s="266"/>
      <c r="BO84" s="266"/>
      <c r="BP84" s="266"/>
      <c r="BQ84" s="266"/>
      <c r="BR84" s="266"/>
      <c r="BS84" s="266"/>
    </row>
    <row r="85" spans="1:71" ht="31.5" customHeight="1">
      <c r="A85" s="266" t="str">
        <f>NOTES!A8</f>
        <v>Shared lifetime earnings includes half the couples earnings in years a person is married and own earnings in years a person is unmarried.</v>
      </c>
      <c r="B85" s="266"/>
      <c r="C85" s="266"/>
      <c r="D85" s="266"/>
      <c r="E85" s="266"/>
      <c r="F85" s="266"/>
      <c r="G85" s="266"/>
      <c r="H85" s="266"/>
      <c r="I85" s="266"/>
      <c r="J85" s="266"/>
      <c r="K85" s="266"/>
      <c r="M85" s="266" t="str">
        <f t="shared" si="12"/>
        <v>Shared lifetime earnings includes half the couples earnings in years a person is married and own earnings in years a person is unmarried.</v>
      </c>
      <c r="N85" s="266"/>
      <c r="O85" s="266"/>
      <c r="P85" s="266"/>
      <c r="Q85" s="266"/>
      <c r="R85" s="266"/>
      <c r="S85" s="266"/>
      <c r="T85" s="266"/>
      <c r="U85" s="266"/>
      <c r="V85" s="266"/>
      <c r="W85" s="266"/>
      <c r="Y85" s="266" t="str">
        <f t="shared" si="13"/>
        <v>Shared lifetime earnings includes half the couples earnings in years a person is married and own earnings in years a person is unmarried.</v>
      </c>
      <c r="Z85" s="266"/>
      <c r="AA85" s="266"/>
      <c r="AB85" s="266"/>
      <c r="AC85" s="266"/>
      <c r="AD85" s="266"/>
      <c r="AE85" s="266"/>
      <c r="AF85" s="266"/>
      <c r="AG85" s="266"/>
      <c r="AH85" s="266"/>
      <c r="AI85" s="266"/>
      <c r="AK85" s="266" t="str">
        <f t="shared" si="14"/>
        <v>Shared lifetime earnings includes half the couples earnings in years a person is married and own earnings in years a person is unmarried.</v>
      </c>
      <c r="AL85" s="266"/>
      <c r="AM85" s="266"/>
      <c r="AN85" s="266"/>
      <c r="AO85" s="266"/>
      <c r="AP85" s="266"/>
      <c r="AQ85" s="266"/>
      <c r="AR85" s="266"/>
      <c r="AS85" s="266"/>
      <c r="AT85" s="266"/>
      <c r="AU85" s="266"/>
      <c r="AW85" s="266" t="str">
        <f t="shared" si="15"/>
        <v>Shared lifetime earnings includes half the couples earnings in years a person is married and own earnings in years a person is unmarried.</v>
      </c>
      <c r="AX85" s="266"/>
      <c r="AY85" s="266"/>
      <c r="AZ85" s="266"/>
      <c r="BA85" s="266"/>
      <c r="BB85" s="266"/>
      <c r="BC85" s="266"/>
      <c r="BD85" s="266"/>
      <c r="BE85" s="266"/>
      <c r="BF85" s="266"/>
      <c r="BG85" s="266"/>
      <c r="BI85" s="266" t="str">
        <f t="shared" si="16"/>
        <v>Shared lifetime earnings includes half the couples earnings in years a person is married and own earnings in years a person is unmarried.</v>
      </c>
      <c r="BJ85" s="266"/>
      <c r="BK85" s="266"/>
      <c r="BL85" s="266"/>
      <c r="BM85" s="266"/>
      <c r="BN85" s="266"/>
      <c r="BO85" s="266"/>
      <c r="BP85" s="266"/>
      <c r="BQ85" s="266"/>
      <c r="BR85" s="266"/>
      <c r="BS85" s="266"/>
    </row>
    <row r="86" spans="1:71">
      <c r="A86" t="str">
        <f>NOTES!A10</f>
        <v>Retirement account assets includes IRAs, Keoghs, and employer DC plans.</v>
      </c>
      <c r="M86" t="str">
        <f t="shared" si="12"/>
        <v>Retirement account assets includes IRAs, Keoghs, and employer DC plans.</v>
      </c>
      <c r="Y86" t="str">
        <f t="shared" si="13"/>
        <v>Retirement account assets includes IRAs, Keoghs, and employer DC plans.</v>
      </c>
      <c r="AK86" t="str">
        <f t="shared" si="14"/>
        <v>Retirement account assets includes IRAs, Keoghs, and employer DC plans.</v>
      </c>
      <c r="AW86" t="str">
        <f t="shared" si="15"/>
        <v>Retirement account assets includes IRAs, Keoghs, and employer DC plans.</v>
      </c>
      <c r="BI86" t="str">
        <f t="shared" si="16"/>
        <v>Retirement account assets includes IRAs, Keoghs, and employer DC plans.</v>
      </c>
    </row>
    <row r="87" spans="1:71" ht="31.5" customHeight="1">
      <c r="A87" s="266" t="str">
        <f>NOTES!A11</f>
        <v>Financial assets includes savings, checking, money market, certificate of deposits, stock, bond, farm and business equity, vehicle equity, less unsecured debt.</v>
      </c>
      <c r="B87" s="266"/>
      <c r="C87" s="266"/>
      <c r="D87" s="266"/>
      <c r="E87" s="266"/>
      <c r="F87" s="266"/>
      <c r="G87" s="266"/>
      <c r="H87" s="266"/>
      <c r="I87" s="266"/>
      <c r="J87" s="266"/>
      <c r="K87" s="266"/>
      <c r="M87" s="266" t="str">
        <f t="shared" si="12"/>
        <v>Financial assets includes savings, checking, money market, certificate of deposits, stock, bond, farm and business equity, vehicle equity, less unsecured debt.</v>
      </c>
      <c r="N87" s="266"/>
      <c r="O87" s="266"/>
      <c r="P87" s="266"/>
      <c r="Q87" s="266"/>
      <c r="R87" s="266"/>
      <c r="S87" s="266"/>
      <c r="T87" s="266"/>
      <c r="U87" s="266"/>
      <c r="V87" s="266"/>
      <c r="W87" s="266"/>
      <c r="Y87" s="266" t="str">
        <f t="shared" si="13"/>
        <v>Financial assets includes savings, checking, money market, certificate of deposits, stock, bond, farm and business equity, vehicle equity, less unsecured debt.</v>
      </c>
      <c r="Z87" s="266"/>
      <c r="AA87" s="266"/>
      <c r="AB87" s="266"/>
      <c r="AC87" s="266"/>
      <c r="AD87" s="266"/>
      <c r="AE87" s="266"/>
      <c r="AF87" s="266"/>
      <c r="AG87" s="266"/>
      <c r="AH87" s="266"/>
      <c r="AI87" s="266"/>
      <c r="AK87" s="266" t="str">
        <f t="shared" si="14"/>
        <v>Financial assets includes savings, checking, money market, certificate of deposits, stock, bond, farm and business equity, vehicle equity, less unsecured debt.</v>
      </c>
      <c r="AL87" s="266"/>
      <c r="AM87" s="266"/>
      <c r="AN87" s="266"/>
      <c r="AO87" s="266"/>
      <c r="AP87" s="266"/>
      <c r="AQ87" s="266"/>
      <c r="AR87" s="266"/>
      <c r="AS87" s="266"/>
      <c r="AT87" s="266"/>
      <c r="AU87" s="266"/>
      <c r="AW87" s="266" t="str">
        <f t="shared" si="15"/>
        <v>Financial assets includes savings, checking, money market, certificate of deposits, stock, bond, farm and business equity, vehicle equity, less unsecured debt.</v>
      </c>
      <c r="AX87" s="266"/>
      <c r="AY87" s="266"/>
      <c r="AZ87" s="266"/>
      <c r="BA87" s="266"/>
      <c r="BB87" s="266"/>
      <c r="BC87" s="266"/>
      <c r="BD87" s="266"/>
      <c r="BE87" s="266"/>
      <c r="BF87" s="266"/>
      <c r="BG87" s="266"/>
      <c r="BI87" s="266" t="str">
        <f t="shared" si="16"/>
        <v>Financial assets includes savings, checking, money market, certificate of deposits, stock, bond, farm and business equity, vehicle equity, less unsecured debt.</v>
      </c>
      <c r="BJ87" s="266"/>
      <c r="BK87" s="266"/>
      <c r="BL87" s="266"/>
      <c r="BM87" s="266"/>
      <c r="BN87" s="266"/>
      <c r="BO87" s="266"/>
      <c r="BP87" s="266"/>
      <c r="BQ87" s="266"/>
      <c r="BR87" s="266"/>
      <c r="BS87" s="266"/>
    </row>
    <row r="88" spans="1:71" ht="39" customHeight="1">
      <c r="A88" s="266" t="str">
        <f>NOTES!$A$17</f>
        <v>For shared work years, couples split work years (both members of a couple are credited with 1/2 year for a 1-earner couple, and 1 year for a two-earner couple).</v>
      </c>
      <c r="B88" s="266"/>
      <c r="C88" s="266"/>
      <c r="D88" s="266"/>
      <c r="E88" s="266"/>
      <c r="F88" s="266"/>
      <c r="G88" s="266"/>
      <c r="H88" s="266"/>
      <c r="I88" s="266"/>
      <c r="J88" s="266"/>
      <c r="K88" s="266"/>
      <c r="M88" s="266" t="str">
        <f>NOTES!$A$17</f>
        <v>For shared work years, couples split work years (both members of a couple are credited with 1/2 year for a 1-earner couple, and 1 year for a two-earner couple).</v>
      </c>
      <c r="N88" s="266"/>
      <c r="O88" s="266"/>
      <c r="P88" s="266"/>
      <c r="Q88" s="266"/>
      <c r="R88" s="266"/>
      <c r="S88" s="266"/>
      <c r="T88" s="266"/>
      <c r="U88" s="266"/>
      <c r="V88" s="266"/>
      <c r="W88" s="266"/>
      <c r="Y88" s="266" t="str">
        <f>NOTES!$A$17</f>
        <v>For shared work years, couples split work years (both members of a couple are credited with 1/2 year for a 1-earner couple, and 1 year for a two-earner couple).</v>
      </c>
      <c r="Z88" s="266"/>
      <c r="AA88" s="266"/>
      <c r="AB88" s="266"/>
      <c r="AC88" s="266"/>
      <c r="AD88" s="266"/>
      <c r="AE88" s="266"/>
      <c r="AF88" s="266"/>
      <c r="AG88" s="266"/>
      <c r="AH88" s="266"/>
      <c r="AI88" s="266"/>
      <c r="AK88" s="266" t="str">
        <f>NOTES!$A$17</f>
        <v>For shared work years, couples split work years (both members of a couple are credited with 1/2 year for a 1-earner couple, and 1 year for a two-earner couple).</v>
      </c>
      <c r="AL88" s="266"/>
      <c r="AM88" s="266"/>
      <c r="AN88" s="266"/>
      <c r="AO88" s="266"/>
      <c r="AP88" s="266"/>
      <c r="AQ88" s="266"/>
      <c r="AR88" s="266"/>
      <c r="AS88" s="266"/>
      <c r="AT88" s="266"/>
      <c r="AU88" s="266"/>
      <c r="AW88" s="266" t="str">
        <f>NOTES!$A$17</f>
        <v>For shared work years, couples split work years (both members of a couple are credited with 1/2 year for a 1-earner couple, and 1 year for a two-earner couple).</v>
      </c>
      <c r="AX88" s="266"/>
      <c r="AY88" s="266"/>
      <c r="AZ88" s="266"/>
      <c r="BA88" s="266"/>
      <c r="BB88" s="266"/>
      <c r="BC88" s="266"/>
      <c r="BD88" s="266"/>
      <c r="BE88" s="266"/>
      <c r="BF88" s="266"/>
      <c r="BG88" s="266"/>
      <c r="BI88" s="266" t="str">
        <f>NOTES!$A$17</f>
        <v>For shared work years, couples split work years (both members of a couple are credited with 1/2 year for a 1-earner couple, and 1 year for a two-earner couple).</v>
      </c>
      <c r="BJ88" s="266"/>
      <c r="BK88" s="266"/>
      <c r="BL88" s="266"/>
      <c r="BM88" s="266"/>
      <c r="BN88" s="266"/>
      <c r="BO88" s="266"/>
      <c r="BP88" s="266"/>
      <c r="BQ88" s="266"/>
      <c r="BR88" s="266"/>
      <c r="BS88" s="266"/>
    </row>
    <row r="91" spans="1:71" ht="35.25" customHeight="1">
      <c r="A91" s="269" t="s">
        <v>468</v>
      </c>
      <c r="B91" s="269"/>
      <c r="C91" s="269"/>
      <c r="D91" s="269"/>
      <c r="E91" s="269"/>
      <c r="F91" s="269"/>
      <c r="G91" s="269"/>
      <c r="H91" s="269"/>
      <c r="I91" s="269"/>
      <c r="J91" s="269"/>
      <c r="K91" s="269"/>
      <c r="M91" s="269" t="s">
        <v>469</v>
      </c>
      <c r="N91" s="269"/>
      <c r="O91" s="269"/>
      <c r="P91" s="269"/>
      <c r="Q91" s="269"/>
      <c r="R91" s="269"/>
      <c r="S91" s="269"/>
      <c r="T91" s="269"/>
      <c r="U91" s="269"/>
      <c r="V91" s="269"/>
      <c r="W91" s="269"/>
      <c r="Y91" s="269" t="s">
        <v>470</v>
      </c>
      <c r="Z91" s="269"/>
      <c r="AA91" s="269"/>
      <c r="AB91" s="269"/>
      <c r="AC91" s="269"/>
      <c r="AD91" s="269"/>
      <c r="AE91" s="269"/>
      <c r="AF91" s="269"/>
      <c r="AG91" s="269"/>
      <c r="AH91" s="269"/>
      <c r="AI91" s="269"/>
      <c r="AK91" s="269" t="s">
        <v>471</v>
      </c>
      <c r="AL91" s="269"/>
      <c r="AM91" s="269"/>
      <c r="AN91" s="269"/>
      <c r="AO91" s="269"/>
      <c r="AP91" s="269"/>
      <c r="AQ91" s="269"/>
      <c r="AR91" s="269"/>
      <c r="AS91" s="269"/>
      <c r="AT91" s="269"/>
      <c r="AU91" s="269"/>
      <c r="AW91" s="269" t="s">
        <v>472</v>
      </c>
      <c r="AX91" s="269"/>
      <c r="AY91" s="269"/>
      <c r="AZ91" s="269"/>
      <c r="BA91" s="269"/>
      <c r="BB91" s="269"/>
      <c r="BC91" s="269"/>
      <c r="BD91" s="269"/>
      <c r="BE91" s="269"/>
      <c r="BF91" s="269"/>
      <c r="BG91" s="269"/>
      <c r="BI91" s="269" t="s">
        <v>473</v>
      </c>
      <c r="BJ91" s="269"/>
      <c r="BK91" s="269"/>
      <c r="BL91" s="269"/>
      <c r="BM91" s="269"/>
      <c r="BN91" s="269"/>
      <c r="BO91" s="269"/>
      <c r="BP91" s="269"/>
      <c r="BQ91" s="269"/>
      <c r="BR91" s="269"/>
      <c r="BS91" s="269"/>
    </row>
    <row r="92" spans="1:71">
      <c r="A92" t="s">
        <v>32</v>
      </c>
      <c r="C92" s="270">
        <v>2015</v>
      </c>
      <c r="D92" s="270"/>
      <c r="E92" s="270"/>
      <c r="F92" s="270"/>
      <c r="G92" s="270"/>
      <c r="H92" s="270"/>
      <c r="I92" s="270"/>
      <c r="J92" s="270"/>
      <c r="K92" s="270"/>
      <c r="M92" t="s">
        <v>32</v>
      </c>
      <c r="O92" s="270">
        <f>C92+10</f>
        <v>2025</v>
      </c>
      <c r="P92" s="270"/>
      <c r="Q92" s="270"/>
      <c r="R92" s="270"/>
      <c r="S92" s="270"/>
      <c r="T92" s="270"/>
      <c r="U92" s="270"/>
      <c r="V92" s="270"/>
      <c r="W92" s="270"/>
      <c r="Y92" t="s">
        <v>32</v>
      </c>
      <c r="AA92" s="270">
        <f>O92+10</f>
        <v>2035</v>
      </c>
      <c r="AB92" s="270"/>
      <c r="AC92" s="270"/>
      <c r="AD92" s="270"/>
      <c r="AE92" s="270"/>
      <c r="AF92" s="270"/>
      <c r="AG92" s="270"/>
      <c r="AH92" s="270"/>
      <c r="AI92" s="270"/>
      <c r="AK92" t="s">
        <v>32</v>
      </c>
      <c r="AM92" s="270">
        <f>AA92+10</f>
        <v>2045</v>
      </c>
      <c r="AN92" s="270"/>
      <c r="AO92" s="270"/>
      <c r="AP92" s="270"/>
      <c r="AQ92" s="270"/>
      <c r="AR92" s="270"/>
      <c r="AS92" s="270"/>
      <c r="AT92" s="270"/>
      <c r="AU92" s="270"/>
      <c r="AW92" t="s">
        <v>32</v>
      </c>
      <c r="AY92" s="270">
        <f>AM92+10</f>
        <v>2055</v>
      </c>
      <c r="AZ92" s="270"/>
      <c r="BA92" s="270"/>
      <c r="BB92" s="270"/>
      <c r="BC92" s="270"/>
      <c r="BD92" s="270"/>
      <c r="BE92" s="270"/>
      <c r="BF92" s="270"/>
      <c r="BG92" s="270"/>
      <c r="BI92" t="s">
        <v>32</v>
      </c>
      <c r="BK92" s="270">
        <f>AY92+10</f>
        <v>2065</v>
      </c>
      <c r="BL92" s="270"/>
      <c r="BM92" s="270"/>
      <c r="BN92" s="270"/>
      <c r="BO92" s="270"/>
      <c r="BP92" s="270"/>
      <c r="BQ92" s="270"/>
      <c r="BR92" s="270"/>
      <c r="BS92" s="270"/>
    </row>
    <row r="93" spans="1:71" s="74" customFormat="1">
      <c r="C93" s="71" t="s">
        <v>33</v>
      </c>
      <c r="D93" s="71" t="s">
        <v>134</v>
      </c>
      <c r="E93" s="71" t="s">
        <v>135</v>
      </c>
      <c r="F93" s="71" t="s">
        <v>136</v>
      </c>
      <c r="G93" s="71" t="s">
        <v>137</v>
      </c>
      <c r="H93" s="71" t="s">
        <v>138</v>
      </c>
      <c r="I93" s="71" t="s">
        <v>139</v>
      </c>
      <c r="J93" s="71" t="s">
        <v>140</v>
      </c>
      <c r="K93" s="71" t="s">
        <v>141</v>
      </c>
      <c r="O93" s="73" t="str">
        <f t="shared" ref="O93:W93" si="17">C93</f>
        <v>Mean</v>
      </c>
      <c r="P93" s="73" t="str">
        <f t="shared" si="17"/>
        <v>P5</v>
      </c>
      <c r="Q93" s="73" t="str">
        <f t="shared" si="17"/>
        <v>P10</v>
      </c>
      <c r="R93" s="73" t="str">
        <f t="shared" si="17"/>
        <v>P25</v>
      </c>
      <c r="S93" s="73" t="str">
        <f t="shared" si="17"/>
        <v>P50</v>
      </c>
      <c r="T93" s="73" t="str">
        <f t="shared" si="17"/>
        <v>P75</v>
      </c>
      <c r="U93" s="73" t="str">
        <f t="shared" si="17"/>
        <v>P90</v>
      </c>
      <c r="V93" s="73" t="str">
        <f t="shared" si="17"/>
        <v>P95</v>
      </c>
      <c r="W93" s="73" t="str">
        <f t="shared" si="17"/>
        <v>P99</v>
      </c>
      <c r="AA93" s="73" t="str">
        <f t="shared" ref="AA93:AI93" si="18">O93</f>
        <v>Mean</v>
      </c>
      <c r="AB93" s="73" t="str">
        <f t="shared" si="18"/>
        <v>P5</v>
      </c>
      <c r="AC93" s="73" t="str">
        <f t="shared" si="18"/>
        <v>P10</v>
      </c>
      <c r="AD93" s="73" t="str">
        <f t="shared" si="18"/>
        <v>P25</v>
      </c>
      <c r="AE93" s="73" t="str">
        <f t="shared" si="18"/>
        <v>P50</v>
      </c>
      <c r="AF93" s="73" t="str">
        <f t="shared" si="18"/>
        <v>P75</v>
      </c>
      <c r="AG93" s="73" t="str">
        <f t="shared" si="18"/>
        <v>P90</v>
      </c>
      <c r="AH93" s="73" t="str">
        <f t="shared" si="18"/>
        <v>P95</v>
      </c>
      <c r="AI93" s="73" t="str">
        <f t="shared" si="18"/>
        <v>P99</v>
      </c>
      <c r="AM93" s="73" t="str">
        <f t="shared" ref="AM93:AU93" si="19">AA93</f>
        <v>Mean</v>
      </c>
      <c r="AN93" s="73" t="str">
        <f t="shared" si="19"/>
        <v>P5</v>
      </c>
      <c r="AO93" s="73" t="str">
        <f t="shared" si="19"/>
        <v>P10</v>
      </c>
      <c r="AP93" s="73" t="str">
        <f t="shared" si="19"/>
        <v>P25</v>
      </c>
      <c r="AQ93" s="73" t="str">
        <f t="shared" si="19"/>
        <v>P50</v>
      </c>
      <c r="AR93" s="73" t="str">
        <f t="shared" si="19"/>
        <v>P75</v>
      </c>
      <c r="AS93" s="73" t="str">
        <f t="shared" si="19"/>
        <v>P90</v>
      </c>
      <c r="AT93" s="73" t="str">
        <f t="shared" si="19"/>
        <v>P95</v>
      </c>
      <c r="AU93" s="73" t="str">
        <f t="shared" si="19"/>
        <v>P99</v>
      </c>
      <c r="AY93" s="73" t="str">
        <f t="shared" ref="AY93:BG93" si="20">AM93</f>
        <v>Mean</v>
      </c>
      <c r="AZ93" s="73" t="str">
        <f t="shared" si="20"/>
        <v>P5</v>
      </c>
      <c r="BA93" s="73" t="str">
        <f t="shared" si="20"/>
        <v>P10</v>
      </c>
      <c r="BB93" s="73" t="str">
        <f t="shared" si="20"/>
        <v>P25</v>
      </c>
      <c r="BC93" s="73" t="str">
        <f t="shared" si="20"/>
        <v>P50</v>
      </c>
      <c r="BD93" s="73" t="str">
        <f t="shared" si="20"/>
        <v>P75</v>
      </c>
      <c r="BE93" s="73" t="str">
        <f t="shared" si="20"/>
        <v>P90</v>
      </c>
      <c r="BF93" s="73" t="str">
        <f t="shared" si="20"/>
        <v>P95</v>
      </c>
      <c r="BG93" s="73" t="str">
        <f t="shared" si="20"/>
        <v>P99</v>
      </c>
      <c r="BK93" s="73" t="str">
        <f>AY93</f>
        <v>Mean</v>
      </c>
      <c r="BL93" s="73" t="str">
        <f t="shared" ref="BL93" si="21">AZ93</f>
        <v>P5</v>
      </c>
      <c r="BM93" s="73" t="str">
        <f t="shared" ref="BM93" si="22">BA93</f>
        <v>P10</v>
      </c>
      <c r="BN93" s="73" t="str">
        <f t="shared" ref="BN93" si="23">BB93</f>
        <v>P25</v>
      </c>
      <c r="BO93" s="73" t="str">
        <f t="shared" ref="BO93" si="24">BC93</f>
        <v>P50</v>
      </c>
      <c r="BP93" s="73" t="str">
        <f t="shared" ref="BP93" si="25">BD93</f>
        <v>P75</v>
      </c>
      <c r="BQ93" s="73" t="str">
        <f t="shared" ref="BQ93" si="26">BE93</f>
        <v>P90</v>
      </c>
      <c r="BR93" s="73" t="str">
        <f t="shared" ref="BR93" si="27">BF93</f>
        <v>P95</v>
      </c>
      <c r="BS93" s="73" t="str">
        <f t="shared" ref="BS93" si="28">BG93</f>
        <v>P99</v>
      </c>
    </row>
    <row r="94" spans="1:71">
      <c r="A94" t="s">
        <v>0</v>
      </c>
      <c r="C94" s="52">
        <f>SAStab!B3278</f>
        <v>63900</v>
      </c>
      <c r="D94" s="52">
        <f>SAStab!C3278</f>
        <v>6892.67</v>
      </c>
      <c r="E94" s="52">
        <f>SAStab!D3278</f>
        <v>10683.05</v>
      </c>
      <c r="F94" s="52">
        <f>SAStab!E3278</f>
        <v>21784.1</v>
      </c>
      <c r="G94" s="52">
        <f>SAStab!F3278</f>
        <v>42279.7</v>
      </c>
      <c r="H94" s="52">
        <f>SAStab!G3278</f>
        <v>75222</v>
      </c>
      <c r="I94" s="52">
        <f>SAStab!H3278</f>
        <v>126345</v>
      </c>
      <c r="J94" s="52">
        <f>SAStab!I3278</f>
        <v>176269</v>
      </c>
      <c r="K94" s="52">
        <f>SAStab!J3278</f>
        <v>401458</v>
      </c>
      <c r="M94" t="s">
        <v>0</v>
      </c>
      <c r="O94">
        <f>SAStab!B3366</f>
        <v>68506</v>
      </c>
      <c r="P94">
        <f>SAStab!C3366</f>
        <v>6709.14</v>
      </c>
      <c r="Q94">
        <f>SAStab!D3366</f>
        <v>11082.74</v>
      </c>
      <c r="R94">
        <f>SAStab!E3366</f>
        <v>22895.7</v>
      </c>
      <c r="S94">
        <f>SAStab!F3366</f>
        <v>44542.2</v>
      </c>
      <c r="T94">
        <f>SAStab!G3366</f>
        <v>79646</v>
      </c>
      <c r="U94">
        <f>SAStab!H3366</f>
        <v>133441</v>
      </c>
      <c r="V94">
        <f>SAStab!I3366</f>
        <v>191204</v>
      </c>
      <c r="W94">
        <f>SAStab!J3366</f>
        <v>431014</v>
      </c>
      <c r="Y94" t="s">
        <v>0</v>
      </c>
      <c r="AA94">
        <f>SAStab!B3454</f>
        <v>70427</v>
      </c>
      <c r="AB94">
        <f>SAStab!C3454</f>
        <v>6205.19</v>
      </c>
      <c r="AC94">
        <f>SAStab!D3454</f>
        <v>10994.35</v>
      </c>
      <c r="AD94">
        <f>SAStab!E3454</f>
        <v>22958.2</v>
      </c>
      <c r="AE94">
        <f>SAStab!F3454</f>
        <v>44885.1</v>
      </c>
      <c r="AF94">
        <f>SAStab!G3454</f>
        <v>82174</v>
      </c>
      <c r="AG94">
        <f>SAStab!H3454</f>
        <v>142040</v>
      </c>
      <c r="AH94">
        <f>SAStab!I3454</f>
        <v>199187</v>
      </c>
      <c r="AI94">
        <f>SAStab!J3454</f>
        <v>452392</v>
      </c>
      <c r="AK94" t="s">
        <v>0</v>
      </c>
      <c r="AM94" s="52">
        <f>SAStab!B3542</f>
        <v>73516</v>
      </c>
      <c r="AN94" s="52">
        <f>SAStab!C3542</f>
        <v>5333.44</v>
      </c>
      <c r="AO94" s="52">
        <f>SAStab!D3542</f>
        <v>10625.27</v>
      </c>
      <c r="AP94" s="52">
        <f>SAStab!E3542</f>
        <v>23015.1</v>
      </c>
      <c r="AQ94" s="52">
        <f>SAStab!F3542</f>
        <v>45204.1</v>
      </c>
      <c r="AR94" s="52">
        <f>SAStab!G3542</f>
        <v>85037</v>
      </c>
      <c r="AS94" s="52">
        <f>SAStab!H3542</f>
        <v>149580</v>
      </c>
      <c r="AT94" s="52">
        <f>SAStab!I3542</f>
        <v>215762</v>
      </c>
      <c r="AU94" s="52">
        <f>SAStab!J3542</f>
        <v>493101</v>
      </c>
      <c r="AW94" t="s">
        <v>0</v>
      </c>
      <c r="AY94" s="52">
        <f>SAStab!B3630</f>
        <v>77070</v>
      </c>
      <c r="AZ94" s="52">
        <f>SAStab!C3630</f>
        <v>4592.25</v>
      </c>
      <c r="BA94" s="52">
        <f>SAStab!D3630</f>
        <v>10807.85</v>
      </c>
      <c r="BB94" s="52">
        <f>SAStab!E3630</f>
        <v>24020.3</v>
      </c>
      <c r="BC94" s="52">
        <f>SAStab!F3630</f>
        <v>48128.2</v>
      </c>
      <c r="BD94" s="52">
        <f>SAStab!G3630</f>
        <v>91400</v>
      </c>
      <c r="BE94" s="52">
        <f>SAStab!H3630</f>
        <v>159442</v>
      </c>
      <c r="BF94" s="52">
        <f>SAStab!I3630</f>
        <v>227486</v>
      </c>
      <c r="BG94" s="52">
        <f>SAStab!J3630</f>
        <v>503231</v>
      </c>
      <c r="BI94" t="s">
        <v>0</v>
      </c>
      <c r="BK94" s="52">
        <f>SAStab!B3718</f>
        <v>81210</v>
      </c>
      <c r="BL94" s="52">
        <f>SAStab!C3718</f>
        <v>4283.2700000000004</v>
      </c>
      <c r="BM94" s="52">
        <f>SAStab!D3718</f>
        <v>11256.05</v>
      </c>
      <c r="BN94" s="52">
        <f>SAStab!E3718</f>
        <v>25656.7</v>
      </c>
      <c r="BO94" s="52">
        <f>SAStab!F3718</f>
        <v>51911.4</v>
      </c>
      <c r="BP94" s="52">
        <f>SAStab!G3718</f>
        <v>96714</v>
      </c>
      <c r="BQ94" s="52">
        <f>SAStab!H3718</f>
        <v>168898</v>
      </c>
      <c r="BR94" s="52">
        <f>SAStab!I3718</f>
        <v>234986</v>
      </c>
      <c r="BS94" s="52">
        <f>SAStab!J3718</f>
        <v>499150</v>
      </c>
    </row>
    <row r="95" spans="1:71">
      <c r="A95" t="s">
        <v>1</v>
      </c>
      <c r="C95" s="52"/>
      <c r="D95" s="52"/>
      <c r="E95" s="52"/>
      <c r="F95" s="52"/>
      <c r="G95" s="52"/>
      <c r="H95" s="52"/>
      <c r="I95" s="52"/>
      <c r="J95" s="52"/>
      <c r="K95" s="52"/>
      <c r="M95" t="s">
        <v>1</v>
      </c>
      <c r="Y95" t="s">
        <v>1</v>
      </c>
      <c r="AK95" t="s">
        <v>1</v>
      </c>
      <c r="AM95" s="52"/>
      <c r="AN95" s="52"/>
      <c r="AO95" s="52"/>
      <c r="AP95" s="52"/>
      <c r="AQ95" s="52"/>
      <c r="AR95" s="52"/>
      <c r="AS95" s="52"/>
      <c r="AT95" s="52"/>
      <c r="AU95" s="52"/>
      <c r="AW95" t="s">
        <v>1</v>
      </c>
      <c r="AY95" s="52"/>
      <c r="AZ95" s="52"/>
      <c r="BA95" s="52"/>
      <c r="BB95" s="52"/>
      <c r="BC95" s="52"/>
      <c r="BD95" s="52"/>
      <c r="BE95" s="52"/>
      <c r="BF95" s="52"/>
      <c r="BG95" s="52"/>
      <c r="BI95" t="s">
        <v>1</v>
      </c>
      <c r="BK95" s="52"/>
      <c r="BL95" s="52"/>
      <c r="BM95" s="52"/>
      <c r="BN95" s="52"/>
      <c r="BO95" s="52"/>
      <c r="BP95" s="52"/>
      <c r="BQ95" s="52"/>
      <c r="BR95" s="52"/>
      <c r="BS95" s="52"/>
    </row>
    <row r="96" spans="1:71">
      <c r="B96" t="s">
        <v>2</v>
      </c>
      <c r="C96" s="52">
        <f>SAStab!B3280</f>
        <v>66596</v>
      </c>
      <c r="D96" s="52">
        <f>SAStab!C3280</f>
        <v>6714.49</v>
      </c>
      <c r="E96" s="52">
        <f>SAStab!D3280</f>
        <v>11010.3</v>
      </c>
      <c r="F96" s="52">
        <f>SAStab!E3280</f>
        <v>23644.6</v>
      </c>
      <c r="G96" s="52">
        <f>SAStab!F3280</f>
        <v>46397</v>
      </c>
      <c r="H96" s="52">
        <f>SAStab!G3280</f>
        <v>81675</v>
      </c>
      <c r="I96" s="52">
        <f>SAStab!H3280</f>
        <v>131058</v>
      </c>
      <c r="J96" s="52">
        <f>SAStab!I3280</f>
        <v>175394</v>
      </c>
      <c r="K96" s="52">
        <f>SAStab!J3280</f>
        <v>353958</v>
      </c>
      <c r="N96" t="s">
        <v>2</v>
      </c>
      <c r="O96">
        <f>SAStab!B3368</f>
        <v>63910</v>
      </c>
      <c r="P96">
        <f>SAStab!C3368</f>
        <v>6329.46</v>
      </c>
      <c r="Q96">
        <f>SAStab!D3368</f>
        <v>10697.4</v>
      </c>
      <c r="R96">
        <f>SAStab!E3368</f>
        <v>22303.4</v>
      </c>
      <c r="S96">
        <f>SAStab!F3368</f>
        <v>43800.7</v>
      </c>
      <c r="T96">
        <f>SAStab!G3368</f>
        <v>78664</v>
      </c>
      <c r="U96">
        <f>SAStab!H3368</f>
        <v>126858</v>
      </c>
      <c r="V96">
        <f>SAStab!I3368</f>
        <v>174992</v>
      </c>
      <c r="W96">
        <f>SAStab!J3368</f>
        <v>354534</v>
      </c>
      <c r="Z96" t="s">
        <v>2</v>
      </c>
      <c r="AA96">
        <f>SAStab!B3456</f>
        <v>71507</v>
      </c>
      <c r="AB96">
        <f>SAStab!C3456</f>
        <v>6048.65</v>
      </c>
      <c r="AC96">
        <f>SAStab!D3456</f>
        <v>11262.79</v>
      </c>
      <c r="AD96">
        <f>SAStab!E3456</f>
        <v>24348.1</v>
      </c>
      <c r="AE96">
        <f>SAStab!F3456</f>
        <v>48622</v>
      </c>
      <c r="AF96">
        <f>SAStab!G3456</f>
        <v>86920</v>
      </c>
      <c r="AG96">
        <f>SAStab!H3456</f>
        <v>150337</v>
      </c>
      <c r="AH96">
        <f>SAStab!I3456</f>
        <v>206719</v>
      </c>
      <c r="AI96">
        <f>SAStab!J3456</f>
        <v>387519</v>
      </c>
      <c r="AL96" t="s">
        <v>2</v>
      </c>
      <c r="AM96" s="52">
        <f>SAStab!B3544</f>
        <v>75155</v>
      </c>
      <c r="AN96" s="52">
        <f>SAStab!C3544</f>
        <v>5437.12</v>
      </c>
      <c r="AO96" s="52">
        <f>SAStab!D3544</f>
        <v>11029.3</v>
      </c>
      <c r="AP96" s="52">
        <f>SAStab!E3544</f>
        <v>24533.1</v>
      </c>
      <c r="AQ96" s="52">
        <f>SAStab!F3544</f>
        <v>49913.8</v>
      </c>
      <c r="AR96" s="52">
        <f>SAStab!G3544</f>
        <v>91874</v>
      </c>
      <c r="AS96" s="52">
        <f>SAStab!H3544</f>
        <v>154517</v>
      </c>
      <c r="AT96" s="52">
        <f>SAStab!I3544</f>
        <v>218035</v>
      </c>
      <c r="AU96" s="52">
        <f>SAStab!J3544</f>
        <v>438864</v>
      </c>
      <c r="AX96" t="s">
        <v>2</v>
      </c>
      <c r="AY96" s="52">
        <f>SAStab!B3632</f>
        <v>81426</v>
      </c>
      <c r="AZ96" s="52">
        <f>SAStab!C3632</f>
        <v>6225.51</v>
      </c>
      <c r="BA96" s="52">
        <f>SAStab!D3632</f>
        <v>12578.92</v>
      </c>
      <c r="BB96" s="52">
        <f>SAStab!E3632</f>
        <v>27511.5</v>
      </c>
      <c r="BC96" s="52">
        <f>SAStab!F3632</f>
        <v>55188.7</v>
      </c>
      <c r="BD96" s="52">
        <f>SAStab!G3632</f>
        <v>101037</v>
      </c>
      <c r="BE96" s="52">
        <f>SAStab!H3632</f>
        <v>166443</v>
      </c>
      <c r="BF96" s="52">
        <f>SAStab!I3632</f>
        <v>231836</v>
      </c>
      <c r="BG96" s="52">
        <f>SAStab!J3632</f>
        <v>479094</v>
      </c>
      <c r="BJ96" t="s">
        <v>2</v>
      </c>
      <c r="BK96" s="52">
        <f>SAStab!B3720</f>
        <v>91306</v>
      </c>
      <c r="BL96" s="52">
        <f>SAStab!C3720</f>
        <v>6074.97</v>
      </c>
      <c r="BM96" s="52">
        <f>SAStab!D3720</f>
        <v>13316.12</v>
      </c>
      <c r="BN96" s="52">
        <f>SAStab!E3720</f>
        <v>30119.599999999999</v>
      </c>
      <c r="BO96" s="52">
        <f>SAStab!F3720</f>
        <v>61141.7</v>
      </c>
      <c r="BP96" s="52">
        <f>SAStab!G3720</f>
        <v>110491</v>
      </c>
      <c r="BQ96" s="52">
        <f>SAStab!H3720</f>
        <v>181435</v>
      </c>
      <c r="BR96" s="52">
        <f>SAStab!I3720</f>
        <v>249571</v>
      </c>
      <c r="BS96" s="52">
        <f>SAStab!J3720</f>
        <v>510962</v>
      </c>
    </row>
    <row r="97" spans="1:71">
      <c r="B97" t="s">
        <v>3</v>
      </c>
      <c r="C97" s="52">
        <f>SAStab!B3281</f>
        <v>67042</v>
      </c>
      <c r="D97" s="52">
        <f>SAStab!C3281</f>
        <v>7370.08</v>
      </c>
      <c r="E97" s="52">
        <f>SAStab!D3281</f>
        <v>11413.12</v>
      </c>
      <c r="F97" s="52">
        <f>SAStab!E3281</f>
        <v>23487.5</v>
      </c>
      <c r="G97" s="52">
        <f>SAStab!F3281</f>
        <v>43954.9</v>
      </c>
      <c r="H97" s="52">
        <f>SAStab!G3281</f>
        <v>76852</v>
      </c>
      <c r="I97" s="52">
        <f>SAStab!H3281</f>
        <v>126092</v>
      </c>
      <c r="J97" s="52">
        <f>SAStab!I3281</f>
        <v>178349</v>
      </c>
      <c r="K97" s="52">
        <f>SAStab!J3281</f>
        <v>463578</v>
      </c>
      <c r="N97" t="s">
        <v>3</v>
      </c>
      <c r="O97">
        <f>SAStab!B3369</f>
        <v>72002</v>
      </c>
      <c r="P97">
        <f>SAStab!C3369</f>
        <v>7238.81</v>
      </c>
      <c r="Q97">
        <f>SAStab!D3369</f>
        <v>11985.3</v>
      </c>
      <c r="R97">
        <f>SAStab!E3369</f>
        <v>25255.200000000001</v>
      </c>
      <c r="S97">
        <f>SAStab!F3369</f>
        <v>47747</v>
      </c>
      <c r="T97">
        <f>SAStab!G3369</f>
        <v>84433</v>
      </c>
      <c r="U97">
        <f>SAStab!H3369</f>
        <v>137570</v>
      </c>
      <c r="V97">
        <f>SAStab!I3369</f>
        <v>196410</v>
      </c>
      <c r="W97">
        <f>SAStab!J3369</f>
        <v>455435</v>
      </c>
      <c r="Z97" t="s">
        <v>3</v>
      </c>
      <c r="AA97">
        <f>SAStab!B3457</f>
        <v>64000</v>
      </c>
      <c r="AB97">
        <f>SAStab!C3457</f>
        <v>6122.39</v>
      </c>
      <c r="AC97">
        <f>SAStab!D3457</f>
        <v>10693.77</v>
      </c>
      <c r="AD97">
        <f>SAStab!E3457</f>
        <v>21513.8</v>
      </c>
      <c r="AE97">
        <f>SAStab!F3457</f>
        <v>42931.199999999997</v>
      </c>
      <c r="AF97">
        <f>SAStab!G3457</f>
        <v>80162</v>
      </c>
      <c r="AG97">
        <f>SAStab!H3457</f>
        <v>132120</v>
      </c>
      <c r="AH97">
        <f>SAStab!I3457</f>
        <v>174512</v>
      </c>
      <c r="AI97">
        <f>SAStab!J3457</f>
        <v>376583</v>
      </c>
      <c r="AL97" t="s">
        <v>3</v>
      </c>
      <c r="AM97" s="52">
        <f>SAStab!B3545</f>
        <v>75801</v>
      </c>
      <c r="AN97" s="52">
        <f>SAStab!C3545</f>
        <v>5754.11</v>
      </c>
      <c r="AO97" s="52">
        <f>SAStab!D3545</f>
        <v>10903.78</v>
      </c>
      <c r="AP97" s="52">
        <f>SAStab!E3545</f>
        <v>23382.6</v>
      </c>
      <c r="AQ97" s="52">
        <f>SAStab!F3545</f>
        <v>46420.800000000003</v>
      </c>
      <c r="AR97" s="52">
        <f>SAStab!G3545</f>
        <v>88588</v>
      </c>
      <c r="AS97" s="52">
        <f>SAStab!H3545</f>
        <v>156471</v>
      </c>
      <c r="AT97" s="52">
        <f>SAStab!I3545</f>
        <v>224466</v>
      </c>
      <c r="AU97" s="52">
        <f>SAStab!J3545</f>
        <v>476175</v>
      </c>
      <c r="AX97" t="s">
        <v>3</v>
      </c>
      <c r="AY97" s="52">
        <f>SAStab!B3633</f>
        <v>74390</v>
      </c>
      <c r="AZ97" s="52">
        <f>SAStab!C3633</f>
        <v>4662.8599999999997</v>
      </c>
      <c r="BA97" s="52">
        <f>SAStab!D3633</f>
        <v>10723.28</v>
      </c>
      <c r="BB97" s="52">
        <f>SAStab!E3633</f>
        <v>24161.200000000001</v>
      </c>
      <c r="BC97" s="52">
        <f>SAStab!F3633</f>
        <v>49011.7</v>
      </c>
      <c r="BD97" s="52">
        <f>SAStab!G3633</f>
        <v>91726</v>
      </c>
      <c r="BE97" s="52">
        <f>SAStab!H3633</f>
        <v>155636</v>
      </c>
      <c r="BF97" s="52">
        <f>SAStab!I3633</f>
        <v>216387</v>
      </c>
      <c r="BG97" s="52">
        <f>SAStab!J3633</f>
        <v>434097</v>
      </c>
      <c r="BJ97" t="s">
        <v>3</v>
      </c>
      <c r="BK97" s="52">
        <f>SAStab!B3721</f>
        <v>81067</v>
      </c>
      <c r="BL97" s="52">
        <f>SAStab!C3721</f>
        <v>6079.46</v>
      </c>
      <c r="BM97" s="52">
        <f>SAStab!D3721</f>
        <v>12932.31</v>
      </c>
      <c r="BN97" s="52">
        <f>SAStab!E3721</f>
        <v>28151.5</v>
      </c>
      <c r="BO97" s="52">
        <f>SAStab!F3721</f>
        <v>55285.599999999999</v>
      </c>
      <c r="BP97" s="52">
        <f>SAStab!G3721</f>
        <v>99778</v>
      </c>
      <c r="BQ97" s="52">
        <f>SAStab!H3721</f>
        <v>168657</v>
      </c>
      <c r="BR97" s="52">
        <f>SAStab!I3721</f>
        <v>230565</v>
      </c>
      <c r="BS97" s="52">
        <f>SAStab!J3721</f>
        <v>466148</v>
      </c>
    </row>
    <row r="98" spans="1:71">
      <c r="B98" t="s">
        <v>4</v>
      </c>
      <c r="C98" s="52">
        <f>SAStab!B3282</f>
        <v>60257</v>
      </c>
      <c r="D98" s="52">
        <f>SAStab!C3282</f>
        <v>7160.47</v>
      </c>
      <c r="E98" s="52">
        <f>SAStab!D3282</f>
        <v>10647.93</v>
      </c>
      <c r="F98" s="52">
        <f>SAStab!E3282</f>
        <v>20887.900000000001</v>
      </c>
      <c r="G98" s="52">
        <f>SAStab!F3282</f>
        <v>38885.5</v>
      </c>
      <c r="H98" s="52">
        <f>SAStab!G3282</f>
        <v>67625</v>
      </c>
      <c r="I98" s="52">
        <f>SAStab!H3282</f>
        <v>125044</v>
      </c>
      <c r="J98" s="52">
        <f>SAStab!I3282</f>
        <v>177978</v>
      </c>
      <c r="K98" s="52">
        <f>SAStab!J3282</f>
        <v>404738</v>
      </c>
      <c r="N98" t="s">
        <v>4</v>
      </c>
      <c r="O98">
        <f>SAStab!B3370</f>
        <v>70467</v>
      </c>
      <c r="P98">
        <f>SAStab!C3370</f>
        <v>7585.21</v>
      </c>
      <c r="Q98">
        <f>SAStab!D3370</f>
        <v>12185.68</v>
      </c>
      <c r="R98">
        <f>SAStab!E3370</f>
        <v>24424.7</v>
      </c>
      <c r="S98">
        <f>SAStab!F3370</f>
        <v>47491.8</v>
      </c>
      <c r="T98">
        <f>SAStab!G3370</f>
        <v>81197</v>
      </c>
      <c r="U98">
        <f>SAStab!H3370</f>
        <v>138253</v>
      </c>
      <c r="V98">
        <f>SAStab!I3370</f>
        <v>200725</v>
      </c>
      <c r="W98">
        <f>SAStab!J3370</f>
        <v>417945</v>
      </c>
      <c r="Z98" t="s">
        <v>4</v>
      </c>
      <c r="AA98">
        <f>SAStab!B3458</f>
        <v>65187</v>
      </c>
      <c r="AB98">
        <f>SAStab!C3458</f>
        <v>6515</v>
      </c>
      <c r="AC98">
        <f>SAStab!D3458</f>
        <v>10715.66</v>
      </c>
      <c r="AD98">
        <f>SAStab!E3458</f>
        <v>21874</v>
      </c>
      <c r="AE98">
        <f>SAStab!F3458</f>
        <v>41591.699999999997</v>
      </c>
      <c r="AF98">
        <f>SAStab!G3458</f>
        <v>74048</v>
      </c>
      <c r="AG98">
        <f>SAStab!H3458</f>
        <v>127384</v>
      </c>
      <c r="AH98">
        <f>SAStab!I3458</f>
        <v>179757</v>
      </c>
      <c r="AI98">
        <f>SAStab!J3458</f>
        <v>407948</v>
      </c>
      <c r="AL98" t="s">
        <v>4</v>
      </c>
      <c r="AM98" s="52">
        <f>SAStab!B3546</f>
        <v>69432</v>
      </c>
      <c r="AN98" s="52">
        <f>SAStab!C3546</f>
        <v>5497.8</v>
      </c>
      <c r="AO98" s="52">
        <f>SAStab!D3546</f>
        <v>11535.94</v>
      </c>
      <c r="AP98" s="52">
        <f>SAStab!E3546</f>
        <v>23848.6</v>
      </c>
      <c r="AQ98" s="52">
        <f>SAStab!F3546</f>
        <v>44966.6</v>
      </c>
      <c r="AR98" s="52">
        <f>SAStab!G3546</f>
        <v>82160</v>
      </c>
      <c r="AS98" s="52">
        <f>SAStab!H3546</f>
        <v>144809</v>
      </c>
      <c r="AT98" s="52">
        <f>SAStab!I3546</f>
        <v>208456</v>
      </c>
      <c r="AU98" s="52">
        <f>SAStab!J3546</f>
        <v>428939</v>
      </c>
      <c r="AX98" t="s">
        <v>4</v>
      </c>
      <c r="AY98" s="52">
        <f>SAStab!B3634</f>
        <v>71437</v>
      </c>
      <c r="AZ98" s="52">
        <f>SAStab!C3634</f>
        <v>4199.18</v>
      </c>
      <c r="BA98" s="52">
        <f>SAStab!D3634</f>
        <v>9778.52</v>
      </c>
      <c r="BB98" s="52">
        <f>SAStab!E3634</f>
        <v>22170.9</v>
      </c>
      <c r="BC98" s="52">
        <f>SAStab!F3634</f>
        <v>45052</v>
      </c>
      <c r="BD98" s="52">
        <f>SAStab!G3634</f>
        <v>84900</v>
      </c>
      <c r="BE98" s="52">
        <f>SAStab!H3634</f>
        <v>151031</v>
      </c>
      <c r="BF98" s="52">
        <f>SAStab!I3634</f>
        <v>213676</v>
      </c>
      <c r="BG98" s="52">
        <f>SAStab!J3634</f>
        <v>467225</v>
      </c>
      <c r="BJ98" t="s">
        <v>4</v>
      </c>
      <c r="BK98" s="52">
        <f>SAStab!B3722</f>
        <v>75690</v>
      </c>
      <c r="BL98" s="52">
        <f>SAStab!C3722</f>
        <v>4200.92</v>
      </c>
      <c r="BM98" s="52">
        <f>SAStab!D3722</f>
        <v>11122.35</v>
      </c>
      <c r="BN98" s="52">
        <f>SAStab!E3722</f>
        <v>24508.3</v>
      </c>
      <c r="BO98" s="52">
        <f>SAStab!F3722</f>
        <v>48254.5</v>
      </c>
      <c r="BP98" s="52">
        <f>SAStab!G3722</f>
        <v>88675</v>
      </c>
      <c r="BQ98" s="52">
        <f>SAStab!H3722</f>
        <v>158044</v>
      </c>
      <c r="BR98" s="52">
        <f>SAStab!I3722</f>
        <v>217666</v>
      </c>
      <c r="BS98" s="52">
        <f>SAStab!J3722</f>
        <v>470461</v>
      </c>
    </row>
    <row r="99" spans="1:71">
      <c r="B99" t="s">
        <v>5</v>
      </c>
      <c r="C99" s="52">
        <f>SAStab!B3283</f>
        <v>64265</v>
      </c>
      <c r="D99" s="52">
        <f>SAStab!C3283</f>
        <v>6987.93</v>
      </c>
      <c r="E99" s="52">
        <f>SAStab!D3283</f>
        <v>10285.629999999999</v>
      </c>
      <c r="F99" s="52">
        <f>SAStab!E3283</f>
        <v>20543</v>
      </c>
      <c r="G99" s="52">
        <f>SAStab!F3283</f>
        <v>38424.199999999997</v>
      </c>
      <c r="H99" s="52">
        <f>SAStab!G3283</f>
        <v>68205</v>
      </c>
      <c r="I99" s="52">
        <f>SAStab!H3283</f>
        <v>128042</v>
      </c>
      <c r="J99" s="52">
        <f>SAStab!I3283</f>
        <v>211431</v>
      </c>
      <c r="K99" s="52">
        <f>SAStab!J3283</f>
        <v>430196</v>
      </c>
      <c r="N99" t="s">
        <v>5</v>
      </c>
      <c r="O99">
        <f>SAStab!B3371</f>
        <v>74627</v>
      </c>
      <c r="P99">
        <f>SAStab!C3371</f>
        <v>6522.34</v>
      </c>
      <c r="Q99">
        <f>SAStab!D3371</f>
        <v>10505.46</v>
      </c>
      <c r="R99">
        <f>SAStab!E3371</f>
        <v>22793.200000000001</v>
      </c>
      <c r="S99">
        <f>SAStab!F3371</f>
        <v>41950.1</v>
      </c>
      <c r="T99">
        <f>SAStab!G3371</f>
        <v>77416</v>
      </c>
      <c r="U99">
        <f>SAStab!H3371</f>
        <v>137521</v>
      </c>
      <c r="V99">
        <f>SAStab!I3371</f>
        <v>204605</v>
      </c>
      <c r="W99">
        <f>SAStab!J3371</f>
        <v>658433</v>
      </c>
      <c r="Z99" t="s">
        <v>5</v>
      </c>
      <c r="AA99">
        <f>SAStab!B3459</f>
        <v>77949</v>
      </c>
      <c r="AB99">
        <f>SAStab!C3459</f>
        <v>6328.06</v>
      </c>
      <c r="AC99">
        <f>SAStab!D3459</f>
        <v>11677.9</v>
      </c>
      <c r="AD99">
        <f>SAStab!E3459</f>
        <v>24557.200000000001</v>
      </c>
      <c r="AE99">
        <f>SAStab!F3459</f>
        <v>45395.6</v>
      </c>
      <c r="AF99">
        <f>SAStab!G3459</f>
        <v>84440</v>
      </c>
      <c r="AG99">
        <f>SAStab!H3459</f>
        <v>149640</v>
      </c>
      <c r="AH99">
        <f>SAStab!I3459</f>
        <v>221362</v>
      </c>
      <c r="AI99">
        <f>SAStab!J3459</f>
        <v>582406</v>
      </c>
      <c r="AL99" t="s">
        <v>5</v>
      </c>
      <c r="AM99" s="52">
        <f>SAStab!B3547</f>
        <v>65023</v>
      </c>
      <c r="AN99" s="52">
        <f>SAStab!C3547</f>
        <v>4717.24</v>
      </c>
      <c r="AO99" s="52">
        <f>SAStab!D3547</f>
        <v>9422.08</v>
      </c>
      <c r="AP99" s="52">
        <f>SAStab!E3547</f>
        <v>20835</v>
      </c>
      <c r="AQ99" s="52">
        <f>SAStab!F3547</f>
        <v>39865.5</v>
      </c>
      <c r="AR99" s="52">
        <f>SAStab!G3547</f>
        <v>73456</v>
      </c>
      <c r="AS99" s="52">
        <f>SAStab!H3547</f>
        <v>130808</v>
      </c>
      <c r="AT99" s="52">
        <f>SAStab!I3547</f>
        <v>186900</v>
      </c>
      <c r="AU99" s="52">
        <f>SAStab!J3547</f>
        <v>491046</v>
      </c>
      <c r="AX99" t="s">
        <v>5</v>
      </c>
      <c r="AY99" s="52">
        <f>SAStab!B3635</f>
        <v>78214</v>
      </c>
      <c r="AZ99" s="52">
        <f>SAStab!C3635</f>
        <v>3897.92</v>
      </c>
      <c r="BA99" s="52">
        <f>SAStab!D3635</f>
        <v>9947.15</v>
      </c>
      <c r="BB99" s="52">
        <f>SAStab!E3635</f>
        <v>22344.799999999999</v>
      </c>
      <c r="BC99" s="52">
        <f>SAStab!F3635</f>
        <v>44208.5</v>
      </c>
      <c r="BD99" s="52">
        <f>SAStab!G3635</f>
        <v>85309</v>
      </c>
      <c r="BE99" s="52">
        <f>SAStab!H3635</f>
        <v>161849</v>
      </c>
      <c r="BF99" s="52">
        <f>SAStab!I3635</f>
        <v>240907</v>
      </c>
      <c r="BG99" s="52">
        <f>SAStab!J3635</f>
        <v>538147</v>
      </c>
      <c r="BJ99" t="s">
        <v>5</v>
      </c>
      <c r="BK99" s="52">
        <f>SAStab!B3723</f>
        <v>73410</v>
      </c>
      <c r="BL99" s="52">
        <f>SAStab!C3723</f>
        <v>2861.75</v>
      </c>
      <c r="BM99" s="52">
        <f>SAStab!D3723</f>
        <v>9195.01</v>
      </c>
      <c r="BN99" s="52">
        <f>SAStab!E3723</f>
        <v>22653.200000000001</v>
      </c>
      <c r="BO99" s="52">
        <f>SAStab!F3723</f>
        <v>45832.6</v>
      </c>
      <c r="BP99" s="52">
        <f>SAStab!G3723</f>
        <v>85710</v>
      </c>
      <c r="BQ99" s="52">
        <f>SAStab!H3723</f>
        <v>152245</v>
      </c>
      <c r="BR99" s="52">
        <f>SAStab!I3723</f>
        <v>220392</v>
      </c>
      <c r="BS99" s="52">
        <f>SAStab!J3723</f>
        <v>507915</v>
      </c>
    </row>
    <row r="100" spans="1:71">
      <c r="B100" t="s">
        <v>6</v>
      </c>
      <c r="C100" s="52">
        <f>SAStab!B3284</f>
        <v>49511</v>
      </c>
      <c r="D100" s="52">
        <f>SAStab!C3284</f>
        <v>6909.57</v>
      </c>
      <c r="E100" s="52">
        <f>SAStab!D3284</f>
        <v>9178.32</v>
      </c>
      <c r="F100" s="52">
        <f>SAStab!E3284</f>
        <v>17453.099999999999</v>
      </c>
      <c r="G100" s="52">
        <f>SAStab!F3284</f>
        <v>31494.400000000001</v>
      </c>
      <c r="H100" s="52">
        <f>SAStab!G3284</f>
        <v>55610</v>
      </c>
      <c r="I100" s="52">
        <f>SAStab!H3284</f>
        <v>95635</v>
      </c>
      <c r="J100" s="52">
        <f>SAStab!I3284</f>
        <v>138093</v>
      </c>
      <c r="K100" s="52">
        <f>SAStab!J3284</f>
        <v>324486</v>
      </c>
      <c r="N100" t="s">
        <v>6</v>
      </c>
      <c r="O100">
        <f>SAStab!B3372</f>
        <v>71693</v>
      </c>
      <c r="P100">
        <f>SAStab!C3372</f>
        <v>6641.96</v>
      </c>
      <c r="Q100">
        <f>SAStab!D3372</f>
        <v>9826.02</v>
      </c>
      <c r="R100">
        <f>SAStab!E3372</f>
        <v>20161.8</v>
      </c>
      <c r="S100">
        <f>SAStab!F3372</f>
        <v>37016.199999999997</v>
      </c>
      <c r="T100">
        <f>SAStab!G3372</f>
        <v>70576</v>
      </c>
      <c r="U100">
        <f>SAStab!H3372</f>
        <v>149993</v>
      </c>
      <c r="V100">
        <f>SAStab!I3372</f>
        <v>240728</v>
      </c>
      <c r="W100">
        <f>SAStab!J3372</f>
        <v>676019</v>
      </c>
      <c r="Z100" t="s">
        <v>6</v>
      </c>
      <c r="AA100">
        <f>SAStab!B3460</f>
        <v>78700</v>
      </c>
      <c r="AB100">
        <f>SAStab!C3460</f>
        <v>6075.34</v>
      </c>
      <c r="AC100">
        <f>SAStab!D3460</f>
        <v>10768.34</v>
      </c>
      <c r="AD100">
        <f>SAStab!E3460</f>
        <v>22218.5</v>
      </c>
      <c r="AE100">
        <f>SAStab!F3460</f>
        <v>43656</v>
      </c>
      <c r="AF100">
        <f>SAStab!G3460</f>
        <v>82002</v>
      </c>
      <c r="AG100">
        <f>SAStab!H3460</f>
        <v>161569</v>
      </c>
      <c r="AH100">
        <f>SAStab!I3460</f>
        <v>240568</v>
      </c>
      <c r="AI100">
        <f>SAStab!J3460</f>
        <v>668800</v>
      </c>
      <c r="AL100" t="s">
        <v>6</v>
      </c>
      <c r="AM100" s="52">
        <f>SAStab!B3548</f>
        <v>79407</v>
      </c>
      <c r="AN100" s="52">
        <f>SAStab!C3548</f>
        <v>5365.34</v>
      </c>
      <c r="AO100" s="52">
        <f>SAStab!D3548</f>
        <v>9903.85</v>
      </c>
      <c r="AP100" s="52">
        <f>SAStab!E3548</f>
        <v>21369.1</v>
      </c>
      <c r="AQ100" s="52">
        <f>SAStab!F3548</f>
        <v>41229.5</v>
      </c>
      <c r="AR100" s="52">
        <f>SAStab!G3548</f>
        <v>79668</v>
      </c>
      <c r="AS100" s="52">
        <f>SAStab!H3548</f>
        <v>151713</v>
      </c>
      <c r="AT100" s="52">
        <f>SAStab!I3548</f>
        <v>241691</v>
      </c>
      <c r="AU100" s="52">
        <f>SAStab!J3548</f>
        <v>719305</v>
      </c>
      <c r="AX100" t="s">
        <v>6</v>
      </c>
      <c r="AY100" s="52">
        <f>SAStab!B3636</f>
        <v>75456</v>
      </c>
      <c r="AZ100" s="52">
        <f>SAStab!C3636</f>
        <v>3912.39</v>
      </c>
      <c r="BA100" s="52">
        <f>SAStab!D3636</f>
        <v>9204.7999999999993</v>
      </c>
      <c r="BB100" s="52">
        <f>SAStab!E3636</f>
        <v>21264.2</v>
      </c>
      <c r="BC100" s="52">
        <f>SAStab!F3636</f>
        <v>41471.300000000003</v>
      </c>
      <c r="BD100" s="52">
        <f>SAStab!G3636</f>
        <v>79222</v>
      </c>
      <c r="BE100" s="52">
        <f>SAStab!H3636</f>
        <v>152074</v>
      </c>
      <c r="BF100" s="52">
        <f>SAStab!I3636</f>
        <v>235863</v>
      </c>
      <c r="BG100" s="52">
        <f>SAStab!J3636</f>
        <v>600328</v>
      </c>
      <c r="BJ100" t="s">
        <v>6</v>
      </c>
      <c r="BK100" s="52">
        <f>SAStab!B3724</f>
        <v>73463</v>
      </c>
      <c r="BL100" s="52">
        <f>SAStab!C3724</f>
        <v>2179.46</v>
      </c>
      <c r="BM100" s="52">
        <f>SAStab!D3724</f>
        <v>8308.83</v>
      </c>
      <c r="BN100" s="52">
        <f>SAStab!E3724</f>
        <v>21034.400000000001</v>
      </c>
      <c r="BO100" s="52">
        <f>SAStab!F3724</f>
        <v>41981.4</v>
      </c>
      <c r="BP100" s="52">
        <f>SAStab!G3724</f>
        <v>80529</v>
      </c>
      <c r="BQ100" s="52">
        <f>SAStab!H3724</f>
        <v>157712</v>
      </c>
      <c r="BR100" s="52">
        <f>SAStab!I3724</f>
        <v>234276</v>
      </c>
      <c r="BS100" s="52">
        <f>SAStab!J3724</f>
        <v>546877</v>
      </c>
    </row>
    <row r="101" spans="1:71">
      <c r="A101" t="s">
        <v>7</v>
      </c>
      <c r="C101" s="52"/>
      <c r="D101" s="52"/>
      <c r="E101" s="52"/>
      <c r="F101" s="52"/>
      <c r="G101" s="52"/>
      <c r="H101" s="52"/>
      <c r="I101" s="52"/>
      <c r="J101" s="52"/>
      <c r="K101" s="52"/>
      <c r="M101" t="s">
        <v>7</v>
      </c>
      <c r="Y101" t="s">
        <v>7</v>
      </c>
      <c r="AK101" t="s">
        <v>7</v>
      </c>
      <c r="AM101" s="52"/>
      <c r="AN101" s="52"/>
      <c r="AO101" s="52"/>
      <c r="AP101" s="52"/>
      <c r="AQ101" s="52"/>
      <c r="AR101" s="52"/>
      <c r="AS101" s="52"/>
      <c r="AT101" s="52"/>
      <c r="AU101" s="52"/>
      <c r="AW101" t="s">
        <v>7</v>
      </c>
      <c r="AY101" s="52"/>
      <c r="AZ101" s="52"/>
      <c r="BA101" s="52"/>
      <c r="BB101" s="52"/>
      <c r="BC101" s="52"/>
      <c r="BD101" s="52"/>
      <c r="BE101" s="52"/>
      <c r="BF101" s="52"/>
      <c r="BG101" s="52"/>
      <c r="BI101" t="s">
        <v>7</v>
      </c>
      <c r="BK101" s="52"/>
      <c r="BL101" s="52"/>
      <c r="BM101" s="52"/>
      <c r="BN101" s="52"/>
      <c r="BO101" s="52"/>
      <c r="BP101" s="52"/>
      <c r="BQ101" s="52"/>
      <c r="BR101" s="52"/>
      <c r="BS101" s="52"/>
    </row>
    <row r="102" spans="1:71">
      <c r="B102" t="s">
        <v>9</v>
      </c>
      <c r="C102" s="52">
        <f>SAStab!B3286</f>
        <v>57728</v>
      </c>
      <c r="D102" s="52">
        <f>SAStab!C3286</f>
        <v>6275.56</v>
      </c>
      <c r="E102" s="52">
        <f>SAStab!D3286</f>
        <v>9265.93</v>
      </c>
      <c r="F102" s="52">
        <f>SAStab!E3286</f>
        <v>19635.599999999999</v>
      </c>
      <c r="G102" s="52">
        <f>SAStab!F3286</f>
        <v>37962.699999999997</v>
      </c>
      <c r="H102" s="52">
        <f>SAStab!G3286</f>
        <v>69353</v>
      </c>
      <c r="I102" s="52">
        <f>SAStab!H3286</f>
        <v>118044</v>
      </c>
      <c r="J102" s="52">
        <f>SAStab!I3286</f>
        <v>165566</v>
      </c>
      <c r="K102" s="52">
        <f>SAStab!J3286</f>
        <v>340488</v>
      </c>
      <c r="N102" t="s">
        <v>9</v>
      </c>
      <c r="O102">
        <f>SAStab!B3374</f>
        <v>64880</v>
      </c>
      <c r="P102">
        <f>SAStab!C3374</f>
        <v>6423.92</v>
      </c>
      <c r="Q102">
        <f>SAStab!D3374</f>
        <v>10333.870000000001</v>
      </c>
      <c r="R102">
        <f>SAStab!E3374</f>
        <v>21578.400000000001</v>
      </c>
      <c r="S102">
        <f>SAStab!F3374</f>
        <v>41978</v>
      </c>
      <c r="T102">
        <f>SAStab!G3374</f>
        <v>76255</v>
      </c>
      <c r="U102">
        <f>SAStab!H3374</f>
        <v>129335</v>
      </c>
      <c r="V102">
        <f>SAStab!I3374</f>
        <v>184863</v>
      </c>
      <c r="W102">
        <f>SAStab!J3374</f>
        <v>401084</v>
      </c>
      <c r="Z102" t="s">
        <v>9</v>
      </c>
      <c r="AA102">
        <f>SAStab!B3462</f>
        <v>66529</v>
      </c>
      <c r="AB102">
        <f>SAStab!C3462</f>
        <v>5883</v>
      </c>
      <c r="AC102">
        <f>SAStab!D3462</f>
        <v>10353.16</v>
      </c>
      <c r="AD102">
        <f>SAStab!E3462</f>
        <v>21739.599999999999</v>
      </c>
      <c r="AE102">
        <f>SAStab!F3462</f>
        <v>42668.1</v>
      </c>
      <c r="AF102">
        <f>SAStab!G3462</f>
        <v>78167</v>
      </c>
      <c r="AG102">
        <f>SAStab!H3462</f>
        <v>136356</v>
      </c>
      <c r="AH102">
        <f>SAStab!I3462</f>
        <v>191034</v>
      </c>
      <c r="AI102">
        <f>SAStab!J3462</f>
        <v>417225</v>
      </c>
      <c r="AL102" t="s">
        <v>9</v>
      </c>
      <c r="AM102" s="52">
        <f>SAStab!B3550</f>
        <v>68507</v>
      </c>
      <c r="AN102" s="52">
        <f>SAStab!C3550</f>
        <v>4979.3999999999996</v>
      </c>
      <c r="AO102" s="52">
        <f>SAStab!D3550</f>
        <v>9996.35</v>
      </c>
      <c r="AP102" s="52">
        <f>SAStab!E3550</f>
        <v>21764.400000000001</v>
      </c>
      <c r="AQ102" s="52">
        <f>SAStab!F3550</f>
        <v>42587</v>
      </c>
      <c r="AR102" s="52">
        <f>SAStab!G3550</f>
        <v>79757</v>
      </c>
      <c r="AS102" s="52">
        <f>SAStab!H3550</f>
        <v>140120</v>
      </c>
      <c r="AT102" s="52">
        <f>SAStab!I3550</f>
        <v>203584</v>
      </c>
      <c r="AU102" s="52">
        <f>SAStab!J3550</f>
        <v>470862</v>
      </c>
      <c r="AX102" t="s">
        <v>9</v>
      </c>
      <c r="AY102" s="52">
        <f>SAStab!B3638</f>
        <v>72142</v>
      </c>
      <c r="AZ102" s="52">
        <f>SAStab!C3638</f>
        <v>4055.09</v>
      </c>
      <c r="BA102" s="52">
        <f>SAStab!D3638</f>
        <v>9889.2000000000007</v>
      </c>
      <c r="BB102" s="52">
        <f>SAStab!E3638</f>
        <v>22538</v>
      </c>
      <c r="BC102" s="52">
        <f>SAStab!F3638</f>
        <v>45371.7</v>
      </c>
      <c r="BD102" s="52">
        <f>SAStab!G3638</f>
        <v>85970</v>
      </c>
      <c r="BE102" s="52">
        <f>SAStab!H3638</f>
        <v>151262</v>
      </c>
      <c r="BF102" s="52">
        <f>SAStab!I3638</f>
        <v>216366</v>
      </c>
      <c r="BG102" s="52">
        <f>SAStab!J3638</f>
        <v>473632</v>
      </c>
      <c r="BJ102" t="s">
        <v>9</v>
      </c>
      <c r="BK102" s="52">
        <f>SAStab!B3726</f>
        <v>76926</v>
      </c>
      <c r="BL102" s="52">
        <f>SAStab!C3726</f>
        <v>3503.14</v>
      </c>
      <c r="BM102" s="52">
        <f>SAStab!D3726</f>
        <v>10398.299999999999</v>
      </c>
      <c r="BN102" s="52">
        <f>SAStab!E3726</f>
        <v>24124.400000000001</v>
      </c>
      <c r="BO102" s="52">
        <f>SAStab!F3726</f>
        <v>48946.6</v>
      </c>
      <c r="BP102" s="52">
        <f>SAStab!G3726</f>
        <v>91378</v>
      </c>
      <c r="BQ102" s="52">
        <f>SAStab!H3726</f>
        <v>161931</v>
      </c>
      <c r="BR102" s="52">
        <f>SAStab!I3726</f>
        <v>223539</v>
      </c>
      <c r="BS102" s="52">
        <f>SAStab!J3726</f>
        <v>472572</v>
      </c>
    </row>
    <row r="103" spans="1:71">
      <c r="B103" t="s">
        <v>8</v>
      </c>
      <c r="C103" s="52">
        <f>SAStab!B3287</f>
        <v>71368</v>
      </c>
      <c r="D103" s="52">
        <f>SAStab!C3287</f>
        <v>8009.65</v>
      </c>
      <c r="E103" s="52">
        <f>SAStab!D3287</f>
        <v>12636.78</v>
      </c>
      <c r="F103" s="52">
        <f>SAStab!E3287</f>
        <v>25677.8</v>
      </c>
      <c r="G103" s="52">
        <f>SAStab!F3287</f>
        <v>47631</v>
      </c>
      <c r="H103" s="52">
        <f>SAStab!G3287</f>
        <v>81646</v>
      </c>
      <c r="I103" s="52">
        <f>SAStab!H3287</f>
        <v>135747</v>
      </c>
      <c r="J103" s="52">
        <f>SAStab!I3287</f>
        <v>190894</v>
      </c>
      <c r="K103" s="52">
        <f>SAStab!J3287</f>
        <v>443869</v>
      </c>
      <c r="N103" t="s">
        <v>8</v>
      </c>
      <c r="O103">
        <f>SAStab!B3375</f>
        <v>72732</v>
      </c>
      <c r="P103">
        <f>SAStab!C3375</f>
        <v>7382.49</v>
      </c>
      <c r="Q103">
        <f>SAStab!D3375</f>
        <v>12134.65</v>
      </c>
      <c r="R103">
        <f>SAStab!E3375</f>
        <v>24893.8</v>
      </c>
      <c r="S103">
        <f>SAStab!F3375</f>
        <v>47540.3</v>
      </c>
      <c r="T103">
        <f>SAStab!G3375</f>
        <v>83601</v>
      </c>
      <c r="U103">
        <f>SAStab!H3375</f>
        <v>138563</v>
      </c>
      <c r="V103">
        <f>SAStab!I3375</f>
        <v>198241</v>
      </c>
      <c r="W103">
        <f>SAStab!J3375</f>
        <v>467377</v>
      </c>
      <c r="Z103" t="s">
        <v>8</v>
      </c>
      <c r="AA103">
        <f>SAStab!B3463</f>
        <v>74882</v>
      </c>
      <c r="AB103">
        <f>SAStab!C3463</f>
        <v>6861.76</v>
      </c>
      <c r="AC103">
        <f>SAStab!D3463</f>
        <v>11849.63</v>
      </c>
      <c r="AD103">
        <f>SAStab!E3463</f>
        <v>24497.200000000001</v>
      </c>
      <c r="AE103">
        <f>SAStab!F3463</f>
        <v>47606.5</v>
      </c>
      <c r="AF103">
        <f>SAStab!G3463</f>
        <v>86390</v>
      </c>
      <c r="AG103">
        <f>SAStab!H3463</f>
        <v>148736</v>
      </c>
      <c r="AH103">
        <f>SAStab!I3463</f>
        <v>210174</v>
      </c>
      <c r="AI103">
        <f>SAStab!J3463</f>
        <v>486052</v>
      </c>
      <c r="AL103" t="s">
        <v>8</v>
      </c>
      <c r="AM103" s="52">
        <f>SAStab!B3551</f>
        <v>79224</v>
      </c>
      <c r="AN103" s="52">
        <f>SAStab!C3551</f>
        <v>6051.15</v>
      </c>
      <c r="AO103" s="52">
        <f>SAStab!D3551</f>
        <v>11470.75</v>
      </c>
      <c r="AP103" s="52">
        <f>SAStab!E3551</f>
        <v>24541.3</v>
      </c>
      <c r="AQ103" s="52">
        <f>SAStab!F3551</f>
        <v>48654.2</v>
      </c>
      <c r="AR103" s="52">
        <f>SAStab!G3551</f>
        <v>91272</v>
      </c>
      <c r="AS103" s="52">
        <f>SAStab!H3551</f>
        <v>160368</v>
      </c>
      <c r="AT103" s="52">
        <f>SAStab!I3551</f>
        <v>231678</v>
      </c>
      <c r="AU103" s="52">
        <f>SAStab!J3551</f>
        <v>516587</v>
      </c>
      <c r="AX103" t="s">
        <v>8</v>
      </c>
      <c r="AY103" s="52">
        <f>SAStab!B3639</f>
        <v>82622</v>
      </c>
      <c r="AZ103" s="52">
        <f>SAStab!C3639</f>
        <v>5535.93</v>
      </c>
      <c r="BA103" s="52">
        <f>SAStab!D3639</f>
        <v>11973.49</v>
      </c>
      <c r="BB103" s="52">
        <f>SAStab!E3639</f>
        <v>25778.799999999999</v>
      </c>
      <c r="BC103" s="52">
        <f>SAStab!F3639</f>
        <v>51680.1</v>
      </c>
      <c r="BD103" s="52">
        <f>SAStab!G3639</f>
        <v>96786</v>
      </c>
      <c r="BE103" s="52">
        <f>SAStab!H3639</f>
        <v>168480</v>
      </c>
      <c r="BF103" s="52">
        <f>SAStab!I3639</f>
        <v>240181</v>
      </c>
      <c r="BG103" s="52">
        <f>SAStab!J3639</f>
        <v>536932</v>
      </c>
      <c r="BJ103" t="s">
        <v>8</v>
      </c>
      <c r="BK103" s="52">
        <f>SAStab!B3727</f>
        <v>86060</v>
      </c>
      <c r="BL103" s="52">
        <f>SAStab!C3727</f>
        <v>5250.65</v>
      </c>
      <c r="BM103" s="52">
        <f>SAStab!D3727</f>
        <v>12327.63</v>
      </c>
      <c r="BN103" s="52">
        <f>SAStab!E3727</f>
        <v>27781.599999999999</v>
      </c>
      <c r="BO103" s="52">
        <f>SAStab!F3727</f>
        <v>55586</v>
      </c>
      <c r="BP103" s="52">
        <f>SAStab!G3727</f>
        <v>102735</v>
      </c>
      <c r="BQ103" s="52">
        <f>SAStab!H3727</f>
        <v>176084</v>
      </c>
      <c r="BR103" s="52">
        <f>SAStab!I3727</f>
        <v>245747</v>
      </c>
      <c r="BS103" s="52">
        <f>SAStab!J3727</f>
        <v>533219</v>
      </c>
    </row>
    <row r="104" spans="1:71">
      <c r="A104" t="s">
        <v>10</v>
      </c>
      <c r="C104" s="52"/>
      <c r="D104" s="52"/>
      <c r="E104" s="52"/>
      <c r="F104" s="52"/>
      <c r="G104" s="52"/>
      <c r="H104" s="52"/>
      <c r="I104" s="52"/>
      <c r="J104" s="52"/>
      <c r="K104" s="52"/>
      <c r="M104" t="s">
        <v>10</v>
      </c>
      <c r="Y104" t="s">
        <v>10</v>
      </c>
      <c r="AK104" t="s">
        <v>10</v>
      </c>
      <c r="AM104" s="52"/>
      <c r="AN104" s="52"/>
      <c r="AO104" s="52"/>
      <c r="AP104" s="52"/>
      <c r="AQ104" s="52"/>
      <c r="AR104" s="52"/>
      <c r="AS104" s="52"/>
      <c r="AT104" s="52"/>
      <c r="AU104" s="52"/>
      <c r="AW104" t="s">
        <v>10</v>
      </c>
      <c r="AY104" s="52"/>
      <c r="AZ104" s="52"/>
      <c r="BA104" s="52"/>
      <c r="BB104" s="52"/>
      <c r="BC104" s="52"/>
      <c r="BD104" s="52"/>
      <c r="BE104" s="52"/>
      <c r="BF104" s="52"/>
      <c r="BG104" s="52"/>
      <c r="BI104" t="s">
        <v>10</v>
      </c>
      <c r="BK104" s="52"/>
      <c r="BL104" s="52"/>
      <c r="BM104" s="52"/>
      <c r="BN104" s="52"/>
      <c r="BO104" s="52"/>
      <c r="BP104" s="52"/>
      <c r="BQ104" s="52"/>
      <c r="BR104" s="52"/>
      <c r="BS104" s="52"/>
    </row>
    <row r="105" spans="1:71">
      <c r="B105" t="s">
        <v>314</v>
      </c>
      <c r="C105" s="52">
        <f>SAStab!B3289</f>
        <v>26330</v>
      </c>
      <c r="D105" s="52">
        <f>SAStab!C3289</f>
        <v>-59.09</v>
      </c>
      <c r="E105" s="52">
        <f>SAStab!D3289</f>
        <v>5053.4799999999996</v>
      </c>
      <c r="F105" s="52">
        <f>SAStab!E3289</f>
        <v>9497.7999999999993</v>
      </c>
      <c r="G105" s="52">
        <f>SAStab!F3289</f>
        <v>18273</v>
      </c>
      <c r="H105" s="52">
        <f>SAStab!G3289</f>
        <v>32069</v>
      </c>
      <c r="I105" s="52">
        <f>SAStab!H3289</f>
        <v>50817</v>
      </c>
      <c r="J105" s="52">
        <f>SAStab!I3289</f>
        <v>68683</v>
      </c>
      <c r="K105" s="52">
        <f>SAStab!J3289</f>
        <v>128436</v>
      </c>
      <c r="N105" t="s">
        <v>314</v>
      </c>
      <c r="O105">
        <f>SAStab!B3377</f>
        <v>24582</v>
      </c>
      <c r="P105">
        <f>SAStab!C3377</f>
        <v>-1914.4</v>
      </c>
      <c r="Q105">
        <f>SAStab!D3377</f>
        <v>3270.71</v>
      </c>
      <c r="R105">
        <f>SAStab!E3377</f>
        <v>8533.1</v>
      </c>
      <c r="S105">
        <f>SAStab!F3377</f>
        <v>17103.599999999999</v>
      </c>
      <c r="T105">
        <f>SAStab!G3377</f>
        <v>30842</v>
      </c>
      <c r="U105">
        <f>SAStab!H3377</f>
        <v>50863</v>
      </c>
      <c r="V105">
        <f>SAStab!I3377</f>
        <v>68071</v>
      </c>
      <c r="W105">
        <f>SAStab!J3377</f>
        <v>134737</v>
      </c>
      <c r="Z105" t="s">
        <v>314</v>
      </c>
      <c r="AA105">
        <f>SAStab!B3465</f>
        <v>26361</v>
      </c>
      <c r="AB105">
        <f>SAStab!C3465</f>
        <v>-2398.5300000000002</v>
      </c>
      <c r="AC105">
        <f>SAStab!D3465</f>
        <v>1683.66</v>
      </c>
      <c r="AD105">
        <f>SAStab!E3465</f>
        <v>7960.6</v>
      </c>
      <c r="AE105">
        <f>SAStab!F3465</f>
        <v>17078.099999999999</v>
      </c>
      <c r="AF105">
        <f>SAStab!G3465</f>
        <v>32649</v>
      </c>
      <c r="AG105">
        <f>SAStab!H3465</f>
        <v>55206</v>
      </c>
      <c r="AH105">
        <f>SAStab!I3465</f>
        <v>79815</v>
      </c>
      <c r="AI105">
        <f>SAStab!J3465</f>
        <v>169816</v>
      </c>
      <c r="AL105" t="s">
        <v>314</v>
      </c>
      <c r="AM105" s="52">
        <f>SAStab!B3553</f>
        <v>27295</v>
      </c>
      <c r="AN105" s="52">
        <f>SAStab!C3553</f>
        <v>-3082.5</v>
      </c>
      <c r="AO105" s="52">
        <f>SAStab!D3553</f>
        <v>7.51</v>
      </c>
      <c r="AP105" s="52">
        <f>SAStab!E3553</f>
        <v>7038.9</v>
      </c>
      <c r="AQ105" s="52">
        <f>SAStab!F3553</f>
        <v>17203.8</v>
      </c>
      <c r="AR105" s="52">
        <f>SAStab!G3553</f>
        <v>32989</v>
      </c>
      <c r="AS105" s="52">
        <f>SAStab!H3553</f>
        <v>59659</v>
      </c>
      <c r="AT105" s="52">
        <f>SAStab!I3553</f>
        <v>83995</v>
      </c>
      <c r="AU105" s="52">
        <f>SAStab!J3553</f>
        <v>170229</v>
      </c>
      <c r="AX105" t="s">
        <v>314</v>
      </c>
      <c r="AY105" s="52">
        <f>SAStab!B3641</f>
        <v>29981</v>
      </c>
      <c r="AZ105" s="52">
        <f>SAStab!C3641</f>
        <v>-3849.26</v>
      </c>
      <c r="BA105" s="52">
        <f>SAStab!D3641</f>
        <v>-464.95</v>
      </c>
      <c r="BB105" s="52">
        <f>SAStab!E3641</f>
        <v>6850.3</v>
      </c>
      <c r="BC105" s="52">
        <f>SAStab!F3641</f>
        <v>18448.2</v>
      </c>
      <c r="BD105" s="52">
        <f>SAStab!G3641</f>
        <v>37891</v>
      </c>
      <c r="BE105" s="52">
        <f>SAStab!H3641</f>
        <v>66515</v>
      </c>
      <c r="BF105" s="52">
        <f>SAStab!I3641</f>
        <v>92898</v>
      </c>
      <c r="BG105" s="52">
        <f>SAStab!J3641</f>
        <v>181533</v>
      </c>
      <c r="BJ105" t="s">
        <v>314</v>
      </c>
      <c r="BK105" s="52">
        <f>SAStab!B3729</f>
        <v>31538</v>
      </c>
      <c r="BL105" s="52">
        <f>SAStab!C3729</f>
        <v>-4963.34</v>
      </c>
      <c r="BM105" s="52">
        <f>SAStab!D3729</f>
        <v>-1604.15</v>
      </c>
      <c r="BN105" s="52">
        <f>SAStab!E3729</f>
        <v>6686.8</v>
      </c>
      <c r="BO105" s="52">
        <f>SAStab!F3729</f>
        <v>20256.099999999999</v>
      </c>
      <c r="BP105" s="52">
        <f>SAStab!G3729</f>
        <v>41298</v>
      </c>
      <c r="BQ105" s="52">
        <f>SAStab!H3729</f>
        <v>74591</v>
      </c>
      <c r="BR105" s="52">
        <f>SAStab!I3729</f>
        <v>105250</v>
      </c>
      <c r="BS105" s="52">
        <f>SAStab!J3729</f>
        <v>186423</v>
      </c>
    </row>
    <row r="106" spans="1:71">
      <c r="B106" t="s">
        <v>313</v>
      </c>
      <c r="C106" s="52">
        <f>SAStab!B3290</f>
        <v>46818</v>
      </c>
      <c r="D106" s="52">
        <f>SAStab!C3290</f>
        <v>6837.3</v>
      </c>
      <c r="E106" s="52">
        <f>SAStab!D3290</f>
        <v>10820.06</v>
      </c>
      <c r="F106" s="52">
        <f>SAStab!E3290</f>
        <v>20426.900000000001</v>
      </c>
      <c r="G106" s="52">
        <f>SAStab!F3290</f>
        <v>35634.1</v>
      </c>
      <c r="H106" s="52">
        <f>SAStab!G3290</f>
        <v>57527</v>
      </c>
      <c r="I106" s="52">
        <f>SAStab!H3290</f>
        <v>87305</v>
      </c>
      <c r="J106" s="52">
        <f>SAStab!I3290</f>
        <v>116654</v>
      </c>
      <c r="K106" s="52">
        <f>SAStab!J3290</f>
        <v>241457</v>
      </c>
      <c r="N106" t="s">
        <v>313</v>
      </c>
      <c r="O106">
        <f>SAStab!B3378</f>
        <v>47648</v>
      </c>
      <c r="P106">
        <f>SAStab!C3378</f>
        <v>6608.18</v>
      </c>
      <c r="Q106">
        <f>SAStab!D3378</f>
        <v>10537.17</v>
      </c>
      <c r="R106">
        <f>SAStab!E3378</f>
        <v>20110.599999999999</v>
      </c>
      <c r="S106">
        <f>SAStab!F3378</f>
        <v>35660.300000000003</v>
      </c>
      <c r="T106">
        <f>SAStab!G3378</f>
        <v>58603</v>
      </c>
      <c r="U106">
        <f>SAStab!H3378</f>
        <v>91161</v>
      </c>
      <c r="V106">
        <f>SAStab!I3378</f>
        <v>120074</v>
      </c>
      <c r="W106">
        <f>SAStab!J3378</f>
        <v>227459</v>
      </c>
      <c r="Z106" t="s">
        <v>313</v>
      </c>
      <c r="AA106">
        <f>SAStab!B3466</f>
        <v>48770</v>
      </c>
      <c r="AB106">
        <f>SAStab!C3466</f>
        <v>6051.87</v>
      </c>
      <c r="AC106">
        <f>SAStab!D3466</f>
        <v>10148.26</v>
      </c>
      <c r="AD106">
        <f>SAStab!E3466</f>
        <v>19596.7</v>
      </c>
      <c r="AE106">
        <f>SAStab!F3466</f>
        <v>34921.1</v>
      </c>
      <c r="AF106">
        <f>SAStab!G3466</f>
        <v>59362</v>
      </c>
      <c r="AG106">
        <f>SAStab!H3466</f>
        <v>95215</v>
      </c>
      <c r="AH106">
        <f>SAStab!I3466</f>
        <v>127015</v>
      </c>
      <c r="AI106">
        <f>SAStab!J3466</f>
        <v>255177</v>
      </c>
      <c r="AL106" t="s">
        <v>313</v>
      </c>
      <c r="AM106" s="52">
        <f>SAStab!B3554</f>
        <v>53816</v>
      </c>
      <c r="AN106" s="52">
        <f>SAStab!C3554</f>
        <v>5361.02</v>
      </c>
      <c r="AO106" s="52">
        <f>SAStab!D3554</f>
        <v>9724.5</v>
      </c>
      <c r="AP106" s="52">
        <f>SAStab!E3554</f>
        <v>19251.2</v>
      </c>
      <c r="AQ106" s="52">
        <f>SAStab!F3554</f>
        <v>34881.699999999997</v>
      </c>
      <c r="AR106" s="52">
        <f>SAStab!G3554</f>
        <v>63346</v>
      </c>
      <c r="AS106" s="52">
        <f>SAStab!H3554</f>
        <v>106709</v>
      </c>
      <c r="AT106" s="52">
        <f>SAStab!I3554</f>
        <v>147017</v>
      </c>
      <c r="AU106" s="52">
        <f>SAStab!J3554</f>
        <v>317515</v>
      </c>
      <c r="AX106" t="s">
        <v>313</v>
      </c>
      <c r="AY106" s="52">
        <f>SAStab!B3642</f>
        <v>57321</v>
      </c>
      <c r="AZ106" s="52">
        <f>SAStab!C3642</f>
        <v>4250.1400000000003</v>
      </c>
      <c r="BA106" s="52">
        <f>SAStab!D3642</f>
        <v>9374.6</v>
      </c>
      <c r="BB106" s="52">
        <f>SAStab!E3642</f>
        <v>19744.3</v>
      </c>
      <c r="BC106" s="52">
        <f>SAStab!F3642</f>
        <v>37279.4</v>
      </c>
      <c r="BD106" s="52">
        <f>SAStab!G3642</f>
        <v>68508</v>
      </c>
      <c r="BE106" s="52">
        <f>SAStab!H3642</f>
        <v>114688</v>
      </c>
      <c r="BF106" s="52">
        <f>SAStab!I3642</f>
        <v>163949</v>
      </c>
      <c r="BG106" s="52">
        <f>SAStab!J3642</f>
        <v>361268</v>
      </c>
      <c r="BJ106" t="s">
        <v>313</v>
      </c>
      <c r="BK106" s="52">
        <f>SAStab!B3730</f>
        <v>60883</v>
      </c>
      <c r="BL106" s="52">
        <f>SAStab!C3730</f>
        <v>3624.45</v>
      </c>
      <c r="BM106" s="52">
        <f>SAStab!D3730</f>
        <v>9419.24</v>
      </c>
      <c r="BN106" s="52">
        <f>SAStab!E3730</f>
        <v>20576.8</v>
      </c>
      <c r="BO106" s="52">
        <f>SAStab!F3730</f>
        <v>40129.199999999997</v>
      </c>
      <c r="BP106" s="52">
        <f>SAStab!G3730</f>
        <v>72768</v>
      </c>
      <c r="BQ106" s="52">
        <f>SAStab!H3730</f>
        <v>123396</v>
      </c>
      <c r="BR106" s="52">
        <f>SAStab!I3730</f>
        <v>174631</v>
      </c>
      <c r="BS106" s="52">
        <f>SAStab!J3730</f>
        <v>384425</v>
      </c>
    </row>
    <row r="107" spans="1:71">
      <c r="B107" t="s">
        <v>11</v>
      </c>
      <c r="C107" s="52">
        <f>SAStab!B3291</f>
        <v>65687</v>
      </c>
      <c r="D107" s="52">
        <f>SAStab!C3291</f>
        <v>11293.56</v>
      </c>
      <c r="E107" s="52">
        <f>SAStab!D3291</f>
        <v>16857.91</v>
      </c>
      <c r="F107" s="52">
        <f>SAStab!E3291</f>
        <v>29341.200000000001</v>
      </c>
      <c r="G107" s="52">
        <f>SAStab!F3291</f>
        <v>49722.7</v>
      </c>
      <c r="H107" s="52">
        <f>SAStab!G3291</f>
        <v>79404</v>
      </c>
      <c r="I107" s="52">
        <f>SAStab!H3291</f>
        <v>124494</v>
      </c>
      <c r="J107" s="52">
        <f>SAStab!I3291</f>
        <v>167171</v>
      </c>
      <c r="K107" s="52">
        <f>SAStab!J3291</f>
        <v>321601</v>
      </c>
      <c r="N107" t="s">
        <v>11</v>
      </c>
      <c r="O107">
        <f>SAStab!B3379</f>
        <v>67364</v>
      </c>
      <c r="P107">
        <f>SAStab!C3379</f>
        <v>11455.78</v>
      </c>
      <c r="Q107">
        <f>SAStab!D3379</f>
        <v>16977.740000000002</v>
      </c>
      <c r="R107">
        <f>SAStab!E3379</f>
        <v>29409.599999999999</v>
      </c>
      <c r="S107">
        <f>SAStab!F3379</f>
        <v>49578.5</v>
      </c>
      <c r="T107">
        <f>SAStab!G3379</f>
        <v>80130</v>
      </c>
      <c r="U107">
        <f>SAStab!H3379</f>
        <v>124646</v>
      </c>
      <c r="V107">
        <f>SAStab!I3379</f>
        <v>168382</v>
      </c>
      <c r="W107">
        <f>SAStab!J3379</f>
        <v>360674</v>
      </c>
      <c r="Z107" t="s">
        <v>11</v>
      </c>
      <c r="AA107">
        <f>SAStab!B3467</f>
        <v>66795</v>
      </c>
      <c r="AB107">
        <f>SAStab!C3467</f>
        <v>10893.86</v>
      </c>
      <c r="AC107">
        <f>SAStab!D3467</f>
        <v>16333.92</v>
      </c>
      <c r="AD107">
        <f>SAStab!E3467</f>
        <v>28039.599999999999</v>
      </c>
      <c r="AE107">
        <f>SAStab!F3467</f>
        <v>48033.5</v>
      </c>
      <c r="AF107">
        <f>SAStab!G3467</f>
        <v>80379</v>
      </c>
      <c r="AG107">
        <f>SAStab!H3467</f>
        <v>126847</v>
      </c>
      <c r="AH107">
        <f>SAStab!I3467</f>
        <v>174739</v>
      </c>
      <c r="AI107">
        <f>SAStab!J3467</f>
        <v>353017</v>
      </c>
      <c r="AL107" t="s">
        <v>11</v>
      </c>
      <c r="AM107" s="52">
        <f>SAStab!B3555</f>
        <v>66727</v>
      </c>
      <c r="AN107" s="52">
        <f>SAStab!C3555</f>
        <v>10221.82</v>
      </c>
      <c r="AO107" s="52">
        <f>SAStab!D3555</f>
        <v>15717.81</v>
      </c>
      <c r="AP107" s="52">
        <f>SAStab!E3555</f>
        <v>27488.3</v>
      </c>
      <c r="AQ107" s="52">
        <f>SAStab!F3555</f>
        <v>47235.1</v>
      </c>
      <c r="AR107" s="52">
        <f>SAStab!G3555</f>
        <v>80522</v>
      </c>
      <c r="AS107" s="52">
        <f>SAStab!H3555</f>
        <v>132888</v>
      </c>
      <c r="AT107" s="52">
        <f>SAStab!I3555</f>
        <v>182931</v>
      </c>
      <c r="AU107" s="52">
        <f>SAStab!J3555</f>
        <v>348986</v>
      </c>
      <c r="AX107" t="s">
        <v>11</v>
      </c>
      <c r="AY107" s="52">
        <f>SAStab!B3643</f>
        <v>72040</v>
      </c>
      <c r="AZ107" s="52">
        <f>SAStab!C3643</f>
        <v>10136.06</v>
      </c>
      <c r="BA107" s="52">
        <f>SAStab!D3643</f>
        <v>15189.18</v>
      </c>
      <c r="BB107" s="52">
        <f>SAStab!E3643</f>
        <v>27068.7</v>
      </c>
      <c r="BC107" s="52">
        <f>SAStab!F3643</f>
        <v>48894.5</v>
      </c>
      <c r="BD107" s="52">
        <f>SAStab!G3643</f>
        <v>87381</v>
      </c>
      <c r="BE107" s="52">
        <f>SAStab!H3643</f>
        <v>144830</v>
      </c>
      <c r="BF107" s="52">
        <f>SAStab!I3643</f>
        <v>200242</v>
      </c>
      <c r="BG107" s="52">
        <f>SAStab!J3643</f>
        <v>370457</v>
      </c>
      <c r="BJ107" t="s">
        <v>11</v>
      </c>
      <c r="BK107" s="52">
        <f>SAStab!B3731</f>
        <v>74949</v>
      </c>
      <c r="BL107" s="52">
        <f>SAStab!C3731</f>
        <v>8927.9500000000007</v>
      </c>
      <c r="BM107" s="52">
        <f>SAStab!D3731</f>
        <v>15202.78</v>
      </c>
      <c r="BN107" s="52">
        <f>SAStab!E3731</f>
        <v>28778.9</v>
      </c>
      <c r="BO107" s="52">
        <f>SAStab!F3731</f>
        <v>52770.2</v>
      </c>
      <c r="BP107" s="52">
        <f>SAStab!G3731</f>
        <v>91262</v>
      </c>
      <c r="BQ107" s="52">
        <f>SAStab!H3731</f>
        <v>149918</v>
      </c>
      <c r="BR107" s="52">
        <f>SAStab!I3731</f>
        <v>202732</v>
      </c>
      <c r="BS107" s="52">
        <f>SAStab!J3731</f>
        <v>395614</v>
      </c>
    </row>
    <row r="108" spans="1:71">
      <c r="B108" t="s">
        <v>12</v>
      </c>
      <c r="C108" s="52">
        <f>SAStab!B3292</f>
        <v>109040</v>
      </c>
      <c r="D108" s="52">
        <f>SAStab!C3292</f>
        <v>15558.33</v>
      </c>
      <c r="E108" s="52">
        <f>SAStab!D3292</f>
        <v>25549.11</v>
      </c>
      <c r="F108" s="52">
        <f>SAStab!E3292</f>
        <v>44935.1</v>
      </c>
      <c r="G108" s="52">
        <f>SAStab!F3292</f>
        <v>75618.2</v>
      </c>
      <c r="H108" s="52">
        <f>SAStab!G3292</f>
        <v>122991</v>
      </c>
      <c r="I108" s="52">
        <f>SAStab!H3292</f>
        <v>198387</v>
      </c>
      <c r="J108" s="52">
        <f>SAStab!I3292</f>
        <v>285077</v>
      </c>
      <c r="K108" s="52">
        <f>SAStab!J3292</f>
        <v>650003</v>
      </c>
      <c r="N108" t="s">
        <v>12</v>
      </c>
      <c r="O108">
        <f>SAStab!B3380</f>
        <v>114813</v>
      </c>
      <c r="P108">
        <f>SAStab!C3380</f>
        <v>17576.330000000002</v>
      </c>
      <c r="Q108">
        <f>SAStab!D3380</f>
        <v>25948.48</v>
      </c>
      <c r="R108">
        <f>SAStab!E3380</f>
        <v>45855.1</v>
      </c>
      <c r="S108">
        <f>SAStab!F3380</f>
        <v>78019.3</v>
      </c>
      <c r="T108">
        <f>SAStab!G3380</f>
        <v>126849</v>
      </c>
      <c r="U108">
        <f>SAStab!H3380</f>
        <v>208570</v>
      </c>
      <c r="V108">
        <f>SAStab!I3380</f>
        <v>296453</v>
      </c>
      <c r="W108">
        <f>SAStab!J3380</f>
        <v>757159</v>
      </c>
      <c r="Z108" t="s">
        <v>12</v>
      </c>
      <c r="AA108">
        <f>SAStab!B3468</f>
        <v>112165</v>
      </c>
      <c r="AB108">
        <f>SAStab!C3468</f>
        <v>16169.58</v>
      </c>
      <c r="AC108">
        <f>SAStab!D3468</f>
        <v>24866.639999999999</v>
      </c>
      <c r="AD108">
        <f>SAStab!E3468</f>
        <v>43787.5</v>
      </c>
      <c r="AE108">
        <f>SAStab!F3468</f>
        <v>74966.8</v>
      </c>
      <c r="AF108">
        <f>SAStab!G3468</f>
        <v>127203</v>
      </c>
      <c r="AG108">
        <f>SAStab!H3468</f>
        <v>208451</v>
      </c>
      <c r="AH108">
        <f>SAStab!I3468</f>
        <v>300798</v>
      </c>
      <c r="AI108">
        <f>SAStab!J3468</f>
        <v>751721</v>
      </c>
      <c r="AL108" t="s">
        <v>12</v>
      </c>
      <c r="AM108" s="52">
        <f>SAStab!B3556</f>
        <v>112231</v>
      </c>
      <c r="AN108" s="52">
        <f>SAStab!C3556</f>
        <v>15442.36</v>
      </c>
      <c r="AO108" s="52">
        <f>SAStab!D3556</f>
        <v>23703.52</v>
      </c>
      <c r="AP108" s="52">
        <f>SAStab!E3556</f>
        <v>41697.199999999997</v>
      </c>
      <c r="AQ108" s="52">
        <f>SAStab!F3556</f>
        <v>72640.5</v>
      </c>
      <c r="AR108" s="52">
        <f>SAStab!G3556</f>
        <v>126132</v>
      </c>
      <c r="AS108" s="52">
        <f>SAStab!H3556</f>
        <v>216305</v>
      </c>
      <c r="AT108" s="52">
        <f>SAStab!I3556</f>
        <v>308950</v>
      </c>
      <c r="AU108" s="52">
        <f>SAStab!J3556</f>
        <v>728053</v>
      </c>
      <c r="AX108" t="s">
        <v>12</v>
      </c>
      <c r="AY108" s="52">
        <f>SAStab!B3644</f>
        <v>111255</v>
      </c>
      <c r="AZ108" s="52">
        <f>SAStab!C3644</f>
        <v>15094.01</v>
      </c>
      <c r="BA108" s="52">
        <f>SAStab!D3644</f>
        <v>23189.72</v>
      </c>
      <c r="BB108" s="52">
        <f>SAStab!E3644</f>
        <v>41726.5</v>
      </c>
      <c r="BC108" s="52">
        <f>SAStab!F3644</f>
        <v>73908.600000000006</v>
      </c>
      <c r="BD108" s="52">
        <f>SAStab!G3644</f>
        <v>130000</v>
      </c>
      <c r="BE108" s="52">
        <f>SAStab!H3644</f>
        <v>217771</v>
      </c>
      <c r="BF108" s="52">
        <f>SAStab!I3644</f>
        <v>304821</v>
      </c>
      <c r="BG108" s="52">
        <f>SAStab!J3644</f>
        <v>698030</v>
      </c>
      <c r="BJ108" t="s">
        <v>12</v>
      </c>
      <c r="BK108" s="52">
        <f>SAStab!B3732</f>
        <v>114352</v>
      </c>
      <c r="BL108" s="52">
        <f>SAStab!C3732</f>
        <v>15471.41</v>
      </c>
      <c r="BM108" s="52">
        <f>SAStab!D3732</f>
        <v>23700.57</v>
      </c>
      <c r="BN108" s="52">
        <f>SAStab!E3732</f>
        <v>42609</v>
      </c>
      <c r="BO108" s="52">
        <f>SAStab!F3732</f>
        <v>76571.199999999997</v>
      </c>
      <c r="BP108" s="52">
        <f>SAStab!G3732</f>
        <v>135752</v>
      </c>
      <c r="BQ108" s="52">
        <f>SAStab!H3732</f>
        <v>219133</v>
      </c>
      <c r="BR108" s="52">
        <f>SAStab!I3732</f>
        <v>308473</v>
      </c>
      <c r="BS108" s="52">
        <f>SAStab!J3732</f>
        <v>669987</v>
      </c>
    </row>
    <row r="109" spans="1:71">
      <c r="A109" t="s">
        <v>23</v>
      </c>
      <c r="C109" s="52"/>
      <c r="D109" s="52"/>
      <c r="E109" s="52"/>
      <c r="F109" s="52"/>
      <c r="G109" s="52"/>
      <c r="H109" s="52"/>
      <c r="I109" s="52"/>
      <c r="J109" s="52"/>
      <c r="K109" s="52"/>
      <c r="M109" t="s">
        <v>23</v>
      </c>
      <c r="Y109" t="s">
        <v>23</v>
      </c>
      <c r="AK109" t="s">
        <v>23</v>
      </c>
      <c r="AM109" s="52"/>
      <c r="AN109" s="52"/>
      <c r="AO109" s="52"/>
      <c r="AP109" s="52"/>
      <c r="AQ109" s="52"/>
      <c r="AR109" s="52"/>
      <c r="AS109" s="52"/>
      <c r="AT109" s="52"/>
      <c r="AU109" s="52"/>
      <c r="AW109" t="s">
        <v>23</v>
      </c>
      <c r="AY109" s="52"/>
      <c r="AZ109" s="52"/>
      <c r="BA109" s="52"/>
      <c r="BB109" s="52"/>
      <c r="BC109" s="52"/>
      <c r="BD109" s="52"/>
      <c r="BE109" s="52"/>
      <c r="BF109" s="52"/>
      <c r="BG109" s="52"/>
      <c r="BI109" t="s">
        <v>23</v>
      </c>
      <c r="BK109" s="52"/>
      <c r="BL109" s="52"/>
      <c r="BM109" s="52"/>
      <c r="BN109" s="52"/>
      <c r="BO109" s="52"/>
      <c r="BP109" s="52"/>
      <c r="BQ109" s="52"/>
      <c r="BR109" s="52"/>
      <c r="BS109" s="52"/>
    </row>
    <row r="110" spans="1:71">
      <c r="B110" t="s">
        <v>24</v>
      </c>
      <c r="C110" s="52">
        <f>SAStab!B3294</f>
        <v>73077</v>
      </c>
      <c r="D110" s="52">
        <f>SAStab!C3294</f>
        <v>11134.94</v>
      </c>
      <c r="E110" s="52">
        <f>SAStab!D3294</f>
        <v>16226.81</v>
      </c>
      <c r="F110" s="52">
        <f>SAStab!E3294</f>
        <v>28133.599999999999</v>
      </c>
      <c r="G110" s="52">
        <f>SAStab!F3294</f>
        <v>49249.1</v>
      </c>
      <c r="H110" s="52">
        <f>SAStab!G3294</f>
        <v>84159</v>
      </c>
      <c r="I110" s="52">
        <f>SAStab!H3294</f>
        <v>139095</v>
      </c>
      <c r="J110" s="52">
        <f>SAStab!I3294</f>
        <v>195156</v>
      </c>
      <c r="K110" s="52">
        <f>SAStab!J3294</f>
        <v>437545</v>
      </c>
      <c r="N110" t="s">
        <v>24</v>
      </c>
      <c r="O110">
        <f>SAStab!B3382</f>
        <v>79445</v>
      </c>
      <c r="P110">
        <f>SAStab!C3382</f>
        <v>11582.46</v>
      </c>
      <c r="Q110">
        <f>SAStab!D3382</f>
        <v>17118.12</v>
      </c>
      <c r="R110">
        <f>SAStab!E3382</f>
        <v>30308.400000000001</v>
      </c>
      <c r="S110">
        <f>SAStab!F3382</f>
        <v>52881.4</v>
      </c>
      <c r="T110">
        <f>SAStab!G3382</f>
        <v>90385</v>
      </c>
      <c r="U110">
        <f>SAStab!H3382</f>
        <v>149426</v>
      </c>
      <c r="V110">
        <f>SAStab!I3382</f>
        <v>211491</v>
      </c>
      <c r="W110">
        <f>SAStab!J3382</f>
        <v>499080</v>
      </c>
      <c r="Z110" t="s">
        <v>24</v>
      </c>
      <c r="AA110">
        <f>SAStab!B3470</f>
        <v>82594</v>
      </c>
      <c r="AB110">
        <f>SAStab!C3470</f>
        <v>11383.68</v>
      </c>
      <c r="AC110">
        <f>SAStab!D3470</f>
        <v>16952.75</v>
      </c>
      <c r="AD110">
        <f>SAStab!E3470</f>
        <v>30243.3</v>
      </c>
      <c r="AE110">
        <f>SAStab!F3470</f>
        <v>53628</v>
      </c>
      <c r="AF110">
        <f>SAStab!G3470</f>
        <v>94045</v>
      </c>
      <c r="AG110">
        <f>SAStab!H3470</f>
        <v>161884</v>
      </c>
      <c r="AH110">
        <f>SAStab!I3470</f>
        <v>225719</v>
      </c>
      <c r="AI110">
        <f>SAStab!J3470</f>
        <v>520146</v>
      </c>
      <c r="AL110" t="s">
        <v>24</v>
      </c>
      <c r="AM110" s="52">
        <f>SAStab!B3558</f>
        <v>87668</v>
      </c>
      <c r="AN110" s="52">
        <f>SAStab!C3558</f>
        <v>10967.71</v>
      </c>
      <c r="AO110" s="52">
        <f>SAStab!D3558</f>
        <v>16796.05</v>
      </c>
      <c r="AP110" s="52">
        <f>SAStab!E3558</f>
        <v>30011.4</v>
      </c>
      <c r="AQ110" s="52">
        <f>SAStab!F3558</f>
        <v>55048.3</v>
      </c>
      <c r="AR110" s="52">
        <f>SAStab!G3558</f>
        <v>99121</v>
      </c>
      <c r="AS110" s="52">
        <f>SAStab!H3558</f>
        <v>173602</v>
      </c>
      <c r="AT110" s="52">
        <f>SAStab!I3558</f>
        <v>249905</v>
      </c>
      <c r="AU110" s="52">
        <f>SAStab!J3558</f>
        <v>568620</v>
      </c>
      <c r="AX110" t="s">
        <v>24</v>
      </c>
      <c r="AY110" s="52">
        <f>SAStab!B3646</f>
        <v>91865</v>
      </c>
      <c r="AZ110" s="52">
        <f>SAStab!C3646</f>
        <v>11158.18</v>
      </c>
      <c r="BA110" s="52">
        <f>SAStab!D3646</f>
        <v>17481.509999999998</v>
      </c>
      <c r="BB110" s="52">
        <f>SAStab!E3646</f>
        <v>31768.3</v>
      </c>
      <c r="BC110" s="52">
        <f>SAStab!F3646</f>
        <v>58983.6</v>
      </c>
      <c r="BD110" s="52">
        <f>SAStab!G3646</f>
        <v>105950</v>
      </c>
      <c r="BE110" s="52">
        <f>SAStab!H3646</f>
        <v>183957</v>
      </c>
      <c r="BF110" s="52">
        <f>SAStab!I3646</f>
        <v>259803</v>
      </c>
      <c r="BG110" s="52">
        <f>SAStab!J3646</f>
        <v>585796</v>
      </c>
      <c r="BJ110" t="s">
        <v>24</v>
      </c>
      <c r="BK110" s="52">
        <f>SAStab!B3734</f>
        <v>96557</v>
      </c>
      <c r="BL110" s="52">
        <f>SAStab!C3734</f>
        <v>11777.1</v>
      </c>
      <c r="BM110" s="52">
        <f>SAStab!D3734</f>
        <v>18304.89</v>
      </c>
      <c r="BN110" s="52">
        <f>SAStab!E3734</f>
        <v>33819.800000000003</v>
      </c>
      <c r="BO110" s="52">
        <f>SAStab!F3734</f>
        <v>63048.9</v>
      </c>
      <c r="BP110" s="52">
        <f>SAStab!G3734</f>
        <v>112282</v>
      </c>
      <c r="BQ110" s="52">
        <f>SAStab!H3734</f>
        <v>191671</v>
      </c>
      <c r="BR110" s="52">
        <f>SAStab!I3734</f>
        <v>270491</v>
      </c>
      <c r="BS110" s="52">
        <f>SAStab!J3734</f>
        <v>593696</v>
      </c>
    </row>
    <row r="111" spans="1:71">
      <c r="B111" t="s">
        <v>25</v>
      </c>
      <c r="C111" s="52">
        <f>SAStab!B3295</f>
        <v>33054</v>
      </c>
      <c r="D111" s="52">
        <f>SAStab!C3295</f>
        <v>4422.18</v>
      </c>
      <c r="E111" s="52">
        <f>SAStab!D3295</f>
        <v>7165.93</v>
      </c>
      <c r="F111" s="52">
        <f>SAStab!E3295</f>
        <v>12316.1</v>
      </c>
      <c r="G111" s="52">
        <f>SAStab!F3295</f>
        <v>24095.200000000001</v>
      </c>
      <c r="H111" s="52">
        <f>SAStab!G3295</f>
        <v>43581</v>
      </c>
      <c r="I111" s="52">
        <f>SAStab!H3295</f>
        <v>69532</v>
      </c>
      <c r="J111" s="52">
        <f>SAStab!I3295</f>
        <v>93915</v>
      </c>
      <c r="K111" s="52">
        <f>SAStab!J3295</f>
        <v>149928</v>
      </c>
      <c r="N111" t="s">
        <v>25</v>
      </c>
      <c r="O111">
        <f>SAStab!B3383</f>
        <v>37401</v>
      </c>
      <c r="P111">
        <f>SAStab!C3383</f>
        <v>4247.53</v>
      </c>
      <c r="Q111">
        <f>SAStab!D3383</f>
        <v>7200.22</v>
      </c>
      <c r="R111">
        <f>SAStab!E3383</f>
        <v>13509</v>
      </c>
      <c r="S111">
        <f>SAStab!F3383</f>
        <v>26349.1</v>
      </c>
      <c r="T111">
        <f>SAStab!G3383</f>
        <v>47726</v>
      </c>
      <c r="U111">
        <f>SAStab!H3383</f>
        <v>80831</v>
      </c>
      <c r="V111">
        <f>SAStab!I3383</f>
        <v>107836</v>
      </c>
      <c r="W111">
        <f>SAStab!J3383</f>
        <v>183218</v>
      </c>
      <c r="Z111" t="s">
        <v>25</v>
      </c>
      <c r="AA111">
        <f>SAStab!B3471</f>
        <v>40333</v>
      </c>
      <c r="AB111">
        <f>SAStab!C3471</f>
        <v>4336.97</v>
      </c>
      <c r="AC111">
        <f>SAStab!D3471</f>
        <v>7043.8</v>
      </c>
      <c r="AD111">
        <f>SAStab!E3471</f>
        <v>14505.9</v>
      </c>
      <c r="AE111">
        <f>SAStab!F3471</f>
        <v>27920.1</v>
      </c>
      <c r="AF111">
        <f>SAStab!G3471</f>
        <v>52137</v>
      </c>
      <c r="AG111">
        <f>SAStab!H3471</f>
        <v>87368</v>
      </c>
      <c r="AH111">
        <f>SAStab!I3471</f>
        <v>113876</v>
      </c>
      <c r="AI111">
        <f>SAStab!J3471</f>
        <v>202781</v>
      </c>
      <c r="AL111" t="s">
        <v>25</v>
      </c>
      <c r="AM111" s="52">
        <f>SAStab!B3559</f>
        <v>43901</v>
      </c>
      <c r="AN111" s="52">
        <f>SAStab!C3559</f>
        <v>4131.4799999999996</v>
      </c>
      <c r="AO111" s="52">
        <f>SAStab!D3559</f>
        <v>6768.39</v>
      </c>
      <c r="AP111" s="52">
        <f>SAStab!E3559</f>
        <v>15081.2</v>
      </c>
      <c r="AQ111" s="52">
        <f>SAStab!F3559</f>
        <v>28995.7</v>
      </c>
      <c r="AR111" s="52">
        <f>SAStab!G3559</f>
        <v>53179</v>
      </c>
      <c r="AS111" s="52">
        <f>SAStab!H3559</f>
        <v>93175</v>
      </c>
      <c r="AT111" s="52">
        <f>SAStab!I3559</f>
        <v>130078</v>
      </c>
      <c r="AU111" s="52">
        <f>SAStab!J3559</f>
        <v>253279</v>
      </c>
      <c r="AX111" t="s">
        <v>25</v>
      </c>
      <c r="AY111" s="52">
        <f>SAStab!B3647</f>
        <v>49408</v>
      </c>
      <c r="AZ111" s="52">
        <f>SAStab!C3647</f>
        <v>3937.01</v>
      </c>
      <c r="BA111" s="52">
        <f>SAStab!D3647</f>
        <v>7532.33</v>
      </c>
      <c r="BB111" s="52">
        <f>SAStab!E3647</f>
        <v>15965.9</v>
      </c>
      <c r="BC111" s="52">
        <f>SAStab!F3647</f>
        <v>32102.5</v>
      </c>
      <c r="BD111" s="52">
        <f>SAStab!G3647</f>
        <v>60754</v>
      </c>
      <c r="BE111" s="52">
        <f>SAStab!H3647</f>
        <v>106479</v>
      </c>
      <c r="BF111" s="52">
        <f>SAStab!I3647</f>
        <v>148908</v>
      </c>
      <c r="BG111" s="52">
        <f>SAStab!J3647</f>
        <v>288090</v>
      </c>
      <c r="BJ111" t="s">
        <v>25</v>
      </c>
      <c r="BK111" s="52">
        <f>SAStab!B3735</f>
        <v>53315</v>
      </c>
      <c r="BL111" s="52">
        <f>SAStab!C3735</f>
        <v>2824.53</v>
      </c>
      <c r="BM111" s="52">
        <f>SAStab!D3735</f>
        <v>7344.15</v>
      </c>
      <c r="BN111" s="52">
        <f>SAStab!E3735</f>
        <v>17174.400000000001</v>
      </c>
      <c r="BO111" s="52">
        <f>SAStab!F3735</f>
        <v>34776.699999999997</v>
      </c>
      <c r="BP111" s="52">
        <f>SAStab!G3735</f>
        <v>65234</v>
      </c>
      <c r="BQ111" s="52">
        <f>SAStab!H3735</f>
        <v>113837</v>
      </c>
      <c r="BR111" s="52">
        <f>SAStab!I3735</f>
        <v>160790</v>
      </c>
      <c r="BS111" s="52">
        <f>SAStab!J3735</f>
        <v>327433</v>
      </c>
    </row>
    <row r="112" spans="1:71">
      <c r="B112" t="s">
        <v>26</v>
      </c>
      <c r="C112" s="52">
        <f>SAStab!B3296</f>
        <v>28567</v>
      </c>
      <c r="D112" s="52">
        <f>SAStab!C3296</f>
        <v>-2056.7800000000002</v>
      </c>
      <c r="E112" s="52">
        <f>SAStab!D3296</f>
        <v>1070.18</v>
      </c>
      <c r="F112" s="52">
        <f>SAStab!E3296</f>
        <v>8129</v>
      </c>
      <c r="G112" s="52">
        <f>SAStab!F3296</f>
        <v>17375.400000000001</v>
      </c>
      <c r="H112" s="52">
        <f>SAStab!G3296</f>
        <v>37237</v>
      </c>
      <c r="I112" s="52">
        <f>SAStab!H3296</f>
        <v>65083</v>
      </c>
      <c r="J112" s="52">
        <f>SAStab!I3296</f>
        <v>90505</v>
      </c>
      <c r="K112" s="52">
        <f>SAStab!J3296</f>
        <v>153053</v>
      </c>
      <c r="N112" t="s">
        <v>26</v>
      </c>
      <c r="O112">
        <f>SAStab!B3384</f>
        <v>32965</v>
      </c>
      <c r="P112">
        <f>SAStab!C3384</f>
        <v>-2157.2199999999998</v>
      </c>
      <c r="Q112">
        <f>SAStab!D3384</f>
        <v>1570.13</v>
      </c>
      <c r="R112">
        <f>SAStab!E3384</f>
        <v>9402.1</v>
      </c>
      <c r="S112">
        <f>SAStab!F3384</f>
        <v>21260.6</v>
      </c>
      <c r="T112">
        <f>SAStab!G3384</f>
        <v>41475</v>
      </c>
      <c r="U112">
        <f>SAStab!H3384</f>
        <v>73673</v>
      </c>
      <c r="V112">
        <f>SAStab!I3384</f>
        <v>97370</v>
      </c>
      <c r="W112">
        <f>SAStab!J3384</f>
        <v>167750</v>
      </c>
      <c r="Z112" t="s">
        <v>26</v>
      </c>
      <c r="AA112">
        <f>SAStab!B3472</f>
        <v>39674</v>
      </c>
      <c r="AB112">
        <f>SAStab!C3472</f>
        <v>-2324.62</v>
      </c>
      <c r="AC112">
        <f>SAStab!D3472</f>
        <v>2500.89</v>
      </c>
      <c r="AD112">
        <f>SAStab!E3472</f>
        <v>10994.3</v>
      </c>
      <c r="AE112">
        <f>SAStab!F3472</f>
        <v>25083.5</v>
      </c>
      <c r="AF112">
        <f>SAStab!G3472</f>
        <v>50375</v>
      </c>
      <c r="AG112">
        <f>SAStab!H3472</f>
        <v>86069</v>
      </c>
      <c r="AH112">
        <f>SAStab!I3472</f>
        <v>122110</v>
      </c>
      <c r="AI112">
        <f>SAStab!J3472</f>
        <v>223232</v>
      </c>
      <c r="AL112" t="s">
        <v>26</v>
      </c>
      <c r="AM112" s="52">
        <f>SAStab!B3560</f>
        <v>45595</v>
      </c>
      <c r="AN112" s="52">
        <f>SAStab!C3560</f>
        <v>-2866.8</v>
      </c>
      <c r="AO112" s="52">
        <f>SAStab!D3560</f>
        <v>2255.9</v>
      </c>
      <c r="AP112" s="52">
        <f>SAStab!E3560</f>
        <v>12486</v>
      </c>
      <c r="AQ112" s="52">
        <f>SAStab!F3560</f>
        <v>28787</v>
      </c>
      <c r="AR112" s="52">
        <f>SAStab!G3560</f>
        <v>57573</v>
      </c>
      <c r="AS112" s="52">
        <f>SAStab!H3560</f>
        <v>101039</v>
      </c>
      <c r="AT112" s="52">
        <f>SAStab!I3560</f>
        <v>142199</v>
      </c>
      <c r="AU112" s="52">
        <f>SAStab!J3560</f>
        <v>266645</v>
      </c>
      <c r="AX112" t="s">
        <v>26</v>
      </c>
      <c r="AY112" s="52">
        <f>SAStab!B3648</f>
        <v>53827</v>
      </c>
      <c r="AZ112" s="52">
        <f>SAStab!C3648</f>
        <v>-3411.71</v>
      </c>
      <c r="BA112" s="52">
        <f>SAStab!D3648</f>
        <v>2324.25</v>
      </c>
      <c r="BB112" s="52">
        <f>SAStab!E3648</f>
        <v>14444</v>
      </c>
      <c r="BC112" s="52">
        <f>SAStab!F3648</f>
        <v>33593</v>
      </c>
      <c r="BD112" s="52">
        <f>SAStab!G3648</f>
        <v>67105</v>
      </c>
      <c r="BE112" s="52">
        <f>SAStab!H3648</f>
        <v>118600</v>
      </c>
      <c r="BF112" s="52">
        <f>SAStab!I3648</f>
        <v>166840</v>
      </c>
      <c r="BG112" s="52">
        <f>SAStab!J3648</f>
        <v>314862</v>
      </c>
      <c r="BJ112" t="s">
        <v>26</v>
      </c>
      <c r="BK112" s="52">
        <f>SAStab!B3736</f>
        <v>61748</v>
      </c>
      <c r="BL112" s="52">
        <f>SAStab!C3736</f>
        <v>-3337.88</v>
      </c>
      <c r="BM112" s="52">
        <f>SAStab!D3736</f>
        <v>2988.34</v>
      </c>
      <c r="BN112" s="52">
        <f>SAStab!E3736</f>
        <v>17059</v>
      </c>
      <c r="BO112" s="52">
        <f>SAStab!F3736</f>
        <v>39612.1</v>
      </c>
      <c r="BP112" s="52">
        <f>SAStab!G3736</f>
        <v>79081</v>
      </c>
      <c r="BQ112" s="52">
        <f>SAStab!H3736</f>
        <v>136362</v>
      </c>
      <c r="BR112" s="52">
        <f>SAStab!I3736</f>
        <v>181622</v>
      </c>
      <c r="BS112" s="52">
        <f>SAStab!J3736</f>
        <v>362194</v>
      </c>
    </row>
    <row r="113" spans="1:71">
      <c r="B113" t="s">
        <v>27</v>
      </c>
      <c r="C113" s="52">
        <f>SAStab!B3297</f>
        <v>55478</v>
      </c>
      <c r="D113" s="52">
        <f>SAStab!C3297</f>
        <v>-721.66</v>
      </c>
      <c r="E113" s="52">
        <f>SAStab!D3297</f>
        <v>4036.91</v>
      </c>
      <c r="F113" s="52">
        <f>SAStab!E3297</f>
        <v>11577.3</v>
      </c>
      <c r="G113" s="52">
        <f>SAStab!F3297</f>
        <v>32314.6</v>
      </c>
      <c r="H113" s="52">
        <f>SAStab!G3297</f>
        <v>66359</v>
      </c>
      <c r="I113" s="52">
        <f>SAStab!H3297</f>
        <v>112522</v>
      </c>
      <c r="J113" s="52">
        <f>SAStab!I3297</f>
        <v>171904</v>
      </c>
      <c r="K113" s="52">
        <f>SAStab!J3297</f>
        <v>405566</v>
      </c>
      <c r="N113" t="s">
        <v>27</v>
      </c>
      <c r="O113">
        <f>SAStab!B3385</f>
        <v>61612</v>
      </c>
      <c r="P113">
        <f>SAStab!C3385</f>
        <v>124.06</v>
      </c>
      <c r="Q113">
        <f>SAStab!D3385</f>
        <v>5621.16</v>
      </c>
      <c r="R113">
        <f>SAStab!E3385</f>
        <v>13966.6</v>
      </c>
      <c r="S113">
        <f>SAStab!F3385</f>
        <v>33448.400000000001</v>
      </c>
      <c r="T113">
        <f>SAStab!G3385</f>
        <v>69588</v>
      </c>
      <c r="U113">
        <f>SAStab!H3385</f>
        <v>124620</v>
      </c>
      <c r="V113">
        <f>SAStab!I3385</f>
        <v>198683</v>
      </c>
      <c r="W113">
        <f>SAStab!J3385</f>
        <v>500145</v>
      </c>
      <c r="Z113" t="s">
        <v>27</v>
      </c>
      <c r="AA113">
        <f>SAStab!B3473</f>
        <v>64109</v>
      </c>
      <c r="AB113">
        <f>SAStab!C3473</f>
        <v>1405.85</v>
      </c>
      <c r="AC113">
        <f>SAStab!D3473</f>
        <v>6003.62</v>
      </c>
      <c r="AD113">
        <f>SAStab!E3473</f>
        <v>16381.6</v>
      </c>
      <c r="AE113">
        <f>SAStab!F3473</f>
        <v>37034.6</v>
      </c>
      <c r="AF113">
        <f>SAStab!G3473</f>
        <v>76875</v>
      </c>
      <c r="AG113">
        <f>SAStab!H3473</f>
        <v>136600</v>
      </c>
      <c r="AH113">
        <f>SAStab!I3473</f>
        <v>201858</v>
      </c>
      <c r="AI113">
        <f>SAStab!J3473</f>
        <v>464016</v>
      </c>
      <c r="AL113" t="s">
        <v>27</v>
      </c>
      <c r="AM113" s="52">
        <f>SAStab!B3561</f>
        <v>67807</v>
      </c>
      <c r="AN113" s="52">
        <f>SAStab!C3561</f>
        <v>1799.21</v>
      </c>
      <c r="AO113" s="52">
        <f>SAStab!D3561</f>
        <v>6451.21</v>
      </c>
      <c r="AP113" s="52">
        <f>SAStab!E3561</f>
        <v>18166.8</v>
      </c>
      <c r="AQ113" s="52">
        <f>SAStab!F3561</f>
        <v>40536.699999999997</v>
      </c>
      <c r="AR113" s="52">
        <f>SAStab!G3561</f>
        <v>81464</v>
      </c>
      <c r="AS113" s="52">
        <f>SAStab!H3561</f>
        <v>142914</v>
      </c>
      <c r="AT113" s="52">
        <f>SAStab!I3561</f>
        <v>214157</v>
      </c>
      <c r="AU113" s="52">
        <f>SAStab!J3561</f>
        <v>460422</v>
      </c>
      <c r="AX113" t="s">
        <v>27</v>
      </c>
      <c r="AY113" s="52">
        <f>SAStab!B3649</f>
        <v>69972</v>
      </c>
      <c r="AZ113" s="52">
        <f>SAStab!C3649</f>
        <v>1146.79</v>
      </c>
      <c r="BA113" s="52">
        <f>SAStab!D3649</f>
        <v>6135.35</v>
      </c>
      <c r="BB113" s="52">
        <f>SAStab!E3649</f>
        <v>18873.599999999999</v>
      </c>
      <c r="BC113" s="52">
        <f>SAStab!F3649</f>
        <v>42257.5</v>
      </c>
      <c r="BD113" s="52">
        <f>SAStab!G3649</f>
        <v>85083</v>
      </c>
      <c r="BE113" s="52">
        <f>SAStab!H3649</f>
        <v>149368</v>
      </c>
      <c r="BF113" s="52">
        <f>SAStab!I3649</f>
        <v>213962</v>
      </c>
      <c r="BG113" s="52">
        <f>SAStab!J3649</f>
        <v>479328</v>
      </c>
      <c r="BJ113" t="s">
        <v>27</v>
      </c>
      <c r="BK113" s="52">
        <f>SAStab!B3737</f>
        <v>75327</v>
      </c>
      <c r="BL113" s="52">
        <f>SAStab!C3737</f>
        <v>1045.1400000000001</v>
      </c>
      <c r="BM113" s="52">
        <f>SAStab!D3737</f>
        <v>7079.13</v>
      </c>
      <c r="BN113" s="52">
        <f>SAStab!E3737</f>
        <v>21056.9</v>
      </c>
      <c r="BO113" s="52">
        <f>SAStab!F3737</f>
        <v>47323.1</v>
      </c>
      <c r="BP113" s="52">
        <f>SAStab!G3737</f>
        <v>90361</v>
      </c>
      <c r="BQ113" s="52">
        <f>SAStab!H3737</f>
        <v>163703</v>
      </c>
      <c r="BR113" s="52">
        <f>SAStab!I3737</f>
        <v>234219</v>
      </c>
      <c r="BS113" s="52">
        <f>SAStab!J3737</f>
        <v>436445</v>
      </c>
    </row>
    <row r="114" spans="1:71">
      <c r="A114" t="s">
        <v>104</v>
      </c>
      <c r="C114" s="52"/>
      <c r="D114" s="52"/>
      <c r="E114" s="52"/>
      <c r="F114" s="52"/>
      <c r="G114" s="52"/>
      <c r="H114" s="52"/>
      <c r="I114" s="52"/>
      <c r="J114" s="52"/>
      <c r="K114" s="52"/>
      <c r="M114" t="s">
        <v>104</v>
      </c>
      <c r="Y114" t="s">
        <v>104</v>
      </c>
      <c r="AK114" t="s">
        <v>104</v>
      </c>
      <c r="AM114" s="52"/>
      <c r="AN114" s="52"/>
      <c r="AO114" s="52"/>
      <c r="AP114" s="52"/>
      <c r="AQ114" s="52"/>
      <c r="AR114" s="52"/>
      <c r="AS114" s="52"/>
      <c r="AT114" s="52"/>
      <c r="AU114" s="52"/>
      <c r="AW114" t="s">
        <v>104</v>
      </c>
      <c r="AY114" s="52"/>
      <c r="AZ114" s="52"/>
      <c r="BA114" s="52"/>
      <c r="BB114" s="52"/>
      <c r="BC114" s="52"/>
      <c r="BD114" s="52"/>
      <c r="BE114" s="52"/>
      <c r="BF114" s="52"/>
      <c r="BG114" s="52"/>
      <c r="BI114" t="s">
        <v>104</v>
      </c>
      <c r="BK114" s="52"/>
      <c r="BL114" s="52"/>
      <c r="BM114" s="52"/>
      <c r="BN114" s="52"/>
      <c r="BO114" s="52"/>
      <c r="BP114" s="52"/>
      <c r="BQ114" s="52"/>
      <c r="BR114" s="52"/>
      <c r="BS114" s="52"/>
    </row>
    <row r="115" spans="1:71">
      <c r="B115" t="s">
        <v>14</v>
      </c>
      <c r="C115" s="52">
        <f>SAStab!B3299</f>
        <v>74416</v>
      </c>
      <c r="D115" s="52">
        <f>SAStab!C3299</f>
        <v>9231.93</v>
      </c>
      <c r="E115" s="52">
        <f>SAStab!D3299</f>
        <v>15242.89</v>
      </c>
      <c r="F115" s="52">
        <f>SAStab!E3299</f>
        <v>29706.400000000001</v>
      </c>
      <c r="G115" s="52">
        <f>SAStab!F3299</f>
        <v>52054.9</v>
      </c>
      <c r="H115" s="52">
        <f>SAStab!G3299</f>
        <v>86962</v>
      </c>
      <c r="I115" s="52">
        <f>SAStab!H3299</f>
        <v>141327</v>
      </c>
      <c r="J115" s="52">
        <f>SAStab!I3299</f>
        <v>197791</v>
      </c>
      <c r="K115" s="52">
        <f>SAStab!J3299</f>
        <v>436978</v>
      </c>
      <c r="N115" t="s">
        <v>14</v>
      </c>
      <c r="O115">
        <f>SAStab!B3387</f>
        <v>78415</v>
      </c>
      <c r="P115">
        <f>SAStab!C3387</f>
        <v>9289.3799999999992</v>
      </c>
      <c r="Q115">
        <f>SAStab!D3387</f>
        <v>15165.82</v>
      </c>
      <c r="R115">
        <f>SAStab!E3387</f>
        <v>29952.3</v>
      </c>
      <c r="S115">
        <f>SAStab!F3387</f>
        <v>53597.4</v>
      </c>
      <c r="T115">
        <f>SAStab!G3387</f>
        <v>90474</v>
      </c>
      <c r="U115">
        <f>SAStab!H3387</f>
        <v>146159</v>
      </c>
      <c r="V115">
        <f>SAStab!I3387</f>
        <v>207006</v>
      </c>
      <c r="W115">
        <f>SAStab!J3387</f>
        <v>510406</v>
      </c>
      <c r="Z115" t="s">
        <v>14</v>
      </c>
      <c r="AA115">
        <f>SAStab!B3475</f>
        <v>79391</v>
      </c>
      <c r="AB115">
        <f>SAStab!C3475</f>
        <v>8548.24</v>
      </c>
      <c r="AC115">
        <f>SAStab!D3475</f>
        <v>15215.25</v>
      </c>
      <c r="AD115">
        <f>SAStab!E3475</f>
        <v>29548.9</v>
      </c>
      <c r="AE115">
        <f>SAStab!F3475</f>
        <v>53188.4</v>
      </c>
      <c r="AF115">
        <f>SAStab!G3475</f>
        <v>91907</v>
      </c>
      <c r="AG115">
        <f>SAStab!H3475</f>
        <v>155371</v>
      </c>
      <c r="AH115">
        <f>SAStab!I3475</f>
        <v>210947</v>
      </c>
      <c r="AI115">
        <f>SAStab!J3475</f>
        <v>489674</v>
      </c>
      <c r="AL115" t="s">
        <v>14</v>
      </c>
      <c r="AM115" s="52">
        <f>SAStab!B3563</f>
        <v>82691</v>
      </c>
      <c r="AN115" s="52">
        <f>SAStab!C3563</f>
        <v>8206.7099999999991</v>
      </c>
      <c r="AO115" s="52">
        <f>SAStab!D3563</f>
        <v>15397.61</v>
      </c>
      <c r="AP115" s="52">
        <f>SAStab!E3563</f>
        <v>29754.1</v>
      </c>
      <c r="AQ115" s="52">
        <f>SAStab!F3563</f>
        <v>55022</v>
      </c>
      <c r="AR115" s="52">
        <f>SAStab!G3563</f>
        <v>97913</v>
      </c>
      <c r="AS115" s="52">
        <f>SAStab!H3563</f>
        <v>167430</v>
      </c>
      <c r="AT115" s="52">
        <f>SAStab!I3563</f>
        <v>234272</v>
      </c>
      <c r="AU115" s="52">
        <f>SAStab!J3563</f>
        <v>505859</v>
      </c>
      <c r="AX115" t="s">
        <v>14</v>
      </c>
      <c r="AY115" s="52">
        <f>SAStab!B3651</f>
        <v>87367</v>
      </c>
      <c r="AZ115" s="52">
        <f>SAStab!C3651</f>
        <v>9080.27</v>
      </c>
      <c r="BA115" s="52">
        <f>SAStab!D3651</f>
        <v>16978.64</v>
      </c>
      <c r="BB115" s="52">
        <f>SAStab!E3651</f>
        <v>32329.599999999999</v>
      </c>
      <c r="BC115" s="52">
        <f>SAStab!F3651</f>
        <v>60067.3</v>
      </c>
      <c r="BD115" s="52">
        <f>SAStab!G3651</f>
        <v>105686</v>
      </c>
      <c r="BE115" s="52">
        <f>SAStab!H3651</f>
        <v>176461</v>
      </c>
      <c r="BF115" s="52">
        <f>SAStab!I3651</f>
        <v>240597</v>
      </c>
      <c r="BG115" s="52">
        <f>SAStab!J3651</f>
        <v>501009</v>
      </c>
      <c r="BJ115" t="s">
        <v>14</v>
      </c>
      <c r="BK115" s="52">
        <f>SAStab!B3739</f>
        <v>92869</v>
      </c>
      <c r="BL115" s="52">
        <f>SAStab!C3739</f>
        <v>9764.91</v>
      </c>
      <c r="BM115" s="52">
        <f>SAStab!D3739</f>
        <v>18204.55</v>
      </c>
      <c r="BN115" s="52">
        <f>SAStab!E3739</f>
        <v>35211.599999999999</v>
      </c>
      <c r="BO115" s="52">
        <f>SAStab!F3739</f>
        <v>64959.7</v>
      </c>
      <c r="BP115" s="52">
        <f>SAStab!G3739</f>
        <v>113427</v>
      </c>
      <c r="BQ115" s="52">
        <f>SAStab!H3739</f>
        <v>184256</v>
      </c>
      <c r="BR115" s="52">
        <f>SAStab!I3739</f>
        <v>249193</v>
      </c>
      <c r="BS115" s="52">
        <f>SAStab!J3739</f>
        <v>499271</v>
      </c>
    </row>
    <row r="116" spans="1:71">
      <c r="B116" t="s">
        <v>15</v>
      </c>
      <c r="C116" s="52">
        <f>SAStab!B3300</f>
        <v>50264</v>
      </c>
      <c r="D116" s="52">
        <f>SAStab!C3300</f>
        <v>6760.22</v>
      </c>
      <c r="E116" s="52">
        <f>SAStab!D3300</f>
        <v>10326.219999999999</v>
      </c>
      <c r="F116" s="52">
        <f>SAStab!E3300</f>
        <v>18689.900000000001</v>
      </c>
      <c r="G116" s="52">
        <f>SAStab!F3300</f>
        <v>32177.8</v>
      </c>
      <c r="H116" s="52">
        <f>SAStab!G3300</f>
        <v>57259</v>
      </c>
      <c r="I116" s="52">
        <f>SAStab!H3300</f>
        <v>100279</v>
      </c>
      <c r="J116" s="52">
        <f>SAStab!I3300</f>
        <v>145602</v>
      </c>
      <c r="K116" s="52">
        <f>SAStab!J3300</f>
        <v>311309</v>
      </c>
      <c r="N116" t="s">
        <v>15</v>
      </c>
      <c r="O116">
        <f>SAStab!B3388</f>
        <v>61892</v>
      </c>
      <c r="P116">
        <f>SAStab!C3388</f>
        <v>7229.76</v>
      </c>
      <c r="Q116">
        <f>SAStab!D3388</f>
        <v>11640.84</v>
      </c>
      <c r="R116">
        <f>SAStab!E3388</f>
        <v>21347.8</v>
      </c>
      <c r="S116">
        <f>SAStab!F3388</f>
        <v>38078</v>
      </c>
      <c r="T116">
        <f>SAStab!G3388</f>
        <v>67515</v>
      </c>
      <c r="U116">
        <f>SAStab!H3388</f>
        <v>122781</v>
      </c>
      <c r="V116">
        <f>SAStab!I3388</f>
        <v>181615</v>
      </c>
      <c r="W116">
        <f>SAStab!J3388</f>
        <v>406004</v>
      </c>
      <c r="Z116" t="s">
        <v>15</v>
      </c>
      <c r="AA116">
        <f>SAStab!B3476</f>
        <v>66002</v>
      </c>
      <c r="AB116">
        <f>SAStab!C3476</f>
        <v>7275.35</v>
      </c>
      <c r="AC116">
        <f>SAStab!D3476</f>
        <v>12044.04</v>
      </c>
      <c r="AD116">
        <f>SAStab!E3476</f>
        <v>22344.6</v>
      </c>
      <c r="AE116">
        <f>SAStab!F3476</f>
        <v>40256.400000000001</v>
      </c>
      <c r="AF116">
        <f>SAStab!G3476</f>
        <v>72929</v>
      </c>
      <c r="AG116">
        <f>SAStab!H3476</f>
        <v>130305</v>
      </c>
      <c r="AH116">
        <f>SAStab!I3476</f>
        <v>193212</v>
      </c>
      <c r="AI116">
        <f>SAStab!J3476</f>
        <v>447532</v>
      </c>
      <c r="AL116" t="s">
        <v>15</v>
      </c>
      <c r="AM116" s="52">
        <f>SAStab!B3564</f>
        <v>68071</v>
      </c>
      <c r="AN116" s="52">
        <f>SAStab!C3564</f>
        <v>6428.7</v>
      </c>
      <c r="AO116" s="52">
        <f>SAStab!D3564</f>
        <v>12121.43</v>
      </c>
      <c r="AP116" s="52">
        <f>SAStab!E3564</f>
        <v>22388</v>
      </c>
      <c r="AQ116" s="52">
        <f>SAStab!F3564</f>
        <v>40198.199999999997</v>
      </c>
      <c r="AR116" s="52">
        <f>SAStab!G3564</f>
        <v>72127</v>
      </c>
      <c r="AS116" s="52">
        <f>SAStab!H3564</f>
        <v>129664</v>
      </c>
      <c r="AT116" s="52">
        <f>SAStab!I3564</f>
        <v>193577</v>
      </c>
      <c r="AU116" s="52">
        <f>SAStab!J3564</f>
        <v>475888</v>
      </c>
      <c r="AX116" t="s">
        <v>15</v>
      </c>
      <c r="AY116" s="52">
        <f>SAStab!B3652</f>
        <v>66437</v>
      </c>
      <c r="AZ116" s="52">
        <f>SAStab!C3652</f>
        <v>4624.33</v>
      </c>
      <c r="BA116" s="52">
        <f>SAStab!D3652</f>
        <v>11337.52</v>
      </c>
      <c r="BB116" s="52">
        <f>SAStab!E3652</f>
        <v>22480.1</v>
      </c>
      <c r="BC116" s="52">
        <f>SAStab!F3652</f>
        <v>41482.9</v>
      </c>
      <c r="BD116" s="52">
        <f>SAStab!G3652</f>
        <v>74345</v>
      </c>
      <c r="BE116" s="52">
        <f>SAStab!H3652</f>
        <v>130000</v>
      </c>
      <c r="BF116" s="52">
        <f>SAStab!I3652</f>
        <v>192563</v>
      </c>
      <c r="BG116" s="52">
        <f>SAStab!J3652</f>
        <v>454038</v>
      </c>
      <c r="BJ116" t="s">
        <v>15</v>
      </c>
      <c r="BK116" s="52">
        <f>SAStab!B3740</f>
        <v>70301</v>
      </c>
      <c r="BL116" s="52">
        <f>SAStab!C3740</f>
        <v>4453.0600000000004</v>
      </c>
      <c r="BM116" s="52">
        <f>SAStab!D3740</f>
        <v>11989.19</v>
      </c>
      <c r="BN116" s="52">
        <f>SAStab!E3740</f>
        <v>24166.1</v>
      </c>
      <c r="BO116" s="52">
        <f>SAStab!F3740</f>
        <v>44820.5</v>
      </c>
      <c r="BP116" s="52">
        <f>SAStab!G3740</f>
        <v>79967</v>
      </c>
      <c r="BQ116" s="52">
        <f>SAStab!H3740</f>
        <v>142073</v>
      </c>
      <c r="BR116" s="52">
        <f>SAStab!I3740</f>
        <v>206832</v>
      </c>
      <c r="BS116" s="52">
        <f>SAStab!J3740</f>
        <v>466772</v>
      </c>
    </row>
    <row r="117" spans="1:71">
      <c r="B117" t="s">
        <v>16</v>
      </c>
      <c r="C117" s="52">
        <f>SAStab!B3301</f>
        <v>51617</v>
      </c>
      <c r="D117" s="52">
        <f>SAStab!C3301</f>
        <v>4564.71</v>
      </c>
      <c r="E117" s="52">
        <f>SAStab!D3301</f>
        <v>7718.62</v>
      </c>
      <c r="F117" s="52">
        <f>SAStab!E3301</f>
        <v>14471.1</v>
      </c>
      <c r="G117" s="52">
        <f>SAStab!F3301</f>
        <v>29388.799999999999</v>
      </c>
      <c r="H117" s="52">
        <f>SAStab!G3301</f>
        <v>57494</v>
      </c>
      <c r="I117" s="52">
        <f>SAStab!H3301</f>
        <v>96553</v>
      </c>
      <c r="J117" s="52">
        <f>SAStab!I3301</f>
        <v>135647</v>
      </c>
      <c r="K117" s="52">
        <f>SAStab!J3301</f>
        <v>339077</v>
      </c>
      <c r="N117" t="s">
        <v>16</v>
      </c>
      <c r="O117">
        <f>SAStab!B3389</f>
        <v>51321</v>
      </c>
      <c r="P117">
        <f>SAStab!C3389</f>
        <v>4641.25</v>
      </c>
      <c r="Q117">
        <f>SAStab!D3389</f>
        <v>7727.59</v>
      </c>
      <c r="R117">
        <f>SAStab!E3389</f>
        <v>16173.6</v>
      </c>
      <c r="S117">
        <f>SAStab!F3389</f>
        <v>31124.3</v>
      </c>
      <c r="T117">
        <f>SAStab!G3389</f>
        <v>58848</v>
      </c>
      <c r="U117">
        <f>SAStab!H3389</f>
        <v>103967</v>
      </c>
      <c r="V117">
        <f>SAStab!I3389</f>
        <v>144928</v>
      </c>
      <c r="W117">
        <f>SAStab!J3389</f>
        <v>291488</v>
      </c>
      <c r="Z117" t="s">
        <v>16</v>
      </c>
      <c r="AA117">
        <f>SAStab!B3477</f>
        <v>55338</v>
      </c>
      <c r="AB117">
        <f>SAStab!C3477</f>
        <v>4340.5</v>
      </c>
      <c r="AC117">
        <f>SAStab!D3477</f>
        <v>7780.22</v>
      </c>
      <c r="AD117">
        <f>SAStab!E3477</f>
        <v>17092.400000000001</v>
      </c>
      <c r="AE117">
        <f>SAStab!F3477</f>
        <v>32887</v>
      </c>
      <c r="AF117">
        <f>SAStab!G3477</f>
        <v>63653</v>
      </c>
      <c r="AG117">
        <f>SAStab!H3477</f>
        <v>117815</v>
      </c>
      <c r="AH117">
        <f>SAStab!I3477</f>
        <v>170830</v>
      </c>
      <c r="AI117">
        <f>SAStab!J3477</f>
        <v>343670</v>
      </c>
      <c r="AL117" t="s">
        <v>16</v>
      </c>
      <c r="AM117" s="52">
        <f>SAStab!B3565</f>
        <v>63935</v>
      </c>
      <c r="AN117" s="52">
        <f>SAStab!C3565</f>
        <v>4167.58</v>
      </c>
      <c r="AO117" s="52">
        <f>SAStab!D3565</f>
        <v>7503.38</v>
      </c>
      <c r="AP117" s="52">
        <f>SAStab!E3565</f>
        <v>17644.3</v>
      </c>
      <c r="AQ117" s="52">
        <f>SAStab!F3565</f>
        <v>35575</v>
      </c>
      <c r="AR117" s="52">
        <f>SAStab!G3565</f>
        <v>70498</v>
      </c>
      <c r="AS117" s="52">
        <f>SAStab!H3565</f>
        <v>131074</v>
      </c>
      <c r="AT117" s="52">
        <f>SAStab!I3565</f>
        <v>194134</v>
      </c>
      <c r="AU117" s="52">
        <f>SAStab!J3565</f>
        <v>478249</v>
      </c>
      <c r="AX117" t="s">
        <v>16</v>
      </c>
      <c r="AY117" s="52">
        <f>SAStab!B3653</f>
        <v>70849</v>
      </c>
      <c r="AZ117" s="52">
        <f>SAStab!C3653</f>
        <v>3782.35</v>
      </c>
      <c r="BA117" s="52">
        <f>SAStab!D3653</f>
        <v>8008.8</v>
      </c>
      <c r="BB117" s="52">
        <f>SAStab!E3653</f>
        <v>18466.3</v>
      </c>
      <c r="BC117" s="52">
        <f>SAStab!F3653</f>
        <v>38560.300000000003</v>
      </c>
      <c r="BD117" s="52">
        <f>SAStab!G3653</f>
        <v>75561</v>
      </c>
      <c r="BE117" s="52">
        <f>SAStab!H3653</f>
        <v>143833</v>
      </c>
      <c r="BF117" s="52">
        <f>SAStab!I3653</f>
        <v>226973</v>
      </c>
      <c r="BG117" s="52">
        <f>SAStab!J3653</f>
        <v>544865</v>
      </c>
      <c r="BJ117" t="s">
        <v>16</v>
      </c>
      <c r="BK117" s="52">
        <f>SAStab!B3741</f>
        <v>70422</v>
      </c>
      <c r="BL117" s="52">
        <f>SAStab!C3741</f>
        <v>2737.31</v>
      </c>
      <c r="BM117" s="52">
        <f>SAStab!D3741</f>
        <v>8176.04</v>
      </c>
      <c r="BN117" s="52">
        <f>SAStab!E3741</f>
        <v>19760.7</v>
      </c>
      <c r="BO117" s="52">
        <f>SAStab!F3741</f>
        <v>39898</v>
      </c>
      <c r="BP117" s="52">
        <f>SAStab!G3741</f>
        <v>79713</v>
      </c>
      <c r="BQ117" s="52">
        <f>SAStab!H3741</f>
        <v>151332</v>
      </c>
      <c r="BR117" s="52">
        <f>SAStab!I3741</f>
        <v>222110</v>
      </c>
      <c r="BS117" s="52">
        <f>SAStab!J3741</f>
        <v>580265</v>
      </c>
    </row>
    <row r="118" spans="1:71">
      <c r="B118" t="s">
        <v>13</v>
      </c>
      <c r="C118" s="52">
        <f>SAStab!B3302</f>
        <v>42192</v>
      </c>
      <c r="D118" s="52">
        <f>SAStab!C3302</f>
        <v>2375.36</v>
      </c>
      <c r="E118" s="52">
        <f>SAStab!D3302</f>
        <v>6053.52</v>
      </c>
      <c r="F118" s="52">
        <f>SAStab!E3302</f>
        <v>9560.2999999999993</v>
      </c>
      <c r="G118" s="52">
        <f>SAStab!F3302</f>
        <v>22554.3</v>
      </c>
      <c r="H118" s="52">
        <f>SAStab!G3302</f>
        <v>51718</v>
      </c>
      <c r="I118" s="52">
        <f>SAStab!H3302</f>
        <v>98861</v>
      </c>
      <c r="J118" s="52">
        <f>SAStab!I3302</f>
        <v>142329</v>
      </c>
      <c r="K118" s="52">
        <f>SAStab!J3302</f>
        <v>276879</v>
      </c>
      <c r="N118" t="s">
        <v>13</v>
      </c>
      <c r="O118">
        <f>SAStab!B3390</f>
        <v>46005</v>
      </c>
      <c r="P118">
        <f>SAStab!C3390</f>
        <v>2212.02</v>
      </c>
      <c r="Q118">
        <f>SAStab!D3390</f>
        <v>6056.37</v>
      </c>
      <c r="R118">
        <f>SAStab!E3390</f>
        <v>11122.3</v>
      </c>
      <c r="S118">
        <f>SAStab!F3390</f>
        <v>25524.6</v>
      </c>
      <c r="T118">
        <f>SAStab!G3390</f>
        <v>54224</v>
      </c>
      <c r="U118">
        <f>SAStab!H3390</f>
        <v>106010</v>
      </c>
      <c r="V118">
        <f>SAStab!I3390</f>
        <v>155537</v>
      </c>
      <c r="W118">
        <f>SAStab!J3390</f>
        <v>318562</v>
      </c>
      <c r="Z118" t="s">
        <v>13</v>
      </c>
      <c r="AA118">
        <f>SAStab!B3478</f>
        <v>52672</v>
      </c>
      <c r="AB118">
        <f>SAStab!C3478</f>
        <v>2213.1799999999998</v>
      </c>
      <c r="AC118">
        <f>SAStab!D3478</f>
        <v>5966.81</v>
      </c>
      <c r="AD118">
        <f>SAStab!E3478</f>
        <v>11835.3</v>
      </c>
      <c r="AE118">
        <f>SAStab!F3478</f>
        <v>27959.3</v>
      </c>
      <c r="AF118">
        <f>SAStab!G3478</f>
        <v>62452</v>
      </c>
      <c r="AG118">
        <f>SAStab!H3478</f>
        <v>117188</v>
      </c>
      <c r="AH118">
        <f>SAStab!I3478</f>
        <v>179027</v>
      </c>
      <c r="AI118">
        <f>SAStab!J3478</f>
        <v>385913</v>
      </c>
      <c r="AL118" t="s">
        <v>13</v>
      </c>
      <c r="AM118" s="52">
        <f>SAStab!B3566</f>
        <v>55803</v>
      </c>
      <c r="AN118" s="52">
        <f>SAStab!C3566</f>
        <v>1145.4000000000001</v>
      </c>
      <c r="AO118" s="52">
        <f>SAStab!D3566</f>
        <v>5247.46</v>
      </c>
      <c r="AP118" s="52">
        <f>SAStab!E3566</f>
        <v>12186.5</v>
      </c>
      <c r="AQ118" s="52">
        <f>SAStab!F3566</f>
        <v>27711.1</v>
      </c>
      <c r="AR118" s="52">
        <f>SAStab!G3566</f>
        <v>61419</v>
      </c>
      <c r="AS118" s="52">
        <f>SAStab!H3566</f>
        <v>120621</v>
      </c>
      <c r="AT118" s="52">
        <f>SAStab!I3566</f>
        <v>188436</v>
      </c>
      <c r="AU118" s="52">
        <f>SAStab!J3566</f>
        <v>457123</v>
      </c>
      <c r="AX118" t="s">
        <v>13</v>
      </c>
      <c r="AY118" s="52">
        <f>SAStab!B3654</f>
        <v>60351</v>
      </c>
      <c r="AZ118" s="52">
        <f>SAStab!C3654</f>
        <v>845.35</v>
      </c>
      <c r="BA118" s="52">
        <f>SAStab!D3654</f>
        <v>4613.25</v>
      </c>
      <c r="BB118" s="52">
        <f>SAStab!E3654</f>
        <v>12693.8</v>
      </c>
      <c r="BC118" s="52">
        <f>SAStab!F3654</f>
        <v>29062.6</v>
      </c>
      <c r="BD118" s="52">
        <f>SAStab!G3654</f>
        <v>65822</v>
      </c>
      <c r="BE118" s="52">
        <f>SAStab!H3654</f>
        <v>133289</v>
      </c>
      <c r="BF118" s="52">
        <f>SAStab!I3654</f>
        <v>195314</v>
      </c>
      <c r="BG118" s="52">
        <f>SAStab!J3654</f>
        <v>505767</v>
      </c>
      <c r="BJ118" t="s">
        <v>13</v>
      </c>
      <c r="BK118" s="52">
        <f>SAStab!B3742</f>
        <v>64281</v>
      </c>
      <c r="BL118" s="52">
        <f>SAStab!C3742</f>
        <v>-221.54</v>
      </c>
      <c r="BM118" s="52">
        <f>SAStab!D3742</f>
        <v>4164.83</v>
      </c>
      <c r="BN118" s="52">
        <f>SAStab!E3742</f>
        <v>13314.9</v>
      </c>
      <c r="BO118" s="52">
        <f>SAStab!F3742</f>
        <v>31110.1</v>
      </c>
      <c r="BP118" s="52">
        <f>SAStab!G3742</f>
        <v>69451</v>
      </c>
      <c r="BQ118" s="52">
        <f>SAStab!H3742</f>
        <v>136621</v>
      </c>
      <c r="BR118" s="52">
        <f>SAStab!I3742</f>
        <v>210465</v>
      </c>
      <c r="BS118" s="52">
        <f>SAStab!J3742</f>
        <v>504141</v>
      </c>
    </row>
    <row r="119" spans="1:71">
      <c r="A119" t="s">
        <v>132</v>
      </c>
      <c r="C119" s="52"/>
      <c r="D119" s="52"/>
      <c r="E119" s="52"/>
      <c r="F119" s="52"/>
      <c r="G119" s="52"/>
      <c r="H119" s="52"/>
      <c r="I119" s="52"/>
      <c r="J119" s="52"/>
      <c r="K119" s="52"/>
      <c r="M119" t="s">
        <v>132</v>
      </c>
      <c r="Y119" t="s">
        <v>132</v>
      </c>
      <c r="AK119" t="s">
        <v>132</v>
      </c>
      <c r="AM119" s="52"/>
      <c r="AN119" s="52"/>
      <c r="AO119" s="52"/>
      <c r="AP119" s="52"/>
      <c r="AQ119" s="52"/>
      <c r="AR119" s="52"/>
      <c r="AS119" s="52"/>
      <c r="AT119" s="52"/>
      <c r="AU119" s="52"/>
      <c r="AW119" t="s">
        <v>132</v>
      </c>
      <c r="AY119" s="52"/>
      <c r="AZ119" s="52"/>
      <c r="BA119" s="52"/>
      <c r="BB119" s="52"/>
      <c r="BC119" s="52"/>
      <c r="BD119" s="52"/>
      <c r="BE119" s="52"/>
      <c r="BF119" s="52"/>
      <c r="BG119" s="52"/>
      <c r="BI119" t="s">
        <v>132</v>
      </c>
      <c r="BK119" s="52"/>
      <c r="BL119" s="52"/>
      <c r="BM119" s="52"/>
      <c r="BN119" s="52"/>
      <c r="BO119" s="52"/>
      <c r="BP119" s="52"/>
      <c r="BQ119" s="52"/>
      <c r="BR119" s="52"/>
      <c r="BS119" s="52"/>
    </row>
    <row r="120" spans="1:71">
      <c r="B120" t="s">
        <v>124</v>
      </c>
      <c r="C120" s="52">
        <f>SAStab!B3304</f>
        <v>8175</v>
      </c>
      <c r="D120" s="52">
        <f>SAStab!C3304</f>
        <v>-2110.33</v>
      </c>
      <c r="E120" s="52">
        <f>SAStab!D3304</f>
        <v>-2088.42</v>
      </c>
      <c r="F120" s="52">
        <f>SAStab!E3304</f>
        <v>-1251.9000000000001</v>
      </c>
      <c r="G120" s="52">
        <f>SAStab!F3304</f>
        <v>5905.2</v>
      </c>
      <c r="H120" s="52">
        <f>SAStab!G3304</f>
        <v>10557</v>
      </c>
      <c r="I120" s="52">
        <f>SAStab!H3304</f>
        <v>22153</v>
      </c>
      <c r="J120" s="52">
        <f>SAStab!I3304</f>
        <v>32981</v>
      </c>
      <c r="K120" s="52">
        <f>SAStab!J3304</f>
        <v>50817</v>
      </c>
      <c r="N120" t="s">
        <v>124</v>
      </c>
      <c r="O120">
        <f>SAStab!B3392</f>
        <v>7247</v>
      </c>
      <c r="P120">
        <f>SAStab!C3392</f>
        <v>-2683.23</v>
      </c>
      <c r="Q120">
        <f>SAStab!D3392</f>
        <v>-2650.24</v>
      </c>
      <c r="R120">
        <f>SAStab!E3392</f>
        <v>-1917</v>
      </c>
      <c r="S120">
        <f>SAStab!F3392</f>
        <v>4992</v>
      </c>
      <c r="T120">
        <f>SAStab!G3392</f>
        <v>9685</v>
      </c>
      <c r="U120">
        <f>SAStab!H3392</f>
        <v>20955</v>
      </c>
      <c r="V120">
        <f>SAStab!I3392</f>
        <v>28745</v>
      </c>
      <c r="W120">
        <f>SAStab!J3392</f>
        <v>53937</v>
      </c>
      <c r="Z120" t="s">
        <v>124</v>
      </c>
      <c r="AA120">
        <f>SAStab!B3480</f>
        <v>6437</v>
      </c>
      <c r="AB120">
        <f>SAStab!C3480</f>
        <v>-3359.8</v>
      </c>
      <c r="AC120">
        <f>SAStab!D3480</f>
        <v>-3318.08</v>
      </c>
      <c r="AD120">
        <f>SAStab!E3480</f>
        <v>-2411.1</v>
      </c>
      <c r="AE120">
        <f>SAStab!F3480</f>
        <v>4065.4</v>
      </c>
      <c r="AF120">
        <f>SAStab!G3480</f>
        <v>9381</v>
      </c>
      <c r="AG120">
        <f>SAStab!H3480</f>
        <v>19461</v>
      </c>
      <c r="AH120">
        <f>SAStab!I3480</f>
        <v>28007</v>
      </c>
      <c r="AI120">
        <f>SAStab!J3480</f>
        <v>58861</v>
      </c>
      <c r="AL120" t="s">
        <v>124</v>
      </c>
      <c r="AM120" s="52">
        <f>SAStab!B3568</f>
        <v>6470</v>
      </c>
      <c r="AN120" s="52">
        <f>SAStab!C3568</f>
        <v>-4233.32</v>
      </c>
      <c r="AO120" s="52">
        <f>SAStab!D3568</f>
        <v>-4197.28</v>
      </c>
      <c r="AP120" s="52">
        <f>SAStab!E3568</f>
        <v>-3082.7</v>
      </c>
      <c r="AQ120" s="52">
        <f>SAStab!F3568</f>
        <v>3121</v>
      </c>
      <c r="AR120" s="52">
        <f>SAStab!G3568</f>
        <v>8709</v>
      </c>
      <c r="AS120" s="52">
        <f>SAStab!H3568</f>
        <v>22825</v>
      </c>
      <c r="AT120" s="52">
        <f>SAStab!I3568</f>
        <v>34013</v>
      </c>
      <c r="AU120" s="52">
        <f>SAStab!J3568</f>
        <v>63636</v>
      </c>
      <c r="AX120" t="s">
        <v>124</v>
      </c>
      <c r="AY120" s="52">
        <f>SAStab!B3656</f>
        <v>5682</v>
      </c>
      <c r="AZ120" s="52">
        <f>SAStab!C3656</f>
        <v>-5263.09</v>
      </c>
      <c r="BA120" s="52">
        <f>SAStab!D3656</f>
        <v>-5223.9399999999996</v>
      </c>
      <c r="BB120" s="52">
        <f>SAStab!E3656</f>
        <v>-3948.2</v>
      </c>
      <c r="BC120" s="52">
        <f>SAStab!F3656</f>
        <v>1881</v>
      </c>
      <c r="BD120" s="52">
        <f>SAStab!G3656</f>
        <v>8455</v>
      </c>
      <c r="BE120" s="52">
        <f>SAStab!H3656</f>
        <v>20677</v>
      </c>
      <c r="BF120" s="52">
        <f>SAStab!I3656</f>
        <v>32272</v>
      </c>
      <c r="BG120" s="52">
        <f>SAStab!J3656</f>
        <v>69582</v>
      </c>
      <c r="BJ120" t="s">
        <v>124</v>
      </c>
      <c r="BK120" s="52">
        <f>SAStab!B3744</f>
        <v>6560</v>
      </c>
      <c r="BL120" s="52">
        <f>SAStab!C3744</f>
        <v>-6357.92</v>
      </c>
      <c r="BM120" s="52">
        <f>SAStab!D3744</f>
        <v>-6318.58</v>
      </c>
      <c r="BN120" s="52">
        <f>SAStab!E3744</f>
        <v>-4665.5</v>
      </c>
      <c r="BO120" s="52">
        <f>SAStab!F3744</f>
        <v>2155.1999999999998</v>
      </c>
      <c r="BP120" s="52">
        <f>SAStab!G3744</f>
        <v>9536</v>
      </c>
      <c r="BQ120" s="52">
        <f>SAStab!H3744</f>
        <v>24750</v>
      </c>
      <c r="BR120" s="52">
        <f>SAStab!I3744</f>
        <v>41851</v>
      </c>
      <c r="BS120" s="52">
        <f>SAStab!J3744</f>
        <v>84710</v>
      </c>
    </row>
    <row r="121" spans="1:71">
      <c r="B121" s="37" t="s">
        <v>125</v>
      </c>
      <c r="C121" s="52">
        <f>SAStab!B3305</f>
        <v>25480</v>
      </c>
      <c r="D121" s="52">
        <f>SAStab!C3305</f>
        <v>-203.68</v>
      </c>
      <c r="E121" s="52">
        <f>SAStab!D3305</f>
        <v>3202.08</v>
      </c>
      <c r="F121" s="52">
        <f>SAStab!E3305</f>
        <v>7444.5</v>
      </c>
      <c r="G121" s="52">
        <f>SAStab!F3305</f>
        <v>11979.7</v>
      </c>
      <c r="H121" s="52">
        <f>SAStab!G3305</f>
        <v>23277</v>
      </c>
      <c r="I121" s="52">
        <f>SAStab!H3305</f>
        <v>45359</v>
      </c>
      <c r="J121" s="52">
        <f>SAStab!I3305</f>
        <v>75745</v>
      </c>
      <c r="K121" s="52">
        <f>SAStab!J3305</f>
        <v>268727</v>
      </c>
      <c r="N121" s="37" t="s">
        <v>125</v>
      </c>
      <c r="O121">
        <f>SAStab!B3393</f>
        <v>19926</v>
      </c>
      <c r="P121">
        <f>SAStab!C3393</f>
        <v>-1443.37</v>
      </c>
      <c r="Q121">
        <f>SAStab!D3393</f>
        <v>2063.7600000000002</v>
      </c>
      <c r="R121">
        <f>SAStab!E3393</f>
        <v>6834.4</v>
      </c>
      <c r="S121">
        <f>SAStab!F3393</f>
        <v>11174.1</v>
      </c>
      <c r="T121">
        <f>SAStab!G3393</f>
        <v>21595</v>
      </c>
      <c r="U121">
        <f>SAStab!H3393</f>
        <v>37229</v>
      </c>
      <c r="V121">
        <f>SAStab!I3393</f>
        <v>58071</v>
      </c>
      <c r="W121">
        <f>SAStab!J3393</f>
        <v>151577</v>
      </c>
      <c r="Z121" s="37" t="s">
        <v>125</v>
      </c>
      <c r="AA121">
        <f>SAStab!B3481</f>
        <v>18836</v>
      </c>
      <c r="AB121">
        <f>SAStab!C3481</f>
        <v>-2465.04</v>
      </c>
      <c r="AC121">
        <f>SAStab!D3481</f>
        <v>18.649999999999999</v>
      </c>
      <c r="AD121">
        <f>SAStab!E3481</f>
        <v>6003.6</v>
      </c>
      <c r="AE121">
        <f>SAStab!F3481</f>
        <v>11166.6</v>
      </c>
      <c r="AF121">
        <f>SAStab!G3481</f>
        <v>21135</v>
      </c>
      <c r="AG121">
        <f>SAStab!H3481</f>
        <v>36544</v>
      </c>
      <c r="AH121">
        <f>SAStab!I3481</f>
        <v>54863</v>
      </c>
      <c r="AI121">
        <f>SAStab!J3481</f>
        <v>131812</v>
      </c>
      <c r="AL121" s="37" t="s">
        <v>125</v>
      </c>
      <c r="AM121" s="52">
        <f>SAStab!B3569</f>
        <v>16758</v>
      </c>
      <c r="AN121" s="52">
        <f>SAStab!C3569</f>
        <v>-3655.13</v>
      </c>
      <c r="AO121" s="52">
        <f>SAStab!D3569</f>
        <v>-1642.33</v>
      </c>
      <c r="AP121" s="52">
        <f>SAStab!E3569</f>
        <v>5097.3999999999996</v>
      </c>
      <c r="AQ121" s="52">
        <f>SAStab!F3569</f>
        <v>10758.9</v>
      </c>
      <c r="AR121" s="52">
        <f>SAStab!G3569</f>
        <v>21367</v>
      </c>
      <c r="AS121" s="52">
        <f>SAStab!H3569</f>
        <v>38050</v>
      </c>
      <c r="AT121" s="52">
        <f>SAStab!I3569</f>
        <v>53873</v>
      </c>
      <c r="AU121" s="52">
        <f>SAStab!J3569</f>
        <v>93670</v>
      </c>
      <c r="AX121" s="37" t="s">
        <v>125</v>
      </c>
      <c r="AY121" s="52">
        <f>SAStab!B3657</f>
        <v>19413</v>
      </c>
      <c r="AZ121" s="52">
        <f>SAStab!C3657</f>
        <v>-4620.8599999999997</v>
      </c>
      <c r="BA121" s="52">
        <f>SAStab!D3657</f>
        <v>-1137.32</v>
      </c>
      <c r="BB121" s="52">
        <f>SAStab!E3657</f>
        <v>4612.6000000000004</v>
      </c>
      <c r="BC121" s="52">
        <f>SAStab!F3657</f>
        <v>11440.1</v>
      </c>
      <c r="BD121" s="52">
        <f>SAStab!G3657</f>
        <v>22304</v>
      </c>
      <c r="BE121" s="52">
        <f>SAStab!H3657</f>
        <v>42621</v>
      </c>
      <c r="BF121" s="52">
        <f>SAStab!I3657</f>
        <v>72287</v>
      </c>
      <c r="BG121" s="52">
        <f>SAStab!J3657</f>
        <v>146388</v>
      </c>
      <c r="BJ121" s="37" t="s">
        <v>125</v>
      </c>
      <c r="BK121" s="52">
        <f>SAStab!B3745</f>
        <v>20494</v>
      </c>
      <c r="BL121" s="52">
        <f>SAStab!C3745</f>
        <v>-4818.41</v>
      </c>
      <c r="BM121" s="52">
        <f>SAStab!D3745</f>
        <v>-638.77</v>
      </c>
      <c r="BN121" s="52">
        <f>SAStab!E3745</f>
        <v>4875.3999999999996</v>
      </c>
      <c r="BO121" s="52">
        <f>SAStab!F3745</f>
        <v>12159.6</v>
      </c>
      <c r="BP121" s="52">
        <f>SAStab!G3745</f>
        <v>24693</v>
      </c>
      <c r="BQ121" s="52">
        <f>SAStab!H3745</f>
        <v>46326</v>
      </c>
      <c r="BR121" s="52">
        <f>SAStab!I3745</f>
        <v>72936</v>
      </c>
      <c r="BS121" s="52">
        <f>SAStab!J3745</f>
        <v>165983</v>
      </c>
    </row>
    <row r="122" spans="1:71">
      <c r="B122" s="38" t="s">
        <v>126</v>
      </c>
      <c r="C122" s="52">
        <f>SAStab!B3306</f>
        <v>33123</v>
      </c>
      <c r="D122" s="52">
        <f>SAStab!C3306</f>
        <v>4291.3599999999997</v>
      </c>
      <c r="E122" s="52">
        <f>SAStab!D3306</f>
        <v>6841.57</v>
      </c>
      <c r="F122" s="52">
        <f>SAStab!E3306</f>
        <v>10145.700000000001</v>
      </c>
      <c r="G122" s="52">
        <f>SAStab!F3306</f>
        <v>19316.5</v>
      </c>
      <c r="H122" s="52">
        <f>SAStab!G3306</f>
        <v>38189</v>
      </c>
      <c r="I122" s="52">
        <f>SAStab!H3306</f>
        <v>69605</v>
      </c>
      <c r="J122" s="52">
        <f>SAStab!I3306</f>
        <v>93822</v>
      </c>
      <c r="K122" s="52">
        <f>SAStab!J3306</f>
        <v>176345</v>
      </c>
      <c r="N122" s="38" t="s">
        <v>126</v>
      </c>
      <c r="O122">
        <f>SAStab!B3394</f>
        <v>33461</v>
      </c>
      <c r="P122">
        <f>SAStab!C3394</f>
        <v>2893.15</v>
      </c>
      <c r="Q122">
        <f>SAStab!D3394</f>
        <v>5457.16</v>
      </c>
      <c r="R122">
        <f>SAStab!E3394</f>
        <v>9707.2999999999993</v>
      </c>
      <c r="S122">
        <f>SAStab!F3394</f>
        <v>17364.8</v>
      </c>
      <c r="T122">
        <f>SAStab!G3394</f>
        <v>31589</v>
      </c>
      <c r="U122">
        <f>SAStab!H3394</f>
        <v>59964</v>
      </c>
      <c r="V122">
        <f>SAStab!I3394</f>
        <v>93557</v>
      </c>
      <c r="W122">
        <f>SAStab!J3394</f>
        <v>307442</v>
      </c>
      <c r="Z122" s="38" t="s">
        <v>126</v>
      </c>
      <c r="AA122">
        <f>SAStab!B3482</f>
        <v>27126</v>
      </c>
      <c r="AB122">
        <f>SAStab!C3482</f>
        <v>836.03</v>
      </c>
      <c r="AC122">
        <f>SAStab!D3482</f>
        <v>4703.71</v>
      </c>
      <c r="AD122">
        <f>SAStab!E3482</f>
        <v>8831.4</v>
      </c>
      <c r="AE122">
        <f>SAStab!F3482</f>
        <v>16828.099999999999</v>
      </c>
      <c r="AF122">
        <f>SAStab!G3482</f>
        <v>29474</v>
      </c>
      <c r="AG122">
        <f>SAStab!H3482</f>
        <v>52876</v>
      </c>
      <c r="AH122">
        <f>SAStab!I3482</f>
        <v>81432</v>
      </c>
      <c r="AI122">
        <f>SAStab!J3482</f>
        <v>155564</v>
      </c>
      <c r="AL122" s="38" t="s">
        <v>126</v>
      </c>
      <c r="AM122" s="52">
        <f>SAStab!B3570</f>
        <v>25149</v>
      </c>
      <c r="AN122" s="52">
        <f>SAStab!C3570</f>
        <v>-686.4</v>
      </c>
      <c r="AO122" s="52">
        <f>SAStab!D3570</f>
        <v>3199.44</v>
      </c>
      <c r="AP122" s="52">
        <f>SAStab!E3570</f>
        <v>8197.5</v>
      </c>
      <c r="AQ122" s="52">
        <f>SAStab!F3570</f>
        <v>16552.2</v>
      </c>
      <c r="AR122" s="52">
        <f>SAStab!G3570</f>
        <v>27551</v>
      </c>
      <c r="AS122" s="52">
        <f>SAStab!H3570</f>
        <v>52892</v>
      </c>
      <c r="AT122" s="52">
        <f>SAStab!I3570</f>
        <v>75845</v>
      </c>
      <c r="AU122" s="52">
        <f>SAStab!J3570</f>
        <v>138929</v>
      </c>
      <c r="AX122" s="38" t="s">
        <v>126</v>
      </c>
      <c r="AY122" s="52">
        <f>SAStab!B3658</f>
        <v>25923</v>
      </c>
      <c r="AZ122" s="52">
        <f>SAStab!C3658</f>
        <v>-1109.27</v>
      </c>
      <c r="BA122" s="52">
        <f>SAStab!D3658</f>
        <v>3269.51</v>
      </c>
      <c r="BB122" s="52">
        <f>SAStab!E3658</f>
        <v>8420.2000000000007</v>
      </c>
      <c r="BC122" s="52">
        <f>SAStab!F3658</f>
        <v>17407.400000000001</v>
      </c>
      <c r="BD122" s="52">
        <f>SAStab!G3658</f>
        <v>31181</v>
      </c>
      <c r="BE122" s="52">
        <f>SAStab!H3658</f>
        <v>57985</v>
      </c>
      <c r="BF122" s="52">
        <f>SAStab!I3658</f>
        <v>80895</v>
      </c>
      <c r="BG122" s="52">
        <f>SAStab!J3658</f>
        <v>142342</v>
      </c>
      <c r="BJ122" s="38" t="s">
        <v>126</v>
      </c>
      <c r="BK122" s="52">
        <f>SAStab!B3746</f>
        <v>28635</v>
      </c>
      <c r="BL122" s="52">
        <f>SAStab!C3746</f>
        <v>-1552.9</v>
      </c>
      <c r="BM122" s="52">
        <f>SAStab!D3746</f>
        <v>2847.78</v>
      </c>
      <c r="BN122" s="52">
        <f>SAStab!E3746</f>
        <v>9022.2000000000007</v>
      </c>
      <c r="BO122" s="52">
        <f>SAStab!F3746</f>
        <v>18734.5</v>
      </c>
      <c r="BP122" s="52">
        <f>SAStab!G3746</f>
        <v>33386</v>
      </c>
      <c r="BQ122" s="52">
        <f>SAStab!H3746</f>
        <v>61496</v>
      </c>
      <c r="BR122" s="52">
        <f>SAStab!I3746</f>
        <v>89426</v>
      </c>
      <c r="BS122" s="52">
        <f>SAStab!J3746</f>
        <v>191579</v>
      </c>
    </row>
    <row r="123" spans="1:71">
      <c r="B123" t="s">
        <v>127</v>
      </c>
      <c r="C123" s="52">
        <f>SAStab!B3307</f>
        <v>37994</v>
      </c>
      <c r="D123" s="52">
        <f>SAStab!C3307</f>
        <v>6463.41</v>
      </c>
      <c r="E123" s="52">
        <f>SAStab!D3307</f>
        <v>8361.42</v>
      </c>
      <c r="F123" s="52">
        <f>SAStab!E3307</f>
        <v>13660.8</v>
      </c>
      <c r="G123" s="52">
        <f>SAStab!F3307</f>
        <v>24035.3</v>
      </c>
      <c r="H123" s="52">
        <f>SAStab!G3307</f>
        <v>44284</v>
      </c>
      <c r="I123" s="52">
        <f>SAStab!H3307</f>
        <v>72068</v>
      </c>
      <c r="J123" s="52">
        <f>SAStab!I3307</f>
        <v>104061</v>
      </c>
      <c r="K123" s="52">
        <f>SAStab!J3307</f>
        <v>205778</v>
      </c>
      <c r="N123" t="s">
        <v>127</v>
      </c>
      <c r="O123">
        <f>SAStab!B3395</f>
        <v>36060</v>
      </c>
      <c r="P123">
        <f>SAStab!C3395</f>
        <v>4553.54</v>
      </c>
      <c r="Q123">
        <f>SAStab!D3395</f>
        <v>7466.77</v>
      </c>
      <c r="R123">
        <f>SAStab!E3395</f>
        <v>12604.3</v>
      </c>
      <c r="S123">
        <f>SAStab!F3395</f>
        <v>21826.400000000001</v>
      </c>
      <c r="T123">
        <f>SAStab!G3395</f>
        <v>38392</v>
      </c>
      <c r="U123">
        <f>SAStab!H3395</f>
        <v>68198</v>
      </c>
      <c r="V123">
        <f>SAStab!I3395</f>
        <v>97591</v>
      </c>
      <c r="W123">
        <f>SAStab!J3395</f>
        <v>215581</v>
      </c>
      <c r="Z123" t="s">
        <v>127</v>
      </c>
      <c r="AA123">
        <f>SAStab!B3483</f>
        <v>36517</v>
      </c>
      <c r="AB123">
        <f>SAStab!C3483</f>
        <v>3508.67</v>
      </c>
      <c r="AC123">
        <f>SAStab!D3483</f>
        <v>6544.29</v>
      </c>
      <c r="AD123">
        <f>SAStab!E3483</f>
        <v>11861.4</v>
      </c>
      <c r="AE123">
        <f>SAStab!F3483</f>
        <v>21616.9</v>
      </c>
      <c r="AF123">
        <f>SAStab!G3483</f>
        <v>40238</v>
      </c>
      <c r="AG123">
        <f>SAStab!H3483</f>
        <v>70738</v>
      </c>
      <c r="AH123">
        <f>SAStab!I3483</f>
        <v>99406</v>
      </c>
      <c r="AI123">
        <f>SAStab!J3483</f>
        <v>228189</v>
      </c>
      <c r="AL123" t="s">
        <v>127</v>
      </c>
      <c r="AM123" s="52">
        <f>SAStab!B3571</f>
        <v>37011</v>
      </c>
      <c r="AN123" s="52">
        <f>SAStab!C3571</f>
        <v>2405.13</v>
      </c>
      <c r="AO123" s="52">
        <f>SAStab!D3571</f>
        <v>5791.93</v>
      </c>
      <c r="AP123" s="52">
        <f>SAStab!E3571</f>
        <v>11429.8</v>
      </c>
      <c r="AQ123" s="52">
        <f>SAStab!F3571</f>
        <v>21714.3</v>
      </c>
      <c r="AR123" s="52">
        <f>SAStab!G3571</f>
        <v>40659</v>
      </c>
      <c r="AS123" s="52">
        <f>SAStab!H3571</f>
        <v>70319</v>
      </c>
      <c r="AT123" s="52">
        <f>SAStab!I3571</f>
        <v>105166</v>
      </c>
      <c r="AU123" s="52">
        <f>SAStab!J3571</f>
        <v>261933</v>
      </c>
      <c r="AX123" t="s">
        <v>127</v>
      </c>
      <c r="AY123" s="52">
        <f>SAStab!B3659</f>
        <v>35261</v>
      </c>
      <c r="AZ123" s="52">
        <f>SAStab!C3659</f>
        <v>822.98</v>
      </c>
      <c r="BA123" s="52">
        <f>SAStab!D3659</f>
        <v>5100.42</v>
      </c>
      <c r="BB123" s="52">
        <f>SAStab!E3659</f>
        <v>12040</v>
      </c>
      <c r="BC123" s="52">
        <f>SAStab!F3659</f>
        <v>22457.3</v>
      </c>
      <c r="BD123" s="52">
        <f>SAStab!G3659</f>
        <v>41251</v>
      </c>
      <c r="BE123" s="52">
        <f>SAStab!H3659</f>
        <v>73491</v>
      </c>
      <c r="BF123" s="52">
        <f>SAStab!I3659</f>
        <v>102911</v>
      </c>
      <c r="BG123" s="52">
        <f>SAStab!J3659</f>
        <v>230041</v>
      </c>
      <c r="BJ123" t="s">
        <v>127</v>
      </c>
      <c r="BK123" s="52">
        <f>SAStab!B3747</f>
        <v>38447</v>
      </c>
      <c r="BL123" s="52">
        <f>SAStab!C3747</f>
        <v>614.33000000000004</v>
      </c>
      <c r="BM123" s="52">
        <f>SAStab!D3747</f>
        <v>5250.65</v>
      </c>
      <c r="BN123" s="52">
        <f>SAStab!E3747</f>
        <v>13241.3</v>
      </c>
      <c r="BO123" s="52">
        <f>SAStab!F3747</f>
        <v>24458.5</v>
      </c>
      <c r="BP123" s="52">
        <f>SAStab!G3747</f>
        <v>44623</v>
      </c>
      <c r="BQ123" s="52">
        <f>SAStab!H3747</f>
        <v>80258</v>
      </c>
      <c r="BR123" s="52">
        <f>SAStab!I3747</f>
        <v>107711</v>
      </c>
      <c r="BS123" s="52">
        <f>SAStab!J3747</f>
        <v>222530</v>
      </c>
    </row>
    <row r="124" spans="1:71">
      <c r="B124" t="s">
        <v>128</v>
      </c>
      <c r="C124" s="52">
        <f>SAStab!B3308</f>
        <v>48865</v>
      </c>
      <c r="D124" s="52">
        <f>SAStab!C3308</f>
        <v>7612.67</v>
      </c>
      <c r="E124" s="52">
        <f>SAStab!D3308</f>
        <v>10331.77</v>
      </c>
      <c r="F124" s="52">
        <f>SAStab!E3308</f>
        <v>16991.599999999999</v>
      </c>
      <c r="G124" s="52">
        <f>SAStab!F3308</f>
        <v>30373.4</v>
      </c>
      <c r="H124" s="52">
        <f>SAStab!G3308</f>
        <v>53945</v>
      </c>
      <c r="I124" s="52">
        <f>SAStab!H3308</f>
        <v>94002</v>
      </c>
      <c r="J124" s="52">
        <f>SAStab!I3308</f>
        <v>136836</v>
      </c>
      <c r="K124" s="52">
        <f>SAStab!J3308</f>
        <v>324302</v>
      </c>
      <c r="N124" t="s">
        <v>128</v>
      </c>
      <c r="O124">
        <f>SAStab!B3396</f>
        <v>47363</v>
      </c>
      <c r="P124">
        <f>SAStab!C3396</f>
        <v>7248.6</v>
      </c>
      <c r="Q124">
        <f>SAStab!D3396</f>
        <v>10023.67</v>
      </c>
      <c r="R124">
        <f>SAStab!E3396</f>
        <v>16658.3</v>
      </c>
      <c r="S124">
        <f>SAStab!F3396</f>
        <v>29860.9</v>
      </c>
      <c r="T124">
        <f>SAStab!G3396</f>
        <v>53755</v>
      </c>
      <c r="U124">
        <f>SAStab!H3396</f>
        <v>94900</v>
      </c>
      <c r="V124">
        <f>SAStab!I3396</f>
        <v>134334</v>
      </c>
      <c r="W124">
        <f>SAStab!J3396</f>
        <v>283511</v>
      </c>
      <c r="Z124" t="s">
        <v>128</v>
      </c>
      <c r="AA124">
        <f>SAStab!B3484</f>
        <v>43032</v>
      </c>
      <c r="AB124">
        <f>SAStab!C3484</f>
        <v>5898.18</v>
      </c>
      <c r="AC124">
        <f>SAStab!D3484</f>
        <v>8608.11</v>
      </c>
      <c r="AD124">
        <f>SAStab!E3484</f>
        <v>15336</v>
      </c>
      <c r="AE124">
        <f>SAStab!F3484</f>
        <v>27886.7</v>
      </c>
      <c r="AF124">
        <f>SAStab!G3484</f>
        <v>48595</v>
      </c>
      <c r="AG124">
        <f>SAStab!H3484</f>
        <v>84704</v>
      </c>
      <c r="AH124">
        <f>SAStab!I3484</f>
        <v>120615</v>
      </c>
      <c r="AI124">
        <f>SAStab!J3484</f>
        <v>254782</v>
      </c>
      <c r="AL124" t="s">
        <v>128</v>
      </c>
      <c r="AM124" s="52">
        <f>SAStab!B3572</f>
        <v>40959</v>
      </c>
      <c r="AN124" s="52">
        <f>SAStab!C3572</f>
        <v>3997.72</v>
      </c>
      <c r="AO124" s="52">
        <f>SAStab!D3572</f>
        <v>7774.27</v>
      </c>
      <c r="AP124" s="52">
        <f>SAStab!E3572</f>
        <v>15092.7</v>
      </c>
      <c r="AQ124" s="52">
        <f>SAStab!F3572</f>
        <v>27668.400000000001</v>
      </c>
      <c r="AR124" s="52">
        <f>SAStab!G3572</f>
        <v>47013</v>
      </c>
      <c r="AS124" s="52">
        <f>SAStab!H3572</f>
        <v>80086</v>
      </c>
      <c r="AT124" s="52">
        <f>SAStab!I3572</f>
        <v>114388</v>
      </c>
      <c r="AU124" s="52">
        <f>SAStab!J3572</f>
        <v>253439</v>
      </c>
      <c r="AX124" t="s">
        <v>128</v>
      </c>
      <c r="AY124" s="52">
        <f>SAStab!B3660</f>
        <v>43731</v>
      </c>
      <c r="AZ124" s="52">
        <f>SAStab!C3660</f>
        <v>4359.3599999999997</v>
      </c>
      <c r="BA124" s="52">
        <f>SAStab!D3660</f>
        <v>8751.14</v>
      </c>
      <c r="BB124" s="52">
        <f>SAStab!E3660</f>
        <v>16852.5</v>
      </c>
      <c r="BC124" s="52">
        <f>SAStab!F3660</f>
        <v>29929.1</v>
      </c>
      <c r="BD124" s="52">
        <f>SAStab!G3660</f>
        <v>52955</v>
      </c>
      <c r="BE124" s="52">
        <f>SAStab!H3660</f>
        <v>90036</v>
      </c>
      <c r="BF124" s="52">
        <f>SAStab!I3660</f>
        <v>124235</v>
      </c>
      <c r="BG124" s="52">
        <f>SAStab!J3660</f>
        <v>227566</v>
      </c>
      <c r="BJ124" t="s">
        <v>128</v>
      </c>
      <c r="BK124" s="52">
        <f>SAStab!B3748</f>
        <v>46552</v>
      </c>
      <c r="BL124" s="52">
        <f>SAStab!C3748</f>
        <v>3595.72</v>
      </c>
      <c r="BM124" s="52">
        <f>SAStab!D3748</f>
        <v>8493.3799999999992</v>
      </c>
      <c r="BN124" s="52">
        <f>SAStab!E3748</f>
        <v>16971.8</v>
      </c>
      <c r="BO124" s="52">
        <f>SAStab!F3748</f>
        <v>31993.599999999999</v>
      </c>
      <c r="BP124" s="52">
        <f>SAStab!G3748</f>
        <v>56223</v>
      </c>
      <c r="BQ124" s="52">
        <f>SAStab!H3748</f>
        <v>93725</v>
      </c>
      <c r="BR124" s="52">
        <f>SAStab!I3748</f>
        <v>136318</v>
      </c>
      <c r="BS124" s="52">
        <f>SAStab!J3748</f>
        <v>263326</v>
      </c>
    </row>
    <row r="125" spans="1:71">
      <c r="B125" t="s">
        <v>129</v>
      </c>
      <c r="C125" s="52">
        <f>SAStab!B3309</f>
        <v>55999</v>
      </c>
      <c r="D125" s="52">
        <f>SAStab!C3309</f>
        <v>9194.41</v>
      </c>
      <c r="E125" s="52">
        <f>SAStab!D3309</f>
        <v>12489.23</v>
      </c>
      <c r="F125" s="52">
        <f>SAStab!E3309</f>
        <v>20387</v>
      </c>
      <c r="G125" s="52">
        <f>SAStab!F3309</f>
        <v>35431.699999999997</v>
      </c>
      <c r="H125" s="52">
        <f>SAStab!G3309</f>
        <v>61048</v>
      </c>
      <c r="I125" s="52">
        <f>SAStab!H3309</f>
        <v>102681</v>
      </c>
      <c r="J125" s="52">
        <f>SAStab!I3309</f>
        <v>146404</v>
      </c>
      <c r="K125" s="52">
        <f>SAStab!J3309</f>
        <v>368513</v>
      </c>
      <c r="N125" t="s">
        <v>129</v>
      </c>
      <c r="O125">
        <f>SAStab!B3397</f>
        <v>54713</v>
      </c>
      <c r="P125">
        <f>SAStab!C3397</f>
        <v>8882.5400000000009</v>
      </c>
      <c r="Q125">
        <f>SAStab!D3397</f>
        <v>12377.73</v>
      </c>
      <c r="R125">
        <f>SAStab!E3397</f>
        <v>20243.5</v>
      </c>
      <c r="S125">
        <f>SAStab!F3397</f>
        <v>34790.6</v>
      </c>
      <c r="T125">
        <f>SAStab!G3397</f>
        <v>62108</v>
      </c>
      <c r="U125">
        <f>SAStab!H3397</f>
        <v>104596</v>
      </c>
      <c r="V125">
        <f>SAStab!I3397</f>
        <v>146036</v>
      </c>
      <c r="W125">
        <f>SAStab!J3397</f>
        <v>351082</v>
      </c>
      <c r="Z125" t="s">
        <v>129</v>
      </c>
      <c r="AA125">
        <f>SAStab!B3485</f>
        <v>51147</v>
      </c>
      <c r="AB125">
        <f>SAStab!C3485</f>
        <v>7921.45</v>
      </c>
      <c r="AC125">
        <f>SAStab!D3485</f>
        <v>11389.64</v>
      </c>
      <c r="AD125">
        <f>SAStab!E3485</f>
        <v>19222.900000000001</v>
      </c>
      <c r="AE125">
        <f>SAStab!F3485</f>
        <v>33264.800000000003</v>
      </c>
      <c r="AF125">
        <f>SAStab!G3485</f>
        <v>60521</v>
      </c>
      <c r="AG125">
        <f>SAStab!H3485</f>
        <v>103455</v>
      </c>
      <c r="AH125">
        <f>SAStab!I3485</f>
        <v>148634</v>
      </c>
      <c r="AI125">
        <f>SAStab!J3485</f>
        <v>296142</v>
      </c>
      <c r="AL125" t="s">
        <v>129</v>
      </c>
      <c r="AM125" s="52">
        <f>SAStab!B3573</f>
        <v>51851</v>
      </c>
      <c r="AN125" s="52">
        <f>SAStab!C3573</f>
        <v>6768.39</v>
      </c>
      <c r="AO125" s="52">
        <f>SAStab!D3573</f>
        <v>10701.66</v>
      </c>
      <c r="AP125" s="52">
        <f>SAStab!E3573</f>
        <v>19393.8</v>
      </c>
      <c r="AQ125" s="52">
        <f>SAStab!F3573</f>
        <v>34025.199999999997</v>
      </c>
      <c r="AR125" s="52">
        <f>SAStab!G3573</f>
        <v>60167</v>
      </c>
      <c r="AS125" s="52">
        <f>SAStab!H3573</f>
        <v>105123</v>
      </c>
      <c r="AT125" s="52">
        <f>SAStab!I3573</f>
        <v>148585</v>
      </c>
      <c r="AU125" s="52">
        <f>SAStab!J3573</f>
        <v>291204</v>
      </c>
      <c r="AX125" t="s">
        <v>129</v>
      </c>
      <c r="AY125" s="52">
        <f>SAStab!B3661</f>
        <v>53406</v>
      </c>
      <c r="AZ125" s="52">
        <f>SAStab!C3661</f>
        <v>5967.28</v>
      </c>
      <c r="BA125" s="52">
        <f>SAStab!D3661</f>
        <v>10611.33</v>
      </c>
      <c r="BB125" s="52">
        <f>SAStab!E3661</f>
        <v>20341.2</v>
      </c>
      <c r="BC125" s="52">
        <f>SAStab!F3661</f>
        <v>35971.4</v>
      </c>
      <c r="BD125" s="52">
        <f>SAStab!G3661</f>
        <v>63030</v>
      </c>
      <c r="BE125" s="52">
        <f>SAStab!H3661</f>
        <v>107425</v>
      </c>
      <c r="BF125" s="52">
        <f>SAStab!I3661</f>
        <v>147681</v>
      </c>
      <c r="BG125" s="52">
        <f>SAStab!J3661</f>
        <v>328097</v>
      </c>
      <c r="BJ125" t="s">
        <v>129</v>
      </c>
      <c r="BK125" s="52">
        <f>SAStab!B3749</f>
        <v>58707</v>
      </c>
      <c r="BL125" s="52">
        <f>SAStab!C3749</f>
        <v>5776.97</v>
      </c>
      <c r="BM125" s="52">
        <f>SAStab!D3749</f>
        <v>11541.27</v>
      </c>
      <c r="BN125" s="52">
        <f>SAStab!E3749</f>
        <v>21891.5</v>
      </c>
      <c r="BO125" s="52">
        <f>SAStab!F3749</f>
        <v>39011</v>
      </c>
      <c r="BP125" s="52">
        <f>SAStab!G3749</f>
        <v>69530</v>
      </c>
      <c r="BQ125" s="52">
        <f>SAStab!H3749</f>
        <v>116946</v>
      </c>
      <c r="BR125" s="52">
        <f>SAStab!I3749</f>
        <v>163703</v>
      </c>
      <c r="BS125" s="52">
        <f>SAStab!J3749</f>
        <v>366033</v>
      </c>
    </row>
    <row r="126" spans="1:71">
      <c r="B126" t="s">
        <v>130</v>
      </c>
      <c r="C126" s="52">
        <f>SAStab!B3310</f>
        <v>62318</v>
      </c>
      <c r="D126" s="52">
        <f>SAStab!C3310</f>
        <v>12548.21</v>
      </c>
      <c r="E126" s="52">
        <f>SAStab!D3310</f>
        <v>16276.79</v>
      </c>
      <c r="F126" s="52">
        <f>SAStab!E3310</f>
        <v>26552.3</v>
      </c>
      <c r="G126" s="52">
        <f>SAStab!F3310</f>
        <v>43579.4</v>
      </c>
      <c r="H126" s="52">
        <f>SAStab!G3310</f>
        <v>71486</v>
      </c>
      <c r="I126" s="52">
        <f>SAStab!H3310</f>
        <v>121019</v>
      </c>
      <c r="J126" s="52">
        <f>SAStab!I3310</f>
        <v>166987</v>
      </c>
      <c r="K126" s="52">
        <f>SAStab!J3310</f>
        <v>364006</v>
      </c>
      <c r="N126" t="s">
        <v>130</v>
      </c>
      <c r="O126">
        <f>SAStab!B3398</f>
        <v>62893</v>
      </c>
      <c r="P126">
        <f>SAStab!C3398</f>
        <v>12060.14</v>
      </c>
      <c r="Q126">
        <f>SAStab!D3398</f>
        <v>15783.27</v>
      </c>
      <c r="R126">
        <f>SAStab!E3398</f>
        <v>25018.2</v>
      </c>
      <c r="S126">
        <f>SAStab!F3398</f>
        <v>41707.599999999999</v>
      </c>
      <c r="T126">
        <f>SAStab!G3398</f>
        <v>72274</v>
      </c>
      <c r="U126">
        <f>SAStab!H3398</f>
        <v>120636</v>
      </c>
      <c r="V126">
        <f>SAStab!I3398</f>
        <v>164877</v>
      </c>
      <c r="W126">
        <f>SAStab!J3398</f>
        <v>406004</v>
      </c>
      <c r="Z126" t="s">
        <v>130</v>
      </c>
      <c r="AA126">
        <f>SAStab!B3486</f>
        <v>61529</v>
      </c>
      <c r="AB126">
        <f>SAStab!C3486</f>
        <v>10594.3</v>
      </c>
      <c r="AC126">
        <f>SAStab!D3486</f>
        <v>14634.49</v>
      </c>
      <c r="AD126">
        <f>SAStab!E3486</f>
        <v>23546.2</v>
      </c>
      <c r="AE126">
        <f>SAStab!F3486</f>
        <v>40688.1</v>
      </c>
      <c r="AF126">
        <f>SAStab!G3486</f>
        <v>70041</v>
      </c>
      <c r="AG126">
        <f>SAStab!H3486</f>
        <v>119366</v>
      </c>
      <c r="AH126">
        <f>SAStab!I3486</f>
        <v>171818</v>
      </c>
      <c r="AI126">
        <f>SAStab!J3486</f>
        <v>345408</v>
      </c>
      <c r="AL126" t="s">
        <v>130</v>
      </c>
      <c r="AM126" s="52">
        <f>SAStab!B3574</f>
        <v>61463</v>
      </c>
      <c r="AN126" s="52">
        <f>SAStab!C3574</f>
        <v>9842.6299999999992</v>
      </c>
      <c r="AO126" s="52">
        <f>SAStab!D3574</f>
        <v>14339.71</v>
      </c>
      <c r="AP126" s="52">
        <f>SAStab!E3574</f>
        <v>23567</v>
      </c>
      <c r="AQ126" s="52">
        <f>SAStab!F3574</f>
        <v>40787.5</v>
      </c>
      <c r="AR126" s="52">
        <f>SAStab!G3574</f>
        <v>72991</v>
      </c>
      <c r="AS126" s="52">
        <f>SAStab!H3574</f>
        <v>120463</v>
      </c>
      <c r="AT126" s="52">
        <f>SAStab!I3574</f>
        <v>169299</v>
      </c>
      <c r="AU126" s="52">
        <f>SAStab!J3574</f>
        <v>343584</v>
      </c>
      <c r="AX126" t="s">
        <v>130</v>
      </c>
      <c r="AY126" s="52">
        <f>SAStab!B3662</f>
        <v>67569</v>
      </c>
      <c r="AZ126" s="52">
        <f>SAStab!C3662</f>
        <v>9425.9</v>
      </c>
      <c r="BA126" s="52">
        <f>SAStab!D3662</f>
        <v>14333.47</v>
      </c>
      <c r="BB126" s="52">
        <f>SAStab!E3662</f>
        <v>24876.2</v>
      </c>
      <c r="BC126" s="52">
        <f>SAStab!F3662</f>
        <v>44380</v>
      </c>
      <c r="BD126" s="52">
        <f>SAStab!G3662</f>
        <v>79766</v>
      </c>
      <c r="BE126" s="52">
        <f>SAStab!H3662</f>
        <v>133937</v>
      </c>
      <c r="BF126" s="52">
        <f>SAStab!I3662</f>
        <v>186089</v>
      </c>
      <c r="BG126" s="52">
        <f>SAStab!J3662</f>
        <v>374323</v>
      </c>
      <c r="BJ126" t="s">
        <v>130</v>
      </c>
      <c r="BK126" s="52">
        <f>SAStab!B3750</f>
        <v>70741</v>
      </c>
      <c r="BL126" s="52">
        <f>SAStab!C3750</f>
        <v>9721.52</v>
      </c>
      <c r="BM126" s="52">
        <f>SAStab!D3750</f>
        <v>15711.08</v>
      </c>
      <c r="BN126" s="52">
        <f>SAStab!E3750</f>
        <v>27246.2</v>
      </c>
      <c r="BO126" s="52">
        <f>SAStab!F3750</f>
        <v>48676.7</v>
      </c>
      <c r="BP126" s="52">
        <f>SAStab!G3750</f>
        <v>86342</v>
      </c>
      <c r="BQ126" s="52">
        <f>SAStab!H3750</f>
        <v>142074</v>
      </c>
      <c r="BR126" s="52">
        <f>SAStab!I3750</f>
        <v>191729</v>
      </c>
      <c r="BS126" s="52">
        <f>SAStab!J3750</f>
        <v>392463</v>
      </c>
    </row>
    <row r="127" spans="1:71">
      <c r="B127" t="s">
        <v>131</v>
      </c>
      <c r="C127" s="52">
        <f>SAStab!B3311</f>
        <v>85922</v>
      </c>
      <c r="D127" s="52">
        <f>SAStab!C3311</f>
        <v>17301.11</v>
      </c>
      <c r="E127" s="52">
        <f>SAStab!D3311</f>
        <v>23406.39</v>
      </c>
      <c r="F127" s="52">
        <f>SAStab!E3311</f>
        <v>37445.4</v>
      </c>
      <c r="G127" s="52">
        <f>SAStab!F3311</f>
        <v>60899.199999999997</v>
      </c>
      <c r="H127" s="52">
        <f>SAStab!G3311</f>
        <v>97415</v>
      </c>
      <c r="I127" s="52">
        <f>SAStab!H3311</f>
        <v>156069</v>
      </c>
      <c r="J127" s="52">
        <f>SAStab!I3311</f>
        <v>216385</v>
      </c>
      <c r="K127" s="52">
        <f>SAStab!J3311</f>
        <v>478246</v>
      </c>
      <c r="N127" t="s">
        <v>131</v>
      </c>
      <c r="O127">
        <f>SAStab!B3399</f>
        <v>89249</v>
      </c>
      <c r="P127">
        <f>SAStab!C3399</f>
        <v>17499.900000000001</v>
      </c>
      <c r="Q127">
        <f>SAStab!D3399</f>
        <v>23865.1</v>
      </c>
      <c r="R127">
        <f>SAStab!E3399</f>
        <v>37801</v>
      </c>
      <c r="S127">
        <f>SAStab!F3399</f>
        <v>61413.599999999999</v>
      </c>
      <c r="T127">
        <f>SAStab!G3399</f>
        <v>100171</v>
      </c>
      <c r="U127">
        <f>SAStab!H3399</f>
        <v>163038</v>
      </c>
      <c r="V127">
        <f>SAStab!I3399</f>
        <v>230605</v>
      </c>
      <c r="W127">
        <f>SAStab!J3399</f>
        <v>542982</v>
      </c>
      <c r="Z127" t="s">
        <v>131</v>
      </c>
      <c r="AA127">
        <f>SAStab!B3487</f>
        <v>91511</v>
      </c>
      <c r="AB127">
        <f>SAStab!C3487</f>
        <v>16899.759999999998</v>
      </c>
      <c r="AC127">
        <f>SAStab!D3487</f>
        <v>22918.61</v>
      </c>
      <c r="AD127">
        <f>SAStab!E3487</f>
        <v>37100.9</v>
      </c>
      <c r="AE127">
        <f>SAStab!F3487</f>
        <v>61919.7</v>
      </c>
      <c r="AF127">
        <f>SAStab!G3487</f>
        <v>103953</v>
      </c>
      <c r="AG127">
        <f>SAStab!H3487</f>
        <v>172588</v>
      </c>
      <c r="AH127">
        <f>SAStab!I3487</f>
        <v>242191</v>
      </c>
      <c r="AI127">
        <f>SAStab!J3487</f>
        <v>553044</v>
      </c>
      <c r="AL127" t="s">
        <v>131</v>
      </c>
      <c r="AM127" s="52">
        <f>SAStab!B3575</f>
        <v>96901</v>
      </c>
      <c r="AN127" s="52">
        <f>SAStab!C3575</f>
        <v>15781.76</v>
      </c>
      <c r="AO127" s="52">
        <f>SAStab!D3575</f>
        <v>22085.84</v>
      </c>
      <c r="AP127" s="52">
        <f>SAStab!E3575</f>
        <v>36635.599999999999</v>
      </c>
      <c r="AQ127" s="52">
        <f>SAStab!F3575</f>
        <v>63153.1</v>
      </c>
      <c r="AR127" s="52">
        <f>SAStab!G3575</f>
        <v>109516</v>
      </c>
      <c r="AS127" s="52">
        <f>SAStab!H3575</f>
        <v>187401</v>
      </c>
      <c r="AT127" s="52">
        <f>SAStab!I3575</f>
        <v>265816</v>
      </c>
      <c r="AU127" s="52">
        <f>SAStab!J3575</f>
        <v>597663</v>
      </c>
      <c r="AX127" t="s">
        <v>131</v>
      </c>
      <c r="AY127" s="52">
        <f>SAStab!B3663</f>
        <v>101705</v>
      </c>
      <c r="AZ127" s="52">
        <f>SAStab!C3663</f>
        <v>15378.62</v>
      </c>
      <c r="BA127" s="52">
        <f>SAStab!D3663</f>
        <v>22351.26</v>
      </c>
      <c r="BB127" s="52">
        <f>SAStab!E3663</f>
        <v>38647</v>
      </c>
      <c r="BC127" s="52">
        <f>SAStab!F3663</f>
        <v>67621.899999999994</v>
      </c>
      <c r="BD127" s="52">
        <f>SAStab!G3663</f>
        <v>117418</v>
      </c>
      <c r="BE127" s="52">
        <f>SAStab!H3663</f>
        <v>198875</v>
      </c>
      <c r="BF127" s="52">
        <f>SAStab!I3663</f>
        <v>277373</v>
      </c>
      <c r="BG127" s="52">
        <f>SAStab!J3663</f>
        <v>615023</v>
      </c>
      <c r="BJ127" t="s">
        <v>131</v>
      </c>
      <c r="BK127" s="52">
        <f>SAStab!B3751</f>
        <v>106934</v>
      </c>
      <c r="BL127" s="52">
        <f>SAStab!C3751</f>
        <v>15606.35</v>
      </c>
      <c r="BM127" s="52">
        <f>SAStab!D3751</f>
        <v>23538.99</v>
      </c>
      <c r="BN127" s="52">
        <f>SAStab!E3751</f>
        <v>41301.4</v>
      </c>
      <c r="BO127" s="52">
        <f>SAStab!F3751</f>
        <v>72178.3</v>
      </c>
      <c r="BP127" s="52">
        <f>SAStab!G3751</f>
        <v>124652</v>
      </c>
      <c r="BQ127" s="52">
        <f>SAStab!H3751</f>
        <v>205118</v>
      </c>
      <c r="BR127" s="52">
        <f>SAStab!I3751</f>
        <v>286381</v>
      </c>
      <c r="BS127" s="52">
        <f>SAStab!J3751</f>
        <v>620602</v>
      </c>
    </row>
    <row r="128" spans="1:71">
      <c r="A128" t="s">
        <v>123</v>
      </c>
      <c r="C128" s="52"/>
      <c r="D128" s="52"/>
      <c r="E128" s="52"/>
      <c r="F128" s="52"/>
      <c r="G128" s="52"/>
      <c r="H128" s="52"/>
      <c r="I128" s="52"/>
      <c r="J128" s="52"/>
      <c r="K128" s="52"/>
      <c r="M128" t="s">
        <v>123</v>
      </c>
      <c r="Y128" t="s">
        <v>123</v>
      </c>
      <c r="AK128" t="s">
        <v>123</v>
      </c>
      <c r="AM128" s="52"/>
      <c r="AN128" s="52"/>
      <c r="AO128" s="52"/>
      <c r="AP128" s="52"/>
      <c r="AQ128" s="52"/>
      <c r="AR128" s="52"/>
      <c r="AS128" s="52"/>
      <c r="AT128" s="52"/>
      <c r="AU128" s="52"/>
      <c r="AW128" t="s">
        <v>123</v>
      </c>
      <c r="AY128" s="52"/>
      <c r="AZ128" s="52"/>
      <c r="BA128" s="52"/>
      <c r="BB128" s="52"/>
      <c r="BC128" s="52"/>
      <c r="BD128" s="52"/>
      <c r="BE128" s="52"/>
      <c r="BF128" s="52"/>
      <c r="BG128" s="52"/>
      <c r="BI128" t="s">
        <v>123</v>
      </c>
      <c r="BK128" s="52"/>
      <c r="BL128" s="52"/>
      <c r="BM128" s="52"/>
      <c r="BN128" s="52"/>
      <c r="BO128" s="52"/>
      <c r="BP128" s="52"/>
      <c r="BQ128" s="52"/>
      <c r="BR128" s="52"/>
      <c r="BS128" s="52"/>
    </row>
    <row r="129" spans="1:71">
      <c r="B129" t="s">
        <v>124</v>
      </c>
      <c r="C129" s="52">
        <f>SAStab!B3313</f>
        <v>24650</v>
      </c>
      <c r="D129" s="52">
        <f>SAStab!C3313</f>
        <v>-2089.96</v>
      </c>
      <c r="E129" s="52">
        <f>SAStab!D3313</f>
        <v>-1987.69</v>
      </c>
      <c r="F129" s="52">
        <f>SAStab!E3313</f>
        <v>4210.3</v>
      </c>
      <c r="G129" s="52">
        <f>SAStab!F3313</f>
        <v>11295.9</v>
      </c>
      <c r="H129" s="52">
        <f>SAStab!G3313</f>
        <v>27026</v>
      </c>
      <c r="I129" s="52">
        <f>SAStab!H3313</f>
        <v>53636</v>
      </c>
      <c r="J129" s="52">
        <f>SAStab!I3313</f>
        <v>83718</v>
      </c>
      <c r="K129" s="52">
        <f>SAStab!J3313</f>
        <v>201592</v>
      </c>
      <c r="N129" t="s">
        <v>124</v>
      </c>
      <c r="O129">
        <f>SAStab!B3401</f>
        <v>23972</v>
      </c>
      <c r="P129">
        <f>SAStab!C3401</f>
        <v>-2657.05</v>
      </c>
      <c r="Q129">
        <f>SAStab!D3401</f>
        <v>-2611.34</v>
      </c>
      <c r="R129">
        <f>SAStab!E3401</f>
        <v>2201.3000000000002</v>
      </c>
      <c r="S129">
        <f>SAStab!F3401</f>
        <v>9604.9</v>
      </c>
      <c r="T129">
        <f>SAStab!G3401</f>
        <v>24200</v>
      </c>
      <c r="U129">
        <f>SAStab!H3401</f>
        <v>49503</v>
      </c>
      <c r="V129">
        <f>SAStab!I3401</f>
        <v>80154</v>
      </c>
      <c r="W129">
        <f>SAStab!J3401</f>
        <v>231604</v>
      </c>
      <c r="Z129" t="s">
        <v>124</v>
      </c>
      <c r="AA129">
        <f>SAStab!B3489</f>
        <v>22338</v>
      </c>
      <c r="AB129">
        <f>SAStab!C3489</f>
        <v>-3329.16</v>
      </c>
      <c r="AC129">
        <f>SAStab!D3489</f>
        <v>-3240.72</v>
      </c>
      <c r="AD129">
        <f>SAStab!E3489</f>
        <v>1405.8</v>
      </c>
      <c r="AE129">
        <f>SAStab!F3489</f>
        <v>9510.2000000000007</v>
      </c>
      <c r="AF129">
        <f>SAStab!G3489</f>
        <v>23778</v>
      </c>
      <c r="AG129">
        <f>SAStab!H3489</f>
        <v>53897</v>
      </c>
      <c r="AH129">
        <f>SAStab!I3489</f>
        <v>77300</v>
      </c>
      <c r="AI129">
        <f>SAStab!J3489</f>
        <v>174972</v>
      </c>
      <c r="AL129" t="s">
        <v>124</v>
      </c>
      <c r="AM129" s="52">
        <f>SAStab!B3577</f>
        <v>22670</v>
      </c>
      <c r="AN129" s="52">
        <f>SAStab!C3577</f>
        <v>-4207.84</v>
      </c>
      <c r="AO129" s="52">
        <f>SAStab!D3577</f>
        <v>-4142.8</v>
      </c>
      <c r="AP129" s="52">
        <f>SAStab!E3577</f>
        <v>774.8</v>
      </c>
      <c r="AQ129" s="52">
        <f>SAStab!F3577</f>
        <v>9420.1</v>
      </c>
      <c r="AR129" s="52">
        <f>SAStab!G3577</f>
        <v>25416</v>
      </c>
      <c r="AS129" s="52">
        <f>SAStab!H3577</f>
        <v>53873</v>
      </c>
      <c r="AT129" s="52">
        <f>SAStab!I3577</f>
        <v>76461</v>
      </c>
      <c r="AU129" s="52">
        <f>SAStab!J3577</f>
        <v>213544</v>
      </c>
      <c r="AX129" t="s">
        <v>124</v>
      </c>
      <c r="AY129" s="52">
        <f>SAStab!B3665</f>
        <v>20908</v>
      </c>
      <c r="AZ129" s="52">
        <f>SAStab!C3665</f>
        <v>-5230.76</v>
      </c>
      <c r="BA129" s="52">
        <f>SAStab!D3665</f>
        <v>-5172.99</v>
      </c>
      <c r="BB129" s="52">
        <f>SAStab!E3665</f>
        <v>-183.2</v>
      </c>
      <c r="BC129" s="52">
        <f>SAStab!F3665</f>
        <v>9124.2999999999993</v>
      </c>
      <c r="BD129" s="52">
        <f>SAStab!G3665</f>
        <v>26030</v>
      </c>
      <c r="BE129" s="52">
        <f>SAStab!H3665</f>
        <v>59567</v>
      </c>
      <c r="BF129" s="52">
        <f>SAStab!I3665</f>
        <v>86401</v>
      </c>
      <c r="BG129" s="52">
        <f>SAStab!J3665</f>
        <v>169181</v>
      </c>
      <c r="BJ129" t="s">
        <v>124</v>
      </c>
      <c r="BK129" s="52">
        <f>SAStab!B3753</f>
        <v>23383</v>
      </c>
      <c r="BL129" s="52">
        <f>SAStab!C3753</f>
        <v>-6330.12</v>
      </c>
      <c r="BM129" s="52">
        <f>SAStab!D3753</f>
        <v>-6250.04</v>
      </c>
      <c r="BN129" s="52">
        <f>SAStab!E3753</f>
        <v>-281.39999999999998</v>
      </c>
      <c r="BO129" s="52">
        <f>SAStab!F3753</f>
        <v>9859.9</v>
      </c>
      <c r="BP129" s="52">
        <f>SAStab!G3753</f>
        <v>30151</v>
      </c>
      <c r="BQ129" s="52">
        <f>SAStab!H3753</f>
        <v>64529</v>
      </c>
      <c r="BR129" s="52">
        <f>SAStab!I3753</f>
        <v>91847</v>
      </c>
      <c r="BS129" s="52">
        <f>SAStab!J3753</f>
        <v>191579</v>
      </c>
    </row>
    <row r="130" spans="1:71">
      <c r="B130" s="37" t="s">
        <v>125</v>
      </c>
      <c r="C130" s="52">
        <f>SAStab!B3314</f>
        <v>34585</v>
      </c>
      <c r="D130" s="52">
        <f>SAStab!C3314</f>
        <v>3516.26</v>
      </c>
      <c r="E130" s="52">
        <f>SAStab!D3314</f>
        <v>6467.32</v>
      </c>
      <c r="F130" s="52">
        <f>SAStab!E3314</f>
        <v>10229</v>
      </c>
      <c r="G130" s="52">
        <f>SAStab!F3314</f>
        <v>21017.8</v>
      </c>
      <c r="H130" s="52">
        <f>SAStab!G3314</f>
        <v>40012</v>
      </c>
      <c r="I130" s="52">
        <f>SAStab!H3314</f>
        <v>69822</v>
      </c>
      <c r="J130" s="52">
        <f>SAStab!I3314</f>
        <v>106270</v>
      </c>
      <c r="K130" s="52">
        <f>SAStab!J3314</f>
        <v>242228</v>
      </c>
      <c r="N130" s="37" t="s">
        <v>125</v>
      </c>
      <c r="O130">
        <f>SAStab!B3402</f>
        <v>31086</v>
      </c>
      <c r="P130">
        <f>SAStab!C3402</f>
        <v>837.03</v>
      </c>
      <c r="Q130">
        <f>SAStab!D3402</f>
        <v>5240.76</v>
      </c>
      <c r="R130">
        <f>SAStab!E3402</f>
        <v>8982.5</v>
      </c>
      <c r="S130">
        <f>SAStab!F3402</f>
        <v>18047.3</v>
      </c>
      <c r="T130">
        <f>SAStab!G3402</f>
        <v>35451</v>
      </c>
      <c r="U130">
        <f>SAStab!H3402</f>
        <v>66605</v>
      </c>
      <c r="V130">
        <f>SAStab!I3402</f>
        <v>105841</v>
      </c>
      <c r="W130">
        <f>SAStab!J3402</f>
        <v>229723</v>
      </c>
      <c r="Z130" s="37" t="s">
        <v>125</v>
      </c>
      <c r="AA130">
        <f>SAStab!B3490</f>
        <v>29649</v>
      </c>
      <c r="AB130">
        <f>SAStab!C3490</f>
        <v>-1663.46</v>
      </c>
      <c r="AC130">
        <f>SAStab!D3490</f>
        <v>2693.35</v>
      </c>
      <c r="AD130">
        <f>SAStab!E3490</f>
        <v>8234</v>
      </c>
      <c r="AE130">
        <f>SAStab!F3490</f>
        <v>17780</v>
      </c>
      <c r="AF130">
        <f>SAStab!G3490</f>
        <v>34744</v>
      </c>
      <c r="AG130">
        <f>SAStab!H3490</f>
        <v>68170</v>
      </c>
      <c r="AH130">
        <f>SAStab!I3490</f>
        <v>94772</v>
      </c>
      <c r="AI130">
        <f>SAStab!J3490</f>
        <v>178096</v>
      </c>
      <c r="AL130" s="37" t="s">
        <v>125</v>
      </c>
      <c r="AM130" s="52">
        <f>SAStab!B3578</f>
        <v>30229</v>
      </c>
      <c r="AN130" s="52">
        <f>SAStab!C3578</f>
        <v>-2826.44</v>
      </c>
      <c r="AO130" s="52">
        <f>SAStab!D3578</f>
        <v>1069.3</v>
      </c>
      <c r="AP130" s="52">
        <f>SAStab!E3578</f>
        <v>7116.9</v>
      </c>
      <c r="AQ130" s="52">
        <f>SAStab!F3578</f>
        <v>17689.7</v>
      </c>
      <c r="AR130" s="52">
        <f>SAStab!G3578</f>
        <v>35272</v>
      </c>
      <c r="AS130" s="52">
        <f>SAStab!H3578</f>
        <v>65691</v>
      </c>
      <c r="AT130" s="52">
        <f>SAStab!I3578</f>
        <v>100642</v>
      </c>
      <c r="AU130" s="52">
        <f>SAStab!J3578</f>
        <v>214585</v>
      </c>
      <c r="AX130" s="37" t="s">
        <v>125</v>
      </c>
      <c r="AY130" s="52">
        <f>SAStab!B3666</f>
        <v>33134</v>
      </c>
      <c r="AZ130" s="52">
        <f>SAStab!C3666</f>
        <v>-2486.94</v>
      </c>
      <c r="BA130" s="52">
        <f>SAStab!D3666</f>
        <v>1405.72</v>
      </c>
      <c r="BB130" s="52">
        <f>SAStab!E3666</f>
        <v>8482.7999999999993</v>
      </c>
      <c r="BC130" s="52">
        <f>SAStab!F3666</f>
        <v>19311.599999999999</v>
      </c>
      <c r="BD130" s="52">
        <f>SAStab!G3666</f>
        <v>39003</v>
      </c>
      <c r="BE130" s="52">
        <f>SAStab!H3666</f>
        <v>76004</v>
      </c>
      <c r="BF130" s="52">
        <f>SAStab!I3666</f>
        <v>107025</v>
      </c>
      <c r="BG130" s="52">
        <f>SAStab!J3666</f>
        <v>247492</v>
      </c>
      <c r="BJ130" s="37" t="s">
        <v>125</v>
      </c>
      <c r="BK130" s="52">
        <f>SAStab!B3754</f>
        <v>36063</v>
      </c>
      <c r="BL130" s="52">
        <f>SAStab!C3754</f>
        <v>-3064.51</v>
      </c>
      <c r="BM130" s="52">
        <f>SAStab!D3754</f>
        <v>1709.12</v>
      </c>
      <c r="BN130" s="52">
        <f>SAStab!E3754</f>
        <v>8307.5</v>
      </c>
      <c r="BO130" s="52">
        <f>SAStab!F3754</f>
        <v>20060.099999999999</v>
      </c>
      <c r="BP130" s="52">
        <f>SAStab!G3754</f>
        <v>42561</v>
      </c>
      <c r="BQ130" s="52">
        <f>SAStab!H3754</f>
        <v>87283</v>
      </c>
      <c r="BR130" s="52">
        <f>SAStab!I3754</f>
        <v>127914</v>
      </c>
      <c r="BS130" s="52">
        <f>SAStab!J3754</f>
        <v>248851</v>
      </c>
    </row>
    <row r="131" spans="1:71">
      <c r="B131" s="38" t="s">
        <v>126</v>
      </c>
      <c r="C131" s="52">
        <f>SAStab!B3315</f>
        <v>42888</v>
      </c>
      <c r="D131" s="52">
        <f>SAStab!C3315</f>
        <v>5092.88</v>
      </c>
      <c r="E131" s="52">
        <f>SAStab!D3315</f>
        <v>7402.83</v>
      </c>
      <c r="F131" s="52">
        <f>SAStab!E3315</f>
        <v>11964.4</v>
      </c>
      <c r="G131" s="52">
        <f>SAStab!F3315</f>
        <v>25282.799999999999</v>
      </c>
      <c r="H131" s="52">
        <f>SAStab!G3315</f>
        <v>48392</v>
      </c>
      <c r="I131" s="52">
        <f>SAStab!H3315</f>
        <v>87673</v>
      </c>
      <c r="J131" s="52">
        <f>SAStab!I3315</f>
        <v>127744</v>
      </c>
      <c r="K131" s="52">
        <f>SAStab!J3315</f>
        <v>319507</v>
      </c>
      <c r="N131" s="38" t="s">
        <v>126</v>
      </c>
      <c r="O131">
        <f>SAStab!B3403</f>
        <v>43608</v>
      </c>
      <c r="P131">
        <f>SAStab!C3403</f>
        <v>2684.29</v>
      </c>
      <c r="Q131">
        <f>SAStab!D3403</f>
        <v>6452.1</v>
      </c>
      <c r="R131">
        <f>SAStab!E3403</f>
        <v>11118.6</v>
      </c>
      <c r="S131">
        <f>SAStab!F3403</f>
        <v>22808.1</v>
      </c>
      <c r="T131">
        <f>SAStab!G3403</f>
        <v>45530</v>
      </c>
      <c r="U131">
        <f>SAStab!H3403</f>
        <v>88452</v>
      </c>
      <c r="V131">
        <f>SAStab!I3403</f>
        <v>129666</v>
      </c>
      <c r="W131">
        <f>SAStab!J3403</f>
        <v>324125</v>
      </c>
      <c r="Z131" s="38" t="s">
        <v>126</v>
      </c>
      <c r="AA131">
        <f>SAStab!B3491</f>
        <v>40251</v>
      </c>
      <c r="AB131">
        <f>SAStab!C3491</f>
        <v>1661.35</v>
      </c>
      <c r="AC131">
        <f>SAStab!D3491</f>
        <v>5812.71</v>
      </c>
      <c r="AD131">
        <f>SAStab!E3491</f>
        <v>10544.6</v>
      </c>
      <c r="AE131">
        <f>SAStab!F3491</f>
        <v>22290</v>
      </c>
      <c r="AF131">
        <f>SAStab!G3491</f>
        <v>43349</v>
      </c>
      <c r="AG131">
        <f>SAStab!H3491</f>
        <v>80981</v>
      </c>
      <c r="AH131">
        <f>SAStab!I3491</f>
        <v>120930</v>
      </c>
      <c r="AI131">
        <f>SAStab!J3491</f>
        <v>277731</v>
      </c>
      <c r="AL131" s="38" t="s">
        <v>126</v>
      </c>
      <c r="AM131" s="52">
        <f>SAStab!B3579</f>
        <v>37327</v>
      </c>
      <c r="AN131" s="52">
        <f>SAStab!C3579</f>
        <v>2206.69</v>
      </c>
      <c r="AO131" s="52">
        <f>SAStab!D3579</f>
        <v>5221.29</v>
      </c>
      <c r="AP131" s="52">
        <f>SAStab!E3579</f>
        <v>10483.799999999999</v>
      </c>
      <c r="AQ131" s="52">
        <f>SAStab!F3579</f>
        <v>22681</v>
      </c>
      <c r="AR131" s="52">
        <f>SAStab!G3579</f>
        <v>42247</v>
      </c>
      <c r="AS131" s="52">
        <f>SAStab!H3579</f>
        <v>78109</v>
      </c>
      <c r="AT131" s="52">
        <f>SAStab!I3579</f>
        <v>117937</v>
      </c>
      <c r="AU131" s="52">
        <f>SAStab!J3579</f>
        <v>222159</v>
      </c>
      <c r="AX131" s="38" t="s">
        <v>126</v>
      </c>
      <c r="AY131" s="52">
        <f>SAStab!B3667</f>
        <v>37329</v>
      </c>
      <c r="AZ131" s="52">
        <f>SAStab!C3667</f>
        <v>1219.93</v>
      </c>
      <c r="BA131" s="52">
        <f>SAStab!D3667</f>
        <v>4426.38</v>
      </c>
      <c r="BB131" s="52">
        <f>SAStab!E3667</f>
        <v>10391.700000000001</v>
      </c>
      <c r="BC131" s="52">
        <f>SAStab!F3667</f>
        <v>22457.599999999999</v>
      </c>
      <c r="BD131" s="52">
        <f>SAStab!G3667</f>
        <v>43564</v>
      </c>
      <c r="BE131" s="52">
        <f>SAStab!H3667</f>
        <v>81452</v>
      </c>
      <c r="BF131" s="52">
        <f>SAStab!I3667</f>
        <v>112502</v>
      </c>
      <c r="BG131" s="52">
        <f>SAStab!J3667</f>
        <v>226749</v>
      </c>
      <c r="BJ131" s="38" t="s">
        <v>126</v>
      </c>
      <c r="BK131" s="52">
        <f>SAStab!B3755</f>
        <v>40416</v>
      </c>
      <c r="BL131" s="52">
        <f>SAStab!C3755</f>
        <v>545.87</v>
      </c>
      <c r="BM131" s="52">
        <f>SAStab!D3755</f>
        <v>3710.76</v>
      </c>
      <c r="BN131" s="52">
        <f>SAStab!E3755</f>
        <v>10979.2</v>
      </c>
      <c r="BO131" s="52">
        <f>SAStab!F3755</f>
        <v>24558.6</v>
      </c>
      <c r="BP131" s="52">
        <f>SAStab!G3755</f>
        <v>46171</v>
      </c>
      <c r="BQ131" s="52">
        <f>SAStab!H3755</f>
        <v>86422</v>
      </c>
      <c r="BR131" s="52">
        <f>SAStab!I3755</f>
        <v>118049</v>
      </c>
      <c r="BS131" s="52">
        <f>SAStab!J3755</f>
        <v>242581</v>
      </c>
    </row>
    <row r="132" spans="1:71">
      <c r="B132" t="s">
        <v>127</v>
      </c>
      <c r="C132" s="52">
        <f>SAStab!B3316</f>
        <v>41616</v>
      </c>
      <c r="D132" s="52">
        <f>SAStab!C3316</f>
        <v>6248.42</v>
      </c>
      <c r="E132" s="52">
        <f>SAStab!D3316</f>
        <v>8111.66</v>
      </c>
      <c r="F132" s="52">
        <f>SAStab!E3316</f>
        <v>14743.2</v>
      </c>
      <c r="G132" s="52">
        <f>SAStab!F3316</f>
        <v>27116.6</v>
      </c>
      <c r="H132" s="52">
        <f>SAStab!G3316</f>
        <v>50435</v>
      </c>
      <c r="I132" s="52">
        <f>SAStab!H3316</f>
        <v>87699</v>
      </c>
      <c r="J132" s="52">
        <f>SAStab!I3316</f>
        <v>121952</v>
      </c>
      <c r="K132" s="52">
        <f>SAStab!J3316</f>
        <v>213367</v>
      </c>
      <c r="N132" t="s">
        <v>127</v>
      </c>
      <c r="O132">
        <f>SAStab!B3404</f>
        <v>42361</v>
      </c>
      <c r="P132">
        <f>SAStab!C3404</f>
        <v>5450.98</v>
      </c>
      <c r="Q132">
        <f>SAStab!D3404</f>
        <v>7602.41</v>
      </c>
      <c r="R132">
        <f>SAStab!E3404</f>
        <v>13189.8</v>
      </c>
      <c r="S132">
        <f>SAStab!F3404</f>
        <v>25729.7</v>
      </c>
      <c r="T132">
        <f>SAStab!G3404</f>
        <v>46964</v>
      </c>
      <c r="U132">
        <f>SAStab!H3404</f>
        <v>80224</v>
      </c>
      <c r="V132">
        <f>SAStab!I3404</f>
        <v>131899</v>
      </c>
      <c r="W132">
        <f>SAStab!J3404</f>
        <v>285398</v>
      </c>
      <c r="Z132" t="s">
        <v>127</v>
      </c>
      <c r="AA132">
        <f>SAStab!B3492</f>
        <v>40461</v>
      </c>
      <c r="AB132">
        <f>SAStab!C3492</f>
        <v>4096.3</v>
      </c>
      <c r="AC132">
        <f>SAStab!D3492</f>
        <v>6787.51</v>
      </c>
      <c r="AD132">
        <f>SAStab!E3492</f>
        <v>12102.2</v>
      </c>
      <c r="AE132">
        <f>SAStab!F3492</f>
        <v>24960</v>
      </c>
      <c r="AF132">
        <f>SAStab!G3492</f>
        <v>44457</v>
      </c>
      <c r="AG132">
        <f>SAStab!H3492</f>
        <v>83094</v>
      </c>
      <c r="AH132">
        <f>SAStab!I3492</f>
        <v>117653</v>
      </c>
      <c r="AI132">
        <f>SAStab!J3492</f>
        <v>278347</v>
      </c>
      <c r="AL132" t="s">
        <v>127</v>
      </c>
      <c r="AM132" s="52">
        <f>SAStab!B3580</f>
        <v>38027</v>
      </c>
      <c r="AN132" s="52">
        <f>SAStab!C3580</f>
        <v>2075.4699999999998</v>
      </c>
      <c r="AO132" s="52">
        <f>SAStab!D3580</f>
        <v>5991.55</v>
      </c>
      <c r="AP132" s="52">
        <f>SAStab!E3580</f>
        <v>12054.1</v>
      </c>
      <c r="AQ132" s="52">
        <f>SAStab!F3580</f>
        <v>24336.3</v>
      </c>
      <c r="AR132" s="52">
        <f>SAStab!G3580</f>
        <v>44195</v>
      </c>
      <c r="AS132" s="52">
        <f>SAStab!H3580</f>
        <v>79544</v>
      </c>
      <c r="AT132" s="52">
        <f>SAStab!I3580</f>
        <v>112723</v>
      </c>
      <c r="AU132" s="52">
        <f>SAStab!J3580</f>
        <v>249575</v>
      </c>
      <c r="AX132" t="s">
        <v>127</v>
      </c>
      <c r="AY132" s="52">
        <f>SAStab!B3668</f>
        <v>41684</v>
      </c>
      <c r="AZ132" s="52">
        <f>SAStab!C3668</f>
        <v>2571.86</v>
      </c>
      <c r="BA132" s="52">
        <f>SAStab!D3668</f>
        <v>6094.94</v>
      </c>
      <c r="BB132" s="52">
        <f>SAStab!E3668</f>
        <v>13598.1</v>
      </c>
      <c r="BC132" s="52">
        <f>SAStab!F3668</f>
        <v>26538.3</v>
      </c>
      <c r="BD132" s="52">
        <f>SAStab!G3668</f>
        <v>50782</v>
      </c>
      <c r="BE132" s="52">
        <f>SAStab!H3668</f>
        <v>83335</v>
      </c>
      <c r="BF132" s="52">
        <f>SAStab!I3668</f>
        <v>118187</v>
      </c>
      <c r="BG132" s="52">
        <f>SAStab!J3668</f>
        <v>242085</v>
      </c>
      <c r="BJ132" t="s">
        <v>127</v>
      </c>
      <c r="BK132" s="52">
        <f>SAStab!B3756</f>
        <v>45285</v>
      </c>
      <c r="BL132" s="52">
        <f>SAStab!C3756</f>
        <v>2937.79</v>
      </c>
      <c r="BM132" s="52">
        <f>SAStab!D3756</f>
        <v>6871.5</v>
      </c>
      <c r="BN132" s="52">
        <f>SAStab!E3756</f>
        <v>14742.5</v>
      </c>
      <c r="BO132" s="52">
        <f>SAStab!F3756</f>
        <v>29386.7</v>
      </c>
      <c r="BP132" s="52">
        <f>SAStab!G3756</f>
        <v>55921</v>
      </c>
      <c r="BQ132" s="52">
        <f>SAStab!H3756</f>
        <v>96055</v>
      </c>
      <c r="BR132" s="52">
        <f>SAStab!I3756</f>
        <v>137957</v>
      </c>
      <c r="BS132" s="52">
        <f>SAStab!J3756</f>
        <v>241168</v>
      </c>
    </row>
    <row r="133" spans="1:71">
      <c r="B133" t="s">
        <v>128</v>
      </c>
      <c r="C133" s="52">
        <f>SAStab!B3317</f>
        <v>47713</v>
      </c>
      <c r="D133" s="52">
        <f>SAStab!C3317</f>
        <v>7496.87</v>
      </c>
      <c r="E133" s="52">
        <f>SAStab!D3317</f>
        <v>10001.75</v>
      </c>
      <c r="F133" s="52">
        <f>SAStab!E3317</f>
        <v>16623.400000000001</v>
      </c>
      <c r="G133" s="52">
        <f>SAStab!F3317</f>
        <v>29111</v>
      </c>
      <c r="H133" s="52">
        <f>SAStab!G3317</f>
        <v>52706</v>
      </c>
      <c r="I133" s="52">
        <f>SAStab!H3317</f>
        <v>89850</v>
      </c>
      <c r="J133" s="52">
        <f>SAStab!I3317</f>
        <v>140587</v>
      </c>
      <c r="K133" s="52">
        <f>SAStab!J3317</f>
        <v>382660</v>
      </c>
      <c r="N133" t="s">
        <v>128</v>
      </c>
      <c r="O133">
        <f>SAStab!B3405</f>
        <v>47111</v>
      </c>
      <c r="P133">
        <f>SAStab!C3405</f>
        <v>6052.73</v>
      </c>
      <c r="Q133">
        <f>SAStab!D3405</f>
        <v>9160.9500000000007</v>
      </c>
      <c r="R133">
        <f>SAStab!E3405</f>
        <v>16071</v>
      </c>
      <c r="S133">
        <f>SAStab!F3405</f>
        <v>29567.9</v>
      </c>
      <c r="T133">
        <f>SAStab!G3405</f>
        <v>51648</v>
      </c>
      <c r="U133">
        <f>SAStab!H3405</f>
        <v>88806</v>
      </c>
      <c r="V133">
        <f>SAStab!I3405</f>
        <v>125627</v>
      </c>
      <c r="W133">
        <f>SAStab!J3405</f>
        <v>350833</v>
      </c>
      <c r="Z133" t="s">
        <v>128</v>
      </c>
      <c r="AA133">
        <f>SAStab!B3493</f>
        <v>43279</v>
      </c>
      <c r="AB133">
        <f>SAStab!C3493</f>
        <v>4861.1099999999997</v>
      </c>
      <c r="AC133">
        <f>SAStab!D3493</f>
        <v>8373.64</v>
      </c>
      <c r="AD133">
        <f>SAStab!E3493</f>
        <v>14926.5</v>
      </c>
      <c r="AE133">
        <f>SAStab!F3493</f>
        <v>27004.2</v>
      </c>
      <c r="AF133">
        <f>SAStab!G3493</f>
        <v>49816</v>
      </c>
      <c r="AG133">
        <f>SAStab!H3493</f>
        <v>84814</v>
      </c>
      <c r="AH133">
        <f>SAStab!I3493</f>
        <v>126140</v>
      </c>
      <c r="AI133">
        <f>SAStab!J3493</f>
        <v>260250</v>
      </c>
      <c r="AL133" t="s">
        <v>128</v>
      </c>
      <c r="AM133" s="52">
        <f>SAStab!B3581</f>
        <v>44176</v>
      </c>
      <c r="AN133" s="52">
        <f>SAStab!C3581</f>
        <v>3952.17</v>
      </c>
      <c r="AO133" s="52">
        <f>SAStab!D3581</f>
        <v>7824.57</v>
      </c>
      <c r="AP133" s="52">
        <f>SAStab!E3581</f>
        <v>15274.5</v>
      </c>
      <c r="AQ133" s="52">
        <f>SAStab!F3581</f>
        <v>27728.1</v>
      </c>
      <c r="AR133" s="52">
        <f>SAStab!G3581</f>
        <v>50268</v>
      </c>
      <c r="AS133" s="52">
        <f>SAStab!H3581</f>
        <v>89323</v>
      </c>
      <c r="AT133" s="52">
        <f>SAStab!I3581</f>
        <v>126468</v>
      </c>
      <c r="AU133" s="52">
        <f>SAStab!J3581</f>
        <v>298395</v>
      </c>
      <c r="AX133" t="s">
        <v>128</v>
      </c>
      <c r="AY133" s="52">
        <f>SAStab!B3669</f>
        <v>47938</v>
      </c>
      <c r="AZ133" s="52">
        <f>SAStab!C3669</f>
        <v>2886.91</v>
      </c>
      <c r="BA133" s="52">
        <f>SAStab!D3669</f>
        <v>7797.95</v>
      </c>
      <c r="BB133" s="52">
        <f>SAStab!E3669</f>
        <v>16472.400000000001</v>
      </c>
      <c r="BC133" s="52">
        <f>SAStab!F3669</f>
        <v>31379.599999999999</v>
      </c>
      <c r="BD133" s="52">
        <f>SAStab!G3669</f>
        <v>57194</v>
      </c>
      <c r="BE133" s="52">
        <f>SAStab!H3669</f>
        <v>101254</v>
      </c>
      <c r="BF133" s="52">
        <f>SAStab!I3669</f>
        <v>140979</v>
      </c>
      <c r="BG133" s="52">
        <f>SAStab!J3669</f>
        <v>273261</v>
      </c>
      <c r="BJ133" t="s">
        <v>128</v>
      </c>
      <c r="BK133" s="52">
        <f>SAStab!B3757</f>
        <v>51420</v>
      </c>
      <c r="BL133" s="52">
        <f>SAStab!C3757</f>
        <v>2885.96</v>
      </c>
      <c r="BM133" s="52">
        <f>SAStab!D3757</f>
        <v>8502.44</v>
      </c>
      <c r="BN133" s="52">
        <f>SAStab!E3757</f>
        <v>16922.099999999999</v>
      </c>
      <c r="BO133" s="52">
        <f>SAStab!F3757</f>
        <v>32761.200000000001</v>
      </c>
      <c r="BP133" s="52">
        <f>SAStab!G3757</f>
        <v>59334</v>
      </c>
      <c r="BQ133" s="52">
        <f>SAStab!H3757</f>
        <v>105907</v>
      </c>
      <c r="BR133" s="52">
        <f>SAStab!I3757</f>
        <v>156287</v>
      </c>
      <c r="BS133" s="52">
        <f>SAStab!J3757</f>
        <v>338276</v>
      </c>
    </row>
    <row r="134" spans="1:71">
      <c r="B134" t="s">
        <v>129</v>
      </c>
      <c r="C134" s="52">
        <f>SAStab!B3318</f>
        <v>53212</v>
      </c>
      <c r="D134" s="52">
        <f>SAStab!C3318</f>
        <v>8481.17</v>
      </c>
      <c r="E134" s="52">
        <f>SAStab!D3318</f>
        <v>11945.63</v>
      </c>
      <c r="F134" s="52">
        <f>SAStab!E3318</f>
        <v>20142.8</v>
      </c>
      <c r="G134" s="52">
        <f>SAStab!F3318</f>
        <v>34696.1</v>
      </c>
      <c r="H134" s="52">
        <f>SAStab!G3318</f>
        <v>59655</v>
      </c>
      <c r="I134" s="52">
        <f>SAStab!H3318</f>
        <v>101311</v>
      </c>
      <c r="J134" s="52">
        <f>SAStab!I3318</f>
        <v>143485</v>
      </c>
      <c r="K134" s="52">
        <f>SAStab!J3318</f>
        <v>332362</v>
      </c>
      <c r="N134" t="s">
        <v>129</v>
      </c>
      <c r="O134">
        <f>SAStab!B3406</f>
        <v>51066</v>
      </c>
      <c r="P134">
        <f>SAStab!C3406</f>
        <v>8738.92</v>
      </c>
      <c r="Q134">
        <f>SAStab!D3406</f>
        <v>12211.52</v>
      </c>
      <c r="R134">
        <f>SAStab!E3406</f>
        <v>19699.3</v>
      </c>
      <c r="S134">
        <f>SAStab!F3406</f>
        <v>34290.6</v>
      </c>
      <c r="T134">
        <f>SAStab!G3406</f>
        <v>60332</v>
      </c>
      <c r="U134">
        <f>SAStab!H3406</f>
        <v>103028</v>
      </c>
      <c r="V134">
        <f>SAStab!I3406</f>
        <v>143417</v>
      </c>
      <c r="W134">
        <f>SAStab!J3406</f>
        <v>289252</v>
      </c>
      <c r="Z134" t="s">
        <v>129</v>
      </c>
      <c r="AA134">
        <f>SAStab!B3494</f>
        <v>48602</v>
      </c>
      <c r="AB134">
        <f>SAStab!C3494</f>
        <v>7071.7</v>
      </c>
      <c r="AC134">
        <f>SAStab!D3494</f>
        <v>10206.629999999999</v>
      </c>
      <c r="AD134">
        <f>SAStab!E3494</f>
        <v>18201.3</v>
      </c>
      <c r="AE134">
        <f>SAStab!F3494</f>
        <v>32047.200000000001</v>
      </c>
      <c r="AF134">
        <f>SAStab!G3494</f>
        <v>57804</v>
      </c>
      <c r="AG134">
        <f>SAStab!H3494</f>
        <v>99353</v>
      </c>
      <c r="AH134">
        <f>SAStab!I3494</f>
        <v>140862</v>
      </c>
      <c r="AI134">
        <f>SAStab!J3494</f>
        <v>258597</v>
      </c>
      <c r="AL134" t="s">
        <v>129</v>
      </c>
      <c r="AM134" s="52">
        <f>SAStab!B3582</f>
        <v>49783</v>
      </c>
      <c r="AN134" s="52">
        <f>SAStab!C3582</f>
        <v>4775.2299999999996</v>
      </c>
      <c r="AO134" s="52">
        <f>SAStab!D3582</f>
        <v>9504.82</v>
      </c>
      <c r="AP134" s="52">
        <f>SAStab!E3582</f>
        <v>18017.8</v>
      </c>
      <c r="AQ134" s="52">
        <f>SAStab!F3582</f>
        <v>32223.5</v>
      </c>
      <c r="AR134" s="52">
        <f>SAStab!G3582</f>
        <v>58814</v>
      </c>
      <c r="AS134" s="52">
        <f>SAStab!H3582</f>
        <v>104772</v>
      </c>
      <c r="AT134" s="52">
        <f>SAStab!I3582</f>
        <v>144296</v>
      </c>
      <c r="AU134" s="52">
        <f>SAStab!J3582</f>
        <v>271862</v>
      </c>
      <c r="AX134" t="s">
        <v>129</v>
      </c>
      <c r="AY134" s="52">
        <f>SAStab!B3670</f>
        <v>53141</v>
      </c>
      <c r="AZ134" s="52">
        <f>SAStab!C3670</f>
        <v>4622.16</v>
      </c>
      <c r="BA134" s="52">
        <f>SAStab!D3670</f>
        <v>10077.66</v>
      </c>
      <c r="BB134" s="52">
        <f>SAStab!E3670</f>
        <v>19174.400000000001</v>
      </c>
      <c r="BC134" s="52">
        <f>SAStab!F3670</f>
        <v>34643.199999999997</v>
      </c>
      <c r="BD134" s="52">
        <f>SAStab!G3670</f>
        <v>63067</v>
      </c>
      <c r="BE134" s="52">
        <f>SAStab!H3670</f>
        <v>109309</v>
      </c>
      <c r="BF134" s="52">
        <f>SAStab!I3670</f>
        <v>151300</v>
      </c>
      <c r="BG134" s="52">
        <f>SAStab!J3670</f>
        <v>302388</v>
      </c>
      <c r="BJ134" t="s">
        <v>129</v>
      </c>
      <c r="BK134" s="52">
        <f>SAStab!B3758</f>
        <v>57097</v>
      </c>
      <c r="BL134" s="52">
        <f>SAStab!C3758</f>
        <v>3724.04</v>
      </c>
      <c r="BM134" s="52">
        <f>SAStab!D3758</f>
        <v>9935.0400000000009</v>
      </c>
      <c r="BN134" s="52">
        <f>SAStab!E3758</f>
        <v>20257.5</v>
      </c>
      <c r="BO134" s="52">
        <f>SAStab!F3758</f>
        <v>37548.400000000001</v>
      </c>
      <c r="BP134" s="52">
        <f>SAStab!G3758</f>
        <v>68626</v>
      </c>
      <c r="BQ134" s="52">
        <f>SAStab!H3758</f>
        <v>116886</v>
      </c>
      <c r="BR134" s="52">
        <f>SAStab!I3758</f>
        <v>162607</v>
      </c>
      <c r="BS134" s="52">
        <f>SAStab!J3758</f>
        <v>339356</v>
      </c>
    </row>
    <row r="135" spans="1:71">
      <c r="B135" t="s">
        <v>130</v>
      </c>
      <c r="C135" s="52">
        <f>SAStab!B3319</f>
        <v>60440</v>
      </c>
      <c r="D135" s="52">
        <f>SAStab!C3319</f>
        <v>10410.65</v>
      </c>
      <c r="E135" s="52">
        <f>SAStab!D3319</f>
        <v>14450.02</v>
      </c>
      <c r="F135" s="52">
        <f>SAStab!E3319</f>
        <v>23661.4</v>
      </c>
      <c r="G135" s="52">
        <f>SAStab!F3319</f>
        <v>40065.199999999997</v>
      </c>
      <c r="H135" s="52">
        <f>SAStab!G3319</f>
        <v>67834</v>
      </c>
      <c r="I135" s="52">
        <f>SAStab!H3319</f>
        <v>112685</v>
      </c>
      <c r="J135" s="52">
        <f>SAStab!I3319</f>
        <v>154368</v>
      </c>
      <c r="K135" s="52">
        <f>SAStab!J3319</f>
        <v>362077</v>
      </c>
      <c r="N135" t="s">
        <v>130</v>
      </c>
      <c r="O135">
        <f>SAStab!B3407</f>
        <v>57004</v>
      </c>
      <c r="P135">
        <f>SAStab!C3407</f>
        <v>10066.68</v>
      </c>
      <c r="Q135">
        <f>SAStab!D3407</f>
        <v>13812.54</v>
      </c>
      <c r="R135">
        <f>SAStab!E3407</f>
        <v>22431.8</v>
      </c>
      <c r="S135">
        <f>SAStab!F3407</f>
        <v>38232.6</v>
      </c>
      <c r="T135">
        <f>SAStab!G3407</f>
        <v>65515</v>
      </c>
      <c r="U135">
        <f>SAStab!H3407</f>
        <v>112812</v>
      </c>
      <c r="V135">
        <f>SAStab!I3407</f>
        <v>162475</v>
      </c>
      <c r="W135">
        <f>SAStab!J3407</f>
        <v>338216</v>
      </c>
      <c r="Z135" t="s">
        <v>130</v>
      </c>
      <c r="AA135">
        <f>SAStab!B3495</f>
        <v>55297</v>
      </c>
      <c r="AB135">
        <f>SAStab!C3495</f>
        <v>9507.68</v>
      </c>
      <c r="AC135">
        <f>SAStab!D3495</f>
        <v>13071.19</v>
      </c>
      <c r="AD135">
        <f>SAStab!E3495</f>
        <v>21301.1</v>
      </c>
      <c r="AE135">
        <f>SAStab!F3495</f>
        <v>37118.5</v>
      </c>
      <c r="AF135">
        <f>SAStab!G3495</f>
        <v>62875</v>
      </c>
      <c r="AG135">
        <f>SAStab!H3495</f>
        <v>109411</v>
      </c>
      <c r="AH135">
        <f>SAStab!I3495</f>
        <v>156664</v>
      </c>
      <c r="AI135">
        <f>SAStab!J3495</f>
        <v>318599</v>
      </c>
      <c r="AL135" t="s">
        <v>130</v>
      </c>
      <c r="AM135" s="52">
        <f>SAStab!B3583</f>
        <v>57781</v>
      </c>
      <c r="AN135" s="52">
        <f>SAStab!C3583</f>
        <v>8281.59</v>
      </c>
      <c r="AO135" s="52">
        <f>SAStab!D3583</f>
        <v>12587.57</v>
      </c>
      <c r="AP135" s="52">
        <f>SAStab!E3583</f>
        <v>21891.3</v>
      </c>
      <c r="AQ135" s="52">
        <f>SAStab!F3583</f>
        <v>38318.300000000003</v>
      </c>
      <c r="AR135" s="52">
        <f>SAStab!G3583</f>
        <v>68319</v>
      </c>
      <c r="AS135" s="52">
        <f>SAStab!H3583</f>
        <v>115847</v>
      </c>
      <c r="AT135" s="52">
        <f>SAStab!I3583</f>
        <v>172305</v>
      </c>
      <c r="AU135" s="52">
        <f>SAStab!J3583</f>
        <v>322557</v>
      </c>
      <c r="AX135" t="s">
        <v>130</v>
      </c>
      <c r="AY135" s="52">
        <f>SAStab!B3671</f>
        <v>61342</v>
      </c>
      <c r="AZ135" s="52">
        <f>SAStab!C3671</f>
        <v>7635.06</v>
      </c>
      <c r="BA135" s="52">
        <f>SAStab!D3671</f>
        <v>12265.59</v>
      </c>
      <c r="BB135" s="52">
        <f>SAStab!E3671</f>
        <v>22244.3</v>
      </c>
      <c r="BC135" s="52">
        <f>SAStab!F3671</f>
        <v>40037.1</v>
      </c>
      <c r="BD135" s="52">
        <f>SAStab!G3671</f>
        <v>74116</v>
      </c>
      <c r="BE135" s="52">
        <f>SAStab!H3671</f>
        <v>125708</v>
      </c>
      <c r="BF135" s="52">
        <f>SAStab!I3671</f>
        <v>169043</v>
      </c>
      <c r="BG135" s="52">
        <f>SAStab!J3671</f>
        <v>345684</v>
      </c>
      <c r="BJ135" t="s">
        <v>130</v>
      </c>
      <c r="BK135" s="52">
        <f>SAStab!B3759</f>
        <v>66165</v>
      </c>
      <c r="BL135" s="52">
        <f>SAStab!C3759</f>
        <v>7348.76</v>
      </c>
      <c r="BM135" s="52">
        <f>SAStab!D3759</f>
        <v>13593.11</v>
      </c>
      <c r="BN135" s="52">
        <f>SAStab!E3759</f>
        <v>24539.599999999999</v>
      </c>
      <c r="BO135" s="52">
        <f>SAStab!F3759</f>
        <v>44874.2</v>
      </c>
      <c r="BP135" s="52">
        <f>SAStab!G3759</f>
        <v>81217</v>
      </c>
      <c r="BQ135" s="52">
        <f>SAStab!H3759</f>
        <v>135514</v>
      </c>
      <c r="BR135" s="52">
        <f>SAStab!I3759</f>
        <v>180511</v>
      </c>
      <c r="BS135" s="52">
        <f>SAStab!J3759</f>
        <v>368157</v>
      </c>
    </row>
    <row r="136" spans="1:71">
      <c r="B136" t="s">
        <v>131</v>
      </c>
      <c r="C136" s="52">
        <f>SAStab!B3320</f>
        <v>82627</v>
      </c>
      <c r="D136" s="52">
        <f>SAStab!C3320</f>
        <v>15988.72</v>
      </c>
      <c r="E136" s="52">
        <f>SAStab!D3320</f>
        <v>21968.25</v>
      </c>
      <c r="F136" s="52">
        <f>SAStab!E3320</f>
        <v>35747.800000000003</v>
      </c>
      <c r="G136" s="52">
        <f>SAStab!F3320</f>
        <v>58459.5</v>
      </c>
      <c r="H136" s="52">
        <f>SAStab!G3320</f>
        <v>94517</v>
      </c>
      <c r="I136" s="52">
        <f>SAStab!H3320</f>
        <v>151564</v>
      </c>
      <c r="J136" s="52">
        <f>SAStab!I3320</f>
        <v>209685</v>
      </c>
      <c r="K136" s="52">
        <f>SAStab!J3320</f>
        <v>473438</v>
      </c>
      <c r="N136" t="s">
        <v>131</v>
      </c>
      <c r="O136">
        <f>SAStab!B3408</f>
        <v>87153</v>
      </c>
      <c r="P136">
        <f>SAStab!C3408</f>
        <v>16210.98</v>
      </c>
      <c r="Q136">
        <f>SAStab!D3408</f>
        <v>22247.72</v>
      </c>
      <c r="R136">
        <f>SAStab!E3408</f>
        <v>36307.699999999997</v>
      </c>
      <c r="S136">
        <f>SAStab!F3408</f>
        <v>59810.9</v>
      </c>
      <c r="T136">
        <f>SAStab!G3408</f>
        <v>97820</v>
      </c>
      <c r="U136">
        <f>SAStab!H3408</f>
        <v>158510</v>
      </c>
      <c r="V136">
        <f>SAStab!I3408</f>
        <v>225102</v>
      </c>
      <c r="W136">
        <f>SAStab!J3408</f>
        <v>542982</v>
      </c>
      <c r="Z136" t="s">
        <v>131</v>
      </c>
      <c r="AA136">
        <f>SAStab!B3496</f>
        <v>89281</v>
      </c>
      <c r="AB136">
        <f>SAStab!C3496</f>
        <v>15772.68</v>
      </c>
      <c r="AC136">
        <f>SAStab!D3496</f>
        <v>21591.59</v>
      </c>
      <c r="AD136">
        <f>SAStab!E3496</f>
        <v>35348.1</v>
      </c>
      <c r="AE136">
        <f>SAStab!F3496</f>
        <v>60127.4</v>
      </c>
      <c r="AF136">
        <f>SAStab!G3496</f>
        <v>101175</v>
      </c>
      <c r="AG136">
        <f>SAStab!H3496</f>
        <v>170051</v>
      </c>
      <c r="AH136">
        <f>SAStab!I3496</f>
        <v>238304</v>
      </c>
      <c r="AI136">
        <f>SAStab!J3496</f>
        <v>547424</v>
      </c>
      <c r="AL136" t="s">
        <v>131</v>
      </c>
      <c r="AM136" s="52">
        <f>SAStab!B3584</f>
        <v>94384</v>
      </c>
      <c r="AN136" s="52">
        <f>SAStab!C3584</f>
        <v>14843.83</v>
      </c>
      <c r="AO136" s="52">
        <f>SAStab!D3584</f>
        <v>20828.91</v>
      </c>
      <c r="AP136" s="52">
        <f>SAStab!E3584</f>
        <v>34943.1</v>
      </c>
      <c r="AQ136" s="52">
        <f>SAStab!F3584</f>
        <v>61066.6</v>
      </c>
      <c r="AR136" s="52">
        <f>SAStab!G3584</f>
        <v>106889</v>
      </c>
      <c r="AS136" s="52">
        <f>SAStab!H3584</f>
        <v>183099</v>
      </c>
      <c r="AT136" s="52">
        <f>SAStab!I3584</f>
        <v>260225</v>
      </c>
      <c r="AU136" s="52">
        <f>SAStab!J3584</f>
        <v>585646</v>
      </c>
      <c r="AX136" t="s">
        <v>131</v>
      </c>
      <c r="AY136" s="52">
        <f>SAStab!B3672</f>
        <v>99511</v>
      </c>
      <c r="AZ136" s="52">
        <f>SAStab!C3672</f>
        <v>14585.41</v>
      </c>
      <c r="BA136" s="52">
        <f>SAStab!D3672</f>
        <v>21551.5</v>
      </c>
      <c r="BB136" s="52">
        <f>SAStab!E3672</f>
        <v>37323.199999999997</v>
      </c>
      <c r="BC136" s="52">
        <f>SAStab!F3672</f>
        <v>65793.5</v>
      </c>
      <c r="BD136" s="52">
        <f>SAStab!G3672</f>
        <v>114643</v>
      </c>
      <c r="BE136" s="52">
        <f>SAStab!H3672</f>
        <v>194715</v>
      </c>
      <c r="BF136" s="52">
        <f>SAStab!I3672</f>
        <v>274173</v>
      </c>
      <c r="BG136" s="52">
        <f>SAStab!J3672</f>
        <v>608970</v>
      </c>
      <c r="BJ136" t="s">
        <v>131</v>
      </c>
      <c r="BK136" s="52">
        <f>SAStab!B3760</f>
        <v>104463</v>
      </c>
      <c r="BL136" s="52">
        <f>SAStab!C3760</f>
        <v>15031.24</v>
      </c>
      <c r="BM136" s="52">
        <f>SAStab!D3760</f>
        <v>22683.43</v>
      </c>
      <c r="BN136" s="52">
        <f>SAStab!E3760</f>
        <v>39942.1</v>
      </c>
      <c r="BO136" s="52">
        <f>SAStab!F3760</f>
        <v>70292.800000000003</v>
      </c>
      <c r="BP136" s="52">
        <f>SAStab!G3760</f>
        <v>122031</v>
      </c>
      <c r="BQ136" s="52">
        <f>SAStab!H3760</f>
        <v>201156</v>
      </c>
      <c r="BR136" s="52">
        <f>SAStab!I3760</f>
        <v>280616</v>
      </c>
      <c r="BS136" s="52">
        <f>SAStab!J3760</f>
        <v>601842</v>
      </c>
    </row>
    <row r="137" spans="1:71">
      <c r="A137" t="s">
        <v>105</v>
      </c>
      <c r="C137" s="52"/>
      <c r="D137" s="52"/>
      <c r="E137" s="52"/>
      <c r="F137" s="52"/>
      <c r="G137" s="52"/>
      <c r="H137" s="52"/>
      <c r="I137" s="52"/>
      <c r="J137" s="52"/>
      <c r="K137" s="52"/>
      <c r="M137" t="s">
        <v>105</v>
      </c>
      <c r="Y137" t="s">
        <v>105</v>
      </c>
      <c r="AK137" t="s">
        <v>105</v>
      </c>
      <c r="AM137" s="52"/>
      <c r="AN137" s="52"/>
      <c r="AO137" s="52"/>
      <c r="AP137" s="52"/>
      <c r="AQ137" s="52"/>
      <c r="AR137" s="52"/>
      <c r="AS137" s="52"/>
      <c r="AT137" s="52"/>
      <c r="AU137" s="52"/>
      <c r="AW137" t="s">
        <v>105</v>
      </c>
      <c r="AY137" s="52"/>
      <c r="AZ137" s="52"/>
      <c r="BA137" s="52"/>
      <c r="BB137" s="52"/>
      <c r="BC137" s="52"/>
      <c r="BD137" s="52"/>
      <c r="BE137" s="52"/>
      <c r="BF137" s="52"/>
      <c r="BG137" s="52"/>
      <c r="BI137" t="s">
        <v>105</v>
      </c>
      <c r="BK137" s="52"/>
      <c r="BL137" s="52"/>
      <c r="BM137" s="52"/>
      <c r="BN137" s="52"/>
      <c r="BO137" s="52"/>
      <c r="BP137" s="52"/>
      <c r="BQ137" s="52"/>
      <c r="BR137" s="52"/>
      <c r="BS137" s="52"/>
    </row>
    <row r="138" spans="1:71">
      <c r="B138" t="s">
        <v>112</v>
      </c>
      <c r="C138" s="52">
        <f>SAStab!B3322</f>
        <v>10058</v>
      </c>
      <c r="D138" s="52">
        <f>SAStab!C3322</f>
        <v>-1680.63</v>
      </c>
      <c r="E138" s="52">
        <f>SAStab!D3322</f>
        <v>881.88</v>
      </c>
      <c r="F138" s="52">
        <f>SAStab!E3322</f>
        <v>6916.4</v>
      </c>
      <c r="G138" s="52">
        <f>SAStab!F3322</f>
        <v>10729.2</v>
      </c>
      <c r="H138" s="52">
        <f>SAStab!G3322</f>
        <v>14656</v>
      </c>
      <c r="I138" s="52">
        <f>SAStab!H3322</f>
        <v>16948</v>
      </c>
      <c r="J138" s="52">
        <f>SAStab!I3322</f>
        <v>17740</v>
      </c>
      <c r="K138" s="52">
        <f>SAStab!J3322</f>
        <v>18465</v>
      </c>
      <c r="N138" t="s">
        <v>112</v>
      </c>
      <c r="O138">
        <f>SAStab!B3410</f>
        <v>10386</v>
      </c>
      <c r="P138">
        <f>SAStab!C3410</f>
        <v>-2085.54</v>
      </c>
      <c r="Q138">
        <f>SAStab!D3410</f>
        <v>536.55999999999995</v>
      </c>
      <c r="R138">
        <f>SAStab!E3410</f>
        <v>6758.4</v>
      </c>
      <c r="S138">
        <f>SAStab!F3410</f>
        <v>11165.5</v>
      </c>
      <c r="T138">
        <f>SAStab!G3410</f>
        <v>15428</v>
      </c>
      <c r="U138">
        <f>SAStab!H3410</f>
        <v>17790</v>
      </c>
      <c r="V138">
        <f>SAStab!I3410</f>
        <v>18627</v>
      </c>
      <c r="W138">
        <f>SAStab!J3410</f>
        <v>19653</v>
      </c>
      <c r="Z138" t="s">
        <v>112</v>
      </c>
      <c r="AA138">
        <f>SAStab!B3498</f>
        <v>10216</v>
      </c>
      <c r="AB138">
        <f>SAStab!C3498</f>
        <v>-2515.7600000000002</v>
      </c>
      <c r="AC138">
        <f>SAStab!D3498</f>
        <v>-201.76</v>
      </c>
      <c r="AD138">
        <f>SAStab!E3498</f>
        <v>6295.9</v>
      </c>
      <c r="AE138">
        <f>SAStab!F3498</f>
        <v>11127.5</v>
      </c>
      <c r="AF138">
        <f>SAStab!G3498</f>
        <v>15483</v>
      </c>
      <c r="AG138">
        <f>SAStab!H3498</f>
        <v>17845</v>
      </c>
      <c r="AH138">
        <f>SAStab!I3498</f>
        <v>18653</v>
      </c>
      <c r="AI138">
        <f>SAStab!J3498</f>
        <v>19648</v>
      </c>
      <c r="AL138" t="s">
        <v>112</v>
      </c>
      <c r="AM138" s="52">
        <f>SAStab!B3586</f>
        <v>9745</v>
      </c>
      <c r="AN138" s="52">
        <f>SAStab!C3586</f>
        <v>-3534.11</v>
      </c>
      <c r="AO138" s="52">
        <f>SAStab!D3586</f>
        <v>-1340.37</v>
      </c>
      <c r="AP138" s="52">
        <f>SAStab!E3586</f>
        <v>5448.3</v>
      </c>
      <c r="AQ138" s="52">
        <f>SAStab!F3586</f>
        <v>10784.5</v>
      </c>
      <c r="AR138" s="52">
        <f>SAStab!G3586</f>
        <v>15322</v>
      </c>
      <c r="AS138" s="52">
        <f>SAStab!H3586</f>
        <v>17755</v>
      </c>
      <c r="AT138" s="52">
        <f>SAStab!I3586</f>
        <v>18586</v>
      </c>
      <c r="AU138" s="52">
        <f>SAStab!J3586</f>
        <v>19785</v>
      </c>
      <c r="AX138" t="s">
        <v>112</v>
      </c>
      <c r="AY138" s="52">
        <f>SAStab!B3674</f>
        <v>9837</v>
      </c>
      <c r="AZ138" s="52">
        <f>SAStab!C3674</f>
        <v>-4518.7</v>
      </c>
      <c r="BA138" s="52">
        <f>SAStab!D3674</f>
        <v>-1721.76</v>
      </c>
      <c r="BB138" s="52">
        <f>SAStab!E3674</f>
        <v>4736.8</v>
      </c>
      <c r="BC138" s="52">
        <f>SAStab!F3674</f>
        <v>11031.1</v>
      </c>
      <c r="BD138" s="52">
        <f>SAStab!G3674</f>
        <v>15886</v>
      </c>
      <c r="BE138" s="52">
        <f>SAStab!H3674</f>
        <v>18481</v>
      </c>
      <c r="BF138" s="52">
        <f>SAStab!I3674</f>
        <v>19428</v>
      </c>
      <c r="BG138" s="52">
        <f>SAStab!J3674</f>
        <v>21108</v>
      </c>
      <c r="BJ138" t="s">
        <v>112</v>
      </c>
      <c r="BK138" s="52">
        <f>SAStab!B3762</f>
        <v>10232</v>
      </c>
      <c r="BL138" s="52">
        <f>SAStab!C3762</f>
        <v>-5399.18</v>
      </c>
      <c r="BM138" s="52">
        <f>SAStab!D3762</f>
        <v>-2461.91</v>
      </c>
      <c r="BN138" s="52">
        <f>SAStab!E3762</f>
        <v>4640.1000000000004</v>
      </c>
      <c r="BO138" s="52">
        <f>SAStab!F3762</f>
        <v>11546.5</v>
      </c>
      <c r="BP138" s="52">
        <f>SAStab!G3762</f>
        <v>16816</v>
      </c>
      <c r="BQ138" s="52">
        <f>SAStab!H3762</f>
        <v>19885</v>
      </c>
      <c r="BR138" s="52">
        <f>SAStab!I3762</f>
        <v>20999</v>
      </c>
      <c r="BS138" s="52">
        <f>SAStab!J3762</f>
        <v>22845</v>
      </c>
    </row>
    <row r="139" spans="1:71">
      <c r="B139" t="s">
        <v>17</v>
      </c>
      <c r="C139" s="52">
        <f>SAStab!B3323</f>
        <v>25793</v>
      </c>
      <c r="D139" s="52">
        <f>SAStab!C3323</f>
        <v>19009.43</v>
      </c>
      <c r="E139" s="52">
        <f>SAStab!D3323</f>
        <v>19750.87</v>
      </c>
      <c r="F139" s="52">
        <f>SAStab!E3323</f>
        <v>21835.9</v>
      </c>
      <c r="G139" s="52">
        <f>SAStab!F3323</f>
        <v>25690</v>
      </c>
      <c r="H139" s="52">
        <f>SAStab!G3323</f>
        <v>29673</v>
      </c>
      <c r="I139" s="52">
        <f>SAStab!H3323</f>
        <v>32214</v>
      </c>
      <c r="J139" s="52">
        <f>SAStab!I3323</f>
        <v>33217</v>
      </c>
      <c r="K139" s="52">
        <f>SAStab!J3323</f>
        <v>34305</v>
      </c>
      <c r="N139" t="s">
        <v>17</v>
      </c>
      <c r="O139">
        <f>SAStab!B3411</f>
        <v>27191</v>
      </c>
      <c r="P139">
        <f>SAStab!C3411</f>
        <v>19876.97</v>
      </c>
      <c r="Q139">
        <f>SAStab!D3411</f>
        <v>20675.599999999999</v>
      </c>
      <c r="R139">
        <f>SAStab!E3411</f>
        <v>23010.3</v>
      </c>
      <c r="S139">
        <f>SAStab!F3411</f>
        <v>27132.5</v>
      </c>
      <c r="T139">
        <f>SAStab!G3411</f>
        <v>31275</v>
      </c>
      <c r="U139">
        <f>SAStab!H3411</f>
        <v>34119</v>
      </c>
      <c r="V139">
        <f>SAStab!I3411</f>
        <v>35262</v>
      </c>
      <c r="W139">
        <f>SAStab!J3411</f>
        <v>36436</v>
      </c>
      <c r="Z139" t="s">
        <v>17</v>
      </c>
      <c r="AA139">
        <f>SAStab!B3499</f>
        <v>27345</v>
      </c>
      <c r="AB139">
        <f>SAStab!C3499</f>
        <v>19868.349999999999</v>
      </c>
      <c r="AC139">
        <f>SAStab!D3499</f>
        <v>20725.759999999998</v>
      </c>
      <c r="AD139">
        <f>SAStab!E3499</f>
        <v>23097.1</v>
      </c>
      <c r="AE139">
        <f>SAStab!F3499</f>
        <v>27145.8</v>
      </c>
      <c r="AF139">
        <f>SAStab!G3499</f>
        <v>31576</v>
      </c>
      <c r="AG139">
        <f>SAStab!H3499</f>
        <v>34459</v>
      </c>
      <c r="AH139">
        <f>SAStab!I3499</f>
        <v>35576</v>
      </c>
      <c r="AI139">
        <f>SAStab!J3499</f>
        <v>36876</v>
      </c>
      <c r="AL139" t="s">
        <v>17</v>
      </c>
      <c r="AM139" s="52">
        <f>SAStab!B3587</f>
        <v>27273</v>
      </c>
      <c r="AN139" s="52">
        <f>SAStab!C3587</f>
        <v>19780.14</v>
      </c>
      <c r="AO139" s="52">
        <f>SAStab!D3587</f>
        <v>20718.38</v>
      </c>
      <c r="AP139" s="52">
        <f>SAStab!E3587</f>
        <v>23182</v>
      </c>
      <c r="AQ139" s="52">
        <f>SAStab!F3587</f>
        <v>27158.2</v>
      </c>
      <c r="AR139" s="52">
        <f>SAStab!G3587</f>
        <v>31334</v>
      </c>
      <c r="AS139" s="52">
        <f>SAStab!H3587</f>
        <v>34353</v>
      </c>
      <c r="AT139" s="52">
        <f>SAStab!I3587</f>
        <v>35551</v>
      </c>
      <c r="AU139" s="52">
        <f>SAStab!J3587</f>
        <v>37091</v>
      </c>
      <c r="AX139" t="s">
        <v>17</v>
      </c>
      <c r="AY139" s="52">
        <f>SAStab!B3675</f>
        <v>28668</v>
      </c>
      <c r="AZ139" s="52">
        <f>SAStab!C3675</f>
        <v>20514.53</v>
      </c>
      <c r="BA139" s="52">
        <f>SAStab!D3675</f>
        <v>21541.03</v>
      </c>
      <c r="BB139" s="52">
        <f>SAStab!E3675</f>
        <v>24255.3</v>
      </c>
      <c r="BC139" s="52">
        <f>SAStab!F3675</f>
        <v>28625.5</v>
      </c>
      <c r="BD139" s="52">
        <f>SAStab!G3675</f>
        <v>33146</v>
      </c>
      <c r="BE139" s="52">
        <f>SAStab!H3675</f>
        <v>36323</v>
      </c>
      <c r="BF139" s="52">
        <f>SAStab!I3675</f>
        <v>37845</v>
      </c>
      <c r="BG139" s="52">
        <f>SAStab!J3675</f>
        <v>39563</v>
      </c>
      <c r="BJ139" t="s">
        <v>17</v>
      </c>
      <c r="BK139" s="52">
        <f>SAStab!B3763</f>
        <v>30916</v>
      </c>
      <c r="BL139" s="52">
        <f>SAStab!C3763</f>
        <v>22053.52</v>
      </c>
      <c r="BM139" s="52">
        <f>SAStab!D3763</f>
        <v>23122.43</v>
      </c>
      <c r="BN139" s="52">
        <f>SAStab!E3763</f>
        <v>25886.3</v>
      </c>
      <c r="BO139" s="52">
        <f>SAStab!F3763</f>
        <v>30920.6</v>
      </c>
      <c r="BP139" s="52">
        <f>SAStab!G3763</f>
        <v>35852</v>
      </c>
      <c r="BQ139" s="52">
        <f>SAStab!H3763</f>
        <v>39584</v>
      </c>
      <c r="BR139" s="52">
        <f>SAStab!I3763</f>
        <v>41054</v>
      </c>
      <c r="BS139" s="52">
        <f>SAStab!J3763</f>
        <v>43154</v>
      </c>
    </row>
    <row r="140" spans="1:71">
      <c r="B140" t="s">
        <v>18</v>
      </c>
      <c r="C140" s="52">
        <f>SAStab!B3324</f>
        <v>42781</v>
      </c>
      <c r="D140" s="52">
        <f>SAStab!C3324</f>
        <v>34357.78</v>
      </c>
      <c r="E140" s="52">
        <f>SAStab!D3324</f>
        <v>35220.78</v>
      </c>
      <c r="F140" s="52">
        <f>SAStab!E3324</f>
        <v>37863.1</v>
      </c>
      <c r="G140" s="52">
        <f>SAStab!F3324</f>
        <v>42408.800000000003</v>
      </c>
      <c r="H140" s="52">
        <f>SAStab!G3324</f>
        <v>47426</v>
      </c>
      <c r="I140" s="52">
        <f>SAStab!H3324</f>
        <v>51545</v>
      </c>
      <c r="J140" s="52">
        <f>SAStab!I3324</f>
        <v>53334</v>
      </c>
      <c r="K140" s="52">
        <f>SAStab!J3324</f>
        <v>55228</v>
      </c>
      <c r="N140" t="s">
        <v>18</v>
      </c>
      <c r="O140">
        <f>SAStab!B3412</f>
        <v>44980</v>
      </c>
      <c r="P140">
        <f>SAStab!C3412</f>
        <v>35202.67</v>
      </c>
      <c r="Q140">
        <f>SAStab!D3412</f>
        <v>36899.17</v>
      </c>
      <c r="R140">
        <f>SAStab!E3412</f>
        <v>39743.599999999999</v>
      </c>
      <c r="S140">
        <f>SAStab!F3412</f>
        <v>44717.1</v>
      </c>
      <c r="T140">
        <f>SAStab!G3412</f>
        <v>50110</v>
      </c>
      <c r="U140">
        <f>SAStab!H3412</f>
        <v>54421</v>
      </c>
      <c r="V140">
        <f>SAStab!I3412</f>
        <v>56498</v>
      </c>
      <c r="W140">
        <f>SAStab!J3412</f>
        <v>59268</v>
      </c>
      <c r="Z140" t="s">
        <v>18</v>
      </c>
      <c r="AA140">
        <f>SAStab!B3500</f>
        <v>45500</v>
      </c>
      <c r="AB140">
        <f>SAStab!C3500</f>
        <v>35179.839999999997</v>
      </c>
      <c r="AC140">
        <f>SAStab!D3500</f>
        <v>37244.07</v>
      </c>
      <c r="AD140">
        <f>SAStab!E3500</f>
        <v>40187.800000000003</v>
      </c>
      <c r="AE140">
        <f>SAStab!F3500</f>
        <v>45087.3</v>
      </c>
      <c r="AF140">
        <f>SAStab!G3500</f>
        <v>50732</v>
      </c>
      <c r="AG140">
        <f>SAStab!H3500</f>
        <v>55325</v>
      </c>
      <c r="AH140">
        <f>SAStab!I3500</f>
        <v>57876</v>
      </c>
      <c r="AI140">
        <f>SAStab!J3500</f>
        <v>60603</v>
      </c>
      <c r="AL140" t="s">
        <v>18</v>
      </c>
      <c r="AM140" s="52">
        <f>SAStab!B3588</f>
        <v>45945</v>
      </c>
      <c r="AN140" s="52">
        <f>SAStab!C3588</f>
        <v>35104.839999999997</v>
      </c>
      <c r="AO140" s="52">
        <f>SAStab!D3588</f>
        <v>37179.47</v>
      </c>
      <c r="AP140" s="52">
        <f>SAStab!E3588</f>
        <v>40293.599999999999</v>
      </c>
      <c r="AQ140" s="52">
        <f>SAStab!F3588</f>
        <v>45593.2</v>
      </c>
      <c r="AR140" s="52">
        <f>SAStab!G3588</f>
        <v>51463</v>
      </c>
      <c r="AS140" s="52">
        <f>SAStab!H3588</f>
        <v>56545</v>
      </c>
      <c r="AT140" s="52">
        <f>SAStab!I3588</f>
        <v>58783</v>
      </c>
      <c r="AU140" s="52">
        <f>SAStab!J3588</f>
        <v>61892</v>
      </c>
      <c r="AX140" t="s">
        <v>18</v>
      </c>
      <c r="AY140" s="52">
        <f>SAStab!B3676</f>
        <v>49064</v>
      </c>
      <c r="AZ140" s="52">
        <f>SAStab!C3676</f>
        <v>37420.44</v>
      </c>
      <c r="BA140" s="52">
        <f>SAStab!D3676</f>
        <v>39513.660000000003</v>
      </c>
      <c r="BB140" s="52">
        <f>SAStab!E3676</f>
        <v>42777.9</v>
      </c>
      <c r="BC140" s="52">
        <f>SAStab!F3676</f>
        <v>48548</v>
      </c>
      <c r="BD140" s="52">
        <f>SAStab!G3676</f>
        <v>55398</v>
      </c>
      <c r="BE140" s="52">
        <f>SAStab!H3676</f>
        <v>60643</v>
      </c>
      <c r="BF140" s="52">
        <f>SAStab!I3676</f>
        <v>63206</v>
      </c>
      <c r="BG140" s="52">
        <f>SAStab!J3676</f>
        <v>66772</v>
      </c>
      <c r="BJ140" t="s">
        <v>18</v>
      </c>
      <c r="BK140" s="52">
        <f>SAStab!B3764</f>
        <v>52901</v>
      </c>
      <c r="BL140" s="52">
        <f>SAStab!C3764</f>
        <v>39452.269999999997</v>
      </c>
      <c r="BM140" s="52">
        <f>SAStab!D3764</f>
        <v>42368.72</v>
      </c>
      <c r="BN140" s="52">
        <f>SAStab!E3764</f>
        <v>46151.3</v>
      </c>
      <c r="BO140" s="52">
        <f>SAStab!F3764</f>
        <v>52495</v>
      </c>
      <c r="BP140" s="52">
        <f>SAStab!G3764</f>
        <v>59714</v>
      </c>
      <c r="BQ140" s="52">
        <f>SAStab!H3764</f>
        <v>65469</v>
      </c>
      <c r="BR140" s="52">
        <f>SAStab!I3764</f>
        <v>68446</v>
      </c>
      <c r="BS140" s="52">
        <f>SAStab!J3764</f>
        <v>72458</v>
      </c>
    </row>
    <row r="141" spans="1:71">
      <c r="B141" t="s">
        <v>19</v>
      </c>
      <c r="C141" s="52">
        <f>SAStab!B3325</f>
        <v>67646</v>
      </c>
      <c r="D141" s="52">
        <f>SAStab!C3325</f>
        <v>52279.79</v>
      </c>
      <c r="E141" s="52">
        <f>SAStab!D3325</f>
        <v>54906.8</v>
      </c>
      <c r="F141" s="52">
        <f>SAStab!E3325</f>
        <v>59121.9</v>
      </c>
      <c r="G141" s="52">
        <f>SAStab!F3325</f>
        <v>66611.100000000006</v>
      </c>
      <c r="H141" s="52">
        <f>SAStab!G3325</f>
        <v>75580</v>
      </c>
      <c r="I141" s="52">
        <f>SAStab!H3325</f>
        <v>83010</v>
      </c>
      <c r="J141" s="52">
        <f>SAStab!I3325</f>
        <v>86639</v>
      </c>
      <c r="K141" s="52">
        <f>SAStab!J3325</f>
        <v>92406</v>
      </c>
      <c r="N141" t="s">
        <v>19</v>
      </c>
      <c r="O141">
        <f>SAStab!B3413</f>
        <v>71704</v>
      </c>
      <c r="P141">
        <f>SAStab!C3413</f>
        <v>54812.33</v>
      </c>
      <c r="Q141">
        <f>SAStab!D3413</f>
        <v>57360.56</v>
      </c>
      <c r="R141">
        <f>SAStab!E3413</f>
        <v>62796.2</v>
      </c>
      <c r="S141">
        <f>SAStab!F3413</f>
        <v>70700.2</v>
      </c>
      <c r="T141">
        <f>SAStab!G3413</f>
        <v>80156</v>
      </c>
      <c r="U141">
        <f>SAStab!H3413</f>
        <v>88487</v>
      </c>
      <c r="V141">
        <f>SAStab!I3413</f>
        <v>92935</v>
      </c>
      <c r="W141">
        <f>SAStab!J3413</f>
        <v>99430</v>
      </c>
      <c r="Z141" t="s">
        <v>19</v>
      </c>
      <c r="AA141">
        <f>SAStab!B3501</f>
        <v>73500</v>
      </c>
      <c r="AB141">
        <f>SAStab!C3501</f>
        <v>55410.9</v>
      </c>
      <c r="AC141">
        <f>SAStab!D3501</f>
        <v>58448.55</v>
      </c>
      <c r="AD141">
        <f>SAStab!E3501</f>
        <v>63840</v>
      </c>
      <c r="AE141">
        <f>SAStab!F3501</f>
        <v>72495.100000000006</v>
      </c>
      <c r="AF141">
        <f>SAStab!G3501</f>
        <v>82868</v>
      </c>
      <c r="AG141">
        <f>SAStab!H3501</f>
        <v>91405</v>
      </c>
      <c r="AH141">
        <f>SAStab!I3501</f>
        <v>95754</v>
      </c>
      <c r="AI141">
        <f>SAStab!J3501</f>
        <v>102462</v>
      </c>
      <c r="AL141" t="s">
        <v>19</v>
      </c>
      <c r="AM141" s="52">
        <f>SAStab!B3589</f>
        <v>75780</v>
      </c>
      <c r="AN141" s="52">
        <f>SAStab!C3589</f>
        <v>56171.48</v>
      </c>
      <c r="AO141" s="52">
        <f>SAStab!D3589</f>
        <v>59610.65</v>
      </c>
      <c r="AP141" s="52">
        <f>SAStab!E3589</f>
        <v>65485.3</v>
      </c>
      <c r="AQ141" s="52">
        <f>SAStab!F3589</f>
        <v>74337.8</v>
      </c>
      <c r="AR141" s="52">
        <f>SAStab!G3589</f>
        <v>85792</v>
      </c>
      <c r="AS141" s="52">
        <f>SAStab!H3589</f>
        <v>95899</v>
      </c>
      <c r="AT141" s="52">
        <f>SAStab!I3589</f>
        <v>100949</v>
      </c>
      <c r="AU141" s="52">
        <f>SAStab!J3589</f>
        <v>109020</v>
      </c>
      <c r="AX141" t="s">
        <v>19</v>
      </c>
      <c r="AY141" s="52">
        <f>SAStab!B3677</f>
        <v>81336</v>
      </c>
      <c r="AZ141" s="52">
        <f>SAStab!C3677</f>
        <v>59949.05</v>
      </c>
      <c r="BA141" s="52">
        <f>SAStab!D3677</f>
        <v>63635.4</v>
      </c>
      <c r="BB141" s="52">
        <f>SAStab!E3677</f>
        <v>70209.5</v>
      </c>
      <c r="BC141" s="52">
        <f>SAStab!F3677</f>
        <v>80041.5</v>
      </c>
      <c r="BD141" s="52">
        <f>SAStab!G3677</f>
        <v>92440</v>
      </c>
      <c r="BE141" s="52">
        <f>SAStab!H3677</f>
        <v>102458</v>
      </c>
      <c r="BF141" s="52">
        <f>SAStab!I3677</f>
        <v>108171</v>
      </c>
      <c r="BG141" s="52">
        <f>SAStab!J3677</f>
        <v>117262</v>
      </c>
      <c r="BJ141" t="s">
        <v>19</v>
      </c>
      <c r="BK141" s="52">
        <f>SAStab!B3765</f>
        <v>86445</v>
      </c>
      <c r="BL141" s="52">
        <f>SAStab!C3765</f>
        <v>63358.720000000001</v>
      </c>
      <c r="BM141" s="52">
        <f>SAStab!D3765</f>
        <v>67901.64</v>
      </c>
      <c r="BN141" s="52">
        <f>SAStab!E3765</f>
        <v>75023.600000000006</v>
      </c>
      <c r="BO141" s="52">
        <f>SAStab!F3765</f>
        <v>85426.5</v>
      </c>
      <c r="BP141" s="52">
        <f>SAStab!G3765</f>
        <v>98182</v>
      </c>
      <c r="BQ141" s="52">
        <f>SAStab!H3765</f>
        <v>109765</v>
      </c>
      <c r="BR141" s="52">
        <f>SAStab!I3765</f>
        <v>116152</v>
      </c>
      <c r="BS141" s="52">
        <f>SAStab!J3765</f>
        <v>125663</v>
      </c>
    </row>
    <row r="142" spans="1:71">
      <c r="B142" t="s">
        <v>113</v>
      </c>
      <c r="C142" s="52">
        <f>SAStab!B3326</f>
        <v>173238</v>
      </c>
      <c r="D142" s="52">
        <f>SAStab!C3326</f>
        <v>85648.84</v>
      </c>
      <c r="E142" s="52">
        <f>SAStab!D3326</f>
        <v>90775.27</v>
      </c>
      <c r="F142" s="52">
        <f>SAStab!E3326</f>
        <v>101616.1</v>
      </c>
      <c r="G142" s="52">
        <f>SAStab!F3326</f>
        <v>126345.3</v>
      </c>
      <c r="H142" s="52">
        <f>SAStab!G3326</f>
        <v>176269</v>
      </c>
      <c r="I142" s="52">
        <f>SAStab!H3326</f>
        <v>278389</v>
      </c>
      <c r="J142" s="52">
        <f>SAStab!I3326</f>
        <v>401458</v>
      </c>
      <c r="K142" s="52">
        <f>SAStab!J3326</f>
        <v>985638</v>
      </c>
      <c r="N142" t="s">
        <v>113</v>
      </c>
      <c r="O142">
        <f>SAStab!B3414</f>
        <v>188286</v>
      </c>
      <c r="P142">
        <f>SAStab!C3414</f>
        <v>90208.4</v>
      </c>
      <c r="Q142">
        <f>SAStab!D3414</f>
        <v>95796.62</v>
      </c>
      <c r="R142">
        <f>SAStab!E3414</f>
        <v>108188.5</v>
      </c>
      <c r="S142">
        <f>SAStab!F3414</f>
        <v>133454.39999999999</v>
      </c>
      <c r="T142">
        <f>SAStab!G3414</f>
        <v>191204</v>
      </c>
      <c r="U142">
        <f>SAStab!H3414</f>
        <v>296623</v>
      </c>
      <c r="V142">
        <f>SAStab!I3414</f>
        <v>431014</v>
      </c>
      <c r="W142">
        <f>SAStab!J3414</f>
        <v>1039277</v>
      </c>
      <c r="Z142" t="s">
        <v>113</v>
      </c>
      <c r="AA142">
        <f>SAStab!B3502</f>
        <v>195592</v>
      </c>
      <c r="AB142">
        <f>SAStab!C3502</f>
        <v>93533.15</v>
      </c>
      <c r="AC142">
        <f>SAStab!D3502</f>
        <v>100106.48</v>
      </c>
      <c r="AD142">
        <f>SAStab!E3502</f>
        <v>113252.9</v>
      </c>
      <c r="AE142">
        <f>SAStab!F3502</f>
        <v>142040</v>
      </c>
      <c r="AF142">
        <f>SAStab!G3502</f>
        <v>199187</v>
      </c>
      <c r="AG142">
        <f>SAStab!H3502</f>
        <v>312459</v>
      </c>
      <c r="AH142">
        <f>SAStab!I3502</f>
        <v>452392</v>
      </c>
      <c r="AI142">
        <f>SAStab!J3502</f>
        <v>1040942</v>
      </c>
      <c r="AL142" t="s">
        <v>113</v>
      </c>
      <c r="AM142" s="52">
        <f>SAStab!B3590</f>
        <v>208847</v>
      </c>
      <c r="AN142" s="52">
        <f>SAStab!C3590</f>
        <v>96852.6</v>
      </c>
      <c r="AO142" s="52">
        <f>SAStab!D3590</f>
        <v>104117.22</v>
      </c>
      <c r="AP142" s="52">
        <f>SAStab!E3590</f>
        <v>119020</v>
      </c>
      <c r="AQ142" s="52">
        <f>SAStab!F3590</f>
        <v>149582.9</v>
      </c>
      <c r="AR142" s="52">
        <f>SAStab!G3590</f>
        <v>215762</v>
      </c>
      <c r="AS142" s="52">
        <f>SAStab!H3590</f>
        <v>339235</v>
      </c>
      <c r="AT142" s="52">
        <f>SAStab!I3590</f>
        <v>493101</v>
      </c>
      <c r="AU142" s="52">
        <f>SAStab!J3590</f>
        <v>1077439</v>
      </c>
      <c r="AX142" t="s">
        <v>113</v>
      </c>
      <c r="AY142" s="52">
        <f>SAStab!B3678</f>
        <v>216461</v>
      </c>
      <c r="AZ142" s="52">
        <f>SAStab!C3678</f>
        <v>102592.78</v>
      </c>
      <c r="BA142" s="52">
        <f>SAStab!D3678</f>
        <v>110671.63</v>
      </c>
      <c r="BB142" s="52">
        <f>SAStab!E3678</f>
        <v>127513.3</v>
      </c>
      <c r="BC142" s="52">
        <f>SAStab!F3678</f>
        <v>159442.4</v>
      </c>
      <c r="BD142" s="52">
        <f>SAStab!G3678</f>
        <v>227486</v>
      </c>
      <c r="BE142" s="52">
        <f>SAStab!H3678</f>
        <v>350311</v>
      </c>
      <c r="BF142" s="52">
        <f>SAStab!I3678</f>
        <v>503231</v>
      </c>
      <c r="BG142" s="52">
        <f>SAStab!J3678</f>
        <v>1119372</v>
      </c>
      <c r="BJ142" t="s">
        <v>113</v>
      </c>
      <c r="BK142" s="52">
        <f>SAStab!B3766</f>
        <v>225570</v>
      </c>
      <c r="BL142" s="52">
        <f>SAStab!C3766</f>
        <v>107909.06</v>
      </c>
      <c r="BM142" s="52">
        <f>SAStab!D3766</f>
        <v>117153.56</v>
      </c>
      <c r="BN142" s="52">
        <f>SAStab!E3766</f>
        <v>135449.60000000001</v>
      </c>
      <c r="BO142" s="52">
        <f>SAStab!F3766</f>
        <v>168898.3</v>
      </c>
      <c r="BP142" s="52">
        <f>SAStab!G3766</f>
        <v>234986</v>
      </c>
      <c r="BQ142" s="52">
        <f>SAStab!H3766</f>
        <v>364178</v>
      </c>
      <c r="BR142" s="52">
        <f>SAStab!I3766</f>
        <v>499150</v>
      </c>
      <c r="BS142" s="52">
        <f>SAStab!J3766</f>
        <v>1101134</v>
      </c>
    </row>
    <row r="143" spans="1:71">
      <c r="A143" t="s">
        <v>106</v>
      </c>
      <c r="C143" s="52"/>
      <c r="D143" s="52"/>
      <c r="E143" s="52"/>
      <c r="F143" s="52"/>
      <c r="G143" s="52"/>
      <c r="H143" s="52"/>
      <c r="I143" s="52"/>
      <c r="J143" s="52"/>
      <c r="K143" s="52"/>
      <c r="M143" t="s">
        <v>106</v>
      </c>
      <c r="Y143" t="s">
        <v>106</v>
      </c>
      <c r="AK143" t="s">
        <v>106</v>
      </c>
      <c r="AM143" s="52"/>
      <c r="AN143" s="52"/>
      <c r="AO143" s="52"/>
      <c r="AP143" s="52"/>
      <c r="AQ143" s="52"/>
      <c r="AR143" s="52"/>
      <c r="AS143" s="52"/>
      <c r="AT143" s="52"/>
      <c r="AU143" s="52"/>
      <c r="AW143" t="s">
        <v>106</v>
      </c>
      <c r="AY143" s="52"/>
      <c r="AZ143" s="52"/>
      <c r="BA143" s="52"/>
      <c r="BB143" s="52"/>
      <c r="BC143" s="52"/>
      <c r="BD143" s="52"/>
      <c r="BE143" s="52"/>
      <c r="BF143" s="52"/>
      <c r="BG143" s="52"/>
      <c r="BI143" t="s">
        <v>106</v>
      </c>
      <c r="BK143" s="52"/>
      <c r="BL143" s="52"/>
      <c r="BM143" s="52"/>
      <c r="BN143" s="52"/>
      <c r="BO143" s="52"/>
      <c r="BP143" s="52"/>
      <c r="BQ143" s="52"/>
      <c r="BR143" s="52"/>
      <c r="BS143" s="52"/>
    </row>
    <row r="144" spans="1:71">
      <c r="B144" t="s">
        <v>112</v>
      </c>
      <c r="C144" s="52">
        <f>SAStab!B3328</f>
        <v>18268</v>
      </c>
      <c r="D144" s="52">
        <f>SAStab!C3328</f>
        <v>-1657.62</v>
      </c>
      <c r="E144" s="52">
        <f>SAStab!D3328</f>
        <v>1470.34</v>
      </c>
      <c r="F144" s="52">
        <f>SAStab!E3328</f>
        <v>7416.2</v>
      </c>
      <c r="G144" s="52">
        <f>SAStab!F3328</f>
        <v>12827.2</v>
      </c>
      <c r="H144" s="52">
        <f>SAStab!G3328</f>
        <v>22214</v>
      </c>
      <c r="I144" s="52">
        <f>SAStab!H3328</f>
        <v>36817</v>
      </c>
      <c r="J144" s="52">
        <f>SAStab!I3328</f>
        <v>48701</v>
      </c>
      <c r="K144" s="52">
        <f>SAStab!J3328</f>
        <v>105028</v>
      </c>
      <c r="N144" t="s">
        <v>112</v>
      </c>
      <c r="O144">
        <f>SAStab!B3416</f>
        <v>17460</v>
      </c>
      <c r="P144">
        <f>SAStab!C3416</f>
        <v>-2033.03</v>
      </c>
      <c r="Q144">
        <f>SAStab!D3416</f>
        <v>994.79</v>
      </c>
      <c r="R144">
        <f>SAStab!E3416</f>
        <v>7122.7</v>
      </c>
      <c r="S144">
        <f>SAStab!F3416</f>
        <v>13063.6</v>
      </c>
      <c r="T144">
        <f>SAStab!G3416</f>
        <v>22005</v>
      </c>
      <c r="U144">
        <f>SAStab!H3416</f>
        <v>34729</v>
      </c>
      <c r="V144">
        <f>SAStab!I3416</f>
        <v>46779</v>
      </c>
      <c r="W144">
        <f>SAStab!J3416</f>
        <v>85406</v>
      </c>
      <c r="Z144" t="s">
        <v>112</v>
      </c>
      <c r="AA144">
        <f>SAStab!B3504</f>
        <v>17199</v>
      </c>
      <c r="AB144">
        <f>SAStab!C3504</f>
        <v>-2498.0700000000002</v>
      </c>
      <c r="AC144">
        <f>SAStab!D3504</f>
        <v>113.13</v>
      </c>
      <c r="AD144">
        <f>SAStab!E3504</f>
        <v>6777.5</v>
      </c>
      <c r="AE144">
        <f>SAStab!F3504</f>
        <v>12976.1</v>
      </c>
      <c r="AF144">
        <f>SAStab!G3504</f>
        <v>22135</v>
      </c>
      <c r="AG144">
        <f>SAStab!H3504</f>
        <v>36188</v>
      </c>
      <c r="AH144">
        <f>SAStab!I3504</f>
        <v>47498</v>
      </c>
      <c r="AI144">
        <f>SAStab!J3504</f>
        <v>85355</v>
      </c>
      <c r="AL144" t="s">
        <v>112</v>
      </c>
      <c r="AM144" s="52">
        <f>SAStab!B3592</f>
        <v>17399</v>
      </c>
      <c r="AN144" s="52">
        <f>SAStab!C3592</f>
        <v>-3371.11</v>
      </c>
      <c r="AO144" s="52">
        <f>SAStab!D3592</f>
        <v>-755.27</v>
      </c>
      <c r="AP144" s="52">
        <f>SAStab!E3592</f>
        <v>6073.6</v>
      </c>
      <c r="AQ144" s="52">
        <f>SAStab!F3592</f>
        <v>13030.9</v>
      </c>
      <c r="AR144" s="52">
        <f>SAStab!G3592</f>
        <v>23147</v>
      </c>
      <c r="AS144" s="52">
        <f>SAStab!H3592</f>
        <v>37446</v>
      </c>
      <c r="AT144" s="52">
        <f>SAStab!I3592</f>
        <v>50794</v>
      </c>
      <c r="AU144" s="52">
        <f>SAStab!J3592</f>
        <v>89055</v>
      </c>
      <c r="AX144" t="s">
        <v>112</v>
      </c>
      <c r="AY144" s="52">
        <f>SAStab!B3680</f>
        <v>18662</v>
      </c>
      <c r="AZ144" s="52">
        <f>SAStab!C3680</f>
        <v>-4262.41</v>
      </c>
      <c r="BA144" s="52">
        <f>SAStab!D3680</f>
        <v>-890.02</v>
      </c>
      <c r="BB144" s="52">
        <f>SAStab!E3680</f>
        <v>5894.7</v>
      </c>
      <c r="BC144" s="52">
        <f>SAStab!F3680</f>
        <v>13782</v>
      </c>
      <c r="BD144" s="52">
        <f>SAStab!G3680</f>
        <v>24489</v>
      </c>
      <c r="BE144" s="52">
        <f>SAStab!H3680</f>
        <v>40858</v>
      </c>
      <c r="BF144" s="52">
        <f>SAStab!I3680</f>
        <v>56571</v>
      </c>
      <c r="BG144" s="52">
        <f>SAStab!J3680</f>
        <v>101121</v>
      </c>
      <c r="BJ144" t="s">
        <v>112</v>
      </c>
      <c r="BK144" s="52">
        <f>SAStab!B3768</f>
        <v>20058</v>
      </c>
      <c r="BL144" s="52">
        <f>SAStab!C3768</f>
        <v>-4999.7700000000004</v>
      </c>
      <c r="BM144" s="52">
        <f>SAStab!D3768</f>
        <v>-1086.06</v>
      </c>
      <c r="BN144" s="52">
        <f>SAStab!E3768</f>
        <v>6302.8</v>
      </c>
      <c r="BO144" s="52">
        <f>SAStab!F3768</f>
        <v>14791.2</v>
      </c>
      <c r="BP144" s="52">
        <f>SAStab!G3768</f>
        <v>26352</v>
      </c>
      <c r="BQ144" s="52">
        <f>SAStab!H3768</f>
        <v>44487</v>
      </c>
      <c r="BR144" s="52">
        <f>SAStab!I3768</f>
        <v>61223</v>
      </c>
      <c r="BS144" s="52">
        <f>SAStab!J3768</f>
        <v>113988</v>
      </c>
    </row>
    <row r="145" spans="1:71">
      <c r="B145" t="s">
        <v>17</v>
      </c>
      <c r="C145" s="52">
        <f>SAStab!B3329</f>
        <v>38754</v>
      </c>
      <c r="D145" s="52">
        <f>SAStab!C3329</f>
        <v>10061.61</v>
      </c>
      <c r="E145" s="52">
        <f>SAStab!D3329</f>
        <v>13012.46</v>
      </c>
      <c r="F145" s="52">
        <f>SAStab!E3329</f>
        <v>19064.2</v>
      </c>
      <c r="G145" s="52">
        <f>SAStab!F3329</f>
        <v>28988.7</v>
      </c>
      <c r="H145" s="52">
        <f>SAStab!G3329</f>
        <v>44593</v>
      </c>
      <c r="I145" s="52">
        <f>SAStab!H3329</f>
        <v>66872</v>
      </c>
      <c r="J145" s="52">
        <f>SAStab!I3329</f>
        <v>92074</v>
      </c>
      <c r="K145" s="52">
        <f>SAStab!J3329</f>
        <v>198590</v>
      </c>
      <c r="N145" t="s">
        <v>17</v>
      </c>
      <c r="O145">
        <f>SAStab!B3417</f>
        <v>37934</v>
      </c>
      <c r="P145">
        <f>SAStab!C3417</f>
        <v>10822.37</v>
      </c>
      <c r="Q145">
        <f>SAStab!D3417</f>
        <v>13675.51</v>
      </c>
      <c r="R145">
        <f>SAStab!E3417</f>
        <v>19879.900000000001</v>
      </c>
      <c r="S145">
        <f>SAStab!F3417</f>
        <v>30053.1</v>
      </c>
      <c r="T145">
        <f>SAStab!G3417</f>
        <v>45140</v>
      </c>
      <c r="U145">
        <f>SAStab!H3417</f>
        <v>65090</v>
      </c>
      <c r="V145">
        <f>SAStab!I3417</f>
        <v>86400</v>
      </c>
      <c r="W145">
        <f>SAStab!J3417</f>
        <v>163653</v>
      </c>
      <c r="Z145" t="s">
        <v>17</v>
      </c>
      <c r="AA145">
        <f>SAStab!B3505</f>
        <v>36034</v>
      </c>
      <c r="AB145">
        <f>SAStab!C3505</f>
        <v>10699.53</v>
      </c>
      <c r="AC145">
        <f>SAStab!D3505</f>
        <v>13811.57</v>
      </c>
      <c r="AD145">
        <f>SAStab!E3505</f>
        <v>19524.8</v>
      </c>
      <c r="AE145">
        <f>SAStab!F3505</f>
        <v>28893</v>
      </c>
      <c r="AF145">
        <f>SAStab!G3505</f>
        <v>43384</v>
      </c>
      <c r="AG145">
        <f>SAStab!H3505</f>
        <v>63381</v>
      </c>
      <c r="AH145">
        <f>SAStab!I3505</f>
        <v>80783</v>
      </c>
      <c r="AI145">
        <f>SAStab!J3505</f>
        <v>145934</v>
      </c>
      <c r="AL145" t="s">
        <v>17</v>
      </c>
      <c r="AM145" s="52">
        <f>SAStab!B3593</f>
        <v>36356</v>
      </c>
      <c r="AN145" s="52">
        <f>SAStab!C3593</f>
        <v>9839.91</v>
      </c>
      <c r="AO145" s="52">
        <f>SAStab!D3593</f>
        <v>13321.05</v>
      </c>
      <c r="AP145" s="52">
        <f>SAStab!E3593</f>
        <v>19228.5</v>
      </c>
      <c r="AQ145" s="52">
        <f>SAStab!F3593</f>
        <v>28831.4</v>
      </c>
      <c r="AR145" s="52">
        <f>SAStab!G3593</f>
        <v>44278</v>
      </c>
      <c r="AS145" s="52">
        <f>SAStab!H3593</f>
        <v>65597</v>
      </c>
      <c r="AT145" s="52">
        <f>SAStab!I3593</f>
        <v>84345</v>
      </c>
      <c r="AU145" s="52">
        <f>SAStab!J3593</f>
        <v>150600</v>
      </c>
      <c r="AX145" t="s">
        <v>17</v>
      </c>
      <c r="AY145" s="52">
        <f>SAStab!B3681</f>
        <v>37945</v>
      </c>
      <c r="AZ145" s="52">
        <f>SAStab!C3681</f>
        <v>9221.91</v>
      </c>
      <c r="BA145" s="52">
        <f>SAStab!D3681</f>
        <v>13331.59</v>
      </c>
      <c r="BB145" s="52">
        <f>SAStab!E3681</f>
        <v>20048.599999999999</v>
      </c>
      <c r="BC145" s="52">
        <f>SAStab!F3681</f>
        <v>30572.9</v>
      </c>
      <c r="BD145" s="52">
        <f>SAStab!G3681</f>
        <v>47122</v>
      </c>
      <c r="BE145" s="52">
        <f>SAStab!H3681</f>
        <v>70275</v>
      </c>
      <c r="BF145" s="52">
        <f>SAStab!I3681</f>
        <v>90234</v>
      </c>
      <c r="BG145" s="52">
        <f>SAStab!J3681</f>
        <v>148312</v>
      </c>
      <c r="BJ145" t="s">
        <v>17</v>
      </c>
      <c r="BK145" s="52">
        <f>SAStab!B3769</f>
        <v>40874</v>
      </c>
      <c r="BL145" s="52">
        <f>SAStab!C3769</f>
        <v>9171.1299999999992</v>
      </c>
      <c r="BM145" s="52">
        <f>SAStab!D3769</f>
        <v>13797.58</v>
      </c>
      <c r="BN145" s="52">
        <f>SAStab!E3769</f>
        <v>21666.400000000001</v>
      </c>
      <c r="BO145" s="52">
        <f>SAStab!F3769</f>
        <v>32933.9</v>
      </c>
      <c r="BP145" s="52">
        <f>SAStab!G3769</f>
        <v>50530</v>
      </c>
      <c r="BQ145" s="52">
        <f>SAStab!H3769</f>
        <v>75499</v>
      </c>
      <c r="BR145" s="52">
        <f>SAStab!I3769</f>
        <v>95482</v>
      </c>
      <c r="BS145" s="52">
        <f>SAStab!J3769</f>
        <v>161572</v>
      </c>
    </row>
    <row r="146" spans="1:71">
      <c r="B146" t="s">
        <v>18</v>
      </c>
      <c r="C146" s="52">
        <f>SAStab!B3330</f>
        <v>51583</v>
      </c>
      <c r="D146" s="52">
        <f>SAStab!C3330</f>
        <v>16055.29</v>
      </c>
      <c r="E146" s="52">
        <f>SAStab!D3330</f>
        <v>20275.7</v>
      </c>
      <c r="F146" s="52">
        <f>SAStab!E3330</f>
        <v>28872.1</v>
      </c>
      <c r="G146" s="52">
        <f>SAStab!F3330</f>
        <v>42448.3</v>
      </c>
      <c r="H146" s="52">
        <f>SAStab!G3330</f>
        <v>61606</v>
      </c>
      <c r="I146" s="52">
        <f>SAStab!H3330</f>
        <v>86606</v>
      </c>
      <c r="J146" s="52">
        <f>SAStab!I3330</f>
        <v>109515</v>
      </c>
      <c r="K146" s="52">
        <f>SAStab!J3330</f>
        <v>226148</v>
      </c>
      <c r="N146" t="s">
        <v>18</v>
      </c>
      <c r="O146">
        <f>SAStab!B3418</f>
        <v>53816</v>
      </c>
      <c r="P146">
        <f>SAStab!C3418</f>
        <v>17803.740000000002</v>
      </c>
      <c r="Q146">
        <f>SAStab!D3418</f>
        <v>21969.16</v>
      </c>
      <c r="R146">
        <f>SAStab!E3418</f>
        <v>31106.6</v>
      </c>
      <c r="S146">
        <f>SAStab!F3418</f>
        <v>44640.7</v>
      </c>
      <c r="T146">
        <f>SAStab!G3418</f>
        <v>64170</v>
      </c>
      <c r="U146">
        <f>SAStab!H3418</f>
        <v>89328</v>
      </c>
      <c r="V146">
        <f>SAStab!I3418</f>
        <v>111567</v>
      </c>
      <c r="W146">
        <f>SAStab!J3418</f>
        <v>208101</v>
      </c>
      <c r="Z146" t="s">
        <v>18</v>
      </c>
      <c r="AA146">
        <f>SAStab!B3506</f>
        <v>54535</v>
      </c>
      <c r="AB146">
        <f>SAStab!C3506</f>
        <v>18434.27</v>
      </c>
      <c r="AC146">
        <f>SAStab!D3506</f>
        <v>22786.07</v>
      </c>
      <c r="AD146">
        <f>SAStab!E3506</f>
        <v>31464.5</v>
      </c>
      <c r="AE146">
        <f>SAStab!F3506</f>
        <v>44980.2</v>
      </c>
      <c r="AF146">
        <f>SAStab!G3506</f>
        <v>65307</v>
      </c>
      <c r="AG146">
        <f>SAStab!H3506</f>
        <v>91900</v>
      </c>
      <c r="AH146">
        <f>SAStab!I3506</f>
        <v>115814</v>
      </c>
      <c r="AI146">
        <f>SAStab!J3506</f>
        <v>200263</v>
      </c>
      <c r="AL146" t="s">
        <v>18</v>
      </c>
      <c r="AM146" s="52">
        <f>SAStab!B3594</f>
        <v>54509</v>
      </c>
      <c r="AN146" s="52">
        <f>SAStab!C3594</f>
        <v>17317.009999999998</v>
      </c>
      <c r="AO146" s="52">
        <f>SAStab!D3594</f>
        <v>22076.93</v>
      </c>
      <c r="AP146" s="52">
        <f>SAStab!E3594</f>
        <v>30679</v>
      </c>
      <c r="AQ146" s="52">
        <f>SAStab!F3594</f>
        <v>44761.5</v>
      </c>
      <c r="AR146" s="52">
        <f>SAStab!G3594</f>
        <v>67525</v>
      </c>
      <c r="AS146" s="52">
        <f>SAStab!H3594</f>
        <v>96780</v>
      </c>
      <c r="AT146" s="52">
        <f>SAStab!I3594</f>
        <v>119429</v>
      </c>
      <c r="AU146" s="52">
        <f>SAStab!J3594</f>
        <v>191260</v>
      </c>
      <c r="AX146" t="s">
        <v>18</v>
      </c>
      <c r="AY146" s="52">
        <f>SAStab!B3682</f>
        <v>57294</v>
      </c>
      <c r="AZ146" s="52">
        <f>SAStab!C3682</f>
        <v>17290.11</v>
      </c>
      <c r="BA146" s="52">
        <f>SAStab!D3682</f>
        <v>22513.29</v>
      </c>
      <c r="BB146" s="52">
        <f>SAStab!E3682</f>
        <v>32131.4</v>
      </c>
      <c r="BC146" s="52">
        <f>SAStab!F3682</f>
        <v>47543.9</v>
      </c>
      <c r="BD146" s="52">
        <f>SAStab!G3682</f>
        <v>71604</v>
      </c>
      <c r="BE146" s="52">
        <f>SAStab!H3682</f>
        <v>100929</v>
      </c>
      <c r="BF146" s="52">
        <f>SAStab!I3682</f>
        <v>125073</v>
      </c>
      <c r="BG146" s="52">
        <f>SAStab!J3682</f>
        <v>193780</v>
      </c>
      <c r="BJ146" t="s">
        <v>18</v>
      </c>
      <c r="BK146" s="52">
        <f>SAStab!B3770</f>
        <v>61509</v>
      </c>
      <c r="BL146" s="52">
        <f>SAStab!C3770</f>
        <v>17775.73</v>
      </c>
      <c r="BM146" s="52">
        <f>SAStab!D3770</f>
        <v>23534.54</v>
      </c>
      <c r="BN146" s="52">
        <f>SAStab!E3770</f>
        <v>34684.699999999997</v>
      </c>
      <c r="BO146" s="52">
        <f>SAStab!F3770</f>
        <v>51864</v>
      </c>
      <c r="BP146" s="52">
        <f>SAStab!G3770</f>
        <v>77041</v>
      </c>
      <c r="BQ146" s="52">
        <f>SAStab!H3770</f>
        <v>107283</v>
      </c>
      <c r="BR146" s="52">
        <f>SAStab!I3770</f>
        <v>132095</v>
      </c>
      <c r="BS146" s="52">
        <f>SAStab!J3770</f>
        <v>204515</v>
      </c>
    </row>
    <row r="147" spans="1:71">
      <c r="B147" t="s">
        <v>19</v>
      </c>
      <c r="C147" s="52">
        <f>SAStab!B3331</f>
        <v>72381</v>
      </c>
      <c r="D147" s="52">
        <f>SAStab!C3331</f>
        <v>23124.11</v>
      </c>
      <c r="E147" s="52">
        <f>SAStab!D3331</f>
        <v>29221.71</v>
      </c>
      <c r="F147" s="52">
        <f>SAStab!E3331</f>
        <v>40693</v>
      </c>
      <c r="G147" s="52">
        <f>SAStab!F3331</f>
        <v>59301</v>
      </c>
      <c r="H147" s="52">
        <f>SAStab!G3331</f>
        <v>85236</v>
      </c>
      <c r="I147" s="52">
        <f>SAStab!H3331</f>
        <v>119158</v>
      </c>
      <c r="J147" s="52">
        <f>SAStab!I3331</f>
        <v>150887</v>
      </c>
      <c r="K147" s="52">
        <f>SAStab!J3331</f>
        <v>323465</v>
      </c>
      <c r="N147" t="s">
        <v>19</v>
      </c>
      <c r="O147">
        <f>SAStab!B3419</f>
        <v>78849</v>
      </c>
      <c r="P147">
        <f>SAStab!C3419</f>
        <v>26379.16</v>
      </c>
      <c r="Q147">
        <f>SAStab!D3419</f>
        <v>32547.78</v>
      </c>
      <c r="R147">
        <f>SAStab!E3419</f>
        <v>44861.8</v>
      </c>
      <c r="S147">
        <f>SAStab!F3419</f>
        <v>64684.5</v>
      </c>
      <c r="T147">
        <f>SAStab!G3419</f>
        <v>91384</v>
      </c>
      <c r="U147">
        <f>SAStab!H3419</f>
        <v>127182</v>
      </c>
      <c r="V147">
        <f>SAStab!I3419</f>
        <v>158537</v>
      </c>
      <c r="W147">
        <f>SAStab!J3419</f>
        <v>325776</v>
      </c>
      <c r="Z147" t="s">
        <v>19</v>
      </c>
      <c r="AA147">
        <f>SAStab!B3507</f>
        <v>80741</v>
      </c>
      <c r="AB147">
        <f>SAStab!C3507</f>
        <v>27363.29</v>
      </c>
      <c r="AC147">
        <f>SAStab!D3507</f>
        <v>33680.239999999998</v>
      </c>
      <c r="AD147">
        <f>SAStab!E3507</f>
        <v>46248.6</v>
      </c>
      <c r="AE147">
        <f>SAStab!F3507</f>
        <v>66453</v>
      </c>
      <c r="AF147">
        <f>SAStab!G3507</f>
        <v>94506</v>
      </c>
      <c r="AG147">
        <f>SAStab!H3507</f>
        <v>133796</v>
      </c>
      <c r="AH147">
        <f>SAStab!I3507</f>
        <v>172633</v>
      </c>
      <c r="AI147">
        <f>SAStab!J3507</f>
        <v>302821</v>
      </c>
      <c r="AL147" t="s">
        <v>19</v>
      </c>
      <c r="AM147" s="52">
        <f>SAStab!B3595</f>
        <v>82356</v>
      </c>
      <c r="AN147" s="52">
        <f>SAStab!C3595</f>
        <v>27155.81</v>
      </c>
      <c r="AO147" s="52">
        <f>SAStab!D3595</f>
        <v>33101.21</v>
      </c>
      <c r="AP147" s="52">
        <f>SAStab!E3595</f>
        <v>45938</v>
      </c>
      <c r="AQ147" s="52">
        <f>SAStab!F3595</f>
        <v>66876.399999999994</v>
      </c>
      <c r="AR147" s="52">
        <f>SAStab!G3595</f>
        <v>98700</v>
      </c>
      <c r="AS147" s="52">
        <f>SAStab!H3595</f>
        <v>142530</v>
      </c>
      <c r="AT147" s="52">
        <f>SAStab!I3595</f>
        <v>182715</v>
      </c>
      <c r="AU147" s="52">
        <f>SAStab!J3595</f>
        <v>314479</v>
      </c>
      <c r="AX147" t="s">
        <v>19</v>
      </c>
      <c r="AY147" s="52">
        <f>SAStab!B3683</f>
        <v>87785</v>
      </c>
      <c r="AZ147" s="52">
        <f>SAStab!C3683</f>
        <v>28133.62</v>
      </c>
      <c r="BA147" s="52">
        <f>SAStab!D3683</f>
        <v>34689.839999999997</v>
      </c>
      <c r="BB147" s="52">
        <f>SAStab!E3683</f>
        <v>49010.400000000001</v>
      </c>
      <c r="BC147" s="52">
        <f>SAStab!F3683</f>
        <v>72667</v>
      </c>
      <c r="BD147" s="52">
        <f>SAStab!G3683</f>
        <v>107043</v>
      </c>
      <c r="BE147" s="52">
        <f>SAStab!H3683</f>
        <v>151847</v>
      </c>
      <c r="BF147" s="52">
        <f>SAStab!I3683</f>
        <v>189039</v>
      </c>
      <c r="BG147" s="52">
        <f>SAStab!J3683</f>
        <v>303794</v>
      </c>
      <c r="BJ147" t="s">
        <v>19</v>
      </c>
      <c r="BK147" s="52">
        <f>SAStab!B3771</f>
        <v>92115</v>
      </c>
      <c r="BL147" s="52">
        <f>SAStab!C3771</f>
        <v>29404.49</v>
      </c>
      <c r="BM147" s="52">
        <f>SAStab!D3771</f>
        <v>36805.32</v>
      </c>
      <c r="BN147" s="52">
        <f>SAStab!E3771</f>
        <v>52562.6</v>
      </c>
      <c r="BO147" s="52">
        <f>SAStab!F3771</f>
        <v>77373.8</v>
      </c>
      <c r="BP147" s="52">
        <f>SAStab!G3771</f>
        <v>114527</v>
      </c>
      <c r="BQ147" s="52">
        <f>SAStab!H3771</f>
        <v>160260</v>
      </c>
      <c r="BR147" s="52">
        <f>SAStab!I3771</f>
        <v>196323</v>
      </c>
      <c r="BS147" s="52">
        <f>SAStab!J3771</f>
        <v>318768</v>
      </c>
    </row>
    <row r="148" spans="1:71">
      <c r="B148" t="s">
        <v>113</v>
      </c>
      <c r="C148" s="52">
        <f>SAStab!B3332</f>
        <v>138522</v>
      </c>
      <c r="D148" s="52">
        <f>SAStab!C3332</f>
        <v>35043.08</v>
      </c>
      <c r="E148" s="52">
        <f>SAStab!D3332</f>
        <v>44712.47</v>
      </c>
      <c r="F148" s="52">
        <f>SAStab!E3332</f>
        <v>65903</v>
      </c>
      <c r="G148" s="52">
        <f>SAStab!F3332</f>
        <v>98085.7</v>
      </c>
      <c r="H148" s="52">
        <f>SAStab!G3332</f>
        <v>151729</v>
      </c>
      <c r="I148" s="52">
        <f>SAStab!H3332</f>
        <v>233143</v>
      </c>
      <c r="J148" s="52">
        <f>SAStab!I3332</f>
        <v>335095</v>
      </c>
      <c r="K148" s="52">
        <f>SAStab!J3332</f>
        <v>856668</v>
      </c>
      <c r="N148" t="s">
        <v>113</v>
      </c>
      <c r="O148">
        <f>SAStab!B3420</f>
        <v>154474</v>
      </c>
      <c r="P148">
        <f>SAStab!C3420</f>
        <v>39964.06</v>
      </c>
      <c r="Q148">
        <f>SAStab!D3420</f>
        <v>50109.63</v>
      </c>
      <c r="R148">
        <f>SAStab!E3420</f>
        <v>72459.7</v>
      </c>
      <c r="S148">
        <f>SAStab!F3420</f>
        <v>107928.4</v>
      </c>
      <c r="T148">
        <f>SAStab!G3420</f>
        <v>166371</v>
      </c>
      <c r="U148">
        <f>SAStab!H3420</f>
        <v>266180</v>
      </c>
      <c r="V148">
        <f>SAStab!I3420</f>
        <v>387186</v>
      </c>
      <c r="W148">
        <f>SAStab!J3420</f>
        <v>971821</v>
      </c>
      <c r="Z148" t="s">
        <v>113</v>
      </c>
      <c r="AA148">
        <f>SAStab!B3508</f>
        <v>163639</v>
      </c>
      <c r="AB148">
        <f>SAStab!C3508</f>
        <v>42355.76</v>
      </c>
      <c r="AC148">
        <f>SAStab!D3508</f>
        <v>52846.52</v>
      </c>
      <c r="AD148">
        <f>SAStab!E3508</f>
        <v>76326.7</v>
      </c>
      <c r="AE148">
        <f>SAStab!F3508</f>
        <v>116199.7</v>
      </c>
      <c r="AF148">
        <f>SAStab!G3508</f>
        <v>179523</v>
      </c>
      <c r="AG148">
        <f>SAStab!H3508</f>
        <v>289372</v>
      </c>
      <c r="AH148">
        <f>SAStab!I3508</f>
        <v>408271</v>
      </c>
      <c r="AI148">
        <f>SAStab!J3508</f>
        <v>1014354</v>
      </c>
      <c r="AL148" t="s">
        <v>113</v>
      </c>
      <c r="AM148" s="52">
        <f>SAStab!B3596</f>
        <v>176969</v>
      </c>
      <c r="AN148" s="52">
        <f>SAStab!C3596</f>
        <v>42864.58</v>
      </c>
      <c r="AO148" s="52">
        <f>SAStab!D3596</f>
        <v>53974.9</v>
      </c>
      <c r="AP148" s="52">
        <f>SAStab!E3596</f>
        <v>78741</v>
      </c>
      <c r="AQ148" s="52">
        <f>SAStab!F3596</f>
        <v>121800.4</v>
      </c>
      <c r="AR148" s="52">
        <f>SAStab!G3596</f>
        <v>196347</v>
      </c>
      <c r="AS148" s="52">
        <f>SAStab!H3596</f>
        <v>317178</v>
      </c>
      <c r="AT148" s="52">
        <f>SAStab!I3596</f>
        <v>468724</v>
      </c>
      <c r="AU148" s="52">
        <f>SAStab!J3596</f>
        <v>1076135</v>
      </c>
      <c r="AX148" t="s">
        <v>113</v>
      </c>
      <c r="AY148" s="52">
        <f>SAStab!B3684</f>
        <v>183673</v>
      </c>
      <c r="AZ148" s="52">
        <f>SAStab!C3684</f>
        <v>44738.7</v>
      </c>
      <c r="BA148" s="52">
        <f>SAStab!D3684</f>
        <v>56625.71</v>
      </c>
      <c r="BB148" s="52">
        <f>SAStab!E3684</f>
        <v>83893.2</v>
      </c>
      <c r="BC148" s="52">
        <f>SAStab!F3684</f>
        <v>130741.3</v>
      </c>
      <c r="BD148" s="52">
        <f>SAStab!G3684</f>
        <v>208221</v>
      </c>
      <c r="BE148" s="52">
        <f>SAStab!H3684</f>
        <v>330566</v>
      </c>
      <c r="BF148" s="52">
        <f>SAStab!I3684</f>
        <v>479956</v>
      </c>
      <c r="BG148" s="52">
        <f>SAStab!J3684</f>
        <v>1049872</v>
      </c>
      <c r="BJ148" t="s">
        <v>113</v>
      </c>
      <c r="BK148" s="52">
        <f>SAStab!B3772</f>
        <v>191503</v>
      </c>
      <c r="BL148" s="52">
        <f>SAStab!C3772</f>
        <v>47512.63</v>
      </c>
      <c r="BM148" s="52">
        <f>SAStab!D3772</f>
        <v>59785.78</v>
      </c>
      <c r="BN148" s="52">
        <f>SAStab!E3772</f>
        <v>88204.2</v>
      </c>
      <c r="BO148" s="52">
        <f>SAStab!F3772</f>
        <v>138199.9</v>
      </c>
      <c r="BP148" s="52">
        <f>SAStab!G3772</f>
        <v>214292</v>
      </c>
      <c r="BQ148" s="52">
        <f>SAStab!H3772</f>
        <v>345773</v>
      </c>
      <c r="BR148" s="52">
        <f>SAStab!I3772</f>
        <v>478635</v>
      </c>
      <c r="BS148" s="52">
        <f>SAStab!J3772</f>
        <v>1063328</v>
      </c>
    </row>
    <row r="149" spans="1:71">
      <c r="A149" t="s">
        <v>20</v>
      </c>
      <c r="C149" s="52"/>
      <c r="D149" s="52"/>
      <c r="E149" s="52"/>
      <c r="F149" s="52"/>
      <c r="G149" s="52"/>
      <c r="H149" s="52"/>
      <c r="I149" s="52"/>
      <c r="J149" s="52"/>
      <c r="K149" s="52"/>
      <c r="M149" t="s">
        <v>20</v>
      </c>
      <c r="Y149" t="s">
        <v>20</v>
      </c>
      <c r="AK149" t="s">
        <v>20</v>
      </c>
      <c r="AM149" s="52"/>
      <c r="AN149" s="52"/>
      <c r="AO149" s="52"/>
      <c r="AP149" s="52"/>
      <c r="AQ149" s="52"/>
      <c r="AR149" s="52"/>
      <c r="AS149" s="52"/>
      <c r="AT149" s="52"/>
      <c r="AU149" s="52"/>
      <c r="AW149" t="s">
        <v>20</v>
      </c>
      <c r="AY149" s="52"/>
      <c r="AZ149" s="52"/>
      <c r="BA149" s="52"/>
      <c r="BB149" s="52"/>
      <c r="BC149" s="52"/>
      <c r="BD149" s="52"/>
      <c r="BE149" s="52"/>
      <c r="BF149" s="52"/>
      <c r="BG149" s="52"/>
      <c r="BI149" t="s">
        <v>20</v>
      </c>
      <c r="BK149" s="52"/>
      <c r="BL149" s="52"/>
      <c r="BM149" s="52"/>
      <c r="BN149" s="52"/>
      <c r="BO149" s="52"/>
      <c r="BP149" s="52"/>
      <c r="BQ149" s="52"/>
      <c r="BR149" s="52"/>
      <c r="BS149" s="52"/>
    </row>
    <row r="150" spans="1:71">
      <c r="B150" t="s">
        <v>21</v>
      </c>
      <c r="C150" s="52">
        <f>SAStab!B3334</f>
        <v>72733</v>
      </c>
      <c r="D150" s="52">
        <f>SAStab!C3334</f>
        <v>12444.53</v>
      </c>
      <c r="E150" s="52">
        <f>SAStab!D3334</f>
        <v>17375.419999999998</v>
      </c>
      <c r="F150" s="52">
        <f>SAStab!E3334</f>
        <v>28845.1</v>
      </c>
      <c r="G150" s="52">
        <f>SAStab!F3334</f>
        <v>49551.7</v>
      </c>
      <c r="H150" s="52">
        <f>SAStab!G3334</f>
        <v>83892</v>
      </c>
      <c r="I150" s="52">
        <f>SAStab!H3334</f>
        <v>137323</v>
      </c>
      <c r="J150" s="52">
        <f>SAStab!I3334</f>
        <v>190766</v>
      </c>
      <c r="K150" s="52">
        <f>SAStab!J3334</f>
        <v>429497</v>
      </c>
      <c r="N150" t="s">
        <v>21</v>
      </c>
      <c r="O150">
        <f>SAStab!B3422</f>
        <v>78675</v>
      </c>
      <c r="P150">
        <f>SAStab!C3422</f>
        <v>12896.72</v>
      </c>
      <c r="Q150">
        <f>SAStab!D3422</f>
        <v>17917.32</v>
      </c>
      <c r="R150">
        <f>SAStab!E3422</f>
        <v>30310.7</v>
      </c>
      <c r="S150">
        <f>SAStab!F3422</f>
        <v>52338.400000000001</v>
      </c>
      <c r="T150">
        <f>SAStab!G3422</f>
        <v>89277</v>
      </c>
      <c r="U150">
        <f>SAStab!H3422</f>
        <v>147211</v>
      </c>
      <c r="V150">
        <f>SAStab!I3422</f>
        <v>208599</v>
      </c>
      <c r="W150">
        <f>SAStab!J3422</f>
        <v>486990</v>
      </c>
      <c r="Z150" t="s">
        <v>21</v>
      </c>
      <c r="AA150">
        <f>SAStab!B3510</f>
        <v>81365</v>
      </c>
      <c r="AB150">
        <f>SAStab!C3510</f>
        <v>12693.6</v>
      </c>
      <c r="AC150">
        <f>SAStab!D3510</f>
        <v>17979.150000000001</v>
      </c>
      <c r="AD150">
        <f>SAStab!E3510</f>
        <v>30579.5</v>
      </c>
      <c r="AE150">
        <f>SAStab!F3510</f>
        <v>53329.5</v>
      </c>
      <c r="AF150">
        <f>SAStab!G3510</f>
        <v>92718</v>
      </c>
      <c r="AG150">
        <f>SAStab!H3510</f>
        <v>157874</v>
      </c>
      <c r="AH150">
        <f>SAStab!I3510</f>
        <v>219321</v>
      </c>
      <c r="AI150">
        <f>SAStab!J3510</f>
        <v>503435</v>
      </c>
      <c r="AL150" t="s">
        <v>21</v>
      </c>
      <c r="AM150" s="52">
        <f>SAStab!B3598</f>
        <v>86387</v>
      </c>
      <c r="AN150" s="52">
        <f>SAStab!C3598</f>
        <v>12651.42</v>
      </c>
      <c r="AO150" s="52">
        <f>SAStab!D3598</f>
        <v>18269.46</v>
      </c>
      <c r="AP150" s="52">
        <f>SAStab!E3598</f>
        <v>30914.2</v>
      </c>
      <c r="AQ150" s="52">
        <f>SAStab!F3598</f>
        <v>55176.1</v>
      </c>
      <c r="AR150" s="52">
        <f>SAStab!G3598</f>
        <v>98016</v>
      </c>
      <c r="AS150" s="52">
        <f>SAStab!H3598</f>
        <v>169919</v>
      </c>
      <c r="AT150" s="52">
        <f>SAStab!I3598</f>
        <v>243279</v>
      </c>
      <c r="AU150" s="52">
        <f>SAStab!J3598</f>
        <v>544979</v>
      </c>
      <c r="AX150" t="s">
        <v>21</v>
      </c>
      <c r="AY150" s="52">
        <f>SAStab!B3686</f>
        <v>91163</v>
      </c>
      <c r="AZ150" s="52">
        <f>SAStab!C3686</f>
        <v>13119.29</v>
      </c>
      <c r="BA150" s="52">
        <f>SAStab!D3686</f>
        <v>19268.93</v>
      </c>
      <c r="BB150" s="52">
        <f>SAStab!E3686</f>
        <v>33157.800000000003</v>
      </c>
      <c r="BC150" s="52">
        <f>SAStab!F3686</f>
        <v>59417.9</v>
      </c>
      <c r="BD150" s="52">
        <f>SAStab!G3686</f>
        <v>105353</v>
      </c>
      <c r="BE150" s="52">
        <f>SAStab!H3686</f>
        <v>180116</v>
      </c>
      <c r="BF150" s="52">
        <f>SAStab!I3686</f>
        <v>253573</v>
      </c>
      <c r="BG150" s="52">
        <f>SAStab!J3686</f>
        <v>567445</v>
      </c>
      <c r="BJ150" t="s">
        <v>21</v>
      </c>
      <c r="BK150" s="52">
        <f>SAStab!B3774</f>
        <v>96500</v>
      </c>
      <c r="BL150" s="52">
        <f>SAStab!C3774</f>
        <v>13968.98</v>
      </c>
      <c r="BM150" s="52">
        <f>SAStab!D3774</f>
        <v>20795.13</v>
      </c>
      <c r="BN150" s="52">
        <f>SAStab!E3774</f>
        <v>35939.300000000003</v>
      </c>
      <c r="BO150" s="52">
        <f>SAStab!F3774</f>
        <v>64205.8</v>
      </c>
      <c r="BP150" s="52">
        <f>SAStab!G3774</f>
        <v>112635</v>
      </c>
      <c r="BQ150" s="52">
        <f>SAStab!H3774</f>
        <v>188851</v>
      </c>
      <c r="BR150" s="52">
        <f>SAStab!I3774</f>
        <v>263679</v>
      </c>
      <c r="BS150" s="52">
        <f>SAStab!J3774</f>
        <v>563916</v>
      </c>
    </row>
    <row r="151" spans="1:71">
      <c r="B151" t="s">
        <v>22</v>
      </c>
      <c r="C151" s="52">
        <f>SAStab!B3335</f>
        <v>28841</v>
      </c>
      <c r="D151" s="52">
        <f>SAStab!C3335</f>
        <v>-1620.32</v>
      </c>
      <c r="E151" s="52">
        <f>SAStab!D3335</f>
        <v>1995.48</v>
      </c>
      <c r="F151" s="52">
        <f>SAStab!E3335</f>
        <v>7942.2</v>
      </c>
      <c r="G151" s="52">
        <f>SAStab!F3335</f>
        <v>15930</v>
      </c>
      <c r="H151" s="52">
        <f>SAStab!G3335</f>
        <v>33724</v>
      </c>
      <c r="I151" s="52">
        <f>SAStab!H3335</f>
        <v>61273</v>
      </c>
      <c r="J151" s="52">
        <f>SAStab!I3335</f>
        <v>88060</v>
      </c>
      <c r="K151" s="52">
        <f>SAStab!J3335</f>
        <v>206476</v>
      </c>
      <c r="N151" t="s">
        <v>22</v>
      </c>
      <c r="O151">
        <f>SAStab!B3423</f>
        <v>28884</v>
      </c>
      <c r="P151">
        <f>SAStab!C3423</f>
        <v>-2007.64</v>
      </c>
      <c r="Q151">
        <f>SAStab!D3423</f>
        <v>1454.97</v>
      </c>
      <c r="R151">
        <f>SAStab!E3423</f>
        <v>7923.1</v>
      </c>
      <c r="S151">
        <f>SAStab!F3423</f>
        <v>17197.400000000001</v>
      </c>
      <c r="T151">
        <f>SAStab!G3423</f>
        <v>35695</v>
      </c>
      <c r="U151">
        <f>SAStab!H3423</f>
        <v>64512</v>
      </c>
      <c r="V151">
        <f>SAStab!I3423</f>
        <v>89082</v>
      </c>
      <c r="W151">
        <f>SAStab!J3423</f>
        <v>184428</v>
      </c>
      <c r="Z151" t="s">
        <v>22</v>
      </c>
      <c r="AA151">
        <f>SAStab!B3511</f>
        <v>30399</v>
      </c>
      <c r="AB151">
        <f>SAStab!C3511</f>
        <v>-2453.88</v>
      </c>
      <c r="AC151">
        <f>SAStab!D3511</f>
        <v>1656.39</v>
      </c>
      <c r="AD151">
        <f>SAStab!E3511</f>
        <v>8059.6</v>
      </c>
      <c r="AE151">
        <f>SAStab!F3511</f>
        <v>18205.900000000001</v>
      </c>
      <c r="AF151">
        <f>SAStab!G3511</f>
        <v>37540</v>
      </c>
      <c r="AG151">
        <f>SAStab!H3511</f>
        <v>67964</v>
      </c>
      <c r="AH151">
        <f>SAStab!I3511</f>
        <v>96051</v>
      </c>
      <c r="AI151">
        <f>SAStab!J3511</f>
        <v>202151</v>
      </c>
      <c r="AL151" t="s">
        <v>22</v>
      </c>
      <c r="AM151" s="52">
        <f>SAStab!B3599</f>
        <v>32303</v>
      </c>
      <c r="AN151" s="52">
        <f>SAStab!C3599</f>
        <v>-3094.54</v>
      </c>
      <c r="AO151" s="52">
        <f>SAStab!D3599</f>
        <v>1373.75</v>
      </c>
      <c r="AP151" s="52">
        <f>SAStab!E3599</f>
        <v>8490.9</v>
      </c>
      <c r="AQ151" s="52">
        <f>SAStab!F3599</f>
        <v>19316.5</v>
      </c>
      <c r="AR151" s="52">
        <f>SAStab!G3599</f>
        <v>38834</v>
      </c>
      <c r="AS151" s="52">
        <f>SAStab!H3599</f>
        <v>71851</v>
      </c>
      <c r="AT151" s="52">
        <f>SAStab!I3599</f>
        <v>104797</v>
      </c>
      <c r="AU151" s="52">
        <f>SAStab!J3599</f>
        <v>214481</v>
      </c>
      <c r="AX151" t="s">
        <v>22</v>
      </c>
      <c r="AY151" s="52">
        <f>SAStab!B3687</f>
        <v>35467</v>
      </c>
      <c r="AZ151" s="52">
        <f>SAStab!C3687</f>
        <v>-3794.08</v>
      </c>
      <c r="BA151" s="52">
        <f>SAStab!D3687</f>
        <v>1483.67</v>
      </c>
      <c r="BB151" s="52">
        <f>SAStab!E3687</f>
        <v>9285.1</v>
      </c>
      <c r="BC151" s="52">
        <f>SAStab!F3687</f>
        <v>20958.900000000001</v>
      </c>
      <c r="BD151" s="52">
        <f>SAStab!G3687</f>
        <v>43391</v>
      </c>
      <c r="BE151" s="52">
        <f>SAStab!H3687</f>
        <v>80361</v>
      </c>
      <c r="BF151" s="52">
        <f>SAStab!I3687</f>
        <v>114563</v>
      </c>
      <c r="BG151" s="52">
        <f>SAStab!J3687</f>
        <v>235192</v>
      </c>
      <c r="BJ151" t="s">
        <v>22</v>
      </c>
      <c r="BK151" s="52">
        <f>SAStab!B3775</f>
        <v>37811</v>
      </c>
      <c r="BL151" s="52">
        <f>SAStab!C3775</f>
        <v>-4588.74</v>
      </c>
      <c r="BM151" s="52">
        <f>SAStab!D3775</f>
        <v>1627.66</v>
      </c>
      <c r="BN151" s="52">
        <f>SAStab!E3775</f>
        <v>9805.9</v>
      </c>
      <c r="BO151" s="52">
        <f>SAStab!F3775</f>
        <v>22769.4</v>
      </c>
      <c r="BP151" s="52">
        <f>SAStab!G3775</f>
        <v>46860</v>
      </c>
      <c r="BQ151" s="52">
        <f>SAStab!H3775</f>
        <v>86470</v>
      </c>
      <c r="BR151" s="52">
        <f>SAStab!I3775</f>
        <v>121266</v>
      </c>
      <c r="BS151" s="52">
        <f>SAStab!J3775</f>
        <v>241707</v>
      </c>
    </row>
    <row r="152" spans="1:71">
      <c r="A152" t="s">
        <v>107</v>
      </c>
      <c r="C152" s="52"/>
      <c r="D152" s="52"/>
      <c r="E152" s="52"/>
      <c r="F152" s="52"/>
      <c r="G152" s="52"/>
      <c r="H152" s="52"/>
      <c r="I152" s="52"/>
      <c r="J152" s="52"/>
      <c r="K152" s="52"/>
      <c r="M152" t="s">
        <v>107</v>
      </c>
      <c r="Y152" t="s">
        <v>107</v>
      </c>
      <c r="AK152" t="s">
        <v>107</v>
      </c>
      <c r="AM152" s="52"/>
      <c r="AN152" s="52"/>
      <c r="AO152" s="52"/>
      <c r="AP152" s="52"/>
      <c r="AQ152" s="52"/>
      <c r="AR152" s="52"/>
      <c r="AS152" s="52"/>
      <c r="AT152" s="52"/>
      <c r="AU152" s="52"/>
      <c r="AW152" t="s">
        <v>107</v>
      </c>
      <c r="AY152" s="52"/>
      <c r="AZ152" s="52"/>
      <c r="BA152" s="52"/>
      <c r="BB152" s="52"/>
      <c r="BC152" s="52"/>
      <c r="BD152" s="52"/>
      <c r="BE152" s="52"/>
      <c r="BF152" s="52"/>
      <c r="BG152" s="52"/>
      <c r="BI152" t="s">
        <v>107</v>
      </c>
      <c r="BK152" s="52"/>
      <c r="BL152" s="52"/>
      <c r="BM152" s="52"/>
      <c r="BN152" s="52"/>
      <c r="BO152" s="52"/>
      <c r="BP152" s="52"/>
      <c r="BQ152" s="52"/>
      <c r="BR152" s="52"/>
      <c r="BS152" s="52"/>
    </row>
    <row r="153" spans="1:71">
      <c r="B153" t="s">
        <v>28</v>
      </c>
      <c r="C153" s="52">
        <f>SAStab!B3337</f>
        <v>10554</v>
      </c>
      <c r="D153" s="52">
        <f>SAStab!C3337</f>
        <v>-2063.6</v>
      </c>
      <c r="E153" s="52">
        <f>SAStab!D3337</f>
        <v>-1094.8599999999999</v>
      </c>
      <c r="F153" s="52">
        <f>SAStab!E3337</f>
        <v>4745.3999999999996</v>
      </c>
      <c r="G153" s="52">
        <f>SAStab!F3337</f>
        <v>8152.2</v>
      </c>
      <c r="H153" s="52">
        <f>SAStab!G3337</f>
        <v>11868</v>
      </c>
      <c r="I153" s="52">
        <f>SAStab!H3337</f>
        <v>20216</v>
      </c>
      <c r="J153" s="52">
        <f>SAStab!I3337</f>
        <v>27718</v>
      </c>
      <c r="K153" s="52">
        <f>SAStab!J3337</f>
        <v>72264</v>
      </c>
      <c r="N153" t="s">
        <v>28</v>
      </c>
      <c r="O153">
        <f>SAStab!B3425</f>
        <v>10093</v>
      </c>
      <c r="P153">
        <f>SAStab!C3425</f>
        <v>-2637.97</v>
      </c>
      <c r="Q153">
        <f>SAStab!D3425</f>
        <v>-1923.82</v>
      </c>
      <c r="R153">
        <f>SAStab!E3425</f>
        <v>3685.4</v>
      </c>
      <c r="S153">
        <f>SAStab!F3425</f>
        <v>7569.1</v>
      </c>
      <c r="T153">
        <f>SAStab!G3425</f>
        <v>11229</v>
      </c>
      <c r="U153">
        <f>SAStab!H3425</f>
        <v>18669</v>
      </c>
      <c r="V153">
        <f>SAStab!I3425</f>
        <v>28624</v>
      </c>
      <c r="W153">
        <f>SAStab!J3425</f>
        <v>88011</v>
      </c>
      <c r="Z153" t="s">
        <v>28</v>
      </c>
      <c r="AA153">
        <f>SAStab!B3513</f>
        <v>9144</v>
      </c>
      <c r="AB153">
        <f>SAStab!C3513</f>
        <v>-3282.92</v>
      </c>
      <c r="AC153">
        <f>SAStab!D3513</f>
        <v>-2406.54</v>
      </c>
      <c r="AD153">
        <f>SAStab!E3513</f>
        <v>2330.5</v>
      </c>
      <c r="AE153">
        <f>SAStab!F3513</f>
        <v>6787.5</v>
      </c>
      <c r="AF153">
        <f>SAStab!G3513</f>
        <v>10558</v>
      </c>
      <c r="AG153">
        <f>SAStab!H3513</f>
        <v>18711</v>
      </c>
      <c r="AH153">
        <f>SAStab!I3513</f>
        <v>27747</v>
      </c>
      <c r="AI153">
        <f>SAStab!J3513</f>
        <v>74659</v>
      </c>
      <c r="AL153" t="s">
        <v>28</v>
      </c>
      <c r="AM153" s="52">
        <f>SAStab!B3601</f>
        <v>8914</v>
      </c>
      <c r="AN153" s="52">
        <f>SAStab!C3601</f>
        <v>-4165.22</v>
      </c>
      <c r="AO153" s="52">
        <f>SAStab!D3601</f>
        <v>-3120.9</v>
      </c>
      <c r="AP153" s="52">
        <f>SAStab!E3601</f>
        <v>1069.3</v>
      </c>
      <c r="AQ153" s="52">
        <f>SAStab!F3601</f>
        <v>5929.9</v>
      </c>
      <c r="AR153" s="52">
        <f>SAStab!G3601</f>
        <v>10347</v>
      </c>
      <c r="AS153" s="52">
        <f>SAStab!H3601</f>
        <v>20224</v>
      </c>
      <c r="AT153" s="52">
        <f>SAStab!I3601</f>
        <v>29915</v>
      </c>
      <c r="AU153" s="52">
        <f>SAStab!J3601</f>
        <v>79440</v>
      </c>
      <c r="AX153" t="s">
        <v>28</v>
      </c>
      <c r="AY153" s="52">
        <f>SAStab!B3689</f>
        <v>7651</v>
      </c>
      <c r="AZ153" s="52">
        <f>SAStab!C3689</f>
        <v>-5197.84</v>
      </c>
      <c r="BA153" s="52">
        <f>SAStab!D3689</f>
        <v>-4293.74</v>
      </c>
      <c r="BB153" s="52">
        <f>SAStab!E3689</f>
        <v>-80.7</v>
      </c>
      <c r="BC153" s="52">
        <f>SAStab!F3689</f>
        <v>4736.1000000000004</v>
      </c>
      <c r="BD153" s="52">
        <f>SAStab!G3689</f>
        <v>9690</v>
      </c>
      <c r="BE153" s="52">
        <f>SAStab!H3689</f>
        <v>19028</v>
      </c>
      <c r="BF153" s="52">
        <f>SAStab!I3689</f>
        <v>29860</v>
      </c>
      <c r="BG153" s="52">
        <f>SAStab!J3689</f>
        <v>65161</v>
      </c>
      <c r="BJ153" t="s">
        <v>28</v>
      </c>
      <c r="BK153" s="52">
        <f>SAStab!B3777</f>
        <v>8149</v>
      </c>
      <c r="BL153" s="52">
        <f>SAStab!C3777</f>
        <v>-6308.86</v>
      </c>
      <c r="BM153" s="52">
        <f>SAStab!D3777</f>
        <v>-5793.56</v>
      </c>
      <c r="BN153" s="52">
        <f>SAStab!E3777</f>
        <v>-1978</v>
      </c>
      <c r="BO153" s="52">
        <f>SAStab!F3777</f>
        <v>3241.9</v>
      </c>
      <c r="BP153" s="52">
        <f>SAStab!G3777</f>
        <v>8425</v>
      </c>
      <c r="BQ153" s="52">
        <f>SAStab!H3777</f>
        <v>19599</v>
      </c>
      <c r="BR153" s="52">
        <f>SAStab!I3777</f>
        <v>32127</v>
      </c>
      <c r="BS153" s="52">
        <f>SAStab!J3777</f>
        <v>100721</v>
      </c>
    </row>
    <row r="154" spans="1:71">
      <c r="B154" t="s">
        <v>29</v>
      </c>
      <c r="C154" s="52">
        <f>SAStab!B3338</f>
        <v>24183</v>
      </c>
      <c r="D154" s="52">
        <f>SAStab!C3338</f>
        <v>7843.39</v>
      </c>
      <c r="E154" s="52">
        <f>SAStab!D3338</f>
        <v>10541.55</v>
      </c>
      <c r="F154" s="52">
        <f>SAStab!E3338</f>
        <v>14410.2</v>
      </c>
      <c r="G154" s="52">
        <f>SAStab!F3338</f>
        <v>19652.900000000001</v>
      </c>
      <c r="H154" s="52">
        <f>SAStab!G3338</f>
        <v>26952</v>
      </c>
      <c r="I154" s="52">
        <f>SAStab!H3338</f>
        <v>39724</v>
      </c>
      <c r="J154" s="52">
        <f>SAStab!I3338</f>
        <v>52522</v>
      </c>
      <c r="K154" s="52">
        <f>SAStab!J3338</f>
        <v>108151</v>
      </c>
      <c r="N154" t="s">
        <v>29</v>
      </c>
      <c r="O154">
        <f>SAStab!B3426</f>
        <v>22194</v>
      </c>
      <c r="P154">
        <f>SAStab!C3426</f>
        <v>7310.86</v>
      </c>
      <c r="Q154">
        <f>SAStab!D3426</f>
        <v>9987.48</v>
      </c>
      <c r="R154">
        <f>SAStab!E3426</f>
        <v>13763</v>
      </c>
      <c r="S154">
        <f>SAStab!F3426</f>
        <v>18673.2</v>
      </c>
      <c r="T154">
        <f>SAStab!G3426</f>
        <v>25316</v>
      </c>
      <c r="U154">
        <f>SAStab!H3426</f>
        <v>36189</v>
      </c>
      <c r="V154">
        <f>SAStab!I3426</f>
        <v>47249</v>
      </c>
      <c r="W154">
        <f>SAStab!J3426</f>
        <v>83047</v>
      </c>
      <c r="Z154" t="s">
        <v>29</v>
      </c>
      <c r="AA154">
        <f>SAStab!B3514</f>
        <v>22303</v>
      </c>
      <c r="AB154">
        <f>SAStab!C3514</f>
        <v>6504.2</v>
      </c>
      <c r="AC154">
        <f>SAStab!D3514</f>
        <v>9438.69</v>
      </c>
      <c r="AD154">
        <f>SAStab!E3514</f>
        <v>13365.5</v>
      </c>
      <c r="AE154">
        <f>SAStab!F3514</f>
        <v>17976.7</v>
      </c>
      <c r="AF154">
        <f>SAStab!G3514</f>
        <v>24202</v>
      </c>
      <c r="AG154">
        <f>SAStab!H3514</f>
        <v>34969</v>
      </c>
      <c r="AH154">
        <f>SAStab!I3514</f>
        <v>45371</v>
      </c>
      <c r="AI154">
        <f>SAStab!J3514</f>
        <v>100663</v>
      </c>
      <c r="AL154" t="s">
        <v>29</v>
      </c>
      <c r="AM154" s="52">
        <f>SAStab!B3602</f>
        <v>21404</v>
      </c>
      <c r="AN154" s="52">
        <f>SAStab!C3602</f>
        <v>6841.8</v>
      </c>
      <c r="AO154" s="52">
        <f>SAStab!D3602</f>
        <v>9371.19</v>
      </c>
      <c r="AP154" s="52">
        <f>SAStab!E3602</f>
        <v>13196.2</v>
      </c>
      <c r="AQ154" s="52">
        <f>SAStab!F3602</f>
        <v>17862.2</v>
      </c>
      <c r="AR154" s="52">
        <f>SAStab!G3602</f>
        <v>24217</v>
      </c>
      <c r="AS154" s="52">
        <f>SAStab!H3602</f>
        <v>34911</v>
      </c>
      <c r="AT154" s="52">
        <f>SAStab!I3602</f>
        <v>46011</v>
      </c>
      <c r="AU154" s="52">
        <f>SAStab!J3602</f>
        <v>92641</v>
      </c>
      <c r="AX154" t="s">
        <v>29</v>
      </c>
      <c r="AY154" s="52">
        <f>SAStab!B3690</f>
        <v>21056</v>
      </c>
      <c r="AZ154" s="52">
        <f>SAStab!C3690</f>
        <v>6809.92</v>
      </c>
      <c r="BA154" s="52">
        <f>SAStab!D3690</f>
        <v>8944.14</v>
      </c>
      <c r="BB154" s="52">
        <f>SAStab!E3690</f>
        <v>12366</v>
      </c>
      <c r="BC154" s="52">
        <f>SAStab!F3690</f>
        <v>17182.5</v>
      </c>
      <c r="BD154" s="52">
        <f>SAStab!G3690</f>
        <v>23875</v>
      </c>
      <c r="BE154" s="52">
        <f>SAStab!H3690</f>
        <v>34681</v>
      </c>
      <c r="BF154" s="52">
        <f>SAStab!I3690</f>
        <v>47272</v>
      </c>
      <c r="BG154" s="52">
        <f>SAStab!J3690</f>
        <v>100453</v>
      </c>
      <c r="BJ154" t="s">
        <v>29</v>
      </c>
      <c r="BK154" s="52">
        <f>SAStab!B3778</f>
        <v>20059</v>
      </c>
      <c r="BL154" s="52">
        <f>SAStab!C3778</f>
        <v>6143.01</v>
      </c>
      <c r="BM154" s="52">
        <f>SAStab!D3778</f>
        <v>7897.19</v>
      </c>
      <c r="BN154" s="52">
        <f>SAStab!E3778</f>
        <v>11503.8</v>
      </c>
      <c r="BO154" s="52">
        <f>SAStab!F3778</f>
        <v>16203.2</v>
      </c>
      <c r="BP154" s="52">
        <f>SAStab!G3778</f>
        <v>22808</v>
      </c>
      <c r="BQ154" s="52">
        <f>SAStab!H3778</f>
        <v>35268</v>
      </c>
      <c r="BR154" s="52">
        <f>SAStab!I3778</f>
        <v>47309</v>
      </c>
      <c r="BS154" s="52">
        <f>SAStab!J3778</f>
        <v>88743</v>
      </c>
    </row>
    <row r="155" spans="1:71">
      <c r="B155" t="s">
        <v>30</v>
      </c>
      <c r="C155" s="52">
        <f>SAStab!B3339</f>
        <v>47893</v>
      </c>
      <c r="D155" s="52">
        <f>SAStab!C3339</f>
        <v>12832.76</v>
      </c>
      <c r="E155" s="52">
        <f>SAStab!D3339</f>
        <v>20285.87</v>
      </c>
      <c r="F155" s="52">
        <f>SAStab!E3339</f>
        <v>28349.3</v>
      </c>
      <c r="G155" s="52">
        <f>SAStab!F3339</f>
        <v>37368.199999999997</v>
      </c>
      <c r="H155" s="52">
        <f>SAStab!G3339</f>
        <v>50193</v>
      </c>
      <c r="I155" s="52">
        <f>SAStab!H3339</f>
        <v>73036</v>
      </c>
      <c r="J155" s="52">
        <f>SAStab!I3339</f>
        <v>101833</v>
      </c>
      <c r="K155" s="52">
        <f>SAStab!J3339</f>
        <v>267742</v>
      </c>
      <c r="N155" t="s">
        <v>30</v>
      </c>
      <c r="O155">
        <f>SAStab!B3427</f>
        <v>44799</v>
      </c>
      <c r="P155">
        <f>SAStab!C3427</f>
        <v>12595.03</v>
      </c>
      <c r="Q155">
        <f>SAStab!D3427</f>
        <v>19394.099999999999</v>
      </c>
      <c r="R155">
        <f>SAStab!E3427</f>
        <v>27193.8</v>
      </c>
      <c r="S155">
        <f>SAStab!F3427</f>
        <v>36155.9</v>
      </c>
      <c r="T155">
        <f>SAStab!G3427</f>
        <v>48052</v>
      </c>
      <c r="U155">
        <f>SAStab!H3427</f>
        <v>68679</v>
      </c>
      <c r="V155">
        <f>SAStab!I3427</f>
        <v>94944</v>
      </c>
      <c r="W155">
        <f>SAStab!J3427</f>
        <v>244115</v>
      </c>
      <c r="Z155" t="s">
        <v>30</v>
      </c>
      <c r="AA155">
        <f>SAStab!B3515</f>
        <v>43992</v>
      </c>
      <c r="AB155">
        <f>SAStab!C3515</f>
        <v>14262.24</v>
      </c>
      <c r="AC155">
        <f>SAStab!D3515</f>
        <v>20107.580000000002</v>
      </c>
      <c r="AD155">
        <f>SAStab!E3515</f>
        <v>27035.5</v>
      </c>
      <c r="AE155">
        <f>SAStab!F3515</f>
        <v>36007.5</v>
      </c>
      <c r="AF155">
        <f>SAStab!G3515</f>
        <v>47568</v>
      </c>
      <c r="AG155">
        <f>SAStab!H3515</f>
        <v>67505</v>
      </c>
      <c r="AH155">
        <f>SAStab!I3515</f>
        <v>89838</v>
      </c>
      <c r="AI155">
        <f>SAStab!J3515</f>
        <v>190081</v>
      </c>
      <c r="AL155" t="s">
        <v>30</v>
      </c>
      <c r="AM155" s="52">
        <f>SAStab!B3603</f>
        <v>41908</v>
      </c>
      <c r="AN155" s="52">
        <f>SAStab!C3603</f>
        <v>12617.81</v>
      </c>
      <c r="AO155" s="52">
        <f>SAStab!D3603</f>
        <v>18410.97</v>
      </c>
      <c r="AP155" s="52">
        <f>SAStab!E3603</f>
        <v>25772.7</v>
      </c>
      <c r="AQ155" s="52">
        <f>SAStab!F3603</f>
        <v>34534</v>
      </c>
      <c r="AR155" s="52">
        <f>SAStab!G3603</f>
        <v>46359</v>
      </c>
      <c r="AS155" s="52">
        <f>SAStab!H3603</f>
        <v>64673</v>
      </c>
      <c r="AT155" s="52">
        <f>SAStab!I3603</f>
        <v>85360</v>
      </c>
      <c r="AU155" s="52">
        <f>SAStab!J3603</f>
        <v>184253</v>
      </c>
      <c r="AX155" t="s">
        <v>30</v>
      </c>
      <c r="AY155" s="52">
        <f>SAStab!B3691</f>
        <v>41089</v>
      </c>
      <c r="AZ155" s="52">
        <f>SAStab!C3691</f>
        <v>10812.85</v>
      </c>
      <c r="BA155" s="52">
        <f>SAStab!D3691</f>
        <v>17586.48</v>
      </c>
      <c r="BB155" s="52">
        <f>SAStab!E3691</f>
        <v>24806.6</v>
      </c>
      <c r="BC155" s="52">
        <f>SAStab!F3691</f>
        <v>33731.9</v>
      </c>
      <c r="BD155" s="52">
        <f>SAStab!G3691</f>
        <v>45769</v>
      </c>
      <c r="BE155" s="52">
        <f>SAStab!H3691</f>
        <v>65377</v>
      </c>
      <c r="BF155" s="52">
        <f>SAStab!I3691</f>
        <v>87953</v>
      </c>
      <c r="BG155" s="52">
        <f>SAStab!J3691</f>
        <v>183501</v>
      </c>
      <c r="BJ155" t="s">
        <v>30</v>
      </c>
      <c r="BK155" s="52">
        <f>SAStab!B3779</f>
        <v>39399</v>
      </c>
      <c r="BL155" s="52">
        <f>SAStab!C3779</f>
        <v>10473.290000000001</v>
      </c>
      <c r="BM155" s="52">
        <f>SAStab!D3779</f>
        <v>16844.77</v>
      </c>
      <c r="BN155" s="52">
        <f>SAStab!E3779</f>
        <v>23968.7</v>
      </c>
      <c r="BO155" s="52">
        <f>SAStab!F3779</f>
        <v>32638</v>
      </c>
      <c r="BP155" s="52">
        <f>SAStab!G3779</f>
        <v>43970</v>
      </c>
      <c r="BQ155" s="52">
        <f>SAStab!H3779</f>
        <v>62388</v>
      </c>
      <c r="BR155" s="52">
        <f>SAStab!I3779</f>
        <v>84248</v>
      </c>
      <c r="BS155" s="52">
        <f>SAStab!J3779</f>
        <v>172238</v>
      </c>
    </row>
    <row r="156" spans="1:71">
      <c r="B156" t="s">
        <v>31</v>
      </c>
      <c r="C156" s="52">
        <f>SAStab!B3340</f>
        <v>105833</v>
      </c>
      <c r="D156" s="52">
        <f>SAStab!C3340</f>
        <v>27277.89</v>
      </c>
      <c r="E156" s="52">
        <f>SAStab!D3340</f>
        <v>40263.040000000001</v>
      </c>
      <c r="F156" s="52">
        <f>SAStab!E3340</f>
        <v>55363.3</v>
      </c>
      <c r="G156" s="52">
        <f>SAStab!F3340</f>
        <v>77299.399999999994</v>
      </c>
      <c r="H156" s="52">
        <f>SAStab!G3340</f>
        <v>116187</v>
      </c>
      <c r="I156" s="52">
        <f>SAStab!H3340</f>
        <v>179293</v>
      </c>
      <c r="J156" s="52">
        <f>SAStab!I3340</f>
        <v>248843</v>
      </c>
      <c r="K156" s="52">
        <f>SAStab!J3340</f>
        <v>564994</v>
      </c>
      <c r="N156" t="s">
        <v>31</v>
      </c>
      <c r="O156">
        <f>SAStab!B3428</f>
        <v>109698</v>
      </c>
      <c r="P156">
        <f>SAStab!C3428</f>
        <v>25963.599999999999</v>
      </c>
      <c r="Q156">
        <f>SAStab!D3428</f>
        <v>38628.17</v>
      </c>
      <c r="R156">
        <f>SAStab!E3428</f>
        <v>55020.1</v>
      </c>
      <c r="S156">
        <f>SAStab!F3428</f>
        <v>78214</v>
      </c>
      <c r="T156">
        <f>SAStab!G3428</f>
        <v>118253</v>
      </c>
      <c r="U156">
        <f>SAStab!H3428</f>
        <v>188993</v>
      </c>
      <c r="V156">
        <f>SAStab!I3428</f>
        <v>261907</v>
      </c>
      <c r="W156">
        <f>SAStab!J3428</f>
        <v>657344</v>
      </c>
      <c r="Z156" t="s">
        <v>31</v>
      </c>
      <c r="AA156">
        <f>SAStab!B3516</f>
        <v>110721</v>
      </c>
      <c r="AB156">
        <f>SAStab!C3516</f>
        <v>21360.71</v>
      </c>
      <c r="AC156">
        <f>SAStab!D3516</f>
        <v>34899.019999999997</v>
      </c>
      <c r="AD156">
        <f>SAStab!E3516</f>
        <v>53775.3</v>
      </c>
      <c r="AE156">
        <f>SAStab!F3516</f>
        <v>78999.7</v>
      </c>
      <c r="AF156">
        <f>SAStab!G3516</f>
        <v>122781</v>
      </c>
      <c r="AG156">
        <f>SAStab!H3516</f>
        <v>195736</v>
      </c>
      <c r="AH156">
        <f>SAStab!I3516</f>
        <v>273131</v>
      </c>
      <c r="AI156">
        <f>SAStab!J3516</f>
        <v>634019</v>
      </c>
      <c r="AL156" t="s">
        <v>31</v>
      </c>
      <c r="AM156" s="52">
        <f>SAStab!B3604</f>
        <v>115492</v>
      </c>
      <c r="AN156" s="52">
        <f>SAStab!C3604</f>
        <v>19980.78</v>
      </c>
      <c r="AO156" s="52">
        <f>SAStab!D3604</f>
        <v>33847.56</v>
      </c>
      <c r="AP156" s="52">
        <f>SAStab!E3604</f>
        <v>53397.599999999999</v>
      </c>
      <c r="AQ156" s="52">
        <f>SAStab!F3604</f>
        <v>80294.399999999994</v>
      </c>
      <c r="AR156" s="52">
        <f>SAStab!G3604</f>
        <v>128053</v>
      </c>
      <c r="AS156" s="52">
        <f>SAStab!H3604</f>
        <v>209643</v>
      </c>
      <c r="AT156" s="52">
        <f>SAStab!I3604</f>
        <v>291398</v>
      </c>
      <c r="AU156" s="52">
        <f>SAStab!J3604</f>
        <v>681481</v>
      </c>
      <c r="AX156" t="s">
        <v>31</v>
      </c>
      <c r="AY156" s="52">
        <f>SAStab!B3692</f>
        <v>116044</v>
      </c>
      <c r="AZ156" s="52">
        <f>SAStab!C3692</f>
        <v>20088.7</v>
      </c>
      <c r="BA156" s="52">
        <f>SAStab!D3692</f>
        <v>33900.980000000003</v>
      </c>
      <c r="BB156" s="52">
        <f>SAStab!E3692</f>
        <v>53636.1</v>
      </c>
      <c r="BC156" s="52">
        <f>SAStab!F3692</f>
        <v>81952.2</v>
      </c>
      <c r="BD156" s="52">
        <f>SAStab!G3692</f>
        <v>132011</v>
      </c>
      <c r="BE156" s="52">
        <f>SAStab!H3692</f>
        <v>214908</v>
      </c>
      <c r="BF156" s="52">
        <f>SAStab!I3692</f>
        <v>294080</v>
      </c>
      <c r="BG156" s="52">
        <f>SAStab!J3692</f>
        <v>654246</v>
      </c>
      <c r="BJ156" t="s">
        <v>31</v>
      </c>
      <c r="BK156" s="52">
        <f>SAStab!B3780</f>
        <v>116587</v>
      </c>
      <c r="BL156" s="52">
        <f>SAStab!C3780</f>
        <v>20496.189999999999</v>
      </c>
      <c r="BM156" s="52">
        <f>SAStab!D3780</f>
        <v>34607.589999999997</v>
      </c>
      <c r="BN156" s="52">
        <f>SAStab!E3780</f>
        <v>54312.6</v>
      </c>
      <c r="BO156" s="52">
        <f>SAStab!F3780</f>
        <v>82523.199999999997</v>
      </c>
      <c r="BP156" s="52">
        <f>SAStab!G3780</f>
        <v>134142</v>
      </c>
      <c r="BQ156" s="52">
        <f>SAStab!H3780</f>
        <v>212345</v>
      </c>
      <c r="BR156" s="52">
        <f>SAStab!I3780</f>
        <v>294661</v>
      </c>
      <c r="BS156" s="52">
        <f>SAStab!J3780</f>
        <v>637762</v>
      </c>
    </row>
    <row r="157" spans="1:71" s="11" customFormat="1">
      <c r="A157" s="11" t="s">
        <v>455</v>
      </c>
      <c r="C157" s="52"/>
      <c r="D157" s="52"/>
      <c r="E157" s="52"/>
      <c r="F157" s="52"/>
      <c r="G157" s="52"/>
      <c r="H157" s="52"/>
      <c r="I157" s="52"/>
      <c r="J157" s="52"/>
      <c r="K157" s="52"/>
      <c r="M157" s="11" t="s">
        <v>455</v>
      </c>
      <c r="O157"/>
      <c r="P157"/>
      <c r="Q157"/>
      <c r="R157"/>
      <c r="S157"/>
      <c r="T157"/>
      <c r="U157"/>
      <c r="V157"/>
      <c r="W157"/>
      <c r="Y157" s="11" t="s">
        <v>455</v>
      </c>
      <c r="AA157"/>
      <c r="AB157"/>
      <c r="AC157"/>
      <c r="AD157"/>
      <c r="AE157"/>
      <c r="AF157"/>
      <c r="AG157"/>
      <c r="AH157"/>
      <c r="AI157"/>
      <c r="AK157" s="11" t="s">
        <v>455</v>
      </c>
      <c r="AM157" s="52"/>
      <c r="AN157" s="52"/>
      <c r="AO157" s="52"/>
      <c r="AP157" s="52"/>
      <c r="AQ157" s="52"/>
      <c r="AR157" s="52"/>
      <c r="AS157" s="52"/>
      <c r="AT157" s="52"/>
      <c r="AU157" s="52"/>
      <c r="AW157" s="11" t="s">
        <v>455</v>
      </c>
      <c r="AY157" s="52"/>
      <c r="AZ157" s="52"/>
      <c r="BA157" s="52"/>
      <c r="BB157" s="52"/>
      <c r="BC157" s="52"/>
      <c r="BD157" s="52"/>
      <c r="BE157" s="52"/>
      <c r="BF157" s="52"/>
      <c r="BG157" s="52"/>
      <c r="BI157" s="11" t="s">
        <v>455</v>
      </c>
      <c r="BK157" s="52"/>
      <c r="BL157" s="52"/>
      <c r="BM157" s="52"/>
      <c r="BN157" s="52"/>
      <c r="BO157" s="52"/>
      <c r="BP157" s="52"/>
      <c r="BQ157" s="52"/>
      <c r="BR157" s="52"/>
      <c r="BS157" s="52"/>
    </row>
    <row r="158" spans="1:71" s="11" customFormat="1">
      <c r="B158" s="11" t="s">
        <v>34</v>
      </c>
      <c r="C158" s="52">
        <f>SAStab!B3342</f>
        <v>29264</v>
      </c>
      <c r="D158" s="52">
        <f>SAStab!C3342</f>
        <v>659.5</v>
      </c>
      <c r="E158" s="52">
        <f>SAStab!D3342</f>
        <v>5905.22</v>
      </c>
      <c r="F158" s="52">
        <f>SAStab!E3342</f>
        <v>10912.8</v>
      </c>
      <c r="G158" s="52">
        <f>SAStab!F3342</f>
        <v>20485.599999999999</v>
      </c>
      <c r="H158" s="52">
        <f>SAStab!G3342</f>
        <v>36142</v>
      </c>
      <c r="I158" s="52">
        <f>SAStab!H3342</f>
        <v>57363</v>
      </c>
      <c r="J158" s="52">
        <f>SAStab!I3342</f>
        <v>78218</v>
      </c>
      <c r="K158" s="52">
        <f>SAStab!J3342</f>
        <v>172081</v>
      </c>
      <c r="N158" s="11" t="s">
        <v>34</v>
      </c>
      <c r="O158">
        <f>SAStab!B3430</f>
        <v>28011</v>
      </c>
      <c r="P158">
        <f>SAStab!C3430</f>
        <v>-1081.24</v>
      </c>
      <c r="Q158">
        <f>SAStab!D3430</f>
        <v>4568.8</v>
      </c>
      <c r="R158">
        <f>SAStab!E3430</f>
        <v>10229.9</v>
      </c>
      <c r="S158">
        <f>SAStab!F3430</f>
        <v>19776.7</v>
      </c>
      <c r="T158">
        <f>SAStab!G3430</f>
        <v>34416</v>
      </c>
      <c r="U158">
        <f>SAStab!H3430</f>
        <v>55862</v>
      </c>
      <c r="V158">
        <f>SAStab!I3430</f>
        <v>76355</v>
      </c>
      <c r="W158">
        <f>SAStab!J3430</f>
        <v>161598</v>
      </c>
      <c r="Z158" s="11" t="s">
        <v>34</v>
      </c>
      <c r="AA158">
        <f>SAStab!B3518</f>
        <v>27821</v>
      </c>
      <c r="AB158">
        <f>SAStab!C3518</f>
        <v>-1663.46</v>
      </c>
      <c r="AC158">
        <f>SAStab!D3518</f>
        <v>3629.33</v>
      </c>
      <c r="AD158">
        <f>SAStab!E3518</f>
        <v>9813.6</v>
      </c>
      <c r="AE158">
        <f>SAStab!F3518</f>
        <v>19352.2</v>
      </c>
      <c r="AF158">
        <f>SAStab!G3518</f>
        <v>34013</v>
      </c>
      <c r="AG158">
        <f>SAStab!H3518</f>
        <v>56658</v>
      </c>
      <c r="AH158">
        <f>SAStab!I3518</f>
        <v>79866</v>
      </c>
      <c r="AI158">
        <f>SAStab!J3518</f>
        <v>169279</v>
      </c>
      <c r="AL158" s="11" t="s">
        <v>34</v>
      </c>
      <c r="AM158" s="52">
        <f>SAStab!B3606</f>
        <v>29606</v>
      </c>
      <c r="AN158" s="52">
        <f>SAStab!C3606</f>
        <v>-2557.2199999999998</v>
      </c>
      <c r="AO158" s="52">
        <f>SAStab!D3606</f>
        <v>2842.85</v>
      </c>
      <c r="AP158" s="52">
        <f>SAStab!E3606</f>
        <v>9546.9</v>
      </c>
      <c r="AQ158" s="52">
        <f>SAStab!F3606</f>
        <v>19672.900000000001</v>
      </c>
      <c r="AR158" s="52">
        <f>SAStab!G3606</f>
        <v>35000</v>
      </c>
      <c r="AS158" s="52">
        <f>SAStab!H3606</f>
        <v>62083</v>
      </c>
      <c r="AT158" s="52">
        <f>SAStab!I3606</f>
        <v>89191</v>
      </c>
      <c r="AU158" s="52">
        <f>SAStab!J3606</f>
        <v>191268</v>
      </c>
      <c r="AX158" s="11" t="s">
        <v>34</v>
      </c>
      <c r="AY158" s="52">
        <f>SAStab!B3694</f>
        <v>31779</v>
      </c>
      <c r="AZ158" s="52">
        <f>SAStab!C3694</f>
        <v>-3329.86</v>
      </c>
      <c r="BA158" s="52">
        <f>SAStab!D3694</f>
        <v>2244.12</v>
      </c>
      <c r="BB158" s="52">
        <f>SAStab!E3694</f>
        <v>9667.5</v>
      </c>
      <c r="BC158" s="52">
        <f>SAStab!F3694</f>
        <v>20655.7</v>
      </c>
      <c r="BD158" s="52">
        <f>SAStab!G3694</f>
        <v>38182</v>
      </c>
      <c r="BE158" s="52">
        <f>SAStab!H3694</f>
        <v>67177</v>
      </c>
      <c r="BF158" s="52">
        <f>SAStab!I3694</f>
        <v>94410</v>
      </c>
      <c r="BG158" s="52">
        <f>SAStab!J3694</f>
        <v>199266</v>
      </c>
      <c r="BJ158" s="11" t="s">
        <v>34</v>
      </c>
      <c r="BK158" s="52">
        <f>SAStab!B3782</f>
        <v>34030</v>
      </c>
      <c r="BL158" s="52">
        <f>SAStab!C3782</f>
        <v>-4233.41</v>
      </c>
      <c r="BM158" s="52">
        <f>SAStab!D3782</f>
        <v>1714.9</v>
      </c>
      <c r="BN158" s="52">
        <f>SAStab!E3782</f>
        <v>9936.7999999999993</v>
      </c>
      <c r="BO158" s="52">
        <f>SAStab!F3782</f>
        <v>22306.5</v>
      </c>
      <c r="BP158" s="52">
        <f>SAStab!G3782</f>
        <v>41324</v>
      </c>
      <c r="BQ158" s="52">
        <f>SAStab!H3782</f>
        <v>73004</v>
      </c>
      <c r="BR158" s="52">
        <f>SAStab!I3782</f>
        <v>103736</v>
      </c>
      <c r="BS158" s="52">
        <f>SAStab!J3782</f>
        <v>231447</v>
      </c>
    </row>
    <row r="159" spans="1:71" s="11" customFormat="1">
      <c r="B159" s="11" t="s">
        <v>35</v>
      </c>
      <c r="C159" s="52">
        <f>SAStab!B3343</f>
        <v>37813</v>
      </c>
      <c r="D159" s="52">
        <f>SAStab!C3343</f>
        <v>7396.53</v>
      </c>
      <c r="E159" s="52">
        <f>SAStab!D3343</f>
        <v>10248.16</v>
      </c>
      <c r="F159" s="52">
        <f>SAStab!E3343</f>
        <v>16572.3</v>
      </c>
      <c r="G159" s="52">
        <f>SAStab!F3343</f>
        <v>27137.3</v>
      </c>
      <c r="H159" s="52">
        <f>SAStab!G3343</f>
        <v>44013</v>
      </c>
      <c r="I159" s="52">
        <f>SAStab!H3343</f>
        <v>69976</v>
      </c>
      <c r="J159" s="52">
        <f>SAStab!I3343</f>
        <v>93324</v>
      </c>
      <c r="K159" s="52">
        <f>SAStab!J3343</f>
        <v>187858</v>
      </c>
      <c r="N159" s="11" t="s">
        <v>35</v>
      </c>
      <c r="O159">
        <f>SAStab!B3431</f>
        <v>37548</v>
      </c>
      <c r="P159">
        <f>SAStab!C3431</f>
        <v>6631.27</v>
      </c>
      <c r="Q159">
        <f>SAStab!D3431</f>
        <v>9104.5499999999993</v>
      </c>
      <c r="R159">
        <f>SAStab!E3431</f>
        <v>15628.2</v>
      </c>
      <c r="S159">
        <f>SAStab!F3431</f>
        <v>25961</v>
      </c>
      <c r="T159">
        <f>SAStab!G3431</f>
        <v>41420</v>
      </c>
      <c r="U159">
        <f>SAStab!H3431</f>
        <v>67055</v>
      </c>
      <c r="V159">
        <f>SAStab!I3431</f>
        <v>87148</v>
      </c>
      <c r="W159">
        <f>SAStab!J3431</f>
        <v>249053</v>
      </c>
      <c r="Z159" s="11" t="s">
        <v>35</v>
      </c>
      <c r="AA159">
        <f>SAStab!B3519</f>
        <v>34369</v>
      </c>
      <c r="AB159">
        <f>SAStab!C3519</f>
        <v>5140.34</v>
      </c>
      <c r="AC159">
        <f>SAStab!D3519</f>
        <v>7825.57</v>
      </c>
      <c r="AD159">
        <f>SAStab!E3519</f>
        <v>14169.5</v>
      </c>
      <c r="AE159">
        <f>SAStab!F3519</f>
        <v>23544.1</v>
      </c>
      <c r="AF159">
        <f>SAStab!G3519</f>
        <v>39027</v>
      </c>
      <c r="AG159">
        <f>SAStab!H3519</f>
        <v>61292</v>
      </c>
      <c r="AH159">
        <f>SAStab!I3519</f>
        <v>80738</v>
      </c>
      <c r="AI159">
        <f>SAStab!J3519</f>
        <v>163466</v>
      </c>
      <c r="AL159" s="11" t="s">
        <v>35</v>
      </c>
      <c r="AM159" s="52">
        <f>SAStab!B3607</f>
        <v>31589</v>
      </c>
      <c r="AN159" s="52">
        <f>SAStab!C3607</f>
        <v>2364.04</v>
      </c>
      <c r="AO159" s="52">
        <f>SAStab!D3607</f>
        <v>6146.61</v>
      </c>
      <c r="AP159" s="52">
        <f>SAStab!E3607</f>
        <v>13450.5</v>
      </c>
      <c r="AQ159" s="52">
        <f>SAStab!F3607</f>
        <v>23564.400000000001</v>
      </c>
      <c r="AR159" s="52">
        <f>SAStab!G3607</f>
        <v>40249</v>
      </c>
      <c r="AS159" s="52">
        <f>SAStab!H3607</f>
        <v>63818</v>
      </c>
      <c r="AT159" s="52">
        <f>SAStab!I3607</f>
        <v>83755</v>
      </c>
      <c r="AU159" s="52">
        <f>SAStab!J3607</f>
        <v>163108</v>
      </c>
      <c r="AX159" s="11" t="s">
        <v>35</v>
      </c>
      <c r="AY159" s="52">
        <f>SAStab!B3695</f>
        <v>32090</v>
      </c>
      <c r="AZ159" s="52">
        <f>SAStab!C3695</f>
        <v>640.66</v>
      </c>
      <c r="BA159" s="52">
        <f>SAStab!D3695</f>
        <v>5401.52</v>
      </c>
      <c r="BB159" s="52">
        <f>SAStab!E3695</f>
        <v>12730.2</v>
      </c>
      <c r="BC159" s="52">
        <f>SAStab!F3695</f>
        <v>23516.9</v>
      </c>
      <c r="BD159" s="52">
        <f>SAStab!G3695</f>
        <v>39815</v>
      </c>
      <c r="BE159" s="52">
        <f>SAStab!H3695</f>
        <v>65586</v>
      </c>
      <c r="BF159" s="52">
        <f>SAStab!I3695</f>
        <v>90524</v>
      </c>
      <c r="BG159" s="52">
        <f>SAStab!J3695</f>
        <v>153927</v>
      </c>
      <c r="BJ159" s="11" t="s">
        <v>35</v>
      </c>
      <c r="BK159" s="52">
        <f>SAStab!B3783</f>
        <v>33043</v>
      </c>
      <c r="BL159" s="52">
        <f>SAStab!C3783</f>
        <v>-2673.34</v>
      </c>
      <c r="BM159" s="52">
        <f>SAStab!D3783</f>
        <v>3876.83</v>
      </c>
      <c r="BN159" s="52">
        <f>SAStab!E3783</f>
        <v>11996</v>
      </c>
      <c r="BO159" s="52">
        <f>SAStab!F3783</f>
        <v>23467.599999999999</v>
      </c>
      <c r="BP159" s="52">
        <f>SAStab!G3783</f>
        <v>42643</v>
      </c>
      <c r="BQ159" s="52">
        <f>SAStab!H3783</f>
        <v>71385</v>
      </c>
      <c r="BR159" s="52">
        <f>SAStab!I3783</f>
        <v>95742</v>
      </c>
      <c r="BS159" s="52">
        <f>SAStab!J3783</f>
        <v>177873</v>
      </c>
    </row>
    <row r="160" spans="1:71" s="11" customFormat="1">
      <c r="B160" s="11" t="s">
        <v>36</v>
      </c>
      <c r="C160" s="52">
        <f>SAStab!B3344</f>
        <v>47822</v>
      </c>
      <c r="D160" s="52">
        <f>SAStab!C3344</f>
        <v>11041.92</v>
      </c>
      <c r="E160" s="52">
        <f>SAStab!D3344</f>
        <v>14567.33</v>
      </c>
      <c r="F160" s="52">
        <f>SAStab!E3344</f>
        <v>22891.1</v>
      </c>
      <c r="G160" s="52">
        <f>SAStab!F3344</f>
        <v>34605.199999999997</v>
      </c>
      <c r="H160" s="52">
        <f>SAStab!G3344</f>
        <v>53145</v>
      </c>
      <c r="I160" s="52">
        <f>SAStab!H3344</f>
        <v>82961</v>
      </c>
      <c r="J160" s="52">
        <f>SAStab!I3344</f>
        <v>107682</v>
      </c>
      <c r="K160" s="52">
        <f>SAStab!J3344</f>
        <v>264806</v>
      </c>
      <c r="N160" s="11" t="s">
        <v>36</v>
      </c>
      <c r="O160">
        <f>SAStab!B3432</f>
        <v>43154</v>
      </c>
      <c r="P160">
        <f>SAStab!C3432</f>
        <v>8823.9599999999991</v>
      </c>
      <c r="Q160">
        <f>SAStab!D3432</f>
        <v>13240.9</v>
      </c>
      <c r="R160">
        <f>SAStab!E3432</f>
        <v>20774.8</v>
      </c>
      <c r="S160">
        <f>SAStab!F3432</f>
        <v>32629.599999999999</v>
      </c>
      <c r="T160">
        <f>SAStab!G3432</f>
        <v>50696</v>
      </c>
      <c r="U160">
        <f>SAStab!H3432</f>
        <v>76756</v>
      </c>
      <c r="V160">
        <f>SAStab!I3432</f>
        <v>106752</v>
      </c>
      <c r="W160">
        <f>SAStab!J3432</f>
        <v>210387</v>
      </c>
      <c r="Z160" s="11" t="s">
        <v>36</v>
      </c>
      <c r="AA160">
        <f>SAStab!B3520</f>
        <v>43311</v>
      </c>
      <c r="AB160">
        <f>SAStab!C3520</f>
        <v>7986.19</v>
      </c>
      <c r="AC160">
        <f>SAStab!D3520</f>
        <v>12098.75</v>
      </c>
      <c r="AD160">
        <f>SAStab!E3520</f>
        <v>18869.599999999999</v>
      </c>
      <c r="AE160">
        <f>SAStab!F3520</f>
        <v>31043.599999999999</v>
      </c>
      <c r="AF160">
        <f>SAStab!G3520</f>
        <v>49361</v>
      </c>
      <c r="AG160">
        <f>SAStab!H3520</f>
        <v>75931</v>
      </c>
      <c r="AH160">
        <f>SAStab!I3520</f>
        <v>102014</v>
      </c>
      <c r="AI160">
        <f>SAStab!J3520</f>
        <v>214838</v>
      </c>
      <c r="AL160" s="11" t="s">
        <v>36</v>
      </c>
      <c r="AM160" s="52">
        <f>SAStab!B3608</f>
        <v>40654</v>
      </c>
      <c r="AN160" s="52">
        <f>SAStab!C3608</f>
        <v>6679.19</v>
      </c>
      <c r="AO160" s="52">
        <f>SAStab!D3608</f>
        <v>10748.58</v>
      </c>
      <c r="AP160" s="52">
        <f>SAStab!E3608</f>
        <v>18023.5</v>
      </c>
      <c r="AQ160" s="52">
        <f>SAStab!F3608</f>
        <v>28979</v>
      </c>
      <c r="AR160" s="52">
        <f>SAStab!G3608</f>
        <v>46798</v>
      </c>
      <c r="AS160" s="52">
        <f>SAStab!H3608</f>
        <v>75582</v>
      </c>
      <c r="AT160" s="52">
        <f>SAStab!I3608</f>
        <v>105719</v>
      </c>
      <c r="AU160" s="52">
        <f>SAStab!J3608</f>
        <v>231525</v>
      </c>
      <c r="AX160" s="11" t="s">
        <v>36</v>
      </c>
      <c r="AY160" s="52">
        <f>SAStab!B3696</f>
        <v>40525</v>
      </c>
      <c r="AZ160" s="52">
        <f>SAStab!C3696</f>
        <v>4563.13</v>
      </c>
      <c r="BA160" s="52">
        <f>SAStab!D3696</f>
        <v>10273.540000000001</v>
      </c>
      <c r="BB160" s="52">
        <f>SAStab!E3696</f>
        <v>17977.8</v>
      </c>
      <c r="BC160" s="52">
        <f>SAStab!F3696</f>
        <v>28943.200000000001</v>
      </c>
      <c r="BD160" s="52">
        <f>SAStab!G3696</f>
        <v>47081</v>
      </c>
      <c r="BE160" s="52">
        <f>SAStab!H3696</f>
        <v>77446</v>
      </c>
      <c r="BF160" s="52">
        <f>SAStab!I3696</f>
        <v>106415</v>
      </c>
      <c r="BG160" s="52">
        <f>SAStab!J3696</f>
        <v>223612</v>
      </c>
      <c r="BJ160" s="11" t="s">
        <v>36</v>
      </c>
      <c r="BK160" s="52">
        <f>SAStab!B3784</f>
        <v>41588</v>
      </c>
      <c r="BL160" s="52">
        <f>SAStab!C3784</f>
        <v>4131.03</v>
      </c>
      <c r="BM160" s="52">
        <f>SAStab!D3784</f>
        <v>9455.11</v>
      </c>
      <c r="BN160" s="52">
        <f>SAStab!E3784</f>
        <v>17900.8</v>
      </c>
      <c r="BO160" s="52">
        <f>SAStab!F3784</f>
        <v>29878</v>
      </c>
      <c r="BP160" s="52">
        <f>SAStab!G3784</f>
        <v>50490</v>
      </c>
      <c r="BQ160" s="52">
        <f>SAStab!H3784</f>
        <v>81189</v>
      </c>
      <c r="BR160" s="52">
        <f>SAStab!I3784</f>
        <v>114318</v>
      </c>
      <c r="BS160" s="52">
        <f>SAStab!J3784</f>
        <v>211209</v>
      </c>
    </row>
    <row r="161" spans="1:71" s="11" customFormat="1">
      <c r="B161" s="11" t="s">
        <v>37</v>
      </c>
      <c r="C161" s="52">
        <f>SAStab!B3345</f>
        <v>93837</v>
      </c>
      <c r="D161" s="52">
        <f>SAStab!C3345</f>
        <v>22638.12</v>
      </c>
      <c r="E161" s="52">
        <f>SAStab!D3345</f>
        <v>29485.919999999998</v>
      </c>
      <c r="F161" s="52">
        <f>SAStab!E3345</f>
        <v>43448.3</v>
      </c>
      <c r="G161" s="52">
        <f>SAStab!F3345</f>
        <v>67026.3</v>
      </c>
      <c r="H161" s="52">
        <f>SAStab!G3345</f>
        <v>104804</v>
      </c>
      <c r="I161" s="52">
        <f>SAStab!H3345</f>
        <v>167342</v>
      </c>
      <c r="J161" s="52">
        <f>SAStab!I3345</f>
        <v>227852</v>
      </c>
      <c r="K161" s="52">
        <f>SAStab!J3345</f>
        <v>519492</v>
      </c>
      <c r="N161" s="11" t="s">
        <v>37</v>
      </c>
      <c r="O161">
        <f>SAStab!B3433</f>
        <v>97114</v>
      </c>
      <c r="P161">
        <f>SAStab!C3433</f>
        <v>21912.59</v>
      </c>
      <c r="Q161">
        <f>SAStab!D3433</f>
        <v>28861.31</v>
      </c>
      <c r="R161">
        <f>SAStab!E3433</f>
        <v>43440.6</v>
      </c>
      <c r="S161">
        <f>SAStab!F3433</f>
        <v>67698.2</v>
      </c>
      <c r="T161">
        <f>SAStab!G3433</f>
        <v>106861</v>
      </c>
      <c r="U161">
        <f>SAStab!H3433</f>
        <v>174108</v>
      </c>
      <c r="V161">
        <f>SAStab!I3433</f>
        <v>243364</v>
      </c>
      <c r="W161">
        <f>SAStab!J3433</f>
        <v>588917</v>
      </c>
      <c r="Z161" s="11" t="s">
        <v>37</v>
      </c>
      <c r="AA161">
        <f>SAStab!B3521</f>
        <v>98147</v>
      </c>
      <c r="AB161">
        <f>SAStab!C3521</f>
        <v>21409.9</v>
      </c>
      <c r="AC161">
        <f>SAStab!D3521</f>
        <v>28299.21</v>
      </c>
      <c r="AD161">
        <f>SAStab!E3521</f>
        <v>42467.199999999997</v>
      </c>
      <c r="AE161">
        <f>SAStab!F3521</f>
        <v>67515.3</v>
      </c>
      <c r="AF161">
        <f>SAStab!G3521</f>
        <v>110329</v>
      </c>
      <c r="AG161">
        <f>SAStab!H3521</f>
        <v>180050</v>
      </c>
      <c r="AH161">
        <f>SAStab!I3521</f>
        <v>251291</v>
      </c>
      <c r="AI161">
        <f>SAStab!J3521</f>
        <v>580151</v>
      </c>
      <c r="AL161" s="11" t="s">
        <v>37</v>
      </c>
      <c r="AM161" s="52">
        <f>SAStab!B3609</f>
        <v>102340</v>
      </c>
      <c r="AN161" s="52">
        <f>SAStab!C3609</f>
        <v>20516.189999999999</v>
      </c>
      <c r="AO161" s="52">
        <f>SAStab!D3609</f>
        <v>27201.81</v>
      </c>
      <c r="AP161" s="52">
        <f>SAStab!E3609</f>
        <v>41837.4</v>
      </c>
      <c r="AQ161" s="52">
        <f>SAStab!F3609</f>
        <v>68170</v>
      </c>
      <c r="AR161" s="52">
        <f>SAStab!G3609</f>
        <v>114586</v>
      </c>
      <c r="AS161" s="52">
        <f>SAStab!H3609</f>
        <v>193209</v>
      </c>
      <c r="AT161" s="52">
        <f>SAStab!I3609</f>
        <v>271639</v>
      </c>
      <c r="AU161" s="52">
        <f>SAStab!J3609</f>
        <v>605031</v>
      </c>
      <c r="AX161" s="11" t="s">
        <v>37</v>
      </c>
      <c r="AY161" s="52">
        <f>SAStab!B3697</f>
        <v>105447</v>
      </c>
      <c r="AZ161" s="52">
        <f>SAStab!C3697</f>
        <v>19917.939999999999</v>
      </c>
      <c r="BA161" s="52">
        <f>SAStab!D3697</f>
        <v>27377.39</v>
      </c>
      <c r="BB161" s="52">
        <f>SAStab!E3697</f>
        <v>43314.7</v>
      </c>
      <c r="BC161" s="52">
        <f>SAStab!F3697</f>
        <v>71963.199999999997</v>
      </c>
      <c r="BD161" s="52">
        <f>SAStab!G3697</f>
        <v>120902</v>
      </c>
      <c r="BE161" s="52">
        <f>SAStab!H3697</f>
        <v>200019</v>
      </c>
      <c r="BF161" s="52">
        <f>SAStab!I3697</f>
        <v>277036</v>
      </c>
      <c r="BG161" s="52">
        <f>SAStab!J3697</f>
        <v>620258</v>
      </c>
      <c r="BJ161" s="11" t="s">
        <v>37</v>
      </c>
      <c r="BK161" s="52">
        <f>SAStab!B3785</f>
        <v>109142</v>
      </c>
      <c r="BL161" s="52">
        <f>SAStab!C3785</f>
        <v>20847.21</v>
      </c>
      <c r="BM161" s="52">
        <f>SAStab!D3785</f>
        <v>28623.1</v>
      </c>
      <c r="BN161" s="52">
        <f>SAStab!E3785</f>
        <v>45312.7</v>
      </c>
      <c r="BO161" s="52">
        <f>SAStab!F3785</f>
        <v>75085</v>
      </c>
      <c r="BP161" s="52">
        <f>SAStab!G3785</f>
        <v>126362</v>
      </c>
      <c r="BQ161" s="52">
        <f>SAStab!H3785</f>
        <v>203890</v>
      </c>
      <c r="BR161" s="52">
        <f>SAStab!I3785</f>
        <v>284308</v>
      </c>
      <c r="BS161" s="52">
        <f>SAStab!J3785</f>
        <v>602770</v>
      </c>
    </row>
    <row r="162" spans="1:71">
      <c r="A162" t="s">
        <v>456</v>
      </c>
      <c r="C162" s="52"/>
      <c r="D162" s="52"/>
      <c r="E162" s="52"/>
      <c r="F162" s="52"/>
      <c r="G162" s="52"/>
      <c r="H162" s="52"/>
      <c r="I162" s="52"/>
      <c r="J162" s="52"/>
      <c r="K162" s="52"/>
      <c r="M162" t="s">
        <v>456</v>
      </c>
      <c r="Y162" t="s">
        <v>456</v>
      </c>
      <c r="AK162" t="s">
        <v>456</v>
      </c>
      <c r="AM162" s="52"/>
      <c r="AN162" s="52"/>
      <c r="AO162" s="52"/>
      <c r="AP162" s="52"/>
      <c r="AQ162" s="52"/>
      <c r="AR162" s="52"/>
      <c r="AS162" s="52"/>
      <c r="AT162" s="52"/>
      <c r="AU162" s="52"/>
      <c r="AW162" t="s">
        <v>456</v>
      </c>
      <c r="AY162" s="52"/>
      <c r="AZ162" s="52"/>
      <c r="BA162" s="52"/>
      <c r="BB162" s="52"/>
      <c r="BC162" s="52"/>
      <c r="BD162" s="52"/>
      <c r="BE162" s="52"/>
      <c r="BF162" s="52"/>
      <c r="BG162" s="52"/>
      <c r="BI162" t="s">
        <v>456</v>
      </c>
      <c r="BK162" s="52"/>
      <c r="BL162" s="52"/>
      <c r="BM162" s="52"/>
      <c r="BN162" s="52"/>
      <c r="BO162" s="52"/>
      <c r="BP162" s="52"/>
      <c r="BQ162" s="52"/>
      <c r="BR162" s="52"/>
      <c r="BS162" s="52"/>
    </row>
    <row r="163" spans="1:71">
      <c r="B163" t="s">
        <v>34</v>
      </c>
      <c r="C163" s="52">
        <f>SAStab!B3347</f>
        <v>13654</v>
      </c>
      <c r="D163" s="52">
        <f>SAStab!C3347</f>
        <v>-2097.79</v>
      </c>
      <c r="E163" s="52">
        <f>SAStab!D3347</f>
        <v>-2055.86</v>
      </c>
      <c r="F163" s="52">
        <f>SAStab!E3347</f>
        <v>5779.6</v>
      </c>
      <c r="G163" s="52">
        <f>SAStab!F3347</f>
        <v>10070.799999999999</v>
      </c>
      <c r="H163" s="52">
        <f>SAStab!G3347</f>
        <v>17947</v>
      </c>
      <c r="I163" s="52">
        <f>SAStab!H3347</f>
        <v>31844</v>
      </c>
      <c r="J163" s="52">
        <f>SAStab!I3347</f>
        <v>41535</v>
      </c>
      <c r="K163" s="52">
        <f>SAStab!J3347</f>
        <v>69663</v>
      </c>
      <c r="N163" t="s">
        <v>34</v>
      </c>
      <c r="O163">
        <f>SAStab!B3435</f>
        <v>13657</v>
      </c>
      <c r="P163">
        <f>SAStab!C3435</f>
        <v>-2658.86</v>
      </c>
      <c r="Q163">
        <f>SAStab!D3435</f>
        <v>-2614.7399999999998</v>
      </c>
      <c r="R163">
        <f>SAStab!E3435</f>
        <v>4899.8999999999996</v>
      </c>
      <c r="S163">
        <f>SAStab!F3435</f>
        <v>9702.7000000000007</v>
      </c>
      <c r="T163">
        <f>SAStab!G3435</f>
        <v>18793</v>
      </c>
      <c r="U163">
        <f>SAStab!H3435</f>
        <v>32427</v>
      </c>
      <c r="V163">
        <f>SAStab!I3435</f>
        <v>42215</v>
      </c>
      <c r="W163">
        <f>SAStab!J3435</f>
        <v>71733</v>
      </c>
      <c r="Z163" t="s">
        <v>34</v>
      </c>
      <c r="AA163">
        <f>SAStab!B3523</f>
        <v>14160</v>
      </c>
      <c r="AB163">
        <f>SAStab!C3523</f>
        <v>-3328.57</v>
      </c>
      <c r="AC163">
        <f>SAStab!D3523</f>
        <v>-3257.11</v>
      </c>
      <c r="AD163">
        <f>SAStab!E3523</f>
        <v>5116.5</v>
      </c>
      <c r="AE163">
        <f>SAStab!F3523</f>
        <v>9655.4</v>
      </c>
      <c r="AF163">
        <f>SAStab!G3523</f>
        <v>19288</v>
      </c>
      <c r="AG163">
        <f>SAStab!H3523</f>
        <v>34189</v>
      </c>
      <c r="AH163">
        <f>SAStab!I3523</f>
        <v>46148</v>
      </c>
      <c r="AI163">
        <f>SAStab!J3523</f>
        <v>79341</v>
      </c>
      <c r="AL163" t="s">
        <v>34</v>
      </c>
      <c r="AM163" s="52">
        <f>SAStab!B3611</f>
        <v>15567</v>
      </c>
      <c r="AN163" s="52">
        <f>SAStab!C3611</f>
        <v>-4202.97</v>
      </c>
      <c r="AO163" s="52">
        <f>SAStab!D3611</f>
        <v>-4131.1400000000003</v>
      </c>
      <c r="AP163" s="52">
        <f>SAStab!E3611</f>
        <v>4871.8</v>
      </c>
      <c r="AQ163" s="52">
        <f>SAStab!F3611</f>
        <v>10134.200000000001</v>
      </c>
      <c r="AR163" s="52">
        <f>SAStab!G3611</f>
        <v>21622</v>
      </c>
      <c r="AS163" s="52">
        <f>SAStab!H3611</f>
        <v>39212</v>
      </c>
      <c r="AT163" s="52">
        <f>SAStab!I3611</f>
        <v>53875</v>
      </c>
      <c r="AU163" s="52">
        <f>SAStab!J3611</f>
        <v>86972</v>
      </c>
      <c r="AX163" t="s">
        <v>34</v>
      </c>
      <c r="AY163" s="52">
        <f>SAStab!B3699</f>
        <v>16949</v>
      </c>
      <c r="AZ163" s="52">
        <f>SAStab!C3699</f>
        <v>-5222.7</v>
      </c>
      <c r="BA163" s="52">
        <f>SAStab!D3699</f>
        <v>-5145.12</v>
      </c>
      <c r="BB163" s="52">
        <f>SAStab!E3699</f>
        <v>3922.6</v>
      </c>
      <c r="BC163" s="52">
        <f>SAStab!F3699</f>
        <v>10645</v>
      </c>
      <c r="BD163" s="52">
        <f>SAStab!G3699</f>
        <v>22521</v>
      </c>
      <c r="BE163" s="52">
        <f>SAStab!H3699</f>
        <v>42871</v>
      </c>
      <c r="BF163" s="52">
        <f>SAStab!I3699</f>
        <v>63468</v>
      </c>
      <c r="BG163" s="52">
        <f>SAStab!J3699</f>
        <v>109547</v>
      </c>
      <c r="BJ163" t="s">
        <v>34</v>
      </c>
      <c r="BK163" s="52">
        <f>SAStab!B3787</f>
        <v>18521</v>
      </c>
      <c r="BL163" s="52">
        <f>SAStab!C3787</f>
        <v>-6318.58</v>
      </c>
      <c r="BM163" s="52">
        <f>SAStab!D3787</f>
        <v>-5214.07</v>
      </c>
      <c r="BN163" s="52">
        <f>SAStab!E3787</f>
        <v>3253.2</v>
      </c>
      <c r="BO163" s="52">
        <f>SAStab!F3787</f>
        <v>11589.1</v>
      </c>
      <c r="BP163" s="52">
        <f>SAStab!G3787</f>
        <v>25390</v>
      </c>
      <c r="BQ163" s="52">
        <f>SAStab!H3787</f>
        <v>49679</v>
      </c>
      <c r="BR163" s="52">
        <f>SAStab!I3787</f>
        <v>69871</v>
      </c>
      <c r="BS163" s="52">
        <f>SAStab!J3787</f>
        <v>112950</v>
      </c>
    </row>
    <row r="164" spans="1:71">
      <c r="B164" t="s">
        <v>35</v>
      </c>
      <c r="C164" s="52">
        <f>SAStab!B3348</f>
        <v>24603</v>
      </c>
      <c r="D164" s="52">
        <f>SAStab!C3348</f>
        <v>5845.9</v>
      </c>
      <c r="E164" s="52">
        <f>SAStab!D3348</f>
        <v>7751.77</v>
      </c>
      <c r="F164" s="52">
        <f>SAStab!E3348</f>
        <v>11762</v>
      </c>
      <c r="G164" s="52">
        <f>SAStab!F3348</f>
        <v>19689.2</v>
      </c>
      <c r="H164" s="52">
        <f>SAStab!G3348</f>
        <v>32477</v>
      </c>
      <c r="I164" s="52">
        <f>SAStab!H3348</f>
        <v>48431</v>
      </c>
      <c r="J164" s="52">
        <f>SAStab!I3348</f>
        <v>58542</v>
      </c>
      <c r="K164" s="52">
        <f>SAStab!J3348</f>
        <v>89105</v>
      </c>
      <c r="N164" t="s">
        <v>35</v>
      </c>
      <c r="O164">
        <f>SAStab!B3436</f>
        <v>26324</v>
      </c>
      <c r="P164">
        <f>SAStab!C3436</f>
        <v>5819.04</v>
      </c>
      <c r="Q164">
        <f>SAStab!D3436</f>
        <v>7667.89</v>
      </c>
      <c r="R164">
        <f>SAStab!E3436</f>
        <v>12852.8</v>
      </c>
      <c r="S164">
        <f>SAStab!F3436</f>
        <v>21463.5</v>
      </c>
      <c r="T164">
        <f>SAStab!G3436</f>
        <v>34762</v>
      </c>
      <c r="U164">
        <f>SAStab!H3436</f>
        <v>51346</v>
      </c>
      <c r="V164">
        <f>SAStab!I3436</f>
        <v>62745</v>
      </c>
      <c r="W164">
        <f>SAStab!J3436</f>
        <v>94974</v>
      </c>
      <c r="Z164" t="s">
        <v>35</v>
      </c>
      <c r="AA164">
        <f>SAStab!B3524</f>
        <v>27143</v>
      </c>
      <c r="AB164">
        <f>SAStab!C3524</f>
        <v>4140.67</v>
      </c>
      <c r="AC164">
        <f>SAStab!D3524</f>
        <v>6842.31</v>
      </c>
      <c r="AD164">
        <f>SAStab!E3524</f>
        <v>12464.9</v>
      </c>
      <c r="AE164">
        <f>SAStab!F3524</f>
        <v>21659.599999999999</v>
      </c>
      <c r="AF164">
        <f>SAStab!G3524</f>
        <v>35253</v>
      </c>
      <c r="AG164">
        <f>SAStab!H3524</f>
        <v>53147</v>
      </c>
      <c r="AH164">
        <f>SAStab!I3524</f>
        <v>68678</v>
      </c>
      <c r="AI164">
        <f>SAStab!J3524</f>
        <v>106506</v>
      </c>
      <c r="AL164" t="s">
        <v>35</v>
      </c>
      <c r="AM164" s="52">
        <f>SAStab!B3612</f>
        <v>26640</v>
      </c>
      <c r="AN164" s="52">
        <f>SAStab!C3612</f>
        <v>1475.33</v>
      </c>
      <c r="AO164" s="52">
        <f>SAStab!D3612</f>
        <v>5932.98</v>
      </c>
      <c r="AP164" s="52">
        <f>SAStab!E3612</f>
        <v>12204.3</v>
      </c>
      <c r="AQ164" s="52">
        <f>SAStab!F3612</f>
        <v>21529.9</v>
      </c>
      <c r="AR164" s="52">
        <f>SAStab!G3612</f>
        <v>34637</v>
      </c>
      <c r="AS164" s="52">
        <f>SAStab!H3612</f>
        <v>55048</v>
      </c>
      <c r="AT164" s="52">
        <f>SAStab!I3612</f>
        <v>70341</v>
      </c>
      <c r="AU164" s="52">
        <f>SAStab!J3612</f>
        <v>108010</v>
      </c>
      <c r="AX164" t="s">
        <v>35</v>
      </c>
      <c r="AY164" s="52">
        <f>SAStab!B3700</f>
        <v>29612</v>
      </c>
      <c r="AZ164" s="52">
        <f>SAStab!C3700</f>
        <v>931.58</v>
      </c>
      <c r="BA164" s="52">
        <f>SAStab!D3700</f>
        <v>5338.05</v>
      </c>
      <c r="BB164" s="52">
        <f>SAStab!E3700</f>
        <v>12455.9</v>
      </c>
      <c r="BC164" s="52">
        <f>SAStab!F3700</f>
        <v>22415.7</v>
      </c>
      <c r="BD164" s="52">
        <f>SAStab!G3700</f>
        <v>38007</v>
      </c>
      <c r="BE164" s="52">
        <f>SAStab!H3700</f>
        <v>62957</v>
      </c>
      <c r="BF164" s="52">
        <f>SAStab!I3700</f>
        <v>84082</v>
      </c>
      <c r="BG164" s="52">
        <f>SAStab!J3700</f>
        <v>142292</v>
      </c>
      <c r="BJ164" t="s">
        <v>35</v>
      </c>
      <c r="BK164" s="52">
        <f>SAStab!B3788</f>
        <v>32199</v>
      </c>
      <c r="BL164" s="52">
        <f>SAStab!C3788</f>
        <v>-321.10000000000002</v>
      </c>
      <c r="BM164" s="52">
        <f>SAStab!D3788</f>
        <v>4895.72</v>
      </c>
      <c r="BN164" s="52">
        <f>SAStab!E3788</f>
        <v>13165.7</v>
      </c>
      <c r="BO164" s="52">
        <f>SAStab!F3788</f>
        <v>24161.4</v>
      </c>
      <c r="BP164" s="52">
        <f>SAStab!G3788</f>
        <v>41940</v>
      </c>
      <c r="BQ164" s="52">
        <f>SAStab!H3788</f>
        <v>69676</v>
      </c>
      <c r="BR164" s="52">
        <f>SAStab!I3788</f>
        <v>90065</v>
      </c>
      <c r="BS164" s="52">
        <f>SAStab!J3788</f>
        <v>145446</v>
      </c>
    </row>
    <row r="165" spans="1:71">
      <c r="B165" t="s">
        <v>36</v>
      </c>
      <c r="C165" s="52">
        <f>SAStab!B3349</f>
        <v>35222</v>
      </c>
      <c r="D165" s="52">
        <f>SAStab!C3349</f>
        <v>6166.48</v>
      </c>
      <c r="E165" s="52">
        <f>SAStab!D3349</f>
        <v>10508.67</v>
      </c>
      <c r="F165" s="52">
        <f>SAStab!E3349</f>
        <v>18411.900000000001</v>
      </c>
      <c r="G165" s="52">
        <f>SAStab!F3349</f>
        <v>30103.1</v>
      </c>
      <c r="H165" s="52">
        <f>SAStab!G3349</f>
        <v>46117</v>
      </c>
      <c r="I165" s="52">
        <f>SAStab!H3349</f>
        <v>66619</v>
      </c>
      <c r="J165" s="52">
        <f>SAStab!I3349</f>
        <v>83879</v>
      </c>
      <c r="K165" s="52">
        <f>SAStab!J3349</f>
        <v>120598</v>
      </c>
      <c r="N165" t="s">
        <v>36</v>
      </c>
      <c r="O165">
        <f>SAStab!B3437</f>
        <v>36040</v>
      </c>
      <c r="P165">
        <f>SAStab!C3437</f>
        <v>6007.58</v>
      </c>
      <c r="Q165">
        <f>SAStab!D3437</f>
        <v>10285.51</v>
      </c>
      <c r="R165">
        <f>SAStab!E3437</f>
        <v>18179.099999999999</v>
      </c>
      <c r="S165">
        <f>SAStab!F3437</f>
        <v>30910.7</v>
      </c>
      <c r="T165">
        <f>SAStab!G3437</f>
        <v>47909</v>
      </c>
      <c r="U165">
        <f>SAStab!H3437</f>
        <v>69088</v>
      </c>
      <c r="V165">
        <f>SAStab!I3437</f>
        <v>84545</v>
      </c>
      <c r="W165">
        <f>SAStab!J3437</f>
        <v>117364</v>
      </c>
      <c r="Z165" t="s">
        <v>36</v>
      </c>
      <c r="AA165">
        <f>SAStab!B3525</f>
        <v>36092</v>
      </c>
      <c r="AB165">
        <f>SAStab!C3525</f>
        <v>5491.64</v>
      </c>
      <c r="AC165">
        <f>SAStab!D3525</f>
        <v>10149.27</v>
      </c>
      <c r="AD165">
        <f>SAStab!E3525</f>
        <v>17750.5</v>
      </c>
      <c r="AE165">
        <f>SAStab!F3525</f>
        <v>30568.6</v>
      </c>
      <c r="AF165">
        <f>SAStab!G3525</f>
        <v>47503</v>
      </c>
      <c r="AG165">
        <f>SAStab!H3525</f>
        <v>69648</v>
      </c>
      <c r="AH165">
        <f>SAStab!I3525</f>
        <v>87471</v>
      </c>
      <c r="AI165">
        <f>SAStab!J3525</f>
        <v>123554</v>
      </c>
      <c r="AL165" t="s">
        <v>36</v>
      </c>
      <c r="AM165" s="52">
        <f>SAStab!B3613</f>
        <v>36953</v>
      </c>
      <c r="AN165" s="52">
        <f>SAStab!C3613</f>
        <v>4462.58</v>
      </c>
      <c r="AO165" s="52">
        <f>SAStab!D3613</f>
        <v>9660.08</v>
      </c>
      <c r="AP165" s="52">
        <f>SAStab!E3613</f>
        <v>17869.599999999999</v>
      </c>
      <c r="AQ165" s="52">
        <f>SAStab!F3613</f>
        <v>29836.7</v>
      </c>
      <c r="AR165" s="52">
        <f>SAStab!G3613</f>
        <v>48232</v>
      </c>
      <c r="AS165" s="52">
        <f>SAStab!H3613</f>
        <v>72594</v>
      </c>
      <c r="AT165" s="52">
        <f>SAStab!I3613</f>
        <v>94688</v>
      </c>
      <c r="AU165" s="52">
        <f>SAStab!J3613</f>
        <v>140769</v>
      </c>
      <c r="AX165" t="s">
        <v>36</v>
      </c>
      <c r="AY165" s="52">
        <f>SAStab!B3701</f>
        <v>38999</v>
      </c>
      <c r="AZ165" s="52">
        <f>SAStab!C3701</f>
        <v>3286.69</v>
      </c>
      <c r="BA165" s="52">
        <f>SAStab!D3701</f>
        <v>8913.31</v>
      </c>
      <c r="BB165" s="52">
        <f>SAStab!E3701</f>
        <v>17984.3</v>
      </c>
      <c r="BC165" s="52">
        <f>SAStab!F3701</f>
        <v>30915.5</v>
      </c>
      <c r="BD165" s="52">
        <f>SAStab!G3701</f>
        <v>51812</v>
      </c>
      <c r="BE165" s="52">
        <f>SAStab!H3701</f>
        <v>78320</v>
      </c>
      <c r="BF165" s="52">
        <f>SAStab!I3701</f>
        <v>99408</v>
      </c>
      <c r="BG165" s="52">
        <f>SAStab!J3701</f>
        <v>151789</v>
      </c>
      <c r="BJ165" t="s">
        <v>36</v>
      </c>
      <c r="BK165" s="52">
        <f>SAStab!B3789</f>
        <v>40648</v>
      </c>
      <c r="BL165" s="52">
        <f>SAStab!C3789</f>
        <v>2223.8000000000002</v>
      </c>
      <c r="BM165" s="52">
        <f>SAStab!D3789</f>
        <v>8522.91</v>
      </c>
      <c r="BN165" s="52">
        <f>SAStab!E3789</f>
        <v>18590.599999999999</v>
      </c>
      <c r="BO165" s="52">
        <f>SAStab!F3789</f>
        <v>32854.199999999997</v>
      </c>
      <c r="BP165" s="52">
        <f>SAStab!G3789</f>
        <v>53063</v>
      </c>
      <c r="BQ165" s="52">
        <f>SAStab!H3789</f>
        <v>82699</v>
      </c>
      <c r="BR165" s="52">
        <f>SAStab!I3789</f>
        <v>105044</v>
      </c>
      <c r="BS165" s="52">
        <f>SAStab!J3789</f>
        <v>162621</v>
      </c>
    </row>
    <row r="166" spans="1:71" s="11" customFormat="1">
      <c r="B166" s="11" t="s">
        <v>37</v>
      </c>
      <c r="C166" s="52">
        <f>SAStab!B3350</f>
        <v>89440</v>
      </c>
      <c r="D166" s="52">
        <f>SAStab!C3350</f>
        <v>17347.580000000002</v>
      </c>
      <c r="E166" s="52">
        <f>SAStab!D3350</f>
        <v>23959.39</v>
      </c>
      <c r="F166" s="52">
        <f>SAStab!E3350</f>
        <v>38854.6</v>
      </c>
      <c r="G166" s="52">
        <f>SAStab!F3350</f>
        <v>62974</v>
      </c>
      <c r="H166" s="52">
        <f>SAStab!G3350</f>
        <v>100814</v>
      </c>
      <c r="I166" s="52">
        <f>SAStab!H3350</f>
        <v>164328</v>
      </c>
      <c r="J166" s="52">
        <f>SAStab!I3350</f>
        <v>227565</v>
      </c>
      <c r="K166" s="52">
        <f>SAStab!J3350</f>
        <v>504700</v>
      </c>
      <c r="N166" s="11" t="s">
        <v>37</v>
      </c>
      <c r="O166">
        <f>SAStab!B3438</f>
        <v>93348</v>
      </c>
      <c r="P166">
        <f>SAStab!C3438</f>
        <v>15843.77</v>
      </c>
      <c r="Q166">
        <f>SAStab!D3438</f>
        <v>22742.35</v>
      </c>
      <c r="R166">
        <f>SAStab!E3438</f>
        <v>38307.800000000003</v>
      </c>
      <c r="S166">
        <f>SAStab!F3438</f>
        <v>64396</v>
      </c>
      <c r="T166">
        <f>SAStab!G3438</f>
        <v>105589</v>
      </c>
      <c r="U166">
        <f>SAStab!H3438</f>
        <v>172206</v>
      </c>
      <c r="V166">
        <f>SAStab!I3438</f>
        <v>243041</v>
      </c>
      <c r="W166">
        <f>SAStab!J3438</f>
        <v>580870</v>
      </c>
      <c r="Z166" s="11" t="s">
        <v>37</v>
      </c>
      <c r="AA166">
        <f>SAStab!B3526</f>
        <v>94509</v>
      </c>
      <c r="AB166">
        <f>SAStab!C3526</f>
        <v>15035.9</v>
      </c>
      <c r="AC166">
        <f>SAStab!D3526</f>
        <v>21831.13</v>
      </c>
      <c r="AD166">
        <f>SAStab!E3526</f>
        <v>37613.599999999999</v>
      </c>
      <c r="AE166">
        <f>SAStab!F3526</f>
        <v>64187</v>
      </c>
      <c r="AF166">
        <f>SAStab!G3526</f>
        <v>108077</v>
      </c>
      <c r="AG166">
        <f>SAStab!H3526</f>
        <v>178745</v>
      </c>
      <c r="AH166">
        <f>SAStab!I3526</f>
        <v>250212</v>
      </c>
      <c r="AI166">
        <f>SAStab!J3526</f>
        <v>579661</v>
      </c>
      <c r="AL166" s="11" t="s">
        <v>37</v>
      </c>
      <c r="AM166" s="52">
        <f>SAStab!B3614</f>
        <v>98039</v>
      </c>
      <c r="AN166" s="52">
        <f>SAStab!C3614</f>
        <v>14176.56</v>
      </c>
      <c r="AO166" s="52">
        <f>SAStab!D3614</f>
        <v>21087.56</v>
      </c>
      <c r="AP166" s="52">
        <f>SAStab!E3614</f>
        <v>36912.6</v>
      </c>
      <c r="AQ166" s="52">
        <f>SAStab!F3614</f>
        <v>64904.9</v>
      </c>
      <c r="AR166" s="52">
        <f>SAStab!G3614</f>
        <v>111955</v>
      </c>
      <c r="AS166" s="52">
        <f>SAStab!H3614</f>
        <v>191227</v>
      </c>
      <c r="AT166" s="52">
        <f>SAStab!I3614</f>
        <v>268178</v>
      </c>
      <c r="AU166" s="52">
        <f>SAStab!J3614</f>
        <v>599617</v>
      </c>
      <c r="AX166" s="11" t="s">
        <v>37</v>
      </c>
      <c r="AY166" s="52">
        <f>SAStab!B3702</f>
        <v>100328</v>
      </c>
      <c r="AZ166" s="52">
        <f>SAStab!C3702</f>
        <v>13731.89</v>
      </c>
      <c r="BA166" s="52">
        <f>SAStab!D3702</f>
        <v>20990.94</v>
      </c>
      <c r="BB166" s="52">
        <f>SAStab!E3702</f>
        <v>37697</v>
      </c>
      <c r="BC166" s="52">
        <f>SAStab!F3702</f>
        <v>66830</v>
      </c>
      <c r="BD166" s="52">
        <f>SAStab!G3702</f>
        <v>116683</v>
      </c>
      <c r="BE166" s="52">
        <f>SAStab!H3702</f>
        <v>196335</v>
      </c>
      <c r="BF166" s="52">
        <f>SAStab!I3702</f>
        <v>274651</v>
      </c>
      <c r="BG166" s="52">
        <f>SAStab!J3702</f>
        <v>612510</v>
      </c>
      <c r="BJ166" s="11" t="s">
        <v>37</v>
      </c>
      <c r="BK166" s="52">
        <f>SAStab!B3790</f>
        <v>103330</v>
      </c>
      <c r="BL166" s="52">
        <f>SAStab!C3790</f>
        <v>13509.41</v>
      </c>
      <c r="BM166" s="52">
        <f>SAStab!D3790</f>
        <v>21345.89</v>
      </c>
      <c r="BN166" s="52">
        <f>SAStab!E3790</f>
        <v>39135.699999999997</v>
      </c>
      <c r="BO166" s="52">
        <f>SAStab!F3790</f>
        <v>69853</v>
      </c>
      <c r="BP166" s="52">
        <f>SAStab!G3790</f>
        <v>121953</v>
      </c>
      <c r="BQ166" s="52">
        <f>SAStab!H3790</f>
        <v>199480</v>
      </c>
      <c r="BR166" s="52">
        <f>SAStab!I3790</f>
        <v>278376</v>
      </c>
      <c r="BS166" s="52">
        <f>SAStab!J3790</f>
        <v>600719</v>
      </c>
    </row>
    <row r="167" spans="1:71" s="11" customFormat="1">
      <c r="A167" s="11" t="s">
        <v>457</v>
      </c>
      <c r="C167" s="52"/>
      <c r="D167" s="52"/>
      <c r="E167" s="52"/>
      <c r="F167" s="52"/>
      <c r="G167" s="52"/>
      <c r="H167" s="52"/>
      <c r="I167" s="52"/>
      <c r="J167" s="52"/>
      <c r="K167" s="52"/>
      <c r="M167" s="11" t="s">
        <v>457</v>
      </c>
      <c r="O167"/>
      <c r="P167"/>
      <c r="Q167"/>
      <c r="R167"/>
      <c r="S167"/>
      <c r="T167"/>
      <c r="U167"/>
      <c r="V167"/>
      <c r="W167"/>
      <c r="Y167" s="11" t="s">
        <v>457</v>
      </c>
      <c r="AA167"/>
      <c r="AB167"/>
      <c r="AC167"/>
      <c r="AD167"/>
      <c r="AE167"/>
      <c r="AF167"/>
      <c r="AG167"/>
      <c r="AH167"/>
      <c r="AI167"/>
      <c r="AK167" s="11" t="s">
        <v>457</v>
      </c>
      <c r="AM167" s="52"/>
      <c r="AN167" s="52"/>
      <c r="AO167" s="52"/>
      <c r="AP167" s="52"/>
      <c r="AQ167" s="52"/>
      <c r="AR167" s="52"/>
      <c r="AS167" s="52"/>
      <c r="AT167" s="52"/>
      <c r="AU167" s="52"/>
      <c r="AW167" s="11" t="s">
        <v>457</v>
      </c>
      <c r="AY167" s="52"/>
      <c r="AZ167" s="52"/>
      <c r="BA167" s="52"/>
      <c r="BB167" s="52"/>
      <c r="BC167" s="52"/>
      <c r="BD167" s="52"/>
      <c r="BE167" s="52"/>
      <c r="BF167" s="52"/>
      <c r="BG167" s="52"/>
      <c r="BI167" s="11" t="s">
        <v>457</v>
      </c>
      <c r="BK167" s="52"/>
      <c r="BL167" s="52"/>
      <c r="BM167" s="52"/>
      <c r="BN167" s="52"/>
      <c r="BO167" s="52"/>
      <c r="BP167" s="52"/>
      <c r="BQ167" s="52"/>
      <c r="BR167" s="52"/>
      <c r="BS167" s="52"/>
    </row>
    <row r="168" spans="1:71">
      <c r="B168" t="s">
        <v>34</v>
      </c>
      <c r="C168" s="52">
        <f>SAStab!B3352</f>
        <v>12483</v>
      </c>
      <c r="D168" s="52">
        <f>SAStab!C3352</f>
        <v>-2099.85</v>
      </c>
      <c r="E168" s="52">
        <f>SAStab!D3352</f>
        <v>-2060.4899999999998</v>
      </c>
      <c r="F168" s="52">
        <f>SAStab!E3352</f>
        <v>5275.7</v>
      </c>
      <c r="G168" s="52">
        <f>SAStab!F3352</f>
        <v>9397.2000000000007</v>
      </c>
      <c r="H168" s="52">
        <f>SAStab!G3352</f>
        <v>16692</v>
      </c>
      <c r="I168" s="52">
        <f>SAStab!H3352</f>
        <v>29004</v>
      </c>
      <c r="J168" s="52">
        <f>SAStab!I3352</f>
        <v>38563</v>
      </c>
      <c r="K168" s="52">
        <f>SAStab!J3352</f>
        <v>56040</v>
      </c>
      <c r="N168" t="s">
        <v>34</v>
      </c>
      <c r="O168">
        <f>SAStab!B3440</f>
        <v>11509</v>
      </c>
      <c r="P168">
        <f>SAStab!C3440</f>
        <v>-2666.11</v>
      </c>
      <c r="Q168">
        <f>SAStab!D3440</f>
        <v>-2625.15</v>
      </c>
      <c r="R168">
        <f>SAStab!E3440</f>
        <v>4040.1</v>
      </c>
      <c r="S168">
        <f>SAStab!F3440</f>
        <v>8902.2000000000007</v>
      </c>
      <c r="T168">
        <f>SAStab!G3440</f>
        <v>16233</v>
      </c>
      <c r="U168">
        <f>SAStab!H3440</f>
        <v>26336</v>
      </c>
      <c r="V168">
        <f>SAStab!I3440</f>
        <v>36553</v>
      </c>
      <c r="W168">
        <f>SAStab!J3440</f>
        <v>56682</v>
      </c>
      <c r="Z168" t="s">
        <v>34</v>
      </c>
      <c r="AA168">
        <f>SAStab!B3528</f>
        <v>11863</v>
      </c>
      <c r="AB168">
        <f>SAStab!C3528</f>
        <v>-3332.25</v>
      </c>
      <c r="AC168">
        <f>SAStab!D3528</f>
        <v>-3280.84</v>
      </c>
      <c r="AD168">
        <f>SAStab!E3528</f>
        <v>3929</v>
      </c>
      <c r="AE168">
        <f>SAStab!F3528</f>
        <v>8650.2000000000007</v>
      </c>
      <c r="AF168">
        <f>SAStab!G3528</f>
        <v>16872</v>
      </c>
      <c r="AG168">
        <f>SAStab!H3528</f>
        <v>28547</v>
      </c>
      <c r="AH168">
        <f>SAStab!I3528</f>
        <v>37525</v>
      </c>
      <c r="AI168">
        <f>SAStab!J3528</f>
        <v>62441</v>
      </c>
      <c r="AL168" t="s">
        <v>34</v>
      </c>
      <c r="AM168" s="52">
        <f>SAStab!B3616</f>
        <v>12592</v>
      </c>
      <c r="AN168" s="52">
        <f>SAStab!C3616</f>
        <v>-4209.6499999999996</v>
      </c>
      <c r="AO168" s="52">
        <f>SAStab!D3616</f>
        <v>-4154.8599999999997</v>
      </c>
      <c r="AP168" s="52">
        <f>SAStab!E3616</f>
        <v>3932</v>
      </c>
      <c r="AQ168" s="52">
        <f>SAStab!F3616</f>
        <v>8647.5</v>
      </c>
      <c r="AR168" s="52">
        <f>SAStab!G3616</f>
        <v>18129</v>
      </c>
      <c r="AS168" s="52">
        <f>SAStab!H3616</f>
        <v>31420</v>
      </c>
      <c r="AT168" s="52">
        <f>SAStab!I3616</f>
        <v>42341</v>
      </c>
      <c r="AU168" s="52">
        <f>SAStab!J3616</f>
        <v>67926</v>
      </c>
      <c r="AX168" t="s">
        <v>34</v>
      </c>
      <c r="AY168" s="52">
        <f>SAStab!B3704</f>
        <v>13545</v>
      </c>
      <c r="AZ168" s="52">
        <f>SAStab!C3704</f>
        <v>-5228.7299999999996</v>
      </c>
      <c r="BA168" s="52">
        <f>SAStab!D3704</f>
        <v>-5176.4399999999996</v>
      </c>
      <c r="BB168" s="52">
        <f>SAStab!E3704</f>
        <v>3700.5</v>
      </c>
      <c r="BC168" s="52">
        <f>SAStab!F3704</f>
        <v>9151</v>
      </c>
      <c r="BD168" s="52">
        <f>SAStab!G3704</f>
        <v>18955</v>
      </c>
      <c r="BE168" s="52">
        <f>SAStab!H3704</f>
        <v>34318</v>
      </c>
      <c r="BF168" s="52">
        <f>SAStab!I3704</f>
        <v>48150</v>
      </c>
      <c r="BG168" s="52">
        <f>SAStab!J3704</f>
        <v>79938</v>
      </c>
      <c r="BJ168" t="s">
        <v>34</v>
      </c>
      <c r="BK168" s="52">
        <f>SAStab!B3792</f>
        <v>15123</v>
      </c>
      <c r="BL168" s="52">
        <f>SAStab!C3792</f>
        <v>-6326.43</v>
      </c>
      <c r="BM168" s="52">
        <f>SAStab!D3792</f>
        <v>-6258.33</v>
      </c>
      <c r="BN168" s="52">
        <f>SAStab!E3792</f>
        <v>2838.6</v>
      </c>
      <c r="BO168" s="52">
        <f>SAStab!F3792</f>
        <v>10093</v>
      </c>
      <c r="BP168" s="52">
        <f>SAStab!G3792</f>
        <v>21978</v>
      </c>
      <c r="BQ168" s="52">
        <f>SAStab!H3792</f>
        <v>38490</v>
      </c>
      <c r="BR168" s="52">
        <f>SAStab!I3792</f>
        <v>56513</v>
      </c>
      <c r="BS168" s="52">
        <f>SAStab!J3792</f>
        <v>90308</v>
      </c>
    </row>
    <row r="169" spans="1:71">
      <c r="B169" t="s">
        <v>35</v>
      </c>
      <c r="C169" s="52">
        <f>SAStab!B3353</f>
        <v>18514</v>
      </c>
      <c r="D169" s="52">
        <f>SAStab!C3353</f>
        <v>5159.21</v>
      </c>
      <c r="E169" s="52">
        <f>SAStab!D3353</f>
        <v>7084.94</v>
      </c>
      <c r="F169" s="52">
        <f>SAStab!E3353</f>
        <v>9529</v>
      </c>
      <c r="G169" s="52">
        <f>SAStab!F3353</f>
        <v>15262.3</v>
      </c>
      <c r="H169" s="52">
        <f>SAStab!G3353</f>
        <v>23276</v>
      </c>
      <c r="I169" s="52">
        <f>SAStab!H3353</f>
        <v>35232</v>
      </c>
      <c r="J169" s="52">
        <f>SAStab!I3353</f>
        <v>45005</v>
      </c>
      <c r="K169" s="52">
        <f>SAStab!J3353</f>
        <v>63976</v>
      </c>
      <c r="N169" t="s">
        <v>35</v>
      </c>
      <c r="O169">
        <f>SAStab!B3441</f>
        <v>18602</v>
      </c>
      <c r="P169">
        <f>SAStab!C3441</f>
        <v>4225.42</v>
      </c>
      <c r="Q169">
        <f>SAStab!D3441</f>
        <v>6707.89</v>
      </c>
      <c r="R169">
        <f>SAStab!E3441</f>
        <v>9454.4</v>
      </c>
      <c r="S169">
        <f>SAStab!F3441</f>
        <v>15486.3</v>
      </c>
      <c r="T169">
        <f>SAStab!G3441</f>
        <v>23800</v>
      </c>
      <c r="U169">
        <f>SAStab!H3441</f>
        <v>34805</v>
      </c>
      <c r="V169">
        <f>SAStab!I3441</f>
        <v>43776</v>
      </c>
      <c r="W169">
        <f>SAStab!J3441</f>
        <v>64287</v>
      </c>
      <c r="Z169" t="s">
        <v>35</v>
      </c>
      <c r="AA169">
        <f>SAStab!B3529</f>
        <v>17621</v>
      </c>
      <c r="AB169">
        <f>SAStab!C3529</f>
        <v>1390.06</v>
      </c>
      <c r="AC169">
        <f>SAStab!D3529</f>
        <v>5636.51</v>
      </c>
      <c r="AD169">
        <f>SAStab!E3529</f>
        <v>8433</v>
      </c>
      <c r="AE169">
        <f>SAStab!F3529</f>
        <v>14927.8</v>
      </c>
      <c r="AF169">
        <f>SAStab!G3529</f>
        <v>23446</v>
      </c>
      <c r="AG169">
        <f>SAStab!H3529</f>
        <v>33804</v>
      </c>
      <c r="AH169">
        <f>SAStab!I3529</f>
        <v>42048</v>
      </c>
      <c r="AI169">
        <f>SAStab!J3529</f>
        <v>65507</v>
      </c>
      <c r="AL169" t="s">
        <v>35</v>
      </c>
      <c r="AM169" s="52">
        <f>SAStab!B3617</f>
        <v>17391</v>
      </c>
      <c r="AN169" s="52">
        <f>SAStab!C3617</f>
        <v>-2764.23</v>
      </c>
      <c r="AO169" s="52">
        <f>SAStab!D3617</f>
        <v>2182.62</v>
      </c>
      <c r="AP169" s="52">
        <f>SAStab!E3617</f>
        <v>7482.5</v>
      </c>
      <c r="AQ169" s="52">
        <f>SAStab!F3617</f>
        <v>14445.9</v>
      </c>
      <c r="AR169" s="52">
        <f>SAStab!G3617</f>
        <v>23495</v>
      </c>
      <c r="AS169" s="52">
        <f>SAStab!H3617</f>
        <v>35913</v>
      </c>
      <c r="AT169" s="52">
        <f>SAStab!I3617</f>
        <v>45372</v>
      </c>
      <c r="AU169" s="52">
        <f>SAStab!J3617</f>
        <v>81557</v>
      </c>
      <c r="AX169" t="s">
        <v>35</v>
      </c>
      <c r="AY169" s="52">
        <f>SAStab!B3705</f>
        <v>18474</v>
      </c>
      <c r="AZ169" s="52">
        <f>SAStab!C3705</f>
        <v>-2933.86</v>
      </c>
      <c r="BA169" s="52">
        <f>SAStab!D3705</f>
        <v>1510.5</v>
      </c>
      <c r="BB169" s="52">
        <f>SAStab!E3705</f>
        <v>7330.6</v>
      </c>
      <c r="BC169" s="52">
        <f>SAStab!F3705</f>
        <v>14319.7</v>
      </c>
      <c r="BD169" s="52">
        <f>SAStab!G3705</f>
        <v>24079</v>
      </c>
      <c r="BE169" s="52">
        <f>SAStab!H3705</f>
        <v>38136</v>
      </c>
      <c r="BF169" s="52">
        <f>SAStab!I3705</f>
        <v>54266</v>
      </c>
      <c r="BG169" s="52">
        <f>SAStab!J3705</f>
        <v>89675</v>
      </c>
      <c r="BJ169" t="s">
        <v>35</v>
      </c>
      <c r="BK169" s="52">
        <f>SAStab!B3793</f>
        <v>19339</v>
      </c>
      <c r="BL169" s="52">
        <f>SAStab!C3793</f>
        <v>-4479.2</v>
      </c>
      <c r="BM169" s="52">
        <f>SAStab!D3793</f>
        <v>-308.58</v>
      </c>
      <c r="BN169" s="52">
        <f>SAStab!E3793</f>
        <v>7073.3</v>
      </c>
      <c r="BO169" s="52">
        <f>SAStab!F3793</f>
        <v>15195.8</v>
      </c>
      <c r="BP169" s="52">
        <f>SAStab!G3793</f>
        <v>25994</v>
      </c>
      <c r="BQ169" s="52">
        <f>SAStab!H3793</f>
        <v>42454</v>
      </c>
      <c r="BR169" s="52">
        <f>SAStab!I3793</f>
        <v>58951</v>
      </c>
      <c r="BS169" s="52">
        <f>SAStab!J3793</f>
        <v>90744</v>
      </c>
    </row>
    <row r="170" spans="1:71">
      <c r="B170" t="s">
        <v>36</v>
      </c>
      <c r="C170" s="52">
        <f>SAStab!B3354</f>
        <v>24575</v>
      </c>
      <c r="D170" s="52">
        <f>SAStab!C3354</f>
        <v>2615.6799999999998</v>
      </c>
      <c r="E170" s="52">
        <f>SAStab!D3354</f>
        <v>7544.03</v>
      </c>
      <c r="F170" s="52">
        <f>SAStab!E3354</f>
        <v>13349</v>
      </c>
      <c r="G170" s="52">
        <f>SAStab!F3354</f>
        <v>21262.5</v>
      </c>
      <c r="H170" s="52">
        <f>SAStab!G3354</f>
        <v>32782</v>
      </c>
      <c r="I170" s="52">
        <f>SAStab!H3354</f>
        <v>45831</v>
      </c>
      <c r="J170" s="52">
        <f>SAStab!I3354</f>
        <v>55992</v>
      </c>
      <c r="K170" s="52">
        <f>SAStab!J3354</f>
        <v>77125</v>
      </c>
      <c r="N170" t="s">
        <v>36</v>
      </c>
      <c r="O170">
        <f>SAStab!B3442</f>
        <v>23380</v>
      </c>
      <c r="P170">
        <f>SAStab!C3442</f>
        <v>1678.63</v>
      </c>
      <c r="Q170">
        <f>SAStab!D3442</f>
        <v>6445.06</v>
      </c>
      <c r="R170">
        <f>SAStab!E3442</f>
        <v>12242.8</v>
      </c>
      <c r="S170">
        <f>SAStab!F3442</f>
        <v>20266.8</v>
      </c>
      <c r="T170">
        <f>SAStab!G3442</f>
        <v>30758</v>
      </c>
      <c r="U170">
        <f>SAStab!H3442</f>
        <v>44072</v>
      </c>
      <c r="V170">
        <f>SAStab!I3442</f>
        <v>55126</v>
      </c>
      <c r="W170">
        <f>SAStab!J3442</f>
        <v>77512</v>
      </c>
      <c r="Z170" t="s">
        <v>36</v>
      </c>
      <c r="AA170">
        <f>SAStab!B3530</f>
        <v>22245</v>
      </c>
      <c r="AB170">
        <f>SAStab!C3530</f>
        <v>264.86</v>
      </c>
      <c r="AC170">
        <f>SAStab!D3530</f>
        <v>5422.06</v>
      </c>
      <c r="AD170">
        <f>SAStab!E3530</f>
        <v>11457.4</v>
      </c>
      <c r="AE170">
        <f>SAStab!F3530</f>
        <v>18742.3</v>
      </c>
      <c r="AF170">
        <f>SAStab!G3530</f>
        <v>29359</v>
      </c>
      <c r="AG170">
        <f>SAStab!H3530</f>
        <v>43003</v>
      </c>
      <c r="AH170">
        <f>SAStab!I3530</f>
        <v>53149</v>
      </c>
      <c r="AI170">
        <f>SAStab!J3530</f>
        <v>83908</v>
      </c>
      <c r="AL170" t="s">
        <v>36</v>
      </c>
      <c r="AM170" s="52">
        <f>SAStab!B3618</f>
        <v>22621</v>
      </c>
      <c r="AN170" s="52">
        <f>SAStab!C3618</f>
        <v>-742.52</v>
      </c>
      <c r="AO170" s="52">
        <f>SAStab!D3618</f>
        <v>4777.42</v>
      </c>
      <c r="AP170" s="52">
        <f>SAStab!E3618</f>
        <v>11333.3</v>
      </c>
      <c r="AQ170" s="52">
        <f>SAStab!F3618</f>
        <v>18860.2</v>
      </c>
      <c r="AR170" s="52">
        <f>SAStab!G3618</f>
        <v>28715</v>
      </c>
      <c r="AS170" s="52">
        <f>SAStab!H3618</f>
        <v>44263</v>
      </c>
      <c r="AT170" s="52">
        <f>SAStab!I3618</f>
        <v>59054</v>
      </c>
      <c r="AU170" s="52">
        <f>SAStab!J3618</f>
        <v>99397</v>
      </c>
      <c r="AX170" t="s">
        <v>36</v>
      </c>
      <c r="AY170" s="52">
        <f>SAStab!B3706</f>
        <v>23220</v>
      </c>
      <c r="AZ170" s="52">
        <f>SAStab!C3706</f>
        <v>-1817.09</v>
      </c>
      <c r="BA170" s="52">
        <f>SAStab!D3706</f>
        <v>3195.22</v>
      </c>
      <c r="BB170" s="52">
        <f>SAStab!E3706</f>
        <v>11110.6</v>
      </c>
      <c r="BC170" s="52">
        <f>SAStab!F3706</f>
        <v>19175.900000000001</v>
      </c>
      <c r="BD170" s="52">
        <f>SAStab!G3706</f>
        <v>30025</v>
      </c>
      <c r="BE170" s="52">
        <f>SAStab!H3706</f>
        <v>46927</v>
      </c>
      <c r="BF170" s="52">
        <f>SAStab!I3706</f>
        <v>61340</v>
      </c>
      <c r="BG170" s="52">
        <f>SAStab!J3706</f>
        <v>96297</v>
      </c>
      <c r="BJ170" t="s">
        <v>36</v>
      </c>
      <c r="BK170" s="52">
        <f>SAStab!B3794</f>
        <v>24252</v>
      </c>
      <c r="BL170" s="52">
        <f>SAStab!C3794</f>
        <v>-3337.88</v>
      </c>
      <c r="BM170" s="52">
        <f>SAStab!D3794</f>
        <v>1825.81</v>
      </c>
      <c r="BN170" s="52">
        <f>SAStab!E3794</f>
        <v>10348.799999999999</v>
      </c>
      <c r="BO170" s="52">
        <f>SAStab!F3794</f>
        <v>19556.599999999999</v>
      </c>
      <c r="BP170" s="52">
        <f>SAStab!G3794</f>
        <v>32236</v>
      </c>
      <c r="BQ170" s="52">
        <f>SAStab!H3794</f>
        <v>50227</v>
      </c>
      <c r="BR170" s="52">
        <f>SAStab!I3794</f>
        <v>66813</v>
      </c>
      <c r="BS170" s="52">
        <f>SAStab!J3794</f>
        <v>109837</v>
      </c>
    </row>
    <row r="171" spans="1:71" s="1" customFormat="1">
      <c r="B171" s="1" t="s">
        <v>37</v>
      </c>
      <c r="C171" s="53">
        <f>SAStab!B3355</f>
        <v>80868</v>
      </c>
      <c r="D171" s="53">
        <f>SAStab!C3355</f>
        <v>16210.6</v>
      </c>
      <c r="E171" s="53">
        <f>SAStab!D3355</f>
        <v>22377.72</v>
      </c>
      <c r="F171" s="53">
        <f>SAStab!E3355</f>
        <v>35051.300000000003</v>
      </c>
      <c r="G171" s="53">
        <f>SAStab!F3355</f>
        <v>56701</v>
      </c>
      <c r="H171" s="53">
        <f>SAStab!G3355</f>
        <v>91607</v>
      </c>
      <c r="I171" s="53">
        <f>SAStab!H3355</f>
        <v>147418</v>
      </c>
      <c r="J171" s="53">
        <f>SAStab!I3355</f>
        <v>205898</v>
      </c>
      <c r="K171" s="53">
        <f>SAStab!J3355</f>
        <v>463578</v>
      </c>
      <c r="N171" s="1" t="s">
        <v>37</v>
      </c>
      <c r="O171" s="1">
        <f>SAStab!B3443</f>
        <v>83523</v>
      </c>
      <c r="P171" s="1">
        <f>SAStab!C3443</f>
        <v>15155.76</v>
      </c>
      <c r="Q171" s="1">
        <f>SAStab!D3443</f>
        <v>21276.91</v>
      </c>
      <c r="R171" s="1">
        <f>SAStab!E3443</f>
        <v>34615.1</v>
      </c>
      <c r="S171" s="1">
        <f>SAStab!F3443</f>
        <v>56910.6</v>
      </c>
      <c r="T171" s="1">
        <f>SAStab!G3443</f>
        <v>93911</v>
      </c>
      <c r="U171" s="1">
        <f>SAStab!H3443</f>
        <v>152706</v>
      </c>
      <c r="V171" s="1">
        <f>SAStab!I3443</f>
        <v>218254</v>
      </c>
      <c r="W171" s="1">
        <f>SAStab!J3443</f>
        <v>509081</v>
      </c>
      <c r="Z171" s="1" t="s">
        <v>37</v>
      </c>
      <c r="AA171" s="1">
        <f>SAStab!B3531</f>
        <v>84488</v>
      </c>
      <c r="AB171" s="1">
        <f>SAStab!C3531</f>
        <v>14507.83</v>
      </c>
      <c r="AC171" s="1">
        <f>SAStab!D3531</f>
        <v>20427.54</v>
      </c>
      <c r="AD171" s="1">
        <f>SAStab!E3531</f>
        <v>33748.1</v>
      </c>
      <c r="AE171" s="1">
        <f>SAStab!F3531</f>
        <v>56630.3</v>
      </c>
      <c r="AF171" s="1">
        <f>SAStab!G3531</f>
        <v>95543</v>
      </c>
      <c r="AG171" s="1">
        <f>SAStab!H3531</f>
        <v>161965</v>
      </c>
      <c r="AH171" s="1">
        <f>SAStab!I3531</f>
        <v>224041</v>
      </c>
      <c r="AI171" s="1">
        <f>SAStab!J3531</f>
        <v>514801</v>
      </c>
      <c r="AL171" s="1" t="s">
        <v>37</v>
      </c>
      <c r="AM171" s="53">
        <f>SAStab!B3619</f>
        <v>87627</v>
      </c>
      <c r="AN171" s="53">
        <f>SAStab!C3619</f>
        <v>13755.49</v>
      </c>
      <c r="AO171" s="53">
        <f>SAStab!D3619</f>
        <v>19639.68</v>
      </c>
      <c r="AP171" s="53">
        <f>SAStab!E3619</f>
        <v>32927.1</v>
      </c>
      <c r="AQ171" s="53">
        <f>SAStab!F3619</f>
        <v>56793.3</v>
      </c>
      <c r="AR171" s="53">
        <f>SAStab!G3619</f>
        <v>99088</v>
      </c>
      <c r="AS171" s="53">
        <f>SAStab!H3619</f>
        <v>170540</v>
      </c>
      <c r="AT171" s="53">
        <f>SAStab!I3619</f>
        <v>243490</v>
      </c>
      <c r="AU171" s="53">
        <f>SAStab!J3619</f>
        <v>541568</v>
      </c>
      <c r="AX171" s="1" t="s">
        <v>37</v>
      </c>
      <c r="AY171" s="53">
        <f>SAStab!B3707</f>
        <v>90442</v>
      </c>
      <c r="AZ171" s="53">
        <f>SAStab!C3707</f>
        <v>13146.34</v>
      </c>
      <c r="BA171" s="53">
        <f>SAStab!D3707</f>
        <v>19505.41</v>
      </c>
      <c r="BB171" s="53">
        <f>SAStab!E3707</f>
        <v>33630.400000000001</v>
      </c>
      <c r="BC171" s="53">
        <f>SAStab!F3707</f>
        <v>59554.7</v>
      </c>
      <c r="BD171" s="53">
        <f>SAStab!G3707</f>
        <v>104533</v>
      </c>
      <c r="BE171" s="53">
        <f>SAStab!H3707</f>
        <v>177443</v>
      </c>
      <c r="BF171" s="53">
        <f>SAStab!I3707</f>
        <v>250197</v>
      </c>
      <c r="BG171" s="53">
        <f>SAStab!J3707</f>
        <v>550258</v>
      </c>
      <c r="BJ171" s="1" t="s">
        <v>37</v>
      </c>
      <c r="BK171" s="53">
        <f>SAStab!B3795</f>
        <v>94111</v>
      </c>
      <c r="BL171" s="53">
        <f>SAStab!C3795</f>
        <v>13048.52</v>
      </c>
      <c r="BM171" s="53">
        <f>SAStab!D3795</f>
        <v>19988.43</v>
      </c>
      <c r="BN171" s="53">
        <f>SAStab!E3795</f>
        <v>35419.199999999997</v>
      </c>
      <c r="BO171" s="53">
        <f>SAStab!F3795</f>
        <v>62944.5</v>
      </c>
      <c r="BP171" s="53">
        <f>SAStab!G3795</f>
        <v>109955</v>
      </c>
      <c r="BQ171" s="53">
        <f>SAStab!H3795</f>
        <v>184790</v>
      </c>
      <c r="BR171" s="53">
        <f>SAStab!I3795</f>
        <v>257050</v>
      </c>
      <c r="BS171" s="53">
        <f>SAStab!J3795</f>
        <v>550064</v>
      </c>
    </row>
    <row r="172" spans="1:71">
      <c r="A172" t="str">
        <f>NOTES!$A$3</f>
        <v>Source: DYNASIM3 ID912. Option FICA15:  Increase Payroll tax to 15.4% over 10 Years</v>
      </c>
      <c r="M172" t="str">
        <f>NOTES!$A$3</f>
        <v>Source: DYNASIM3 ID912. Option FICA15:  Increase Payroll tax to 15.4% over 10 Years</v>
      </c>
      <c r="Y172" t="str">
        <f>NOTES!$A$3</f>
        <v>Source: DYNASIM3 ID912. Option FICA15:  Increase Payroll tax to 15.4% over 10 Years</v>
      </c>
      <c r="AK172" t="str">
        <f>NOTES!$A$3</f>
        <v>Source: DYNASIM3 ID912. Option FICA15:  Increase Payroll tax to 15.4% over 10 Years</v>
      </c>
      <c r="AW172" t="str">
        <f>NOTES!$A$3</f>
        <v>Source: DYNASIM3 ID912. Option FICA15:  Increase Payroll tax to 15.4% over 10 Years</v>
      </c>
      <c r="BI172" t="str">
        <f>NOTES!$A$3</f>
        <v>Source: DYNASIM3 ID912. Option FICA15:  Increase Payroll tax to 15.4% over 10 Years</v>
      </c>
    </row>
    <row r="173" spans="1:71">
      <c r="A173" t="s">
        <v>119</v>
      </c>
      <c r="M173" t="str">
        <f>$A173</f>
        <v>Notes:</v>
      </c>
      <c r="Y173" t="str">
        <f>$A173</f>
        <v>Notes:</v>
      </c>
      <c r="AK173" t="str">
        <f>$A173</f>
        <v>Notes:</v>
      </c>
      <c r="AW173" t="str">
        <f>$A173</f>
        <v>Notes:</v>
      </c>
      <c r="BI173" t="str">
        <f>$A173</f>
        <v>Notes:</v>
      </c>
    </row>
    <row r="174" spans="1:71" ht="56.25" customHeight="1">
      <c r="A174" s="266"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B174" s="266"/>
      <c r="C174" s="266"/>
      <c r="D174" s="266"/>
      <c r="E174" s="266"/>
      <c r="F174" s="266"/>
      <c r="G174" s="266"/>
      <c r="H174" s="266"/>
      <c r="I174" s="266"/>
      <c r="J174" s="266"/>
      <c r="K174" s="266"/>
      <c r="M174" s="266" t="str">
        <f t="shared" ref="M174:M177" si="29">$A174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N174" s="266"/>
      <c r="O174" s="266"/>
      <c r="P174" s="266"/>
      <c r="Q174" s="266"/>
      <c r="R174" s="266"/>
      <c r="S174" s="266"/>
      <c r="T174" s="266"/>
      <c r="U174" s="266"/>
      <c r="V174" s="266"/>
      <c r="W174" s="266"/>
      <c r="Y174" s="266" t="str">
        <f t="shared" ref="Y174:Y177" si="30">$A174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Z174" s="266"/>
      <c r="AA174" s="266"/>
      <c r="AB174" s="266"/>
      <c r="AC174" s="266"/>
      <c r="AD174" s="266"/>
      <c r="AE174" s="266"/>
      <c r="AF174" s="266"/>
      <c r="AG174" s="266"/>
      <c r="AH174" s="266"/>
      <c r="AI174" s="266"/>
      <c r="AK174" s="266" t="str">
        <f t="shared" ref="AK174:AK177" si="31">$A174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AL174" s="266"/>
      <c r="AM174" s="266"/>
      <c r="AN174" s="266"/>
      <c r="AO174" s="266"/>
      <c r="AP174" s="266"/>
      <c r="AQ174" s="266"/>
      <c r="AR174" s="266"/>
      <c r="AS174" s="266"/>
      <c r="AT174" s="266"/>
      <c r="AU174" s="266"/>
      <c r="AW174" s="266" t="str">
        <f t="shared" ref="AW174:AW177" si="32">$A174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AX174" s="266"/>
      <c r="AY174" s="266"/>
      <c r="AZ174" s="266"/>
      <c r="BA174" s="266"/>
      <c r="BB174" s="266"/>
      <c r="BC174" s="266"/>
      <c r="BD174" s="266"/>
      <c r="BE174" s="266"/>
      <c r="BF174" s="266"/>
      <c r="BG174" s="266"/>
      <c r="BI174" s="266" t="str">
        <f t="shared" ref="BI174:BI177" si="33">$A174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BJ174" s="266"/>
      <c r="BK174" s="266"/>
      <c r="BL174" s="266"/>
      <c r="BM174" s="266"/>
      <c r="BN174" s="266"/>
      <c r="BO174" s="266"/>
      <c r="BP174" s="266"/>
      <c r="BQ174" s="266"/>
      <c r="BR174" s="266"/>
      <c r="BS174" s="266"/>
    </row>
    <row r="175" spans="1:71" ht="31.5" customHeight="1">
      <c r="A175" s="266" t="str">
        <f>NOTES!A8</f>
        <v>Shared lifetime earnings includes half the couples earnings in years a person is married and own earnings in years a person is unmarried.</v>
      </c>
      <c r="B175" s="266"/>
      <c r="C175" s="266"/>
      <c r="D175" s="266"/>
      <c r="E175" s="266"/>
      <c r="F175" s="266"/>
      <c r="G175" s="266"/>
      <c r="H175" s="266"/>
      <c r="I175" s="266"/>
      <c r="J175" s="266"/>
      <c r="K175" s="266"/>
      <c r="M175" s="266" t="str">
        <f t="shared" si="29"/>
        <v>Shared lifetime earnings includes half the couples earnings in years a person is married and own earnings in years a person is unmarried.</v>
      </c>
      <c r="N175" s="266"/>
      <c r="O175" s="266"/>
      <c r="P175" s="266"/>
      <c r="Q175" s="266"/>
      <c r="R175" s="266"/>
      <c r="S175" s="266"/>
      <c r="T175" s="266"/>
      <c r="U175" s="266"/>
      <c r="V175" s="266"/>
      <c r="W175" s="266"/>
      <c r="Y175" s="266" t="str">
        <f t="shared" si="30"/>
        <v>Shared lifetime earnings includes half the couples earnings in years a person is married and own earnings in years a person is unmarried.</v>
      </c>
      <c r="Z175" s="266"/>
      <c r="AA175" s="266"/>
      <c r="AB175" s="266"/>
      <c r="AC175" s="266"/>
      <c r="AD175" s="266"/>
      <c r="AE175" s="266"/>
      <c r="AF175" s="266"/>
      <c r="AG175" s="266"/>
      <c r="AH175" s="266"/>
      <c r="AI175" s="266"/>
      <c r="AK175" s="266" t="str">
        <f t="shared" si="31"/>
        <v>Shared lifetime earnings includes half the couples earnings in years a person is married and own earnings in years a person is unmarried.</v>
      </c>
      <c r="AL175" s="266"/>
      <c r="AM175" s="266"/>
      <c r="AN175" s="266"/>
      <c r="AO175" s="266"/>
      <c r="AP175" s="266"/>
      <c r="AQ175" s="266"/>
      <c r="AR175" s="266"/>
      <c r="AS175" s="266"/>
      <c r="AT175" s="266"/>
      <c r="AU175" s="266"/>
      <c r="AW175" s="266" t="str">
        <f t="shared" si="32"/>
        <v>Shared lifetime earnings includes half the couples earnings in years a person is married and own earnings in years a person is unmarried.</v>
      </c>
      <c r="AX175" s="266"/>
      <c r="AY175" s="266"/>
      <c r="AZ175" s="266"/>
      <c r="BA175" s="266"/>
      <c r="BB175" s="266"/>
      <c r="BC175" s="266"/>
      <c r="BD175" s="266"/>
      <c r="BE175" s="266"/>
      <c r="BF175" s="266"/>
      <c r="BG175" s="266"/>
      <c r="BI175" s="266" t="str">
        <f t="shared" si="33"/>
        <v>Shared lifetime earnings includes half the couples earnings in years a person is married and own earnings in years a person is unmarried.</v>
      </c>
      <c r="BJ175" s="266"/>
      <c r="BK175" s="266"/>
      <c r="BL175" s="266"/>
      <c r="BM175" s="266"/>
      <c r="BN175" s="266"/>
      <c r="BO175" s="266"/>
      <c r="BP175" s="266"/>
      <c r="BQ175" s="266"/>
      <c r="BR175" s="266"/>
      <c r="BS175" s="266"/>
    </row>
    <row r="176" spans="1:71">
      <c r="A176" t="str">
        <f>NOTES!A10</f>
        <v>Retirement account assets includes IRAs, Keoghs, and employer DC plans.</v>
      </c>
      <c r="M176" t="str">
        <f t="shared" si="29"/>
        <v>Retirement account assets includes IRAs, Keoghs, and employer DC plans.</v>
      </c>
      <c r="Y176" t="str">
        <f t="shared" si="30"/>
        <v>Retirement account assets includes IRAs, Keoghs, and employer DC plans.</v>
      </c>
      <c r="AK176" t="str">
        <f t="shared" si="31"/>
        <v>Retirement account assets includes IRAs, Keoghs, and employer DC plans.</v>
      </c>
      <c r="AW176" t="str">
        <f t="shared" si="32"/>
        <v>Retirement account assets includes IRAs, Keoghs, and employer DC plans.</v>
      </c>
      <c r="BI176" t="str">
        <f t="shared" si="33"/>
        <v>Retirement account assets includes IRAs, Keoghs, and employer DC plans.</v>
      </c>
    </row>
    <row r="177" spans="1:71" ht="31.5" customHeight="1">
      <c r="A177" s="266" t="str">
        <f>NOTES!A11</f>
        <v>Financial assets includes savings, checking, money market, certificate of deposits, stock, bond, farm and business equity, vehicle equity, less unsecured debt.</v>
      </c>
      <c r="B177" s="266"/>
      <c r="C177" s="266"/>
      <c r="D177" s="266"/>
      <c r="E177" s="266"/>
      <c r="F177" s="266"/>
      <c r="G177" s="266"/>
      <c r="H177" s="266"/>
      <c r="I177" s="266"/>
      <c r="J177" s="266"/>
      <c r="K177" s="266"/>
      <c r="M177" s="266" t="str">
        <f t="shared" si="29"/>
        <v>Financial assets includes savings, checking, money market, certificate of deposits, stock, bond, farm and business equity, vehicle equity, less unsecured debt.</v>
      </c>
      <c r="N177" s="266"/>
      <c r="O177" s="266"/>
      <c r="P177" s="266"/>
      <c r="Q177" s="266"/>
      <c r="R177" s="266"/>
      <c r="S177" s="266"/>
      <c r="T177" s="266"/>
      <c r="U177" s="266"/>
      <c r="V177" s="266"/>
      <c r="W177" s="266"/>
      <c r="Y177" s="266" t="str">
        <f t="shared" si="30"/>
        <v>Financial assets includes savings, checking, money market, certificate of deposits, stock, bond, farm and business equity, vehicle equity, less unsecured debt.</v>
      </c>
      <c r="Z177" s="266"/>
      <c r="AA177" s="266"/>
      <c r="AB177" s="266"/>
      <c r="AC177" s="266"/>
      <c r="AD177" s="266"/>
      <c r="AE177" s="266"/>
      <c r="AF177" s="266"/>
      <c r="AG177" s="266"/>
      <c r="AH177" s="266"/>
      <c r="AI177" s="266"/>
      <c r="AK177" s="266" t="str">
        <f t="shared" si="31"/>
        <v>Financial assets includes savings, checking, money market, certificate of deposits, stock, bond, farm and business equity, vehicle equity, less unsecured debt.</v>
      </c>
      <c r="AL177" s="266"/>
      <c r="AM177" s="266"/>
      <c r="AN177" s="266"/>
      <c r="AO177" s="266"/>
      <c r="AP177" s="266"/>
      <c r="AQ177" s="266"/>
      <c r="AR177" s="266"/>
      <c r="AS177" s="266"/>
      <c r="AT177" s="266"/>
      <c r="AU177" s="266"/>
      <c r="AW177" s="266" t="str">
        <f t="shared" si="32"/>
        <v>Financial assets includes savings, checking, money market, certificate of deposits, stock, bond, farm and business equity, vehicle equity, less unsecured debt.</v>
      </c>
      <c r="AX177" s="266"/>
      <c r="AY177" s="266"/>
      <c r="AZ177" s="266"/>
      <c r="BA177" s="266"/>
      <c r="BB177" s="266"/>
      <c r="BC177" s="266"/>
      <c r="BD177" s="266"/>
      <c r="BE177" s="266"/>
      <c r="BF177" s="266"/>
      <c r="BG177" s="266"/>
      <c r="BI177" s="266" t="str">
        <f t="shared" si="33"/>
        <v>Financial assets includes savings, checking, money market, certificate of deposits, stock, bond, farm and business equity, vehicle equity, less unsecured debt.</v>
      </c>
      <c r="BJ177" s="266"/>
      <c r="BK177" s="266"/>
      <c r="BL177" s="266"/>
      <c r="BM177" s="266"/>
      <c r="BN177" s="266"/>
      <c r="BO177" s="266"/>
      <c r="BP177" s="266"/>
      <c r="BQ177" s="266"/>
      <c r="BR177" s="266"/>
      <c r="BS177" s="266"/>
    </row>
    <row r="178" spans="1:71" ht="39" customHeight="1">
      <c r="A178" s="266" t="str">
        <f>NOTES!$A$17</f>
        <v>For shared work years, couples split work years (both members of a couple are credited with 1/2 year for a 1-earner couple, and 1 year for a two-earner couple).</v>
      </c>
      <c r="B178" s="266"/>
      <c r="C178" s="266"/>
      <c r="D178" s="266"/>
      <c r="E178" s="266"/>
      <c r="F178" s="266"/>
      <c r="G178" s="266"/>
      <c r="H178" s="266"/>
      <c r="I178" s="266"/>
      <c r="J178" s="266"/>
      <c r="K178" s="266"/>
      <c r="M178" s="266" t="str">
        <f>NOTES!$A$17</f>
        <v>For shared work years, couples split work years (both members of a couple are credited with 1/2 year for a 1-earner couple, and 1 year for a two-earner couple).</v>
      </c>
      <c r="N178" s="266"/>
      <c r="O178" s="266"/>
      <c r="P178" s="266"/>
      <c r="Q178" s="266"/>
      <c r="R178" s="266"/>
      <c r="S178" s="266"/>
      <c r="T178" s="266"/>
      <c r="U178" s="266"/>
      <c r="V178" s="266"/>
      <c r="W178" s="266"/>
      <c r="Y178" s="266" t="str">
        <f>NOTES!$A$17</f>
        <v>For shared work years, couples split work years (both members of a couple are credited with 1/2 year for a 1-earner couple, and 1 year for a two-earner couple).</v>
      </c>
      <c r="Z178" s="266"/>
      <c r="AA178" s="266"/>
      <c r="AB178" s="266"/>
      <c r="AC178" s="266"/>
      <c r="AD178" s="266"/>
      <c r="AE178" s="266"/>
      <c r="AF178" s="266"/>
      <c r="AG178" s="266"/>
      <c r="AH178" s="266"/>
      <c r="AI178" s="266"/>
      <c r="AK178" s="266" t="str">
        <f>NOTES!$A$17</f>
        <v>For shared work years, couples split work years (both members of a couple are credited with 1/2 year for a 1-earner couple, and 1 year for a two-earner couple).</v>
      </c>
      <c r="AL178" s="266"/>
      <c r="AM178" s="266"/>
      <c r="AN178" s="266"/>
      <c r="AO178" s="266"/>
      <c r="AP178" s="266"/>
      <c r="AQ178" s="266"/>
      <c r="AR178" s="266"/>
      <c r="AS178" s="266"/>
      <c r="AT178" s="266"/>
      <c r="AU178" s="266"/>
      <c r="AW178" s="266" t="str">
        <f>NOTES!$A$17</f>
        <v>For shared work years, couples split work years (both members of a couple are credited with 1/2 year for a 1-earner couple, and 1 year for a two-earner couple).</v>
      </c>
      <c r="AX178" s="266"/>
      <c r="AY178" s="266"/>
      <c r="AZ178" s="266"/>
      <c r="BA178" s="266"/>
      <c r="BB178" s="266"/>
      <c r="BC178" s="266"/>
      <c r="BD178" s="266"/>
      <c r="BE178" s="266"/>
      <c r="BF178" s="266"/>
      <c r="BG178" s="266"/>
      <c r="BI178" s="266" t="str">
        <f>NOTES!$A$17</f>
        <v>For shared work years, couples split work years (both members of a couple are credited with 1/2 year for a 1-earner couple, and 1 year for a two-earner couple).</v>
      </c>
      <c r="BJ178" s="266"/>
      <c r="BK178" s="266"/>
      <c r="BL178" s="266"/>
      <c r="BM178" s="266"/>
      <c r="BN178" s="266"/>
      <c r="BO178" s="266"/>
      <c r="BP178" s="266"/>
      <c r="BQ178" s="266"/>
      <c r="BR178" s="266"/>
      <c r="BS178" s="266"/>
    </row>
  </sheetData>
  <mergeCells count="72">
    <mergeCell ref="M84:W84"/>
    <mergeCell ref="M85:W85"/>
    <mergeCell ref="M87:W87"/>
    <mergeCell ref="M88:W88"/>
    <mergeCell ref="A84:K84"/>
    <mergeCell ref="A85:K85"/>
    <mergeCell ref="A87:K87"/>
    <mergeCell ref="A88:K88"/>
    <mergeCell ref="AK84:AU84"/>
    <mergeCell ref="AK85:AU85"/>
    <mergeCell ref="AK87:AU87"/>
    <mergeCell ref="AK88:AU88"/>
    <mergeCell ref="Y84:AI84"/>
    <mergeCell ref="Y85:AI85"/>
    <mergeCell ref="Y87:AI87"/>
    <mergeCell ref="Y88:AI88"/>
    <mergeCell ref="BI84:BS84"/>
    <mergeCell ref="BI85:BS85"/>
    <mergeCell ref="BI87:BS87"/>
    <mergeCell ref="BI88:BS88"/>
    <mergeCell ref="AW84:BG84"/>
    <mergeCell ref="AW85:BG85"/>
    <mergeCell ref="AW87:BG87"/>
    <mergeCell ref="AW88:BG88"/>
    <mergeCell ref="BI1:BS1"/>
    <mergeCell ref="A1:K1"/>
    <mergeCell ref="M1:W1"/>
    <mergeCell ref="Y1:AI1"/>
    <mergeCell ref="AK1:AU1"/>
    <mergeCell ref="AW1:BG1"/>
    <mergeCell ref="BK2:BS2"/>
    <mergeCell ref="AA2:AI2"/>
    <mergeCell ref="O2:W2"/>
    <mergeCell ref="C2:K2"/>
    <mergeCell ref="AM2:AU2"/>
    <mergeCell ref="AY2:BG2"/>
    <mergeCell ref="BI91:BS91"/>
    <mergeCell ref="C92:K92"/>
    <mergeCell ref="O92:W92"/>
    <mergeCell ref="AA92:AI92"/>
    <mergeCell ref="AM92:AU92"/>
    <mergeCell ref="AY92:BG92"/>
    <mergeCell ref="BK92:BS92"/>
    <mergeCell ref="A91:K91"/>
    <mergeCell ref="M91:W91"/>
    <mergeCell ref="Y91:AI91"/>
    <mergeCell ref="AK91:AU91"/>
    <mergeCell ref="AW91:BG91"/>
    <mergeCell ref="BI174:BS174"/>
    <mergeCell ref="A175:K175"/>
    <mergeCell ref="M175:W175"/>
    <mergeCell ref="Y175:AI175"/>
    <mergeCell ref="AK175:AU175"/>
    <mergeCell ref="AW175:BG175"/>
    <mergeCell ref="BI175:BS175"/>
    <mergeCell ref="A174:K174"/>
    <mergeCell ref="M174:W174"/>
    <mergeCell ref="Y174:AI174"/>
    <mergeCell ref="AK174:AU174"/>
    <mergeCell ref="AW174:BG174"/>
    <mergeCell ref="BI177:BS177"/>
    <mergeCell ref="A178:K178"/>
    <mergeCell ref="M178:W178"/>
    <mergeCell ref="Y178:AI178"/>
    <mergeCell ref="AK178:AU178"/>
    <mergeCell ref="AW178:BG178"/>
    <mergeCell ref="BI178:BS178"/>
    <mergeCell ref="A177:K177"/>
    <mergeCell ref="M177:W177"/>
    <mergeCell ref="Y177:AI177"/>
    <mergeCell ref="AK177:AU177"/>
    <mergeCell ref="AW177:BG177"/>
  </mergeCells>
  <pageMargins left="0.25" right="0.25" top="0.75" bottom="0.75" header="0.3" footer="0.3"/>
  <pageSetup scale="73" orientation="portrait" r:id="rId1"/>
  <headerFooter>
    <oddFooter>&amp;L&amp;Z&amp;F  &amp;A&amp;R&amp;D</oddFooter>
  </headerFooter>
  <rowBreaks count="3" manualBreakCount="3">
    <brk id="46" max="16383" man="1"/>
    <brk id="90" max="16383" man="1"/>
    <brk id="136" max="16383" man="1"/>
  </rowBreaks>
  <colBreaks count="6" manualBreakCount="6">
    <brk id="11" max="1048575" man="1"/>
    <brk id="23" max="1048575" man="1"/>
    <brk id="35" max="1048575" man="1"/>
    <brk id="48" max="1048575" man="1"/>
    <brk id="60" max="1048575" man="1"/>
    <brk id="7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Y177"/>
  <sheetViews>
    <sheetView view="pageBreakPreview" topLeftCell="AU139" zoomScale="70" zoomScaleNormal="70" zoomScaleSheetLayoutView="70" workbookViewId="0">
      <selection activeCell="BI158" sqref="BI158"/>
    </sheetView>
  </sheetViews>
  <sheetFormatPr defaultRowHeight="15"/>
  <cols>
    <col min="1" max="1" width="4.5703125" customWidth="1"/>
    <col min="2" max="2" width="26.140625" customWidth="1"/>
    <col min="3" max="3" width="26.140625" hidden="1" customWidth="1"/>
    <col min="4" max="12" width="9.140625" style="62"/>
    <col min="13" max="13" width="4" customWidth="1"/>
    <col min="14" max="14" width="4.5703125" customWidth="1"/>
    <col min="15" max="15" width="26.140625" customWidth="1"/>
    <col min="16" max="16" width="26.140625" hidden="1" customWidth="1"/>
    <col min="17" max="25" width="9.140625" style="62"/>
    <col min="26" max="26" width="2.42578125" customWidth="1"/>
    <col min="27" max="27" width="4.5703125" customWidth="1"/>
    <col min="28" max="28" width="26.140625" customWidth="1"/>
    <col min="29" max="29" width="26.140625" hidden="1" customWidth="1"/>
    <col min="39" max="39" width="2.7109375" customWidth="1"/>
    <col min="40" max="40" width="4.5703125" customWidth="1"/>
    <col min="41" max="41" width="26.140625" customWidth="1"/>
    <col min="42" max="42" width="26.140625" hidden="1" customWidth="1"/>
    <col min="52" max="52" width="2.28515625" customWidth="1"/>
    <col min="53" max="53" width="4.5703125" customWidth="1"/>
    <col min="54" max="54" width="26.140625" customWidth="1"/>
    <col min="55" max="55" width="26.140625" hidden="1" customWidth="1"/>
    <col min="65" max="65" width="2.28515625" customWidth="1"/>
    <col min="66" max="66" width="4.5703125" customWidth="1"/>
    <col min="67" max="67" width="26.140625" customWidth="1"/>
    <col min="68" max="68" width="26.140625" hidden="1" customWidth="1"/>
  </cols>
  <sheetData>
    <row r="1" spans="1:77" ht="35.25" customHeight="1">
      <c r="A1" s="269" t="s">
        <v>474</v>
      </c>
      <c r="B1" s="269"/>
      <c r="C1" s="269"/>
      <c r="D1" s="269"/>
      <c r="E1" s="269"/>
      <c r="F1" s="269"/>
      <c r="G1" s="269"/>
      <c r="H1" s="269"/>
      <c r="I1" s="269"/>
      <c r="J1" s="269"/>
      <c r="K1" s="269"/>
      <c r="L1" s="269"/>
      <c r="N1" s="269" t="s">
        <v>475</v>
      </c>
      <c r="O1" s="269"/>
      <c r="P1" s="269"/>
      <c r="Q1" s="269"/>
      <c r="R1" s="269"/>
      <c r="S1" s="269"/>
      <c r="T1" s="269"/>
      <c r="U1" s="269"/>
      <c r="V1" s="269"/>
      <c r="W1" s="269"/>
      <c r="X1" s="269"/>
      <c r="Y1" s="269"/>
      <c r="AA1" s="269" t="s">
        <v>476</v>
      </c>
      <c r="AB1" s="269"/>
      <c r="AC1" s="269"/>
      <c r="AD1" s="269"/>
      <c r="AE1" s="269"/>
      <c r="AF1" s="269"/>
      <c r="AG1" s="269"/>
      <c r="AH1" s="269"/>
      <c r="AI1" s="269"/>
      <c r="AJ1" s="269"/>
      <c r="AK1" s="269"/>
      <c r="AL1" s="269"/>
      <c r="AN1" s="269" t="s">
        <v>477</v>
      </c>
      <c r="AO1" s="269"/>
      <c r="AP1" s="269"/>
      <c r="AQ1" s="269"/>
      <c r="AR1" s="269"/>
      <c r="AS1" s="269"/>
      <c r="AT1" s="269"/>
      <c r="AU1" s="269"/>
      <c r="AV1" s="269"/>
      <c r="AW1" s="269"/>
      <c r="AX1" s="269"/>
      <c r="AY1" s="269"/>
      <c r="BA1" s="269" t="s">
        <v>478</v>
      </c>
      <c r="BB1" s="269"/>
      <c r="BC1" s="269"/>
      <c r="BD1" s="269"/>
      <c r="BE1" s="269"/>
      <c r="BF1" s="269"/>
      <c r="BG1" s="269"/>
      <c r="BH1" s="269"/>
      <c r="BI1" s="269"/>
      <c r="BJ1" s="269"/>
      <c r="BK1" s="269"/>
      <c r="BL1" s="269"/>
      <c r="BN1" s="269" t="s">
        <v>479</v>
      </c>
      <c r="BO1" s="269"/>
      <c r="BP1" s="269"/>
      <c r="BQ1" s="269"/>
      <c r="BR1" s="269"/>
      <c r="BS1" s="269"/>
      <c r="BT1" s="269"/>
      <c r="BU1" s="269"/>
      <c r="BV1" s="269"/>
      <c r="BW1" s="269"/>
      <c r="BX1" s="269"/>
      <c r="BY1" s="269"/>
    </row>
    <row r="2" spans="1:77">
      <c r="A2" t="s">
        <v>32</v>
      </c>
      <c r="D2" s="270">
        <v>2015</v>
      </c>
      <c r="E2" s="270"/>
      <c r="F2" s="270"/>
      <c r="G2" s="270"/>
      <c r="H2" s="270"/>
      <c r="I2" s="270"/>
      <c r="J2" s="270"/>
      <c r="K2" s="270"/>
      <c r="L2" s="270"/>
      <c r="N2" t="s">
        <v>32</v>
      </c>
      <c r="Q2" s="270">
        <f>D2+10</f>
        <v>2025</v>
      </c>
      <c r="R2" s="270"/>
      <c r="S2" s="270"/>
      <c r="T2" s="270"/>
      <c r="U2" s="270"/>
      <c r="V2" s="270"/>
      <c r="W2" s="270"/>
      <c r="X2" s="270"/>
      <c r="Y2" s="270"/>
      <c r="AA2" t="s">
        <v>32</v>
      </c>
      <c r="AD2" s="270">
        <f>Q2+10</f>
        <v>2035</v>
      </c>
      <c r="AE2" s="270"/>
      <c r="AF2" s="270"/>
      <c r="AG2" s="270"/>
      <c r="AH2" s="270"/>
      <c r="AI2" s="270"/>
      <c r="AJ2" s="270"/>
      <c r="AK2" s="270"/>
      <c r="AL2" s="270"/>
      <c r="AN2" t="s">
        <v>32</v>
      </c>
      <c r="AQ2" s="270">
        <f>AD2+10</f>
        <v>2045</v>
      </c>
      <c r="AR2" s="270"/>
      <c r="AS2" s="270"/>
      <c r="AT2" s="270"/>
      <c r="AU2" s="270"/>
      <c r="AV2" s="270"/>
      <c r="AW2" s="270"/>
      <c r="AX2" s="270"/>
      <c r="AY2" s="270"/>
      <c r="BA2" t="s">
        <v>32</v>
      </c>
      <c r="BD2" s="270">
        <f>AQ2+10</f>
        <v>2055</v>
      </c>
      <c r="BE2" s="270"/>
      <c r="BF2" s="270"/>
      <c r="BG2" s="270"/>
      <c r="BH2" s="270"/>
      <c r="BI2" s="270"/>
      <c r="BJ2" s="270"/>
      <c r="BK2" s="270"/>
      <c r="BL2" s="270"/>
      <c r="BN2" t="s">
        <v>32</v>
      </c>
      <c r="BQ2" s="270">
        <f>BD2+10</f>
        <v>2065</v>
      </c>
      <c r="BR2" s="270"/>
      <c r="BS2" s="270"/>
      <c r="BT2" s="270"/>
      <c r="BU2" s="270"/>
      <c r="BV2" s="270"/>
      <c r="BW2" s="270"/>
      <c r="BX2" s="270"/>
      <c r="BY2" s="270"/>
    </row>
    <row r="3" spans="1:77">
      <c r="D3" s="60" t="s">
        <v>33</v>
      </c>
      <c r="E3" s="60" t="s">
        <v>134</v>
      </c>
      <c r="F3" s="60" t="s">
        <v>135</v>
      </c>
      <c r="G3" s="60" t="s">
        <v>136</v>
      </c>
      <c r="H3" s="60" t="s">
        <v>137</v>
      </c>
      <c r="I3" s="60" t="s">
        <v>138</v>
      </c>
      <c r="J3" s="60" t="s">
        <v>139</v>
      </c>
      <c r="K3" s="60" t="s">
        <v>140</v>
      </c>
      <c r="L3" s="60" t="s">
        <v>141</v>
      </c>
      <c r="N3" s="1"/>
      <c r="O3" s="1"/>
      <c r="P3" s="1"/>
      <c r="Q3" s="15" t="str">
        <f>D3</f>
        <v>Mean</v>
      </c>
      <c r="R3" s="15" t="str">
        <f t="shared" ref="R3:Y3" si="0">E3</f>
        <v>P5</v>
      </c>
      <c r="S3" s="15" t="str">
        <f t="shared" si="0"/>
        <v>P10</v>
      </c>
      <c r="T3" s="15" t="str">
        <f t="shared" si="0"/>
        <v>P25</v>
      </c>
      <c r="U3" s="15" t="str">
        <f t="shared" si="0"/>
        <v>P50</v>
      </c>
      <c r="V3" s="15" t="str">
        <f t="shared" si="0"/>
        <v>P75</v>
      </c>
      <c r="W3" s="15" t="str">
        <f t="shared" si="0"/>
        <v>P90</v>
      </c>
      <c r="X3" s="15" t="str">
        <f t="shared" si="0"/>
        <v>P95</v>
      </c>
      <c r="Y3" s="15" t="str">
        <f t="shared" si="0"/>
        <v>P99</v>
      </c>
      <c r="AD3" s="69" t="str">
        <f t="shared" ref="AD3:AL3" si="1">Q3</f>
        <v>Mean</v>
      </c>
      <c r="AE3" s="69" t="str">
        <f t="shared" si="1"/>
        <v>P5</v>
      </c>
      <c r="AF3" s="69" t="str">
        <f t="shared" si="1"/>
        <v>P10</v>
      </c>
      <c r="AG3" s="69" t="str">
        <f t="shared" si="1"/>
        <v>P25</v>
      </c>
      <c r="AH3" s="69" t="str">
        <f t="shared" si="1"/>
        <v>P50</v>
      </c>
      <c r="AI3" s="69" t="str">
        <f t="shared" si="1"/>
        <v>P75</v>
      </c>
      <c r="AJ3" s="69" t="str">
        <f t="shared" si="1"/>
        <v>P90</v>
      </c>
      <c r="AK3" s="69" t="str">
        <f t="shared" si="1"/>
        <v>P95</v>
      </c>
      <c r="AL3" s="69" t="str">
        <f t="shared" si="1"/>
        <v>P99</v>
      </c>
      <c r="AQ3" s="2" t="str">
        <f>AD3</f>
        <v>Mean</v>
      </c>
      <c r="AR3" s="2" t="str">
        <f t="shared" ref="AR3:AY3" si="2">AE3</f>
        <v>P5</v>
      </c>
      <c r="AS3" s="2" t="str">
        <f t="shared" si="2"/>
        <v>P10</v>
      </c>
      <c r="AT3" s="2" t="str">
        <f t="shared" si="2"/>
        <v>P25</v>
      </c>
      <c r="AU3" s="2" t="str">
        <f t="shared" si="2"/>
        <v>P50</v>
      </c>
      <c r="AV3" s="2" t="str">
        <f t="shared" si="2"/>
        <v>P75</v>
      </c>
      <c r="AW3" s="2" t="str">
        <f t="shared" si="2"/>
        <v>P90</v>
      </c>
      <c r="AX3" s="2" t="str">
        <f t="shared" si="2"/>
        <v>P95</v>
      </c>
      <c r="AY3" s="2" t="str">
        <f t="shared" si="2"/>
        <v>P99</v>
      </c>
      <c r="BD3" s="69" t="str">
        <f>AQ3</f>
        <v>Mean</v>
      </c>
      <c r="BE3" s="69" t="str">
        <f t="shared" ref="BE3:BL3" si="3">AR3</f>
        <v>P5</v>
      </c>
      <c r="BF3" s="69" t="str">
        <f t="shared" si="3"/>
        <v>P10</v>
      </c>
      <c r="BG3" s="69" t="str">
        <f t="shared" si="3"/>
        <v>P25</v>
      </c>
      <c r="BH3" s="69" t="str">
        <f t="shared" si="3"/>
        <v>P50</v>
      </c>
      <c r="BI3" s="69" t="str">
        <f t="shared" si="3"/>
        <v>P75</v>
      </c>
      <c r="BJ3" s="69" t="str">
        <f t="shared" si="3"/>
        <v>P90</v>
      </c>
      <c r="BK3" s="69" t="str">
        <f t="shared" si="3"/>
        <v>P95</v>
      </c>
      <c r="BL3" s="69" t="str">
        <f t="shared" si="3"/>
        <v>P99</v>
      </c>
      <c r="BQ3" s="69" t="str">
        <f>BD3</f>
        <v>Mean</v>
      </c>
      <c r="BR3" s="69" t="str">
        <f t="shared" ref="BR3:BY3" si="4">BE3</f>
        <v>P5</v>
      </c>
      <c r="BS3" s="69" t="str">
        <f t="shared" si="4"/>
        <v>P10</v>
      </c>
      <c r="BT3" s="69" t="str">
        <f t="shared" si="4"/>
        <v>P25</v>
      </c>
      <c r="BU3" s="69" t="str">
        <f t="shared" si="4"/>
        <v>P50</v>
      </c>
      <c r="BV3" s="69" t="str">
        <f t="shared" si="4"/>
        <v>P75</v>
      </c>
      <c r="BW3" s="69" t="str">
        <f t="shared" si="4"/>
        <v>P90</v>
      </c>
      <c r="BX3" s="69" t="str">
        <f t="shared" si="4"/>
        <v>P95</v>
      </c>
      <c r="BY3" s="69" t="str">
        <f t="shared" si="4"/>
        <v>P99</v>
      </c>
    </row>
    <row r="4" spans="1:77">
      <c r="A4" t="s">
        <v>0</v>
      </c>
      <c r="C4" s="70" t="str">
        <f>SAStab!A3806</f>
        <v>All</v>
      </c>
      <c r="D4" s="78">
        <f>SAStab!B3806</f>
        <v>46835</v>
      </c>
      <c r="E4" s="78">
        <f>SAStab!C3806</f>
        <v>6926.39</v>
      </c>
      <c r="F4" s="78">
        <f>SAStab!D3806</f>
        <v>10324</v>
      </c>
      <c r="G4" s="78">
        <f>SAStab!E3806</f>
        <v>18113.5</v>
      </c>
      <c r="H4" s="78">
        <f>SAStab!F3806</f>
        <v>32984.699999999997</v>
      </c>
      <c r="I4" s="78">
        <f>SAStab!G3806</f>
        <v>58690</v>
      </c>
      <c r="J4" s="78">
        <f>SAStab!H3806</f>
        <v>94452</v>
      </c>
      <c r="K4" s="78">
        <f>SAStab!I3806</f>
        <v>124997</v>
      </c>
      <c r="L4" s="78">
        <f>SAStab!J3806</f>
        <v>206015</v>
      </c>
      <c r="N4" t="s">
        <v>0</v>
      </c>
      <c r="P4" s="70" t="str">
        <f>SAStab!A3894</f>
        <v>All</v>
      </c>
      <c r="Q4" s="78">
        <f>SAStab!B3894</f>
        <v>50284</v>
      </c>
      <c r="R4" s="78">
        <f>SAStab!C3894</f>
        <v>7304.3</v>
      </c>
      <c r="S4" s="78">
        <f>SAStab!D3894</f>
        <v>11009.38</v>
      </c>
      <c r="T4" s="78">
        <f>SAStab!E3894</f>
        <v>20215.8</v>
      </c>
      <c r="U4" s="78">
        <f>SAStab!F3894</f>
        <v>36675.800000000003</v>
      </c>
      <c r="V4" s="78">
        <f>SAStab!G3894</f>
        <v>64774</v>
      </c>
      <c r="W4" s="78">
        <f>SAStab!H3894</f>
        <v>104819</v>
      </c>
      <c r="X4" s="78">
        <f>SAStab!I3894</f>
        <v>137376</v>
      </c>
      <c r="Y4" s="78">
        <f>SAStab!J3894</f>
        <v>233632</v>
      </c>
      <c r="AA4" t="s">
        <v>0</v>
      </c>
      <c r="AC4" s="70" t="str">
        <f>SAStab!A3982</f>
        <v>All</v>
      </c>
      <c r="AD4" s="78">
        <f>SAStab!B3982</f>
        <v>53560</v>
      </c>
      <c r="AE4" s="78">
        <f>SAStab!C3982</f>
        <v>7653.5</v>
      </c>
      <c r="AF4" s="78">
        <f>SAStab!D3982</f>
        <v>11496.58</v>
      </c>
      <c r="AG4" s="78">
        <f>SAStab!E3982</f>
        <v>20758.5</v>
      </c>
      <c r="AH4" s="78">
        <f>SAStab!F3982</f>
        <v>37729.800000000003</v>
      </c>
      <c r="AI4" s="78">
        <f>SAStab!G3982</f>
        <v>68184</v>
      </c>
      <c r="AJ4" s="78">
        <f>SAStab!H3982</f>
        <v>110004</v>
      </c>
      <c r="AK4" s="78">
        <f>SAStab!I3982</f>
        <v>146844</v>
      </c>
      <c r="AL4" s="78">
        <f>SAStab!J3982</f>
        <v>254466</v>
      </c>
      <c r="AN4" t="s">
        <v>0</v>
      </c>
      <c r="AP4" s="70" t="str">
        <f>SAStab!A4070</f>
        <v>All</v>
      </c>
      <c r="AQ4" s="62">
        <f>SAStab!B4070</f>
        <v>58121</v>
      </c>
      <c r="AR4" s="70">
        <f>SAStab!C4070</f>
        <v>7361.93</v>
      </c>
      <c r="AS4" s="70">
        <f>SAStab!D4070</f>
        <v>11709.09</v>
      </c>
      <c r="AT4" s="70">
        <f>SAStab!E4070</f>
        <v>21356.9</v>
      </c>
      <c r="AU4" s="70">
        <f>SAStab!F4070</f>
        <v>38838.6</v>
      </c>
      <c r="AV4" s="70">
        <f>SAStab!G4070</f>
        <v>72378</v>
      </c>
      <c r="AW4" s="70">
        <f>SAStab!H4070</f>
        <v>120643</v>
      </c>
      <c r="AX4" s="70">
        <f>SAStab!I4070</f>
        <v>162997</v>
      </c>
      <c r="AY4" s="70">
        <f>SAStab!J4070</f>
        <v>305288</v>
      </c>
      <c r="BA4" t="s">
        <v>0</v>
      </c>
      <c r="BC4" s="70" t="str">
        <f>SAStab!A4158</f>
        <v>All</v>
      </c>
      <c r="BD4" s="78">
        <f>SAStab!B4158</f>
        <v>66204</v>
      </c>
      <c r="BE4" s="78">
        <f>SAStab!C4158</f>
        <v>7571.59</v>
      </c>
      <c r="BF4" s="78">
        <f>SAStab!D4158</f>
        <v>12769.09</v>
      </c>
      <c r="BG4" s="78">
        <f>SAStab!E4158</f>
        <v>23065.9</v>
      </c>
      <c r="BH4" s="78">
        <f>SAStab!F4158</f>
        <v>42657.7</v>
      </c>
      <c r="BI4" s="78">
        <f>SAStab!G4158</f>
        <v>81051</v>
      </c>
      <c r="BJ4" s="78">
        <f>SAStab!H4158</f>
        <v>136358</v>
      </c>
      <c r="BK4" s="78">
        <f>SAStab!I4158</f>
        <v>184707</v>
      </c>
      <c r="BL4" s="78">
        <f>SAStab!J4158</f>
        <v>345359</v>
      </c>
      <c r="BN4" t="s">
        <v>0</v>
      </c>
      <c r="BP4" s="70" t="str">
        <f>SAStab!A4246</f>
        <v>All</v>
      </c>
      <c r="BQ4" s="78">
        <f>SAStab!B4246</f>
        <v>72694</v>
      </c>
      <c r="BR4" s="78">
        <f>SAStab!C4246</f>
        <v>8495.19</v>
      </c>
      <c r="BS4" s="78">
        <f>SAStab!D4246</f>
        <v>14212.32</v>
      </c>
      <c r="BT4" s="78">
        <f>SAStab!E4246</f>
        <v>25711.9</v>
      </c>
      <c r="BU4" s="78">
        <f>SAStab!F4246</f>
        <v>48128.4</v>
      </c>
      <c r="BV4" s="78">
        <f>SAStab!G4246</f>
        <v>90033</v>
      </c>
      <c r="BW4" s="78">
        <f>SAStab!H4246</f>
        <v>153598</v>
      </c>
      <c r="BX4" s="78">
        <f>SAStab!I4246</f>
        <v>209291</v>
      </c>
      <c r="BY4" s="78">
        <f>SAStab!J4246</f>
        <v>397508</v>
      </c>
    </row>
    <row r="5" spans="1:77">
      <c r="A5" t="s">
        <v>1</v>
      </c>
      <c r="C5" s="70" t="str">
        <f>SAStab!A3807</f>
        <v>age</v>
      </c>
      <c r="D5" s="78"/>
      <c r="E5" s="78"/>
      <c r="F5" s="78"/>
      <c r="G5" s="78"/>
      <c r="H5" s="78"/>
      <c r="I5" s="78"/>
      <c r="J5" s="78"/>
      <c r="K5" s="78"/>
      <c r="L5" s="78"/>
      <c r="N5" t="s">
        <v>1</v>
      </c>
      <c r="P5" s="70" t="str">
        <f>SAStab!A3895</f>
        <v>age</v>
      </c>
      <c r="Q5" s="78"/>
      <c r="R5" s="78"/>
      <c r="S5" s="78"/>
      <c r="T5" s="78"/>
      <c r="U5" s="78"/>
      <c r="V5" s="78"/>
      <c r="W5" s="78"/>
      <c r="X5" s="78"/>
      <c r="Y5" s="78"/>
      <c r="AA5" t="s">
        <v>1</v>
      </c>
      <c r="AC5" s="70" t="str">
        <f>SAStab!A3983</f>
        <v>age</v>
      </c>
      <c r="AD5" s="78"/>
      <c r="AE5" s="78"/>
      <c r="AF5" s="78"/>
      <c r="AG5" s="78"/>
      <c r="AH5" s="78"/>
      <c r="AI5" s="78"/>
      <c r="AJ5" s="78"/>
      <c r="AK5" s="78"/>
      <c r="AL5" s="78"/>
      <c r="AN5" t="s">
        <v>1</v>
      </c>
      <c r="AP5" s="70" t="str">
        <f>SAStab!A4071</f>
        <v>age</v>
      </c>
      <c r="AQ5" s="70"/>
      <c r="AR5" s="70"/>
      <c r="AS5" s="70"/>
      <c r="AT5" s="70"/>
      <c r="AU5" s="70"/>
      <c r="AV5" s="70"/>
      <c r="AW5" s="70"/>
      <c r="AX5" s="70"/>
      <c r="AY5" s="70"/>
      <c r="BA5" t="s">
        <v>1</v>
      </c>
      <c r="BC5" s="70" t="str">
        <f>SAStab!A4159</f>
        <v>age</v>
      </c>
      <c r="BD5" s="78"/>
      <c r="BE5" s="78"/>
      <c r="BF5" s="78"/>
      <c r="BG5" s="78"/>
      <c r="BH5" s="78"/>
      <c r="BI5" s="78"/>
      <c r="BJ5" s="78"/>
      <c r="BK5" s="78"/>
      <c r="BL5" s="78"/>
      <c r="BN5" t="s">
        <v>1</v>
      </c>
      <c r="BP5" s="70" t="str">
        <f>SAStab!A4247</f>
        <v>age</v>
      </c>
      <c r="BQ5" s="78"/>
      <c r="BR5" s="78"/>
      <c r="BS5" s="78"/>
      <c r="BT5" s="78"/>
      <c r="BU5" s="78"/>
      <c r="BV5" s="78"/>
      <c r="BW5" s="78"/>
      <c r="BX5" s="78"/>
      <c r="BY5" s="78"/>
    </row>
    <row r="6" spans="1:77">
      <c r="B6" t="s">
        <v>2</v>
      </c>
      <c r="C6" s="70" t="str">
        <f>SAStab!A3808</f>
        <v>62-69</v>
      </c>
      <c r="D6" s="78">
        <f>SAStab!B3808</f>
        <v>52930</v>
      </c>
      <c r="E6" s="78">
        <f>SAStab!C3808</f>
        <v>6301.49</v>
      </c>
      <c r="F6" s="78">
        <f>SAStab!D3808</f>
        <v>10362.24</v>
      </c>
      <c r="G6" s="78">
        <f>SAStab!E3808</f>
        <v>19518.400000000001</v>
      </c>
      <c r="H6" s="78">
        <f>SAStab!F3808</f>
        <v>38313.300000000003</v>
      </c>
      <c r="I6" s="78">
        <f>SAStab!G3808</f>
        <v>67339</v>
      </c>
      <c r="J6" s="78">
        <f>SAStab!H3808</f>
        <v>103890</v>
      </c>
      <c r="K6" s="78">
        <f>SAStab!I3808</f>
        <v>135516</v>
      </c>
      <c r="L6" s="78">
        <f>SAStab!J3808</f>
        <v>222762</v>
      </c>
      <c r="O6" t="s">
        <v>2</v>
      </c>
      <c r="P6" s="70" t="str">
        <f>SAStab!A3896</f>
        <v>62-69</v>
      </c>
      <c r="Q6" s="78">
        <f>SAStab!B3896</f>
        <v>52537</v>
      </c>
      <c r="R6" s="78">
        <f>SAStab!C3896</f>
        <v>6320.07</v>
      </c>
      <c r="S6" s="78">
        <f>SAStab!D3896</f>
        <v>10399.23</v>
      </c>
      <c r="T6" s="78">
        <f>SAStab!E3896</f>
        <v>20097.599999999999</v>
      </c>
      <c r="U6" s="78">
        <f>SAStab!F3896</f>
        <v>38134.9</v>
      </c>
      <c r="V6" s="78">
        <f>SAStab!G3896</f>
        <v>67645</v>
      </c>
      <c r="W6" s="78">
        <f>SAStab!H3896</f>
        <v>109562</v>
      </c>
      <c r="X6" s="78">
        <f>SAStab!I3896</f>
        <v>144514</v>
      </c>
      <c r="Y6" s="78">
        <f>SAStab!J3896</f>
        <v>248396</v>
      </c>
      <c r="AB6" t="s">
        <v>2</v>
      </c>
      <c r="AC6" s="70" t="str">
        <f>SAStab!A3984</f>
        <v>62-69</v>
      </c>
      <c r="AD6" s="78">
        <f>SAStab!B3984</f>
        <v>60855</v>
      </c>
      <c r="AE6" s="78">
        <f>SAStab!C3984</f>
        <v>6471.67</v>
      </c>
      <c r="AF6" s="78">
        <f>SAStab!D3984</f>
        <v>11372.71</v>
      </c>
      <c r="AG6" s="78">
        <f>SAStab!E3984</f>
        <v>21778.6</v>
      </c>
      <c r="AH6" s="78">
        <f>SAStab!F3984</f>
        <v>41648.800000000003</v>
      </c>
      <c r="AI6" s="78">
        <f>SAStab!G3984</f>
        <v>76542</v>
      </c>
      <c r="AJ6" s="78">
        <f>SAStab!H3984</f>
        <v>125827</v>
      </c>
      <c r="AK6" s="78">
        <f>SAStab!I3984</f>
        <v>168992</v>
      </c>
      <c r="AL6" s="78">
        <f>SAStab!J3984</f>
        <v>310829</v>
      </c>
      <c r="AO6" t="s">
        <v>2</v>
      </c>
      <c r="AP6" s="70" t="str">
        <f>SAStab!A4072</f>
        <v>62-69</v>
      </c>
      <c r="AQ6" s="70">
        <f>SAStab!B4072</f>
        <v>66100</v>
      </c>
      <c r="AR6" s="70">
        <f>SAStab!C4072</f>
        <v>6741.19</v>
      </c>
      <c r="AS6" s="70">
        <f>SAStab!D4072</f>
        <v>11737.27</v>
      </c>
      <c r="AT6" s="70">
        <f>SAStab!E4072</f>
        <v>22637.4</v>
      </c>
      <c r="AU6" s="70">
        <f>SAStab!F4072</f>
        <v>44060.3</v>
      </c>
      <c r="AV6" s="70">
        <f>SAStab!G4072</f>
        <v>82119</v>
      </c>
      <c r="AW6" s="70">
        <f>SAStab!H4072</f>
        <v>134389</v>
      </c>
      <c r="AX6" s="70">
        <f>SAStab!I4072</f>
        <v>182389</v>
      </c>
      <c r="AY6" s="70">
        <f>SAStab!J4072</f>
        <v>341785</v>
      </c>
      <c r="BB6" t="s">
        <v>2</v>
      </c>
      <c r="BC6" s="70" t="str">
        <f>SAStab!A4160</f>
        <v>62-69</v>
      </c>
      <c r="BD6" s="78">
        <f>SAStab!B4160</f>
        <v>76951</v>
      </c>
      <c r="BE6" s="78">
        <f>SAStab!C4160</f>
        <v>8716.9699999999993</v>
      </c>
      <c r="BF6" s="78">
        <f>SAStab!D4160</f>
        <v>14102.57</v>
      </c>
      <c r="BG6" s="78">
        <f>SAStab!E4160</f>
        <v>26253.1</v>
      </c>
      <c r="BH6" s="78">
        <f>SAStab!F4160</f>
        <v>50319</v>
      </c>
      <c r="BI6" s="78">
        <f>SAStab!G4160</f>
        <v>93469</v>
      </c>
      <c r="BJ6" s="78">
        <f>SAStab!H4160</f>
        <v>153454</v>
      </c>
      <c r="BK6" s="78">
        <f>SAStab!I4160</f>
        <v>203395</v>
      </c>
      <c r="BL6" s="78">
        <f>SAStab!J4160</f>
        <v>378669</v>
      </c>
      <c r="BO6" t="s">
        <v>2</v>
      </c>
      <c r="BP6" s="70" t="str">
        <f>SAStab!A4248</f>
        <v>62-69</v>
      </c>
      <c r="BQ6" s="78">
        <f>SAStab!B4248</f>
        <v>83327</v>
      </c>
      <c r="BR6" s="78">
        <f>SAStab!C4248</f>
        <v>9162.74</v>
      </c>
      <c r="BS6" s="78">
        <f>SAStab!D4248</f>
        <v>15693.07</v>
      </c>
      <c r="BT6" s="78">
        <f>SAStab!E4248</f>
        <v>29176.7</v>
      </c>
      <c r="BU6" s="78">
        <f>SAStab!F4248</f>
        <v>57801.4</v>
      </c>
      <c r="BV6" s="78">
        <f>SAStab!G4248</f>
        <v>104667</v>
      </c>
      <c r="BW6" s="78">
        <f>SAStab!H4248</f>
        <v>170555</v>
      </c>
      <c r="BX6" s="78">
        <f>SAStab!I4248</f>
        <v>229965</v>
      </c>
      <c r="BY6" s="78">
        <f>SAStab!J4248</f>
        <v>447871</v>
      </c>
    </row>
    <row r="7" spans="1:77">
      <c r="B7" t="s">
        <v>3</v>
      </c>
      <c r="C7" s="70" t="str">
        <f>SAStab!A3809</f>
        <v>70-74</v>
      </c>
      <c r="D7" s="78">
        <f>SAStab!B3809</f>
        <v>51250</v>
      </c>
      <c r="E7" s="78">
        <f>SAStab!C3809</f>
        <v>8469.25</v>
      </c>
      <c r="F7" s="78">
        <f>SAStab!D3809</f>
        <v>11381.58</v>
      </c>
      <c r="G7" s="78">
        <f>SAStab!E3809</f>
        <v>20287.5</v>
      </c>
      <c r="H7" s="78">
        <f>SAStab!F3809</f>
        <v>37099.199999999997</v>
      </c>
      <c r="I7" s="78">
        <f>SAStab!G3809</f>
        <v>63511</v>
      </c>
      <c r="J7" s="78">
        <f>SAStab!H3809</f>
        <v>101332</v>
      </c>
      <c r="K7" s="78">
        <f>SAStab!I3809</f>
        <v>134186</v>
      </c>
      <c r="L7" s="78">
        <f>SAStab!J3809</f>
        <v>216419</v>
      </c>
      <c r="O7" t="s">
        <v>3</v>
      </c>
      <c r="P7" s="70" t="str">
        <f>SAStab!A3897</f>
        <v>70-74</v>
      </c>
      <c r="Q7" s="78">
        <f>SAStab!B3897</f>
        <v>55918</v>
      </c>
      <c r="R7" s="78">
        <f>SAStab!C3897</f>
        <v>8633.57</v>
      </c>
      <c r="S7" s="78">
        <f>SAStab!D3897</f>
        <v>12082.33</v>
      </c>
      <c r="T7" s="78">
        <f>SAStab!E3897</f>
        <v>22341.9</v>
      </c>
      <c r="U7" s="78">
        <f>SAStab!F3897</f>
        <v>40506.6</v>
      </c>
      <c r="V7" s="78">
        <f>SAStab!G3897</f>
        <v>72235</v>
      </c>
      <c r="W7" s="78">
        <f>SAStab!H3897</f>
        <v>117135</v>
      </c>
      <c r="X7" s="78">
        <f>SAStab!I3897</f>
        <v>152598</v>
      </c>
      <c r="Y7" s="78">
        <f>SAStab!J3897</f>
        <v>259778</v>
      </c>
      <c r="AB7" t="s">
        <v>3</v>
      </c>
      <c r="AC7" s="70" t="str">
        <f>SAStab!A3985</f>
        <v>70-74</v>
      </c>
      <c r="AD7" s="78">
        <f>SAStab!B3985</f>
        <v>55854</v>
      </c>
      <c r="AE7" s="78">
        <f>SAStab!C3985</f>
        <v>7753.27</v>
      </c>
      <c r="AF7" s="78">
        <f>SAStab!D3985</f>
        <v>11364.31</v>
      </c>
      <c r="AG7" s="78">
        <f>SAStab!E3985</f>
        <v>20399.3</v>
      </c>
      <c r="AH7" s="78">
        <f>SAStab!F3985</f>
        <v>39138.5</v>
      </c>
      <c r="AI7" s="78">
        <f>SAStab!G3985</f>
        <v>73543</v>
      </c>
      <c r="AJ7" s="78">
        <f>SAStab!H3985</f>
        <v>118457</v>
      </c>
      <c r="AK7" s="78">
        <f>SAStab!I3985</f>
        <v>155329</v>
      </c>
      <c r="AL7" s="78">
        <f>SAStab!J3985</f>
        <v>260913</v>
      </c>
      <c r="AO7" t="s">
        <v>3</v>
      </c>
      <c r="AP7" s="70" t="str">
        <f>SAStab!A4073</f>
        <v>70-74</v>
      </c>
      <c r="AQ7" s="70">
        <f>SAStab!B4073</f>
        <v>66141</v>
      </c>
      <c r="AR7" s="70">
        <f>SAStab!C4073</f>
        <v>8458.7999999999993</v>
      </c>
      <c r="AS7" s="70">
        <f>SAStab!D4073</f>
        <v>12505.18</v>
      </c>
      <c r="AT7" s="70">
        <f>SAStab!E4073</f>
        <v>22689.1</v>
      </c>
      <c r="AU7" s="70">
        <f>SAStab!F4073</f>
        <v>42740.4</v>
      </c>
      <c r="AV7" s="70">
        <f>SAStab!G4073</f>
        <v>81741</v>
      </c>
      <c r="AW7" s="70">
        <f>SAStab!H4073</f>
        <v>142810</v>
      </c>
      <c r="AX7" s="70">
        <f>SAStab!I4073</f>
        <v>192449</v>
      </c>
      <c r="AY7" s="70">
        <f>SAStab!J4073</f>
        <v>383517</v>
      </c>
      <c r="BB7" t="s">
        <v>3</v>
      </c>
      <c r="BC7" s="70" t="str">
        <f>SAStab!A4161</f>
        <v>70-74</v>
      </c>
      <c r="BD7" s="78">
        <f>SAStab!B4161</f>
        <v>72206</v>
      </c>
      <c r="BE7" s="78">
        <f>SAStab!C4161</f>
        <v>8964.56</v>
      </c>
      <c r="BF7" s="78">
        <f>SAStab!D4161</f>
        <v>13484.54</v>
      </c>
      <c r="BG7" s="78">
        <f>SAStab!E4161</f>
        <v>24159.1</v>
      </c>
      <c r="BH7" s="78">
        <f>SAStab!F4161</f>
        <v>46292</v>
      </c>
      <c r="BI7" s="78">
        <f>SAStab!G4161</f>
        <v>89596</v>
      </c>
      <c r="BJ7" s="78">
        <f>SAStab!H4161</f>
        <v>150359</v>
      </c>
      <c r="BK7" s="78">
        <f>SAStab!I4161</f>
        <v>201596</v>
      </c>
      <c r="BL7" s="78">
        <f>SAStab!J4161</f>
        <v>377591</v>
      </c>
      <c r="BO7" t="s">
        <v>3</v>
      </c>
      <c r="BP7" s="70" t="str">
        <f>SAStab!A4249</f>
        <v>70-74</v>
      </c>
      <c r="BQ7" s="78">
        <f>SAStab!B4249</f>
        <v>82097</v>
      </c>
      <c r="BR7" s="78">
        <f>SAStab!C4249</f>
        <v>10145.67</v>
      </c>
      <c r="BS7" s="78">
        <f>SAStab!D4249</f>
        <v>16508.740000000002</v>
      </c>
      <c r="BT7" s="78">
        <f>SAStab!E4249</f>
        <v>29144.3</v>
      </c>
      <c r="BU7" s="78">
        <f>SAStab!F4249</f>
        <v>54242.9</v>
      </c>
      <c r="BV7" s="78">
        <f>SAStab!G4249</f>
        <v>102056</v>
      </c>
      <c r="BW7" s="78">
        <f>SAStab!H4249</f>
        <v>173093</v>
      </c>
      <c r="BX7" s="78">
        <f>SAStab!I4249</f>
        <v>239939</v>
      </c>
      <c r="BY7" s="78">
        <f>SAStab!J4249</f>
        <v>450492</v>
      </c>
    </row>
    <row r="8" spans="1:77">
      <c r="B8" t="s">
        <v>4</v>
      </c>
      <c r="C8" s="70" t="str">
        <f>SAStab!A3810</f>
        <v>75-79</v>
      </c>
      <c r="D8" s="78">
        <f>SAStab!B3810</f>
        <v>41782</v>
      </c>
      <c r="E8" s="78">
        <f>SAStab!C3810</f>
        <v>8376.7999999999993</v>
      </c>
      <c r="F8" s="78">
        <f>SAStab!D3810</f>
        <v>10496.07</v>
      </c>
      <c r="G8" s="78">
        <f>SAStab!E3810</f>
        <v>18205.099999999999</v>
      </c>
      <c r="H8" s="78">
        <f>SAStab!F3810</f>
        <v>30337</v>
      </c>
      <c r="I8" s="78">
        <f>SAStab!G3810</f>
        <v>53599</v>
      </c>
      <c r="J8" s="78">
        <f>SAStab!H3810</f>
        <v>83421</v>
      </c>
      <c r="K8" s="78">
        <f>SAStab!I3810</f>
        <v>112207</v>
      </c>
      <c r="L8" s="78">
        <f>SAStab!J3810</f>
        <v>189268</v>
      </c>
      <c r="O8" t="s">
        <v>4</v>
      </c>
      <c r="P8" s="70" t="str">
        <f>SAStab!A3898</f>
        <v>75-79</v>
      </c>
      <c r="Q8" s="78">
        <f>SAStab!B3898</f>
        <v>49426</v>
      </c>
      <c r="R8" s="78">
        <f>SAStab!C3898</f>
        <v>9220.44</v>
      </c>
      <c r="S8" s="78">
        <f>SAStab!D3898</f>
        <v>12375.03</v>
      </c>
      <c r="T8" s="78">
        <f>SAStab!E3898</f>
        <v>21412.3</v>
      </c>
      <c r="U8" s="78">
        <f>SAStab!F3898</f>
        <v>38242.6</v>
      </c>
      <c r="V8" s="78">
        <f>SAStab!G3898</f>
        <v>64202</v>
      </c>
      <c r="W8" s="78">
        <f>SAStab!H3898</f>
        <v>99211</v>
      </c>
      <c r="X8" s="78">
        <f>SAStab!I3898</f>
        <v>129619</v>
      </c>
      <c r="Y8" s="78">
        <f>SAStab!J3898</f>
        <v>206411</v>
      </c>
      <c r="AB8" t="s">
        <v>4</v>
      </c>
      <c r="AC8" s="70" t="str">
        <f>SAStab!A3986</f>
        <v>75-79</v>
      </c>
      <c r="AD8" s="78">
        <f>SAStab!B3986</f>
        <v>48603</v>
      </c>
      <c r="AE8" s="78">
        <f>SAStab!C3986</f>
        <v>9003.57</v>
      </c>
      <c r="AF8" s="78">
        <f>SAStab!D3986</f>
        <v>11622.23</v>
      </c>
      <c r="AG8" s="78">
        <f>SAStab!E3986</f>
        <v>20265.5</v>
      </c>
      <c r="AH8" s="78">
        <f>SAStab!F3986</f>
        <v>36102</v>
      </c>
      <c r="AI8" s="78">
        <f>SAStab!G3986</f>
        <v>62337</v>
      </c>
      <c r="AJ8" s="78">
        <f>SAStab!H3986</f>
        <v>98319</v>
      </c>
      <c r="AK8" s="78">
        <f>SAStab!I3986</f>
        <v>130820</v>
      </c>
      <c r="AL8" s="78">
        <f>SAStab!J3986</f>
        <v>214919</v>
      </c>
      <c r="AO8" t="s">
        <v>4</v>
      </c>
      <c r="AP8" s="70" t="str">
        <f>SAStab!A4074</f>
        <v>75-79</v>
      </c>
      <c r="AQ8" s="70">
        <f>SAStab!B4074</f>
        <v>58304</v>
      </c>
      <c r="AR8" s="70">
        <f>SAStab!C4074</f>
        <v>8278.81</v>
      </c>
      <c r="AS8" s="70">
        <f>SAStab!D4074</f>
        <v>12578</v>
      </c>
      <c r="AT8" s="70">
        <f>SAStab!E4074</f>
        <v>22113.200000000001</v>
      </c>
      <c r="AU8" s="70">
        <f>SAStab!F4074</f>
        <v>39393.599999999999</v>
      </c>
      <c r="AV8" s="70">
        <f>SAStab!G4074</f>
        <v>72709</v>
      </c>
      <c r="AW8" s="70">
        <f>SAStab!H4074</f>
        <v>120955</v>
      </c>
      <c r="AX8" s="70">
        <f>SAStab!I4074</f>
        <v>167300</v>
      </c>
      <c r="AY8" s="70">
        <f>SAStab!J4074</f>
        <v>302608</v>
      </c>
      <c r="BB8" t="s">
        <v>4</v>
      </c>
      <c r="BC8" s="70" t="str">
        <f>SAStab!A4162</f>
        <v>75-79</v>
      </c>
      <c r="BD8" s="78">
        <f>SAStab!B4162</f>
        <v>62237</v>
      </c>
      <c r="BE8" s="78">
        <f>SAStab!C4162</f>
        <v>7452.13</v>
      </c>
      <c r="BF8" s="78">
        <f>SAStab!D4162</f>
        <v>12586</v>
      </c>
      <c r="BG8" s="78">
        <f>SAStab!E4162</f>
        <v>22103.9</v>
      </c>
      <c r="BH8" s="78">
        <f>SAStab!F4162</f>
        <v>40781.9</v>
      </c>
      <c r="BI8" s="78">
        <f>SAStab!G4162</f>
        <v>77112</v>
      </c>
      <c r="BJ8" s="78">
        <f>SAStab!H4162</f>
        <v>127930</v>
      </c>
      <c r="BK8" s="78">
        <f>SAStab!I4162</f>
        <v>178492</v>
      </c>
      <c r="BL8" s="78">
        <f>SAStab!J4162</f>
        <v>360930</v>
      </c>
      <c r="BO8" t="s">
        <v>4</v>
      </c>
      <c r="BP8" s="70" t="str">
        <f>SAStab!A4250</f>
        <v>75-79</v>
      </c>
      <c r="BQ8" s="78">
        <f>SAStab!B4250</f>
        <v>70752</v>
      </c>
      <c r="BR8" s="78">
        <f>SAStab!C4250</f>
        <v>8738.0400000000009</v>
      </c>
      <c r="BS8" s="78">
        <f>SAStab!D4250</f>
        <v>14315.62</v>
      </c>
      <c r="BT8" s="78">
        <f>SAStab!E4250</f>
        <v>25182.799999999999</v>
      </c>
      <c r="BU8" s="78">
        <f>SAStab!F4250</f>
        <v>45813.599999999999</v>
      </c>
      <c r="BV8" s="78">
        <f>SAStab!G4250</f>
        <v>85137</v>
      </c>
      <c r="BW8" s="78">
        <f>SAStab!H4250</f>
        <v>151225</v>
      </c>
      <c r="BX8" s="78">
        <f>SAStab!I4250</f>
        <v>206144</v>
      </c>
      <c r="BY8" s="78">
        <f>SAStab!J4250</f>
        <v>387147</v>
      </c>
    </row>
    <row r="9" spans="1:77">
      <c r="B9" t="s">
        <v>5</v>
      </c>
      <c r="C9" s="70" t="str">
        <f>SAStab!A3811</f>
        <v>80-84</v>
      </c>
      <c r="D9" s="78">
        <f>SAStab!B3811</f>
        <v>36566</v>
      </c>
      <c r="E9" s="78">
        <f>SAStab!C3811</f>
        <v>6935.05</v>
      </c>
      <c r="F9" s="78">
        <f>SAStab!D3811</f>
        <v>9950.8700000000008</v>
      </c>
      <c r="G9" s="78">
        <f>SAStab!E3811</f>
        <v>16815.3</v>
      </c>
      <c r="H9" s="78">
        <f>SAStab!F3811</f>
        <v>28050.6</v>
      </c>
      <c r="I9" s="78">
        <f>SAStab!G3811</f>
        <v>45790</v>
      </c>
      <c r="J9" s="78">
        <f>SAStab!H3811</f>
        <v>69349</v>
      </c>
      <c r="K9" s="78">
        <f>SAStab!I3811</f>
        <v>92575</v>
      </c>
      <c r="L9" s="78">
        <f>SAStab!J3811</f>
        <v>155352</v>
      </c>
      <c r="O9" t="s">
        <v>5</v>
      </c>
      <c r="P9" s="70" t="str">
        <f>SAStab!A3899</f>
        <v>80-84</v>
      </c>
      <c r="Q9" s="78">
        <f>SAStab!B3899</f>
        <v>43489</v>
      </c>
      <c r="R9" s="78">
        <f>SAStab!C3899</f>
        <v>6692.03</v>
      </c>
      <c r="S9" s="78">
        <f>SAStab!D3899</f>
        <v>10865.11</v>
      </c>
      <c r="T9" s="78">
        <f>SAStab!E3899</f>
        <v>20294.5</v>
      </c>
      <c r="U9" s="78">
        <f>SAStab!F3899</f>
        <v>33168.9</v>
      </c>
      <c r="V9" s="78">
        <f>SAStab!G3899</f>
        <v>55139</v>
      </c>
      <c r="W9" s="78">
        <f>SAStab!H3899</f>
        <v>87860</v>
      </c>
      <c r="X9" s="78">
        <f>SAStab!I3899</f>
        <v>116320</v>
      </c>
      <c r="Y9" s="78">
        <f>SAStab!J3899</f>
        <v>189944</v>
      </c>
      <c r="AB9" t="s">
        <v>5</v>
      </c>
      <c r="AC9" s="70" t="str">
        <f>SAStab!A3987</f>
        <v>80-84</v>
      </c>
      <c r="AD9" s="78">
        <f>SAStab!B3987</f>
        <v>49123</v>
      </c>
      <c r="AE9" s="78">
        <f>SAStab!C3987</f>
        <v>8283.86</v>
      </c>
      <c r="AF9" s="78">
        <f>SAStab!D3987</f>
        <v>12037.42</v>
      </c>
      <c r="AG9" s="78">
        <f>SAStab!E3987</f>
        <v>21616.2</v>
      </c>
      <c r="AH9" s="78">
        <f>SAStab!F3987</f>
        <v>36404.800000000003</v>
      </c>
      <c r="AI9" s="78">
        <f>SAStab!G3987</f>
        <v>64228</v>
      </c>
      <c r="AJ9" s="78">
        <f>SAStab!H3987</f>
        <v>99397</v>
      </c>
      <c r="AK9" s="78">
        <f>SAStab!I3987</f>
        <v>126716</v>
      </c>
      <c r="AL9" s="78">
        <f>SAStab!J3987</f>
        <v>210107</v>
      </c>
      <c r="AO9" t="s">
        <v>5</v>
      </c>
      <c r="AP9" s="70" t="str">
        <f>SAStab!A4075</f>
        <v>80-84</v>
      </c>
      <c r="AQ9" s="70">
        <f>SAStab!B4075</f>
        <v>47664</v>
      </c>
      <c r="AR9" s="70">
        <f>SAStab!C4075</f>
        <v>6234.76</v>
      </c>
      <c r="AS9" s="70">
        <f>SAStab!D4075</f>
        <v>10682.16</v>
      </c>
      <c r="AT9" s="70">
        <f>SAStab!E4075</f>
        <v>19582</v>
      </c>
      <c r="AU9" s="70">
        <f>SAStab!F4075</f>
        <v>34561.4</v>
      </c>
      <c r="AV9" s="70">
        <f>SAStab!G4075</f>
        <v>62393</v>
      </c>
      <c r="AW9" s="70">
        <f>SAStab!H4075</f>
        <v>98390</v>
      </c>
      <c r="AX9" s="70">
        <f>SAStab!I4075</f>
        <v>125103</v>
      </c>
      <c r="AY9" s="70">
        <f>SAStab!J4075</f>
        <v>219521</v>
      </c>
      <c r="BB9" t="s">
        <v>5</v>
      </c>
      <c r="BC9" s="70" t="str">
        <f>SAStab!A4163</f>
        <v>80-84</v>
      </c>
      <c r="BD9" s="78">
        <f>SAStab!B4163</f>
        <v>57869</v>
      </c>
      <c r="BE9" s="78">
        <f>SAStab!C4163</f>
        <v>5410.23</v>
      </c>
      <c r="BF9" s="78">
        <f>SAStab!D4163</f>
        <v>11751.1</v>
      </c>
      <c r="BG9" s="78">
        <f>SAStab!E4163</f>
        <v>21591.200000000001</v>
      </c>
      <c r="BH9" s="78">
        <f>SAStab!F4163</f>
        <v>38343.199999999997</v>
      </c>
      <c r="BI9" s="78">
        <f>SAStab!G4163</f>
        <v>71815</v>
      </c>
      <c r="BJ9" s="78">
        <f>SAStab!H4163</f>
        <v>122664</v>
      </c>
      <c r="BK9" s="78">
        <f>SAStab!I4163</f>
        <v>162897</v>
      </c>
      <c r="BL9" s="78">
        <f>SAStab!J4163</f>
        <v>300112</v>
      </c>
      <c r="BO9" t="s">
        <v>5</v>
      </c>
      <c r="BP9" s="70" t="str">
        <f>SAStab!A4251</f>
        <v>80-84</v>
      </c>
      <c r="BQ9" s="78">
        <f>SAStab!B4251</f>
        <v>61166</v>
      </c>
      <c r="BR9" s="78">
        <f>SAStab!C4251</f>
        <v>6443.64</v>
      </c>
      <c r="BS9" s="78">
        <f>SAStab!D4251</f>
        <v>12873.73</v>
      </c>
      <c r="BT9" s="78">
        <f>SAStab!E4251</f>
        <v>23330.7</v>
      </c>
      <c r="BU9" s="78">
        <f>SAStab!F4251</f>
        <v>41795.800000000003</v>
      </c>
      <c r="BV9" s="78">
        <f>SAStab!G4251</f>
        <v>76468</v>
      </c>
      <c r="BW9" s="78">
        <f>SAStab!H4251</f>
        <v>129339</v>
      </c>
      <c r="BX9" s="78">
        <f>SAStab!I4251</f>
        <v>176689</v>
      </c>
      <c r="BY9" s="78">
        <f>SAStab!J4251</f>
        <v>297168</v>
      </c>
    </row>
    <row r="10" spans="1:77">
      <c r="B10" t="s">
        <v>6</v>
      </c>
      <c r="C10" s="70" t="str">
        <f>SAStab!A3812</f>
        <v>85+</v>
      </c>
      <c r="D10" s="78">
        <f>SAStab!B3812</f>
        <v>26423</v>
      </c>
      <c r="E10" s="78">
        <f>SAStab!C3812</f>
        <v>6264.77</v>
      </c>
      <c r="F10" s="78">
        <f>SAStab!D3812</f>
        <v>8906.84</v>
      </c>
      <c r="G10" s="78">
        <f>SAStab!E3812</f>
        <v>13860.5</v>
      </c>
      <c r="H10" s="78">
        <f>SAStab!F3812</f>
        <v>20950.5</v>
      </c>
      <c r="I10" s="78">
        <f>SAStab!G3812</f>
        <v>33315</v>
      </c>
      <c r="J10" s="78">
        <f>SAStab!H3812</f>
        <v>51397</v>
      </c>
      <c r="K10" s="78">
        <f>SAStab!I3812</f>
        <v>65146</v>
      </c>
      <c r="L10" s="78">
        <f>SAStab!J3812</f>
        <v>94018</v>
      </c>
      <c r="O10" t="s">
        <v>6</v>
      </c>
      <c r="P10" s="70" t="str">
        <f>SAStab!A3900</f>
        <v>85+</v>
      </c>
      <c r="Q10" s="78">
        <f>SAStab!B3900</f>
        <v>35189</v>
      </c>
      <c r="R10" s="78">
        <f>SAStab!C3900</f>
        <v>7747.23</v>
      </c>
      <c r="S10" s="78">
        <f>SAStab!D3900</f>
        <v>10060.73</v>
      </c>
      <c r="T10" s="78">
        <f>SAStab!E3900</f>
        <v>16669.099999999999</v>
      </c>
      <c r="U10" s="78">
        <f>SAStab!F3900</f>
        <v>25752</v>
      </c>
      <c r="V10" s="78">
        <f>SAStab!G3900</f>
        <v>43843</v>
      </c>
      <c r="W10" s="78">
        <f>SAStab!H3900</f>
        <v>70161</v>
      </c>
      <c r="X10" s="78">
        <f>SAStab!I3900</f>
        <v>94798</v>
      </c>
      <c r="Y10" s="78">
        <f>SAStab!J3900</f>
        <v>150972</v>
      </c>
      <c r="AB10" t="s">
        <v>6</v>
      </c>
      <c r="AC10" s="70" t="str">
        <f>SAStab!A3988</f>
        <v>85+</v>
      </c>
      <c r="AD10" s="78">
        <f>SAStab!B3988</f>
        <v>41295</v>
      </c>
      <c r="AE10" s="78">
        <f>SAStab!C3988</f>
        <v>7789.39</v>
      </c>
      <c r="AF10" s="78">
        <f>SAStab!D3988</f>
        <v>11140.64</v>
      </c>
      <c r="AG10" s="78">
        <f>SAStab!E3988</f>
        <v>19264.599999999999</v>
      </c>
      <c r="AH10" s="78">
        <f>SAStab!F3988</f>
        <v>31259.5</v>
      </c>
      <c r="AI10" s="78">
        <f>SAStab!G3988</f>
        <v>53985</v>
      </c>
      <c r="AJ10" s="78">
        <f>SAStab!H3988</f>
        <v>82703</v>
      </c>
      <c r="AK10" s="78">
        <f>SAStab!I3988</f>
        <v>108003</v>
      </c>
      <c r="AL10" s="78">
        <f>SAStab!J3988</f>
        <v>168443</v>
      </c>
      <c r="AO10" t="s">
        <v>6</v>
      </c>
      <c r="AP10" s="70" t="str">
        <f>SAStab!A4076</f>
        <v>85+</v>
      </c>
      <c r="AQ10" s="70">
        <f>SAStab!B4076</f>
        <v>42997</v>
      </c>
      <c r="AR10" s="70">
        <f>SAStab!C4076</f>
        <v>7798.33</v>
      </c>
      <c r="AS10" s="70">
        <f>SAStab!D4076</f>
        <v>11222.33</v>
      </c>
      <c r="AT10" s="70">
        <f>SAStab!E4076</f>
        <v>19254.2</v>
      </c>
      <c r="AU10" s="70">
        <f>SAStab!F4076</f>
        <v>32179.8</v>
      </c>
      <c r="AV10" s="70">
        <f>SAStab!G4076</f>
        <v>55325</v>
      </c>
      <c r="AW10" s="70">
        <f>SAStab!H4076</f>
        <v>86241</v>
      </c>
      <c r="AX10" s="70">
        <f>SAStab!I4076</f>
        <v>115362</v>
      </c>
      <c r="AY10" s="70">
        <f>SAStab!J4076</f>
        <v>183406</v>
      </c>
      <c r="BB10" t="s">
        <v>6</v>
      </c>
      <c r="BC10" s="70" t="str">
        <f>SAStab!A4164</f>
        <v>85+</v>
      </c>
      <c r="BD10" s="78">
        <f>SAStab!B4164</f>
        <v>47847</v>
      </c>
      <c r="BE10" s="78">
        <f>SAStab!C4164</f>
        <v>6023.37</v>
      </c>
      <c r="BF10" s="78">
        <f>SAStab!D4164</f>
        <v>10820.64</v>
      </c>
      <c r="BG10" s="78">
        <f>SAStab!E4164</f>
        <v>19801</v>
      </c>
      <c r="BH10" s="78">
        <f>SAStab!F4164</f>
        <v>33522.6</v>
      </c>
      <c r="BI10" s="78">
        <f>SAStab!G4164</f>
        <v>58945</v>
      </c>
      <c r="BJ10" s="78">
        <f>SAStab!H4164</f>
        <v>100603</v>
      </c>
      <c r="BK10" s="78">
        <f>SAStab!I4164</f>
        <v>134405</v>
      </c>
      <c r="BL10" s="78">
        <f>SAStab!J4164</f>
        <v>257145</v>
      </c>
      <c r="BO10" t="s">
        <v>6</v>
      </c>
      <c r="BP10" s="70" t="str">
        <f>SAStab!A4252</f>
        <v>85+</v>
      </c>
      <c r="BQ10" s="78">
        <f>SAStab!B4252</f>
        <v>52028</v>
      </c>
      <c r="BR10" s="78">
        <f>SAStab!C4252</f>
        <v>4914.6000000000004</v>
      </c>
      <c r="BS10" s="78">
        <f>SAStab!D4252</f>
        <v>10935.41</v>
      </c>
      <c r="BT10" s="78">
        <f>SAStab!E4252</f>
        <v>20788</v>
      </c>
      <c r="BU10" s="78">
        <f>SAStab!F4252</f>
        <v>36087.699999999997</v>
      </c>
      <c r="BV10" s="78">
        <f>SAStab!G4252</f>
        <v>64459</v>
      </c>
      <c r="BW10" s="78">
        <f>SAStab!H4252</f>
        <v>107471</v>
      </c>
      <c r="BX10" s="78">
        <f>SAStab!I4252</f>
        <v>148966</v>
      </c>
      <c r="BY10" s="78">
        <f>SAStab!J4252</f>
        <v>271281</v>
      </c>
    </row>
    <row r="11" spans="1:77">
      <c r="A11" t="s">
        <v>7</v>
      </c>
      <c r="C11" s="70" t="str">
        <f>SAStab!A3813</f>
        <v>Male</v>
      </c>
      <c r="D11" s="78"/>
      <c r="E11" s="78"/>
      <c r="F11" s="78"/>
      <c r="G11" s="78"/>
      <c r="H11" s="78"/>
      <c r="I11" s="78"/>
      <c r="J11" s="78"/>
      <c r="K11" s="78"/>
      <c r="L11" s="78"/>
      <c r="N11" t="s">
        <v>7</v>
      </c>
      <c r="P11" s="70" t="str">
        <f>SAStab!A3901</f>
        <v>Male</v>
      </c>
      <c r="Q11" s="78"/>
      <c r="R11" s="78"/>
      <c r="S11" s="78"/>
      <c r="T11" s="78"/>
      <c r="U11" s="78"/>
      <c r="V11" s="78"/>
      <c r="W11" s="78"/>
      <c r="X11" s="78"/>
      <c r="Y11" s="78"/>
      <c r="AA11" t="s">
        <v>7</v>
      </c>
      <c r="AC11" s="70" t="str">
        <f>SAStab!A3989</f>
        <v>Male</v>
      </c>
      <c r="AD11" s="78"/>
      <c r="AE11" s="78"/>
      <c r="AF11" s="78"/>
      <c r="AG11" s="78"/>
      <c r="AH11" s="78"/>
      <c r="AI11" s="78"/>
      <c r="AJ11" s="78"/>
      <c r="AK11" s="78"/>
      <c r="AL11" s="78"/>
      <c r="AN11" t="s">
        <v>7</v>
      </c>
      <c r="AP11" s="70" t="str">
        <f>SAStab!A4077</f>
        <v>Male</v>
      </c>
      <c r="AQ11" s="70"/>
      <c r="AR11" s="70"/>
      <c r="AS11" s="70"/>
      <c r="AT11" s="70"/>
      <c r="AU11" s="70"/>
      <c r="AV11" s="70"/>
      <c r="AW11" s="70"/>
      <c r="AX11" s="70"/>
      <c r="AY11" s="70"/>
      <c r="BA11" t="s">
        <v>7</v>
      </c>
      <c r="BC11" s="70" t="str">
        <f>SAStab!A4165</f>
        <v>Male</v>
      </c>
      <c r="BD11" s="78"/>
      <c r="BE11" s="78"/>
      <c r="BF11" s="78"/>
      <c r="BG11" s="78"/>
      <c r="BH11" s="78"/>
      <c r="BI11" s="78"/>
      <c r="BJ11" s="78"/>
      <c r="BK11" s="78"/>
      <c r="BL11" s="78"/>
      <c r="BN11" t="s">
        <v>7</v>
      </c>
      <c r="BP11" s="70" t="str">
        <f>SAStab!A4253</f>
        <v>Male</v>
      </c>
      <c r="BQ11" s="78"/>
      <c r="BR11" s="78"/>
      <c r="BS11" s="78"/>
      <c r="BT11" s="78"/>
      <c r="BU11" s="78"/>
      <c r="BV11" s="78"/>
      <c r="BW11" s="78"/>
      <c r="BX11" s="78"/>
      <c r="BY11" s="78"/>
    </row>
    <row r="12" spans="1:77">
      <c r="B12" t="s">
        <v>9</v>
      </c>
      <c r="C12" s="70" t="str">
        <f>SAStab!A3814</f>
        <v>Female</v>
      </c>
      <c r="D12" s="78">
        <f>SAStab!B3814</f>
        <v>42988</v>
      </c>
      <c r="E12" s="78">
        <f>SAStab!C3814</f>
        <v>5998.79</v>
      </c>
      <c r="F12" s="78">
        <f>SAStab!D3814</f>
        <v>9386.39</v>
      </c>
      <c r="G12" s="78">
        <f>SAStab!E3814</f>
        <v>16366.2</v>
      </c>
      <c r="H12" s="78">
        <f>SAStab!F3814</f>
        <v>29228.400000000001</v>
      </c>
      <c r="I12" s="78">
        <f>SAStab!G3814</f>
        <v>53850</v>
      </c>
      <c r="J12" s="78">
        <f>SAStab!H3814</f>
        <v>89229</v>
      </c>
      <c r="K12" s="78">
        <f>SAStab!I3814</f>
        <v>118447</v>
      </c>
      <c r="L12" s="78">
        <f>SAStab!J3814</f>
        <v>195569</v>
      </c>
      <c r="O12" t="s">
        <v>9</v>
      </c>
      <c r="P12" s="70" t="str">
        <f>SAStab!A3902</f>
        <v>Female</v>
      </c>
      <c r="Q12" s="78">
        <f>SAStab!B3902</f>
        <v>48674</v>
      </c>
      <c r="R12" s="78">
        <f>SAStab!C3902</f>
        <v>6927.59</v>
      </c>
      <c r="S12" s="78">
        <f>SAStab!D3902</f>
        <v>10474.370000000001</v>
      </c>
      <c r="T12" s="78">
        <f>SAStab!E3902</f>
        <v>18925.7</v>
      </c>
      <c r="U12" s="78">
        <f>SAStab!F3902</f>
        <v>34218.5</v>
      </c>
      <c r="V12" s="78">
        <f>SAStab!G3902</f>
        <v>62283</v>
      </c>
      <c r="W12" s="78">
        <f>SAStab!H3902</f>
        <v>102708</v>
      </c>
      <c r="X12" s="78">
        <f>SAStab!I3902</f>
        <v>136465</v>
      </c>
      <c r="Y12" s="78">
        <f>SAStab!J3902</f>
        <v>235869</v>
      </c>
      <c r="AB12" t="s">
        <v>9</v>
      </c>
      <c r="AC12" s="70" t="str">
        <f>SAStab!A3990</f>
        <v>Female</v>
      </c>
      <c r="AD12" s="78">
        <f>SAStab!B3990</f>
        <v>51400</v>
      </c>
      <c r="AE12" s="78">
        <f>SAStab!C3990</f>
        <v>7073.24</v>
      </c>
      <c r="AF12" s="78">
        <f>SAStab!D3990</f>
        <v>10913.06</v>
      </c>
      <c r="AG12" s="78">
        <f>SAStab!E3990</f>
        <v>19889.3</v>
      </c>
      <c r="AH12" s="78">
        <f>SAStab!F3990</f>
        <v>35742.800000000003</v>
      </c>
      <c r="AI12" s="78">
        <f>SAStab!G3990</f>
        <v>65736</v>
      </c>
      <c r="AJ12" s="78">
        <f>SAStab!H3990</f>
        <v>106948</v>
      </c>
      <c r="AK12" s="78">
        <f>SAStab!I3990</f>
        <v>142840</v>
      </c>
      <c r="AL12" s="78">
        <f>SAStab!J3990</f>
        <v>250639</v>
      </c>
      <c r="AO12" t="s">
        <v>9</v>
      </c>
      <c r="AP12" s="70" t="str">
        <f>SAStab!A4078</f>
        <v>Female</v>
      </c>
      <c r="AQ12" s="70">
        <f>SAStab!B4078</f>
        <v>55231</v>
      </c>
      <c r="AR12" s="70">
        <f>SAStab!C4078</f>
        <v>6741.19</v>
      </c>
      <c r="AS12" s="70">
        <f>SAStab!D4078</f>
        <v>11220.45</v>
      </c>
      <c r="AT12" s="70">
        <f>SAStab!E4078</f>
        <v>20485.599999999999</v>
      </c>
      <c r="AU12" s="70">
        <f>SAStab!F4078</f>
        <v>36694.5</v>
      </c>
      <c r="AV12" s="70">
        <f>SAStab!G4078</f>
        <v>68839</v>
      </c>
      <c r="AW12" s="70">
        <f>SAStab!H4078</f>
        <v>116656</v>
      </c>
      <c r="AX12" s="70">
        <f>SAStab!I4078</f>
        <v>157086</v>
      </c>
      <c r="AY12" s="70">
        <f>SAStab!J4078</f>
        <v>293053</v>
      </c>
      <c r="BB12" t="s">
        <v>9</v>
      </c>
      <c r="BC12" s="70" t="str">
        <f>SAStab!A4166</f>
        <v>Female</v>
      </c>
      <c r="BD12" s="78">
        <f>SAStab!B4166</f>
        <v>62511</v>
      </c>
      <c r="BE12" s="78">
        <f>SAStab!C4166</f>
        <v>6724.55</v>
      </c>
      <c r="BF12" s="78">
        <f>SAStab!D4166</f>
        <v>12151.27</v>
      </c>
      <c r="BG12" s="78">
        <f>SAStab!E4166</f>
        <v>21968.5</v>
      </c>
      <c r="BH12" s="78">
        <f>SAStab!F4166</f>
        <v>40234</v>
      </c>
      <c r="BI12" s="78">
        <f>SAStab!G4166</f>
        <v>77382</v>
      </c>
      <c r="BJ12" s="78">
        <f>SAStab!H4166</f>
        <v>131154</v>
      </c>
      <c r="BK12" s="78">
        <f>SAStab!I4166</f>
        <v>178120</v>
      </c>
      <c r="BL12" s="78">
        <f>SAStab!J4166</f>
        <v>327251</v>
      </c>
      <c r="BO12" t="s">
        <v>9</v>
      </c>
      <c r="BP12" s="70" t="str">
        <f>SAStab!A4254</f>
        <v>Female</v>
      </c>
      <c r="BQ12" s="78">
        <f>SAStab!B4254</f>
        <v>69807</v>
      </c>
      <c r="BR12" s="78">
        <f>SAStab!C4254</f>
        <v>7977.16</v>
      </c>
      <c r="BS12" s="78">
        <f>SAStab!D4254</f>
        <v>13741.95</v>
      </c>
      <c r="BT12" s="78">
        <f>SAStab!E4254</f>
        <v>24507.1</v>
      </c>
      <c r="BU12" s="78">
        <f>SAStab!F4254</f>
        <v>45597.9</v>
      </c>
      <c r="BV12" s="78">
        <f>SAStab!G4254</f>
        <v>86819</v>
      </c>
      <c r="BW12" s="78">
        <f>SAStab!H4254</f>
        <v>149385</v>
      </c>
      <c r="BX12" s="78">
        <f>SAStab!I4254</f>
        <v>204461</v>
      </c>
      <c r="BY12" s="78">
        <f>SAStab!J4254</f>
        <v>375143</v>
      </c>
    </row>
    <row r="13" spans="1:77">
      <c r="B13" t="s">
        <v>8</v>
      </c>
      <c r="C13" s="70" t="str">
        <f>SAStab!A3815</f>
        <v>Male</v>
      </c>
      <c r="D13" s="78">
        <f>SAStab!B3815</f>
        <v>51490</v>
      </c>
      <c r="E13" s="78">
        <f>SAStab!C3815</f>
        <v>8613.0499999999993</v>
      </c>
      <c r="F13" s="78">
        <f>SAStab!D3815</f>
        <v>11840.29</v>
      </c>
      <c r="G13" s="78">
        <f>SAStab!E3815</f>
        <v>21069.4</v>
      </c>
      <c r="H13" s="78">
        <f>SAStab!F3815</f>
        <v>37806.800000000003</v>
      </c>
      <c r="I13" s="78">
        <f>SAStab!G3815</f>
        <v>63874</v>
      </c>
      <c r="J13" s="78">
        <f>SAStab!H3815</f>
        <v>99485</v>
      </c>
      <c r="K13" s="78">
        <f>SAStab!I3815</f>
        <v>130772</v>
      </c>
      <c r="L13" s="78">
        <f>SAStab!J3815</f>
        <v>213709</v>
      </c>
      <c r="O13" t="s">
        <v>8</v>
      </c>
      <c r="P13" s="70" t="str">
        <f>SAStab!A3903</f>
        <v>Male</v>
      </c>
      <c r="Q13" s="78">
        <f>SAStab!B3903</f>
        <v>52159</v>
      </c>
      <c r="R13" s="78">
        <f>SAStab!C3903</f>
        <v>7959.2</v>
      </c>
      <c r="S13" s="78">
        <f>SAStab!D3903</f>
        <v>11915.25</v>
      </c>
      <c r="T13" s="78">
        <f>SAStab!E3903</f>
        <v>21735.5</v>
      </c>
      <c r="U13" s="78">
        <f>SAStab!F3903</f>
        <v>39606.699999999997</v>
      </c>
      <c r="V13" s="78">
        <f>SAStab!G3903</f>
        <v>67072</v>
      </c>
      <c r="W13" s="78">
        <f>SAStab!H3903</f>
        <v>106926</v>
      </c>
      <c r="X13" s="78">
        <f>SAStab!I3903</f>
        <v>138583</v>
      </c>
      <c r="Y13" s="78">
        <f>SAStab!J3903</f>
        <v>230587</v>
      </c>
      <c r="AB13" t="s">
        <v>8</v>
      </c>
      <c r="AC13" s="70" t="str">
        <f>SAStab!A3991</f>
        <v>Male</v>
      </c>
      <c r="AD13" s="78">
        <f>SAStab!B3991</f>
        <v>56028</v>
      </c>
      <c r="AE13" s="78">
        <f>SAStab!C3991</f>
        <v>8566.5300000000007</v>
      </c>
      <c r="AF13" s="78">
        <f>SAStab!D3991</f>
        <v>12151.69</v>
      </c>
      <c r="AG13" s="78">
        <f>SAStab!E3991</f>
        <v>22019.4</v>
      </c>
      <c r="AH13" s="78">
        <f>SAStab!F3991</f>
        <v>40119.199999999997</v>
      </c>
      <c r="AI13" s="78">
        <f>SAStab!G3991</f>
        <v>70444</v>
      </c>
      <c r="AJ13" s="78">
        <f>SAStab!H3991</f>
        <v>113291</v>
      </c>
      <c r="AK13" s="78">
        <f>SAStab!I3991</f>
        <v>150208</v>
      </c>
      <c r="AL13" s="78">
        <f>SAStab!J3991</f>
        <v>259889</v>
      </c>
      <c r="AO13" t="s">
        <v>8</v>
      </c>
      <c r="AP13" s="70" t="str">
        <f>SAStab!A4079</f>
        <v>Male</v>
      </c>
      <c r="AQ13" s="70">
        <f>SAStab!B4079</f>
        <v>61414</v>
      </c>
      <c r="AR13" s="70">
        <f>SAStab!C4079</f>
        <v>8099.68</v>
      </c>
      <c r="AS13" s="70">
        <f>SAStab!D4079</f>
        <v>12343.26</v>
      </c>
      <c r="AT13" s="70">
        <f>SAStab!E4079</f>
        <v>22624.3</v>
      </c>
      <c r="AU13" s="70">
        <f>SAStab!F4079</f>
        <v>41509.699999999997</v>
      </c>
      <c r="AV13" s="70">
        <f>SAStab!G4079</f>
        <v>76028</v>
      </c>
      <c r="AW13" s="70">
        <f>SAStab!H4079</f>
        <v>124796</v>
      </c>
      <c r="AX13" s="70">
        <f>SAStab!I4079</f>
        <v>170198</v>
      </c>
      <c r="AY13" s="70">
        <f>SAStab!J4079</f>
        <v>313854</v>
      </c>
      <c r="BB13" t="s">
        <v>8</v>
      </c>
      <c r="BC13" s="70" t="str">
        <f>SAStab!A4167</f>
        <v>Male</v>
      </c>
      <c r="BD13" s="78">
        <f>SAStab!B4167</f>
        <v>70366</v>
      </c>
      <c r="BE13" s="78">
        <f>SAStab!C4167</f>
        <v>8556.4699999999993</v>
      </c>
      <c r="BF13" s="78">
        <f>SAStab!D4167</f>
        <v>13518.48</v>
      </c>
      <c r="BG13" s="78">
        <f>SAStab!E4167</f>
        <v>24479.3</v>
      </c>
      <c r="BH13" s="78">
        <f>SAStab!F4167</f>
        <v>45507.8</v>
      </c>
      <c r="BI13" s="78">
        <f>SAStab!G4167</f>
        <v>84709</v>
      </c>
      <c r="BJ13" s="78">
        <f>SAStab!H4167</f>
        <v>140985</v>
      </c>
      <c r="BK13" s="78">
        <f>SAStab!I4167</f>
        <v>191549</v>
      </c>
      <c r="BL13" s="78">
        <f>SAStab!J4167</f>
        <v>366547</v>
      </c>
      <c r="BO13" t="s">
        <v>8</v>
      </c>
      <c r="BP13" s="70" t="str">
        <f>SAStab!A4255</f>
        <v>Male</v>
      </c>
      <c r="BQ13" s="78">
        <f>SAStab!B4255</f>
        <v>75961</v>
      </c>
      <c r="BR13" s="78">
        <f>SAStab!C4255</f>
        <v>9034.84</v>
      </c>
      <c r="BS13" s="78">
        <f>SAStab!D4255</f>
        <v>14871</v>
      </c>
      <c r="BT13" s="78">
        <f>SAStab!E4255</f>
        <v>27275.5</v>
      </c>
      <c r="BU13" s="78">
        <f>SAStab!F4255</f>
        <v>51020.800000000003</v>
      </c>
      <c r="BV13" s="78">
        <f>SAStab!G4255</f>
        <v>94038</v>
      </c>
      <c r="BW13" s="78">
        <f>SAStab!H4255</f>
        <v>158424</v>
      </c>
      <c r="BX13" s="78">
        <f>SAStab!I4255</f>
        <v>214201</v>
      </c>
      <c r="BY13" s="78">
        <f>SAStab!J4255</f>
        <v>409573</v>
      </c>
    </row>
    <row r="14" spans="1:77">
      <c r="A14" t="s">
        <v>10</v>
      </c>
      <c r="C14" s="70" t="str">
        <f>SAStab!A3816</f>
        <v>highest education</v>
      </c>
      <c r="D14" s="78"/>
      <c r="E14" s="78"/>
      <c r="F14" s="78"/>
      <c r="G14" s="78"/>
      <c r="H14" s="78"/>
      <c r="I14" s="78"/>
      <c r="J14" s="78"/>
      <c r="K14" s="78"/>
      <c r="L14" s="78"/>
      <c r="N14" t="s">
        <v>10</v>
      </c>
      <c r="P14" s="70" t="str">
        <f>SAStab!A3904</f>
        <v>highest education</v>
      </c>
      <c r="Q14" s="78"/>
      <c r="R14" s="78"/>
      <c r="S14" s="78"/>
      <c r="T14" s="78"/>
      <c r="U14" s="78"/>
      <c r="V14" s="78"/>
      <c r="W14" s="78"/>
      <c r="X14" s="78"/>
      <c r="Y14" s="78"/>
      <c r="AA14" t="s">
        <v>10</v>
      </c>
      <c r="AC14" s="70" t="str">
        <f>SAStab!A3992</f>
        <v>highest education</v>
      </c>
      <c r="AD14" s="78"/>
      <c r="AE14" s="78"/>
      <c r="AF14" s="78"/>
      <c r="AG14" s="78"/>
      <c r="AH14" s="78"/>
      <c r="AI14" s="78"/>
      <c r="AJ14" s="78"/>
      <c r="AK14" s="78"/>
      <c r="AL14" s="78"/>
      <c r="AN14" t="s">
        <v>10</v>
      </c>
      <c r="AP14" s="70" t="str">
        <f>SAStab!A4080</f>
        <v>highest education</v>
      </c>
      <c r="AQ14" s="70"/>
      <c r="AR14" s="70"/>
      <c r="AS14" s="70"/>
      <c r="AT14" s="70"/>
      <c r="AU14" s="70"/>
      <c r="AV14" s="70"/>
      <c r="AW14" s="70"/>
      <c r="AX14" s="70"/>
      <c r="AY14" s="70"/>
      <c r="BA14" t="s">
        <v>10</v>
      </c>
      <c r="BC14" s="70" t="str">
        <f>SAStab!A4168</f>
        <v>highest education</v>
      </c>
      <c r="BD14" s="78"/>
      <c r="BE14" s="78"/>
      <c r="BF14" s="78"/>
      <c r="BG14" s="78"/>
      <c r="BH14" s="78"/>
      <c r="BI14" s="78"/>
      <c r="BJ14" s="78"/>
      <c r="BK14" s="78"/>
      <c r="BL14" s="78"/>
      <c r="BN14" t="s">
        <v>10</v>
      </c>
      <c r="BP14" s="70" t="str">
        <f>SAStab!A4256</f>
        <v>highest education</v>
      </c>
      <c r="BQ14" s="78"/>
      <c r="BR14" s="78"/>
      <c r="BS14" s="78"/>
      <c r="BT14" s="78"/>
      <c r="BU14" s="78"/>
      <c r="BV14" s="78"/>
      <c r="BW14" s="78"/>
      <c r="BX14" s="78"/>
      <c r="BY14" s="78"/>
    </row>
    <row r="15" spans="1:77">
      <c r="B15" t="s">
        <v>314</v>
      </c>
      <c r="C15" s="70" t="str">
        <f>SAStab!A3817</f>
        <v>1.High School Dropout</v>
      </c>
      <c r="D15" s="78">
        <f>SAStab!B3817</f>
        <v>21247</v>
      </c>
      <c r="E15" s="78">
        <f>SAStab!C3817</f>
        <v>70.72</v>
      </c>
      <c r="F15" s="78">
        <f>SAStab!D3817</f>
        <v>5777</v>
      </c>
      <c r="G15" s="78">
        <f>SAStab!E3817</f>
        <v>9983.2000000000007</v>
      </c>
      <c r="H15" s="78">
        <f>SAStab!F3817</f>
        <v>16210.5</v>
      </c>
      <c r="I15" s="78">
        <f>SAStab!G3817</f>
        <v>26378</v>
      </c>
      <c r="J15" s="78">
        <f>SAStab!H3817</f>
        <v>42843</v>
      </c>
      <c r="K15" s="78">
        <f>SAStab!I3817</f>
        <v>55091</v>
      </c>
      <c r="L15" s="78">
        <f>SAStab!J3817</f>
        <v>97189</v>
      </c>
      <c r="O15" t="s">
        <v>314</v>
      </c>
      <c r="P15" s="70" t="str">
        <f>SAStab!A3905</f>
        <v>1.High School Dropout</v>
      </c>
      <c r="Q15" s="78">
        <f>SAStab!B3905</f>
        <v>21974</v>
      </c>
      <c r="R15" s="78">
        <f>SAStab!C3905</f>
        <v>0</v>
      </c>
      <c r="S15" s="78">
        <f>SAStab!D3905</f>
        <v>3759.24</v>
      </c>
      <c r="T15" s="78">
        <f>SAStab!E3905</f>
        <v>9716.5</v>
      </c>
      <c r="U15" s="78">
        <f>SAStab!F3905</f>
        <v>16235.2</v>
      </c>
      <c r="V15" s="78">
        <f>SAStab!G3905</f>
        <v>27661</v>
      </c>
      <c r="W15" s="78">
        <f>SAStab!H3905</f>
        <v>45772</v>
      </c>
      <c r="X15" s="78">
        <f>SAStab!I3905</f>
        <v>59922</v>
      </c>
      <c r="Y15" s="78">
        <f>SAStab!J3905</f>
        <v>103189</v>
      </c>
      <c r="AB15" t="s">
        <v>314</v>
      </c>
      <c r="AC15" s="70" t="str">
        <f>SAStab!A3993</f>
        <v>1.High School Dropout</v>
      </c>
      <c r="AD15" s="78">
        <f>SAStab!B3993</f>
        <v>24738</v>
      </c>
      <c r="AE15" s="78">
        <f>SAStab!C3993</f>
        <v>0</v>
      </c>
      <c r="AF15" s="78">
        <f>SAStab!D3993</f>
        <v>2470.0100000000002</v>
      </c>
      <c r="AG15" s="78">
        <f>SAStab!E3993</f>
        <v>9540.9</v>
      </c>
      <c r="AH15" s="78">
        <f>SAStab!F3993</f>
        <v>16713.400000000001</v>
      </c>
      <c r="AI15" s="78">
        <f>SAStab!G3993</f>
        <v>29465</v>
      </c>
      <c r="AJ15" s="78">
        <f>SAStab!H3993</f>
        <v>51659</v>
      </c>
      <c r="AK15" s="78">
        <f>SAStab!I3993</f>
        <v>73125</v>
      </c>
      <c r="AL15" s="78">
        <f>SAStab!J3993</f>
        <v>141088</v>
      </c>
      <c r="AO15" t="s">
        <v>314</v>
      </c>
      <c r="AP15" s="70" t="str">
        <f>SAStab!A4081</f>
        <v>1.High School Dropout</v>
      </c>
      <c r="AQ15" s="70">
        <f>SAStab!B4081</f>
        <v>26122</v>
      </c>
      <c r="AR15" s="70">
        <f>SAStab!C4081</f>
        <v>0</v>
      </c>
      <c r="AS15" s="70">
        <f>SAStab!D4081</f>
        <v>774.22</v>
      </c>
      <c r="AT15" s="70">
        <f>SAStab!E4081</f>
        <v>9366.9</v>
      </c>
      <c r="AU15" s="70">
        <f>SAStab!F4081</f>
        <v>17328.400000000001</v>
      </c>
      <c r="AV15" s="70">
        <f>SAStab!G4081</f>
        <v>31094</v>
      </c>
      <c r="AW15" s="70">
        <f>SAStab!H4081</f>
        <v>57856</v>
      </c>
      <c r="AX15" s="70">
        <f>SAStab!I4081</f>
        <v>81654</v>
      </c>
      <c r="AY15" s="70">
        <f>SAStab!J4081</f>
        <v>154245</v>
      </c>
      <c r="BB15" t="s">
        <v>314</v>
      </c>
      <c r="BC15" s="70" t="str">
        <f>SAStab!A4169</f>
        <v>1.High School Dropout</v>
      </c>
      <c r="BD15" s="78">
        <f>SAStab!B4169</f>
        <v>29836</v>
      </c>
      <c r="BE15" s="78">
        <f>SAStab!C4169</f>
        <v>0</v>
      </c>
      <c r="BF15" s="78">
        <f>SAStab!D4169</f>
        <v>411.19</v>
      </c>
      <c r="BG15" s="78">
        <f>SAStab!E4169</f>
        <v>9652</v>
      </c>
      <c r="BH15" s="78">
        <f>SAStab!F4169</f>
        <v>19161.599999999999</v>
      </c>
      <c r="BI15" s="78">
        <f>SAStab!G4169</f>
        <v>35623</v>
      </c>
      <c r="BJ15" s="78">
        <f>SAStab!H4169</f>
        <v>67058</v>
      </c>
      <c r="BK15" s="78">
        <f>SAStab!I4169</f>
        <v>95312</v>
      </c>
      <c r="BL15" s="78">
        <f>SAStab!J4169</f>
        <v>178732</v>
      </c>
      <c r="BO15" t="s">
        <v>314</v>
      </c>
      <c r="BP15" s="70" t="str">
        <f>SAStab!A4257</f>
        <v>1.High School Dropout</v>
      </c>
      <c r="BQ15" s="78">
        <f>SAStab!B4257</f>
        <v>33306</v>
      </c>
      <c r="BR15" s="78">
        <f>SAStab!C4257</f>
        <v>0</v>
      </c>
      <c r="BS15" s="78">
        <f>SAStab!D4257</f>
        <v>285.89</v>
      </c>
      <c r="BT15" s="78">
        <f>SAStab!E4257</f>
        <v>9941.6</v>
      </c>
      <c r="BU15" s="78">
        <f>SAStab!F4257</f>
        <v>21876</v>
      </c>
      <c r="BV15" s="78">
        <f>SAStab!G4257</f>
        <v>40840</v>
      </c>
      <c r="BW15" s="78">
        <f>SAStab!H4257</f>
        <v>74628</v>
      </c>
      <c r="BX15" s="78">
        <f>SAStab!I4257</f>
        <v>102553</v>
      </c>
      <c r="BY15" s="78">
        <f>SAStab!J4257</f>
        <v>193525</v>
      </c>
    </row>
    <row r="16" spans="1:77">
      <c r="B16" t="s">
        <v>313</v>
      </c>
      <c r="C16" s="70" t="str">
        <f>SAStab!A3818</f>
        <v>2.High School Graduate</v>
      </c>
      <c r="D16" s="78">
        <f>SAStab!B3818</f>
        <v>36524</v>
      </c>
      <c r="E16" s="78">
        <f>SAStab!C3818</f>
        <v>6773.02</v>
      </c>
      <c r="F16" s="78">
        <f>SAStab!D3818</f>
        <v>10313</v>
      </c>
      <c r="G16" s="78">
        <f>SAStab!E3818</f>
        <v>17262.599999999999</v>
      </c>
      <c r="H16" s="78">
        <f>SAStab!F3818</f>
        <v>28448.9</v>
      </c>
      <c r="I16" s="78">
        <f>SAStab!G3818</f>
        <v>46599</v>
      </c>
      <c r="J16" s="78">
        <f>SAStab!H3818</f>
        <v>69568</v>
      </c>
      <c r="K16" s="78">
        <f>SAStab!I3818</f>
        <v>89243</v>
      </c>
      <c r="L16" s="78">
        <f>SAStab!J3818</f>
        <v>142895</v>
      </c>
      <c r="O16" t="s">
        <v>313</v>
      </c>
      <c r="P16" s="70" t="str">
        <f>SAStab!A3906</f>
        <v>2.High School Graduate</v>
      </c>
      <c r="Q16" s="78">
        <f>SAStab!B3906</f>
        <v>39105</v>
      </c>
      <c r="R16" s="78">
        <f>SAStab!C3906</f>
        <v>7101.44</v>
      </c>
      <c r="S16" s="78">
        <f>SAStab!D3906</f>
        <v>10659.08</v>
      </c>
      <c r="T16" s="78">
        <f>SAStab!E3906</f>
        <v>18001.900000000001</v>
      </c>
      <c r="U16" s="78">
        <f>SAStab!F3906</f>
        <v>29908.2</v>
      </c>
      <c r="V16" s="78">
        <f>SAStab!G3906</f>
        <v>50274</v>
      </c>
      <c r="W16" s="78">
        <f>SAStab!H3906</f>
        <v>76807</v>
      </c>
      <c r="X16" s="78">
        <f>SAStab!I3906</f>
        <v>100405</v>
      </c>
      <c r="Y16" s="78">
        <f>SAStab!J3906</f>
        <v>161520</v>
      </c>
      <c r="AB16" t="s">
        <v>313</v>
      </c>
      <c r="AC16" s="70" t="str">
        <f>SAStab!A3994</f>
        <v>2.High School Graduate</v>
      </c>
      <c r="AD16" s="78">
        <f>SAStab!B3994</f>
        <v>41318</v>
      </c>
      <c r="AE16" s="78">
        <f>SAStab!C3994</f>
        <v>7452.83</v>
      </c>
      <c r="AF16" s="78">
        <f>SAStab!D3994</f>
        <v>11063.6</v>
      </c>
      <c r="AG16" s="78">
        <f>SAStab!E3994</f>
        <v>18267.099999999999</v>
      </c>
      <c r="AH16" s="78">
        <f>SAStab!F3994</f>
        <v>30174.2</v>
      </c>
      <c r="AI16" s="78">
        <f>SAStab!G3994</f>
        <v>51725</v>
      </c>
      <c r="AJ16" s="78">
        <f>SAStab!H3994</f>
        <v>83019</v>
      </c>
      <c r="AK16" s="78">
        <f>SAStab!I3994</f>
        <v>108888</v>
      </c>
      <c r="AL16" s="78">
        <f>SAStab!J3994</f>
        <v>183550</v>
      </c>
      <c r="AO16" t="s">
        <v>313</v>
      </c>
      <c r="AP16" s="70" t="str">
        <f>SAStab!A4082</f>
        <v>2.High School Graduate</v>
      </c>
      <c r="AQ16" s="70">
        <f>SAStab!B4082</f>
        <v>46609</v>
      </c>
      <c r="AR16" s="70">
        <f>SAStab!C4082</f>
        <v>7408.72</v>
      </c>
      <c r="AS16" s="70">
        <f>SAStab!D4082</f>
        <v>11145.27</v>
      </c>
      <c r="AT16" s="70">
        <f>SAStab!E4082</f>
        <v>18559.599999999999</v>
      </c>
      <c r="AU16" s="70">
        <f>SAStab!F4082</f>
        <v>30923.3</v>
      </c>
      <c r="AV16" s="70">
        <f>SAStab!G4082</f>
        <v>55890</v>
      </c>
      <c r="AW16" s="70">
        <f>SAStab!H4082</f>
        <v>94603</v>
      </c>
      <c r="AX16" s="70">
        <f>SAStab!I4082</f>
        <v>128577</v>
      </c>
      <c r="AY16" s="70">
        <f>SAStab!J4082</f>
        <v>250134</v>
      </c>
      <c r="BB16" t="s">
        <v>313</v>
      </c>
      <c r="BC16" s="70" t="str">
        <f>SAStab!A4170</f>
        <v>2.High School Graduate</v>
      </c>
      <c r="BD16" s="78">
        <f>SAStab!B4170</f>
        <v>52248</v>
      </c>
      <c r="BE16" s="78">
        <f>SAStab!C4170</f>
        <v>7232.36</v>
      </c>
      <c r="BF16" s="78">
        <f>SAStab!D4170</f>
        <v>11644.1</v>
      </c>
      <c r="BG16" s="78">
        <f>SAStab!E4170</f>
        <v>19802.8</v>
      </c>
      <c r="BH16" s="78">
        <f>SAStab!F4170</f>
        <v>33957.599999999999</v>
      </c>
      <c r="BI16" s="78">
        <f>SAStab!G4170</f>
        <v>62713</v>
      </c>
      <c r="BJ16" s="78">
        <f>SAStab!H4170</f>
        <v>105887</v>
      </c>
      <c r="BK16" s="78">
        <f>SAStab!I4170</f>
        <v>142522</v>
      </c>
      <c r="BL16" s="78">
        <f>SAStab!J4170</f>
        <v>284155</v>
      </c>
      <c r="BO16" t="s">
        <v>313</v>
      </c>
      <c r="BP16" s="70" t="str">
        <f>SAStab!A4258</f>
        <v>2.High School Graduate</v>
      </c>
      <c r="BQ16" s="78">
        <f>SAStab!B4258</f>
        <v>57380</v>
      </c>
      <c r="BR16" s="78">
        <f>SAStab!C4258</f>
        <v>7682.14</v>
      </c>
      <c r="BS16" s="78">
        <f>SAStab!D4258</f>
        <v>12945.12</v>
      </c>
      <c r="BT16" s="78">
        <f>SAStab!E4258</f>
        <v>21621.1</v>
      </c>
      <c r="BU16" s="78">
        <f>SAStab!F4258</f>
        <v>37935.199999999997</v>
      </c>
      <c r="BV16" s="78">
        <f>SAStab!G4258</f>
        <v>69898</v>
      </c>
      <c r="BW16" s="78">
        <f>SAStab!H4258</f>
        <v>118229</v>
      </c>
      <c r="BX16" s="78">
        <f>SAStab!I4258</f>
        <v>160977</v>
      </c>
      <c r="BY16" s="78">
        <f>SAStab!J4258</f>
        <v>329727</v>
      </c>
    </row>
    <row r="17" spans="1:77">
      <c r="B17" t="s">
        <v>11</v>
      </c>
      <c r="C17" s="70" t="str">
        <f>SAStab!A3819</f>
        <v>3.Some College</v>
      </c>
      <c r="D17" s="78">
        <f>SAStab!B3819</f>
        <v>51526</v>
      </c>
      <c r="E17" s="78">
        <f>SAStab!C3819</f>
        <v>9928.7999999999993</v>
      </c>
      <c r="F17" s="78">
        <f>SAStab!D3819</f>
        <v>13903</v>
      </c>
      <c r="G17" s="78">
        <f>SAStab!E3819</f>
        <v>22978.9</v>
      </c>
      <c r="H17" s="78">
        <f>SAStab!F3819</f>
        <v>39554.699999999997</v>
      </c>
      <c r="I17" s="78">
        <f>SAStab!G3819</f>
        <v>65531</v>
      </c>
      <c r="J17" s="78">
        <f>SAStab!H3819</f>
        <v>99571</v>
      </c>
      <c r="K17" s="78">
        <f>SAStab!I3819</f>
        <v>129208</v>
      </c>
      <c r="L17" s="78">
        <f>SAStab!J3819</f>
        <v>211009</v>
      </c>
      <c r="O17" t="s">
        <v>11</v>
      </c>
      <c r="P17" s="70" t="str">
        <f>SAStab!A3907</f>
        <v>3.Some College</v>
      </c>
      <c r="Q17" s="78">
        <f>SAStab!B3907</f>
        <v>54013</v>
      </c>
      <c r="R17" s="78">
        <f>SAStab!C3907</f>
        <v>11102.91</v>
      </c>
      <c r="S17" s="78">
        <f>SAStab!D3907</f>
        <v>15509.84</v>
      </c>
      <c r="T17" s="78">
        <f>SAStab!E3907</f>
        <v>25039.5</v>
      </c>
      <c r="U17" s="78">
        <f>SAStab!F3907</f>
        <v>42099.7</v>
      </c>
      <c r="V17" s="78">
        <f>SAStab!G3907</f>
        <v>67614</v>
      </c>
      <c r="W17" s="78">
        <f>SAStab!H3907</f>
        <v>104551</v>
      </c>
      <c r="X17" s="78">
        <f>SAStab!I3907</f>
        <v>135366</v>
      </c>
      <c r="Y17" s="78">
        <f>SAStab!J3907</f>
        <v>230030</v>
      </c>
      <c r="AB17" t="s">
        <v>11</v>
      </c>
      <c r="AC17" s="70" t="str">
        <f>SAStab!A3995</f>
        <v>3.Some College</v>
      </c>
      <c r="AD17" s="78">
        <f>SAStab!B3995</f>
        <v>54627</v>
      </c>
      <c r="AE17" s="78">
        <f>SAStab!C3995</f>
        <v>11393.8</v>
      </c>
      <c r="AF17" s="78">
        <f>SAStab!D3995</f>
        <v>15615.34</v>
      </c>
      <c r="AG17" s="78">
        <f>SAStab!E3995</f>
        <v>24776.7</v>
      </c>
      <c r="AH17" s="78">
        <f>SAStab!F3995</f>
        <v>40842.800000000003</v>
      </c>
      <c r="AI17" s="78">
        <f>SAStab!G3995</f>
        <v>68830</v>
      </c>
      <c r="AJ17" s="78">
        <f>SAStab!H3995</f>
        <v>104795</v>
      </c>
      <c r="AK17" s="78">
        <f>SAStab!I3995</f>
        <v>137870</v>
      </c>
      <c r="AL17" s="78">
        <f>SAStab!J3995</f>
        <v>241944</v>
      </c>
      <c r="AO17" t="s">
        <v>11</v>
      </c>
      <c r="AP17" s="70" t="str">
        <f>SAStab!A4083</f>
        <v>3.Some College</v>
      </c>
      <c r="AQ17" s="70">
        <f>SAStab!B4083</f>
        <v>56452</v>
      </c>
      <c r="AR17" s="70">
        <f>SAStab!C4083</f>
        <v>11270.44</v>
      </c>
      <c r="AS17" s="70">
        <f>SAStab!D4083</f>
        <v>15718.45</v>
      </c>
      <c r="AT17" s="70">
        <f>SAStab!E4083</f>
        <v>24629.3</v>
      </c>
      <c r="AU17" s="70">
        <f>SAStab!F4083</f>
        <v>40658.5</v>
      </c>
      <c r="AV17" s="70">
        <f>SAStab!G4083</f>
        <v>70428</v>
      </c>
      <c r="AW17" s="70">
        <f>SAStab!H4083</f>
        <v>113645</v>
      </c>
      <c r="AX17" s="70">
        <f>SAStab!I4083</f>
        <v>149675</v>
      </c>
      <c r="AY17" s="70">
        <f>SAStab!J4083</f>
        <v>250933</v>
      </c>
      <c r="BB17" t="s">
        <v>11</v>
      </c>
      <c r="BC17" s="70" t="str">
        <f>SAStab!A4171</f>
        <v>3.Some College</v>
      </c>
      <c r="BD17" s="78">
        <f>SAStab!B4171</f>
        <v>66218</v>
      </c>
      <c r="BE17" s="78">
        <f>SAStab!C4171</f>
        <v>12102.91</v>
      </c>
      <c r="BF17" s="78">
        <f>SAStab!D4171</f>
        <v>16180.25</v>
      </c>
      <c r="BG17" s="78">
        <f>SAStab!E4171</f>
        <v>25266.3</v>
      </c>
      <c r="BH17" s="78">
        <f>SAStab!F4171</f>
        <v>43856.1</v>
      </c>
      <c r="BI17" s="78">
        <f>SAStab!G4171</f>
        <v>79356</v>
      </c>
      <c r="BJ17" s="78">
        <f>SAStab!H4171</f>
        <v>131781</v>
      </c>
      <c r="BK17" s="78">
        <f>SAStab!I4171</f>
        <v>174322</v>
      </c>
      <c r="BL17" s="78">
        <f>SAStab!J4171</f>
        <v>329886</v>
      </c>
      <c r="BO17" t="s">
        <v>11</v>
      </c>
      <c r="BP17" s="70" t="str">
        <f>SAStab!A4259</f>
        <v>3.Some College</v>
      </c>
      <c r="BQ17" s="78">
        <f>SAStab!B4259</f>
        <v>71326</v>
      </c>
      <c r="BR17" s="78">
        <f>SAStab!C4259</f>
        <v>12263.71</v>
      </c>
      <c r="BS17" s="78">
        <f>SAStab!D4259</f>
        <v>17047.150000000001</v>
      </c>
      <c r="BT17" s="78">
        <f>SAStab!E4259</f>
        <v>28034.7</v>
      </c>
      <c r="BU17" s="78">
        <f>SAStab!F4259</f>
        <v>49669.2</v>
      </c>
      <c r="BV17" s="78">
        <f>SAStab!G4259</f>
        <v>87162</v>
      </c>
      <c r="BW17" s="78">
        <f>SAStab!H4259</f>
        <v>145898</v>
      </c>
      <c r="BX17" s="78">
        <f>SAStab!I4259</f>
        <v>194127</v>
      </c>
      <c r="BY17" s="78">
        <f>SAStab!J4259</f>
        <v>352184</v>
      </c>
    </row>
    <row r="18" spans="1:77">
      <c r="B18" t="s">
        <v>12</v>
      </c>
      <c r="C18" s="70" t="str">
        <f>SAStab!A3820</f>
        <v>4.College Graduate</v>
      </c>
      <c r="D18" s="78">
        <f>SAStab!B3820</f>
        <v>73014</v>
      </c>
      <c r="E18" s="78">
        <f>SAStab!C3820</f>
        <v>12852.71</v>
      </c>
      <c r="F18" s="78">
        <f>SAStab!D3820</f>
        <v>18558.23</v>
      </c>
      <c r="G18" s="78">
        <f>SAStab!E3820</f>
        <v>32210</v>
      </c>
      <c r="H18" s="78">
        <f>SAStab!F3820</f>
        <v>55665.5</v>
      </c>
      <c r="I18" s="78">
        <f>SAStab!G3820</f>
        <v>88754</v>
      </c>
      <c r="J18" s="78">
        <f>SAStab!H3820</f>
        <v>133783</v>
      </c>
      <c r="K18" s="78">
        <f>SAStab!I3820</f>
        <v>169860</v>
      </c>
      <c r="L18" s="78">
        <f>SAStab!J3820</f>
        <v>283884</v>
      </c>
      <c r="O18" t="s">
        <v>12</v>
      </c>
      <c r="P18" s="70" t="str">
        <f>SAStab!A3908</f>
        <v>4.College Graduate</v>
      </c>
      <c r="Q18" s="78">
        <f>SAStab!B3908</f>
        <v>73891</v>
      </c>
      <c r="R18" s="78">
        <f>SAStab!C3908</f>
        <v>14320.44</v>
      </c>
      <c r="S18" s="78">
        <f>SAStab!D3908</f>
        <v>20925.96</v>
      </c>
      <c r="T18" s="78">
        <f>SAStab!E3908</f>
        <v>35063.300000000003</v>
      </c>
      <c r="U18" s="78">
        <f>SAStab!F3908</f>
        <v>59097.1</v>
      </c>
      <c r="V18" s="78">
        <f>SAStab!G3908</f>
        <v>95368</v>
      </c>
      <c r="W18" s="78">
        <f>SAStab!H3908</f>
        <v>142945</v>
      </c>
      <c r="X18" s="78">
        <f>SAStab!I3908</f>
        <v>184130</v>
      </c>
      <c r="Y18" s="78">
        <f>SAStab!J3908</f>
        <v>286171</v>
      </c>
      <c r="AB18" t="s">
        <v>12</v>
      </c>
      <c r="AC18" s="70" t="str">
        <f>SAStab!A3996</f>
        <v>4.College Graduate</v>
      </c>
      <c r="AD18" s="78">
        <f>SAStab!B3996</f>
        <v>76557</v>
      </c>
      <c r="AE18" s="78">
        <f>SAStab!C3996</f>
        <v>14552.99</v>
      </c>
      <c r="AF18" s="78">
        <f>SAStab!D3996</f>
        <v>20954.41</v>
      </c>
      <c r="AG18" s="78">
        <f>SAStab!E3996</f>
        <v>34514.6</v>
      </c>
      <c r="AH18" s="78">
        <f>SAStab!F3996</f>
        <v>59304.3</v>
      </c>
      <c r="AI18" s="78">
        <f>SAStab!G3996</f>
        <v>95896</v>
      </c>
      <c r="AJ18" s="78">
        <f>SAStab!H3996</f>
        <v>146849</v>
      </c>
      <c r="AK18" s="78">
        <f>SAStab!I3996</f>
        <v>188833</v>
      </c>
      <c r="AL18" s="78">
        <f>SAStab!J3996</f>
        <v>320851</v>
      </c>
      <c r="AO18" t="s">
        <v>12</v>
      </c>
      <c r="AP18" s="70" t="str">
        <f>SAStab!A4084</f>
        <v>4.College Graduate</v>
      </c>
      <c r="AQ18" s="70">
        <f>SAStab!B4084</f>
        <v>81222</v>
      </c>
      <c r="AR18" s="70">
        <f>SAStab!C4084</f>
        <v>14769.06</v>
      </c>
      <c r="AS18" s="70">
        <f>SAStab!D4084</f>
        <v>21003.43</v>
      </c>
      <c r="AT18" s="70">
        <f>SAStab!E4084</f>
        <v>34795.300000000003</v>
      </c>
      <c r="AU18" s="70">
        <f>SAStab!F4084</f>
        <v>59427</v>
      </c>
      <c r="AV18" s="70">
        <f>SAStab!G4084</f>
        <v>100095</v>
      </c>
      <c r="AW18" s="70">
        <f>SAStab!H4084</f>
        <v>156080</v>
      </c>
      <c r="AX18" s="70">
        <f>SAStab!I4084</f>
        <v>209940</v>
      </c>
      <c r="AY18" s="70">
        <f>SAStab!J4084</f>
        <v>394538</v>
      </c>
      <c r="BB18" t="s">
        <v>12</v>
      </c>
      <c r="BC18" s="70" t="str">
        <f>SAStab!A4172</f>
        <v>4.College Graduate</v>
      </c>
      <c r="BD18" s="78">
        <f>SAStab!B4172</f>
        <v>89474</v>
      </c>
      <c r="BE18" s="78">
        <f>SAStab!C4172</f>
        <v>15386.63</v>
      </c>
      <c r="BF18" s="78">
        <f>SAStab!D4172</f>
        <v>21700.19</v>
      </c>
      <c r="BG18" s="78">
        <f>SAStab!E4172</f>
        <v>35620.6</v>
      </c>
      <c r="BH18" s="78">
        <f>SAStab!F4172</f>
        <v>63392.3</v>
      </c>
      <c r="BI18" s="78">
        <f>SAStab!G4172</f>
        <v>108979</v>
      </c>
      <c r="BJ18" s="78">
        <f>SAStab!H4172</f>
        <v>171913</v>
      </c>
      <c r="BK18" s="78">
        <f>SAStab!I4172</f>
        <v>230933</v>
      </c>
      <c r="BL18" s="78">
        <f>SAStab!J4172</f>
        <v>410241</v>
      </c>
      <c r="BO18" t="s">
        <v>12</v>
      </c>
      <c r="BP18" s="70" t="str">
        <f>SAStab!A4260</f>
        <v>4.College Graduate</v>
      </c>
      <c r="BQ18" s="78">
        <f>SAStab!B4260</f>
        <v>96552</v>
      </c>
      <c r="BR18" s="78">
        <f>SAStab!C4260</f>
        <v>16896.509999999998</v>
      </c>
      <c r="BS18" s="78">
        <f>SAStab!D4260</f>
        <v>23461.96</v>
      </c>
      <c r="BT18" s="78">
        <f>SAStab!E4260</f>
        <v>38625.800000000003</v>
      </c>
      <c r="BU18" s="78">
        <f>SAStab!F4260</f>
        <v>68839.8</v>
      </c>
      <c r="BV18" s="78">
        <f>SAStab!G4260</f>
        <v>119509</v>
      </c>
      <c r="BW18" s="78">
        <f>SAStab!H4260</f>
        <v>192778</v>
      </c>
      <c r="BX18" s="78">
        <f>SAStab!I4260</f>
        <v>255825</v>
      </c>
      <c r="BY18" s="78">
        <f>SAStab!J4260</f>
        <v>471450</v>
      </c>
    </row>
    <row r="19" spans="1:77">
      <c r="A19" t="s">
        <v>23</v>
      </c>
      <c r="C19" s="70" t="str">
        <f>SAStab!A3821</f>
        <v>raceeth</v>
      </c>
      <c r="D19" s="78"/>
      <c r="E19" s="78"/>
      <c r="F19" s="78"/>
      <c r="G19" s="78"/>
      <c r="H19" s="78"/>
      <c r="I19" s="78"/>
      <c r="J19" s="78"/>
      <c r="K19" s="78"/>
      <c r="L19" s="78"/>
      <c r="N19" t="s">
        <v>23</v>
      </c>
      <c r="P19" s="70" t="str">
        <f>SAStab!A3909</f>
        <v>raceeth</v>
      </c>
      <c r="Q19" s="78"/>
      <c r="R19" s="78"/>
      <c r="S19" s="78"/>
      <c r="T19" s="78"/>
      <c r="U19" s="78"/>
      <c r="V19" s="78"/>
      <c r="W19" s="78"/>
      <c r="X19" s="78"/>
      <c r="Y19" s="78"/>
      <c r="AA19" t="s">
        <v>23</v>
      </c>
      <c r="AC19" s="70" t="str">
        <f>SAStab!A3997</f>
        <v>raceeth</v>
      </c>
      <c r="AD19" s="78"/>
      <c r="AE19" s="78"/>
      <c r="AF19" s="78"/>
      <c r="AG19" s="78"/>
      <c r="AH19" s="78"/>
      <c r="AI19" s="78"/>
      <c r="AJ19" s="78"/>
      <c r="AK19" s="78"/>
      <c r="AL19" s="78"/>
      <c r="AN19" t="s">
        <v>23</v>
      </c>
      <c r="AP19" s="70" t="str">
        <f>SAStab!A4085</f>
        <v>raceeth</v>
      </c>
      <c r="AQ19" s="70"/>
      <c r="AR19" s="70"/>
      <c r="AS19" s="70"/>
      <c r="AT19" s="70"/>
      <c r="AU19" s="70"/>
      <c r="AV19" s="70"/>
      <c r="AW19" s="70"/>
      <c r="AX19" s="70"/>
      <c r="AY19" s="70"/>
      <c r="BA19" t="s">
        <v>23</v>
      </c>
      <c r="BC19" s="70" t="str">
        <f>SAStab!A4173</f>
        <v>raceeth</v>
      </c>
      <c r="BD19" s="78"/>
      <c r="BE19" s="78"/>
      <c r="BF19" s="78"/>
      <c r="BG19" s="78"/>
      <c r="BH19" s="78"/>
      <c r="BI19" s="78"/>
      <c r="BJ19" s="78"/>
      <c r="BK19" s="78"/>
      <c r="BL19" s="78"/>
      <c r="BN19" t="s">
        <v>23</v>
      </c>
      <c r="BP19" s="70" t="str">
        <f>SAStab!A4261</f>
        <v>raceeth</v>
      </c>
      <c r="BQ19" s="78"/>
      <c r="BR19" s="78"/>
      <c r="BS19" s="78"/>
      <c r="BT19" s="78"/>
      <c r="BU19" s="78"/>
      <c r="BV19" s="78"/>
      <c r="BW19" s="78"/>
      <c r="BX19" s="78"/>
      <c r="BY19" s="78"/>
    </row>
    <row r="20" spans="1:77">
      <c r="B20" t="s">
        <v>24</v>
      </c>
      <c r="C20" s="70" t="str">
        <f>SAStab!A3822</f>
        <v>1.White</v>
      </c>
      <c r="D20" s="78">
        <f>SAStab!B3822</f>
        <v>52121</v>
      </c>
      <c r="E20" s="78">
        <f>SAStab!C3822</f>
        <v>9950.42</v>
      </c>
      <c r="F20" s="78">
        <f>SAStab!D3822</f>
        <v>13613.76</v>
      </c>
      <c r="G20" s="78">
        <f>SAStab!E3822</f>
        <v>21759.1</v>
      </c>
      <c r="H20" s="78">
        <f>SAStab!F3822</f>
        <v>37735.5</v>
      </c>
      <c r="I20" s="78">
        <f>SAStab!G3822</f>
        <v>64063</v>
      </c>
      <c r="J20" s="78">
        <f>SAStab!H3822</f>
        <v>100220</v>
      </c>
      <c r="K20" s="78">
        <f>SAStab!I3822</f>
        <v>132600</v>
      </c>
      <c r="L20" s="78">
        <f>SAStab!J3822</f>
        <v>218880</v>
      </c>
      <c r="O20" t="s">
        <v>24</v>
      </c>
      <c r="P20" s="70" t="str">
        <f>SAStab!A3910</f>
        <v>1.White</v>
      </c>
      <c r="Q20" s="78">
        <f>SAStab!B3910</f>
        <v>56307</v>
      </c>
      <c r="R20" s="78">
        <f>SAStab!C3910</f>
        <v>10845.33</v>
      </c>
      <c r="S20" s="78">
        <f>SAStab!D3910</f>
        <v>15174.52</v>
      </c>
      <c r="T20" s="78">
        <f>SAStab!E3910</f>
        <v>24643.9</v>
      </c>
      <c r="U20" s="78">
        <f>SAStab!F3910</f>
        <v>42531</v>
      </c>
      <c r="V20" s="78">
        <f>SAStab!G3910</f>
        <v>71204</v>
      </c>
      <c r="W20" s="78">
        <f>SAStab!H3910</f>
        <v>113044</v>
      </c>
      <c r="X20" s="78">
        <f>SAStab!I3910</f>
        <v>146725</v>
      </c>
      <c r="Y20" s="78">
        <f>SAStab!J3910</f>
        <v>247359</v>
      </c>
      <c r="AB20" t="s">
        <v>24</v>
      </c>
      <c r="AC20" s="70" t="str">
        <f>SAStab!A3998</f>
        <v>1.White</v>
      </c>
      <c r="AD20" s="78">
        <f>SAStab!B3998</f>
        <v>60157</v>
      </c>
      <c r="AE20" s="78">
        <f>SAStab!C3998</f>
        <v>11360.84</v>
      </c>
      <c r="AF20" s="78">
        <f>SAStab!D3998</f>
        <v>15743.25</v>
      </c>
      <c r="AG20" s="78">
        <f>SAStab!E3998</f>
        <v>25492.1</v>
      </c>
      <c r="AH20" s="78">
        <f>SAStab!F3998</f>
        <v>43798.3</v>
      </c>
      <c r="AI20" s="78">
        <f>SAStab!G3998</f>
        <v>75599</v>
      </c>
      <c r="AJ20" s="78">
        <f>SAStab!H3998</f>
        <v>118877</v>
      </c>
      <c r="AK20" s="78">
        <f>SAStab!I3998</f>
        <v>156365</v>
      </c>
      <c r="AL20" s="78">
        <f>SAStab!J3998</f>
        <v>270970</v>
      </c>
      <c r="AO20" t="s">
        <v>24</v>
      </c>
      <c r="AP20" s="70" t="str">
        <f>SAStab!A4086</f>
        <v>1.White</v>
      </c>
      <c r="AQ20" s="70">
        <f>SAStab!B4086</f>
        <v>65837</v>
      </c>
      <c r="AR20" s="70">
        <f>SAStab!C4086</f>
        <v>11790.68</v>
      </c>
      <c r="AS20" s="70">
        <f>SAStab!D4086</f>
        <v>16318.64</v>
      </c>
      <c r="AT20" s="70">
        <f>SAStab!E4086</f>
        <v>26322.400000000001</v>
      </c>
      <c r="AU20" s="70">
        <f>SAStab!F4086</f>
        <v>45861.7</v>
      </c>
      <c r="AV20" s="70">
        <f>SAStab!G4086</f>
        <v>80461</v>
      </c>
      <c r="AW20" s="70">
        <f>SAStab!H4086</f>
        <v>131387</v>
      </c>
      <c r="AX20" s="70">
        <f>SAStab!I4086</f>
        <v>177618</v>
      </c>
      <c r="AY20" s="70">
        <f>SAStab!J4086</f>
        <v>331431</v>
      </c>
      <c r="BB20" t="s">
        <v>24</v>
      </c>
      <c r="BC20" s="70" t="str">
        <f>SAStab!A4174</f>
        <v>1.White</v>
      </c>
      <c r="BD20" s="78">
        <f>SAStab!B4174</f>
        <v>75357</v>
      </c>
      <c r="BE20" s="78">
        <f>SAStab!C4174</f>
        <v>12873.49</v>
      </c>
      <c r="BF20" s="78">
        <f>SAStab!D4174</f>
        <v>17486.71</v>
      </c>
      <c r="BG20" s="78">
        <f>SAStab!E4174</f>
        <v>28274.9</v>
      </c>
      <c r="BH20" s="78">
        <f>SAStab!F4174</f>
        <v>50557.8</v>
      </c>
      <c r="BI20" s="78">
        <f>SAStab!G4174</f>
        <v>92210</v>
      </c>
      <c r="BJ20" s="78">
        <f>SAStab!H4174</f>
        <v>150604</v>
      </c>
      <c r="BK20" s="78">
        <f>SAStab!I4174</f>
        <v>203008</v>
      </c>
      <c r="BL20" s="78">
        <f>SAStab!J4174</f>
        <v>380428</v>
      </c>
      <c r="BO20" t="s">
        <v>24</v>
      </c>
      <c r="BP20" s="70" t="str">
        <f>SAStab!A4262</f>
        <v>1.White</v>
      </c>
      <c r="BQ20" s="78">
        <f>SAStab!B4262</f>
        <v>82815</v>
      </c>
      <c r="BR20" s="78">
        <f>SAStab!C4262</f>
        <v>14254.54</v>
      </c>
      <c r="BS20" s="78">
        <f>SAStab!D4262</f>
        <v>19339.57</v>
      </c>
      <c r="BT20" s="78">
        <f>SAStab!E4262</f>
        <v>31455.5</v>
      </c>
      <c r="BU20" s="78">
        <f>SAStab!F4262</f>
        <v>56963.1</v>
      </c>
      <c r="BV20" s="78">
        <f>SAStab!G4262</f>
        <v>102009</v>
      </c>
      <c r="BW20" s="78">
        <f>SAStab!H4262</f>
        <v>170451</v>
      </c>
      <c r="BX20" s="78">
        <f>SAStab!I4262</f>
        <v>230131</v>
      </c>
      <c r="BY20" s="78">
        <f>SAStab!J4262</f>
        <v>424386</v>
      </c>
    </row>
    <row r="21" spans="1:77">
      <c r="B21" t="s">
        <v>25</v>
      </c>
      <c r="C21" s="70" t="str">
        <f>SAStab!A3823</f>
        <v>2.Black</v>
      </c>
      <c r="D21" s="78">
        <f>SAStab!B3823</f>
        <v>32045</v>
      </c>
      <c r="E21" s="78">
        <f>SAStab!C3823</f>
        <v>5777</v>
      </c>
      <c r="F21" s="78">
        <f>SAStab!D3823</f>
        <v>8906.01</v>
      </c>
      <c r="G21" s="78">
        <f>SAStab!E3823</f>
        <v>12508.6</v>
      </c>
      <c r="H21" s="78">
        <f>SAStab!F3823</f>
        <v>22361.4</v>
      </c>
      <c r="I21" s="78">
        <f>SAStab!G3823</f>
        <v>41133</v>
      </c>
      <c r="J21" s="78">
        <f>SAStab!H3823</f>
        <v>68810</v>
      </c>
      <c r="K21" s="78">
        <f>SAStab!I3823</f>
        <v>90874</v>
      </c>
      <c r="L21" s="78">
        <f>SAStab!J3823</f>
        <v>156858</v>
      </c>
      <c r="O21" t="s">
        <v>25</v>
      </c>
      <c r="P21" s="70" t="str">
        <f>SAStab!A3911</f>
        <v>2.Black</v>
      </c>
      <c r="Q21" s="78">
        <f>SAStab!B3911</f>
        <v>36323</v>
      </c>
      <c r="R21" s="78">
        <f>SAStab!C3911</f>
        <v>5932.46</v>
      </c>
      <c r="S21" s="78">
        <f>SAStab!D3911</f>
        <v>9189.7099999999991</v>
      </c>
      <c r="T21" s="78">
        <f>SAStab!E3911</f>
        <v>14089.4</v>
      </c>
      <c r="U21" s="78">
        <f>SAStab!F3911</f>
        <v>24855.5</v>
      </c>
      <c r="V21" s="78">
        <f>SAStab!G3911</f>
        <v>45152</v>
      </c>
      <c r="W21" s="78">
        <f>SAStab!H3911</f>
        <v>77309</v>
      </c>
      <c r="X21" s="78">
        <f>SAStab!I3911</f>
        <v>106754</v>
      </c>
      <c r="Y21" s="78">
        <f>SAStab!J3911</f>
        <v>173502</v>
      </c>
      <c r="AB21" t="s">
        <v>25</v>
      </c>
      <c r="AC21" s="70" t="str">
        <f>SAStab!A3999</f>
        <v>2.Black</v>
      </c>
      <c r="AD21" s="78">
        <f>SAStab!B3999</f>
        <v>39508</v>
      </c>
      <c r="AE21" s="78">
        <f>SAStab!C3999</f>
        <v>5758.31</v>
      </c>
      <c r="AF21" s="78">
        <f>SAStab!D3999</f>
        <v>9181.56</v>
      </c>
      <c r="AG21" s="78">
        <f>SAStab!E3999</f>
        <v>15084</v>
      </c>
      <c r="AH21" s="78">
        <f>SAStab!F3999</f>
        <v>26653.1</v>
      </c>
      <c r="AI21" s="78">
        <f>SAStab!G3999</f>
        <v>49094</v>
      </c>
      <c r="AJ21" s="78">
        <f>SAStab!H3999</f>
        <v>83658</v>
      </c>
      <c r="AK21" s="78">
        <f>SAStab!I3999</f>
        <v>113056</v>
      </c>
      <c r="AL21" s="78">
        <f>SAStab!J3999</f>
        <v>199006</v>
      </c>
      <c r="AO21" t="s">
        <v>25</v>
      </c>
      <c r="AP21" s="70" t="str">
        <f>SAStab!A4087</f>
        <v>2.Black</v>
      </c>
      <c r="AQ21" s="70">
        <f>SAStab!B4087</f>
        <v>43983</v>
      </c>
      <c r="AR21" s="70">
        <f>SAStab!C4087</f>
        <v>6148.23</v>
      </c>
      <c r="AS21" s="70">
        <f>SAStab!D4087</f>
        <v>9356.27</v>
      </c>
      <c r="AT21" s="70">
        <f>SAStab!E4087</f>
        <v>16086.6</v>
      </c>
      <c r="AU21" s="70">
        <f>SAStab!F4087</f>
        <v>28254.1</v>
      </c>
      <c r="AV21" s="70">
        <f>SAStab!G4087</f>
        <v>52349</v>
      </c>
      <c r="AW21" s="70">
        <f>SAStab!H4087</f>
        <v>88730</v>
      </c>
      <c r="AX21" s="70">
        <f>SAStab!I4087</f>
        <v>124168</v>
      </c>
      <c r="AY21" s="70">
        <f>SAStab!J4087</f>
        <v>239458</v>
      </c>
      <c r="BB21" t="s">
        <v>25</v>
      </c>
      <c r="BC21" s="70" t="str">
        <f>SAStab!A4175</f>
        <v>2.Black</v>
      </c>
      <c r="BD21" s="78">
        <f>SAStab!B4175</f>
        <v>49229</v>
      </c>
      <c r="BE21" s="78">
        <f>SAStab!C4175</f>
        <v>7342.4</v>
      </c>
      <c r="BF21" s="78">
        <f>SAStab!D4175</f>
        <v>10504.13</v>
      </c>
      <c r="BG21" s="78">
        <f>SAStab!E4175</f>
        <v>17672.599999999999</v>
      </c>
      <c r="BH21" s="78">
        <f>SAStab!F4175</f>
        <v>32073.3</v>
      </c>
      <c r="BI21" s="78">
        <f>SAStab!G4175</f>
        <v>59478</v>
      </c>
      <c r="BJ21" s="78">
        <f>SAStab!H4175</f>
        <v>104917</v>
      </c>
      <c r="BK21" s="78">
        <f>SAStab!I4175</f>
        <v>141797</v>
      </c>
      <c r="BL21" s="78">
        <f>SAStab!J4175</f>
        <v>292358</v>
      </c>
      <c r="BO21" t="s">
        <v>25</v>
      </c>
      <c r="BP21" s="70" t="str">
        <f>SAStab!A4263</f>
        <v>2.Black</v>
      </c>
      <c r="BQ21" s="78">
        <f>SAStab!B4263</f>
        <v>57053</v>
      </c>
      <c r="BR21" s="78">
        <f>SAStab!C4263</f>
        <v>8266.14</v>
      </c>
      <c r="BS21" s="78">
        <f>SAStab!D4263</f>
        <v>11982.6</v>
      </c>
      <c r="BT21" s="78">
        <f>SAStab!E4263</f>
        <v>20274.400000000001</v>
      </c>
      <c r="BU21" s="78">
        <f>SAStab!F4263</f>
        <v>36209.4</v>
      </c>
      <c r="BV21" s="78">
        <f>SAStab!G4263</f>
        <v>65511</v>
      </c>
      <c r="BW21" s="78">
        <f>SAStab!H4263</f>
        <v>119149</v>
      </c>
      <c r="BX21" s="78">
        <f>SAStab!I4263</f>
        <v>163506</v>
      </c>
      <c r="BY21" s="78">
        <f>SAStab!J4263</f>
        <v>339554</v>
      </c>
    </row>
    <row r="22" spans="1:77">
      <c r="B22" t="s">
        <v>26</v>
      </c>
      <c r="C22" s="70" t="str">
        <f>SAStab!A3824</f>
        <v>3.Hispanic</v>
      </c>
      <c r="D22" s="78">
        <f>SAStab!B3824</f>
        <v>25718</v>
      </c>
      <c r="E22" s="78">
        <f>SAStab!C3824</f>
        <v>0</v>
      </c>
      <c r="F22" s="78">
        <f>SAStab!D3824</f>
        <v>1449</v>
      </c>
      <c r="G22" s="78">
        <f>SAStab!E3824</f>
        <v>8906.7999999999993</v>
      </c>
      <c r="H22" s="78">
        <f>SAStab!F3824</f>
        <v>15626.3</v>
      </c>
      <c r="I22" s="78">
        <f>SAStab!G3824</f>
        <v>32378</v>
      </c>
      <c r="J22" s="78">
        <f>SAStab!H3824</f>
        <v>60093</v>
      </c>
      <c r="K22" s="78">
        <f>SAStab!I3824</f>
        <v>85556</v>
      </c>
      <c r="L22" s="78">
        <f>SAStab!J3824</f>
        <v>140355</v>
      </c>
      <c r="O22" t="s">
        <v>26</v>
      </c>
      <c r="P22" s="70" t="str">
        <f>SAStab!A3912</f>
        <v>3.Hispanic</v>
      </c>
      <c r="Q22" s="78">
        <f>SAStab!B3912</f>
        <v>29821</v>
      </c>
      <c r="R22" s="78">
        <f>SAStab!C3912</f>
        <v>0</v>
      </c>
      <c r="S22" s="78">
        <f>SAStab!D3912</f>
        <v>2062.6799999999998</v>
      </c>
      <c r="T22" s="78">
        <f>SAStab!E3912</f>
        <v>10172.5</v>
      </c>
      <c r="U22" s="78">
        <f>SAStab!F3912</f>
        <v>19455</v>
      </c>
      <c r="V22" s="78">
        <f>SAStab!G3912</f>
        <v>37298</v>
      </c>
      <c r="W22" s="78">
        <f>SAStab!H3912</f>
        <v>66391</v>
      </c>
      <c r="X22" s="78">
        <f>SAStab!I3912</f>
        <v>90873</v>
      </c>
      <c r="Y22" s="78">
        <f>SAStab!J3912</f>
        <v>151182</v>
      </c>
      <c r="AB22" t="s">
        <v>26</v>
      </c>
      <c r="AC22" s="70" t="str">
        <f>SAStab!A4000</f>
        <v>3.Hispanic</v>
      </c>
      <c r="AD22" s="78">
        <f>SAStab!B4000</f>
        <v>35756</v>
      </c>
      <c r="AE22" s="78">
        <f>SAStab!C4000</f>
        <v>0</v>
      </c>
      <c r="AF22" s="78">
        <f>SAStab!D4000</f>
        <v>3303.11</v>
      </c>
      <c r="AG22" s="78">
        <f>SAStab!E4000</f>
        <v>11732.5</v>
      </c>
      <c r="AH22" s="78">
        <f>SAStab!F4000</f>
        <v>23240.799999999999</v>
      </c>
      <c r="AI22" s="78">
        <f>SAStab!G4000</f>
        <v>46621</v>
      </c>
      <c r="AJ22" s="78">
        <f>SAStab!H4000</f>
        <v>79620</v>
      </c>
      <c r="AK22" s="78">
        <f>SAStab!I4000</f>
        <v>108816</v>
      </c>
      <c r="AL22" s="78">
        <f>SAStab!J4000</f>
        <v>198164</v>
      </c>
      <c r="AO22" t="s">
        <v>26</v>
      </c>
      <c r="AP22" s="70" t="str">
        <f>SAStab!A4088</f>
        <v>3.Hispanic</v>
      </c>
      <c r="AQ22" s="70">
        <f>SAStab!B4088</f>
        <v>41863</v>
      </c>
      <c r="AR22" s="70">
        <f>SAStab!C4088</f>
        <v>0</v>
      </c>
      <c r="AS22" s="70">
        <f>SAStab!D4088</f>
        <v>1981.81</v>
      </c>
      <c r="AT22" s="70">
        <f>SAStab!E4088</f>
        <v>12886.7</v>
      </c>
      <c r="AU22" s="70">
        <f>SAStab!F4088</f>
        <v>26436</v>
      </c>
      <c r="AV22" s="70">
        <f>SAStab!G4088</f>
        <v>53229</v>
      </c>
      <c r="AW22" s="70">
        <f>SAStab!H4088</f>
        <v>94777</v>
      </c>
      <c r="AX22" s="70">
        <f>SAStab!I4088</f>
        <v>128333</v>
      </c>
      <c r="AY22" s="70">
        <f>SAStab!J4088</f>
        <v>231013</v>
      </c>
      <c r="BB22" t="s">
        <v>26</v>
      </c>
      <c r="BC22" s="70" t="str">
        <f>SAStab!A4176</f>
        <v>3.Hispanic</v>
      </c>
      <c r="BD22" s="78">
        <f>SAStab!B4176</f>
        <v>52624</v>
      </c>
      <c r="BE22" s="78">
        <f>SAStab!C4176</f>
        <v>0</v>
      </c>
      <c r="BF22" s="78">
        <f>SAStab!D4176</f>
        <v>2711.35</v>
      </c>
      <c r="BG22" s="78">
        <f>SAStab!E4176</f>
        <v>15368.2</v>
      </c>
      <c r="BH22" s="78">
        <f>SAStab!F4176</f>
        <v>31063.1</v>
      </c>
      <c r="BI22" s="78">
        <f>SAStab!G4176</f>
        <v>62740</v>
      </c>
      <c r="BJ22" s="78">
        <f>SAStab!H4176</f>
        <v>109696</v>
      </c>
      <c r="BK22" s="78">
        <f>SAStab!I4176</f>
        <v>155518</v>
      </c>
      <c r="BL22" s="78">
        <f>SAStab!J4176</f>
        <v>291960</v>
      </c>
      <c r="BO22" t="s">
        <v>26</v>
      </c>
      <c r="BP22" s="70" t="str">
        <f>SAStab!A4264</f>
        <v>3.Hispanic</v>
      </c>
      <c r="BQ22" s="78">
        <f>SAStab!B4264</f>
        <v>59116</v>
      </c>
      <c r="BR22" s="78">
        <f>SAStab!C4264</f>
        <v>0</v>
      </c>
      <c r="BS22" s="78">
        <f>SAStab!D4264</f>
        <v>4834.04</v>
      </c>
      <c r="BT22" s="78">
        <f>SAStab!E4264</f>
        <v>18648.400000000001</v>
      </c>
      <c r="BU22" s="78">
        <f>SAStab!F4264</f>
        <v>37711.4</v>
      </c>
      <c r="BV22" s="78">
        <f>SAStab!G4264</f>
        <v>75470</v>
      </c>
      <c r="BW22" s="78">
        <f>SAStab!H4264</f>
        <v>126716</v>
      </c>
      <c r="BX22" s="78">
        <f>SAStab!I4264</f>
        <v>174079</v>
      </c>
      <c r="BY22" s="78">
        <f>SAStab!J4264</f>
        <v>326876</v>
      </c>
    </row>
    <row r="23" spans="1:77">
      <c r="B23" t="s">
        <v>27</v>
      </c>
      <c r="C23" s="70" t="str">
        <f>SAStab!A3825</f>
        <v>4.Other</v>
      </c>
      <c r="D23" s="78">
        <f>SAStab!B3825</f>
        <v>37663</v>
      </c>
      <c r="E23" s="78">
        <f>SAStab!C3825</f>
        <v>10</v>
      </c>
      <c r="F23" s="78">
        <f>SAStab!D3825</f>
        <v>4422.42</v>
      </c>
      <c r="G23" s="78">
        <f>SAStab!E3825</f>
        <v>11186.9</v>
      </c>
      <c r="H23" s="78">
        <f>SAStab!F3825</f>
        <v>23667</v>
      </c>
      <c r="I23" s="78">
        <f>SAStab!G3825</f>
        <v>52311</v>
      </c>
      <c r="J23" s="78">
        <f>SAStab!H3825</f>
        <v>85797</v>
      </c>
      <c r="K23" s="78">
        <f>SAStab!I3825</f>
        <v>116280</v>
      </c>
      <c r="L23" s="78">
        <f>SAStab!J3825</f>
        <v>183210</v>
      </c>
      <c r="O23" t="s">
        <v>27</v>
      </c>
      <c r="P23" s="70" t="str">
        <f>SAStab!A3913</f>
        <v>4.Other</v>
      </c>
      <c r="Q23" s="78">
        <f>SAStab!B3913</f>
        <v>42740</v>
      </c>
      <c r="R23" s="78">
        <f>SAStab!C3913</f>
        <v>307.95999999999998</v>
      </c>
      <c r="S23" s="78">
        <f>SAStab!D3913</f>
        <v>6132.83</v>
      </c>
      <c r="T23" s="78">
        <f>SAStab!E3913</f>
        <v>13307.8</v>
      </c>
      <c r="U23" s="78">
        <f>SAStab!F3913</f>
        <v>28601.1</v>
      </c>
      <c r="V23" s="78">
        <f>SAStab!G3913</f>
        <v>56451</v>
      </c>
      <c r="W23" s="78">
        <f>SAStab!H3913</f>
        <v>95379</v>
      </c>
      <c r="X23" s="78">
        <f>SAStab!I3913</f>
        <v>127147</v>
      </c>
      <c r="Y23" s="78">
        <f>SAStab!J3913</f>
        <v>216680</v>
      </c>
      <c r="AB23" t="s">
        <v>27</v>
      </c>
      <c r="AC23" s="70" t="str">
        <f>SAStab!A4001</f>
        <v>4.Other</v>
      </c>
      <c r="AD23" s="78">
        <f>SAStab!B4001</f>
        <v>48913</v>
      </c>
      <c r="AE23" s="78">
        <f>SAStab!C4001</f>
        <v>2149.6999999999998</v>
      </c>
      <c r="AF23" s="78">
        <f>SAStab!D4001</f>
        <v>7816.8</v>
      </c>
      <c r="AG23" s="78">
        <f>SAStab!E4001</f>
        <v>15739.3</v>
      </c>
      <c r="AH23" s="78">
        <f>SAStab!F4001</f>
        <v>31827.599999999999</v>
      </c>
      <c r="AI23" s="78">
        <f>SAStab!G4001</f>
        <v>63884</v>
      </c>
      <c r="AJ23" s="78">
        <f>SAStab!H4001</f>
        <v>107040</v>
      </c>
      <c r="AK23" s="78">
        <f>SAStab!I4001</f>
        <v>143328</v>
      </c>
      <c r="AL23" s="78">
        <f>SAStab!J4001</f>
        <v>236738</v>
      </c>
      <c r="AO23" t="s">
        <v>27</v>
      </c>
      <c r="AP23" s="70" t="str">
        <f>SAStab!A4089</f>
        <v>4.Other</v>
      </c>
      <c r="AQ23" s="70">
        <f>SAStab!B4089</f>
        <v>54175</v>
      </c>
      <c r="AR23" s="70">
        <f>SAStab!C4089</f>
        <v>3086.78</v>
      </c>
      <c r="AS23" s="70">
        <f>SAStab!D4089</f>
        <v>9040.5300000000007</v>
      </c>
      <c r="AT23" s="70">
        <f>SAStab!E4089</f>
        <v>17531.900000000001</v>
      </c>
      <c r="AU23" s="70">
        <f>SAStab!F4089</f>
        <v>34945.800000000003</v>
      </c>
      <c r="AV23" s="70">
        <f>SAStab!G4089</f>
        <v>68331</v>
      </c>
      <c r="AW23" s="70">
        <f>SAStab!H4089</f>
        <v>115027</v>
      </c>
      <c r="AX23" s="70">
        <f>SAStab!I4089</f>
        <v>154191</v>
      </c>
      <c r="AY23" s="70">
        <f>SAStab!J4089</f>
        <v>286480</v>
      </c>
      <c r="BB23" t="s">
        <v>27</v>
      </c>
      <c r="BC23" s="70" t="str">
        <f>SAStab!A4177</f>
        <v>4.Other</v>
      </c>
      <c r="BD23" s="78">
        <f>SAStab!B4177</f>
        <v>59942</v>
      </c>
      <c r="BE23" s="78">
        <f>SAStab!C4177</f>
        <v>3171.4</v>
      </c>
      <c r="BF23" s="78">
        <f>SAStab!D4177</f>
        <v>9118.67</v>
      </c>
      <c r="BG23" s="78">
        <f>SAStab!E4177</f>
        <v>18972.099999999999</v>
      </c>
      <c r="BH23" s="78">
        <f>SAStab!F4177</f>
        <v>37746.699999999997</v>
      </c>
      <c r="BI23" s="78">
        <f>SAStab!G4177</f>
        <v>73520</v>
      </c>
      <c r="BJ23" s="78">
        <f>SAStab!H4177</f>
        <v>125120</v>
      </c>
      <c r="BK23" s="78">
        <f>SAStab!I4177</f>
        <v>169721</v>
      </c>
      <c r="BL23" s="78">
        <f>SAStab!J4177</f>
        <v>330191</v>
      </c>
      <c r="BO23" t="s">
        <v>27</v>
      </c>
      <c r="BP23" s="70" t="str">
        <f>SAStab!A4265</f>
        <v>4.Other</v>
      </c>
      <c r="BQ23" s="78">
        <f>SAStab!B4265</f>
        <v>66695</v>
      </c>
      <c r="BR23" s="78">
        <f>SAStab!C4265</f>
        <v>5115.8100000000004</v>
      </c>
      <c r="BS23" s="78">
        <f>SAStab!D4265</f>
        <v>10501.02</v>
      </c>
      <c r="BT23" s="78">
        <f>SAStab!E4265</f>
        <v>21783.5</v>
      </c>
      <c r="BU23" s="78">
        <f>SAStab!F4265</f>
        <v>44693.5</v>
      </c>
      <c r="BV23" s="78">
        <f>SAStab!G4265</f>
        <v>83952</v>
      </c>
      <c r="BW23" s="78">
        <f>SAStab!H4265</f>
        <v>147406</v>
      </c>
      <c r="BX23" s="78">
        <f>SAStab!I4265</f>
        <v>201279</v>
      </c>
      <c r="BY23" s="78">
        <f>SAStab!J4265</f>
        <v>379631</v>
      </c>
    </row>
    <row r="24" spans="1:77">
      <c r="A24" t="s">
        <v>104</v>
      </c>
      <c r="C24" s="70" t="str">
        <f>SAStab!A3826</f>
        <v>marstat</v>
      </c>
      <c r="D24" s="78"/>
      <c r="E24" s="78"/>
      <c r="F24" s="78"/>
      <c r="G24" s="78"/>
      <c r="H24" s="78"/>
      <c r="I24" s="78"/>
      <c r="J24" s="78"/>
      <c r="K24" s="78"/>
      <c r="L24" s="78"/>
      <c r="N24" t="s">
        <v>104</v>
      </c>
      <c r="P24" s="70" t="str">
        <f>SAStab!A3914</f>
        <v>marstat</v>
      </c>
      <c r="Q24" s="78"/>
      <c r="R24" s="78"/>
      <c r="S24" s="78"/>
      <c r="T24" s="78"/>
      <c r="U24" s="78"/>
      <c r="V24" s="78"/>
      <c r="W24" s="78"/>
      <c r="X24" s="78"/>
      <c r="Y24" s="78"/>
      <c r="AA24" t="s">
        <v>104</v>
      </c>
      <c r="AC24" s="70" t="str">
        <f>SAStab!A4002</f>
        <v>marstat</v>
      </c>
      <c r="AD24" s="78"/>
      <c r="AE24" s="78"/>
      <c r="AF24" s="78"/>
      <c r="AG24" s="78"/>
      <c r="AH24" s="78"/>
      <c r="AI24" s="78"/>
      <c r="AJ24" s="78"/>
      <c r="AK24" s="78"/>
      <c r="AL24" s="78"/>
      <c r="AN24" t="s">
        <v>104</v>
      </c>
      <c r="AP24" s="70" t="str">
        <f>SAStab!A4090</f>
        <v>marstat</v>
      </c>
      <c r="AQ24" s="70"/>
      <c r="AR24" s="70"/>
      <c r="AS24" s="70"/>
      <c r="AT24" s="70"/>
      <c r="AU24" s="70"/>
      <c r="AV24" s="70"/>
      <c r="AW24" s="70"/>
      <c r="AX24" s="70"/>
      <c r="AY24" s="70"/>
      <c r="BA24" t="s">
        <v>104</v>
      </c>
      <c r="BC24" s="70" t="str">
        <f>SAStab!A4178</f>
        <v>marstat</v>
      </c>
      <c r="BD24" s="78"/>
      <c r="BE24" s="78"/>
      <c r="BF24" s="78"/>
      <c r="BG24" s="78"/>
      <c r="BH24" s="78"/>
      <c r="BI24" s="78"/>
      <c r="BJ24" s="78"/>
      <c r="BK24" s="78"/>
      <c r="BL24" s="78"/>
      <c r="BN24" t="s">
        <v>104</v>
      </c>
      <c r="BP24" s="70" t="str">
        <f>SAStab!A4266</f>
        <v>marstat</v>
      </c>
      <c r="BQ24" s="78"/>
      <c r="BR24" s="78"/>
      <c r="BS24" s="78"/>
      <c r="BT24" s="78"/>
      <c r="BU24" s="78"/>
      <c r="BV24" s="78"/>
      <c r="BW24" s="78"/>
      <c r="BX24" s="78"/>
      <c r="BY24" s="78"/>
    </row>
    <row r="25" spans="1:77">
      <c r="B25" t="s">
        <v>14</v>
      </c>
      <c r="C25" s="70" t="str">
        <f>SAStab!A3827</f>
        <v>Married</v>
      </c>
      <c r="D25" s="78">
        <f>SAStab!B3827</f>
        <v>55880</v>
      </c>
      <c r="E25" s="78">
        <f>SAStab!C3827</f>
        <v>9364.02</v>
      </c>
      <c r="F25" s="78">
        <f>SAStab!D3827</f>
        <v>13683.81</v>
      </c>
      <c r="G25" s="78">
        <f>SAStab!E3827</f>
        <v>24156.799999999999</v>
      </c>
      <c r="H25" s="78">
        <f>SAStab!F3827</f>
        <v>41619.4</v>
      </c>
      <c r="I25" s="78">
        <f>SAStab!G3827</f>
        <v>69140</v>
      </c>
      <c r="J25" s="78">
        <f>SAStab!H3827</f>
        <v>106479</v>
      </c>
      <c r="K25" s="78">
        <f>SAStab!I3827</f>
        <v>137056</v>
      </c>
      <c r="L25" s="78">
        <f>SAStab!J3827</f>
        <v>221787</v>
      </c>
      <c r="O25" t="s">
        <v>14</v>
      </c>
      <c r="P25" s="70" t="str">
        <f>SAStab!A3915</f>
        <v>Married</v>
      </c>
      <c r="Q25" s="78">
        <f>SAStab!B3915</f>
        <v>58129</v>
      </c>
      <c r="R25" s="78">
        <f>SAStab!C3915</f>
        <v>9641.15</v>
      </c>
      <c r="S25" s="78">
        <f>SAStab!D3915</f>
        <v>14686.37</v>
      </c>
      <c r="T25" s="78">
        <f>SAStab!E3915</f>
        <v>26025.9</v>
      </c>
      <c r="U25" s="78">
        <f>SAStab!F3915</f>
        <v>45290.3</v>
      </c>
      <c r="V25" s="78">
        <f>SAStab!G3915</f>
        <v>73971</v>
      </c>
      <c r="W25" s="78">
        <f>SAStab!H3915</f>
        <v>115740</v>
      </c>
      <c r="X25" s="78">
        <f>SAStab!I3915</f>
        <v>148691</v>
      </c>
      <c r="Y25" s="78">
        <f>SAStab!J3915</f>
        <v>247433</v>
      </c>
      <c r="AB25" t="s">
        <v>14</v>
      </c>
      <c r="AC25" s="70" t="str">
        <f>SAStab!A4003</f>
        <v>Married</v>
      </c>
      <c r="AD25" s="78">
        <f>SAStab!B4003</f>
        <v>61132</v>
      </c>
      <c r="AE25" s="78">
        <f>SAStab!C4003</f>
        <v>9818.26</v>
      </c>
      <c r="AF25" s="78">
        <f>SAStab!D4003</f>
        <v>15214</v>
      </c>
      <c r="AG25" s="78">
        <f>SAStab!E4003</f>
        <v>26360.7</v>
      </c>
      <c r="AH25" s="78">
        <f>SAStab!F4003</f>
        <v>45861.5</v>
      </c>
      <c r="AI25" s="78">
        <f>SAStab!G4003</f>
        <v>77875</v>
      </c>
      <c r="AJ25" s="78">
        <f>SAStab!H4003</f>
        <v>120612</v>
      </c>
      <c r="AK25" s="78">
        <f>SAStab!I4003</f>
        <v>158129</v>
      </c>
      <c r="AL25" s="78">
        <f>SAStab!J4003</f>
        <v>263882</v>
      </c>
      <c r="AO25" t="s">
        <v>14</v>
      </c>
      <c r="AP25" s="70" t="str">
        <f>SAStab!A4091</f>
        <v>Married</v>
      </c>
      <c r="AQ25" s="70">
        <f>SAStab!B4091</f>
        <v>68091</v>
      </c>
      <c r="AR25" s="70">
        <f>SAStab!C4091</f>
        <v>9754.6</v>
      </c>
      <c r="AS25" s="70">
        <f>SAStab!D4091</f>
        <v>15743.93</v>
      </c>
      <c r="AT25" s="70">
        <f>SAStab!E4091</f>
        <v>27665</v>
      </c>
      <c r="AU25" s="70">
        <f>SAStab!F4091</f>
        <v>48573.5</v>
      </c>
      <c r="AV25" s="70">
        <f>SAStab!G4091</f>
        <v>84179</v>
      </c>
      <c r="AW25" s="70">
        <f>SAStab!H4091</f>
        <v>135306</v>
      </c>
      <c r="AX25" s="70">
        <f>SAStab!I4091</f>
        <v>182058</v>
      </c>
      <c r="AY25" s="70">
        <f>SAStab!J4091</f>
        <v>328509</v>
      </c>
      <c r="BB25" t="s">
        <v>14</v>
      </c>
      <c r="BC25" s="70" t="str">
        <f>SAStab!A4179</f>
        <v>Married</v>
      </c>
      <c r="BD25" s="78">
        <f>SAStab!B4179</f>
        <v>78221</v>
      </c>
      <c r="BE25" s="78">
        <f>SAStab!C4179</f>
        <v>10845.95</v>
      </c>
      <c r="BF25" s="78">
        <f>SAStab!D4179</f>
        <v>17731.36</v>
      </c>
      <c r="BG25" s="78">
        <f>SAStab!E4179</f>
        <v>30822</v>
      </c>
      <c r="BH25" s="78">
        <f>SAStab!F4179</f>
        <v>54566.9</v>
      </c>
      <c r="BI25" s="78">
        <f>SAStab!G4179</f>
        <v>97002</v>
      </c>
      <c r="BJ25" s="78">
        <f>SAStab!H4179</f>
        <v>154264</v>
      </c>
      <c r="BK25" s="78">
        <f>SAStab!I4179</f>
        <v>202938</v>
      </c>
      <c r="BL25" s="78">
        <f>SAStab!J4179</f>
        <v>366599</v>
      </c>
      <c r="BO25" t="s">
        <v>14</v>
      </c>
      <c r="BP25" s="70" t="str">
        <f>SAStab!A4267</f>
        <v>Married</v>
      </c>
      <c r="BQ25" s="78">
        <f>SAStab!B4267</f>
        <v>86002</v>
      </c>
      <c r="BR25" s="78">
        <f>SAStab!C4267</f>
        <v>12872.78</v>
      </c>
      <c r="BS25" s="78">
        <f>SAStab!D4267</f>
        <v>20528.95</v>
      </c>
      <c r="BT25" s="78">
        <f>SAStab!E4267</f>
        <v>34965.9</v>
      </c>
      <c r="BU25" s="78">
        <f>SAStab!F4267</f>
        <v>61830.400000000001</v>
      </c>
      <c r="BV25" s="78">
        <f>SAStab!G4267</f>
        <v>106337</v>
      </c>
      <c r="BW25" s="78">
        <f>SAStab!H4267</f>
        <v>173155</v>
      </c>
      <c r="BX25" s="78">
        <f>SAStab!I4267</f>
        <v>230638</v>
      </c>
      <c r="BY25" s="78">
        <f>SAStab!J4267</f>
        <v>427151</v>
      </c>
    </row>
    <row r="26" spans="1:77">
      <c r="B26" t="s">
        <v>15</v>
      </c>
      <c r="C26" s="70" t="str">
        <f>SAStab!A3828</f>
        <v>Widowed</v>
      </c>
      <c r="D26" s="78">
        <f>SAStab!B3828</f>
        <v>33826</v>
      </c>
      <c r="E26" s="78">
        <f>SAStab!C3828</f>
        <v>6404.6</v>
      </c>
      <c r="F26" s="78">
        <f>SAStab!D3828</f>
        <v>9508.11</v>
      </c>
      <c r="G26" s="78">
        <f>SAStab!E3828</f>
        <v>15270.8</v>
      </c>
      <c r="H26" s="78">
        <f>SAStab!F3828</f>
        <v>23397.8</v>
      </c>
      <c r="I26" s="78">
        <f>SAStab!G3828</f>
        <v>40895</v>
      </c>
      <c r="J26" s="78">
        <f>SAStab!H3828</f>
        <v>68193</v>
      </c>
      <c r="K26" s="78">
        <f>SAStab!I3828</f>
        <v>91284</v>
      </c>
      <c r="L26" s="78">
        <f>SAStab!J3828</f>
        <v>173839</v>
      </c>
      <c r="O26" t="s">
        <v>15</v>
      </c>
      <c r="P26" s="70" t="str">
        <f>SAStab!A3916</f>
        <v>Widowed</v>
      </c>
      <c r="Q26" s="78">
        <f>SAStab!B3916</f>
        <v>40682</v>
      </c>
      <c r="R26" s="78">
        <f>SAStab!C3916</f>
        <v>8184.88</v>
      </c>
      <c r="S26" s="78">
        <f>SAStab!D3916</f>
        <v>10960.24</v>
      </c>
      <c r="T26" s="78">
        <f>SAStab!E3916</f>
        <v>17916.8</v>
      </c>
      <c r="U26" s="78">
        <f>SAStab!F3916</f>
        <v>28565.599999999999</v>
      </c>
      <c r="V26" s="78">
        <f>SAStab!G3916</f>
        <v>50301</v>
      </c>
      <c r="W26" s="78">
        <f>SAStab!H3916</f>
        <v>82559</v>
      </c>
      <c r="X26" s="78">
        <f>SAStab!I3916</f>
        <v>111893</v>
      </c>
      <c r="Y26" s="78">
        <f>SAStab!J3916</f>
        <v>201762</v>
      </c>
      <c r="AB26" t="s">
        <v>15</v>
      </c>
      <c r="AC26" s="70" t="str">
        <f>SAStab!A4004</f>
        <v>Widowed</v>
      </c>
      <c r="AD26" s="78">
        <f>SAStab!B4004</f>
        <v>45111</v>
      </c>
      <c r="AE26" s="78">
        <f>SAStab!C4004</f>
        <v>9035.2900000000009</v>
      </c>
      <c r="AF26" s="78">
        <f>SAStab!D4004</f>
        <v>11924</v>
      </c>
      <c r="AG26" s="78">
        <f>SAStab!E4004</f>
        <v>19621.5</v>
      </c>
      <c r="AH26" s="78">
        <f>SAStab!F4004</f>
        <v>31547.4</v>
      </c>
      <c r="AI26" s="78">
        <f>SAStab!G4004</f>
        <v>56270</v>
      </c>
      <c r="AJ26" s="78">
        <f>SAStab!H4004</f>
        <v>92347</v>
      </c>
      <c r="AK26" s="78">
        <f>SAStab!I4004</f>
        <v>123724</v>
      </c>
      <c r="AL26" s="78">
        <f>SAStab!J4004</f>
        <v>212343</v>
      </c>
      <c r="AO26" t="s">
        <v>15</v>
      </c>
      <c r="AP26" s="70" t="str">
        <f>SAStab!A4092</f>
        <v>Widowed</v>
      </c>
      <c r="AQ26" s="70">
        <f>SAStab!B4092</f>
        <v>48256</v>
      </c>
      <c r="AR26" s="70">
        <f>SAStab!C4092</f>
        <v>9034.6299999999992</v>
      </c>
      <c r="AS26" s="70">
        <f>SAStab!D4092</f>
        <v>12464.92</v>
      </c>
      <c r="AT26" s="70">
        <f>SAStab!E4092</f>
        <v>20339.8</v>
      </c>
      <c r="AU26" s="70">
        <f>SAStab!F4092</f>
        <v>32519.9</v>
      </c>
      <c r="AV26" s="70">
        <f>SAStab!G4092</f>
        <v>58504</v>
      </c>
      <c r="AW26" s="70">
        <f>SAStab!H4092</f>
        <v>98726</v>
      </c>
      <c r="AX26" s="70">
        <f>SAStab!I4092</f>
        <v>129461</v>
      </c>
      <c r="AY26" s="70">
        <f>SAStab!J4092</f>
        <v>238668</v>
      </c>
      <c r="BB26" t="s">
        <v>15</v>
      </c>
      <c r="BC26" s="70" t="str">
        <f>SAStab!A4180</f>
        <v>Widowed</v>
      </c>
      <c r="BD26" s="78">
        <f>SAStab!B4180</f>
        <v>52015</v>
      </c>
      <c r="BE26" s="78">
        <f>SAStab!C4180</f>
        <v>7891.14</v>
      </c>
      <c r="BF26" s="78">
        <f>SAStab!D4180</f>
        <v>13030.97</v>
      </c>
      <c r="BG26" s="78">
        <f>SAStab!E4180</f>
        <v>21021</v>
      </c>
      <c r="BH26" s="78">
        <f>SAStab!F4180</f>
        <v>34476.5</v>
      </c>
      <c r="BI26" s="78">
        <f>SAStab!G4180</f>
        <v>63100</v>
      </c>
      <c r="BJ26" s="78">
        <f>SAStab!H4180</f>
        <v>108431</v>
      </c>
      <c r="BK26" s="78">
        <f>SAStab!I4180</f>
        <v>145303</v>
      </c>
      <c r="BL26" s="78">
        <f>SAStab!J4180</f>
        <v>303066</v>
      </c>
      <c r="BO26" t="s">
        <v>15</v>
      </c>
      <c r="BP26" s="70" t="str">
        <f>SAStab!A4268</f>
        <v>Widowed</v>
      </c>
      <c r="BQ26" s="78">
        <f>SAStab!B4268</f>
        <v>59550</v>
      </c>
      <c r="BR26" s="78">
        <f>SAStab!C4268</f>
        <v>9034.84</v>
      </c>
      <c r="BS26" s="78">
        <f>SAStab!D4268</f>
        <v>14440.19</v>
      </c>
      <c r="BT26" s="78">
        <f>SAStab!E4268</f>
        <v>23469.8</v>
      </c>
      <c r="BU26" s="78">
        <f>SAStab!F4268</f>
        <v>39327.800000000003</v>
      </c>
      <c r="BV26" s="78">
        <f>SAStab!G4268</f>
        <v>72089</v>
      </c>
      <c r="BW26" s="78">
        <f>SAStab!H4268</f>
        <v>124613</v>
      </c>
      <c r="BX26" s="78">
        <f>SAStab!I4268</f>
        <v>172834</v>
      </c>
      <c r="BY26" s="78">
        <f>SAStab!J4268</f>
        <v>327957</v>
      </c>
    </row>
    <row r="27" spans="1:77">
      <c r="B27" t="s">
        <v>16</v>
      </c>
      <c r="C27" s="70" t="str">
        <f>SAStab!A3829</f>
        <v>Divorced</v>
      </c>
      <c r="D27" s="78">
        <f>SAStab!B3829</f>
        <v>35793</v>
      </c>
      <c r="E27" s="78">
        <f>SAStab!C3829</f>
        <v>3686.79</v>
      </c>
      <c r="F27" s="78">
        <f>SAStab!D3829</f>
        <v>8666</v>
      </c>
      <c r="G27" s="78">
        <f>SAStab!E3829</f>
        <v>12990.8</v>
      </c>
      <c r="H27" s="78">
        <f>SAStab!F3829</f>
        <v>23809</v>
      </c>
      <c r="I27" s="78">
        <f>SAStab!G3829</f>
        <v>46424</v>
      </c>
      <c r="J27" s="78">
        <f>SAStab!H3829</f>
        <v>78294</v>
      </c>
      <c r="K27" s="78">
        <f>SAStab!I3829</f>
        <v>102885</v>
      </c>
      <c r="L27" s="78">
        <f>SAStab!J3829</f>
        <v>176710</v>
      </c>
      <c r="O27" t="s">
        <v>16</v>
      </c>
      <c r="P27" s="70" t="str">
        <f>SAStab!A3917</f>
        <v>Divorced</v>
      </c>
      <c r="Q27" s="78">
        <f>SAStab!B3917</f>
        <v>38548</v>
      </c>
      <c r="R27" s="78">
        <f>SAStab!C3917</f>
        <v>4440.2700000000004</v>
      </c>
      <c r="S27" s="78">
        <f>SAStab!D3917</f>
        <v>9034.81</v>
      </c>
      <c r="T27" s="78">
        <f>SAStab!E3917</f>
        <v>14430.9</v>
      </c>
      <c r="U27" s="78">
        <f>SAStab!F3917</f>
        <v>26108.1</v>
      </c>
      <c r="V27" s="78">
        <f>SAStab!G3917</f>
        <v>49035</v>
      </c>
      <c r="W27" s="78">
        <f>SAStab!H3917</f>
        <v>83395</v>
      </c>
      <c r="X27" s="78">
        <f>SAStab!I3917</f>
        <v>112674</v>
      </c>
      <c r="Y27" s="78">
        <f>SAStab!J3917</f>
        <v>190377</v>
      </c>
      <c r="AB27" t="s">
        <v>16</v>
      </c>
      <c r="AC27" s="70" t="str">
        <f>SAStab!A4005</f>
        <v>Divorced</v>
      </c>
      <c r="AD27" s="78">
        <f>SAStab!B4005</f>
        <v>44128</v>
      </c>
      <c r="AE27" s="78">
        <f>SAStab!C4005</f>
        <v>5117.46</v>
      </c>
      <c r="AF27" s="78">
        <f>SAStab!D4005</f>
        <v>9177.68</v>
      </c>
      <c r="AG27" s="78">
        <f>SAStab!E4005</f>
        <v>15723.2</v>
      </c>
      <c r="AH27" s="78">
        <f>SAStab!F4005</f>
        <v>27855.200000000001</v>
      </c>
      <c r="AI27" s="78">
        <f>SAStab!G4005</f>
        <v>54519</v>
      </c>
      <c r="AJ27" s="78">
        <f>SAStab!H4005</f>
        <v>94453</v>
      </c>
      <c r="AK27" s="78">
        <f>SAStab!I4005</f>
        <v>129941</v>
      </c>
      <c r="AL27" s="78">
        <f>SAStab!J4005</f>
        <v>269204</v>
      </c>
      <c r="AO27" t="s">
        <v>16</v>
      </c>
      <c r="AP27" s="70" t="str">
        <f>SAStab!A4093</f>
        <v>Divorced</v>
      </c>
      <c r="AQ27" s="70">
        <f>SAStab!B4093</f>
        <v>48239</v>
      </c>
      <c r="AR27" s="70">
        <f>SAStab!C4093</f>
        <v>5467.86</v>
      </c>
      <c r="AS27" s="70">
        <f>SAStab!D4093</f>
        <v>9340.8700000000008</v>
      </c>
      <c r="AT27" s="70">
        <f>SAStab!E4093</f>
        <v>16714.400000000001</v>
      </c>
      <c r="AU27" s="70">
        <f>SAStab!F4093</f>
        <v>30320.9</v>
      </c>
      <c r="AV27" s="70">
        <f>SAStab!G4093</f>
        <v>58726</v>
      </c>
      <c r="AW27" s="70">
        <f>SAStab!H4093</f>
        <v>106348</v>
      </c>
      <c r="AX27" s="70">
        <f>SAStab!I4093</f>
        <v>142819</v>
      </c>
      <c r="AY27" s="70">
        <f>SAStab!J4093</f>
        <v>265550</v>
      </c>
      <c r="BB27" t="s">
        <v>16</v>
      </c>
      <c r="BC27" s="70" t="str">
        <f>SAStab!A4181</f>
        <v>Divorced</v>
      </c>
      <c r="BD27" s="78">
        <f>SAStab!B4181</f>
        <v>56833</v>
      </c>
      <c r="BE27" s="78">
        <f>SAStab!C4181</f>
        <v>6023.37</v>
      </c>
      <c r="BF27" s="78">
        <f>SAStab!D4181</f>
        <v>10392.450000000001</v>
      </c>
      <c r="BG27" s="78">
        <f>SAStab!E4181</f>
        <v>18215.400000000001</v>
      </c>
      <c r="BH27" s="78">
        <f>SAStab!F4181</f>
        <v>32643.7</v>
      </c>
      <c r="BI27" s="78">
        <f>SAStab!G4181</f>
        <v>65069</v>
      </c>
      <c r="BJ27" s="78">
        <f>SAStab!H4181</f>
        <v>119273</v>
      </c>
      <c r="BK27" s="78">
        <f>SAStab!I4181</f>
        <v>173022</v>
      </c>
      <c r="BL27" s="78">
        <f>SAStab!J4181</f>
        <v>353175</v>
      </c>
      <c r="BO27" t="s">
        <v>16</v>
      </c>
      <c r="BP27" s="70" t="str">
        <f>SAStab!A4269</f>
        <v>Divorced</v>
      </c>
      <c r="BQ27" s="78">
        <f>SAStab!B4269</f>
        <v>59659</v>
      </c>
      <c r="BR27" s="78">
        <f>SAStab!C4269</f>
        <v>6023.05</v>
      </c>
      <c r="BS27" s="78">
        <f>SAStab!D4269</f>
        <v>11097.86</v>
      </c>
      <c r="BT27" s="78">
        <f>SAStab!E4269</f>
        <v>20342.8</v>
      </c>
      <c r="BU27" s="78">
        <f>SAStab!F4269</f>
        <v>35985.199999999997</v>
      </c>
      <c r="BV27" s="78">
        <f>SAStab!G4269</f>
        <v>70110</v>
      </c>
      <c r="BW27" s="78">
        <f>SAStab!H4269</f>
        <v>130582</v>
      </c>
      <c r="BX27" s="78">
        <f>SAStab!I4269</f>
        <v>183574</v>
      </c>
      <c r="BY27" s="78">
        <f>SAStab!J4269</f>
        <v>332593</v>
      </c>
    </row>
    <row r="28" spans="1:77">
      <c r="B28" t="s">
        <v>13</v>
      </c>
      <c r="C28" s="70" t="str">
        <f>SAStab!A3830</f>
        <v>Single</v>
      </c>
      <c r="D28" s="78">
        <f>SAStab!B3830</f>
        <v>33444</v>
      </c>
      <c r="E28" s="78">
        <f>SAStab!C3830</f>
        <v>991.18</v>
      </c>
      <c r="F28" s="78">
        <f>SAStab!D3830</f>
        <v>5998.79</v>
      </c>
      <c r="G28" s="78">
        <f>SAStab!E3830</f>
        <v>10270.4</v>
      </c>
      <c r="H28" s="78">
        <f>SAStab!F3830</f>
        <v>19383.2</v>
      </c>
      <c r="I28" s="78">
        <f>SAStab!G3830</f>
        <v>41553</v>
      </c>
      <c r="J28" s="78">
        <f>SAStab!H3830</f>
        <v>75163</v>
      </c>
      <c r="K28" s="78">
        <f>SAStab!I3830</f>
        <v>108914</v>
      </c>
      <c r="L28" s="78">
        <f>SAStab!J3830</f>
        <v>203531</v>
      </c>
      <c r="O28" t="s">
        <v>13</v>
      </c>
      <c r="P28" s="70" t="str">
        <f>SAStab!A3918</f>
        <v>Single</v>
      </c>
      <c r="Q28" s="78">
        <f>SAStab!B3918</f>
        <v>38732</v>
      </c>
      <c r="R28" s="78">
        <f>SAStab!C3918</f>
        <v>2203.56</v>
      </c>
      <c r="S28" s="78">
        <f>SAStab!D3918</f>
        <v>6764.15</v>
      </c>
      <c r="T28" s="78">
        <f>SAStab!E3918</f>
        <v>11368</v>
      </c>
      <c r="U28" s="78">
        <f>SAStab!F3918</f>
        <v>22448</v>
      </c>
      <c r="V28" s="78">
        <f>SAStab!G3918</f>
        <v>46378</v>
      </c>
      <c r="W28" s="78">
        <f>SAStab!H3918</f>
        <v>88432</v>
      </c>
      <c r="X28" s="78">
        <f>SAStab!I3918</f>
        <v>129322</v>
      </c>
      <c r="Y28" s="78">
        <f>SAStab!J3918</f>
        <v>247297</v>
      </c>
      <c r="AB28" t="s">
        <v>13</v>
      </c>
      <c r="AC28" s="70" t="str">
        <f>SAStab!A4006</f>
        <v>Single</v>
      </c>
      <c r="AD28" s="78">
        <f>SAStab!B4006</f>
        <v>42728</v>
      </c>
      <c r="AE28" s="78">
        <f>SAStab!C4006</f>
        <v>2240.0100000000002</v>
      </c>
      <c r="AF28" s="78">
        <f>SAStab!D4006</f>
        <v>7381.36</v>
      </c>
      <c r="AG28" s="78">
        <f>SAStab!E4006</f>
        <v>12386.7</v>
      </c>
      <c r="AH28" s="78">
        <f>SAStab!F4006</f>
        <v>24742.3</v>
      </c>
      <c r="AI28" s="78">
        <f>SAStab!G4006</f>
        <v>51810</v>
      </c>
      <c r="AJ28" s="78">
        <f>SAStab!H4006</f>
        <v>93229</v>
      </c>
      <c r="AK28" s="78">
        <f>SAStab!I4006</f>
        <v>132271</v>
      </c>
      <c r="AL28" s="78">
        <f>SAStab!J4006</f>
        <v>264550</v>
      </c>
      <c r="AO28" t="s">
        <v>13</v>
      </c>
      <c r="AP28" s="70" t="str">
        <f>SAStab!A4094</f>
        <v>Single</v>
      </c>
      <c r="AQ28" s="70">
        <f>SAStab!B4094</f>
        <v>44025</v>
      </c>
      <c r="AR28" s="70">
        <f>SAStab!C4094</f>
        <v>1414.35</v>
      </c>
      <c r="AS28" s="70">
        <f>SAStab!D4094</f>
        <v>8057.2</v>
      </c>
      <c r="AT28" s="70">
        <f>SAStab!E4094</f>
        <v>13485.3</v>
      </c>
      <c r="AU28" s="70">
        <f>SAStab!F4094</f>
        <v>24871.7</v>
      </c>
      <c r="AV28" s="70">
        <f>SAStab!G4094</f>
        <v>52375</v>
      </c>
      <c r="AW28" s="70">
        <f>SAStab!H4094</f>
        <v>93695</v>
      </c>
      <c r="AX28" s="70">
        <f>SAStab!I4094</f>
        <v>137520</v>
      </c>
      <c r="AY28" s="70">
        <f>SAStab!J4094</f>
        <v>308400</v>
      </c>
      <c r="BB28" t="s">
        <v>13</v>
      </c>
      <c r="BC28" s="70" t="str">
        <f>SAStab!A4182</f>
        <v>Single</v>
      </c>
      <c r="BD28" s="78">
        <f>SAStab!B4182</f>
        <v>50313</v>
      </c>
      <c r="BE28" s="78">
        <f>SAStab!C4182</f>
        <v>1925.42</v>
      </c>
      <c r="BF28" s="78">
        <f>SAStab!D4182</f>
        <v>8152.1</v>
      </c>
      <c r="BG28" s="78">
        <f>SAStab!E4182</f>
        <v>14504.2</v>
      </c>
      <c r="BH28" s="78">
        <f>SAStab!F4182</f>
        <v>26800.400000000001</v>
      </c>
      <c r="BI28" s="78">
        <f>SAStab!G4182</f>
        <v>55808</v>
      </c>
      <c r="BJ28" s="78">
        <f>SAStab!H4182</f>
        <v>105482</v>
      </c>
      <c r="BK28" s="78">
        <f>SAStab!I4182</f>
        <v>151133</v>
      </c>
      <c r="BL28" s="78">
        <f>SAStab!J4182</f>
        <v>323573</v>
      </c>
      <c r="BO28" t="s">
        <v>13</v>
      </c>
      <c r="BP28" s="70" t="str">
        <f>SAStab!A4270</f>
        <v>Single</v>
      </c>
      <c r="BQ28" s="78">
        <f>SAStab!B4270</f>
        <v>54566</v>
      </c>
      <c r="BR28" s="78">
        <f>SAStab!C4270</f>
        <v>1962.9</v>
      </c>
      <c r="BS28" s="78">
        <f>SAStab!D4270</f>
        <v>8855.5300000000007</v>
      </c>
      <c r="BT28" s="78">
        <f>SAStab!E4270</f>
        <v>16115.8</v>
      </c>
      <c r="BU28" s="78">
        <f>SAStab!F4270</f>
        <v>29695.599999999999</v>
      </c>
      <c r="BV28" s="78">
        <f>SAStab!G4270</f>
        <v>61985</v>
      </c>
      <c r="BW28" s="78">
        <f>SAStab!H4270</f>
        <v>119675</v>
      </c>
      <c r="BX28" s="78">
        <f>SAStab!I4270</f>
        <v>174883</v>
      </c>
      <c r="BY28" s="78">
        <f>SAStab!J4270</f>
        <v>369883</v>
      </c>
    </row>
    <row r="29" spans="1:77">
      <c r="A29" t="s">
        <v>132</v>
      </c>
      <c r="C29" s="70" t="str">
        <f>SAStab!A3831</f>
        <v>pcyears</v>
      </c>
      <c r="D29" s="78"/>
      <c r="E29" s="78"/>
      <c r="F29" s="78"/>
      <c r="G29" s="78"/>
      <c r="H29" s="78"/>
      <c r="I29" s="78"/>
      <c r="J29" s="78"/>
      <c r="K29" s="78"/>
      <c r="L29" s="78"/>
      <c r="N29" t="s">
        <v>132</v>
      </c>
      <c r="P29" s="70" t="str">
        <f>SAStab!A3919</f>
        <v>pcyears</v>
      </c>
      <c r="Q29" s="78"/>
      <c r="R29" s="78"/>
      <c r="S29" s="78"/>
      <c r="T29" s="78"/>
      <c r="U29" s="78"/>
      <c r="V29" s="78"/>
      <c r="W29" s="78"/>
      <c r="X29" s="78"/>
      <c r="Y29" s="78"/>
      <c r="AA29" t="s">
        <v>132</v>
      </c>
      <c r="AC29" s="70" t="str">
        <f>SAStab!A4007</f>
        <v>pcyears</v>
      </c>
      <c r="AD29" s="78"/>
      <c r="AE29" s="78"/>
      <c r="AF29" s="78"/>
      <c r="AG29" s="78"/>
      <c r="AH29" s="78"/>
      <c r="AI29" s="78"/>
      <c r="AJ29" s="78"/>
      <c r="AK29" s="78"/>
      <c r="AL29" s="78"/>
      <c r="AN29" t="s">
        <v>132</v>
      </c>
      <c r="AP29" s="70" t="str">
        <f>SAStab!A4095</f>
        <v>pcyears</v>
      </c>
      <c r="AQ29" s="70"/>
      <c r="AR29" s="70"/>
      <c r="AS29" s="70"/>
      <c r="AT29" s="70"/>
      <c r="AU29" s="70"/>
      <c r="AV29" s="70"/>
      <c r="AW29" s="70"/>
      <c r="AX29" s="70"/>
      <c r="AY29" s="70"/>
      <c r="BA29" t="s">
        <v>132</v>
      </c>
      <c r="BC29" s="70" t="str">
        <f>SAStab!A4183</f>
        <v>pcyears</v>
      </c>
      <c r="BD29" s="78"/>
      <c r="BE29" s="78"/>
      <c r="BF29" s="78"/>
      <c r="BG29" s="78"/>
      <c r="BH29" s="78"/>
      <c r="BI29" s="78"/>
      <c r="BJ29" s="78"/>
      <c r="BK29" s="78"/>
      <c r="BL29" s="78"/>
      <c r="BN29" t="s">
        <v>132</v>
      </c>
      <c r="BP29" s="70" t="str">
        <f>SAStab!A4271</f>
        <v>pcyears</v>
      </c>
      <c r="BQ29" s="78"/>
      <c r="BR29" s="78"/>
      <c r="BS29" s="78"/>
      <c r="BT29" s="78"/>
      <c r="BU29" s="78"/>
      <c r="BV29" s="78"/>
      <c r="BW29" s="78"/>
      <c r="BX29" s="78"/>
      <c r="BY29" s="78"/>
    </row>
    <row r="30" spans="1:77">
      <c r="B30" t="s">
        <v>124</v>
      </c>
      <c r="C30" s="70" t="str">
        <f>SAStab!A3832</f>
        <v>0-9</v>
      </c>
      <c r="D30" s="78">
        <f>SAStab!B3832</f>
        <v>8653</v>
      </c>
      <c r="E30" s="78">
        <f>SAStab!C3832</f>
        <v>0</v>
      </c>
      <c r="F30" s="78">
        <f>SAStab!D3832</f>
        <v>0</v>
      </c>
      <c r="G30" s="78">
        <f>SAStab!E3832</f>
        <v>2</v>
      </c>
      <c r="H30" s="78">
        <f>SAStab!F3832</f>
        <v>6519.1</v>
      </c>
      <c r="I30" s="78">
        <f>SAStab!G3832</f>
        <v>10848</v>
      </c>
      <c r="J30" s="78">
        <f>SAStab!H3832</f>
        <v>19189</v>
      </c>
      <c r="K30" s="78">
        <f>SAStab!I3832</f>
        <v>31580</v>
      </c>
      <c r="L30" s="78">
        <f>SAStab!J3832</f>
        <v>51361</v>
      </c>
      <c r="O30" t="s">
        <v>124</v>
      </c>
      <c r="P30" s="70" t="str">
        <f>SAStab!A3920</f>
        <v>0-9</v>
      </c>
      <c r="Q30" s="78">
        <f>SAStab!B3920</f>
        <v>8653</v>
      </c>
      <c r="R30" s="78">
        <f>SAStab!C3920</f>
        <v>0</v>
      </c>
      <c r="S30" s="78">
        <f>SAStab!D3920</f>
        <v>0</v>
      </c>
      <c r="T30" s="78">
        <f>SAStab!E3920</f>
        <v>0</v>
      </c>
      <c r="U30" s="78">
        <f>SAStab!F3920</f>
        <v>6394.2</v>
      </c>
      <c r="V30" s="78">
        <f>SAStab!G3920</f>
        <v>10845</v>
      </c>
      <c r="W30" s="78">
        <f>SAStab!H3920</f>
        <v>21423</v>
      </c>
      <c r="X30" s="78">
        <f>SAStab!I3920</f>
        <v>29696</v>
      </c>
      <c r="Y30" s="78">
        <f>SAStab!J3920</f>
        <v>57605</v>
      </c>
      <c r="AB30" t="s">
        <v>124</v>
      </c>
      <c r="AC30" s="70" t="str">
        <f>SAStab!A4008</f>
        <v>0-9</v>
      </c>
      <c r="AD30" s="78">
        <f>SAStab!B4008</f>
        <v>9390</v>
      </c>
      <c r="AE30" s="78">
        <f>SAStab!C4008</f>
        <v>0</v>
      </c>
      <c r="AF30" s="78">
        <f>SAStab!D4008</f>
        <v>0</v>
      </c>
      <c r="AG30" s="78">
        <f>SAStab!E4008</f>
        <v>0</v>
      </c>
      <c r="AH30" s="78">
        <f>SAStab!F4008</f>
        <v>6389.9</v>
      </c>
      <c r="AI30" s="78">
        <f>SAStab!G4008</f>
        <v>11622</v>
      </c>
      <c r="AJ30" s="78">
        <f>SAStab!H4008</f>
        <v>21947</v>
      </c>
      <c r="AK30" s="78">
        <f>SAStab!I4008</f>
        <v>31830</v>
      </c>
      <c r="AL30" s="78">
        <f>SAStab!J4008</f>
        <v>70392</v>
      </c>
      <c r="AO30" t="s">
        <v>124</v>
      </c>
      <c r="AP30" s="70" t="str">
        <f>SAStab!A4096</f>
        <v>0-9</v>
      </c>
      <c r="AQ30" s="70">
        <f>SAStab!B4096</f>
        <v>9838</v>
      </c>
      <c r="AR30" s="70">
        <f>SAStab!C4096</f>
        <v>0</v>
      </c>
      <c r="AS30" s="70">
        <f>SAStab!D4096</f>
        <v>0</v>
      </c>
      <c r="AT30" s="70">
        <f>SAStab!E4096</f>
        <v>0</v>
      </c>
      <c r="AU30" s="70">
        <f>SAStab!F4096</f>
        <v>6389.4</v>
      </c>
      <c r="AV30" s="70">
        <f>SAStab!G4096</f>
        <v>11222</v>
      </c>
      <c r="AW30" s="70">
        <f>SAStab!H4096</f>
        <v>24523</v>
      </c>
      <c r="AX30" s="70">
        <f>SAStab!I4096</f>
        <v>36180</v>
      </c>
      <c r="AY30" s="70">
        <f>SAStab!J4096</f>
        <v>71704</v>
      </c>
      <c r="BB30" t="s">
        <v>124</v>
      </c>
      <c r="BC30" s="70" t="str">
        <f>SAStab!A4184</f>
        <v>0-9</v>
      </c>
      <c r="BD30" s="78">
        <f>SAStab!B4184</f>
        <v>10088</v>
      </c>
      <c r="BE30" s="78">
        <f>SAStab!C4184</f>
        <v>0</v>
      </c>
      <c r="BF30" s="78">
        <f>SAStab!D4184</f>
        <v>0</v>
      </c>
      <c r="BG30" s="78">
        <f>SAStab!E4184</f>
        <v>0</v>
      </c>
      <c r="BH30" s="78">
        <f>SAStab!F4184</f>
        <v>6131.9</v>
      </c>
      <c r="BI30" s="78">
        <f>SAStab!G4184</f>
        <v>11155</v>
      </c>
      <c r="BJ30" s="78">
        <f>SAStab!H4184</f>
        <v>23836</v>
      </c>
      <c r="BK30" s="78">
        <f>SAStab!I4184</f>
        <v>40152</v>
      </c>
      <c r="BL30" s="78">
        <f>SAStab!J4184</f>
        <v>78941</v>
      </c>
      <c r="BO30" t="s">
        <v>124</v>
      </c>
      <c r="BP30" s="70" t="str">
        <f>SAStab!A4272</f>
        <v>0-9</v>
      </c>
      <c r="BQ30" s="78">
        <f>SAStab!B4272</f>
        <v>11791</v>
      </c>
      <c r="BR30" s="78">
        <f>SAStab!C4272</f>
        <v>0</v>
      </c>
      <c r="BS30" s="78">
        <f>SAStab!D4272</f>
        <v>0</v>
      </c>
      <c r="BT30" s="78">
        <f>SAStab!E4272</f>
        <v>0</v>
      </c>
      <c r="BU30" s="78">
        <f>SAStab!F4272</f>
        <v>6633.8</v>
      </c>
      <c r="BV30" s="78">
        <f>SAStab!G4272</f>
        <v>14040</v>
      </c>
      <c r="BW30" s="78">
        <f>SAStab!H4272</f>
        <v>29086</v>
      </c>
      <c r="BX30" s="78">
        <f>SAStab!I4272</f>
        <v>48388</v>
      </c>
      <c r="BY30" s="78">
        <f>SAStab!J4272</f>
        <v>92910</v>
      </c>
    </row>
    <row r="31" spans="1:77">
      <c r="B31" s="37" t="s">
        <v>125</v>
      </c>
      <c r="C31" s="70" t="str">
        <f>SAStab!A3833</f>
        <v>10-14</v>
      </c>
      <c r="D31" s="78">
        <f>SAStab!B3833</f>
        <v>18107</v>
      </c>
      <c r="E31" s="78">
        <f>SAStab!C3833</f>
        <v>26.17</v>
      </c>
      <c r="F31" s="78">
        <f>SAStab!D3833</f>
        <v>2028.2</v>
      </c>
      <c r="G31" s="78">
        <f>SAStab!E3833</f>
        <v>7679</v>
      </c>
      <c r="H31" s="78">
        <f>SAStab!F3833</f>
        <v>11006.2</v>
      </c>
      <c r="I31" s="78">
        <f>SAStab!G3833</f>
        <v>19608</v>
      </c>
      <c r="J31" s="78">
        <f>SAStab!H3833</f>
        <v>36240</v>
      </c>
      <c r="K31" s="78">
        <f>SAStab!I3833</f>
        <v>59559</v>
      </c>
      <c r="L31" s="78">
        <f>SAStab!J3833</f>
        <v>140470</v>
      </c>
      <c r="O31" s="37" t="s">
        <v>125</v>
      </c>
      <c r="P31" s="70" t="str">
        <f>SAStab!A3921</f>
        <v>10-14</v>
      </c>
      <c r="Q31" s="78">
        <f>SAStab!B3921</f>
        <v>18027</v>
      </c>
      <c r="R31" s="78">
        <f>SAStab!C3921</f>
        <v>0</v>
      </c>
      <c r="S31" s="78">
        <f>SAStab!D3921</f>
        <v>1348.14</v>
      </c>
      <c r="T31" s="78">
        <f>SAStab!E3921</f>
        <v>8162.4</v>
      </c>
      <c r="U31" s="78">
        <f>SAStab!F3921</f>
        <v>11829.1</v>
      </c>
      <c r="V31" s="78">
        <f>SAStab!G3921</f>
        <v>20443</v>
      </c>
      <c r="W31" s="78">
        <f>SAStab!H3921</f>
        <v>34879</v>
      </c>
      <c r="X31" s="78">
        <f>SAStab!I3921</f>
        <v>51205</v>
      </c>
      <c r="Y31" s="78">
        <f>SAStab!J3921</f>
        <v>130288</v>
      </c>
      <c r="AB31" s="37" t="s">
        <v>125</v>
      </c>
      <c r="AC31" s="70" t="str">
        <f>SAStab!A4009</f>
        <v>10-14</v>
      </c>
      <c r="AD31" s="78">
        <f>SAStab!B4009</f>
        <v>17517</v>
      </c>
      <c r="AE31" s="78">
        <f>SAStab!C4009</f>
        <v>0</v>
      </c>
      <c r="AF31" s="78">
        <f>SAStab!D4009</f>
        <v>46.29</v>
      </c>
      <c r="AG31" s="78">
        <f>SAStab!E4009</f>
        <v>7261.4</v>
      </c>
      <c r="AH31" s="78">
        <f>SAStab!F4009</f>
        <v>11723.1</v>
      </c>
      <c r="AI31" s="78">
        <f>SAStab!G4009</f>
        <v>20308</v>
      </c>
      <c r="AJ31" s="78">
        <f>SAStab!H4009</f>
        <v>36631</v>
      </c>
      <c r="AK31" s="78">
        <f>SAStab!I4009</f>
        <v>58509</v>
      </c>
      <c r="AL31" s="78">
        <f>SAStab!J4009</f>
        <v>121829</v>
      </c>
      <c r="AO31" s="37" t="s">
        <v>125</v>
      </c>
      <c r="AP31" s="70" t="str">
        <f>SAStab!A4097</f>
        <v>10-14</v>
      </c>
      <c r="AQ31" s="70">
        <f>SAStab!B4097</f>
        <v>17692</v>
      </c>
      <c r="AR31" s="70">
        <f>SAStab!C4097</f>
        <v>0</v>
      </c>
      <c r="AS31" s="70">
        <f>SAStab!D4097</f>
        <v>7.49</v>
      </c>
      <c r="AT31" s="70">
        <f>SAStab!E4097</f>
        <v>7573.8</v>
      </c>
      <c r="AU31" s="70">
        <f>SAStab!F4097</f>
        <v>11948.2</v>
      </c>
      <c r="AV31" s="70">
        <f>SAStab!G4097</f>
        <v>20389</v>
      </c>
      <c r="AW31" s="70">
        <f>SAStab!H4097</f>
        <v>38319</v>
      </c>
      <c r="AX31" s="70">
        <f>SAStab!I4097</f>
        <v>54167</v>
      </c>
      <c r="AY31" s="70">
        <f>SAStab!J4097</f>
        <v>96197</v>
      </c>
      <c r="BB31" s="37" t="s">
        <v>125</v>
      </c>
      <c r="BC31" s="70" t="str">
        <f>SAStab!A4185</f>
        <v>10-14</v>
      </c>
      <c r="BD31" s="78">
        <f>SAStab!B4185</f>
        <v>20958</v>
      </c>
      <c r="BE31" s="78">
        <f>SAStab!C4185</f>
        <v>0</v>
      </c>
      <c r="BF31" s="78">
        <f>SAStab!D4185</f>
        <v>495.4</v>
      </c>
      <c r="BG31" s="78">
        <f>SAStab!E4185</f>
        <v>8541.6</v>
      </c>
      <c r="BH31" s="78">
        <f>SAStab!F4185</f>
        <v>13877</v>
      </c>
      <c r="BI31" s="78">
        <f>SAStab!G4185</f>
        <v>22985</v>
      </c>
      <c r="BJ31" s="78">
        <f>SAStab!H4185</f>
        <v>42355</v>
      </c>
      <c r="BK31" s="78">
        <f>SAStab!I4185</f>
        <v>66262</v>
      </c>
      <c r="BL31" s="78">
        <f>SAStab!J4185</f>
        <v>138709</v>
      </c>
      <c r="BO31" s="37" t="s">
        <v>125</v>
      </c>
      <c r="BP31" s="70" t="str">
        <f>SAStab!A4273</f>
        <v>10-14</v>
      </c>
      <c r="BQ31" s="78">
        <f>SAStab!B4273</f>
        <v>23804</v>
      </c>
      <c r="BR31" s="78">
        <f>SAStab!C4273</f>
        <v>0</v>
      </c>
      <c r="BS31" s="78">
        <f>SAStab!D4273</f>
        <v>1630.12</v>
      </c>
      <c r="BT31" s="78">
        <f>SAStab!E4273</f>
        <v>9162.7000000000007</v>
      </c>
      <c r="BU31" s="78">
        <f>SAStab!F4273</f>
        <v>15280</v>
      </c>
      <c r="BV31" s="78">
        <f>SAStab!G4273</f>
        <v>25890</v>
      </c>
      <c r="BW31" s="78">
        <f>SAStab!H4273</f>
        <v>49015</v>
      </c>
      <c r="BX31" s="78">
        <f>SAStab!I4273</f>
        <v>76077</v>
      </c>
      <c r="BY31" s="78">
        <f>SAStab!J4273</f>
        <v>174393</v>
      </c>
    </row>
    <row r="32" spans="1:77">
      <c r="B32" s="38" t="s">
        <v>126</v>
      </c>
      <c r="C32" s="70" t="str">
        <f>SAStab!A3834</f>
        <v>15-19</v>
      </c>
      <c r="D32" s="78">
        <f>SAStab!B3834</f>
        <v>22741</v>
      </c>
      <c r="E32" s="78">
        <f>SAStab!C3834</f>
        <v>3858.81</v>
      </c>
      <c r="F32" s="78">
        <f>SAStab!D3834</f>
        <v>6630</v>
      </c>
      <c r="G32" s="78">
        <f>SAStab!E3834</f>
        <v>9969.2999999999993</v>
      </c>
      <c r="H32" s="78">
        <f>SAStab!F3834</f>
        <v>15918.8</v>
      </c>
      <c r="I32" s="78">
        <f>SAStab!G3834</f>
        <v>25075</v>
      </c>
      <c r="J32" s="78">
        <f>SAStab!H3834</f>
        <v>48956</v>
      </c>
      <c r="K32" s="78">
        <f>SAStab!I3834</f>
        <v>64898</v>
      </c>
      <c r="L32" s="78">
        <f>SAStab!J3834</f>
        <v>118737</v>
      </c>
      <c r="O32" s="38" t="s">
        <v>126</v>
      </c>
      <c r="P32" s="70" t="str">
        <f>SAStab!A3922</f>
        <v>15-19</v>
      </c>
      <c r="Q32" s="78">
        <f>SAStab!B3922</f>
        <v>24453</v>
      </c>
      <c r="R32" s="78">
        <f>SAStab!C3922</f>
        <v>3192.73</v>
      </c>
      <c r="S32" s="78">
        <f>SAStab!D3922</f>
        <v>6268.47</v>
      </c>
      <c r="T32" s="78">
        <f>SAStab!E3922</f>
        <v>10272</v>
      </c>
      <c r="U32" s="78">
        <f>SAStab!F3922</f>
        <v>16158.2</v>
      </c>
      <c r="V32" s="78">
        <f>SAStab!G3922</f>
        <v>27396</v>
      </c>
      <c r="W32" s="78">
        <f>SAStab!H3922</f>
        <v>52449</v>
      </c>
      <c r="X32" s="78">
        <f>SAStab!I3922</f>
        <v>69595</v>
      </c>
      <c r="Y32" s="78">
        <f>SAStab!J3922</f>
        <v>133798</v>
      </c>
      <c r="AB32" s="38" t="s">
        <v>126</v>
      </c>
      <c r="AC32" s="70" t="str">
        <f>SAStab!A4010</f>
        <v>15-19</v>
      </c>
      <c r="AD32" s="78">
        <f>SAStab!B4010</f>
        <v>23512</v>
      </c>
      <c r="AE32" s="78">
        <f>SAStab!C4010</f>
        <v>551.16</v>
      </c>
      <c r="AF32" s="78">
        <f>SAStab!D4010</f>
        <v>5466.62</v>
      </c>
      <c r="AG32" s="78">
        <f>SAStab!E4010</f>
        <v>9957.7000000000007</v>
      </c>
      <c r="AH32" s="78">
        <f>SAStab!F4010</f>
        <v>16291.2</v>
      </c>
      <c r="AI32" s="78">
        <f>SAStab!G4010</f>
        <v>26613</v>
      </c>
      <c r="AJ32" s="78">
        <f>SAStab!H4010</f>
        <v>49159</v>
      </c>
      <c r="AK32" s="78">
        <f>SAStab!I4010</f>
        <v>68078</v>
      </c>
      <c r="AL32" s="78">
        <f>SAStab!J4010</f>
        <v>126896</v>
      </c>
      <c r="AO32" s="38" t="s">
        <v>126</v>
      </c>
      <c r="AP32" s="70" t="str">
        <f>SAStab!A4098</f>
        <v>15-19</v>
      </c>
      <c r="AQ32" s="70">
        <f>SAStab!B4098</f>
        <v>23817</v>
      </c>
      <c r="AR32" s="70">
        <f>SAStab!C4098</f>
        <v>112.12</v>
      </c>
      <c r="AS32" s="70">
        <f>SAStab!D4098</f>
        <v>4686.63</v>
      </c>
      <c r="AT32" s="70">
        <f>SAStab!E4098</f>
        <v>10097.1</v>
      </c>
      <c r="AU32" s="70">
        <f>SAStab!F4098</f>
        <v>16633.3</v>
      </c>
      <c r="AV32" s="70">
        <f>SAStab!G4098</f>
        <v>27511</v>
      </c>
      <c r="AW32" s="70">
        <f>SAStab!H4098</f>
        <v>50279</v>
      </c>
      <c r="AX32" s="70">
        <f>SAStab!I4098</f>
        <v>72743</v>
      </c>
      <c r="AY32" s="70">
        <f>SAStab!J4098</f>
        <v>129741</v>
      </c>
      <c r="BB32" s="38" t="s">
        <v>126</v>
      </c>
      <c r="BC32" s="70" t="str">
        <f>SAStab!A4186</f>
        <v>15-19</v>
      </c>
      <c r="BD32" s="78">
        <f>SAStab!B4186</f>
        <v>27069</v>
      </c>
      <c r="BE32" s="78">
        <f>SAStab!C4186</f>
        <v>42.55</v>
      </c>
      <c r="BF32" s="78">
        <f>SAStab!D4186</f>
        <v>4801.8</v>
      </c>
      <c r="BG32" s="78">
        <f>SAStab!E4186</f>
        <v>10645.3</v>
      </c>
      <c r="BH32" s="78">
        <f>SAStab!F4186</f>
        <v>17485.7</v>
      </c>
      <c r="BI32" s="78">
        <f>SAStab!G4186</f>
        <v>29908</v>
      </c>
      <c r="BJ32" s="78">
        <f>SAStab!H4186</f>
        <v>61057</v>
      </c>
      <c r="BK32" s="78">
        <f>SAStab!I4186</f>
        <v>86698</v>
      </c>
      <c r="BL32" s="78">
        <f>SAStab!J4186</f>
        <v>155492</v>
      </c>
      <c r="BO32" s="38" t="s">
        <v>126</v>
      </c>
      <c r="BP32" s="70" t="str">
        <f>SAStab!A4274</f>
        <v>15-19</v>
      </c>
      <c r="BQ32" s="78">
        <f>SAStab!B4274</f>
        <v>28574</v>
      </c>
      <c r="BR32" s="78">
        <f>SAStab!C4274</f>
        <v>285.89</v>
      </c>
      <c r="BS32" s="78">
        <f>SAStab!D4274</f>
        <v>7112.46</v>
      </c>
      <c r="BT32" s="78">
        <f>SAStab!E4274</f>
        <v>12630.2</v>
      </c>
      <c r="BU32" s="78">
        <f>SAStab!F4274</f>
        <v>19816.2</v>
      </c>
      <c r="BV32" s="78">
        <f>SAStab!G4274</f>
        <v>33652</v>
      </c>
      <c r="BW32" s="78">
        <f>SAStab!H4274</f>
        <v>55946</v>
      </c>
      <c r="BX32" s="78">
        <f>SAStab!I4274</f>
        <v>82808</v>
      </c>
      <c r="BY32" s="78">
        <f>SAStab!J4274</f>
        <v>164492</v>
      </c>
    </row>
    <row r="33" spans="1:77">
      <c r="B33" t="s">
        <v>127</v>
      </c>
      <c r="C33" s="70" t="str">
        <f>SAStab!A3835</f>
        <v>20-24</v>
      </c>
      <c r="D33" s="78">
        <f>SAStab!B3835</f>
        <v>26572</v>
      </c>
      <c r="E33" s="78">
        <f>SAStab!C3835</f>
        <v>6230.66</v>
      </c>
      <c r="F33" s="78">
        <f>SAStab!D3835</f>
        <v>8906</v>
      </c>
      <c r="G33" s="78">
        <f>SAStab!E3835</f>
        <v>12715.8</v>
      </c>
      <c r="H33" s="78">
        <f>SAStab!F3835</f>
        <v>19467.8</v>
      </c>
      <c r="I33" s="78">
        <f>SAStab!G3835</f>
        <v>33436</v>
      </c>
      <c r="J33" s="78">
        <f>SAStab!H3835</f>
        <v>52374</v>
      </c>
      <c r="K33" s="78">
        <f>SAStab!I3835</f>
        <v>69372</v>
      </c>
      <c r="L33" s="78">
        <f>SAStab!J3835</f>
        <v>117687</v>
      </c>
      <c r="O33" t="s">
        <v>127</v>
      </c>
      <c r="P33" s="70" t="str">
        <f>SAStab!A3923</f>
        <v>20-24</v>
      </c>
      <c r="Q33" s="78">
        <f>SAStab!B3923</f>
        <v>27009</v>
      </c>
      <c r="R33" s="78">
        <f>SAStab!C3923</f>
        <v>4631.3100000000004</v>
      </c>
      <c r="S33" s="78">
        <f>SAStab!D3923</f>
        <v>8367.14</v>
      </c>
      <c r="T33" s="78">
        <f>SAStab!E3923</f>
        <v>12325.9</v>
      </c>
      <c r="U33" s="78">
        <f>SAStab!F3923</f>
        <v>19600.3</v>
      </c>
      <c r="V33" s="78">
        <f>SAStab!G3923</f>
        <v>32751</v>
      </c>
      <c r="W33" s="78">
        <f>SAStab!H3923</f>
        <v>55226</v>
      </c>
      <c r="X33" s="78">
        <f>SAStab!I3923</f>
        <v>74482</v>
      </c>
      <c r="Y33" s="78">
        <f>SAStab!J3923</f>
        <v>126425</v>
      </c>
      <c r="AB33" t="s">
        <v>127</v>
      </c>
      <c r="AC33" s="70" t="str">
        <f>SAStab!A4011</f>
        <v>20-24</v>
      </c>
      <c r="AD33" s="78">
        <f>SAStab!B4011</f>
        <v>31015</v>
      </c>
      <c r="AE33" s="78">
        <f>SAStab!C4011</f>
        <v>3717.94</v>
      </c>
      <c r="AF33" s="78">
        <f>SAStab!D4011</f>
        <v>8283.86</v>
      </c>
      <c r="AG33" s="78">
        <f>SAStab!E4011</f>
        <v>12330.7</v>
      </c>
      <c r="AH33" s="78">
        <f>SAStab!F4011</f>
        <v>20074.7</v>
      </c>
      <c r="AI33" s="78">
        <f>SAStab!G4011</f>
        <v>34634</v>
      </c>
      <c r="AJ33" s="78">
        <f>SAStab!H4011</f>
        <v>61672</v>
      </c>
      <c r="AK33" s="78">
        <f>SAStab!I4011</f>
        <v>85169</v>
      </c>
      <c r="AL33" s="78">
        <f>SAStab!J4011</f>
        <v>157654</v>
      </c>
      <c r="AO33" t="s">
        <v>127</v>
      </c>
      <c r="AP33" s="70" t="str">
        <f>SAStab!A4099</f>
        <v>20-24</v>
      </c>
      <c r="AQ33" s="70">
        <f>SAStab!B4099</f>
        <v>29659</v>
      </c>
      <c r="AR33" s="70">
        <f>SAStab!C4099</f>
        <v>2606.89</v>
      </c>
      <c r="AS33" s="70">
        <f>SAStab!D4099</f>
        <v>7491.94</v>
      </c>
      <c r="AT33" s="70">
        <f>SAStab!E4099</f>
        <v>12595.6</v>
      </c>
      <c r="AU33" s="70">
        <f>SAStab!F4099</f>
        <v>20330.2</v>
      </c>
      <c r="AV33" s="70">
        <f>SAStab!G4099</f>
        <v>35841</v>
      </c>
      <c r="AW33" s="70">
        <f>SAStab!H4099</f>
        <v>60745</v>
      </c>
      <c r="AX33" s="70">
        <f>SAStab!I4099</f>
        <v>86101</v>
      </c>
      <c r="AY33" s="70">
        <f>SAStab!J4099</f>
        <v>152355</v>
      </c>
      <c r="BB33" t="s">
        <v>127</v>
      </c>
      <c r="BC33" s="70" t="str">
        <f>SAStab!A4187</f>
        <v>20-24</v>
      </c>
      <c r="BD33" s="78">
        <f>SAStab!B4187</f>
        <v>33565</v>
      </c>
      <c r="BE33" s="78">
        <f>SAStab!C4187</f>
        <v>2301.08</v>
      </c>
      <c r="BF33" s="78">
        <f>SAStab!D4187</f>
        <v>8630.41</v>
      </c>
      <c r="BG33" s="78">
        <f>SAStab!E4187</f>
        <v>13786.6</v>
      </c>
      <c r="BH33" s="78">
        <f>SAStab!F4187</f>
        <v>22166.9</v>
      </c>
      <c r="BI33" s="78">
        <f>SAStab!G4187</f>
        <v>36571</v>
      </c>
      <c r="BJ33" s="78">
        <f>SAStab!H4187</f>
        <v>70248</v>
      </c>
      <c r="BK33" s="78">
        <f>SAStab!I4187</f>
        <v>97982</v>
      </c>
      <c r="BL33" s="78">
        <f>SAStab!J4187</f>
        <v>181090</v>
      </c>
      <c r="BO33" t="s">
        <v>127</v>
      </c>
      <c r="BP33" s="70" t="str">
        <f>SAStab!A4275</f>
        <v>20-24</v>
      </c>
      <c r="BQ33" s="78">
        <f>SAStab!B4275</f>
        <v>36485</v>
      </c>
      <c r="BR33" s="78">
        <f>SAStab!C4275</f>
        <v>2695.05</v>
      </c>
      <c r="BS33" s="78">
        <f>SAStab!D4275</f>
        <v>9098.89</v>
      </c>
      <c r="BT33" s="78">
        <f>SAStab!E4275</f>
        <v>15781.5</v>
      </c>
      <c r="BU33" s="78">
        <f>SAStab!F4275</f>
        <v>24897.3</v>
      </c>
      <c r="BV33" s="78">
        <f>SAStab!G4275</f>
        <v>41425</v>
      </c>
      <c r="BW33" s="78">
        <f>SAStab!H4275</f>
        <v>74473</v>
      </c>
      <c r="BX33" s="78">
        <f>SAStab!I4275</f>
        <v>103397</v>
      </c>
      <c r="BY33" s="78">
        <f>SAStab!J4275</f>
        <v>202902</v>
      </c>
    </row>
    <row r="34" spans="1:77">
      <c r="B34" t="s">
        <v>128</v>
      </c>
      <c r="C34" s="70" t="str">
        <f>SAStab!A3836</f>
        <v>25-29</v>
      </c>
      <c r="D34" s="78">
        <f>SAStab!B3836</f>
        <v>31749</v>
      </c>
      <c r="E34" s="78">
        <f>SAStab!C3836</f>
        <v>8308.69</v>
      </c>
      <c r="F34" s="78">
        <f>SAStab!D3836</f>
        <v>9933.91</v>
      </c>
      <c r="G34" s="78">
        <f>SAStab!E3836</f>
        <v>14617</v>
      </c>
      <c r="H34" s="78">
        <f>SAStab!F3836</f>
        <v>23051.1</v>
      </c>
      <c r="I34" s="78">
        <f>SAStab!G3836</f>
        <v>39635</v>
      </c>
      <c r="J34" s="78">
        <f>SAStab!H3836</f>
        <v>60621</v>
      </c>
      <c r="K34" s="78">
        <f>SAStab!I3836</f>
        <v>80390</v>
      </c>
      <c r="L34" s="78">
        <f>SAStab!J3836</f>
        <v>146567</v>
      </c>
      <c r="O34" t="s">
        <v>128</v>
      </c>
      <c r="P34" s="70" t="str">
        <f>SAStab!A3924</f>
        <v>25-29</v>
      </c>
      <c r="Q34" s="78">
        <f>SAStab!B3924</f>
        <v>34753</v>
      </c>
      <c r="R34" s="78">
        <f>SAStab!C3924</f>
        <v>7187.36</v>
      </c>
      <c r="S34" s="78">
        <f>SAStab!D3924</f>
        <v>9846.6299999999992</v>
      </c>
      <c r="T34" s="78">
        <f>SAStab!E3924</f>
        <v>15185.6</v>
      </c>
      <c r="U34" s="78">
        <f>SAStab!F3924</f>
        <v>24752</v>
      </c>
      <c r="V34" s="78">
        <f>SAStab!G3924</f>
        <v>43300</v>
      </c>
      <c r="W34" s="78">
        <f>SAStab!H3924</f>
        <v>71496</v>
      </c>
      <c r="X34" s="78">
        <f>SAStab!I3924</f>
        <v>94517</v>
      </c>
      <c r="Y34" s="78">
        <f>SAStab!J3924</f>
        <v>158828</v>
      </c>
      <c r="AB34" t="s">
        <v>128</v>
      </c>
      <c r="AC34" s="70" t="str">
        <f>SAStab!A4012</f>
        <v>25-29</v>
      </c>
      <c r="AD34" s="78">
        <f>SAStab!B4012</f>
        <v>34001</v>
      </c>
      <c r="AE34" s="78">
        <f>SAStab!C4012</f>
        <v>6072.91</v>
      </c>
      <c r="AF34" s="78">
        <f>SAStab!D4012</f>
        <v>9512.1299999999992</v>
      </c>
      <c r="AG34" s="78">
        <f>SAStab!E4012</f>
        <v>14820.7</v>
      </c>
      <c r="AH34" s="78">
        <f>SAStab!F4012</f>
        <v>24333.1</v>
      </c>
      <c r="AI34" s="78">
        <f>SAStab!G4012</f>
        <v>40638</v>
      </c>
      <c r="AJ34" s="78">
        <f>SAStab!H4012</f>
        <v>69366</v>
      </c>
      <c r="AK34" s="78">
        <f>SAStab!I4012</f>
        <v>98251</v>
      </c>
      <c r="AL34" s="78">
        <f>SAStab!J4012</f>
        <v>159769</v>
      </c>
      <c r="AO34" t="s">
        <v>128</v>
      </c>
      <c r="AP34" s="70" t="str">
        <f>SAStab!A4100</f>
        <v>25-29</v>
      </c>
      <c r="AQ34" s="70">
        <f>SAStab!B4100</f>
        <v>35217</v>
      </c>
      <c r="AR34" s="70">
        <f>SAStab!C4100</f>
        <v>4421.3100000000004</v>
      </c>
      <c r="AS34" s="70">
        <f>SAStab!D4100</f>
        <v>9220.09</v>
      </c>
      <c r="AT34" s="70">
        <f>SAStab!E4100</f>
        <v>15631.8</v>
      </c>
      <c r="AU34" s="70">
        <f>SAStab!F4100</f>
        <v>24843.4</v>
      </c>
      <c r="AV34" s="70">
        <f>SAStab!G4100</f>
        <v>41969</v>
      </c>
      <c r="AW34" s="70">
        <f>SAStab!H4100</f>
        <v>69954</v>
      </c>
      <c r="AX34" s="70">
        <f>SAStab!I4100</f>
        <v>101432</v>
      </c>
      <c r="AY34" s="70">
        <f>SAStab!J4100</f>
        <v>177769</v>
      </c>
      <c r="BB34" t="s">
        <v>128</v>
      </c>
      <c r="BC34" s="70" t="str">
        <f>SAStab!A4188</f>
        <v>25-29</v>
      </c>
      <c r="BD34" s="78">
        <f>SAStab!B4188</f>
        <v>39841</v>
      </c>
      <c r="BE34" s="78">
        <f>SAStab!C4188</f>
        <v>5678.56</v>
      </c>
      <c r="BF34" s="78">
        <f>SAStab!D4188</f>
        <v>10821.7</v>
      </c>
      <c r="BG34" s="78">
        <f>SAStab!E4188</f>
        <v>17112.900000000001</v>
      </c>
      <c r="BH34" s="78">
        <f>SAStab!F4188</f>
        <v>27238.5</v>
      </c>
      <c r="BI34" s="78">
        <f>SAStab!G4188</f>
        <v>47189</v>
      </c>
      <c r="BJ34" s="78">
        <f>SAStab!H4188</f>
        <v>80318</v>
      </c>
      <c r="BK34" s="78">
        <f>SAStab!I4188</f>
        <v>113891</v>
      </c>
      <c r="BL34" s="78">
        <f>SAStab!J4188</f>
        <v>203008</v>
      </c>
      <c r="BO34" t="s">
        <v>128</v>
      </c>
      <c r="BP34" s="70" t="str">
        <f>SAStab!A4276</f>
        <v>25-29</v>
      </c>
      <c r="BQ34" s="78">
        <f>SAStab!B4276</f>
        <v>46794</v>
      </c>
      <c r="BR34" s="78">
        <f>SAStab!C4276</f>
        <v>6978.28</v>
      </c>
      <c r="BS34" s="78">
        <f>SAStab!D4276</f>
        <v>12022.64</v>
      </c>
      <c r="BT34" s="78">
        <f>SAStab!E4276</f>
        <v>18829.8</v>
      </c>
      <c r="BU34" s="78">
        <f>SAStab!F4276</f>
        <v>30010.5</v>
      </c>
      <c r="BV34" s="78">
        <f>SAStab!G4276</f>
        <v>51715</v>
      </c>
      <c r="BW34" s="78">
        <f>SAStab!H4276</f>
        <v>88446</v>
      </c>
      <c r="BX34" s="78">
        <f>SAStab!I4276</f>
        <v>121703</v>
      </c>
      <c r="BY34" s="78">
        <f>SAStab!J4276</f>
        <v>238169</v>
      </c>
    </row>
    <row r="35" spans="1:77">
      <c r="B35" t="s">
        <v>129</v>
      </c>
      <c r="C35" s="70" t="str">
        <f>SAStab!A3837</f>
        <v>30-34</v>
      </c>
      <c r="D35" s="78">
        <f>SAStab!B3837</f>
        <v>38246</v>
      </c>
      <c r="E35" s="78">
        <f>SAStab!C3837</f>
        <v>9079.44</v>
      </c>
      <c r="F35" s="78">
        <f>SAStab!D3837</f>
        <v>11627.76</v>
      </c>
      <c r="G35" s="78">
        <f>SAStab!E3837</f>
        <v>17328.7</v>
      </c>
      <c r="H35" s="78">
        <f>SAStab!F3837</f>
        <v>27118.799999999999</v>
      </c>
      <c r="I35" s="78">
        <f>SAStab!G3837</f>
        <v>44566</v>
      </c>
      <c r="J35" s="78">
        <f>SAStab!H3837</f>
        <v>72392</v>
      </c>
      <c r="K35" s="78">
        <f>SAStab!I3837</f>
        <v>96253</v>
      </c>
      <c r="L35" s="78">
        <f>SAStab!J3837</f>
        <v>157139</v>
      </c>
      <c r="O35" t="s">
        <v>129</v>
      </c>
      <c r="P35" s="70" t="str">
        <f>SAStab!A3925</f>
        <v>30-34</v>
      </c>
      <c r="Q35" s="78">
        <f>SAStab!B3925</f>
        <v>40159</v>
      </c>
      <c r="R35" s="78">
        <f>SAStab!C3925</f>
        <v>9425.02</v>
      </c>
      <c r="S35" s="78">
        <f>SAStab!D3925</f>
        <v>12154.54</v>
      </c>
      <c r="T35" s="78">
        <f>SAStab!E3925</f>
        <v>17902.2</v>
      </c>
      <c r="U35" s="78">
        <f>SAStab!F3925</f>
        <v>28982</v>
      </c>
      <c r="V35" s="78">
        <f>SAStab!G3925</f>
        <v>50011</v>
      </c>
      <c r="W35" s="78">
        <f>SAStab!H3925</f>
        <v>81357</v>
      </c>
      <c r="X35" s="78">
        <f>SAStab!I3925</f>
        <v>105185</v>
      </c>
      <c r="Y35" s="78">
        <f>SAStab!J3925</f>
        <v>181908</v>
      </c>
      <c r="AB35" t="s">
        <v>129</v>
      </c>
      <c r="AC35" s="70" t="str">
        <f>SAStab!A4013</f>
        <v>30-34</v>
      </c>
      <c r="AD35" s="78">
        <f>SAStab!B4013</f>
        <v>40239</v>
      </c>
      <c r="AE35" s="78">
        <f>SAStab!C4013</f>
        <v>9176.74</v>
      </c>
      <c r="AF35" s="78">
        <f>SAStab!D4013</f>
        <v>11527.51</v>
      </c>
      <c r="AG35" s="78">
        <f>SAStab!E4013</f>
        <v>17756.2</v>
      </c>
      <c r="AH35" s="78">
        <f>SAStab!F4013</f>
        <v>28367.9</v>
      </c>
      <c r="AI35" s="78">
        <f>SAStab!G4013</f>
        <v>50294</v>
      </c>
      <c r="AJ35" s="78">
        <f>SAStab!H4013</f>
        <v>82101</v>
      </c>
      <c r="AK35" s="78">
        <f>SAStab!I4013</f>
        <v>110394</v>
      </c>
      <c r="AL35" s="78">
        <f>SAStab!J4013</f>
        <v>183735</v>
      </c>
      <c r="AO35" t="s">
        <v>129</v>
      </c>
      <c r="AP35" s="70" t="str">
        <f>SAStab!A4101</f>
        <v>30-34</v>
      </c>
      <c r="AQ35" s="70">
        <f>SAStab!B4101</f>
        <v>43844</v>
      </c>
      <c r="AR35" s="70">
        <f>SAStab!C4101</f>
        <v>8175.93</v>
      </c>
      <c r="AS35" s="70">
        <f>SAStab!D4101</f>
        <v>11737.27</v>
      </c>
      <c r="AT35" s="70">
        <f>SAStab!E4101</f>
        <v>18295.400000000001</v>
      </c>
      <c r="AU35" s="70">
        <f>SAStab!F4101</f>
        <v>29981.9</v>
      </c>
      <c r="AV35" s="70">
        <f>SAStab!G4101</f>
        <v>51953</v>
      </c>
      <c r="AW35" s="70">
        <f>SAStab!H4101</f>
        <v>86368</v>
      </c>
      <c r="AX35" s="70">
        <f>SAStab!I4101</f>
        <v>116779</v>
      </c>
      <c r="AY35" s="70">
        <f>SAStab!J4101</f>
        <v>207923</v>
      </c>
      <c r="BB35" t="s">
        <v>129</v>
      </c>
      <c r="BC35" s="70" t="str">
        <f>SAStab!A4189</f>
        <v>30-34</v>
      </c>
      <c r="BD35" s="78">
        <f>SAStab!B4189</f>
        <v>47437</v>
      </c>
      <c r="BE35" s="78">
        <f>SAStab!C4189</f>
        <v>7873.26</v>
      </c>
      <c r="BF35" s="78">
        <f>SAStab!D4189</f>
        <v>12640.08</v>
      </c>
      <c r="BG35" s="78">
        <f>SAStab!E4189</f>
        <v>19977.5</v>
      </c>
      <c r="BH35" s="78">
        <f>SAStab!F4189</f>
        <v>31712.9</v>
      </c>
      <c r="BI35" s="78">
        <f>SAStab!G4189</f>
        <v>55100</v>
      </c>
      <c r="BJ35" s="78">
        <f>SAStab!H4189</f>
        <v>96649</v>
      </c>
      <c r="BK35" s="78">
        <f>SAStab!I4189</f>
        <v>125527</v>
      </c>
      <c r="BL35" s="78">
        <f>SAStab!J4189</f>
        <v>232175</v>
      </c>
      <c r="BO35" t="s">
        <v>129</v>
      </c>
      <c r="BP35" s="70" t="str">
        <f>SAStab!A4277</f>
        <v>30-34</v>
      </c>
      <c r="BQ35" s="78">
        <f>SAStab!B4277</f>
        <v>52370</v>
      </c>
      <c r="BR35" s="78">
        <f>SAStab!C4277</f>
        <v>7857.89</v>
      </c>
      <c r="BS35" s="78">
        <f>SAStab!D4277</f>
        <v>14105.22</v>
      </c>
      <c r="BT35" s="78">
        <f>SAStab!E4277</f>
        <v>22491.5</v>
      </c>
      <c r="BU35" s="78">
        <f>SAStab!F4277</f>
        <v>36624.300000000003</v>
      </c>
      <c r="BV35" s="78">
        <f>SAStab!G4277</f>
        <v>63646</v>
      </c>
      <c r="BW35" s="78">
        <f>SAStab!H4277</f>
        <v>108021</v>
      </c>
      <c r="BX35" s="78">
        <f>SAStab!I4277</f>
        <v>144785</v>
      </c>
      <c r="BY35" s="78">
        <f>SAStab!J4277</f>
        <v>253150</v>
      </c>
    </row>
    <row r="36" spans="1:77">
      <c r="B36" t="s">
        <v>130</v>
      </c>
      <c r="C36" s="70" t="str">
        <f>SAStab!A3838</f>
        <v>35-39</v>
      </c>
      <c r="D36" s="78">
        <f>SAStab!B3838</f>
        <v>46023</v>
      </c>
      <c r="E36" s="78">
        <f>SAStab!C3838</f>
        <v>11286.87</v>
      </c>
      <c r="F36" s="78">
        <f>SAStab!D3838</f>
        <v>14283.15</v>
      </c>
      <c r="G36" s="78">
        <f>SAStab!E3838</f>
        <v>21662.6</v>
      </c>
      <c r="H36" s="78">
        <f>SAStab!F3838</f>
        <v>33949.300000000003</v>
      </c>
      <c r="I36" s="78">
        <f>SAStab!G3838</f>
        <v>55728</v>
      </c>
      <c r="J36" s="78">
        <f>SAStab!H3838</f>
        <v>85016</v>
      </c>
      <c r="K36" s="78">
        <f>SAStab!I3838</f>
        <v>116247</v>
      </c>
      <c r="L36" s="78">
        <f>SAStab!J3838</f>
        <v>183659</v>
      </c>
      <c r="O36" t="s">
        <v>130</v>
      </c>
      <c r="P36" s="70" t="str">
        <f>SAStab!A3926</f>
        <v>35-39</v>
      </c>
      <c r="Q36" s="78">
        <f>SAStab!B3926</f>
        <v>45987</v>
      </c>
      <c r="R36" s="78">
        <f>SAStab!C3926</f>
        <v>11375.07</v>
      </c>
      <c r="S36" s="78">
        <f>SAStab!D3926</f>
        <v>14358.32</v>
      </c>
      <c r="T36" s="78">
        <f>SAStab!E3926</f>
        <v>21685.1</v>
      </c>
      <c r="U36" s="78">
        <f>SAStab!F3926</f>
        <v>33923.4</v>
      </c>
      <c r="V36" s="78">
        <f>SAStab!G3926</f>
        <v>57373</v>
      </c>
      <c r="W36" s="78">
        <f>SAStab!H3926</f>
        <v>89936</v>
      </c>
      <c r="X36" s="78">
        <f>SAStab!I3926</f>
        <v>119379</v>
      </c>
      <c r="Y36" s="78">
        <f>SAStab!J3926</f>
        <v>186999</v>
      </c>
      <c r="AB36" t="s">
        <v>130</v>
      </c>
      <c r="AC36" s="70" t="str">
        <f>SAStab!A4014</f>
        <v>35-39</v>
      </c>
      <c r="AD36" s="78">
        <f>SAStab!B4014</f>
        <v>47310</v>
      </c>
      <c r="AE36" s="78">
        <f>SAStab!C4014</f>
        <v>11125.62</v>
      </c>
      <c r="AF36" s="78">
        <f>SAStab!D4014</f>
        <v>14157.56</v>
      </c>
      <c r="AG36" s="78">
        <f>SAStab!E4014</f>
        <v>21148.3</v>
      </c>
      <c r="AH36" s="78">
        <f>SAStab!F4014</f>
        <v>34270.5</v>
      </c>
      <c r="AI36" s="78">
        <f>SAStab!G4014</f>
        <v>58134</v>
      </c>
      <c r="AJ36" s="78">
        <f>SAStab!H4014</f>
        <v>92912</v>
      </c>
      <c r="AK36" s="78">
        <f>SAStab!I4014</f>
        <v>121002</v>
      </c>
      <c r="AL36" s="78">
        <f>SAStab!J4014</f>
        <v>212089</v>
      </c>
      <c r="AO36" t="s">
        <v>130</v>
      </c>
      <c r="AP36" s="70" t="str">
        <f>SAStab!A4102</f>
        <v>35-39</v>
      </c>
      <c r="AQ36" s="70">
        <f>SAStab!B4102</f>
        <v>49826</v>
      </c>
      <c r="AR36" s="70">
        <f>SAStab!C4102</f>
        <v>10758.21</v>
      </c>
      <c r="AS36" s="70">
        <f>SAStab!D4102</f>
        <v>14425.08</v>
      </c>
      <c r="AT36" s="70">
        <f>SAStab!E4102</f>
        <v>21635.7</v>
      </c>
      <c r="AU36" s="70">
        <f>SAStab!F4102</f>
        <v>34494.800000000003</v>
      </c>
      <c r="AV36" s="70">
        <f>SAStab!G4102</f>
        <v>61206</v>
      </c>
      <c r="AW36" s="70">
        <f>SAStab!H4102</f>
        <v>100733</v>
      </c>
      <c r="AX36" s="70">
        <f>SAStab!I4102</f>
        <v>131487</v>
      </c>
      <c r="AY36" s="70">
        <f>SAStab!J4102</f>
        <v>227648</v>
      </c>
      <c r="BB36" t="s">
        <v>130</v>
      </c>
      <c r="BC36" s="70" t="str">
        <f>SAStab!A4190</f>
        <v>35-39</v>
      </c>
      <c r="BD36" s="78">
        <f>SAStab!B4190</f>
        <v>59657</v>
      </c>
      <c r="BE36" s="78">
        <f>SAStab!C4190</f>
        <v>11307.24</v>
      </c>
      <c r="BF36" s="78">
        <f>SAStab!D4190</f>
        <v>15444.88</v>
      </c>
      <c r="BG36" s="78">
        <f>SAStab!E4190</f>
        <v>23853.599999999999</v>
      </c>
      <c r="BH36" s="78">
        <f>SAStab!F4190</f>
        <v>38659.699999999997</v>
      </c>
      <c r="BI36" s="78">
        <f>SAStab!G4190</f>
        <v>70303</v>
      </c>
      <c r="BJ36" s="78">
        <f>SAStab!H4190</f>
        <v>117935</v>
      </c>
      <c r="BK36" s="78">
        <f>SAStab!I4190</f>
        <v>158106</v>
      </c>
      <c r="BL36" s="78">
        <f>SAStab!J4190</f>
        <v>269620</v>
      </c>
      <c r="BO36" t="s">
        <v>130</v>
      </c>
      <c r="BP36" s="70" t="str">
        <f>SAStab!A4278</f>
        <v>35-39</v>
      </c>
      <c r="BQ36" s="78">
        <f>SAStab!B4278</f>
        <v>64440</v>
      </c>
      <c r="BR36" s="78">
        <f>SAStab!C4278</f>
        <v>12451.96</v>
      </c>
      <c r="BS36" s="78">
        <f>SAStab!D4278</f>
        <v>17305.68</v>
      </c>
      <c r="BT36" s="78">
        <f>SAStab!E4278</f>
        <v>26995.7</v>
      </c>
      <c r="BU36" s="78">
        <f>SAStab!F4278</f>
        <v>44316.6</v>
      </c>
      <c r="BV36" s="78">
        <f>SAStab!G4278</f>
        <v>78174</v>
      </c>
      <c r="BW36" s="78">
        <f>SAStab!H4278</f>
        <v>128322</v>
      </c>
      <c r="BX36" s="78">
        <f>SAStab!I4278</f>
        <v>171657</v>
      </c>
      <c r="BY36" s="78">
        <f>SAStab!J4278</f>
        <v>326130</v>
      </c>
    </row>
    <row r="37" spans="1:77">
      <c r="B37" t="s">
        <v>131</v>
      </c>
      <c r="C37" s="70" t="str">
        <f>SAStab!A3839</f>
        <v>40+</v>
      </c>
      <c r="D37" s="78">
        <f>SAStab!B3839</f>
        <v>64678</v>
      </c>
      <c r="E37" s="78">
        <f>SAStab!C3839</f>
        <v>14691.73</v>
      </c>
      <c r="F37" s="78">
        <f>SAStab!D3839</f>
        <v>19324</v>
      </c>
      <c r="G37" s="78">
        <f>SAStab!E3839</f>
        <v>29829</v>
      </c>
      <c r="H37" s="78">
        <f>SAStab!F3839</f>
        <v>49274.400000000001</v>
      </c>
      <c r="I37" s="78">
        <f>SAStab!G3839</f>
        <v>79244</v>
      </c>
      <c r="J37" s="78">
        <f>SAStab!H3839</f>
        <v>118435</v>
      </c>
      <c r="K37" s="78">
        <f>SAStab!I3839</f>
        <v>153677</v>
      </c>
      <c r="L37" s="78">
        <f>SAStab!J3839</f>
        <v>257274</v>
      </c>
      <c r="O37" t="s">
        <v>131</v>
      </c>
      <c r="P37" s="70" t="str">
        <f>SAStab!A3927</f>
        <v>40+</v>
      </c>
      <c r="Q37" s="78">
        <f>SAStab!B3927</f>
        <v>65075</v>
      </c>
      <c r="R37" s="78">
        <f>SAStab!C3927</f>
        <v>15506.69</v>
      </c>
      <c r="S37" s="78">
        <f>SAStab!D3927</f>
        <v>20605.23</v>
      </c>
      <c r="T37" s="78">
        <f>SAStab!E3927</f>
        <v>31195.200000000001</v>
      </c>
      <c r="U37" s="78">
        <f>SAStab!F3927</f>
        <v>51150.6</v>
      </c>
      <c r="V37" s="78">
        <f>SAStab!G3927</f>
        <v>81230</v>
      </c>
      <c r="W37" s="78">
        <f>SAStab!H3927</f>
        <v>125246</v>
      </c>
      <c r="X37" s="78">
        <f>SAStab!I3927</f>
        <v>161982</v>
      </c>
      <c r="Y37" s="78">
        <f>SAStab!J3927</f>
        <v>262574</v>
      </c>
      <c r="AB37" t="s">
        <v>131</v>
      </c>
      <c r="AC37" s="70" t="str">
        <f>SAStab!A4015</f>
        <v>40+</v>
      </c>
      <c r="AD37" s="78">
        <f>SAStab!B4015</f>
        <v>68174</v>
      </c>
      <c r="AE37" s="78">
        <f>SAStab!C4015</f>
        <v>15744.65</v>
      </c>
      <c r="AF37" s="78">
        <f>SAStab!D4015</f>
        <v>20370.93</v>
      </c>
      <c r="AG37" s="78">
        <f>SAStab!E4015</f>
        <v>31011.4</v>
      </c>
      <c r="AH37" s="78">
        <f>SAStab!F4015</f>
        <v>51930</v>
      </c>
      <c r="AI37" s="78">
        <f>SAStab!G4015</f>
        <v>84476</v>
      </c>
      <c r="AJ37" s="78">
        <f>SAStab!H4015</f>
        <v>130406</v>
      </c>
      <c r="AK37" s="78">
        <f>SAStab!I4015</f>
        <v>172013</v>
      </c>
      <c r="AL37" s="78">
        <f>SAStab!J4015</f>
        <v>295565</v>
      </c>
      <c r="AO37" t="s">
        <v>131</v>
      </c>
      <c r="AP37" s="70" t="str">
        <f>SAStab!A4103</f>
        <v>40+</v>
      </c>
      <c r="AQ37" s="70">
        <f>SAStab!B4103</f>
        <v>74731</v>
      </c>
      <c r="AR37" s="70">
        <f>SAStab!C4103</f>
        <v>15781.58</v>
      </c>
      <c r="AS37" s="70">
        <f>SAStab!D4103</f>
        <v>20561.189999999999</v>
      </c>
      <c r="AT37" s="70">
        <f>SAStab!E4103</f>
        <v>31783.200000000001</v>
      </c>
      <c r="AU37" s="70">
        <f>SAStab!F4103</f>
        <v>54101.8</v>
      </c>
      <c r="AV37" s="70">
        <f>SAStab!G4103</f>
        <v>90778</v>
      </c>
      <c r="AW37" s="70">
        <f>SAStab!H4103</f>
        <v>144833</v>
      </c>
      <c r="AX37" s="70">
        <f>SAStab!I4103</f>
        <v>193715</v>
      </c>
      <c r="AY37" s="70">
        <f>SAStab!J4103</f>
        <v>359032</v>
      </c>
      <c r="BB37" t="s">
        <v>131</v>
      </c>
      <c r="BC37" s="70" t="str">
        <f>SAStab!A4191</f>
        <v>40+</v>
      </c>
      <c r="BD37" s="78">
        <f>SAStab!B4191</f>
        <v>85303</v>
      </c>
      <c r="BE37" s="78">
        <f>SAStab!C4191</f>
        <v>16212.48</v>
      </c>
      <c r="BF37" s="78">
        <f>SAStab!D4191</f>
        <v>21651.27</v>
      </c>
      <c r="BG37" s="78">
        <f>SAStab!E4191</f>
        <v>34766.800000000003</v>
      </c>
      <c r="BH37" s="78">
        <f>SAStab!F4191</f>
        <v>59802.3</v>
      </c>
      <c r="BI37" s="78">
        <f>SAStab!G4191</f>
        <v>103118</v>
      </c>
      <c r="BJ37" s="78">
        <f>SAStab!H4191</f>
        <v>163651</v>
      </c>
      <c r="BK37" s="78">
        <f>SAStab!I4191</f>
        <v>222303</v>
      </c>
      <c r="BL37" s="78">
        <f>SAStab!J4191</f>
        <v>406635</v>
      </c>
      <c r="BO37" t="s">
        <v>131</v>
      </c>
      <c r="BP37" s="70" t="str">
        <f>SAStab!A4279</f>
        <v>40+</v>
      </c>
      <c r="BQ37" s="78">
        <f>SAStab!B4279</f>
        <v>93839</v>
      </c>
      <c r="BR37" s="78">
        <f>SAStab!C4279</f>
        <v>17543.55</v>
      </c>
      <c r="BS37" s="78">
        <f>SAStab!D4279</f>
        <v>23818.48</v>
      </c>
      <c r="BT37" s="78">
        <f>SAStab!E4279</f>
        <v>38782.800000000003</v>
      </c>
      <c r="BU37" s="78">
        <f>SAStab!F4279</f>
        <v>67775.3</v>
      </c>
      <c r="BV37" s="78">
        <f>SAStab!G4279</f>
        <v>115333</v>
      </c>
      <c r="BW37" s="78">
        <f>SAStab!H4279</f>
        <v>187077</v>
      </c>
      <c r="BX37" s="78">
        <f>SAStab!I4279</f>
        <v>249762</v>
      </c>
      <c r="BY37" s="78">
        <f>SAStab!J4279</f>
        <v>461041</v>
      </c>
    </row>
    <row r="38" spans="1:77">
      <c r="A38" t="s">
        <v>123</v>
      </c>
      <c r="C38" s="70" t="str">
        <f>SAStab!A3840</f>
        <v>workyrs</v>
      </c>
      <c r="D38" s="78"/>
      <c r="E38" s="78"/>
      <c r="F38" s="78"/>
      <c r="G38" s="78"/>
      <c r="H38" s="78"/>
      <c r="I38" s="78"/>
      <c r="J38" s="78"/>
      <c r="K38" s="78"/>
      <c r="L38" s="78"/>
      <c r="N38" t="s">
        <v>123</v>
      </c>
      <c r="P38" s="70" t="str">
        <f>SAStab!A3928</f>
        <v>workyrs</v>
      </c>
      <c r="Q38" s="78"/>
      <c r="R38" s="78"/>
      <c r="S38" s="78"/>
      <c r="T38" s="78"/>
      <c r="U38" s="78"/>
      <c r="V38" s="78"/>
      <c r="W38" s="78"/>
      <c r="X38" s="78"/>
      <c r="Y38" s="78"/>
      <c r="AA38" t="s">
        <v>123</v>
      </c>
      <c r="AC38" s="70" t="str">
        <f>SAStab!A4016</f>
        <v>workyrs</v>
      </c>
      <c r="AD38" s="78"/>
      <c r="AE38" s="78"/>
      <c r="AF38" s="78"/>
      <c r="AG38" s="78"/>
      <c r="AH38" s="78"/>
      <c r="AI38" s="78"/>
      <c r="AJ38" s="78"/>
      <c r="AK38" s="78"/>
      <c r="AL38" s="78"/>
      <c r="AN38" t="s">
        <v>123</v>
      </c>
      <c r="AP38" s="70" t="str">
        <f>SAStab!A4104</f>
        <v>workyrs</v>
      </c>
      <c r="AQ38" s="70"/>
      <c r="AR38" s="70"/>
      <c r="AS38" s="70"/>
      <c r="AT38" s="70"/>
      <c r="AU38" s="70"/>
      <c r="AV38" s="70"/>
      <c r="AW38" s="70"/>
      <c r="AX38" s="70"/>
      <c r="AY38" s="70"/>
      <c r="BA38" t="s">
        <v>123</v>
      </c>
      <c r="BC38" s="70" t="str">
        <f>SAStab!A4192</f>
        <v>workyrs</v>
      </c>
      <c r="BD38" s="78"/>
      <c r="BE38" s="78"/>
      <c r="BF38" s="78"/>
      <c r="BG38" s="78"/>
      <c r="BH38" s="78"/>
      <c r="BI38" s="78"/>
      <c r="BJ38" s="78"/>
      <c r="BK38" s="78"/>
      <c r="BL38" s="78"/>
      <c r="BN38" t="s">
        <v>123</v>
      </c>
      <c r="BP38" s="70" t="str">
        <f>SAStab!A4280</f>
        <v>workyrs</v>
      </c>
      <c r="BQ38" s="78"/>
      <c r="BR38" s="78"/>
      <c r="BS38" s="78"/>
      <c r="BT38" s="78"/>
      <c r="BU38" s="78"/>
      <c r="BV38" s="78"/>
      <c r="BW38" s="78"/>
      <c r="BX38" s="78"/>
      <c r="BY38" s="78"/>
    </row>
    <row r="39" spans="1:77">
      <c r="B39" t="s">
        <v>124</v>
      </c>
      <c r="C39" s="70" t="str">
        <f>SAStab!A3841</f>
        <v>0-9</v>
      </c>
      <c r="D39" s="78">
        <f>SAStab!B3841</f>
        <v>16546</v>
      </c>
      <c r="E39" s="78">
        <f>SAStab!C3841</f>
        <v>0</v>
      </c>
      <c r="F39" s="78">
        <f>SAStab!D3841</f>
        <v>0</v>
      </c>
      <c r="G39" s="78">
        <f>SAStab!E3841</f>
        <v>5033.8</v>
      </c>
      <c r="H39" s="78">
        <f>SAStab!F3841</f>
        <v>11056.4</v>
      </c>
      <c r="I39" s="78">
        <f>SAStab!G3841</f>
        <v>21025</v>
      </c>
      <c r="J39" s="78">
        <f>SAStab!H3841</f>
        <v>38001</v>
      </c>
      <c r="K39" s="78">
        <f>SAStab!I3841</f>
        <v>52769</v>
      </c>
      <c r="L39" s="78">
        <f>SAStab!J3841</f>
        <v>100415</v>
      </c>
      <c r="O39" t="s">
        <v>124</v>
      </c>
      <c r="P39" s="70" t="str">
        <f>SAStab!A3929</f>
        <v>0-9</v>
      </c>
      <c r="Q39" s="78">
        <f>SAStab!B3929</f>
        <v>17529</v>
      </c>
      <c r="R39" s="78">
        <f>SAStab!C3929</f>
        <v>0</v>
      </c>
      <c r="S39" s="78">
        <f>SAStab!D3929</f>
        <v>0</v>
      </c>
      <c r="T39" s="78">
        <f>SAStab!E3929</f>
        <v>2891.1</v>
      </c>
      <c r="U39" s="78">
        <f>SAStab!F3929</f>
        <v>10659.1</v>
      </c>
      <c r="V39" s="78">
        <f>SAStab!G3929</f>
        <v>21503</v>
      </c>
      <c r="W39" s="78">
        <f>SAStab!H3929</f>
        <v>39177</v>
      </c>
      <c r="X39" s="78">
        <f>SAStab!I3929</f>
        <v>60059</v>
      </c>
      <c r="Y39" s="78">
        <f>SAStab!J3929</f>
        <v>119375</v>
      </c>
      <c r="AB39" t="s">
        <v>124</v>
      </c>
      <c r="AC39" s="70" t="str">
        <f>SAStab!A4017</f>
        <v>0-9</v>
      </c>
      <c r="AD39" s="78">
        <f>SAStab!B4017</f>
        <v>19974</v>
      </c>
      <c r="AE39" s="78">
        <f>SAStab!C4017</f>
        <v>0</v>
      </c>
      <c r="AF39" s="78">
        <f>SAStab!D4017</f>
        <v>0</v>
      </c>
      <c r="AG39" s="78">
        <f>SAStab!E4017</f>
        <v>2826.7</v>
      </c>
      <c r="AH39" s="78">
        <f>SAStab!F4017</f>
        <v>10899.6</v>
      </c>
      <c r="AI39" s="78">
        <f>SAStab!G4017</f>
        <v>22790</v>
      </c>
      <c r="AJ39" s="78">
        <f>SAStab!H4017</f>
        <v>43898</v>
      </c>
      <c r="AK39" s="78">
        <f>SAStab!I4017</f>
        <v>61891</v>
      </c>
      <c r="AL39" s="78">
        <f>SAStab!J4017</f>
        <v>124287</v>
      </c>
      <c r="AO39" t="s">
        <v>124</v>
      </c>
      <c r="AP39" s="70" t="str">
        <f>SAStab!A4105</f>
        <v>0-9</v>
      </c>
      <c r="AQ39" s="70">
        <f>SAStab!B4105</f>
        <v>20299</v>
      </c>
      <c r="AR39" s="70">
        <f>SAStab!C4105</f>
        <v>0</v>
      </c>
      <c r="AS39" s="70">
        <f>SAStab!D4105</f>
        <v>0</v>
      </c>
      <c r="AT39" s="70">
        <f>SAStab!E4105</f>
        <v>2216</v>
      </c>
      <c r="AU39" s="70">
        <f>SAStab!F4105</f>
        <v>11222.4</v>
      </c>
      <c r="AV39" s="70">
        <f>SAStab!G4105</f>
        <v>24761</v>
      </c>
      <c r="AW39" s="70">
        <f>SAStab!H4105</f>
        <v>48747</v>
      </c>
      <c r="AX39" s="70">
        <f>SAStab!I4105</f>
        <v>68966</v>
      </c>
      <c r="AY39" s="70">
        <f>SAStab!J4105</f>
        <v>144480</v>
      </c>
      <c r="BB39" t="s">
        <v>124</v>
      </c>
      <c r="BC39" s="70" t="str">
        <f>SAStab!A4193</f>
        <v>0-9</v>
      </c>
      <c r="BD39" s="78">
        <f>SAStab!B4193</f>
        <v>24207</v>
      </c>
      <c r="BE39" s="78">
        <f>SAStab!C4193</f>
        <v>0</v>
      </c>
      <c r="BF39" s="78">
        <f>SAStab!D4193</f>
        <v>0</v>
      </c>
      <c r="BG39" s="78">
        <f>SAStab!E4193</f>
        <v>1407.6</v>
      </c>
      <c r="BH39" s="78">
        <f>SAStab!F4193</f>
        <v>11587.2</v>
      </c>
      <c r="BI39" s="78">
        <f>SAStab!G4193</f>
        <v>26297</v>
      </c>
      <c r="BJ39" s="78">
        <f>SAStab!H4193</f>
        <v>57967</v>
      </c>
      <c r="BK39" s="78">
        <f>SAStab!I4193</f>
        <v>85419</v>
      </c>
      <c r="BL39" s="78">
        <f>SAStab!J4193</f>
        <v>176642</v>
      </c>
      <c r="BO39" t="s">
        <v>124</v>
      </c>
      <c r="BP39" s="70" t="str">
        <f>SAStab!A4281</f>
        <v>0-9</v>
      </c>
      <c r="BQ39" s="78">
        <f>SAStab!B4281</f>
        <v>24866</v>
      </c>
      <c r="BR39" s="78">
        <f>SAStab!C4281</f>
        <v>0</v>
      </c>
      <c r="BS39" s="78">
        <f>SAStab!D4281</f>
        <v>0</v>
      </c>
      <c r="BT39" s="78">
        <f>SAStab!E4281</f>
        <v>2138.9</v>
      </c>
      <c r="BU39" s="78">
        <f>SAStab!F4281</f>
        <v>13286.8</v>
      </c>
      <c r="BV39" s="78">
        <f>SAStab!G4281</f>
        <v>30363</v>
      </c>
      <c r="BW39" s="78">
        <f>SAStab!H4281</f>
        <v>60678</v>
      </c>
      <c r="BX39" s="78">
        <f>SAStab!I4281</f>
        <v>87351</v>
      </c>
      <c r="BY39" s="78">
        <f>SAStab!J4281</f>
        <v>170433</v>
      </c>
    </row>
    <row r="40" spans="1:77">
      <c r="B40" s="37" t="s">
        <v>125</v>
      </c>
      <c r="C40" s="70" t="str">
        <f>SAStab!A3842</f>
        <v>10-14</v>
      </c>
      <c r="D40" s="78">
        <f>SAStab!B3842</f>
        <v>25014</v>
      </c>
      <c r="E40" s="78">
        <f>SAStab!C3842</f>
        <v>2273.5500000000002</v>
      </c>
      <c r="F40" s="78">
        <f>SAStab!D3842</f>
        <v>5831.63</v>
      </c>
      <c r="G40" s="78">
        <f>SAStab!E3842</f>
        <v>10143.799999999999</v>
      </c>
      <c r="H40" s="78">
        <f>SAStab!F3842</f>
        <v>17180.099999999999</v>
      </c>
      <c r="I40" s="78">
        <f>SAStab!G3842</f>
        <v>29902</v>
      </c>
      <c r="J40" s="78">
        <f>SAStab!H3842</f>
        <v>53498</v>
      </c>
      <c r="K40" s="78">
        <f>SAStab!I3842</f>
        <v>75722</v>
      </c>
      <c r="L40" s="78">
        <f>SAStab!J3842</f>
        <v>116077</v>
      </c>
      <c r="O40" s="37" t="s">
        <v>125</v>
      </c>
      <c r="P40" s="70" t="str">
        <f>SAStab!A3930</f>
        <v>10-14</v>
      </c>
      <c r="Q40" s="78">
        <f>SAStab!B3930</f>
        <v>25930</v>
      </c>
      <c r="R40" s="78">
        <f>SAStab!C3930</f>
        <v>296.05</v>
      </c>
      <c r="S40" s="78">
        <f>SAStab!D3930</f>
        <v>5268.07</v>
      </c>
      <c r="T40" s="78">
        <f>SAStab!E3930</f>
        <v>9716.5</v>
      </c>
      <c r="U40" s="78">
        <f>SAStab!F3930</f>
        <v>16844</v>
      </c>
      <c r="V40" s="78">
        <f>SAStab!G3930</f>
        <v>29858</v>
      </c>
      <c r="W40" s="78">
        <f>SAStab!H3930</f>
        <v>56459</v>
      </c>
      <c r="X40" s="78">
        <f>SAStab!I3930</f>
        <v>81309</v>
      </c>
      <c r="Y40" s="78">
        <f>SAStab!J3930</f>
        <v>155848</v>
      </c>
      <c r="AB40" s="37" t="s">
        <v>125</v>
      </c>
      <c r="AC40" s="70" t="str">
        <f>SAStab!A4018</f>
        <v>10-14</v>
      </c>
      <c r="AD40" s="78">
        <f>SAStab!B4018</f>
        <v>26704</v>
      </c>
      <c r="AE40" s="78">
        <f>SAStab!C4018</f>
        <v>2.96</v>
      </c>
      <c r="AF40" s="78">
        <f>SAStab!D4018</f>
        <v>3351.12</v>
      </c>
      <c r="AG40" s="78">
        <f>SAStab!E4018</f>
        <v>9430.1</v>
      </c>
      <c r="AH40" s="78">
        <f>SAStab!F4018</f>
        <v>17182.8</v>
      </c>
      <c r="AI40" s="78">
        <f>SAStab!G4018</f>
        <v>31700</v>
      </c>
      <c r="AJ40" s="78">
        <f>SAStab!H4018</f>
        <v>62526</v>
      </c>
      <c r="AK40" s="78">
        <f>SAStab!I4018</f>
        <v>89504</v>
      </c>
      <c r="AL40" s="78">
        <f>SAStab!J4018</f>
        <v>142554</v>
      </c>
      <c r="AO40" s="37" t="s">
        <v>125</v>
      </c>
      <c r="AP40" s="70" t="str">
        <f>SAStab!A4106</f>
        <v>10-14</v>
      </c>
      <c r="AQ40" s="70">
        <f>SAStab!B4106</f>
        <v>28609</v>
      </c>
      <c r="AR40" s="70">
        <f>SAStab!C4106</f>
        <v>0</v>
      </c>
      <c r="AS40" s="70">
        <f>SAStab!D4106</f>
        <v>2379.38</v>
      </c>
      <c r="AT40" s="70">
        <f>SAStab!E4106</f>
        <v>9359.5</v>
      </c>
      <c r="AU40" s="70">
        <f>SAStab!F4106</f>
        <v>17550.900000000001</v>
      </c>
      <c r="AV40" s="70">
        <f>SAStab!G4106</f>
        <v>33985</v>
      </c>
      <c r="AW40" s="70">
        <f>SAStab!H4106</f>
        <v>61489</v>
      </c>
      <c r="AX40" s="70">
        <f>SAStab!I4106</f>
        <v>86626</v>
      </c>
      <c r="AY40" s="70">
        <f>SAStab!J4106</f>
        <v>185360</v>
      </c>
      <c r="BB40" s="37" t="s">
        <v>125</v>
      </c>
      <c r="BC40" s="70" t="str">
        <f>SAStab!A4194</f>
        <v>10-14</v>
      </c>
      <c r="BD40" s="78">
        <f>SAStab!B4194</f>
        <v>32675</v>
      </c>
      <c r="BE40" s="78">
        <f>SAStab!C4194</f>
        <v>0</v>
      </c>
      <c r="BF40" s="78">
        <f>SAStab!D4194</f>
        <v>4147.6099999999997</v>
      </c>
      <c r="BG40" s="78">
        <f>SAStab!E4194</f>
        <v>10189.1</v>
      </c>
      <c r="BH40" s="78">
        <f>SAStab!F4194</f>
        <v>19557.599999999999</v>
      </c>
      <c r="BI40" s="78">
        <f>SAStab!G4194</f>
        <v>37438</v>
      </c>
      <c r="BJ40" s="78">
        <f>SAStab!H4194</f>
        <v>73599</v>
      </c>
      <c r="BK40" s="78">
        <f>SAStab!I4194</f>
        <v>105868</v>
      </c>
      <c r="BL40" s="78">
        <f>SAStab!J4194</f>
        <v>199106</v>
      </c>
      <c r="BO40" s="37" t="s">
        <v>125</v>
      </c>
      <c r="BP40" s="70" t="str">
        <f>SAStab!A4282</f>
        <v>10-14</v>
      </c>
      <c r="BQ40" s="78">
        <f>SAStab!B4282</f>
        <v>38451</v>
      </c>
      <c r="BR40" s="78">
        <f>SAStab!C4282</f>
        <v>76.41</v>
      </c>
      <c r="BS40" s="78">
        <f>SAStab!D4282</f>
        <v>5529.95</v>
      </c>
      <c r="BT40" s="78">
        <f>SAStab!E4282</f>
        <v>12112.4</v>
      </c>
      <c r="BU40" s="78">
        <f>SAStab!F4282</f>
        <v>21612.5</v>
      </c>
      <c r="BV40" s="78">
        <f>SAStab!G4282</f>
        <v>41252</v>
      </c>
      <c r="BW40" s="78">
        <f>SAStab!H4282</f>
        <v>79549</v>
      </c>
      <c r="BX40" s="78">
        <f>SAStab!I4282</f>
        <v>119455</v>
      </c>
      <c r="BY40" s="78">
        <f>SAStab!J4282</f>
        <v>251144</v>
      </c>
    </row>
    <row r="41" spans="1:77">
      <c r="B41" s="38" t="s">
        <v>126</v>
      </c>
      <c r="C41" s="70" t="str">
        <f>SAStab!A3843</f>
        <v>15-19</v>
      </c>
      <c r="D41" s="78">
        <f>SAStab!B3843</f>
        <v>27821</v>
      </c>
      <c r="E41" s="78">
        <f>SAStab!C3843</f>
        <v>4284.87</v>
      </c>
      <c r="F41" s="78">
        <f>SAStab!D3843</f>
        <v>7750.31</v>
      </c>
      <c r="G41" s="78">
        <f>SAStab!E3843</f>
        <v>11737.3</v>
      </c>
      <c r="H41" s="78">
        <f>SAStab!F3843</f>
        <v>19734.2</v>
      </c>
      <c r="I41" s="78">
        <f>SAStab!G3843</f>
        <v>34755</v>
      </c>
      <c r="J41" s="78">
        <f>SAStab!H3843</f>
        <v>57460</v>
      </c>
      <c r="K41" s="78">
        <f>SAStab!I3843</f>
        <v>73053</v>
      </c>
      <c r="L41" s="78">
        <f>SAStab!J3843</f>
        <v>137625</v>
      </c>
      <c r="O41" s="38" t="s">
        <v>126</v>
      </c>
      <c r="P41" s="70" t="str">
        <f>SAStab!A3931</f>
        <v>15-19</v>
      </c>
      <c r="Q41" s="78">
        <f>SAStab!B3931</f>
        <v>28862</v>
      </c>
      <c r="R41" s="78">
        <f>SAStab!C3931</f>
        <v>2767.26</v>
      </c>
      <c r="S41" s="78">
        <f>SAStab!D3931</f>
        <v>6879.73</v>
      </c>
      <c r="T41" s="78">
        <f>SAStab!E3931</f>
        <v>11328.2</v>
      </c>
      <c r="U41" s="78">
        <f>SAStab!F3931</f>
        <v>20256.2</v>
      </c>
      <c r="V41" s="78">
        <f>SAStab!G3931</f>
        <v>35084</v>
      </c>
      <c r="W41" s="78">
        <f>SAStab!H3931</f>
        <v>60801</v>
      </c>
      <c r="X41" s="78">
        <f>SAStab!I3931</f>
        <v>81277</v>
      </c>
      <c r="Y41" s="78">
        <f>SAStab!J3931</f>
        <v>148765</v>
      </c>
      <c r="AB41" s="38" t="s">
        <v>126</v>
      </c>
      <c r="AC41" s="70" t="str">
        <f>SAStab!A4019</f>
        <v>15-19</v>
      </c>
      <c r="AD41" s="78">
        <f>SAStab!B4019</f>
        <v>30207</v>
      </c>
      <c r="AE41" s="78">
        <f>SAStab!C4019</f>
        <v>2251.66</v>
      </c>
      <c r="AF41" s="78">
        <f>SAStab!D4019</f>
        <v>6668.31</v>
      </c>
      <c r="AG41" s="78">
        <f>SAStab!E4019</f>
        <v>10965.3</v>
      </c>
      <c r="AH41" s="78">
        <f>SAStab!F4019</f>
        <v>20341.5</v>
      </c>
      <c r="AI41" s="78">
        <f>SAStab!G4019</f>
        <v>37375</v>
      </c>
      <c r="AJ41" s="78">
        <f>SAStab!H4019</f>
        <v>67641</v>
      </c>
      <c r="AK41" s="78">
        <f>SAStab!I4019</f>
        <v>90677</v>
      </c>
      <c r="AL41" s="78">
        <f>SAStab!J4019</f>
        <v>141234</v>
      </c>
      <c r="AO41" s="38" t="s">
        <v>126</v>
      </c>
      <c r="AP41" s="70" t="str">
        <f>SAStab!A4107</f>
        <v>15-19</v>
      </c>
      <c r="AQ41" s="70">
        <f>SAStab!B4107</f>
        <v>31169</v>
      </c>
      <c r="AR41" s="70">
        <f>SAStab!C4107</f>
        <v>3096.77</v>
      </c>
      <c r="AS41" s="70">
        <f>SAStab!D4107</f>
        <v>7315.67</v>
      </c>
      <c r="AT41" s="70">
        <f>SAStab!E4107</f>
        <v>11761.2</v>
      </c>
      <c r="AU41" s="70">
        <f>SAStab!F4107</f>
        <v>21224.5</v>
      </c>
      <c r="AV41" s="70">
        <f>SAStab!G4107</f>
        <v>37369</v>
      </c>
      <c r="AW41" s="70">
        <f>SAStab!H4107</f>
        <v>68439</v>
      </c>
      <c r="AX41" s="70">
        <f>SAStab!I4107</f>
        <v>96548</v>
      </c>
      <c r="AY41" s="70">
        <f>SAStab!J4107</f>
        <v>147697</v>
      </c>
      <c r="BB41" s="38" t="s">
        <v>126</v>
      </c>
      <c r="BC41" s="70" t="str">
        <f>SAStab!A4195</f>
        <v>15-19</v>
      </c>
      <c r="BD41" s="78">
        <f>SAStab!B4195</f>
        <v>34769</v>
      </c>
      <c r="BE41" s="78">
        <f>SAStab!C4195</f>
        <v>3657.6</v>
      </c>
      <c r="BF41" s="78">
        <f>SAStab!D4195</f>
        <v>8134.52</v>
      </c>
      <c r="BG41" s="78">
        <f>SAStab!E4195</f>
        <v>12469.6</v>
      </c>
      <c r="BH41" s="78">
        <f>SAStab!F4195</f>
        <v>21849.599999999999</v>
      </c>
      <c r="BI41" s="78">
        <f>SAStab!G4195</f>
        <v>40594</v>
      </c>
      <c r="BJ41" s="78">
        <f>SAStab!H4195</f>
        <v>78383</v>
      </c>
      <c r="BK41" s="78">
        <f>SAStab!I4195</f>
        <v>110628</v>
      </c>
      <c r="BL41" s="78">
        <f>SAStab!J4195</f>
        <v>186978</v>
      </c>
      <c r="BO41" s="38" t="s">
        <v>126</v>
      </c>
      <c r="BP41" s="70" t="str">
        <f>SAStab!A4283</f>
        <v>15-19</v>
      </c>
      <c r="BQ41" s="78">
        <f>SAStab!B4283</f>
        <v>38468</v>
      </c>
      <c r="BR41" s="78">
        <f>SAStab!C4283</f>
        <v>4675.1400000000003</v>
      </c>
      <c r="BS41" s="78">
        <f>SAStab!D4283</f>
        <v>9098.81</v>
      </c>
      <c r="BT41" s="78">
        <f>SAStab!E4283</f>
        <v>14281.9</v>
      </c>
      <c r="BU41" s="78">
        <f>SAStab!F4283</f>
        <v>25040</v>
      </c>
      <c r="BV41" s="78">
        <f>SAStab!G4283</f>
        <v>45055</v>
      </c>
      <c r="BW41" s="78">
        <f>SAStab!H4283</f>
        <v>84600</v>
      </c>
      <c r="BX41" s="78">
        <f>SAStab!I4283</f>
        <v>113361</v>
      </c>
      <c r="BY41" s="78">
        <f>SAStab!J4283</f>
        <v>205174</v>
      </c>
    </row>
    <row r="42" spans="1:77">
      <c r="B42" t="s">
        <v>127</v>
      </c>
      <c r="C42" s="70" t="str">
        <f>SAStab!A3844</f>
        <v>20-24</v>
      </c>
      <c r="D42" s="78">
        <f>SAStab!B3844</f>
        <v>30536</v>
      </c>
      <c r="E42" s="78">
        <f>SAStab!C3844</f>
        <v>6572.2</v>
      </c>
      <c r="F42" s="78">
        <f>SAStab!D3844</f>
        <v>8906.3799999999992</v>
      </c>
      <c r="G42" s="78">
        <f>SAStab!E3844</f>
        <v>13264</v>
      </c>
      <c r="H42" s="78">
        <f>SAStab!F3844</f>
        <v>21203</v>
      </c>
      <c r="I42" s="78">
        <f>SAStab!G3844</f>
        <v>38532</v>
      </c>
      <c r="J42" s="78">
        <f>SAStab!H3844</f>
        <v>60248</v>
      </c>
      <c r="K42" s="78">
        <f>SAStab!I3844</f>
        <v>86776</v>
      </c>
      <c r="L42" s="78">
        <f>SAStab!J3844</f>
        <v>153502</v>
      </c>
      <c r="O42" t="s">
        <v>127</v>
      </c>
      <c r="P42" s="70" t="str">
        <f>SAStab!A3932</f>
        <v>20-24</v>
      </c>
      <c r="Q42" s="78">
        <f>SAStab!B3932</f>
        <v>32155</v>
      </c>
      <c r="R42" s="78">
        <f>SAStab!C3932</f>
        <v>5584.15</v>
      </c>
      <c r="S42" s="78">
        <f>SAStab!D3932</f>
        <v>9142.76</v>
      </c>
      <c r="T42" s="78">
        <f>SAStab!E3932</f>
        <v>13066.5</v>
      </c>
      <c r="U42" s="78">
        <f>SAStab!F3932</f>
        <v>22285.4</v>
      </c>
      <c r="V42" s="78">
        <f>SAStab!G3932</f>
        <v>38547</v>
      </c>
      <c r="W42" s="78">
        <f>SAStab!H3932</f>
        <v>67735</v>
      </c>
      <c r="X42" s="78">
        <f>SAStab!I3932</f>
        <v>89922</v>
      </c>
      <c r="Y42" s="78">
        <f>SAStab!J3932</f>
        <v>158828</v>
      </c>
      <c r="AB42" t="s">
        <v>127</v>
      </c>
      <c r="AC42" s="70" t="str">
        <f>SAStab!A4020</f>
        <v>20-24</v>
      </c>
      <c r="AD42" s="78">
        <f>SAStab!B4020</f>
        <v>32077</v>
      </c>
      <c r="AE42" s="78">
        <f>SAStab!C4020</f>
        <v>3920.5</v>
      </c>
      <c r="AF42" s="78">
        <f>SAStab!D4020</f>
        <v>8526.9599999999991</v>
      </c>
      <c r="AG42" s="78">
        <f>SAStab!E4020</f>
        <v>12554</v>
      </c>
      <c r="AH42" s="78">
        <f>SAStab!F4020</f>
        <v>21706.799999999999</v>
      </c>
      <c r="AI42" s="78">
        <f>SAStab!G4020</f>
        <v>39023</v>
      </c>
      <c r="AJ42" s="78">
        <f>SAStab!H4020</f>
        <v>67855</v>
      </c>
      <c r="AK42" s="78">
        <f>SAStab!I4020</f>
        <v>92429</v>
      </c>
      <c r="AL42" s="78">
        <f>SAStab!J4020</f>
        <v>166036</v>
      </c>
      <c r="AO42" t="s">
        <v>127</v>
      </c>
      <c r="AP42" s="70" t="str">
        <f>SAStab!A4108</f>
        <v>20-24</v>
      </c>
      <c r="AQ42" s="70">
        <f>SAStab!B4108</f>
        <v>32733</v>
      </c>
      <c r="AR42" s="70">
        <f>SAStab!C4108</f>
        <v>2573.0300000000002</v>
      </c>
      <c r="AS42" s="70">
        <f>SAStab!D4108</f>
        <v>7913.78</v>
      </c>
      <c r="AT42" s="70">
        <f>SAStab!E4108</f>
        <v>13055.8</v>
      </c>
      <c r="AU42" s="70">
        <f>SAStab!F4108</f>
        <v>22640.3</v>
      </c>
      <c r="AV42" s="70">
        <f>SAStab!G4108</f>
        <v>39148</v>
      </c>
      <c r="AW42" s="70">
        <f>SAStab!H4108</f>
        <v>67161</v>
      </c>
      <c r="AX42" s="70">
        <f>SAStab!I4108</f>
        <v>99569</v>
      </c>
      <c r="AY42" s="70">
        <f>SAStab!J4108</f>
        <v>181657</v>
      </c>
      <c r="BB42" t="s">
        <v>127</v>
      </c>
      <c r="BC42" s="70" t="str">
        <f>SAStab!A4196</f>
        <v>20-24</v>
      </c>
      <c r="BD42" s="78">
        <f>SAStab!B4196</f>
        <v>37856</v>
      </c>
      <c r="BE42" s="78">
        <f>SAStab!C4196</f>
        <v>4419.3900000000003</v>
      </c>
      <c r="BF42" s="78">
        <f>SAStab!D4196</f>
        <v>9365.7099999999991</v>
      </c>
      <c r="BG42" s="78">
        <f>SAStab!E4196</f>
        <v>14865.2</v>
      </c>
      <c r="BH42" s="78">
        <f>SAStab!F4196</f>
        <v>24647.9</v>
      </c>
      <c r="BI42" s="78">
        <f>SAStab!G4196</f>
        <v>45082</v>
      </c>
      <c r="BJ42" s="78">
        <f>SAStab!H4196</f>
        <v>81515</v>
      </c>
      <c r="BK42" s="78">
        <f>SAStab!I4196</f>
        <v>112222</v>
      </c>
      <c r="BL42" s="78">
        <f>SAStab!J4196</f>
        <v>191340</v>
      </c>
      <c r="BO42" t="s">
        <v>127</v>
      </c>
      <c r="BP42" s="70" t="str">
        <f>SAStab!A4284</f>
        <v>20-24</v>
      </c>
      <c r="BQ42" s="78">
        <f>SAStab!B4284</f>
        <v>43895</v>
      </c>
      <c r="BR42" s="78">
        <f>SAStab!C4284</f>
        <v>5735</v>
      </c>
      <c r="BS42" s="78">
        <f>SAStab!D4284</f>
        <v>10409.549999999999</v>
      </c>
      <c r="BT42" s="78">
        <f>SAStab!E4284</f>
        <v>17183.400000000001</v>
      </c>
      <c r="BU42" s="78">
        <f>SAStab!F4284</f>
        <v>28776.1</v>
      </c>
      <c r="BV42" s="78">
        <f>SAStab!G4284</f>
        <v>52955</v>
      </c>
      <c r="BW42" s="78">
        <f>SAStab!H4284</f>
        <v>97025</v>
      </c>
      <c r="BX42" s="78">
        <f>SAStab!I4284</f>
        <v>130198</v>
      </c>
      <c r="BY42" s="78">
        <f>SAStab!J4284</f>
        <v>235032</v>
      </c>
    </row>
    <row r="43" spans="1:77">
      <c r="B43" t="s">
        <v>128</v>
      </c>
      <c r="C43" s="70" t="str">
        <f>SAStab!A3845</f>
        <v>25-29</v>
      </c>
      <c r="D43" s="78">
        <f>SAStab!B3845</f>
        <v>33334</v>
      </c>
      <c r="E43" s="78">
        <f>SAStab!C3845</f>
        <v>7988.4</v>
      </c>
      <c r="F43" s="78">
        <f>SAStab!D3845</f>
        <v>9950.18</v>
      </c>
      <c r="G43" s="78">
        <f>SAStab!E3845</f>
        <v>14322.1</v>
      </c>
      <c r="H43" s="78">
        <f>SAStab!F3845</f>
        <v>22990.400000000001</v>
      </c>
      <c r="I43" s="78">
        <f>SAStab!G3845</f>
        <v>40855</v>
      </c>
      <c r="J43" s="78">
        <f>SAStab!H3845</f>
        <v>65789</v>
      </c>
      <c r="K43" s="78">
        <f>SAStab!I3845</f>
        <v>93879</v>
      </c>
      <c r="L43" s="78">
        <f>SAStab!J3845</f>
        <v>155204</v>
      </c>
      <c r="O43" t="s">
        <v>128</v>
      </c>
      <c r="P43" s="70" t="str">
        <f>SAStab!A3933</f>
        <v>25-29</v>
      </c>
      <c r="Q43" s="78">
        <f>SAStab!B3933</f>
        <v>34386</v>
      </c>
      <c r="R43" s="78">
        <f>SAStab!C3933</f>
        <v>6608.95</v>
      </c>
      <c r="S43" s="78">
        <f>SAStab!D3933</f>
        <v>9221</v>
      </c>
      <c r="T43" s="78">
        <f>SAStab!E3933</f>
        <v>14928.5</v>
      </c>
      <c r="U43" s="78">
        <f>SAStab!F3933</f>
        <v>24728.6</v>
      </c>
      <c r="V43" s="78">
        <f>SAStab!G3933</f>
        <v>43272</v>
      </c>
      <c r="W43" s="78">
        <f>SAStab!H3933</f>
        <v>71046</v>
      </c>
      <c r="X43" s="78">
        <f>SAStab!I3933</f>
        <v>92936</v>
      </c>
      <c r="Y43" s="78">
        <f>SAStab!J3933</f>
        <v>154260</v>
      </c>
      <c r="AB43" t="s">
        <v>128</v>
      </c>
      <c r="AC43" s="70" t="str">
        <f>SAStab!A4021</f>
        <v>25-29</v>
      </c>
      <c r="AD43" s="78">
        <f>SAStab!B4021</f>
        <v>34637</v>
      </c>
      <c r="AE43" s="78">
        <f>SAStab!C4021</f>
        <v>5752.6</v>
      </c>
      <c r="AF43" s="78">
        <f>SAStab!D4021</f>
        <v>9350.51</v>
      </c>
      <c r="AG43" s="78">
        <f>SAStab!E4021</f>
        <v>14708.6</v>
      </c>
      <c r="AH43" s="78">
        <f>SAStab!F4021</f>
        <v>24011.4</v>
      </c>
      <c r="AI43" s="78">
        <f>SAStab!G4021</f>
        <v>43352</v>
      </c>
      <c r="AJ43" s="78">
        <f>SAStab!H4021</f>
        <v>71682</v>
      </c>
      <c r="AK43" s="78">
        <f>SAStab!I4021</f>
        <v>100442</v>
      </c>
      <c r="AL43" s="78">
        <f>SAStab!J4021</f>
        <v>169418</v>
      </c>
      <c r="AO43" t="s">
        <v>128</v>
      </c>
      <c r="AP43" s="70" t="str">
        <f>SAStab!A4109</f>
        <v>25-29</v>
      </c>
      <c r="AQ43" s="70">
        <f>SAStab!B4109</f>
        <v>39232</v>
      </c>
      <c r="AR43" s="70">
        <f>SAStab!C4109</f>
        <v>4848.79</v>
      </c>
      <c r="AS43" s="70">
        <f>SAStab!D4109</f>
        <v>9263.44</v>
      </c>
      <c r="AT43" s="70">
        <f>SAStab!E4109</f>
        <v>15385.3</v>
      </c>
      <c r="AU43" s="70">
        <f>SAStab!F4109</f>
        <v>24973.599999999999</v>
      </c>
      <c r="AV43" s="70">
        <f>SAStab!G4109</f>
        <v>44580</v>
      </c>
      <c r="AW43" s="70">
        <f>SAStab!H4109</f>
        <v>76577</v>
      </c>
      <c r="AX43" s="70">
        <f>SAStab!I4109</f>
        <v>105211</v>
      </c>
      <c r="AY43" s="70">
        <f>SAStab!J4109</f>
        <v>210292</v>
      </c>
      <c r="BB43" t="s">
        <v>128</v>
      </c>
      <c r="BC43" s="70" t="str">
        <f>SAStab!A4197</f>
        <v>25-29</v>
      </c>
      <c r="BD43" s="78">
        <f>SAStab!B4197</f>
        <v>42855</v>
      </c>
      <c r="BE43" s="78">
        <f>SAStab!C4197</f>
        <v>3849.36</v>
      </c>
      <c r="BF43" s="78">
        <f>SAStab!D4197</f>
        <v>10003.450000000001</v>
      </c>
      <c r="BG43" s="78">
        <f>SAStab!E4197</f>
        <v>16962.099999999999</v>
      </c>
      <c r="BH43" s="78">
        <f>SAStab!F4197</f>
        <v>28425.599999999999</v>
      </c>
      <c r="BI43" s="78">
        <f>SAStab!G4197</f>
        <v>51448</v>
      </c>
      <c r="BJ43" s="78">
        <f>SAStab!H4197</f>
        <v>92323</v>
      </c>
      <c r="BK43" s="78">
        <f>SAStab!I4197</f>
        <v>125264</v>
      </c>
      <c r="BL43" s="78">
        <f>SAStab!J4197</f>
        <v>224881</v>
      </c>
      <c r="BO43" t="s">
        <v>128</v>
      </c>
      <c r="BP43" s="70" t="str">
        <f>SAStab!A4285</f>
        <v>25-29</v>
      </c>
      <c r="BQ43" s="78">
        <f>SAStab!B4285</f>
        <v>47095</v>
      </c>
      <c r="BR43" s="78">
        <f>SAStab!C4285</f>
        <v>5209.54</v>
      </c>
      <c r="BS43" s="78">
        <f>SAStab!D4285</f>
        <v>12029.71</v>
      </c>
      <c r="BT43" s="78">
        <f>SAStab!E4285</f>
        <v>18922.3</v>
      </c>
      <c r="BU43" s="78">
        <f>SAStab!F4285</f>
        <v>31269.7</v>
      </c>
      <c r="BV43" s="78">
        <f>SAStab!G4285</f>
        <v>56270</v>
      </c>
      <c r="BW43" s="78">
        <f>SAStab!H4285</f>
        <v>97826</v>
      </c>
      <c r="BX43" s="78">
        <f>SAStab!I4285</f>
        <v>135899</v>
      </c>
      <c r="BY43" s="78">
        <f>SAStab!J4285</f>
        <v>263697</v>
      </c>
    </row>
    <row r="44" spans="1:77">
      <c r="B44" t="s">
        <v>129</v>
      </c>
      <c r="C44" s="70" t="str">
        <f>SAStab!A3846</f>
        <v>30-34</v>
      </c>
      <c r="D44" s="78">
        <f>SAStab!B3846</f>
        <v>42464</v>
      </c>
      <c r="E44" s="78">
        <f>SAStab!C3846</f>
        <v>8906.26</v>
      </c>
      <c r="F44" s="78">
        <f>SAStab!D3846</f>
        <v>10986.48</v>
      </c>
      <c r="G44" s="78">
        <f>SAStab!E3846</f>
        <v>16890.7</v>
      </c>
      <c r="H44" s="78">
        <f>SAStab!F3846</f>
        <v>26965</v>
      </c>
      <c r="I44" s="78">
        <f>SAStab!G3846</f>
        <v>45736</v>
      </c>
      <c r="J44" s="78">
        <f>SAStab!H3846</f>
        <v>72874</v>
      </c>
      <c r="K44" s="78">
        <f>SAStab!I3846</f>
        <v>98836</v>
      </c>
      <c r="L44" s="78">
        <f>SAStab!J3846</f>
        <v>187118</v>
      </c>
      <c r="O44" t="s">
        <v>129</v>
      </c>
      <c r="P44" s="70" t="str">
        <f>SAStab!A3934</f>
        <v>30-34</v>
      </c>
      <c r="Q44" s="78">
        <f>SAStab!B3934</f>
        <v>39520</v>
      </c>
      <c r="R44" s="78">
        <f>SAStab!C3934</f>
        <v>9232.26</v>
      </c>
      <c r="S44" s="78">
        <f>SAStab!D3934</f>
        <v>11855.4</v>
      </c>
      <c r="T44" s="78">
        <f>SAStab!E3934</f>
        <v>17726.5</v>
      </c>
      <c r="U44" s="78">
        <f>SAStab!F3934</f>
        <v>28851.9</v>
      </c>
      <c r="V44" s="78">
        <f>SAStab!G3934</f>
        <v>49159</v>
      </c>
      <c r="W44" s="78">
        <f>SAStab!H3934</f>
        <v>79451</v>
      </c>
      <c r="X44" s="78">
        <f>SAStab!I3934</f>
        <v>108315</v>
      </c>
      <c r="Y44" s="78">
        <f>SAStab!J3934</f>
        <v>174080</v>
      </c>
      <c r="AB44" t="s">
        <v>129</v>
      </c>
      <c r="AC44" s="70" t="str">
        <f>SAStab!A4022</f>
        <v>30-34</v>
      </c>
      <c r="AD44" s="78">
        <f>SAStab!B4022</f>
        <v>39390</v>
      </c>
      <c r="AE44" s="78">
        <f>SAStab!C4022</f>
        <v>8133.67</v>
      </c>
      <c r="AF44" s="78">
        <f>SAStab!D4022</f>
        <v>10898.55</v>
      </c>
      <c r="AG44" s="78">
        <f>SAStab!E4022</f>
        <v>16627</v>
      </c>
      <c r="AH44" s="78">
        <f>SAStab!F4022</f>
        <v>27607.9</v>
      </c>
      <c r="AI44" s="78">
        <f>SAStab!G4022</f>
        <v>49199</v>
      </c>
      <c r="AJ44" s="78">
        <f>SAStab!H4022</f>
        <v>81438</v>
      </c>
      <c r="AK44" s="78">
        <f>SAStab!I4022</f>
        <v>105311</v>
      </c>
      <c r="AL44" s="78">
        <f>SAStab!J4022</f>
        <v>179085</v>
      </c>
      <c r="AO44" t="s">
        <v>129</v>
      </c>
      <c r="AP44" s="70" t="str">
        <f>SAStab!A4110</f>
        <v>30-34</v>
      </c>
      <c r="AQ44" s="70">
        <f>SAStab!B4110</f>
        <v>41497</v>
      </c>
      <c r="AR44" s="70">
        <f>SAStab!C4110</f>
        <v>4735.25</v>
      </c>
      <c r="AS44" s="70">
        <f>SAStab!D4110</f>
        <v>10373.25</v>
      </c>
      <c r="AT44" s="70">
        <f>SAStab!E4110</f>
        <v>17282.7</v>
      </c>
      <c r="AU44" s="70">
        <f>SAStab!F4110</f>
        <v>28882.6</v>
      </c>
      <c r="AV44" s="70">
        <f>SAStab!G4110</f>
        <v>51600</v>
      </c>
      <c r="AW44" s="70">
        <f>SAStab!H4110</f>
        <v>89208</v>
      </c>
      <c r="AX44" s="70">
        <f>SAStab!I4110</f>
        <v>117000</v>
      </c>
      <c r="AY44" s="70">
        <f>SAStab!J4110</f>
        <v>204829</v>
      </c>
      <c r="BB44" t="s">
        <v>129</v>
      </c>
      <c r="BC44" s="70" t="str">
        <f>SAStab!A4198</f>
        <v>30-34</v>
      </c>
      <c r="BD44" s="78">
        <f>SAStab!B4198</f>
        <v>47122</v>
      </c>
      <c r="BE44" s="78">
        <f>SAStab!C4198</f>
        <v>5787.17</v>
      </c>
      <c r="BF44" s="78">
        <f>SAStab!D4198</f>
        <v>12126.39</v>
      </c>
      <c r="BG44" s="78">
        <f>SAStab!E4198</f>
        <v>19416.8</v>
      </c>
      <c r="BH44" s="78">
        <f>SAStab!F4198</f>
        <v>31241.8</v>
      </c>
      <c r="BI44" s="78">
        <f>SAStab!G4198</f>
        <v>54885</v>
      </c>
      <c r="BJ44" s="78">
        <f>SAStab!H4198</f>
        <v>96370</v>
      </c>
      <c r="BK44" s="78">
        <f>SAStab!I4198</f>
        <v>131082</v>
      </c>
      <c r="BL44" s="78">
        <f>SAStab!J4198</f>
        <v>232392</v>
      </c>
      <c r="BO44" t="s">
        <v>129</v>
      </c>
      <c r="BP44" s="70" t="str">
        <f>SAStab!A4286</f>
        <v>30-34</v>
      </c>
      <c r="BQ44" s="78">
        <f>SAStab!B4286</f>
        <v>53022</v>
      </c>
      <c r="BR44" s="78">
        <f>SAStab!C4286</f>
        <v>5315.64</v>
      </c>
      <c r="BS44" s="78">
        <f>SAStab!D4286</f>
        <v>13106.85</v>
      </c>
      <c r="BT44" s="78">
        <f>SAStab!E4286</f>
        <v>21353.5</v>
      </c>
      <c r="BU44" s="78">
        <f>SAStab!F4286</f>
        <v>35242.800000000003</v>
      </c>
      <c r="BV44" s="78">
        <f>SAStab!G4286</f>
        <v>61372</v>
      </c>
      <c r="BW44" s="78">
        <f>SAStab!H4286</f>
        <v>105775</v>
      </c>
      <c r="BX44" s="78">
        <f>SAStab!I4286</f>
        <v>146305</v>
      </c>
      <c r="BY44" s="78">
        <f>SAStab!J4286</f>
        <v>253244</v>
      </c>
    </row>
    <row r="45" spans="1:77">
      <c r="B45" t="s">
        <v>130</v>
      </c>
      <c r="C45" s="70" t="str">
        <f>SAStab!A3847</f>
        <v>35-39</v>
      </c>
      <c r="D45" s="78">
        <f>SAStab!B3847</f>
        <v>43045</v>
      </c>
      <c r="E45" s="78">
        <f>SAStab!C3847</f>
        <v>10259.1</v>
      </c>
      <c r="F45" s="78">
        <f>SAStab!D3847</f>
        <v>12905.9</v>
      </c>
      <c r="G45" s="78">
        <f>SAStab!E3847</f>
        <v>19265.5</v>
      </c>
      <c r="H45" s="78">
        <f>SAStab!F3847</f>
        <v>31186.9</v>
      </c>
      <c r="I45" s="78">
        <f>SAStab!G3847</f>
        <v>53649</v>
      </c>
      <c r="J45" s="78">
        <f>SAStab!H3847</f>
        <v>83975</v>
      </c>
      <c r="K45" s="78">
        <f>SAStab!I3847</f>
        <v>109299</v>
      </c>
      <c r="L45" s="78">
        <f>SAStab!J3847</f>
        <v>168981</v>
      </c>
      <c r="O45" t="s">
        <v>130</v>
      </c>
      <c r="P45" s="70" t="str">
        <f>SAStab!A3935</f>
        <v>35-39</v>
      </c>
      <c r="Q45" s="78">
        <f>SAStab!B3935</f>
        <v>43920</v>
      </c>
      <c r="R45" s="78">
        <f>SAStab!C3935</f>
        <v>9982.23</v>
      </c>
      <c r="S45" s="78">
        <f>SAStab!D3935</f>
        <v>13091.61</v>
      </c>
      <c r="T45" s="78">
        <f>SAStab!E3935</f>
        <v>19546</v>
      </c>
      <c r="U45" s="78">
        <f>SAStab!F3935</f>
        <v>31388.2</v>
      </c>
      <c r="V45" s="78">
        <f>SAStab!G3935</f>
        <v>53171</v>
      </c>
      <c r="W45" s="78">
        <f>SAStab!H3935</f>
        <v>87052</v>
      </c>
      <c r="X45" s="78">
        <f>SAStab!I3935</f>
        <v>113912</v>
      </c>
      <c r="Y45" s="78">
        <f>SAStab!J3935</f>
        <v>201438</v>
      </c>
      <c r="AB45" t="s">
        <v>130</v>
      </c>
      <c r="AC45" s="70" t="str">
        <f>SAStab!A4023</f>
        <v>35-39</v>
      </c>
      <c r="AD45" s="78">
        <f>SAStab!B4023</f>
        <v>42843</v>
      </c>
      <c r="AE45" s="78">
        <f>SAStab!C4023</f>
        <v>9987.17</v>
      </c>
      <c r="AF45" s="78">
        <f>SAStab!D4023</f>
        <v>12950.99</v>
      </c>
      <c r="AG45" s="78">
        <f>SAStab!E4023</f>
        <v>19538.900000000001</v>
      </c>
      <c r="AH45" s="78">
        <f>SAStab!F4023</f>
        <v>31063.9</v>
      </c>
      <c r="AI45" s="78">
        <f>SAStab!G4023</f>
        <v>52832</v>
      </c>
      <c r="AJ45" s="78">
        <f>SAStab!H4023</f>
        <v>86839</v>
      </c>
      <c r="AK45" s="78">
        <f>SAStab!I4023</f>
        <v>112340</v>
      </c>
      <c r="AL45" s="78">
        <f>SAStab!J4023</f>
        <v>196913</v>
      </c>
      <c r="AO45" t="s">
        <v>130</v>
      </c>
      <c r="AP45" s="70" t="str">
        <f>SAStab!A4111</f>
        <v>35-39</v>
      </c>
      <c r="AQ45" s="70">
        <f>SAStab!B4111</f>
        <v>46982</v>
      </c>
      <c r="AR45" s="70">
        <f>SAStab!C4111</f>
        <v>9647.59</v>
      </c>
      <c r="AS45" s="70">
        <f>SAStab!D4111</f>
        <v>13394.91</v>
      </c>
      <c r="AT45" s="70">
        <f>SAStab!E4111</f>
        <v>20497.599999999999</v>
      </c>
      <c r="AU45" s="70">
        <f>SAStab!F4111</f>
        <v>33119.599999999999</v>
      </c>
      <c r="AV45" s="70">
        <f>SAStab!G4111</f>
        <v>58949</v>
      </c>
      <c r="AW45" s="70">
        <f>SAStab!H4111</f>
        <v>96736</v>
      </c>
      <c r="AX45" s="70">
        <f>SAStab!I4111</f>
        <v>128219</v>
      </c>
      <c r="AY45" s="70">
        <f>SAStab!J4111</f>
        <v>216122</v>
      </c>
      <c r="BB45" t="s">
        <v>130</v>
      </c>
      <c r="BC45" s="70" t="str">
        <f>SAStab!A4199</f>
        <v>35-39</v>
      </c>
      <c r="BD45" s="78">
        <f>SAStab!B4199</f>
        <v>52162</v>
      </c>
      <c r="BE45" s="78">
        <f>SAStab!C4199</f>
        <v>9610.89</v>
      </c>
      <c r="BF45" s="78">
        <f>SAStab!D4199</f>
        <v>13807.08</v>
      </c>
      <c r="BG45" s="78">
        <f>SAStab!E4199</f>
        <v>21771.1</v>
      </c>
      <c r="BH45" s="78">
        <f>SAStab!F4199</f>
        <v>35008.6</v>
      </c>
      <c r="BI45" s="78">
        <f>SAStab!G4199</f>
        <v>63964</v>
      </c>
      <c r="BJ45" s="78">
        <f>SAStab!H4199</f>
        <v>107773</v>
      </c>
      <c r="BK45" s="78">
        <f>SAStab!I4199</f>
        <v>145460</v>
      </c>
      <c r="BL45" s="78">
        <f>SAStab!J4199</f>
        <v>245790</v>
      </c>
      <c r="BO45" t="s">
        <v>130</v>
      </c>
      <c r="BP45" s="70" t="str">
        <f>SAStab!A4287</f>
        <v>35-39</v>
      </c>
      <c r="BQ45" s="78">
        <f>SAStab!B4287</f>
        <v>59023</v>
      </c>
      <c r="BR45" s="78">
        <f>SAStab!C4287</f>
        <v>10335</v>
      </c>
      <c r="BS45" s="78">
        <f>SAStab!D4287</f>
        <v>15521.12</v>
      </c>
      <c r="BT45" s="78">
        <f>SAStab!E4287</f>
        <v>24845.9</v>
      </c>
      <c r="BU45" s="78">
        <f>SAStab!F4287</f>
        <v>41025.599999999999</v>
      </c>
      <c r="BV45" s="78">
        <f>SAStab!G4287</f>
        <v>72918</v>
      </c>
      <c r="BW45" s="78">
        <f>SAStab!H4287</f>
        <v>119245</v>
      </c>
      <c r="BX45" s="78">
        <f>SAStab!I4287</f>
        <v>164872</v>
      </c>
      <c r="BY45" s="78">
        <f>SAStab!J4287</f>
        <v>275061</v>
      </c>
    </row>
    <row r="46" spans="1:77">
      <c r="B46" t="s">
        <v>131</v>
      </c>
      <c r="C46" s="70" t="str">
        <f>SAStab!A3848</f>
        <v>40+</v>
      </c>
      <c r="D46" s="78">
        <f>SAStab!B3848</f>
        <v>61087</v>
      </c>
      <c r="E46" s="78">
        <f>SAStab!C3848</f>
        <v>13936.79</v>
      </c>
      <c r="F46" s="78">
        <f>SAStab!D3848</f>
        <v>18214.18</v>
      </c>
      <c r="G46" s="78">
        <f>SAStab!E3848</f>
        <v>28424.2</v>
      </c>
      <c r="H46" s="78">
        <f>SAStab!F3848</f>
        <v>46660.7</v>
      </c>
      <c r="I46" s="78">
        <f>SAStab!G3848</f>
        <v>75132</v>
      </c>
      <c r="J46" s="78">
        <f>SAStab!H3848</f>
        <v>113613</v>
      </c>
      <c r="K46" s="78">
        <f>SAStab!I3848</f>
        <v>146601</v>
      </c>
      <c r="L46" s="78">
        <f>SAStab!J3848</f>
        <v>246071</v>
      </c>
      <c r="O46" t="s">
        <v>131</v>
      </c>
      <c r="P46" s="70" t="str">
        <f>SAStab!A3936</f>
        <v>40+</v>
      </c>
      <c r="Q46" s="78">
        <f>SAStab!B3936</f>
        <v>63283</v>
      </c>
      <c r="R46" s="78">
        <f>SAStab!C3936</f>
        <v>14708.8</v>
      </c>
      <c r="S46" s="78">
        <f>SAStab!D3936</f>
        <v>19458.099999999999</v>
      </c>
      <c r="T46" s="78">
        <f>SAStab!E3936</f>
        <v>29930.9</v>
      </c>
      <c r="U46" s="78">
        <f>SAStab!F3936</f>
        <v>49642.1</v>
      </c>
      <c r="V46" s="78">
        <f>SAStab!G3936</f>
        <v>79303</v>
      </c>
      <c r="W46" s="78">
        <f>SAStab!H3936</f>
        <v>122124</v>
      </c>
      <c r="X46" s="78">
        <f>SAStab!I3936</f>
        <v>157159</v>
      </c>
      <c r="Y46" s="78">
        <f>SAStab!J3936</f>
        <v>259179</v>
      </c>
      <c r="AB46" t="s">
        <v>131</v>
      </c>
      <c r="AC46" s="70" t="str">
        <f>SAStab!A4024</f>
        <v>40+</v>
      </c>
      <c r="AD46" s="78">
        <f>SAStab!B4024</f>
        <v>66718</v>
      </c>
      <c r="AE46" s="78">
        <f>SAStab!C4024</f>
        <v>15117.19</v>
      </c>
      <c r="AF46" s="78">
        <f>SAStab!D4024</f>
        <v>19415.060000000001</v>
      </c>
      <c r="AG46" s="78">
        <f>SAStab!E4024</f>
        <v>29757.200000000001</v>
      </c>
      <c r="AH46" s="78">
        <f>SAStab!F4024</f>
        <v>50324.5</v>
      </c>
      <c r="AI46" s="78">
        <f>SAStab!G4024</f>
        <v>82501</v>
      </c>
      <c r="AJ46" s="78">
        <f>SAStab!H4024</f>
        <v>127857</v>
      </c>
      <c r="AK46" s="78">
        <f>SAStab!I4024</f>
        <v>169201</v>
      </c>
      <c r="AL46" s="78">
        <f>SAStab!J4024</f>
        <v>290674</v>
      </c>
      <c r="AO46" t="s">
        <v>131</v>
      </c>
      <c r="AP46" s="70" t="str">
        <f>SAStab!A4112</f>
        <v>40+</v>
      </c>
      <c r="AQ46" s="70">
        <f>SAStab!B4112</f>
        <v>72884</v>
      </c>
      <c r="AR46" s="70">
        <f>SAStab!C4112</f>
        <v>14926.02</v>
      </c>
      <c r="AS46" s="70">
        <f>SAStab!D4112</f>
        <v>19487.12</v>
      </c>
      <c r="AT46" s="70">
        <f>SAStab!E4112</f>
        <v>30464.9</v>
      </c>
      <c r="AU46" s="70">
        <f>SAStab!F4112</f>
        <v>52208.1</v>
      </c>
      <c r="AV46" s="70">
        <f>SAStab!G4112</f>
        <v>88461</v>
      </c>
      <c r="AW46" s="70">
        <f>SAStab!H4112</f>
        <v>141669</v>
      </c>
      <c r="AX46" s="70">
        <f>SAStab!I4112</f>
        <v>190206</v>
      </c>
      <c r="AY46" s="70">
        <f>SAStab!J4112</f>
        <v>354408</v>
      </c>
      <c r="BB46" t="s">
        <v>131</v>
      </c>
      <c r="BC46" s="70" t="str">
        <f>SAStab!A4200</f>
        <v>40+</v>
      </c>
      <c r="BD46" s="78">
        <f>SAStab!B4200</f>
        <v>84055</v>
      </c>
      <c r="BE46" s="78">
        <f>SAStab!C4200</f>
        <v>15588.42</v>
      </c>
      <c r="BF46" s="78">
        <f>SAStab!D4200</f>
        <v>20877.14</v>
      </c>
      <c r="BG46" s="78">
        <f>SAStab!E4200</f>
        <v>33555.800000000003</v>
      </c>
      <c r="BH46" s="78">
        <f>SAStab!F4200</f>
        <v>58194.400000000001</v>
      </c>
      <c r="BI46" s="78">
        <f>SAStab!G4200</f>
        <v>101230</v>
      </c>
      <c r="BJ46" s="78">
        <f>SAStab!H4200</f>
        <v>161099</v>
      </c>
      <c r="BK46" s="78">
        <f>SAStab!I4200</f>
        <v>217966</v>
      </c>
      <c r="BL46" s="78">
        <f>SAStab!J4200</f>
        <v>401284</v>
      </c>
      <c r="BO46" t="s">
        <v>131</v>
      </c>
      <c r="BP46" s="70" t="str">
        <f>SAStab!A4288</f>
        <v>40+</v>
      </c>
      <c r="BQ46" s="78">
        <f>SAStab!B4288</f>
        <v>91992</v>
      </c>
      <c r="BR46" s="78">
        <f>SAStab!C4288</f>
        <v>17038.490000000002</v>
      </c>
      <c r="BS46" s="78">
        <f>SAStab!D4288</f>
        <v>23078.15</v>
      </c>
      <c r="BT46" s="78">
        <f>SAStab!E4288</f>
        <v>37508.400000000001</v>
      </c>
      <c r="BU46" s="78">
        <f>SAStab!F4288</f>
        <v>65698</v>
      </c>
      <c r="BV46" s="78">
        <f>SAStab!G4288</f>
        <v>112882</v>
      </c>
      <c r="BW46" s="78">
        <f>SAStab!H4288</f>
        <v>183530</v>
      </c>
      <c r="BX46" s="78">
        <f>SAStab!I4288</f>
        <v>246414</v>
      </c>
      <c r="BY46" s="78">
        <f>SAStab!J4288</f>
        <v>460780</v>
      </c>
    </row>
    <row r="47" spans="1:77">
      <c r="A47" t="s">
        <v>105</v>
      </c>
      <c r="C47" s="70" t="str">
        <f>SAStab!A3849</f>
        <v>pcincQ</v>
      </c>
      <c r="D47" s="78"/>
      <c r="E47" s="78"/>
      <c r="F47" s="78"/>
      <c r="G47" s="78"/>
      <c r="H47" s="78"/>
      <c r="I47" s="78"/>
      <c r="J47" s="78"/>
      <c r="K47" s="78"/>
      <c r="L47" s="78"/>
      <c r="N47" t="s">
        <v>105</v>
      </c>
      <c r="P47" s="70" t="str">
        <f>SAStab!A3937</f>
        <v>pcincQ</v>
      </c>
      <c r="Q47" s="78"/>
      <c r="R47" s="78"/>
      <c r="S47" s="78"/>
      <c r="T47" s="78"/>
      <c r="U47" s="78"/>
      <c r="V47" s="78"/>
      <c r="W47" s="78"/>
      <c r="X47" s="78"/>
      <c r="Y47" s="78"/>
      <c r="AA47" t="s">
        <v>105</v>
      </c>
      <c r="AC47" s="70" t="str">
        <f>SAStab!A4025</f>
        <v>pcincQ</v>
      </c>
      <c r="AD47" s="78"/>
      <c r="AE47" s="78"/>
      <c r="AF47" s="78"/>
      <c r="AG47" s="78"/>
      <c r="AH47" s="78"/>
      <c r="AI47" s="78"/>
      <c r="AJ47" s="78"/>
      <c r="AK47" s="78"/>
      <c r="AL47" s="78"/>
      <c r="AN47" t="s">
        <v>105</v>
      </c>
      <c r="AP47" s="70" t="str">
        <f>SAStab!A4113</f>
        <v>pcincQ</v>
      </c>
      <c r="AQ47" s="70"/>
      <c r="AR47" s="70"/>
      <c r="AS47" s="70"/>
      <c r="AT47" s="70"/>
      <c r="AU47" s="70"/>
      <c r="AV47" s="70"/>
      <c r="AW47" s="70"/>
      <c r="AX47" s="70"/>
      <c r="AY47" s="70"/>
      <c r="BA47" t="s">
        <v>105</v>
      </c>
      <c r="BC47" s="70" t="str">
        <f>SAStab!A4201</f>
        <v>pcincQ</v>
      </c>
      <c r="BD47" s="78"/>
      <c r="BE47" s="78"/>
      <c r="BF47" s="78"/>
      <c r="BG47" s="78"/>
      <c r="BH47" s="78"/>
      <c r="BI47" s="78"/>
      <c r="BJ47" s="78"/>
      <c r="BK47" s="78"/>
      <c r="BL47" s="78"/>
      <c r="BN47" t="s">
        <v>105</v>
      </c>
      <c r="BP47" s="70" t="str">
        <f>SAStab!A4289</f>
        <v>pcincQ</v>
      </c>
      <c r="BQ47" s="78"/>
      <c r="BR47" s="78"/>
      <c r="BS47" s="78"/>
      <c r="BT47" s="78"/>
      <c r="BU47" s="78"/>
      <c r="BV47" s="78"/>
      <c r="BW47" s="78"/>
      <c r="BX47" s="78"/>
      <c r="BY47" s="78"/>
    </row>
    <row r="48" spans="1:77">
      <c r="B48" t="s">
        <v>112</v>
      </c>
      <c r="C48" s="70" t="str">
        <f>SAStab!A3850</f>
        <v>bottom quintile</v>
      </c>
      <c r="D48" s="78">
        <f>SAStab!B3850</f>
        <v>10406</v>
      </c>
      <c r="E48" s="78">
        <f>SAStab!C3850</f>
        <v>0</v>
      </c>
      <c r="F48" s="78">
        <f>SAStab!D3850</f>
        <v>418</v>
      </c>
      <c r="G48" s="78">
        <f>SAStab!E3850</f>
        <v>7347.5</v>
      </c>
      <c r="H48" s="78">
        <f>SAStab!F3850</f>
        <v>10766</v>
      </c>
      <c r="I48" s="78">
        <f>SAStab!G3850</f>
        <v>14096</v>
      </c>
      <c r="J48" s="78">
        <f>SAStab!H3850</f>
        <v>16867</v>
      </c>
      <c r="K48" s="78">
        <f>SAStab!I3850</f>
        <v>18188</v>
      </c>
      <c r="L48" s="78">
        <f>SAStab!J3850</f>
        <v>22650</v>
      </c>
      <c r="O48" t="s">
        <v>112</v>
      </c>
      <c r="P48" s="70" t="str">
        <f>SAStab!A3938</f>
        <v>bottom quintile</v>
      </c>
      <c r="Q48" s="78">
        <f>SAStab!B3938</f>
        <v>11260</v>
      </c>
      <c r="R48" s="78">
        <f>SAStab!C3938</f>
        <v>0</v>
      </c>
      <c r="S48" s="78">
        <f>SAStab!D3938</f>
        <v>471.81</v>
      </c>
      <c r="T48" s="78">
        <f>SAStab!E3938</f>
        <v>7795.1</v>
      </c>
      <c r="U48" s="78">
        <f>SAStab!F3938</f>
        <v>11459.8</v>
      </c>
      <c r="V48" s="78">
        <f>SAStab!G3938</f>
        <v>15247</v>
      </c>
      <c r="W48" s="78">
        <f>SAStab!H3938</f>
        <v>18147</v>
      </c>
      <c r="X48" s="78">
        <f>SAStab!I3938</f>
        <v>19712</v>
      </c>
      <c r="Y48" s="78">
        <f>SAStab!J3938</f>
        <v>29299</v>
      </c>
      <c r="AB48" t="s">
        <v>112</v>
      </c>
      <c r="AC48" s="70" t="str">
        <f>SAStab!A4026</f>
        <v>bottom quintile</v>
      </c>
      <c r="AD48" s="78">
        <f>SAStab!B4026</f>
        <v>11620</v>
      </c>
      <c r="AE48" s="78">
        <f>SAStab!C4026</f>
        <v>0</v>
      </c>
      <c r="AF48" s="78">
        <f>SAStab!D4026</f>
        <v>386.7</v>
      </c>
      <c r="AG48" s="78">
        <f>SAStab!E4026</f>
        <v>8133.7</v>
      </c>
      <c r="AH48" s="78">
        <f>SAStab!F4026</f>
        <v>11812.3</v>
      </c>
      <c r="AI48" s="78">
        <f>SAStab!G4026</f>
        <v>15820</v>
      </c>
      <c r="AJ48" s="78">
        <f>SAStab!H4026</f>
        <v>18693</v>
      </c>
      <c r="AK48" s="78">
        <f>SAStab!I4026</f>
        <v>20309</v>
      </c>
      <c r="AL48" s="78">
        <f>SAStab!J4026</f>
        <v>28170</v>
      </c>
      <c r="AO48" t="s">
        <v>112</v>
      </c>
      <c r="AP48" s="70" t="str">
        <f>SAStab!A4114</f>
        <v>bottom quintile</v>
      </c>
      <c r="AQ48" s="70">
        <f>SAStab!B4114</f>
        <v>11820</v>
      </c>
      <c r="AR48" s="70">
        <f>SAStab!C4114</f>
        <v>0</v>
      </c>
      <c r="AS48" s="70">
        <f>SAStab!D4114</f>
        <v>48.12</v>
      </c>
      <c r="AT48" s="70">
        <f>SAStab!E4114</f>
        <v>7922.8</v>
      </c>
      <c r="AU48" s="70">
        <f>SAStab!F4114</f>
        <v>12262.4</v>
      </c>
      <c r="AV48" s="70">
        <f>SAStab!G4114</f>
        <v>16453</v>
      </c>
      <c r="AW48" s="70">
        <f>SAStab!H4114</f>
        <v>19390</v>
      </c>
      <c r="AX48" s="70">
        <f>SAStab!I4114</f>
        <v>21028</v>
      </c>
      <c r="AY48" s="70">
        <f>SAStab!J4114</f>
        <v>29869</v>
      </c>
      <c r="BB48" t="s">
        <v>112</v>
      </c>
      <c r="BC48" s="70" t="str">
        <f>SAStab!A4202</f>
        <v>bottom quintile</v>
      </c>
      <c r="BD48" s="78">
        <f>SAStab!B4202</f>
        <v>12872</v>
      </c>
      <c r="BE48" s="78">
        <f>SAStab!C4202</f>
        <v>0</v>
      </c>
      <c r="BF48" s="78">
        <f>SAStab!D4202</f>
        <v>42.55</v>
      </c>
      <c r="BG48" s="78">
        <f>SAStab!E4202</f>
        <v>8196.9</v>
      </c>
      <c r="BH48" s="78">
        <f>SAStab!F4202</f>
        <v>13411</v>
      </c>
      <c r="BI48" s="78">
        <f>SAStab!G4202</f>
        <v>17753</v>
      </c>
      <c r="BJ48" s="78">
        <f>SAStab!H4202</f>
        <v>21119</v>
      </c>
      <c r="BK48" s="78">
        <f>SAStab!I4202</f>
        <v>22910</v>
      </c>
      <c r="BL48" s="78">
        <f>SAStab!J4202</f>
        <v>32528</v>
      </c>
      <c r="BO48" t="s">
        <v>112</v>
      </c>
      <c r="BP48" s="70" t="str">
        <f>SAStab!A4290</f>
        <v>bottom quintile</v>
      </c>
      <c r="BQ48" s="78">
        <f>SAStab!B4290</f>
        <v>14312</v>
      </c>
      <c r="BR48" s="78">
        <f>SAStab!C4290</f>
        <v>0</v>
      </c>
      <c r="BS48" s="78">
        <f>SAStab!D4290</f>
        <v>85.98</v>
      </c>
      <c r="BT48" s="78">
        <f>SAStab!E4290</f>
        <v>9034.7999999999993</v>
      </c>
      <c r="BU48" s="78">
        <f>SAStab!F4290</f>
        <v>14812.8</v>
      </c>
      <c r="BV48" s="78">
        <f>SAStab!G4290</f>
        <v>19878</v>
      </c>
      <c r="BW48" s="78">
        <f>SAStab!H4290</f>
        <v>23551</v>
      </c>
      <c r="BX48" s="78">
        <f>SAStab!I4290</f>
        <v>25572</v>
      </c>
      <c r="BY48" s="78">
        <f>SAStab!J4290</f>
        <v>41352</v>
      </c>
    </row>
    <row r="49" spans="1:77">
      <c r="B49" t="s">
        <v>17</v>
      </c>
      <c r="C49" s="70" t="str">
        <f>SAStab!A3851</f>
        <v>2nd quintile</v>
      </c>
      <c r="D49" s="78">
        <f>SAStab!B3851</f>
        <v>22763</v>
      </c>
      <c r="E49" s="78">
        <f>SAStab!C3851</f>
        <v>12802.84</v>
      </c>
      <c r="F49" s="78">
        <f>SAStab!D3851</f>
        <v>15023.2</v>
      </c>
      <c r="G49" s="78">
        <f>SAStab!E3851</f>
        <v>18470.5</v>
      </c>
      <c r="H49" s="78">
        <f>SAStab!F3851</f>
        <v>22034.1</v>
      </c>
      <c r="I49" s="78">
        <f>SAStab!G3851</f>
        <v>26271</v>
      </c>
      <c r="J49" s="78">
        <f>SAStab!H3851</f>
        <v>30502</v>
      </c>
      <c r="K49" s="78">
        <f>SAStab!I3851</f>
        <v>32813</v>
      </c>
      <c r="L49" s="78">
        <f>SAStab!J3851</f>
        <v>46974</v>
      </c>
      <c r="O49" t="s">
        <v>17</v>
      </c>
      <c r="P49" s="70" t="str">
        <f>SAStab!A3939</f>
        <v>2nd quintile</v>
      </c>
      <c r="Q49" s="78">
        <f>SAStab!B3939</f>
        <v>25151</v>
      </c>
      <c r="R49" s="78">
        <f>SAStab!C3939</f>
        <v>14677.49</v>
      </c>
      <c r="S49" s="78">
        <f>SAStab!D3939</f>
        <v>16699.95</v>
      </c>
      <c r="T49" s="78">
        <f>SAStab!E3939</f>
        <v>20517.599999999999</v>
      </c>
      <c r="U49" s="78">
        <f>SAStab!F3939</f>
        <v>24188.400000000001</v>
      </c>
      <c r="V49" s="78">
        <f>SAStab!G3939</f>
        <v>28821</v>
      </c>
      <c r="W49" s="78">
        <f>SAStab!H3939</f>
        <v>33300</v>
      </c>
      <c r="X49" s="78">
        <f>SAStab!I3939</f>
        <v>36030</v>
      </c>
      <c r="Y49" s="78">
        <f>SAStab!J3939</f>
        <v>56154</v>
      </c>
      <c r="AB49" t="s">
        <v>17</v>
      </c>
      <c r="AC49" s="70" t="str">
        <f>SAStab!A4027</f>
        <v>2nd quintile</v>
      </c>
      <c r="AD49" s="78">
        <f>SAStab!B4027</f>
        <v>25823</v>
      </c>
      <c r="AE49" s="78">
        <f>SAStab!C4027</f>
        <v>14836.16</v>
      </c>
      <c r="AF49" s="78">
        <f>SAStab!D4027</f>
        <v>17430.43</v>
      </c>
      <c r="AG49" s="78">
        <f>SAStab!E4027</f>
        <v>20969.900000000001</v>
      </c>
      <c r="AH49" s="78">
        <f>SAStab!F4027</f>
        <v>24884.9</v>
      </c>
      <c r="AI49" s="78">
        <f>SAStab!G4027</f>
        <v>29504</v>
      </c>
      <c r="AJ49" s="78">
        <f>SAStab!H4027</f>
        <v>33967</v>
      </c>
      <c r="AK49" s="78">
        <f>SAStab!I4027</f>
        <v>37008</v>
      </c>
      <c r="AL49" s="78">
        <f>SAStab!J4027</f>
        <v>57923</v>
      </c>
      <c r="AO49" t="s">
        <v>17</v>
      </c>
      <c r="AP49" s="70" t="str">
        <f>SAStab!A4115</f>
        <v>2nd quintile</v>
      </c>
      <c r="AQ49" s="70">
        <f>SAStab!B4115</f>
        <v>26549</v>
      </c>
      <c r="AR49" s="70">
        <f>SAStab!C4115</f>
        <v>15136.21</v>
      </c>
      <c r="AS49" s="70">
        <f>SAStab!D4115</f>
        <v>17777.439999999999</v>
      </c>
      <c r="AT49" s="70">
        <f>SAStab!E4115</f>
        <v>21715.7</v>
      </c>
      <c r="AU49" s="70">
        <f>SAStab!F4115</f>
        <v>25643.599999999999</v>
      </c>
      <c r="AV49" s="70">
        <f>SAStab!G4115</f>
        <v>30399</v>
      </c>
      <c r="AW49" s="70">
        <f>SAStab!H4115</f>
        <v>34943</v>
      </c>
      <c r="AX49" s="70">
        <f>SAStab!I4115</f>
        <v>37824</v>
      </c>
      <c r="AY49" s="70">
        <f>SAStab!J4115</f>
        <v>59890</v>
      </c>
      <c r="BB49" t="s">
        <v>17</v>
      </c>
      <c r="BC49" s="70" t="str">
        <f>SAStab!A4203</f>
        <v>2nd quintile</v>
      </c>
      <c r="BD49" s="78">
        <f>SAStab!B4203</f>
        <v>28874</v>
      </c>
      <c r="BE49" s="78">
        <f>SAStab!C4203</f>
        <v>16164.6</v>
      </c>
      <c r="BF49" s="78">
        <f>SAStab!D4203</f>
        <v>18929.689999999999</v>
      </c>
      <c r="BG49" s="78">
        <f>SAStab!E4203</f>
        <v>23411.8</v>
      </c>
      <c r="BH49" s="78">
        <f>SAStab!F4203</f>
        <v>27618</v>
      </c>
      <c r="BI49" s="78">
        <f>SAStab!G4203</f>
        <v>33014</v>
      </c>
      <c r="BJ49" s="78">
        <f>SAStab!H4203</f>
        <v>37989</v>
      </c>
      <c r="BK49" s="78">
        <f>SAStab!I4203</f>
        <v>41189</v>
      </c>
      <c r="BL49" s="78">
        <f>SAStab!J4203</f>
        <v>70776</v>
      </c>
      <c r="BO49" t="s">
        <v>17</v>
      </c>
      <c r="BP49" s="70" t="str">
        <f>SAStab!A4291</f>
        <v>2nd quintile</v>
      </c>
      <c r="BQ49" s="78">
        <f>SAStab!B4291</f>
        <v>32199</v>
      </c>
      <c r="BR49" s="78">
        <f>SAStab!C4291</f>
        <v>18255.59</v>
      </c>
      <c r="BS49" s="78">
        <f>SAStab!D4291</f>
        <v>21334.76</v>
      </c>
      <c r="BT49" s="78">
        <f>SAStab!E4291</f>
        <v>25936.9</v>
      </c>
      <c r="BU49" s="78">
        <f>SAStab!F4291</f>
        <v>30825.599999999999</v>
      </c>
      <c r="BV49" s="78">
        <f>SAStab!G4291</f>
        <v>36719</v>
      </c>
      <c r="BW49" s="78">
        <f>SAStab!H4291</f>
        <v>42161</v>
      </c>
      <c r="BX49" s="78">
        <f>SAStab!I4291</f>
        <v>46341</v>
      </c>
      <c r="BY49" s="78">
        <f>SAStab!J4291</f>
        <v>79491</v>
      </c>
    </row>
    <row r="50" spans="1:77">
      <c r="B50" t="s">
        <v>18</v>
      </c>
      <c r="C50" s="70" t="str">
        <f>SAStab!A3852</f>
        <v>3rd quintile</v>
      </c>
      <c r="D50" s="78">
        <f>SAStab!B3852</f>
        <v>35953</v>
      </c>
      <c r="E50" s="78">
        <f>SAStab!C3852</f>
        <v>18499.48</v>
      </c>
      <c r="F50" s="78">
        <f>SAStab!D3852</f>
        <v>22158.880000000001</v>
      </c>
      <c r="G50" s="78">
        <f>SAStab!E3852</f>
        <v>28534.3</v>
      </c>
      <c r="H50" s="78">
        <f>SAStab!F3852</f>
        <v>35751.300000000003</v>
      </c>
      <c r="I50" s="78">
        <f>SAStab!G3852</f>
        <v>42664</v>
      </c>
      <c r="J50" s="78">
        <f>SAStab!H3852</f>
        <v>49130</v>
      </c>
      <c r="K50" s="78">
        <f>SAStab!I3852</f>
        <v>52689</v>
      </c>
      <c r="L50" s="78">
        <f>SAStab!J3852</f>
        <v>68810</v>
      </c>
      <c r="O50" t="s">
        <v>18</v>
      </c>
      <c r="P50" s="70" t="str">
        <f>SAStab!A3940</f>
        <v>3rd quintile</v>
      </c>
      <c r="Q50" s="78">
        <f>SAStab!B3940</f>
        <v>39786</v>
      </c>
      <c r="R50" s="78">
        <f>SAStab!C3940</f>
        <v>21909.75</v>
      </c>
      <c r="S50" s="78">
        <f>SAStab!D3940</f>
        <v>25723.63</v>
      </c>
      <c r="T50" s="78">
        <f>SAStab!E3940</f>
        <v>32334</v>
      </c>
      <c r="U50" s="78">
        <f>SAStab!F3940</f>
        <v>39095.9</v>
      </c>
      <c r="V50" s="78">
        <f>SAStab!G3940</f>
        <v>46321</v>
      </c>
      <c r="W50" s="78">
        <f>SAStab!H3940</f>
        <v>53135</v>
      </c>
      <c r="X50" s="78">
        <f>SAStab!I3940</f>
        <v>57677</v>
      </c>
      <c r="Y50" s="78">
        <f>SAStab!J3940</f>
        <v>74977</v>
      </c>
      <c r="AB50" t="s">
        <v>18</v>
      </c>
      <c r="AC50" s="70" t="str">
        <f>SAStab!A4028</f>
        <v>3rd quintile</v>
      </c>
      <c r="AD50" s="78">
        <f>SAStab!B4028</f>
        <v>41384</v>
      </c>
      <c r="AE50" s="78">
        <f>SAStab!C4028</f>
        <v>23159.16</v>
      </c>
      <c r="AF50" s="78">
        <f>SAStab!D4028</f>
        <v>26878.720000000001</v>
      </c>
      <c r="AG50" s="78">
        <f>SAStab!E4028</f>
        <v>33113.699999999997</v>
      </c>
      <c r="AH50" s="78">
        <f>SAStab!F4028</f>
        <v>39986.6</v>
      </c>
      <c r="AI50" s="78">
        <f>SAStab!G4028</f>
        <v>47619</v>
      </c>
      <c r="AJ50" s="78">
        <f>SAStab!H4028</f>
        <v>55067</v>
      </c>
      <c r="AK50" s="78">
        <f>SAStab!I4028</f>
        <v>60429</v>
      </c>
      <c r="AL50" s="78">
        <f>SAStab!J4028</f>
        <v>97855</v>
      </c>
      <c r="AO50" t="s">
        <v>18</v>
      </c>
      <c r="AP50" s="70" t="str">
        <f>SAStab!A4116</f>
        <v>3rd quintile</v>
      </c>
      <c r="AQ50" s="70">
        <f>SAStab!B4116</f>
        <v>42746</v>
      </c>
      <c r="AR50" s="70">
        <f>SAStab!C4116</f>
        <v>22900.85</v>
      </c>
      <c r="AS50" s="70">
        <f>SAStab!D4116</f>
        <v>27192.87</v>
      </c>
      <c r="AT50" s="70">
        <f>SAStab!E4116</f>
        <v>33978.9</v>
      </c>
      <c r="AU50" s="70">
        <f>SAStab!F4116</f>
        <v>41027</v>
      </c>
      <c r="AV50" s="70">
        <f>SAStab!G4116</f>
        <v>49203</v>
      </c>
      <c r="AW50" s="70">
        <f>SAStab!H4116</f>
        <v>57447</v>
      </c>
      <c r="AX50" s="70">
        <f>SAStab!I4116</f>
        <v>63920</v>
      </c>
      <c r="AY50" s="70">
        <f>SAStab!J4116</f>
        <v>104918</v>
      </c>
      <c r="BB50" t="s">
        <v>18</v>
      </c>
      <c r="BC50" s="70" t="str">
        <f>SAStab!A4204</f>
        <v>3rd quintile</v>
      </c>
      <c r="BD50" s="78">
        <f>SAStab!B4204</f>
        <v>46571</v>
      </c>
      <c r="BE50" s="78">
        <f>SAStab!C4204</f>
        <v>24266.41</v>
      </c>
      <c r="BF50" s="78">
        <f>SAStab!D4204</f>
        <v>29470.2</v>
      </c>
      <c r="BG50" s="78">
        <f>SAStab!E4204</f>
        <v>37093.800000000003</v>
      </c>
      <c r="BH50" s="78">
        <f>SAStab!F4204</f>
        <v>44976.5</v>
      </c>
      <c r="BI50" s="78">
        <f>SAStab!G4204</f>
        <v>54012</v>
      </c>
      <c r="BJ50" s="78">
        <f>SAStab!H4204</f>
        <v>62975</v>
      </c>
      <c r="BK50" s="78">
        <f>SAStab!I4204</f>
        <v>69067</v>
      </c>
      <c r="BL50" s="78">
        <f>SAStab!J4204</f>
        <v>111562</v>
      </c>
      <c r="BO50" t="s">
        <v>18</v>
      </c>
      <c r="BP50" s="70" t="str">
        <f>SAStab!A4292</f>
        <v>3rd quintile</v>
      </c>
      <c r="BQ50" s="78">
        <f>SAStab!B4292</f>
        <v>52326</v>
      </c>
      <c r="BR50" s="78">
        <f>SAStab!C4292</f>
        <v>27792</v>
      </c>
      <c r="BS50" s="78">
        <f>SAStab!D4292</f>
        <v>33366.400000000001</v>
      </c>
      <c r="BT50" s="78">
        <f>SAStab!E4292</f>
        <v>41851</v>
      </c>
      <c r="BU50" s="78">
        <f>SAStab!F4292</f>
        <v>50773</v>
      </c>
      <c r="BV50" s="78">
        <f>SAStab!G4292</f>
        <v>60367</v>
      </c>
      <c r="BW50" s="78">
        <f>SAStab!H4292</f>
        <v>70153</v>
      </c>
      <c r="BX50" s="78">
        <f>SAStab!I4292</f>
        <v>77410</v>
      </c>
      <c r="BY50" s="78">
        <f>SAStab!J4292</f>
        <v>121623</v>
      </c>
    </row>
    <row r="51" spans="1:77">
      <c r="B51" t="s">
        <v>19</v>
      </c>
      <c r="C51" s="70" t="str">
        <f>SAStab!A3853</f>
        <v>4th quintile</v>
      </c>
      <c r="D51" s="78">
        <f>SAStab!B3853</f>
        <v>55371</v>
      </c>
      <c r="E51" s="78">
        <f>SAStab!C3853</f>
        <v>26197.97</v>
      </c>
      <c r="F51" s="78">
        <f>SAStab!D3853</f>
        <v>32614.77</v>
      </c>
      <c r="G51" s="78">
        <f>SAStab!E3853</f>
        <v>43832.7</v>
      </c>
      <c r="H51" s="78">
        <f>SAStab!F3853</f>
        <v>54978.7</v>
      </c>
      <c r="I51" s="78">
        <f>SAStab!G3853</f>
        <v>66547</v>
      </c>
      <c r="J51" s="78">
        <f>SAStab!H3853</f>
        <v>77661</v>
      </c>
      <c r="K51" s="78">
        <f>SAStab!I3853</f>
        <v>84763</v>
      </c>
      <c r="L51" s="78">
        <f>SAStab!J3853</f>
        <v>99360</v>
      </c>
      <c r="O51" t="s">
        <v>19</v>
      </c>
      <c r="P51" s="70" t="str">
        <f>SAStab!A3941</f>
        <v>4th quintile</v>
      </c>
      <c r="Q51" s="78">
        <f>SAStab!B3941</f>
        <v>61552</v>
      </c>
      <c r="R51" s="78">
        <f>SAStab!C3941</f>
        <v>28928.89</v>
      </c>
      <c r="S51" s="78">
        <f>SAStab!D3941</f>
        <v>36841.760000000002</v>
      </c>
      <c r="T51" s="78">
        <f>SAStab!E3941</f>
        <v>49137.9</v>
      </c>
      <c r="U51" s="78">
        <f>SAStab!F3941</f>
        <v>61259.3</v>
      </c>
      <c r="V51" s="78">
        <f>SAStab!G3941</f>
        <v>72816</v>
      </c>
      <c r="W51" s="78">
        <f>SAStab!H3941</f>
        <v>85351</v>
      </c>
      <c r="X51" s="78">
        <f>SAStab!I3941</f>
        <v>92923</v>
      </c>
      <c r="Y51" s="78">
        <f>SAStab!J3941</f>
        <v>120877</v>
      </c>
      <c r="AB51" t="s">
        <v>19</v>
      </c>
      <c r="AC51" s="70" t="str">
        <f>SAStab!A4029</f>
        <v>4th quintile</v>
      </c>
      <c r="AD51" s="78">
        <f>SAStab!B4029</f>
        <v>64899</v>
      </c>
      <c r="AE51" s="78">
        <f>SAStab!C4029</f>
        <v>31006.04</v>
      </c>
      <c r="AF51" s="78">
        <f>SAStab!D4029</f>
        <v>38047.589999999997</v>
      </c>
      <c r="AG51" s="78">
        <f>SAStab!E4029</f>
        <v>51312.5</v>
      </c>
      <c r="AH51" s="78">
        <f>SAStab!F4029</f>
        <v>63230.8</v>
      </c>
      <c r="AI51" s="78">
        <f>SAStab!G4029</f>
        <v>76642</v>
      </c>
      <c r="AJ51" s="78">
        <f>SAStab!H4029</f>
        <v>90358</v>
      </c>
      <c r="AK51" s="78">
        <f>SAStab!I4029</f>
        <v>98189</v>
      </c>
      <c r="AL51" s="78">
        <f>SAStab!J4029</f>
        <v>138232</v>
      </c>
      <c r="AO51" t="s">
        <v>19</v>
      </c>
      <c r="AP51" s="70" t="str">
        <f>SAStab!A4117</f>
        <v>4th quintile</v>
      </c>
      <c r="AQ51" s="70">
        <f>SAStab!B4117</f>
        <v>67879</v>
      </c>
      <c r="AR51" s="70">
        <f>SAStab!C4117</f>
        <v>30831.79</v>
      </c>
      <c r="AS51" s="70">
        <f>SAStab!D4117</f>
        <v>38837.589999999997</v>
      </c>
      <c r="AT51" s="70">
        <f>SAStab!E4117</f>
        <v>53138.1</v>
      </c>
      <c r="AU51" s="70">
        <f>SAStab!F4117</f>
        <v>66133.100000000006</v>
      </c>
      <c r="AV51" s="70">
        <f>SAStab!G4117</f>
        <v>79874</v>
      </c>
      <c r="AW51" s="70">
        <f>SAStab!H4117</f>
        <v>94799</v>
      </c>
      <c r="AX51" s="70">
        <f>SAStab!I4117</f>
        <v>105518</v>
      </c>
      <c r="AY51" s="70">
        <f>SAStab!J4117</f>
        <v>154112</v>
      </c>
      <c r="BB51" t="s">
        <v>19</v>
      </c>
      <c r="BC51" s="70" t="str">
        <f>SAStab!A4205</f>
        <v>4th quintile</v>
      </c>
      <c r="BD51" s="78">
        <f>SAStab!B4205</f>
        <v>75542</v>
      </c>
      <c r="BE51" s="78">
        <f>SAStab!C4205</f>
        <v>34582.97</v>
      </c>
      <c r="BF51" s="78">
        <f>SAStab!D4205</f>
        <v>43621.57</v>
      </c>
      <c r="BG51" s="78">
        <f>SAStab!E4205</f>
        <v>59235.4</v>
      </c>
      <c r="BH51" s="78">
        <f>SAStab!F4205</f>
        <v>73520.399999999994</v>
      </c>
      <c r="BI51" s="78">
        <f>SAStab!G4205</f>
        <v>89416</v>
      </c>
      <c r="BJ51" s="78">
        <f>SAStab!H4205</f>
        <v>106722</v>
      </c>
      <c r="BK51" s="78">
        <f>SAStab!I4205</f>
        <v>117070</v>
      </c>
      <c r="BL51" s="78">
        <f>SAStab!J4205</f>
        <v>158121</v>
      </c>
      <c r="BO51" t="s">
        <v>19</v>
      </c>
      <c r="BP51" s="70" t="str">
        <f>SAStab!A4293</f>
        <v>4th quintile</v>
      </c>
      <c r="BQ51" s="78">
        <f>SAStab!B4293</f>
        <v>83807</v>
      </c>
      <c r="BR51" s="78">
        <f>SAStab!C4293</f>
        <v>40126.18</v>
      </c>
      <c r="BS51" s="78">
        <f>SAStab!D4293</f>
        <v>49054.67</v>
      </c>
      <c r="BT51" s="78">
        <f>SAStab!E4293</f>
        <v>65869</v>
      </c>
      <c r="BU51" s="78">
        <f>SAStab!F4293</f>
        <v>81784.7</v>
      </c>
      <c r="BV51" s="78">
        <f>SAStab!G4293</f>
        <v>98637</v>
      </c>
      <c r="BW51" s="78">
        <f>SAStab!H4293</f>
        <v>115929</v>
      </c>
      <c r="BX51" s="78">
        <f>SAStab!I4293</f>
        <v>127412</v>
      </c>
      <c r="BY51" s="78">
        <f>SAStab!J4293</f>
        <v>187040</v>
      </c>
    </row>
    <row r="52" spans="1:77">
      <c r="B52" t="s">
        <v>113</v>
      </c>
      <c r="C52" s="70" t="str">
        <f>SAStab!A3854</f>
        <v>top quintile</v>
      </c>
      <c r="D52" s="78">
        <f>SAStab!B3854</f>
        <v>109692</v>
      </c>
      <c r="E52" s="78">
        <f>SAStab!C3854</f>
        <v>32896.370000000003</v>
      </c>
      <c r="F52" s="78">
        <f>SAStab!D3854</f>
        <v>43225.37</v>
      </c>
      <c r="G52" s="78">
        <f>SAStab!E3854</f>
        <v>66559.7</v>
      </c>
      <c r="H52" s="78">
        <f>SAStab!F3854</f>
        <v>92554.3</v>
      </c>
      <c r="I52" s="78">
        <f>SAStab!G3854</f>
        <v>124364</v>
      </c>
      <c r="J52" s="78">
        <f>SAStab!H3854</f>
        <v>168803</v>
      </c>
      <c r="K52" s="78">
        <f>SAStab!I3854</f>
        <v>205621</v>
      </c>
      <c r="L52" s="78">
        <f>SAStab!J3854</f>
        <v>342246</v>
      </c>
      <c r="O52" t="s">
        <v>113</v>
      </c>
      <c r="P52" s="70" t="str">
        <f>SAStab!A3942</f>
        <v>top quintile</v>
      </c>
      <c r="Q52" s="78">
        <f>SAStab!B3942</f>
        <v>113679</v>
      </c>
      <c r="R52" s="78">
        <f>SAStab!C3942</f>
        <v>37869.5</v>
      </c>
      <c r="S52" s="78">
        <f>SAStab!D3942</f>
        <v>50282.05</v>
      </c>
      <c r="T52" s="78">
        <f>SAStab!E3942</f>
        <v>73011.7</v>
      </c>
      <c r="U52" s="78">
        <f>SAStab!F3942</f>
        <v>102284.8</v>
      </c>
      <c r="V52" s="78">
        <f>SAStab!G3942</f>
        <v>135969</v>
      </c>
      <c r="W52" s="78">
        <f>SAStab!H3942</f>
        <v>186341</v>
      </c>
      <c r="X52" s="78">
        <f>SAStab!I3942</f>
        <v>231995</v>
      </c>
      <c r="Y52" s="78">
        <f>SAStab!J3942</f>
        <v>359667</v>
      </c>
      <c r="AB52" t="s">
        <v>113</v>
      </c>
      <c r="AC52" s="70" t="str">
        <f>SAStab!A4030</f>
        <v>top quintile</v>
      </c>
      <c r="AD52" s="78">
        <f>SAStab!B4030</f>
        <v>124084</v>
      </c>
      <c r="AE52" s="78">
        <f>SAStab!C4030</f>
        <v>40822.879999999997</v>
      </c>
      <c r="AF52" s="78">
        <f>SAStab!D4030</f>
        <v>55006.85</v>
      </c>
      <c r="AG52" s="78">
        <f>SAStab!E4030</f>
        <v>77980.800000000003</v>
      </c>
      <c r="AH52" s="78">
        <f>SAStab!F4030</f>
        <v>106602.9</v>
      </c>
      <c r="AI52" s="78">
        <f>SAStab!G4030</f>
        <v>144692</v>
      </c>
      <c r="AJ52" s="78">
        <f>SAStab!H4030</f>
        <v>200828</v>
      </c>
      <c r="AK52" s="78">
        <f>SAStab!I4030</f>
        <v>251135</v>
      </c>
      <c r="AL52" s="78">
        <f>SAStab!J4030</f>
        <v>446717</v>
      </c>
      <c r="AO52" t="s">
        <v>113</v>
      </c>
      <c r="AP52" s="70" t="str">
        <f>SAStab!A4118</f>
        <v>top quintile</v>
      </c>
      <c r="AQ52" s="70">
        <f>SAStab!B4118</f>
        <v>141618</v>
      </c>
      <c r="AR52" s="70">
        <f>SAStab!C4118</f>
        <v>46180.29</v>
      </c>
      <c r="AS52" s="70">
        <f>SAStab!D4118</f>
        <v>59761.52</v>
      </c>
      <c r="AT52" s="70">
        <f>SAStab!E4118</f>
        <v>85453.7</v>
      </c>
      <c r="AU52" s="70">
        <f>SAStab!F4118</f>
        <v>117463.3</v>
      </c>
      <c r="AV52" s="70">
        <f>SAStab!G4118</f>
        <v>159418</v>
      </c>
      <c r="AW52" s="70">
        <f>SAStab!H4118</f>
        <v>230825</v>
      </c>
      <c r="AX52" s="70">
        <f>SAStab!I4118</f>
        <v>301426</v>
      </c>
      <c r="AY52" s="70">
        <f>SAStab!J4118</f>
        <v>554578</v>
      </c>
      <c r="BB52" t="s">
        <v>113</v>
      </c>
      <c r="BC52" s="70" t="str">
        <f>SAStab!A4206</f>
        <v>top quintile</v>
      </c>
      <c r="BD52" s="78">
        <f>SAStab!B4206</f>
        <v>167173</v>
      </c>
      <c r="BE52" s="78">
        <f>SAStab!C4206</f>
        <v>50077.94</v>
      </c>
      <c r="BF52" s="78">
        <f>SAStab!D4206</f>
        <v>67081.8</v>
      </c>
      <c r="BG52" s="78">
        <f>SAStab!E4206</f>
        <v>98863.5</v>
      </c>
      <c r="BH52" s="78">
        <f>SAStab!F4206</f>
        <v>132707.6</v>
      </c>
      <c r="BI52" s="78">
        <f>SAStab!G4206</f>
        <v>182497</v>
      </c>
      <c r="BJ52" s="78">
        <f>SAStab!H4206</f>
        <v>264750</v>
      </c>
      <c r="BK52" s="78">
        <f>SAStab!I4206</f>
        <v>343420</v>
      </c>
      <c r="BL52" s="78">
        <f>SAStab!J4206</f>
        <v>656082</v>
      </c>
      <c r="BO52" t="s">
        <v>113</v>
      </c>
      <c r="BP52" s="70" t="str">
        <f>SAStab!A4294</f>
        <v>top quintile</v>
      </c>
      <c r="BQ52" s="78">
        <f>SAStab!B4294</f>
        <v>180839</v>
      </c>
      <c r="BR52" s="78">
        <f>SAStab!C4294</f>
        <v>58799.87</v>
      </c>
      <c r="BS52" s="78">
        <f>SAStab!D4294</f>
        <v>77952.210000000006</v>
      </c>
      <c r="BT52" s="78">
        <f>SAStab!E4294</f>
        <v>111348.8</v>
      </c>
      <c r="BU52" s="78">
        <f>SAStab!F4294</f>
        <v>149714.6</v>
      </c>
      <c r="BV52" s="78">
        <f>SAStab!G4294</f>
        <v>206536</v>
      </c>
      <c r="BW52" s="78">
        <f>SAStab!H4294</f>
        <v>298175</v>
      </c>
      <c r="BX52" s="78">
        <f>SAStab!I4294</f>
        <v>396068</v>
      </c>
      <c r="BY52" s="78">
        <f>SAStab!J4294</f>
        <v>697061</v>
      </c>
    </row>
    <row r="53" spans="1:77">
      <c r="A53" t="s">
        <v>106</v>
      </c>
      <c r="C53" s="70" t="str">
        <f>SAStab!A3855</f>
        <v>ksaimeQ</v>
      </c>
      <c r="D53" s="78"/>
      <c r="E53" s="78"/>
      <c r="F53" s="78"/>
      <c r="G53" s="78"/>
      <c r="H53" s="78"/>
      <c r="I53" s="78"/>
      <c r="J53" s="78"/>
      <c r="K53" s="78"/>
      <c r="L53" s="78"/>
      <c r="N53" t="s">
        <v>106</v>
      </c>
      <c r="P53" s="70" t="str">
        <f>SAStab!A3943</f>
        <v>ksaimeQ</v>
      </c>
      <c r="Q53" s="78"/>
      <c r="R53" s="78"/>
      <c r="S53" s="78"/>
      <c r="T53" s="78"/>
      <c r="U53" s="78"/>
      <c r="V53" s="78"/>
      <c r="W53" s="78"/>
      <c r="X53" s="78"/>
      <c r="Y53" s="78"/>
      <c r="AA53" t="s">
        <v>106</v>
      </c>
      <c r="AC53" s="70" t="str">
        <f>SAStab!A4031</f>
        <v>ksaimeQ</v>
      </c>
      <c r="AD53" s="78"/>
      <c r="AE53" s="78"/>
      <c r="AF53" s="78"/>
      <c r="AG53" s="78"/>
      <c r="AH53" s="78"/>
      <c r="AI53" s="78"/>
      <c r="AJ53" s="78"/>
      <c r="AK53" s="78"/>
      <c r="AL53" s="78"/>
      <c r="AN53" t="s">
        <v>106</v>
      </c>
      <c r="AP53" s="70" t="str">
        <f>SAStab!A4119</f>
        <v>ksaimeQ</v>
      </c>
      <c r="AQ53" s="70"/>
      <c r="AR53" s="70"/>
      <c r="AS53" s="70"/>
      <c r="AT53" s="70"/>
      <c r="AU53" s="70"/>
      <c r="AV53" s="70"/>
      <c r="AW53" s="70"/>
      <c r="AX53" s="70"/>
      <c r="AY53" s="70"/>
      <c r="BA53" t="s">
        <v>106</v>
      </c>
      <c r="BC53" s="70" t="str">
        <f>SAStab!A4207</f>
        <v>ksaimeQ</v>
      </c>
      <c r="BD53" s="78"/>
      <c r="BE53" s="78"/>
      <c r="BF53" s="78"/>
      <c r="BG53" s="78"/>
      <c r="BH53" s="78"/>
      <c r="BI53" s="78"/>
      <c r="BJ53" s="78"/>
      <c r="BK53" s="78"/>
      <c r="BL53" s="78"/>
      <c r="BN53" t="s">
        <v>106</v>
      </c>
      <c r="BP53" s="70" t="str">
        <f>SAStab!A4295</f>
        <v>ksaimeQ</v>
      </c>
      <c r="BQ53" s="78"/>
      <c r="BR53" s="78"/>
      <c r="BS53" s="78"/>
      <c r="BT53" s="78"/>
      <c r="BU53" s="78"/>
      <c r="BV53" s="78"/>
      <c r="BW53" s="78"/>
      <c r="BX53" s="78"/>
      <c r="BY53" s="78"/>
    </row>
    <row r="54" spans="1:77">
      <c r="B54" t="s">
        <v>112</v>
      </c>
      <c r="C54" s="70" t="str">
        <f>SAStab!A3856</f>
        <v>bottom quintile</v>
      </c>
      <c r="D54" s="78">
        <f>SAStab!B3856</f>
        <v>16098</v>
      </c>
      <c r="E54" s="78">
        <f>SAStab!C3856</f>
        <v>0</v>
      </c>
      <c r="F54" s="78">
        <f>SAStab!D3856</f>
        <v>1449</v>
      </c>
      <c r="G54" s="78">
        <f>SAStab!E3856</f>
        <v>8573.1</v>
      </c>
      <c r="H54" s="78">
        <f>SAStab!F3856</f>
        <v>12294.6</v>
      </c>
      <c r="I54" s="78">
        <f>SAStab!G3856</f>
        <v>19443</v>
      </c>
      <c r="J54" s="78">
        <f>SAStab!H3856</f>
        <v>32420</v>
      </c>
      <c r="K54" s="78">
        <f>SAStab!I3856</f>
        <v>43736</v>
      </c>
      <c r="L54" s="78">
        <f>SAStab!J3856</f>
        <v>77305</v>
      </c>
      <c r="O54" t="s">
        <v>112</v>
      </c>
      <c r="P54" s="70" t="str">
        <f>SAStab!A3944</f>
        <v>bottom quintile</v>
      </c>
      <c r="Q54" s="78">
        <f>SAStab!B3944</f>
        <v>16627</v>
      </c>
      <c r="R54" s="78">
        <f>SAStab!C3944</f>
        <v>0</v>
      </c>
      <c r="S54" s="78">
        <f>SAStab!D3944</f>
        <v>1247.8499999999999</v>
      </c>
      <c r="T54" s="78">
        <f>SAStab!E3944</f>
        <v>8851</v>
      </c>
      <c r="U54" s="78">
        <f>SAStab!F3944</f>
        <v>12949.4</v>
      </c>
      <c r="V54" s="78">
        <f>SAStab!G3944</f>
        <v>20942</v>
      </c>
      <c r="W54" s="78">
        <f>SAStab!H3944</f>
        <v>33395</v>
      </c>
      <c r="X54" s="78">
        <f>SAStab!I3944</f>
        <v>43962</v>
      </c>
      <c r="Y54" s="78">
        <f>SAStab!J3944</f>
        <v>76311</v>
      </c>
      <c r="AB54" t="s">
        <v>112</v>
      </c>
      <c r="AC54" s="70" t="str">
        <f>SAStab!A4032</f>
        <v>bottom quintile</v>
      </c>
      <c r="AD54" s="78">
        <f>SAStab!B4032</f>
        <v>17363</v>
      </c>
      <c r="AE54" s="78">
        <f>SAStab!C4032</f>
        <v>0</v>
      </c>
      <c r="AF54" s="78">
        <f>SAStab!D4032</f>
        <v>1025.93</v>
      </c>
      <c r="AG54" s="78">
        <f>SAStab!E4032</f>
        <v>9035.2999999999993</v>
      </c>
      <c r="AH54" s="78">
        <f>SAStab!F4032</f>
        <v>13221.7</v>
      </c>
      <c r="AI54" s="78">
        <f>SAStab!G4032</f>
        <v>21038</v>
      </c>
      <c r="AJ54" s="78">
        <f>SAStab!H4032</f>
        <v>34436</v>
      </c>
      <c r="AK54" s="78">
        <f>SAStab!I4032</f>
        <v>48059</v>
      </c>
      <c r="AL54" s="78">
        <f>SAStab!J4032</f>
        <v>84109</v>
      </c>
      <c r="AO54" t="s">
        <v>112</v>
      </c>
      <c r="AP54" s="70" t="str">
        <f>SAStab!A4120</f>
        <v>bottom quintile</v>
      </c>
      <c r="AQ54" s="70">
        <f>SAStab!B4120</f>
        <v>18033</v>
      </c>
      <c r="AR54" s="70">
        <f>SAStab!C4120</f>
        <v>0</v>
      </c>
      <c r="AS54" s="70">
        <f>SAStab!D4120</f>
        <v>333.45</v>
      </c>
      <c r="AT54" s="70">
        <f>SAStab!E4120</f>
        <v>9143.1</v>
      </c>
      <c r="AU54" s="70">
        <f>SAStab!F4120</f>
        <v>13867.1</v>
      </c>
      <c r="AV54" s="70">
        <f>SAStab!G4120</f>
        <v>22194</v>
      </c>
      <c r="AW54" s="70">
        <f>SAStab!H4120</f>
        <v>36638</v>
      </c>
      <c r="AX54" s="70">
        <f>SAStab!I4120</f>
        <v>48921</v>
      </c>
      <c r="AY54" s="70">
        <f>SAStab!J4120</f>
        <v>89760</v>
      </c>
      <c r="BB54" t="s">
        <v>112</v>
      </c>
      <c r="BC54" s="70" t="str">
        <f>SAStab!A4208</f>
        <v>bottom quintile</v>
      </c>
      <c r="BD54" s="78">
        <f>SAStab!B4208</f>
        <v>20283</v>
      </c>
      <c r="BE54" s="78">
        <f>SAStab!C4208</f>
        <v>0</v>
      </c>
      <c r="BF54" s="78">
        <f>SAStab!D4208</f>
        <v>439.5</v>
      </c>
      <c r="BG54" s="78">
        <f>SAStab!E4208</f>
        <v>9285.6</v>
      </c>
      <c r="BH54" s="78">
        <f>SAStab!F4208</f>
        <v>15260.1</v>
      </c>
      <c r="BI54" s="78">
        <f>SAStab!G4208</f>
        <v>24175</v>
      </c>
      <c r="BJ54" s="78">
        <f>SAStab!H4208</f>
        <v>41010</v>
      </c>
      <c r="BK54" s="78">
        <f>SAStab!I4208</f>
        <v>57250</v>
      </c>
      <c r="BL54" s="78">
        <f>SAStab!J4208</f>
        <v>107200</v>
      </c>
      <c r="BO54" t="s">
        <v>112</v>
      </c>
      <c r="BP54" s="70" t="str">
        <f>SAStab!A4296</f>
        <v>bottom quintile</v>
      </c>
      <c r="BQ54" s="78">
        <f>SAStab!B4296</f>
        <v>22528</v>
      </c>
      <c r="BR54" s="78">
        <f>SAStab!C4296</f>
        <v>0</v>
      </c>
      <c r="BS54" s="78">
        <f>SAStab!D4296</f>
        <v>882.71</v>
      </c>
      <c r="BT54" s="78">
        <f>SAStab!E4296</f>
        <v>9986.1</v>
      </c>
      <c r="BU54" s="78">
        <f>SAStab!F4296</f>
        <v>17156.599999999999</v>
      </c>
      <c r="BV54" s="78">
        <f>SAStab!G4296</f>
        <v>26950</v>
      </c>
      <c r="BW54" s="78">
        <f>SAStab!H4296</f>
        <v>45672</v>
      </c>
      <c r="BX54" s="78">
        <f>SAStab!I4296</f>
        <v>63370</v>
      </c>
      <c r="BY54" s="78">
        <f>SAStab!J4296</f>
        <v>115476</v>
      </c>
    </row>
    <row r="55" spans="1:77">
      <c r="B55" t="s">
        <v>17</v>
      </c>
      <c r="C55" s="70" t="str">
        <f>SAStab!A3857</f>
        <v>2nd quintile</v>
      </c>
      <c r="D55" s="78">
        <f>SAStab!B3857</f>
        <v>29352</v>
      </c>
      <c r="E55" s="78">
        <f>SAStab!C3857</f>
        <v>9500.43</v>
      </c>
      <c r="F55" s="78">
        <f>SAStab!D3857</f>
        <v>11808</v>
      </c>
      <c r="G55" s="78">
        <f>SAStab!E3857</f>
        <v>16171</v>
      </c>
      <c r="H55" s="78">
        <f>SAStab!F3857</f>
        <v>23544.6</v>
      </c>
      <c r="I55" s="78">
        <f>SAStab!G3857</f>
        <v>37435</v>
      </c>
      <c r="J55" s="78">
        <f>SAStab!H3857</f>
        <v>53765</v>
      </c>
      <c r="K55" s="78">
        <f>SAStab!I3857</f>
        <v>67891</v>
      </c>
      <c r="L55" s="78">
        <f>SAStab!J3857</f>
        <v>107114</v>
      </c>
      <c r="O55" t="s">
        <v>17</v>
      </c>
      <c r="P55" s="70" t="str">
        <f>SAStab!A3945</f>
        <v>2nd quintile</v>
      </c>
      <c r="Q55" s="78">
        <f>SAStab!B3945</f>
        <v>32386</v>
      </c>
      <c r="R55" s="78">
        <f>SAStab!C3945</f>
        <v>10554.78</v>
      </c>
      <c r="S55" s="78">
        <f>SAStab!D3945</f>
        <v>13202.57</v>
      </c>
      <c r="T55" s="78">
        <f>SAStab!E3945</f>
        <v>17762.7</v>
      </c>
      <c r="U55" s="78">
        <f>SAStab!F3945</f>
        <v>25738.7</v>
      </c>
      <c r="V55" s="78">
        <f>SAStab!G3945</f>
        <v>40373</v>
      </c>
      <c r="W55" s="78">
        <f>SAStab!H3945</f>
        <v>58750</v>
      </c>
      <c r="X55" s="78">
        <f>SAStab!I3945</f>
        <v>72816</v>
      </c>
      <c r="Y55" s="78">
        <f>SAStab!J3945</f>
        <v>119355</v>
      </c>
      <c r="AB55" t="s">
        <v>17</v>
      </c>
      <c r="AC55" s="70" t="str">
        <f>SAStab!A4033</f>
        <v>2nd quintile</v>
      </c>
      <c r="AD55" s="78">
        <f>SAStab!B4033</f>
        <v>32073</v>
      </c>
      <c r="AE55" s="78">
        <f>SAStab!C4033</f>
        <v>11013.88</v>
      </c>
      <c r="AF55" s="78">
        <f>SAStab!D4033</f>
        <v>13577.93</v>
      </c>
      <c r="AG55" s="78">
        <f>SAStab!E4033</f>
        <v>18097.7</v>
      </c>
      <c r="AH55" s="78">
        <f>SAStab!F4033</f>
        <v>25360.1</v>
      </c>
      <c r="AI55" s="78">
        <f>SAStab!G4033</f>
        <v>39076</v>
      </c>
      <c r="AJ55" s="78">
        <f>SAStab!H4033</f>
        <v>58840</v>
      </c>
      <c r="AK55" s="78">
        <f>SAStab!I4033</f>
        <v>73892</v>
      </c>
      <c r="AL55" s="78">
        <f>SAStab!J4033</f>
        <v>118457</v>
      </c>
      <c r="AO55" t="s">
        <v>17</v>
      </c>
      <c r="AP55" s="70" t="str">
        <f>SAStab!A4121</f>
        <v>2nd quintile</v>
      </c>
      <c r="AQ55" s="70">
        <f>SAStab!B4121</f>
        <v>33726</v>
      </c>
      <c r="AR55" s="70">
        <f>SAStab!C4121</f>
        <v>11027.71</v>
      </c>
      <c r="AS55" s="70">
        <f>SAStab!D4121</f>
        <v>13902.48</v>
      </c>
      <c r="AT55" s="70">
        <f>SAStab!E4121</f>
        <v>18534.5</v>
      </c>
      <c r="AU55" s="70">
        <f>SAStab!F4121</f>
        <v>25928.9</v>
      </c>
      <c r="AV55" s="70">
        <f>SAStab!G4121</f>
        <v>40717</v>
      </c>
      <c r="AW55" s="70">
        <f>SAStab!H4121</f>
        <v>63318</v>
      </c>
      <c r="AX55" s="70">
        <f>SAStab!I4121</f>
        <v>80291</v>
      </c>
      <c r="AY55" s="70">
        <f>SAStab!J4121</f>
        <v>127887</v>
      </c>
      <c r="BB55" t="s">
        <v>17</v>
      </c>
      <c r="BC55" s="70" t="str">
        <f>SAStab!A4209</f>
        <v>2nd quintile</v>
      </c>
      <c r="BD55" s="78">
        <f>SAStab!B4209</f>
        <v>36699</v>
      </c>
      <c r="BE55" s="78">
        <f>SAStab!C4209</f>
        <v>11361.9</v>
      </c>
      <c r="BF55" s="78">
        <f>SAStab!D4209</f>
        <v>14857.78</v>
      </c>
      <c r="BG55" s="78">
        <f>SAStab!E4209</f>
        <v>20098.3</v>
      </c>
      <c r="BH55" s="78">
        <f>SAStab!F4209</f>
        <v>28365.3</v>
      </c>
      <c r="BI55" s="78">
        <f>SAStab!G4209</f>
        <v>44418</v>
      </c>
      <c r="BJ55" s="78">
        <f>SAStab!H4209</f>
        <v>69197</v>
      </c>
      <c r="BK55" s="78">
        <f>SAStab!I4209</f>
        <v>92555</v>
      </c>
      <c r="BL55" s="78">
        <f>SAStab!J4209</f>
        <v>139641</v>
      </c>
      <c r="BO55" t="s">
        <v>17</v>
      </c>
      <c r="BP55" s="70" t="str">
        <f>SAStab!A4297</f>
        <v>2nd quintile</v>
      </c>
      <c r="BQ55" s="78">
        <f>SAStab!B4297</f>
        <v>41120</v>
      </c>
      <c r="BR55" s="78">
        <f>SAStab!C4297</f>
        <v>12852.36</v>
      </c>
      <c r="BS55" s="78">
        <f>SAStab!D4297</f>
        <v>16411.84</v>
      </c>
      <c r="BT55" s="78">
        <f>SAStab!E4297</f>
        <v>22602.5</v>
      </c>
      <c r="BU55" s="78">
        <f>SAStab!F4297</f>
        <v>31803.200000000001</v>
      </c>
      <c r="BV55" s="78">
        <f>SAStab!G4297</f>
        <v>50424</v>
      </c>
      <c r="BW55" s="78">
        <f>SAStab!H4297</f>
        <v>76452</v>
      </c>
      <c r="BX55" s="78">
        <f>SAStab!I4297</f>
        <v>98780</v>
      </c>
      <c r="BY55" s="78">
        <f>SAStab!J4297</f>
        <v>162287</v>
      </c>
    </row>
    <row r="56" spans="1:77">
      <c r="B56" t="s">
        <v>18</v>
      </c>
      <c r="C56" s="70" t="str">
        <f>SAStab!A3858</f>
        <v>3rd quintile</v>
      </c>
      <c r="D56" s="78">
        <f>SAStab!B3858</f>
        <v>39314</v>
      </c>
      <c r="E56" s="78">
        <f>SAStab!C3858</f>
        <v>12993.8</v>
      </c>
      <c r="F56" s="78">
        <f>SAStab!D3858</f>
        <v>16688.400000000001</v>
      </c>
      <c r="G56" s="78">
        <f>SAStab!E3858</f>
        <v>22668.5</v>
      </c>
      <c r="H56" s="78">
        <f>SAStab!F3858</f>
        <v>33678.9</v>
      </c>
      <c r="I56" s="78">
        <f>SAStab!G3858</f>
        <v>49750</v>
      </c>
      <c r="J56" s="78">
        <f>SAStab!H3858</f>
        <v>69065</v>
      </c>
      <c r="K56" s="78">
        <f>SAStab!I3858</f>
        <v>84056</v>
      </c>
      <c r="L56" s="78">
        <f>SAStab!J3858</f>
        <v>127584</v>
      </c>
      <c r="O56" t="s">
        <v>18</v>
      </c>
      <c r="P56" s="70" t="str">
        <f>SAStab!A3946</f>
        <v>3rd quintile</v>
      </c>
      <c r="Q56" s="78">
        <f>SAStab!B3946</f>
        <v>44248</v>
      </c>
      <c r="R56" s="78">
        <f>SAStab!C3946</f>
        <v>15534.27</v>
      </c>
      <c r="S56" s="78">
        <f>SAStab!D3946</f>
        <v>19080.830000000002</v>
      </c>
      <c r="T56" s="78">
        <f>SAStab!E3946</f>
        <v>25359.3</v>
      </c>
      <c r="U56" s="78">
        <f>SAStab!F3946</f>
        <v>37143.199999999997</v>
      </c>
      <c r="V56" s="78">
        <f>SAStab!G3946</f>
        <v>55810</v>
      </c>
      <c r="W56" s="78">
        <f>SAStab!H3946</f>
        <v>78852</v>
      </c>
      <c r="X56" s="78">
        <f>SAStab!I3946</f>
        <v>94318</v>
      </c>
      <c r="Y56" s="78">
        <f>SAStab!J3946</f>
        <v>145701</v>
      </c>
      <c r="AB56" t="s">
        <v>18</v>
      </c>
      <c r="AC56" s="70" t="str">
        <f>SAStab!A4034</f>
        <v>3rd quintile</v>
      </c>
      <c r="AD56" s="78">
        <f>SAStab!B4034</f>
        <v>46868</v>
      </c>
      <c r="AE56" s="78">
        <f>SAStab!C4034</f>
        <v>16979.259999999998</v>
      </c>
      <c r="AF56" s="78">
        <f>SAStab!D4034</f>
        <v>20410.099999999999</v>
      </c>
      <c r="AG56" s="78">
        <f>SAStab!E4034</f>
        <v>26998.400000000001</v>
      </c>
      <c r="AH56" s="78">
        <f>SAStab!F4034</f>
        <v>38125.5</v>
      </c>
      <c r="AI56" s="78">
        <f>SAStab!G4034</f>
        <v>57930</v>
      </c>
      <c r="AJ56" s="78">
        <f>SAStab!H4034</f>
        <v>84134</v>
      </c>
      <c r="AK56" s="78">
        <f>SAStab!I4034</f>
        <v>102760</v>
      </c>
      <c r="AL56" s="78">
        <f>SAStab!J4034</f>
        <v>156104</v>
      </c>
      <c r="AO56" t="s">
        <v>18</v>
      </c>
      <c r="AP56" s="70" t="str">
        <f>SAStab!A4122</f>
        <v>3rd quintile</v>
      </c>
      <c r="AQ56" s="70">
        <f>SAStab!B4122</f>
        <v>48786</v>
      </c>
      <c r="AR56" s="70">
        <f>SAStab!C4122</f>
        <v>16733.96</v>
      </c>
      <c r="AS56" s="70">
        <f>SAStab!D4122</f>
        <v>20282.099999999999</v>
      </c>
      <c r="AT56" s="70">
        <f>SAStab!E4122</f>
        <v>27048.2</v>
      </c>
      <c r="AU56" s="70">
        <f>SAStab!F4122</f>
        <v>38337.4</v>
      </c>
      <c r="AV56" s="70">
        <f>SAStab!G4122</f>
        <v>61266</v>
      </c>
      <c r="AW56" s="70">
        <f>SAStab!H4122</f>
        <v>89287</v>
      </c>
      <c r="AX56" s="70">
        <f>SAStab!I4122</f>
        <v>111964</v>
      </c>
      <c r="AY56" s="70">
        <f>SAStab!J4122</f>
        <v>173460</v>
      </c>
      <c r="BB56" t="s">
        <v>18</v>
      </c>
      <c r="BC56" s="70" t="str">
        <f>SAStab!A4210</f>
        <v>3rd quintile</v>
      </c>
      <c r="BD56" s="78">
        <f>SAStab!B4210</f>
        <v>53353</v>
      </c>
      <c r="BE56" s="78">
        <f>SAStab!C4210</f>
        <v>17300.8</v>
      </c>
      <c r="BF56" s="78">
        <f>SAStab!D4210</f>
        <v>21487.02</v>
      </c>
      <c r="BG56" s="78">
        <f>SAStab!E4210</f>
        <v>28856.400000000001</v>
      </c>
      <c r="BH56" s="78">
        <f>SAStab!F4210</f>
        <v>42509.1</v>
      </c>
      <c r="BI56" s="78">
        <f>SAStab!G4210</f>
        <v>67262</v>
      </c>
      <c r="BJ56" s="78">
        <f>SAStab!H4210</f>
        <v>100463</v>
      </c>
      <c r="BK56" s="78">
        <f>SAStab!I4210</f>
        <v>122815</v>
      </c>
      <c r="BL56" s="78">
        <f>SAStab!J4210</f>
        <v>190241</v>
      </c>
      <c r="BO56" t="s">
        <v>18</v>
      </c>
      <c r="BP56" s="70" t="str">
        <f>SAStab!A4298</f>
        <v>3rd quintile</v>
      </c>
      <c r="BQ56" s="78">
        <f>SAStab!B4298</f>
        <v>59723</v>
      </c>
      <c r="BR56" s="78">
        <f>SAStab!C4298</f>
        <v>19255.28</v>
      </c>
      <c r="BS56" s="78">
        <f>SAStab!D4298</f>
        <v>24070.32</v>
      </c>
      <c r="BT56" s="78">
        <f>SAStab!E4298</f>
        <v>32854.699999999997</v>
      </c>
      <c r="BU56" s="78">
        <f>SAStab!F4298</f>
        <v>48234.5</v>
      </c>
      <c r="BV56" s="78">
        <f>SAStab!G4298</f>
        <v>75611</v>
      </c>
      <c r="BW56" s="78">
        <f>SAStab!H4298</f>
        <v>108046</v>
      </c>
      <c r="BX56" s="78">
        <f>SAStab!I4298</f>
        <v>134753</v>
      </c>
      <c r="BY56" s="78">
        <f>SAStab!J4298</f>
        <v>212639</v>
      </c>
    </row>
    <row r="57" spans="1:77">
      <c r="B57" t="s">
        <v>19</v>
      </c>
      <c r="C57" s="70" t="str">
        <f>SAStab!A3859</f>
        <v>4th quintile</v>
      </c>
      <c r="D57" s="78">
        <f>SAStab!B3859</f>
        <v>54620</v>
      </c>
      <c r="E57" s="78">
        <f>SAStab!C3859</f>
        <v>17897.48</v>
      </c>
      <c r="F57" s="78">
        <f>SAStab!D3859</f>
        <v>21816.32</v>
      </c>
      <c r="G57" s="78">
        <f>SAStab!E3859</f>
        <v>30510.7</v>
      </c>
      <c r="H57" s="78">
        <f>SAStab!F3859</f>
        <v>47239.1</v>
      </c>
      <c r="I57" s="78">
        <f>SAStab!G3859</f>
        <v>70950</v>
      </c>
      <c r="J57" s="78">
        <f>SAStab!H3859</f>
        <v>96322</v>
      </c>
      <c r="K57" s="78">
        <f>SAStab!I3859</f>
        <v>113629</v>
      </c>
      <c r="L57" s="78">
        <f>SAStab!J3859</f>
        <v>166727</v>
      </c>
      <c r="O57" t="s">
        <v>19</v>
      </c>
      <c r="P57" s="70" t="str">
        <f>SAStab!A3947</f>
        <v>4th quintile</v>
      </c>
      <c r="Q57" s="78">
        <f>SAStab!B3947</f>
        <v>61156</v>
      </c>
      <c r="R57" s="78">
        <f>SAStab!C3947</f>
        <v>21029.19</v>
      </c>
      <c r="S57" s="78">
        <f>SAStab!D3947</f>
        <v>25553.07</v>
      </c>
      <c r="T57" s="78">
        <f>SAStab!E3947</f>
        <v>35451.5</v>
      </c>
      <c r="U57" s="78">
        <f>SAStab!F3947</f>
        <v>53015.5</v>
      </c>
      <c r="V57" s="78">
        <f>SAStab!G3947</f>
        <v>76678</v>
      </c>
      <c r="W57" s="78">
        <f>SAStab!H3947</f>
        <v>107611</v>
      </c>
      <c r="X57" s="78">
        <f>SAStab!I3947</f>
        <v>129050</v>
      </c>
      <c r="Y57" s="78">
        <f>SAStab!J3947</f>
        <v>182094</v>
      </c>
      <c r="AB57" t="s">
        <v>19</v>
      </c>
      <c r="AC57" s="70" t="str">
        <f>SAStab!A4035</f>
        <v>4th quintile</v>
      </c>
      <c r="AD57" s="78">
        <f>SAStab!B4035</f>
        <v>64727</v>
      </c>
      <c r="AE57" s="78">
        <f>SAStab!C4035</f>
        <v>23022.19</v>
      </c>
      <c r="AF57" s="78">
        <f>SAStab!D4035</f>
        <v>27542.080000000002</v>
      </c>
      <c r="AG57" s="78">
        <f>SAStab!E4035</f>
        <v>37155</v>
      </c>
      <c r="AH57" s="78">
        <f>SAStab!F4035</f>
        <v>55505.3</v>
      </c>
      <c r="AI57" s="78">
        <f>SAStab!G4035</f>
        <v>80992</v>
      </c>
      <c r="AJ57" s="78">
        <f>SAStab!H4035</f>
        <v>112821</v>
      </c>
      <c r="AK57" s="78">
        <f>SAStab!I4035</f>
        <v>138254</v>
      </c>
      <c r="AL57" s="78">
        <f>SAStab!J4035</f>
        <v>210895</v>
      </c>
      <c r="AO57" t="s">
        <v>19</v>
      </c>
      <c r="AP57" s="70" t="str">
        <f>SAStab!A4123</f>
        <v>4th quintile</v>
      </c>
      <c r="AQ57" s="70">
        <f>SAStab!B4123</f>
        <v>68996</v>
      </c>
      <c r="AR57" s="70">
        <f>SAStab!C4123</f>
        <v>23656.7</v>
      </c>
      <c r="AS57" s="70">
        <f>SAStab!D4123</f>
        <v>28224.92</v>
      </c>
      <c r="AT57" s="70">
        <f>SAStab!E4123</f>
        <v>38092.400000000001</v>
      </c>
      <c r="AU57" s="70">
        <f>SAStab!F4123</f>
        <v>56921.4</v>
      </c>
      <c r="AV57" s="70">
        <f>SAStab!G4123</f>
        <v>86167</v>
      </c>
      <c r="AW57" s="70">
        <f>SAStab!H4123</f>
        <v>124374</v>
      </c>
      <c r="AX57" s="70">
        <f>SAStab!I4123</f>
        <v>156537</v>
      </c>
      <c r="AY57" s="70">
        <f>SAStab!J4123</f>
        <v>230492</v>
      </c>
      <c r="BB57" t="s">
        <v>19</v>
      </c>
      <c r="BC57" s="70" t="str">
        <f>SAStab!A4211</f>
        <v>4th quintile</v>
      </c>
      <c r="BD57" s="78">
        <f>SAStab!B4211</f>
        <v>77998</v>
      </c>
      <c r="BE57" s="78">
        <f>SAStab!C4211</f>
        <v>25009.25</v>
      </c>
      <c r="BF57" s="78">
        <f>SAStab!D4211</f>
        <v>30764.93</v>
      </c>
      <c r="BG57" s="78">
        <f>SAStab!E4211</f>
        <v>41689.1</v>
      </c>
      <c r="BH57" s="78">
        <f>SAStab!F4211</f>
        <v>64075</v>
      </c>
      <c r="BI57" s="78">
        <f>SAStab!G4211</f>
        <v>98886</v>
      </c>
      <c r="BJ57" s="78">
        <f>SAStab!H4211</f>
        <v>140985</v>
      </c>
      <c r="BK57" s="78">
        <f>SAStab!I4211</f>
        <v>174207</v>
      </c>
      <c r="BL57" s="78">
        <f>SAStab!J4211</f>
        <v>278892</v>
      </c>
      <c r="BO57" t="s">
        <v>19</v>
      </c>
      <c r="BP57" s="70" t="str">
        <f>SAStab!A4299</f>
        <v>4th quintile</v>
      </c>
      <c r="BQ57" s="78">
        <f>SAStab!B4299</f>
        <v>86614</v>
      </c>
      <c r="BR57" s="78">
        <f>SAStab!C4299</f>
        <v>27630.34</v>
      </c>
      <c r="BS57" s="78">
        <f>SAStab!D4299</f>
        <v>34044.71</v>
      </c>
      <c r="BT57" s="78">
        <f>SAStab!E4299</f>
        <v>46672.9</v>
      </c>
      <c r="BU57" s="78">
        <f>SAStab!F4299</f>
        <v>71660</v>
      </c>
      <c r="BV57" s="78">
        <f>SAStab!G4299</f>
        <v>109122</v>
      </c>
      <c r="BW57" s="78">
        <f>SAStab!H4299</f>
        <v>157865</v>
      </c>
      <c r="BX57" s="78">
        <f>SAStab!I4299</f>
        <v>194212</v>
      </c>
      <c r="BY57" s="78">
        <f>SAStab!J4299</f>
        <v>298419</v>
      </c>
    </row>
    <row r="58" spans="1:77">
      <c r="B58" t="s">
        <v>113</v>
      </c>
      <c r="C58" s="70" t="str">
        <f>SAStab!A3860</f>
        <v>top quintile</v>
      </c>
      <c r="D58" s="78">
        <f>SAStab!B3860</f>
        <v>94796</v>
      </c>
      <c r="E58" s="78">
        <f>SAStab!C3860</f>
        <v>23810.080000000002</v>
      </c>
      <c r="F58" s="78">
        <f>SAStab!D3860</f>
        <v>29139.02</v>
      </c>
      <c r="G58" s="78">
        <f>SAStab!E3860</f>
        <v>45949.9</v>
      </c>
      <c r="H58" s="78">
        <f>SAStab!F3860</f>
        <v>72729.100000000006</v>
      </c>
      <c r="I58" s="78">
        <f>SAStab!G3860</f>
        <v>112075</v>
      </c>
      <c r="J58" s="78">
        <f>SAStab!H3860</f>
        <v>161017</v>
      </c>
      <c r="K58" s="78">
        <f>SAStab!I3860</f>
        <v>197909</v>
      </c>
      <c r="L58" s="78">
        <f>SAStab!J3860</f>
        <v>340915</v>
      </c>
      <c r="O58" t="s">
        <v>113</v>
      </c>
      <c r="P58" s="70" t="str">
        <f>SAStab!A3948</f>
        <v>top quintile</v>
      </c>
      <c r="Q58" s="78">
        <f>SAStab!B3948</f>
        <v>97003</v>
      </c>
      <c r="R58" s="78">
        <f>SAStab!C3948</f>
        <v>27395.1</v>
      </c>
      <c r="S58" s="78">
        <f>SAStab!D3948</f>
        <v>34326.81</v>
      </c>
      <c r="T58" s="78">
        <f>SAStab!E3948</f>
        <v>52186.8</v>
      </c>
      <c r="U58" s="78">
        <f>SAStab!F3948</f>
        <v>79451</v>
      </c>
      <c r="V58" s="78">
        <f>SAStab!G3948</f>
        <v>121215</v>
      </c>
      <c r="W58" s="78">
        <f>SAStab!H3948</f>
        <v>175941</v>
      </c>
      <c r="X58" s="78">
        <f>SAStab!I3948</f>
        <v>226603</v>
      </c>
      <c r="Y58" s="78">
        <f>SAStab!J3948</f>
        <v>359299</v>
      </c>
      <c r="AB58" t="s">
        <v>113</v>
      </c>
      <c r="AC58" s="70" t="str">
        <f>SAStab!A4036</f>
        <v>top quintile</v>
      </c>
      <c r="AD58" s="78">
        <f>SAStab!B4036</f>
        <v>106777</v>
      </c>
      <c r="AE58" s="78">
        <f>SAStab!C4036</f>
        <v>30308.73</v>
      </c>
      <c r="AF58" s="78">
        <f>SAStab!D4036</f>
        <v>37559.129999999997</v>
      </c>
      <c r="AG58" s="78">
        <f>SAStab!E4036</f>
        <v>55430.9</v>
      </c>
      <c r="AH58" s="78">
        <f>SAStab!F4036</f>
        <v>84674.7</v>
      </c>
      <c r="AI58" s="78">
        <f>SAStab!G4036</f>
        <v>128629</v>
      </c>
      <c r="AJ58" s="78">
        <f>SAStab!H4036</f>
        <v>190224</v>
      </c>
      <c r="AK58" s="78">
        <f>SAStab!I4036</f>
        <v>243974</v>
      </c>
      <c r="AL58" s="78">
        <f>SAStab!J4036</f>
        <v>424029</v>
      </c>
      <c r="AO58" t="s">
        <v>113</v>
      </c>
      <c r="AP58" s="70" t="str">
        <f>SAStab!A4124</f>
        <v>top quintile</v>
      </c>
      <c r="AQ58" s="70">
        <f>SAStab!B4124</f>
        <v>121070</v>
      </c>
      <c r="AR58" s="70">
        <f>SAStab!C4124</f>
        <v>32632.71</v>
      </c>
      <c r="AS58" s="70">
        <f>SAStab!D4124</f>
        <v>40165.519999999997</v>
      </c>
      <c r="AT58" s="70">
        <f>SAStab!E4124</f>
        <v>59091.5</v>
      </c>
      <c r="AU58" s="70">
        <f>SAStab!F4124</f>
        <v>90216.8</v>
      </c>
      <c r="AV58" s="70">
        <f>SAStab!G4124</f>
        <v>141362</v>
      </c>
      <c r="AW58" s="70">
        <f>SAStab!H4124</f>
        <v>221317</v>
      </c>
      <c r="AX58" s="70">
        <f>SAStab!I4124</f>
        <v>291317</v>
      </c>
      <c r="AY58" s="70">
        <f>SAStab!J4124</f>
        <v>551884</v>
      </c>
      <c r="BB58" t="s">
        <v>113</v>
      </c>
      <c r="BC58" s="70" t="str">
        <f>SAStab!A4212</f>
        <v>top quintile</v>
      </c>
      <c r="BD58" s="78">
        <f>SAStab!B4212</f>
        <v>142695</v>
      </c>
      <c r="BE58" s="78">
        <f>SAStab!C4212</f>
        <v>36046.18</v>
      </c>
      <c r="BF58" s="78">
        <f>SAStab!D4212</f>
        <v>44346.84</v>
      </c>
      <c r="BG58" s="78">
        <f>SAStab!E4212</f>
        <v>65164.800000000003</v>
      </c>
      <c r="BH58" s="78">
        <f>SAStab!F4212</f>
        <v>102983.7</v>
      </c>
      <c r="BI58" s="78">
        <f>SAStab!G4212</f>
        <v>161120</v>
      </c>
      <c r="BJ58" s="78">
        <f>SAStab!H4212</f>
        <v>250719</v>
      </c>
      <c r="BK58" s="78">
        <f>SAStab!I4212</f>
        <v>332756</v>
      </c>
      <c r="BL58" s="78">
        <f>SAStab!J4212</f>
        <v>648344</v>
      </c>
      <c r="BO58" t="s">
        <v>113</v>
      </c>
      <c r="BP58" s="70" t="str">
        <f>SAStab!A4300</f>
        <v>top quintile</v>
      </c>
      <c r="BQ58" s="78">
        <f>SAStab!B4300</f>
        <v>153491</v>
      </c>
      <c r="BR58" s="78">
        <f>SAStab!C4300</f>
        <v>39311.33</v>
      </c>
      <c r="BS58" s="78">
        <f>SAStab!D4300</f>
        <v>48642.18</v>
      </c>
      <c r="BT58" s="78">
        <f>SAStab!E4300</f>
        <v>72875.399999999994</v>
      </c>
      <c r="BU58" s="78">
        <f>SAStab!F4300</f>
        <v>115991.8</v>
      </c>
      <c r="BV58" s="78">
        <f>SAStab!G4300</f>
        <v>184956</v>
      </c>
      <c r="BW58" s="78">
        <f>SAStab!H4300</f>
        <v>283380</v>
      </c>
      <c r="BX58" s="78">
        <f>SAStab!I4300</f>
        <v>380404</v>
      </c>
      <c r="BY58" s="78">
        <f>SAStab!J4300</f>
        <v>693802</v>
      </c>
    </row>
    <row r="59" spans="1:77">
      <c r="A59" t="s">
        <v>20</v>
      </c>
      <c r="C59" s="70" t="str">
        <f>SAStab!A3861</f>
        <v>equivalent home equity</v>
      </c>
      <c r="D59" s="78"/>
      <c r="E59" s="78"/>
      <c r="F59" s="78"/>
      <c r="G59" s="78"/>
      <c r="H59" s="78"/>
      <c r="I59" s="78"/>
      <c r="J59" s="78"/>
      <c r="K59" s="78"/>
      <c r="L59" s="78"/>
      <c r="N59" t="s">
        <v>20</v>
      </c>
      <c r="P59" s="70" t="str">
        <f>SAStab!A3949</f>
        <v>equivalent home equity</v>
      </c>
      <c r="Q59" s="78"/>
      <c r="R59" s="78"/>
      <c r="S59" s="78"/>
      <c r="T59" s="78"/>
      <c r="U59" s="78"/>
      <c r="V59" s="78"/>
      <c r="W59" s="78"/>
      <c r="X59" s="78"/>
      <c r="Y59" s="78"/>
      <c r="AA59" t="s">
        <v>20</v>
      </c>
      <c r="AC59" s="70" t="str">
        <f>SAStab!A4037</f>
        <v>equivalent home equity</v>
      </c>
      <c r="AD59" s="78"/>
      <c r="AE59" s="78"/>
      <c r="AF59" s="78"/>
      <c r="AG59" s="78"/>
      <c r="AH59" s="78"/>
      <c r="AI59" s="78"/>
      <c r="AJ59" s="78"/>
      <c r="AK59" s="78"/>
      <c r="AL59" s="78"/>
      <c r="AN59" t="s">
        <v>20</v>
      </c>
      <c r="AP59" s="70" t="str">
        <f>SAStab!A4125</f>
        <v>equivalent home equity</v>
      </c>
      <c r="AQ59" s="70"/>
      <c r="AR59" s="70"/>
      <c r="AS59" s="70"/>
      <c r="AT59" s="70"/>
      <c r="AU59" s="70"/>
      <c r="AV59" s="70"/>
      <c r="AW59" s="70"/>
      <c r="AX59" s="70"/>
      <c r="AY59" s="70"/>
      <c r="BA59" t="s">
        <v>20</v>
      </c>
      <c r="BC59" s="70" t="str">
        <f>SAStab!A4213</f>
        <v>equivalent home equity</v>
      </c>
      <c r="BD59" s="78"/>
      <c r="BE59" s="78"/>
      <c r="BF59" s="78"/>
      <c r="BG59" s="78"/>
      <c r="BH59" s="78"/>
      <c r="BI59" s="78"/>
      <c r="BJ59" s="78"/>
      <c r="BK59" s="78"/>
      <c r="BL59" s="78"/>
      <c r="BN59" t="s">
        <v>20</v>
      </c>
      <c r="BP59" s="70" t="str">
        <f>SAStab!A4301</f>
        <v>equivalent home equity</v>
      </c>
      <c r="BQ59" s="78"/>
      <c r="BR59" s="78"/>
      <c r="BS59" s="78"/>
      <c r="BT59" s="78"/>
      <c r="BU59" s="78"/>
      <c r="BV59" s="78"/>
      <c r="BW59" s="78"/>
      <c r="BX59" s="78"/>
      <c r="BY59" s="78"/>
    </row>
    <row r="60" spans="1:77">
      <c r="B60" t="s">
        <v>21</v>
      </c>
      <c r="C60" s="70" t="str">
        <f>SAStab!A3862</f>
        <v>Home Owner</v>
      </c>
      <c r="D60" s="78">
        <f>SAStab!B3862</f>
        <v>52738</v>
      </c>
      <c r="E60" s="78">
        <f>SAStab!C3862</f>
        <v>10316.69</v>
      </c>
      <c r="F60" s="78">
        <f>SAStab!D3862</f>
        <v>13971.6</v>
      </c>
      <c r="G60" s="78">
        <f>SAStab!E3862</f>
        <v>22316.5</v>
      </c>
      <c r="H60" s="78">
        <f>SAStab!F3862</f>
        <v>38525.599999999999</v>
      </c>
      <c r="I60" s="78">
        <f>SAStab!G3862</f>
        <v>65051</v>
      </c>
      <c r="J60" s="78">
        <f>SAStab!H3862</f>
        <v>101421</v>
      </c>
      <c r="K60" s="78">
        <f>SAStab!I3862</f>
        <v>133486</v>
      </c>
      <c r="L60" s="78">
        <f>SAStab!J3862</f>
        <v>216764</v>
      </c>
      <c r="O60" t="s">
        <v>21</v>
      </c>
      <c r="P60" s="70" t="str">
        <f>SAStab!A3950</f>
        <v>Home Owner</v>
      </c>
      <c r="Q60" s="78">
        <f>SAStab!B3950</f>
        <v>56696</v>
      </c>
      <c r="R60" s="78">
        <f>SAStab!C3950</f>
        <v>11551.34</v>
      </c>
      <c r="S60" s="78">
        <f>SAStab!D3950</f>
        <v>15614.84</v>
      </c>
      <c r="T60" s="78">
        <f>SAStab!E3950</f>
        <v>24929.599999999999</v>
      </c>
      <c r="U60" s="78">
        <f>SAStab!F3950</f>
        <v>42732.3</v>
      </c>
      <c r="V60" s="78">
        <f>SAStab!G3950</f>
        <v>71425</v>
      </c>
      <c r="W60" s="78">
        <f>SAStab!H3950</f>
        <v>113384</v>
      </c>
      <c r="X60" s="78">
        <f>SAStab!I3950</f>
        <v>147221</v>
      </c>
      <c r="Y60" s="78">
        <f>SAStab!J3950</f>
        <v>247082</v>
      </c>
      <c r="AB60" t="s">
        <v>21</v>
      </c>
      <c r="AC60" s="70" t="str">
        <f>SAStab!A4038</f>
        <v>Home Owner</v>
      </c>
      <c r="AD60" s="78">
        <f>SAStab!B4038</f>
        <v>60659</v>
      </c>
      <c r="AE60" s="78">
        <f>SAStab!C4038</f>
        <v>11875.3</v>
      </c>
      <c r="AF60" s="78">
        <f>SAStab!D4038</f>
        <v>16225.49</v>
      </c>
      <c r="AG60" s="78">
        <f>SAStab!E4038</f>
        <v>25896.7</v>
      </c>
      <c r="AH60" s="78">
        <f>SAStab!F4038</f>
        <v>44292.800000000003</v>
      </c>
      <c r="AI60" s="78">
        <f>SAStab!G4038</f>
        <v>76289</v>
      </c>
      <c r="AJ60" s="78">
        <f>SAStab!H4038</f>
        <v>119492</v>
      </c>
      <c r="AK60" s="78">
        <f>SAStab!I4038</f>
        <v>158642</v>
      </c>
      <c r="AL60" s="78">
        <f>SAStab!J4038</f>
        <v>270651</v>
      </c>
      <c r="AO60" t="s">
        <v>21</v>
      </c>
      <c r="AP60" s="70" t="str">
        <f>SAStab!A4126</f>
        <v>Home Owner</v>
      </c>
      <c r="AQ60" s="70">
        <f>SAStab!B4126</f>
        <v>66894</v>
      </c>
      <c r="AR60" s="70">
        <f>SAStab!C4126</f>
        <v>12194.56</v>
      </c>
      <c r="AS60" s="70">
        <f>SAStab!D4126</f>
        <v>16936</v>
      </c>
      <c r="AT60" s="70">
        <f>SAStab!E4126</f>
        <v>27125.4</v>
      </c>
      <c r="AU60" s="70">
        <f>SAStab!F4126</f>
        <v>46691.7</v>
      </c>
      <c r="AV60" s="70">
        <f>SAStab!G4126</f>
        <v>81562</v>
      </c>
      <c r="AW60" s="70">
        <f>SAStab!H4126</f>
        <v>132546</v>
      </c>
      <c r="AX60" s="70">
        <f>SAStab!I4126</f>
        <v>178510</v>
      </c>
      <c r="AY60" s="70">
        <f>SAStab!J4126</f>
        <v>331973</v>
      </c>
      <c r="BB60" t="s">
        <v>21</v>
      </c>
      <c r="BC60" s="70" t="str">
        <f>SAStab!A4214</f>
        <v>Home Owner</v>
      </c>
      <c r="BD60" s="78">
        <f>SAStab!B4214</f>
        <v>77217</v>
      </c>
      <c r="BE60" s="78">
        <f>SAStab!C4214</f>
        <v>13284.75</v>
      </c>
      <c r="BF60" s="78">
        <f>SAStab!D4214</f>
        <v>18305.16</v>
      </c>
      <c r="BG60" s="78">
        <f>SAStab!E4214</f>
        <v>29592</v>
      </c>
      <c r="BH60" s="78">
        <f>SAStab!F4214</f>
        <v>51958.1</v>
      </c>
      <c r="BI60" s="78">
        <f>SAStab!G4214</f>
        <v>93296</v>
      </c>
      <c r="BJ60" s="78">
        <f>SAStab!H4214</f>
        <v>152035</v>
      </c>
      <c r="BK60" s="78">
        <f>SAStab!I4214</f>
        <v>203657</v>
      </c>
      <c r="BL60" s="78">
        <f>SAStab!J4214</f>
        <v>380428</v>
      </c>
      <c r="BO60" t="s">
        <v>21</v>
      </c>
      <c r="BP60" s="70" t="str">
        <f>SAStab!A4302</f>
        <v>Home Owner</v>
      </c>
      <c r="BQ60" s="78">
        <f>SAStab!B4302</f>
        <v>84724</v>
      </c>
      <c r="BR60" s="78">
        <f>SAStab!C4302</f>
        <v>14847.95</v>
      </c>
      <c r="BS60" s="78">
        <f>SAStab!D4302</f>
        <v>20773.349999999999</v>
      </c>
      <c r="BT60" s="78">
        <f>SAStab!E4302</f>
        <v>33528.5</v>
      </c>
      <c r="BU60" s="78">
        <f>SAStab!F4302</f>
        <v>58815.1</v>
      </c>
      <c r="BV60" s="78">
        <f>SAStab!G4302</f>
        <v>103748</v>
      </c>
      <c r="BW60" s="78">
        <f>SAStab!H4302</f>
        <v>171668</v>
      </c>
      <c r="BX60" s="78">
        <f>SAStab!I4302</f>
        <v>231541</v>
      </c>
      <c r="BY60" s="78">
        <f>SAStab!J4302</f>
        <v>434735</v>
      </c>
    </row>
    <row r="61" spans="1:77">
      <c r="B61" t="s">
        <v>22</v>
      </c>
      <c r="C61" s="70" t="str">
        <f>SAStab!A3863</f>
        <v>Renter</v>
      </c>
      <c r="D61" s="78">
        <f>SAStab!B3863</f>
        <v>23402</v>
      </c>
      <c r="E61" s="78">
        <f>SAStab!C3863</f>
        <v>0</v>
      </c>
      <c r="F61" s="78">
        <f>SAStab!D3863</f>
        <v>2391.4299999999998</v>
      </c>
      <c r="G61" s="78">
        <f>SAStab!E3863</f>
        <v>9335.5</v>
      </c>
      <c r="H61" s="78">
        <f>SAStab!F3863</f>
        <v>15816.2</v>
      </c>
      <c r="I61" s="78">
        <f>SAStab!G3863</f>
        <v>29178</v>
      </c>
      <c r="J61" s="78">
        <f>SAStab!H3863</f>
        <v>51490</v>
      </c>
      <c r="K61" s="78">
        <f>SAStab!I3863</f>
        <v>70647</v>
      </c>
      <c r="L61" s="78">
        <f>SAStab!J3863</f>
        <v>120526</v>
      </c>
      <c r="O61" t="s">
        <v>22</v>
      </c>
      <c r="P61" s="70" t="str">
        <f>SAStab!A3951</f>
        <v>Renter</v>
      </c>
      <c r="Q61" s="78">
        <f>SAStab!B3951</f>
        <v>25301</v>
      </c>
      <c r="R61" s="78">
        <f>SAStab!C3951</f>
        <v>0</v>
      </c>
      <c r="S61" s="78">
        <f>SAStab!D3951</f>
        <v>2266.7800000000002</v>
      </c>
      <c r="T61" s="78">
        <f>SAStab!E3951</f>
        <v>9601.5</v>
      </c>
      <c r="U61" s="78">
        <f>SAStab!F3951</f>
        <v>17087.5</v>
      </c>
      <c r="V61" s="78">
        <f>SAStab!G3951</f>
        <v>32268</v>
      </c>
      <c r="W61" s="78">
        <f>SAStab!H3951</f>
        <v>56387</v>
      </c>
      <c r="X61" s="78">
        <f>SAStab!I3951</f>
        <v>77024</v>
      </c>
      <c r="Y61" s="78">
        <f>SAStab!J3951</f>
        <v>128189</v>
      </c>
      <c r="AB61" t="s">
        <v>22</v>
      </c>
      <c r="AC61" s="70" t="str">
        <f>SAStab!A4039</f>
        <v>Renter</v>
      </c>
      <c r="AD61" s="78">
        <f>SAStab!B4039</f>
        <v>27581</v>
      </c>
      <c r="AE61" s="78">
        <f>SAStab!C4039</f>
        <v>0</v>
      </c>
      <c r="AF61" s="78">
        <f>SAStab!D4039</f>
        <v>3126.84</v>
      </c>
      <c r="AG61" s="78">
        <f>SAStab!E4039</f>
        <v>10110.6</v>
      </c>
      <c r="AH61" s="78">
        <f>SAStab!F4039</f>
        <v>18276.400000000001</v>
      </c>
      <c r="AI61" s="78">
        <f>SAStab!G4039</f>
        <v>34294</v>
      </c>
      <c r="AJ61" s="78">
        <f>SAStab!H4039</f>
        <v>61632</v>
      </c>
      <c r="AK61" s="78">
        <f>SAStab!I4039</f>
        <v>82456</v>
      </c>
      <c r="AL61" s="78">
        <f>SAStab!J4039</f>
        <v>142840</v>
      </c>
      <c r="AO61" t="s">
        <v>22</v>
      </c>
      <c r="AP61" s="70" t="str">
        <f>SAStab!A4127</f>
        <v>Renter</v>
      </c>
      <c r="AQ61" s="70">
        <f>SAStab!B4127</f>
        <v>30028</v>
      </c>
      <c r="AR61" s="70">
        <f>SAStab!C4127</f>
        <v>0</v>
      </c>
      <c r="AS61" s="70">
        <f>SAStab!D4127</f>
        <v>3507.98</v>
      </c>
      <c r="AT61" s="70">
        <f>SAStab!E4127</f>
        <v>10983.8</v>
      </c>
      <c r="AU61" s="70">
        <f>SAStab!F4127</f>
        <v>19830.400000000001</v>
      </c>
      <c r="AV61" s="70">
        <f>SAStab!G4127</f>
        <v>36866</v>
      </c>
      <c r="AW61" s="70">
        <f>SAStab!H4127</f>
        <v>66843</v>
      </c>
      <c r="AX61" s="70">
        <f>SAStab!I4127</f>
        <v>89336</v>
      </c>
      <c r="AY61" s="70">
        <f>SAStab!J4127</f>
        <v>164818</v>
      </c>
      <c r="BB61" t="s">
        <v>22</v>
      </c>
      <c r="BC61" s="70" t="str">
        <f>SAStab!A4215</f>
        <v>Renter</v>
      </c>
      <c r="BD61" s="78">
        <f>SAStab!B4215</f>
        <v>33694</v>
      </c>
      <c r="BE61" s="78">
        <f>SAStab!C4215</f>
        <v>0</v>
      </c>
      <c r="BF61" s="78">
        <f>SAStab!D4215</f>
        <v>4901.8900000000003</v>
      </c>
      <c r="BG61" s="78">
        <f>SAStab!E4215</f>
        <v>12522.2</v>
      </c>
      <c r="BH61" s="78">
        <f>SAStab!F4215</f>
        <v>22082.2</v>
      </c>
      <c r="BI61" s="78">
        <f>SAStab!G4215</f>
        <v>41206</v>
      </c>
      <c r="BJ61" s="78">
        <f>SAStab!H4215</f>
        <v>74786</v>
      </c>
      <c r="BK61" s="78">
        <f>SAStab!I4215</f>
        <v>102526</v>
      </c>
      <c r="BL61" s="78">
        <f>SAStab!J4215</f>
        <v>183203</v>
      </c>
      <c r="BO61" t="s">
        <v>22</v>
      </c>
      <c r="BP61" s="70" t="str">
        <f>SAStab!A4303</f>
        <v>Renter</v>
      </c>
      <c r="BQ61" s="78">
        <f>SAStab!B4303</f>
        <v>38548</v>
      </c>
      <c r="BR61" s="78">
        <f>SAStab!C4303</f>
        <v>6.36</v>
      </c>
      <c r="BS61" s="78">
        <f>SAStab!D4303</f>
        <v>5936.4</v>
      </c>
      <c r="BT61" s="78">
        <f>SAStab!E4303</f>
        <v>14052.2</v>
      </c>
      <c r="BU61" s="78">
        <f>SAStab!F4303</f>
        <v>24693.1</v>
      </c>
      <c r="BV61" s="78">
        <f>SAStab!G4303</f>
        <v>47277</v>
      </c>
      <c r="BW61" s="78">
        <f>SAStab!H4303</f>
        <v>84391</v>
      </c>
      <c r="BX61" s="78">
        <f>SAStab!I4303</f>
        <v>115727</v>
      </c>
      <c r="BY61" s="78">
        <f>SAStab!J4303</f>
        <v>215188</v>
      </c>
    </row>
    <row r="62" spans="1:77">
      <c r="A62" t="s">
        <v>107</v>
      </c>
      <c r="C62" s="70" t="str">
        <f>SAStab!A3864</f>
        <v>census Poverty rate</v>
      </c>
      <c r="D62" s="78"/>
      <c r="E62" s="78"/>
      <c r="F62" s="78"/>
      <c r="G62" s="78"/>
      <c r="H62" s="78"/>
      <c r="I62" s="78"/>
      <c r="J62" s="78"/>
      <c r="K62" s="78"/>
      <c r="L62" s="78"/>
      <c r="N62" t="s">
        <v>107</v>
      </c>
      <c r="P62" s="70" t="str">
        <f>SAStab!A3952</f>
        <v>census Poverty rate</v>
      </c>
      <c r="Q62" s="78"/>
      <c r="R62" s="78"/>
      <c r="S62" s="78"/>
      <c r="T62" s="78"/>
      <c r="U62" s="78"/>
      <c r="V62" s="78"/>
      <c r="W62" s="78"/>
      <c r="X62" s="78"/>
      <c r="Y62" s="78"/>
      <c r="AA62" t="s">
        <v>107</v>
      </c>
      <c r="AC62" s="70" t="str">
        <f>SAStab!A4040</f>
        <v>census Poverty rate</v>
      </c>
      <c r="AD62" s="78"/>
      <c r="AE62" s="78"/>
      <c r="AF62" s="78"/>
      <c r="AG62" s="78"/>
      <c r="AH62" s="78"/>
      <c r="AI62" s="78"/>
      <c r="AJ62" s="78"/>
      <c r="AK62" s="78"/>
      <c r="AL62" s="78"/>
      <c r="AN62" t="s">
        <v>107</v>
      </c>
      <c r="AP62" s="70" t="str">
        <f>SAStab!A4128</f>
        <v>census Poverty rate</v>
      </c>
      <c r="AQ62" s="70"/>
      <c r="AR62" s="70"/>
      <c r="AS62" s="70"/>
      <c r="AT62" s="70"/>
      <c r="AU62" s="70"/>
      <c r="AV62" s="70"/>
      <c r="AW62" s="70"/>
      <c r="AX62" s="70"/>
      <c r="AY62" s="70"/>
      <c r="BA62" t="s">
        <v>107</v>
      </c>
      <c r="BC62" s="70" t="str">
        <f>SAStab!A4216</f>
        <v>census Poverty rate</v>
      </c>
      <c r="BD62" s="78"/>
      <c r="BE62" s="78"/>
      <c r="BF62" s="78"/>
      <c r="BG62" s="78"/>
      <c r="BH62" s="78"/>
      <c r="BI62" s="78"/>
      <c r="BJ62" s="78"/>
      <c r="BK62" s="78"/>
      <c r="BL62" s="78"/>
      <c r="BN62" t="s">
        <v>107</v>
      </c>
      <c r="BP62" s="70" t="str">
        <f>SAStab!A4304</f>
        <v>census Poverty rate</v>
      </c>
      <c r="BQ62" s="78"/>
      <c r="BR62" s="78"/>
      <c r="BS62" s="78"/>
      <c r="BT62" s="78"/>
      <c r="BU62" s="78"/>
      <c r="BV62" s="78"/>
      <c r="BW62" s="78"/>
      <c r="BX62" s="78"/>
      <c r="BY62" s="78"/>
    </row>
    <row r="63" spans="1:77">
      <c r="B63" t="s">
        <v>28</v>
      </c>
      <c r="C63" s="70" t="str">
        <f>SAStab!A3865</f>
        <v>1.Less 100% of Poverty</v>
      </c>
      <c r="D63" s="78">
        <f>SAStab!B3865</f>
        <v>7312</v>
      </c>
      <c r="E63" s="78">
        <f>SAStab!C3865</f>
        <v>0</v>
      </c>
      <c r="F63" s="78">
        <f>SAStab!D3865</f>
        <v>0</v>
      </c>
      <c r="G63" s="78">
        <f>SAStab!E3865</f>
        <v>3542.5</v>
      </c>
      <c r="H63" s="78">
        <f>SAStab!F3865</f>
        <v>8666</v>
      </c>
      <c r="I63" s="78">
        <f>SAStab!G3865</f>
        <v>10097</v>
      </c>
      <c r="J63" s="78">
        <f>SAStab!H3865</f>
        <v>11268</v>
      </c>
      <c r="K63" s="78">
        <f>SAStab!I3865</f>
        <v>12945</v>
      </c>
      <c r="L63" s="78">
        <f>SAStab!J3865</f>
        <v>25184</v>
      </c>
      <c r="O63" t="s">
        <v>28</v>
      </c>
      <c r="P63" s="70" t="str">
        <f>SAStab!A3953</f>
        <v>1.Less 100% of Poverty</v>
      </c>
      <c r="Q63" s="78">
        <f>SAStab!B3953</f>
        <v>7104</v>
      </c>
      <c r="R63" s="78">
        <f>SAStab!C3953</f>
        <v>0</v>
      </c>
      <c r="S63" s="78">
        <f>SAStab!D3953</f>
        <v>0</v>
      </c>
      <c r="T63" s="78">
        <f>SAStab!E3953</f>
        <v>2819.5</v>
      </c>
      <c r="U63" s="78">
        <f>SAStab!F3953</f>
        <v>8374.2000000000007</v>
      </c>
      <c r="V63" s="78">
        <f>SAStab!G3953</f>
        <v>10051</v>
      </c>
      <c r="W63" s="78">
        <f>SAStab!H3953</f>
        <v>11305</v>
      </c>
      <c r="X63" s="78">
        <f>SAStab!I3953</f>
        <v>14723</v>
      </c>
      <c r="Y63" s="78">
        <f>SAStab!J3953</f>
        <v>25355</v>
      </c>
      <c r="AB63" t="s">
        <v>28</v>
      </c>
      <c r="AC63" s="70" t="str">
        <f>SAStab!A4041</f>
        <v>1.Less 100% of Poverty</v>
      </c>
      <c r="AD63" s="78">
        <f>SAStab!B4041</f>
        <v>6953</v>
      </c>
      <c r="AE63" s="78">
        <f>SAStab!C4041</f>
        <v>0</v>
      </c>
      <c r="AF63" s="78">
        <f>SAStab!D4041</f>
        <v>0</v>
      </c>
      <c r="AG63" s="78">
        <f>SAStab!E4041</f>
        <v>2096.3000000000002</v>
      </c>
      <c r="AH63" s="78">
        <f>SAStab!F4041</f>
        <v>8253.9</v>
      </c>
      <c r="AI63" s="78">
        <f>SAStab!G4041</f>
        <v>10004</v>
      </c>
      <c r="AJ63" s="78">
        <f>SAStab!H4041</f>
        <v>11346</v>
      </c>
      <c r="AK63" s="78">
        <f>SAStab!I4041</f>
        <v>14503</v>
      </c>
      <c r="AL63" s="78">
        <f>SAStab!J4041</f>
        <v>27450</v>
      </c>
      <c r="AO63" t="s">
        <v>28</v>
      </c>
      <c r="AP63" s="70" t="str">
        <f>SAStab!A4129</f>
        <v>1.Less 100% of Poverty</v>
      </c>
      <c r="AQ63" s="70">
        <f>SAStab!B4129</f>
        <v>6727</v>
      </c>
      <c r="AR63" s="70">
        <f>SAStab!C4129</f>
        <v>0</v>
      </c>
      <c r="AS63" s="70">
        <f>SAStab!D4129</f>
        <v>0</v>
      </c>
      <c r="AT63" s="70">
        <f>SAStab!E4129</f>
        <v>691.2</v>
      </c>
      <c r="AU63" s="70">
        <f>SAStab!F4129</f>
        <v>7813.3</v>
      </c>
      <c r="AV63" s="70">
        <f>SAStab!G4129</f>
        <v>9969</v>
      </c>
      <c r="AW63" s="70">
        <f>SAStab!H4129</f>
        <v>11376</v>
      </c>
      <c r="AX63" s="70">
        <f>SAStab!I4129</f>
        <v>17208</v>
      </c>
      <c r="AY63" s="70">
        <f>SAStab!J4129</f>
        <v>31049</v>
      </c>
      <c r="BB63" t="s">
        <v>28</v>
      </c>
      <c r="BC63" s="70" t="str">
        <f>SAStab!A4217</f>
        <v>1.Less 100% of Poverty</v>
      </c>
      <c r="BD63" s="78">
        <f>SAStab!B4217</f>
        <v>6538</v>
      </c>
      <c r="BE63" s="78">
        <f>SAStab!C4217</f>
        <v>0</v>
      </c>
      <c r="BF63" s="78">
        <f>SAStab!D4217</f>
        <v>0</v>
      </c>
      <c r="BG63" s="78">
        <f>SAStab!E4217</f>
        <v>289.7</v>
      </c>
      <c r="BH63" s="78">
        <f>SAStab!F4217</f>
        <v>7022.4</v>
      </c>
      <c r="BI63" s="78">
        <f>SAStab!G4217</f>
        <v>9765</v>
      </c>
      <c r="BJ63" s="78">
        <f>SAStab!H4217</f>
        <v>11319</v>
      </c>
      <c r="BK63" s="78">
        <f>SAStab!I4217</f>
        <v>16381</v>
      </c>
      <c r="BL63" s="78">
        <f>SAStab!J4217</f>
        <v>33398</v>
      </c>
      <c r="BO63" t="s">
        <v>28</v>
      </c>
      <c r="BP63" s="70" t="str">
        <f>SAStab!A4305</f>
        <v>1.Less 100% of Poverty</v>
      </c>
      <c r="BQ63" s="78">
        <f>SAStab!B4305</f>
        <v>5737</v>
      </c>
      <c r="BR63" s="78">
        <f>SAStab!C4305</f>
        <v>0</v>
      </c>
      <c r="BS63" s="78">
        <f>SAStab!D4305</f>
        <v>0</v>
      </c>
      <c r="BT63" s="78">
        <f>SAStab!E4305</f>
        <v>8.8000000000000007</v>
      </c>
      <c r="BU63" s="78">
        <f>SAStab!F4305</f>
        <v>5587.6</v>
      </c>
      <c r="BV63" s="78">
        <f>SAStab!G4305</f>
        <v>9388</v>
      </c>
      <c r="BW63" s="78">
        <f>SAStab!H4305</f>
        <v>11117</v>
      </c>
      <c r="BX63" s="78">
        <f>SAStab!I4305</f>
        <v>14854</v>
      </c>
      <c r="BY63" s="78">
        <f>SAStab!J4305</f>
        <v>33199</v>
      </c>
    </row>
    <row r="64" spans="1:77">
      <c r="B64" t="s">
        <v>29</v>
      </c>
      <c r="C64" s="70" t="str">
        <f>SAStab!A3866</f>
        <v>2.100-199% of Poverty</v>
      </c>
      <c r="D64" s="78">
        <f>SAStab!B3866</f>
        <v>16756</v>
      </c>
      <c r="E64" s="78">
        <f>SAStab!C3866</f>
        <v>9193.7800000000007</v>
      </c>
      <c r="F64" s="78">
        <f>SAStab!D3866</f>
        <v>11313.12</v>
      </c>
      <c r="G64" s="78">
        <f>SAStab!E3866</f>
        <v>13384.8</v>
      </c>
      <c r="H64" s="78">
        <f>SAStab!F3866</f>
        <v>16540.8</v>
      </c>
      <c r="I64" s="78">
        <f>SAStab!G3866</f>
        <v>19770</v>
      </c>
      <c r="J64" s="78">
        <f>SAStab!H3866</f>
        <v>22299</v>
      </c>
      <c r="K64" s="78">
        <f>SAStab!I3866</f>
        <v>23957</v>
      </c>
      <c r="L64" s="78">
        <f>SAStab!J3866</f>
        <v>35073</v>
      </c>
      <c r="O64" t="s">
        <v>29</v>
      </c>
      <c r="P64" s="70" t="str">
        <f>SAStab!A3954</f>
        <v>2.100-199% of Poverty</v>
      </c>
      <c r="Q64" s="78">
        <f>SAStab!B3954</f>
        <v>16923</v>
      </c>
      <c r="R64" s="78">
        <f>SAStab!C3954</f>
        <v>8838.9599999999991</v>
      </c>
      <c r="S64" s="78">
        <f>SAStab!D3954</f>
        <v>11329.41</v>
      </c>
      <c r="T64" s="78">
        <f>SAStab!E3954</f>
        <v>13455.5</v>
      </c>
      <c r="U64" s="78">
        <f>SAStab!F3954</f>
        <v>16500.3</v>
      </c>
      <c r="V64" s="78">
        <f>SAStab!G3954</f>
        <v>19990</v>
      </c>
      <c r="W64" s="78">
        <f>SAStab!H3954</f>
        <v>22637</v>
      </c>
      <c r="X64" s="78">
        <f>SAStab!I3954</f>
        <v>25457</v>
      </c>
      <c r="Y64" s="78">
        <f>SAStab!J3954</f>
        <v>37505</v>
      </c>
      <c r="AB64" t="s">
        <v>29</v>
      </c>
      <c r="AC64" s="70" t="str">
        <f>SAStab!A4042</f>
        <v>2.100-199% of Poverty</v>
      </c>
      <c r="AD64" s="78">
        <f>SAStab!B4042</f>
        <v>16897</v>
      </c>
      <c r="AE64" s="78">
        <f>SAStab!C4042</f>
        <v>8666.34</v>
      </c>
      <c r="AF64" s="78">
        <f>SAStab!D4042</f>
        <v>11402.91</v>
      </c>
      <c r="AG64" s="78">
        <f>SAStab!E4042</f>
        <v>13542.4</v>
      </c>
      <c r="AH64" s="78">
        <f>SAStab!F4042</f>
        <v>16654.900000000001</v>
      </c>
      <c r="AI64" s="78">
        <f>SAStab!G4042</f>
        <v>19889</v>
      </c>
      <c r="AJ64" s="78">
        <f>SAStab!H4042</f>
        <v>22470</v>
      </c>
      <c r="AK64" s="78">
        <f>SAStab!I4042</f>
        <v>24586</v>
      </c>
      <c r="AL64" s="78">
        <f>SAStab!J4042</f>
        <v>38972</v>
      </c>
      <c r="AO64" t="s">
        <v>29</v>
      </c>
      <c r="AP64" s="70" t="str">
        <f>SAStab!A4130</f>
        <v>2.100-199% of Poverty</v>
      </c>
      <c r="AQ64" s="70">
        <f>SAStab!B4130</f>
        <v>17337</v>
      </c>
      <c r="AR64" s="70">
        <f>SAStab!C4130</f>
        <v>9597.77</v>
      </c>
      <c r="AS64" s="70">
        <f>SAStab!D4130</f>
        <v>11932.34</v>
      </c>
      <c r="AT64" s="70">
        <f>SAStab!E4130</f>
        <v>14048.6</v>
      </c>
      <c r="AU64" s="70">
        <f>SAStab!F4130</f>
        <v>17079.599999999999</v>
      </c>
      <c r="AV64" s="70">
        <f>SAStab!G4130</f>
        <v>20135</v>
      </c>
      <c r="AW64" s="70">
        <f>SAStab!H4130</f>
        <v>22597</v>
      </c>
      <c r="AX64" s="70">
        <f>SAStab!I4130</f>
        <v>25712</v>
      </c>
      <c r="AY64" s="70">
        <f>SAStab!J4130</f>
        <v>40180</v>
      </c>
      <c r="BB64" t="s">
        <v>29</v>
      </c>
      <c r="BC64" s="70" t="str">
        <f>SAStab!A4218</f>
        <v>2.100-199% of Poverty</v>
      </c>
      <c r="BD64" s="78">
        <f>SAStab!B4218</f>
        <v>17670</v>
      </c>
      <c r="BE64" s="78">
        <f>SAStab!C4218</f>
        <v>10761.29</v>
      </c>
      <c r="BF64" s="78">
        <f>SAStab!D4218</f>
        <v>12253.62</v>
      </c>
      <c r="BG64" s="78">
        <f>SAStab!E4218</f>
        <v>14348.2</v>
      </c>
      <c r="BH64" s="78">
        <f>SAStab!F4218</f>
        <v>17279.7</v>
      </c>
      <c r="BI64" s="78">
        <f>SAStab!G4218</f>
        <v>20190</v>
      </c>
      <c r="BJ64" s="78">
        <f>SAStab!H4218</f>
        <v>22647</v>
      </c>
      <c r="BK64" s="78">
        <f>SAStab!I4218</f>
        <v>26955</v>
      </c>
      <c r="BL64" s="78">
        <f>SAStab!J4218</f>
        <v>43692</v>
      </c>
      <c r="BO64" t="s">
        <v>29</v>
      </c>
      <c r="BP64" s="70" t="str">
        <f>SAStab!A4306</f>
        <v>2.100-199% of Poverty</v>
      </c>
      <c r="BQ64" s="78">
        <f>SAStab!B4306</f>
        <v>18250</v>
      </c>
      <c r="BR64" s="78">
        <f>SAStab!C4306</f>
        <v>11080.59</v>
      </c>
      <c r="BS64" s="78">
        <f>SAStab!D4306</f>
        <v>12514.64</v>
      </c>
      <c r="BT64" s="78">
        <f>SAStab!E4306</f>
        <v>14681.7</v>
      </c>
      <c r="BU64" s="78">
        <f>SAStab!F4306</f>
        <v>17670.7</v>
      </c>
      <c r="BV64" s="78">
        <f>SAStab!G4306</f>
        <v>20569</v>
      </c>
      <c r="BW64" s="78">
        <f>SAStab!H4306</f>
        <v>22978</v>
      </c>
      <c r="BX64" s="78">
        <f>SAStab!I4306</f>
        <v>29827</v>
      </c>
      <c r="BY64" s="78">
        <f>SAStab!J4306</f>
        <v>49037</v>
      </c>
    </row>
    <row r="65" spans="1:77">
      <c r="B65" t="s">
        <v>30</v>
      </c>
      <c r="C65" s="70" t="str">
        <f>SAStab!A3867</f>
        <v>3.200-399% of Poverty</v>
      </c>
      <c r="D65" s="78">
        <f>SAStab!B3867</f>
        <v>30139</v>
      </c>
      <c r="E65" s="78">
        <f>SAStab!C3867</f>
        <v>12247.56</v>
      </c>
      <c r="F65" s="78">
        <f>SAStab!D3867</f>
        <v>18894.71</v>
      </c>
      <c r="G65" s="78">
        <f>SAStab!E3867</f>
        <v>24529.3</v>
      </c>
      <c r="H65" s="78">
        <f>SAStab!F3867</f>
        <v>29779</v>
      </c>
      <c r="I65" s="78">
        <f>SAStab!G3867</f>
        <v>36487</v>
      </c>
      <c r="J65" s="78">
        <f>SAStab!H3867</f>
        <v>41889</v>
      </c>
      <c r="K65" s="78">
        <f>SAStab!I3867</f>
        <v>45238</v>
      </c>
      <c r="L65" s="78">
        <f>SAStab!J3867</f>
        <v>53822</v>
      </c>
      <c r="O65" t="s">
        <v>30</v>
      </c>
      <c r="P65" s="70" t="str">
        <f>SAStab!A3955</f>
        <v>3.200-399% of Poverty</v>
      </c>
      <c r="Q65" s="78">
        <f>SAStab!B3955</f>
        <v>30403</v>
      </c>
      <c r="R65" s="78">
        <f>SAStab!C3955</f>
        <v>13829.09</v>
      </c>
      <c r="S65" s="78">
        <f>SAStab!D3955</f>
        <v>19492.169999999998</v>
      </c>
      <c r="T65" s="78">
        <f>SAStab!E3955</f>
        <v>24773.9</v>
      </c>
      <c r="U65" s="78">
        <f>SAStab!F3955</f>
        <v>30023.3</v>
      </c>
      <c r="V65" s="78">
        <f>SAStab!G3955</f>
        <v>36734</v>
      </c>
      <c r="W65" s="78">
        <f>SAStab!H3955</f>
        <v>41839</v>
      </c>
      <c r="X65" s="78">
        <f>SAStab!I3955</f>
        <v>45315</v>
      </c>
      <c r="Y65" s="78">
        <f>SAStab!J3955</f>
        <v>55590</v>
      </c>
      <c r="AB65" t="s">
        <v>30</v>
      </c>
      <c r="AC65" s="70" t="str">
        <f>SAStab!A4043</f>
        <v>3.200-399% of Poverty</v>
      </c>
      <c r="AD65" s="78">
        <f>SAStab!B4043</f>
        <v>30822</v>
      </c>
      <c r="AE65" s="78">
        <f>SAStab!C4043</f>
        <v>15820.58</v>
      </c>
      <c r="AF65" s="78">
        <f>SAStab!D4043</f>
        <v>20822.689999999999</v>
      </c>
      <c r="AG65" s="78">
        <f>SAStab!E4043</f>
        <v>25115.4</v>
      </c>
      <c r="AH65" s="78">
        <f>SAStab!F4043</f>
        <v>30204.3</v>
      </c>
      <c r="AI65" s="78">
        <f>SAStab!G4043</f>
        <v>36861</v>
      </c>
      <c r="AJ65" s="78">
        <f>SAStab!H4043</f>
        <v>41789</v>
      </c>
      <c r="AK65" s="78">
        <f>SAStab!I4043</f>
        <v>45297</v>
      </c>
      <c r="AL65" s="78">
        <f>SAStab!J4043</f>
        <v>56820</v>
      </c>
      <c r="AO65" t="s">
        <v>30</v>
      </c>
      <c r="AP65" s="70" t="str">
        <f>SAStab!A4131</f>
        <v>3.200-399% of Poverty</v>
      </c>
      <c r="AQ65" s="70">
        <f>SAStab!B4131</f>
        <v>30772</v>
      </c>
      <c r="AR65" s="70">
        <f>SAStab!C4131</f>
        <v>14503.47</v>
      </c>
      <c r="AS65" s="70">
        <f>SAStab!D4131</f>
        <v>20069.14</v>
      </c>
      <c r="AT65" s="70">
        <f>SAStab!E4131</f>
        <v>24996.5</v>
      </c>
      <c r="AU65" s="70">
        <f>SAStab!F4131</f>
        <v>30295.7</v>
      </c>
      <c r="AV65" s="70">
        <f>SAStab!G4131</f>
        <v>36856</v>
      </c>
      <c r="AW65" s="70">
        <f>SAStab!H4131</f>
        <v>42117</v>
      </c>
      <c r="AX65" s="70">
        <f>SAStab!I4131</f>
        <v>45506</v>
      </c>
      <c r="AY65" s="70">
        <f>SAStab!J4131</f>
        <v>57859</v>
      </c>
      <c r="BB65" t="s">
        <v>30</v>
      </c>
      <c r="BC65" s="70" t="str">
        <f>SAStab!A4219</f>
        <v>3.200-399% of Poverty</v>
      </c>
      <c r="BD65" s="78">
        <f>SAStab!B4219</f>
        <v>30965</v>
      </c>
      <c r="BE65" s="78">
        <f>SAStab!C4219</f>
        <v>13948.61</v>
      </c>
      <c r="BF65" s="78">
        <f>SAStab!D4219</f>
        <v>19963.650000000001</v>
      </c>
      <c r="BG65" s="78">
        <f>SAStab!E4219</f>
        <v>24965.8</v>
      </c>
      <c r="BH65" s="78">
        <f>SAStab!F4219</f>
        <v>30610</v>
      </c>
      <c r="BI65" s="78">
        <f>SAStab!G4219</f>
        <v>37179</v>
      </c>
      <c r="BJ65" s="78">
        <f>SAStab!H4219</f>
        <v>42638</v>
      </c>
      <c r="BK65" s="78">
        <f>SAStab!I4219</f>
        <v>45875</v>
      </c>
      <c r="BL65" s="78">
        <f>SAStab!J4219</f>
        <v>60468</v>
      </c>
      <c r="BO65" t="s">
        <v>30</v>
      </c>
      <c r="BP65" s="70" t="str">
        <f>SAStab!A4307</f>
        <v>3.200-399% of Poverty</v>
      </c>
      <c r="BQ65" s="78">
        <f>SAStab!B4307</f>
        <v>31491</v>
      </c>
      <c r="BR65" s="78">
        <f>SAStab!C4307</f>
        <v>14382.45</v>
      </c>
      <c r="BS65" s="78">
        <f>SAStab!D4307</f>
        <v>20885.419999999998</v>
      </c>
      <c r="BT65" s="78">
        <f>SAStab!E4307</f>
        <v>25389.5</v>
      </c>
      <c r="BU65" s="78">
        <f>SAStab!F4307</f>
        <v>31035.9</v>
      </c>
      <c r="BV65" s="78">
        <f>SAStab!G4307</f>
        <v>37715</v>
      </c>
      <c r="BW65" s="78">
        <f>SAStab!H4307</f>
        <v>42876</v>
      </c>
      <c r="BX65" s="78">
        <f>SAStab!I4307</f>
        <v>45930</v>
      </c>
      <c r="BY65" s="78">
        <f>SAStab!J4307</f>
        <v>62726</v>
      </c>
    </row>
    <row r="66" spans="1:77">
      <c r="B66" t="s">
        <v>31</v>
      </c>
      <c r="C66" s="70" t="str">
        <f>SAStab!A3868</f>
        <v>4.400%+ of Poverty</v>
      </c>
      <c r="D66" s="78">
        <f>SAStab!B3868</f>
        <v>81698</v>
      </c>
      <c r="E66" s="78">
        <f>SAStab!C3868</f>
        <v>24110.38</v>
      </c>
      <c r="F66" s="78">
        <f>SAStab!D3868</f>
        <v>39326.410000000003</v>
      </c>
      <c r="G66" s="78">
        <f>SAStab!E3868</f>
        <v>49830</v>
      </c>
      <c r="H66" s="78">
        <f>SAStab!F3868</f>
        <v>65764.399999999994</v>
      </c>
      <c r="I66" s="78">
        <f>SAStab!G3868</f>
        <v>93007</v>
      </c>
      <c r="J66" s="78">
        <f>SAStab!H3868</f>
        <v>133486</v>
      </c>
      <c r="K66" s="78">
        <f>SAStab!I3868</f>
        <v>166727</v>
      </c>
      <c r="L66" s="78">
        <f>SAStab!J3868</f>
        <v>277045</v>
      </c>
      <c r="O66" t="s">
        <v>31</v>
      </c>
      <c r="P66" s="70" t="str">
        <f>SAStab!A3956</f>
        <v>4.400%+ of Poverty</v>
      </c>
      <c r="Q66" s="78">
        <f>SAStab!B3956</f>
        <v>81896</v>
      </c>
      <c r="R66" s="78">
        <f>SAStab!C3956</f>
        <v>25309.439999999999</v>
      </c>
      <c r="S66" s="78">
        <f>SAStab!D3956</f>
        <v>39202.089999999997</v>
      </c>
      <c r="T66" s="78">
        <f>SAStab!E3956</f>
        <v>51048.2</v>
      </c>
      <c r="U66" s="78">
        <f>SAStab!F3956</f>
        <v>67344.600000000006</v>
      </c>
      <c r="V66" s="78">
        <f>SAStab!G3956</f>
        <v>97793</v>
      </c>
      <c r="W66" s="78">
        <f>SAStab!H3956</f>
        <v>140710</v>
      </c>
      <c r="X66" s="78">
        <f>SAStab!I3956</f>
        <v>179035</v>
      </c>
      <c r="Y66" s="78">
        <f>SAStab!J3956</f>
        <v>288525</v>
      </c>
      <c r="AB66" t="s">
        <v>31</v>
      </c>
      <c r="AC66" s="70" t="str">
        <f>SAStab!A4044</f>
        <v>4.400%+ of Poverty</v>
      </c>
      <c r="AD66" s="78">
        <f>SAStab!B4044</f>
        <v>85770</v>
      </c>
      <c r="AE66" s="78">
        <f>SAStab!C4044</f>
        <v>22240.95</v>
      </c>
      <c r="AF66" s="78">
        <f>SAStab!D4044</f>
        <v>36876.080000000002</v>
      </c>
      <c r="AG66" s="78">
        <f>SAStab!E4044</f>
        <v>51199.5</v>
      </c>
      <c r="AH66" s="78">
        <f>SAStab!F4044</f>
        <v>69278.2</v>
      </c>
      <c r="AI66" s="78">
        <f>SAStab!G4044</f>
        <v>100731</v>
      </c>
      <c r="AJ66" s="78">
        <f>SAStab!H4044</f>
        <v>148012</v>
      </c>
      <c r="AK66" s="78">
        <f>SAStab!I4044</f>
        <v>190360</v>
      </c>
      <c r="AL66" s="78">
        <f>SAStab!J4044</f>
        <v>323601</v>
      </c>
      <c r="AO66" t="s">
        <v>31</v>
      </c>
      <c r="AP66" s="70" t="str">
        <f>SAStab!A4132</f>
        <v>4.400%+ of Poverty</v>
      </c>
      <c r="AQ66" s="70">
        <f>SAStab!B4132</f>
        <v>92538</v>
      </c>
      <c r="AR66" s="70">
        <f>SAStab!C4132</f>
        <v>21740.26</v>
      </c>
      <c r="AS66" s="70">
        <f>SAStab!D4132</f>
        <v>35969.79</v>
      </c>
      <c r="AT66" s="70">
        <f>SAStab!E4132</f>
        <v>51632.1</v>
      </c>
      <c r="AU66" s="70">
        <f>SAStab!F4132</f>
        <v>72041.600000000006</v>
      </c>
      <c r="AV66" s="70">
        <f>SAStab!G4132</f>
        <v>108290</v>
      </c>
      <c r="AW66" s="70">
        <f>SAStab!H4132</f>
        <v>162581</v>
      </c>
      <c r="AX66" s="70">
        <f>SAStab!I4132</f>
        <v>213873</v>
      </c>
      <c r="AY66" s="70">
        <f>SAStab!J4132</f>
        <v>394038</v>
      </c>
      <c r="BB66" t="s">
        <v>31</v>
      </c>
      <c r="BC66" s="70" t="str">
        <f>SAStab!A4220</f>
        <v>4.400%+ of Poverty</v>
      </c>
      <c r="BD66" s="78">
        <f>SAStab!B4220</f>
        <v>101901</v>
      </c>
      <c r="BE66" s="78">
        <f>SAStab!C4220</f>
        <v>22842.95</v>
      </c>
      <c r="BF66" s="78">
        <f>SAStab!D4220</f>
        <v>37227.230000000003</v>
      </c>
      <c r="BG66" s="78">
        <f>SAStab!E4220</f>
        <v>52819.6</v>
      </c>
      <c r="BH66" s="78">
        <f>SAStab!F4220</f>
        <v>76098.899999999994</v>
      </c>
      <c r="BI66" s="78">
        <f>SAStab!G4220</f>
        <v>117577</v>
      </c>
      <c r="BJ66" s="78">
        <f>SAStab!H4220</f>
        <v>178274</v>
      </c>
      <c r="BK66" s="78">
        <f>SAStab!I4220</f>
        <v>237082</v>
      </c>
      <c r="BL66" s="78">
        <f>SAStab!J4220</f>
        <v>438188</v>
      </c>
      <c r="BO66" t="s">
        <v>31</v>
      </c>
      <c r="BP66" s="70" t="str">
        <f>SAStab!A4308</f>
        <v>4.400%+ of Poverty</v>
      </c>
      <c r="BQ66" s="78">
        <f>SAStab!B4308</f>
        <v>106024</v>
      </c>
      <c r="BR66" s="78">
        <f>SAStab!C4308</f>
        <v>25182.79</v>
      </c>
      <c r="BS66" s="78">
        <f>SAStab!D4308</f>
        <v>39583.370000000003</v>
      </c>
      <c r="BT66" s="78">
        <f>SAStab!E4308</f>
        <v>54611.7</v>
      </c>
      <c r="BU66" s="78">
        <f>SAStab!F4308</f>
        <v>79921.600000000006</v>
      </c>
      <c r="BV66" s="78">
        <f>SAStab!G4308</f>
        <v>124455</v>
      </c>
      <c r="BW66" s="78">
        <f>SAStab!H4308</f>
        <v>194919</v>
      </c>
      <c r="BX66" s="78">
        <f>SAStab!I4308</f>
        <v>258298</v>
      </c>
      <c r="BY66" s="78">
        <f>SAStab!J4308</f>
        <v>475098</v>
      </c>
    </row>
    <row r="67" spans="1:77" s="11" customFormat="1">
      <c r="A67" s="11" t="s">
        <v>455</v>
      </c>
      <c r="C67" s="70" t="str">
        <f>SAStab!A3869</f>
        <v>equivalent retacct</v>
      </c>
      <c r="D67" s="78"/>
      <c r="E67" s="78"/>
      <c r="F67" s="78"/>
      <c r="G67" s="78"/>
      <c r="H67" s="78"/>
      <c r="I67" s="78"/>
      <c r="J67" s="78"/>
      <c r="K67" s="78"/>
      <c r="L67" s="78"/>
      <c r="N67" s="11" t="s">
        <v>455</v>
      </c>
      <c r="P67" s="70" t="str">
        <f>SAStab!A3957</f>
        <v>equivalent retacct</v>
      </c>
      <c r="Q67" s="78"/>
      <c r="R67" s="78"/>
      <c r="S67" s="78"/>
      <c r="T67" s="78"/>
      <c r="U67" s="78"/>
      <c r="V67" s="78"/>
      <c r="W67" s="78"/>
      <c r="X67" s="78"/>
      <c r="Y67" s="78"/>
      <c r="AA67" s="11" t="s">
        <v>455</v>
      </c>
      <c r="AC67" s="70" t="str">
        <f>SAStab!A4045</f>
        <v>equivalent retacct</v>
      </c>
      <c r="AD67" s="78"/>
      <c r="AE67" s="78"/>
      <c r="AF67" s="78"/>
      <c r="AG67" s="78"/>
      <c r="AH67" s="78"/>
      <c r="AI67" s="78"/>
      <c r="AJ67" s="78"/>
      <c r="AK67" s="78"/>
      <c r="AL67" s="78"/>
      <c r="AN67" s="11" t="s">
        <v>455</v>
      </c>
      <c r="AP67" s="70" t="str">
        <f>SAStab!A4133</f>
        <v>equivalent retacct</v>
      </c>
      <c r="AQ67" s="70"/>
      <c r="AR67" s="70"/>
      <c r="AS67" s="70"/>
      <c r="AT67" s="70"/>
      <c r="AU67" s="70"/>
      <c r="AV67" s="70"/>
      <c r="AW67" s="70"/>
      <c r="AX67" s="70"/>
      <c r="AY67" s="70"/>
      <c r="BA67" s="11" t="s">
        <v>455</v>
      </c>
      <c r="BC67" s="70" t="str">
        <f>SAStab!A4221</f>
        <v>equivalent retacct</v>
      </c>
      <c r="BD67" s="78"/>
      <c r="BE67" s="78"/>
      <c r="BF67" s="78"/>
      <c r="BG67" s="78"/>
      <c r="BH67" s="78"/>
      <c r="BI67" s="78"/>
      <c r="BJ67" s="78"/>
      <c r="BK67" s="78"/>
      <c r="BL67" s="78"/>
      <c r="BN67" s="11" t="s">
        <v>455</v>
      </c>
      <c r="BP67" s="70" t="str">
        <f>SAStab!A4309</f>
        <v>equivalent retacct</v>
      </c>
      <c r="BQ67" s="78"/>
      <c r="BR67" s="78"/>
      <c r="BS67" s="78"/>
      <c r="BT67" s="78"/>
      <c r="BU67" s="78"/>
      <c r="BV67" s="78"/>
      <c r="BW67" s="78"/>
      <c r="BX67" s="78"/>
      <c r="BY67" s="78"/>
    </row>
    <row r="68" spans="1:77" s="11" customFormat="1">
      <c r="B68" s="11" t="s">
        <v>34</v>
      </c>
      <c r="C68" s="70" t="str">
        <f>SAStab!A3870</f>
        <v>&lt;0k</v>
      </c>
      <c r="D68" s="78">
        <f>SAStab!B3870</f>
        <v>23493</v>
      </c>
      <c r="E68" s="78">
        <f>SAStab!C3870</f>
        <v>188</v>
      </c>
      <c r="F68" s="78">
        <f>SAStab!D3870</f>
        <v>6180.57</v>
      </c>
      <c r="G68" s="78">
        <f>SAStab!E3870</f>
        <v>10872</v>
      </c>
      <c r="H68" s="78">
        <f>SAStab!F3870</f>
        <v>17709.7</v>
      </c>
      <c r="I68" s="78">
        <f>SAStab!G3870</f>
        <v>29370</v>
      </c>
      <c r="J68" s="78">
        <f>SAStab!H3870</f>
        <v>47521</v>
      </c>
      <c r="K68" s="78">
        <f>SAStab!I3870</f>
        <v>62613</v>
      </c>
      <c r="L68" s="78">
        <f>SAStab!J3870</f>
        <v>103420</v>
      </c>
      <c r="O68" s="11" t="s">
        <v>34</v>
      </c>
      <c r="P68" s="70" t="str">
        <f>SAStab!A3958</f>
        <v>&lt;0k</v>
      </c>
      <c r="Q68" s="78">
        <f>SAStab!B3958</f>
        <v>24127</v>
      </c>
      <c r="R68" s="78">
        <f>SAStab!C3958</f>
        <v>4.92</v>
      </c>
      <c r="S68" s="78">
        <f>SAStab!D3958</f>
        <v>5972.13</v>
      </c>
      <c r="T68" s="78">
        <f>SAStab!E3958</f>
        <v>10817.4</v>
      </c>
      <c r="U68" s="78">
        <f>SAStab!F3958</f>
        <v>18170</v>
      </c>
      <c r="V68" s="78">
        <f>SAStab!G3958</f>
        <v>29546</v>
      </c>
      <c r="W68" s="78">
        <f>SAStab!H3958</f>
        <v>48859</v>
      </c>
      <c r="X68" s="78">
        <f>SAStab!I3958</f>
        <v>64743</v>
      </c>
      <c r="Y68" s="78">
        <f>SAStab!J3958</f>
        <v>113399</v>
      </c>
      <c r="AB68" s="11" t="s">
        <v>34</v>
      </c>
      <c r="AC68" s="70" t="str">
        <f>SAStab!A4046</f>
        <v>&lt;0k</v>
      </c>
      <c r="AD68" s="78">
        <f>SAStab!B4046</f>
        <v>24833</v>
      </c>
      <c r="AE68" s="78">
        <f>SAStab!C4046</f>
        <v>0</v>
      </c>
      <c r="AF68" s="78">
        <f>SAStab!D4046</f>
        <v>5005.53</v>
      </c>
      <c r="AG68" s="78">
        <f>SAStab!E4046</f>
        <v>10745.3</v>
      </c>
      <c r="AH68" s="78">
        <f>SAStab!F4046</f>
        <v>18133.2</v>
      </c>
      <c r="AI68" s="78">
        <f>SAStab!G4046</f>
        <v>29342</v>
      </c>
      <c r="AJ68" s="78">
        <f>SAStab!H4046</f>
        <v>50941</v>
      </c>
      <c r="AK68" s="78">
        <f>SAStab!I4046</f>
        <v>69161</v>
      </c>
      <c r="AL68" s="78">
        <f>SAStab!J4046</f>
        <v>130406</v>
      </c>
      <c r="AO68" s="11" t="s">
        <v>34</v>
      </c>
      <c r="AP68" s="70" t="str">
        <f>SAStab!A4134</f>
        <v>&lt;0k</v>
      </c>
      <c r="AQ68" s="70">
        <f>SAStab!B4134</f>
        <v>26451</v>
      </c>
      <c r="AR68" s="70">
        <f>SAStab!C4134</f>
        <v>0</v>
      </c>
      <c r="AS68" s="70">
        <f>SAStab!D4134</f>
        <v>4520.83</v>
      </c>
      <c r="AT68" s="70">
        <f>SAStab!E4134</f>
        <v>11145.3</v>
      </c>
      <c r="AU68" s="70">
        <f>SAStab!F4134</f>
        <v>18930</v>
      </c>
      <c r="AV68" s="70">
        <f>SAStab!G4134</f>
        <v>30743</v>
      </c>
      <c r="AW68" s="70">
        <f>SAStab!H4134</f>
        <v>54882</v>
      </c>
      <c r="AX68" s="70">
        <f>SAStab!I4134</f>
        <v>79031</v>
      </c>
      <c r="AY68" s="70">
        <f>SAStab!J4134</f>
        <v>144904</v>
      </c>
      <c r="BB68" s="11" t="s">
        <v>34</v>
      </c>
      <c r="BC68" s="70" t="str">
        <f>SAStab!A4222</f>
        <v>&lt;0k</v>
      </c>
      <c r="BD68" s="78">
        <f>SAStab!B4222</f>
        <v>29050</v>
      </c>
      <c r="BE68" s="78">
        <f>SAStab!C4222</f>
        <v>0</v>
      </c>
      <c r="BF68" s="78">
        <f>SAStab!D4222</f>
        <v>4760.3599999999997</v>
      </c>
      <c r="BG68" s="78">
        <f>SAStab!E4222</f>
        <v>12041.2</v>
      </c>
      <c r="BH68" s="78">
        <f>SAStab!F4222</f>
        <v>20660.7</v>
      </c>
      <c r="BI68" s="78">
        <f>SAStab!G4222</f>
        <v>34030</v>
      </c>
      <c r="BJ68" s="78">
        <f>SAStab!H4222</f>
        <v>62173</v>
      </c>
      <c r="BK68" s="78">
        <f>SAStab!I4222</f>
        <v>87105</v>
      </c>
      <c r="BL68" s="78">
        <f>SAStab!J4222</f>
        <v>156297</v>
      </c>
      <c r="BO68" s="11" t="s">
        <v>34</v>
      </c>
      <c r="BP68" s="70" t="str">
        <f>SAStab!A4310</f>
        <v>&lt;0k</v>
      </c>
      <c r="BQ68" s="78">
        <f>SAStab!B4310</f>
        <v>32413</v>
      </c>
      <c r="BR68" s="78">
        <f>SAStab!C4310</f>
        <v>0</v>
      </c>
      <c r="BS68" s="78">
        <f>SAStab!D4310</f>
        <v>5157.46</v>
      </c>
      <c r="BT68" s="78">
        <f>SAStab!E4310</f>
        <v>13493.8</v>
      </c>
      <c r="BU68" s="78">
        <f>SAStab!F4310</f>
        <v>22968.3</v>
      </c>
      <c r="BV68" s="78">
        <f>SAStab!G4310</f>
        <v>38168</v>
      </c>
      <c r="BW68" s="78">
        <f>SAStab!H4310</f>
        <v>67642</v>
      </c>
      <c r="BX68" s="78">
        <f>SAStab!I4310</f>
        <v>96289</v>
      </c>
      <c r="BY68" s="78">
        <f>SAStab!J4310</f>
        <v>175097</v>
      </c>
    </row>
    <row r="69" spans="1:77" s="11" customFormat="1">
      <c r="B69" s="11" t="s">
        <v>35</v>
      </c>
      <c r="C69" s="70" t="str">
        <f>SAStab!A3871</f>
        <v>0k -  5k</v>
      </c>
      <c r="D69" s="78">
        <f>SAStab!B3871</f>
        <v>30056</v>
      </c>
      <c r="E69" s="78">
        <f>SAStab!C3871</f>
        <v>7216.32</v>
      </c>
      <c r="F69" s="78">
        <f>SAStab!D3871</f>
        <v>9878.3799999999992</v>
      </c>
      <c r="G69" s="78">
        <f>SAStab!E3871</f>
        <v>15319.4</v>
      </c>
      <c r="H69" s="78">
        <f>SAStab!F3871</f>
        <v>23544.6</v>
      </c>
      <c r="I69" s="78">
        <f>SAStab!G3871</f>
        <v>38142</v>
      </c>
      <c r="J69" s="78">
        <f>SAStab!H3871</f>
        <v>57618</v>
      </c>
      <c r="K69" s="78">
        <f>SAStab!I3871</f>
        <v>74172</v>
      </c>
      <c r="L69" s="78">
        <f>SAStab!J3871</f>
        <v>124817</v>
      </c>
      <c r="O69" s="11" t="s">
        <v>35</v>
      </c>
      <c r="P69" s="70" t="str">
        <f>SAStab!A3959</f>
        <v>0k -  5k</v>
      </c>
      <c r="Q69" s="78">
        <f>SAStab!B3959</f>
        <v>30544</v>
      </c>
      <c r="R69" s="78">
        <f>SAStab!C3959</f>
        <v>6966.2</v>
      </c>
      <c r="S69" s="78">
        <f>SAStab!D3959</f>
        <v>9743.9699999999993</v>
      </c>
      <c r="T69" s="78">
        <f>SAStab!E3959</f>
        <v>15111.5</v>
      </c>
      <c r="U69" s="78">
        <f>SAStab!F3959</f>
        <v>23145.1</v>
      </c>
      <c r="V69" s="78">
        <f>SAStab!G3959</f>
        <v>36860</v>
      </c>
      <c r="W69" s="78">
        <f>SAStab!H3959</f>
        <v>59412</v>
      </c>
      <c r="X69" s="78">
        <f>SAStab!I3959</f>
        <v>81152</v>
      </c>
      <c r="Y69" s="78">
        <f>SAStab!J3959</f>
        <v>125566</v>
      </c>
      <c r="AB69" s="11" t="s">
        <v>35</v>
      </c>
      <c r="AC69" s="70" t="str">
        <f>SAStab!A4047</f>
        <v>0k -  5k</v>
      </c>
      <c r="AD69" s="78">
        <f>SAStab!B4047</f>
        <v>28437</v>
      </c>
      <c r="AE69" s="78">
        <f>SAStab!C4047</f>
        <v>5758.31</v>
      </c>
      <c r="AF69" s="78">
        <f>SAStab!D4047</f>
        <v>9441.61</v>
      </c>
      <c r="AG69" s="78">
        <f>SAStab!E4047</f>
        <v>14330.6</v>
      </c>
      <c r="AH69" s="78">
        <f>SAStab!F4047</f>
        <v>22196.9</v>
      </c>
      <c r="AI69" s="78">
        <f>SAStab!G4047</f>
        <v>34028</v>
      </c>
      <c r="AJ69" s="78">
        <f>SAStab!H4047</f>
        <v>54360</v>
      </c>
      <c r="AK69" s="78">
        <f>SAStab!I4047</f>
        <v>69314</v>
      </c>
      <c r="AL69" s="78">
        <f>SAStab!J4047</f>
        <v>117928</v>
      </c>
      <c r="AO69" s="11" t="s">
        <v>35</v>
      </c>
      <c r="AP69" s="70" t="str">
        <f>SAStab!A4135</f>
        <v>0k -  5k</v>
      </c>
      <c r="AQ69" s="70">
        <f>SAStab!B4135</f>
        <v>28033</v>
      </c>
      <c r="AR69" s="70">
        <f>SAStab!C4135</f>
        <v>2751.68</v>
      </c>
      <c r="AS69" s="70">
        <f>SAStab!D4135</f>
        <v>8132.52</v>
      </c>
      <c r="AT69" s="70">
        <f>SAStab!E4135</f>
        <v>14274.5</v>
      </c>
      <c r="AU69" s="70">
        <f>SAStab!F4135</f>
        <v>22071.5</v>
      </c>
      <c r="AV69" s="70">
        <f>SAStab!G4135</f>
        <v>34346</v>
      </c>
      <c r="AW69" s="70">
        <f>SAStab!H4135</f>
        <v>53513</v>
      </c>
      <c r="AX69" s="70">
        <f>SAStab!I4135</f>
        <v>72291</v>
      </c>
      <c r="AY69" s="70">
        <f>SAStab!J4135</f>
        <v>120551</v>
      </c>
      <c r="BB69" s="11" t="s">
        <v>35</v>
      </c>
      <c r="BC69" s="70" t="str">
        <f>SAStab!A4223</f>
        <v>0k -  5k</v>
      </c>
      <c r="BD69" s="78">
        <f>SAStab!B4223</f>
        <v>29059</v>
      </c>
      <c r="BE69" s="78">
        <f>SAStab!C4223</f>
        <v>2017.41</v>
      </c>
      <c r="BF69" s="78">
        <f>SAStab!D4223</f>
        <v>8540.0400000000009</v>
      </c>
      <c r="BG69" s="78">
        <f>SAStab!E4223</f>
        <v>14500.6</v>
      </c>
      <c r="BH69" s="78">
        <f>SAStab!F4223</f>
        <v>22248</v>
      </c>
      <c r="BI69" s="78">
        <f>SAStab!G4223</f>
        <v>34211</v>
      </c>
      <c r="BJ69" s="78">
        <f>SAStab!H4223</f>
        <v>56000</v>
      </c>
      <c r="BK69" s="78">
        <f>SAStab!I4223</f>
        <v>75548</v>
      </c>
      <c r="BL69" s="78">
        <f>SAStab!J4223</f>
        <v>132083</v>
      </c>
      <c r="BO69" s="11" t="s">
        <v>35</v>
      </c>
      <c r="BP69" s="70" t="str">
        <f>SAStab!A4311</f>
        <v>0k -  5k</v>
      </c>
      <c r="BQ69" s="78">
        <f>SAStab!B4311</f>
        <v>30546</v>
      </c>
      <c r="BR69" s="78">
        <f>SAStab!C4311</f>
        <v>307.2</v>
      </c>
      <c r="BS69" s="78">
        <f>SAStab!D4311</f>
        <v>6576.04</v>
      </c>
      <c r="BT69" s="78">
        <f>SAStab!E4311</f>
        <v>14194.8</v>
      </c>
      <c r="BU69" s="78">
        <f>SAStab!F4311</f>
        <v>23403.7</v>
      </c>
      <c r="BV69" s="78">
        <f>SAStab!G4311</f>
        <v>37896</v>
      </c>
      <c r="BW69" s="78">
        <f>SAStab!H4311</f>
        <v>63687</v>
      </c>
      <c r="BX69" s="78">
        <f>SAStab!I4311</f>
        <v>83956</v>
      </c>
      <c r="BY69" s="78">
        <f>SAStab!J4311</f>
        <v>145292</v>
      </c>
    </row>
    <row r="70" spans="1:77" s="11" customFormat="1">
      <c r="B70" s="11" t="s">
        <v>36</v>
      </c>
      <c r="C70" s="70" t="str">
        <f>SAStab!A3872</f>
        <v>5k - 25k</v>
      </c>
      <c r="D70" s="78">
        <f>SAStab!B3872</f>
        <v>35994</v>
      </c>
      <c r="E70" s="78">
        <f>SAStab!C3872</f>
        <v>9693.86</v>
      </c>
      <c r="F70" s="78">
        <f>SAStab!D3872</f>
        <v>12951.7</v>
      </c>
      <c r="G70" s="78">
        <f>SAStab!E3872</f>
        <v>19260</v>
      </c>
      <c r="H70" s="78">
        <f>SAStab!F3872</f>
        <v>28170.3</v>
      </c>
      <c r="I70" s="78">
        <f>SAStab!G3872</f>
        <v>44945</v>
      </c>
      <c r="J70" s="78">
        <f>SAStab!H3872</f>
        <v>67232</v>
      </c>
      <c r="K70" s="78">
        <f>SAStab!I3872</f>
        <v>87021</v>
      </c>
      <c r="L70" s="78">
        <f>SAStab!J3872</f>
        <v>141628</v>
      </c>
      <c r="O70" s="11" t="s">
        <v>36</v>
      </c>
      <c r="P70" s="70" t="str">
        <f>SAStab!A3960</f>
        <v>5k - 25k</v>
      </c>
      <c r="Q70" s="78">
        <f>SAStab!B3960</f>
        <v>34696</v>
      </c>
      <c r="R70" s="78">
        <f>SAStab!C3960</f>
        <v>8521.9699999999993</v>
      </c>
      <c r="S70" s="78">
        <f>SAStab!D3960</f>
        <v>12516.73</v>
      </c>
      <c r="T70" s="78">
        <f>SAStab!E3960</f>
        <v>18747.900000000001</v>
      </c>
      <c r="U70" s="78">
        <f>SAStab!F3960</f>
        <v>27597.599999999999</v>
      </c>
      <c r="V70" s="78">
        <f>SAStab!G3960</f>
        <v>42335</v>
      </c>
      <c r="W70" s="78">
        <f>SAStab!H3960</f>
        <v>66467</v>
      </c>
      <c r="X70" s="78">
        <f>SAStab!I3960</f>
        <v>82870</v>
      </c>
      <c r="Y70" s="78">
        <f>SAStab!J3960</f>
        <v>135055</v>
      </c>
      <c r="AB70" s="11" t="s">
        <v>36</v>
      </c>
      <c r="AC70" s="70" t="str">
        <f>SAStab!A4048</f>
        <v>5k - 25k</v>
      </c>
      <c r="AD70" s="78">
        <f>SAStab!B4048</f>
        <v>34724</v>
      </c>
      <c r="AE70" s="78">
        <f>SAStab!C4048</f>
        <v>8837.57</v>
      </c>
      <c r="AF70" s="78">
        <f>SAStab!D4048</f>
        <v>12256.87</v>
      </c>
      <c r="AG70" s="78">
        <f>SAStab!E4048</f>
        <v>18232.099999999999</v>
      </c>
      <c r="AH70" s="78">
        <f>SAStab!F4048</f>
        <v>26563.5</v>
      </c>
      <c r="AI70" s="78">
        <f>SAStab!G4048</f>
        <v>42195</v>
      </c>
      <c r="AJ70" s="78">
        <f>SAStab!H4048</f>
        <v>66740</v>
      </c>
      <c r="AK70" s="78">
        <f>SAStab!I4048</f>
        <v>86600</v>
      </c>
      <c r="AL70" s="78">
        <f>SAStab!J4048</f>
        <v>147547</v>
      </c>
      <c r="AO70" s="11" t="s">
        <v>36</v>
      </c>
      <c r="AP70" s="70" t="str">
        <f>SAStab!A4136</f>
        <v>5k - 25k</v>
      </c>
      <c r="AQ70" s="70">
        <f>SAStab!B4136</f>
        <v>34784</v>
      </c>
      <c r="AR70" s="70">
        <f>SAStab!C4136</f>
        <v>7010.89</v>
      </c>
      <c r="AS70" s="70">
        <f>SAStab!D4136</f>
        <v>11635.94</v>
      </c>
      <c r="AT70" s="70">
        <f>SAStab!E4136</f>
        <v>17740.8</v>
      </c>
      <c r="AU70" s="70">
        <f>SAStab!F4136</f>
        <v>26312.799999999999</v>
      </c>
      <c r="AV70" s="70">
        <f>SAStab!G4136</f>
        <v>40867</v>
      </c>
      <c r="AW70" s="70">
        <f>SAStab!H4136</f>
        <v>66723</v>
      </c>
      <c r="AX70" s="70">
        <f>SAStab!I4136</f>
        <v>90650</v>
      </c>
      <c r="AY70" s="70">
        <f>SAStab!J4136</f>
        <v>165384</v>
      </c>
      <c r="BB70" s="11" t="s">
        <v>36</v>
      </c>
      <c r="BC70" s="70" t="str">
        <f>SAStab!A4224</f>
        <v>5k - 25k</v>
      </c>
      <c r="BD70" s="78">
        <f>SAStab!B4224</f>
        <v>36555</v>
      </c>
      <c r="BE70" s="78">
        <f>SAStab!C4224</f>
        <v>5535.13</v>
      </c>
      <c r="BF70" s="78">
        <f>SAStab!D4224</f>
        <v>12257.25</v>
      </c>
      <c r="BG70" s="78">
        <f>SAStab!E4224</f>
        <v>18244.7</v>
      </c>
      <c r="BH70" s="78">
        <f>SAStab!F4224</f>
        <v>26872.2</v>
      </c>
      <c r="BI70" s="78">
        <f>SAStab!G4224</f>
        <v>41428</v>
      </c>
      <c r="BJ70" s="78">
        <f>SAStab!H4224</f>
        <v>71883</v>
      </c>
      <c r="BK70" s="78">
        <f>SAStab!I4224</f>
        <v>99684</v>
      </c>
      <c r="BL70" s="78">
        <f>SAStab!J4224</f>
        <v>175932</v>
      </c>
      <c r="BO70" s="11" t="s">
        <v>36</v>
      </c>
      <c r="BP70" s="70" t="str">
        <f>SAStab!A4312</f>
        <v>5k - 25k</v>
      </c>
      <c r="BQ70" s="78">
        <f>SAStab!B4312</f>
        <v>38823</v>
      </c>
      <c r="BR70" s="78">
        <f>SAStab!C4312</f>
        <v>6774.76</v>
      </c>
      <c r="BS70" s="78">
        <f>SAStab!D4312</f>
        <v>13097.3</v>
      </c>
      <c r="BT70" s="78">
        <f>SAStab!E4312</f>
        <v>19486.2</v>
      </c>
      <c r="BU70" s="78">
        <f>SAStab!F4312</f>
        <v>28903.3</v>
      </c>
      <c r="BV70" s="78">
        <f>SAStab!G4312</f>
        <v>45038</v>
      </c>
      <c r="BW70" s="78">
        <f>SAStab!H4312</f>
        <v>76202</v>
      </c>
      <c r="BX70" s="78">
        <f>SAStab!I4312</f>
        <v>102013</v>
      </c>
      <c r="BY70" s="78">
        <f>SAStab!J4312</f>
        <v>186903</v>
      </c>
    </row>
    <row r="71" spans="1:77" s="11" customFormat="1">
      <c r="B71" s="11" t="s">
        <v>37</v>
      </c>
      <c r="C71" s="70" t="str">
        <f>SAStab!A3873</f>
        <v>25k +</v>
      </c>
      <c r="D71" s="78">
        <f>SAStab!B3873</f>
        <v>66942</v>
      </c>
      <c r="E71" s="78">
        <f>SAStab!C3873</f>
        <v>16482.13</v>
      </c>
      <c r="F71" s="78">
        <f>SAStab!D3873</f>
        <v>21558.12</v>
      </c>
      <c r="G71" s="78">
        <f>SAStab!E3873</f>
        <v>32469.200000000001</v>
      </c>
      <c r="H71" s="78">
        <f>SAStab!F3873</f>
        <v>51084.800000000003</v>
      </c>
      <c r="I71" s="78">
        <f>SAStab!G3873</f>
        <v>80826</v>
      </c>
      <c r="J71" s="78">
        <f>SAStab!H3873</f>
        <v>120828</v>
      </c>
      <c r="K71" s="78">
        <f>SAStab!I3873</f>
        <v>154624</v>
      </c>
      <c r="L71" s="78">
        <f>SAStab!J3873</f>
        <v>259110</v>
      </c>
      <c r="O71" s="11" t="s">
        <v>37</v>
      </c>
      <c r="P71" s="70" t="str">
        <f>SAStab!A3961</f>
        <v>25k +</v>
      </c>
      <c r="Q71" s="78">
        <f>SAStab!B3961</f>
        <v>68596</v>
      </c>
      <c r="R71" s="78">
        <f>SAStab!C3961</f>
        <v>17678.03</v>
      </c>
      <c r="S71" s="78">
        <f>SAStab!D3961</f>
        <v>23308.400000000001</v>
      </c>
      <c r="T71" s="78">
        <f>SAStab!E3961</f>
        <v>34709.5</v>
      </c>
      <c r="U71" s="78">
        <f>SAStab!F3961</f>
        <v>54708</v>
      </c>
      <c r="V71" s="78">
        <f>SAStab!G3961</f>
        <v>85467</v>
      </c>
      <c r="W71" s="78">
        <f>SAStab!H3961</f>
        <v>129031</v>
      </c>
      <c r="X71" s="78">
        <f>SAStab!I3961</f>
        <v>164951</v>
      </c>
      <c r="Y71" s="78">
        <f>SAStab!J3961</f>
        <v>270603</v>
      </c>
      <c r="AB71" s="11" t="s">
        <v>37</v>
      </c>
      <c r="AC71" s="70" t="str">
        <f>SAStab!A4049</f>
        <v>25k +</v>
      </c>
      <c r="AD71" s="78">
        <f>SAStab!B4049</f>
        <v>72408</v>
      </c>
      <c r="AE71" s="78">
        <f>SAStab!C4049</f>
        <v>18607.48</v>
      </c>
      <c r="AF71" s="78">
        <f>SAStab!D4049</f>
        <v>24331.97</v>
      </c>
      <c r="AG71" s="78">
        <f>SAStab!E4049</f>
        <v>35254.300000000003</v>
      </c>
      <c r="AH71" s="78">
        <f>SAStab!F4049</f>
        <v>56088.1</v>
      </c>
      <c r="AI71" s="78">
        <f>SAStab!G4049</f>
        <v>88998</v>
      </c>
      <c r="AJ71" s="78">
        <f>SAStab!H4049</f>
        <v>134392</v>
      </c>
      <c r="AK71" s="78">
        <f>SAStab!I4049</f>
        <v>174791</v>
      </c>
      <c r="AL71" s="78">
        <f>SAStab!J4049</f>
        <v>297483</v>
      </c>
      <c r="AO71" s="11" t="s">
        <v>37</v>
      </c>
      <c r="AP71" s="70" t="str">
        <f>SAStab!A4137</f>
        <v>25k +</v>
      </c>
      <c r="AQ71" s="70">
        <f>SAStab!B4137</f>
        <v>78838</v>
      </c>
      <c r="AR71" s="70">
        <f>SAStab!C4137</f>
        <v>18889.61</v>
      </c>
      <c r="AS71" s="70">
        <f>SAStab!D4137</f>
        <v>24365.85</v>
      </c>
      <c r="AT71" s="70">
        <f>SAStab!E4137</f>
        <v>36138.6</v>
      </c>
      <c r="AU71" s="70">
        <f>SAStab!F4137</f>
        <v>58163.5</v>
      </c>
      <c r="AV71" s="70">
        <f>SAStab!G4137</f>
        <v>94777</v>
      </c>
      <c r="AW71" s="70">
        <f>SAStab!H4137</f>
        <v>148481</v>
      </c>
      <c r="AX71" s="70">
        <f>SAStab!I4137</f>
        <v>197639</v>
      </c>
      <c r="AY71" s="70">
        <f>SAStab!J4137</f>
        <v>363471</v>
      </c>
      <c r="BB71" s="11" t="s">
        <v>37</v>
      </c>
      <c r="BC71" s="70" t="str">
        <f>SAStab!A4225</f>
        <v>25k +</v>
      </c>
      <c r="BD71" s="78">
        <f>SAStab!B4225</f>
        <v>89450</v>
      </c>
      <c r="BE71" s="78">
        <f>SAStab!C4225</f>
        <v>19577.89</v>
      </c>
      <c r="BF71" s="78">
        <f>SAStab!D4225</f>
        <v>25621.08</v>
      </c>
      <c r="BG71" s="78">
        <f>SAStab!E4225</f>
        <v>38761.599999999999</v>
      </c>
      <c r="BH71" s="78">
        <f>SAStab!F4225</f>
        <v>63611</v>
      </c>
      <c r="BI71" s="78">
        <f>SAStab!G4225</f>
        <v>106196</v>
      </c>
      <c r="BJ71" s="78">
        <f>SAStab!H4225</f>
        <v>167100</v>
      </c>
      <c r="BK71" s="78">
        <f>SAStab!I4225</f>
        <v>224552</v>
      </c>
      <c r="BL71" s="78">
        <f>SAStab!J4225</f>
        <v>410629</v>
      </c>
      <c r="BO71" s="11" t="s">
        <v>37</v>
      </c>
      <c r="BP71" s="70" t="str">
        <f>SAStab!A4313</f>
        <v>25k +</v>
      </c>
      <c r="BQ71" s="78">
        <f>SAStab!B4313</f>
        <v>96614</v>
      </c>
      <c r="BR71" s="78">
        <f>SAStab!C4313</f>
        <v>21603.94</v>
      </c>
      <c r="BS71" s="78">
        <f>SAStab!D4313</f>
        <v>28133.64</v>
      </c>
      <c r="BT71" s="78">
        <f>SAStab!E4313</f>
        <v>42593.9</v>
      </c>
      <c r="BU71" s="78">
        <f>SAStab!F4313</f>
        <v>70137.8</v>
      </c>
      <c r="BV71" s="78">
        <f>SAStab!G4313</f>
        <v>116811</v>
      </c>
      <c r="BW71" s="78">
        <f>SAStab!H4313</f>
        <v>187051</v>
      </c>
      <c r="BX71" s="78">
        <f>SAStab!I4313</f>
        <v>248313</v>
      </c>
      <c r="BY71" s="78">
        <f>SAStab!J4313</f>
        <v>464593</v>
      </c>
    </row>
    <row r="72" spans="1:77">
      <c r="A72" t="s">
        <v>456</v>
      </c>
      <c r="C72" s="70" t="str">
        <f>SAStab!A3874</f>
        <v>equivalent financial assets</v>
      </c>
      <c r="D72" s="78"/>
      <c r="E72" s="78"/>
      <c r="F72" s="78"/>
      <c r="G72" s="78"/>
      <c r="H72" s="78"/>
      <c r="I72" s="78"/>
      <c r="J72" s="78"/>
      <c r="K72" s="78"/>
      <c r="L72" s="78"/>
      <c r="N72" t="s">
        <v>456</v>
      </c>
      <c r="P72" s="70" t="str">
        <f>SAStab!A3962</f>
        <v>equivalent financial assets</v>
      </c>
      <c r="Q72" s="78"/>
      <c r="R72" s="78"/>
      <c r="S72" s="78"/>
      <c r="T72" s="78"/>
      <c r="U72" s="78"/>
      <c r="V72" s="78"/>
      <c r="W72" s="78"/>
      <c r="X72" s="78"/>
      <c r="Y72" s="78"/>
      <c r="AA72" t="s">
        <v>456</v>
      </c>
      <c r="AC72" s="70" t="str">
        <f>SAStab!A4050</f>
        <v>equivalent financial assets</v>
      </c>
      <c r="AD72" s="78"/>
      <c r="AE72" s="78"/>
      <c r="AF72" s="78"/>
      <c r="AG72" s="78"/>
      <c r="AH72" s="78"/>
      <c r="AI72" s="78"/>
      <c r="AJ72" s="78"/>
      <c r="AK72" s="78"/>
      <c r="AL72" s="78"/>
      <c r="AN72" t="s">
        <v>456</v>
      </c>
      <c r="AP72" s="70" t="str">
        <f>SAStab!A4138</f>
        <v>equivalent financial assets</v>
      </c>
      <c r="AQ72" s="70"/>
      <c r="AR72" s="70"/>
      <c r="AS72" s="70"/>
      <c r="AT72" s="70"/>
      <c r="AU72" s="70"/>
      <c r="AV72" s="70"/>
      <c r="AW72" s="70"/>
      <c r="AX72" s="70"/>
      <c r="AY72" s="70"/>
      <c r="BA72" t="s">
        <v>456</v>
      </c>
      <c r="BC72" s="70" t="str">
        <f>SAStab!A4226</f>
        <v>equivalent financial assets</v>
      </c>
      <c r="BD72" s="78"/>
      <c r="BE72" s="78"/>
      <c r="BF72" s="78"/>
      <c r="BG72" s="78"/>
      <c r="BH72" s="78"/>
      <c r="BI72" s="78"/>
      <c r="BJ72" s="78"/>
      <c r="BK72" s="78"/>
      <c r="BL72" s="78"/>
      <c r="BN72" t="s">
        <v>456</v>
      </c>
      <c r="BP72" s="70" t="str">
        <f>SAStab!A4314</f>
        <v>equivalent financial assets</v>
      </c>
      <c r="BQ72" s="78"/>
      <c r="BR72" s="78"/>
      <c r="BS72" s="78"/>
      <c r="BT72" s="78"/>
      <c r="BU72" s="78"/>
      <c r="BV72" s="78"/>
      <c r="BW72" s="78"/>
      <c r="BX72" s="78"/>
      <c r="BY72" s="78"/>
    </row>
    <row r="73" spans="1:77">
      <c r="B73" t="s">
        <v>34</v>
      </c>
      <c r="C73" s="70" t="str">
        <f>SAStab!A3875</f>
        <v>&lt;0k</v>
      </c>
      <c r="D73" s="78">
        <f>SAStab!B3875</f>
        <v>15313</v>
      </c>
      <c r="E73" s="78">
        <f>SAStab!C3875</f>
        <v>0</v>
      </c>
      <c r="F73" s="78">
        <f>SAStab!D3875</f>
        <v>0</v>
      </c>
      <c r="G73" s="78">
        <f>SAStab!E3875</f>
        <v>7651.6</v>
      </c>
      <c r="H73" s="78">
        <f>SAStab!F3875</f>
        <v>11246.9</v>
      </c>
      <c r="I73" s="78">
        <f>SAStab!G3875</f>
        <v>18394</v>
      </c>
      <c r="J73" s="78">
        <f>SAStab!H3875</f>
        <v>33697</v>
      </c>
      <c r="K73" s="78">
        <f>SAStab!I3875</f>
        <v>44743</v>
      </c>
      <c r="L73" s="78">
        <f>SAStab!J3875</f>
        <v>77700</v>
      </c>
      <c r="O73" t="s">
        <v>34</v>
      </c>
      <c r="P73" s="70" t="str">
        <f>SAStab!A3963</f>
        <v>&lt;0k</v>
      </c>
      <c r="Q73" s="78">
        <f>SAStab!B3963</f>
        <v>16017</v>
      </c>
      <c r="R73" s="78">
        <f>SAStab!C3963</f>
        <v>0</v>
      </c>
      <c r="S73" s="78">
        <f>SAStab!D3963</f>
        <v>0</v>
      </c>
      <c r="T73" s="78">
        <f>SAStab!E3963</f>
        <v>7000.5</v>
      </c>
      <c r="U73" s="78">
        <f>SAStab!F3963</f>
        <v>11462.1</v>
      </c>
      <c r="V73" s="78">
        <f>SAStab!G3963</f>
        <v>19492</v>
      </c>
      <c r="W73" s="78">
        <f>SAStab!H3963</f>
        <v>35150</v>
      </c>
      <c r="X73" s="78">
        <f>SAStab!I3963</f>
        <v>46868</v>
      </c>
      <c r="Y73" s="78">
        <f>SAStab!J3963</f>
        <v>86317</v>
      </c>
      <c r="AB73" t="s">
        <v>34</v>
      </c>
      <c r="AC73" s="70" t="str">
        <f>SAStab!A4051</f>
        <v>&lt;0k</v>
      </c>
      <c r="AD73" s="78">
        <f>SAStab!B4051</f>
        <v>17132</v>
      </c>
      <c r="AE73" s="78">
        <f>SAStab!C4051</f>
        <v>0</v>
      </c>
      <c r="AF73" s="78">
        <f>SAStab!D4051</f>
        <v>0</v>
      </c>
      <c r="AG73" s="78">
        <f>SAStab!E4051</f>
        <v>7878.6</v>
      </c>
      <c r="AH73" s="78">
        <f>SAStab!F4051</f>
        <v>11812.3</v>
      </c>
      <c r="AI73" s="78">
        <f>SAStab!G4051</f>
        <v>20392</v>
      </c>
      <c r="AJ73" s="78">
        <f>SAStab!H4051</f>
        <v>38243</v>
      </c>
      <c r="AK73" s="78">
        <f>SAStab!I4051</f>
        <v>53773</v>
      </c>
      <c r="AL73" s="78">
        <f>SAStab!J4051</f>
        <v>90422</v>
      </c>
      <c r="AO73" t="s">
        <v>34</v>
      </c>
      <c r="AP73" s="70" t="str">
        <f>SAStab!A4139</f>
        <v>&lt;0k</v>
      </c>
      <c r="AQ73" s="70">
        <f>SAStab!B4139</f>
        <v>19041</v>
      </c>
      <c r="AR73" s="70">
        <f>SAStab!C4139</f>
        <v>0</v>
      </c>
      <c r="AS73" s="70">
        <f>SAStab!D4139</f>
        <v>0</v>
      </c>
      <c r="AT73" s="70">
        <f>SAStab!E4139</f>
        <v>9034.6</v>
      </c>
      <c r="AU73" s="70">
        <f>SAStab!F4139</f>
        <v>13212.1</v>
      </c>
      <c r="AV73" s="70">
        <f>SAStab!G4139</f>
        <v>24042</v>
      </c>
      <c r="AW73" s="70">
        <f>SAStab!H4139</f>
        <v>42127</v>
      </c>
      <c r="AX73" s="70">
        <f>SAStab!I4139</f>
        <v>59481</v>
      </c>
      <c r="AY73" s="70">
        <f>SAStab!J4139</f>
        <v>98260</v>
      </c>
      <c r="BB73" t="s">
        <v>34</v>
      </c>
      <c r="BC73" s="70" t="str">
        <f>SAStab!A4227</f>
        <v>&lt;0k</v>
      </c>
      <c r="BD73" s="78">
        <f>SAStab!B4227</f>
        <v>21444</v>
      </c>
      <c r="BE73" s="78">
        <f>SAStab!C4227</f>
        <v>0</v>
      </c>
      <c r="BF73" s="78">
        <f>SAStab!D4227</f>
        <v>0</v>
      </c>
      <c r="BG73" s="78">
        <f>SAStab!E4227</f>
        <v>9118.5</v>
      </c>
      <c r="BH73" s="78">
        <f>SAStab!F4227</f>
        <v>14732.6</v>
      </c>
      <c r="BI73" s="78">
        <f>SAStab!G4227</f>
        <v>25012</v>
      </c>
      <c r="BJ73" s="78">
        <f>SAStab!H4227</f>
        <v>47102</v>
      </c>
      <c r="BK73" s="78">
        <f>SAStab!I4227</f>
        <v>72709</v>
      </c>
      <c r="BL73" s="78">
        <f>SAStab!J4227</f>
        <v>129928</v>
      </c>
      <c r="BO73" t="s">
        <v>34</v>
      </c>
      <c r="BP73" s="70" t="str">
        <f>SAStab!A4315</f>
        <v>&lt;0k</v>
      </c>
      <c r="BQ73" s="78">
        <f>SAStab!B4315</f>
        <v>24364</v>
      </c>
      <c r="BR73" s="78">
        <f>SAStab!C4315</f>
        <v>0</v>
      </c>
      <c r="BS73" s="78">
        <f>SAStab!D4315</f>
        <v>0</v>
      </c>
      <c r="BT73" s="78">
        <f>SAStab!E4315</f>
        <v>9134</v>
      </c>
      <c r="BU73" s="78">
        <f>SAStab!F4315</f>
        <v>16647.2</v>
      </c>
      <c r="BV73" s="78">
        <f>SAStab!G4315</f>
        <v>29177</v>
      </c>
      <c r="BW73" s="78">
        <f>SAStab!H4315</f>
        <v>55781</v>
      </c>
      <c r="BX73" s="78">
        <f>SAStab!I4315</f>
        <v>81523</v>
      </c>
      <c r="BY73" s="78">
        <f>SAStab!J4315</f>
        <v>135230</v>
      </c>
    </row>
    <row r="74" spans="1:77">
      <c r="B74" t="s">
        <v>35</v>
      </c>
      <c r="C74" s="70" t="str">
        <f>SAStab!A3876</f>
        <v>0k -  5k</v>
      </c>
      <c r="D74" s="78">
        <f>SAStab!B3876</f>
        <v>24783</v>
      </c>
      <c r="E74" s="78">
        <f>SAStab!C3876</f>
        <v>6262.13</v>
      </c>
      <c r="F74" s="78">
        <f>SAStab!D3876</f>
        <v>8906.57</v>
      </c>
      <c r="G74" s="78">
        <f>SAStab!E3876</f>
        <v>11978</v>
      </c>
      <c r="H74" s="78">
        <f>SAStab!F3876</f>
        <v>18754.8</v>
      </c>
      <c r="I74" s="78">
        <f>SAStab!G3876</f>
        <v>31117</v>
      </c>
      <c r="J74" s="78">
        <f>SAStab!H3876</f>
        <v>48781</v>
      </c>
      <c r="K74" s="78">
        <f>SAStab!I3876</f>
        <v>62925</v>
      </c>
      <c r="L74" s="78">
        <f>SAStab!J3876</f>
        <v>97247</v>
      </c>
      <c r="O74" t="s">
        <v>35</v>
      </c>
      <c r="P74" s="70" t="str">
        <f>SAStab!A3964</f>
        <v>0k -  5k</v>
      </c>
      <c r="Q74" s="78">
        <f>SAStab!B3964</f>
        <v>26925</v>
      </c>
      <c r="R74" s="78">
        <f>SAStab!C3964</f>
        <v>7063.67</v>
      </c>
      <c r="S74" s="78">
        <f>SAStab!D3964</f>
        <v>9287.11</v>
      </c>
      <c r="T74" s="78">
        <f>SAStab!E3964</f>
        <v>13137.8</v>
      </c>
      <c r="U74" s="78">
        <f>SAStab!F3964</f>
        <v>21079.7</v>
      </c>
      <c r="V74" s="78">
        <f>SAStab!G3964</f>
        <v>33734</v>
      </c>
      <c r="W74" s="78">
        <f>SAStab!H3964</f>
        <v>52391</v>
      </c>
      <c r="X74" s="78">
        <f>SAStab!I3964</f>
        <v>65999</v>
      </c>
      <c r="Y74" s="78">
        <f>SAStab!J3964</f>
        <v>108757</v>
      </c>
      <c r="AB74" t="s">
        <v>35</v>
      </c>
      <c r="AC74" s="70" t="str">
        <f>SAStab!A4052</f>
        <v>0k -  5k</v>
      </c>
      <c r="AD74" s="78">
        <f>SAStab!B4052</f>
        <v>27950</v>
      </c>
      <c r="AE74" s="78">
        <f>SAStab!C4052</f>
        <v>6023.13</v>
      </c>
      <c r="AF74" s="78">
        <f>SAStab!D4052</f>
        <v>9177.99</v>
      </c>
      <c r="AG74" s="78">
        <f>SAStab!E4052</f>
        <v>13591.3</v>
      </c>
      <c r="AH74" s="78">
        <f>SAStab!F4052</f>
        <v>21559.8</v>
      </c>
      <c r="AI74" s="78">
        <f>SAStab!G4052</f>
        <v>34036</v>
      </c>
      <c r="AJ74" s="78">
        <f>SAStab!H4052</f>
        <v>54351</v>
      </c>
      <c r="AK74" s="78">
        <f>SAStab!I4052</f>
        <v>74571</v>
      </c>
      <c r="AL74" s="78">
        <f>SAStab!J4052</f>
        <v>115619</v>
      </c>
      <c r="AO74" t="s">
        <v>35</v>
      </c>
      <c r="AP74" s="70" t="str">
        <f>SAStab!A4140</f>
        <v>0k -  5k</v>
      </c>
      <c r="AQ74" s="70">
        <f>SAStab!B4140</f>
        <v>28286</v>
      </c>
      <c r="AR74" s="70">
        <f>SAStab!C4140</f>
        <v>2889.45</v>
      </c>
      <c r="AS74" s="70">
        <f>SAStab!D4140</f>
        <v>9119.2099999999991</v>
      </c>
      <c r="AT74" s="70">
        <f>SAStab!E4140</f>
        <v>13809.9</v>
      </c>
      <c r="AU74" s="70">
        <f>SAStab!F4140</f>
        <v>21892</v>
      </c>
      <c r="AV74" s="70">
        <f>SAStab!G4140</f>
        <v>34624</v>
      </c>
      <c r="AW74" s="70">
        <f>SAStab!H4140</f>
        <v>56357</v>
      </c>
      <c r="AX74" s="70">
        <f>SAStab!I4140</f>
        <v>74426</v>
      </c>
      <c r="AY74" s="70">
        <f>SAStab!J4140</f>
        <v>121365</v>
      </c>
      <c r="BB74" t="s">
        <v>35</v>
      </c>
      <c r="BC74" s="70" t="str">
        <f>SAStab!A4228</f>
        <v>0k -  5k</v>
      </c>
      <c r="BD74" s="78">
        <f>SAStab!B4228</f>
        <v>31907</v>
      </c>
      <c r="BE74" s="78">
        <f>SAStab!C4228</f>
        <v>3023.64</v>
      </c>
      <c r="BF74" s="78">
        <f>SAStab!D4228</f>
        <v>9118.82</v>
      </c>
      <c r="BG74" s="78">
        <f>SAStab!E4228</f>
        <v>14906.3</v>
      </c>
      <c r="BH74" s="78">
        <f>SAStab!F4228</f>
        <v>23877.5</v>
      </c>
      <c r="BI74" s="78">
        <f>SAStab!G4228</f>
        <v>38076</v>
      </c>
      <c r="BJ74" s="78">
        <f>SAStab!H4228</f>
        <v>65025</v>
      </c>
      <c r="BK74" s="78">
        <f>SAStab!I4228</f>
        <v>86406</v>
      </c>
      <c r="BL74" s="78">
        <f>SAStab!J4228</f>
        <v>145988</v>
      </c>
      <c r="BO74" t="s">
        <v>35</v>
      </c>
      <c r="BP74" s="70" t="str">
        <f>SAStab!A4316</f>
        <v>0k -  5k</v>
      </c>
      <c r="BQ74" s="78">
        <f>SAStab!B4316</f>
        <v>35715</v>
      </c>
      <c r="BR74" s="78">
        <f>SAStab!C4316</f>
        <v>1900.98</v>
      </c>
      <c r="BS74" s="78">
        <f>SAStab!D4316</f>
        <v>9503.19</v>
      </c>
      <c r="BT74" s="78">
        <f>SAStab!E4316</f>
        <v>16408</v>
      </c>
      <c r="BU74" s="78">
        <f>SAStab!F4316</f>
        <v>26032.7</v>
      </c>
      <c r="BV74" s="78">
        <f>SAStab!G4316</f>
        <v>42313</v>
      </c>
      <c r="BW74" s="78">
        <f>SAStab!H4316</f>
        <v>75120</v>
      </c>
      <c r="BX74" s="78">
        <f>SAStab!I4316</f>
        <v>98780</v>
      </c>
      <c r="BY74" s="78">
        <f>SAStab!J4316</f>
        <v>169326</v>
      </c>
    </row>
    <row r="75" spans="1:77">
      <c r="B75" t="s">
        <v>36</v>
      </c>
      <c r="C75" s="70" t="str">
        <f>SAStab!A3877</f>
        <v>5k - 25k</v>
      </c>
      <c r="D75" s="78">
        <f>SAStab!B3877</f>
        <v>34967</v>
      </c>
      <c r="E75" s="78">
        <f>SAStab!C3877</f>
        <v>6242.57</v>
      </c>
      <c r="F75" s="78">
        <f>SAStab!D3877</f>
        <v>9993.16</v>
      </c>
      <c r="G75" s="78">
        <f>SAStab!E3877</f>
        <v>16633.2</v>
      </c>
      <c r="H75" s="78">
        <f>SAStab!F3877</f>
        <v>26441.200000000001</v>
      </c>
      <c r="I75" s="78">
        <f>SAStab!G3877</f>
        <v>44575</v>
      </c>
      <c r="J75" s="78">
        <f>SAStab!H3877</f>
        <v>70534</v>
      </c>
      <c r="K75" s="78">
        <f>SAStab!I3877</f>
        <v>92510</v>
      </c>
      <c r="L75" s="78">
        <f>SAStab!J3877</f>
        <v>139720</v>
      </c>
      <c r="O75" t="s">
        <v>36</v>
      </c>
      <c r="P75" s="70" t="str">
        <f>SAStab!A3965</f>
        <v>5k - 25k</v>
      </c>
      <c r="Q75" s="78">
        <f>SAStab!B3965</f>
        <v>37550</v>
      </c>
      <c r="R75" s="78">
        <f>SAStab!C3965</f>
        <v>6641.22</v>
      </c>
      <c r="S75" s="78">
        <f>SAStab!D3965</f>
        <v>10526.03</v>
      </c>
      <c r="T75" s="78">
        <f>SAStab!E3965</f>
        <v>17397.599999999999</v>
      </c>
      <c r="U75" s="78">
        <f>SAStab!F3965</f>
        <v>28767.1</v>
      </c>
      <c r="V75" s="78">
        <f>SAStab!G3965</f>
        <v>48497</v>
      </c>
      <c r="W75" s="78">
        <f>SAStab!H3965</f>
        <v>75757</v>
      </c>
      <c r="X75" s="78">
        <f>SAStab!I3965</f>
        <v>97790</v>
      </c>
      <c r="Y75" s="78">
        <f>SAStab!J3965</f>
        <v>148910</v>
      </c>
      <c r="AB75" t="s">
        <v>36</v>
      </c>
      <c r="AC75" s="70" t="str">
        <f>SAStab!A4053</f>
        <v>5k - 25k</v>
      </c>
      <c r="AD75" s="78">
        <f>SAStab!B4053</f>
        <v>38087</v>
      </c>
      <c r="AE75" s="78">
        <f>SAStab!C4053</f>
        <v>6601.11</v>
      </c>
      <c r="AF75" s="78">
        <f>SAStab!D4053</f>
        <v>10944.13</v>
      </c>
      <c r="AG75" s="78">
        <f>SAStab!E4053</f>
        <v>17588.2</v>
      </c>
      <c r="AH75" s="78">
        <f>SAStab!F4053</f>
        <v>28735.1</v>
      </c>
      <c r="AI75" s="78">
        <f>SAStab!G4053</f>
        <v>48562</v>
      </c>
      <c r="AJ75" s="78">
        <f>SAStab!H4053</f>
        <v>78313</v>
      </c>
      <c r="AK75" s="78">
        <f>SAStab!I4053</f>
        <v>101414</v>
      </c>
      <c r="AL75" s="78">
        <f>SAStab!J4053</f>
        <v>158820</v>
      </c>
      <c r="AO75" t="s">
        <v>36</v>
      </c>
      <c r="AP75" s="70" t="str">
        <f>SAStab!A4141</f>
        <v>5k - 25k</v>
      </c>
      <c r="AQ75" s="70">
        <f>SAStab!B4141</f>
        <v>39678</v>
      </c>
      <c r="AR75" s="70">
        <f>SAStab!C4141</f>
        <v>6047.75</v>
      </c>
      <c r="AS75" s="70">
        <f>SAStab!D4141</f>
        <v>11187.9</v>
      </c>
      <c r="AT75" s="70">
        <f>SAStab!E4141</f>
        <v>18319.2</v>
      </c>
      <c r="AU75" s="70">
        <f>SAStab!F4141</f>
        <v>29016.799999999999</v>
      </c>
      <c r="AV75" s="70">
        <f>SAStab!G4141</f>
        <v>49714</v>
      </c>
      <c r="AW75" s="70">
        <f>SAStab!H4141</f>
        <v>83083</v>
      </c>
      <c r="AX75" s="70">
        <f>SAStab!I4141</f>
        <v>108149</v>
      </c>
      <c r="AY75" s="70">
        <f>SAStab!J4141</f>
        <v>170684</v>
      </c>
      <c r="BB75" t="s">
        <v>36</v>
      </c>
      <c r="BC75" s="70" t="str">
        <f>SAStab!A4229</f>
        <v>5k - 25k</v>
      </c>
      <c r="BD75" s="78">
        <f>SAStab!B4229</f>
        <v>43194</v>
      </c>
      <c r="BE75" s="78">
        <f>SAStab!C4229</f>
        <v>5851.49</v>
      </c>
      <c r="BF75" s="78">
        <f>SAStab!D4229</f>
        <v>11760.1</v>
      </c>
      <c r="BG75" s="78">
        <f>SAStab!E4229</f>
        <v>19426.5</v>
      </c>
      <c r="BH75" s="78">
        <f>SAStab!F4229</f>
        <v>31248.2</v>
      </c>
      <c r="BI75" s="78">
        <f>SAStab!G4229</f>
        <v>54326</v>
      </c>
      <c r="BJ75" s="78">
        <f>SAStab!H4229</f>
        <v>89400</v>
      </c>
      <c r="BK75" s="78">
        <f>SAStab!I4229</f>
        <v>117941</v>
      </c>
      <c r="BL75" s="78">
        <f>SAStab!J4229</f>
        <v>187567</v>
      </c>
      <c r="BO75" t="s">
        <v>36</v>
      </c>
      <c r="BP75" s="70" t="str">
        <f>SAStab!A4317</f>
        <v>5k - 25k</v>
      </c>
      <c r="BQ75" s="78">
        <f>SAStab!B4317</f>
        <v>46518</v>
      </c>
      <c r="BR75" s="78">
        <f>SAStab!C4317</f>
        <v>5615.22</v>
      </c>
      <c r="BS75" s="78">
        <f>SAStab!D4317</f>
        <v>12761.23</v>
      </c>
      <c r="BT75" s="78">
        <f>SAStab!E4317</f>
        <v>21330</v>
      </c>
      <c r="BU75" s="78">
        <f>SAStab!F4317</f>
        <v>34094.5</v>
      </c>
      <c r="BV75" s="78">
        <f>SAStab!G4317</f>
        <v>57930</v>
      </c>
      <c r="BW75" s="78">
        <f>SAStab!H4317</f>
        <v>94680</v>
      </c>
      <c r="BX75" s="78">
        <f>SAStab!I4317</f>
        <v>124351</v>
      </c>
      <c r="BY75" s="78">
        <f>SAStab!J4317</f>
        <v>212459</v>
      </c>
    </row>
    <row r="76" spans="1:77" s="11" customFormat="1">
      <c r="B76" s="11" t="s">
        <v>37</v>
      </c>
      <c r="C76" s="70" t="str">
        <f>SAStab!A3878</f>
        <v>25k +</v>
      </c>
      <c r="D76" s="78">
        <f>SAStab!B3878</f>
        <v>60019</v>
      </c>
      <c r="E76" s="78">
        <f>SAStab!C3878</f>
        <v>11879.33</v>
      </c>
      <c r="F76" s="78">
        <f>SAStab!D3878</f>
        <v>16404.95</v>
      </c>
      <c r="G76" s="78">
        <f>SAStab!E3878</f>
        <v>26388.7</v>
      </c>
      <c r="H76" s="78">
        <f>SAStab!F3878</f>
        <v>44784.4</v>
      </c>
      <c r="I76" s="78">
        <f>SAStab!G3878</f>
        <v>73496</v>
      </c>
      <c r="J76" s="78">
        <f>SAStab!H3878</f>
        <v>112736</v>
      </c>
      <c r="K76" s="78">
        <f>SAStab!I3878</f>
        <v>146433</v>
      </c>
      <c r="L76" s="78">
        <f>SAStab!J3878</f>
        <v>246777</v>
      </c>
      <c r="O76" s="11" t="s">
        <v>37</v>
      </c>
      <c r="P76" s="70" t="str">
        <f>SAStab!A3966</f>
        <v>25k +</v>
      </c>
      <c r="Q76" s="78">
        <f>SAStab!B3966</f>
        <v>62669</v>
      </c>
      <c r="R76" s="78">
        <f>SAStab!C3966</f>
        <v>12324.16</v>
      </c>
      <c r="S76" s="78">
        <f>SAStab!D3966</f>
        <v>17451.400000000001</v>
      </c>
      <c r="T76" s="78">
        <f>SAStab!E3966</f>
        <v>28495.599999999999</v>
      </c>
      <c r="U76" s="78">
        <f>SAStab!F3966</f>
        <v>48706.7</v>
      </c>
      <c r="V76" s="78">
        <f>SAStab!G3966</f>
        <v>79303</v>
      </c>
      <c r="W76" s="78">
        <f>SAStab!H3966</f>
        <v>123201</v>
      </c>
      <c r="X76" s="78">
        <f>SAStab!I3966</f>
        <v>159590</v>
      </c>
      <c r="Y76" s="78">
        <f>SAStab!J3966</f>
        <v>262574</v>
      </c>
      <c r="AB76" s="11" t="s">
        <v>37</v>
      </c>
      <c r="AC76" s="70" t="str">
        <f>SAStab!A4054</f>
        <v>25k +</v>
      </c>
      <c r="AD76" s="78">
        <f>SAStab!B4054</f>
        <v>66591</v>
      </c>
      <c r="AE76" s="78">
        <f>SAStab!C4054</f>
        <v>12505.36</v>
      </c>
      <c r="AF76" s="78">
        <f>SAStab!D4054</f>
        <v>17716.38</v>
      </c>
      <c r="AG76" s="78">
        <f>SAStab!E4054</f>
        <v>29055.4</v>
      </c>
      <c r="AH76" s="78">
        <f>SAStab!F4054</f>
        <v>50287.6</v>
      </c>
      <c r="AI76" s="78">
        <f>SAStab!G4054</f>
        <v>83160</v>
      </c>
      <c r="AJ76" s="78">
        <f>SAStab!H4054</f>
        <v>128979</v>
      </c>
      <c r="AK76" s="78">
        <f>SAStab!I4054</f>
        <v>171723</v>
      </c>
      <c r="AL76" s="78">
        <f>SAStab!J4054</f>
        <v>292799</v>
      </c>
      <c r="AO76" s="11" t="s">
        <v>37</v>
      </c>
      <c r="AP76" s="70" t="str">
        <f>SAStab!A4142</f>
        <v>25k +</v>
      </c>
      <c r="AQ76" s="70">
        <f>SAStab!B4142</f>
        <v>72531</v>
      </c>
      <c r="AR76" s="70">
        <f>SAStab!C4142</f>
        <v>12407.92</v>
      </c>
      <c r="AS76" s="70">
        <f>SAStab!D4142</f>
        <v>17577.689999999999</v>
      </c>
      <c r="AT76" s="70">
        <f>SAStab!E4142</f>
        <v>29787.200000000001</v>
      </c>
      <c r="AU76" s="70">
        <f>SAStab!F4142</f>
        <v>51840.4</v>
      </c>
      <c r="AV76" s="70">
        <f>SAStab!G4142</f>
        <v>88484</v>
      </c>
      <c r="AW76" s="70">
        <f>SAStab!H4142</f>
        <v>142706</v>
      </c>
      <c r="AX76" s="70">
        <f>SAStab!I4142</f>
        <v>191354</v>
      </c>
      <c r="AY76" s="70">
        <f>SAStab!J4142</f>
        <v>356577</v>
      </c>
      <c r="BB76" s="11" t="s">
        <v>37</v>
      </c>
      <c r="BC76" s="70" t="str">
        <f>SAStab!A4230</f>
        <v>25k +</v>
      </c>
      <c r="BD76" s="78">
        <f>SAStab!B4230</f>
        <v>81937</v>
      </c>
      <c r="BE76" s="78">
        <f>SAStab!C4230</f>
        <v>12969.37</v>
      </c>
      <c r="BF76" s="78">
        <f>SAStab!D4230</f>
        <v>18491.16</v>
      </c>
      <c r="BG76" s="78">
        <f>SAStab!E4230</f>
        <v>31624.9</v>
      </c>
      <c r="BH76" s="78">
        <f>SAStab!F4230</f>
        <v>55992</v>
      </c>
      <c r="BI76" s="78">
        <f>SAStab!G4230</f>
        <v>99376</v>
      </c>
      <c r="BJ76" s="78">
        <f>SAStab!H4230</f>
        <v>159457</v>
      </c>
      <c r="BK76" s="78">
        <f>SAStab!I4230</f>
        <v>216171</v>
      </c>
      <c r="BL76" s="78">
        <f>SAStab!J4230</f>
        <v>399401</v>
      </c>
      <c r="BO76" s="11" t="s">
        <v>37</v>
      </c>
      <c r="BP76" s="70" t="str">
        <f>SAStab!A4318</f>
        <v>25k +</v>
      </c>
      <c r="BQ76" s="78">
        <f>SAStab!B4318</f>
        <v>88383</v>
      </c>
      <c r="BR76" s="78">
        <f>SAStab!C4318</f>
        <v>13754.86</v>
      </c>
      <c r="BS76" s="78">
        <f>SAStab!D4318</f>
        <v>20276.95</v>
      </c>
      <c r="BT76" s="78">
        <f>SAStab!E4318</f>
        <v>34951</v>
      </c>
      <c r="BU76" s="78">
        <f>SAStab!F4318</f>
        <v>62300.2</v>
      </c>
      <c r="BV76" s="78">
        <f>SAStab!G4318</f>
        <v>108858</v>
      </c>
      <c r="BW76" s="78">
        <f>SAStab!H4318</f>
        <v>178228</v>
      </c>
      <c r="BX76" s="78">
        <f>SAStab!I4318</f>
        <v>240626</v>
      </c>
      <c r="BY76" s="78">
        <f>SAStab!J4318</f>
        <v>450523</v>
      </c>
    </row>
    <row r="77" spans="1:77" s="11" customFormat="1">
      <c r="C77" s="70" t="str">
        <f>SAStab!A3879</f>
        <v>equivalent Financial+retacct</v>
      </c>
      <c r="D77" s="78"/>
      <c r="E77" s="78"/>
      <c r="F77" s="78"/>
      <c r="G77" s="78"/>
      <c r="H77" s="78"/>
      <c r="I77" s="78"/>
      <c r="J77" s="78"/>
      <c r="K77" s="78"/>
      <c r="L77" s="78"/>
      <c r="N77" s="11" t="s">
        <v>457</v>
      </c>
      <c r="P77" s="70" t="str">
        <f>SAStab!A3967</f>
        <v>equivalent Financial+retacct</v>
      </c>
      <c r="Q77" s="78"/>
      <c r="R77" s="78"/>
      <c r="S77" s="78"/>
      <c r="T77" s="78"/>
      <c r="U77" s="78"/>
      <c r="V77" s="78"/>
      <c r="W77" s="78"/>
      <c r="X77" s="78"/>
      <c r="Y77" s="78"/>
      <c r="AA77" s="11" t="s">
        <v>457</v>
      </c>
      <c r="AC77" s="70" t="str">
        <f>SAStab!A4055</f>
        <v>equivalent Financial+retacct</v>
      </c>
      <c r="AD77" s="78"/>
      <c r="AE77" s="78"/>
      <c r="AF77" s="78"/>
      <c r="AG77" s="78"/>
      <c r="AH77" s="78"/>
      <c r="AI77" s="78"/>
      <c r="AJ77" s="78"/>
      <c r="AK77" s="78"/>
      <c r="AL77" s="78"/>
      <c r="AN77" s="11" t="s">
        <v>457</v>
      </c>
      <c r="AP77" s="70" t="str">
        <f>SAStab!A4143</f>
        <v>equivalent Financial+retacct</v>
      </c>
      <c r="AQ77" s="70"/>
      <c r="AR77" s="70"/>
      <c r="AS77" s="70"/>
      <c r="AT77" s="70"/>
      <c r="AU77" s="70"/>
      <c r="AV77" s="70"/>
      <c r="AW77" s="70"/>
      <c r="AX77" s="70"/>
      <c r="AY77" s="70"/>
      <c r="BA77" s="11" t="s">
        <v>457</v>
      </c>
      <c r="BC77" s="70" t="str">
        <f>SAStab!A4231</f>
        <v>equivalent Financial+retacct</v>
      </c>
      <c r="BD77" s="78"/>
      <c r="BE77" s="78"/>
      <c r="BF77" s="78"/>
      <c r="BG77" s="78"/>
      <c r="BH77" s="78"/>
      <c r="BI77" s="78"/>
      <c r="BJ77" s="78"/>
      <c r="BK77" s="78"/>
      <c r="BL77" s="78"/>
      <c r="BN77" s="11" t="s">
        <v>457</v>
      </c>
      <c r="BP77" s="70" t="str">
        <f>SAStab!A4319</f>
        <v>equivalent Financial+retacct</v>
      </c>
      <c r="BQ77" s="78"/>
      <c r="BR77" s="78"/>
      <c r="BS77" s="78"/>
      <c r="BT77" s="78"/>
      <c r="BU77" s="78"/>
      <c r="BV77" s="78"/>
      <c r="BW77" s="78"/>
      <c r="BX77" s="78"/>
      <c r="BY77" s="78"/>
    </row>
    <row r="78" spans="1:77">
      <c r="B78" t="s">
        <v>34</v>
      </c>
      <c r="C78" s="70" t="str">
        <f>SAStab!A3880</f>
        <v>&lt;0k</v>
      </c>
      <c r="D78" s="78">
        <f>SAStab!B3880</f>
        <v>14137</v>
      </c>
      <c r="E78" s="78">
        <f>SAStab!C3880</f>
        <v>0</v>
      </c>
      <c r="F78" s="78">
        <f>SAStab!D3880</f>
        <v>0</v>
      </c>
      <c r="G78" s="78">
        <f>SAStab!E3880</f>
        <v>6972.3</v>
      </c>
      <c r="H78" s="78">
        <f>SAStab!F3880</f>
        <v>11005.2</v>
      </c>
      <c r="I78" s="78">
        <f>SAStab!G3880</f>
        <v>17553</v>
      </c>
      <c r="J78" s="78">
        <f>SAStab!H3880</f>
        <v>29370</v>
      </c>
      <c r="K78" s="78">
        <f>SAStab!I3880</f>
        <v>41111</v>
      </c>
      <c r="L78" s="78">
        <f>SAStab!J3880</f>
        <v>64898</v>
      </c>
      <c r="O78" t="s">
        <v>34</v>
      </c>
      <c r="P78" s="70" t="str">
        <f>SAStab!A3968</f>
        <v>&lt;0k</v>
      </c>
      <c r="Q78" s="78">
        <f>SAStab!B3968</f>
        <v>13724</v>
      </c>
      <c r="R78" s="78">
        <f>SAStab!C3968</f>
        <v>0</v>
      </c>
      <c r="S78" s="78">
        <f>SAStab!D3968</f>
        <v>0</v>
      </c>
      <c r="T78" s="78">
        <f>SAStab!E3968</f>
        <v>6236.4</v>
      </c>
      <c r="U78" s="78">
        <f>SAStab!F3968</f>
        <v>10689.6</v>
      </c>
      <c r="V78" s="78">
        <f>SAStab!G3968</f>
        <v>17362</v>
      </c>
      <c r="W78" s="78">
        <f>SAStab!H3968</f>
        <v>28602</v>
      </c>
      <c r="X78" s="78">
        <f>SAStab!I3968</f>
        <v>38763</v>
      </c>
      <c r="Y78" s="78">
        <f>SAStab!J3968</f>
        <v>67381</v>
      </c>
      <c r="AB78" t="s">
        <v>34</v>
      </c>
      <c r="AC78" s="70" t="str">
        <f>SAStab!A4056</f>
        <v>&lt;0k</v>
      </c>
      <c r="AD78" s="78">
        <f>SAStab!B4056</f>
        <v>14790</v>
      </c>
      <c r="AE78" s="78">
        <f>SAStab!C4056</f>
        <v>0</v>
      </c>
      <c r="AF78" s="78">
        <f>SAStab!D4056</f>
        <v>0</v>
      </c>
      <c r="AG78" s="78">
        <f>SAStab!E4056</f>
        <v>6773.1</v>
      </c>
      <c r="AH78" s="78">
        <f>SAStab!F4056</f>
        <v>11063.6</v>
      </c>
      <c r="AI78" s="78">
        <f>SAStab!G4056</f>
        <v>18343</v>
      </c>
      <c r="AJ78" s="78">
        <f>SAStab!H4056</f>
        <v>30075</v>
      </c>
      <c r="AK78" s="78">
        <f>SAStab!I4056</f>
        <v>42884</v>
      </c>
      <c r="AL78" s="78">
        <f>SAStab!J4056</f>
        <v>80377</v>
      </c>
      <c r="AO78" t="s">
        <v>34</v>
      </c>
      <c r="AP78" s="70" t="str">
        <f>SAStab!A4144</f>
        <v>&lt;0k</v>
      </c>
      <c r="AQ78" s="70">
        <f>SAStab!B4144</f>
        <v>16206</v>
      </c>
      <c r="AR78" s="70">
        <f>SAStab!C4144</f>
        <v>0</v>
      </c>
      <c r="AS78" s="70">
        <f>SAStab!D4144</f>
        <v>0</v>
      </c>
      <c r="AT78" s="70">
        <f>SAStab!E4144</f>
        <v>7942.4</v>
      </c>
      <c r="AU78" s="70">
        <f>SAStab!F4144</f>
        <v>11640.7</v>
      </c>
      <c r="AV78" s="70">
        <f>SAStab!G4144</f>
        <v>20193</v>
      </c>
      <c r="AW78" s="70">
        <f>SAStab!H4144</f>
        <v>35091</v>
      </c>
      <c r="AX78" s="70">
        <f>SAStab!I4144</f>
        <v>46503</v>
      </c>
      <c r="AY78" s="70">
        <f>SAStab!J4144</f>
        <v>80400</v>
      </c>
      <c r="BB78" t="s">
        <v>34</v>
      </c>
      <c r="BC78" s="70" t="str">
        <f>SAStab!A4232</f>
        <v>&lt;0k</v>
      </c>
      <c r="BD78" s="78">
        <f>SAStab!B4232</f>
        <v>18237</v>
      </c>
      <c r="BE78" s="78">
        <f>SAStab!C4232</f>
        <v>0</v>
      </c>
      <c r="BF78" s="78">
        <f>SAStab!D4232</f>
        <v>0</v>
      </c>
      <c r="BG78" s="78">
        <f>SAStab!E4232</f>
        <v>8702</v>
      </c>
      <c r="BH78" s="78">
        <f>SAStab!F4232</f>
        <v>13390</v>
      </c>
      <c r="BI78" s="78">
        <f>SAStab!G4232</f>
        <v>22232</v>
      </c>
      <c r="BJ78" s="78">
        <f>SAStab!H4232</f>
        <v>37752</v>
      </c>
      <c r="BK78" s="78">
        <f>SAStab!I4232</f>
        <v>54322</v>
      </c>
      <c r="BL78" s="78">
        <f>SAStab!J4232</f>
        <v>106738</v>
      </c>
      <c r="BO78" t="s">
        <v>34</v>
      </c>
      <c r="BP78" s="70" t="str">
        <f>SAStab!A4320</f>
        <v>&lt;0k</v>
      </c>
      <c r="BQ78" s="78">
        <f>SAStab!B4320</f>
        <v>20883</v>
      </c>
      <c r="BR78" s="78">
        <f>SAStab!C4320</f>
        <v>0</v>
      </c>
      <c r="BS78" s="78">
        <f>SAStab!D4320</f>
        <v>0</v>
      </c>
      <c r="BT78" s="78">
        <f>SAStab!E4320</f>
        <v>9098.9</v>
      </c>
      <c r="BU78" s="78">
        <f>SAStab!F4320</f>
        <v>15209.6</v>
      </c>
      <c r="BV78" s="78">
        <f>SAStab!G4320</f>
        <v>25868</v>
      </c>
      <c r="BW78" s="78">
        <f>SAStab!H4320</f>
        <v>42888</v>
      </c>
      <c r="BX78" s="78">
        <f>SAStab!I4320</f>
        <v>66487</v>
      </c>
      <c r="BY78" s="78">
        <f>SAStab!J4320</f>
        <v>111233</v>
      </c>
    </row>
    <row r="79" spans="1:77">
      <c r="B79" t="s">
        <v>35</v>
      </c>
      <c r="C79" s="70" t="str">
        <f>SAStab!A3881</f>
        <v>0k -  5k</v>
      </c>
      <c r="D79" s="78">
        <f>SAStab!B3881</f>
        <v>18803</v>
      </c>
      <c r="E79" s="78">
        <f>SAStab!C3881</f>
        <v>5777</v>
      </c>
      <c r="F79" s="78">
        <f>SAStab!D3881</f>
        <v>8666</v>
      </c>
      <c r="G79" s="78">
        <f>SAStab!E3881</f>
        <v>10346.5</v>
      </c>
      <c r="H79" s="78">
        <f>SAStab!F3881</f>
        <v>14944.5</v>
      </c>
      <c r="I79" s="78">
        <f>SAStab!G3881</f>
        <v>22524</v>
      </c>
      <c r="J79" s="78">
        <f>SAStab!H3881</f>
        <v>35591</v>
      </c>
      <c r="K79" s="78">
        <f>SAStab!I3881</f>
        <v>46807</v>
      </c>
      <c r="L79" s="78">
        <f>SAStab!J3881</f>
        <v>71989</v>
      </c>
      <c r="O79" t="s">
        <v>35</v>
      </c>
      <c r="P79" s="70" t="str">
        <f>SAStab!A3969</f>
        <v>0k -  5k</v>
      </c>
      <c r="Q79" s="78">
        <f>SAStab!B3969</f>
        <v>19568</v>
      </c>
      <c r="R79" s="78">
        <f>SAStab!C3969</f>
        <v>6022.95</v>
      </c>
      <c r="S79" s="78">
        <f>SAStab!D3969</f>
        <v>9034.81</v>
      </c>
      <c r="T79" s="78">
        <f>SAStab!E3969</f>
        <v>10628.3</v>
      </c>
      <c r="U79" s="78">
        <f>SAStab!F3969</f>
        <v>15468.6</v>
      </c>
      <c r="V79" s="78">
        <f>SAStab!G3969</f>
        <v>23450</v>
      </c>
      <c r="W79" s="78">
        <f>SAStab!H3969</f>
        <v>35901</v>
      </c>
      <c r="X79" s="78">
        <f>SAStab!I3969</f>
        <v>46307</v>
      </c>
      <c r="Y79" s="78">
        <f>SAStab!J3969</f>
        <v>71564</v>
      </c>
      <c r="AB79" t="s">
        <v>35</v>
      </c>
      <c r="AC79" s="70" t="str">
        <f>SAStab!A4057</f>
        <v>0k -  5k</v>
      </c>
      <c r="AD79" s="78">
        <f>SAStab!B4057</f>
        <v>18994</v>
      </c>
      <c r="AE79" s="78">
        <f>SAStab!C4057</f>
        <v>1772.63</v>
      </c>
      <c r="AF79" s="78">
        <f>SAStab!D4057</f>
        <v>7462.73</v>
      </c>
      <c r="AG79" s="78">
        <f>SAStab!E4057</f>
        <v>10415.4</v>
      </c>
      <c r="AH79" s="78">
        <f>SAStab!F4057</f>
        <v>15524.9</v>
      </c>
      <c r="AI79" s="78">
        <f>SAStab!G4057</f>
        <v>23190</v>
      </c>
      <c r="AJ79" s="78">
        <f>SAStab!H4057</f>
        <v>34072</v>
      </c>
      <c r="AK79" s="78">
        <f>SAStab!I4057</f>
        <v>43555</v>
      </c>
      <c r="AL79" s="78">
        <f>SAStab!J4057</f>
        <v>78082</v>
      </c>
      <c r="AO79" t="s">
        <v>35</v>
      </c>
      <c r="AP79" s="70" t="str">
        <f>SAStab!A4145</f>
        <v>0k -  5k</v>
      </c>
      <c r="AQ79" s="70">
        <f>SAStab!B4145</f>
        <v>19502</v>
      </c>
      <c r="AR79" s="70">
        <f>SAStab!C4145</f>
        <v>9.08</v>
      </c>
      <c r="AS79" s="70">
        <f>SAStab!D4145</f>
        <v>4548.07</v>
      </c>
      <c r="AT79" s="70">
        <f>SAStab!E4145</f>
        <v>10097</v>
      </c>
      <c r="AU79" s="70">
        <f>SAStab!F4145</f>
        <v>15605.7</v>
      </c>
      <c r="AV79" s="70">
        <f>SAStab!G4145</f>
        <v>23715</v>
      </c>
      <c r="AW79" s="70">
        <f>SAStab!H4145</f>
        <v>37262</v>
      </c>
      <c r="AX79" s="70">
        <f>SAStab!I4145</f>
        <v>49578</v>
      </c>
      <c r="AY79" s="70">
        <f>SAStab!J4145</f>
        <v>81682</v>
      </c>
      <c r="BB79" t="s">
        <v>35</v>
      </c>
      <c r="BC79" s="70" t="str">
        <f>SAStab!A4233</f>
        <v>0k -  5k</v>
      </c>
      <c r="BD79" s="78">
        <f>SAStab!B4233</f>
        <v>21392</v>
      </c>
      <c r="BE79" s="78">
        <f>SAStab!C4233</f>
        <v>2.46</v>
      </c>
      <c r="BF79" s="78">
        <f>SAStab!D4233</f>
        <v>4390.03</v>
      </c>
      <c r="BG79" s="78">
        <f>SAStab!E4233</f>
        <v>10688.8</v>
      </c>
      <c r="BH79" s="78">
        <f>SAStab!F4233</f>
        <v>16664.2</v>
      </c>
      <c r="BI79" s="78">
        <f>SAStab!G4233</f>
        <v>25338</v>
      </c>
      <c r="BJ79" s="78">
        <f>SAStab!H4233</f>
        <v>40257</v>
      </c>
      <c r="BK79" s="78">
        <f>SAStab!I4233</f>
        <v>58054</v>
      </c>
      <c r="BL79" s="78">
        <f>SAStab!J4233</f>
        <v>108060</v>
      </c>
      <c r="BO79" t="s">
        <v>35</v>
      </c>
      <c r="BP79" s="70" t="str">
        <f>SAStab!A4321</f>
        <v>0k -  5k</v>
      </c>
      <c r="BQ79" s="78">
        <f>SAStab!B4321</f>
        <v>23001</v>
      </c>
      <c r="BR79" s="78">
        <f>SAStab!C4321</f>
        <v>0</v>
      </c>
      <c r="BS79" s="78">
        <f>SAStab!D4321</f>
        <v>2067.96</v>
      </c>
      <c r="BT79" s="78">
        <f>SAStab!E4321</f>
        <v>11580.1</v>
      </c>
      <c r="BU79" s="78">
        <f>SAStab!F4321</f>
        <v>18440.8</v>
      </c>
      <c r="BV79" s="78">
        <f>SAStab!G4321</f>
        <v>27832</v>
      </c>
      <c r="BW79" s="78">
        <f>SAStab!H4321</f>
        <v>43726</v>
      </c>
      <c r="BX79" s="78">
        <f>SAStab!I4321</f>
        <v>61376</v>
      </c>
      <c r="BY79" s="78">
        <f>SAStab!J4321</f>
        <v>103284</v>
      </c>
    </row>
    <row r="80" spans="1:77">
      <c r="B80" t="s">
        <v>36</v>
      </c>
      <c r="C80" s="70" t="str">
        <f>SAStab!A3882</f>
        <v>5k - 25k</v>
      </c>
      <c r="D80" s="78">
        <f>SAStab!B3882</f>
        <v>24653</v>
      </c>
      <c r="E80" s="78">
        <f>SAStab!C3882</f>
        <v>2528.6</v>
      </c>
      <c r="F80" s="78">
        <f>SAStab!D3882</f>
        <v>7750.31</v>
      </c>
      <c r="G80" s="78">
        <f>SAStab!E3882</f>
        <v>12962.6</v>
      </c>
      <c r="H80" s="78">
        <f>SAStab!F3882</f>
        <v>19861.3</v>
      </c>
      <c r="I80" s="78">
        <f>SAStab!G3882</f>
        <v>31154</v>
      </c>
      <c r="J80" s="78">
        <f>SAStab!H3882</f>
        <v>47979</v>
      </c>
      <c r="K80" s="78">
        <f>SAStab!I3882</f>
        <v>61888</v>
      </c>
      <c r="L80" s="78">
        <f>SAStab!J3882</f>
        <v>92646</v>
      </c>
      <c r="O80" t="s">
        <v>36</v>
      </c>
      <c r="P80" s="70" t="str">
        <f>SAStab!A3970</f>
        <v>5k - 25k</v>
      </c>
      <c r="Q80" s="78">
        <f>SAStab!B3970</f>
        <v>24243</v>
      </c>
      <c r="R80" s="78">
        <f>SAStab!C3970</f>
        <v>2484.17</v>
      </c>
      <c r="S80" s="78">
        <f>SAStab!D3970</f>
        <v>7461.43</v>
      </c>
      <c r="T80" s="78">
        <f>SAStab!E3970</f>
        <v>12851.4</v>
      </c>
      <c r="U80" s="78">
        <f>SAStab!F3970</f>
        <v>19613.3</v>
      </c>
      <c r="V80" s="78">
        <f>SAStab!G3970</f>
        <v>30160</v>
      </c>
      <c r="W80" s="78">
        <f>SAStab!H3970</f>
        <v>45917</v>
      </c>
      <c r="X80" s="78">
        <f>SAStab!I3970</f>
        <v>60419</v>
      </c>
      <c r="Y80" s="78">
        <f>SAStab!J3970</f>
        <v>99809</v>
      </c>
      <c r="AB80" t="s">
        <v>36</v>
      </c>
      <c r="AC80" s="70" t="str">
        <f>SAStab!A4058</f>
        <v>5k - 25k</v>
      </c>
      <c r="AD80" s="78">
        <f>SAStab!B4058</f>
        <v>23397</v>
      </c>
      <c r="AE80" s="78">
        <f>SAStab!C4058</f>
        <v>1264.2</v>
      </c>
      <c r="AF80" s="78">
        <f>SAStab!D4058</f>
        <v>7030.16</v>
      </c>
      <c r="AG80" s="78">
        <f>SAStab!E4058</f>
        <v>12541.9</v>
      </c>
      <c r="AH80" s="78">
        <f>SAStab!F4058</f>
        <v>18813.3</v>
      </c>
      <c r="AI80" s="78">
        <f>SAStab!G4058</f>
        <v>28023</v>
      </c>
      <c r="AJ80" s="78">
        <f>SAStab!H4058</f>
        <v>44483</v>
      </c>
      <c r="AK80" s="78">
        <f>SAStab!I4058</f>
        <v>58412</v>
      </c>
      <c r="AL80" s="78">
        <f>SAStab!J4058</f>
        <v>98857</v>
      </c>
      <c r="AO80" t="s">
        <v>36</v>
      </c>
      <c r="AP80" s="70" t="str">
        <f>SAStab!A4146</f>
        <v>5k - 25k</v>
      </c>
      <c r="AQ80" s="70">
        <f>SAStab!B4146</f>
        <v>24233</v>
      </c>
      <c r="AR80" s="70">
        <f>SAStab!C4146</f>
        <v>501.7</v>
      </c>
      <c r="AS80" s="70">
        <f>SAStab!D4146</f>
        <v>6884.57</v>
      </c>
      <c r="AT80" s="70">
        <f>SAStab!E4146</f>
        <v>13043.4</v>
      </c>
      <c r="AU80" s="70">
        <f>SAStab!F4146</f>
        <v>19520.599999999999</v>
      </c>
      <c r="AV80" s="70">
        <f>SAStab!G4146</f>
        <v>28037</v>
      </c>
      <c r="AW80" s="70">
        <f>SAStab!H4146</f>
        <v>44752</v>
      </c>
      <c r="AX80" s="70">
        <f>SAStab!I4146</f>
        <v>63987</v>
      </c>
      <c r="AY80" s="70">
        <f>SAStab!J4146</f>
        <v>113385</v>
      </c>
      <c r="BB80" t="s">
        <v>36</v>
      </c>
      <c r="BC80" s="70" t="str">
        <f>SAStab!A4234</f>
        <v>5k - 25k</v>
      </c>
      <c r="BD80" s="78">
        <f>SAStab!B4234</f>
        <v>25939</v>
      </c>
      <c r="BE80" s="78">
        <f>SAStab!C4234</f>
        <v>405.03</v>
      </c>
      <c r="BF80" s="78">
        <f>SAStab!D4234</f>
        <v>6646.54</v>
      </c>
      <c r="BG80" s="78">
        <f>SAStab!E4234</f>
        <v>13741.2</v>
      </c>
      <c r="BH80" s="78">
        <f>SAStab!F4234</f>
        <v>20697.3</v>
      </c>
      <c r="BI80" s="78">
        <f>SAStab!G4234</f>
        <v>30615</v>
      </c>
      <c r="BJ80" s="78">
        <f>SAStab!H4234</f>
        <v>49218</v>
      </c>
      <c r="BK80" s="78">
        <f>SAStab!I4234</f>
        <v>69367</v>
      </c>
      <c r="BL80" s="78">
        <f>SAStab!J4234</f>
        <v>122294</v>
      </c>
      <c r="BO80" t="s">
        <v>36</v>
      </c>
      <c r="BP80" s="70" t="str">
        <f>SAStab!A4322</f>
        <v>5k - 25k</v>
      </c>
      <c r="BQ80" s="78">
        <f>SAStab!B4322</f>
        <v>27854</v>
      </c>
      <c r="BR80" s="78">
        <f>SAStab!C4322</f>
        <v>44.5</v>
      </c>
      <c r="BS80" s="78">
        <f>SAStab!D4322</f>
        <v>5610.51</v>
      </c>
      <c r="BT80" s="78">
        <f>SAStab!E4322</f>
        <v>14336.9</v>
      </c>
      <c r="BU80" s="78">
        <f>SAStab!F4322</f>
        <v>22307</v>
      </c>
      <c r="BV80" s="78">
        <f>SAStab!G4322</f>
        <v>33216</v>
      </c>
      <c r="BW80" s="78">
        <f>SAStab!H4322</f>
        <v>53447</v>
      </c>
      <c r="BX80" s="78">
        <f>SAStab!I4322</f>
        <v>72420</v>
      </c>
      <c r="BY80" s="78">
        <f>SAStab!J4322</f>
        <v>128610</v>
      </c>
    </row>
    <row r="81" spans="1:77" s="1" customFormat="1">
      <c r="B81" s="1" t="s">
        <v>37</v>
      </c>
      <c r="C81" s="68" t="str">
        <f>SAStab!A3883</f>
        <v>25k +</v>
      </c>
      <c r="D81" s="79">
        <f>SAStab!B3883</f>
        <v>57019</v>
      </c>
      <c r="E81" s="79">
        <f>SAStab!C3883</f>
        <v>11879.33</v>
      </c>
      <c r="F81" s="79">
        <f>SAStab!D3883</f>
        <v>16303</v>
      </c>
      <c r="G81" s="79">
        <f>SAStab!E3883</f>
        <v>25612.2</v>
      </c>
      <c r="H81" s="79">
        <f>SAStab!F3883</f>
        <v>42802.7</v>
      </c>
      <c r="I81" s="79">
        <f>SAStab!G3883</f>
        <v>70118</v>
      </c>
      <c r="J81" s="79">
        <f>SAStab!H3883</f>
        <v>107530</v>
      </c>
      <c r="K81" s="79">
        <f>SAStab!I3883</f>
        <v>139460</v>
      </c>
      <c r="L81" s="79">
        <f>SAStab!J3883</f>
        <v>228378</v>
      </c>
      <c r="O81" s="1" t="s">
        <v>37</v>
      </c>
      <c r="P81" s="68" t="str">
        <f>SAStab!A3971</f>
        <v>25k +</v>
      </c>
      <c r="Q81" s="79">
        <f>SAStab!B3971</f>
        <v>59381</v>
      </c>
      <c r="R81" s="79">
        <f>SAStab!C3971</f>
        <v>12464.51</v>
      </c>
      <c r="S81" s="79">
        <f>SAStab!D3971</f>
        <v>17207.86</v>
      </c>
      <c r="T81" s="79">
        <f>SAStab!E3971</f>
        <v>27479.1</v>
      </c>
      <c r="U81" s="79">
        <f>SAStab!F3971</f>
        <v>45985.4</v>
      </c>
      <c r="V81" s="79">
        <f>SAStab!G3971</f>
        <v>74596</v>
      </c>
      <c r="W81" s="79">
        <f>SAStab!H3971</f>
        <v>116482</v>
      </c>
      <c r="X81" s="79">
        <f>SAStab!I3971</f>
        <v>150167</v>
      </c>
      <c r="Y81" s="79">
        <f>SAStab!J3971</f>
        <v>250766</v>
      </c>
      <c r="AB81" s="1" t="s">
        <v>37</v>
      </c>
      <c r="AC81" s="68" t="str">
        <f>SAStab!A4059</f>
        <v>25k +</v>
      </c>
      <c r="AD81" s="79">
        <f>SAStab!B4059</f>
        <v>62612</v>
      </c>
      <c r="AE81" s="79">
        <f>SAStab!C4059</f>
        <v>12769.5</v>
      </c>
      <c r="AF81" s="79">
        <f>SAStab!D4059</f>
        <v>17590.12</v>
      </c>
      <c r="AG81" s="79">
        <f>SAStab!E4059</f>
        <v>27993.1</v>
      </c>
      <c r="AH81" s="79">
        <f>SAStab!F4059</f>
        <v>46843.9</v>
      </c>
      <c r="AI81" s="79">
        <f>SAStab!G4059</f>
        <v>78111</v>
      </c>
      <c r="AJ81" s="79">
        <f>SAStab!H4059</f>
        <v>121344</v>
      </c>
      <c r="AK81" s="79">
        <f>SAStab!I4059</f>
        <v>160059</v>
      </c>
      <c r="AL81" s="79">
        <f>SAStab!J4059</f>
        <v>273068</v>
      </c>
      <c r="AO81" s="1" t="s">
        <v>37</v>
      </c>
      <c r="AP81" s="68" t="str">
        <f>SAStab!A4147</f>
        <v>25k +</v>
      </c>
      <c r="AQ81" s="68">
        <f>SAStab!B4147</f>
        <v>67688</v>
      </c>
      <c r="AR81" s="68">
        <f>SAStab!C4147</f>
        <v>12653.48</v>
      </c>
      <c r="AS81" s="68">
        <f>SAStab!D4147</f>
        <v>17562.21</v>
      </c>
      <c r="AT81" s="68">
        <f>SAStab!E4147</f>
        <v>28353.200000000001</v>
      </c>
      <c r="AU81" s="68">
        <f>SAStab!F4147</f>
        <v>47971.4</v>
      </c>
      <c r="AV81" s="68">
        <f>SAStab!G4147</f>
        <v>82234</v>
      </c>
      <c r="AW81" s="68">
        <f>SAStab!H4147</f>
        <v>132626</v>
      </c>
      <c r="AX81" s="68">
        <f>SAStab!I4147</f>
        <v>178713</v>
      </c>
      <c r="AY81" s="68">
        <f>SAStab!J4147</f>
        <v>331144</v>
      </c>
      <c r="BB81" s="1" t="s">
        <v>37</v>
      </c>
      <c r="BC81" s="68" t="str">
        <f>SAStab!A4235</f>
        <v>25k +</v>
      </c>
      <c r="BD81" s="79">
        <f>SAStab!B4235</f>
        <v>76283</v>
      </c>
      <c r="BE81" s="79">
        <f>SAStab!C4235</f>
        <v>13067.2</v>
      </c>
      <c r="BF81" s="79">
        <f>SAStab!D4235</f>
        <v>18372.32</v>
      </c>
      <c r="BG81" s="79">
        <f>SAStab!E4235</f>
        <v>30020.2</v>
      </c>
      <c r="BH81" s="79">
        <f>SAStab!F4235</f>
        <v>51895.4</v>
      </c>
      <c r="BI81" s="79">
        <f>SAStab!G4235</f>
        <v>92127</v>
      </c>
      <c r="BJ81" s="79">
        <f>SAStab!H4235</f>
        <v>149858</v>
      </c>
      <c r="BK81" s="79">
        <f>SAStab!I4235</f>
        <v>200470</v>
      </c>
      <c r="BL81" s="79">
        <f>SAStab!J4235</f>
        <v>375298</v>
      </c>
      <c r="BO81" s="1" t="s">
        <v>37</v>
      </c>
      <c r="BP81" s="68" t="str">
        <f>SAStab!A4323</f>
        <v>25k +</v>
      </c>
      <c r="BQ81" s="79">
        <f>SAStab!B4323</f>
        <v>82873</v>
      </c>
      <c r="BR81" s="79">
        <f>SAStab!C4323</f>
        <v>14204.58</v>
      </c>
      <c r="BS81" s="79">
        <f>SAStab!D4323</f>
        <v>20237.87</v>
      </c>
      <c r="BT81" s="79">
        <f>SAStab!E4323</f>
        <v>33148.400000000001</v>
      </c>
      <c r="BU81" s="79">
        <f>SAStab!F4323</f>
        <v>57751.6</v>
      </c>
      <c r="BV81" s="79">
        <f>SAStab!G4323</f>
        <v>101502</v>
      </c>
      <c r="BW81" s="79">
        <f>SAStab!H4323</f>
        <v>167185</v>
      </c>
      <c r="BX81" s="79">
        <f>SAStab!I4323</f>
        <v>225661</v>
      </c>
      <c r="BY81" s="79">
        <f>SAStab!J4323</f>
        <v>422460</v>
      </c>
    </row>
    <row r="82" spans="1:77">
      <c r="A82" t="str">
        <f>NOTES!$A$3</f>
        <v>Source: DYNASIM3 ID912. Option FICA15:  Increase Payroll tax to 15.4% over 10 Years</v>
      </c>
      <c r="N82" t="str">
        <f>NOTES!$A$3</f>
        <v>Source: DYNASIM3 ID912. Option FICA15:  Increase Payroll tax to 15.4% over 10 Years</v>
      </c>
      <c r="AA82" t="str">
        <f>NOTES!$A$3</f>
        <v>Source: DYNASIM3 ID912. Option FICA15:  Increase Payroll tax to 15.4% over 10 Years</v>
      </c>
      <c r="AN82" t="str">
        <f>NOTES!$A$3</f>
        <v>Source: DYNASIM3 ID912. Option FICA15:  Increase Payroll tax to 15.4% over 10 Years</v>
      </c>
      <c r="BA82" t="str">
        <f>NOTES!$A$3</f>
        <v>Source: DYNASIM3 ID912. Option FICA15:  Increase Payroll tax to 15.4% over 10 Years</v>
      </c>
      <c r="BN82" t="str">
        <f>NOTES!$A$3</f>
        <v>Source: DYNASIM3 ID912. Option FICA15:  Increase Payroll tax to 15.4% over 10 Years</v>
      </c>
    </row>
    <row r="83" spans="1:77">
      <c r="A83" t="s">
        <v>119</v>
      </c>
      <c r="N83" t="str">
        <f>$A83</f>
        <v>Notes:</v>
      </c>
      <c r="AA83" t="str">
        <f>$A83</f>
        <v>Notes:</v>
      </c>
      <c r="AN83" t="str">
        <f>$A83</f>
        <v>Notes:</v>
      </c>
      <c r="BA83" t="str">
        <f>$A83</f>
        <v>Notes:</v>
      </c>
      <c r="BN83" t="str">
        <f>$A83</f>
        <v>Notes:</v>
      </c>
    </row>
    <row r="84" spans="1:77" ht="34.5" customHeight="1">
      <c r="A84" s="266" t="str">
        <f>NOTES!A6</f>
        <v>Equivalent cash income includes earnings, Social Security, DB pension, interest, dividends, rental income, retirement account withdrawals SSI, means tested benefits, nonmeans tested benefits.</v>
      </c>
      <c r="B84" s="266"/>
      <c r="C84" s="266"/>
      <c r="D84" s="266"/>
      <c r="E84" s="266"/>
      <c r="F84" s="266"/>
      <c r="G84" s="266"/>
      <c r="H84" s="266"/>
      <c r="I84" s="266"/>
      <c r="J84" s="266"/>
      <c r="K84" s="266"/>
      <c r="L84" s="266"/>
      <c r="N84" s="266" t="str">
        <f t="shared" ref="N84:N87" si="5">$A84</f>
        <v>Equivalent cash income includes earnings, Social Security, DB pension, interest, dividends, rental income, retirement account withdrawals SSI, means tested benefits, nonmeans tested benefits.</v>
      </c>
      <c r="O84" s="266"/>
      <c r="P84" s="266"/>
      <c r="Q84" s="266"/>
      <c r="R84" s="266"/>
      <c r="S84" s="266"/>
      <c r="T84" s="266"/>
      <c r="U84" s="266"/>
      <c r="V84" s="266"/>
      <c r="W84" s="266"/>
      <c r="X84" s="266"/>
      <c r="Y84" s="266"/>
      <c r="AA84" s="266" t="str">
        <f t="shared" ref="AA84:AA87" si="6">$A84</f>
        <v>Equivalent cash income includes earnings, Social Security, DB pension, interest, dividends, rental income, retirement account withdrawals SSI, means tested benefits, nonmeans tested benefits.</v>
      </c>
      <c r="AB84" s="266"/>
      <c r="AC84" s="266"/>
      <c r="AD84" s="266"/>
      <c r="AE84" s="266"/>
      <c r="AF84" s="266"/>
      <c r="AG84" s="266"/>
      <c r="AH84" s="266"/>
      <c r="AI84" s="266"/>
      <c r="AJ84" s="266"/>
      <c r="AK84" s="266"/>
      <c r="AL84" s="266"/>
      <c r="AN84" s="266" t="str">
        <f t="shared" ref="AN84:AN87" si="7">$A84</f>
        <v>Equivalent cash income includes earnings, Social Security, DB pension, interest, dividends, rental income, retirement account withdrawals SSI, means tested benefits, nonmeans tested benefits.</v>
      </c>
      <c r="AO84" s="266"/>
      <c r="AP84" s="266"/>
      <c r="AQ84" s="266"/>
      <c r="AR84" s="266"/>
      <c r="AS84" s="266"/>
      <c r="AT84" s="266"/>
      <c r="AU84" s="266"/>
      <c r="AV84" s="266"/>
      <c r="AW84" s="266"/>
      <c r="AX84" s="266"/>
      <c r="AY84" s="266"/>
      <c r="BA84" s="266" t="str">
        <f t="shared" ref="BA84:BA87" si="8">$A84</f>
        <v>Equivalent cash income includes earnings, Social Security, DB pension, interest, dividends, rental income, retirement account withdrawals SSI, means tested benefits, nonmeans tested benefits.</v>
      </c>
      <c r="BB84" s="266"/>
      <c r="BC84" s="266"/>
      <c r="BD84" s="266"/>
      <c r="BE84" s="266"/>
      <c r="BF84" s="266"/>
      <c r="BG84" s="266"/>
      <c r="BH84" s="266"/>
      <c r="BI84" s="266"/>
      <c r="BJ84" s="266"/>
      <c r="BK84" s="266"/>
      <c r="BL84" s="266"/>
      <c r="BN84" s="266" t="str">
        <f t="shared" ref="BN84:BN87" si="9">$A84</f>
        <v>Equivalent cash income includes earnings, Social Security, DB pension, interest, dividends, rental income, retirement account withdrawals SSI, means tested benefits, nonmeans tested benefits.</v>
      </c>
      <c r="BO84" s="266"/>
      <c r="BP84" s="266"/>
      <c r="BQ84" s="266"/>
      <c r="BR84" s="266"/>
      <c r="BS84" s="266"/>
      <c r="BT84" s="266"/>
      <c r="BU84" s="266"/>
      <c r="BV84" s="266"/>
      <c r="BW84" s="266"/>
      <c r="BX84" s="266"/>
      <c r="BY84" s="266"/>
    </row>
    <row r="85" spans="1:77" ht="31.5" customHeight="1">
      <c r="A85" s="266" t="str">
        <f>NOTES!A8</f>
        <v>Shared lifetime earnings includes half the couples earnings in years a person is married and own earnings in years a person is unmarried.</v>
      </c>
      <c r="B85" s="266"/>
      <c r="C85" s="266"/>
      <c r="D85" s="266"/>
      <c r="E85" s="266"/>
      <c r="F85" s="266"/>
      <c r="G85" s="266"/>
      <c r="H85" s="266"/>
      <c r="I85" s="266"/>
      <c r="J85" s="266"/>
      <c r="K85" s="266"/>
      <c r="L85" s="266"/>
      <c r="N85" s="266" t="str">
        <f t="shared" si="5"/>
        <v>Shared lifetime earnings includes half the couples earnings in years a person is married and own earnings in years a person is unmarried.</v>
      </c>
      <c r="O85" s="266"/>
      <c r="P85" s="266"/>
      <c r="Q85" s="266"/>
      <c r="R85" s="266"/>
      <c r="S85" s="266"/>
      <c r="T85" s="266"/>
      <c r="U85" s="266"/>
      <c r="V85" s="266"/>
      <c r="W85" s="266"/>
      <c r="X85" s="266"/>
      <c r="Y85" s="266"/>
      <c r="AA85" s="266" t="str">
        <f t="shared" si="6"/>
        <v>Shared lifetime earnings includes half the couples earnings in years a person is married and own earnings in years a person is unmarried.</v>
      </c>
      <c r="AB85" s="266"/>
      <c r="AC85" s="266"/>
      <c r="AD85" s="266"/>
      <c r="AE85" s="266"/>
      <c r="AF85" s="266"/>
      <c r="AG85" s="266"/>
      <c r="AH85" s="266"/>
      <c r="AI85" s="266"/>
      <c r="AJ85" s="266"/>
      <c r="AK85" s="266"/>
      <c r="AL85" s="266"/>
      <c r="AN85" s="266" t="str">
        <f t="shared" si="7"/>
        <v>Shared lifetime earnings includes half the couples earnings in years a person is married and own earnings in years a person is unmarried.</v>
      </c>
      <c r="AO85" s="266"/>
      <c r="AP85" s="266"/>
      <c r="AQ85" s="266"/>
      <c r="AR85" s="266"/>
      <c r="AS85" s="266"/>
      <c r="AT85" s="266"/>
      <c r="AU85" s="266"/>
      <c r="AV85" s="266"/>
      <c r="AW85" s="266"/>
      <c r="AX85" s="266"/>
      <c r="AY85" s="266"/>
      <c r="BA85" s="266" t="str">
        <f t="shared" si="8"/>
        <v>Shared lifetime earnings includes half the couples earnings in years a person is married and own earnings in years a person is unmarried.</v>
      </c>
      <c r="BB85" s="266"/>
      <c r="BC85" s="266"/>
      <c r="BD85" s="266"/>
      <c r="BE85" s="266"/>
      <c r="BF85" s="266"/>
      <c r="BG85" s="266"/>
      <c r="BH85" s="266"/>
      <c r="BI85" s="266"/>
      <c r="BJ85" s="266"/>
      <c r="BK85" s="266"/>
      <c r="BL85" s="266"/>
      <c r="BN85" s="266" t="str">
        <f t="shared" si="9"/>
        <v>Shared lifetime earnings includes half the couples earnings in years a person is married and own earnings in years a person is unmarried.</v>
      </c>
      <c r="BO85" s="266"/>
      <c r="BP85" s="266"/>
      <c r="BQ85" s="266"/>
      <c r="BR85" s="266"/>
      <c r="BS85" s="266"/>
      <c r="BT85" s="266"/>
      <c r="BU85" s="266"/>
      <c r="BV85" s="266"/>
      <c r="BW85" s="266"/>
      <c r="BX85" s="266"/>
      <c r="BY85" s="266"/>
    </row>
    <row r="86" spans="1:77">
      <c r="A86" s="271" t="str">
        <f>NOTES!$A$10</f>
        <v>Retirement account assets includes IRAs, Keoghs, and employer DC plans.</v>
      </c>
      <c r="B86" s="271"/>
      <c r="C86" s="271"/>
      <c r="D86" s="271"/>
      <c r="E86" s="271"/>
      <c r="F86" s="271"/>
      <c r="G86" s="271"/>
      <c r="H86" s="271"/>
      <c r="I86" s="271"/>
      <c r="J86" s="271"/>
      <c r="K86" s="271"/>
      <c r="L86" s="271"/>
      <c r="N86" s="266" t="str">
        <f t="shared" si="5"/>
        <v>Retirement account assets includes IRAs, Keoghs, and employer DC plans.</v>
      </c>
      <c r="O86" s="266"/>
      <c r="P86" s="266"/>
      <c r="Q86" s="266"/>
      <c r="R86" s="266"/>
      <c r="S86" s="266"/>
      <c r="T86" s="266"/>
      <c r="U86" s="266"/>
      <c r="V86" s="266"/>
      <c r="W86" s="266"/>
      <c r="X86" s="266"/>
      <c r="Y86" s="266"/>
      <c r="AA86" s="271" t="str">
        <f>NOTES!$A$10</f>
        <v>Retirement account assets includes IRAs, Keoghs, and employer DC plans.</v>
      </c>
      <c r="AB86" s="271"/>
      <c r="AC86" s="271"/>
      <c r="AD86" s="271"/>
      <c r="AE86" s="271"/>
      <c r="AF86" s="271"/>
      <c r="AG86" s="271"/>
      <c r="AH86" s="271"/>
      <c r="AI86" s="271"/>
      <c r="AJ86" s="271"/>
      <c r="AK86" s="271"/>
      <c r="AL86" s="271"/>
      <c r="AN86" s="271" t="str">
        <f>NOTES!$A$10</f>
        <v>Retirement account assets includes IRAs, Keoghs, and employer DC plans.</v>
      </c>
      <c r="AO86" s="271"/>
      <c r="AP86" s="271"/>
      <c r="AQ86" s="271"/>
      <c r="AR86" s="271"/>
      <c r="AS86" s="271"/>
      <c r="AT86" s="271"/>
      <c r="AU86" s="271"/>
      <c r="AV86" s="271"/>
      <c r="AW86" s="271"/>
      <c r="AX86" s="271"/>
      <c r="AY86" s="271"/>
      <c r="BA86" s="271" t="str">
        <f>NOTES!$A$10</f>
        <v>Retirement account assets includes IRAs, Keoghs, and employer DC plans.</v>
      </c>
      <c r="BB86" s="271"/>
      <c r="BC86" s="271"/>
      <c r="BD86" s="271"/>
      <c r="BE86" s="271"/>
      <c r="BF86" s="271"/>
      <c r="BG86" s="271"/>
      <c r="BH86" s="271"/>
      <c r="BI86" s="271"/>
      <c r="BJ86" s="271"/>
      <c r="BK86" s="271"/>
      <c r="BL86" s="271"/>
      <c r="BN86" s="271" t="str">
        <f>NOTES!$A$10</f>
        <v>Retirement account assets includes IRAs, Keoghs, and employer DC plans.</v>
      </c>
      <c r="BO86" s="271"/>
      <c r="BP86" s="271"/>
      <c r="BQ86" s="271"/>
      <c r="BR86" s="271"/>
      <c r="BS86" s="271"/>
      <c r="BT86" s="271"/>
      <c r="BU86" s="271"/>
      <c r="BV86" s="271"/>
      <c r="BW86" s="271"/>
      <c r="BX86" s="271"/>
      <c r="BY86" s="271"/>
    </row>
    <row r="87" spans="1:77" ht="31.5" customHeight="1">
      <c r="A87" s="266" t="str">
        <f>NOTES!A11</f>
        <v>Financial assets includes savings, checking, money market, certificate of deposits, stock, bond, farm and business equity, vehicle equity, less unsecured debt.</v>
      </c>
      <c r="B87" s="266"/>
      <c r="C87" s="266"/>
      <c r="D87" s="266"/>
      <c r="E87" s="266"/>
      <c r="F87" s="266"/>
      <c r="G87" s="266"/>
      <c r="H87" s="266"/>
      <c r="I87" s="266"/>
      <c r="J87" s="266"/>
      <c r="K87" s="266"/>
      <c r="L87" s="266"/>
      <c r="N87" s="266" t="str">
        <f t="shared" si="5"/>
        <v>Financial assets includes savings, checking, money market, certificate of deposits, stock, bond, farm and business equity, vehicle equity, less unsecured debt.</v>
      </c>
      <c r="O87" s="266"/>
      <c r="P87" s="266"/>
      <c r="Q87" s="266"/>
      <c r="R87" s="266"/>
      <c r="S87" s="266"/>
      <c r="T87" s="266"/>
      <c r="U87" s="266"/>
      <c r="V87" s="266"/>
      <c r="W87" s="266"/>
      <c r="X87" s="266"/>
      <c r="Y87" s="266"/>
      <c r="AA87" s="266" t="str">
        <f t="shared" si="6"/>
        <v>Financial assets includes savings, checking, money market, certificate of deposits, stock, bond, farm and business equity, vehicle equity, less unsecured debt.</v>
      </c>
      <c r="AB87" s="266"/>
      <c r="AC87" s="266"/>
      <c r="AD87" s="266"/>
      <c r="AE87" s="266"/>
      <c r="AF87" s="266"/>
      <c r="AG87" s="266"/>
      <c r="AH87" s="266"/>
      <c r="AI87" s="266"/>
      <c r="AJ87" s="266"/>
      <c r="AK87" s="266"/>
      <c r="AL87" s="266"/>
      <c r="AN87" s="266" t="str">
        <f t="shared" si="7"/>
        <v>Financial assets includes savings, checking, money market, certificate of deposits, stock, bond, farm and business equity, vehicle equity, less unsecured debt.</v>
      </c>
      <c r="AO87" s="266"/>
      <c r="AP87" s="266"/>
      <c r="AQ87" s="266"/>
      <c r="AR87" s="266"/>
      <c r="AS87" s="266"/>
      <c r="AT87" s="266"/>
      <c r="AU87" s="266"/>
      <c r="AV87" s="266"/>
      <c r="AW87" s="266"/>
      <c r="AX87" s="266"/>
      <c r="AY87" s="266"/>
      <c r="BA87" s="266" t="str">
        <f t="shared" si="8"/>
        <v>Financial assets includes savings, checking, money market, certificate of deposits, stock, bond, farm and business equity, vehicle equity, less unsecured debt.</v>
      </c>
      <c r="BB87" s="266"/>
      <c r="BC87" s="266"/>
      <c r="BD87" s="266"/>
      <c r="BE87" s="266"/>
      <c r="BF87" s="266"/>
      <c r="BG87" s="266"/>
      <c r="BH87" s="266"/>
      <c r="BI87" s="266"/>
      <c r="BJ87" s="266"/>
      <c r="BK87" s="266"/>
      <c r="BL87" s="266"/>
      <c r="BN87" s="266" t="str">
        <f t="shared" si="9"/>
        <v>Financial assets includes savings, checking, money market, certificate of deposits, stock, bond, farm and business equity, vehicle equity, less unsecured debt.</v>
      </c>
      <c r="BO87" s="266"/>
      <c r="BP87" s="266"/>
      <c r="BQ87" s="266"/>
      <c r="BR87" s="266"/>
      <c r="BS87" s="266"/>
      <c r="BT87" s="266"/>
      <c r="BU87" s="266"/>
      <c r="BV87" s="266"/>
      <c r="BW87" s="266"/>
      <c r="BX87" s="266"/>
      <c r="BY87" s="266"/>
    </row>
    <row r="88" spans="1:77" ht="39" customHeight="1">
      <c r="A88" s="266" t="str">
        <f>NOTES!$A$17</f>
        <v>For shared work years, couples split work years (both members of a couple are credited with 1/2 year for a 1-earner couple, and 1 year for a two-earner couple).</v>
      </c>
      <c r="B88" s="266"/>
      <c r="C88" s="266"/>
      <c r="D88" s="266"/>
      <c r="E88" s="266"/>
      <c r="F88" s="266"/>
      <c r="G88" s="266"/>
      <c r="H88" s="266"/>
      <c r="I88" s="266"/>
      <c r="J88" s="266"/>
      <c r="K88" s="266"/>
      <c r="L88" s="266"/>
      <c r="N88" s="266" t="str">
        <f>NOTES!$A$17</f>
        <v>For shared work years, couples split work years (both members of a couple are credited with 1/2 year for a 1-earner couple, and 1 year for a two-earner couple).</v>
      </c>
      <c r="O88" s="266"/>
      <c r="P88" s="266"/>
      <c r="Q88" s="266"/>
      <c r="R88" s="266"/>
      <c r="S88" s="266"/>
      <c r="T88" s="266"/>
      <c r="U88" s="266"/>
      <c r="V88" s="266"/>
      <c r="W88" s="266"/>
      <c r="X88" s="266"/>
      <c r="Y88" s="266"/>
      <c r="AA88" s="266" t="str">
        <f>NOTES!$A$17</f>
        <v>For shared work years, couples split work years (both members of a couple are credited with 1/2 year for a 1-earner couple, and 1 year for a two-earner couple).</v>
      </c>
      <c r="AB88" s="266"/>
      <c r="AC88" s="266"/>
      <c r="AD88" s="266"/>
      <c r="AE88" s="266"/>
      <c r="AF88" s="266"/>
      <c r="AG88" s="266"/>
      <c r="AH88" s="266"/>
      <c r="AI88" s="266"/>
      <c r="AJ88" s="266"/>
      <c r="AK88" s="266"/>
      <c r="AL88" s="266"/>
      <c r="AN88" s="266" t="str">
        <f>NOTES!$A$17</f>
        <v>For shared work years, couples split work years (both members of a couple are credited with 1/2 year for a 1-earner couple, and 1 year for a two-earner couple).</v>
      </c>
      <c r="AO88" s="266"/>
      <c r="AP88" s="266"/>
      <c r="AQ88" s="266"/>
      <c r="AR88" s="266"/>
      <c r="AS88" s="266"/>
      <c r="AT88" s="266"/>
      <c r="AU88" s="266"/>
      <c r="AV88" s="266"/>
      <c r="AW88" s="266"/>
      <c r="AX88" s="266"/>
      <c r="AY88" s="266"/>
      <c r="BA88" s="266" t="str">
        <f>NOTES!$A$17</f>
        <v>For shared work years, couples split work years (both members of a couple are credited with 1/2 year for a 1-earner couple, and 1 year for a two-earner couple).</v>
      </c>
      <c r="BB88" s="266"/>
      <c r="BC88" s="266"/>
      <c r="BD88" s="266"/>
      <c r="BE88" s="266"/>
      <c r="BF88" s="266"/>
      <c r="BG88" s="266"/>
      <c r="BH88" s="266"/>
      <c r="BI88" s="266"/>
      <c r="BJ88" s="266"/>
      <c r="BK88" s="266"/>
      <c r="BL88" s="266"/>
      <c r="BN88" s="266" t="str">
        <f>NOTES!$A$17</f>
        <v>For shared work years, couples split work years (both members of a couple are credited with 1/2 year for a 1-earner couple, and 1 year for a two-earner couple).</v>
      </c>
      <c r="BO88" s="266"/>
      <c r="BP88" s="266"/>
      <c r="BQ88" s="266"/>
      <c r="BR88" s="266"/>
      <c r="BS88" s="266"/>
      <c r="BT88" s="266"/>
      <c r="BU88" s="266"/>
      <c r="BV88" s="266"/>
      <c r="BW88" s="266"/>
      <c r="BX88" s="266"/>
      <c r="BY88" s="266"/>
    </row>
    <row r="90" spans="1:77" ht="35.25" customHeight="1">
      <c r="A90" s="269" t="s">
        <v>480</v>
      </c>
      <c r="B90" s="269"/>
      <c r="C90" s="269"/>
      <c r="D90" s="269"/>
      <c r="E90" s="269"/>
      <c r="F90" s="269"/>
      <c r="G90" s="269"/>
      <c r="H90" s="269"/>
      <c r="I90" s="269"/>
      <c r="J90" s="269"/>
      <c r="K90" s="269"/>
      <c r="L90" s="269"/>
      <c r="N90" s="269" t="s">
        <v>481</v>
      </c>
      <c r="O90" s="269"/>
      <c r="P90" s="269"/>
      <c r="Q90" s="269"/>
      <c r="R90" s="269"/>
      <c r="S90" s="269"/>
      <c r="T90" s="269"/>
      <c r="U90" s="269"/>
      <c r="V90" s="269"/>
      <c r="W90" s="269"/>
      <c r="X90" s="269"/>
      <c r="Y90" s="269"/>
      <c r="AA90" s="269" t="s">
        <v>482</v>
      </c>
      <c r="AB90" s="269"/>
      <c r="AC90" s="269"/>
      <c r="AD90" s="269"/>
      <c r="AE90" s="269"/>
      <c r="AF90" s="269"/>
      <c r="AG90" s="269"/>
      <c r="AH90" s="269"/>
      <c r="AI90" s="269"/>
      <c r="AJ90" s="269"/>
      <c r="AK90" s="269"/>
      <c r="AL90" s="269"/>
      <c r="AN90" s="269" t="s">
        <v>483</v>
      </c>
      <c r="AO90" s="269"/>
      <c r="AP90" s="269"/>
      <c r="AQ90" s="269"/>
      <c r="AR90" s="269"/>
      <c r="AS90" s="269"/>
      <c r="AT90" s="269"/>
      <c r="AU90" s="269"/>
      <c r="AV90" s="269"/>
      <c r="AW90" s="269"/>
      <c r="AX90" s="269"/>
      <c r="AY90" s="269"/>
      <c r="BA90" s="269" t="s">
        <v>484</v>
      </c>
      <c r="BB90" s="269"/>
      <c r="BC90" s="269"/>
      <c r="BD90" s="269"/>
      <c r="BE90" s="269"/>
      <c r="BF90" s="269"/>
      <c r="BG90" s="269"/>
      <c r="BH90" s="269"/>
      <c r="BI90" s="269"/>
      <c r="BJ90" s="269"/>
      <c r="BK90" s="269"/>
      <c r="BL90" s="269"/>
      <c r="BN90" s="269" t="s">
        <v>485</v>
      </c>
      <c r="BO90" s="269"/>
      <c r="BP90" s="269"/>
      <c r="BQ90" s="269"/>
      <c r="BR90" s="269"/>
      <c r="BS90" s="269"/>
      <c r="BT90" s="269"/>
      <c r="BU90" s="269"/>
      <c r="BV90" s="269"/>
      <c r="BW90" s="269"/>
      <c r="BX90" s="269"/>
      <c r="BY90" s="269"/>
    </row>
    <row r="91" spans="1:77">
      <c r="A91" t="s">
        <v>32</v>
      </c>
      <c r="D91" s="270">
        <v>2015</v>
      </c>
      <c r="E91" s="270"/>
      <c r="F91" s="270"/>
      <c r="G91" s="270"/>
      <c r="H91" s="270"/>
      <c r="I91" s="270"/>
      <c r="J91" s="270"/>
      <c r="K91" s="270"/>
      <c r="L91" s="270"/>
      <c r="N91" t="s">
        <v>32</v>
      </c>
      <c r="Q91" s="270">
        <f>D91+10</f>
        <v>2025</v>
      </c>
      <c r="R91" s="270"/>
      <c r="S91" s="270"/>
      <c r="T91" s="270"/>
      <c r="U91" s="270"/>
      <c r="V91" s="270"/>
      <c r="W91" s="270"/>
      <c r="X91" s="270"/>
      <c r="Y91" s="270"/>
      <c r="AA91" t="s">
        <v>32</v>
      </c>
      <c r="AD91" s="270">
        <f>Q91+10</f>
        <v>2035</v>
      </c>
      <c r="AE91" s="270"/>
      <c r="AF91" s="270"/>
      <c r="AG91" s="270"/>
      <c r="AH91" s="270"/>
      <c r="AI91" s="270"/>
      <c r="AJ91" s="270"/>
      <c r="AK91" s="270"/>
      <c r="AL91" s="270"/>
      <c r="AN91" t="s">
        <v>32</v>
      </c>
      <c r="AQ91" s="270">
        <f>AD91+10</f>
        <v>2045</v>
      </c>
      <c r="AR91" s="270"/>
      <c r="AS91" s="270"/>
      <c r="AT91" s="270"/>
      <c r="AU91" s="270"/>
      <c r="AV91" s="270"/>
      <c r="AW91" s="270"/>
      <c r="AX91" s="270"/>
      <c r="AY91" s="270"/>
      <c r="BA91" t="s">
        <v>32</v>
      </c>
      <c r="BD91" s="270">
        <f>AQ91+10</f>
        <v>2055</v>
      </c>
      <c r="BE91" s="270"/>
      <c r="BF91" s="270"/>
      <c r="BG91" s="270"/>
      <c r="BH91" s="270"/>
      <c r="BI91" s="270"/>
      <c r="BJ91" s="270"/>
      <c r="BK91" s="270"/>
      <c r="BL91" s="270"/>
      <c r="BN91" t="s">
        <v>32</v>
      </c>
      <c r="BQ91" s="270">
        <f>BD91+10</f>
        <v>2065</v>
      </c>
      <c r="BR91" s="270"/>
      <c r="BS91" s="270"/>
      <c r="BT91" s="270"/>
      <c r="BU91" s="270"/>
      <c r="BV91" s="270"/>
      <c r="BW91" s="270"/>
      <c r="BX91" s="270"/>
      <c r="BY91" s="270"/>
    </row>
    <row r="92" spans="1:77">
      <c r="D92" s="60" t="s">
        <v>33</v>
      </c>
      <c r="E92" s="60" t="s">
        <v>134</v>
      </c>
      <c r="F92" s="60" t="s">
        <v>135</v>
      </c>
      <c r="G92" s="60" t="s">
        <v>136</v>
      </c>
      <c r="H92" s="60" t="s">
        <v>137</v>
      </c>
      <c r="I92" s="60" t="s">
        <v>138</v>
      </c>
      <c r="J92" s="60" t="s">
        <v>139</v>
      </c>
      <c r="K92" s="60" t="s">
        <v>140</v>
      </c>
      <c r="L92" s="60" t="s">
        <v>141</v>
      </c>
      <c r="Q92" s="80" t="str">
        <f>D92</f>
        <v>Mean</v>
      </c>
      <c r="R92" s="80" t="str">
        <f t="shared" ref="R92" si="10">E92</f>
        <v>P5</v>
      </c>
      <c r="S92" s="80" t="str">
        <f t="shared" ref="S92" si="11">F92</f>
        <v>P10</v>
      </c>
      <c r="T92" s="80" t="str">
        <f t="shared" ref="T92" si="12">G92</f>
        <v>P25</v>
      </c>
      <c r="U92" s="80" t="str">
        <f t="shared" ref="U92" si="13">H92</f>
        <v>P50</v>
      </c>
      <c r="V92" s="80" t="str">
        <f t="shared" ref="V92" si="14">I92</f>
        <v>P75</v>
      </c>
      <c r="W92" s="80" t="str">
        <f t="shared" ref="W92" si="15">J92</f>
        <v>P90</v>
      </c>
      <c r="X92" s="80" t="str">
        <f t="shared" ref="X92" si="16">K92</f>
        <v>P95</v>
      </c>
      <c r="Y92" s="80" t="str">
        <f t="shared" ref="Y92" si="17">L92</f>
        <v>P99</v>
      </c>
      <c r="AD92" s="80" t="str">
        <f t="shared" ref="AD92" si="18">Q92</f>
        <v>Mean</v>
      </c>
      <c r="AE92" s="80" t="str">
        <f t="shared" ref="AE92" si="19">R92</f>
        <v>P5</v>
      </c>
      <c r="AF92" s="80" t="str">
        <f t="shared" ref="AF92" si="20">S92</f>
        <v>P10</v>
      </c>
      <c r="AG92" s="80" t="str">
        <f t="shared" ref="AG92" si="21">T92</f>
        <v>P25</v>
      </c>
      <c r="AH92" s="80" t="str">
        <f t="shared" ref="AH92" si="22">U92</f>
        <v>P50</v>
      </c>
      <c r="AI92" s="80" t="str">
        <f t="shared" ref="AI92" si="23">V92</f>
        <v>P75</v>
      </c>
      <c r="AJ92" s="80" t="str">
        <f t="shared" ref="AJ92" si="24">W92</f>
        <v>P90</v>
      </c>
      <c r="AK92" s="80" t="str">
        <f t="shared" ref="AK92" si="25">X92</f>
        <v>P95</v>
      </c>
      <c r="AL92" s="80" t="str">
        <f t="shared" ref="AL92" si="26">Y92</f>
        <v>P99</v>
      </c>
      <c r="AQ92" s="80" t="str">
        <f>AD92</f>
        <v>Mean</v>
      </c>
      <c r="AR92" s="80" t="str">
        <f t="shared" ref="AR92" si="27">AE92</f>
        <v>P5</v>
      </c>
      <c r="AS92" s="80" t="str">
        <f t="shared" ref="AS92" si="28">AF92</f>
        <v>P10</v>
      </c>
      <c r="AT92" s="80" t="str">
        <f t="shared" ref="AT92" si="29">AG92</f>
        <v>P25</v>
      </c>
      <c r="AU92" s="80" t="str">
        <f t="shared" ref="AU92" si="30">AH92</f>
        <v>P50</v>
      </c>
      <c r="AV92" s="80" t="str">
        <f t="shared" ref="AV92" si="31">AI92</f>
        <v>P75</v>
      </c>
      <c r="AW92" s="80" t="str">
        <f t="shared" ref="AW92" si="32">AJ92</f>
        <v>P90</v>
      </c>
      <c r="AX92" s="80" t="str">
        <f t="shared" ref="AX92" si="33">AK92</f>
        <v>P95</v>
      </c>
      <c r="AY92" s="80" t="str">
        <f t="shared" ref="AY92" si="34">AL92</f>
        <v>P99</v>
      </c>
      <c r="BD92" s="80" t="str">
        <f>AQ92</f>
        <v>Mean</v>
      </c>
      <c r="BE92" s="80" t="str">
        <f t="shared" ref="BE92" si="35">AR92</f>
        <v>P5</v>
      </c>
      <c r="BF92" s="80" t="str">
        <f t="shared" ref="BF92" si="36">AS92</f>
        <v>P10</v>
      </c>
      <c r="BG92" s="80" t="str">
        <f t="shared" ref="BG92" si="37">AT92</f>
        <v>P25</v>
      </c>
      <c r="BH92" s="80" t="str">
        <f t="shared" ref="BH92" si="38">AU92</f>
        <v>P50</v>
      </c>
      <c r="BI92" s="80" t="str">
        <f t="shared" ref="BI92" si="39">AV92</f>
        <v>P75</v>
      </c>
      <c r="BJ92" s="80" t="str">
        <f t="shared" ref="BJ92" si="40">AW92</f>
        <v>P90</v>
      </c>
      <c r="BK92" s="80" t="str">
        <f t="shared" ref="BK92" si="41">AX92</f>
        <v>P95</v>
      </c>
      <c r="BL92" s="80" t="str">
        <f t="shared" ref="BL92" si="42">AY92</f>
        <v>P99</v>
      </c>
      <c r="BQ92" s="80" t="str">
        <f>BD92</f>
        <v>Mean</v>
      </c>
      <c r="BR92" s="80" t="str">
        <f t="shared" ref="BR92" si="43">BE92</f>
        <v>P5</v>
      </c>
      <c r="BS92" s="80" t="str">
        <f t="shared" ref="BS92" si="44">BF92</f>
        <v>P10</v>
      </c>
      <c r="BT92" s="80" t="str">
        <f t="shared" ref="BT92" si="45">BG92</f>
        <v>P25</v>
      </c>
      <c r="BU92" s="80" t="str">
        <f t="shared" ref="BU92" si="46">BH92</f>
        <v>P50</v>
      </c>
      <c r="BV92" s="80" t="str">
        <f t="shared" ref="BV92" si="47">BI92</f>
        <v>P75</v>
      </c>
      <c r="BW92" s="80" t="str">
        <f t="shared" ref="BW92" si="48">BJ92</f>
        <v>P90</v>
      </c>
      <c r="BX92" s="80" t="str">
        <f t="shared" ref="BX92" si="49">BK92</f>
        <v>P95</v>
      </c>
      <c r="BY92" s="80" t="str">
        <f t="shared" ref="BY92" si="50">BL92</f>
        <v>P99</v>
      </c>
    </row>
    <row r="93" spans="1:77">
      <c r="A93" t="s">
        <v>0</v>
      </c>
      <c r="C93" s="70" t="str">
        <f>SAStab!A4334</f>
        <v>All</v>
      </c>
      <c r="D93" s="78">
        <f>SAStab!B4334</f>
        <v>38395</v>
      </c>
      <c r="E93" s="78">
        <f>SAStab!C4334</f>
        <v>5014.59</v>
      </c>
      <c r="F93" s="78">
        <f>SAStab!D4334</f>
        <v>8399.3799999999992</v>
      </c>
      <c r="G93" s="78">
        <f>SAStab!E4334</f>
        <v>16038.1</v>
      </c>
      <c r="H93" s="78">
        <f>SAStab!F4334</f>
        <v>29916.3</v>
      </c>
      <c r="I93" s="78">
        <f>SAStab!G4334</f>
        <v>50627</v>
      </c>
      <c r="J93" s="78">
        <f>SAStab!H4334</f>
        <v>76434</v>
      </c>
      <c r="K93" s="78">
        <f>SAStab!I4334</f>
        <v>98088</v>
      </c>
      <c r="L93" s="78">
        <f>SAStab!J4334</f>
        <v>149789</v>
      </c>
      <c r="N93" t="s">
        <v>0</v>
      </c>
      <c r="P93" s="70" t="str">
        <f>SAStab!A4422</f>
        <v>All</v>
      </c>
      <c r="Q93" s="78">
        <f>SAStab!B4422</f>
        <v>40922</v>
      </c>
      <c r="R93" s="78">
        <f>SAStab!C4422</f>
        <v>4794.2299999999996</v>
      </c>
      <c r="S93" s="78">
        <f>SAStab!D4422</f>
        <v>8556.33</v>
      </c>
      <c r="T93" s="78">
        <f>SAStab!E4422</f>
        <v>17367.5</v>
      </c>
      <c r="U93" s="78">
        <f>SAStab!F4422</f>
        <v>32516.6</v>
      </c>
      <c r="V93" s="78">
        <f>SAStab!G4422</f>
        <v>54582</v>
      </c>
      <c r="W93" s="78">
        <f>SAStab!H4422</f>
        <v>83228</v>
      </c>
      <c r="X93" s="78">
        <f>SAStab!I4422</f>
        <v>105564</v>
      </c>
      <c r="Y93" s="78">
        <f>SAStab!J4422</f>
        <v>164628</v>
      </c>
      <c r="AA93" t="s">
        <v>0</v>
      </c>
      <c r="AC93" s="70" t="str">
        <f>SAStab!A4510</f>
        <v>All</v>
      </c>
      <c r="AD93" s="62">
        <f>SAStab!B4510</f>
        <v>42521</v>
      </c>
      <c r="AE93" s="70">
        <f>SAStab!C4510</f>
        <v>4492.88</v>
      </c>
      <c r="AF93" s="70">
        <f>SAStab!D4510</f>
        <v>8371.5499999999993</v>
      </c>
      <c r="AG93" s="70">
        <f>SAStab!E4510</f>
        <v>17421.8</v>
      </c>
      <c r="AH93" s="70">
        <f>SAStab!F4510</f>
        <v>32786.9</v>
      </c>
      <c r="AI93" s="70">
        <f>SAStab!G4510</f>
        <v>56648</v>
      </c>
      <c r="AJ93" s="70">
        <f>SAStab!H4510</f>
        <v>87224</v>
      </c>
      <c r="AK93" s="70">
        <f>SAStab!I4510</f>
        <v>111797</v>
      </c>
      <c r="AL93" s="70">
        <f>SAStab!J4510</f>
        <v>176423</v>
      </c>
      <c r="AN93" t="s">
        <v>0</v>
      </c>
      <c r="AP93" s="70" t="str">
        <f>SAStab!A4598</f>
        <v>All</v>
      </c>
      <c r="AQ93" s="78">
        <f>SAStab!B4598</f>
        <v>44807</v>
      </c>
      <c r="AR93" s="78">
        <f>SAStab!C4598</f>
        <v>3324.32</v>
      </c>
      <c r="AS93" s="78">
        <f>SAStab!D4598</f>
        <v>7810.48</v>
      </c>
      <c r="AT93" s="78">
        <f>SAStab!E4598</f>
        <v>17222.099999999999</v>
      </c>
      <c r="AU93" s="78">
        <f>SAStab!F4598</f>
        <v>33017.800000000003</v>
      </c>
      <c r="AV93" s="78">
        <f>SAStab!G4598</f>
        <v>59266</v>
      </c>
      <c r="AW93" s="78">
        <f>SAStab!H4598</f>
        <v>93498</v>
      </c>
      <c r="AX93" s="78">
        <f>SAStab!I4598</f>
        <v>120966</v>
      </c>
      <c r="AY93" s="78">
        <f>SAStab!J4598</f>
        <v>203630</v>
      </c>
      <c r="BA93" t="s">
        <v>0</v>
      </c>
      <c r="BC93" s="70" t="str">
        <f>SAStab!A4686</f>
        <v>All</v>
      </c>
      <c r="BD93" s="78">
        <f>SAStab!B4686</f>
        <v>49321</v>
      </c>
      <c r="BE93" s="78">
        <f>SAStab!C4686</f>
        <v>2521.6</v>
      </c>
      <c r="BF93" s="78">
        <f>SAStab!D4686</f>
        <v>7853.66</v>
      </c>
      <c r="BG93" s="78">
        <f>SAStab!E4686</f>
        <v>17901.8</v>
      </c>
      <c r="BH93" s="78">
        <f>SAStab!F4686</f>
        <v>35466</v>
      </c>
      <c r="BI93" s="78">
        <f>SAStab!G4686</f>
        <v>64766</v>
      </c>
      <c r="BJ93" s="78">
        <f>SAStab!H4686</f>
        <v>103495</v>
      </c>
      <c r="BK93" s="78">
        <f>SAStab!I4686</f>
        <v>134410</v>
      </c>
      <c r="BL93" s="78">
        <f>SAStab!J4686</f>
        <v>230730</v>
      </c>
      <c r="BN93" t="s">
        <v>0</v>
      </c>
      <c r="BP93" s="70" t="str">
        <f>SAStab!A4774</f>
        <v>All</v>
      </c>
      <c r="BQ93" s="78">
        <f>SAStab!B4774</f>
        <v>53411</v>
      </c>
      <c r="BR93" s="78">
        <f>SAStab!C4774</f>
        <v>2145.5100000000002</v>
      </c>
      <c r="BS93" s="78">
        <f>SAStab!D4774</f>
        <v>8099.71</v>
      </c>
      <c r="BT93" s="78">
        <f>SAStab!E4774</f>
        <v>19412.8</v>
      </c>
      <c r="BU93" s="78">
        <f>SAStab!F4774</f>
        <v>39219.300000000003</v>
      </c>
      <c r="BV93" s="78">
        <f>SAStab!G4774</f>
        <v>70628</v>
      </c>
      <c r="BW93" s="78">
        <f>SAStab!H4774</f>
        <v>113454</v>
      </c>
      <c r="BX93" s="78">
        <f>SAStab!I4774</f>
        <v>149256</v>
      </c>
      <c r="BY93" s="78">
        <f>SAStab!J4774</f>
        <v>252899</v>
      </c>
    </row>
    <row r="94" spans="1:77">
      <c r="A94" t="s">
        <v>1</v>
      </c>
      <c r="C94" s="70" t="str">
        <f>SAStab!A4335</f>
        <v>age</v>
      </c>
      <c r="D94" s="78"/>
      <c r="E94" s="78"/>
      <c r="F94" s="78"/>
      <c r="G94" s="78"/>
      <c r="H94" s="78"/>
      <c r="I94" s="78"/>
      <c r="J94" s="78"/>
      <c r="K94" s="78"/>
      <c r="L94" s="78"/>
      <c r="N94" t="s">
        <v>1</v>
      </c>
      <c r="P94" s="70" t="str">
        <f>SAStab!A4423</f>
        <v>age</v>
      </c>
      <c r="Q94" s="78"/>
      <c r="R94" s="78"/>
      <c r="S94" s="78"/>
      <c r="T94" s="78"/>
      <c r="U94" s="78"/>
      <c r="V94" s="78"/>
      <c r="W94" s="78"/>
      <c r="X94" s="78"/>
      <c r="Y94" s="78"/>
      <c r="AA94" t="s">
        <v>1</v>
      </c>
      <c r="AC94" s="70" t="str">
        <f>SAStab!A4511</f>
        <v>age</v>
      </c>
      <c r="AD94" s="70"/>
      <c r="AE94" s="70"/>
      <c r="AF94" s="70"/>
      <c r="AG94" s="70"/>
      <c r="AH94" s="70"/>
      <c r="AI94" s="70"/>
      <c r="AJ94" s="70"/>
      <c r="AK94" s="70"/>
      <c r="AL94" s="70"/>
      <c r="AN94" t="s">
        <v>1</v>
      </c>
      <c r="AP94" s="70" t="str">
        <f>SAStab!A4599</f>
        <v>age</v>
      </c>
      <c r="AQ94" s="78"/>
      <c r="AR94" s="78"/>
      <c r="AS94" s="78"/>
      <c r="AT94" s="78"/>
      <c r="AU94" s="78"/>
      <c r="AV94" s="78"/>
      <c r="AW94" s="78"/>
      <c r="AX94" s="78"/>
      <c r="AY94" s="78"/>
      <c r="BA94" t="s">
        <v>1</v>
      </c>
      <c r="BC94" s="70" t="str">
        <f>SAStab!A4687</f>
        <v>age</v>
      </c>
      <c r="BD94" s="78"/>
      <c r="BE94" s="78"/>
      <c r="BF94" s="78"/>
      <c r="BG94" s="78"/>
      <c r="BH94" s="78"/>
      <c r="BI94" s="78"/>
      <c r="BJ94" s="78"/>
      <c r="BK94" s="78"/>
      <c r="BL94" s="78"/>
      <c r="BN94" t="s">
        <v>1</v>
      </c>
      <c r="BP94" s="70" t="str">
        <f>SAStab!A4775</f>
        <v>age</v>
      </c>
      <c r="BQ94" s="78"/>
      <c r="BR94" s="78"/>
      <c r="BS94" s="78"/>
      <c r="BT94" s="78"/>
      <c r="BU94" s="78"/>
      <c r="BV94" s="78"/>
      <c r="BW94" s="78"/>
      <c r="BX94" s="78"/>
      <c r="BY94" s="78"/>
    </row>
    <row r="95" spans="1:77">
      <c r="B95" t="s">
        <v>2</v>
      </c>
      <c r="C95" s="70" t="str">
        <f>SAStab!A4336</f>
        <v>62-69</v>
      </c>
      <c r="D95" s="78">
        <f>SAStab!B4336</f>
        <v>42098</v>
      </c>
      <c r="E95" s="78">
        <f>SAStab!C4336</f>
        <v>4276.93</v>
      </c>
      <c r="F95" s="78">
        <f>SAStab!D4336</f>
        <v>8414.7199999999993</v>
      </c>
      <c r="G95" s="78">
        <f>SAStab!E4336</f>
        <v>17100.2</v>
      </c>
      <c r="H95" s="78">
        <f>SAStab!F4336</f>
        <v>33440.199999999997</v>
      </c>
      <c r="I95" s="78">
        <f>SAStab!G4336</f>
        <v>56235</v>
      </c>
      <c r="J95" s="78">
        <f>SAStab!H4336</f>
        <v>82836</v>
      </c>
      <c r="K95" s="78">
        <f>SAStab!I4336</f>
        <v>105191</v>
      </c>
      <c r="L95" s="78">
        <f>SAStab!J4336</f>
        <v>162568</v>
      </c>
      <c r="O95" t="s">
        <v>2</v>
      </c>
      <c r="P95" s="70" t="str">
        <f>SAStab!A4424</f>
        <v>62-69</v>
      </c>
      <c r="Q95" s="78">
        <f>SAStab!B4424</f>
        <v>41554</v>
      </c>
      <c r="R95" s="78">
        <f>SAStab!C4424</f>
        <v>3642.9</v>
      </c>
      <c r="S95" s="78">
        <f>SAStab!D4424</f>
        <v>7836.91</v>
      </c>
      <c r="T95" s="78">
        <f>SAStab!E4424</f>
        <v>16986.900000000001</v>
      </c>
      <c r="U95" s="78">
        <f>SAStab!F4424</f>
        <v>32694.400000000001</v>
      </c>
      <c r="V95" s="78">
        <f>SAStab!G4424</f>
        <v>55420</v>
      </c>
      <c r="W95" s="78">
        <f>SAStab!H4424</f>
        <v>84919</v>
      </c>
      <c r="X95" s="78">
        <f>SAStab!I4424</f>
        <v>108287</v>
      </c>
      <c r="Y95" s="78">
        <f>SAStab!J4424</f>
        <v>172123</v>
      </c>
      <c r="AB95" t="s">
        <v>2</v>
      </c>
      <c r="AC95" s="70" t="str">
        <f>SAStab!A4512</f>
        <v>62-69</v>
      </c>
      <c r="AD95" s="70">
        <f>SAStab!B4512</f>
        <v>46292</v>
      </c>
      <c r="AE95" s="70">
        <f>SAStab!C4512</f>
        <v>3405.64</v>
      </c>
      <c r="AF95" s="70">
        <f>SAStab!D4512</f>
        <v>8139.45</v>
      </c>
      <c r="AG95" s="70">
        <f>SAStab!E4512</f>
        <v>18096.400000000001</v>
      </c>
      <c r="AH95" s="70">
        <f>SAStab!F4512</f>
        <v>34957.300000000003</v>
      </c>
      <c r="AI95" s="70">
        <f>SAStab!G4512</f>
        <v>61460</v>
      </c>
      <c r="AJ95" s="70">
        <f>SAStab!H4512</f>
        <v>95351</v>
      </c>
      <c r="AK95" s="70">
        <f>SAStab!I4512</f>
        <v>123375</v>
      </c>
      <c r="AL95" s="70">
        <f>SAStab!J4512</f>
        <v>202139</v>
      </c>
      <c r="AO95" t="s">
        <v>2</v>
      </c>
      <c r="AP95" s="70" t="str">
        <f>SAStab!A4600</f>
        <v>62-69</v>
      </c>
      <c r="AQ95" s="78">
        <f>SAStab!B4600</f>
        <v>49041</v>
      </c>
      <c r="AR95" s="78">
        <f>SAStab!C4600</f>
        <v>2439.61</v>
      </c>
      <c r="AS95" s="78">
        <f>SAStab!D4600</f>
        <v>7704.82</v>
      </c>
      <c r="AT95" s="78">
        <f>SAStab!E4600</f>
        <v>17963.2</v>
      </c>
      <c r="AU95" s="78">
        <f>SAStab!F4600</f>
        <v>35928.400000000001</v>
      </c>
      <c r="AV95" s="78">
        <f>SAStab!G4600</f>
        <v>64712</v>
      </c>
      <c r="AW95" s="78">
        <f>SAStab!H4600</f>
        <v>101305</v>
      </c>
      <c r="AX95" s="78">
        <f>SAStab!I4600</f>
        <v>132451</v>
      </c>
      <c r="AY95" s="78">
        <f>SAStab!J4600</f>
        <v>233114</v>
      </c>
      <c r="BB95" t="s">
        <v>2</v>
      </c>
      <c r="BC95" s="70" t="str">
        <f>SAStab!A4688</f>
        <v>62-69</v>
      </c>
      <c r="BD95" s="78">
        <f>SAStab!B4688</f>
        <v>55265</v>
      </c>
      <c r="BE95" s="78">
        <f>SAStab!C4688</f>
        <v>3156.59</v>
      </c>
      <c r="BF95" s="78">
        <f>SAStab!D4688</f>
        <v>8874.59</v>
      </c>
      <c r="BG95" s="78">
        <f>SAStab!E4688</f>
        <v>20380.599999999999</v>
      </c>
      <c r="BH95" s="78">
        <f>SAStab!F4688</f>
        <v>40404.300000000003</v>
      </c>
      <c r="BI95" s="78">
        <f>SAStab!G4688</f>
        <v>71920</v>
      </c>
      <c r="BJ95" s="78">
        <f>SAStab!H4688</f>
        <v>112700</v>
      </c>
      <c r="BK95" s="78">
        <f>SAStab!I4688</f>
        <v>145021</v>
      </c>
      <c r="BL95" s="78">
        <f>SAStab!J4688</f>
        <v>247275</v>
      </c>
      <c r="BO95" t="s">
        <v>2</v>
      </c>
      <c r="BP95" s="70" t="str">
        <f>SAStab!A4776</f>
        <v>62-69</v>
      </c>
      <c r="BQ95" s="78">
        <f>SAStab!B4776</f>
        <v>59773</v>
      </c>
      <c r="BR95" s="78">
        <f>SAStab!C4776</f>
        <v>2883.57</v>
      </c>
      <c r="BS95" s="78">
        <f>SAStab!D4776</f>
        <v>9353.1299999999992</v>
      </c>
      <c r="BT95" s="78">
        <f>SAStab!E4776</f>
        <v>22137.7</v>
      </c>
      <c r="BU95" s="78">
        <f>SAStab!F4776</f>
        <v>45257.3</v>
      </c>
      <c r="BV95" s="78">
        <f>SAStab!G4776</f>
        <v>79376</v>
      </c>
      <c r="BW95" s="78">
        <f>SAStab!H4776</f>
        <v>124294</v>
      </c>
      <c r="BX95" s="78">
        <f>SAStab!I4776</f>
        <v>161228</v>
      </c>
      <c r="BY95" s="78">
        <f>SAStab!J4776</f>
        <v>283603</v>
      </c>
    </row>
    <row r="96" spans="1:77">
      <c r="B96" t="s">
        <v>3</v>
      </c>
      <c r="C96" s="70" t="str">
        <f>SAStab!A4337</f>
        <v>70-74</v>
      </c>
      <c r="D96" s="78">
        <f>SAStab!B4337</f>
        <v>42328</v>
      </c>
      <c r="E96" s="78">
        <f>SAStab!C4337</f>
        <v>6552.44</v>
      </c>
      <c r="F96" s="78">
        <f>SAStab!D4337</f>
        <v>9431.6299999999992</v>
      </c>
      <c r="G96" s="78">
        <f>SAStab!E4337</f>
        <v>18293.900000000001</v>
      </c>
      <c r="H96" s="78">
        <f>SAStab!F4337</f>
        <v>33987.300000000003</v>
      </c>
      <c r="I96" s="78">
        <f>SAStab!G4337</f>
        <v>54977</v>
      </c>
      <c r="J96" s="78">
        <f>SAStab!H4337</f>
        <v>82096</v>
      </c>
      <c r="K96" s="78">
        <f>SAStab!I4337</f>
        <v>106078</v>
      </c>
      <c r="L96" s="78">
        <f>SAStab!J4337</f>
        <v>157633</v>
      </c>
      <c r="O96" t="s">
        <v>3</v>
      </c>
      <c r="P96" s="70" t="str">
        <f>SAStab!A4425</f>
        <v>70-74</v>
      </c>
      <c r="Q96" s="78">
        <f>SAStab!B4425</f>
        <v>45596</v>
      </c>
      <c r="R96" s="78">
        <f>SAStab!C4425</f>
        <v>6291.75</v>
      </c>
      <c r="S96" s="78">
        <f>SAStab!D4425</f>
        <v>9689.98</v>
      </c>
      <c r="T96" s="78">
        <f>SAStab!E4425</f>
        <v>19592.099999999999</v>
      </c>
      <c r="U96" s="78">
        <f>SAStab!F4425</f>
        <v>36384.199999999997</v>
      </c>
      <c r="V96" s="78">
        <f>SAStab!G4425</f>
        <v>60788</v>
      </c>
      <c r="W96" s="78">
        <f>SAStab!H4425</f>
        <v>92506</v>
      </c>
      <c r="X96" s="78">
        <f>SAStab!I4425</f>
        <v>116522</v>
      </c>
      <c r="Y96" s="78">
        <f>SAStab!J4425</f>
        <v>179649</v>
      </c>
      <c r="AB96" t="s">
        <v>3</v>
      </c>
      <c r="AC96" s="70" t="str">
        <f>SAStab!A4513</f>
        <v>70-74</v>
      </c>
      <c r="AD96" s="70">
        <f>SAStab!B4513</f>
        <v>44319</v>
      </c>
      <c r="AE96" s="70">
        <f>SAStab!C4513</f>
        <v>4577.1499999999996</v>
      </c>
      <c r="AF96" s="70">
        <f>SAStab!D4513</f>
        <v>8305.43</v>
      </c>
      <c r="AG96" s="70">
        <f>SAStab!E4513</f>
        <v>17149.900000000001</v>
      </c>
      <c r="AH96" s="70">
        <f>SAStab!F4513</f>
        <v>34194.9</v>
      </c>
      <c r="AI96" s="70">
        <f>SAStab!G4513</f>
        <v>60969</v>
      </c>
      <c r="AJ96" s="70">
        <f>SAStab!H4513</f>
        <v>92099</v>
      </c>
      <c r="AK96" s="70">
        <f>SAStab!I4513</f>
        <v>116838</v>
      </c>
      <c r="AL96" s="70">
        <f>SAStab!J4513</f>
        <v>177827</v>
      </c>
      <c r="AO96" t="s">
        <v>3</v>
      </c>
      <c r="AP96" s="70" t="str">
        <f>SAStab!A4601</f>
        <v>70-74</v>
      </c>
      <c r="AQ96" s="78">
        <f>SAStab!B4601</f>
        <v>50491</v>
      </c>
      <c r="AR96" s="78">
        <f>SAStab!C4601</f>
        <v>4538.97</v>
      </c>
      <c r="AS96" s="78">
        <f>SAStab!D4601</f>
        <v>8689.2900000000009</v>
      </c>
      <c r="AT96" s="78">
        <f>SAStab!E4601</f>
        <v>18764.099999999999</v>
      </c>
      <c r="AU96" s="78">
        <f>SAStab!F4601</f>
        <v>36355.1</v>
      </c>
      <c r="AV96" s="78">
        <f>SAStab!G4601</f>
        <v>66619</v>
      </c>
      <c r="AW96" s="78">
        <f>SAStab!H4601</f>
        <v>106423</v>
      </c>
      <c r="AX96" s="78">
        <f>SAStab!I4601</f>
        <v>137903</v>
      </c>
      <c r="AY96" s="78">
        <f>SAStab!J4601</f>
        <v>241150</v>
      </c>
      <c r="BB96" t="s">
        <v>3</v>
      </c>
      <c r="BC96" s="70" t="str">
        <f>SAStab!A4689</f>
        <v>70-74</v>
      </c>
      <c r="BD96" s="78">
        <f>SAStab!B4689</f>
        <v>53436</v>
      </c>
      <c r="BE96" s="78">
        <f>SAStab!C4689</f>
        <v>3759.88</v>
      </c>
      <c r="BF96" s="78">
        <f>SAStab!D4689</f>
        <v>8542.36</v>
      </c>
      <c r="BG96" s="78">
        <f>SAStab!E4689</f>
        <v>19326.3</v>
      </c>
      <c r="BH96" s="78">
        <f>SAStab!F4689</f>
        <v>38916.6</v>
      </c>
      <c r="BI96" s="78">
        <f>SAStab!G4689</f>
        <v>70246</v>
      </c>
      <c r="BJ96" s="78">
        <f>SAStab!H4689</f>
        <v>111317</v>
      </c>
      <c r="BK96" s="78">
        <f>SAStab!I4689</f>
        <v>144591</v>
      </c>
      <c r="BL96" s="78">
        <f>SAStab!J4689</f>
        <v>251702</v>
      </c>
      <c r="BO96" t="s">
        <v>3</v>
      </c>
      <c r="BP96" s="70" t="str">
        <f>SAStab!A4777</f>
        <v>70-74</v>
      </c>
      <c r="BQ96" s="78">
        <f>SAStab!B4777</f>
        <v>59824</v>
      </c>
      <c r="BR96" s="78">
        <f>SAStab!C4777</f>
        <v>4197.93</v>
      </c>
      <c r="BS96" s="78">
        <f>SAStab!D4777</f>
        <v>10328.68</v>
      </c>
      <c r="BT96" s="78">
        <f>SAStab!E4777</f>
        <v>22678.1</v>
      </c>
      <c r="BU96" s="78">
        <f>SAStab!F4777</f>
        <v>44522.6</v>
      </c>
      <c r="BV96" s="78">
        <f>SAStab!G4777</f>
        <v>78664</v>
      </c>
      <c r="BW96" s="78">
        <f>SAStab!H4777</f>
        <v>124335</v>
      </c>
      <c r="BX96" s="78">
        <f>SAStab!I4777</f>
        <v>165165</v>
      </c>
      <c r="BY96" s="78">
        <f>SAStab!J4777</f>
        <v>287179</v>
      </c>
    </row>
    <row r="97" spans="1:77">
      <c r="B97" t="s">
        <v>4</v>
      </c>
      <c r="C97" s="70" t="str">
        <f>SAStab!A4338</f>
        <v>75-79</v>
      </c>
      <c r="D97" s="78">
        <f>SAStab!B4338</f>
        <v>35680</v>
      </c>
      <c r="E97" s="78">
        <f>SAStab!C4338</f>
        <v>6224.21</v>
      </c>
      <c r="F97" s="78">
        <f>SAStab!D4338</f>
        <v>8693.02</v>
      </c>
      <c r="G97" s="78">
        <f>SAStab!E4338</f>
        <v>16259.1</v>
      </c>
      <c r="H97" s="78">
        <f>SAStab!F4338</f>
        <v>28095.5</v>
      </c>
      <c r="I97" s="78">
        <f>SAStab!G4338</f>
        <v>47474</v>
      </c>
      <c r="J97" s="78">
        <f>SAStab!H4338</f>
        <v>69792</v>
      </c>
      <c r="K97" s="78">
        <f>SAStab!I4338</f>
        <v>91143</v>
      </c>
      <c r="L97" s="78">
        <f>SAStab!J4338</f>
        <v>138440</v>
      </c>
      <c r="O97" t="s">
        <v>4</v>
      </c>
      <c r="P97" s="70" t="str">
        <f>SAStab!A4426</f>
        <v>75-79</v>
      </c>
      <c r="Q97" s="78">
        <f>SAStab!B4426</f>
        <v>41262</v>
      </c>
      <c r="R97" s="78">
        <f>SAStab!C4426</f>
        <v>6658.55</v>
      </c>
      <c r="S97" s="78">
        <f>SAStab!D4426</f>
        <v>9813.2000000000007</v>
      </c>
      <c r="T97" s="78">
        <f>SAStab!E4426</f>
        <v>18796.8</v>
      </c>
      <c r="U97" s="78">
        <f>SAStab!F4426</f>
        <v>34394.300000000003</v>
      </c>
      <c r="V97" s="78">
        <f>SAStab!G4426</f>
        <v>55160</v>
      </c>
      <c r="W97" s="78">
        <f>SAStab!H4426</f>
        <v>81286</v>
      </c>
      <c r="X97" s="78">
        <f>SAStab!I4426</f>
        <v>102012</v>
      </c>
      <c r="Y97" s="78">
        <f>SAStab!J4426</f>
        <v>151974</v>
      </c>
      <c r="AB97" t="s">
        <v>4</v>
      </c>
      <c r="AC97" s="70" t="str">
        <f>SAStab!A4514</f>
        <v>75-79</v>
      </c>
      <c r="AD97" s="70">
        <f>SAStab!B4514</f>
        <v>39718</v>
      </c>
      <c r="AE97" s="70">
        <f>SAStab!C4514</f>
        <v>5807.33</v>
      </c>
      <c r="AF97" s="70">
        <f>SAStab!D4514</f>
        <v>8495.33</v>
      </c>
      <c r="AG97" s="70">
        <f>SAStab!E4514</f>
        <v>17108.5</v>
      </c>
      <c r="AH97" s="70">
        <f>SAStab!F4514</f>
        <v>31875.8</v>
      </c>
      <c r="AI97" s="70">
        <f>SAStab!G4514</f>
        <v>53051</v>
      </c>
      <c r="AJ97" s="70">
        <f>SAStab!H4514</f>
        <v>79471</v>
      </c>
      <c r="AK97" s="70">
        <f>SAStab!I4514</f>
        <v>102036</v>
      </c>
      <c r="AL97" s="70">
        <f>SAStab!J4514</f>
        <v>156152</v>
      </c>
      <c r="AO97" t="s">
        <v>4</v>
      </c>
      <c r="AP97" s="70" t="str">
        <f>SAStab!A4602</f>
        <v>75-79</v>
      </c>
      <c r="AQ97" s="78">
        <f>SAStab!B4602</f>
        <v>45472</v>
      </c>
      <c r="AR97" s="78">
        <f>SAStab!C4602</f>
        <v>3997.21</v>
      </c>
      <c r="AS97" s="78">
        <f>SAStab!D4602</f>
        <v>8613.5300000000007</v>
      </c>
      <c r="AT97" s="78">
        <f>SAStab!E4602</f>
        <v>18148</v>
      </c>
      <c r="AU97" s="78">
        <f>SAStab!F4602</f>
        <v>33970</v>
      </c>
      <c r="AV97" s="78">
        <f>SAStab!G4602</f>
        <v>60255</v>
      </c>
      <c r="AW97" s="78">
        <f>SAStab!H4602</f>
        <v>94396</v>
      </c>
      <c r="AX97" s="78">
        <f>SAStab!I4602</f>
        <v>122933</v>
      </c>
      <c r="AY97" s="78">
        <f>SAStab!J4602</f>
        <v>205626</v>
      </c>
      <c r="BB97" t="s">
        <v>4</v>
      </c>
      <c r="BC97" s="70" t="str">
        <f>SAStab!A4690</f>
        <v>75-79</v>
      </c>
      <c r="BD97" s="78">
        <f>SAStab!B4690</f>
        <v>47377</v>
      </c>
      <c r="BE97" s="78">
        <f>SAStab!C4690</f>
        <v>2604.12</v>
      </c>
      <c r="BF97" s="78">
        <f>SAStab!D4690</f>
        <v>7644.66</v>
      </c>
      <c r="BG97" s="78">
        <f>SAStab!E4690</f>
        <v>17175.599999999999</v>
      </c>
      <c r="BH97" s="78">
        <f>SAStab!F4690</f>
        <v>34532.5</v>
      </c>
      <c r="BI97" s="78">
        <f>SAStab!G4690</f>
        <v>62488</v>
      </c>
      <c r="BJ97" s="78">
        <f>SAStab!H4690</f>
        <v>98821</v>
      </c>
      <c r="BK97" s="78">
        <f>SAStab!I4690</f>
        <v>130776</v>
      </c>
      <c r="BL97" s="78">
        <f>SAStab!J4690</f>
        <v>229036</v>
      </c>
      <c r="BO97" t="s">
        <v>4</v>
      </c>
      <c r="BP97" s="70" t="str">
        <f>SAStab!A4778</f>
        <v>75-79</v>
      </c>
      <c r="BQ97" s="78">
        <f>SAStab!B4778</f>
        <v>52426</v>
      </c>
      <c r="BR97" s="78">
        <f>SAStab!C4778</f>
        <v>2477.9499999999998</v>
      </c>
      <c r="BS97" s="78">
        <f>SAStab!D4778</f>
        <v>8266.9500000000007</v>
      </c>
      <c r="BT97" s="78">
        <f>SAStab!E4778</f>
        <v>19224.8</v>
      </c>
      <c r="BU97" s="78">
        <f>SAStab!F4778</f>
        <v>38009.699999999997</v>
      </c>
      <c r="BV97" s="78">
        <f>SAStab!G4778</f>
        <v>68637</v>
      </c>
      <c r="BW97" s="78">
        <f>SAStab!H4778</f>
        <v>112585</v>
      </c>
      <c r="BX97" s="78">
        <f>SAStab!I4778</f>
        <v>146019</v>
      </c>
      <c r="BY97" s="78">
        <f>SAStab!J4778</f>
        <v>242998</v>
      </c>
    </row>
    <row r="98" spans="1:77">
      <c r="B98" t="s">
        <v>5</v>
      </c>
      <c r="C98" s="70" t="str">
        <f>SAStab!A4339</f>
        <v>80-84</v>
      </c>
      <c r="D98" s="78">
        <f>SAStab!B4339</f>
        <v>31678</v>
      </c>
      <c r="E98" s="78">
        <f>SAStab!C4339</f>
        <v>4976.59</v>
      </c>
      <c r="F98" s="78">
        <f>SAStab!D4339</f>
        <v>8091.31</v>
      </c>
      <c r="G98" s="78">
        <f>SAStab!E4339</f>
        <v>14801.6</v>
      </c>
      <c r="H98" s="78">
        <f>SAStab!F4339</f>
        <v>25811.200000000001</v>
      </c>
      <c r="I98" s="78">
        <f>SAStab!G4339</f>
        <v>41860</v>
      </c>
      <c r="J98" s="78">
        <f>SAStab!H4339</f>
        <v>60046</v>
      </c>
      <c r="K98" s="78">
        <f>SAStab!I4339</f>
        <v>78110</v>
      </c>
      <c r="L98" s="78">
        <f>SAStab!J4339</f>
        <v>122743</v>
      </c>
      <c r="O98" t="s">
        <v>5</v>
      </c>
      <c r="P98" s="70" t="str">
        <f>SAStab!A4427</f>
        <v>80-84</v>
      </c>
      <c r="Q98" s="78">
        <f>SAStab!B4427</f>
        <v>37054</v>
      </c>
      <c r="R98" s="78">
        <f>SAStab!C4427</f>
        <v>4379.66</v>
      </c>
      <c r="S98" s="78">
        <f>SAStab!D4427</f>
        <v>8684.0499999999993</v>
      </c>
      <c r="T98" s="78">
        <f>SAStab!E4427</f>
        <v>17748.2</v>
      </c>
      <c r="U98" s="78">
        <f>SAStab!F4427</f>
        <v>30071.7</v>
      </c>
      <c r="V98" s="78">
        <f>SAStab!G4427</f>
        <v>49119</v>
      </c>
      <c r="W98" s="78">
        <f>SAStab!H4427</f>
        <v>74579</v>
      </c>
      <c r="X98" s="78">
        <f>SAStab!I4427</f>
        <v>93671</v>
      </c>
      <c r="Y98" s="78">
        <f>SAStab!J4427</f>
        <v>138488</v>
      </c>
      <c r="AB98" t="s">
        <v>5</v>
      </c>
      <c r="AC98" s="70" t="str">
        <f>SAStab!A4515</f>
        <v>80-84</v>
      </c>
      <c r="AD98" s="70">
        <f>SAStab!B4515</f>
        <v>40644</v>
      </c>
      <c r="AE98" s="70">
        <f>SAStab!C4515</f>
        <v>5167.92</v>
      </c>
      <c r="AF98" s="70">
        <f>SAStab!D4515</f>
        <v>8927.82</v>
      </c>
      <c r="AG98" s="70">
        <f>SAStab!E4515</f>
        <v>18272.7</v>
      </c>
      <c r="AH98" s="70">
        <f>SAStab!F4515</f>
        <v>32417.5</v>
      </c>
      <c r="AI98" s="70">
        <f>SAStab!G4515</f>
        <v>54714</v>
      </c>
      <c r="AJ98" s="70">
        <f>SAStab!H4515</f>
        <v>81465</v>
      </c>
      <c r="AK98" s="70">
        <f>SAStab!I4515</f>
        <v>101078</v>
      </c>
      <c r="AL98" s="70">
        <f>SAStab!J4515</f>
        <v>155738</v>
      </c>
      <c r="AO98" t="s">
        <v>5</v>
      </c>
      <c r="AP98" s="70" t="str">
        <f>SAStab!A4603</f>
        <v>80-84</v>
      </c>
      <c r="AQ98" s="78">
        <f>SAStab!B4603</f>
        <v>38496</v>
      </c>
      <c r="AR98" s="78">
        <f>SAStab!C4603</f>
        <v>2593</v>
      </c>
      <c r="AS98" s="78">
        <f>SAStab!D4603</f>
        <v>6790.71</v>
      </c>
      <c r="AT98" s="78">
        <f>SAStab!E4603</f>
        <v>15581.2</v>
      </c>
      <c r="AU98" s="78">
        <f>SAStab!F4603</f>
        <v>29982</v>
      </c>
      <c r="AV98" s="78">
        <f>SAStab!G4603</f>
        <v>52501</v>
      </c>
      <c r="AW98" s="78">
        <f>SAStab!H4603</f>
        <v>81033</v>
      </c>
      <c r="AX98" s="78">
        <f>SAStab!I4603</f>
        <v>99665</v>
      </c>
      <c r="AY98" s="78">
        <f>SAStab!J4603</f>
        <v>153386</v>
      </c>
      <c r="BB98" t="s">
        <v>5</v>
      </c>
      <c r="BC98" s="70" t="str">
        <f>SAStab!A4691</f>
        <v>80-84</v>
      </c>
      <c r="BD98" s="78">
        <f>SAStab!B4691</f>
        <v>44747</v>
      </c>
      <c r="BE98" s="78">
        <f>SAStab!C4691</f>
        <v>653.03</v>
      </c>
      <c r="BF98" s="78">
        <f>SAStab!D4691</f>
        <v>6794.33</v>
      </c>
      <c r="BG98" s="78">
        <f>SAStab!E4691</f>
        <v>16694.099999999999</v>
      </c>
      <c r="BH98" s="78">
        <f>SAStab!F4691</f>
        <v>32443.599999999999</v>
      </c>
      <c r="BI98" s="78">
        <f>SAStab!G4691</f>
        <v>59716</v>
      </c>
      <c r="BJ98" s="78">
        <f>SAStab!H4691</f>
        <v>95319</v>
      </c>
      <c r="BK98" s="78">
        <f>SAStab!I4691</f>
        <v>122237</v>
      </c>
      <c r="BL98" s="78">
        <f>SAStab!J4691</f>
        <v>211849</v>
      </c>
      <c r="BO98" t="s">
        <v>5</v>
      </c>
      <c r="BP98" s="70" t="str">
        <f>SAStab!A4779</f>
        <v>80-84</v>
      </c>
      <c r="BQ98" s="78">
        <f>SAStab!B4779</f>
        <v>46504</v>
      </c>
      <c r="BR98" s="78">
        <f>SAStab!C4779</f>
        <v>278.91000000000003</v>
      </c>
      <c r="BS98" s="78">
        <f>SAStab!D4779</f>
        <v>6777.75</v>
      </c>
      <c r="BT98" s="78">
        <f>SAStab!E4779</f>
        <v>17306.599999999999</v>
      </c>
      <c r="BU98" s="78">
        <f>SAStab!F4779</f>
        <v>34649</v>
      </c>
      <c r="BV98" s="78">
        <f>SAStab!G4779</f>
        <v>62143</v>
      </c>
      <c r="BW98" s="78">
        <f>SAStab!H4779</f>
        <v>99141</v>
      </c>
      <c r="BX98" s="78">
        <f>SAStab!I4779</f>
        <v>129613</v>
      </c>
      <c r="BY98" s="78">
        <f>SAStab!J4779</f>
        <v>212811</v>
      </c>
    </row>
    <row r="99" spans="1:77">
      <c r="B99" t="s">
        <v>6</v>
      </c>
      <c r="C99" s="70" t="str">
        <f>SAStab!A4340</f>
        <v>85+</v>
      </c>
      <c r="D99" s="78">
        <f>SAStab!B4340</f>
        <v>23495</v>
      </c>
      <c r="E99" s="78">
        <f>SAStab!C4340</f>
        <v>4511.09</v>
      </c>
      <c r="F99" s="78">
        <f>SAStab!D4340</f>
        <v>7165.93</v>
      </c>
      <c r="G99" s="78">
        <f>SAStab!E4340</f>
        <v>11971.5</v>
      </c>
      <c r="H99" s="78">
        <f>SAStab!F4340</f>
        <v>19149.5</v>
      </c>
      <c r="I99" s="78">
        <f>SAStab!G4340</f>
        <v>31301</v>
      </c>
      <c r="J99" s="78">
        <f>SAStab!H4340</f>
        <v>46217</v>
      </c>
      <c r="K99" s="78">
        <f>SAStab!I4340</f>
        <v>56384</v>
      </c>
      <c r="L99" s="78">
        <f>SAStab!J4340</f>
        <v>78702</v>
      </c>
      <c r="O99" t="s">
        <v>6</v>
      </c>
      <c r="P99" s="70" t="str">
        <f>SAStab!A4428</f>
        <v>85+</v>
      </c>
      <c r="Q99" s="78">
        <f>SAStab!B4428</f>
        <v>30411</v>
      </c>
      <c r="R99" s="78">
        <f>SAStab!C4428</f>
        <v>5047.51</v>
      </c>
      <c r="S99" s="78">
        <f>SAStab!D4428</f>
        <v>7729.4</v>
      </c>
      <c r="T99" s="78">
        <f>SAStab!E4428</f>
        <v>14224.6</v>
      </c>
      <c r="U99" s="78">
        <f>SAStab!F4428</f>
        <v>23304.9</v>
      </c>
      <c r="V99" s="78">
        <f>SAStab!G4428</f>
        <v>39528</v>
      </c>
      <c r="W99" s="78">
        <f>SAStab!H4428</f>
        <v>61323</v>
      </c>
      <c r="X99" s="78">
        <f>SAStab!I4428</f>
        <v>79123</v>
      </c>
      <c r="Y99" s="78">
        <f>SAStab!J4428</f>
        <v>127411</v>
      </c>
      <c r="AB99" t="s">
        <v>6</v>
      </c>
      <c r="AC99" s="70" t="str">
        <f>SAStab!A4516</f>
        <v>85+</v>
      </c>
      <c r="AD99" s="70">
        <f>SAStab!B4516</f>
        <v>34996</v>
      </c>
      <c r="AE99" s="70">
        <f>SAStab!C4516</f>
        <v>4793.8900000000003</v>
      </c>
      <c r="AF99" s="70">
        <f>SAStab!D4516</f>
        <v>8241.52</v>
      </c>
      <c r="AG99" s="70">
        <f>SAStab!E4516</f>
        <v>16180.1</v>
      </c>
      <c r="AH99" s="70">
        <f>SAStab!F4516</f>
        <v>27982.400000000001</v>
      </c>
      <c r="AI99" s="70">
        <f>SAStab!G4516</f>
        <v>47017</v>
      </c>
      <c r="AJ99" s="70">
        <f>SAStab!H4516</f>
        <v>70877</v>
      </c>
      <c r="AK99" s="70">
        <f>SAStab!I4516</f>
        <v>88575</v>
      </c>
      <c r="AL99" s="70">
        <f>SAStab!J4516</f>
        <v>130474</v>
      </c>
      <c r="AO99" t="s">
        <v>6</v>
      </c>
      <c r="AP99" s="70" t="str">
        <f>SAStab!A4604</f>
        <v>85+</v>
      </c>
      <c r="AQ99" s="78">
        <f>SAStab!B4604</f>
        <v>35368</v>
      </c>
      <c r="AR99" s="78">
        <f>SAStab!C4604</f>
        <v>4183.13</v>
      </c>
      <c r="AS99" s="78">
        <f>SAStab!D4604</f>
        <v>7182.41</v>
      </c>
      <c r="AT99" s="78">
        <f>SAStab!E4604</f>
        <v>15354.6</v>
      </c>
      <c r="AU99" s="78">
        <f>SAStab!F4604</f>
        <v>27980.1</v>
      </c>
      <c r="AV99" s="78">
        <f>SAStab!G4604</f>
        <v>47566</v>
      </c>
      <c r="AW99" s="78">
        <f>SAStab!H4604</f>
        <v>72398</v>
      </c>
      <c r="AX99" s="78">
        <f>SAStab!I4604</f>
        <v>92838</v>
      </c>
      <c r="AY99" s="78">
        <f>SAStab!J4604</f>
        <v>138616</v>
      </c>
      <c r="BB99" t="s">
        <v>6</v>
      </c>
      <c r="BC99" s="70" t="str">
        <f>SAStab!A4692</f>
        <v>85+</v>
      </c>
      <c r="BD99" s="78">
        <f>SAStab!B4692</f>
        <v>38059</v>
      </c>
      <c r="BE99" s="78">
        <f>SAStab!C4692</f>
        <v>1308.8599999999999</v>
      </c>
      <c r="BF99" s="78">
        <f>SAStab!D4692</f>
        <v>5954.43</v>
      </c>
      <c r="BG99" s="78">
        <f>SAStab!E4692</f>
        <v>15095.7</v>
      </c>
      <c r="BH99" s="78">
        <f>SAStab!F4692</f>
        <v>28338.2</v>
      </c>
      <c r="BI99" s="78">
        <f>SAStab!G4692</f>
        <v>49631</v>
      </c>
      <c r="BJ99" s="78">
        <f>SAStab!H4692</f>
        <v>81392</v>
      </c>
      <c r="BK99" s="78">
        <f>SAStab!I4692</f>
        <v>105984</v>
      </c>
      <c r="BL99" s="78">
        <f>SAStab!J4692</f>
        <v>189889</v>
      </c>
      <c r="BO99" t="s">
        <v>6</v>
      </c>
      <c r="BP99" s="70" t="str">
        <f>SAStab!A4780</f>
        <v>85+</v>
      </c>
      <c r="BQ99" s="78">
        <f>SAStab!B4780</f>
        <v>39949</v>
      </c>
      <c r="BR99" s="78">
        <f>SAStab!C4780</f>
        <v>-1186.98</v>
      </c>
      <c r="BS99" s="78">
        <f>SAStab!D4780</f>
        <v>5004.99</v>
      </c>
      <c r="BT99" s="78">
        <f>SAStab!E4780</f>
        <v>15064</v>
      </c>
      <c r="BU99" s="78">
        <f>SAStab!F4780</f>
        <v>29783.1</v>
      </c>
      <c r="BV99" s="78">
        <f>SAStab!G4780</f>
        <v>53162</v>
      </c>
      <c r="BW99" s="78">
        <f>SAStab!H4780</f>
        <v>85809</v>
      </c>
      <c r="BX99" s="78">
        <f>SAStab!I4780</f>
        <v>112896</v>
      </c>
      <c r="BY99" s="78">
        <f>SAStab!J4780</f>
        <v>193122</v>
      </c>
    </row>
    <row r="100" spans="1:77">
      <c r="A100" t="s">
        <v>7</v>
      </c>
      <c r="C100" s="70" t="str">
        <f>SAStab!A4341</f>
        <v>Male</v>
      </c>
      <c r="D100" s="78"/>
      <c r="E100" s="78"/>
      <c r="F100" s="78"/>
      <c r="G100" s="78"/>
      <c r="H100" s="78"/>
      <c r="I100" s="78"/>
      <c r="J100" s="78"/>
      <c r="K100" s="78"/>
      <c r="L100" s="78"/>
      <c r="N100" t="s">
        <v>7</v>
      </c>
      <c r="P100" s="70" t="str">
        <f>SAStab!A4429</f>
        <v>Male</v>
      </c>
      <c r="Q100" s="78"/>
      <c r="R100" s="78"/>
      <c r="S100" s="78"/>
      <c r="T100" s="78"/>
      <c r="U100" s="78"/>
      <c r="V100" s="78"/>
      <c r="W100" s="78"/>
      <c r="X100" s="78"/>
      <c r="Y100" s="78"/>
      <c r="AA100" t="s">
        <v>7</v>
      </c>
      <c r="AC100" s="70" t="str">
        <f>SAStab!A4517</f>
        <v>Male</v>
      </c>
      <c r="AD100" s="70"/>
      <c r="AE100" s="70"/>
      <c r="AF100" s="70"/>
      <c r="AG100" s="70"/>
      <c r="AH100" s="70"/>
      <c r="AI100" s="70"/>
      <c r="AJ100" s="70"/>
      <c r="AK100" s="70"/>
      <c r="AL100" s="70"/>
      <c r="AN100" t="s">
        <v>7</v>
      </c>
      <c r="AP100" s="70" t="str">
        <f>SAStab!A4605</f>
        <v>Male</v>
      </c>
      <c r="AQ100" s="78"/>
      <c r="AR100" s="78"/>
      <c r="AS100" s="78"/>
      <c r="AT100" s="78"/>
      <c r="AU100" s="78"/>
      <c r="AV100" s="78"/>
      <c r="AW100" s="78"/>
      <c r="AX100" s="78"/>
      <c r="AY100" s="78"/>
      <c r="BA100" t="s">
        <v>7</v>
      </c>
      <c r="BC100" s="70" t="str">
        <f>SAStab!A4693</f>
        <v>Male</v>
      </c>
      <c r="BD100" s="78"/>
      <c r="BE100" s="78"/>
      <c r="BF100" s="78"/>
      <c r="BG100" s="78"/>
      <c r="BH100" s="78"/>
      <c r="BI100" s="78"/>
      <c r="BJ100" s="78"/>
      <c r="BK100" s="78"/>
      <c r="BL100" s="78"/>
      <c r="BN100" t="s">
        <v>7</v>
      </c>
      <c r="BP100" s="70" t="str">
        <f>SAStab!A4781</f>
        <v>Male</v>
      </c>
      <c r="BQ100" s="78"/>
      <c r="BR100" s="78"/>
      <c r="BS100" s="78"/>
      <c r="BT100" s="78"/>
      <c r="BU100" s="78"/>
      <c r="BV100" s="78"/>
      <c r="BW100" s="78"/>
      <c r="BX100" s="78"/>
      <c r="BY100" s="78"/>
    </row>
    <row r="101" spans="1:77">
      <c r="B101" t="s">
        <v>9</v>
      </c>
      <c r="C101" s="70" t="str">
        <f>SAStab!A4342</f>
        <v>Female</v>
      </c>
      <c r="D101" s="78">
        <f>SAStab!B4342</f>
        <v>35468</v>
      </c>
      <c r="E101" s="78">
        <f>SAStab!C4342</f>
        <v>4039.36</v>
      </c>
      <c r="F101" s="78">
        <f>SAStab!D4342</f>
        <v>7478.02</v>
      </c>
      <c r="G101" s="78">
        <f>SAStab!E4342</f>
        <v>14393.8</v>
      </c>
      <c r="H101" s="78">
        <f>SAStab!F4342</f>
        <v>26674.799999999999</v>
      </c>
      <c r="I101" s="78">
        <f>SAStab!G4342</f>
        <v>46876</v>
      </c>
      <c r="J101" s="78">
        <f>SAStab!H4342</f>
        <v>72934</v>
      </c>
      <c r="K101" s="78">
        <f>SAStab!I4342</f>
        <v>93542</v>
      </c>
      <c r="L101" s="78">
        <f>SAStab!J4342</f>
        <v>144722</v>
      </c>
      <c r="O101" t="s">
        <v>9</v>
      </c>
      <c r="P101" s="70" t="str">
        <f>SAStab!A4430</f>
        <v>Female</v>
      </c>
      <c r="Q101" s="78">
        <f>SAStab!B4430</f>
        <v>39559</v>
      </c>
      <c r="R101" s="78">
        <f>SAStab!C4430</f>
        <v>4280.9399999999996</v>
      </c>
      <c r="S101" s="78">
        <f>SAStab!D4430</f>
        <v>7950.89</v>
      </c>
      <c r="T101" s="78">
        <f>SAStab!E4430</f>
        <v>16309.9</v>
      </c>
      <c r="U101" s="78">
        <f>SAStab!F4430</f>
        <v>30482.6</v>
      </c>
      <c r="V101" s="78">
        <f>SAStab!G4430</f>
        <v>52430</v>
      </c>
      <c r="W101" s="78">
        <f>SAStab!H4430</f>
        <v>81771</v>
      </c>
      <c r="X101" s="78">
        <f>SAStab!I4430</f>
        <v>104842</v>
      </c>
      <c r="Y101" s="78">
        <f>SAStab!J4430</f>
        <v>166611</v>
      </c>
      <c r="AB101" t="s">
        <v>9</v>
      </c>
      <c r="AC101" s="70" t="str">
        <f>SAStab!A4518</f>
        <v>Female</v>
      </c>
      <c r="AD101" s="70">
        <f>SAStab!B4518</f>
        <v>40999</v>
      </c>
      <c r="AE101" s="70">
        <f>SAStab!C4518</f>
        <v>3858.78</v>
      </c>
      <c r="AF101" s="70">
        <f>SAStab!D4518</f>
        <v>7876.11</v>
      </c>
      <c r="AG101" s="70">
        <f>SAStab!E4518</f>
        <v>16589.400000000001</v>
      </c>
      <c r="AH101" s="70">
        <f>SAStab!F4518</f>
        <v>31218.7</v>
      </c>
      <c r="AI101" s="70">
        <f>SAStab!G4518</f>
        <v>54825</v>
      </c>
      <c r="AJ101" s="70">
        <f>SAStab!H4518</f>
        <v>85134</v>
      </c>
      <c r="AK101" s="70">
        <f>SAStab!I4518</f>
        <v>108906</v>
      </c>
      <c r="AL101" s="70">
        <f>SAStab!J4518</f>
        <v>174784</v>
      </c>
      <c r="AO101" t="s">
        <v>9</v>
      </c>
      <c r="AP101" s="70" t="str">
        <f>SAStab!A4606</f>
        <v>Female</v>
      </c>
      <c r="AQ101" s="78">
        <f>SAStab!B4606</f>
        <v>42779</v>
      </c>
      <c r="AR101" s="78">
        <f>SAStab!C4606</f>
        <v>2742.62</v>
      </c>
      <c r="AS101" s="78">
        <f>SAStab!D4606</f>
        <v>7248.11</v>
      </c>
      <c r="AT101" s="78">
        <f>SAStab!E4606</f>
        <v>16371.9</v>
      </c>
      <c r="AU101" s="78">
        <f>SAStab!F4606</f>
        <v>31303.5</v>
      </c>
      <c r="AV101" s="78">
        <f>SAStab!G4606</f>
        <v>56690</v>
      </c>
      <c r="AW101" s="78">
        <f>SAStab!H4606</f>
        <v>90587</v>
      </c>
      <c r="AX101" s="78">
        <f>SAStab!I4606</f>
        <v>117323</v>
      </c>
      <c r="AY101" s="78">
        <f>SAStab!J4606</f>
        <v>197989</v>
      </c>
      <c r="BB101" t="s">
        <v>9</v>
      </c>
      <c r="BC101" s="70" t="str">
        <f>SAStab!A4694</f>
        <v>Female</v>
      </c>
      <c r="BD101" s="78">
        <f>SAStab!B4694</f>
        <v>46912</v>
      </c>
      <c r="BE101" s="78">
        <f>SAStab!C4694</f>
        <v>1741.9</v>
      </c>
      <c r="BF101" s="78">
        <f>SAStab!D4694</f>
        <v>7196.19</v>
      </c>
      <c r="BG101" s="78">
        <f>SAStab!E4694</f>
        <v>16899.099999999999</v>
      </c>
      <c r="BH101" s="78">
        <f>SAStab!F4694</f>
        <v>33598.800000000003</v>
      </c>
      <c r="BI101" s="78">
        <f>SAStab!G4694</f>
        <v>62085</v>
      </c>
      <c r="BJ101" s="78">
        <f>SAStab!H4694</f>
        <v>99845</v>
      </c>
      <c r="BK101" s="78">
        <f>SAStab!I4694</f>
        <v>130519</v>
      </c>
      <c r="BL101" s="78">
        <f>SAStab!J4694</f>
        <v>220403</v>
      </c>
      <c r="BO101" t="s">
        <v>9</v>
      </c>
      <c r="BP101" s="70" t="str">
        <f>SAStab!A4782</f>
        <v>Female</v>
      </c>
      <c r="BQ101" s="78">
        <f>SAStab!B4782</f>
        <v>51447</v>
      </c>
      <c r="BR101" s="78">
        <f>SAStab!C4782</f>
        <v>1650.97</v>
      </c>
      <c r="BS101" s="78">
        <f>SAStab!D4782</f>
        <v>7637.35</v>
      </c>
      <c r="BT101" s="78">
        <f>SAStab!E4782</f>
        <v>18298.900000000001</v>
      </c>
      <c r="BU101" s="78">
        <f>SAStab!F4782</f>
        <v>37252.300000000003</v>
      </c>
      <c r="BV101" s="78">
        <f>SAStab!G4782</f>
        <v>68222</v>
      </c>
      <c r="BW101" s="78">
        <f>SAStab!H4782</f>
        <v>110388</v>
      </c>
      <c r="BX101" s="78">
        <f>SAStab!I4782</f>
        <v>146054</v>
      </c>
      <c r="BY101" s="78">
        <f>SAStab!J4782</f>
        <v>246444</v>
      </c>
    </row>
    <row r="102" spans="1:77">
      <c r="B102" t="s">
        <v>8</v>
      </c>
      <c r="C102" s="70" t="str">
        <f>SAStab!A4343</f>
        <v>Male</v>
      </c>
      <c r="D102" s="78">
        <f>SAStab!B4343</f>
        <v>41938</v>
      </c>
      <c r="E102" s="78">
        <f>SAStab!C4343</f>
        <v>6652.36</v>
      </c>
      <c r="F102" s="78">
        <f>SAStab!D4343</f>
        <v>9863.64</v>
      </c>
      <c r="G102" s="78">
        <f>SAStab!E4343</f>
        <v>18884.3</v>
      </c>
      <c r="H102" s="78">
        <f>SAStab!F4343</f>
        <v>33989.1</v>
      </c>
      <c r="I102" s="78">
        <f>SAStab!G4343</f>
        <v>54471</v>
      </c>
      <c r="J102" s="78">
        <f>SAStab!H4343</f>
        <v>80124</v>
      </c>
      <c r="K102" s="78">
        <f>SAStab!I4343</f>
        <v>103013</v>
      </c>
      <c r="L102" s="78">
        <f>SAStab!J4343</f>
        <v>156655</v>
      </c>
      <c r="O102" t="s">
        <v>8</v>
      </c>
      <c r="P102" s="70" t="str">
        <f>SAStab!A4431</f>
        <v>Male</v>
      </c>
      <c r="Q102" s="78">
        <f>SAStab!B4431</f>
        <v>42510</v>
      </c>
      <c r="R102" s="78">
        <f>SAStab!C4431</f>
        <v>5404.76</v>
      </c>
      <c r="S102" s="78">
        <f>SAStab!D4431</f>
        <v>9439.7099999999991</v>
      </c>
      <c r="T102" s="78">
        <f>SAStab!E4431</f>
        <v>18894.400000000001</v>
      </c>
      <c r="U102" s="78">
        <f>SAStab!F4431</f>
        <v>34855.300000000003</v>
      </c>
      <c r="V102" s="78">
        <f>SAStab!G4431</f>
        <v>56370</v>
      </c>
      <c r="W102" s="78">
        <f>SAStab!H4431</f>
        <v>84736</v>
      </c>
      <c r="X102" s="78">
        <f>SAStab!I4431</f>
        <v>106094</v>
      </c>
      <c r="Y102" s="78">
        <f>SAStab!J4431</f>
        <v>162281</v>
      </c>
      <c r="AB102" t="s">
        <v>8</v>
      </c>
      <c r="AC102" s="70" t="str">
        <f>SAStab!A4519</f>
        <v>Male</v>
      </c>
      <c r="AD102" s="70">
        <f>SAStab!B4519</f>
        <v>44261</v>
      </c>
      <c r="AE102" s="70">
        <f>SAStab!C4519</f>
        <v>5428.74</v>
      </c>
      <c r="AF102" s="70">
        <f>SAStab!D4519</f>
        <v>9002.24</v>
      </c>
      <c r="AG102" s="70">
        <f>SAStab!E4519</f>
        <v>18608</v>
      </c>
      <c r="AH102" s="70">
        <f>SAStab!F4519</f>
        <v>34793.699999999997</v>
      </c>
      <c r="AI102" s="70">
        <f>SAStab!G4519</f>
        <v>58510</v>
      </c>
      <c r="AJ102" s="70">
        <f>SAStab!H4519</f>
        <v>89511</v>
      </c>
      <c r="AK102" s="70">
        <f>SAStab!I4519</f>
        <v>114137</v>
      </c>
      <c r="AL102" s="70">
        <f>SAStab!J4519</f>
        <v>177911</v>
      </c>
      <c r="AO102" t="s">
        <v>8</v>
      </c>
      <c r="AP102" s="70" t="str">
        <f>SAStab!A4607</f>
        <v>Male</v>
      </c>
      <c r="AQ102" s="78">
        <f>SAStab!B4607</f>
        <v>47119</v>
      </c>
      <c r="AR102" s="78">
        <f>SAStab!C4607</f>
        <v>4184.43</v>
      </c>
      <c r="AS102" s="78">
        <f>SAStab!D4607</f>
        <v>8380.7099999999991</v>
      </c>
      <c r="AT102" s="78">
        <f>SAStab!E4607</f>
        <v>18411.599999999999</v>
      </c>
      <c r="AU102" s="78">
        <f>SAStab!F4607</f>
        <v>34981.4</v>
      </c>
      <c r="AV102" s="78">
        <f>SAStab!G4607</f>
        <v>62143</v>
      </c>
      <c r="AW102" s="78">
        <f>SAStab!H4607</f>
        <v>96516</v>
      </c>
      <c r="AX102" s="78">
        <f>SAStab!I4607</f>
        <v>125646</v>
      </c>
      <c r="AY102" s="78">
        <f>SAStab!J4607</f>
        <v>209159</v>
      </c>
      <c r="BB102" t="s">
        <v>8</v>
      </c>
      <c r="BC102" s="70" t="str">
        <f>SAStab!A4695</f>
        <v>Male</v>
      </c>
      <c r="BD102" s="78">
        <f>SAStab!B4695</f>
        <v>52036</v>
      </c>
      <c r="BE102" s="78">
        <f>SAStab!C4695</f>
        <v>3348.86</v>
      </c>
      <c r="BF102" s="78">
        <f>SAStab!D4695</f>
        <v>8633.4500000000007</v>
      </c>
      <c r="BG102" s="78">
        <f>SAStab!E4695</f>
        <v>19211.400000000001</v>
      </c>
      <c r="BH102" s="78">
        <f>SAStab!F4695</f>
        <v>37786.400000000001</v>
      </c>
      <c r="BI102" s="78">
        <f>SAStab!G4695</f>
        <v>67660</v>
      </c>
      <c r="BJ102" s="78">
        <f>SAStab!H4695</f>
        <v>107004</v>
      </c>
      <c r="BK102" s="78">
        <f>SAStab!I4695</f>
        <v>137929</v>
      </c>
      <c r="BL102" s="78">
        <f>SAStab!J4695</f>
        <v>246926</v>
      </c>
      <c r="BO102" t="s">
        <v>8</v>
      </c>
      <c r="BP102" s="70" t="str">
        <f>SAStab!A4783</f>
        <v>Male</v>
      </c>
      <c r="BQ102" s="78">
        <f>SAStab!B4783</f>
        <v>55635</v>
      </c>
      <c r="BR102" s="78">
        <f>SAStab!C4783</f>
        <v>2819.04</v>
      </c>
      <c r="BS102" s="78">
        <f>SAStab!D4783</f>
        <v>8710.24</v>
      </c>
      <c r="BT102" s="78">
        <f>SAStab!E4783</f>
        <v>20962.099999999999</v>
      </c>
      <c r="BU102" s="78">
        <f>SAStab!F4783</f>
        <v>41449</v>
      </c>
      <c r="BV102" s="78">
        <f>SAStab!G4783</f>
        <v>73536</v>
      </c>
      <c r="BW102" s="78">
        <f>SAStab!H4783</f>
        <v>117488</v>
      </c>
      <c r="BX102" s="78">
        <f>SAStab!I4783</f>
        <v>152039</v>
      </c>
      <c r="BY102" s="78">
        <f>SAStab!J4783</f>
        <v>264369</v>
      </c>
    </row>
    <row r="103" spans="1:77">
      <c r="A103" t="s">
        <v>10</v>
      </c>
      <c r="C103" s="70" t="str">
        <f>SAStab!A4344</f>
        <v>highest education</v>
      </c>
      <c r="D103" s="78"/>
      <c r="E103" s="78"/>
      <c r="F103" s="78"/>
      <c r="G103" s="78"/>
      <c r="H103" s="78"/>
      <c r="I103" s="78"/>
      <c r="J103" s="78"/>
      <c r="K103" s="78"/>
      <c r="L103" s="78"/>
      <c r="N103" t="s">
        <v>10</v>
      </c>
      <c r="P103" s="70" t="str">
        <f>SAStab!A4432</f>
        <v>highest education</v>
      </c>
      <c r="Q103" s="78"/>
      <c r="R103" s="78"/>
      <c r="S103" s="78"/>
      <c r="T103" s="78"/>
      <c r="U103" s="78"/>
      <c r="V103" s="78"/>
      <c r="W103" s="78"/>
      <c r="X103" s="78"/>
      <c r="Y103" s="78"/>
      <c r="AA103" t="s">
        <v>10</v>
      </c>
      <c r="AC103" s="70" t="str">
        <f>SAStab!A4520</f>
        <v>highest education</v>
      </c>
      <c r="AD103" s="70"/>
      <c r="AE103" s="70"/>
      <c r="AF103" s="70"/>
      <c r="AG103" s="70"/>
      <c r="AH103" s="70"/>
      <c r="AI103" s="70"/>
      <c r="AJ103" s="70"/>
      <c r="AK103" s="70"/>
      <c r="AL103" s="70"/>
      <c r="AN103" t="s">
        <v>10</v>
      </c>
      <c r="AP103" s="70" t="str">
        <f>SAStab!A4608</f>
        <v>highest education</v>
      </c>
      <c r="AQ103" s="78"/>
      <c r="AR103" s="78"/>
      <c r="AS103" s="78"/>
      <c r="AT103" s="78"/>
      <c r="AU103" s="78"/>
      <c r="AV103" s="78"/>
      <c r="AW103" s="78"/>
      <c r="AX103" s="78"/>
      <c r="AY103" s="78"/>
      <c r="BA103" t="s">
        <v>10</v>
      </c>
      <c r="BC103" s="70" t="str">
        <f>SAStab!A4696</f>
        <v>highest education</v>
      </c>
      <c r="BD103" s="78"/>
      <c r="BE103" s="78"/>
      <c r="BF103" s="78"/>
      <c r="BG103" s="78"/>
      <c r="BH103" s="78"/>
      <c r="BI103" s="78"/>
      <c r="BJ103" s="78"/>
      <c r="BK103" s="78"/>
      <c r="BL103" s="78"/>
      <c r="BN103" t="s">
        <v>10</v>
      </c>
      <c r="BP103" s="70" t="str">
        <f>SAStab!A4784</f>
        <v>highest education</v>
      </c>
      <c r="BQ103" s="78"/>
      <c r="BR103" s="78"/>
      <c r="BS103" s="78"/>
      <c r="BT103" s="78"/>
      <c r="BU103" s="78"/>
      <c r="BV103" s="78"/>
      <c r="BW103" s="78"/>
      <c r="BX103" s="78"/>
      <c r="BY103" s="78"/>
    </row>
    <row r="104" spans="1:77">
      <c r="B104" t="s">
        <v>314</v>
      </c>
      <c r="C104" s="70" t="str">
        <f>SAStab!A4345</f>
        <v>1.High School Dropout</v>
      </c>
      <c r="D104" s="78">
        <f>SAStab!B4345</f>
        <v>18360</v>
      </c>
      <c r="E104" s="78">
        <f>SAStab!C4345</f>
        <v>-1500.08</v>
      </c>
      <c r="F104" s="78">
        <f>SAStab!D4345</f>
        <v>3899.47</v>
      </c>
      <c r="G104" s="78">
        <f>SAStab!E4345</f>
        <v>8220.9</v>
      </c>
      <c r="H104" s="78">
        <f>SAStab!F4345</f>
        <v>14277.6</v>
      </c>
      <c r="I104" s="78">
        <f>SAStab!G4345</f>
        <v>24026</v>
      </c>
      <c r="J104" s="78">
        <f>SAStab!H4345</f>
        <v>38425</v>
      </c>
      <c r="K104" s="78">
        <f>SAStab!I4345</f>
        <v>47824</v>
      </c>
      <c r="L104" s="78">
        <f>SAStab!J4345</f>
        <v>80248</v>
      </c>
      <c r="O104" t="s">
        <v>314</v>
      </c>
      <c r="P104" s="70" t="str">
        <f>SAStab!A4433</f>
        <v>1.High School Dropout</v>
      </c>
      <c r="Q104" s="78">
        <f>SAStab!B4433</f>
        <v>18178</v>
      </c>
      <c r="R104" s="78">
        <f>SAStab!C4433</f>
        <v>-2511.61</v>
      </c>
      <c r="S104" s="78">
        <f>SAStab!D4433</f>
        <v>1312.62</v>
      </c>
      <c r="T104" s="78">
        <f>SAStab!E4433</f>
        <v>7243.8</v>
      </c>
      <c r="U104" s="78">
        <f>SAStab!F4433</f>
        <v>13749.4</v>
      </c>
      <c r="V104" s="78">
        <f>SAStab!G4433</f>
        <v>24334</v>
      </c>
      <c r="W104" s="78">
        <f>SAStab!H4433</f>
        <v>39334</v>
      </c>
      <c r="X104" s="78">
        <f>SAStab!I4433</f>
        <v>50198</v>
      </c>
      <c r="Y104" s="78">
        <f>SAStab!J4433</f>
        <v>80389</v>
      </c>
      <c r="AB104" t="s">
        <v>314</v>
      </c>
      <c r="AC104" s="70" t="str">
        <f>SAStab!A4521</f>
        <v>1.High School Dropout</v>
      </c>
      <c r="AD104" s="70">
        <f>SAStab!B4521</f>
        <v>19500</v>
      </c>
      <c r="AE104" s="70">
        <f>SAStab!C4521</f>
        <v>-3227.49</v>
      </c>
      <c r="AF104" s="70">
        <f>SAStab!D4521</f>
        <v>-510.53</v>
      </c>
      <c r="AG104" s="70">
        <f>SAStab!E4521</f>
        <v>6458.9</v>
      </c>
      <c r="AH104" s="70">
        <f>SAStab!F4521</f>
        <v>13528.7</v>
      </c>
      <c r="AI104" s="70">
        <f>SAStab!G4521</f>
        <v>25502</v>
      </c>
      <c r="AJ104" s="70">
        <f>SAStab!H4521</f>
        <v>43381</v>
      </c>
      <c r="AK104" s="70">
        <f>SAStab!I4521</f>
        <v>59680</v>
      </c>
      <c r="AL104" s="70">
        <f>SAStab!J4521</f>
        <v>106620</v>
      </c>
      <c r="AO104" t="s">
        <v>314</v>
      </c>
      <c r="AP104" s="70" t="str">
        <f>SAStab!A4609</f>
        <v>1.High School Dropout</v>
      </c>
      <c r="AQ104" s="78">
        <f>SAStab!B4609</f>
        <v>19980</v>
      </c>
      <c r="AR104" s="78">
        <f>SAStab!C4609</f>
        <v>-4096.0600000000004</v>
      </c>
      <c r="AS104" s="78">
        <f>SAStab!D4609</f>
        <v>-2805.79</v>
      </c>
      <c r="AT104" s="78">
        <f>SAStab!E4609</f>
        <v>5525.1</v>
      </c>
      <c r="AU104" s="78">
        <f>SAStab!F4609</f>
        <v>13374.5</v>
      </c>
      <c r="AV104" s="78">
        <f>SAStab!G4609</f>
        <v>26241</v>
      </c>
      <c r="AW104" s="78">
        <f>SAStab!H4609</f>
        <v>47479</v>
      </c>
      <c r="AX104" s="78">
        <f>SAStab!I4609</f>
        <v>66347</v>
      </c>
      <c r="AY104" s="78">
        <f>SAStab!J4609</f>
        <v>118306</v>
      </c>
      <c r="BB104" t="s">
        <v>314</v>
      </c>
      <c r="BC104" s="70" t="str">
        <f>SAStab!A4697</f>
        <v>1.High School Dropout</v>
      </c>
      <c r="BD104" s="78">
        <f>SAStab!B4697</f>
        <v>22096</v>
      </c>
      <c r="BE104" s="78">
        <f>SAStab!C4697</f>
        <v>-5113.7700000000004</v>
      </c>
      <c r="BF104" s="78">
        <f>SAStab!D4697</f>
        <v>-3717.23</v>
      </c>
      <c r="BG104" s="78">
        <f>SAStab!E4697</f>
        <v>4778.6000000000004</v>
      </c>
      <c r="BH104" s="78">
        <f>SAStab!F4697</f>
        <v>14312.7</v>
      </c>
      <c r="BI104" s="78">
        <f>SAStab!G4697</f>
        <v>29529</v>
      </c>
      <c r="BJ104" s="78">
        <f>SAStab!H4697</f>
        <v>54352</v>
      </c>
      <c r="BK104" s="78">
        <f>SAStab!I4697</f>
        <v>75215</v>
      </c>
      <c r="BL104" s="78">
        <f>SAStab!J4697</f>
        <v>130061</v>
      </c>
      <c r="BO104" t="s">
        <v>314</v>
      </c>
      <c r="BP104" s="70" t="str">
        <f>SAStab!A4785</f>
        <v>1.High School Dropout</v>
      </c>
      <c r="BQ104" s="78">
        <f>SAStab!B4785</f>
        <v>23953</v>
      </c>
      <c r="BR104" s="78">
        <f>SAStab!C4785</f>
        <v>-6215.23</v>
      </c>
      <c r="BS104" s="78">
        <f>SAStab!D4785</f>
        <v>-4517.92</v>
      </c>
      <c r="BT104" s="78">
        <f>SAStab!E4785</f>
        <v>4477</v>
      </c>
      <c r="BU104" s="78">
        <f>SAStab!F4785</f>
        <v>15795.4</v>
      </c>
      <c r="BV104" s="78">
        <f>SAStab!G4785</f>
        <v>33438</v>
      </c>
      <c r="BW104" s="78">
        <f>SAStab!H4785</f>
        <v>59138</v>
      </c>
      <c r="BX104" s="78">
        <f>SAStab!I4785</f>
        <v>79791</v>
      </c>
      <c r="BY104" s="78">
        <f>SAStab!J4785</f>
        <v>138059</v>
      </c>
    </row>
    <row r="105" spans="1:77">
      <c r="B105" t="s">
        <v>313</v>
      </c>
      <c r="C105" s="70" t="str">
        <f>SAStab!A4346</f>
        <v>2.High School Graduate</v>
      </c>
      <c r="D105" s="78">
        <f>SAStab!B4346</f>
        <v>31231</v>
      </c>
      <c r="E105" s="78">
        <f>SAStab!C4346</f>
        <v>4811.3100000000004</v>
      </c>
      <c r="F105" s="78">
        <f>SAStab!D4346</f>
        <v>8397.7999999999993</v>
      </c>
      <c r="G105" s="78">
        <f>SAStab!E4346</f>
        <v>15306</v>
      </c>
      <c r="H105" s="78">
        <f>SAStab!F4346</f>
        <v>25960.799999999999</v>
      </c>
      <c r="I105" s="78">
        <f>SAStab!G4346</f>
        <v>41569</v>
      </c>
      <c r="J105" s="78">
        <f>SAStab!H4346</f>
        <v>59282</v>
      </c>
      <c r="K105" s="78">
        <f>SAStab!I4346</f>
        <v>72833</v>
      </c>
      <c r="L105" s="78">
        <f>SAStab!J4346</f>
        <v>112671</v>
      </c>
      <c r="O105" t="s">
        <v>313</v>
      </c>
      <c r="P105" s="70" t="str">
        <f>SAStab!A4434</f>
        <v>2.High School Graduate</v>
      </c>
      <c r="Q105" s="78">
        <f>SAStab!B4434</f>
        <v>32770</v>
      </c>
      <c r="R105" s="78">
        <f>SAStab!C4434</f>
        <v>4628.2700000000004</v>
      </c>
      <c r="S105" s="78">
        <f>SAStab!D4434</f>
        <v>8203.31</v>
      </c>
      <c r="T105" s="78">
        <f>SAStab!E4434</f>
        <v>15506.9</v>
      </c>
      <c r="U105" s="78">
        <f>SAStab!F4434</f>
        <v>26684</v>
      </c>
      <c r="V105" s="78">
        <f>SAStab!G4434</f>
        <v>43195</v>
      </c>
      <c r="W105" s="78">
        <f>SAStab!H4434</f>
        <v>63650</v>
      </c>
      <c r="X105" s="78">
        <f>SAStab!I4434</f>
        <v>80696</v>
      </c>
      <c r="Y105" s="78">
        <f>SAStab!J4434</f>
        <v>124621</v>
      </c>
      <c r="AB105" t="s">
        <v>313</v>
      </c>
      <c r="AC105" s="70" t="str">
        <f>SAStab!A4522</f>
        <v>2.High School Graduate</v>
      </c>
      <c r="AD105" s="70">
        <f>SAStab!B4522</f>
        <v>33649</v>
      </c>
      <c r="AE105" s="70">
        <f>SAStab!C4522</f>
        <v>4281.7700000000004</v>
      </c>
      <c r="AF105" s="70">
        <f>SAStab!D4522</f>
        <v>8034.1</v>
      </c>
      <c r="AG105" s="70">
        <f>SAStab!E4522</f>
        <v>15056.3</v>
      </c>
      <c r="AH105" s="70">
        <f>SAStab!F4522</f>
        <v>26369.200000000001</v>
      </c>
      <c r="AI105" s="70">
        <f>SAStab!G4522</f>
        <v>44160</v>
      </c>
      <c r="AJ105" s="70">
        <f>SAStab!H4522</f>
        <v>67980</v>
      </c>
      <c r="AK105" s="70">
        <f>SAStab!I4522</f>
        <v>86833</v>
      </c>
      <c r="AL105" s="70">
        <f>SAStab!J4522</f>
        <v>135944</v>
      </c>
      <c r="AO105" t="s">
        <v>313</v>
      </c>
      <c r="AP105" s="70" t="str">
        <f>SAStab!A4610</f>
        <v>2.High School Graduate</v>
      </c>
      <c r="AQ105" s="78">
        <f>SAStab!B4610</f>
        <v>36393</v>
      </c>
      <c r="AR105" s="78">
        <f>SAStab!C4610</f>
        <v>3410.39</v>
      </c>
      <c r="AS105" s="78">
        <f>SAStab!D4610</f>
        <v>7247.7</v>
      </c>
      <c r="AT105" s="78">
        <f>SAStab!E4610</f>
        <v>14615.7</v>
      </c>
      <c r="AU105" s="78">
        <f>SAStab!F4610</f>
        <v>26409.200000000001</v>
      </c>
      <c r="AV105" s="78">
        <f>SAStab!G4610</f>
        <v>46531</v>
      </c>
      <c r="AW105" s="78">
        <f>SAStab!H4610</f>
        <v>75624</v>
      </c>
      <c r="AX105" s="78">
        <f>SAStab!I4610</f>
        <v>98820</v>
      </c>
      <c r="AY105" s="78">
        <f>SAStab!J4610</f>
        <v>172087</v>
      </c>
      <c r="BB105" t="s">
        <v>313</v>
      </c>
      <c r="BC105" s="70" t="str">
        <f>SAStab!A4698</f>
        <v>2.High School Graduate</v>
      </c>
      <c r="BD105" s="78">
        <f>SAStab!B4698</f>
        <v>39736</v>
      </c>
      <c r="BE105" s="78">
        <f>SAStab!C4698</f>
        <v>2375.2399999999998</v>
      </c>
      <c r="BF105" s="78">
        <f>SAStab!D4698</f>
        <v>6748.85</v>
      </c>
      <c r="BG105" s="78">
        <f>SAStab!E4698</f>
        <v>14838.7</v>
      </c>
      <c r="BH105" s="78">
        <f>SAStab!F4698</f>
        <v>28229.9</v>
      </c>
      <c r="BI105" s="78">
        <f>SAStab!G4698</f>
        <v>50976</v>
      </c>
      <c r="BJ105" s="78">
        <f>SAStab!H4698</f>
        <v>83082</v>
      </c>
      <c r="BK105" s="78">
        <f>SAStab!I4698</f>
        <v>108625</v>
      </c>
      <c r="BL105" s="78">
        <f>SAStab!J4698</f>
        <v>197652</v>
      </c>
      <c r="BO105" t="s">
        <v>313</v>
      </c>
      <c r="BP105" s="70" t="str">
        <f>SAStab!A4786</f>
        <v>2.High School Graduate</v>
      </c>
      <c r="BQ105" s="78">
        <f>SAStab!B4786</f>
        <v>42855</v>
      </c>
      <c r="BR105" s="78">
        <f>SAStab!C4786</f>
        <v>1536.89</v>
      </c>
      <c r="BS105" s="78">
        <f>SAStab!D4786</f>
        <v>6925.67</v>
      </c>
      <c r="BT105" s="78">
        <f>SAStab!E4786</f>
        <v>15648.9</v>
      </c>
      <c r="BU105" s="78">
        <f>SAStab!F4786</f>
        <v>30711</v>
      </c>
      <c r="BV105" s="78">
        <f>SAStab!G4786</f>
        <v>55947</v>
      </c>
      <c r="BW105" s="78">
        <f>SAStab!H4786</f>
        <v>91063</v>
      </c>
      <c r="BX105" s="78">
        <f>SAStab!I4786</f>
        <v>119529</v>
      </c>
      <c r="BY105" s="78">
        <f>SAStab!J4786</f>
        <v>214723</v>
      </c>
    </row>
    <row r="106" spans="1:77">
      <c r="B106" t="s">
        <v>11</v>
      </c>
      <c r="C106" s="70" t="str">
        <f>SAStab!A4347</f>
        <v>3.Some College</v>
      </c>
      <c r="D106" s="78">
        <f>SAStab!B4347</f>
        <v>42657</v>
      </c>
      <c r="E106" s="78">
        <f>SAStab!C4347</f>
        <v>7936.36</v>
      </c>
      <c r="F106" s="78">
        <f>SAStab!D4347</f>
        <v>11897.15</v>
      </c>
      <c r="G106" s="78">
        <f>SAStab!E4347</f>
        <v>20618.8</v>
      </c>
      <c r="H106" s="78">
        <f>SAStab!F4347</f>
        <v>35565.599999999999</v>
      </c>
      <c r="I106" s="78">
        <f>SAStab!G4347</f>
        <v>55692</v>
      </c>
      <c r="J106" s="78">
        <f>SAStab!H4347</f>
        <v>79980</v>
      </c>
      <c r="K106" s="78">
        <f>SAStab!I4347</f>
        <v>101523</v>
      </c>
      <c r="L106" s="78">
        <f>SAStab!J4347</f>
        <v>156860</v>
      </c>
      <c r="O106" t="s">
        <v>11</v>
      </c>
      <c r="P106" s="70" t="str">
        <f>SAStab!A4435</f>
        <v>3.Some College</v>
      </c>
      <c r="Q106" s="78">
        <f>SAStab!B4435</f>
        <v>44165</v>
      </c>
      <c r="R106" s="78">
        <f>SAStab!C4435</f>
        <v>8538.59</v>
      </c>
      <c r="S106" s="78">
        <f>SAStab!D4435</f>
        <v>12830.12</v>
      </c>
      <c r="T106" s="78">
        <f>SAStab!E4435</f>
        <v>22060.3</v>
      </c>
      <c r="U106" s="78">
        <f>SAStab!F4435</f>
        <v>36810.9</v>
      </c>
      <c r="V106" s="78">
        <f>SAStab!G4435</f>
        <v>56827</v>
      </c>
      <c r="W106" s="78">
        <f>SAStab!H4435</f>
        <v>82968</v>
      </c>
      <c r="X106" s="78">
        <f>SAStab!I4435</f>
        <v>104253</v>
      </c>
      <c r="Y106" s="78">
        <f>SAStab!J4435</f>
        <v>164628</v>
      </c>
      <c r="AB106" t="s">
        <v>11</v>
      </c>
      <c r="AC106" s="70" t="str">
        <f>SAStab!A4523</f>
        <v>3.Some College</v>
      </c>
      <c r="AD106" s="70">
        <f>SAStab!B4523</f>
        <v>43950</v>
      </c>
      <c r="AE106" s="70">
        <f>SAStab!C4523</f>
        <v>8166.31</v>
      </c>
      <c r="AF106" s="70">
        <f>SAStab!D4523</f>
        <v>12432.66</v>
      </c>
      <c r="AG106" s="70">
        <f>SAStab!E4523</f>
        <v>21252.2</v>
      </c>
      <c r="AH106" s="70">
        <f>SAStab!F4523</f>
        <v>35872.300000000003</v>
      </c>
      <c r="AI106" s="70">
        <f>SAStab!G4523</f>
        <v>56777</v>
      </c>
      <c r="AJ106" s="70">
        <f>SAStab!H4523</f>
        <v>84152</v>
      </c>
      <c r="AK106" s="70">
        <f>SAStab!I4523</f>
        <v>105983</v>
      </c>
      <c r="AL106" s="70">
        <f>SAStab!J4523</f>
        <v>167212</v>
      </c>
      <c r="AO106" t="s">
        <v>11</v>
      </c>
      <c r="AP106" s="70" t="str">
        <f>SAStab!A4611</f>
        <v>3.Some College</v>
      </c>
      <c r="AQ106" s="78">
        <f>SAStab!B4611</f>
        <v>44569</v>
      </c>
      <c r="AR106" s="78">
        <f>SAStab!C4611</f>
        <v>7232.41</v>
      </c>
      <c r="AS106" s="78">
        <f>SAStab!D4611</f>
        <v>11687.93</v>
      </c>
      <c r="AT106" s="78">
        <f>SAStab!E4611</f>
        <v>20439</v>
      </c>
      <c r="AU106" s="78">
        <f>SAStab!F4611</f>
        <v>34786.199999999997</v>
      </c>
      <c r="AV106" s="78">
        <f>SAStab!G4611</f>
        <v>57908</v>
      </c>
      <c r="AW106" s="78">
        <f>SAStab!H4611</f>
        <v>88906</v>
      </c>
      <c r="AX106" s="78">
        <f>SAStab!I4611</f>
        <v>113131</v>
      </c>
      <c r="AY106" s="78">
        <f>SAStab!J4611</f>
        <v>175996</v>
      </c>
      <c r="BB106" t="s">
        <v>11</v>
      </c>
      <c r="BC106" s="70" t="str">
        <f>SAStab!A4699</f>
        <v>3.Some College</v>
      </c>
      <c r="BD106" s="78">
        <f>SAStab!B4699</f>
        <v>49760</v>
      </c>
      <c r="BE106" s="78">
        <f>SAStab!C4699</f>
        <v>7086.84</v>
      </c>
      <c r="BF106" s="78">
        <f>SAStab!D4699</f>
        <v>11390.84</v>
      </c>
      <c r="BG106" s="78">
        <f>SAStab!E4699</f>
        <v>20153.8</v>
      </c>
      <c r="BH106" s="78">
        <f>SAStab!F4699</f>
        <v>36640.9</v>
      </c>
      <c r="BI106" s="78">
        <f>SAStab!G4699</f>
        <v>63988</v>
      </c>
      <c r="BJ106" s="78">
        <f>SAStab!H4699</f>
        <v>101166</v>
      </c>
      <c r="BK106" s="78">
        <f>SAStab!I4699</f>
        <v>129246</v>
      </c>
      <c r="BL106" s="78">
        <f>SAStab!J4699</f>
        <v>219267</v>
      </c>
      <c r="BO106" t="s">
        <v>11</v>
      </c>
      <c r="BP106" s="70" t="str">
        <f>SAStab!A4787</f>
        <v>3.Some College</v>
      </c>
      <c r="BQ106" s="78">
        <f>SAStab!B4787</f>
        <v>52870</v>
      </c>
      <c r="BR106" s="78">
        <f>SAStab!C4787</f>
        <v>6023.05</v>
      </c>
      <c r="BS106" s="78">
        <f>SAStab!D4787</f>
        <v>10994.6</v>
      </c>
      <c r="BT106" s="78">
        <f>SAStab!E4787</f>
        <v>21760.7</v>
      </c>
      <c r="BU106" s="78">
        <f>SAStab!F4787</f>
        <v>40541.300000000003</v>
      </c>
      <c r="BV106" s="78">
        <f>SAStab!G4787</f>
        <v>68670</v>
      </c>
      <c r="BW106" s="78">
        <f>SAStab!H4787</f>
        <v>107792</v>
      </c>
      <c r="BX106" s="78">
        <f>SAStab!I4787</f>
        <v>138619</v>
      </c>
      <c r="BY106" s="78">
        <f>SAStab!J4787</f>
        <v>223480</v>
      </c>
    </row>
    <row r="107" spans="1:77">
      <c r="B107" t="s">
        <v>12</v>
      </c>
      <c r="C107" s="70" t="str">
        <f>SAStab!A4348</f>
        <v>4.College Graduate</v>
      </c>
      <c r="D107" s="78">
        <f>SAStab!B4348</f>
        <v>57184</v>
      </c>
      <c r="E107" s="78">
        <f>SAStab!C4348</f>
        <v>10596.19</v>
      </c>
      <c r="F107" s="78">
        <f>SAStab!D4348</f>
        <v>15968.1</v>
      </c>
      <c r="G107" s="78">
        <f>SAStab!E4348</f>
        <v>28910.7</v>
      </c>
      <c r="H107" s="78">
        <f>SAStab!F4348</f>
        <v>48019.8</v>
      </c>
      <c r="I107" s="78">
        <f>SAStab!G4348</f>
        <v>72462</v>
      </c>
      <c r="J107" s="78">
        <f>SAStab!H4348</f>
        <v>104019</v>
      </c>
      <c r="K107" s="78">
        <f>SAStab!I4348</f>
        <v>126989</v>
      </c>
      <c r="L107" s="78">
        <f>SAStab!J4348</f>
        <v>185960</v>
      </c>
      <c r="O107" t="s">
        <v>12</v>
      </c>
      <c r="P107" s="70" t="str">
        <f>SAStab!A4436</f>
        <v>4.College Graduate</v>
      </c>
      <c r="Q107" s="78">
        <f>SAStab!B4436</f>
        <v>58703</v>
      </c>
      <c r="R107" s="78">
        <f>SAStab!C4436</f>
        <v>11353.03</v>
      </c>
      <c r="S107" s="78">
        <f>SAStab!D4436</f>
        <v>17714.39</v>
      </c>
      <c r="T107" s="78">
        <f>SAStab!E4436</f>
        <v>30868.7</v>
      </c>
      <c r="U107" s="78">
        <f>SAStab!F4436</f>
        <v>50096.6</v>
      </c>
      <c r="V107" s="78">
        <f>SAStab!G4436</f>
        <v>76891</v>
      </c>
      <c r="W107" s="78">
        <f>SAStab!H4436</f>
        <v>109603</v>
      </c>
      <c r="X107" s="78">
        <f>SAStab!I4436</f>
        <v>135055</v>
      </c>
      <c r="Y107" s="78">
        <f>SAStab!J4436</f>
        <v>193971</v>
      </c>
      <c r="AB107" t="s">
        <v>12</v>
      </c>
      <c r="AC107" s="70" t="str">
        <f>SAStab!A4524</f>
        <v>4.College Graduate</v>
      </c>
      <c r="AD107" s="70">
        <f>SAStab!B4524</f>
        <v>59591</v>
      </c>
      <c r="AE107" s="70">
        <f>SAStab!C4524</f>
        <v>11044.67</v>
      </c>
      <c r="AF107" s="70">
        <f>SAStab!D4524</f>
        <v>17220.830000000002</v>
      </c>
      <c r="AG107" s="70">
        <f>SAStab!E4524</f>
        <v>29825.7</v>
      </c>
      <c r="AH107" s="70">
        <f>SAStab!F4524</f>
        <v>49965.599999999999</v>
      </c>
      <c r="AI107" s="70">
        <f>SAStab!G4524</f>
        <v>76695</v>
      </c>
      <c r="AJ107" s="70">
        <f>SAStab!H4524</f>
        <v>111745</v>
      </c>
      <c r="AK107" s="70">
        <f>SAStab!I4524</f>
        <v>139164</v>
      </c>
      <c r="AL107" s="70">
        <f>SAStab!J4524</f>
        <v>215427</v>
      </c>
      <c r="AO107" t="s">
        <v>12</v>
      </c>
      <c r="AP107" s="70" t="str">
        <f>SAStab!A4612</f>
        <v>4.College Graduate</v>
      </c>
      <c r="AQ107" s="78">
        <f>SAStab!B4612</f>
        <v>61641</v>
      </c>
      <c r="AR107" s="78">
        <f>SAStab!C4612</f>
        <v>10502.43</v>
      </c>
      <c r="AS107" s="78">
        <f>SAStab!D4612</f>
        <v>16618.14</v>
      </c>
      <c r="AT107" s="78">
        <f>SAStab!E4612</f>
        <v>29371.3</v>
      </c>
      <c r="AU107" s="78">
        <f>SAStab!F4612</f>
        <v>49519</v>
      </c>
      <c r="AV107" s="78">
        <f>SAStab!G4612</f>
        <v>78979</v>
      </c>
      <c r="AW107" s="78">
        <f>SAStab!H4612</f>
        <v>116277</v>
      </c>
      <c r="AX107" s="78">
        <f>SAStab!I4612</f>
        <v>148955</v>
      </c>
      <c r="AY107" s="78">
        <f>SAStab!J4612</f>
        <v>252861</v>
      </c>
      <c r="BB107" t="s">
        <v>12</v>
      </c>
      <c r="BC107" s="70" t="str">
        <f>SAStab!A4700</f>
        <v>4.College Graduate</v>
      </c>
      <c r="BD107" s="78">
        <f>SAStab!B4700</f>
        <v>65799</v>
      </c>
      <c r="BE107" s="78">
        <f>SAStab!C4700</f>
        <v>10177.33</v>
      </c>
      <c r="BF107" s="78">
        <f>SAStab!D4700</f>
        <v>16303.42</v>
      </c>
      <c r="BG107" s="78">
        <f>SAStab!E4700</f>
        <v>29429.5</v>
      </c>
      <c r="BH107" s="78">
        <f>SAStab!F4700</f>
        <v>51537.1</v>
      </c>
      <c r="BI107" s="78">
        <f>SAStab!G4700</f>
        <v>84119</v>
      </c>
      <c r="BJ107" s="78">
        <f>SAStab!H4700</f>
        <v>125947</v>
      </c>
      <c r="BK107" s="78">
        <f>SAStab!I4700</f>
        <v>162830</v>
      </c>
      <c r="BL107" s="78">
        <f>SAStab!J4700</f>
        <v>272379</v>
      </c>
      <c r="BO107" t="s">
        <v>12</v>
      </c>
      <c r="BP107" s="70" t="str">
        <f>SAStab!A4788</f>
        <v>4.College Graduate</v>
      </c>
      <c r="BQ107" s="78">
        <f>SAStab!B4788</f>
        <v>70309</v>
      </c>
      <c r="BR107" s="78">
        <f>SAStab!C4788</f>
        <v>10322.299999999999</v>
      </c>
      <c r="BS107" s="78">
        <f>SAStab!D4788</f>
        <v>16987.98</v>
      </c>
      <c r="BT107" s="78">
        <f>SAStab!E4788</f>
        <v>31187.599999999999</v>
      </c>
      <c r="BU107" s="78">
        <f>SAStab!F4788</f>
        <v>54985.5</v>
      </c>
      <c r="BV107" s="78">
        <f>SAStab!G4788</f>
        <v>90925</v>
      </c>
      <c r="BW107" s="78">
        <f>SAStab!H4788</f>
        <v>138003</v>
      </c>
      <c r="BX107" s="78">
        <f>SAStab!I4788</f>
        <v>176907</v>
      </c>
      <c r="BY107" s="78">
        <f>SAStab!J4788</f>
        <v>303104</v>
      </c>
    </row>
    <row r="108" spans="1:77">
      <c r="A108" t="s">
        <v>23</v>
      </c>
      <c r="C108" s="70" t="str">
        <f>SAStab!A4349</f>
        <v>raceeth</v>
      </c>
      <c r="D108" s="78"/>
      <c r="E108" s="78"/>
      <c r="F108" s="78"/>
      <c r="G108" s="78"/>
      <c r="H108" s="78"/>
      <c r="I108" s="78"/>
      <c r="J108" s="78"/>
      <c r="K108" s="78"/>
      <c r="L108" s="78"/>
      <c r="N108" t="s">
        <v>23</v>
      </c>
      <c r="P108" s="70" t="str">
        <f>SAStab!A4437</f>
        <v>raceeth</v>
      </c>
      <c r="Q108" s="78"/>
      <c r="R108" s="78"/>
      <c r="S108" s="78"/>
      <c r="T108" s="78"/>
      <c r="U108" s="78"/>
      <c r="V108" s="78"/>
      <c r="W108" s="78"/>
      <c r="X108" s="78"/>
      <c r="Y108" s="78"/>
      <c r="AA108" t="s">
        <v>23</v>
      </c>
      <c r="AC108" s="70" t="str">
        <f>SAStab!A4525</f>
        <v>raceeth</v>
      </c>
      <c r="AD108" s="70"/>
      <c r="AE108" s="70"/>
      <c r="AF108" s="70"/>
      <c r="AG108" s="70"/>
      <c r="AH108" s="70"/>
      <c r="AI108" s="70"/>
      <c r="AJ108" s="70"/>
      <c r="AK108" s="70"/>
      <c r="AL108" s="70"/>
      <c r="AN108" t="s">
        <v>23</v>
      </c>
      <c r="AP108" s="70" t="str">
        <f>SAStab!A4613</f>
        <v>raceeth</v>
      </c>
      <c r="AQ108" s="78"/>
      <c r="AR108" s="78"/>
      <c r="AS108" s="78"/>
      <c r="AT108" s="78"/>
      <c r="AU108" s="78"/>
      <c r="AV108" s="78"/>
      <c r="AW108" s="78"/>
      <c r="AX108" s="78"/>
      <c r="AY108" s="78"/>
      <c r="BA108" t="s">
        <v>23</v>
      </c>
      <c r="BC108" s="70" t="str">
        <f>SAStab!A4701</f>
        <v>raceeth</v>
      </c>
      <c r="BD108" s="78"/>
      <c r="BE108" s="78"/>
      <c r="BF108" s="78"/>
      <c r="BG108" s="78"/>
      <c r="BH108" s="78"/>
      <c r="BI108" s="78"/>
      <c r="BJ108" s="78"/>
      <c r="BK108" s="78"/>
      <c r="BL108" s="78"/>
      <c r="BN108" t="s">
        <v>23</v>
      </c>
      <c r="BP108" s="70" t="str">
        <f>SAStab!A4789</f>
        <v>raceeth</v>
      </c>
      <c r="BQ108" s="78"/>
      <c r="BR108" s="78"/>
      <c r="BS108" s="78"/>
      <c r="BT108" s="78"/>
      <c r="BU108" s="78"/>
      <c r="BV108" s="78"/>
      <c r="BW108" s="78"/>
      <c r="BX108" s="78"/>
      <c r="BY108" s="78"/>
    </row>
    <row r="109" spans="1:77">
      <c r="B109" t="s">
        <v>24</v>
      </c>
      <c r="C109" s="70" t="str">
        <f>SAStab!A4350</f>
        <v>1.White</v>
      </c>
      <c r="D109" s="78">
        <f>SAStab!B4350</f>
        <v>42514</v>
      </c>
      <c r="E109" s="78">
        <f>SAStab!C4350</f>
        <v>7937.22</v>
      </c>
      <c r="F109" s="78">
        <f>SAStab!D4350</f>
        <v>11681.03</v>
      </c>
      <c r="G109" s="78">
        <f>SAStab!E4350</f>
        <v>19640.2</v>
      </c>
      <c r="H109" s="78">
        <f>SAStab!F4350</f>
        <v>34044</v>
      </c>
      <c r="I109" s="78">
        <f>SAStab!G4350</f>
        <v>54525</v>
      </c>
      <c r="J109" s="78">
        <f>SAStab!H4350</f>
        <v>80716</v>
      </c>
      <c r="K109" s="78">
        <f>SAStab!I4350</f>
        <v>103805</v>
      </c>
      <c r="L109" s="78">
        <f>SAStab!J4350</f>
        <v>158340</v>
      </c>
      <c r="O109" t="s">
        <v>24</v>
      </c>
      <c r="P109" s="70" t="str">
        <f>SAStab!A4438</f>
        <v>1.White</v>
      </c>
      <c r="Q109" s="78">
        <f>SAStab!B4438</f>
        <v>45735</v>
      </c>
      <c r="R109" s="78">
        <f>SAStab!C4438</f>
        <v>8256.08</v>
      </c>
      <c r="S109" s="78">
        <f>SAStab!D4438</f>
        <v>12526.7</v>
      </c>
      <c r="T109" s="78">
        <f>SAStab!E4438</f>
        <v>21698.6</v>
      </c>
      <c r="U109" s="78">
        <f>SAStab!F4438</f>
        <v>37352.5</v>
      </c>
      <c r="V109" s="78">
        <f>SAStab!G4438</f>
        <v>59442</v>
      </c>
      <c r="W109" s="78">
        <f>SAStab!H4438</f>
        <v>89117</v>
      </c>
      <c r="X109" s="78">
        <f>SAStab!I4438</f>
        <v>113601</v>
      </c>
      <c r="Y109" s="78">
        <f>SAStab!J4438</f>
        <v>170858</v>
      </c>
      <c r="AB109" t="s">
        <v>24</v>
      </c>
      <c r="AC109" s="70" t="str">
        <f>SAStab!A4526</f>
        <v>1.White</v>
      </c>
      <c r="AD109" s="70">
        <f>SAStab!B4526</f>
        <v>47651</v>
      </c>
      <c r="AE109" s="70">
        <f>SAStab!C4526</f>
        <v>8163.38</v>
      </c>
      <c r="AF109" s="70">
        <f>SAStab!D4526</f>
        <v>12570.13</v>
      </c>
      <c r="AG109" s="70">
        <f>SAStab!E4526</f>
        <v>21913.599999999999</v>
      </c>
      <c r="AH109" s="70">
        <f>SAStab!F4526</f>
        <v>37806.1</v>
      </c>
      <c r="AI109" s="70">
        <f>SAStab!G4526</f>
        <v>62294</v>
      </c>
      <c r="AJ109" s="70">
        <f>SAStab!H4526</f>
        <v>93367</v>
      </c>
      <c r="AK109" s="70">
        <f>SAStab!I4526</f>
        <v>117540</v>
      </c>
      <c r="AL109" s="70">
        <f>SAStab!J4526</f>
        <v>185707</v>
      </c>
      <c r="AO109" t="s">
        <v>24</v>
      </c>
      <c r="AP109" s="70" t="str">
        <f>SAStab!A4614</f>
        <v>1.White</v>
      </c>
      <c r="AQ109" s="78">
        <f>SAStab!B4614</f>
        <v>50633</v>
      </c>
      <c r="AR109" s="78">
        <f>SAStab!C4614</f>
        <v>7742.79</v>
      </c>
      <c r="AS109" s="78">
        <f>SAStab!D4614</f>
        <v>12253.22</v>
      </c>
      <c r="AT109" s="78">
        <f>SAStab!E4614</f>
        <v>22014.5</v>
      </c>
      <c r="AU109" s="78">
        <f>SAStab!F4614</f>
        <v>38854.6</v>
      </c>
      <c r="AV109" s="78">
        <f>SAStab!G4614</f>
        <v>65398</v>
      </c>
      <c r="AW109" s="78">
        <f>SAStab!H4614</f>
        <v>100633</v>
      </c>
      <c r="AX109" s="78">
        <f>SAStab!I4614</f>
        <v>129628</v>
      </c>
      <c r="AY109" s="78">
        <f>SAStab!J4614</f>
        <v>217716</v>
      </c>
      <c r="BB109" t="s">
        <v>24</v>
      </c>
      <c r="BC109" s="70" t="str">
        <f>SAStab!A4702</f>
        <v>1.White</v>
      </c>
      <c r="BD109" s="78">
        <f>SAStab!B4702</f>
        <v>56269</v>
      </c>
      <c r="BE109" s="78">
        <f>SAStab!C4702</f>
        <v>7857.77</v>
      </c>
      <c r="BF109" s="78">
        <f>SAStab!D4702</f>
        <v>12441.98</v>
      </c>
      <c r="BG109" s="78">
        <f>SAStab!E4702</f>
        <v>22888.2</v>
      </c>
      <c r="BH109" s="78">
        <f>SAStab!F4702</f>
        <v>41932.699999999997</v>
      </c>
      <c r="BI109" s="78">
        <f>SAStab!G4702</f>
        <v>72742</v>
      </c>
      <c r="BJ109" s="78">
        <f>SAStab!H4702</f>
        <v>112714</v>
      </c>
      <c r="BK109" s="78">
        <f>SAStab!I4702</f>
        <v>145579</v>
      </c>
      <c r="BL109" s="78">
        <f>SAStab!J4702</f>
        <v>252897</v>
      </c>
      <c r="BO109" t="s">
        <v>24</v>
      </c>
      <c r="BP109" s="70" t="str">
        <f>SAStab!A4790</f>
        <v>1.White</v>
      </c>
      <c r="BQ109" s="78">
        <f>SAStab!B4790</f>
        <v>60929</v>
      </c>
      <c r="BR109" s="78">
        <f>SAStab!C4790</f>
        <v>8016.69</v>
      </c>
      <c r="BS109" s="78">
        <f>SAStab!D4790</f>
        <v>13194.37</v>
      </c>
      <c r="BT109" s="78">
        <f>SAStab!E4790</f>
        <v>24889.4</v>
      </c>
      <c r="BU109" s="78">
        <f>SAStab!F4790</f>
        <v>46144.4</v>
      </c>
      <c r="BV109" s="78">
        <f>SAStab!G4790</f>
        <v>78867</v>
      </c>
      <c r="BW109" s="78">
        <f>SAStab!H4790</f>
        <v>124309</v>
      </c>
      <c r="BX109" s="78">
        <f>SAStab!I4790</f>
        <v>161160</v>
      </c>
      <c r="BY109" s="78">
        <f>SAStab!J4790</f>
        <v>270648</v>
      </c>
    </row>
    <row r="110" spans="1:77">
      <c r="B110" t="s">
        <v>25</v>
      </c>
      <c r="C110" s="70" t="str">
        <f>SAStab!A4351</f>
        <v>2.Black</v>
      </c>
      <c r="D110" s="78">
        <f>SAStab!B4351</f>
        <v>27261</v>
      </c>
      <c r="E110" s="78">
        <f>SAStab!C4351</f>
        <v>3763.36</v>
      </c>
      <c r="F110" s="78">
        <f>SAStab!D4351</f>
        <v>6892.56</v>
      </c>
      <c r="G110" s="78">
        <f>SAStab!E4351</f>
        <v>10678.1</v>
      </c>
      <c r="H110" s="78">
        <f>SAStab!F4351</f>
        <v>20289.2</v>
      </c>
      <c r="I110" s="78">
        <f>SAStab!G4351</f>
        <v>37182</v>
      </c>
      <c r="J110" s="78">
        <f>SAStab!H4351</f>
        <v>57851</v>
      </c>
      <c r="K110" s="78">
        <f>SAStab!I4351</f>
        <v>73126</v>
      </c>
      <c r="L110" s="78">
        <f>SAStab!J4351</f>
        <v>121730</v>
      </c>
      <c r="O110" t="s">
        <v>25</v>
      </c>
      <c r="P110" s="70" t="str">
        <f>SAStab!A4439</f>
        <v>2.Black</v>
      </c>
      <c r="Q110" s="78">
        <f>SAStab!B4439</f>
        <v>30153</v>
      </c>
      <c r="R110" s="78">
        <f>SAStab!C4439</f>
        <v>3407.99</v>
      </c>
      <c r="S110" s="78">
        <f>SAStab!D4439</f>
        <v>6658.55</v>
      </c>
      <c r="T110" s="78">
        <f>SAStab!E4439</f>
        <v>11572.6</v>
      </c>
      <c r="U110" s="78">
        <f>SAStab!F4439</f>
        <v>22070.799999999999</v>
      </c>
      <c r="V110" s="78">
        <f>SAStab!G4439</f>
        <v>39870</v>
      </c>
      <c r="W110" s="78">
        <f>SAStab!H4439</f>
        <v>64188</v>
      </c>
      <c r="X110" s="78">
        <f>SAStab!I4439</f>
        <v>84919</v>
      </c>
      <c r="Y110" s="78">
        <f>SAStab!J4439</f>
        <v>133720</v>
      </c>
      <c r="AB110" t="s">
        <v>25</v>
      </c>
      <c r="AC110" s="70" t="str">
        <f>SAStab!A4527</f>
        <v>2.Black</v>
      </c>
      <c r="AD110" s="70">
        <f>SAStab!B4527</f>
        <v>32036</v>
      </c>
      <c r="AE110" s="70">
        <f>SAStab!C4527</f>
        <v>2765.24</v>
      </c>
      <c r="AF110" s="70">
        <f>SAStab!D4527</f>
        <v>6059.95</v>
      </c>
      <c r="AG110" s="70">
        <f>SAStab!E4527</f>
        <v>11987.3</v>
      </c>
      <c r="AH110" s="70">
        <f>SAStab!F4527</f>
        <v>23147.7</v>
      </c>
      <c r="AI110" s="70">
        <f>SAStab!G4527</f>
        <v>42229</v>
      </c>
      <c r="AJ110" s="70">
        <f>SAStab!H4527</f>
        <v>69250</v>
      </c>
      <c r="AK110" s="70">
        <f>SAStab!I4527</f>
        <v>89854</v>
      </c>
      <c r="AL110" s="70">
        <f>SAStab!J4527</f>
        <v>152469</v>
      </c>
      <c r="AO110" t="s">
        <v>25</v>
      </c>
      <c r="AP110" s="70" t="str">
        <f>SAStab!A4615</f>
        <v>2.Black</v>
      </c>
      <c r="AQ110" s="78">
        <f>SAStab!B4615</f>
        <v>34278</v>
      </c>
      <c r="AR110" s="78">
        <f>SAStab!C4615</f>
        <v>2293.67</v>
      </c>
      <c r="AS110" s="78">
        <f>SAStab!D4615</f>
        <v>5536.93</v>
      </c>
      <c r="AT110" s="78">
        <f>SAStab!E4615</f>
        <v>12231.3</v>
      </c>
      <c r="AU110" s="78">
        <f>SAStab!F4615</f>
        <v>23810.6</v>
      </c>
      <c r="AV110" s="78">
        <f>SAStab!G4615</f>
        <v>44066</v>
      </c>
      <c r="AW110" s="78">
        <f>SAStab!H4615</f>
        <v>72416</v>
      </c>
      <c r="AX110" s="78">
        <f>SAStab!I4615</f>
        <v>97047</v>
      </c>
      <c r="AY110" s="78">
        <f>SAStab!J4615</f>
        <v>170300</v>
      </c>
      <c r="BB110" t="s">
        <v>25</v>
      </c>
      <c r="BC110" s="70" t="str">
        <f>SAStab!A4703</f>
        <v>2.Black</v>
      </c>
      <c r="BD110" s="78">
        <f>SAStab!B4703</f>
        <v>37699</v>
      </c>
      <c r="BE110" s="78">
        <f>SAStab!C4703</f>
        <v>2583.1999999999998</v>
      </c>
      <c r="BF110" s="78">
        <f>SAStab!D4703</f>
        <v>5692.32</v>
      </c>
      <c r="BG110" s="78">
        <f>SAStab!E4703</f>
        <v>12813.3</v>
      </c>
      <c r="BH110" s="78">
        <f>SAStab!F4703</f>
        <v>26381.200000000001</v>
      </c>
      <c r="BI110" s="78">
        <f>SAStab!G4703</f>
        <v>49246</v>
      </c>
      <c r="BJ110" s="78">
        <f>SAStab!H4703</f>
        <v>81880</v>
      </c>
      <c r="BK110" s="78">
        <f>SAStab!I4703</f>
        <v>107934</v>
      </c>
      <c r="BL110" s="78">
        <f>SAStab!J4703</f>
        <v>204740</v>
      </c>
      <c r="BO110" t="s">
        <v>25</v>
      </c>
      <c r="BP110" s="70" t="str">
        <f>SAStab!A4791</f>
        <v>2.Black</v>
      </c>
      <c r="BQ110" s="78">
        <f>SAStab!B4791</f>
        <v>41843</v>
      </c>
      <c r="BR110" s="78">
        <f>SAStab!C4791</f>
        <v>1974.93</v>
      </c>
      <c r="BS110" s="78">
        <f>SAStab!D4791</f>
        <v>5949.33</v>
      </c>
      <c r="BT110" s="78">
        <f>SAStab!E4791</f>
        <v>14225.8</v>
      </c>
      <c r="BU110" s="78">
        <f>SAStab!F4791</f>
        <v>29347</v>
      </c>
      <c r="BV110" s="78">
        <f>SAStab!G4791</f>
        <v>53525</v>
      </c>
      <c r="BW110" s="78">
        <f>SAStab!H4791</f>
        <v>91111</v>
      </c>
      <c r="BX110" s="78">
        <f>SAStab!I4791</f>
        <v>120641</v>
      </c>
      <c r="BY110" s="78">
        <f>SAStab!J4791</f>
        <v>210885</v>
      </c>
    </row>
    <row r="111" spans="1:77">
      <c r="B111" t="s">
        <v>26</v>
      </c>
      <c r="C111" s="70" t="str">
        <f>SAStab!A4352</f>
        <v>3.Hispanic</v>
      </c>
      <c r="D111" s="78">
        <f>SAStab!B4352</f>
        <v>21707</v>
      </c>
      <c r="E111" s="78">
        <f>SAStab!C4352</f>
        <v>-2013.65</v>
      </c>
      <c r="F111" s="78">
        <f>SAStab!D4352</f>
        <v>-491.16</v>
      </c>
      <c r="G111" s="78">
        <f>SAStab!E4352</f>
        <v>7128.9</v>
      </c>
      <c r="H111" s="78">
        <f>SAStab!F4352</f>
        <v>13606.5</v>
      </c>
      <c r="I111" s="78">
        <f>SAStab!G4352</f>
        <v>29427</v>
      </c>
      <c r="J111" s="78">
        <f>SAStab!H4352</f>
        <v>51689</v>
      </c>
      <c r="K111" s="78">
        <f>SAStab!I4352</f>
        <v>69042</v>
      </c>
      <c r="L111" s="78">
        <f>SAStab!J4352</f>
        <v>114286</v>
      </c>
      <c r="O111" t="s">
        <v>26</v>
      </c>
      <c r="P111" s="70" t="str">
        <f>SAStab!A4440</f>
        <v>3.Hispanic</v>
      </c>
      <c r="Q111" s="78">
        <f>SAStab!B4440</f>
        <v>24260</v>
      </c>
      <c r="R111" s="78">
        <f>SAStab!C4440</f>
        <v>-2561.89</v>
      </c>
      <c r="S111" s="78">
        <f>SAStab!D4440</f>
        <v>-118.3</v>
      </c>
      <c r="T111" s="78">
        <f>SAStab!E4440</f>
        <v>7772.8</v>
      </c>
      <c r="U111" s="78">
        <f>SAStab!F4440</f>
        <v>16670.7</v>
      </c>
      <c r="V111" s="78">
        <f>SAStab!G4440</f>
        <v>32954</v>
      </c>
      <c r="W111" s="78">
        <f>SAStab!H4440</f>
        <v>55555</v>
      </c>
      <c r="X111" s="78">
        <f>SAStab!I4440</f>
        <v>73542</v>
      </c>
      <c r="Y111" s="78">
        <f>SAStab!J4440</f>
        <v>120811</v>
      </c>
      <c r="AB111" t="s">
        <v>26</v>
      </c>
      <c r="AC111" s="70" t="str">
        <f>SAStab!A4528</f>
        <v>3.Hispanic</v>
      </c>
      <c r="AD111" s="70">
        <f>SAStab!B4528</f>
        <v>28479</v>
      </c>
      <c r="AE111" s="70">
        <f>SAStab!C4528</f>
        <v>-3193.54</v>
      </c>
      <c r="AF111" s="70">
        <f>SAStab!D4528</f>
        <v>186.2</v>
      </c>
      <c r="AG111" s="70">
        <f>SAStab!E4528</f>
        <v>8555.6</v>
      </c>
      <c r="AH111" s="70">
        <f>SAStab!F4528</f>
        <v>19631.5</v>
      </c>
      <c r="AI111" s="70">
        <f>SAStab!G4528</f>
        <v>39805</v>
      </c>
      <c r="AJ111" s="70">
        <f>SAStab!H4528</f>
        <v>65308</v>
      </c>
      <c r="AK111" s="70">
        <f>SAStab!I4528</f>
        <v>85242</v>
      </c>
      <c r="AL111" s="70">
        <f>SAStab!J4528</f>
        <v>143957</v>
      </c>
      <c r="AO111" t="s">
        <v>26</v>
      </c>
      <c r="AP111" s="70" t="str">
        <f>SAStab!A4616</f>
        <v>3.Hispanic</v>
      </c>
      <c r="AQ111" s="78">
        <f>SAStab!B4616</f>
        <v>32434</v>
      </c>
      <c r="AR111" s="78">
        <f>SAStab!C4616</f>
        <v>-4084.26</v>
      </c>
      <c r="AS111" s="78">
        <f>SAStab!D4616</f>
        <v>-1528.23</v>
      </c>
      <c r="AT111" s="78">
        <f>SAStab!E4616</f>
        <v>9152.2999999999993</v>
      </c>
      <c r="AU111" s="78">
        <f>SAStab!F4616</f>
        <v>21962.6</v>
      </c>
      <c r="AV111" s="78">
        <f>SAStab!G4616</f>
        <v>44355</v>
      </c>
      <c r="AW111" s="78">
        <f>SAStab!H4616</f>
        <v>75750</v>
      </c>
      <c r="AX111" s="78">
        <f>SAStab!I4616</f>
        <v>101430</v>
      </c>
      <c r="AY111" s="78">
        <f>SAStab!J4616</f>
        <v>164562</v>
      </c>
      <c r="BB111" t="s">
        <v>26</v>
      </c>
      <c r="BC111" s="70" t="str">
        <f>SAStab!A4704</f>
        <v>3.Hispanic</v>
      </c>
      <c r="BD111" s="78">
        <f>SAStab!B4704</f>
        <v>38132</v>
      </c>
      <c r="BE111" s="78">
        <f>SAStab!C4704</f>
        <v>-5100.55</v>
      </c>
      <c r="BF111" s="78">
        <f>SAStab!D4704</f>
        <v>-1762.08</v>
      </c>
      <c r="BG111" s="78">
        <f>SAStab!E4704</f>
        <v>10518.5</v>
      </c>
      <c r="BH111" s="78">
        <f>SAStab!F4704</f>
        <v>25116.5</v>
      </c>
      <c r="BI111" s="78">
        <f>SAStab!G4704</f>
        <v>51002</v>
      </c>
      <c r="BJ111" s="78">
        <f>SAStab!H4704</f>
        <v>85855</v>
      </c>
      <c r="BK111" s="78">
        <f>SAStab!I4704</f>
        <v>114333</v>
      </c>
      <c r="BL111" s="78">
        <f>SAStab!J4704</f>
        <v>197496</v>
      </c>
      <c r="BO111" t="s">
        <v>26</v>
      </c>
      <c r="BP111" s="70" t="str">
        <f>SAStab!A4792</f>
        <v>3.Hispanic</v>
      </c>
      <c r="BQ111" s="78">
        <f>SAStab!B4792</f>
        <v>43218</v>
      </c>
      <c r="BR111" s="78">
        <f>SAStab!C4792</f>
        <v>-6076.52</v>
      </c>
      <c r="BS111" s="78">
        <f>SAStab!D4792</f>
        <v>-781.38</v>
      </c>
      <c r="BT111" s="78">
        <f>SAStab!E4792</f>
        <v>12449.3</v>
      </c>
      <c r="BU111" s="78">
        <f>SAStab!F4792</f>
        <v>30396.799999999999</v>
      </c>
      <c r="BV111" s="78">
        <f>SAStab!G4792</f>
        <v>60071</v>
      </c>
      <c r="BW111" s="78">
        <f>SAStab!H4792</f>
        <v>97037</v>
      </c>
      <c r="BX111" s="78">
        <f>SAStab!I4792</f>
        <v>127683</v>
      </c>
      <c r="BY111" s="78">
        <f>SAStab!J4792</f>
        <v>215976</v>
      </c>
    </row>
    <row r="112" spans="1:77">
      <c r="B112" t="s">
        <v>27</v>
      </c>
      <c r="C112" s="70" t="str">
        <f>SAStab!A4353</f>
        <v>4.Other</v>
      </c>
      <c r="D112" s="78">
        <f>SAStab!B4353</f>
        <v>30969</v>
      </c>
      <c r="E112" s="78">
        <f>SAStab!C4353</f>
        <v>-1689.03</v>
      </c>
      <c r="F112" s="78">
        <f>SAStab!D4353</f>
        <v>2621.73</v>
      </c>
      <c r="G112" s="78">
        <f>SAStab!E4353</f>
        <v>9265.9</v>
      </c>
      <c r="H112" s="78">
        <f>SAStab!F4353</f>
        <v>20906.3</v>
      </c>
      <c r="I112" s="78">
        <f>SAStab!G4353</f>
        <v>45450</v>
      </c>
      <c r="J112" s="78">
        <f>SAStab!H4353</f>
        <v>71112</v>
      </c>
      <c r="K112" s="78">
        <f>SAStab!I4353</f>
        <v>90381</v>
      </c>
      <c r="L112" s="78">
        <f>SAStab!J4353</f>
        <v>131057</v>
      </c>
      <c r="O112" t="s">
        <v>27</v>
      </c>
      <c r="P112" s="70" t="str">
        <f>SAStab!A4441</f>
        <v>4.Other</v>
      </c>
      <c r="Q112" s="78">
        <f>SAStab!B4441</f>
        <v>34818</v>
      </c>
      <c r="R112" s="78">
        <f>SAStab!C4441</f>
        <v>-1791.14</v>
      </c>
      <c r="S112" s="78">
        <f>SAStab!D4441</f>
        <v>3750.87</v>
      </c>
      <c r="T112" s="78">
        <f>SAStab!E4441</f>
        <v>11011.9</v>
      </c>
      <c r="U112" s="78">
        <f>SAStab!F4441</f>
        <v>25090.6</v>
      </c>
      <c r="V112" s="78">
        <f>SAStab!G4441</f>
        <v>48058</v>
      </c>
      <c r="W112" s="78">
        <f>SAStab!H4441</f>
        <v>76877</v>
      </c>
      <c r="X112" s="78">
        <f>SAStab!I4441</f>
        <v>100303</v>
      </c>
      <c r="Y112" s="78">
        <f>SAStab!J4441</f>
        <v>165779</v>
      </c>
      <c r="AB112" t="s">
        <v>27</v>
      </c>
      <c r="AC112" s="70" t="str">
        <f>SAStab!A4529</f>
        <v>4.Other</v>
      </c>
      <c r="AD112" s="70">
        <f>SAStab!B4529</f>
        <v>38623</v>
      </c>
      <c r="AE112" s="70">
        <f>SAStab!C4529</f>
        <v>-543.57000000000005</v>
      </c>
      <c r="AF112" s="70">
        <f>SAStab!D4529</f>
        <v>4970.08</v>
      </c>
      <c r="AG112" s="70">
        <f>SAStab!E4529</f>
        <v>12547.3</v>
      </c>
      <c r="AH112" s="70">
        <f>SAStab!F4529</f>
        <v>27379.200000000001</v>
      </c>
      <c r="AI112" s="70">
        <f>SAStab!G4529</f>
        <v>53063</v>
      </c>
      <c r="AJ112" s="70">
        <f>SAStab!H4529</f>
        <v>84873</v>
      </c>
      <c r="AK112" s="70">
        <f>SAStab!I4529</f>
        <v>109114</v>
      </c>
      <c r="AL112" s="70">
        <f>SAStab!J4529</f>
        <v>164468</v>
      </c>
      <c r="AO112" t="s">
        <v>27</v>
      </c>
      <c r="AP112" s="70" t="str">
        <f>SAStab!A4617</f>
        <v>4.Other</v>
      </c>
      <c r="AQ112" s="78">
        <f>SAStab!B4617</f>
        <v>41818</v>
      </c>
      <c r="AR112" s="78">
        <f>SAStab!C4617</f>
        <v>-522.29999999999995</v>
      </c>
      <c r="AS112" s="78">
        <f>SAStab!D4617</f>
        <v>5047.8100000000004</v>
      </c>
      <c r="AT112" s="78">
        <f>SAStab!E4617</f>
        <v>13459.9</v>
      </c>
      <c r="AU112" s="78">
        <f>SAStab!F4617</f>
        <v>29724.3</v>
      </c>
      <c r="AV112" s="78">
        <f>SAStab!G4617</f>
        <v>56229</v>
      </c>
      <c r="AW112" s="78">
        <f>SAStab!H4617</f>
        <v>89471</v>
      </c>
      <c r="AX112" s="78">
        <f>SAStab!I4617</f>
        <v>115763</v>
      </c>
      <c r="AY112" s="78">
        <f>SAStab!J4617</f>
        <v>197989</v>
      </c>
      <c r="BB112" t="s">
        <v>27</v>
      </c>
      <c r="BC112" s="70" t="str">
        <f>SAStab!A4705</f>
        <v>4.Other</v>
      </c>
      <c r="BD112" s="78">
        <f>SAStab!B4705</f>
        <v>44603</v>
      </c>
      <c r="BE112" s="78">
        <f>SAStab!C4705</f>
        <v>-1474.98</v>
      </c>
      <c r="BF112" s="78">
        <f>SAStab!D4705</f>
        <v>4091.78</v>
      </c>
      <c r="BG112" s="78">
        <f>SAStab!E4705</f>
        <v>13790.8</v>
      </c>
      <c r="BH112" s="78">
        <f>SAStab!F4705</f>
        <v>31058.799999999999</v>
      </c>
      <c r="BI112" s="78">
        <f>SAStab!G4705</f>
        <v>59833</v>
      </c>
      <c r="BJ112" s="78">
        <f>SAStab!H4705</f>
        <v>97210</v>
      </c>
      <c r="BK112" s="78">
        <f>SAStab!I4705</f>
        <v>123887</v>
      </c>
      <c r="BL112" s="78">
        <f>SAStab!J4705</f>
        <v>216297</v>
      </c>
      <c r="BO112" t="s">
        <v>27</v>
      </c>
      <c r="BP112" s="70" t="str">
        <f>SAStab!A4793</f>
        <v>4.Other</v>
      </c>
      <c r="BQ112" s="78">
        <f>SAStab!B4793</f>
        <v>49126</v>
      </c>
      <c r="BR112" s="78">
        <f>SAStab!C4793</f>
        <v>-1005.7</v>
      </c>
      <c r="BS112" s="78">
        <f>SAStab!D4793</f>
        <v>4393.0600000000004</v>
      </c>
      <c r="BT112" s="78">
        <f>SAStab!E4793</f>
        <v>15483.7</v>
      </c>
      <c r="BU112" s="78">
        <f>SAStab!F4793</f>
        <v>36017.599999999999</v>
      </c>
      <c r="BV112" s="78">
        <f>SAStab!G4793</f>
        <v>66949</v>
      </c>
      <c r="BW112" s="78">
        <f>SAStab!H4793</f>
        <v>109163</v>
      </c>
      <c r="BX112" s="78">
        <f>SAStab!I4793</f>
        <v>144953</v>
      </c>
      <c r="BY112" s="78">
        <f>SAStab!J4793</f>
        <v>238134</v>
      </c>
    </row>
    <row r="113" spans="1:77">
      <c r="A113" t="s">
        <v>104</v>
      </c>
      <c r="C113" s="70" t="str">
        <f>SAStab!A4354</f>
        <v>marstat</v>
      </c>
      <c r="D113" s="78"/>
      <c r="E113" s="78"/>
      <c r="F113" s="78"/>
      <c r="G113" s="78"/>
      <c r="H113" s="78"/>
      <c r="I113" s="78"/>
      <c r="J113" s="78"/>
      <c r="K113" s="78"/>
      <c r="L113" s="78"/>
      <c r="N113" t="s">
        <v>104</v>
      </c>
      <c r="P113" s="70" t="str">
        <f>SAStab!A4442</f>
        <v>marstat</v>
      </c>
      <c r="Q113" s="78"/>
      <c r="R113" s="78"/>
      <c r="S113" s="78"/>
      <c r="T113" s="78"/>
      <c r="U113" s="78"/>
      <c r="V113" s="78"/>
      <c r="W113" s="78"/>
      <c r="X113" s="78"/>
      <c r="Y113" s="78"/>
      <c r="AA113" t="s">
        <v>104</v>
      </c>
      <c r="AC113" s="70" t="str">
        <f>SAStab!A4530</f>
        <v>marstat</v>
      </c>
      <c r="AD113" s="70"/>
      <c r="AE113" s="70"/>
      <c r="AF113" s="70"/>
      <c r="AG113" s="70"/>
      <c r="AH113" s="70"/>
      <c r="AI113" s="70"/>
      <c r="AJ113" s="70"/>
      <c r="AK113" s="70"/>
      <c r="AL113" s="70"/>
      <c r="AN113" t="s">
        <v>104</v>
      </c>
      <c r="AP113" s="70" t="str">
        <f>SAStab!A4618</f>
        <v>marstat</v>
      </c>
      <c r="AQ113" s="78"/>
      <c r="AR113" s="78"/>
      <c r="AS113" s="78"/>
      <c r="AT113" s="78"/>
      <c r="AU113" s="78"/>
      <c r="AV113" s="78"/>
      <c r="AW113" s="78"/>
      <c r="AX113" s="78"/>
      <c r="AY113" s="78"/>
      <c r="BA113" t="s">
        <v>104</v>
      </c>
      <c r="BC113" s="70" t="str">
        <f>SAStab!A4706</f>
        <v>marstat</v>
      </c>
      <c r="BD113" s="78"/>
      <c r="BE113" s="78"/>
      <c r="BF113" s="78"/>
      <c r="BG113" s="78"/>
      <c r="BH113" s="78"/>
      <c r="BI113" s="78"/>
      <c r="BJ113" s="78"/>
      <c r="BK113" s="78"/>
      <c r="BL113" s="78"/>
      <c r="BN113" t="s">
        <v>104</v>
      </c>
      <c r="BP113" s="70" t="str">
        <f>SAStab!A4794</f>
        <v>marstat</v>
      </c>
      <c r="BQ113" s="78"/>
      <c r="BR113" s="78"/>
      <c r="BS113" s="78"/>
      <c r="BT113" s="78"/>
      <c r="BU113" s="78"/>
      <c r="BV113" s="78"/>
      <c r="BW113" s="78"/>
      <c r="BX113" s="78"/>
      <c r="BY113" s="78"/>
    </row>
    <row r="114" spans="1:77">
      <c r="B114" t="s">
        <v>14</v>
      </c>
      <c r="C114" s="70" t="str">
        <f>SAStab!A4355</f>
        <v>Married</v>
      </c>
      <c r="D114" s="78">
        <f>SAStab!B4355</f>
        <v>45408</v>
      </c>
      <c r="E114" s="78">
        <f>SAStab!C4355</f>
        <v>7458.39</v>
      </c>
      <c r="F114" s="78">
        <f>SAStab!D4355</f>
        <v>11799.55</v>
      </c>
      <c r="G114" s="78">
        <f>SAStab!E4355</f>
        <v>21918.2</v>
      </c>
      <c r="H114" s="78">
        <f>SAStab!F4355</f>
        <v>37419</v>
      </c>
      <c r="I114" s="78">
        <f>SAStab!G4355</f>
        <v>58475</v>
      </c>
      <c r="J114" s="78">
        <f>SAStab!H4355</f>
        <v>85069</v>
      </c>
      <c r="K114" s="78">
        <f>SAStab!I4355</f>
        <v>107714</v>
      </c>
      <c r="L114" s="78">
        <f>SAStab!J4355</f>
        <v>159988</v>
      </c>
      <c r="O114" t="s">
        <v>14</v>
      </c>
      <c r="P114" s="70" t="str">
        <f>SAStab!A4443</f>
        <v>Married</v>
      </c>
      <c r="Q114" s="78">
        <f>SAStab!B4443</f>
        <v>47247</v>
      </c>
      <c r="R114" s="78">
        <f>SAStab!C4443</f>
        <v>7080.42</v>
      </c>
      <c r="S114" s="78">
        <f>SAStab!D4443</f>
        <v>12107.13</v>
      </c>
      <c r="T114" s="78">
        <f>SAStab!E4443</f>
        <v>22878.799999999999</v>
      </c>
      <c r="U114" s="78">
        <f>SAStab!F4443</f>
        <v>39543.300000000003</v>
      </c>
      <c r="V114" s="78">
        <f>SAStab!G4443</f>
        <v>61978</v>
      </c>
      <c r="W114" s="78">
        <f>SAStab!H4443</f>
        <v>91227</v>
      </c>
      <c r="X114" s="78">
        <f>SAStab!I4443</f>
        <v>114576</v>
      </c>
      <c r="Y114" s="78">
        <f>SAStab!J4443</f>
        <v>171459</v>
      </c>
      <c r="AB114" t="s">
        <v>14</v>
      </c>
      <c r="AC114" s="70" t="str">
        <f>SAStab!A4531</f>
        <v>Married</v>
      </c>
      <c r="AD114" s="70">
        <f>SAStab!B4531</f>
        <v>48631</v>
      </c>
      <c r="AE114" s="70">
        <f>SAStab!C4531</f>
        <v>6751.02</v>
      </c>
      <c r="AF114" s="70">
        <f>SAStab!D4531</f>
        <v>11981.29</v>
      </c>
      <c r="AG114" s="70">
        <f>SAStab!E4531</f>
        <v>22696.5</v>
      </c>
      <c r="AH114" s="70">
        <f>SAStab!F4531</f>
        <v>39727.5</v>
      </c>
      <c r="AI114" s="70">
        <f>SAStab!G4531</f>
        <v>64581</v>
      </c>
      <c r="AJ114" s="70">
        <f>SAStab!H4531</f>
        <v>94851</v>
      </c>
      <c r="AK114" s="70">
        <f>SAStab!I4531</f>
        <v>118406</v>
      </c>
      <c r="AL114" s="70">
        <f>SAStab!J4531</f>
        <v>179254</v>
      </c>
      <c r="AO114" t="s">
        <v>14</v>
      </c>
      <c r="AP114" s="70" t="str">
        <f>SAStab!A4619</f>
        <v>Married</v>
      </c>
      <c r="AQ114" s="78">
        <f>SAStab!B4619</f>
        <v>52467</v>
      </c>
      <c r="AR114" s="78">
        <f>SAStab!C4619</f>
        <v>5720.22</v>
      </c>
      <c r="AS114" s="78">
        <f>SAStab!D4619</f>
        <v>11764.62</v>
      </c>
      <c r="AT114" s="78">
        <f>SAStab!E4619</f>
        <v>23184.9</v>
      </c>
      <c r="AU114" s="78">
        <f>SAStab!F4619</f>
        <v>41142</v>
      </c>
      <c r="AV114" s="78">
        <f>SAStab!G4619</f>
        <v>68877</v>
      </c>
      <c r="AW114" s="78">
        <f>SAStab!H4619</f>
        <v>103682</v>
      </c>
      <c r="AX114" s="78">
        <f>SAStab!I4619</f>
        <v>133454</v>
      </c>
      <c r="AY114" s="78">
        <f>SAStab!J4619</f>
        <v>217665</v>
      </c>
      <c r="BB114" t="s">
        <v>14</v>
      </c>
      <c r="BC114" s="70" t="str">
        <f>SAStab!A4707</f>
        <v>Married</v>
      </c>
      <c r="BD114" s="78">
        <f>SAStab!B4707</f>
        <v>58395</v>
      </c>
      <c r="BE114" s="78">
        <f>SAStab!C4707</f>
        <v>5848.59</v>
      </c>
      <c r="BF114" s="78">
        <f>SAStab!D4707</f>
        <v>12603.71</v>
      </c>
      <c r="BG114" s="78">
        <f>SAStab!E4707</f>
        <v>25101.8</v>
      </c>
      <c r="BH114" s="78">
        <f>SAStab!F4707</f>
        <v>45334.7</v>
      </c>
      <c r="BI114" s="78">
        <f>SAStab!G4707</f>
        <v>76434</v>
      </c>
      <c r="BJ114" s="78">
        <f>SAStab!H4707</f>
        <v>115566</v>
      </c>
      <c r="BK114" s="78">
        <f>SAStab!I4707</f>
        <v>146018</v>
      </c>
      <c r="BL114" s="78">
        <f>SAStab!J4707</f>
        <v>244931</v>
      </c>
      <c r="BO114" t="s">
        <v>14</v>
      </c>
      <c r="BP114" s="70" t="str">
        <f>SAStab!A4795</f>
        <v>Married</v>
      </c>
      <c r="BQ114" s="78">
        <f>SAStab!B4795</f>
        <v>63626</v>
      </c>
      <c r="BR114" s="78">
        <f>SAStab!C4795</f>
        <v>6700.52</v>
      </c>
      <c r="BS114" s="78">
        <f>SAStab!D4795</f>
        <v>14169.05</v>
      </c>
      <c r="BT114" s="78">
        <f>SAStab!E4795</f>
        <v>27919.3</v>
      </c>
      <c r="BU114" s="78">
        <f>SAStab!F4795</f>
        <v>50140.9</v>
      </c>
      <c r="BV114" s="78">
        <f>SAStab!G4795</f>
        <v>83010</v>
      </c>
      <c r="BW114" s="78">
        <f>SAStab!H4795</f>
        <v>127159</v>
      </c>
      <c r="BX114" s="78">
        <f>SAStab!I4795</f>
        <v>162095</v>
      </c>
      <c r="BY114" s="78">
        <f>SAStab!J4795</f>
        <v>274485</v>
      </c>
    </row>
    <row r="115" spans="1:77">
      <c r="B115" t="s">
        <v>15</v>
      </c>
      <c r="C115" s="70" t="str">
        <f>SAStab!A4356</f>
        <v>Widowed</v>
      </c>
      <c r="D115" s="78">
        <f>SAStab!B4356</f>
        <v>28769</v>
      </c>
      <c r="E115" s="78">
        <f>SAStab!C4356</f>
        <v>4487.88</v>
      </c>
      <c r="F115" s="78">
        <f>SAStab!D4356</f>
        <v>7596.3</v>
      </c>
      <c r="G115" s="78">
        <f>SAStab!E4356</f>
        <v>13291.6</v>
      </c>
      <c r="H115" s="78">
        <f>SAStab!F4356</f>
        <v>21261.9</v>
      </c>
      <c r="I115" s="78">
        <f>SAStab!G4356</f>
        <v>37062</v>
      </c>
      <c r="J115" s="78">
        <f>SAStab!H4356</f>
        <v>58113</v>
      </c>
      <c r="K115" s="78">
        <f>SAStab!I4356</f>
        <v>74191</v>
      </c>
      <c r="L115" s="78">
        <f>SAStab!J4356</f>
        <v>127563</v>
      </c>
      <c r="O115" t="s">
        <v>15</v>
      </c>
      <c r="P115" s="70" t="str">
        <f>SAStab!A4444</f>
        <v>Widowed</v>
      </c>
      <c r="Q115" s="78">
        <f>SAStab!B4444</f>
        <v>33877</v>
      </c>
      <c r="R115" s="78">
        <f>SAStab!C4444</f>
        <v>5473.13</v>
      </c>
      <c r="S115" s="78">
        <f>SAStab!D4444</f>
        <v>8435.57</v>
      </c>
      <c r="T115" s="78">
        <f>SAStab!E4444</f>
        <v>15461.9</v>
      </c>
      <c r="U115" s="78">
        <f>SAStab!F4444</f>
        <v>25616.6</v>
      </c>
      <c r="V115" s="78">
        <f>SAStab!G4444</f>
        <v>43468</v>
      </c>
      <c r="W115" s="78">
        <f>SAStab!H4444</f>
        <v>67982</v>
      </c>
      <c r="X115" s="78">
        <f>SAStab!I4444</f>
        <v>88773</v>
      </c>
      <c r="Y115" s="78">
        <f>SAStab!J4444</f>
        <v>147800</v>
      </c>
      <c r="AB115" t="s">
        <v>15</v>
      </c>
      <c r="AC115" s="70" t="str">
        <f>SAStab!A4532</f>
        <v>Widowed</v>
      </c>
      <c r="AD115" s="70">
        <f>SAStab!B4532</f>
        <v>36703</v>
      </c>
      <c r="AE115" s="70">
        <f>SAStab!C4532</f>
        <v>5807.8</v>
      </c>
      <c r="AF115" s="70">
        <f>SAStab!D4532</f>
        <v>8845.09</v>
      </c>
      <c r="AG115" s="70">
        <f>SAStab!E4532</f>
        <v>16391</v>
      </c>
      <c r="AH115" s="70">
        <f>SAStab!F4532</f>
        <v>27830</v>
      </c>
      <c r="AI115" s="70">
        <f>SAStab!G4532</f>
        <v>47825</v>
      </c>
      <c r="AJ115" s="70">
        <f>SAStab!H4532</f>
        <v>74594</v>
      </c>
      <c r="AK115" s="70">
        <f>SAStab!I4532</f>
        <v>95796</v>
      </c>
      <c r="AL115" s="70">
        <f>SAStab!J4532</f>
        <v>159304</v>
      </c>
      <c r="AO115" t="s">
        <v>15</v>
      </c>
      <c r="AP115" s="70" t="str">
        <f>SAStab!A4620</f>
        <v>Widowed</v>
      </c>
      <c r="AQ115" s="78">
        <f>SAStab!B4620</f>
        <v>38020</v>
      </c>
      <c r="AR115" s="78">
        <f>SAStab!C4620</f>
        <v>4938.57</v>
      </c>
      <c r="AS115" s="78">
        <f>SAStab!D4620</f>
        <v>8513.85</v>
      </c>
      <c r="AT115" s="78">
        <f>SAStab!E4620</f>
        <v>16267.9</v>
      </c>
      <c r="AU115" s="78">
        <f>SAStab!F4620</f>
        <v>28013.3</v>
      </c>
      <c r="AV115" s="78">
        <f>SAStab!G4620</f>
        <v>48976</v>
      </c>
      <c r="AW115" s="78">
        <f>SAStab!H4620</f>
        <v>78583</v>
      </c>
      <c r="AX115" s="78">
        <f>SAStab!I4620</f>
        <v>101192</v>
      </c>
      <c r="AY115" s="78">
        <f>SAStab!J4620</f>
        <v>174177</v>
      </c>
      <c r="BB115" t="s">
        <v>15</v>
      </c>
      <c r="BC115" s="70" t="str">
        <f>SAStab!A4708</f>
        <v>Widowed</v>
      </c>
      <c r="BD115" s="78">
        <f>SAStab!B4708</f>
        <v>40228</v>
      </c>
      <c r="BE115" s="78">
        <f>SAStab!C4708</f>
        <v>2741.28</v>
      </c>
      <c r="BF115" s="78">
        <f>SAStab!D4708</f>
        <v>8069.76</v>
      </c>
      <c r="BG115" s="78">
        <f>SAStab!E4708</f>
        <v>16216.7</v>
      </c>
      <c r="BH115" s="78">
        <f>SAStab!F4708</f>
        <v>28923.3</v>
      </c>
      <c r="BI115" s="78">
        <f>SAStab!G4708</f>
        <v>51732</v>
      </c>
      <c r="BJ115" s="78">
        <f>SAStab!H4708</f>
        <v>84210</v>
      </c>
      <c r="BK115" s="78">
        <f>SAStab!I4708</f>
        <v>110375</v>
      </c>
      <c r="BL115" s="78">
        <f>SAStab!J4708</f>
        <v>208264</v>
      </c>
      <c r="BO115" t="s">
        <v>15</v>
      </c>
      <c r="BP115" s="70" t="str">
        <f>SAStab!A4796</f>
        <v>Widowed</v>
      </c>
      <c r="BQ115" s="78">
        <f>SAStab!B4796</f>
        <v>44668</v>
      </c>
      <c r="BR115" s="78">
        <f>SAStab!C4796</f>
        <v>2480.73</v>
      </c>
      <c r="BS115" s="78">
        <f>SAStab!D4796</f>
        <v>8312.82</v>
      </c>
      <c r="BT115" s="78">
        <f>SAStab!E4796</f>
        <v>17641</v>
      </c>
      <c r="BU115" s="78">
        <f>SAStab!F4796</f>
        <v>32663.200000000001</v>
      </c>
      <c r="BV115" s="78">
        <f>SAStab!G4796</f>
        <v>57257</v>
      </c>
      <c r="BW115" s="78">
        <f>SAStab!H4796</f>
        <v>94256</v>
      </c>
      <c r="BX115" s="78">
        <f>SAStab!I4796</f>
        <v>125063</v>
      </c>
      <c r="BY115" s="78">
        <f>SAStab!J4796</f>
        <v>215911</v>
      </c>
    </row>
    <row r="116" spans="1:77">
      <c r="B116" t="s">
        <v>16</v>
      </c>
      <c r="C116" s="70" t="str">
        <f>SAStab!A4357</f>
        <v>Divorced</v>
      </c>
      <c r="D116" s="78">
        <f>SAStab!B4357</f>
        <v>29507</v>
      </c>
      <c r="E116" s="78">
        <f>SAStab!C4357</f>
        <v>1673.15</v>
      </c>
      <c r="F116" s="78">
        <f>SAStab!D4357</f>
        <v>6652.36</v>
      </c>
      <c r="G116" s="78">
        <f>SAStab!E4357</f>
        <v>11051.4</v>
      </c>
      <c r="H116" s="78">
        <f>SAStab!F4357</f>
        <v>21278.799999999999</v>
      </c>
      <c r="I116" s="78">
        <f>SAStab!G4357</f>
        <v>40134</v>
      </c>
      <c r="J116" s="78">
        <f>SAStab!H4357</f>
        <v>63449</v>
      </c>
      <c r="K116" s="78">
        <f>SAStab!I4357</f>
        <v>80014</v>
      </c>
      <c r="L116" s="78">
        <f>SAStab!J4357</f>
        <v>132479</v>
      </c>
      <c r="O116" t="s">
        <v>16</v>
      </c>
      <c r="P116" s="70" t="str">
        <f>SAStab!A4445</f>
        <v>Divorced</v>
      </c>
      <c r="Q116" s="78">
        <f>SAStab!B4445</f>
        <v>31302</v>
      </c>
      <c r="R116" s="78">
        <f>SAStab!C4445</f>
        <v>2004.58</v>
      </c>
      <c r="S116" s="78">
        <f>SAStab!D4445</f>
        <v>6472.92</v>
      </c>
      <c r="T116" s="78">
        <f>SAStab!E4445</f>
        <v>11893.7</v>
      </c>
      <c r="U116" s="78">
        <f>SAStab!F4445</f>
        <v>22844.5</v>
      </c>
      <c r="V116" s="78">
        <f>SAStab!G4445</f>
        <v>41646</v>
      </c>
      <c r="W116" s="78">
        <f>SAStab!H4445</f>
        <v>66895</v>
      </c>
      <c r="X116" s="78">
        <f>SAStab!I4445</f>
        <v>87676</v>
      </c>
      <c r="Y116" s="78">
        <f>SAStab!J4445</f>
        <v>141499</v>
      </c>
      <c r="AB116" t="s">
        <v>16</v>
      </c>
      <c r="AC116" s="70" t="str">
        <f>SAStab!A4533</f>
        <v>Divorced</v>
      </c>
      <c r="AD116" s="70">
        <f>SAStab!B4533</f>
        <v>34317</v>
      </c>
      <c r="AE116" s="70">
        <f>SAStab!C4533</f>
        <v>1739.82</v>
      </c>
      <c r="AF116" s="70">
        <f>SAStab!D4533</f>
        <v>5950.26</v>
      </c>
      <c r="AG116" s="70">
        <f>SAStab!E4533</f>
        <v>12531.9</v>
      </c>
      <c r="AH116" s="70">
        <f>SAStab!F4533</f>
        <v>23948.799999999999</v>
      </c>
      <c r="AI116" s="70">
        <f>SAStab!G4533</f>
        <v>44652</v>
      </c>
      <c r="AJ116" s="70">
        <f>SAStab!H4533</f>
        <v>74032</v>
      </c>
      <c r="AK116" s="70">
        <f>SAStab!I4533</f>
        <v>97376</v>
      </c>
      <c r="AL116" s="70">
        <f>SAStab!J4533</f>
        <v>185931</v>
      </c>
      <c r="AO116" t="s">
        <v>16</v>
      </c>
      <c r="AP116" s="70" t="str">
        <f>SAStab!A4621</f>
        <v>Divorced</v>
      </c>
      <c r="AQ116" s="78">
        <f>SAStab!B4621</f>
        <v>36871</v>
      </c>
      <c r="AR116" s="78">
        <f>SAStab!C4621</f>
        <v>1470.01</v>
      </c>
      <c r="AS116" s="78">
        <f>SAStab!D4621</f>
        <v>5375.74</v>
      </c>
      <c r="AT116" s="78">
        <f>SAStab!E4621</f>
        <v>12834.3</v>
      </c>
      <c r="AU116" s="78">
        <f>SAStab!F4621</f>
        <v>25586.799999999999</v>
      </c>
      <c r="AV116" s="78">
        <f>SAStab!G4621</f>
        <v>48061</v>
      </c>
      <c r="AW116" s="78">
        <f>SAStab!H4621</f>
        <v>81969</v>
      </c>
      <c r="AX116" s="78">
        <f>SAStab!I4621</f>
        <v>106088</v>
      </c>
      <c r="AY116" s="78">
        <f>SAStab!J4621</f>
        <v>187005</v>
      </c>
      <c r="BB116" t="s">
        <v>16</v>
      </c>
      <c r="BC116" s="70" t="str">
        <f>SAStab!A4709</f>
        <v>Divorced</v>
      </c>
      <c r="BD116" s="78">
        <f>SAStab!B4709</f>
        <v>41300</v>
      </c>
      <c r="BE116" s="78">
        <f>SAStab!C4709</f>
        <v>909.6</v>
      </c>
      <c r="BF116" s="78">
        <f>SAStab!D4709</f>
        <v>5458.33</v>
      </c>
      <c r="BG116" s="78">
        <f>SAStab!E4709</f>
        <v>13158.4</v>
      </c>
      <c r="BH116" s="78">
        <f>SAStab!F4709</f>
        <v>26783.4</v>
      </c>
      <c r="BI116" s="78">
        <f>SAStab!G4709</f>
        <v>51272</v>
      </c>
      <c r="BJ116" s="78">
        <f>SAStab!H4709</f>
        <v>89275</v>
      </c>
      <c r="BK116" s="78">
        <f>SAStab!I4709</f>
        <v>124491</v>
      </c>
      <c r="BL116" s="78">
        <f>SAStab!J4709</f>
        <v>235251</v>
      </c>
      <c r="BO116" t="s">
        <v>16</v>
      </c>
      <c r="BP116" s="70" t="str">
        <f>SAStab!A4797</f>
        <v>Divorced</v>
      </c>
      <c r="BQ116" s="78">
        <f>SAStab!B4797</f>
        <v>42714</v>
      </c>
      <c r="BR116" s="78">
        <f>SAStab!C4797</f>
        <v>-523.16999999999996</v>
      </c>
      <c r="BS116" s="78">
        <f>SAStab!D4797</f>
        <v>4866.0600000000004</v>
      </c>
      <c r="BT116" s="78">
        <f>SAStab!E4797</f>
        <v>14130.3</v>
      </c>
      <c r="BU116" s="78">
        <f>SAStab!F4797</f>
        <v>28499.8</v>
      </c>
      <c r="BV116" s="78">
        <f>SAStab!G4797</f>
        <v>54116</v>
      </c>
      <c r="BW116" s="78">
        <f>SAStab!H4797</f>
        <v>94573</v>
      </c>
      <c r="BX116" s="78">
        <f>SAStab!I4797</f>
        <v>128163</v>
      </c>
      <c r="BY116" s="78">
        <f>SAStab!J4797</f>
        <v>217014</v>
      </c>
    </row>
    <row r="117" spans="1:77">
      <c r="B117" t="s">
        <v>13</v>
      </c>
      <c r="C117" s="70" t="str">
        <f>SAStab!A4358</f>
        <v>Single</v>
      </c>
      <c r="D117" s="78">
        <f>SAStab!B4358</f>
        <v>27178</v>
      </c>
      <c r="E117" s="78">
        <f>SAStab!C4358</f>
        <v>-1022.47</v>
      </c>
      <c r="F117" s="78">
        <f>SAStab!D4358</f>
        <v>4075.36</v>
      </c>
      <c r="G117" s="78">
        <f>SAStab!E4358</f>
        <v>8463.7999999999993</v>
      </c>
      <c r="H117" s="78">
        <f>SAStab!F4358</f>
        <v>17340.8</v>
      </c>
      <c r="I117" s="78">
        <f>SAStab!G4358</f>
        <v>36859</v>
      </c>
      <c r="J117" s="78">
        <f>SAStab!H4358</f>
        <v>60935</v>
      </c>
      <c r="K117" s="78">
        <f>SAStab!I4358</f>
        <v>85842</v>
      </c>
      <c r="L117" s="78">
        <f>SAStab!J4358</f>
        <v>142022</v>
      </c>
      <c r="O117" t="s">
        <v>13</v>
      </c>
      <c r="P117" s="70" t="str">
        <f>SAStab!A4446</f>
        <v>Single</v>
      </c>
      <c r="Q117" s="78">
        <f>SAStab!B4446</f>
        <v>30390</v>
      </c>
      <c r="R117" s="78">
        <f>SAStab!C4446</f>
        <v>-234.87</v>
      </c>
      <c r="S117" s="78">
        <f>SAStab!D4446</f>
        <v>4438.12</v>
      </c>
      <c r="T117" s="78">
        <f>SAStab!E4446</f>
        <v>8989.5</v>
      </c>
      <c r="U117" s="78">
        <f>SAStab!F4446</f>
        <v>19507.7</v>
      </c>
      <c r="V117" s="78">
        <f>SAStab!G4446</f>
        <v>38774</v>
      </c>
      <c r="W117" s="78">
        <f>SAStab!H4446</f>
        <v>69454</v>
      </c>
      <c r="X117" s="78">
        <f>SAStab!I4446</f>
        <v>97958</v>
      </c>
      <c r="Y117" s="78">
        <f>SAStab!J4446</f>
        <v>170437</v>
      </c>
      <c r="AB117" t="s">
        <v>13</v>
      </c>
      <c r="AC117" s="70" t="str">
        <f>SAStab!A4534</f>
        <v>Single</v>
      </c>
      <c r="AD117" s="70">
        <f>SAStab!B4534</f>
        <v>32773</v>
      </c>
      <c r="AE117" s="70">
        <f>SAStab!C4534</f>
        <v>-930.91</v>
      </c>
      <c r="AF117" s="70">
        <f>SAStab!D4534</f>
        <v>4198.82</v>
      </c>
      <c r="AG117" s="70">
        <f>SAStab!E4534</f>
        <v>9274.6</v>
      </c>
      <c r="AH117" s="70">
        <f>SAStab!F4534</f>
        <v>20863.3</v>
      </c>
      <c r="AI117" s="70">
        <f>SAStab!G4534</f>
        <v>43119</v>
      </c>
      <c r="AJ117" s="70">
        <f>SAStab!H4534</f>
        <v>71679</v>
      </c>
      <c r="AK117" s="70">
        <f>SAStab!I4534</f>
        <v>101873</v>
      </c>
      <c r="AL117" s="70">
        <f>SAStab!J4534</f>
        <v>183986</v>
      </c>
      <c r="AO117" t="s">
        <v>13</v>
      </c>
      <c r="AP117" s="70" t="str">
        <f>SAStab!A4622</f>
        <v>Single</v>
      </c>
      <c r="AQ117" s="78">
        <f>SAStab!B4622</f>
        <v>33163</v>
      </c>
      <c r="AR117" s="78">
        <f>SAStab!C4622</f>
        <v>-2402.62</v>
      </c>
      <c r="AS117" s="78">
        <f>SAStab!D4622</f>
        <v>4115.54</v>
      </c>
      <c r="AT117" s="78">
        <f>SAStab!E4622</f>
        <v>9572.4</v>
      </c>
      <c r="AU117" s="78">
        <f>SAStab!F4622</f>
        <v>20577.5</v>
      </c>
      <c r="AV117" s="78">
        <f>SAStab!G4622</f>
        <v>42665</v>
      </c>
      <c r="AW117" s="78">
        <f>SAStab!H4622</f>
        <v>73475</v>
      </c>
      <c r="AX117" s="78">
        <f>SAStab!I4622</f>
        <v>102570</v>
      </c>
      <c r="AY117" s="78">
        <f>SAStab!J4622</f>
        <v>197011</v>
      </c>
      <c r="BB117" t="s">
        <v>13</v>
      </c>
      <c r="BC117" s="70" t="str">
        <f>SAStab!A4710</f>
        <v>Single</v>
      </c>
      <c r="BD117" s="78">
        <f>SAStab!B4710</f>
        <v>36198</v>
      </c>
      <c r="BE117" s="78">
        <f>SAStab!C4710</f>
        <v>-2716.88</v>
      </c>
      <c r="BF117" s="78">
        <f>SAStab!D4710</f>
        <v>3162.23</v>
      </c>
      <c r="BG117" s="78">
        <f>SAStab!E4710</f>
        <v>9716.2999999999993</v>
      </c>
      <c r="BH117" s="78">
        <f>SAStab!F4710</f>
        <v>21424.7</v>
      </c>
      <c r="BI117" s="78">
        <f>SAStab!G4710</f>
        <v>44627</v>
      </c>
      <c r="BJ117" s="78">
        <f>SAStab!H4710</f>
        <v>79642</v>
      </c>
      <c r="BK117" s="78">
        <f>SAStab!I4710</f>
        <v>112673</v>
      </c>
      <c r="BL117" s="78">
        <f>SAStab!J4710</f>
        <v>218955</v>
      </c>
      <c r="BO117" t="s">
        <v>13</v>
      </c>
      <c r="BP117" s="70" t="str">
        <f>SAStab!A4798</f>
        <v>Single</v>
      </c>
      <c r="BQ117" s="78">
        <f>SAStab!B4798</f>
        <v>38582</v>
      </c>
      <c r="BR117" s="78">
        <f>SAStab!C4798</f>
        <v>-4250.4399999999996</v>
      </c>
      <c r="BS117" s="78">
        <f>SAStab!D4798</f>
        <v>2605.5</v>
      </c>
      <c r="BT117" s="78">
        <f>SAStab!E4798</f>
        <v>10040.799999999999</v>
      </c>
      <c r="BU117" s="78">
        <f>SAStab!F4798</f>
        <v>23223.8</v>
      </c>
      <c r="BV117" s="78">
        <f>SAStab!G4798</f>
        <v>48841</v>
      </c>
      <c r="BW117" s="78">
        <f>SAStab!H4798</f>
        <v>88904</v>
      </c>
      <c r="BX117" s="78">
        <f>SAStab!I4798</f>
        <v>123996</v>
      </c>
      <c r="BY117" s="78">
        <f>SAStab!J4798</f>
        <v>239360</v>
      </c>
    </row>
    <row r="118" spans="1:77">
      <c r="A118" t="s">
        <v>132</v>
      </c>
      <c r="C118" s="70" t="str">
        <f>SAStab!A4359</f>
        <v>pcyears</v>
      </c>
      <c r="D118" s="78"/>
      <c r="E118" s="78"/>
      <c r="F118" s="78"/>
      <c r="G118" s="78"/>
      <c r="H118" s="78"/>
      <c r="I118" s="78"/>
      <c r="J118" s="78"/>
      <c r="K118" s="78"/>
      <c r="L118" s="78"/>
      <c r="N118" t="s">
        <v>132</v>
      </c>
      <c r="P118" s="70" t="str">
        <f>SAStab!A4447</f>
        <v>pcyears</v>
      </c>
      <c r="Q118" s="78"/>
      <c r="R118" s="78"/>
      <c r="S118" s="78"/>
      <c r="T118" s="78"/>
      <c r="U118" s="78"/>
      <c r="V118" s="78"/>
      <c r="W118" s="78"/>
      <c r="X118" s="78"/>
      <c r="Y118" s="78"/>
      <c r="AA118" t="s">
        <v>132</v>
      </c>
      <c r="AC118" s="70" t="str">
        <f>SAStab!A4535</f>
        <v>pcyears</v>
      </c>
      <c r="AD118" s="70"/>
      <c r="AE118" s="70"/>
      <c r="AF118" s="70"/>
      <c r="AG118" s="70"/>
      <c r="AH118" s="70"/>
      <c r="AI118" s="70"/>
      <c r="AJ118" s="70"/>
      <c r="AK118" s="70"/>
      <c r="AL118" s="70"/>
      <c r="AN118" t="s">
        <v>132</v>
      </c>
      <c r="AP118" s="70" t="str">
        <f>SAStab!A4623</f>
        <v>pcyears</v>
      </c>
      <c r="AQ118" s="78"/>
      <c r="AR118" s="78"/>
      <c r="AS118" s="78"/>
      <c r="AT118" s="78"/>
      <c r="AU118" s="78"/>
      <c r="AV118" s="78"/>
      <c r="AW118" s="78"/>
      <c r="AX118" s="78"/>
      <c r="AY118" s="78"/>
      <c r="BA118" t="s">
        <v>132</v>
      </c>
      <c r="BC118" s="70" t="str">
        <f>SAStab!A4711</f>
        <v>pcyears</v>
      </c>
      <c r="BD118" s="78"/>
      <c r="BE118" s="78"/>
      <c r="BF118" s="78"/>
      <c r="BG118" s="78"/>
      <c r="BH118" s="78"/>
      <c r="BI118" s="78"/>
      <c r="BJ118" s="78"/>
      <c r="BK118" s="78"/>
      <c r="BL118" s="78"/>
      <c r="BN118" t="s">
        <v>132</v>
      </c>
      <c r="BP118" s="70" t="str">
        <f>SAStab!A4799</f>
        <v>pcyears</v>
      </c>
      <c r="BQ118" s="78"/>
      <c r="BR118" s="78"/>
      <c r="BS118" s="78"/>
      <c r="BT118" s="78"/>
      <c r="BU118" s="78"/>
      <c r="BV118" s="78"/>
      <c r="BW118" s="78"/>
      <c r="BX118" s="78"/>
      <c r="BY118" s="78"/>
    </row>
    <row r="119" spans="1:77">
      <c r="B119" t="s">
        <v>124</v>
      </c>
      <c r="C119" s="70" t="str">
        <f>SAStab!A4360</f>
        <v>0-9</v>
      </c>
      <c r="D119" s="78">
        <f>SAStab!B4360</f>
        <v>6438</v>
      </c>
      <c r="E119" s="78">
        <f>SAStab!C4360</f>
        <v>-2013.65</v>
      </c>
      <c r="F119" s="78">
        <f>SAStab!D4360</f>
        <v>-2013.65</v>
      </c>
      <c r="G119" s="78">
        <f>SAStab!E4360</f>
        <v>-1854.4</v>
      </c>
      <c r="H119" s="78">
        <f>SAStab!F4360</f>
        <v>4832.1000000000004</v>
      </c>
      <c r="I119" s="78">
        <f>SAStab!G4360</f>
        <v>9173</v>
      </c>
      <c r="J119" s="78">
        <f>SAStab!H4360</f>
        <v>16505</v>
      </c>
      <c r="K119" s="78">
        <f>SAStab!I4360</f>
        <v>26885</v>
      </c>
      <c r="L119" s="78">
        <f>SAStab!J4360</f>
        <v>42989</v>
      </c>
      <c r="O119" t="s">
        <v>124</v>
      </c>
      <c r="P119" s="70" t="str">
        <f>SAStab!A4448</f>
        <v>0-9</v>
      </c>
      <c r="Q119" s="78">
        <f>SAStab!B4448</f>
        <v>5983</v>
      </c>
      <c r="R119" s="78">
        <f>SAStab!C4448</f>
        <v>-2561.89</v>
      </c>
      <c r="S119" s="78">
        <f>SAStab!D4448</f>
        <v>-2561.89</v>
      </c>
      <c r="T119" s="78">
        <f>SAStab!E4448</f>
        <v>-2290.5</v>
      </c>
      <c r="U119" s="78">
        <f>SAStab!F4448</f>
        <v>4160.6000000000004</v>
      </c>
      <c r="V119" s="78">
        <f>SAStab!G4448</f>
        <v>8797</v>
      </c>
      <c r="W119" s="78">
        <f>SAStab!H4448</f>
        <v>18508</v>
      </c>
      <c r="X119" s="78">
        <f>SAStab!I4448</f>
        <v>25572</v>
      </c>
      <c r="Y119" s="78">
        <f>SAStab!J4448</f>
        <v>49687</v>
      </c>
      <c r="AB119" t="s">
        <v>124</v>
      </c>
      <c r="AC119" s="70" t="str">
        <f>SAStab!A4536</f>
        <v>0-9</v>
      </c>
      <c r="AD119" s="70">
        <f>SAStab!B4536</f>
        <v>5972</v>
      </c>
      <c r="AE119" s="70">
        <f>SAStab!C4536</f>
        <v>-3227.49</v>
      </c>
      <c r="AF119" s="70">
        <f>SAStab!D4536</f>
        <v>-3227.49</v>
      </c>
      <c r="AG119" s="70">
        <f>SAStab!E4536</f>
        <v>-2764.8</v>
      </c>
      <c r="AH119" s="70">
        <f>SAStab!F4536</f>
        <v>3677.1</v>
      </c>
      <c r="AI119" s="70">
        <f>SAStab!G4536</f>
        <v>8460</v>
      </c>
      <c r="AJ119" s="70">
        <f>SAStab!H4536</f>
        <v>18663</v>
      </c>
      <c r="AK119" s="70">
        <f>SAStab!I4536</f>
        <v>26701</v>
      </c>
      <c r="AL119" s="70">
        <f>SAStab!J4536</f>
        <v>58722</v>
      </c>
      <c r="AO119" t="s">
        <v>124</v>
      </c>
      <c r="AP119" s="70" t="str">
        <f>SAStab!A4624</f>
        <v>0-9</v>
      </c>
      <c r="AQ119" s="78">
        <f>SAStab!B4624</f>
        <v>5567</v>
      </c>
      <c r="AR119" s="78">
        <f>SAStab!C4624</f>
        <v>-4096.0600000000004</v>
      </c>
      <c r="AS119" s="78">
        <f>SAStab!D4624</f>
        <v>-4096.0600000000004</v>
      </c>
      <c r="AT119" s="78">
        <f>SAStab!E4624</f>
        <v>-4039</v>
      </c>
      <c r="AU119" s="78">
        <f>SAStab!F4624</f>
        <v>2904.7</v>
      </c>
      <c r="AV119" s="78">
        <f>SAStab!G4624</f>
        <v>7271</v>
      </c>
      <c r="AW119" s="78">
        <f>SAStab!H4624</f>
        <v>20027</v>
      </c>
      <c r="AX119" s="78">
        <f>SAStab!I4624</f>
        <v>31549</v>
      </c>
      <c r="AY119" s="78">
        <f>SAStab!J4624</f>
        <v>60855</v>
      </c>
      <c r="BB119" t="s">
        <v>124</v>
      </c>
      <c r="BC119" s="70" t="str">
        <f>SAStab!A4712</f>
        <v>0-9</v>
      </c>
      <c r="BD119" s="78">
        <f>SAStab!B4712</f>
        <v>4746</v>
      </c>
      <c r="BE119" s="78">
        <f>SAStab!C4712</f>
        <v>-5113.7700000000004</v>
      </c>
      <c r="BF119" s="78">
        <f>SAStab!D4712</f>
        <v>-5113.7700000000004</v>
      </c>
      <c r="BG119" s="78">
        <f>SAStab!E4712</f>
        <v>-5106.6000000000004</v>
      </c>
      <c r="BH119" s="78">
        <f>SAStab!F4712</f>
        <v>1435.7</v>
      </c>
      <c r="BI119" s="78">
        <f>SAStab!G4712</f>
        <v>7064</v>
      </c>
      <c r="BJ119" s="78">
        <f>SAStab!H4712</f>
        <v>19111</v>
      </c>
      <c r="BK119" s="78">
        <f>SAStab!I4712</f>
        <v>31467</v>
      </c>
      <c r="BL119" s="78">
        <f>SAStab!J4712</f>
        <v>63138</v>
      </c>
      <c r="BO119" t="s">
        <v>124</v>
      </c>
      <c r="BP119" s="70" t="str">
        <f>SAStab!A4800</f>
        <v>0-9</v>
      </c>
      <c r="BQ119" s="78">
        <f>SAStab!B4800</f>
        <v>5140</v>
      </c>
      <c r="BR119" s="78">
        <f>SAStab!C4800</f>
        <v>-6215.23</v>
      </c>
      <c r="BS119" s="78">
        <f>SAStab!D4800</f>
        <v>-6215.23</v>
      </c>
      <c r="BT119" s="78">
        <f>SAStab!E4800</f>
        <v>-6138.8</v>
      </c>
      <c r="BU119" s="78">
        <f>SAStab!F4800</f>
        <v>1224.7</v>
      </c>
      <c r="BV119" s="78">
        <f>SAStab!G4800</f>
        <v>8203</v>
      </c>
      <c r="BW119" s="78">
        <f>SAStab!H4800</f>
        <v>21480</v>
      </c>
      <c r="BX119" s="78">
        <f>SAStab!I4800</f>
        <v>35921</v>
      </c>
      <c r="BY119" s="78">
        <f>SAStab!J4800</f>
        <v>75013</v>
      </c>
    </row>
    <row r="120" spans="1:77">
      <c r="B120" s="37" t="s">
        <v>125</v>
      </c>
      <c r="C120" s="70" t="str">
        <f>SAStab!A4361</f>
        <v>10-14</v>
      </c>
      <c r="D120" s="78">
        <f>SAStab!B4361</f>
        <v>14983</v>
      </c>
      <c r="E120" s="78">
        <f>SAStab!C4361</f>
        <v>-1942.92</v>
      </c>
      <c r="F120" s="78">
        <f>SAStab!D4361</f>
        <v>526.54999999999995</v>
      </c>
      <c r="G120" s="78">
        <f>SAStab!E4361</f>
        <v>5752.8</v>
      </c>
      <c r="H120" s="78">
        <f>SAStab!F4361</f>
        <v>8993</v>
      </c>
      <c r="I120" s="78">
        <f>SAStab!G4361</f>
        <v>17325</v>
      </c>
      <c r="J120" s="78">
        <f>SAStab!H4361</f>
        <v>33172</v>
      </c>
      <c r="K120" s="78">
        <f>SAStab!I4361</f>
        <v>48653</v>
      </c>
      <c r="L120" s="78">
        <f>SAStab!J4361</f>
        <v>107378</v>
      </c>
      <c r="O120" s="37" t="s">
        <v>125</v>
      </c>
      <c r="P120" s="70" t="str">
        <f>SAStab!A4449</f>
        <v>10-14</v>
      </c>
      <c r="Q120" s="78">
        <f>SAStab!B4449</f>
        <v>14381</v>
      </c>
      <c r="R120" s="78">
        <f>SAStab!C4449</f>
        <v>-2517.02</v>
      </c>
      <c r="S120" s="78">
        <f>SAStab!D4449</f>
        <v>-540.33000000000004</v>
      </c>
      <c r="T120" s="78">
        <f>SAStab!E4449</f>
        <v>5859.4</v>
      </c>
      <c r="U120" s="78">
        <f>SAStab!F4449</f>
        <v>9503.1</v>
      </c>
      <c r="V120" s="78">
        <f>SAStab!G4449</f>
        <v>17104</v>
      </c>
      <c r="W120" s="78">
        <f>SAStab!H4449</f>
        <v>30899</v>
      </c>
      <c r="X120" s="78">
        <f>SAStab!I4449</f>
        <v>43086</v>
      </c>
      <c r="Y120" s="78">
        <f>SAStab!J4449</f>
        <v>96564</v>
      </c>
      <c r="AB120" s="37" t="s">
        <v>125</v>
      </c>
      <c r="AC120" s="70" t="str">
        <f>SAStab!A4537</f>
        <v>10-14</v>
      </c>
      <c r="AD120" s="70">
        <f>SAStab!B4537</f>
        <v>13303</v>
      </c>
      <c r="AE120" s="70">
        <f>SAStab!C4537</f>
        <v>-3227.49</v>
      </c>
      <c r="AF120" s="70">
        <f>SAStab!D4537</f>
        <v>-2346.06</v>
      </c>
      <c r="AG120" s="70">
        <f>SAStab!E4537</f>
        <v>4554.2</v>
      </c>
      <c r="AH120" s="70">
        <f>SAStab!F4537</f>
        <v>8650</v>
      </c>
      <c r="AI120" s="70">
        <f>SAStab!G4537</f>
        <v>17080</v>
      </c>
      <c r="AJ120" s="70">
        <f>SAStab!H4537</f>
        <v>30355</v>
      </c>
      <c r="AK120" s="70">
        <f>SAStab!I4537</f>
        <v>45313</v>
      </c>
      <c r="AL120" s="70">
        <f>SAStab!J4537</f>
        <v>95090</v>
      </c>
      <c r="AO120" s="37" t="s">
        <v>125</v>
      </c>
      <c r="AP120" s="70" t="str">
        <f>SAStab!A4625</f>
        <v>10-14</v>
      </c>
      <c r="AQ120" s="78">
        <f>SAStab!B4625</f>
        <v>12818</v>
      </c>
      <c r="AR120" s="78">
        <f>SAStab!C4625</f>
        <v>-4096.0600000000004</v>
      </c>
      <c r="AS120" s="78">
        <f>SAStab!D4625</f>
        <v>-3940.62</v>
      </c>
      <c r="AT120" s="78">
        <f>SAStab!E4625</f>
        <v>3677.7</v>
      </c>
      <c r="AU120" s="78">
        <f>SAStab!F4625</f>
        <v>8217.7999999999993</v>
      </c>
      <c r="AV120" s="78">
        <f>SAStab!G4625</f>
        <v>16912</v>
      </c>
      <c r="AW120" s="78">
        <f>SAStab!H4625</f>
        <v>31458</v>
      </c>
      <c r="AX120" s="78">
        <f>SAStab!I4625</f>
        <v>43910</v>
      </c>
      <c r="AY120" s="78">
        <f>SAStab!J4625</f>
        <v>79780</v>
      </c>
      <c r="BB120" s="37" t="s">
        <v>125</v>
      </c>
      <c r="BC120" s="70" t="str">
        <f>SAStab!A4713</f>
        <v>10-14</v>
      </c>
      <c r="BD120" s="78">
        <f>SAStab!B4713</f>
        <v>14567</v>
      </c>
      <c r="BE120" s="78">
        <f>SAStab!C4713</f>
        <v>-5113.7700000000004</v>
      </c>
      <c r="BF120" s="78">
        <f>SAStab!D4713</f>
        <v>-3717.23</v>
      </c>
      <c r="BG120" s="78">
        <f>SAStab!E4713</f>
        <v>3752.7</v>
      </c>
      <c r="BH120" s="78">
        <f>SAStab!F4713</f>
        <v>9110.9</v>
      </c>
      <c r="BI120" s="78">
        <f>SAStab!G4713</f>
        <v>18020</v>
      </c>
      <c r="BJ120" s="78">
        <f>SAStab!H4713</f>
        <v>35784</v>
      </c>
      <c r="BK120" s="78">
        <f>SAStab!I4713</f>
        <v>55408</v>
      </c>
      <c r="BL120" s="78">
        <f>SAStab!J4713</f>
        <v>100169</v>
      </c>
      <c r="BO120" s="37" t="s">
        <v>125</v>
      </c>
      <c r="BP120" s="70" t="str">
        <f>SAStab!A4801</f>
        <v>10-14</v>
      </c>
      <c r="BQ120" s="78">
        <f>SAStab!B4801</f>
        <v>16079</v>
      </c>
      <c r="BR120" s="78">
        <f>SAStab!C4801</f>
        <v>-6215.23</v>
      </c>
      <c r="BS120" s="78">
        <f>SAStab!D4801</f>
        <v>-3650.18</v>
      </c>
      <c r="BT120" s="78">
        <f>SAStab!E4801</f>
        <v>3137.9</v>
      </c>
      <c r="BU120" s="78">
        <f>SAStab!F4801</f>
        <v>9648.1</v>
      </c>
      <c r="BV120" s="78">
        <f>SAStab!G4801</f>
        <v>19627</v>
      </c>
      <c r="BW120" s="78">
        <f>SAStab!H4801</f>
        <v>39989</v>
      </c>
      <c r="BX120" s="78">
        <f>SAStab!I4801</f>
        <v>61544</v>
      </c>
      <c r="BY120" s="78">
        <f>SAStab!J4801</f>
        <v>116295</v>
      </c>
    </row>
    <row r="121" spans="1:77">
      <c r="B121" s="38" t="s">
        <v>126</v>
      </c>
      <c r="C121" s="70" t="str">
        <f>SAStab!A4362</f>
        <v>15-19</v>
      </c>
      <c r="D121" s="78">
        <f>SAStab!B4362</f>
        <v>19486</v>
      </c>
      <c r="E121" s="78">
        <f>SAStab!C4362</f>
        <v>1845.17</v>
      </c>
      <c r="F121" s="78">
        <f>SAStab!D4362</f>
        <v>4748.84</v>
      </c>
      <c r="G121" s="78">
        <f>SAStab!E4362</f>
        <v>8173</v>
      </c>
      <c r="H121" s="78">
        <f>SAStab!F4362</f>
        <v>14095.5</v>
      </c>
      <c r="I121" s="78">
        <f>SAStab!G4362</f>
        <v>22853</v>
      </c>
      <c r="J121" s="78">
        <f>SAStab!H4362</f>
        <v>44234</v>
      </c>
      <c r="K121" s="78">
        <f>SAStab!I4362</f>
        <v>56304</v>
      </c>
      <c r="L121" s="78">
        <f>SAStab!J4362</f>
        <v>92373</v>
      </c>
      <c r="O121" s="38" t="s">
        <v>126</v>
      </c>
      <c r="P121" s="70" t="str">
        <f>SAStab!A4450</f>
        <v>15-19</v>
      </c>
      <c r="Q121" s="78">
        <f>SAStab!B4450</f>
        <v>20336</v>
      </c>
      <c r="R121" s="78">
        <f>SAStab!C4450</f>
        <v>759.47</v>
      </c>
      <c r="S121" s="78">
        <f>SAStab!D4450</f>
        <v>3750.87</v>
      </c>
      <c r="T121" s="78">
        <f>SAStab!E4450</f>
        <v>7837.3</v>
      </c>
      <c r="U121" s="78">
        <f>SAStab!F4450</f>
        <v>13652</v>
      </c>
      <c r="V121" s="78">
        <f>SAStab!G4450</f>
        <v>24416</v>
      </c>
      <c r="W121" s="78">
        <f>SAStab!H4450</f>
        <v>45744</v>
      </c>
      <c r="X121" s="78">
        <f>SAStab!I4450</f>
        <v>59800</v>
      </c>
      <c r="Y121" s="78">
        <f>SAStab!J4450</f>
        <v>104842</v>
      </c>
      <c r="AB121" s="38" t="s">
        <v>126</v>
      </c>
      <c r="AC121" s="70" t="str">
        <f>SAStab!A4538</f>
        <v>15-19</v>
      </c>
      <c r="AD121" s="70">
        <f>SAStab!B4538</f>
        <v>18570</v>
      </c>
      <c r="AE121" s="70">
        <f>SAStab!C4538</f>
        <v>-2171.13</v>
      </c>
      <c r="AF121" s="70">
        <f>SAStab!D4538</f>
        <v>2159.75</v>
      </c>
      <c r="AG121" s="70">
        <f>SAStab!E4538</f>
        <v>7043.1</v>
      </c>
      <c r="AH121" s="70">
        <f>SAStab!F4538</f>
        <v>13063.7</v>
      </c>
      <c r="AI121" s="70">
        <f>SAStab!G4538</f>
        <v>22741</v>
      </c>
      <c r="AJ121" s="70">
        <f>SAStab!H4538</f>
        <v>40735</v>
      </c>
      <c r="AK121" s="70">
        <f>SAStab!I4538</f>
        <v>57561</v>
      </c>
      <c r="AL121" s="70">
        <f>SAStab!J4538</f>
        <v>96833</v>
      </c>
      <c r="AO121" s="38" t="s">
        <v>126</v>
      </c>
      <c r="AP121" s="70" t="str">
        <f>SAStab!A4626</f>
        <v>15-19</v>
      </c>
      <c r="AQ121" s="78">
        <f>SAStab!B4626</f>
        <v>18205</v>
      </c>
      <c r="AR121" s="78">
        <f>SAStab!C4626</f>
        <v>-3451.85</v>
      </c>
      <c r="AS121" s="78">
        <f>SAStab!D4626</f>
        <v>1012.39</v>
      </c>
      <c r="AT121" s="78">
        <f>SAStab!E4626</f>
        <v>6251.8</v>
      </c>
      <c r="AU121" s="78">
        <f>SAStab!F4626</f>
        <v>12774.1</v>
      </c>
      <c r="AV121" s="78">
        <f>SAStab!G4626</f>
        <v>22938</v>
      </c>
      <c r="AW121" s="78">
        <f>SAStab!H4626</f>
        <v>41587</v>
      </c>
      <c r="AX121" s="78">
        <f>SAStab!I4626</f>
        <v>59876</v>
      </c>
      <c r="AY121" s="78">
        <f>SAStab!J4626</f>
        <v>92116</v>
      </c>
      <c r="BB121" s="38" t="s">
        <v>126</v>
      </c>
      <c r="BC121" s="70" t="str">
        <f>SAStab!A4714</f>
        <v>15-19</v>
      </c>
      <c r="BD121" s="78">
        <f>SAStab!B4714</f>
        <v>20108</v>
      </c>
      <c r="BE121" s="78">
        <f>SAStab!C4714</f>
        <v>-4244.6899999999996</v>
      </c>
      <c r="BF121" s="78">
        <f>SAStab!D4714</f>
        <v>191.45</v>
      </c>
      <c r="BG121" s="78">
        <f>SAStab!E4714</f>
        <v>5820.7</v>
      </c>
      <c r="BH121" s="78">
        <f>SAStab!F4714</f>
        <v>12735.5</v>
      </c>
      <c r="BI121" s="78">
        <f>SAStab!G4714</f>
        <v>24728</v>
      </c>
      <c r="BJ121" s="78">
        <f>SAStab!H4714</f>
        <v>49762</v>
      </c>
      <c r="BK121" s="78">
        <f>SAStab!I4714</f>
        <v>69270</v>
      </c>
      <c r="BL121" s="78">
        <f>SAStab!J4714</f>
        <v>118544</v>
      </c>
      <c r="BO121" s="38" t="s">
        <v>126</v>
      </c>
      <c r="BP121" s="70" t="str">
        <f>SAStab!A4802</f>
        <v>15-19</v>
      </c>
      <c r="BQ121" s="78">
        <f>SAStab!B4802</f>
        <v>20581</v>
      </c>
      <c r="BR121" s="78">
        <f>SAStab!C4802</f>
        <v>-5473.15</v>
      </c>
      <c r="BS121" s="78">
        <f>SAStab!D4802</f>
        <v>1418.51</v>
      </c>
      <c r="BT121" s="78">
        <f>SAStab!E4802</f>
        <v>6827.9</v>
      </c>
      <c r="BU121" s="78">
        <f>SAStab!F4802</f>
        <v>14117</v>
      </c>
      <c r="BV121" s="78">
        <f>SAStab!G4802</f>
        <v>27280</v>
      </c>
      <c r="BW121" s="78">
        <f>SAStab!H4802</f>
        <v>46395</v>
      </c>
      <c r="BX121" s="78">
        <f>SAStab!I4802</f>
        <v>66019</v>
      </c>
      <c r="BY121" s="78">
        <f>SAStab!J4802</f>
        <v>117298</v>
      </c>
    </row>
    <row r="122" spans="1:77">
      <c r="B122" t="s">
        <v>127</v>
      </c>
      <c r="C122" s="70" t="str">
        <f>SAStab!A4363</f>
        <v>20-24</v>
      </c>
      <c r="D122" s="78">
        <f>SAStab!B4363</f>
        <v>23132</v>
      </c>
      <c r="E122" s="78">
        <f>SAStab!C4363</f>
        <v>4243.3599999999997</v>
      </c>
      <c r="F122" s="78">
        <f>SAStab!D4363</f>
        <v>6892.56</v>
      </c>
      <c r="G122" s="78">
        <f>SAStab!E4363</f>
        <v>10802.9</v>
      </c>
      <c r="H122" s="78">
        <f>SAStab!F4363</f>
        <v>17593.3</v>
      </c>
      <c r="I122" s="78">
        <f>SAStab!G4363</f>
        <v>30383</v>
      </c>
      <c r="J122" s="78">
        <f>SAStab!H4363</f>
        <v>45154</v>
      </c>
      <c r="K122" s="78">
        <f>SAStab!I4363</f>
        <v>57890</v>
      </c>
      <c r="L122" s="78">
        <f>SAStab!J4363</f>
        <v>91768</v>
      </c>
      <c r="O122" t="s">
        <v>127</v>
      </c>
      <c r="P122" s="70" t="str">
        <f>SAStab!A4451</f>
        <v>20-24</v>
      </c>
      <c r="Q122" s="78">
        <f>SAStab!B4451</f>
        <v>22552</v>
      </c>
      <c r="R122" s="78">
        <f>SAStab!C4451</f>
        <v>2319.81</v>
      </c>
      <c r="S122" s="78">
        <f>SAStab!D4451</f>
        <v>6009.37</v>
      </c>
      <c r="T122" s="78">
        <f>SAStab!E4451</f>
        <v>9895.7000000000007</v>
      </c>
      <c r="U122" s="78">
        <f>SAStab!F4451</f>
        <v>16986.900000000001</v>
      </c>
      <c r="V122" s="78">
        <f>SAStab!G4451</f>
        <v>28842</v>
      </c>
      <c r="W122" s="78">
        <f>SAStab!H4451</f>
        <v>47288</v>
      </c>
      <c r="X122" s="78">
        <f>SAStab!I4451</f>
        <v>61766</v>
      </c>
      <c r="Y122" s="78">
        <f>SAStab!J4451</f>
        <v>102774</v>
      </c>
      <c r="AB122" t="s">
        <v>127</v>
      </c>
      <c r="AC122" s="70" t="str">
        <f>SAStab!A4539</f>
        <v>20-24</v>
      </c>
      <c r="AD122" s="70">
        <f>SAStab!B4539</f>
        <v>24299</v>
      </c>
      <c r="AE122" s="70">
        <f>SAStab!C4539</f>
        <v>702.39</v>
      </c>
      <c r="AF122" s="70">
        <f>SAStab!D4539</f>
        <v>5201.34</v>
      </c>
      <c r="AG122" s="70">
        <f>SAStab!E4539</f>
        <v>9226.2999999999993</v>
      </c>
      <c r="AH122" s="70">
        <f>SAStab!F4539</f>
        <v>16942.900000000001</v>
      </c>
      <c r="AI122" s="70">
        <f>SAStab!G4539</f>
        <v>30361</v>
      </c>
      <c r="AJ122" s="70">
        <f>SAStab!H4539</f>
        <v>51763</v>
      </c>
      <c r="AK122" s="70">
        <f>SAStab!I4539</f>
        <v>69466</v>
      </c>
      <c r="AL122" s="70">
        <f>SAStab!J4539</f>
        <v>118677</v>
      </c>
      <c r="AO122" t="s">
        <v>127</v>
      </c>
      <c r="AP122" s="70" t="str">
        <f>SAStab!A4627</f>
        <v>20-24</v>
      </c>
      <c r="AQ122" s="78">
        <f>SAStab!B4627</f>
        <v>23279</v>
      </c>
      <c r="AR122" s="78">
        <f>SAStab!C4627</f>
        <v>-1419.51</v>
      </c>
      <c r="AS122" s="78">
        <f>SAStab!D4627</f>
        <v>3498.25</v>
      </c>
      <c r="AT122" s="78">
        <f>SAStab!E4627</f>
        <v>8687.1</v>
      </c>
      <c r="AU122" s="78">
        <f>SAStab!F4627</f>
        <v>16399</v>
      </c>
      <c r="AV122" s="78">
        <f>SAStab!G4627</f>
        <v>30665</v>
      </c>
      <c r="AW122" s="78">
        <f>SAStab!H4627</f>
        <v>50731</v>
      </c>
      <c r="AX122" s="78">
        <f>SAStab!I4627</f>
        <v>65980</v>
      </c>
      <c r="AY122" s="78">
        <f>SAStab!J4627</f>
        <v>114700</v>
      </c>
      <c r="BB122" t="s">
        <v>127</v>
      </c>
      <c r="BC122" s="70" t="str">
        <f>SAStab!A4715</f>
        <v>20-24</v>
      </c>
      <c r="BD122" s="78">
        <f>SAStab!B4715</f>
        <v>24558</v>
      </c>
      <c r="BE122" s="78">
        <f>SAStab!C4715</f>
        <v>-2802.41</v>
      </c>
      <c r="BF122" s="78">
        <f>SAStab!D4715</f>
        <v>3620.43</v>
      </c>
      <c r="BG122" s="78">
        <f>SAStab!E4715</f>
        <v>8907.5</v>
      </c>
      <c r="BH122" s="78">
        <f>SAStab!F4715</f>
        <v>17262.099999999999</v>
      </c>
      <c r="BI122" s="78">
        <f>SAStab!G4715</f>
        <v>30564</v>
      </c>
      <c r="BJ122" s="78">
        <f>SAStab!H4715</f>
        <v>56904</v>
      </c>
      <c r="BK122" s="78">
        <f>SAStab!I4715</f>
        <v>77089</v>
      </c>
      <c r="BL122" s="78">
        <f>SAStab!J4715</f>
        <v>129995</v>
      </c>
      <c r="BO122" t="s">
        <v>127</v>
      </c>
      <c r="BP122" s="70" t="str">
        <f>SAStab!A4803</f>
        <v>20-24</v>
      </c>
      <c r="BQ122" s="78">
        <f>SAStab!B4803</f>
        <v>26915</v>
      </c>
      <c r="BR122" s="78">
        <f>SAStab!C4803</f>
        <v>-3291.56</v>
      </c>
      <c r="BS122" s="78">
        <f>SAStab!D4803</f>
        <v>2883.75</v>
      </c>
      <c r="BT122" s="78">
        <f>SAStab!E4803</f>
        <v>9909.6</v>
      </c>
      <c r="BU122" s="78">
        <f>SAStab!F4803</f>
        <v>18928.2</v>
      </c>
      <c r="BV122" s="78">
        <f>SAStab!G4803</f>
        <v>34243</v>
      </c>
      <c r="BW122" s="78">
        <f>SAStab!H4803</f>
        <v>59508</v>
      </c>
      <c r="BX122" s="78">
        <f>SAStab!I4803</f>
        <v>79347</v>
      </c>
      <c r="BY122" s="78">
        <f>SAStab!J4803</f>
        <v>142679</v>
      </c>
    </row>
    <row r="123" spans="1:77">
      <c r="B123" t="s">
        <v>128</v>
      </c>
      <c r="C123" s="70" t="str">
        <f>SAStab!A4364</f>
        <v>25-29</v>
      </c>
      <c r="D123" s="78">
        <f>SAStab!B4364</f>
        <v>27384</v>
      </c>
      <c r="E123" s="78">
        <f>SAStab!C4364</f>
        <v>6455.61</v>
      </c>
      <c r="F123" s="78">
        <f>SAStab!D4364</f>
        <v>7995.9</v>
      </c>
      <c r="G123" s="78">
        <f>SAStab!E4364</f>
        <v>12667.6</v>
      </c>
      <c r="H123" s="78">
        <f>SAStab!F4364</f>
        <v>20995.200000000001</v>
      </c>
      <c r="I123" s="78">
        <f>SAStab!G4364</f>
        <v>36073</v>
      </c>
      <c r="J123" s="78">
        <f>SAStab!H4364</f>
        <v>53384</v>
      </c>
      <c r="K123" s="78">
        <f>SAStab!I4364</f>
        <v>66531</v>
      </c>
      <c r="L123" s="78">
        <f>SAStab!J4364</f>
        <v>110147</v>
      </c>
      <c r="O123" t="s">
        <v>128</v>
      </c>
      <c r="P123" s="70" t="str">
        <f>SAStab!A4452</f>
        <v>25-29</v>
      </c>
      <c r="Q123" s="78">
        <f>SAStab!B4452</f>
        <v>29165</v>
      </c>
      <c r="R123" s="78">
        <f>SAStab!C4452</f>
        <v>4593.2299999999996</v>
      </c>
      <c r="S123" s="78">
        <f>SAStab!D4452</f>
        <v>7396.93</v>
      </c>
      <c r="T123" s="78">
        <f>SAStab!E4452</f>
        <v>12667.3</v>
      </c>
      <c r="U123" s="78">
        <f>SAStab!F4452</f>
        <v>21811.9</v>
      </c>
      <c r="V123" s="78">
        <f>SAStab!G4452</f>
        <v>37734</v>
      </c>
      <c r="W123" s="78">
        <f>SAStab!H4452</f>
        <v>59442</v>
      </c>
      <c r="X123" s="78">
        <f>SAStab!I4452</f>
        <v>77507</v>
      </c>
      <c r="Y123" s="78">
        <f>SAStab!J4452</f>
        <v>121497</v>
      </c>
      <c r="AB123" t="s">
        <v>128</v>
      </c>
      <c r="AC123" s="70" t="str">
        <f>SAStab!A4540</f>
        <v>25-29</v>
      </c>
      <c r="AD123" s="70">
        <f>SAStab!B4540</f>
        <v>27902</v>
      </c>
      <c r="AE123" s="70">
        <f>SAStab!C4540</f>
        <v>2765.24</v>
      </c>
      <c r="AF123" s="70">
        <f>SAStab!D4540</f>
        <v>6425.42</v>
      </c>
      <c r="AG123" s="70">
        <f>SAStab!E4540</f>
        <v>11643.3</v>
      </c>
      <c r="AH123" s="70">
        <f>SAStab!F4540</f>
        <v>20832.400000000001</v>
      </c>
      <c r="AI123" s="70">
        <f>SAStab!G4540</f>
        <v>35933</v>
      </c>
      <c r="AJ123" s="70">
        <f>SAStab!H4540</f>
        <v>57311</v>
      </c>
      <c r="AK123" s="70">
        <f>SAStab!I4540</f>
        <v>79686</v>
      </c>
      <c r="AL123" s="70">
        <f>SAStab!J4540</f>
        <v>120124</v>
      </c>
      <c r="AO123" t="s">
        <v>128</v>
      </c>
      <c r="AP123" s="70" t="str">
        <f>SAStab!A4628</f>
        <v>25-29</v>
      </c>
      <c r="AQ123" s="78">
        <f>SAStab!B4628</f>
        <v>27925</v>
      </c>
      <c r="AR123" s="78">
        <f>SAStab!C4628</f>
        <v>456.02</v>
      </c>
      <c r="AS123" s="78">
        <f>SAStab!D4628</f>
        <v>5265.8</v>
      </c>
      <c r="AT123" s="78">
        <f>SAStab!E4628</f>
        <v>11721.6</v>
      </c>
      <c r="AU123" s="78">
        <f>SAStab!F4628</f>
        <v>20767.400000000001</v>
      </c>
      <c r="AV123" s="78">
        <f>SAStab!G4628</f>
        <v>35529</v>
      </c>
      <c r="AW123" s="78">
        <f>SAStab!H4628</f>
        <v>58014</v>
      </c>
      <c r="AX123" s="78">
        <f>SAStab!I4628</f>
        <v>79707</v>
      </c>
      <c r="AY123" s="78">
        <f>SAStab!J4628</f>
        <v>127803</v>
      </c>
      <c r="BB123" t="s">
        <v>128</v>
      </c>
      <c r="BC123" s="70" t="str">
        <f>SAStab!A4716</f>
        <v>25-29</v>
      </c>
      <c r="BD123" s="78">
        <f>SAStab!B4716</f>
        <v>30688</v>
      </c>
      <c r="BE123" s="78">
        <f>SAStab!C4716</f>
        <v>662.76</v>
      </c>
      <c r="BF123" s="78">
        <f>SAStab!D4716</f>
        <v>5962.02</v>
      </c>
      <c r="BG123" s="78">
        <f>SAStab!E4716</f>
        <v>12291.4</v>
      </c>
      <c r="BH123" s="78">
        <f>SAStab!F4716</f>
        <v>22075.8</v>
      </c>
      <c r="BI123" s="78">
        <f>SAStab!G4716</f>
        <v>39053</v>
      </c>
      <c r="BJ123" s="78">
        <f>SAStab!H4716</f>
        <v>64318</v>
      </c>
      <c r="BK123" s="78">
        <f>SAStab!I4716</f>
        <v>91013</v>
      </c>
      <c r="BL123" s="78">
        <f>SAStab!J4716</f>
        <v>142747</v>
      </c>
      <c r="BO123" t="s">
        <v>128</v>
      </c>
      <c r="BP123" s="70" t="str">
        <f>SAStab!A4804</f>
        <v>25-29</v>
      </c>
      <c r="BQ123" s="78">
        <f>SAStab!B4804</f>
        <v>34149</v>
      </c>
      <c r="BR123" s="78">
        <f>SAStab!C4804</f>
        <v>588.83000000000004</v>
      </c>
      <c r="BS123" s="78">
        <f>SAStab!D4804</f>
        <v>6147.95</v>
      </c>
      <c r="BT123" s="78">
        <f>SAStab!E4804</f>
        <v>12842.9</v>
      </c>
      <c r="BU123" s="78">
        <f>SAStab!F4804</f>
        <v>23895.9</v>
      </c>
      <c r="BV123" s="78">
        <f>SAStab!G4804</f>
        <v>42035</v>
      </c>
      <c r="BW123" s="78">
        <f>SAStab!H4804</f>
        <v>70110</v>
      </c>
      <c r="BX123" s="78">
        <f>SAStab!I4804</f>
        <v>94943</v>
      </c>
      <c r="BY123" s="78">
        <f>SAStab!J4804</f>
        <v>175641</v>
      </c>
    </row>
    <row r="124" spans="1:77">
      <c r="B124" t="s">
        <v>129</v>
      </c>
      <c r="C124" s="70" t="str">
        <f>SAStab!A4365</f>
        <v>30-34</v>
      </c>
      <c r="D124" s="78">
        <f>SAStab!B4365</f>
        <v>32612</v>
      </c>
      <c r="E124" s="78">
        <f>SAStab!C4365</f>
        <v>7184.36</v>
      </c>
      <c r="F124" s="78">
        <f>SAStab!D4365</f>
        <v>9676.36</v>
      </c>
      <c r="G124" s="78">
        <f>SAStab!E4365</f>
        <v>15298</v>
      </c>
      <c r="H124" s="78">
        <f>SAStab!F4365</f>
        <v>24541.3</v>
      </c>
      <c r="I124" s="78">
        <f>SAStab!G4365</f>
        <v>40260</v>
      </c>
      <c r="J124" s="78">
        <f>SAStab!H4365</f>
        <v>61974</v>
      </c>
      <c r="K124" s="78">
        <f>SAStab!I4365</f>
        <v>80546</v>
      </c>
      <c r="L124" s="78">
        <f>SAStab!J4365</f>
        <v>126098</v>
      </c>
      <c r="O124" t="s">
        <v>129</v>
      </c>
      <c r="P124" s="70" t="str">
        <f>SAStab!A4453</f>
        <v>30-34</v>
      </c>
      <c r="Q124" s="78">
        <f>SAStab!B4453</f>
        <v>33559</v>
      </c>
      <c r="R124" s="78">
        <f>SAStab!C4453</f>
        <v>7154.77</v>
      </c>
      <c r="S124" s="78">
        <f>SAStab!D4453</f>
        <v>9606.1</v>
      </c>
      <c r="T124" s="78">
        <f>SAStab!E4453</f>
        <v>15462.4</v>
      </c>
      <c r="U124" s="78">
        <f>SAStab!F4453</f>
        <v>25805.1</v>
      </c>
      <c r="V124" s="78">
        <f>SAStab!G4453</f>
        <v>42681</v>
      </c>
      <c r="W124" s="78">
        <f>SAStab!H4453</f>
        <v>67668</v>
      </c>
      <c r="X124" s="78">
        <f>SAStab!I4453</f>
        <v>84467</v>
      </c>
      <c r="Y124" s="78">
        <f>SAStab!J4453</f>
        <v>133211</v>
      </c>
      <c r="AB124" t="s">
        <v>129</v>
      </c>
      <c r="AC124" s="70" t="str">
        <f>SAStab!A4541</f>
        <v>30-34</v>
      </c>
      <c r="AD124" s="70">
        <f>SAStab!B4541</f>
        <v>32993</v>
      </c>
      <c r="AE124" s="70">
        <f>SAStab!C4541</f>
        <v>5950.38</v>
      </c>
      <c r="AF124" s="70">
        <f>SAStab!D4541</f>
        <v>8398.02</v>
      </c>
      <c r="AG124" s="70">
        <f>SAStab!E4541</f>
        <v>14359.7</v>
      </c>
      <c r="AH124" s="70">
        <f>SAStab!F4541</f>
        <v>24788.5</v>
      </c>
      <c r="AI124" s="70">
        <f>SAStab!G4541</f>
        <v>42888</v>
      </c>
      <c r="AJ124" s="70">
        <f>SAStab!H4541</f>
        <v>68205</v>
      </c>
      <c r="AK124" s="70">
        <f>SAStab!I4541</f>
        <v>89075</v>
      </c>
      <c r="AL124" s="70">
        <f>SAStab!J4541</f>
        <v>134983</v>
      </c>
      <c r="AO124" t="s">
        <v>129</v>
      </c>
      <c r="AP124" s="70" t="str">
        <f>SAStab!A4629</f>
        <v>30-34</v>
      </c>
      <c r="AQ124" s="78">
        <f>SAStab!B4629</f>
        <v>34349</v>
      </c>
      <c r="AR124" s="78">
        <f>SAStab!C4629</f>
        <v>4251.47</v>
      </c>
      <c r="AS124" s="78">
        <f>SAStab!D4629</f>
        <v>7844.58</v>
      </c>
      <c r="AT124" s="78">
        <f>SAStab!E4629</f>
        <v>14321.3</v>
      </c>
      <c r="AU124" s="78">
        <f>SAStab!F4629</f>
        <v>25347.599999999999</v>
      </c>
      <c r="AV124" s="78">
        <f>SAStab!G4629</f>
        <v>43322</v>
      </c>
      <c r="AW124" s="78">
        <f>SAStab!H4629</f>
        <v>70993</v>
      </c>
      <c r="AX124" s="78">
        <f>SAStab!I4629</f>
        <v>91915</v>
      </c>
      <c r="AY124" s="78">
        <f>SAStab!J4629</f>
        <v>153540</v>
      </c>
      <c r="BB124" t="s">
        <v>129</v>
      </c>
      <c r="BC124" s="70" t="str">
        <f>SAStab!A4717</f>
        <v>30-34</v>
      </c>
      <c r="BD124" s="78">
        <f>SAStab!B4717</f>
        <v>36335</v>
      </c>
      <c r="BE124" s="78">
        <f>SAStab!C4717</f>
        <v>2711.46</v>
      </c>
      <c r="BF124" s="78">
        <f>SAStab!D4717</f>
        <v>7822.43</v>
      </c>
      <c r="BG124" s="78">
        <f>SAStab!E4717</f>
        <v>15139</v>
      </c>
      <c r="BH124" s="78">
        <f>SAStab!F4717</f>
        <v>26427.4</v>
      </c>
      <c r="BI124" s="78">
        <f>SAStab!G4717</f>
        <v>45497</v>
      </c>
      <c r="BJ124" s="78">
        <f>SAStab!H4717</f>
        <v>74869</v>
      </c>
      <c r="BK124" s="78">
        <f>SAStab!I4717</f>
        <v>97399</v>
      </c>
      <c r="BL124" s="78">
        <f>SAStab!J4717</f>
        <v>169236</v>
      </c>
      <c r="BO124" t="s">
        <v>129</v>
      </c>
      <c r="BP124" s="70" t="str">
        <f>SAStab!A4805</f>
        <v>30-34</v>
      </c>
      <c r="BQ124" s="78">
        <f>SAStab!B4805</f>
        <v>39543</v>
      </c>
      <c r="BR124" s="78">
        <f>SAStab!C4805</f>
        <v>1638.51</v>
      </c>
      <c r="BS124" s="78">
        <f>SAStab!D4805</f>
        <v>7965.91</v>
      </c>
      <c r="BT124" s="78">
        <f>SAStab!E4805</f>
        <v>16488.599999999999</v>
      </c>
      <c r="BU124" s="78">
        <f>SAStab!F4805</f>
        <v>29874.400000000001</v>
      </c>
      <c r="BV124" s="78">
        <f>SAStab!G4805</f>
        <v>50839</v>
      </c>
      <c r="BW124" s="78">
        <f>SAStab!H4805</f>
        <v>84194</v>
      </c>
      <c r="BX124" s="78">
        <f>SAStab!I4805</f>
        <v>108924</v>
      </c>
      <c r="BY124" s="78">
        <f>SAStab!J4805</f>
        <v>174737</v>
      </c>
    </row>
    <row r="125" spans="1:77">
      <c r="B125" t="s">
        <v>130</v>
      </c>
      <c r="C125" s="70" t="str">
        <f>SAStab!A4366</f>
        <v>35-39</v>
      </c>
      <c r="D125" s="78">
        <f>SAStab!B4366</f>
        <v>38665</v>
      </c>
      <c r="E125" s="78">
        <f>SAStab!C4366</f>
        <v>9379.9500000000007</v>
      </c>
      <c r="F125" s="78">
        <f>SAStab!D4366</f>
        <v>12213.35</v>
      </c>
      <c r="G125" s="78">
        <f>SAStab!E4366</f>
        <v>19528.900000000001</v>
      </c>
      <c r="H125" s="78">
        <f>SAStab!F4366</f>
        <v>31165</v>
      </c>
      <c r="I125" s="78">
        <f>SAStab!G4366</f>
        <v>48933</v>
      </c>
      <c r="J125" s="78">
        <f>SAStab!H4366</f>
        <v>70391</v>
      </c>
      <c r="K125" s="78">
        <f>SAStab!I4366</f>
        <v>93090</v>
      </c>
      <c r="L125" s="78">
        <f>SAStab!J4366</f>
        <v>139830</v>
      </c>
      <c r="O125" t="s">
        <v>130</v>
      </c>
      <c r="P125" s="70" t="str">
        <f>SAStab!A4454</f>
        <v>35-39</v>
      </c>
      <c r="Q125" s="78">
        <f>SAStab!B4454</f>
        <v>38196</v>
      </c>
      <c r="R125" s="78">
        <f>SAStab!C4454</f>
        <v>8813.18</v>
      </c>
      <c r="S125" s="78">
        <f>SAStab!D4454</f>
        <v>11858.92</v>
      </c>
      <c r="T125" s="78">
        <f>SAStab!E4454</f>
        <v>18938.599999999999</v>
      </c>
      <c r="U125" s="78">
        <f>SAStab!F4454</f>
        <v>30129.599999999999</v>
      </c>
      <c r="V125" s="78">
        <f>SAStab!G4454</f>
        <v>49217</v>
      </c>
      <c r="W125" s="78">
        <f>SAStab!H4454</f>
        <v>73806</v>
      </c>
      <c r="X125" s="78">
        <f>SAStab!I4454</f>
        <v>93721</v>
      </c>
      <c r="Y125" s="78">
        <f>SAStab!J4454</f>
        <v>143886</v>
      </c>
      <c r="AB125" t="s">
        <v>130</v>
      </c>
      <c r="AC125" s="70" t="str">
        <f>SAStab!A4542</f>
        <v>35-39</v>
      </c>
      <c r="AD125" s="70">
        <f>SAStab!B4542</f>
        <v>38050</v>
      </c>
      <c r="AE125" s="70">
        <f>SAStab!C4542</f>
        <v>8034.1</v>
      </c>
      <c r="AF125" s="70">
        <f>SAStab!D4542</f>
        <v>11123.17</v>
      </c>
      <c r="AG125" s="70">
        <f>SAStab!E4542</f>
        <v>17757.2</v>
      </c>
      <c r="AH125" s="70">
        <f>SAStab!F4542</f>
        <v>29733.4</v>
      </c>
      <c r="AI125" s="70">
        <f>SAStab!G4542</f>
        <v>49257</v>
      </c>
      <c r="AJ125" s="70">
        <f>SAStab!H4542</f>
        <v>75064</v>
      </c>
      <c r="AK125" s="70">
        <f>SAStab!I4542</f>
        <v>94699</v>
      </c>
      <c r="AL125" s="70">
        <f>SAStab!J4542</f>
        <v>156959</v>
      </c>
      <c r="AO125" t="s">
        <v>130</v>
      </c>
      <c r="AP125" s="70" t="str">
        <f>SAStab!A4630</f>
        <v>35-39</v>
      </c>
      <c r="AQ125" s="78">
        <f>SAStab!B4630</f>
        <v>39299</v>
      </c>
      <c r="AR125" s="78">
        <f>SAStab!C4630</f>
        <v>6845.59</v>
      </c>
      <c r="AS125" s="78">
        <f>SAStab!D4630</f>
        <v>10419.18</v>
      </c>
      <c r="AT125" s="78">
        <f>SAStab!E4630</f>
        <v>17465.2</v>
      </c>
      <c r="AU125" s="78">
        <f>SAStab!F4630</f>
        <v>29411.9</v>
      </c>
      <c r="AV125" s="78">
        <f>SAStab!G4630</f>
        <v>50872</v>
      </c>
      <c r="AW125" s="78">
        <f>SAStab!H4630</f>
        <v>79356</v>
      </c>
      <c r="AX125" s="78">
        <f>SAStab!I4630</f>
        <v>102124</v>
      </c>
      <c r="AY125" s="78">
        <f>SAStab!J4630</f>
        <v>158964</v>
      </c>
      <c r="BB125" t="s">
        <v>130</v>
      </c>
      <c r="BC125" s="70" t="str">
        <f>SAStab!A4718</f>
        <v>35-39</v>
      </c>
      <c r="BD125" s="78">
        <f>SAStab!B4718</f>
        <v>44844</v>
      </c>
      <c r="BE125" s="78">
        <f>SAStab!C4718</f>
        <v>6437.06</v>
      </c>
      <c r="BF125" s="78">
        <f>SAStab!D4718</f>
        <v>10463.92</v>
      </c>
      <c r="BG125" s="78">
        <f>SAStab!E4718</f>
        <v>18508.7</v>
      </c>
      <c r="BH125" s="78">
        <f>SAStab!F4718</f>
        <v>32101.200000000001</v>
      </c>
      <c r="BI125" s="78">
        <f>SAStab!G4718</f>
        <v>56922</v>
      </c>
      <c r="BJ125" s="78">
        <f>SAStab!H4718</f>
        <v>90428</v>
      </c>
      <c r="BK125" s="78">
        <f>SAStab!I4718</f>
        <v>115768</v>
      </c>
      <c r="BL125" s="78">
        <f>SAStab!J4718</f>
        <v>188485</v>
      </c>
      <c r="BO125" t="s">
        <v>130</v>
      </c>
      <c r="BP125" s="70" t="str">
        <f>SAStab!A4806</f>
        <v>35-39</v>
      </c>
      <c r="BQ125" s="78">
        <f>SAStab!B4806</f>
        <v>48414</v>
      </c>
      <c r="BR125" s="78">
        <f>SAStab!C4806</f>
        <v>6255.22</v>
      </c>
      <c r="BS125" s="78">
        <f>SAStab!D4806</f>
        <v>11306.49</v>
      </c>
      <c r="BT125" s="78">
        <f>SAStab!E4806</f>
        <v>20759.599999999999</v>
      </c>
      <c r="BU125" s="78">
        <f>SAStab!F4806</f>
        <v>36660.300000000003</v>
      </c>
      <c r="BV125" s="78">
        <f>SAStab!G4806</f>
        <v>62481</v>
      </c>
      <c r="BW125" s="78">
        <f>SAStab!H4806</f>
        <v>98169</v>
      </c>
      <c r="BX125" s="78">
        <f>SAStab!I4806</f>
        <v>127207</v>
      </c>
      <c r="BY125" s="78">
        <f>SAStab!J4806</f>
        <v>213934</v>
      </c>
    </row>
    <row r="126" spans="1:77">
      <c r="B126" t="s">
        <v>131</v>
      </c>
      <c r="C126" s="70" t="str">
        <f>SAStab!A4367</f>
        <v>40+</v>
      </c>
      <c r="D126" s="78">
        <f>SAStab!B4367</f>
        <v>51727</v>
      </c>
      <c r="E126" s="78">
        <f>SAStab!C4367</f>
        <v>12600.12</v>
      </c>
      <c r="F126" s="78">
        <f>SAStab!D4367</f>
        <v>17151.2</v>
      </c>
      <c r="G126" s="78">
        <f>SAStab!E4367</f>
        <v>26919.1</v>
      </c>
      <c r="H126" s="78">
        <f>SAStab!F4367</f>
        <v>43078.3</v>
      </c>
      <c r="I126" s="78">
        <f>SAStab!G4367</f>
        <v>65275</v>
      </c>
      <c r="J126" s="78">
        <f>SAStab!H4367</f>
        <v>93348</v>
      </c>
      <c r="K126" s="78">
        <f>SAStab!I4367</f>
        <v>115818</v>
      </c>
      <c r="L126" s="78">
        <f>SAStab!J4367</f>
        <v>171970</v>
      </c>
      <c r="O126" t="s">
        <v>131</v>
      </c>
      <c r="P126" s="70" t="str">
        <f>SAStab!A4455</f>
        <v>40+</v>
      </c>
      <c r="Q126" s="78">
        <f>SAStab!B4455</f>
        <v>52448</v>
      </c>
      <c r="R126" s="78">
        <f>SAStab!C4455</f>
        <v>12760.96</v>
      </c>
      <c r="S126" s="78">
        <f>SAStab!D4455</f>
        <v>17704.78</v>
      </c>
      <c r="T126" s="78">
        <f>SAStab!E4455</f>
        <v>27548.2</v>
      </c>
      <c r="U126" s="78">
        <f>SAStab!F4455</f>
        <v>43816.800000000003</v>
      </c>
      <c r="V126" s="78">
        <f>SAStab!G4455</f>
        <v>66707</v>
      </c>
      <c r="W126" s="78">
        <f>SAStab!H4455</f>
        <v>97540</v>
      </c>
      <c r="X126" s="78">
        <f>SAStab!I4455</f>
        <v>122318</v>
      </c>
      <c r="Y126" s="78">
        <f>SAStab!J4455</f>
        <v>182852</v>
      </c>
      <c r="AB126" t="s">
        <v>131</v>
      </c>
      <c r="AC126" s="70" t="str">
        <f>SAStab!A4543</f>
        <v>40+</v>
      </c>
      <c r="AD126" s="70">
        <f>SAStab!B4543</f>
        <v>53870</v>
      </c>
      <c r="AE126" s="70">
        <f>SAStab!C4543</f>
        <v>12446.17</v>
      </c>
      <c r="AF126" s="70">
        <f>SAStab!D4543</f>
        <v>16966.46</v>
      </c>
      <c r="AG126" s="70">
        <f>SAStab!E4543</f>
        <v>27012.400000000001</v>
      </c>
      <c r="AH126" s="70">
        <f>SAStab!F4543</f>
        <v>44193.3</v>
      </c>
      <c r="AI126" s="70">
        <f>SAStab!G4543</f>
        <v>68736</v>
      </c>
      <c r="AJ126" s="70">
        <f>SAStab!H4543</f>
        <v>101115</v>
      </c>
      <c r="AK126" s="70">
        <f>SAStab!I4543</f>
        <v>126433</v>
      </c>
      <c r="AL126" s="70">
        <f>SAStab!J4543</f>
        <v>198564</v>
      </c>
      <c r="AO126" t="s">
        <v>131</v>
      </c>
      <c r="AP126" s="70" t="str">
        <f>SAStab!A4631</f>
        <v>40+</v>
      </c>
      <c r="AQ126" s="78">
        <f>SAStab!B4631</f>
        <v>57337</v>
      </c>
      <c r="AR126" s="78">
        <f>SAStab!C4631</f>
        <v>11646.8</v>
      </c>
      <c r="AS126" s="78">
        <f>SAStab!D4631</f>
        <v>16266.97</v>
      </c>
      <c r="AT126" s="78">
        <f>SAStab!E4631</f>
        <v>26859.3</v>
      </c>
      <c r="AU126" s="78">
        <f>SAStab!F4631</f>
        <v>45169.8</v>
      </c>
      <c r="AV126" s="78">
        <f>SAStab!G4631</f>
        <v>72766</v>
      </c>
      <c r="AW126" s="78">
        <f>SAStab!H4631</f>
        <v>109443</v>
      </c>
      <c r="AX126" s="78">
        <f>SAStab!I4631</f>
        <v>140877</v>
      </c>
      <c r="AY126" s="78">
        <f>SAStab!J4631</f>
        <v>237165</v>
      </c>
      <c r="BB126" t="s">
        <v>131</v>
      </c>
      <c r="BC126" s="70" t="str">
        <f>SAStab!A4719</f>
        <v>40+</v>
      </c>
      <c r="BD126" s="78">
        <f>SAStab!B4719</f>
        <v>63362</v>
      </c>
      <c r="BE126" s="78">
        <f>SAStab!C4719</f>
        <v>10997.31</v>
      </c>
      <c r="BF126" s="78">
        <f>SAStab!D4719</f>
        <v>16394.349999999999</v>
      </c>
      <c r="BG126" s="78">
        <f>SAStab!E4719</f>
        <v>28618</v>
      </c>
      <c r="BH126" s="78">
        <f>SAStab!F4719</f>
        <v>48803.6</v>
      </c>
      <c r="BI126" s="78">
        <f>SAStab!G4719</f>
        <v>80172</v>
      </c>
      <c r="BJ126" s="78">
        <f>SAStab!H4719</f>
        <v>120957</v>
      </c>
      <c r="BK126" s="78">
        <f>SAStab!I4719</f>
        <v>156401</v>
      </c>
      <c r="BL126" s="78">
        <f>SAStab!J4719</f>
        <v>269345</v>
      </c>
      <c r="BO126" t="s">
        <v>131</v>
      </c>
      <c r="BP126" s="70" t="str">
        <f>SAStab!A4807</f>
        <v>40+</v>
      </c>
      <c r="BQ126" s="78">
        <f>SAStab!B4807</f>
        <v>68760</v>
      </c>
      <c r="BR126" s="78">
        <f>SAStab!C4807</f>
        <v>11064.72</v>
      </c>
      <c r="BS126" s="78">
        <f>SAStab!D4807</f>
        <v>17436.64</v>
      </c>
      <c r="BT126" s="78">
        <f>SAStab!E4807</f>
        <v>31343</v>
      </c>
      <c r="BU126" s="78">
        <f>SAStab!F4807</f>
        <v>54130.1</v>
      </c>
      <c r="BV126" s="78">
        <f>SAStab!G4807</f>
        <v>88039</v>
      </c>
      <c r="BW126" s="78">
        <f>SAStab!H4807</f>
        <v>134493</v>
      </c>
      <c r="BX126" s="78">
        <f>SAStab!I4807</f>
        <v>173724</v>
      </c>
      <c r="BY126" s="78">
        <f>SAStab!J4807</f>
        <v>292666</v>
      </c>
    </row>
    <row r="127" spans="1:77">
      <c r="A127" t="s">
        <v>123</v>
      </c>
      <c r="C127" s="70" t="str">
        <f>SAStab!A4368</f>
        <v>workyrs</v>
      </c>
      <c r="D127" s="78"/>
      <c r="E127" s="78"/>
      <c r="F127" s="78"/>
      <c r="G127" s="78"/>
      <c r="H127" s="78"/>
      <c r="I127" s="78"/>
      <c r="J127" s="78"/>
      <c r="K127" s="78"/>
      <c r="L127" s="78"/>
      <c r="N127" t="s">
        <v>123</v>
      </c>
      <c r="P127" s="70" t="str">
        <f>SAStab!A4456</f>
        <v>workyrs</v>
      </c>
      <c r="Q127" s="78"/>
      <c r="R127" s="78"/>
      <c r="S127" s="78"/>
      <c r="T127" s="78"/>
      <c r="U127" s="78"/>
      <c r="V127" s="78"/>
      <c r="W127" s="78"/>
      <c r="X127" s="78"/>
      <c r="Y127" s="78"/>
      <c r="AA127" t="s">
        <v>123</v>
      </c>
      <c r="AC127" s="70" t="str">
        <f>SAStab!A4544</f>
        <v>workyrs</v>
      </c>
      <c r="AD127" s="70"/>
      <c r="AE127" s="70"/>
      <c r="AF127" s="70"/>
      <c r="AG127" s="70"/>
      <c r="AH127" s="70"/>
      <c r="AI127" s="70"/>
      <c r="AJ127" s="70"/>
      <c r="AK127" s="70"/>
      <c r="AL127" s="70"/>
      <c r="AN127" t="s">
        <v>123</v>
      </c>
      <c r="AP127" s="70" t="str">
        <f>SAStab!A4632</f>
        <v>workyrs</v>
      </c>
      <c r="AQ127" s="78"/>
      <c r="AR127" s="78"/>
      <c r="AS127" s="78"/>
      <c r="AT127" s="78"/>
      <c r="AU127" s="78"/>
      <c r="AV127" s="78"/>
      <c r="AW127" s="78"/>
      <c r="AX127" s="78"/>
      <c r="AY127" s="78"/>
      <c r="BA127" t="s">
        <v>123</v>
      </c>
      <c r="BC127" s="70" t="str">
        <f>SAStab!A4720</f>
        <v>workyrs</v>
      </c>
      <c r="BD127" s="78"/>
      <c r="BE127" s="78"/>
      <c r="BF127" s="78"/>
      <c r="BG127" s="78"/>
      <c r="BH127" s="78"/>
      <c r="BI127" s="78"/>
      <c r="BJ127" s="78"/>
      <c r="BK127" s="78"/>
      <c r="BL127" s="78"/>
      <c r="BN127" t="s">
        <v>123</v>
      </c>
      <c r="BP127" s="70" t="str">
        <f>SAStab!A4808</f>
        <v>workyrs</v>
      </c>
      <c r="BQ127" s="78"/>
      <c r="BR127" s="78"/>
      <c r="BS127" s="78"/>
      <c r="BT127" s="78"/>
      <c r="BU127" s="78"/>
      <c r="BV127" s="78"/>
      <c r="BW127" s="78"/>
      <c r="BX127" s="78"/>
      <c r="BY127" s="78"/>
    </row>
    <row r="128" spans="1:77">
      <c r="B128" t="s">
        <v>124</v>
      </c>
      <c r="C128" s="70" t="str">
        <f>SAStab!A4369</f>
        <v>0-9</v>
      </c>
      <c r="D128" s="78">
        <f>SAStab!B4369</f>
        <v>13896</v>
      </c>
      <c r="E128" s="78">
        <f>SAStab!C4369</f>
        <v>-2013.65</v>
      </c>
      <c r="F128" s="78">
        <f>SAStab!D4369</f>
        <v>-2013.65</v>
      </c>
      <c r="G128" s="78">
        <f>SAStab!E4369</f>
        <v>3051.8</v>
      </c>
      <c r="H128" s="78">
        <f>SAStab!F4369</f>
        <v>9265.1</v>
      </c>
      <c r="I128" s="78">
        <f>SAStab!G4369</f>
        <v>19002</v>
      </c>
      <c r="J128" s="78">
        <f>SAStab!H4369</f>
        <v>34425</v>
      </c>
      <c r="K128" s="78">
        <f>SAStab!I4369</f>
        <v>45373</v>
      </c>
      <c r="L128" s="78">
        <f>SAStab!J4369</f>
        <v>80014</v>
      </c>
      <c r="O128" t="s">
        <v>124</v>
      </c>
      <c r="P128" s="70" t="str">
        <f>SAStab!A4457</f>
        <v>0-9</v>
      </c>
      <c r="Q128" s="78">
        <f>SAStab!B4457</f>
        <v>13947</v>
      </c>
      <c r="R128" s="78">
        <f>SAStab!C4457</f>
        <v>-2561.89</v>
      </c>
      <c r="S128" s="78">
        <f>SAStab!D4457</f>
        <v>-2561.89</v>
      </c>
      <c r="T128" s="78">
        <f>SAStab!E4457</f>
        <v>830.6</v>
      </c>
      <c r="U128" s="78">
        <f>SAStab!F4457</f>
        <v>8160.4</v>
      </c>
      <c r="V128" s="78">
        <f>SAStab!G4457</f>
        <v>18855</v>
      </c>
      <c r="W128" s="78">
        <f>SAStab!H4457</f>
        <v>35173</v>
      </c>
      <c r="X128" s="78">
        <f>SAStab!I4457</f>
        <v>50915</v>
      </c>
      <c r="Y128" s="78">
        <f>SAStab!J4457</f>
        <v>96564</v>
      </c>
      <c r="AB128" t="s">
        <v>124</v>
      </c>
      <c r="AC128" s="70" t="str">
        <f>SAStab!A4545</f>
        <v>0-9</v>
      </c>
      <c r="AD128" s="70">
        <f>SAStab!B4545</f>
        <v>14498</v>
      </c>
      <c r="AE128" s="70">
        <f>SAStab!C4545</f>
        <v>-3227.49</v>
      </c>
      <c r="AF128" s="70">
        <f>SAStab!D4545</f>
        <v>-3227.49</v>
      </c>
      <c r="AG128" s="70">
        <f>SAStab!E4545</f>
        <v>0</v>
      </c>
      <c r="AH128" s="70">
        <f>SAStab!F4545</f>
        <v>8136.8</v>
      </c>
      <c r="AI128" s="70">
        <f>SAStab!G4545</f>
        <v>19460</v>
      </c>
      <c r="AJ128" s="70">
        <f>SAStab!H4545</f>
        <v>37782</v>
      </c>
      <c r="AK128" s="70">
        <f>SAStab!I4545</f>
        <v>53549</v>
      </c>
      <c r="AL128" s="70">
        <f>SAStab!J4545</f>
        <v>103043</v>
      </c>
      <c r="AO128" t="s">
        <v>124</v>
      </c>
      <c r="AP128" s="70" t="str">
        <f>SAStab!A4633</f>
        <v>0-9</v>
      </c>
      <c r="AQ128" s="78">
        <f>SAStab!B4633</f>
        <v>14806</v>
      </c>
      <c r="AR128" s="78">
        <f>SAStab!C4633</f>
        <v>-4096.0600000000004</v>
      </c>
      <c r="AS128" s="78">
        <f>SAStab!D4633</f>
        <v>-4096.0600000000004</v>
      </c>
      <c r="AT128" s="78">
        <f>SAStab!E4633</f>
        <v>-1280.8</v>
      </c>
      <c r="AU128" s="78">
        <f>SAStab!F4633</f>
        <v>7256.6</v>
      </c>
      <c r="AV128" s="78">
        <f>SAStab!G4633</f>
        <v>20393</v>
      </c>
      <c r="AW128" s="78">
        <f>SAStab!H4633</f>
        <v>40144</v>
      </c>
      <c r="AX128" s="78">
        <f>SAStab!I4633</f>
        <v>58514</v>
      </c>
      <c r="AY128" s="78">
        <f>SAStab!J4633</f>
        <v>111039</v>
      </c>
      <c r="BB128" t="s">
        <v>124</v>
      </c>
      <c r="BC128" s="70" t="str">
        <f>SAStab!A4721</f>
        <v>0-9</v>
      </c>
      <c r="BD128" s="78">
        <f>SAStab!B4721</f>
        <v>15632</v>
      </c>
      <c r="BE128" s="78">
        <f>SAStab!C4721</f>
        <v>-5113.7700000000004</v>
      </c>
      <c r="BF128" s="78">
        <f>SAStab!D4721</f>
        <v>-5113.7700000000004</v>
      </c>
      <c r="BG128" s="78">
        <f>SAStab!E4721</f>
        <v>-2552.9</v>
      </c>
      <c r="BH128" s="78">
        <f>SAStab!F4721</f>
        <v>7087.7</v>
      </c>
      <c r="BI128" s="78">
        <f>SAStab!G4721</f>
        <v>21166</v>
      </c>
      <c r="BJ128" s="78">
        <f>SAStab!H4721</f>
        <v>47742</v>
      </c>
      <c r="BK128" s="78">
        <f>SAStab!I4721</f>
        <v>68214</v>
      </c>
      <c r="BL128" s="78">
        <f>SAStab!J4721</f>
        <v>131397</v>
      </c>
      <c r="BO128" t="s">
        <v>124</v>
      </c>
      <c r="BP128" s="70" t="str">
        <f>SAStab!A4809</f>
        <v>0-9</v>
      </c>
      <c r="BQ128" s="78">
        <f>SAStab!B4809</f>
        <v>16464</v>
      </c>
      <c r="BR128" s="78">
        <f>SAStab!C4809</f>
        <v>-6215.23</v>
      </c>
      <c r="BS128" s="78">
        <f>SAStab!D4809</f>
        <v>-6215.23</v>
      </c>
      <c r="BT128" s="78">
        <f>SAStab!E4809</f>
        <v>-2678.4</v>
      </c>
      <c r="BU128" s="78">
        <f>SAStab!F4809</f>
        <v>7664.8</v>
      </c>
      <c r="BV128" s="78">
        <f>SAStab!G4809</f>
        <v>23265</v>
      </c>
      <c r="BW128" s="78">
        <f>SAStab!H4809</f>
        <v>50021</v>
      </c>
      <c r="BX128" s="78">
        <f>SAStab!I4809</f>
        <v>68340</v>
      </c>
      <c r="BY128" s="78">
        <f>SAStab!J4809</f>
        <v>128029</v>
      </c>
    </row>
    <row r="129" spans="1:77">
      <c r="B129" s="37" t="s">
        <v>125</v>
      </c>
      <c r="C129" s="70" t="str">
        <f>SAStab!A4370</f>
        <v>10-14</v>
      </c>
      <c r="D129" s="78">
        <f>SAStab!B4370</f>
        <v>21331</v>
      </c>
      <c r="E129" s="78">
        <f>SAStab!C4370</f>
        <v>377.78</v>
      </c>
      <c r="F129" s="78">
        <f>SAStab!D4370</f>
        <v>4052.36</v>
      </c>
      <c r="G129" s="78">
        <f>SAStab!E4370</f>
        <v>8332.7999999999993</v>
      </c>
      <c r="H129" s="78">
        <f>SAStab!F4370</f>
        <v>15166.5</v>
      </c>
      <c r="I129" s="78">
        <f>SAStab!G4370</f>
        <v>26940</v>
      </c>
      <c r="J129" s="78">
        <f>SAStab!H4370</f>
        <v>47125</v>
      </c>
      <c r="K129" s="78">
        <f>SAStab!I4370</f>
        <v>61629</v>
      </c>
      <c r="L129" s="78">
        <f>SAStab!J4370</f>
        <v>96918</v>
      </c>
      <c r="O129" s="37" t="s">
        <v>125</v>
      </c>
      <c r="P129" s="70" t="str">
        <f>SAStab!A4458</f>
        <v>10-14</v>
      </c>
      <c r="Q129" s="78">
        <f>SAStab!B4458</f>
        <v>21397</v>
      </c>
      <c r="R129" s="78">
        <f>SAStab!C4458</f>
        <v>-1384.3</v>
      </c>
      <c r="S129" s="78">
        <f>SAStab!D4458</f>
        <v>2700.59</v>
      </c>
      <c r="T129" s="78">
        <f>SAStab!E4458</f>
        <v>7261.3</v>
      </c>
      <c r="U129" s="78">
        <f>SAStab!F4458</f>
        <v>14303</v>
      </c>
      <c r="V129" s="78">
        <f>SAStab!G4458</f>
        <v>26498</v>
      </c>
      <c r="W129" s="78">
        <f>SAStab!H4458</f>
        <v>48630</v>
      </c>
      <c r="X129" s="78">
        <f>SAStab!I4458</f>
        <v>68160</v>
      </c>
      <c r="Y129" s="78">
        <f>SAStab!J4458</f>
        <v>125536</v>
      </c>
      <c r="AB129" s="37" t="s">
        <v>125</v>
      </c>
      <c r="AC129" s="70" t="str">
        <f>SAStab!A4546</f>
        <v>10-14</v>
      </c>
      <c r="AD129" s="70">
        <f>SAStab!B4546</f>
        <v>21351</v>
      </c>
      <c r="AE129" s="70">
        <f>SAStab!C4546</f>
        <v>-3179.49</v>
      </c>
      <c r="AF129" s="70">
        <f>SAStab!D4546</f>
        <v>195.34</v>
      </c>
      <c r="AG129" s="70">
        <f>SAStab!E4546</f>
        <v>6358</v>
      </c>
      <c r="AH129" s="70">
        <f>SAStab!F4546</f>
        <v>14062.8</v>
      </c>
      <c r="AI129" s="70">
        <f>SAStab!G4546</f>
        <v>27276</v>
      </c>
      <c r="AJ129" s="70">
        <f>SAStab!H4546</f>
        <v>52412</v>
      </c>
      <c r="AK129" s="70">
        <f>SAStab!I4546</f>
        <v>73358</v>
      </c>
      <c r="AL129" s="70">
        <f>SAStab!J4546</f>
        <v>112101</v>
      </c>
      <c r="AO129" s="37" t="s">
        <v>125</v>
      </c>
      <c r="AP129" s="70" t="str">
        <f>SAStab!A4634</f>
        <v>10-14</v>
      </c>
      <c r="AQ129" s="78">
        <f>SAStab!B4634</f>
        <v>21788</v>
      </c>
      <c r="AR129" s="78">
        <f>SAStab!C4634</f>
        <v>-4096.0600000000004</v>
      </c>
      <c r="AS129" s="78">
        <f>SAStab!D4634</f>
        <v>-1373.86</v>
      </c>
      <c r="AT129" s="78">
        <f>SAStab!E4634</f>
        <v>5565.9</v>
      </c>
      <c r="AU129" s="78">
        <f>SAStab!F4634</f>
        <v>13583.9</v>
      </c>
      <c r="AV129" s="78">
        <f>SAStab!G4634</f>
        <v>29209</v>
      </c>
      <c r="AW129" s="78">
        <f>SAStab!H4634</f>
        <v>52301</v>
      </c>
      <c r="AX129" s="78">
        <f>SAStab!I4634</f>
        <v>72094</v>
      </c>
      <c r="AY129" s="78">
        <f>SAStab!J4634</f>
        <v>136420</v>
      </c>
      <c r="BB129" s="37" t="s">
        <v>125</v>
      </c>
      <c r="BC129" s="70" t="str">
        <f>SAStab!A4722</f>
        <v>10-14</v>
      </c>
      <c r="BD129" s="78">
        <f>SAStab!B4722</f>
        <v>24156</v>
      </c>
      <c r="BE129" s="78">
        <f>SAStab!C4722</f>
        <v>-5075.6000000000004</v>
      </c>
      <c r="BF129" s="78">
        <f>SAStab!D4722</f>
        <v>-549.24</v>
      </c>
      <c r="BG129" s="78">
        <f>SAStab!E4722</f>
        <v>5523.4</v>
      </c>
      <c r="BH129" s="78">
        <f>SAStab!F4722</f>
        <v>14437</v>
      </c>
      <c r="BI129" s="78">
        <f>SAStab!G4722</f>
        <v>30871</v>
      </c>
      <c r="BJ129" s="78">
        <f>SAStab!H4722</f>
        <v>59276</v>
      </c>
      <c r="BK129" s="78">
        <f>SAStab!I4722</f>
        <v>80661</v>
      </c>
      <c r="BL129" s="78">
        <f>SAStab!J4722</f>
        <v>138027</v>
      </c>
      <c r="BO129" s="37" t="s">
        <v>125</v>
      </c>
      <c r="BP129" s="70" t="str">
        <f>SAStab!A4810</f>
        <v>10-14</v>
      </c>
      <c r="BQ129" s="78">
        <f>SAStab!B4810</f>
        <v>27008</v>
      </c>
      <c r="BR129" s="78">
        <f>SAStab!C4810</f>
        <v>-5238.43</v>
      </c>
      <c r="BS129" s="78">
        <f>SAStab!D4810</f>
        <v>-438.29</v>
      </c>
      <c r="BT129" s="78">
        <f>SAStab!E4810</f>
        <v>6228.6</v>
      </c>
      <c r="BU129" s="78">
        <f>SAStab!F4810</f>
        <v>15550.8</v>
      </c>
      <c r="BV129" s="78">
        <f>SAStab!G4810</f>
        <v>34342</v>
      </c>
      <c r="BW129" s="78">
        <f>SAStab!H4810</f>
        <v>64738</v>
      </c>
      <c r="BX129" s="78">
        <f>SAStab!I4810</f>
        <v>92486</v>
      </c>
      <c r="BY129" s="78">
        <f>SAStab!J4810</f>
        <v>188162</v>
      </c>
    </row>
    <row r="130" spans="1:77">
      <c r="B130" s="38" t="s">
        <v>126</v>
      </c>
      <c r="C130" s="70" t="str">
        <f>SAStab!A4371</f>
        <v>15-19</v>
      </c>
      <c r="D130" s="78">
        <f>SAStab!B4371</f>
        <v>24063</v>
      </c>
      <c r="E130" s="78">
        <f>SAStab!C4371</f>
        <v>2289.12</v>
      </c>
      <c r="F130" s="78">
        <f>SAStab!D4371</f>
        <v>5751.26</v>
      </c>
      <c r="G130" s="78">
        <f>SAStab!E4371</f>
        <v>9778.6</v>
      </c>
      <c r="H130" s="78">
        <f>SAStab!F4371</f>
        <v>17715.5</v>
      </c>
      <c r="I130" s="78">
        <f>SAStab!G4371</f>
        <v>31583</v>
      </c>
      <c r="J130" s="78">
        <f>SAStab!H4371</f>
        <v>51043</v>
      </c>
      <c r="K130" s="78">
        <f>SAStab!I4371</f>
        <v>61698</v>
      </c>
      <c r="L130" s="78">
        <f>SAStab!J4371</f>
        <v>115143</v>
      </c>
      <c r="O130" s="38" t="s">
        <v>126</v>
      </c>
      <c r="P130" s="70" t="str">
        <f>SAStab!A4459</f>
        <v>15-19</v>
      </c>
      <c r="Q130" s="78">
        <f>SAStab!B4459</f>
        <v>24150</v>
      </c>
      <c r="R130" s="78">
        <f>SAStab!C4459</f>
        <v>696.63</v>
      </c>
      <c r="S130" s="78">
        <f>SAStab!D4459</f>
        <v>4113.3500000000004</v>
      </c>
      <c r="T130" s="78">
        <f>SAStab!E4459</f>
        <v>8901</v>
      </c>
      <c r="U130" s="78">
        <f>SAStab!F4459</f>
        <v>17597</v>
      </c>
      <c r="V130" s="78">
        <f>SAStab!G4459</f>
        <v>31542</v>
      </c>
      <c r="W130" s="78">
        <f>SAStab!H4459</f>
        <v>52166</v>
      </c>
      <c r="X130" s="78">
        <f>SAStab!I4459</f>
        <v>69926</v>
      </c>
      <c r="Y130" s="78">
        <f>SAStab!J4459</f>
        <v>120994</v>
      </c>
      <c r="AB130" s="38" t="s">
        <v>126</v>
      </c>
      <c r="AC130" s="70" t="str">
        <f>SAStab!A4547</f>
        <v>15-19</v>
      </c>
      <c r="AD130" s="70">
        <f>SAStab!B4547</f>
        <v>24617</v>
      </c>
      <c r="AE130" s="70">
        <f>SAStab!C4547</f>
        <v>-656.79</v>
      </c>
      <c r="AF130" s="70">
        <f>SAStab!D4547</f>
        <v>3711.82</v>
      </c>
      <c r="AG130" s="70">
        <f>SAStab!E4547</f>
        <v>8050.6</v>
      </c>
      <c r="AH130" s="70">
        <f>SAStab!F4547</f>
        <v>17247.3</v>
      </c>
      <c r="AI130" s="70">
        <f>SAStab!G4547</f>
        <v>33062</v>
      </c>
      <c r="AJ130" s="70">
        <f>SAStab!H4547</f>
        <v>56939</v>
      </c>
      <c r="AK130" s="70">
        <f>SAStab!I4547</f>
        <v>74797</v>
      </c>
      <c r="AL130" s="70">
        <f>SAStab!J4547</f>
        <v>116707</v>
      </c>
      <c r="AO130" s="38" t="s">
        <v>126</v>
      </c>
      <c r="AP130" s="70" t="str">
        <f>SAStab!A4635</f>
        <v>15-19</v>
      </c>
      <c r="AQ130" s="78">
        <f>SAStab!B4635</f>
        <v>24557</v>
      </c>
      <c r="AR130" s="78">
        <f>SAStab!C4635</f>
        <v>-645.16</v>
      </c>
      <c r="AS130" s="78">
        <f>SAStab!D4635</f>
        <v>3541.67</v>
      </c>
      <c r="AT130" s="78">
        <f>SAStab!E4635</f>
        <v>7970.4</v>
      </c>
      <c r="AU130" s="78">
        <f>SAStab!F4635</f>
        <v>17231</v>
      </c>
      <c r="AV130" s="78">
        <f>SAStab!G4635</f>
        <v>31991</v>
      </c>
      <c r="AW130" s="78">
        <f>SAStab!H4635</f>
        <v>57063</v>
      </c>
      <c r="AX130" s="78">
        <f>SAStab!I4635</f>
        <v>76929</v>
      </c>
      <c r="AY130" s="78">
        <f>SAStab!J4635</f>
        <v>111309</v>
      </c>
      <c r="BB130" s="38" t="s">
        <v>126</v>
      </c>
      <c r="BC130" s="70" t="str">
        <f>SAStab!A4723</f>
        <v>15-19</v>
      </c>
      <c r="BD130" s="78">
        <f>SAStab!B4723</f>
        <v>26474</v>
      </c>
      <c r="BE130" s="78">
        <f>SAStab!C4723</f>
        <v>-1249.27</v>
      </c>
      <c r="BF130" s="78">
        <f>SAStab!D4723</f>
        <v>3374.05</v>
      </c>
      <c r="BG130" s="78">
        <f>SAStab!E4723</f>
        <v>7605.5</v>
      </c>
      <c r="BH130" s="78">
        <f>SAStab!F4723</f>
        <v>16898.8</v>
      </c>
      <c r="BI130" s="78">
        <f>SAStab!G4723</f>
        <v>33347</v>
      </c>
      <c r="BJ130" s="78">
        <f>SAStab!H4723</f>
        <v>62622</v>
      </c>
      <c r="BK130" s="78">
        <f>SAStab!I4723</f>
        <v>86963</v>
      </c>
      <c r="BL130" s="78">
        <f>SAStab!J4723</f>
        <v>139854</v>
      </c>
      <c r="BO130" s="38" t="s">
        <v>126</v>
      </c>
      <c r="BP130" s="70" t="str">
        <f>SAStab!A4811</f>
        <v>15-19</v>
      </c>
      <c r="BQ130" s="78">
        <f>SAStab!B4811</f>
        <v>28326</v>
      </c>
      <c r="BR130" s="78">
        <f>SAStab!C4811</f>
        <v>-1795.3</v>
      </c>
      <c r="BS130" s="78">
        <f>SAStab!D4811</f>
        <v>2883.57</v>
      </c>
      <c r="BT130" s="78">
        <f>SAStab!E4811</f>
        <v>8487.6</v>
      </c>
      <c r="BU130" s="78">
        <f>SAStab!F4811</f>
        <v>19014</v>
      </c>
      <c r="BV130" s="78">
        <f>SAStab!G4811</f>
        <v>35607</v>
      </c>
      <c r="BW130" s="78">
        <f>SAStab!H4811</f>
        <v>68347</v>
      </c>
      <c r="BX130" s="78">
        <f>SAStab!I4811</f>
        <v>91509</v>
      </c>
      <c r="BY130" s="78">
        <f>SAStab!J4811</f>
        <v>144120</v>
      </c>
    </row>
    <row r="131" spans="1:77">
      <c r="B131" t="s">
        <v>127</v>
      </c>
      <c r="C131" s="70" t="str">
        <f>SAStab!A4372</f>
        <v>20-24</v>
      </c>
      <c r="D131" s="78">
        <f>SAStab!B4372</f>
        <v>26369</v>
      </c>
      <c r="E131" s="78">
        <f>SAStab!C4372</f>
        <v>4558.5600000000004</v>
      </c>
      <c r="F131" s="78">
        <f>SAStab!D4372</f>
        <v>7014.58</v>
      </c>
      <c r="G131" s="78">
        <f>SAStab!E4372</f>
        <v>11281.4</v>
      </c>
      <c r="H131" s="78">
        <f>SAStab!F4372</f>
        <v>19262.900000000001</v>
      </c>
      <c r="I131" s="78">
        <f>SAStab!G4372</f>
        <v>34590</v>
      </c>
      <c r="J131" s="78">
        <f>SAStab!H4372</f>
        <v>53472</v>
      </c>
      <c r="K131" s="78">
        <f>SAStab!I4372</f>
        <v>72462</v>
      </c>
      <c r="L131" s="78">
        <f>SAStab!J4372</f>
        <v>116723</v>
      </c>
      <c r="O131" t="s">
        <v>127</v>
      </c>
      <c r="P131" s="70" t="str">
        <f>SAStab!A4460</f>
        <v>20-24</v>
      </c>
      <c r="Q131" s="78">
        <f>SAStab!B4460</f>
        <v>26660</v>
      </c>
      <c r="R131" s="78">
        <f>SAStab!C4460</f>
        <v>3022.26</v>
      </c>
      <c r="S131" s="78">
        <f>SAStab!D4460</f>
        <v>6658.55</v>
      </c>
      <c r="T131" s="78">
        <f>SAStab!E4460</f>
        <v>10690.2</v>
      </c>
      <c r="U131" s="78">
        <f>SAStab!F4460</f>
        <v>19233.3</v>
      </c>
      <c r="V131" s="78">
        <f>SAStab!G4460</f>
        <v>33970</v>
      </c>
      <c r="W131" s="78">
        <f>SAStab!H4460</f>
        <v>56665</v>
      </c>
      <c r="X131" s="78">
        <f>SAStab!I4460</f>
        <v>74440</v>
      </c>
      <c r="Y131" s="78">
        <f>SAStab!J4460</f>
        <v>116712</v>
      </c>
      <c r="AB131" t="s">
        <v>127</v>
      </c>
      <c r="AC131" s="70" t="str">
        <f>SAStab!A4548</f>
        <v>20-24</v>
      </c>
      <c r="AD131" s="70">
        <f>SAStab!B4548</f>
        <v>26025</v>
      </c>
      <c r="AE131" s="70">
        <f>SAStab!C4548</f>
        <v>717.23</v>
      </c>
      <c r="AF131" s="70">
        <f>SAStab!D4548</f>
        <v>5319.52</v>
      </c>
      <c r="AG131" s="70">
        <f>SAStab!E4548</f>
        <v>9547.1</v>
      </c>
      <c r="AH131" s="70">
        <f>SAStab!F4548</f>
        <v>18511.400000000001</v>
      </c>
      <c r="AI131" s="70">
        <f>SAStab!G4548</f>
        <v>34323</v>
      </c>
      <c r="AJ131" s="70">
        <f>SAStab!H4548</f>
        <v>56755</v>
      </c>
      <c r="AK131" s="70">
        <f>SAStab!I4548</f>
        <v>75267</v>
      </c>
      <c r="AL131" s="70">
        <f>SAStab!J4548</f>
        <v>118677</v>
      </c>
      <c r="AO131" t="s">
        <v>127</v>
      </c>
      <c r="AP131" s="70" t="str">
        <f>SAStab!A4636</f>
        <v>20-24</v>
      </c>
      <c r="AQ131" s="78">
        <f>SAStab!B4636</f>
        <v>25876</v>
      </c>
      <c r="AR131" s="78">
        <f>SAStab!C4636</f>
        <v>-1174.8</v>
      </c>
      <c r="AS131" s="78">
        <f>SAStab!D4636</f>
        <v>3962.57</v>
      </c>
      <c r="AT131" s="78">
        <f>SAStab!E4636</f>
        <v>9262.2999999999993</v>
      </c>
      <c r="AU131" s="78">
        <f>SAStab!F4636</f>
        <v>18454.8</v>
      </c>
      <c r="AV131" s="78">
        <f>SAStab!G4636</f>
        <v>33185</v>
      </c>
      <c r="AW131" s="78">
        <f>SAStab!H4636</f>
        <v>56467</v>
      </c>
      <c r="AX131" s="78">
        <f>SAStab!I4636</f>
        <v>79236</v>
      </c>
      <c r="AY131" s="78">
        <f>SAStab!J4636</f>
        <v>136279</v>
      </c>
      <c r="BB131" t="s">
        <v>127</v>
      </c>
      <c r="BC131" s="70" t="str">
        <f>SAStab!A4724</f>
        <v>20-24</v>
      </c>
      <c r="BD131" s="78">
        <f>SAStab!B4724</f>
        <v>29109</v>
      </c>
      <c r="BE131" s="78">
        <f>SAStab!C4724</f>
        <v>-311.82</v>
      </c>
      <c r="BF131" s="78">
        <f>SAStab!D4724</f>
        <v>4530.7299999999996</v>
      </c>
      <c r="BG131" s="78">
        <f>SAStab!E4724</f>
        <v>10140</v>
      </c>
      <c r="BH131" s="78">
        <f>SAStab!F4724</f>
        <v>19851.599999999999</v>
      </c>
      <c r="BI131" s="78">
        <f>SAStab!G4724</f>
        <v>38351</v>
      </c>
      <c r="BJ131" s="78">
        <f>SAStab!H4724</f>
        <v>64512</v>
      </c>
      <c r="BK131" s="78">
        <f>SAStab!I4724</f>
        <v>88852</v>
      </c>
      <c r="BL131" s="78">
        <f>SAStab!J4724</f>
        <v>142747</v>
      </c>
      <c r="BO131" t="s">
        <v>127</v>
      </c>
      <c r="BP131" s="70" t="str">
        <f>SAStab!A4812</f>
        <v>20-24</v>
      </c>
      <c r="BQ131" s="78">
        <f>SAStab!B4812</f>
        <v>33023</v>
      </c>
      <c r="BR131" s="78">
        <f>SAStab!C4812</f>
        <v>20.92</v>
      </c>
      <c r="BS131" s="78">
        <f>SAStab!D4812</f>
        <v>4493.47</v>
      </c>
      <c r="BT131" s="78">
        <f>SAStab!E4812</f>
        <v>11222.3</v>
      </c>
      <c r="BU131" s="78">
        <f>SAStab!F4812</f>
        <v>22514.6</v>
      </c>
      <c r="BV131" s="78">
        <f>SAStab!G4812</f>
        <v>43578</v>
      </c>
      <c r="BW131" s="78">
        <f>SAStab!H4812</f>
        <v>74942</v>
      </c>
      <c r="BX131" s="78">
        <f>SAStab!I4812</f>
        <v>99765</v>
      </c>
      <c r="BY131" s="78">
        <f>SAStab!J4812</f>
        <v>168717</v>
      </c>
    </row>
    <row r="132" spans="1:77">
      <c r="B132" t="s">
        <v>128</v>
      </c>
      <c r="C132" s="70" t="str">
        <f>SAStab!A4373</f>
        <v>25-29</v>
      </c>
      <c r="D132" s="78">
        <f>SAStab!B4373</f>
        <v>28639</v>
      </c>
      <c r="E132" s="78">
        <f>SAStab!C4373</f>
        <v>6038.96</v>
      </c>
      <c r="F132" s="78">
        <f>SAStab!D4373</f>
        <v>8083.49</v>
      </c>
      <c r="G132" s="78">
        <f>SAStab!E4373</f>
        <v>12388.6</v>
      </c>
      <c r="H132" s="78">
        <f>SAStab!F4373</f>
        <v>21049.8</v>
      </c>
      <c r="I132" s="78">
        <f>SAStab!G4373</f>
        <v>37120</v>
      </c>
      <c r="J132" s="78">
        <f>SAStab!H4373</f>
        <v>55744</v>
      </c>
      <c r="K132" s="78">
        <f>SAStab!I4373</f>
        <v>73492</v>
      </c>
      <c r="L132" s="78">
        <f>SAStab!J4373</f>
        <v>122979</v>
      </c>
      <c r="O132" t="s">
        <v>128</v>
      </c>
      <c r="P132" s="70" t="str">
        <f>SAStab!A4461</f>
        <v>25-29</v>
      </c>
      <c r="Q132" s="78">
        <f>SAStab!B4461</f>
        <v>28869</v>
      </c>
      <c r="R132" s="78">
        <f>SAStab!C4461</f>
        <v>3986.45</v>
      </c>
      <c r="S132" s="78">
        <f>SAStab!D4461</f>
        <v>6796.48</v>
      </c>
      <c r="T132" s="78">
        <f>SAStab!E4461</f>
        <v>12417.6</v>
      </c>
      <c r="U132" s="78">
        <f>SAStab!F4461</f>
        <v>21636.9</v>
      </c>
      <c r="V132" s="78">
        <f>SAStab!G4461</f>
        <v>37878</v>
      </c>
      <c r="W132" s="78">
        <f>SAStab!H4461</f>
        <v>59450</v>
      </c>
      <c r="X132" s="78">
        <f>SAStab!I4461</f>
        <v>75675</v>
      </c>
      <c r="Y132" s="78">
        <f>SAStab!J4461</f>
        <v>122315</v>
      </c>
      <c r="AB132" t="s">
        <v>128</v>
      </c>
      <c r="AC132" s="70" t="str">
        <f>SAStab!A4549</f>
        <v>25-29</v>
      </c>
      <c r="AD132" s="70">
        <f>SAStab!B4549</f>
        <v>28082</v>
      </c>
      <c r="AE132" s="70">
        <f>SAStab!C4549</f>
        <v>2231.2199999999998</v>
      </c>
      <c r="AF132" s="70">
        <f>SAStab!D4549</f>
        <v>6326.32</v>
      </c>
      <c r="AG132" s="70">
        <f>SAStab!E4549</f>
        <v>11617.3</v>
      </c>
      <c r="AH132" s="70">
        <f>SAStab!F4549</f>
        <v>20500.400000000001</v>
      </c>
      <c r="AI132" s="70">
        <f>SAStab!G4549</f>
        <v>37251</v>
      </c>
      <c r="AJ132" s="70">
        <f>SAStab!H4549</f>
        <v>59241</v>
      </c>
      <c r="AK132" s="70">
        <f>SAStab!I4549</f>
        <v>80324</v>
      </c>
      <c r="AL132" s="70">
        <f>SAStab!J4549</f>
        <v>127014</v>
      </c>
      <c r="AO132" t="s">
        <v>128</v>
      </c>
      <c r="AP132" s="70" t="str">
        <f>SAStab!A4637</f>
        <v>25-29</v>
      </c>
      <c r="AQ132" s="78">
        <f>SAStab!B4637</f>
        <v>30011</v>
      </c>
      <c r="AR132" s="78">
        <f>SAStab!C4637</f>
        <v>753.18</v>
      </c>
      <c r="AS132" s="78">
        <f>SAStab!D4637</f>
        <v>5381.18</v>
      </c>
      <c r="AT132" s="78">
        <f>SAStab!E4637</f>
        <v>11553.3</v>
      </c>
      <c r="AU132" s="78">
        <f>SAStab!F4637</f>
        <v>20802.7</v>
      </c>
      <c r="AV132" s="78">
        <f>SAStab!G4637</f>
        <v>38079</v>
      </c>
      <c r="AW132" s="78">
        <f>SAStab!H4637</f>
        <v>63068</v>
      </c>
      <c r="AX132" s="78">
        <f>SAStab!I4637</f>
        <v>83707</v>
      </c>
      <c r="AY132" s="78">
        <f>SAStab!J4637</f>
        <v>147923</v>
      </c>
      <c r="BB132" t="s">
        <v>128</v>
      </c>
      <c r="BC132" s="70" t="str">
        <f>SAStab!A4725</f>
        <v>25-29</v>
      </c>
      <c r="BD132" s="78">
        <f>SAStab!B4725</f>
        <v>33033</v>
      </c>
      <c r="BE132" s="78">
        <f>SAStab!C4725</f>
        <v>-976.36</v>
      </c>
      <c r="BF132" s="78">
        <f>SAStab!D4725</f>
        <v>5238</v>
      </c>
      <c r="BG132" s="78">
        <f>SAStab!E4725</f>
        <v>12251.7</v>
      </c>
      <c r="BH132" s="78">
        <f>SAStab!F4725</f>
        <v>22892.400000000001</v>
      </c>
      <c r="BI132" s="78">
        <f>SAStab!G4725</f>
        <v>42121</v>
      </c>
      <c r="BJ132" s="78">
        <f>SAStab!H4725</f>
        <v>73586</v>
      </c>
      <c r="BK132" s="78">
        <f>SAStab!I4725</f>
        <v>98381</v>
      </c>
      <c r="BL132" s="78">
        <f>SAStab!J4725</f>
        <v>165096</v>
      </c>
      <c r="BO132" t="s">
        <v>128</v>
      </c>
      <c r="BP132" s="70" t="str">
        <f>SAStab!A4813</f>
        <v>25-29</v>
      </c>
      <c r="BQ132" s="78">
        <f>SAStab!B4813</f>
        <v>35319</v>
      </c>
      <c r="BR132" s="78">
        <f>SAStab!C4813</f>
        <v>-597.72</v>
      </c>
      <c r="BS132" s="78">
        <f>SAStab!D4813</f>
        <v>6067.03</v>
      </c>
      <c r="BT132" s="78">
        <f>SAStab!E4813</f>
        <v>12991.5</v>
      </c>
      <c r="BU132" s="78">
        <f>SAStab!F4813</f>
        <v>24863.8</v>
      </c>
      <c r="BV132" s="78">
        <f>SAStab!G4813</f>
        <v>45561</v>
      </c>
      <c r="BW132" s="78">
        <f>SAStab!H4813</f>
        <v>75590</v>
      </c>
      <c r="BX132" s="78">
        <f>SAStab!I4813</f>
        <v>102637</v>
      </c>
      <c r="BY132" s="78">
        <f>SAStab!J4813</f>
        <v>186952</v>
      </c>
    </row>
    <row r="133" spans="1:77">
      <c r="B133" t="s">
        <v>129</v>
      </c>
      <c r="C133" s="70" t="str">
        <f>SAStab!A4374</f>
        <v>30-34</v>
      </c>
      <c r="D133" s="78">
        <f>SAStab!B4374</f>
        <v>34202</v>
      </c>
      <c r="E133" s="78">
        <f>SAStab!C4374</f>
        <v>6893.2</v>
      </c>
      <c r="F133" s="78">
        <f>SAStab!D4374</f>
        <v>9044.7199999999993</v>
      </c>
      <c r="G133" s="78">
        <f>SAStab!E4374</f>
        <v>14900.2</v>
      </c>
      <c r="H133" s="78">
        <f>SAStab!F4374</f>
        <v>24238.799999999999</v>
      </c>
      <c r="I133" s="78">
        <f>SAStab!G4374</f>
        <v>40648</v>
      </c>
      <c r="J133" s="78">
        <f>SAStab!H4374</f>
        <v>62112</v>
      </c>
      <c r="K133" s="78">
        <f>SAStab!I4374</f>
        <v>81349</v>
      </c>
      <c r="L133" s="78">
        <f>SAStab!J4374</f>
        <v>148838</v>
      </c>
      <c r="O133" t="s">
        <v>129</v>
      </c>
      <c r="P133" s="70" t="str">
        <f>SAStab!A4462</f>
        <v>30-34</v>
      </c>
      <c r="Q133" s="78">
        <f>SAStab!B4462</f>
        <v>32977</v>
      </c>
      <c r="R133" s="78">
        <f>SAStab!C4462</f>
        <v>6897.84</v>
      </c>
      <c r="S133" s="78">
        <f>SAStab!D4462</f>
        <v>9376.7199999999993</v>
      </c>
      <c r="T133" s="78">
        <f>SAStab!E4462</f>
        <v>15159.3</v>
      </c>
      <c r="U133" s="78">
        <f>SAStab!F4462</f>
        <v>25284</v>
      </c>
      <c r="V133" s="78">
        <f>SAStab!G4462</f>
        <v>42353</v>
      </c>
      <c r="W133" s="78">
        <f>SAStab!H4462</f>
        <v>65477</v>
      </c>
      <c r="X133" s="78">
        <f>SAStab!I4462</f>
        <v>85615</v>
      </c>
      <c r="Y133" s="78">
        <f>SAStab!J4462</f>
        <v>136111</v>
      </c>
      <c r="AB133" t="s">
        <v>129</v>
      </c>
      <c r="AC133" s="70" t="str">
        <f>SAStab!A4550</f>
        <v>30-34</v>
      </c>
      <c r="AD133" s="70">
        <f>SAStab!B4550</f>
        <v>31955</v>
      </c>
      <c r="AE133" s="70">
        <f>SAStab!C4550</f>
        <v>4962.0200000000004</v>
      </c>
      <c r="AF133" s="70">
        <f>SAStab!D4550</f>
        <v>7890.44</v>
      </c>
      <c r="AG133" s="70">
        <f>SAStab!E4550</f>
        <v>13378.1</v>
      </c>
      <c r="AH133" s="70">
        <f>SAStab!F4550</f>
        <v>23948.799999999999</v>
      </c>
      <c r="AI133" s="70">
        <f>SAStab!G4550</f>
        <v>42272</v>
      </c>
      <c r="AJ133" s="70">
        <f>SAStab!H4550</f>
        <v>66145</v>
      </c>
      <c r="AK133" s="70">
        <f>SAStab!I4550</f>
        <v>84135</v>
      </c>
      <c r="AL133" s="70">
        <f>SAStab!J4550</f>
        <v>134983</v>
      </c>
      <c r="AO133" t="s">
        <v>129</v>
      </c>
      <c r="AP133" s="70" t="str">
        <f>SAStab!A4638</f>
        <v>30-34</v>
      </c>
      <c r="AQ133" s="78">
        <f>SAStab!B4638</f>
        <v>32894</v>
      </c>
      <c r="AR133" s="78">
        <f>SAStab!C4638</f>
        <v>590.57000000000005</v>
      </c>
      <c r="AS133" s="78">
        <f>SAStab!D4638</f>
        <v>6541.76</v>
      </c>
      <c r="AT133" s="78">
        <f>SAStab!E4638</f>
        <v>13421.7</v>
      </c>
      <c r="AU133" s="78">
        <f>SAStab!F4638</f>
        <v>24302.400000000001</v>
      </c>
      <c r="AV133" s="78">
        <f>SAStab!G4638</f>
        <v>43149</v>
      </c>
      <c r="AW133" s="78">
        <f>SAStab!H4638</f>
        <v>70336</v>
      </c>
      <c r="AX133" s="78">
        <f>SAStab!I4638</f>
        <v>91337</v>
      </c>
      <c r="AY133" s="78">
        <f>SAStab!J4638</f>
        <v>144338</v>
      </c>
      <c r="BB133" t="s">
        <v>129</v>
      </c>
      <c r="BC133" s="70" t="str">
        <f>SAStab!A4726</f>
        <v>30-34</v>
      </c>
      <c r="BD133" s="78">
        <f>SAStab!B4726</f>
        <v>36146</v>
      </c>
      <c r="BE133" s="78">
        <f>SAStab!C4726</f>
        <v>947.17</v>
      </c>
      <c r="BF133" s="78">
        <f>SAStab!D4726</f>
        <v>7098.26</v>
      </c>
      <c r="BG133" s="78">
        <f>SAStab!E4726</f>
        <v>14505.5</v>
      </c>
      <c r="BH133" s="78">
        <f>SAStab!F4726</f>
        <v>25536.5</v>
      </c>
      <c r="BI133" s="78">
        <f>SAStab!G4726</f>
        <v>45100</v>
      </c>
      <c r="BJ133" s="78">
        <f>SAStab!H4726</f>
        <v>76938</v>
      </c>
      <c r="BK133" s="78">
        <f>SAStab!I4726</f>
        <v>100624</v>
      </c>
      <c r="BL133" s="78">
        <f>SAStab!J4726</f>
        <v>171322</v>
      </c>
      <c r="BO133" t="s">
        <v>129</v>
      </c>
      <c r="BP133" s="70" t="str">
        <f>SAStab!A4814</f>
        <v>30-34</v>
      </c>
      <c r="BQ133" s="78">
        <f>SAStab!B4814</f>
        <v>39320</v>
      </c>
      <c r="BR133" s="78">
        <f>SAStab!C4814</f>
        <v>-911.4</v>
      </c>
      <c r="BS133" s="78">
        <f>SAStab!D4814</f>
        <v>6925.15</v>
      </c>
      <c r="BT133" s="78">
        <f>SAStab!E4814</f>
        <v>15338.9</v>
      </c>
      <c r="BU133" s="78">
        <f>SAStab!F4814</f>
        <v>28364.7</v>
      </c>
      <c r="BV133" s="78">
        <f>SAStab!G4814</f>
        <v>50166</v>
      </c>
      <c r="BW133" s="78">
        <f>SAStab!H4814</f>
        <v>81115</v>
      </c>
      <c r="BX133" s="78">
        <f>SAStab!I4814</f>
        <v>110611</v>
      </c>
      <c r="BY133" s="78">
        <f>SAStab!J4814</f>
        <v>172663</v>
      </c>
    </row>
    <row r="134" spans="1:77">
      <c r="B134" t="s">
        <v>130</v>
      </c>
      <c r="C134" s="70" t="str">
        <f>SAStab!A4375</f>
        <v>35-39</v>
      </c>
      <c r="D134" s="78">
        <f>SAStab!B4375</f>
        <v>36151</v>
      </c>
      <c r="E134" s="78">
        <f>SAStab!C4375</f>
        <v>8133.38</v>
      </c>
      <c r="F134" s="78">
        <f>SAStab!D4375</f>
        <v>10960.17</v>
      </c>
      <c r="G134" s="78">
        <f>SAStab!E4375</f>
        <v>17184.900000000001</v>
      </c>
      <c r="H134" s="78">
        <f>SAStab!F4375</f>
        <v>28372</v>
      </c>
      <c r="I134" s="78">
        <f>SAStab!G4375</f>
        <v>46876</v>
      </c>
      <c r="J134" s="78">
        <f>SAStab!H4375</f>
        <v>69257</v>
      </c>
      <c r="K134" s="78">
        <f>SAStab!I4375</f>
        <v>86789</v>
      </c>
      <c r="L134" s="78">
        <f>SAStab!J4375</f>
        <v>130091</v>
      </c>
      <c r="O134" t="s">
        <v>130</v>
      </c>
      <c r="P134" s="70" t="str">
        <f>SAStab!A4463</f>
        <v>35-39</v>
      </c>
      <c r="Q134" s="78">
        <f>SAStab!B4463</f>
        <v>36320</v>
      </c>
      <c r="R134" s="78">
        <f>SAStab!C4463</f>
        <v>7544.27</v>
      </c>
      <c r="S134" s="78">
        <f>SAStab!D4463</f>
        <v>10565.91</v>
      </c>
      <c r="T134" s="78">
        <f>SAStab!E4463</f>
        <v>16855.599999999999</v>
      </c>
      <c r="U134" s="78">
        <f>SAStab!F4463</f>
        <v>27845.4</v>
      </c>
      <c r="V134" s="78">
        <f>SAStab!G4463</f>
        <v>46014</v>
      </c>
      <c r="W134" s="78">
        <f>SAStab!H4463</f>
        <v>71799</v>
      </c>
      <c r="X134" s="78">
        <f>SAStab!I4463</f>
        <v>92022</v>
      </c>
      <c r="Y134" s="78">
        <f>SAStab!J4463</f>
        <v>154217</v>
      </c>
      <c r="AB134" t="s">
        <v>130</v>
      </c>
      <c r="AC134" s="70" t="str">
        <f>SAStab!A4551</f>
        <v>35-39</v>
      </c>
      <c r="AD134" s="70">
        <f>SAStab!B4551</f>
        <v>35157</v>
      </c>
      <c r="AE134" s="70">
        <f>SAStab!C4551</f>
        <v>6759.68</v>
      </c>
      <c r="AF134" s="70">
        <f>SAStab!D4551</f>
        <v>9833.7199999999993</v>
      </c>
      <c r="AG134" s="70">
        <f>SAStab!E4551</f>
        <v>16369.3</v>
      </c>
      <c r="AH134" s="70">
        <f>SAStab!F4551</f>
        <v>27198.1</v>
      </c>
      <c r="AI134" s="70">
        <f>SAStab!G4551</f>
        <v>44821</v>
      </c>
      <c r="AJ134" s="70">
        <f>SAStab!H4551</f>
        <v>71087</v>
      </c>
      <c r="AK134" s="70">
        <f>SAStab!I4551</f>
        <v>89729</v>
      </c>
      <c r="AL134" s="70">
        <f>SAStab!J4551</f>
        <v>143962</v>
      </c>
      <c r="AO134" t="s">
        <v>130</v>
      </c>
      <c r="AP134" s="70" t="str">
        <f>SAStab!A4639</f>
        <v>35-39</v>
      </c>
      <c r="AQ134" s="78">
        <f>SAStab!B4639</f>
        <v>37480</v>
      </c>
      <c r="AR134" s="78">
        <f>SAStab!C4639</f>
        <v>5720.24</v>
      </c>
      <c r="AS134" s="78">
        <f>SAStab!D4639</f>
        <v>9378.25</v>
      </c>
      <c r="AT134" s="78">
        <f>SAStab!E4639</f>
        <v>16450.400000000001</v>
      </c>
      <c r="AU134" s="78">
        <f>SAStab!F4639</f>
        <v>28333.9</v>
      </c>
      <c r="AV134" s="78">
        <f>SAStab!G4639</f>
        <v>49576</v>
      </c>
      <c r="AW134" s="78">
        <f>SAStab!H4639</f>
        <v>77114</v>
      </c>
      <c r="AX134" s="78">
        <f>SAStab!I4639</f>
        <v>98913</v>
      </c>
      <c r="AY134" s="78">
        <f>SAStab!J4639</f>
        <v>153982</v>
      </c>
      <c r="BB134" t="s">
        <v>130</v>
      </c>
      <c r="BC134" s="70" t="str">
        <f>SAStab!A4727</f>
        <v>35-39</v>
      </c>
      <c r="BD134" s="78">
        <f>SAStab!B4727</f>
        <v>40073</v>
      </c>
      <c r="BE134" s="78">
        <f>SAStab!C4727</f>
        <v>4549.28</v>
      </c>
      <c r="BF134" s="78">
        <f>SAStab!D4727</f>
        <v>8879.23</v>
      </c>
      <c r="BG134" s="78">
        <f>SAStab!E4727</f>
        <v>16720.400000000001</v>
      </c>
      <c r="BH134" s="78">
        <f>SAStab!F4727</f>
        <v>29105.4</v>
      </c>
      <c r="BI134" s="78">
        <f>SAStab!G4727</f>
        <v>52001</v>
      </c>
      <c r="BJ134" s="78">
        <f>SAStab!H4727</f>
        <v>84275</v>
      </c>
      <c r="BK134" s="78">
        <f>SAStab!I4727</f>
        <v>108576</v>
      </c>
      <c r="BL134" s="78">
        <f>SAStab!J4727</f>
        <v>178531</v>
      </c>
      <c r="BO134" t="s">
        <v>130</v>
      </c>
      <c r="BP134" s="70" t="str">
        <f>SAStab!A4815</f>
        <v>35-39</v>
      </c>
      <c r="BQ134" s="78">
        <f>SAStab!B4815</f>
        <v>44843</v>
      </c>
      <c r="BR134" s="78">
        <f>SAStab!C4815</f>
        <v>3991.54</v>
      </c>
      <c r="BS134" s="78">
        <f>SAStab!D4815</f>
        <v>9295.77</v>
      </c>
      <c r="BT134" s="78">
        <f>SAStab!E4815</f>
        <v>18685.7</v>
      </c>
      <c r="BU134" s="78">
        <f>SAStab!F4815</f>
        <v>33525.1</v>
      </c>
      <c r="BV134" s="78">
        <f>SAStab!G4815</f>
        <v>58489</v>
      </c>
      <c r="BW134" s="78">
        <f>SAStab!H4815</f>
        <v>92083</v>
      </c>
      <c r="BX134" s="78">
        <f>SAStab!I4815</f>
        <v>122543</v>
      </c>
      <c r="BY134" s="78">
        <f>SAStab!J4815</f>
        <v>196202</v>
      </c>
    </row>
    <row r="135" spans="1:77">
      <c r="B135" t="s">
        <v>131</v>
      </c>
      <c r="C135" s="70" t="str">
        <f>SAStab!A4376</f>
        <v>40+</v>
      </c>
      <c r="D135" s="78">
        <f>SAStab!B4376</f>
        <v>49402</v>
      </c>
      <c r="E135" s="78">
        <f>SAStab!C4376</f>
        <v>11923.15</v>
      </c>
      <c r="F135" s="78">
        <f>SAStab!D4376</f>
        <v>15959.43</v>
      </c>
      <c r="G135" s="78">
        <f>SAStab!E4376</f>
        <v>25608</v>
      </c>
      <c r="H135" s="78">
        <f>SAStab!F4376</f>
        <v>41198.9</v>
      </c>
      <c r="I135" s="78">
        <f>SAStab!G4376</f>
        <v>62711</v>
      </c>
      <c r="J135" s="78">
        <f>SAStab!H4376</f>
        <v>89455</v>
      </c>
      <c r="K135" s="78">
        <f>SAStab!I4376</f>
        <v>112691</v>
      </c>
      <c r="L135" s="78">
        <f>SAStab!J4376</f>
        <v>168715</v>
      </c>
      <c r="O135" t="s">
        <v>131</v>
      </c>
      <c r="P135" s="70" t="str">
        <f>SAStab!A4464</f>
        <v>40+</v>
      </c>
      <c r="Q135" s="78">
        <f>SAStab!B4464</f>
        <v>51114</v>
      </c>
      <c r="R135" s="78">
        <f>SAStab!C4464</f>
        <v>11953.96</v>
      </c>
      <c r="S135" s="78">
        <f>SAStab!D4464</f>
        <v>16670.73</v>
      </c>
      <c r="T135" s="78">
        <f>SAStab!E4464</f>
        <v>26456.3</v>
      </c>
      <c r="U135" s="78">
        <f>SAStab!F4464</f>
        <v>42713.2</v>
      </c>
      <c r="V135" s="78">
        <f>SAStab!G4464</f>
        <v>65277</v>
      </c>
      <c r="W135" s="78">
        <f>SAStab!H4464</f>
        <v>95415</v>
      </c>
      <c r="X135" s="78">
        <f>SAStab!I4464</f>
        <v>119499</v>
      </c>
      <c r="Y135" s="78">
        <f>SAStab!J4464</f>
        <v>179267</v>
      </c>
      <c r="AB135" t="s">
        <v>131</v>
      </c>
      <c r="AC135" s="70" t="str">
        <f>SAStab!A4552</f>
        <v>40+</v>
      </c>
      <c r="AD135" s="70">
        <f>SAStab!B4552</f>
        <v>52696</v>
      </c>
      <c r="AE135" s="70">
        <f>SAStab!C4552</f>
        <v>11803.28</v>
      </c>
      <c r="AF135" s="70">
        <f>SAStab!D4552</f>
        <v>16049.26</v>
      </c>
      <c r="AG135" s="70">
        <f>SAStab!E4552</f>
        <v>25919.7</v>
      </c>
      <c r="AH135" s="70">
        <f>SAStab!F4552</f>
        <v>43003.4</v>
      </c>
      <c r="AI135" s="70">
        <f>SAStab!G4552</f>
        <v>67507</v>
      </c>
      <c r="AJ135" s="70">
        <f>SAStab!H4552</f>
        <v>99571</v>
      </c>
      <c r="AK135" s="70">
        <f>SAStab!I4552</f>
        <v>124808</v>
      </c>
      <c r="AL135" s="70">
        <f>SAStab!J4552</f>
        <v>197335</v>
      </c>
      <c r="AO135" t="s">
        <v>131</v>
      </c>
      <c r="AP135" s="70" t="str">
        <f>SAStab!A4640</f>
        <v>40+</v>
      </c>
      <c r="AQ135" s="78">
        <f>SAStab!B4640</f>
        <v>55903</v>
      </c>
      <c r="AR135" s="78">
        <f>SAStab!C4640</f>
        <v>10792.98</v>
      </c>
      <c r="AS135" s="78">
        <f>SAStab!D4640</f>
        <v>15349.21</v>
      </c>
      <c r="AT135" s="78">
        <f>SAStab!E4640</f>
        <v>25657.200000000001</v>
      </c>
      <c r="AU135" s="78">
        <f>SAStab!F4640</f>
        <v>43691.8</v>
      </c>
      <c r="AV135" s="78">
        <f>SAStab!G4640</f>
        <v>71204</v>
      </c>
      <c r="AW135" s="78">
        <f>SAStab!H4640</f>
        <v>107288</v>
      </c>
      <c r="AX135" s="78">
        <f>SAStab!I4640</f>
        <v>138879</v>
      </c>
      <c r="AY135" s="78">
        <f>SAStab!J4640</f>
        <v>234928</v>
      </c>
      <c r="BB135" t="s">
        <v>131</v>
      </c>
      <c r="BC135" s="70" t="str">
        <f>SAStab!A4728</f>
        <v>40+</v>
      </c>
      <c r="BD135" s="78">
        <f>SAStab!B4728</f>
        <v>62223</v>
      </c>
      <c r="BE135" s="78">
        <f>SAStab!C4728</f>
        <v>10468.34</v>
      </c>
      <c r="BF135" s="78">
        <f>SAStab!D4728</f>
        <v>15691.06</v>
      </c>
      <c r="BG135" s="78">
        <f>SAStab!E4728</f>
        <v>27565.8</v>
      </c>
      <c r="BH135" s="78">
        <f>SAStab!F4728</f>
        <v>47586.3</v>
      </c>
      <c r="BI135" s="78">
        <f>SAStab!G4728</f>
        <v>78805</v>
      </c>
      <c r="BJ135" s="78">
        <f>SAStab!H4728</f>
        <v>119505</v>
      </c>
      <c r="BK135" s="78">
        <f>SAStab!I4728</f>
        <v>154423</v>
      </c>
      <c r="BL135" s="78">
        <f>SAStab!J4728</f>
        <v>267290</v>
      </c>
      <c r="BO135" t="s">
        <v>131</v>
      </c>
      <c r="BP135" s="70" t="str">
        <f>SAStab!A4816</f>
        <v>40+</v>
      </c>
      <c r="BQ135" s="78">
        <f>SAStab!B4816</f>
        <v>67317</v>
      </c>
      <c r="BR135" s="78">
        <f>SAStab!C4816</f>
        <v>10673.2</v>
      </c>
      <c r="BS135" s="78">
        <f>SAStab!D4816</f>
        <v>16739.009999999998</v>
      </c>
      <c r="BT135" s="78">
        <f>SAStab!E4816</f>
        <v>30113.4</v>
      </c>
      <c r="BU135" s="78">
        <f>SAStab!F4816</f>
        <v>52675.5</v>
      </c>
      <c r="BV135" s="78">
        <f>SAStab!G4816</f>
        <v>86442</v>
      </c>
      <c r="BW135" s="78">
        <f>SAStab!H4816</f>
        <v>131891</v>
      </c>
      <c r="BX135" s="78">
        <f>SAStab!I4816</f>
        <v>171862</v>
      </c>
      <c r="BY135" s="78">
        <f>SAStab!J4816</f>
        <v>291753</v>
      </c>
    </row>
    <row r="136" spans="1:77">
      <c r="A136" t="s">
        <v>105</v>
      </c>
      <c r="C136" s="70" t="str">
        <f>SAStab!A4377</f>
        <v>pcincQ</v>
      </c>
      <c r="D136" s="78"/>
      <c r="E136" s="78"/>
      <c r="F136" s="78"/>
      <c r="G136" s="78"/>
      <c r="H136" s="78"/>
      <c r="I136" s="78"/>
      <c r="J136" s="78"/>
      <c r="K136" s="78"/>
      <c r="L136" s="78"/>
      <c r="N136" t="s">
        <v>105</v>
      </c>
      <c r="P136" s="70" t="str">
        <f>SAStab!A4465</f>
        <v>pcincQ</v>
      </c>
      <c r="Q136" s="78"/>
      <c r="R136" s="78"/>
      <c r="S136" s="78"/>
      <c r="T136" s="78"/>
      <c r="U136" s="78"/>
      <c r="V136" s="78"/>
      <c r="W136" s="78"/>
      <c r="X136" s="78"/>
      <c r="Y136" s="78"/>
      <c r="AA136" t="s">
        <v>105</v>
      </c>
      <c r="AC136" s="70" t="str">
        <f>SAStab!A4553</f>
        <v>pcincQ</v>
      </c>
      <c r="AD136" s="70"/>
      <c r="AE136" s="70"/>
      <c r="AF136" s="70"/>
      <c r="AG136" s="70"/>
      <c r="AH136" s="70"/>
      <c r="AI136" s="70"/>
      <c r="AJ136" s="70"/>
      <c r="AK136" s="70"/>
      <c r="AL136" s="70"/>
      <c r="AN136" t="s">
        <v>105</v>
      </c>
      <c r="AP136" s="70" t="str">
        <f>SAStab!A4641</f>
        <v>pcincQ</v>
      </c>
      <c r="AQ136" s="78"/>
      <c r="AR136" s="78"/>
      <c r="AS136" s="78"/>
      <c r="AT136" s="78"/>
      <c r="AU136" s="78"/>
      <c r="AV136" s="78"/>
      <c r="AW136" s="78"/>
      <c r="AX136" s="78"/>
      <c r="AY136" s="78"/>
      <c r="BA136" t="s">
        <v>105</v>
      </c>
      <c r="BC136" s="70" t="str">
        <f>SAStab!A4729</f>
        <v>pcincQ</v>
      </c>
      <c r="BD136" s="78"/>
      <c r="BE136" s="78"/>
      <c r="BF136" s="78"/>
      <c r="BG136" s="78"/>
      <c r="BH136" s="78"/>
      <c r="BI136" s="78"/>
      <c r="BJ136" s="78"/>
      <c r="BK136" s="78"/>
      <c r="BL136" s="78"/>
      <c r="BN136" t="s">
        <v>105</v>
      </c>
      <c r="BP136" s="70" t="str">
        <f>SAStab!A4817</f>
        <v>pcincQ</v>
      </c>
      <c r="BQ136" s="78"/>
      <c r="BR136" s="78"/>
      <c r="BS136" s="78"/>
      <c r="BT136" s="78"/>
      <c r="BU136" s="78"/>
      <c r="BV136" s="78"/>
      <c r="BW136" s="78"/>
      <c r="BX136" s="78"/>
      <c r="BY136" s="78"/>
    </row>
    <row r="137" spans="1:77">
      <c r="B137" t="s">
        <v>112</v>
      </c>
      <c r="C137" s="70" t="str">
        <f>SAStab!A4378</f>
        <v>bottom quintile</v>
      </c>
      <c r="D137" s="78">
        <f>SAStab!B4378</f>
        <v>8492</v>
      </c>
      <c r="E137" s="78">
        <f>SAStab!C4378</f>
        <v>-2013.65</v>
      </c>
      <c r="F137" s="78">
        <f>SAStab!D4378</f>
        <v>-1272.07</v>
      </c>
      <c r="G137" s="78">
        <f>SAStab!E4378</f>
        <v>5485.9</v>
      </c>
      <c r="H137" s="78">
        <f>SAStab!F4378</f>
        <v>8846.7999999999993</v>
      </c>
      <c r="I137" s="78">
        <f>SAStab!G4378</f>
        <v>12195</v>
      </c>
      <c r="J137" s="78">
        <f>SAStab!H4378</f>
        <v>14965</v>
      </c>
      <c r="K137" s="78">
        <f>SAStab!I4378</f>
        <v>16226</v>
      </c>
      <c r="L137" s="78">
        <f>SAStab!J4378</f>
        <v>20309</v>
      </c>
      <c r="O137" t="s">
        <v>112</v>
      </c>
      <c r="P137" s="70" t="str">
        <f>SAStab!A4466</f>
        <v>bottom quintile</v>
      </c>
      <c r="Q137" s="78">
        <f>SAStab!B4466</f>
        <v>8815</v>
      </c>
      <c r="R137" s="78">
        <f>SAStab!C4466</f>
        <v>-2561.89</v>
      </c>
      <c r="S137" s="78">
        <f>SAStab!D4466</f>
        <v>-1811.94</v>
      </c>
      <c r="T137" s="78">
        <f>SAStab!E4466</f>
        <v>5357.3</v>
      </c>
      <c r="U137" s="78">
        <f>SAStab!F4466</f>
        <v>9087</v>
      </c>
      <c r="V137" s="78">
        <f>SAStab!G4466</f>
        <v>12840</v>
      </c>
      <c r="W137" s="78">
        <f>SAStab!H4466</f>
        <v>15735</v>
      </c>
      <c r="X137" s="78">
        <f>SAStab!I4466</f>
        <v>17243</v>
      </c>
      <c r="Y137" s="78">
        <f>SAStab!J4466</f>
        <v>25866</v>
      </c>
      <c r="AB137" t="s">
        <v>112</v>
      </c>
      <c r="AC137" s="70" t="str">
        <f>SAStab!A4554</f>
        <v>bottom quintile</v>
      </c>
      <c r="AD137" s="70">
        <f>SAStab!B4554</f>
        <v>8534</v>
      </c>
      <c r="AE137" s="70">
        <f>SAStab!C4554</f>
        <v>-3227.49</v>
      </c>
      <c r="AF137" s="70">
        <f>SAStab!D4554</f>
        <v>-2346.06</v>
      </c>
      <c r="AG137" s="70">
        <f>SAStab!E4554</f>
        <v>5189.5</v>
      </c>
      <c r="AH137" s="70">
        <f>SAStab!F4554</f>
        <v>8821</v>
      </c>
      <c r="AI137" s="70">
        <f>SAStab!G4554</f>
        <v>12789</v>
      </c>
      <c r="AJ137" s="70">
        <f>SAStab!H4554</f>
        <v>15612</v>
      </c>
      <c r="AK137" s="70">
        <f>SAStab!I4554</f>
        <v>17248</v>
      </c>
      <c r="AL137" s="70">
        <f>SAStab!J4554</f>
        <v>24911</v>
      </c>
      <c r="AO137" t="s">
        <v>112</v>
      </c>
      <c r="AP137" s="70" t="str">
        <f>SAStab!A4642</f>
        <v>bottom quintile</v>
      </c>
      <c r="AQ137" s="78">
        <f>SAStab!B4642</f>
        <v>7933</v>
      </c>
      <c r="AR137" s="78">
        <f>SAStab!C4642</f>
        <v>-4096.0600000000004</v>
      </c>
      <c r="AS137" s="78">
        <f>SAStab!D4642</f>
        <v>-3158.14</v>
      </c>
      <c r="AT137" s="78">
        <f>SAStab!E4642</f>
        <v>4051</v>
      </c>
      <c r="AU137" s="78">
        <f>SAStab!F4642</f>
        <v>8416.7000000000007</v>
      </c>
      <c r="AV137" s="78">
        <f>SAStab!G4642</f>
        <v>12609</v>
      </c>
      <c r="AW137" s="78">
        <f>SAStab!H4642</f>
        <v>15594</v>
      </c>
      <c r="AX137" s="78">
        <f>SAStab!I4642</f>
        <v>17189</v>
      </c>
      <c r="AY137" s="78">
        <f>SAStab!J4642</f>
        <v>25064</v>
      </c>
      <c r="BB137" t="s">
        <v>112</v>
      </c>
      <c r="BC137" s="70" t="str">
        <f>SAStab!A4730</f>
        <v>bottom quintile</v>
      </c>
      <c r="BD137" s="78">
        <f>SAStab!B4730</f>
        <v>8007</v>
      </c>
      <c r="BE137" s="78">
        <f>SAStab!C4730</f>
        <v>-5113.7700000000004</v>
      </c>
      <c r="BF137" s="78">
        <f>SAStab!D4730</f>
        <v>-4046.06</v>
      </c>
      <c r="BG137" s="78">
        <f>SAStab!E4730</f>
        <v>3314.2</v>
      </c>
      <c r="BH137" s="78">
        <f>SAStab!F4730</f>
        <v>8664</v>
      </c>
      <c r="BI137" s="78">
        <f>SAStab!G4730</f>
        <v>12979</v>
      </c>
      <c r="BJ137" s="78">
        <f>SAStab!H4730</f>
        <v>16414</v>
      </c>
      <c r="BK137" s="78">
        <f>SAStab!I4730</f>
        <v>18256</v>
      </c>
      <c r="BL137" s="78">
        <f>SAStab!J4730</f>
        <v>26313</v>
      </c>
      <c r="BO137" t="s">
        <v>112</v>
      </c>
      <c r="BP137" s="70" t="str">
        <f>SAStab!A4818</f>
        <v>bottom quintile</v>
      </c>
      <c r="BQ137" s="78">
        <f>SAStab!B4818</f>
        <v>8341</v>
      </c>
      <c r="BR137" s="78">
        <f>SAStab!C4818</f>
        <v>-6215.23</v>
      </c>
      <c r="BS137" s="78">
        <f>SAStab!D4818</f>
        <v>-5145.7299999999996</v>
      </c>
      <c r="BT137" s="78">
        <f>SAStab!E4818</f>
        <v>2883.7</v>
      </c>
      <c r="BU137" s="78">
        <f>SAStab!F4818</f>
        <v>9023.6</v>
      </c>
      <c r="BV137" s="78">
        <f>SAStab!G4818</f>
        <v>14017</v>
      </c>
      <c r="BW137" s="78">
        <f>SAStab!H4818</f>
        <v>17789</v>
      </c>
      <c r="BX137" s="78">
        <f>SAStab!I4818</f>
        <v>19826</v>
      </c>
      <c r="BY137" s="78">
        <f>SAStab!J4818</f>
        <v>33916</v>
      </c>
    </row>
    <row r="138" spans="1:77">
      <c r="B138" t="s">
        <v>17</v>
      </c>
      <c r="C138" s="70" t="str">
        <f>SAStab!A4379</f>
        <v>2nd quintile</v>
      </c>
      <c r="D138" s="78">
        <f>SAStab!B4379</f>
        <v>20487</v>
      </c>
      <c r="E138" s="78">
        <f>SAStab!C4379</f>
        <v>10801.42</v>
      </c>
      <c r="F138" s="78">
        <f>SAStab!D4379</f>
        <v>13057.18</v>
      </c>
      <c r="G138" s="78">
        <f>SAStab!E4379</f>
        <v>16456.8</v>
      </c>
      <c r="H138" s="78">
        <f>SAStab!F4379</f>
        <v>19889.7</v>
      </c>
      <c r="I138" s="78">
        <f>SAStab!G4379</f>
        <v>23972</v>
      </c>
      <c r="J138" s="78">
        <f>SAStab!H4379</f>
        <v>27753</v>
      </c>
      <c r="K138" s="78">
        <f>SAStab!I4379</f>
        <v>29947</v>
      </c>
      <c r="L138" s="78">
        <f>SAStab!J4379</f>
        <v>42719</v>
      </c>
      <c r="O138" t="s">
        <v>17</v>
      </c>
      <c r="P138" s="70" t="str">
        <f>SAStab!A4467</f>
        <v>2nd quintile</v>
      </c>
      <c r="Q138" s="78">
        <f>SAStab!B4467</f>
        <v>22086</v>
      </c>
      <c r="R138" s="78">
        <f>SAStab!C4467</f>
        <v>12027.76</v>
      </c>
      <c r="S138" s="78">
        <f>SAStab!D4467</f>
        <v>14135.95</v>
      </c>
      <c r="T138" s="78">
        <f>SAStab!E4467</f>
        <v>17771.3</v>
      </c>
      <c r="U138" s="78">
        <f>SAStab!F4467</f>
        <v>21403.200000000001</v>
      </c>
      <c r="V138" s="78">
        <f>SAStab!G4467</f>
        <v>25599</v>
      </c>
      <c r="W138" s="78">
        <f>SAStab!H4467</f>
        <v>29810</v>
      </c>
      <c r="X138" s="78">
        <f>SAStab!I4467</f>
        <v>32317</v>
      </c>
      <c r="Y138" s="78">
        <f>SAStab!J4467</f>
        <v>47975</v>
      </c>
      <c r="AB138" t="s">
        <v>17</v>
      </c>
      <c r="AC138" s="70" t="str">
        <f>SAStab!A4555</f>
        <v>2nd quintile</v>
      </c>
      <c r="AD138" s="70">
        <f>SAStab!B4555</f>
        <v>22159</v>
      </c>
      <c r="AE138" s="70">
        <f>SAStab!C4555</f>
        <v>11621.52</v>
      </c>
      <c r="AF138" s="70">
        <f>SAStab!D4555</f>
        <v>14146.52</v>
      </c>
      <c r="AG138" s="70">
        <f>SAStab!E4555</f>
        <v>17695.599999999999</v>
      </c>
      <c r="AH138" s="70">
        <f>SAStab!F4555</f>
        <v>21459.5</v>
      </c>
      <c r="AI138" s="70">
        <f>SAStab!G4555</f>
        <v>25819</v>
      </c>
      <c r="AJ138" s="70">
        <f>SAStab!H4555</f>
        <v>29794</v>
      </c>
      <c r="AK138" s="70">
        <f>SAStab!I4555</f>
        <v>32806</v>
      </c>
      <c r="AL138" s="70">
        <f>SAStab!J4555</f>
        <v>50725</v>
      </c>
      <c r="AO138" t="s">
        <v>17</v>
      </c>
      <c r="AP138" s="70" t="str">
        <f>SAStab!A4643</f>
        <v>2nd quintile</v>
      </c>
      <c r="AQ138" s="78">
        <f>SAStab!B4643</f>
        <v>22106</v>
      </c>
      <c r="AR138" s="78">
        <f>SAStab!C4643</f>
        <v>11136.88</v>
      </c>
      <c r="AS138" s="78">
        <f>SAStab!D4643</f>
        <v>13706.54</v>
      </c>
      <c r="AT138" s="78">
        <f>SAStab!E4643</f>
        <v>17599.2</v>
      </c>
      <c r="AU138" s="78">
        <f>SAStab!F4643</f>
        <v>21498.3</v>
      </c>
      <c r="AV138" s="78">
        <f>SAStab!G4643</f>
        <v>25897</v>
      </c>
      <c r="AW138" s="78">
        <f>SAStab!H4643</f>
        <v>30078</v>
      </c>
      <c r="AX138" s="78">
        <f>SAStab!I4643</f>
        <v>32913</v>
      </c>
      <c r="AY138" s="78">
        <f>SAStab!J4643</f>
        <v>51254</v>
      </c>
      <c r="BB138" t="s">
        <v>17</v>
      </c>
      <c r="BC138" s="70" t="str">
        <f>SAStab!A4731</f>
        <v>2nd quintile</v>
      </c>
      <c r="BD138" s="78">
        <f>SAStab!B4731</f>
        <v>23315</v>
      </c>
      <c r="BE138" s="78">
        <f>SAStab!C4731</f>
        <v>11186.15</v>
      </c>
      <c r="BF138" s="78">
        <f>SAStab!D4731</f>
        <v>13788.28</v>
      </c>
      <c r="BG138" s="78">
        <f>SAStab!E4731</f>
        <v>18291</v>
      </c>
      <c r="BH138" s="78">
        <f>SAStab!F4731</f>
        <v>22447.9</v>
      </c>
      <c r="BI138" s="78">
        <f>SAStab!G4731</f>
        <v>27566</v>
      </c>
      <c r="BJ138" s="78">
        <f>SAStab!H4731</f>
        <v>32053</v>
      </c>
      <c r="BK138" s="78">
        <f>SAStab!I4731</f>
        <v>35196</v>
      </c>
      <c r="BL138" s="78">
        <f>SAStab!J4731</f>
        <v>60131</v>
      </c>
      <c r="BO138" t="s">
        <v>17</v>
      </c>
      <c r="BP138" s="70" t="str">
        <f>SAStab!A4819</f>
        <v>2nd quintile</v>
      </c>
      <c r="BQ138" s="78">
        <f>SAStab!B4819</f>
        <v>25459</v>
      </c>
      <c r="BR138" s="78">
        <f>SAStab!C4819</f>
        <v>11982.6</v>
      </c>
      <c r="BS138" s="78">
        <f>SAStab!D4819</f>
        <v>15197.07</v>
      </c>
      <c r="BT138" s="78">
        <f>SAStab!E4819</f>
        <v>19709.400000000001</v>
      </c>
      <c r="BU138" s="78">
        <f>SAStab!F4819</f>
        <v>24533.200000000001</v>
      </c>
      <c r="BV138" s="78">
        <f>SAStab!G4819</f>
        <v>30156</v>
      </c>
      <c r="BW138" s="78">
        <f>SAStab!H4819</f>
        <v>35237</v>
      </c>
      <c r="BX138" s="78">
        <f>SAStab!I4819</f>
        <v>39038</v>
      </c>
      <c r="BY138" s="78">
        <f>SAStab!J4819</f>
        <v>65595</v>
      </c>
    </row>
    <row r="139" spans="1:77">
      <c r="B139" t="s">
        <v>18</v>
      </c>
      <c r="C139" s="70" t="str">
        <f>SAStab!A4380</f>
        <v>3rd quintile</v>
      </c>
      <c r="D139" s="78">
        <f>SAStab!B4380</f>
        <v>32246</v>
      </c>
      <c r="E139" s="78">
        <f>SAStab!C4380</f>
        <v>16485.84</v>
      </c>
      <c r="F139" s="78">
        <f>SAStab!D4380</f>
        <v>20036.13</v>
      </c>
      <c r="G139" s="78">
        <f>SAStab!E4380</f>
        <v>25968.799999999999</v>
      </c>
      <c r="H139" s="78">
        <f>SAStab!F4380</f>
        <v>32352.3</v>
      </c>
      <c r="I139" s="78">
        <f>SAStab!G4380</f>
        <v>38092</v>
      </c>
      <c r="J139" s="78">
        <f>SAStab!H4380</f>
        <v>43588</v>
      </c>
      <c r="K139" s="78">
        <f>SAStab!I4380</f>
        <v>46766</v>
      </c>
      <c r="L139" s="78">
        <f>SAStab!J4380</f>
        <v>60052</v>
      </c>
      <c r="O139" t="s">
        <v>18</v>
      </c>
      <c r="P139" s="70" t="str">
        <f>SAStab!A4468</f>
        <v>3rd quintile</v>
      </c>
      <c r="Q139" s="78">
        <f>SAStab!B4468</f>
        <v>34727</v>
      </c>
      <c r="R139" s="78">
        <f>SAStab!C4468</f>
        <v>18792.48</v>
      </c>
      <c r="S139" s="78">
        <f>SAStab!D4468</f>
        <v>22709.81</v>
      </c>
      <c r="T139" s="78">
        <f>SAStab!E4468</f>
        <v>28552.799999999999</v>
      </c>
      <c r="U139" s="78">
        <f>SAStab!F4468</f>
        <v>34624.6</v>
      </c>
      <c r="V139" s="78">
        <f>SAStab!G4468</f>
        <v>40397</v>
      </c>
      <c r="W139" s="78">
        <f>SAStab!H4468</f>
        <v>46029</v>
      </c>
      <c r="X139" s="78">
        <f>SAStab!I4468</f>
        <v>49745</v>
      </c>
      <c r="Y139" s="78">
        <f>SAStab!J4468</f>
        <v>64793</v>
      </c>
      <c r="AB139" t="s">
        <v>18</v>
      </c>
      <c r="AC139" s="70" t="str">
        <f>SAStab!A4556</f>
        <v>3rd quintile</v>
      </c>
      <c r="AD139" s="70">
        <f>SAStab!B4556</f>
        <v>35603</v>
      </c>
      <c r="AE139" s="70">
        <f>SAStab!C4556</f>
        <v>19478.87</v>
      </c>
      <c r="AF139" s="70">
        <f>SAStab!D4556</f>
        <v>22954.49</v>
      </c>
      <c r="AG139" s="70">
        <f>SAStab!E4556</f>
        <v>28784</v>
      </c>
      <c r="AH139" s="70">
        <f>SAStab!F4556</f>
        <v>34910.1</v>
      </c>
      <c r="AI139" s="70">
        <f>SAStab!G4556</f>
        <v>41123</v>
      </c>
      <c r="AJ139" s="70">
        <f>SAStab!H4556</f>
        <v>47072</v>
      </c>
      <c r="AK139" s="70">
        <f>SAStab!I4556</f>
        <v>52051</v>
      </c>
      <c r="AL139" s="70">
        <f>SAStab!J4556</f>
        <v>80604</v>
      </c>
      <c r="AO139" t="s">
        <v>18</v>
      </c>
      <c r="AP139" s="70" t="str">
        <f>SAStab!A4644</f>
        <v>3rd quintile</v>
      </c>
      <c r="AQ139" s="78">
        <f>SAStab!B4644</f>
        <v>36116</v>
      </c>
      <c r="AR139" s="78">
        <f>SAStab!C4644</f>
        <v>18420.12</v>
      </c>
      <c r="AS139" s="78">
        <f>SAStab!D4644</f>
        <v>22815.34</v>
      </c>
      <c r="AT139" s="78">
        <f>SAStab!E4644</f>
        <v>29033.8</v>
      </c>
      <c r="AU139" s="78">
        <f>SAStab!F4644</f>
        <v>35070.400000000001</v>
      </c>
      <c r="AV139" s="78">
        <f>SAStab!G4644</f>
        <v>41798</v>
      </c>
      <c r="AW139" s="78">
        <f>SAStab!H4644</f>
        <v>48749</v>
      </c>
      <c r="AX139" s="78">
        <f>SAStab!I4644</f>
        <v>54341</v>
      </c>
      <c r="AY139" s="78">
        <f>SAStab!J4644</f>
        <v>84087</v>
      </c>
      <c r="BB139" t="s">
        <v>18</v>
      </c>
      <c r="BC139" s="70" t="str">
        <f>SAStab!A4732</f>
        <v>3rd quintile</v>
      </c>
      <c r="BD139" s="78">
        <f>SAStab!B4732</f>
        <v>38506</v>
      </c>
      <c r="BE139" s="78">
        <f>SAStab!C4732</f>
        <v>18617.490000000002</v>
      </c>
      <c r="BF139" s="78">
        <f>SAStab!D4732</f>
        <v>23746.98</v>
      </c>
      <c r="BG139" s="78">
        <f>SAStab!E4732</f>
        <v>30770.400000000001</v>
      </c>
      <c r="BH139" s="78">
        <f>SAStab!F4732</f>
        <v>37667.5</v>
      </c>
      <c r="BI139" s="78">
        <f>SAStab!G4732</f>
        <v>45080</v>
      </c>
      <c r="BJ139" s="78">
        <f>SAStab!H4732</f>
        <v>52532</v>
      </c>
      <c r="BK139" s="78">
        <f>SAStab!I4732</f>
        <v>58187</v>
      </c>
      <c r="BL139" s="78">
        <f>SAStab!J4732</f>
        <v>86357</v>
      </c>
      <c r="BO139" t="s">
        <v>18</v>
      </c>
      <c r="BP139" s="70" t="str">
        <f>SAStab!A4820</f>
        <v>3rd quintile</v>
      </c>
      <c r="BQ139" s="78">
        <f>SAStab!B4820</f>
        <v>42480</v>
      </c>
      <c r="BR139" s="78">
        <f>SAStab!C4820</f>
        <v>20686.52</v>
      </c>
      <c r="BS139" s="78">
        <f>SAStab!D4820</f>
        <v>26209.88</v>
      </c>
      <c r="BT139" s="78">
        <f>SAStab!E4820</f>
        <v>34053.599999999999</v>
      </c>
      <c r="BU139" s="78">
        <f>SAStab!F4820</f>
        <v>41693.300000000003</v>
      </c>
      <c r="BV139" s="78">
        <f>SAStab!G4820</f>
        <v>49576</v>
      </c>
      <c r="BW139" s="78">
        <f>SAStab!H4820</f>
        <v>57614</v>
      </c>
      <c r="BX139" s="78">
        <f>SAStab!I4820</f>
        <v>64236</v>
      </c>
      <c r="BY139" s="78">
        <f>SAStab!J4820</f>
        <v>96634</v>
      </c>
    </row>
    <row r="140" spans="1:77">
      <c r="B140" t="s">
        <v>19</v>
      </c>
      <c r="C140" s="70" t="str">
        <f>SAStab!A4381</f>
        <v>4th quintile</v>
      </c>
      <c r="D140" s="78">
        <f>SAStab!B4381</f>
        <v>47576</v>
      </c>
      <c r="E140" s="78">
        <f>SAStab!C4381</f>
        <v>23320.22</v>
      </c>
      <c r="F140" s="78">
        <f>SAStab!D4381</f>
        <v>29073.86</v>
      </c>
      <c r="G140" s="78">
        <f>SAStab!E4381</f>
        <v>38895.1</v>
      </c>
      <c r="H140" s="78">
        <f>SAStab!F4381</f>
        <v>47734.7</v>
      </c>
      <c r="I140" s="78">
        <f>SAStab!G4381</f>
        <v>56683</v>
      </c>
      <c r="J140" s="78">
        <f>SAStab!H4381</f>
        <v>65091</v>
      </c>
      <c r="K140" s="78">
        <f>SAStab!I4381</f>
        <v>69909</v>
      </c>
      <c r="L140" s="78">
        <f>SAStab!J4381</f>
        <v>81023</v>
      </c>
      <c r="O140" t="s">
        <v>19</v>
      </c>
      <c r="P140" s="70" t="str">
        <f>SAStab!A4469</f>
        <v>4th quintile</v>
      </c>
      <c r="Q140" s="78">
        <f>SAStab!B4469</f>
        <v>51662</v>
      </c>
      <c r="R140" s="78">
        <f>SAStab!C4469</f>
        <v>25145.87</v>
      </c>
      <c r="S140" s="78">
        <f>SAStab!D4469</f>
        <v>32583.65</v>
      </c>
      <c r="T140" s="78">
        <f>SAStab!E4469</f>
        <v>42399.199999999997</v>
      </c>
      <c r="U140" s="78">
        <f>SAStab!F4469</f>
        <v>51502.9</v>
      </c>
      <c r="V140" s="78">
        <f>SAStab!G4469</f>
        <v>60762</v>
      </c>
      <c r="W140" s="78">
        <f>SAStab!H4469</f>
        <v>69956</v>
      </c>
      <c r="X140" s="78">
        <f>SAStab!I4469</f>
        <v>75889</v>
      </c>
      <c r="Y140" s="78">
        <f>SAStab!J4469</f>
        <v>98439</v>
      </c>
      <c r="AB140" t="s">
        <v>19</v>
      </c>
      <c r="AC140" s="70" t="str">
        <f>SAStab!A4557</f>
        <v>4th quintile</v>
      </c>
      <c r="AD140" s="70">
        <f>SAStab!B4557</f>
        <v>53790</v>
      </c>
      <c r="AE140" s="70">
        <f>SAStab!C4557</f>
        <v>26453.25</v>
      </c>
      <c r="AF140" s="70">
        <f>SAStab!D4557</f>
        <v>32800.980000000003</v>
      </c>
      <c r="AG140" s="70">
        <f>SAStab!E4557</f>
        <v>43591.1</v>
      </c>
      <c r="AH140" s="70">
        <f>SAStab!F4557</f>
        <v>52901.2</v>
      </c>
      <c r="AI140" s="70">
        <f>SAStab!G4557</f>
        <v>63074</v>
      </c>
      <c r="AJ140" s="70">
        <f>SAStab!H4557</f>
        <v>73289</v>
      </c>
      <c r="AK140" s="70">
        <f>SAStab!I4557</f>
        <v>80380</v>
      </c>
      <c r="AL140" s="70">
        <f>SAStab!J4557</f>
        <v>108865</v>
      </c>
      <c r="AO140" t="s">
        <v>19</v>
      </c>
      <c r="AP140" s="70" t="str">
        <f>SAStab!A4645</f>
        <v>4th quintile</v>
      </c>
      <c r="AQ140" s="78">
        <f>SAStab!B4645</f>
        <v>55257</v>
      </c>
      <c r="AR140" s="78">
        <f>SAStab!C4645</f>
        <v>25515.29</v>
      </c>
      <c r="AS140" s="78">
        <f>SAStab!D4645</f>
        <v>32401.78</v>
      </c>
      <c r="AT140" s="78">
        <f>SAStab!E4645</f>
        <v>43861.599999999999</v>
      </c>
      <c r="AU140" s="78">
        <f>SAStab!F4645</f>
        <v>54555.6</v>
      </c>
      <c r="AV140" s="78">
        <f>SAStab!G4645</f>
        <v>65255</v>
      </c>
      <c r="AW140" s="78">
        <f>SAStab!H4645</f>
        <v>76545</v>
      </c>
      <c r="AX140" s="78">
        <f>SAStab!I4645</f>
        <v>84503</v>
      </c>
      <c r="AY140" s="78">
        <f>SAStab!J4645</f>
        <v>119472</v>
      </c>
      <c r="BB140" t="s">
        <v>19</v>
      </c>
      <c r="BC140" s="70" t="str">
        <f>SAStab!A4733</f>
        <v>4th quintile</v>
      </c>
      <c r="BD140" s="78">
        <f>SAStab!B4733</f>
        <v>60184</v>
      </c>
      <c r="BE140" s="78">
        <f>SAStab!C4733</f>
        <v>27953.5</v>
      </c>
      <c r="BF140" s="78">
        <f>SAStab!D4733</f>
        <v>35515.379999999997</v>
      </c>
      <c r="BG140" s="78">
        <f>SAStab!E4733</f>
        <v>47793.9</v>
      </c>
      <c r="BH140" s="78">
        <f>SAStab!F4733</f>
        <v>59197</v>
      </c>
      <c r="BI140" s="78">
        <f>SAStab!G4733</f>
        <v>71538</v>
      </c>
      <c r="BJ140" s="78">
        <f>SAStab!H4733</f>
        <v>84712</v>
      </c>
      <c r="BK140" s="78">
        <f>SAStab!I4733</f>
        <v>93025</v>
      </c>
      <c r="BL140" s="78">
        <f>SAStab!J4733</f>
        <v>120851</v>
      </c>
      <c r="BO140" t="s">
        <v>19</v>
      </c>
      <c r="BP140" s="70" t="str">
        <f>SAStab!A4821</f>
        <v>4th quintile</v>
      </c>
      <c r="BQ140" s="78">
        <f>SAStab!B4821</f>
        <v>65442</v>
      </c>
      <c r="BR140" s="78">
        <f>SAStab!C4821</f>
        <v>30593.01</v>
      </c>
      <c r="BS140" s="78">
        <f>SAStab!D4821</f>
        <v>39105.46</v>
      </c>
      <c r="BT140" s="78">
        <f>SAStab!E4821</f>
        <v>52378</v>
      </c>
      <c r="BU140" s="78">
        <f>SAStab!F4821</f>
        <v>64676.9</v>
      </c>
      <c r="BV140" s="78">
        <f>SAStab!G4821</f>
        <v>77666</v>
      </c>
      <c r="BW140" s="78">
        <f>SAStab!H4821</f>
        <v>91101</v>
      </c>
      <c r="BX140" s="78">
        <f>SAStab!I4821</f>
        <v>99687</v>
      </c>
      <c r="BY140" s="78">
        <f>SAStab!J4821</f>
        <v>138028</v>
      </c>
    </row>
    <row r="141" spans="1:77">
      <c r="B141" t="s">
        <v>113</v>
      </c>
      <c r="C141" s="70" t="str">
        <f>SAStab!A4382</f>
        <v>top quintile</v>
      </c>
      <c r="D141" s="78">
        <f>SAStab!B4382</f>
        <v>83184</v>
      </c>
      <c r="E141" s="78">
        <f>SAStab!C4382</f>
        <v>29054.26</v>
      </c>
      <c r="F141" s="78">
        <f>SAStab!D4382</f>
        <v>38393.769999999997</v>
      </c>
      <c r="G141" s="78">
        <f>SAStab!E4382</f>
        <v>56375.6</v>
      </c>
      <c r="H141" s="78">
        <f>SAStab!F4382</f>
        <v>74631.600000000006</v>
      </c>
      <c r="I141" s="78">
        <f>SAStab!G4382</f>
        <v>97216</v>
      </c>
      <c r="J141" s="78">
        <f>SAStab!H4382</f>
        <v>126189</v>
      </c>
      <c r="K141" s="78">
        <f>SAStab!I4382</f>
        <v>149252</v>
      </c>
      <c r="L141" s="78">
        <f>SAStab!J4382</f>
        <v>222605</v>
      </c>
      <c r="O141" t="s">
        <v>113</v>
      </c>
      <c r="P141" s="70" t="str">
        <f>SAStab!A4470</f>
        <v>top quintile</v>
      </c>
      <c r="Q141" s="78">
        <f>SAStab!B4470</f>
        <v>87326</v>
      </c>
      <c r="R141" s="78">
        <f>SAStab!C4470</f>
        <v>32018.83</v>
      </c>
      <c r="S141" s="78">
        <f>SAStab!D4470</f>
        <v>42440.28</v>
      </c>
      <c r="T141" s="78">
        <f>SAStab!E4470</f>
        <v>60300.5</v>
      </c>
      <c r="U141" s="78">
        <f>SAStab!F4470</f>
        <v>81146.899999999994</v>
      </c>
      <c r="V141" s="78">
        <f>SAStab!G4470</f>
        <v>104396</v>
      </c>
      <c r="W141" s="78">
        <f>SAStab!H4470</f>
        <v>137190</v>
      </c>
      <c r="X141" s="78">
        <f>SAStab!I4470</f>
        <v>163406</v>
      </c>
      <c r="Y141" s="78">
        <f>SAStab!J4470</f>
        <v>232118</v>
      </c>
      <c r="AB141" t="s">
        <v>113</v>
      </c>
      <c r="AC141" s="70" t="str">
        <f>SAStab!A4558</f>
        <v>top quintile</v>
      </c>
      <c r="AD141" s="70">
        <f>SAStab!B4558</f>
        <v>92527</v>
      </c>
      <c r="AE141" s="70">
        <f>SAStab!C4558</f>
        <v>34501.660000000003</v>
      </c>
      <c r="AF141" s="70">
        <f>SAStab!D4558</f>
        <v>45082.86</v>
      </c>
      <c r="AG141" s="70">
        <f>SAStab!E4558</f>
        <v>63571.3</v>
      </c>
      <c r="AH141" s="70">
        <f>SAStab!F4558</f>
        <v>84208.1</v>
      </c>
      <c r="AI141" s="70">
        <f>SAStab!G4558</f>
        <v>109788</v>
      </c>
      <c r="AJ141" s="70">
        <f>SAStab!H4558</f>
        <v>145982</v>
      </c>
      <c r="AK141" s="70">
        <f>SAStab!I4558</f>
        <v>173667</v>
      </c>
      <c r="AL141" s="70">
        <f>SAStab!J4558</f>
        <v>264006</v>
      </c>
      <c r="AO141" t="s">
        <v>113</v>
      </c>
      <c r="AP141" s="70" t="str">
        <f>SAStab!A4646</f>
        <v>top quintile</v>
      </c>
      <c r="AQ141" s="78">
        <f>SAStab!B4646</f>
        <v>102632</v>
      </c>
      <c r="AR141" s="78">
        <f>SAStab!C4646</f>
        <v>37265.79</v>
      </c>
      <c r="AS141" s="78">
        <f>SAStab!D4646</f>
        <v>48047.95</v>
      </c>
      <c r="AT141" s="78">
        <f>SAStab!E4646</f>
        <v>68347.399999999994</v>
      </c>
      <c r="AU141" s="78">
        <f>SAStab!F4646</f>
        <v>90591.3</v>
      </c>
      <c r="AV141" s="78">
        <f>SAStab!G4646</f>
        <v>118752</v>
      </c>
      <c r="AW141" s="78">
        <f>SAStab!H4646</f>
        <v>162658</v>
      </c>
      <c r="AX141" s="78">
        <f>SAStab!I4646</f>
        <v>202480</v>
      </c>
      <c r="AY141" s="78">
        <f>SAStab!J4646</f>
        <v>340695</v>
      </c>
      <c r="BB141" t="s">
        <v>113</v>
      </c>
      <c r="BC141" s="70" t="str">
        <f>SAStab!A4734</f>
        <v>top quintile</v>
      </c>
      <c r="BD141" s="78">
        <f>SAStab!B4734</f>
        <v>116603</v>
      </c>
      <c r="BE141" s="78">
        <f>SAStab!C4734</f>
        <v>39503.760000000002</v>
      </c>
      <c r="BF141" s="78">
        <f>SAStab!D4734</f>
        <v>52822.1</v>
      </c>
      <c r="BG141" s="78">
        <f>SAStab!E4734</f>
        <v>75975.8</v>
      </c>
      <c r="BH141" s="78">
        <f>SAStab!F4734</f>
        <v>100586.1</v>
      </c>
      <c r="BI141" s="78">
        <f>SAStab!G4734</f>
        <v>132266</v>
      </c>
      <c r="BJ141" s="78">
        <f>SAStab!H4734</f>
        <v>185361</v>
      </c>
      <c r="BK141" s="78">
        <f>SAStab!I4734</f>
        <v>230293</v>
      </c>
      <c r="BL141" s="78">
        <f>SAStab!J4734</f>
        <v>401316</v>
      </c>
      <c r="BO141" t="s">
        <v>113</v>
      </c>
      <c r="BP141" s="70" t="str">
        <f>SAStab!A4822</f>
        <v>top quintile</v>
      </c>
      <c r="BQ141" s="78">
        <f>SAStab!B4822</f>
        <v>125344</v>
      </c>
      <c r="BR141" s="78">
        <f>SAStab!C4822</f>
        <v>43657.120000000003</v>
      </c>
      <c r="BS141" s="78">
        <f>SAStab!D4822</f>
        <v>59116.93</v>
      </c>
      <c r="BT141" s="78">
        <f>SAStab!E4822</f>
        <v>83461.8</v>
      </c>
      <c r="BU141" s="78">
        <f>SAStab!F4822</f>
        <v>110300.8</v>
      </c>
      <c r="BV141" s="78">
        <f>SAStab!G4822</f>
        <v>147153</v>
      </c>
      <c r="BW141" s="78">
        <f>SAStab!H4822</f>
        <v>201995</v>
      </c>
      <c r="BX141" s="78">
        <f>SAStab!I4822</f>
        <v>251789</v>
      </c>
      <c r="BY141" s="78">
        <f>SAStab!J4822</f>
        <v>422603</v>
      </c>
    </row>
    <row r="142" spans="1:77">
      <c r="A142" t="s">
        <v>106</v>
      </c>
      <c r="C142" s="70" t="str">
        <f>SAStab!A4383</f>
        <v>ksaimeQ</v>
      </c>
      <c r="D142" s="78"/>
      <c r="E142" s="78"/>
      <c r="F142" s="78"/>
      <c r="G142" s="78"/>
      <c r="H142" s="78"/>
      <c r="I142" s="78"/>
      <c r="J142" s="78"/>
      <c r="K142" s="78"/>
      <c r="L142" s="78"/>
      <c r="N142" t="s">
        <v>106</v>
      </c>
      <c r="P142" s="70" t="str">
        <f>SAStab!A4471</f>
        <v>ksaimeQ</v>
      </c>
      <c r="Q142" s="78"/>
      <c r="R142" s="78"/>
      <c r="S142" s="78"/>
      <c r="T142" s="78"/>
      <c r="U142" s="78"/>
      <c r="V142" s="78"/>
      <c r="W142" s="78"/>
      <c r="X142" s="78"/>
      <c r="Y142" s="78"/>
      <c r="AA142" t="s">
        <v>106</v>
      </c>
      <c r="AC142" s="70" t="str">
        <f>SAStab!A4559</f>
        <v>ksaimeQ</v>
      </c>
      <c r="AD142" s="70"/>
      <c r="AE142" s="70"/>
      <c r="AF142" s="70"/>
      <c r="AG142" s="70"/>
      <c r="AH142" s="70"/>
      <c r="AI142" s="70"/>
      <c r="AJ142" s="70"/>
      <c r="AK142" s="70"/>
      <c r="AL142" s="70"/>
      <c r="AN142" t="s">
        <v>106</v>
      </c>
      <c r="AP142" s="70" t="str">
        <f>SAStab!A4647</f>
        <v>ksaimeQ</v>
      </c>
      <c r="AQ142" s="78"/>
      <c r="AR142" s="78"/>
      <c r="AS142" s="78"/>
      <c r="AT142" s="78"/>
      <c r="AU142" s="78"/>
      <c r="AV142" s="78"/>
      <c r="AW142" s="78"/>
      <c r="AX142" s="78"/>
      <c r="AY142" s="78"/>
      <c r="BA142" t="s">
        <v>106</v>
      </c>
      <c r="BC142" s="70" t="str">
        <f>SAStab!A4735</f>
        <v>ksaimeQ</v>
      </c>
      <c r="BD142" s="78"/>
      <c r="BE142" s="78"/>
      <c r="BF142" s="78"/>
      <c r="BG142" s="78"/>
      <c r="BH142" s="78"/>
      <c r="BI142" s="78"/>
      <c r="BJ142" s="78"/>
      <c r="BK142" s="78"/>
      <c r="BL142" s="78"/>
      <c r="BN142" t="s">
        <v>106</v>
      </c>
      <c r="BP142" s="70" t="str">
        <f>SAStab!A4823</f>
        <v>ksaimeQ</v>
      </c>
      <c r="BQ142" s="78"/>
      <c r="BR142" s="78"/>
      <c r="BS142" s="78"/>
      <c r="BT142" s="78"/>
      <c r="BU142" s="78"/>
      <c r="BV142" s="78"/>
      <c r="BW142" s="78"/>
      <c r="BX142" s="78"/>
      <c r="BY142" s="78"/>
    </row>
    <row r="143" spans="1:77">
      <c r="B143" t="s">
        <v>112</v>
      </c>
      <c r="C143" s="70" t="str">
        <f>SAStab!A4384</f>
        <v>bottom quintile</v>
      </c>
      <c r="D143" s="78">
        <f>SAStab!B4384</f>
        <v>13558</v>
      </c>
      <c r="E143" s="78">
        <f>SAStab!C4384</f>
        <v>-2013.65</v>
      </c>
      <c r="F143" s="78">
        <f>SAStab!D4384</f>
        <v>-469.09</v>
      </c>
      <c r="G143" s="78">
        <f>SAStab!E4384</f>
        <v>6652.4</v>
      </c>
      <c r="H143" s="78">
        <f>SAStab!F4384</f>
        <v>10450.799999999999</v>
      </c>
      <c r="I143" s="78">
        <f>SAStab!G4384</f>
        <v>17271</v>
      </c>
      <c r="J143" s="78">
        <f>SAStab!H4384</f>
        <v>28999</v>
      </c>
      <c r="K143" s="78">
        <f>SAStab!I4384</f>
        <v>38517</v>
      </c>
      <c r="L143" s="78">
        <f>SAStab!J4384</f>
        <v>66400</v>
      </c>
      <c r="O143" t="s">
        <v>112</v>
      </c>
      <c r="P143" s="70" t="str">
        <f>SAStab!A4472</f>
        <v>bottom quintile</v>
      </c>
      <c r="Q143" s="78">
        <f>SAStab!B4472</f>
        <v>13519</v>
      </c>
      <c r="R143" s="78">
        <f>SAStab!C4472</f>
        <v>-2561.89</v>
      </c>
      <c r="S143" s="78">
        <f>SAStab!D4472</f>
        <v>-896.7</v>
      </c>
      <c r="T143" s="78">
        <f>SAStab!E4472</f>
        <v>6472.9</v>
      </c>
      <c r="U143" s="78">
        <f>SAStab!F4472</f>
        <v>10553.3</v>
      </c>
      <c r="V143" s="78">
        <f>SAStab!G4472</f>
        <v>18085</v>
      </c>
      <c r="W143" s="78">
        <f>SAStab!H4472</f>
        <v>28732</v>
      </c>
      <c r="X143" s="78">
        <f>SAStab!I4472</f>
        <v>37440</v>
      </c>
      <c r="Y143" s="78">
        <f>SAStab!J4472</f>
        <v>63921</v>
      </c>
      <c r="AB143" t="s">
        <v>112</v>
      </c>
      <c r="AC143" s="70" t="str">
        <f>SAStab!A4560</f>
        <v>bottom quintile</v>
      </c>
      <c r="AD143" s="70">
        <f>SAStab!B4560</f>
        <v>13473</v>
      </c>
      <c r="AE143" s="70">
        <f>SAStab!C4560</f>
        <v>-3227.49</v>
      </c>
      <c r="AF143" s="70">
        <f>SAStab!D4560</f>
        <v>-1893.63</v>
      </c>
      <c r="AG143" s="70">
        <f>SAStab!E4560</f>
        <v>5950.1</v>
      </c>
      <c r="AH143" s="70">
        <f>SAStab!F4560</f>
        <v>10169.299999999999</v>
      </c>
      <c r="AI143" s="70">
        <f>SAStab!G4560</f>
        <v>17729</v>
      </c>
      <c r="AJ143" s="70">
        <f>SAStab!H4560</f>
        <v>29558</v>
      </c>
      <c r="AK143" s="70">
        <f>SAStab!I4560</f>
        <v>40073</v>
      </c>
      <c r="AL143" s="70">
        <f>SAStab!J4560</f>
        <v>69111</v>
      </c>
      <c r="AO143" t="s">
        <v>112</v>
      </c>
      <c r="AP143" s="70" t="str">
        <f>SAStab!A4648</f>
        <v>bottom quintile</v>
      </c>
      <c r="AQ143" s="78">
        <f>SAStab!B4648</f>
        <v>13340</v>
      </c>
      <c r="AR143" s="78">
        <f>SAStab!C4648</f>
        <v>-4096.0600000000004</v>
      </c>
      <c r="AS143" s="78">
        <f>SAStab!D4648</f>
        <v>-2977.43</v>
      </c>
      <c r="AT143" s="78">
        <f>SAStab!E4648</f>
        <v>5047.8</v>
      </c>
      <c r="AU143" s="78">
        <f>SAStab!F4648</f>
        <v>10074.299999999999</v>
      </c>
      <c r="AV143" s="78">
        <f>SAStab!G4648</f>
        <v>17965</v>
      </c>
      <c r="AW143" s="78">
        <f>SAStab!H4648</f>
        <v>30520</v>
      </c>
      <c r="AX143" s="78">
        <f>SAStab!I4648</f>
        <v>41483</v>
      </c>
      <c r="AY143" s="78">
        <f>SAStab!J4648</f>
        <v>71440</v>
      </c>
      <c r="BB143" t="s">
        <v>112</v>
      </c>
      <c r="BC143" s="70" t="str">
        <f>SAStab!A4736</f>
        <v>bottom quintile</v>
      </c>
      <c r="BD143" s="78">
        <f>SAStab!B4736</f>
        <v>14388</v>
      </c>
      <c r="BE143" s="78">
        <f>SAStab!C4736</f>
        <v>-5113.7700000000004</v>
      </c>
      <c r="BF143" s="78">
        <f>SAStab!D4736</f>
        <v>-3717.23</v>
      </c>
      <c r="BG143" s="78">
        <f>SAStab!E4736</f>
        <v>4465</v>
      </c>
      <c r="BH143" s="78">
        <f>SAStab!F4736</f>
        <v>10502.6</v>
      </c>
      <c r="BI143" s="78">
        <f>SAStab!G4736</f>
        <v>19034</v>
      </c>
      <c r="BJ143" s="78">
        <f>SAStab!H4736</f>
        <v>33754</v>
      </c>
      <c r="BK143" s="78">
        <f>SAStab!I4736</f>
        <v>47198</v>
      </c>
      <c r="BL143" s="78">
        <f>SAStab!J4736</f>
        <v>82483</v>
      </c>
      <c r="BO143" t="s">
        <v>112</v>
      </c>
      <c r="BP143" s="70" t="str">
        <f>SAStab!A4824</f>
        <v>bottom quintile</v>
      </c>
      <c r="BQ143" s="78">
        <f>SAStab!B4824</f>
        <v>15408</v>
      </c>
      <c r="BR143" s="78">
        <f>SAStab!C4824</f>
        <v>-6215.23</v>
      </c>
      <c r="BS143" s="78">
        <f>SAStab!D4824</f>
        <v>-4499.1000000000004</v>
      </c>
      <c r="BT143" s="78">
        <f>SAStab!E4824</f>
        <v>4354.3999999999996</v>
      </c>
      <c r="BU143" s="78">
        <f>SAStab!F4824</f>
        <v>11309.2</v>
      </c>
      <c r="BV143" s="78">
        <f>SAStab!G4824</f>
        <v>20651</v>
      </c>
      <c r="BW143" s="78">
        <f>SAStab!H4824</f>
        <v>36691</v>
      </c>
      <c r="BX143" s="78">
        <f>SAStab!I4824</f>
        <v>51179</v>
      </c>
      <c r="BY143" s="78">
        <f>SAStab!J4824</f>
        <v>91988</v>
      </c>
    </row>
    <row r="144" spans="1:77">
      <c r="B144" t="s">
        <v>17</v>
      </c>
      <c r="C144" s="70" t="str">
        <f>SAStab!A4385</f>
        <v>2nd quintile</v>
      </c>
      <c r="D144" s="78">
        <f>SAStab!B4385</f>
        <v>25758</v>
      </c>
      <c r="E144" s="78">
        <f>SAStab!C4385</f>
        <v>7489.81</v>
      </c>
      <c r="F144" s="78">
        <f>SAStab!D4385</f>
        <v>9860.82</v>
      </c>
      <c r="G144" s="78">
        <f>SAStab!E4385</f>
        <v>14197.3</v>
      </c>
      <c r="H144" s="78">
        <f>SAStab!F4385</f>
        <v>21360.799999999999</v>
      </c>
      <c r="I144" s="78">
        <f>SAStab!G4385</f>
        <v>33525</v>
      </c>
      <c r="J144" s="78">
        <f>SAStab!H4385</f>
        <v>46966</v>
      </c>
      <c r="K144" s="78">
        <f>SAStab!I4385</f>
        <v>57197</v>
      </c>
      <c r="L144" s="78">
        <f>SAStab!J4385</f>
        <v>84358</v>
      </c>
      <c r="O144" t="s">
        <v>17</v>
      </c>
      <c r="P144" s="70" t="str">
        <f>SAStab!A4473</f>
        <v>2nd quintile</v>
      </c>
      <c r="Q144" s="78">
        <f>SAStab!B4473</f>
        <v>27560</v>
      </c>
      <c r="R144" s="78">
        <f>SAStab!C4473</f>
        <v>8158.98</v>
      </c>
      <c r="S144" s="78">
        <f>SAStab!D4473</f>
        <v>10744.72</v>
      </c>
      <c r="T144" s="78">
        <f>SAStab!E4473</f>
        <v>15276.5</v>
      </c>
      <c r="U144" s="78">
        <f>SAStab!F4473</f>
        <v>22901.4</v>
      </c>
      <c r="V144" s="78">
        <f>SAStab!G4473</f>
        <v>35143</v>
      </c>
      <c r="W144" s="78">
        <f>SAStab!H4473</f>
        <v>49388</v>
      </c>
      <c r="X144" s="78">
        <f>SAStab!I4473</f>
        <v>61535</v>
      </c>
      <c r="Y144" s="78">
        <f>SAStab!J4473</f>
        <v>93838</v>
      </c>
      <c r="AB144" t="s">
        <v>17</v>
      </c>
      <c r="AC144" s="70" t="str">
        <f>SAStab!A4561</f>
        <v>2nd quintile</v>
      </c>
      <c r="AD144" s="70">
        <f>SAStab!B4561</f>
        <v>26713</v>
      </c>
      <c r="AE144" s="70">
        <f>SAStab!C4561</f>
        <v>7922.97</v>
      </c>
      <c r="AF144" s="70">
        <f>SAStab!D4561</f>
        <v>10583.56</v>
      </c>
      <c r="AG144" s="70">
        <f>SAStab!E4561</f>
        <v>14954.6</v>
      </c>
      <c r="AH144" s="70">
        <f>SAStab!F4561</f>
        <v>21920.799999999999</v>
      </c>
      <c r="AI144" s="70">
        <f>SAStab!G4561</f>
        <v>33579</v>
      </c>
      <c r="AJ144" s="70">
        <f>SAStab!H4561</f>
        <v>49436</v>
      </c>
      <c r="AK144" s="70">
        <f>SAStab!I4561</f>
        <v>60944</v>
      </c>
      <c r="AL144" s="70">
        <f>SAStab!J4561</f>
        <v>92638</v>
      </c>
      <c r="AO144" t="s">
        <v>17</v>
      </c>
      <c r="AP144" s="70" t="str">
        <f>SAStab!A4649</f>
        <v>2nd quintile</v>
      </c>
      <c r="AQ144" s="78">
        <f>SAStab!B4649</f>
        <v>27215</v>
      </c>
      <c r="AR144" s="78">
        <f>SAStab!C4649</f>
        <v>6942.5</v>
      </c>
      <c r="AS144" s="78">
        <f>SAStab!D4649</f>
        <v>9946.5</v>
      </c>
      <c r="AT144" s="78">
        <f>SAStab!E4649</f>
        <v>14672.4</v>
      </c>
      <c r="AU144" s="78">
        <f>SAStab!F4649</f>
        <v>21715.9</v>
      </c>
      <c r="AV144" s="78">
        <f>SAStab!G4649</f>
        <v>33937</v>
      </c>
      <c r="AW144" s="78">
        <f>SAStab!H4649</f>
        <v>51781</v>
      </c>
      <c r="AX144" s="78">
        <f>SAStab!I4649</f>
        <v>64941</v>
      </c>
      <c r="AY144" s="78">
        <f>SAStab!J4649</f>
        <v>100377</v>
      </c>
      <c r="BB144" t="s">
        <v>17</v>
      </c>
      <c r="BC144" s="70" t="str">
        <f>SAStab!A4737</f>
        <v>2nd quintile</v>
      </c>
      <c r="BD144" s="78">
        <f>SAStab!B4737</f>
        <v>28894</v>
      </c>
      <c r="BE144" s="78">
        <f>SAStab!C4737</f>
        <v>6141.06</v>
      </c>
      <c r="BF144" s="78">
        <f>SAStab!D4737</f>
        <v>9968.84</v>
      </c>
      <c r="BG144" s="78">
        <f>SAStab!E4737</f>
        <v>15245.9</v>
      </c>
      <c r="BH144" s="78">
        <f>SAStab!F4737</f>
        <v>23033.9</v>
      </c>
      <c r="BI144" s="78">
        <f>SAStab!G4737</f>
        <v>36402</v>
      </c>
      <c r="BJ144" s="78">
        <f>SAStab!H4737</f>
        <v>56026</v>
      </c>
      <c r="BK144" s="78">
        <f>SAStab!I4737</f>
        <v>72875</v>
      </c>
      <c r="BL144" s="78">
        <f>SAStab!J4737</f>
        <v>107766</v>
      </c>
      <c r="BO144" t="s">
        <v>17</v>
      </c>
      <c r="BP144" s="70" t="str">
        <f>SAStab!A4825</f>
        <v>2nd quintile</v>
      </c>
      <c r="BQ144" s="78">
        <f>SAStab!B4825</f>
        <v>31565</v>
      </c>
      <c r="BR144" s="78">
        <f>SAStab!C4825</f>
        <v>6293.92</v>
      </c>
      <c r="BS144" s="78">
        <f>SAStab!D4825</f>
        <v>10279.93</v>
      </c>
      <c r="BT144" s="78">
        <f>SAStab!E4825</f>
        <v>16585.599999999999</v>
      </c>
      <c r="BU144" s="78">
        <f>SAStab!F4825</f>
        <v>25319.9</v>
      </c>
      <c r="BV144" s="78">
        <f>SAStab!G4825</f>
        <v>40648</v>
      </c>
      <c r="BW144" s="78">
        <f>SAStab!H4825</f>
        <v>61167</v>
      </c>
      <c r="BX144" s="78">
        <f>SAStab!I4825</f>
        <v>77015</v>
      </c>
      <c r="BY144" s="78">
        <f>SAStab!J4825</f>
        <v>118284</v>
      </c>
    </row>
    <row r="145" spans="1:77">
      <c r="B145" t="s">
        <v>18</v>
      </c>
      <c r="C145" s="70" t="str">
        <f>SAStab!A4386</f>
        <v>3rd quintile</v>
      </c>
      <c r="D145" s="78">
        <f>SAStab!B4386</f>
        <v>34286</v>
      </c>
      <c r="E145" s="78">
        <f>SAStab!C4386</f>
        <v>11091.19</v>
      </c>
      <c r="F145" s="78">
        <f>SAStab!D4386</f>
        <v>14615.22</v>
      </c>
      <c r="G145" s="78">
        <f>SAStab!E4386</f>
        <v>20557.7</v>
      </c>
      <c r="H145" s="78">
        <f>SAStab!F4386</f>
        <v>30730.2</v>
      </c>
      <c r="I145" s="78">
        <f>SAStab!G4386</f>
        <v>43851</v>
      </c>
      <c r="J145" s="78">
        <f>SAStab!H4386</f>
        <v>58925</v>
      </c>
      <c r="K145" s="78">
        <f>SAStab!I4386</f>
        <v>69462</v>
      </c>
      <c r="L145" s="78">
        <f>SAStab!J4386</f>
        <v>99651</v>
      </c>
      <c r="O145" t="s">
        <v>18</v>
      </c>
      <c r="P145" s="70" t="str">
        <f>SAStab!A4474</f>
        <v>3rd quintile</v>
      </c>
      <c r="Q145" s="78">
        <f>SAStab!B4474</f>
        <v>37487</v>
      </c>
      <c r="R145" s="78">
        <f>SAStab!C4474</f>
        <v>12929.91</v>
      </c>
      <c r="S145" s="78">
        <f>SAStab!D4474</f>
        <v>16316.6</v>
      </c>
      <c r="T145" s="78">
        <f>SAStab!E4474</f>
        <v>22489.3</v>
      </c>
      <c r="U145" s="78">
        <f>SAStab!F4474</f>
        <v>33035.1</v>
      </c>
      <c r="V145" s="78">
        <f>SAStab!G4474</f>
        <v>47392</v>
      </c>
      <c r="W145" s="78">
        <f>SAStab!H4474</f>
        <v>64811</v>
      </c>
      <c r="X145" s="78">
        <f>SAStab!I4474</f>
        <v>77194</v>
      </c>
      <c r="Y145" s="78">
        <f>SAStab!J4474</f>
        <v>109780</v>
      </c>
      <c r="AB145" t="s">
        <v>18</v>
      </c>
      <c r="AC145" s="70" t="str">
        <f>SAStab!A4562</f>
        <v>3rd quintile</v>
      </c>
      <c r="AD145" s="70">
        <f>SAStab!B4562</f>
        <v>39013</v>
      </c>
      <c r="AE145" s="70">
        <f>SAStab!C4562</f>
        <v>13661.89</v>
      </c>
      <c r="AF145" s="70">
        <f>SAStab!D4562</f>
        <v>17152.16</v>
      </c>
      <c r="AG145" s="70">
        <f>SAStab!E4562</f>
        <v>23460.7</v>
      </c>
      <c r="AH145" s="70">
        <f>SAStab!F4562</f>
        <v>33321.599999999999</v>
      </c>
      <c r="AI145" s="70">
        <f>SAStab!G4562</f>
        <v>48937</v>
      </c>
      <c r="AJ145" s="70">
        <f>SAStab!H4562</f>
        <v>68328</v>
      </c>
      <c r="AK145" s="70">
        <f>SAStab!I4562</f>
        <v>82568</v>
      </c>
      <c r="AL145" s="70">
        <f>SAStab!J4562</f>
        <v>117379</v>
      </c>
      <c r="AO145" t="s">
        <v>18</v>
      </c>
      <c r="AP145" s="70" t="str">
        <f>SAStab!A4650</f>
        <v>3rd quintile</v>
      </c>
      <c r="AQ145" s="78">
        <f>SAStab!B4650</f>
        <v>39781</v>
      </c>
      <c r="AR145" s="78">
        <f>SAStab!C4650</f>
        <v>12594.28</v>
      </c>
      <c r="AS145" s="78">
        <f>SAStab!D4650</f>
        <v>16216.15</v>
      </c>
      <c r="AT145" s="78">
        <f>SAStab!E4650</f>
        <v>22866.9</v>
      </c>
      <c r="AU145" s="78">
        <f>SAStab!F4650</f>
        <v>32910.699999999997</v>
      </c>
      <c r="AV145" s="78">
        <f>SAStab!G4650</f>
        <v>50526</v>
      </c>
      <c r="AW145" s="78">
        <f>SAStab!H4650</f>
        <v>71623</v>
      </c>
      <c r="AX145" s="78">
        <f>SAStab!I4650</f>
        <v>87829</v>
      </c>
      <c r="AY145" s="78">
        <f>SAStab!J4650</f>
        <v>131060</v>
      </c>
      <c r="BB145" t="s">
        <v>18</v>
      </c>
      <c r="BC145" s="70" t="str">
        <f>SAStab!A4738</f>
        <v>3rd quintile</v>
      </c>
      <c r="BD145" s="78">
        <f>SAStab!B4738</f>
        <v>42465</v>
      </c>
      <c r="BE145" s="78">
        <f>SAStab!C4738</f>
        <v>12126.2</v>
      </c>
      <c r="BF145" s="78">
        <f>SAStab!D4738</f>
        <v>16466.46</v>
      </c>
      <c r="BG145" s="78">
        <f>SAStab!E4738</f>
        <v>23552.1</v>
      </c>
      <c r="BH145" s="78">
        <f>SAStab!F4738</f>
        <v>35400.699999999997</v>
      </c>
      <c r="BI145" s="78">
        <f>SAStab!G4738</f>
        <v>54464</v>
      </c>
      <c r="BJ145" s="78">
        <f>SAStab!H4738</f>
        <v>78499</v>
      </c>
      <c r="BK145" s="78">
        <f>SAStab!I4738</f>
        <v>96022</v>
      </c>
      <c r="BL145" s="78">
        <f>SAStab!J4738</f>
        <v>138911</v>
      </c>
      <c r="BO145" t="s">
        <v>18</v>
      </c>
      <c r="BP145" s="70" t="str">
        <f>SAStab!A4826</f>
        <v>3rd quintile</v>
      </c>
      <c r="BQ145" s="78">
        <f>SAStab!B4826</f>
        <v>46544</v>
      </c>
      <c r="BR145" s="78">
        <f>SAStab!C4826</f>
        <v>12677.42</v>
      </c>
      <c r="BS145" s="78">
        <f>SAStab!D4826</f>
        <v>17767.23</v>
      </c>
      <c r="BT145" s="78">
        <f>SAStab!E4826</f>
        <v>26442</v>
      </c>
      <c r="BU145" s="78">
        <f>SAStab!F4826</f>
        <v>39498.400000000001</v>
      </c>
      <c r="BV145" s="78">
        <f>SAStab!G4826</f>
        <v>60227</v>
      </c>
      <c r="BW145" s="78">
        <f>SAStab!H4826</f>
        <v>84324</v>
      </c>
      <c r="BX145" s="78">
        <f>SAStab!I4826</f>
        <v>102615</v>
      </c>
      <c r="BY145" s="78">
        <f>SAStab!J4826</f>
        <v>153750</v>
      </c>
    </row>
    <row r="146" spans="1:77">
      <c r="B146" t="s">
        <v>19</v>
      </c>
      <c r="C146" s="70" t="str">
        <f>SAStab!A4387</f>
        <v>4th quintile</v>
      </c>
      <c r="D146" s="78">
        <f>SAStab!B4387</f>
        <v>46333</v>
      </c>
      <c r="E146" s="78">
        <f>SAStab!C4387</f>
        <v>15565.52</v>
      </c>
      <c r="F146" s="78">
        <f>SAStab!D4387</f>
        <v>19667.96</v>
      </c>
      <c r="G146" s="78">
        <f>SAStab!E4387</f>
        <v>27851.4</v>
      </c>
      <c r="H146" s="78">
        <f>SAStab!F4387</f>
        <v>42103.5</v>
      </c>
      <c r="I146" s="78">
        <f>SAStab!G4387</f>
        <v>59622</v>
      </c>
      <c r="J146" s="78">
        <f>SAStab!H4387</f>
        <v>78026</v>
      </c>
      <c r="K146" s="78">
        <f>SAStab!I4387</f>
        <v>90855</v>
      </c>
      <c r="L146" s="78">
        <f>SAStab!J4387</f>
        <v>127138</v>
      </c>
      <c r="O146" t="s">
        <v>19</v>
      </c>
      <c r="P146" s="70" t="str">
        <f>SAStab!A4475</f>
        <v>4th quintile</v>
      </c>
      <c r="Q146" s="78">
        <f>SAStab!B4475</f>
        <v>50830</v>
      </c>
      <c r="R146" s="78">
        <f>SAStab!C4475</f>
        <v>18036.099999999999</v>
      </c>
      <c r="S146" s="78">
        <f>SAStab!D4475</f>
        <v>22615.63</v>
      </c>
      <c r="T146" s="78">
        <f>SAStab!E4475</f>
        <v>31655</v>
      </c>
      <c r="U146" s="78">
        <f>SAStab!F4475</f>
        <v>45741.9</v>
      </c>
      <c r="V146" s="78">
        <f>SAStab!G4475</f>
        <v>63722</v>
      </c>
      <c r="W146" s="78">
        <f>SAStab!H4475</f>
        <v>85801</v>
      </c>
      <c r="X146" s="78">
        <f>SAStab!I4475</f>
        <v>102631</v>
      </c>
      <c r="Y146" s="78">
        <f>SAStab!J4475</f>
        <v>143908</v>
      </c>
      <c r="AB146" t="s">
        <v>19</v>
      </c>
      <c r="AC146" s="70" t="str">
        <f>SAStab!A4563</f>
        <v>4th quintile</v>
      </c>
      <c r="AD146" s="70">
        <f>SAStab!B4563</f>
        <v>53047</v>
      </c>
      <c r="AE146" s="70">
        <f>SAStab!C4563</f>
        <v>19322.97</v>
      </c>
      <c r="AF146" s="70">
        <f>SAStab!D4563</f>
        <v>23831.040000000001</v>
      </c>
      <c r="AG146" s="70">
        <f>SAStab!E4563</f>
        <v>32794.9</v>
      </c>
      <c r="AH146" s="70">
        <f>SAStab!F4563</f>
        <v>47263.5</v>
      </c>
      <c r="AI146" s="70">
        <f>SAStab!G4563</f>
        <v>66322</v>
      </c>
      <c r="AJ146" s="70">
        <f>SAStab!H4563</f>
        <v>89731</v>
      </c>
      <c r="AK146" s="70">
        <f>SAStab!I4563</f>
        <v>106667</v>
      </c>
      <c r="AL146" s="70">
        <f>SAStab!J4563</f>
        <v>156959</v>
      </c>
      <c r="AO146" t="s">
        <v>19</v>
      </c>
      <c r="AP146" s="70" t="str">
        <f>SAStab!A4651</f>
        <v>4th quintile</v>
      </c>
      <c r="AQ146" s="78">
        <f>SAStab!B4651</f>
        <v>55261</v>
      </c>
      <c r="AR146" s="78">
        <f>SAStab!C4651</f>
        <v>19370.55</v>
      </c>
      <c r="AS146" s="78">
        <f>SAStab!D4651</f>
        <v>23688.49</v>
      </c>
      <c r="AT146" s="78">
        <f>SAStab!E4651</f>
        <v>32803.4</v>
      </c>
      <c r="AU146" s="78">
        <f>SAStab!F4651</f>
        <v>47858.5</v>
      </c>
      <c r="AV146" s="78">
        <f>SAStab!G4651</f>
        <v>69685</v>
      </c>
      <c r="AW146" s="78">
        <f>SAStab!H4651</f>
        <v>97020</v>
      </c>
      <c r="AX146" s="78">
        <f>SAStab!I4651</f>
        <v>117450</v>
      </c>
      <c r="AY146" s="78">
        <f>SAStab!J4651</f>
        <v>164148</v>
      </c>
      <c r="BB146" t="s">
        <v>19</v>
      </c>
      <c r="BC146" s="70" t="str">
        <f>SAStab!A4739</f>
        <v>4th quintile</v>
      </c>
      <c r="BD146" s="78">
        <f>SAStab!B4739</f>
        <v>60780</v>
      </c>
      <c r="BE146" s="78">
        <f>SAStab!C4739</f>
        <v>19471.060000000001</v>
      </c>
      <c r="BF146" s="78">
        <f>SAStab!D4739</f>
        <v>24941.54</v>
      </c>
      <c r="BG146" s="78">
        <f>SAStab!E4739</f>
        <v>35021.599999999999</v>
      </c>
      <c r="BH146" s="78">
        <f>SAStab!F4739</f>
        <v>52131.7</v>
      </c>
      <c r="BI146" s="78">
        <f>SAStab!G4739</f>
        <v>76736</v>
      </c>
      <c r="BJ146" s="78">
        <f>SAStab!H4739</f>
        <v>107764</v>
      </c>
      <c r="BK146" s="78">
        <f>SAStab!I4739</f>
        <v>128467</v>
      </c>
      <c r="BL146" s="78">
        <f>SAStab!J4739</f>
        <v>199130</v>
      </c>
      <c r="BO146" t="s">
        <v>19</v>
      </c>
      <c r="BP146" s="70" t="str">
        <f>SAStab!A4827</f>
        <v>4th quintile</v>
      </c>
      <c r="BQ146" s="78">
        <f>SAStab!B4827</f>
        <v>66178</v>
      </c>
      <c r="BR146" s="78">
        <f>SAStab!C4827</f>
        <v>20686.52</v>
      </c>
      <c r="BS146" s="78">
        <f>SAStab!D4827</f>
        <v>26971.96</v>
      </c>
      <c r="BT146" s="78">
        <f>SAStab!E4827</f>
        <v>38728</v>
      </c>
      <c r="BU146" s="78">
        <f>SAStab!F4827</f>
        <v>57447.4</v>
      </c>
      <c r="BV146" s="78">
        <f>SAStab!G4827</f>
        <v>84237</v>
      </c>
      <c r="BW146" s="78">
        <f>SAStab!H4827</f>
        <v>117879</v>
      </c>
      <c r="BX146" s="78">
        <f>SAStab!I4827</f>
        <v>140377</v>
      </c>
      <c r="BY146" s="78">
        <f>SAStab!J4827</f>
        <v>206429</v>
      </c>
    </row>
    <row r="147" spans="1:77">
      <c r="B147" t="s">
        <v>113</v>
      </c>
      <c r="C147" s="70" t="str">
        <f>SAStab!A4388</f>
        <v>top quintile</v>
      </c>
      <c r="D147" s="78">
        <f>SAStab!B4388</f>
        <v>72046</v>
      </c>
      <c r="E147" s="78">
        <f>SAStab!C4388</f>
        <v>21104.32</v>
      </c>
      <c r="F147" s="78">
        <f>SAStab!D4388</f>
        <v>26425.61</v>
      </c>
      <c r="G147" s="78">
        <f>SAStab!E4388</f>
        <v>40694.699999999997</v>
      </c>
      <c r="H147" s="78">
        <f>SAStab!F4388</f>
        <v>60590.5</v>
      </c>
      <c r="I147" s="78">
        <f>SAStab!G4388</f>
        <v>88167</v>
      </c>
      <c r="J147" s="78">
        <f>SAStab!H4388</f>
        <v>120812</v>
      </c>
      <c r="K147" s="78">
        <f>SAStab!I4388</f>
        <v>145233</v>
      </c>
      <c r="L147" s="78">
        <f>SAStab!J4388</f>
        <v>222604</v>
      </c>
      <c r="O147" t="s">
        <v>113</v>
      </c>
      <c r="P147" s="70" t="str">
        <f>SAStab!A4476</f>
        <v>top quintile</v>
      </c>
      <c r="Q147" s="78">
        <f>SAStab!B4476</f>
        <v>75212</v>
      </c>
      <c r="R147" s="78">
        <f>SAStab!C4476</f>
        <v>23958.7</v>
      </c>
      <c r="S147" s="78">
        <f>SAStab!D4476</f>
        <v>30220.79</v>
      </c>
      <c r="T147" s="78">
        <f>SAStab!E4476</f>
        <v>44970.7</v>
      </c>
      <c r="U147" s="78">
        <f>SAStab!F4476</f>
        <v>65344.5</v>
      </c>
      <c r="V147" s="78">
        <f>SAStab!G4476</f>
        <v>94608</v>
      </c>
      <c r="W147" s="78">
        <f>SAStab!H4476</f>
        <v>131246</v>
      </c>
      <c r="X147" s="78">
        <f>SAStab!I4476</f>
        <v>160044</v>
      </c>
      <c r="Y147" s="78">
        <f>SAStab!J4476</f>
        <v>230153</v>
      </c>
      <c r="AB147" t="s">
        <v>113</v>
      </c>
      <c r="AC147" s="70" t="str">
        <f>SAStab!A4564</f>
        <v>top quintile</v>
      </c>
      <c r="AD147" s="70">
        <f>SAStab!B4564</f>
        <v>80365</v>
      </c>
      <c r="AE147" s="70">
        <f>SAStab!C4564</f>
        <v>25757.22</v>
      </c>
      <c r="AF147" s="70">
        <f>SAStab!D4564</f>
        <v>32467.83</v>
      </c>
      <c r="AG147" s="70">
        <f>SAStab!E4564</f>
        <v>47258.1</v>
      </c>
      <c r="AH147" s="70">
        <f>SAStab!F4564</f>
        <v>69039.7</v>
      </c>
      <c r="AI147" s="70">
        <f>SAStab!G4564</f>
        <v>99681</v>
      </c>
      <c r="AJ147" s="70">
        <f>SAStab!H4564</f>
        <v>138951</v>
      </c>
      <c r="AK147" s="70">
        <f>SAStab!I4564</f>
        <v>167864</v>
      </c>
      <c r="AL147" s="70">
        <f>SAStab!J4564</f>
        <v>261133</v>
      </c>
      <c r="AO147" t="s">
        <v>113</v>
      </c>
      <c r="AP147" s="70" t="str">
        <f>SAStab!A4652</f>
        <v>top quintile</v>
      </c>
      <c r="AQ147" s="78">
        <f>SAStab!B4652</f>
        <v>88444</v>
      </c>
      <c r="AR147" s="78">
        <f>SAStab!C4652</f>
        <v>26987.86</v>
      </c>
      <c r="AS147" s="78">
        <f>SAStab!D4652</f>
        <v>33683.4</v>
      </c>
      <c r="AT147" s="78">
        <f>SAStab!E4652</f>
        <v>49317.2</v>
      </c>
      <c r="AU147" s="78">
        <f>SAStab!F4652</f>
        <v>72823</v>
      </c>
      <c r="AV147" s="78">
        <f>SAStab!G4652</f>
        <v>106416</v>
      </c>
      <c r="AW147" s="78">
        <f>SAStab!H4652</f>
        <v>154972</v>
      </c>
      <c r="AX147" s="78">
        <f>SAStab!I4652</f>
        <v>196848</v>
      </c>
      <c r="AY147" s="78">
        <f>SAStab!J4652</f>
        <v>337230</v>
      </c>
      <c r="BB147" t="s">
        <v>113</v>
      </c>
      <c r="BC147" s="70" t="str">
        <f>SAStab!A4740</f>
        <v>top quintile</v>
      </c>
      <c r="BD147" s="78">
        <f>SAStab!B4740</f>
        <v>100085</v>
      </c>
      <c r="BE147" s="78">
        <f>SAStab!C4740</f>
        <v>28798.880000000001</v>
      </c>
      <c r="BF147" s="78">
        <f>SAStab!D4740</f>
        <v>36243.54</v>
      </c>
      <c r="BG147" s="78">
        <f>SAStab!E4740</f>
        <v>53249.5</v>
      </c>
      <c r="BH147" s="78">
        <f>SAStab!F4740</f>
        <v>79870.600000000006</v>
      </c>
      <c r="BI147" s="78">
        <f>SAStab!G4740</f>
        <v>119114</v>
      </c>
      <c r="BJ147" s="78">
        <f>SAStab!H4740</f>
        <v>174155</v>
      </c>
      <c r="BK147" s="78">
        <f>SAStab!I4740</f>
        <v>222804</v>
      </c>
      <c r="BL147" s="78">
        <f>SAStab!J4740</f>
        <v>399784</v>
      </c>
      <c r="BO147" t="s">
        <v>113</v>
      </c>
      <c r="BP147" s="70" t="str">
        <f>SAStab!A4828</f>
        <v>top quintile</v>
      </c>
      <c r="BQ147" s="78">
        <f>SAStab!B4828</f>
        <v>107368</v>
      </c>
      <c r="BR147" s="78">
        <f>SAStab!C4828</f>
        <v>31043.05</v>
      </c>
      <c r="BS147" s="78">
        <f>SAStab!D4828</f>
        <v>39182.97</v>
      </c>
      <c r="BT147" s="78">
        <f>SAStab!E4828</f>
        <v>57638.8</v>
      </c>
      <c r="BU147" s="78">
        <f>SAStab!F4828</f>
        <v>87993.600000000006</v>
      </c>
      <c r="BV147" s="78">
        <f>SAStab!G4828</f>
        <v>132479</v>
      </c>
      <c r="BW147" s="78">
        <f>SAStab!H4828</f>
        <v>191515</v>
      </c>
      <c r="BX147" s="78">
        <f>SAStab!I4828</f>
        <v>246783</v>
      </c>
      <c r="BY147" s="78">
        <f>SAStab!J4828</f>
        <v>420298</v>
      </c>
    </row>
    <row r="148" spans="1:77">
      <c r="A148" t="s">
        <v>20</v>
      </c>
      <c r="C148" s="70" t="str">
        <f>SAStab!A4389</f>
        <v>equivalent home equity</v>
      </c>
      <c r="D148" s="78"/>
      <c r="E148" s="78"/>
      <c r="F148" s="78"/>
      <c r="G148" s="78"/>
      <c r="H148" s="78"/>
      <c r="I148" s="78"/>
      <c r="J148" s="78"/>
      <c r="K148" s="78"/>
      <c r="L148" s="78"/>
      <c r="N148" t="s">
        <v>20</v>
      </c>
      <c r="P148" s="70" t="str">
        <f>SAStab!A4477</f>
        <v>equivalent home equity</v>
      </c>
      <c r="Q148" s="78"/>
      <c r="R148" s="78"/>
      <c r="S148" s="78"/>
      <c r="T148" s="78"/>
      <c r="U148" s="78"/>
      <c r="V148" s="78"/>
      <c r="W148" s="78"/>
      <c r="X148" s="78"/>
      <c r="Y148" s="78"/>
      <c r="AA148" t="s">
        <v>20</v>
      </c>
      <c r="AC148" s="70" t="str">
        <f>SAStab!A4565</f>
        <v>equivalent home equity</v>
      </c>
      <c r="AD148" s="70"/>
      <c r="AE148" s="70"/>
      <c r="AF148" s="70"/>
      <c r="AG148" s="70"/>
      <c r="AH148" s="70"/>
      <c r="AI148" s="70"/>
      <c r="AJ148" s="70"/>
      <c r="AK148" s="70"/>
      <c r="AL148" s="70"/>
      <c r="AN148" t="s">
        <v>20</v>
      </c>
      <c r="AP148" s="70" t="str">
        <f>SAStab!A4653</f>
        <v>equivalent home equity</v>
      </c>
      <c r="AQ148" s="78"/>
      <c r="AR148" s="78"/>
      <c r="AS148" s="78"/>
      <c r="AT148" s="78"/>
      <c r="AU148" s="78"/>
      <c r="AV148" s="78"/>
      <c r="AW148" s="78"/>
      <c r="AX148" s="78"/>
      <c r="AY148" s="78"/>
      <c r="BA148" t="s">
        <v>20</v>
      </c>
      <c r="BC148" s="70" t="str">
        <f>SAStab!A4741</f>
        <v>equivalent home equity</v>
      </c>
      <c r="BD148" s="78"/>
      <c r="BE148" s="78"/>
      <c r="BF148" s="78"/>
      <c r="BG148" s="78"/>
      <c r="BH148" s="78"/>
      <c r="BI148" s="78"/>
      <c r="BJ148" s="78"/>
      <c r="BK148" s="78"/>
      <c r="BL148" s="78"/>
      <c r="BN148" t="s">
        <v>20</v>
      </c>
      <c r="BP148" s="70" t="str">
        <f>SAStab!A4829</f>
        <v>equivalent home equity</v>
      </c>
      <c r="BQ148" s="78"/>
      <c r="BR148" s="78"/>
      <c r="BS148" s="78"/>
      <c r="BT148" s="78"/>
      <c r="BU148" s="78"/>
      <c r="BV148" s="78"/>
      <c r="BW148" s="78"/>
      <c r="BX148" s="78"/>
      <c r="BY148" s="78"/>
    </row>
    <row r="149" spans="1:77">
      <c r="B149" t="s">
        <v>21</v>
      </c>
      <c r="C149" s="70" t="str">
        <f>SAStab!A4390</f>
        <v>Home Owner</v>
      </c>
      <c r="D149" s="78">
        <f>SAStab!B4390</f>
        <v>43073</v>
      </c>
      <c r="E149" s="78">
        <f>SAStab!C4390</f>
        <v>8353.09</v>
      </c>
      <c r="F149" s="78">
        <f>SAStab!D4390</f>
        <v>11961.23</v>
      </c>
      <c r="G149" s="78">
        <f>SAStab!E4390</f>
        <v>20160.8</v>
      </c>
      <c r="H149" s="78">
        <f>SAStab!F4390</f>
        <v>34605.5</v>
      </c>
      <c r="I149" s="78">
        <f>SAStab!G4390</f>
        <v>55310</v>
      </c>
      <c r="J149" s="78">
        <f>SAStab!H4390</f>
        <v>81657</v>
      </c>
      <c r="K149" s="78">
        <f>SAStab!I4390</f>
        <v>104228</v>
      </c>
      <c r="L149" s="78">
        <f>SAStab!J4390</f>
        <v>158340</v>
      </c>
      <c r="O149" t="s">
        <v>21</v>
      </c>
      <c r="P149" s="70" t="str">
        <f>SAStab!A4478</f>
        <v>Home Owner</v>
      </c>
      <c r="Q149" s="78">
        <f>SAStab!B4478</f>
        <v>46109</v>
      </c>
      <c r="R149" s="78">
        <f>SAStab!C4478</f>
        <v>8864.26</v>
      </c>
      <c r="S149" s="78">
        <f>SAStab!D4478</f>
        <v>13050.32</v>
      </c>
      <c r="T149" s="78">
        <f>SAStab!E4478</f>
        <v>22043.4</v>
      </c>
      <c r="U149" s="78">
        <f>SAStab!F4478</f>
        <v>37543</v>
      </c>
      <c r="V149" s="78">
        <f>SAStab!G4478</f>
        <v>59674</v>
      </c>
      <c r="W149" s="78">
        <f>SAStab!H4478</f>
        <v>89369</v>
      </c>
      <c r="X149" s="78">
        <f>SAStab!I4478</f>
        <v>113835</v>
      </c>
      <c r="Y149" s="78">
        <f>SAStab!J4478</f>
        <v>171613</v>
      </c>
      <c r="AB149" t="s">
        <v>21</v>
      </c>
      <c r="AC149" s="70" t="str">
        <f>SAStab!A4566</f>
        <v>Home Owner</v>
      </c>
      <c r="AD149" s="70">
        <f>SAStab!B4566</f>
        <v>48169</v>
      </c>
      <c r="AE149" s="70">
        <f>SAStab!C4566</f>
        <v>8711.67</v>
      </c>
      <c r="AF149" s="70">
        <f>SAStab!D4566</f>
        <v>13034.15</v>
      </c>
      <c r="AG149" s="70">
        <f>SAStab!E4566</f>
        <v>22373.3</v>
      </c>
      <c r="AH149" s="70">
        <f>SAStab!F4566</f>
        <v>38293.4</v>
      </c>
      <c r="AI149" s="70">
        <f>SAStab!G4566</f>
        <v>62828</v>
      </c>
      <c r="AJ149" s="70">
        <f>SAStab!H4566</f>
        <v>93661</v>
      </c>
      <c r="AK149" s="70">
        <f>SAStab!I4566</f>
        <v>118344</v>
      </c>
      <c r="AL149" s="70">
        <f>SAStab!J4566</f>
        <v>186136</v>
      </c>
      <c r="AO149" t="s">
        <v>21</v>
      </c>
      <c r="AP149" s="70" t="str">
        <f>SAStab!A4654</f>
        <v>Home Owner</v>
      </c>
      <c r="AQ149" s="78">
        <f>SAStab!B4654</f>
        <v>51607</v>
      </c>
      <c r="AR149" s="78">
        <f>SAStab!C4654</f>
        <v>8193.02</v>
      </c>
      <c r="AS149" s="78">
        <f>SAStab!D4654</f>
        <v>12899.41</v>
      </c>
      <c r="AT149" s="78">
        <f>SAStab!E4654</f>
        <v>22752.3</v>
      </c>
      <c r="AU149" s="78">
        <f>SAStab!F4654</f>
        <v>39645.4</v>
      </c>
      <c r="AV149" s="78">
        <f>SAStab!G4654</f>
        <v>66328</v>
      </c>
      <c r="AW149" s="78">
        <f>SAStab!H4654</f>
        <v>101636</v>
      </c>
      <c r="AX149" s="78">
        <f>SAStab!I4654</f>
        <v>131060</v>
      </c>
      <c r="AY149" s="78">
        <f>SAStab!J4654</f>
        <v>220381</v>
      </c>
      <c r="BB149" t="s">
        <v>21</v>
      </c>
      <c r="BC149" s="70" t="str">
        <f>SAStab!A4742</f>
        <v>Home Owner</v>
      </c>
      <c r="BD149" s="78">
        <f>SAStab!B4742</f>
        <v>57471</v>
      </c>
      <c r="BE149" s="78">
        <f>SAStab!C4742</f>
        <v>8131.32</v>
      </c>
      <c r="BF149" s="78">
        <f>SAStab!D4742</f>
        <v>13261.79</v>
      </c>
      <c r="BG149" s="78">
        <f>SAStab!E4742</f>
        <v>24144.6</v>
      </c>
      <c r="BH149" s="78">
        <f>SAStab!F4742</f>
        <v>43197.3</v>
      </c>
      <c r="BI149" s="78">
        <f>SAStab!G4742</f>
        <v>73582</v>
      </c>
      <c r="BJ149" s="78">
        <f>SAStab!H4742</f>
        <v>113446</v>
      </c>
      <c r="BK149" s="78">
        <f>SAStab!I4742</f>
        <v>145971</v>
      </c>
      <c r="BL149" s="78">
        <f>SAStab!J4742</f>
        <v>251096</v>
      </c>
      <c r="BO149" t="s">
        <v>21</v>
      </c>
      <c r="BP149" s="70" t="str">
        <f>SAStab!A4830</f>
        <v>Home Owner</v>
      </c>
      <c r="BQ149" s="78">
        <f>SAStab!B4830</f>
        <v>62406</v>
      </c>
      <c r="BR149" s="78">
        <f>SAStab!C4830</f>
        <v>8606.86</v>
      </c>
      <c r="BS149" s="78">
        <f>SAStab!D4830</f>
        <v>14500.08</v>
      </c>
      <c r="BT149" s="78">
        <f>SAStab!E4830</f>
        <v>26807.200000000001</v>
      </c>
      <c r="BU149" s="78">
        <f>SAStab!F4830</f>
        <v>47659.3</v>
      </c>
      <c r="BV149" s="78">
        <f>SAStab!G4830</f>
        <v>80315</v>
      </c>
      <c r="BW149" s="78">
        <f>SAStab!H4830</f>
        <v>125382</v>
      </c>
      <c r="BX149" s="78">
        <f>SAStab!I4830</f>
        <v>162236</v>
      </c>
      <c r="BY149" s="78">
        <f>SAStab!J4830</f>
        <v>276198</v>
      </c>
    </row>
    <row r="150" spans="1:77">
      <c r="B150" t="s">
        <v>22</v>
      </c>
      <c r="C150" s="70" t="str">
        <f>SAStab!A4391</f>
        <v>Renter</v>
      </c>
      <c r="D150" s="78">
        <f>SAStab!B4391</f>
        <v>19826</v>
      </c>
      <c r="E150" s="78">
        <f>SAStab!C4391</f>
        <v>-2013.65</v>
      </c>
      <c r="F150" s="78">
        <f>SAStab!D4391</f>
        <v>633.92999999999995</v>
      </c>
      <c r="G150" s="78">
        <f>SAStab!E4391</f>
        <v>7406.9</v>
      </c>
      <c r="H150" s="78">
        <f>SAStab!F4391</f>
        <v>13907.2</v>
      </c>
      <c r="I150" s="78">
        <f>SAStab!G4391</f>
        <v>26372</v>
      </c>
      <c r="J150" s="78">
        <f>SAStab!H4391</f>
        <v>44741</v>
      </c>
      <c r="K150" s="78">
        <f>SAStab!I4391</f>
        <v>59685</v>
      </c>
      <c r="L150" s="78">
        <f>SAStab!J4391</f>
        <v>94612</v>
      </c>
      <c r="O150" t="s">
        <v>22</v>
      </c>
      <c r="P150" s="70" t="str">
        <f>SAStab!A4479</f>
        <v>Renter</v>
      </c>
      <c r="Q150" s="78">
        <f>SAStab!B4479</f>
        <v>20708</v>
      </c>
      <c r="R150" s="78">
        <f>SAStab!C4479</f>
        <v>-2559.56</v>
      </c>
      <c r="S150" s="78">
        <f>SAStab!D4479</f>
        <v>-19.13</v>
      </c>
      <c r="T150" s="78">
        <f>SAStab!E4479</f>
        <v>7244.1</v>
      </c>
      <c r="U150" s="78">
        <f>SAStab!F4479</f>
        <v>14565.4</v>
      </c>
      <c r="V150" s="78">
        <f>SAStab!G4479</f>
        <v>27966</v>
      </c>
      <c r="W150" s="78">
        <f>SAStab!H4479</f>
        <v>47259</v>
      </c>
      <c r="X150" s="78">
        <f>SAStab!I4479</f>
        <v>63042</v>
      </c>
      <c r="Y150" s="78">
        <f>SAStab!J4479</f>
        <v>98253</v>
      </c>
      <c r="AB150" t="s">
        <v>22</v>
      </c>
      <c r="AC150" s="70" t="str">
        <f>SAStab!A4567</f>
        <v>Renter</v>
      </c>
      <c r="AD150" s="70">
        <f>SAStab!B4567</f>
        <v>21854</v>
      </c>
      <c r="AE150" s="70">
        <f>SAStab!C4567</f>
        <v>-3221.62</v>
      </c>
      <c r="AF150" s="70">
        <f>SAStab!D4567</f>
        <v>15.1</v>
      </c>
      <c r="AG150" s="70">
        <f>SAStab!E4567</f>
        <v>7115.9</v>
      </c>
      <c r="AH150" s="70">
        <f>SAStab!F4567</f>
        <v>15048.8</v>
      </c>
      <c r="AI150" s="70">
        <f>SAStab!G4567</f>
        <v>29355</v>
      </c>
      <c r="AJ150" s="70">
        <f>SAStab!H4567</f>
        <v>51375</v>
      </c>
      <c r="AK150" s="70">
        <f>SAStab!I4567</f>
        <v>66527</v>
      </c>
      <c r="AL150" s="70">
        <f>SAStab!J4567</f>
        <v>107856</v>
      </c>
      <c r="AO150" t="s">
        <v>22</v>
      </c>
      <c r="AP150" s="70" t="str">
        <f>SAStab!A4655</f>
        <v>Renter</v>
      </c>
      <c r="AQ150" s="78">
        <f>SAStab!B4655</f>
        <v>23034</v>
      </c>
      <c r="AR150" s="78">
        <f>SAStab!C4655</f>
        <v>-4060.8</v>
      </c>
      <c r="AS150" s="78">
        <f>SAStab!D4655</f>
        <v>0</v>
      </c>
      <c r="AT150" s="78">
        <f>SAStab!E4655</f>
        <v>7102.9</v>
      </c>
      <c r="AU150" s="78">
        <f>SAStab!F4655</f>
        <v>15804.2</v>
      </c>
      <c r="AV150" s="78">
        <f>SAStab!G4655</f>
        <v>30716</v>
      </c>
      <c r="AW150" s="78">
        <f>SAStab!H4655</f>
        <v>54307</v>
      </c>
      <c r="AX150" s="78">
        <f>SAStab!I4655</f>
        <v>70991</v>
      </c>
      <c r="AY150" s="78">
        <f>SAStab!J4655</f>
        <v>123316</v>
      </c>
      <c r="BB150" t="s">
        <v>22</v>
      </c>
      <c r="BC150" s="70" t="str">
        <f>SAStab!A4743</f>
        <v>Renter</v>
      </c>
      <c r="BD150" s="78">
        <f>SAStab!B4743</f>
        <v>25262</v>
      </c>
      <c r="BE150" s="78">
        <f>SAStab!C4743</f>
        <v>-4976.91</v>
      </c>
      <c r="BF150" s="78">
        <f>SAStab!D4743</f>
        <v>13.28</v>
      </c>
      <c r="BG150" s="78">
        <f>SAStab!E4743</f>
        <v>7721.9</v>
      </c>
      <c r="BH150" s="78">
        <f>SAStab!F4743</f>
        <v>17043.099999999999</v>
      </c>
      <c r="BI150" s="78">
        <f>SAStab!G4743</f>
        <v>33684</v>
      </c>
      <c r="BJ150" s="78">
        <f>SAStab!H4743</f>
        <v>59661</v>
      </c>
      <c r="BK150" s="78">
        <f>SAStab!I4743</f>
        <v>80392</v>
      </c>
      <c r="BL150" s="78">
        <f>SAStab!J4743</f>
        <v>137220</v>
      </c>
      <c r="BO150" t="s">
        <v>22</v>
      </c>
      <c r="BP150" s="70" t="str">
        <f>SAStab!A4831</f>
        <v>Renter</v>
      </c>
      <c r="BQ150" s="78">
        <f>SAStab!B4831</f>
        <v>27883</v>
      </c>
      <c r="BR150" s="78">
        <f>SAStab!C4831</f>
        <v>-5954.23</v>
      </c>
      <c r="BS150" s="78">
        <f>SAStab!D4831</f>
        <v>-118.63</v>
      </c>
      <c r="BT150" s="78">
        <f>SAStab!E4831</f>
        <v>8011.8</v>
      </c>
      <c r="BU150" s="78">
        <f>SAStab!F4831</f>
        <v>18609.2</v>
      </c>
      <c r="BV150" s="78">
        <f>SAStab!G4831</f>
        <v>37534</v>
      </c>
      <c r="BW150" s="78">
        <f>SAStab!H4831</f>
        <v>66301</v>
      </c>
      <c r="BX150" s="78">
        <f>SAStab!I4831</f>
        <v>88496</v>
      </c>
      <c r="BY150" s="78">
        <f>SAStab!J4831</f>
        <v>150756</v>
      </c>
    </row>
    <row r="151" spans="1:77">
      <c r="A151" t="s">
        <v>107</v>
      </c>
      <c r="C151" s="70" t="str">
        <f>SAStab!A4392</f>
        <v>census Poverty rate</v>
      </c>
      <c r="D151" s="78"/>
      <c r="E151" s="78"/>
      <c r="F151" s="78"/>
      <c r="G151" s="78"/>
      <c r="H151" s="78"/>
      <c r="I151" s="78"/>
      <c r="J151" s="78"/>
      <c r="K151" s="78"/>
      <c r="L151" s="78"/>
      <c r="N151" t="s">
        <v>107</v>
      </c>
      <c r="P151" s="70" t="str">
        <f>SAStab!A4480</f>
        <v>census Poverty rate</v>
      </c>
      <c r="Q151" s="78"/>
      <c r="R151" s="78"/>
      <c r="S151" s="78"/>
      <c r="T151" s="78"/>
      <c r="U151" s="78"/>
      <c r="V151" s="78"/>
      <c r="W151" s="78"/>
      <c r="X151" s="78"/>
      <c r="Y151" s="78"/>
      <c r="AA151" t="s">
        <v>107</v>
      </c>
      <c r="AC151" s="70" t="str">
        <f>SAStab!A4568</f>
        <v>census Poverty rate</v>
      </c>
      <c r="AD151" s="70"/>
      <c r="AE151" s="70"/>
      <c r="AF151" s="70"/>
      <c r="AG151" s="70"/>
      <c r="AH151" s="70"/>
      <c r="AI151" s="70"/>
      <c r="AJ151" s="70"/>
      <c r="AK151" s="70"/>
      <c r="AL151" s="70"/>
      <c r="AN151" t="s">
        <v>107</v>
      </c>
      <c r="AP151" s="70" t="str">
        <f>SAStab!A4656</f>
        <v>census Poverty rate</v>
      </c>
      <c r="AQ151" s="78"/>
      <c r="AR151" s="78"/>
      <c r="AS151" s="78"/>
      <c r="AT151" s="78"/>
      <c r="AU151" s="78"/>
      <c r="AV151" s="78"/>
      <c r="AW151" s="78"/>
      <c r="AX151" s="78"/>
      <c r="AY151" s="78"/>
      <c r="BA151" t="s">
        <v>107</v>
      </c>
      <c r="BC151" s="70" t="str">
        <f>SAStab!A4744</f>
        <v>census Poverty rate</v>
      </c>
      <c r="BD151" s="78"/>
      <c r="BE151" s="78"/>
      <c r="BF151" s="78"/>
      <c r="BG151" s="78"/>
      <c r="BH151" s="78"/>
      <c r="BI151" s="78"/>
      <c r="BJ151" s="78"/>
      <c r="BK151" s="78"/>
      <c r="BL151" s="78"/>
      <c r="BN151" t="s">
        <v>107</v>
      </c>
      <c r="BP151" s="70" t="str">
        <f>SAStab!A4832</f>
        <v>census Poverty rate</v>
      </c>
      <c r="BQ151" s="78"/>
      <c r="BR151" s="78"/>
      <c r="BS151" s="78"/>
      <c r="BT151" s="78"/>
      <c r="BU151" s="78"/>
      <c r="BV151" s="78"/>
      <c r="BW151" s="78"/>
      <c r="BX151" s="78"/>
      <c r="BY151" s="78"/>
    </row>
    <row r="152" spans="1:77">
      <c r="B152" t="s">
        <v>28</v>
      </c>
      <c r="C152" s="70" t="str">
        <f>SAStab!A4393</f>
        <v>1.Less 100% of Poverty</v>
      </c>
      <c r="D152" s="78">
        <f>SAStab!B4393</f>
        <v>5443</v>
      </c>
      <c r="E152" s="78">
        <f>SAStab!C4393</f>
        <v>-2013.65</v>
      </c>
      <c r="F152" s="78">
        <f>SAStab!D4393</f>
        <v>-2013.65</v>
      </c>
      <c r="G152" s="78">
        <f>SAStab!E4393</f>
        <v>1571</v>
      </c>
      <c r="H152" s="78">
        <f>SAStab!F4393</f>
        <v>6652.4</v>
      </c>
      <c r="I152" s="78">
        <f>SAStab!G4393</f>
        <v>8277</v>
      </c>
      <c r="J152" s="78">
        <f>SAStab!H4393</f>
        <v>9506</v>
      </c>
      <c r="K152" s="78">
        <f>SAStab!I4393</f>
        <v>11622</v>
      </c>
      <c r="L152" s="78">
        <f>SAStab!J4393</f>
        <v>23451</v>
      </c>
      <c r="O152" t="s">
        <v>28</v>
      </c>
      <c r="P152" s="70" t="str">
        <f>SAStab!A4481</f>
        <v>1.Less 100% of Poverty</v>
      </c>
      <c r="Q152" s="78">
        <f>SAStab!B4481</f>
        <v>4695</v>
      </c>
      <c r="R152" s="78">
        <f>SAStab!C4481</f>
        <v>-2561.89</v>
      </c>
      <c r="S152" s="78">
        <f>SAStab!D4481</f>
        <v>-2561.89</v>
      </c>
      <c r="T152" s="78">
        <f>SAStab!E4481</f>
        <v>350.1</v>
      </c>
      <c r="U152" s="78">
        <f>SAStab!F4481</f>
        <v>5993.3</v>
      </c>
      <c r="V152" s="78">
        <f>SAStab!G4481</f>
        <v>7706</v>
      </c>
      <c r="W152" s="78">
        <f>SAStab!H4481</f>
        <v>9035</v>
      </c>
      <c r="X152" s="78">
        <f>SAStab!I4481</f>
        <v>12234</v>
      </c>
      <c r="Y152" s="78">
        <f>SAStab!J4481</f>
        <v>22687</v>
      </c>
      <c r="AB152" t="s">
        <v>28</v>
      </c>
      <c r="AC152" s="70" t="str">
        <f>SAStab!A4569</f>
        <v>1.Less 100% of Poverty</v>
      </c>
      <c r="AD152" s="70">
        <f>SAStab!B4569</f>
        <v>3942</v>
      </c>
      <c r="AE152" s="70">
        <f>SAStab!C4569</f>
        <v>-3227.49</v>
      </c>
      <c r="AF152" s="70">
        <f>SAStab!D4569</f>
        <v>-3227.49</v>
      </c>
      <c r="AG152" s="70">
        <f>SAStab!E4569</f>
        <v>-968.7</v>
      </c>
      <c r="AH152" s="70">
        <f>SAStab!F4569</f>
        <v>5294.9</v>
      </c>
      <c r="AI152" s="70">
        <f>SAStab!G4569</f>
        <v>7018</v>
      </c>
      <c r="AJ152" s="70">
        <f>SAStab!H4569</f>
        <v>8392</v>
      </c>
      <c r="AK152" s="70">
        <f>SAStab!I4569</f>
        <v>11970</v>
      </c>
      <c r="AL152" s="70">
        <f>SAStab!J4569</f>
        <v>23575</v>
      </c>
      <c r="AO152" t="s">
        <v>28</v>
      </c>
      <c r="AP152" s="70" t="str">
        <f>SAStab!A4657</f>
        <v>1.Less 100% of Poverty</v>
      </c>
      <c r="AQ152" s="78">
        <f>SAStab!B4657</f>
        <v>2889</v>
      </c>
      <c r="AR152" s="78">
        <f>SAStab!C4657</f>
        <v>-4096.0600000000004</v>
      </c>
      <c r="AS152" s="78">
        <f>SAStab!D4657</f>
        <v>-4096.0600000000004</v>
      </c>
      <c r="AT152" s="78">
        <f>SAStab!E4657</f>
        <v>-2880.7</v>
      </c>
      <c r="AU152" s="78">
        <f>SAStab!F4657</f>
        <v>3975.3</v>
      </c>
      <c r="AV152" s="78">
        <f>SAStab!G4657</f>
        <v>6060</v>
      </c>
      <c r="AW152" s="78">
        <f>SAStab!H4657</f>
        <v>7819</v>
      </c>
      <c r="AX152" s="78">
        <f>SAStab!I4657</f>
        <v>13388</v>
      </c>
      <c r="AY152" s="78">
        <f>SAStab!J4657</f>
        <v>27537</v>
      </c>
      <c r="BB152" t="s">
        <v>28</v>
      </c>
      <c r="BC152" s="70" t="str">
        <f>SAStab!A4745</f>
        <v>1.Less 100% of Poverty</v>
      </c>
      <c r="BD152" s="78">
        <f>SAStab!B4745</f>
        <v>1797</v>
      </c>
      <c r="BE152" s="78">
        <f>SAStab!C4745</f>
        <v>-5113.7700000000004</v>
      </c>
      <c r="BF152" s="78">
        <f>SAStab!D4745</f>
        <v>-5113.7700000000004</v>
      </c>
      <c r="BG152" s="78">
        <f>SAStab!E4745</f>
        <v>-3717.2</v>
      </c>
      <c r="BH152" s="78">
        <f>SAStab!F4745</f>
        <v>2255.5</v>
      </c>
      <c r="BI152" s="78">
        <f>SAStab!G4745</f>
        <v>4985</v>
      </c>
      <c r="BJ152" s="78">
        <f>SAStab!H4745</f>
        <v>7022</v>
      </c>
      <c r="BK152" s="78">
        <f>SAStab!I4745</f>
        <v>11709</v>
      </c>
      <c r="BL152" s="78">
        <f>SAStab!J4745</f>
        <v>28621</v>
      </c>
      <c r="BO152" t="s">
        <v>28</v>
      </c>
      <c r="BP152" s="70" t="str">
        <f>SAStab!A4833</f>
        <v>1.Less 100% of Poverty</v>
      </c>
      <c r="BQ152" s="78">
        <f>SAStab!B4833</f>
        <v>-159</v>
      </c>
      <c r="BR152" s="78">
        <f>SAStab!C4833</f>
        <v>-6215.23</v>
      </c>
      <c r="BS152" s="78">
        <f>SAStab!D4833</f>
        <v>-6215.23</v>
      </c>
      <c r="BT152" s="78">
        <f>SAStab!E4833</f>
        <v>-5794.4</v>
      </c>
      <c r="BU152" s="78">
        <f>SAStab!F4833</f>
        <v>0</v>
      </c>
      <c r="BV152" s="78">
        <f>SAStab!G4833</f>
        <v>3455</v>
      </c>
      <c r="BW152" s="78">
        <f>SAStab!H4833</f>
        <v>5492</v>
      </c>
      <c r="BX152" s="78">
        <f>SAStab!I4833</f>
        <v>10383</v>
      </c>
      <c r="BY152" s="78">
        <f>SAStab!J4833</f>
        <v>26984</v>
      </c>
    </row>
    <row r="153" spans="1:77">
      <c r="B153" t="s">
        <v>29</v>
      </c>
      <c r="C153" s="70" t="str">
        <f>SAStab!A4394</f>
        <v>2.100-199% of Poverty</v>
      </c>
      <c r="D153" s="78">
        <f>SAStab!B4394</f>
        <v>14780</v>
      </c>
      <c r="E153" s="78">
        <f>SAStab!C4394</f>
        <v>7315.67</v>
      </c>
      <c r="F153" s="78">
        <f>SAStab!D4394</f>
        <v>9299.4699999999993</v>
      </c>
      <c r="G153" s="78">
        <f>SAStab!E4394</f>
        <v>11511</v>
      </c>
      <c r="H153" s="78">
        <f>SAStab!F4394</f>
        <v>14617.8</v>
      </c>
      <c r="I153" s="78">
        <f>SAStab!G4394</f>
        <v>17744</v>
      </c>
      <c r="J153" s="78">
        <f>SAStab!H4394</f>
        <v>20257</v>
      </c>
      <c r="K153" s="78">
        <f>SAStab!I4394</f>
        <v>22013</v>
      </c>
      <c r="L153" s="78">
        <f>SAStab!J4394</f>
        <v>32204</v>
      </c>
      <c r="O153" t="s">
        <v>29</v>
      </c>
      <c r="P153" s="70" t="str">
        <f>SAStab!A4482</f>
        <v>2.100-199% of Poverty</v>
      </c>
      <c r="Q153" s="78">
        <f>SAStab!B4482</f>
        <v>14400</v>
      </c>
      <c r="R153" s="78">
        <f>SAStab!C4482</f>
        <v>6386.61</v>
      </c>
      <c r="S153" s="78">
        <f>SAStab!D4482</f>
        <v>8763.7000000000007</v>
      </c>
      <c r="T153" s="78">
        <f>SAStab!E4482</f>
        <v>11031.5</v>
      </c>
      <c r="U153" s="78">
        <f>SAStab!F4482</f>
        <v>14050.3</v>
      </c>
      <c r="V153" s="78">
        <f>SAStab!G4482</f>
        <v>17367</v>
      </c>
      <c r="W153" s="78">
        <f>SAStab!H4482</f>
        <v>20092</v>
      </c>
      <c r="X153" s="78">
        <f>SAStab!I4482</f>
        <v>22854</v>
      </c>
      <c r="Y153" s="78">
        <f>SAStab!J4482</f>
        <v>34345</v>
      </c>
      <c r="AB153" t="s">
        <v>29</v>
      </c>
      <c r="AC153" s="70" t="str">
        <f>SAStab!A4570</f>
        <v>2.100-199% of Poverty</v>
      </c>
      <c r="AD153" s="70">
        <f>SAStab!B4570</f>
        <v>13762</v>
      </c>
      <c r="AE153" s="70">
        <f>SAStab!C4570</f>
        <v>5438.85</v>
      </c>
      <c r="AF153" s="70">
        <f>SAStab!D4570</f>
        <v>8190.38</v>
      </c>
      <c r="AG153" s="70">
        <f>SAStab!E4570</f>
        <v>10486.7</v>
      </c>
      <c r="AH153" s="70">
        <f>SAStab!F4570</f>
        <v>13567.6</v>
      </c>
      <c r="AI153" s="70">
        <f>SAStab!G4570</f>
        <v>16770</v>
      </c>
      <c r="AJ153" s="70">
        <f>SAStab!H4570</f>
        <v>19362</v>
      </c>
      <c r="AK153" s="70">
        <f>SAStab!I4570</f>
        <v>21358</v>
      </c>
      <c r="AL153" s="70">
        <f>SAStab!J4570</f>
        <v>35614</v>
      </c>
      <c r="AO153" t="s">
        <v>29</v>
      </c>
      <c r="AP153" s="70" t="str">
        <f>SAStab!A4658</f>
        <v>2.100-199% of Poverty</v>
      </c>
      <c r="AQ153" s="78">
        <f>SAStab!B4658</f>
        <v>13415</v>
      </c>
      <c r="AR153" s="78">
        <f>SAStab!C4658</f>
        <v>5332.74</v>
      </c>
      <c r="AS153" s="78">
        <f>SAStab!D4658</f>
        <v>7911.31</v>
      </c>
      <c r="AT153" s="78">
        <f>SAStab!E4658</f>
        <v>10139.1</v>
      </c>
      <c r="AU153" s="78">
        <f>SAStab!F4658</f>
        <v>13253.5</v>
      </c>
      <c r="AV153" s="78">
        <f>SAStab!G4658</f>
        <v>16238</v>
      </c>
      <c r="AW153" s="78">
        <f>SAStab!H4658</f>
        <v>18806</v>
      </c>
      <c r="AX153" s="78">
        <f>SAStab!I4658</f>
        <v>22457</v>
      </c>
      <c r="AY153" s="78">
        <f>SAStab!J4658</f>
        <v>35734</v>
      </c>
      <c r="BB153" t="s">
        <v>29</v>
      </c>
      <c r="BC153" s="70" t="str">
        <f>SAStab!A4746</f>
        <v>2.100-199% of Poverty</v>
      </c>
      <c r="BD153" s="78">
        <f>SAStab!B4746</f>
        <v>12836</v>
      </c>
      <c r="BE153" s="78">
        <f>SAStab!C4746</f>
        <v>5569.62</v>
      </c>
      <c r="BF153" s="78">
        <f>SAStab!D4746</f>
        <v>7203.96</v>
      </c>
      <c r="BG153" s="78">
        <f>SAStab!E4746</f>
        <v>9485.5</v>
      </c>
      <c r="BH153" s="78">
        <f>SAStab!F4746</f>
        <v>12458.6</v>
      </c>
      <c r="BI153" s="78">
        <f>SAStab!G4746</f>
        <v>15454</v>
      </c>
      <c r="BJ153" s="78">
        <f>SAStab!H4746</f>
        <v>17947</v>
      </c>
      <c r="BK153" s="78">
        <f>SAStab!I4746</f>
        <v>22516</v>
      </c>
      <c r="BL153" s="78">
        <f>SAStab!J4746</f>
        <v>38761</v>
      </c>
      <c r="BO153" t="s">
        <v>29</v>
      </c>
      <c r="BP153" s="70" t="str">
        <f>SAStab!A4834</f>
        <v>2.100-199% of Poverty</v>
      </c>
      <c r="BQ153" s="78">
        <f>SAStab!B4834</f>
        <v>12299</v>
      </c>
      <c r="BR153" s="78">
        <f>SAStab!C4834</f>
        <v>4403.97</v>
      </c>
      <c r="BS153" s="78">
        <f>SAStab!D4834</f>
        <v>6414.94</v>
      </c>
      <c r="BT153" s="78">
        <f>SAStab!E4834</f>
        <v>8606.9</v>
      </c>
      <c r="BU153" s="78">
        <f>SAStab!F4834</f>
        <v>11740.2</v>
      </c>
      <c r="BV153" s="78">
        <f>SAStab!G4834</f>
        <v>14785</v>
      </c>
      <c r="BW153" s="78">
        <f>SAStab!H4834</f>
        <v>17848</v>
      </c>
      <c r="BX153" s="78">
        <f>SAStab!I4834</f>
        <v>23628</v>
      </c>
      <c r="BY153" s="78">
        <f>SAStab!J4834</f>
        <v>42702</v>
      </c>
    </row>
    <row r="154" spans="1:77">
      <c r="B154" t="s">
        <v>30</v>
      </c>
      <c r="C154" s="70" t="str">
        <f>SAStab!A4395</f>
        <v>3.200-399% of Poverty</v>
      </c>
      <c r="D154" s="78">
        <f>SAStab!B4395</f>
        <v>27225</v>
      </c>
      <c r="E154" s="78">
        <f>SAStab!C4395</f>
        <v>9950.57</v>
      </c>
      <c r="F154" s="78">
        <f>SAStab!D4395</f>
        <v>16702.78</v>
      </c>
      <c r="G154" s="78">
        <f>SAStab!E4395</f>
        <v>22225.5</v>
      </c>
      <c r="H154" s="78">
        <f>SAStab!F4395</f>
        <v>27201.200000000001</v>
      </c>
      <c r="I154" s="78">
        <f>SAStab!G4395</f>
        <v>33240</v>
      </c>
      <c r="J154" s="78">
        <f>SAStab!H4395</f>
        <v>38003</v>
      </c>
      <c r="K154" s="78">
        <f>SAStab!I4395</f>
        <v>40650</v>
      </c>
      <c r="L154" s="78">
        <f>SAStab!J4395</f>
        <v>49561</v>
      </c>
      <c r="O154" t="s">
        <v>30</v>
      </c>
      <c r="P154" s="70" t="str">
        <f>SAStab!A4483</f>
        <v>3.200-399% of Poverty</v>
      </c>
      <c r="Q154" s="78">
        <f>SAStab!B4483</f>
        <v>26840</v>
      </c>
      <c r="R154" s="78">
        <f>SAStab!C4483</f>
        <v>11130.72</v>
      </c>
      <c r="S154" s="78">
        <f>SAStab!D4483</f>
        <v>16394.990000000002</v>
      </c>
      <c r="T154" s="78">
        <f>SAStab!E4483</f>
        <v>21820.6</v>
      </c>
      <c r="U154" s="78">
        <f>SAStab!F4483</f>
        <v>26673.3</v>
      </c>
      <c r="V154" s="78">
        <f>SAStab!G4483</f>
        <v>32854</v>
      </c>
      <c r="W154" s="78">
        <f>SAStab!H4483</f>
        <v>37501</v>
      </c>
      <c r="X154" s="78">
        <f>SAStab!I4483</f>
        <v>40307</v>
      </c>
      <c r="Y154" s="78">
        <f>SAStab!J4483</f>
        <v>50173</v>
      </c>
      <c r="AB154" t="s">
        <v>30</v>
      </c>
      <c r="AC154" s="70" t="str">
        <f>SAStab!A4571</f>
        <v>3.200-399% of Poverty</v>
      </c>
      <c r="AD154" s="70">
        <f>SAStab!B4571</f>
        <v>26782</v>
      </c>
      <c r="AE154" s="70">
        <f>SAStab!C4571</f>
        <v>12359.89</v>
      </c>
      <c r="AF154" s="70">
        <f>SAStab!D4571</f>
        <v>17273.439999999999</v>
      </c>
      <c r="AG154" s="70">
        <f>SAStab!E4571</f>
        <v>21536.9</v>
      </c>
      <c r="AH154" s="70">
        <f>SAStab!F4571</f>
        <v>26453.200000000001</v>
      </c>
      <c r="AI154" s="70">
        <f>SAStab!G4571</f>
        <v>32407</v>
      </c>
      <c r="AJ154" s="70">
        <f>SAStab!H4571</f>
        <v>37094</v>
      </c>
      <c r="AK154" s="70">
        <f>SAStab!I4571</f>
        <v>40097</v>
      </c>
      <c r="AL154" s="70">
        <f>SAStab!J4571</f>
        <v>51235</v>
      </c>
      <c r="AO154" t="s">
        <v>30</v>
      </c>
      <c r="AP154" s="70" t="str">
        <f>SAStab!A4659</f>
        <v>3.200-399% of Poverty</v>
      </c>
      <c r="AQ154" s="78">
        <f>SAStab!B4659</f>
        <v>26004</v>
      </c>
      <c r="AR154" s="78">
        <f>SAStab!C4659</f>
        <v>10421.709999999999</v>
      </c>
      <c r="AS154" s="78">
        <f>SAStab!D4659</f>
        <v>15541.05</v>
      </c>
      <c r="AT154" s="78">
        <f>SAStab!E4659</f>
        <v>20723</v>
      </c>
      <c r="AU154" s="78">
        <f>SAStab!F4659</f>
        <v>25763.9</v>
      </c>
      <c r="AV154" s="78">
        <f>SAStab!G4659</f>
        <v>31722</v>
      </c>
      <c r="AW154" s="78">
        <f>SAStab!H4659</f>
        <v>36392</v>
      </c>
      <c r="AX154" s="78">
        <f>SAStab!I4659</f>
        <v>39823</v>
      </c>
      <c r="AY154" s="78">
        <f>SAStab!J4659</f>
        <v>51622</v>
      </c>
      <c r="BB154" t="s">
        <v>30</v>
      </c>
      <c r="BC154" s="70" t="str">
        <f>SAStab!A4747</f>
        <v>3.200-399% of Poverty</v>
      </c>
      <c r="BD154" s="78">
        <f>SAStab!B4747</f>
        <v>25279</v>
      </c>
      <c r="BE154" s="78">
        <f>SAStab!C4747</f>
        <v>8733.34</v>
      </c>
      <c r="BF154" s="78">
        <f>SAStab!D4747</f>
        <v>14190.85</v>
      </c>
      <c r="BG154" s="78">
        <f>SAStab!E4747</f>
        <v>19783.599999999999</v>
      </c>
      <c r="BH154" s="78">
        <f>SAStab!F4747</f>
        <v>25002.9</v>
      </c>
      <c r="BI154" s="78">
        <f>SAStab!G4747</f>
        <v>31173</v>
      </c>
      <c r="BJ154" s="78">
        <f>SAStab!H4747</f>
        <v>36119</v>
      </c>
      <c r="BK154" s="78">
        <f>SAStab!I4747</f>
        <v>39759</v>
      </c>
      <c r="BL154" s="78">
        <f>SAStab!J4747</f>
        <v>53087</v>
      </c>
      <c r="BO154" t="s">
        <v>30</v>
      </c>
      <c r="BP154" s="70" t="str">
        <f>SAStab!A4835</f>
        <v>3.200-399% of Poverty</v>
      </c>
      <c r="BQ154" s="78">
        <f>SAStab!B4835</f>
        <v>24957</v>
      </c>
      <c r="BR154" s="78">
        <f>SAStab!C4835</f>
        <v>8086.76</v>
      </c>
      <c r="BS154" s="78">
        <f>SAStab!D4835</f>
        <v>14348.25</v>
      </c>
      <c r="BT154" s="78">
        <f>SAStab!E4835</f>
        <v>19170.8</v>
      </c>
      <c r="BU154" s="78">
        <f>SAStab!F4835</f>
        <v>24714.9</v>
      </c>
      <c r="BV154" s="78">
        <f>SAStab!G4835</f>
        <v>31043</v>
      </c>
      <c r="BW154" s="78">
        <f>SAStab!H4835</f>
        <v>35841</v>
      </c>
      <c r="BX154" s="78">
        <f>SAStab!I4835</f>
        <v>39380</v>
      </c>
      <c r="BY154" s="78">
        <f>SAStab!J4835</f>
        <v>54928</v>
      </c>
    </row>
    <row r="155" spans="1:77">
      <c r="B155" t="s">
        <v>31</v>
      </c>
      <c r="C155" s="70" t="str">
        <f>SAStab!A4396</f>
        <v>4.400%+ of Poverty</v>
      </c>
      <c r="D155" s="78">
        <f>SAStab!B4396</f>
        <v>64788</v>
      </c>
      <c r="E155" s="78">
        <f>SAStab!C4396</f>
        <v>21226.01</v>
      </c>
      <c r="F155" s="78">
        <f>SAStab!D4396</f>
        <v>34539.35</v>
      </c>
      <c r="G155" s="78">
        <f>SAStab!E4396</f>
        <v>43679.6</v>
      </c>
      <c r="H155" s="78">
        <f>SAStab!F4396</f>
        <v>55815.4</v>
      </c>
      <c r="I155" s="78">
        <f>SAStab!G4396</f>
        <v>75119</v>
      </c>
      <c r="J155" s="78">
        <f>SAStab!H4396</f>
        <v>104254</v>
      </c>
      <c r="K155" s="78">
        <f>SAStab!I4396</f>
        <v>125830</v>
      </c>
      <c r="L155" s="78">
        <f>SAStab!J4396</f>
        <v>182152</v>
      </c>
      <c r="O155" t="s">
        <v>31</v>
      </c>
      <c r="P155" s="70" t="str">
        <f>SAStab!A4484</f>
        <v>4.400%+ of Poverty</v>
      </c>
      <c r="Q155" s="78">
        <f>SAStab!B4484</f>
        <v>65296</v>
      </c>
      <c r="R155" s="78">
        <f>SAStab!C4484</f>
        <v>21818.68</v>
      </c>
      <c r="S155" s="78">
        <f>SAStab!D4484</f>
        <v>33293.81</v>
      </c>
      <c r="T155" s="78">
        <f>SAStab!E4484</f>
        <v>43532.6</v>
      </c>
      <c r="U155" s="78">
        <f>SAStab!F4484</f>
        <v>56417.4</v>
      </c>
      <c r="V155" s="78">
        <f>SAStab!G4484</f>
        <v>78572</v>
      </c>
      <c r="W155" s="78">
        <f>SAStab!H4484</f>
        <v>108229</v>
      </c>
      <c r="X155" s="78">
        <f>SAStab!I4484</f>
        <v>133278</v>
      </c>
      <c r="Y155" s="78">
        <f>SAStab!J4484</f>
        <v>196049</v>
      </c>
      <c r="AB155" t="s">
        <v>31</v>
      </c>
      <c r="AC155" s="70" t="str">
        <f>SAStab!A4572</f>
        <v>4.400%+ of Poverty</v>
      </c>
      <c r="AD155" s="70">
        <f>SAStab!B4572</f>
        <v>66862</v>
      </c>
      <c r="AE155" s="70">
        <f>SAStab!C4572</f>
        <v>17842.57</v>
      </c>
      <c r="AF155" s="70">
        <f>SAStab!D4572</f>
        <v>30710.32</v>
      </c>
      <c r="AG155" s="70">
        <f>SAStab!E4572</f>
        <v>43369.9</v>
      </c>
      <c r="AH155" s="70">
        <f>SAStab!F4572</f>
        <v>57519.199999999997</v>
      </c>
      <c r="AI155" s="70">
        <f>SAStab!G4572</f>
        <v>80700</v>
      </c>
      <c r="AJ155" s="70">
        <f>SAStab!H4572</f>
        <v>112715</v>
      </c>
      <c r="AK155" s="70">
        <f>SAStab!I4572</f>
        <v>139844</v>
      </c>
      <c r="AL155" s="70">
        <f>SAStab!J4572</f>
        <v>215610</v>
      </c>
      <c r="AO155" t="s">
        <v>31</v>
      </c>
      <c r="AP155" s="70" t="str">
        <f>SAStab!A4660</f>
        <v>4.400%+ of Poverty</v>
      </c>
      <c r="AQ155" s="78">
        <f>SAStab!B4660</f>
        <v>70393</v>
      </c>
      <c r="AR155" s="78">
        <f>SAStab!C4660</f>
        <v>16910.490000000002</v>
      </c>
      <c r="AS155" s="78">
        <f>SAStab!D4660</f>
        <v>29481.11</v>
      </c>
      <c r="AT155" s="78">
        <f>SAStab!E4660</f>
        <v>43051.6</v>
      </c>
      <c r="AU155" s="78">
        <f>SAStab!F4660</f>
        <v>58979.9</v>
      </c>
      <c r="AV155" s="78">
        <f>SAStab!G4660</f>
        <v>85344</v>
      </c>
      <c r="AW155" s="78">
        <f>SAStab!H4660</f>
        <v>120657</v>
      </c>
      <c r="AX155" s="78">
        <f>SAStab!I4660</f>
        <v>152498</v>
      </c>
      <c r="AY155" s="78">
        <f>SAStab!J4660</f>
        <v>252808</v>
      </c>
      <c r="BB155" t="s">
        <v>31</v>
      </c>
      <c r="BC155" s="70" t="str">
        <f>SAStab!A4748</f>
        <v>4.400%+ of Poverty</v>
      </c>
      <c r="BD155" s="78">
        <f>SAStab!B4748</f>
        <v>75275</v>
      </c>
      <c r="BE155" s="78">
        <f>SAStab!C4748</f>
        <v>17274.03</v>
      </c>
      <c r="BF155" s="78">
        <f>SAStab!D4748</f>
        <v>29646.29</v>
      </c>
      <c r="BG155" s="78">
        <f>SAStab!E4748</f>
        <v>43389.2</v>
      </c>
      <c r="BH155" s="78">
        <f>SAStab!F4748</f>
        <v>61139.199999999997</v>
      </c>
      <c r="BI155" s="78">
        <f>SAStab!G4748</f>
        <v>90736</v>
      </c>
      <c r="BJ155" s="78">
        <f>SAStab!H4748</f>
        <v>130378</v>
      </c>
      <c r="BK155" s="78">
        <f>SAStab!I4748</f>
        <v>165958</v>
      </c>
      <c r="BL155" s="78">
        <f>SAStab!J4748</f>
        <v>281045</v>
      </c>
      <c r="BO155" t="s">
        <v>31</v>
      </c>
      <c r="BP155" s="70" t="str">
        <f>SAStab!A4836</f>
        <v>4.400%+ of Poverty</v>
      </c>
      <c r="BQ155" s="78">
        <f>SAStab!B4836</f>
        <v>77741</v>
      </c>
      <c r="BR155" s="78">
        <f>SAStab!C4836</f>
        <v>17931.86</v>
      </c>
      <c r="BS155" s="78">
        <f>SAStab!D4836</f>
        <v>30484.58</v>
      </c>
      <c r="BT155" s="78">
        <f>SAStab!E4836</f>
        <v>44212.5</v>
      </c>
      <c r="BU155" s="78">
        <f>SAStab!F4836</f>
        <v>63146</v>
      </c>
      <c r="BV155" s="78">
        <f>SAStab!G4836</f>
        <v>94701</v>
      </c>
      <c r="BW155" s="78">
        <f>SAStab!H4836</f>
        <v>139510</v>
      </c>
      <c r="BX155" s="78">
        <f>SAStab!I4836</f>
        <v>177999</v>
      </c>
      <c r="BY155" s="78">
        <f>SAStab!J4836</f>
        <v>303104</v>
      </c>
    </row>
    <row r="156" spans="1:77" s="11" customFormat="1">
      <c r="A156" s="11" t="s">
        <v>455</v>
      </c>
      <c r="C156" s="70" t="str">
        <f>SAStab!A4397</f>
        <v>equivalent retacct</v>
      </c>
      <c r="D156" s="78"/>
      <c r="E156" s="78"/>
      <c r="F156" s="78"/>
      <c r="G156" s="78"/>
      <c r="H156" s="78"/>
      <c r="I156" s="78"/>
      <c r="J156" s="78"/>
      <c r="K156" s="78"/>
      <c r="L156" s="78"/>
      <c r="N156" s="11" t="s">
        <v>455</v>
      </c>
      <c r="P156" s="70" t="str">
        <f>SAStab!A4485</f>
        <v>equivalent retacct</v>
      </c>
      <c r="Q156" s="78"/>
      <c r="R156" s="78"/>
      <c r="S156" s="78"/>
      <c r="T156" s="78"/>
      <c r="U156" s="78"/>
      <c r="V156" s="78"/>
      <c r="W156" s="78"/>
      <c r="X156" s="78"/>
      <c r="Y156" s="78"/>
      <c r="AA156" s="11" t="s">
        <v>455</v>
      </c>
      <c r="AC156" s="70" t="str">
        <f>SAStab!A4573</f>
        <v>equivalent retacct</v>
      </c>
      <c r="AD156" s="70"/>
      <c r="AE156" s="70"/>
      <c r="AF156" s="70"/>
      <c r="AG156" s="70"/>
      <c r="AH156" s="70"/>
      <c r="AI156" s="70"/>
      <c r="AJ156" s="70"/>
      <c r="AK156" s="70"/>
      <c r="AL156" s="70"/>
      <c r="AN156" s="11" t="s">
        <v>455</v>
      </c>
      <c r="AP156" s="70" t="str">
        <f>SAStab!A4661</f>
        <v>equivalent retacct</v>
      </c>
      <c r="AQ156" s="78"/>
      <c r="AR156" s="78"/>
      <c r="AS156" s="78"/>
      <c r="AT156" s="78"/>
      <c r="AU156" s="78"/>
      <c r="AV156" s="78"/>
      <c r="AW156" s="78"/>
      <c r="AX156" s="78"/>
      <c r="AY156" s="78"/>
      <c r="BA156" s="11" t="s">
        <v>455</v>
      </c>
      <c r="BC156" s="70" t="str">
        <f>SAStab!A4749</f>
        <v>equivalent retacct</v>
      </c>
      <c r="BD156" s="78"/>
      <c r="BE156" s="78"/>
      <c r="BF156" s="78"/>
      <c r="BG156" s="78"/>
      <c r="BH156" s="78"/>
      <c r="BI156" s="78"/>
      <c r="BJ156" s="78"/>
      <c r="BK156" s="78"/>
      <c r="BL156" s="78"/>
      <c r="BN156" s="11" t="s">
        <v>455</v>
      </c>
      <c r="BP156" s="70" t="str">
        <f>SAStab!A4837</f>
        <v>equivalent retacct</v>
      </c>
      <c r="BQ156" s="78"/>
      <c r="BR156" s="78"/>
      <c r="BS156" s="78"/>
      <c r="BT156" s="78"/>
      <c r="BU156" s="78"/>
      <c r="BV156" s="78"/>
      <c r="BW156" s="78"/>
      <c r="BX156" s="78"/>
      <c r="BY156" s="78"/>
    </row>
    <row r="157" spans="1:77" s="11" customFormat="1">
      <c r="B157" s="11" t="s">
        <v>34</v>
      </c>
      <c r="C157" s="70" t="str">
        <f>SAStab!A4398</f>
        <v>&lt;0k</v>
      </c>
      <c r="D157" s="78">
        <f>SAStab!B4398</f>
        <v>20220</v>
      </c>
      <c r="E157" s="78">
        <f>SAStab!C4398</f>
        <v>-1471.08</v>
      </c>
      <c r="F157" s="78">
        <f>SAStab!D4398</f>
        <v>4291.3599999999997</v>
      </c>
      <c r="G157" s="78">
        <f>SAStab!E4398</f>
        <v>8992.4</v>
      </c>
      <c r="H157" s="78">
        <f>SAStab!F4398</f>
        <v>15737.2</v>
      </c>
      <c r="I157" s="78">
        <f>SAStab!G4398</f>
        <v>26732</v>
      </c>
      <c r="J157" s="78">
        <f>SAStab!H4398</f>
        <v>42034</v>
      </c>
      <c r="K157" s="78">
        <f>SAStab!I4398</f>
        <v>54169</v>
      </c>
      <c r="L157" s="78">
        <f>SAStab!J4398</f>
        <v>81349</v>
      </c>
      <c r="O157" s="11" t="s">
        <v>34</v>
      </c>
      <c r="P157" s="70" t="str">
        <f>SAStab!A4486</f>
        <v>&lt;0k</v>
      </c>
      <c r="Q157" s="78">
        <f>SAStab!B4486</f>
        <v>20071</v>
      </c>
      <c r="R157" s="78">
        <f>SAStab!C4486</f>
        <v>-1862.3</v>
      </c>
      <c r="S157" s="78">
        <f>SAStab!D4486</f>
        <v>3461.06</v>
      </c>
      <c r="T157" s="78">
        <f>SAStab!E4486</f>
        <v>8336.5</v>
      </c>
      <c r="U157" s="78">
        <f>SAStab!F4486</f>
        <v>15648.5</v>
      </c>
      <c r="V157" s="78">
        <f>SAStab!G4486</f>
        <v>26237</v>
      </c>
      <c r="W157" s="78">
        <f>SAStab!H4486</f>
        <v>41982</v>
      </c>
      <c r="X157" s="78">
        <f>SAStab!I4486</f>
        <v>53622</v>
      </c>
      <c r="Y157" s="78">
        <f>SAStab!J4486</f>
        <v>89323</v>
      </c>
      <c r="AB157" s="11" t="s">
        <v>34</v>
      </c>
      <c r="AC157" s="70" t="str">
        <f>SAStab!A4574</f>
        <v>&lt;0k</v>
      </c>
      <c r="AD157" s="70">
        <f>SAStab!B4574</f>
        <v>19826</v>
      </c>
      <c r="AE157" s="70">
        <f>SAStab!C4574</f>
        <v>-3039.64</v>
      </c>
      <c r="AF157" s="70">
        <f>SAStab!D4574</f>
        <v>1918.04</v>
      </c>
      <c r="AG157" s="70">
        <f>SAStab!E4574</f>
        <v>7800.1</v>
      </c>
      <c r="AH157" s="70">
        <f>SAStab!F4574</f>
        <v>14940.4</v>
      </c>
      <c r="AI157" s="70">
        <f>SAStab!G4574</f>
        <v>25495</v>
      </c>
      <c r="AJ157" s="70">
        <f>SAStab!H4574</f>
        <v>42322</v>
      </c>
      <c r="AK157" s="70">
        <f>SAStab!I4574</f>
        <v>56814</v>
      </c>
      <c r="AL157" s="70">
        <f>SAStab!J4574</f>
        <v>99509</v>
      </c>
      <c r="AO157" s="11" t="s">
        <v>34</v>
      </c>
      <c r="AP157" s="70" t="str">
        <f>SAStab!A4662</f>
        <v>&lt;0k</v>
      </c>
      <c r="AQ157" s="78">
        <f>SAStab!B4662</f>
        <v>20374</v>
      </c>
      <c r="AR157" s="78">
        <f>SAStab!C4662</f>
        <v>-4089.64</v>
      </c>
      <c r="AS157" s="78">
        <f>SAStab!D4662</f>
        <v>580.23</v>
      </c>
      <c r="AT157" s="78">
        <f>SAStab!E4662</f>
        <v>7198.8</v>
      </c>
      <c r="AU157" s="78">
        <f>SAStab!F4662</f>
        <v>15027.2</v>
      </c>
      <c r="AV157" s="78">
        <f>SAStab!G4662</f>
        <v>25940</v>
      </c>
      <c r="AW157" s="78">
        <f>SAStab!H4662</f>
        <v>44879</v>
      </c>
      <c r="AX157" s="78">
        <f>SAStab!I4662</f>
        <v>62588</v>
      </c>
      <c r="AY157" s="78">
        <f>SAStab!J4662</f>
        <v>107382</v>
      </c>
      <c r="BB157" s="11" t="s">
        <v>34</v>
      </c>
      <c r="BC157" s="70" t="str">
        <f>SAStab!A4750</f>
        <v>&lt;0k</v>
      </c>
      <c r="BD157" s="78">
        <f>SAStab!B4750</f>
        <v>21674</v>
      </c>
      <c r="BE157" s="78">
        <f>SAStab!C4750</f>
        <v>-5106.63</v>
      </c>
      <c r="BF157" s="78">
        <f>SAStab!D4750</f>
        <v>0</v>
      </c>
      <c r="BG157" s="78">
        <f>SAStab!E4750</f>
        <v>7232.8</v>
      </c>
      <c r="BH157" s="78">
        <f>SAStab!F4750</f>
        <v>15748.4</v>
      </c>
      <c r="BI157" s="78">
        <f>SAStab!G4750</f>
        <v>28228</v>
      </c>
      <c r="BJ157" s="78">
        <f>SAStab!H4750</f>
        <v>49842</v>
      </c>
      <c r="BK157" s="78">
        <f>SAStab!I4750</f>
        <v>69145</v>
      </c>
      <c r="BL157" s="78">
        <f>SAStab!J4750</f>
        <v>114725</v>
      </c>
      <c r="BO157" s="11" t="s">
        <v>34</v>
      </c>
      <c r="BP157" s="70" t="str">
        <f>SAStab!A4838</f>
        <v>&lt;0k</v>
      </c>
      <c r="BQ157" s="78">
        <f>SAStab!B4838</f>
        <v>23552</v>
      </c>
      <c r="BR157" s="78">
        <f>SAStab!C4838</f>
        <v>-6209.96</v>
      </c>
      <c r="BS157" s="78">
        <f>SAStab!D4838</f>
        <v>-604.73</v>
      </c>
      <c r="BT157" s="78">
        <f>SAStab!E4838</f>
        <v>7509.8</v>
      </c>
      <c r="BU157" s="78">
        <f>SAStab!F4838</f>
        <v>17003.7</v>
      </c>
      <c r="BV157" s="78">
        <f>SAStab!G4838</f>
        <v>31062</v>
      </c>
      <c r="BW157" s="78">
        <f>SAStab!H4838</f>
        <v>54375</v>
      </c>
      <c r="BX157" s="78">
        <f>SAStab!I4838</f>
        <v>74401</v>
      </c>
      <c r="BY157" s="78">
        <f>SAStab!J4838</f>
        <v>126979</v>
      </c>
    </row>
    <row r="158" spans="1:77" s="11" customFormat="1">
      <c r="B158" s="11" t="s">
        <v>35</v>
      </c>
      <c r="C158" s="70" t="str">
        <f>SAStab!A4399</f>
        <v>0k -  5k</v>
      </c>
      <c r="D158" s="78">
        <f>SAStab!B4399</f>
        <v>25898</v>
      </c>
      <c r="E158" s="78">
        <f>SAStab!C4399</f>
        <v>5202.67</v>
      </c>
      <c r="F158" s="78">
        <f>SAStab!D4399</f>
        <v>8128.27</v>
      </c>
      <c r="G158" s="78">
        <f>SAStab!E4399</f>
        <v>13197.8</v>
      </c>
      <c r="H158" s="78">
        <f>SAStab!F4399</f>
        <v>21088.6</v>
      </c>
      <c r="I158" s="78">
        <f>SAStab!G4399</f>
        <v>34533</v>
      </c>
      <c r="J158" s="78">
        <f>SAStab!H4399</f>
        <v>49678</v>
      </c>
      <c r="K158" s="78">
        <f>SAStab!I4399</f>
        <v>61332</v>
      </c>
      <c r="L158" s="78">
        <f>SAStab!J4399</f>
        <v>94177</v>
      </c>
      <c r="O158" s="11" t="s">
        <v>35</v>
      </c>
      <c r="P158" s="70" t="str">
        <f>SAStab!A4487</f>
        <v>0k -  5k</v>
      </c>
      <c r="Q158" s="78">
        <f>SAStab!B4487</f>
        <v>25612</v>
      </c>
      <c r="R158" s="78">
        <f>SAStab!C4487</f>
        <v>4169.5600000000004</v>
      </c>
      <c r="S158" s="78">
        <f>SAStab!D4487</f>
        <v>7205.87</v>
      </c>
      <c r="T158" s="78">
        <f>SAStab!E4487</f>
        <v>12396.3</v>
      </c>
      <c r="U158" s="78">
        <f>SAStab!F4487</f>
        <v>20294</v>
      </c>
      <c r="V158" s="78">
        <f>SAStab!G4487</f>
        <v>31912</v>
      </c>
      <c r="W158" s="78">
        <f>SAStab!H4487</f>
        <v>50573</v>
      </c>
      <c r="X158" s="78">
        <f>SAStab!I4487</f>
        <v>64197</v>
      </c>
      <c r="Y158" s="78">
        <f>SAStab!J4487</f>
        <v>110680</v>
      </c>
      <c r="AB158" s="11" t="s">
        <v>35</v>
      </c>
      <c r="AC158" s="70" t="str">
        <f>SAStab!A4575</f>
        <v>0k -  5k</v>
      </c>
      <c r="AD158" s="70">
        <f>SAStab!B4575</f>
        <v>23038</v>
      </c>
      <c r="AE158" s="70">
        <f>SAStab!C4575</f>
        <v>2809.43</v>
      </c>
      <c r="AF158" s="70">
        <f>SAStab!D4575</f>
        <v>6241.2</v>
      </c>
      <c r="AG158" s="70">
        <f>SAStab!E4575</f>
        <v>11155.1</v>
      </c>
      <c r="AH158" s="70">
        <f>SAStab!F4575</f>
        <v>18944.599999999999</v>
      </c>
      <c r="AI158" s="70">
        <f>SAStab!G4575</f>
        <v>29709</v>
      </c>
      <c r="AJ158" s="70">
        <f>SAStab!H4575</f>
        <v>44566</v>
      </c>
      <c r="AK158" s="70">
        <f>SAStab!I4575</f>
        <v>56718</v>
      </c>
      <c r="AL158" s="70">
        <f>SAStab!J4575</f>
        <v>87685</v>
      </c>
      <c r="AO158" s="11" t="s">
        <v>35</v>
      </c>
      <c r="AP158" s="70" t="str">
        <f>SAStab!A4663</f>
        <v>0k -  5k</v>
      </c>
      <c r="AQ158" s="78">
        <f>SAStab!B4663</f>
        <v>22250</v>
      </c>
      <c r="AR158" s="78">
        <f>SAStab!C4663</f>
        <v>-1272.77</v>
      </c>
      <c r="AS158" s="78">
        <f>SAStab!D4663</f>
        <v>4484.6099999999997</v>
      </c>
      <c r="AT158" s="78">
        <f>SAStab!E4663</f>
        <v>10376.799999999999</v>
      </c>
      <c r="AU158" s="78">
        <f>SAStab!F4663</f>
        <v>17975.400000000001</v>
      </c>
      <c r="AV158" s="78">
        <f>SAStab!G4663</f>
        <v>29067</v>
      </c>
      <c r="AW158" s="78">
        <f>SAStab!H4663</f>
        <v>44087</v>
      </c>
      <c r="AX158" s="78">
        <f>SAStab!I4663</f>
        <v>58445</v>
      </c>
      <c r="AY158" s="78">
        <f>SAStab!J4663</f>
        <v>93288</v>
      </c>
      <c r="BB158" s="11" t="s">
        <v>35</v>
      </c>
      <c r="BC158" s="70" t="str">
        <f>SAStab!A4751</f>
        <v>0k -  5k</v>
      </c>
      <c r="BD158" s="78">
        <f>SAStab!B4751</f>
        <v>22300</v>
      </c>
      <c r="BE158" s="78">
        <f>SAStab!C4751</f>
        <v>-2682.4</v>
      </c>
      <c r="BF158" s="78">
        <f>SAStab!D4751</f>
        <v>3544.98</v>
      </c>
      <c r="BG158" s="78">
        <f>SAStab!E4751</f>
        <v>9661.4</v>
      </c>
      <c r="BH158" s="78">
        <f>SAStab!F4751</f>
        <v>17402</v>
      </c>
      <c r="BI158" s="78">
        <f>SAStab!G4751</f>
        <v>28313</v>
      </c>
      <c r="BJ158" s="78">
        <f>SAStab!H4751</f>
        <v>46372</v>
      </c>
      <c r="BK158" s="78">
        <f>SAStab!I4751</f>
        <v>61687</v>
      </c>
      <c r="BL158" s="78">
        <f>SAStab!J4751</f>
        <v>97488</v>
      </c>
      <c r="BO158" s="11" t="s">
        <v>35</v>
      </c>
      <c r="BP158" s="70" t="str">
        <f>SAStab!A4839</f>
        <v>0k -  5k</v>
      </c>
      <c r="BQ158" s="78">
        <f>SAStab!B4839</f>
        <v>22599</v>
      </c>
      <c r="BR158" s="78">
        <f>SAStab!C4839</f>
        <v>-5709.76</v>
      </c>
      <c r="BS158" s="78">
        <f>SAStab!D4839</f>
        <v>458.44</v>
      </c>
      <c r="BT158" s="78">
        <f>SAStab!E4839</f>
        <v>8321.7000000000007</v>
      </c>
      <c r="BU158" s="78">
        <f>SAStab!F4839</f>
        <v>17229.3</v>
      </c>
      <c r="BV158" s="78">
        <f>SAStab!G4839</f>
        <v>30867</v>
      </c>
      <c r="BW158" s="78">
        <f>SAStab!H4839</f>
        <v>52373</v>
      </c>
      <c r="BX158" s="78">
        <f>SAStab!I4839</f>
        <v>67453</v>
      </c>
      <c r="BY158" s="78">
        <f>SAStab!J4839</f>
        <v>108026</v>
      </c>
    </row>
    <row r="159" spans="1:77" s="11" customFormat="1">
      <c r="B159" s="11" t="s">
        <v>36</v>
      </c>
      <c r="C159" s="70" t="str">
        <f>SAStab!A4400</f>
        <v>5k - 25k</v>
      </c>
      <c r="D159" s="78">
        <f>SAStab!B4400</f>
        <v>31055</v>
      </c>
      <c r="E159" s="78">
        <f>SAStab!C4400</f>
        <v>7788.92</v>
      </c>
      <c r="F159" s="78">
        <f>SAStab!D4400</f>
        <v>10924.53</v>
      </c>
      <c r="G159" s="78">
        <f>SAStab!E4400</f>
        <v>17266.099999999999</v>
      </c>
      <c r="H159" s="78">
        <f>SAStab!F4400</f>
        <v>25677.1</v>
      </c>
      <c r="I159" s="78">
        <f>SAStab!G4400</f>
        <v>40389</v>
      </c>
      <c r="J159" s="78">
        <f>SAStab!H4400</f>
        <v>56075</v>
      </c>
      <c r="K159" s="78">
        <f>SAStab!I4400</f>
        <v>70116</v>
      </c>
      <c r="L159" s="78">
        <f>SAStab!J4400</f>
        <v>110705</v>
      </c>
      <c r="O159" s="11" t="s">
        <v>36</v>
      </c>
      <c r="P159" s="70" t="str">
        <f>SAStab!A4488</f>
        <v>5k - 25k</v>
      </c>
      <c r="Q159" s="78">
        <f>SAStab!B4488</f>
        <v>29470</v>
      </c>
      <c r="R159" s="78">
        <f>SAStab!C4488</f>
        <v>5826</v>
      </c>
      <c r="S159" s="78">
        <f>SAStab!D4488</f>
        <v>10001.23</v>
      </c>
      <c r="T159" s="78">
        <f>SAStab!E4488</f>
        <v>16287.6</v>
      </c>
      <c r="U159" s="78">
        <f>SAStab!F4488</f>
        <v>24568.1</v>
      </c>
      <c r="V159" s="78">
        <f>SAStab!G4488</f>
        <v>37466</v>
      </c>
      <c r="W159" s="78">
        <f>SAStab!H4488</f>
        <v>55317</v>
      </c>
      <c r="X159" s="78">
        <f>SAStab!I4488</f>
        <v>67696</v>
      </c>
      <c r="Y159" s="78">
        <f>SAStab!J4488</f>
        <v>98837</v>
      </c>
      <c r="AB159" s="11" t="s">
        <v>36</v>
      </c>
      <c r="AC159" s="70" t="str">
        <f>SAStab!A4576</f>
        <v>5k - 25k</v>
      </c>
      <c r="AD159" s="70">
        <f>SAStab!B4576</f>
        <v>28636</v>
      </c>
      <c r="AE159" s="70">
        <f>SAStab!C4576</f>
        <v>5434.1</v>
      </c>
      <c r="AF159" s="70">
        <f>SAStab!D4576</f>
        <v>9198.1299999999992</v>
      </c>
      <c r="AG159" s="70">
        <f>SAStab!E4576</f>
        <v>15073.1</v>
      </c>
      <c r="AH159" s="70">
        <f>SAStab!F4576</f>
        <v>23172.7</v>
      </c>
      <c r="AI159" s="70">
        <f>SAStab!G4576</f>
        <v>36124</v>
      </c>
      <c r="AJ159" s="70">
        <f>SAStab!H4576</f>
        <v>55535</v>
      </c>
      <c r="AK159" s="70">
        <f>SAStab!I4576</f>
        <v>70553</v>
      </c>
      <c r="AL159" s="70">
        <f>SAStab!J4576</f>
        <v>110265</v>
      </c>
      <c r="AO159" s="11" t="s">
        <v>36</v>
      </c>
      <c r="AP159" s="70" t="str">
        <f>SAStab!A4664</f>
        <v>5k - 25k</v>
      </c>
      <c r="AQ159" s="78">
        <f>SAStab!B4664</f>
        <v>27968</v>
      </c>
      <c r="AR159" s="78">
        <f>SAStab!C4664</f>
        <v>2909.14</v>
      </c>
      <c r="AS159" s="78">
        <f>SAStab!D4664</f>
        <v>7838.15</v>
      </c>
      <c r="AT159" s="78">
        <f>SAStab!E4664</f>
        <v>13839.6</v>
      </c>
      <c r="AU159" s="78">
        <f>SAStab!F4664</f>
        <v>22177.3</v>
      </c>
      <c r="AV159" s="78">
        <f>SAStab!G4664</f>
        <v>34264</v>
      </c>
      <c r="AW159" s="78">
        <f>SAStab!H4664</f>
        <v>55403</v>
      </c>
      <c r="AX159" s="78">
        <f>SAStab!I4664</f>
        <v>73435</v>
      </c>
      <c r="AY159" s="78">
        <f>SAStab!J4664</f>
        <v>126542</v>
      </c>
      <c r="BB159" s="11" t="s">
        <v>36</v>
      </c>
      <c r="BC159" s="70" t="str">
        <f>SAStab!A4752</f>
        <v>5k - 25k</v>
      </c>
      <c r="BD159" s="78">
        <f>SAStab!B4752</f>
        <v>28425</v>
      </c>
      <c r="BE159" s="78">
        <f>SAStab!C4752</f>
        <v>1026.68</v>
      </c>
      <c r="BF159" s="78">
        <f>SAStab!D4752</f>
        <v>7274.22</v>
      </c>
      <c r="BG159" s="78">
        <f>SAStab!E4752</f>
        <v>13407.4</v>
      </c>
      <c r="BH159" s="78">
        <f>SAStab!F4752</f>
        <v>21725.5</v>
      </c>
      <c r="BI159" s="78">
        <f>SAStab!G4752</f>
        <v>34624</v>
      </c>
      <c r="BJ159" s="78">
        <f>SAStab!H4752</f>
        <v>58186</v>
      </c>
      <c r="BK159" s="78">
        <f>SAStab!I4752</f>
        <v>77255</v>
      </c>
      <c r="BL159" s="78">
        <f>SAStab!J4752</f>
        <v>126108</v>
      </c>
      <c r="BO159" s="11" t="s">
        <v>36</v>
      </c>
      <c r="BP159" s="70" t="str">
        <f>SAStab!A4840</f>
        <v>5k - 25k</v>
      </c>
      <c r="BQ159" s="78">
        <f>SAStab!B4840</f>
        <v>29263</v>
      </c>
      <c r="BR159" s="78">
        <f>SAStab!C4840</f>
        <v>691.4</v>
      </c>
      <c r="BS159" s="78">
        <f>SAStab!D4840</f>
        <v>7031.38</v>
      </c>
      <c r="BT159" s="78">
        <f>SAStab!E4840</f>
        <v>13462.1</v>
      </c>
      <c r="BU159" s="78">
        <f>SAStab!F4840</f>
        <v>22742</v>
      </c>
      <c r="BV159" s="78">
        <f>SAStab!G4840</f>
        <v>36652</v>
      </c>
      <c r="BW159" s="78">
        <f>SAStab!H4840</f>
        <v>59070</v>
      </c>
      <c r="BX159" s="78">
        <f>SAStab!I4840</f>
        <v>78089</v>
      </c>
      <c r="BY159" s="78">
        <f>SAStab!J4840</f>
        <v>136375</v>
      </c>
    </row>
    <row r="160" spans="1:77" s="11" customFormat="1">
      <c r="B160" s="11" t="s">
        <v>37</v>
      </c>
      <c r="C160" s="70" t="str">
        <f>SAStab!A4401</f>
        <v>25k +</v>
      </c>
      <c r="D160" s="78">
        <f>SAStab!B4401</f>
        <v>53771</v>
      </c>
      <c r="E160" s="78">
        <f>SAStab!C4401</f>
        <v>13968.96</v>
      </c>
      <c r="F160" s="78">
        <f>SAStab!D4401</f>
        <v>19316.89</v>
      </c>
      <c r="G160" s="78">
        <f>SAStab!E4401</f>
        <v>29369.3</v>
      </c>
      <c r="H160" s="78">
        <f>SAStab!F4401</f>
        <v>44868.7</v>
      </c>
      <c r="I160" s="78">
        <f>SAStab!G4401</f>
        <v>66516</v>
      </c>
      <c r="J160" s="78">
        <f>SAStab!H4401</f>
        <v>95368</v>
      </c>
      <c r="K160" s="78">
        <f>SAStab!I4401</f>
        <v>117760</v>
      </c>
      <c r="L160" s="78">
        <f>SAStab!J4401</f>
        <v>175006</v>
      </c>
      <c r="O160" s="11" t="s">
        <v>37</v>
      </c>
      <c r="P160" s="70" t="str">
        <f>SAStab!A4489</f>
        <v>25k +</v>
      </c>
      <c r="Q160" s="78">
        <f>SAStab!B4489</f>
        <v>55306</v>
      </c>
      <c r="R160" s="78">
        <f>SAStab!C4489</f>
        <v>14747.18</v>
      </c>
      <c r="S160" s="78">
        <f>SAStab!D4489</f>
        <v>20226.84</v>
      </c>
      <c r="T160" s="78">
        <f>SAStab!E4489</f>
        <v>30873.1</v>
      </c>
      <c r="U160" s="78">
        <f>SAStab!F4489</f>
        <v>46883.7</v>
      </c>
      <c r="V160" s="78">
        <f>SAStab!G4489</f>
        <v>70011</v>
      </c>
      <c r="W160" s="78">
        <f>SAStab!H4489</f>
        <v>100275</v>
      </c>
      <c r="X160" s="78">
        <f>SAStab!I4489</f>
        <v>124264</v>
      </c>
      <c r="Y160" s="78">
        <f>SAStab!J4489</f>
        <v>187218</v>
      </c>
      <c r="AB160" s="11" t="s">
        <v>37</v>
      </c>
      <c r="AC160" s="70" t="str">
        <f>SAStab!A4577</f>
        <v>25k +</v>
      </c>
      <c r="AD160" s="70">
        <f>SAStab!B4577</f>
        <v>57212</v>
      </c>
      <c r="AE160" s="70">
        <f>SAStab!C4577</f>
        <v>15156.74</v>
      </c>
      <c r="AF160" s="70">
        <f>SAStab!D4577</f>
        <v>20643.169999999998</v>
      </c>
      <c r="AG160" s="70">
        <f>SAStab!E4577</f>
        <v>30832.799999999999</v>
      </c>
      <c r="AH160" s="70">
        <f>SAStab!F4577</f>
        <v>47593.5</v>
      </c>
      <c r="AI160" s="70">
        <f>SAStab!G4577</f>
        <v>72188</v>
      </c>
      <c r="AJ160" s="70">
        <f>SAStab!H4577</f>
        <v>103961</v>
      </c>
      <c r="AK160" s="70">
        <f>SAStab!I4577</f>
        <v>129202</v>
      </c>
      <c r="AL160" s="70">
        <f>SAStab!J4577</f>
        <v>200775</v>
      </c>
      <c r="AO160" s="11" t="s">
        <v>37</v>
      </c>
      <c r="AP160" s="70" t="str">
        <f>SAStab!A4665</f>
        <v>25k +</v>
      </c>
      <c r="AQ160" s="78">
        <f>SAStab!B4665</f>
        <v>60548</v>
      </c>
      <c r="AR160" s="78">
        <f>SAStab!C4665</f>
        <v>14484.77</v>
      </c>
      <c r="AS160" s="78">
        <f>SAStab!D4665</f>
        <v>19984.2</v>
      </c>
      <c r="AT160" s="78">
        <f>SAStab!E4665</f>
        <v>30655.5</v>
      </c>
      <c r="AU160" s="78">
        <f>SAStab!F4665</f>
        <v>48555.199999999997</v>
      </c>
      <c r="AV160" s="78">
        <f>SAStab!G4665</f>
        <v>75512</v>
      </c>
      <c r="AW160" s="78">
        <f>SAStab!H4665</f>
        <v>111489</v>
      </c>
      <c r="AX160" s="78">
        <f>SAStab!I4665</f>
        <v>142683</v>
      </c>
      <c r="AY160" s="78">
        <f>SAStab!J4665</f>
        <v>239760</v>
      </c>
      <c r="BB160" s="11" t="s">
        <v>37</v>
      </c>
      <c r="BC160" s="70" t="str">
        <f>SAStab!A4753</f>
        <v>25k +</v>
      </c>
      <c r="BD160" s="78">
        <f>SAStab!B4753</f>
        <v>66393</v>
      </c>
      <c r="BE160" s="78">
        <f>SAStab!C4753</f>
        <v>14044.79</v>
      </c>
      <c r="BF160" s="78">
        <f>SAStab!D4753</f>
        <v>20230.97</v>
      </c>
      <c r="BG160" s="78">
        <f>SAStab!E4753</f>
        <v>32098.7</v>
      </c>
      <c r="BH160" s="78">
        <f>SAStab!F4753</f>
        <v>51813.8</v>
      </c>
      <c r="BI160" s="78">
        <f>SAStab!G4753</f>
        <v>82797</v>
      </c>
      <c r="BJ160" s="78">
        <f>SAStab!H4753</f>
        <v>123028</v>
      </c>
      <c r="BK160" s="78">
        <f>SAStab!I4753</f>
        <v>158809</v>
      </c>
      <c r="BL160" s="78">
        <f>SAStab!J4753</f>
        <v>271830</v>
      </c>
      <c r="BO160" s="11" t="s">
        <v>37</v>
      </c>
      <c r="BP160" s="70" t="str">
        <f>SAStab!A4841</f>
        <v>25k +</v>
      </c>
      <c r="BQ160" s="78">
        <f>SAStab!B4841</f>
        <v>70981</v>
      </c>
      <c r="BR160" s="78">
        <f>SAStab!C4841</f>
        <v>15004.26</v>
      </c>
      <c r="BS160" s="78">
        <f>SAStab!D4841</f>
        <v>21525.1</v>
      </c>
      <c r="BT160" s="78">
        <f>SAStab!E4841</f>
        <v>34721.9</v>
      </c>
      <c r="BU160" s="78">
        <f>SAStab!F4841</f>
        <v>55985</v>
      </c>
      <c r="BV160" s="78">
        <f>SAStab!G4841</f>
        <v>89480</v>
      </c>
      <c r="BW160" s="78">
        <f>SAStab!H4841</f>
        <v>134820</v>
      </c>
      <c r="BX160" s="78">
        <f>SAStab!I4841</f>
        <v>172990</v>
      </c>
      <c r="BY160" s="78">
        <f>SAStab!J4841</f>
        <v>297243</v>
      </c>
    </row>
    <row r="161" spans="1:77">
      <c r="A161" t="s">
        <v>456</v>
      </c>
      <c r="C161" s="70" t="str">
        <f>SAStab!A4402</f>
        <v>equivalent financial assets</v>
      </c>
      <c r="D161" s="78"/>
      <c r="E161" s="78"/>
      <c r="F161" s="78"/>
      <c r="G161" s="78"/>
      <c r="H161" s="78"/>
      <c r="I161" s="78"/>
      <c r="J161" s="78"/>
      <c r="K161" s="78"/>
      <c r="L161" s="78"/>
      <c r="N161" t="s">
        <v>456</v>
      </c>
      <c r="P161" s="70" t="str">
        <f>SAStab!A4490</f>
        <v>equivalent financial assets</v>
      </c>
      <c r="Q161" s="78"/>
      <c r="R161" s="78"/>
      <c r="S161" s="78"/>
      <c r="T161" s="78"/>
      <c r="U161" s="78"/>
      <c r="V161" s="78"/>
      <c r="W161" s="78"/>
      <c r="X161" s="78"/>
      <c r="Y161" s="78"/>
      <c r="AA161" t="s">
        <v>456</v>
      </c>
      <c r="AC161" s="70" t="str">
        <f>SAStab!A4578</f>
        <v>equivalent financial assets</v>
      </c>
      <c r="AD161" s="70"/>
      <c r="AE161" s="70"/>
      <c r="AF161" s="70"/>
      <c r="AG161" s="70"/>
      <c r="AH161" s="70"/>
      <c r="AI161" s="70"/>
      <c r="AJ161" s="70"/>
      <c r="AK161" s="70"/>
      <c r="AL161" s="70"/>
      <c r="AN161" t="s">
        <v>456</v>
      </c>
      <c r="AP161" s="70" t="str">
        <f>SAStab!A4666</f>
        <v>equivalent financial assets</v>
      </c>
      <c r="AQ161" s="78"/>
      <c r="AR161" s="78"/>
      <c r="AS161" s="78"/>
      <c r="AT161" s="78"/>
      <c r="AU161" s="78"/>
      <c r="AV161" s="78"/>
      <c r="AW161" s="78"/>
      <c r="AX161" s="78"/>
      <c r="AY161" s="78"/>
      <c r="BA161" t="s">
        <v>456</v>
      </c>
      <c r="BC161" s="70" t="str">
        <f>SAStab!A4754</f>
        <v>equivalent financial assets</v>
      </c>
      <c r="BD161" s="78"/>
      <c r="BE161" s="78"/>
      <c r="BF161" s="78"/>
      <c r="BG161" s="78"/>
      <c r="BH161" s="78"/>
      <c r="BI161" s="78"/>
      <c r="BJ161" s="78"/>
      <c r="BK161" s="78"/>
      <c r="BL161" s="78"/>
      <c r="BN161" t="s">
        <v>456</v>
      </c>
      <c r="BP161" s="70" t="str">
        <f>SAStab!A4842</f>
        <v>equivalent financial assets</v>
      </c>
      <c r="BQ161" s="78"/>
      <c r="BR161" s="78"/>
      <c r="BS161" s="78"/>
      <c r="BT161" s="78"/>
      <c r="BU161" s="78"/>
      <c r="BV161" s="78"/>
      <c r="BW161" s="78"/>
      <c r="BX161" s="78"/>
      <c r="BY161" s="78"/>
    </row>
    <row r="162" spans="1:77">
      <c r="B162" t="s">
        <v>34</v>
      </c>
      <c r="C162" s="70" t="str">
        <f>SAStab!A4403</f>
        <v>&lt;0k</v>
      </c>
      <c r="D162" s="78">
        <f>SAStab!B4403</f>
        <v>12802</v>
      </c>
      <c r="E162" s="78">
        <f>SAStab!C4403</f>
        <v>-2013.65</v>
      </c>
      <c r="F162" s="78">
        <f>SAStab!D4403</f>
        <v>-2010.99</v>
      </c>
      <c r="G162" s="78">
        <f>SAStab!E4403</f>
        <v>5779.4</v>
      </c>
      <c r="H162" s="78">
        <f>SAStab!F4403</f>
        <v>9506.1</v>
      </c>
      <c r="I162" s="78">
        <f>SAStab!G4403</f>
        <v>16483</v>
      </c>
      <c r="J162" s="78">
        <f>SAStab!H4403</f>
        <v>30042</v>
      </c>
      <c r="K162" s="78">
        <f>SAStab!I4403</f>
        <v>39005</v>
      </c>
      <c r="L162" s="78">
        <f>SAStab!J4403</f>
        <v>62846</v>
      </c>
      <c r="O162" t="s">
        <v>34</v>
      </c>
      <c r="P162" s="70" t="str">
        <f>SAStab!A4491</f>
        <v>&lt;0k</v>
      </c>
      <c r="Q162" s="78">
        <f>SAStab!B4491</f>
        <v>12740</v>
      </c>
      <c r="R162" s="78">
        <f>SAStab!C4491</f>
        <v>-2561.89</v>
      </c>
      <c r="S162" s="78">
        <f>SAStab!D4491</f>
        <v>-2558.2199999999998</v>
      </c>
      <c r="T162" s="78">
        <f>SAStab!E4491</f>
        <v>4738.2</v>
      </c>
      <c r="U162" s="78">
        <f>SAStab!F4491</f>
        <v>9165.7000000000007</v>
      </c>
      <c r="V162" s="78">
        <f>SAStab!G4491</f>
        <v>16880</v>
      </c>
      <c r="W162" s="78">
        <f>SAStab!H4491</f>
        <v>30053</v>
      </c>
      <c r="X162" s="78">
        <f>SAStab!I4491</f>
        <v>40217</v>
      </c>
      <c r="Y162" s="78">
        <f>SAStab!J4491</f>
        <v>69061</v>
      </c>
      <c r="AB162" t="s">
        <v>34</v>
      </c>
      <c r="AC162" s="70" t="str">
        <f>SAStab!A4579</f>
        <v>&lt;0k</v>
      </c>
      <c r="AD162" s="70">
        <f>SAStab!B4579</f>
        <v>13022</v>
      </c>
      <c r="AE162" s="70">
        <f>SAStab!C4579</f>
        <v>-3227.49</v>
      </c>
      <c r="AF162" s="70">
        <f>SAStab!D4579</f>
        <v>-3221.62</v>
      </c>
      <c r="AG162" s="70">
        <f>SAStab!E4579</f>
        <v>5167.8999999999996</v>
      </c>
      <c r="AH162" s="70">
        <f>SAStab!F4579</f>
        <v>8852.2000000000007</v>
      </c>
      <c r="AI162" s="70">
        <f>SAStab!G4579</f>
        <v>17090</v>
      </c>
      <c r="AJ162" s="70">
        <f>SAStab!H4579</f>
        <v>31444</v>
      </c>
      <c r="AK162" s="70">
        <f>SAStab!I4579</f>
        <v>43234</v>
      </c>
      <c r="AL162" s="70">
        <f>SAStab!J4579</f>
        <v>72566</v>
      </c>
      <c r="AO162" t="s">
        <v>34</v>
      </c>
      <c r="AP162" s="70" t="str">
        <f>SAStab!A4667</f>
        <v>&lt;0k</v>
      </c>
      <c r="AQ162" s="78">
        <f>SAStab!B4667</f>
        <v>13900</v>
      </c>
      <c r="AR162" s="78">
        <f>SAStab!C4667</f>
        <v>-4096.0600000000004</v>
      </c>
      <c r="AS162" s="78">
        <f>SAStab!D4667</f>
        <v>-4089.64</v>
      </c>
      <c r="AT162" s="78">
        <f>SAStab!E4667</f>
        <v>4938.6000000000004</v>
      </c>
      <c r="AU162" s="78">
        <f>SAStab!F4667</f>
        <v>9295.6</v>
      </c>
      <c r="AV162" s="78">
        <f>SAStab!G4667</f>
        <v>19282</v>
      </c>
      <c r="AW162" s="78">
        <f>SAStab!H4667</f>
        <v>34328</v>
      </c>
      <c r="AX162" s="78">
        <f>SAStab!I4667</f>
        <v>47204</v>
      </c>
      <c r="AY162" s="78">
        <f>SAStab!J4667</f>
        <v>76503</v>
      </c>
      <c r="BB162" t="s">
        <v>34</v>
      </c>
      <c r="BC162" s="70" t="str">
        <f>SAStab!A4755</f>
        <v>&lt;0k</v>
      </c>
      <c r="BD162" s="78">
        <f>SAStab!B4755</f>
        <v>15061</v>
      </c>
      <c r="BE162" s="78">
        <f>SAStab!C4755</f>
        <v>-5113.7700000000004</v>
      </c>
      <c r="BF162" s="78">
        <f>SAStab!D4755</f>
        <v>-5109.57</v>
      </c>
      <c r="BG162" s="78">
        <f>SAStab!E4755</f>
        <v>4004.9</v>
      </c>
      <c r="BH162" s="78">
        <f>SAStab!F4755</f>
        <v>9896.7000000000007</v>
      </c>
      <c r="BI162" s="78">
        <f>SAStab!G4755</f>
        <v>19840</v>
      </c>
      <c r="BJ162" s="78">
        <f>SAStab!H4755</f>
        <v>37815</v>
      </c>
      <c r="BK162" s="78">
        <f>SAStab!I4755</f>
        <v>57955</v>
      </c>
      <c r="BL162" s="78">
        <f>SAStab!J4755</f>
        <v>102899</v>
      </c>
      <c r="BO162" t="s">
        <v>34</v>
      </c>
      <c r="BP162" s="70" t="str">
        <f>SAStab!A4843</f>
        <v>&lt;0k</v>
      </c>
      <c r="BQ162" s="78">
        <f>SAStab!B4843</f>
        <v>16483</v>
      </c>
      <c r="BR162" s="78">
        <f>SAStab!C4843</f>
        <v>-6215.23</v>
      </c>
      <c r="BS162" s="78">
        <f>SAStab!D4843</f>
        <v>-5899.21</v>
      </c>
      <c r="BT162" s="78">
        <f>SAStab!E4843</f>
        <v>3088.2</v>
      </c>
      <c r="BU162" s="78">
        <f>SAStab!F4843</f>
        <v>10864.7</v>
      </c>
      <c r="BV162" s="78">
        <f>SAStab!G4843</f>
        <v>22415</v>
      </c>
      <c r="BW162" s="78">
        <f>SAStab!H4843</f>
        <v>43734</v>
      </c>
      <c r="BX162" s="78">
        <f>SAStab!I4843</f>
        <v>63146</v>
      </c>
      <c r="BY162" s="78">
        <f>SAStab!J4843</f>
        <v>97734</v>
      </c>
    </row>
    <row r="163" spans="1:77">
      <c r="B163" t="s">
        <v>35</v>
      </c>
      <c r="C163" s="70" t="str">
        <f>SAStab!A4404</f>
        <v>0k -  5k</v>
      </c>
      <c r="D163" s="78">
        <f>SAStab!B4404</f>
        <v>21585</v>
      </c>
      <c r="E163" s="78">
        <f>SAStab!C4404</f>
        <v>4512.6899999999996</v>
      </c>
      <c r="F163" s="78">
        <f>SAStab!D4404</f>
        <v>6893.26</v>
      </c>
      <c r="G163" s="78">
        <f>SAStab!E4404</f>
        <v>10139.299999999999</v>
      </c>
      <c r="H163" s="78">
        <f>SAStab!F4404</f>
        <v>16929.599999999999</v>
      </c>
      <c r="I163" s="78">
        <f>SAStab!G4404</f>
        <v>28123</v>
      </c>
      <c r="J163" s="78">
        <f>SAStab!H4404</f>
        <v>43837</v>
      </c>
      <c r="K163" s="78">
        <f>SAStab!I4404</f>
        <v>54216</v>
      </c>
      <c r="L163" s="78">
        <f>SAStab!J4404</f>
        <v>79045</v>
      </c>
      <c r="O163" t="s">
        <v>35</v>
      </c>
      <c r="P163" s="70" t="str">
        <f>SAStab!A4492</f>
        <v>0k -  5k</v>
      </c>
      <c r="Q163" s="78">
        <f>SAStab!B4492</f>
        <v>22798</v>
      </c>
      <c r="R163" s="78">
        <f>SAStab!C4492</f>
        <v>4549.9399999999996</v>
      </c>
      <c r="S163" s="78">
        <f>SAStab!D4492</f>
        <v>6893</v>
      </c>
      <c r="T163" s="78">
        <f>SAStab!E4492</f>
        <v>10745.2</v>
      </c>
      <c r="U163" s="78">
        <f>SAStab!F4492</f>
        <v>18594.5</v>
      </c>
      <c r="V163" s="78">
        <f>SAStab!G4492</f>
        <v>29902</v>
      </c>
      <c r="W163" s="78">
        <f>SAStab!H4492</f>
        <v>44761</v>
      </c>
      <c r="X163" s="78">
        <f>SAStab!I4492</f>
        <v>55739</v>
      </c>
      <c r="Y163" s="78">
        <f>SAStab!J4492</f>
        <v>84869</v>
      </c>
      <c r="AB163" t="s">
        <v>35</v>
      </c>
      <c r="AC163" s="70" t="str">
        <f>SAStab!A4580</f>
        <v>0k -  5k</v>
      </c>
      <c r="AD163" s="70">
        <f>SAStab!B4580</f>
        <v>22958</v>
      </c>
      <c r="AE163" s="70">
        <f>SAStab!C4580</f>
        <v>2809.43</v>
      </c>
      <c r="AF163" s="70">
        <f>SAStab!D4580</f>
        <v>5993.34</v>
      </c>
      <c r="AG163" s="70">
        <f>SAStab!E4580</f>
        <v>10621.6</v>
      </c>
      <c r="AH163" s="70">
        <f>SAStab!F4580</f>
        <v>18448.3</v>
      </c>
      <c r="AI163" s="70">
        <f>SAStab!G4580</f>
        <v>29676</v>
      </c>
      <c r="AJ163" s="70">
        <f>SAStab!H4580</f>
        <v>45317</v>
      </c>
      <c r="AK163" s="70">
        <f>SAStab!I4580</f>
        <v>59499</v>
      </c>
      <c r="AL163" s="70">
        <f>SAStab!J4580</f>
        <v>88904</v>
      </c>
      <c r="AO163" t="s">
        <v>35</v>
      </c>
      <c r="AP163" s="70" t="str">
        <f>SAStab!A4668</f>
        <v>0k -  5k</v>
      </c>
      <c r="AQ163" s="78">
        <f>SAStab!B4668</f>
        <v>22448</v>
      </c>
      <c r="AR163" s="78">
        <f>SAStab!C4668</f>
        <v>-621.17999999999995</v>
      </c>
      <c r="AS163" s="78">
        <f>SAStab!D4668</f>
        <v>5047.63</v>
      </c>
      <c r="AT163" s="78">
        <f>SAStab!E4668</f>
        <v>10126.6</v>
      </c>
      <c r="AU163" s="78">
        <f>SAStab!F4668</f>
        <v>17870.400000000001</v>
      </c>
      <c r="AV163" s="78">
        <f>SAStab!G4668</f>
        <v>29473</v>
      </c>
      <c r="AW163" s="78">
        <f>SAStab!H4668</f>
        <v>46424</v>
      </c>
      <c r="AX163" s="78">
        <f>SAStab!I4668</f>
        <v>59685</v>
      </c>
      <c r="AY163" s="78">
        <f>SAStab!J4668</f>
        <v>95295</v>
      </c>
      <c r="BB163" t="s">
        <v>35</v>
      </c>
      <c r="BC163" s="70" t="str">
        <f>SAStab!A4756</f>
        <v>0k -  5k</v>
      </c>
      <c r="BD163" s="78">
        <f>SAStab!B4756</f>
        <v>24455</v>
      </c>
      <c r="BE163" s="78">
        <f>SAStab!C4756</f>
        <v>-1527.96</v>
      </c>
      <c r="BF163" s="78">
        <f>SAStab!D4756</f>
        <v>4063</v>
      </c>
      <c r="BG163" s="78">
        <f>SAStab!E4756</f>
        <v>10173.200000000001</v>
      </c>
      <c r="BH163" s="78">
        <f>SAStab!F4756</f>
        <v>19070</v>
      </c>
      <c r="BI163" s="78">
        <f>SAStab!G4756</f>
        <v>31697</v>
      </c>
      <c r="BJ163" s="78">
        <f>SAStab!H4756</f>
        <v>52235</v>
      </c>
      <c r="BK163" s="78">
        <f>SAStab!I4756</f>
        <v>68523</v>
      </c>
      <c r="BL163" s="78">
        <f>SAStab!J4756</f>
        <v>107371</v>
      </c>
      <c r="BO163" t="s">
        <v>35</v>
      </c>
      <c r="BP163" s="70" t="str">
        <f>SAStab!A4844</f>
        <v>0k -  5k</v>
      </c>
      <c r="BQ163" s="78">
        <f>SAStab!B4844</f>
        <v>26655</v>
      </c>
      <c r="BR163" s="78">
        <f>SAStab!C4844</f>
        <v>-3492.43</v>
      </c>
      <c r="BS163" s="78">
        <f>SAStab!D4844</f>
        <v>3568.41</v>
      </c>
      <c r="BT163" s="78">
        <f>SAStab!E4844</f>
        <v>10797.2</v>
      </c>
      <c r="BU163" s="78">
        <f>SAStab!F4844</f>
        <v>20134.3</v>
      </c>
      <c r="BV163" s="78">
        <f>SAStab!G4844</f>
        <v>34396</v>
      </c>
      <c r="BW163" s="78">
        <f>SAStab!H4844</f>
        <v>58016</v>
      </c>
      <c r="BX163" s="78">
        <f>SAStab!I4844</f>
        <v>77098</v>
      </c>
      <c r="BY163" s="78">
        <f>SAStab!J4844</f>
        <v>119533</v>
      </c>
    </row>
    <row r="164" spans="1:77">
      <c r="B164" t="s">
        <v>36</v>
      </c>
      <c r="C164" s="70" t="str">
        <f>SAStab!A4405</f>
        <v>5k - 25k</v>
      </c>
      <c r="D164" s="78">
        <f>SAStab!B4405</f>
        <v>29923</v>
      </c>
      <c r="E164" s="78">
        <f>SAStab!C4405</f>
        <v>4379.21</v>
      </c>
      <c r="F164" s="78">
        <f>SAStab!D4405</f>
        <v>8071.26</v>
      </c>
      <c r="G164" s="78">
        <f>SAStab!E4405</f>
        <v>14674.7</v>
      </c>
      <c r="H164" s="78">
        <f>SAStab!F4405</f>
        <v>24084.5</v>
      </c>
      <c r="I164" s="78">
        <f>SAStab!G4405</f>
        <v>39550</v>
      </c>
      <c r="J164" s="78">
        <f>SAStab!H4405</f>
        <v>59309</v>
      </c>
      <c r="K164" s="78">
        <f>SAStab!I4405</f>
        <v>74876</v>
      </c>
      <c r="L164" s="78">
        <f>SAStab!J4405</f>
        <v>110236</v>
      </c>
      <c r="O164" t="s">
        <v>36</v>
      </c>
      <c r="P164" s="70" t="str">
        <f>SAStab!A4493</f>
        <v>5k - 25k</v>
      </c>
      <c r="Q164" s="78">
        <f>SAStab!B4493</f>
        <v>31478</v>
      </c>
      <c r="R164" s="78">
        <f>SAStab!C4493</f>
        <v>4260.05</v>
      </c>
      <c r="S164" s="78">
        <f>SAStab!D4493</f>
        <v>8146.78</v>
      </c>
      <c r="T164" s="78">
        <f>SAStab!E4493</f>
        <v>15047.6</v>
      </c>
      <c r="U164" s="78">
        <f>SAStab!F4493</f>
        <v>25625.9</v>
      </c>
      <c r="V164" s="78">
        <f>SAStab!G4493</f>
        <v>41913</v>
      </c>
      <c r="W164" s="78">
        <f>SAStab!H4493</f>
        <v>62840</v>
      </c>
      <c r="X164" s="78">
        <f>SAStab!I4493</f>
        <v>78260</v>
      </c>
      <c r="Y164" s="78">
        <f>SAStab!J4493</f>
        <v>116114</v>
      </c>
      <c r="AB164" t="s">
        <v>36</v>
      </c>
      <c r="AC164" s="70" t="str">
        <f>SAStab!A4581</f>
        <v>5k - 25k</v>
      </c>
      <c r="AD164" s="70">
        <f>SAStab!B4581</f>
        <v>31345</v>
      </c>
      <c r="AE164" s="70">
        <f>SAStab!C4581</f>
        <v>3615.54</v>
      </c>
      <c r="AF164" s="70">
        <f>SAStab!D4581</f>
        <v>7854.45</v>
      </c>
      <c r="AG164" s="70">
        <f>SAStab!E4581</f>
        <v>14505.6</v>
      </c>
      <c r="AH164" s="70">
        <f>SAStab!F4581</f>
        <v>25221.3</v>
      </c>
      <c r="AI164" s="70">
        <f>SAStab!G4581</f>
        <v>41446</v>
      </c>
      <c r="AJ164" s="70">
        <f>SAStab!H4581</f>
        <v>63294</v>
      </c>
      <c r="AK164" s="70">
        <f>SAStab!I4581</f>
        <v>80920</v>
      </c>
      <c r="AL164" s="70">
        <f>SAStab!J4581</f>
        <v>117045</v>
      </c>
      <c r="AO164" t="s">
        <v>36</v>
      </c>
      <c r="AP164" s="70" t="str">
        <f>SAStab!A4669</f>
        <v>5k - 25k</v>
      </c>
      <c r="AQ164" s="78">
        <f>SAStab!B4669</f>
        <v>31887</v>
      </c>
      <c r="AR164" s="78">
        <f>SAStab!C4669</f>
        <v>2131.8200000000002</v>
      </c>
      <c r="AS164" s="78">
        <f>SAStab!D4669</f>
        <v>7263.06</v>
      </c>
      <c r="AT164" s="78">
        <f>SAStab!E4669</f>
        <v>14471</v>
      </c>
      <c r="AU164" s="78">
        <f>SAStab!F4669</f>
        <v>24734.6</v>
      </c>
      <c r="AV164" s="78">
        <f>SAStab!G4669</f>
        <v>41973</v>
      </c>
      <c r="AW164" s="78">
        <f>SAStab!H4669</f>
        <v>66110</v>
      </c>
      <c r="AX164" s="78">
        <f>SAStab!I4669</f>
        <v>84682</v>
      </c>
      <c r="AY164" s="78">
        <f>SAStab!J4669</f>
        <v>127796</v>
      </c>
      <c r="BB164" t="s">
        <v>36</v>
      </c>
      <c r="BC164" s="70" t="str">
        <f>SAStab!A4757</f>
        <v>5k - 25k</v>
      </c>
      <c r="BD164" s="78">
        <f>SAStab!B4757</f>
        <v>33839</v>
      </c>
      <c r="BE164" s="78">
        <f>SAStab!C4757</f>
        <v>1175.58</v>
      </c>
      <c r="BF164" s="78">
        <f>SAStab!D4757</f>
        <v>6862.88</v>
      </c>
      <c r="BG164" s="78">
        <f>SAStab!E4757</f>
        <v>14546.1</v>
      </c>
      <c r="BH164" s="78">
        <f>SAStab!F4757</f>
        <v>25704.1</v>
      </c>
      <c r="BI164" s="78">
        <f>SAStab!G4757</f>
        <v>45053</v>
      </c>
      <c r="BJ164" s="78">
        <f>SAStab!H4757</f>
        <v>70688</v>
      </c>
      <c r="BK164" s="78">
        <f>SAStab!I4757</f>
        <v>91736</v>
      </c>
      <c r="BL164" s="78">
        <f>SAStab!J4757</f>
        <v>137242</v>
      </c>
      <c r="BO164" t="s">
        <v>36</v>
      </c>
      <c r="BP164" s="70" t="str">
        <f>SAStab!A4845</f>
        <v>5k - 25k</v>
      </c>
      <c r="BQ164" s="78">
        <f>SAStab!B4845</f>
        <v>35550</v>
      </c>
      <c r="BR164" s="78">
        <f>SAStab!C4845</f>
        <v>0</v>
      </c>
      <c r="BS164" s="78">
        <f>SAStab!D4845</f>
        <v>6740.81</v>
      </c>
      <c r="BT164" s="78">
        <f>SAStab!E4845</f>
        <v>15402.2</v>
      </c>
      <c r="BU164" s="78">
        <f>SAStab!F4845</f>
        <v>27615.5</v>
      </c>
      <c r="BV164" s="78">
        <f>SAStab!G4845</f>
        <v>47161</v>
      </c>
      <c r="BW164" s="78">
        <f>SAStab!H4845</f>
        <v>74377</v>
      </c>
      <c r="BX164" s="78">
        <f>SAStab!I4845</f>
        <v>94610</v>
      </c>
      <c r="BY164" s="78">
        <f>SAStab!J4845</f>
        <v>150110</v>
      </c>
    </row>
    <row r="165" spans="1:77" s="11" customFormat="1">
      <c r="B165" s="11" t="s">
        <v>37</v>
      </c>
      <c r="C165" s="70" t="str">
        <f>SAStab!A4406</f>
        <v>25k +</v>
      </c>
      <c r="D165" s="78">
        <f>SAStab!B4406</f>
        <v>48434</v>
      </c>
      <c r="E165" s="78">
        <f>SAStab!C4406</f>
        <v>9778.26</v>
      </c>
      <c r="F165" s="78">
        <f>SAStab!D4406</f>
        <v>14248.8</v>
      </c>
      <c r="G165" s="78">
        <f>SAStab!E4406</f>
        <v>23932.7</v>
      </c>
      <c r="H165" s="78">
        <f>SAStab!F4406</f>
        <v>39826.6</v>
      </c>
      <c r="I165" s="78">
        <f>SAStab!G4406</f>
        <v>61843</v>
      </c>
      <c r="J165" s="78">
        <f>SAStab!H4406</f>
        <v>89127</v>
      </c>
      <c r="K165" s="78">
        <f>SAStab!I4406</f>
        <v>113084</v>
      </c>
      <c r="L165" s="78">
        <f>SAStab!J4406</f>
        <v>169355</v>
      </c>
      <c r="O165" s="11" t="s">
        <v>37</v>
      </c>
      <c r="P165" s="70" t="str">
        <f>SAStab!A4494</f>
        <v>25k +</v>
      </c>
      <c r="Q165" s="78">
        <f>SAStab!B4494</f>
        <v>50559</v>
      </c>
      <c r="R165" s="78">
        <f>SAStab!C4494</f>
        <v>9541.4699999999993</v>
      </c>
      <c r="S165" s="78">
        <f>SAStab!D4494</f>
        <v>14630.08</v>
      </c>
      <c r="T165" s="78">
        <f>SAStab!E4494</f>
        <v>25130.6</v>
      </c>
      <c r="U165" s="78">
        <f>SAStab!F4494</f>
        <v>41968.9</v>
      </c>
      <c r="V165" s="78">
        <f>SAStab!G4494</f>
        <v>65345</v>
      </c>
      <c r="W165" s="78">
        <f>SAStab!H4494</f>
        <v>96790</v>
      </c>
      <c r="X165" s="78">
        <f>SAStab!I4494</f>
        <v>121226</v>
      </c>
      <c r="Y165" s="78">
        <f>SAStab!J4494</f>
        <v>182852</v>
      </c>
      <c r="AB165" s="11" t="s">
        <v>37</v>
      </c>
      <c r="AC165" s="70" t="str">
        <f>SAStab!A4582</f>
        <v>25k +</v>
      </c>
      <c r="AD165" s="70">
        <f>SAStab!B4582</f>
        <v>52448</v>
      </c>
      <c r="AE165" s="70">
        <f>SAStab!C4582</f>
        <v>9143.66</v>
      </c>
      <c r="AF165" s="70">
        <f>SAStab!D4582</f>
        <v>14284.76</v>
      </c>
      <c r="AG165" s="70">
        <f>SAStab!E4582</f>
        <v>25195.4</v>
      </c>
      <c r="AH165" s="70">
        <f>SAStab!F4582</f>
        <v>42874</v>
      </c>
      <c r="AI165" s="70">
        <f>SAStab!G4582</f>
        <v>68141</v>
      </c>
      <c r="AJ165" s="70">
        <f>SAStab!H4582</f>
        <v>100713</v>
      </c>
      <c r="AK165" s="70">
        <f>SAStab!I4582</f>
        <v>126126</v>
      </c>
      <c r="AL165" s="70">
        <f>SAStab!J4582</f>
        <v>198494</v>
      </c>
      <c r="AO165" s="11" t="s">
        <v>37</v>
      </c>
      <c r="AP165" s="70" t="str">
        <f>SAStab!A4670</f>
        <v>25k +</v>
      </c>
      <c r="AQ165" s="78">
        <f>SAStab!B4670</f>
        <v>55517</v>
      </c>
      <c r="AR165" s="78">
        <f>SAStab!C4670</f>
        <v>8259.07</v>
      </c>
      <c r="AS165" s="78">
        <f>SAStab!D4670</f>
        <v>13435.89</v>
      </c>
      <c r="AT165" s="78">
        <f>SAStab!E4670</f>
        <v>25036.6</v>
      </c>
      <c r="AU165" s="78">
        <f>SAStab!F4670</f>
        <v>43447.4</v>
      </c>
      <c r="AV165" s="78">
        <f>SAStab!G4670</f>
        <v>71544</v>
      </c>
      <c r="AW165" s="78">
        <f>SAStab!H4670</f>
        <v>107925</v>
      </c>
      <c r="AX165" s="78">
        <f>SAStab!I4670</f>
        <v>140098</v>
      </c>
      <c r="AY165" s="78">
        <f>SAStab!J4670</f>
        <v>236106</v>
      </c>
      <c r="BB165" s="11" t="s">
        <v>37</v>
      </c>
      <c r="BC165" s="70" t="str">
        <f>SAStab!A4758</f>
        <v>25k +</v>
      </c>
      <c r="BD165" s="78">
        <f>SAStab!B4758</f>
        <v>60594</v>
      </c>
      <c r="BE165" s="78">
        <f>SAStab!C4758</f>
        <v>7731.14</v>
      </c>
      <c r="BF165" s="78">
        <f>SAStab!D4758</f>
        <v>13353.77</v>
      </c>
      <c r="BG165" s="78">
        <f>SAStab!E4758</f>
        <v>25798.7</v>
      </c>
      <c r="BH165" s="78">
        <f>SAStab!F4758</f>
        <v>46078</v>
      </c>
      <c r="BI165" s="78">
        <f>SAStab!G4758</f>
        <v>77620</v>
      </c>
      <c r="BJ165" s="78">
        <f>SAStab!H4758</f>
        <v>118420</v>
      </c>
      <c r="BK165" s="78">
        <f>SAStab!I4758</f>
        <v>153112</v>
      </c>
      <c r="BL165" s="78">
        <f>SAStab!J4758</f>
        <v>265247</v>
      </c>
      <c r="BO165" s="11" t="s">
        <v>37</v>
      </c>
      <c r="BP165" s="70" t="str">
        <f>SAStab!A4846</f>
        <v>25k +</v>
      </c>
      <c r="BQ165" s="78">
        <f>SAStab!B4846</f>
        <v>64687</v>
      </c>
      <c r="BR165" s="78">
        <f>SAStab!C4846</f>
        <v>7234.72</v>
      </c>
      <c r="BS165" s="78">
        <f>SAStab!D4846</f>
        <v>13780.3</v>
      </c>
      <c r="BT165" s="78">
        <f>SAStab!E4846</f>
        <v>27846</v>
      </c>
      <c r="BU165" s="78">
        <f>SAStab!F4846</f>
        <v>50021.2</v>
      </c>
      <c r="BV165" s="78">
        <f>SAStab!G4846</f>
        <v>83796</v>
      </c>
      <c r="BW165" s="78">
        <f>SAStab!H4846</f>
        <v>129870</v>
      </c>
      <c r="BX165" s="78">
        <f>SAStab!I4846</f>
        <v>167736</v>
      </c>
      <c r="BY165" s="78">
        <f>SAStab!J4846</f>
        <v>286590</v>
      </c>
    </row>
    <row r="166" spans="1:77" s="11" customFormat="1">
      <c r="A166" s="11" t="s">
        <v>457</v>
      </c>
      <c r="C166" s="70" t="str">
        <f>SAStab!A4407</f>
        <v>equivalent Financial+retacct</v>
      </c>
      <c r="D166" s="78"/>
      <c r="E166" s="78"/>
      <c r="F166" s="78"/>
      <c r="G166" s="78"/>
      <c r="H166" s="78"/>
      <c r="I166" s="78"/>
      <c r="J166" s="78"/>
      <c r="K166" s="78"/>
      <c r="L166" s="78"/>
      <c r="N166" s="11" t="s">
        <v>457</v>
      </c>
      <c r="P166" s="70" t="str">
        <f>SAStab!A4495</f>
        <v>equivalent Financial+retacct</v>
      </c>
      <c r="Q166" s="78"/>
      <c r="R166" s="78"/>
      <c r="S166" s="78"/>
      <c r="T166" s="78"/>
      <c r="U166" s="78"/>
      <c r="V166" s="78"/>
      <c r="W166" s="78"/>
      <c r="X166" s="78"/>
      <c r="Y166" s="78"/>
      <c r="AA166" s="11" t="s">
        <v>457</v>
      </c>
      <c r="AC166" s="70" t="str">
        <f>SAStab!A4583</f>
        <v>equivalent Financial+retacct</v>
      </c>
      <c r="AD166" s="70"/>
      <c r="AE166" s="70"/>
      <c r="AF166" s="70"/>
      <c r="AG166" s="70"/>
      <c r="AH166" s="70"/>
      <c r="AI166" s="70"/>
      <c r="AJ166" s="70"/>
      <c r="AK166" s="70"/>
      <c r="AL166" s="70"/>
      <c r="AN166" s="11" t="s">
        <v>457</v>
      </c>
      <c r="AP166" s="70" t="str">
        <f>SAStab!A4671</f>
        <v>equivalent Financial+retacct</v>
      </c>
      <c r="AQ166" s="78"/>
      <c r="AR166" s="78"/>
      <c r="AS166" s="78"/>
      <c r="AT166" s="78"/>
      <c r="AU166" s="78"/>
      <c r="AV166" s="78"/>
      <c r="AW166" s="78"/>
      <c r="AX166" s="78"/>
      <c r="AY166" s="78"/>
      <c r="BA166" s="11" t="s">
        <v>457</v>
      </c>
      <c r="BC166" s="70" t="str">
        <f>SAStab!A4759</f>
        <v>equivalent Financial+retacct</v>
      </c>
      <c r="BD166" s="78"/>
      <c r="BE166" s="78"/>
      <c r="BF166" s="78"/>
      <c r="BG166" s="78"/>
      <c r="BH166" s="78"/>
      <c r="BI166" s="78"/>
      <c r="BJ166" s="78"/>
      <c r="BK166" s="78"/>
      <c r="BL166" s="78"/>
      <c r="BN166" s="11" t="s">
        <v>457</v>
      </c>
      <c r="BP166" s="70" t="str">
        <f>SAStab!A4847</f>
        <v>equivalent Financial+retacct</v>
      </c>
      <c r="BQ166" s="78"/>
      <c r="BR166" s="78"/>
      <c r="BS166" s="78"/>
      <c r="BT166" s="78"/>
      <c r="BU166" s="78"/>
      <c r="BV166" s="78"/>
      <c r="BW166" s="78"/>
      <c r="BX166" s="78"/>
      <c r="BY166" s="78"/>
    </row>
    <row r="167" spans="1:77">
      <c r="B167" t="s">
        <v>34</v>
      </c>
      <c r="C167" s="70" t="str">
        <f>SAStab!A4408</f>
        <v>&lt;0k</v>
      </c>
      <c r="D167" s="78">
        <f>SAStab!B4408</f>
        <v>11812</v>
      </c>
      <c r="E167" s="78">
        <f>SAStab!C4408</f>
        <v>-2013.65</v>
      </c>
      <c r="F167" s="78">
        <f>SAStab!D4408</f>
        <v>-2013.65</v>
      </c>
      <c r="G167" s="78">
        <f>SAStab!E4408</f>
        <v>5218.2</v>
      </c>
      <c r="H167" s="78">
        <f>SAStab!F4408</f>
        <v>8993</v>
      </c>
      <c r="I167" s="78">
        <f>SAStab!G4408</f>
        <v>15569</v>
      </c>
      <c r="J167" s="78">
        <f>SAStab!H4408</f>
        <v>27251</v>
      </c>
      <c r="K167" s="78">
        <f>SAStab!I4408</f>
        <v>37060</v>
      </c>
      <c r="L167" s="78">
        <f>SAStab!J4408</f>
        <v>55131</v>
      </c>
      <c r="O167" t="s">
        <v>34</v>
      </c>
      <c r="P167" s="70" t="str">
        <f>SAStab!A4496</f>
        <v>&lt;0k</v>
      </c>
      <c r="Q167" s="78">
        <f>SAStab!B4496</f>
        <v>10880</v>
      </c>
      <c r="R167" s="78">
        <f>SAStab!C4496</f>
        <v>-2561.89</v>
      </c>
      <c r="S167" s="78">
        <f>SAStab!D4496</f>
        <v>-2561.89</v>
      </c>
      <c r="T167" s="78">
        <f>SAStab!E4496</f>
        <v>3980.7</v>
      </c>
      <c r="U167" s="78">
        <f>SAStab!F4496</f>
        <v>8283.2999999999993</v>
      </c>
      <c r="V167" s="78">
        <f>SAStab!G4496</f>
        <v>14955</v>
      </c>
      <c r="W167" s="78">
        <f>SAStab!H4496</f>
        <v>24702</v>
      </c>
      <c r="X167" s="78">
        <f>SAStab!I4496</f>
        <v>35369</v>
      </c>
      <c r="Y167" s="78">
        <f>SAStab!J4496</f>
        <v>59909</v>
      </c>
      <c r="AB167" t="s">
        <v>34</v>
      </c>
      <c r="AC167" s="70" t="str">
        <f>SAStab!A4584</f>
        <v>&lt;0k</v>
      </c>
      <c r="AD167" s="70">
        <f>SAStab!B4584</f>
        <v>11124</v>
      </c>
      <c r="AE167" s="70">
        <f>SAStab!C4584</f>
        <v>-3227.49</v>
      </c>
      <c r="AF167" s="70">
        <f>SAStab!D4584</f>
        <v>-3227.49</v>
      </c>
      <c r="AG167" s="70">
        <f>SAStab!E4584</f>
        <v>4000.6</v>
      </c>
      <c r="AH167" s="70">
        <f>SAStab!F4584</f>
        <v>8151.7</v>
      </c>
      <c r="AI167" s="70">
        <f>SAStab!G4584</f>
        <v>15086</v>
      </c>
      <c r="AJ167" s="70">
        <f>SAStab!H4584</f>
        <v>25985</v>
      </c>
      <c r="AK167" s="70">
        <f>SAStab!I4584</f>
        <v>35766</v>
      </c>
      <c r="AL167" s="70">
        <f>SAStab!J4584</f>
        <v>64127</v>
      </c>
      <c r="AO167" t="s">
        <v>34</v>
      </c>
      <c r="AP167" s="70" t="str">
        <f>SAStab!A4672</f>
        <v>&lt;0k</v>
      </c>
      <c r="AQ167" s="78">
        <f>SAStab!B4672</f>
        <v>11649</v>
      </c>
      <c r="AR167" s="78">
        <f>SAStab!C4672</f>
        <v>-4096.0600000000004</v>
      </c>
      <c r="AS167" s="78">
        <f>SAStab!D4672</f>
        <v>-4096.0600000000004</v>
      </c>
      <c r="AT167" s="78">
        <f>SAStab!E4672</f>
        <v>4069.5</v>
      </c>
      <c r="AU167" s="78">
        <f>SAStab!F4672</f>
        <v>8029.2</v>
      </c>
      <c r="AV167" s="78">
        <f>SAStab!G4672</f>
        <v>16372</v>
      </c>
      <c r="AW167" s="78">
        <f>SAStab!H4672</f>
        <v>29284</v>
      </c>
      <c r="AX167" s="78">
        <f>SAStab!I4672</f>
        <v>39311</v>
      </c>
      <c r="AY167" s="78">
        <f>SAStab!J4672</f>
        <v>65774</v>
      </c>
      <c r="BB167" t="s">
        <v>34</v>
      </c>
      <c r="BC167" s="70" t="str">
        <f>SAStab!A4760</f>
        <v>&lt;0k</v>
      </c>
      <c r="BD167" s="78">
        <f>SAStab!B4760</f>
        <v>12503</v>
      </c>
      <c r="BE167" s="78">
        <f>SAStab!C4760</f>
        <v>-5113.7700000000004</v>
      </c>
      <c r="BF167" s="78">
        <f>SAStab!D4760</f>
        <v>-5113.7700000000004</v>
      </c>
      <c r="BG167" s="78">
        <f>SAStab!E4760</f>
        <v>3921.3</v>
      </c>
      <c r="BH167" s="78">
        <f>SAStab!F4760</f>
        <v>8699.5</v>
      </c>
      <c r="BI167" s="78">
        <f>SAStab!G4760</f>
        <v>17274</v>
      </c>
      <c r="BJ167" s="78">
        <f>SAStab!H4760</f>
        <v>30994</v>
      </c>
      <c r="BK167" s="78">
        <f>SAStab!I4760</f>
        <v>44946</v>
      </c>
      <c r="BL167" s="78">
        <f>SAStab!J4760</f>
        <v>79534</v>
      </c>
      <c r="BO167" t="s">
        <v>34</v>
      </c>
      <c r="BP167" s="70" t="str">
        <f>SAStab!A4848</f>
        <v>&lt;0k</v>
      </c>
      <c r="BQ167" s="78">
        <f>SAStab!B4848</f>
        <v>13808</v>
      </c>
      <c r="BR167" s="78">
        <f>SAStab!C4848</f>
        <v>-6215.23</v>
      </c>
      <c r="BS167" s="78">
        <f>SAStab!D4848</f>
        <v>-6207.32</v>
      </c>
      <c r="BT167" s="78">
        <f>SAStab!E4848</f>
        <v>2883.8</v>
      </c>
      <c r="BU167" s="78">
        <f>SAStab!F4848</f>
        <v>9499.9</v>
      </c>
      <c r="BV167" s="78">
        <f>SAStab!G4848</f>
        <v>19627</v>
      </c>
      <c r="BW167" s="78">
        <f>SAStab!H4848</f>
        <v>34033</v>
      </c>
      <c r="BX167" s="78">
        <f>SAStab!I4848</f>
        <v>51679</v>
      </c>
      <c r="BY167" s="78">
        <f>SAStab!J4848</f>
        <v>84195</v>
      </c>
    </row>
    <row r="168" spans="1:77">
      <c r="B168" t="s">
        <v>35</v>
      </c>
      <c r="C168" s="70" t="str">
        <f>SAStab!A4409</f>
        <v>0k -  5k</v>
      </c>
      <c r="D168" s="78">
        <f>SAStab!B4409</f>
        <v>16311</v>
      </c>
      <c r="E168" s="78">
        <f>SAStab!C4409</f>
        <v>4039.36</v>
      </c>
      <c r="F168" s="78">
        <f>SAStab!D4409</f>
        <v>6652.36</v>
      </c>
      <c r="G168" s="78">
        <f>SAStab!E4409</f>
        <v>8597.7000000000007</v>
      </c>
      <c r="H168" s="78">
        <f>SAStab!F4409</f>
        <v>13018.9</v>
      </c>
      <c r="I168" s="78">
        <f>SAStab!G4409</f>
        <v>20348</v>
      </c>
      <c r="J168" s="78">
        <f>SAStab!H4409</f>
        <v>32515</v>
      </c>
      <c r="K168" s="78">
        <f>SAStab!I4409</f>
        <v>41164</v>
      </c>
      <c r="L168" s="78">
        <f>SAStab!J4409</f>
        <v>61590</v>
      </c>
      <c r="O168" t="s">
        <v>35</v>
      </c>
      <c r="P168" s="70" t="str">
        <f>SAStab!A4497</f>
        <v>0k -  5k</v>
      </c>
      <c r="Q168" s="78">
        <f>SAStab!B4497</f>
        <v>16437</v>
      </c>
      <c r="R168" s="78">
        <f>SAStab!C4497</f>
        <v>3461.06</v>
      </c>
      <c r="S168" s="78">
        <f>SAStab!D4497</f>
        <v>6472.92</v>
      </c>
      <c r="T168" s="78">
        <f>SAStab!E4497</f>
        <v>8203.2999999999993</v>
      </c>
      <c r="U168" s="78">
        <f>SAStab!F4497</f>
        <v>13114.1</v>
      </c>
      <c r="V168" s="78">
        <f>SAStab!G4497</f>
        <v>20810</v>
      </c>
      <c r="W168" s="78">
        <f>SAStab!H4497</f>
        <v>31702</v>
      </c>
      <c r="X168" s="78">
        <f>SAStab!I4497</f>
        <v>40667</v>
      </c>
      <c r="Y168" s="78">
        <f>SAStab!J4497</f>
        <v>60852</v>
      </c>
      <c r="AB168" t="s">
        <v>35</v>
      </c>
      <c r="AC168" s="70" t="str">
        <f>SAStab!A4585</f>
        <v>0k -  5k</v>
      </c>
      <c r="AD168" s="70">
        <f>SAStab!B4585</f>
        <v>15275</v>
      </c>
      <c r="AE168" s="70">
        <f>SAStab!C4585</f>
        <v>-1167.44</v>
      </c>
      <c r="AF168" s="70">
        <f>SAStab!D4585</f>
        <v>4447.5600000000004</v>
      </c>
      <c r="AG168" s="70">
        <f>SAStab!E4585</f>
        <v>7336.6</v>
      </c>
      <c r="AH168" s="70">
        <f>SAStab!F4585</f>
        <v>12576.9</v>
      </c>
      <c r="AI168" s="70">
        <f>SAStab!G4585</f>
        <v>20093</v>
      </c>
      <c r="AJ168" s="70">
        <f>SAStab!H4585</f>
        <v>29614</v>
      </c>
      <c r="AK168" s="70">
        <f>SAStab!I4585</f>
        <v>37490</v>
      </c>
      <c r="AL168" s="70">
        <f>SAStab!J4585</f>
        <v>63401</v>
      </c>
      <c r="AO168" t="s">
        <v>35</v>
      </c>
      <c r="AP168" s="70" t="str">
        <f>SAStab!A4673</f>
        <v>0k -  5k</v>
      </c>
      <c r="AQ168" s="78">
        <f>SAStab!B4673</f>
        <v>14848</v>
      </c>
      <c r="AR168" s="78">
        <f>SAStab!C4673</f>
        <v>-4017.18</v>
      </c>
      <c r="AS168" s="78">
        <f>SAStab!D4673</f>
        <v>898.53</v>
      </c>
      <c r="AT168" s="78">
        <f>SAStab!E4673</f>
        <v>6163.9</v>
      </c>
      <c r="AU168" s="78">
        <f>SAStab!F4673</f>
        <v>11846.2</v>
      </c>
      <c r="AV168" s="78">
        <f>SAStab!G4673</f>
        <v>19781</v>
      </c>
      <c r="AW168" s="78">
        <f>SAStab!H4673</f>
        <v>31509</v>
      </c>
      <c r="AX168" s="78">
        <f>SAStab!I4673</f>
        <v>41301</v>
      </c>
      <c r="AY168" s="78">
        <f>SAStab!J4673</f>
        <v>65870</v>
      </c>
      <c r="BB168" t="s">
        <v>35</v>
      </c>
      <c r="BC168" s="70" t="str">
        <f>SAStab!A4761</f>
        <v>0k -  5k</v>
      </c>
      <c r="BD168" s="78">
        <f>SAStab!B4761</f>
        <v>15479</v>
      </c>
      <c r="BE168" s="78">
        <f>SAStab!C4761</f>
        <v>-5020.49</v>
      </c>
      <c r="BF168" s="78">
        <f>SAStab!D4761</f>
        <v>-118.66</v>
      </c>
      <c r="BG168" s="78">
        <f>SAStab!E4761</f>
        <v>5774.6</v>
      </c>
      <c r="BH168" s="78">
        <f>SAStab!F4761</f>
        <v>11859.7</v>
      </c>
      <c r="BI168" s="78">
        <f>SAStab!G4761</f>
        <v>20255</v>
      </c>
      <c r="BJ168" s="78">
        <f>SAStab!H4761</f>
        <v>31892</v>
      </c>
      <c r="BK168" s="78">
        <f>SAStab!I4761</f>
        <v>47788</v>
      </c>
      <c r="BL168" s="78">
        <f>SAStab!J4761</f>
        <v>86084</v>
      </c>
      <c r="BO168" t="s">
        <v>35</v>
      </c>
      <c r="BP168" s="70" t="str">
        <f>SAStab!A4849</f>
        <v>0k -  5k</v>
      </c>
      <c r="BQ168" s="78">
        <f>SAStab!B4849</f>
        <v>16098</v>
      </c>
      <c r="BR168" s="78">
        <f>SAStab!C4849</f>
        <v>-6105.42</v>
      </c>
      <c r="BS168" s="78">
        <f>SAStab!D4849</f>
        <v>-3291.56</v>
      </c>
      <c r="BT168" s="78">
        <f>SAStab!E4849</f>
        <v>5982.9</v>
      </c>
      <c r="BU168" s="78">
        <f>SAStab!F4849</f>
        <v>12872.2</v>
      </c>
      <c r="BV168" s="78">
        <f>SAStab!G4849</f>
        <v>21916</v>
      </c>
      <c r="BW168" s="78">
        <f>SAStab!H4849</f>
        <v>35724</v>
      </c>
      <c r="BX168" s="78">
        <f>SAStab!I4849</f>
        <v>50647</v>
      </c>
      <c r="BY168" s="78">
        <f>SAStab!J4849</f>
        <v>81509</v>
      </c>
    </row>
    <row r="169" spans="1:77">
      <c r="B169" t="s">
        <v>36</v>
      </c>
      <c r="C169" s="70" t="str">
        <f>SAStab!A4410</f>
        <v>5k - 25k</v>
      </c>
      <c r="D169" s="78">
        <f>SAStab!B4410</f>
        <v>21442</v>
      </c>
      <c r="E169" s="78">
        <f>SAStab!C4410</f>
        <v>750.05</v>
      </c>
      <c r="F169" s="78">
        <f>SAStab!D4410</f>
        <v>6037.28</v>
      </c>
      <c r="G169" s="78">
        <f>SAStab!E4410</f>
        <v>11092.8</v>
      </c>
      <c r="H169" s="78">
        <f>SAStab!F4410</f>
        <v>17801.8</v>
      </c>
      <c r="I169" s="78">
        <f>SAStab!G4410</f>
        <v>28308</v>
      </c>
      <c r="J169" s="78">
        <f>SAStab!H4410</f>
        <v>42161</v>
      </c>
      <c r="K169" s="78">
        <f>SAStab!I4410</f>
        <v>52842</v>
      </c>
      <c r="L169" s="78">
        <f>SAStab!J4410</f>
        <v>76435</v>
      </c>
      <c r="O169" t="s">
        <v>36</v>
      </c>
      <c r="P169" s="70" t="str">
        <f>SAStab!A4498</f>
        <v>5k - 25k</v>
      </c>
      <c r="Q169" s="78">
        <f>SAStab!B4498</f>
        <v>20382</v>
      </c>
      <c r="R169" s="78">
        <f>SAStab!C4498</f>
        <v>115.84</v>
      </c>
      <c r="S169" s="78">
        <f>SAStab!D4498</f>
        <v>5101.38</v>
      </c>
      <c r="T169" s="78">
        <f>SAStab!E4498</f>
        <v>10499.4</v>
      </c>
      <c r="U169" s="78">
        <f>SAStab!F4498</f>
        <v>16979</v>
      </c>
      <c r="V169" s="78">
        <f>SAStab!G4498</f>
        <v>26754</v>
      </c>
      <c r="W169" s="78">
        <f>SAStab!H4498</f>
        <v>39008</v>
      </c>
      <c r="X169" s="78">
        <f>SAStab!I4498</f>
        <v>51034</v>
      </c>
      <c r="Y169" s="78">
        <f>SAStab!J4498</f>
        <v>74122</v>
      </c>
      <c r="AB169" t="s">
        <v>36</v>
      </c>
      <c r="AC169" s="70" t="str">
        <f>SAStab!A4586</f>
        <v>5k - 25k</v>
      </c>
      <c r="AD169" s="70">
        <f>SAStab!B4586</f>
        <v>19042</v>
      </c>
      <c r="AE169" s="70">
        <f>SAStab!C4586</f>
        <v>-1591.27</v>
      </c>
      <c r="AF169" s="70">
        <f>SAStab!D4586</f>
        <v>3955.61</v>
      </c>
      <c r="AG169" s="70">
        <f>SAStab!E4586</f>
        <v>9547.9</v>
      </c>
      <c r="AH169" s="70">
        <f>SAStab!F4586</f>
        <v>15659.4</v>
      </c>
      <c r="AI169" s="70">
        <f>SAStab!G4586</f>
        <v>24613</v>
      </c>
      <c r="AJ169" s="70">
        <f>SAStab!H4586</f>
        <v>37444</v>
      </c>
      <c r="AK169" s="70">
        <f>SAStab!I4586</f>
        <v>48723</v>
      </c>
      <c r="AL169" s="70">
        <f>SAStab!J4586</f>
        <v>78138</v>
      </c>
      <c r="AO169" t="s">
        <v>36</v>
      </c>
      <c r="AP169" s="70" t="str">
        <f>SAStab!A4674</f>
        <v>5k - 25k</v>
      </c>
      <c r="AQ169" s="78">
        <f>SAStab!B4674</f>
        <v>19014</v>
      </c>
      <c r="AR169" s="78">
        <f>SAStab!C4674</f>
        <v>-2977.43</v>
      </c>
      <c r="AS169" s="78">
        <f>SAStab!D4674</f>
        <v>3062.48</v>
      </c>
      <c r="AT169" s="78">
        <f>SAStab!E4674</f>
        <v>9146.4</v>
      </c>
      <c r="AU169" s="78">
        <f>SAStab!F4674</f>
        <v>15701.9</v>
      </c>
      <c r="AV169" s="78">
        <f>SAStab!G4674</f>
        <v>23760</v>
      </c>
      <c r="AW169" s="78">
        <f>SAStab!H4674</f>
        <v>37212</v>
      </c>
      <c r="AX169" s="78">
        <f>SAStab!I4674</f>
        <v>52213</v>
      </c>
      <c r="AY169" s="78">
        <f>SAStab!J4674</f>
        <v>85946</v>
      </c>
      <c r="BB169" t="s">
        <v>36</v>
      </c>
      <c r="BC169" s="70" t="str">
        <f>SAStab!A4762</f>
        <v>5k - 25k</v>
      </c>
      <c r="BD169" s="78">
        <f>SAStab!B4762</f>
        <v>19579</v>
      </c>
      <c r="BE169" s="78">
        <f>SAStab!C4762</f>
        <v>-3898.41</v>
      </c>
      <c r="BF169" s="78">
        <f>SAStab!D4762</f>
        <v>1899.12</v>
      </c>
      <c r="BG169" s="78">
        <f>SAStab!E4762</f>
        <v>8976.7000000000007</v>
      </c>
      <c r="BH169" s="78">
        <f>SAStab!F4762</f>
        <v>15965.6</v>
      </c>
      <c r="BI169" s="78">
        <f>SAStab!G4762</f>
        <v>24940</v>
      </c>
      <c r="BJ169" s="78">
        <f>SAStab!H4762</f>
        <v>39643</v>
      </c>
      <c r="BK169" s="78">
        <f>SAStab!I4762</f>
        <v>54941</v>
      </c>
      <c r="BL169" s="78">
        <f>SAStab!J4762</f>
        <v>91971</v>
      </c>
      <c r="BO169" t="s">
        <v>36</v>
      </c>
      <c r="BP169" s="70" t="str">
        <f>SAStab!A4850</f>
        <v>5k - 25k</v>
      </c>
      <c r="BQ169" s="78">
        <f>SAStab!B4850</f>
        <v>20322</v>
      </c>
      <c r="BR169" s="78">
        <f>SAStab!C4850</f>
        <v>-5869.74</v>
      </c>
      <c r="BS169" s="78">
        <f>SAStab!D4850</f>
        <v>11.19</v>
      </c>
      <c r="BT169" s="78">
        <f>SAStab!E4850</f>
        <v>8498.7999999999993</v>
      </c>
      <c r="BU169" s="78">
        <f>SAStab!F4850</f>
        <v>16472.3</v>
      </c>
      <c r="BV169" s="78">
        <f>SAStab!G4850</f>
        <v>26685</v>
      </c>
      <c r="BW169" s="78">
        <f>SAStab!H4850</f>
        <v>43845</v>
      </c>
      <c r="BX169" s="78">
        <f>SAStab!I4850</f>
        <v>57229</v>
      </c>
      <c r="BY169" s="78">
        <f>SAStab!J4850</f>
        <v>100211</v>
      </c>
    </row>
    <row r="170" spans="1:77" s="1" customFormat="1">
      <c r="B170" s="1" t="s">
        <v>37</v>
      </c>
      <c r="C170" s="68" t="str">
        <f>SAStab!A4411</f>
        <v>25k +</v>
      </c>
      <c r="D170" s="79">
        <f>SAStab!B4411</f>
        <v>46402</v>
      </c>
      <c r="E170" s="79">
        <f>SAStab!C4411</f>
        <v>9751.36</v>
      </c>
      <c r="F170" s="79">
        <f>SAStab!D4411</f>
        <v>14160.74</v>
      </c>
      <c r="G170" s="79">
        <f>SAStab!E4411</f>
        <v>23217</v>
      </c>
      <c r="H170" s="79">
        <f>SAStab!F4411</f>
        <v>38279.599999999999</v>
      </c>
      <c r="I170" s="79">
        <f>SAStab!G4411</f>
        <v>59184</v>
      </c>
      <c r="J170" s="79">
        <f>SAStab!H4411</f>
        <v>85606</v>
      </c>
      <c r="K170" s="79">
        <f>SAStab!I4411</f>
        <v>108532</v>
      </c>
      <c r="L170" s="79">
        <f>SAStab!J4411</f>
        <v>164015</v>
      </c>
      <c r="O170" s="1" t="s">
        <v>37</v>
      </c>
      <c r="P170" s="68" t="str">
        <f>SAStab!A4499</f>
        <v>25k +</v>
      </c>
      <c r="Q170" s="79">
        <f>SAStab!B4499</f>
        <v>48212</v>
      </c>
      <c r="R170" s="79">
        <f>SAStab!C4499</f>
        <v>9742.3799999999992</v>
      </c>
      <c r="S170" s="79">
        <f>SAStab!D4499</f>
        <v>14525.62</v>
      </c>
      <c r="T170" s="79">
        <f>SAStab!E4499</f>
        <v>24373.1</v>
      </c>
      <c r="U170" s="79">
        <f>SAStab!F4499</f>
        <v>39986.6</v>
      </c>
      <c r="V170" s="79">
        <f>SAStab!G4499</f>
        <v>62033</v>
      </c>
      <c r="W170" s="79">
        <f>SAStab!H4499</f>
        <v>91691</v>
      </c>
      <c r="X170" s="79">
        <f>SAStab!I4499</f>
        <v>115425</v>
      </c>
      <c r="Y170" s="79">
        <f>SAStab!J4499</f>
        <v>174389</v>
      </c>
      <c r="AB170" s="1" t="s">
        <v>37</v>
      </c>
      <c r="AC170" s="68" t="str">
        <f>SAStab!A4587</f>
        <v>25k +</v>
      </c>
      <c r="AD170" s="68">
        <f>SAStab!B4587</f>
        <v>49679</v>
      </c>
      <c r="AE170" s="68">
        <f>SAStab!C4587</f>
        <v>9437.77</v>
      </c>
      <c r="AF170" s="68">
        <f>SAStab!D4587</f>
        <v>14255.19</v>
      </c>
      <c r="AG170" s="68">
        <f>SAStab!E4587</f>
        <v>24243.200000000001</v>
      </c>
      <c r="AH170" s="68">
        <f>SAStab!F4587</f>
        <v>40223.800000000003</v>
      </c>
      <c r="AI170" s="68">
        <f>SAStab!G4587</f>
        <v>64277</v>
      </c>
      <c r="AJ170" s="68">
        <f>SAStab!H4587</f>
        <v>94810</v>
      </c>
      <c r="AK170" s="68">
        <f>SAStab!I4587</f>
        <v>119495</v>
      </c>
      <c r="AL170" s="68">
        <f>SAStab!J4587</f>
        <v>188825</v>
      </c>
      <c r="AO170" s="1" t="s">
        <v>37</v>
      </c>
      <c r="AP170" s="68" t="str">
        <f>SAStab!A4675</f>
        <v>25k +</v>
      </c>
      <c r="AQ170" s="79">
        <f>SAStab!B4675</f>
        <v>52217</v>
      </c>
      <c r="AR170" s="79">
        <f>SAStab!C4675</f>
        <v>8537.34</v>
      </c>
      <c r="AS170" s="79">
        <f>SAStab!D4675</f>
        <v>13463.92</v>
      </c>
      <c r="AT170" s="79">
        <f>SAStab!E4675</f>
        <v>23884.400000000001</v>
      </c>
      <c r="AU170" s="79">
        <f>SAStab!F4675</f>
        <v>40558.800000000003</v>
      </c>
      <c r="AV170" s="79">
        <f>SAStab!G4675</f>
        <v>66752</v>
      </c>
      <c r="AW170" s="79">
        <f>SAStab!H4675</f>
        <v>101687</v>
      </c>
      <c r="AX170" s="79">
        <f>SAStab!I4675</f>
        <v>131022</v>
      </c>
      <c r="AY170" s="79">
        <f>SAStab!J4675</f>
        <v>217995</v>
      </c>
      <c r="BB170" s="1" t="s">
        <v>37</v>
      </c>
      <c r="BC170" s="68" t="str">
        <f>SAStab!A4763</f>
        <v>25k +</v>
      </c>
      <c r="BD170" s="79">
        <f>SAStab!B4763</f>
        <v>56903</v>
      </c>
      <c r="BE170" s="79">
        <f>SAStab!C4763</f>
        <v>7871.45</v>
      </c>
      <c r="BF170" s="79">
        <f>SAStab!D4763</f>
        <v>13249.51</v>
      </c>
      <c r="BG170" s="79">
        <f>SAStab!E4763</f>
        <v>24416.6</v>
      </c>
      <c r="BH170" s="79">
        <f>SAStab!F4763</f>
        <v>43016.9</v>
      </c>
      <c r="BI170" s="79">
        <f>SAStab!G4763</f>
        <v>72742</v>
      </c>
      <c r="BJ170" s="79">
        <f>SAStab!H4763</f>
        <v>112046</v>
      </c>
      <c r="BK170" s="79">
        <f>SAStab!I4763</f>
        <v>143955</v>
      </c>
      <c r="BL170" s="79">
        <f>SAStab!J4763</f>
        <v>247623</v>
      </c>
      <c r="BO170" s="1" t="s">
        <v>37</v>
      </c>
      <c r="BP170" s="68" t="str">
        <f>SAStab!A4851</f>
        <v>25k +</v>
      </c>
      <c r="BQ170" s="79">
        <f>SAStab!B4851</f>
        <v>61044</v>
      </c>
      <c r="BR170" s="79">
        <f>SAStab!C4851</f>
        <v>7725.01</v>
      </c>
      <c r="BS170" s="79">
        <f>SAStab!D4851</f>
        <v>13847.15</v>
      </c>
      <c r="BT170" s="79">
        <f>SAStab!E4851</f>
        <v>26357.7</v>
      </c>
      <c r="BU170" s="79">
        <f>SAStab!F4851</f>
        <v>46765.1</v>
      </c>
      <c r="BV170" s="79">
        <f>SAStab!G4851</f>
        <v>78581</v>
      </c>
      <c r="BW170" s="79">
        <f>SAStab!H4851</f>
        <v>122635</v>
      </c>
      <c r="BX170" s="79">
        <f>SAStab!I4851</f>
        <v>159314</v>
      </c>
      <c r="BY170" s="79">
        <f>SAStab!J4851</f>
        <v>270648</v>
      </c>
    </row>
    <row r="171" spans="1:77">
      <c r="A171" t="str">
        <f>NOTES!$A$3</f>
        <v>Source: DYNASIM3 ID912. Option FICA15:  Increase Payroll tax to 15.4% over 10 Years</v>
      </c>
      <c r="N171" t="str">
        <f>NOTES!$A$3</f>
        <v>Source: DYNASIM3 ID912. Option FICA15:  Increase Payroll tax to 15.4% over 10 Years</v>
      </c>
      <c r="AA171" t="str">
        <f>NOTES!$A$3</f>
        <v>Source: DYNASIM3 ID912. Option FICA15:  Increase Payroll tax to 15.4% over 10 Years</v>
      </c>
      <c r="AN171" t="str">
        <f>NOTES!$A$3</f>
        <v>Source: DYNASIM3 ID912. Option FICA15:  Increase Payroll tax to 15.4% over 10 Years</v>
      </c>
      <c r="BA171" t="str">
        <f>NOTES!$A$3</f>
        <v>Source: DYNASIM3 ID912. Option FICA15:  Increase Payroll tax to 15.4% over 10 Years</v>
      </c>
      <c r="BN171" t="str">
        <f>NOTES!$A$3</f>
        <v>Source: DYNASIM3 ID912. Option FICA15:  Increase Payroll tax to 15.4% over 10 Years</v>
      </c>
    </row>
    <row r="172" spans="1:77">
      <c r="A172" t="s">
        <v>119</v>
      </c>
      <c r="N172" t="str">
        <f>$A172</f>
        <v>Notes:</v>
      </c>
      <c r="AA172" t="str">
        <f>$A172</f>
        <v>Notes:</v>
      </c>
      <c r="AN172" t="str">
        <f>$A172</f>
        <v>Notes:</v>
      </c>
      <c r="BA172" t="str">
        <f>$A172</f>
        <v>Notes:</v>
      </c>
      <c r="BN172" t="str">
        <f>$A172</f>
        <v>Notes:</v>
      </c>
    </row>
    <row r="173" spans="1:77" ht="34.5" customHeight="1">
      <c r="A173" s="266" t="str">
        <f>NOTES!A6</f>
        <v>Equivalent cash income includes earnings, Social Security, DB pension, interest, dividends, rental income, retirement account withdrawals SSI, means tested benefits, nonmeans tested benefits.</v>
      </c>
      <c r="B173" s="266"/>
      <c r="C173" s="266"/>
      <c r="D173" s="266"/>
      <c r="E173" s="266"/>
      <c r="F173" s="266"/>
      <c r="G173" s="266"/>
      <c r="H173" s="266"/>
      <c r="I173" s="266"/>
      <c r="J173" s="266"/>
      <c r="K173" s="266"/>
      <c r="L173" s="266"/>
      <c r="N173" s="266" t="str">
        <f t="shared" ref="N173:N176" si="51">$A173</f>
        <v>Equivalent cash income includes earnings, Social Security, DB pension, interest, dividends, rental income, retirement account withdrawals SSI, means tested benefits, nonmeans tested benefits.</v>
      </c>
      <c r="O173" s="266"/>
      <c r="P173" s="266"/>
      <c r="Q173" s="266"/>
      <c r="R173" s="266"/>
      <c r="S173" s="266"/>
      <c r="T173" s="266"/>
      <c r="U173" s="266"/>
      <c r="V173" s="266"/>
      <c r="W173" s="266"/>
      <c r="X173" s="266"/>
      <c r="Y173" s="266"/>
      <c r="AA173" s="266" t="str">
        <f t="shared" ref="AA173:AA176" si="52">$A173</f>
        <v>Equivalent cash income includes earnings, Social Security, DB pension, interest, dividends, rental income, retirement account withdrawals SSI, means tested benefits, nonmeans tested benefits.</v>
      </c>
      <c r="AB173" s="266"/>
      <c r="AC173" s="266"/>
      <c r="AD173" s="266"/>
      <c r="AE173" s="266"/>
      <c r="AF173" s="266"/>
      <c r="AG173" s="266"/>
      <c r="AH173" s="266"/>
      <c r="AI173" s="266"/>
      <c r="AJ173" s="266"/>
      <c r="AK173" s="266"/>
      <c r="AL173" s="266"/>
      <c r="AN173" s="266" t="str">
        <f t="shared" ref="AN173:AN176" si="53">$A173</f>
        <v>Equivalent cash income includes earnings, Social Security, DB pension, interest, dividends, rental income, retirement account withdrawals SSI, means tested benefits, nonmeans tested benefits.</v>
      </c>
      <c r="AO173" s="266"/>
      <c r="AP173" s="266"/>
      <c r="AQ173" s="266"/>
      <c r="AR173" s="266"/>
      <c r="AS173" s="266"/>
      <c r="AT173" s="266"/>
      <c r="AU173" s="266"/>
      <c r="AV173" s="266"/>
      <c r="AW173" s="266"/>
      <c r="AX173" s="266"/>
      <c r="AY173" s="266"/>
      <c r="BA173" s="266" t="str">
        <f t="shared" ref="BA173:BA176" si="54">$A173</f>
        <v>Equivalent cash income includes earnings, Social Security, DB pension, interest, dividends, rental income, retirement account withdrawals SSI, means tested benefits, nonmeans tested benefits.</v>
      </c>
      <c r="BB173" s="266"/>
      <c r="BC173" s="266"/>
      <c r="BD173" s="266"/>
      <c r="BE173" s="266"/>
      <c r="BF173" s="266"/>
      <c r="BG173" s="266"/>
      <c r="BH173" s="266"/>
      <c r="BI173" s="266"/>
      <c r="BJ173" s="266"/>
      <c r="BK173" s="266"/>
      <c r="BL173" s="266"/>
      <c r="BN173" s="266" t="str">
        <f t="shared" ref="BN173:BN176" si="55">$A173</f>
        <v>Equivalent cash income includes earnings, Social Security, DB pension, interest, dividends, rental income, retirement account withdrawals SSI, means tested benefits, nonmeans tested benefits.</v>
      </c>
      <c r="BO173" s="266"/>
      <c r="BP173" s="266"/>
      <c r="BQ173" s="266"/>
      <c r="BR173" s="266"/>
      <c r="BS173" s="266"/>
      <c r="BT173" s="266"/>
      <c r="BU173" s="266"/>
      <c r="BV173" s="266"/>
      <c r="BW173" s="266"/>
      <c r="BX173" s="266"/>
      <c r="BY173" s="266"/>
    </row>
    <row r="174" spans="1:77" ht="31.5" customHeight="1">
      <c r="A174" s="266" t="str">
        <f>NOTES!A8</f>
        <v>Shared lifetime earnings includes half the couples earnings in years a person is married and own earnings in years a person is unmarried.</v>
      </c>
      <c r="B174" s="266"/>
      <c r="C174" s="266"/>
      <c r="D174" s="266"/>
      <c r="E174" s="266"/>
      <c r="F174" s="266"/>
      <c r="G174" s="266"/>
      <c r="H174" s="266"/>
      <c r="I174" s="266"/>
      <c r="J174" s="266"/>
      <c r="K174" s="266"/>
      <c r="L174" s="266"/>
      <c r="N174" s="266" t="str">
        <f t="shared" si="51"/>
        <v>Shared lifetime earnings includes half the couples earnings in years a person is married and own earnings in years a person is unmarried.</v>
      </c>
      <c r="O174" s="266"/>
      <c r="P174" s="266"/>
      <c r="Q174" s="266"/>
      <c r="R174" s="266"/>
      <c r="S174" s="266"/>
      <c r="T174" s="266"/>
      <c r="U174" s="266"/>
      <c r="V174" s="266"/>
      <c r="W174" s="266"/>
      <c r="X174" s="266"/>
      <c r="Y174" s="266"/>
      <c r="AA174" s="266" t="str">
        <f t="shared" si="52"/>
        <v>Shared lifetime earnings includes half the couples earnings in years a person is married and own earnings in years a person is unmarried.</v>
      </c>
      <c r="AB174" s="266"/>
      <c r="AC174" s="266"/>
      <c r="AD174" s="266"/>
      <c r="AE174" s="266"/>
      <c r="AF174" s="266"/>
      <c r="AG174" s="266"/>
      <c r="AH174" s="266"/>
      <c r="AI174" s="266"/>
      <c r="AJ174" s="266"/>
      <c r="AK174" s="266"/>
      <c r="AL174" s="266"/>
      <c r="AN174" s="266" t="str">
        <f t="shared" si="53"/>
        <v>Shared lifetime earnings includes half the couples earnings in years a person is married and own earnings in years a person is unmarried.</v>
      </c>
      <c r="AO174" s="266"/>
      <c r="AP174" s="266"/>
      <c r="AQ174" s="266"/>
      <c r="AR174" s="266"/>
      <c r="AS174" s="266"/>
      <c r="AT174" s="266"/>
      <c r="AU174" s="266"/>
      <c r="AV174" s="266"/>
      <c r="AW174" s="266"/>
      <c r="AX174" s="266"/>
      <c r="AY174" s="266"/>
      <c r="BA174" s="266" t="str">
        <f t="shared" si="54"/>
        <v>Shared lifetime earnings includes half the couples earnings in years a person is married and own earnings in years a person is unmarried.</v>
      </c>
      <c r="BB174" s="266"/>
      <c r="BC174" s="266"/>
      <c r="BD174" s="266"/>
      <c r="BE174" s="266"/>
      <c r="BF174" s="266"/>
      <c r="BG174" s="266"/>
      <c r="BH174" s="266"/>
      <c r="BI174" s="266"/>
      <c r="BJ174" s="266"/>
      <c r="BK174" s="266"/>
      <c r="BL174" s="266"/>
      <c r="BN174" s="266" t="str">
        <f t="shared" si="55"/>
        <v>Shared lifetime earnings includes half the couples earnings in years a person is married and own earnings in years a person is unmarried.</v>
      </c>
      <c r="BO174" s="266"/>
      <c r="BP174" s="266"/>
      <c r="BQ174" s="266"/>
      <c r="BR174" s="266"/>
      <c r="BS174" s="266"/>
      <c r="BT174" s="266"/>
      <c r="BU174" s="266"/>
      <c r="BV174" s="266"/>
      <c r="BW174" s="266"/>
      <c r="BX174" s="266"/>
      <c r="BY174" s="266"/>
    </row>
    <row r="175" spans="1:77">
      <c r="A175" s="266" t="str">
        <f>NOTES!A10</f>
        <v>Retirement account assets includes IRAs, Keoghs, and employer DC plans.</v>
      </c>
      <c r="B175" s="266"/>
      <c r="C175" s="266"/>
      <c r="D175" s="266"/>
      <c r="E175" s="266"/>
      <c r="F175" s="266"/>
      <c r="G175" s="266"/>
      <c r="H175" s="266"/>
      <c r="I175" s="266"/>
      <c r="J175" s="266"/>
      <c r="K175" s="266"/>
      <c r="L175" s="266"/>
      <c r="N175" t="str">
        <f t="shared" si="51"/>
        <v>Retirement account assets includes IRAs, Keoghs, and employer DC plans.</v>
      </c>
      <c r="AA175" t="str">
        <f t="shared" si="52"/>
        <v>Retirement account assets includes IRAs, Keoghs, and employer DC plans.</v>
      </c>
      <c r="AN175" t="str">
        <f t="shared" si="53"/>
        <v>Retirement account assets includes IRAs, Keoghs, and employer DC plans.</v>
      </c>
      <c r="BA175" t="str">
        <f t="shared" si="54"/>
        <v>Retirement account assets includes IRAs, Keoghs, and employer DC plans.</v>
      </c>
      <c r="BN175" t="str">
        <f t="shared" si="55"/>
        <v>Retirement account assets includes IRAs, Keoghs, and employer DC plans.</v>
      </c>
    </row>
    <row r="176" spans="1:77" ht="31.5" customHeight="1">
      <c r="A176" s="266" t="str">
        <f>NOTES!A11</f>
        <v>Financial assets includes savings, checking, money market, certificate of deposits, stock, bond, farm and business equity, vehicle equity, less unsecured debt.</v>
      </c>
      <c r="B176" s="266"/>
      <c r="C176" s="266"/>
      <c r="D176" s="266"/>
      <c r="E176" s="266"/>
      <c r="F176" s="266"/>
      <c r="G176" s="266"/>
      <c r="H176" s="266"/>
      <c r="I176" s="266"/>
      <c r="J176" s="266"/>
      <c r="K176" s="266"/>
      <c r="L176" s="266"/>
      <c r="N176" s="266" t="str">
        <f t="shared" si="51"/>
        <v>Financial assets includes savings, checking, money market, certificate of deposits, stock, bond, farm and business equity, vehicle equity, less unsecured debt.</v>
      </c>
      <c r="O176" s="266"/>
      <c r="P176" s="266"/>
      <c r="Q176" s="266"/>
      <c r="R176" s="266"/>
      <c r="S176" s="266"/>
      <c r="T176" s="266"/>
      <c r="U176" s="266"/>
      <c r="V176" s="266"/>
      <c r="W176" s="266"/>
      <c r="X176" s="266"/>
      <c r="Y176" s="266"/>
      <c r="AA176" s="266" t="str">
        <f t="shared" si="52"/>
        <v>Financial assets includes savings, checking, money market, certificate of deposits, stock, bond, farm and business equity, vehicle equity, less unsecured debt.</v>
      </c>
      <c r="AB176" s="266"/>
      <c r="AC176" s="266"/>
      <c r="AD176" s="266"/>
      <c r="AE176" s="266"/>
      <c r="AF176" s="266"/>
      <c r="AG176" s="266"/>
      <c r="AH176" s="266"/>
      <c r="AI176" s="266"/>
      <c r="AJ176" s="266"/>
      <c r="AK176" s="266"/>
      <c r="AL176" s="266"/>
      <c r="AN176" s="266" t="str">
        <f t="shared" si="53"/>
        <v>Financial assets includes savings, checking, money market, certificate of deposits, stock, bond, farm and business equity, vehicle equity, less unsecured debt.</v>
      </c>
      <c r="AO176" s="266"/>
      <c r="AP176" s="266"/>
      <c r="AQ176" s="266"/>
      <c r="AR176" s="266"/>
      <c r="AS176" s="266"/>
      <c r="AT176" s="266"/>
      <c r="AU176" s="266"/>
      <c r="AV176" s="266"/>
      <c r="AW176" s="266"/>
      <c r="AX176" s="266"/>
      <c r="AY176" s="266"/>
      <c r="BA176" s="266" t="str">
        <f t="shared" si="54"/>
        <v>Financial assets includes savings, checking, money market, certificate of deposits, stock, bond, farm and business equity, vehicle equity, less unsecured debt.</v>
      </c>
      <c r="BB176" s="266"/>
      <c r="BC176" s="266"/>
      <c r="BD176" s="266"/>
      <c r="BE176" s="266"/>
      <c r="BF176" s="266"/>
      <c r="BG176" s="266"/>
      <c r="BH176" s="266"/>
      <c r="BI176" s="266"/>
      <c r="BJ176" s="266"/>
      <c r="BK176" s="266"/>
      <c r="BL176" s="266"/>
      <c r="BN176" s="266" t="str">
        <f t="shared" si="55"/>
        <v>Financial assets includes savings, checking, money market, certificate of deposits, stock, bond, farm and business equity, vehicle equity, less unsecured debt.</v>
      </c>
      <c r="BO176" s="266"/>
      <c r="BP176" s="266"/>
      <c r="BQ176" s="266"/>
      <c r="BR176" s="266"/>
      <c r="BS176" s="266"/>
      <c r="BT176" s="266"/>
      <c r="BU176" s="266"/>
      <c r="BV176" s="266"/>
      <c r="BW176" s="266"/>
      <c r="BX176" s="266"/>
      <c r="BY176" s="266"/>
    </row>
    <row r="177" spans="1:77" ht="39" customHeight="1">
      <c r="A177" s="266" t="str">
        <f>NOTES!$A$17</f>
        <v>For shared work years, couples split work years (both members of a couple are credited with 1/2 year for a 1-earner couple, and 1 year for a two-earner couple).</v>
      </c>
      <c r="B177" s="266"/>
      <c r="C177" s="266"/>
      <c r="D177" s="266"/>
      <c r="E177" s="266"/>
      <c r="F177" s="266"/>
      <c r="G177" s="266"/>
      <c r="H177" s="266"/>
      <c r="I177" s="266"/>
      <c r="J177" s="266"/>
      <c r="K177" s="266"/>
      <c r="L177" s="266"/>
      <c r="N177" s="266" t="str">
        <f>NOTES!$A$17</f>
        <v>For shared work years, couples split work years (both members of a couple are credited with 1/2 year for a 1-earner couple, and 1 year for a two-earner couple).</v>
      </c>
      <c r="O177" s="266"/>
      <c r="P177" s="266"/>
      <c r="Q177" s="266"/>
      <c r="R177" s="266"/>
      <c r="S177" s="266"/>
      <c r="T177" s="266"/>
      <c r="U177" s="266"/>
      <c r="V177" s="266"/>
      <c r="W177" s="266"/>
      <c r="X177" s="266"/>
      <c r="Y177" s="266"/>
      <c r="AA177" s="266" t="str">
        <f>NOTES!$A$17</f>
        <v>For shared work years, couples split work years (both members of a couple are credited with 1/2 year for a 1-earner couple, and 1 year for a two-earner couple).</v>
      </c>
      <c r="AB177" s="266"/>
      <c r="AC177" s="266"/>
      <c r="AD177" s="266"/>
      <c r="AE177" s="266"/>
      <c r="AF177" s="266"/>
      <c r="AG177" s="266"/>
      <c r="AH177" s="266"/>
      <c r="AI177" s="266"/>
      <c r="AJ177" s="266"/>
      <c r="AK177" s="266"/>
      <c r="AL177" s="266"/>
      <c r="AN177" s="266" t="str">
        <f>NOTES!$A$17</f>
        <v>For shared work years, couples split work years (both members of a couple are credited with 1/2 year for a 1-earner couple, and 1 year for a two-earner couple).</v>
      </c>
      <c r="AO177" s="266"/>
      <c r="AP177" s="266"/>
      <c r="AQ177" s="266"/>
      <c r="AR177" s="266"/>
      <c r="AS177" s="266"/>
      <c r="AT177" s="266"/>
      <c r="AU177" s="266"/>
      <c r="AV177" s="266"/>
      <c r="AW177" s="266"/>
      <c r="AX177" s="266"/>
      <c r="AY177" s="266"/>
      <c r="BA177" s="266" t="str">
        <f>NOTES!$A$17</f>
        <v>For shared work years, couples split work years (both members of a couple are credited with 1/2 year for a 1-earner couple, and 1 year for a two-earner couple).</v>
      </c>
      <c r="BB177" s="266"/>
      <c r="BC177" s="266"/>
      <c r="BD177" s="266"/>
      <c r="BE177" s="266"/>
      <c r="BF177" s="266"/>
      <c r="BG177" s="266"/>
      <c r="BH177" s="266"/>
      <c r="BI177" s="266"/>
      <c r="BJ177" s="266"/>
      <c r="BK177" s="266"/>
      <c r="BL177" s="266"/>
      <c r="BN177" s="266" t="str">
        <f>NOTES!$A$17</f>
        <v>For shared work years, couples split work years (both members of a couple are credited with 1/2 year for a 1-earner couple, and 1 year for a two-earner couple).</v>
      </c>
      <c r="BO177" s="266"/>
      <c r="BP177" s="266"/>
      <c r="BQ177" s="266"/>
      <c r="BR177" s="266"/>
      <c r="BS177" s="266"/>
      <c r="BT177" s="266"/>
      <c r="BU177" s="266"/>
      <c r="BV177" s="266"/>
      <c r="BW177" s="266"/>
      <c r="BX177" s="266"/>
      <c r="BY177" s="266"/>
    </row>
  </sheetData>
  <mergeCells count="79">
    <mergeCell ref="BN86:BY86"/>
    <mergeCell ref="A86:L86"/>
    <mergeCell ref="N86:Y86"/>
    <mergeCell ref="AA86:AL86"/>
    <mergeCell ref="AN86:AY86"/>
    <mergeCell ref="BA86:BL86"/>
    <mergeCell ref="BQ2:BY2"/>
    <mergeCell ref="A1:L1"/>
    <mergeCell ref="N1:Y1"/>
    <mergeCell ref="AA1:AL1"/>
    <mergeCell ref="AN1:AY1"/>
    <mergeCell ref="BA1:BL1"/>
    <mergeCell ref="BN1:BY1"/>
    <mergeCell ref="D2:L2"/>
    <mergeCell ref="Q2:Y2"/>
    <mergeCell ref="AD2:AL2"/>
    <mergeCell ref="AQ2:AY2"/>
    <mergeCell ref="BD2:BL2"/>
    <mergeCell ref="BN85:BY85"/>
    <mergeCell ref="A84:L84"/>
    <mergeCell ref="N84:Y84"/>
    <mergeCell ref="AA84:AL84"/>
    <mergeCell ref="AN84:AY84"/>
    <mergeCell ref="BA84:BL84"/>
    <mergeCell ref="BN84:BY84"/>
    <mergeCell ref="A85:L85"/>
    <mergeCell ref="N85:Y85"/>
    <mergeCell ref="AA85:AL85"/>
    <mergeCell ref="AN85:AY85"/>
    <mergeCell ref="BA85:BL85"/>
    <mergeCell ref="BN88:BY88"/>
    <mergeCell ref="A87:L87"/>
    <mergeCell ref="N87:Y87"/>
    <mergeCell ref="AA87:AL87"/>
    <mergeCell ref="AN87:AY87"/>
    <mergeCell ref="BA87:BL87"/>
    <mergeCell ref="BN87:BY87"/>
    <mergeCell ref="A88:L88"/>
    <mergeCell ref="N88:Y88"/>
    <mergeCell ref="AA88:AL88"/>
    <mergeCell ref="AN88:AY88"/>
    <mergeCell ref="BA88:BL88"/>
    <mergeCell ref="BQ91:BY91"/>
    <mergeCell ref="A90:L90"/>
    <mergeCell ref="N90:Y90"/>
    <mergeCell ref="AA90:AL90"/>
    <mergeCell ref="AN90:AY90"/>
    <mergeCell ref="BA90:BL90"/>
    <mergeCell ref="BN90:BY90"/>
    <mergeCell ref="D91:L91"/>
    <mergeCell ref="Q91:Y91"/>
    <mergeCell ref="AD91:AL91"/>
    <mergeCell ref="AQ91:AY91"/>
    <mergeCell ref="BD91:BL91"/>
    <mergeCell ref="BN174:BY174"/>
    <mergeCell ref="A173:L173"/>
    <mergeCell ref="N173:Y173"/>
    <mergeCell ref="AA173:AL173"/>
    <mergeCell ref="AN173:AY173"/>
    <mergeCell ref="BA173:BL173"/>
    <mergeCell ref="BN173:BY173"/>
    <mergeCell ref="A174:L174"/>
    <mergeCell ref="N174:Y174"/>
    <mergeCell ref="AA174:AL174"/>
    <mergeCell ref="AN174:AY174"/>
    <mergeCell ref="BA174:BL174"/>
    <mergeCell ref="BA177:BL177"/>
    <mergeCell ref="BN177:BY177"/>
    <mergeCell ref="A176:L176"/>
    <mergeCell ref="N176:Y176"/>
    <mergeCell ref="AA176:AL176"/>
    <mergeCell ref="AN176:AY176"/>
    <mergeCell ref="BA176:BL176"/>
    <mergeCell ref="BN176:BY176"/>
    <mergeCell ref="A175:L175"/>
    <mergeCell ref="A177:L177"/>
    <mergeCell ref="N177:Y177"/>
    <mergeCell ref="AA177:AL177"/>
    <mergeCell ref="AN177:AY177"/>
  </mergeCells>
  <pageMargins left="0.25" right="0.25" top="0.75" bottom="0.75" header="0.3" footer="0.3"/>
  <pageSetup scale="73" orientation="portrait" r:id="rId1"/>
  <headerFooter>
    <oddFooter>&amp;L&amp;Z&amp;F  &amp;A&amp;R&amp;D</oddFooter>
  </headerFooter>
  <rowBreaks count="3" manualBreakCount="3">
    <brk id="46" max="16383" man="1"/>
    <brk id="89" max="16383" man="1"/>
    <brk id="150" max="16383" man="1"/>
  </rowBreaks>
  <colBreaks count="5" manualBreakCount="5">
    <brk id="12" max="1048575" man="1"/>
    <brk id="25" max="1048575" man="1"/>
    <brk id="38" max="1048575" man="1"/>
    <brk id="52" max="1048575" man="1"/>
    <brk id="65"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90"/>
  <sheetViews>
    <sheetView topLeftCell="A3" zoomScale="70" zoomScaleNormal="70" zoomScaleSheetLayoutView="85" workbookViewId="0">
      <selection activeCell="K48" sqref="K48"/>
    </sheetView>
  </sheetViews>
  <sheetFormatPr defaultRowHeight="15"/>
  <cols>
    <col min="1" max="1" width="3" style="9" customWidth="1"/>
    <col min="2" max="2" width="38.7109375" style="9" customWidth="1"/>
    <col min="3" max="8" width="7.7109375" style="47" customWidth="1"/>
    <col min="9" max="9" width="9.140625" style="11"/>
    <col min="10" max="10" width="3" style="9" customWidth="1"/>
    <col min="11" max="11" width="44.5703125" customWidth="1"/>
    <col min="18" max="33" width="9.140625" style="11"/>
  </cols>
  <sheetData>
    <row r="1" spans="1:17" hidden="1">
      <c r="A1" s="272" t="s">
        <v>486</v>
      </c>
      <c r="B1" s="272"/>
      <c r="C1" s="272"/>
      <c r="D1" s="272"/>
      <c r="E1" s="272"/>
      <c r="F1" s="272"/>
      <c r="G1" s="272"/>
      <c r="H1" s="272"/>
      <c r="J1" s="272" t="s">
        <v>487</v>
      </c>
      <c r="K1" s="272"/>
      <c r="L1" s="272"/>
      <c r="M1" s="272"/>
      <c r="N1" s="272"/>
      <c r="O1" s="272"/>
      <c r="P1" s="272"/>
      <c r="Q1" s="272"/>
    </row>
    <row r="2" spans="1:17" hidden="1"/>
    <row r="3" spans="1:17" ht="24.75" customHeight="1">
      <c r="A3" s="273" t="str">
        <f>CONCATENATE(A$1," by Gender")</f>
        <v>Mean Equivalent Income by Source Among Individuals Age 62 and Older for Selected Years (2015 dollars) by Gender</v>
      </c>
      <c r="B3" s="273"/>
      <c r="C3" s="273"/>
      <c r="D3" s="273"/>
      <c r="E3" s="273"/>
      <c r="F3" s="273"/>
      <c r="G3" s="273"/>
      <c r="H3" s="273"/>
      <c r="J3" s="273" t="str">
        <f>CONCATENATE(J$1," by Gender")</f>
        <v>Mean Equivalent Taxes and Net Income by Source Among Individuals Age 62 and Older for Selected Years (2015 dollars) by Gender</v>
      </c>
      <c r="K3" s="273"/>
      <c r="L3" s="273"/>
      <c r="M3" s="273"/>
      <c r="N3" s="273"/>
      <c r="O3" s="273"/>
      <c r="P3" s="273"/>
      <c r="Q3" s="273"/>
    </row>
    <row r="4" spans="1:17">
      <c r="A4" s="3"/>
      <c r="B4" s="3"/>
      <c r="C4" s="276" t="s">
        <v>32</v>
      </c>
      <c r="D4" s="276"/>
      <c r="E4" s="276"/>
      <c r="F4" s="276"/>
      <c r="G4" s="276"/>
      <c r="H4" s="276"/>
      <c r="J4" s="61"/>
      <c r="K4" s="63"/>
      <c r="L4" s="276" t="s">
        <v>32</v>
      </c>
      <c r="M4" s="276"/>
      <c r="N4" s="276"/>
      <c r="O4" s="276"/>
      <c r="P4" s="276"/>
      <c r="Q4" s="276"/>
    </row>
    <row r="5" spans="1:17">
      <c r="A5" s="4"/>
      <c r="B5" s="5"/>
      <c r="C5" s="50">
        <v>2015</v>
      </c>
      <c r="D5" s="51">
        <v>2025</v>
      </c>
      <c r="E5" s="51">
        <f>D5+10</f>
        <v>2035</v>
      </c>
      <c r="F5" s="51">
        <f t="shared" ref="F5:H5" si="0">E5+10</f>
        <v>2045</v>
      </c>
      <c r="G5" s="51">
        <f t="shared" si="0"/>
        <v>2055</v>
      </c>
      <c r="H5" s="51">
        <f t="shared" si="0"/>
        <v>2065</v>
      </c>
      <c r="J5" s="4"/>
      <c r="K5" s="1"/>
      <c r="L5" s="50">
        <v>2015</v>
      </c>
      <c r="M5" s="51">
        <v>2025</v>
      </c>
      <c r="N5" s="51">
        <f>M5+10</f>
        <v>2035</v>
      </c>
      <c r="O5" s="51">
        <f t="shared" ref="O5" si="1">N5+10</f>
        <v>2045</v>
      </c>
      <c r="P5" s="51">
        <f t="shared" ref="P5" si="2">O5+10</f>
        <v>2055</v>
      </c>
      <c r="Q5" s="51">
        <f t="shared" ref="Q5" si="3">P5+10</f>
        <v>2065</v>
      </c>
    </row>
    <row r="6" spans="1:17">
      <c r="A6" s="6" t="s">
        <v>38</v>
      </c>
      <c r="B6" s="7"/>
      <c r="C6" s="106"/>
      <c r="D6" s="44"/>
      <c r="E6" s="44"/>
      <c r="F6" s="44"/>
      <c r="G6" s="44"/>
      <c r="H6" s="44"/>
      <c r="J6" s="6" t="s">
        <v>38</v>
      </c>
    </row>
    <row r="7" spans="1:17">
      <c r="B7" s="7" t="s">
        <v>269</v>
      </c>
      <c r="C7" s="83">
        <f>SAStab!B752</f>
        <v>72339.8</v>
      </c>
      <c r="D7" s="83">
        <f>SAStab!C752</f>
        <v>77868.2</v>
      </c>
      <c r="E7" s="83">
        <f>SAStab!D752</f>
        <v>81465.5</v>
      </c>
      <c r="F7" s="83">
        <f>SAStab!E752</f>
        <v>86829.4</v>
      </c>
      <c r="G7" s="83">
        <f>SAStab!F752</f>
        <v>93953</v>
      </c>
      <c r="H7" s="83">
        <f>SAStab!G752</f>
        <v>100492.5</v>
      </c>
      <c r="K7" s="7" t="s">
        <v>276</v>
      </c>
      <c r="L7" s="52">
        <f>SAStab!B765</f>
        <v>63900.2</v>
      </c>
      <c r="M7" s="52">
        <f>SAStab!C765</f>
        <v>68506.100000000006</v>
      </c>
      <c r="N7" s="52">
        <f>SAStab!D765</f>
        <v>70426.600000000006</v>
      </c>
      <c r="O7" s="52">
        <f>SAStab!E765</f>
        <v>73515.899999999994</v>
      </c>
      <c r="P7" s="52">
        <f>SAStab!F765</f>
        <v>77070.100000000006</v>
      </c>
      <c r="Q7" s="52">
        <f>SAStab!G765</f>
        <v>81209.899999999994</v>
      </c>
    </row>
    <row r="8" spans="1:17">
      <c r="B8" s="7" t="s">
        <v>39</v>
      </c>
      <c r="C8" s="83">
        <f>SAStab!B753</f>
        <v>14604.6</v>
      </c>
      <c r="D8" s="83">
        <f>SAStab!C753</f>
        <v>16751.099999999999</v>
      </c>
      <c r="E8" s="83">
        <f>SAStab!D753</f>
        <v>18854.099999999999</v>
      </c>
      <c r="F8" s="83">
        <f>SAStab!E753</f>
        <v>20345.2</v>
      </c>
      <c r="G8" s="83">
        <f>SAStab!F753</f>
        <v>22288.2</v>
      </c>
      <c r="H8" s="83">
        <f>SAStab!G753</f>
        <v>25223.8</v>
      </c>
      <c r="K8" s="7" t="s">
        <v>275</v>
      </c>
      <c r="L8" s="52">
        <f>SAStab!B766</f>
        <v>38395.4</v>
      </c>
      <c r="M8" s="52">
        <f>SAStab!C766</f>
        <v>40921.5</v>
      </c>
      <c r="N8" s="52">
        <f>SAStab!D766</f>
        <v>42521</v>
      </c>
      <c r="O8" s="52">
        <f>SAStab!E766</f>
        <v>44807.4</v>
      </c>
      <c r="P8" s="52">
        <f>SAStab!F766</f>
        <v>49321.3</v>
      </c>
      <c r="Q8" s="52">
        <f>SAStab!G766</f>
        <v>53411.3</v>
      </c>
    </row>
    <row r="9" spans="1:17">
      <c r="B9" s="7" t="s">
        <v>63</v>
      </c>
      <c r="C9" s="83">
        <f>SAStab!B754</f>
        <v>185.8</v>
      </c>
      <c r="D9" s="83">
        <f>SAStab!C754</f>
        <v>150</v>
      </c>
      <c r="E9" s="83">
        <f>SAStab!D754</f>
        <v>119.4</v>
      </c>
      <c r="F9" s="83">
        <f>SAStab!E754</f>
        <v>99.6</v>
      </c>
      <c r="G9" s="83">
        <f>SAStab!F754</f>
        <v>77.8</v>
      </c>
      <c r="H9" s="83">
        <f>SAStab!G754</f>
        <v>63.1</v>
      </c>
      <c r="K9" s="7" t="s">
        <v>62</v>
      </c>
      <c r="L9" s="52">
        <f>SAStab!B767</f>
        <v>4562.3</v>
      </c>
      <c r="M9" s="52">
        <f>SAStab!C767</f>
        <v>4673.8</v>
      </c>
      <c r="N9" s="52">
        <f>SAStab!D767</f>
        <v>5558.4</v>
      </c>
      <c r="O9" s="52">
        <f>SAStab!E767</f>
        <v>6625</v>
      </c>
      <c r="P9" s="52">
        <f>SAStab!F767</f>
        <v>8538.2000000000007</v>
      </c>
      <c r="Q9" s="52">
        <f>SAStab!G767</f>
        <v>9439.4</v>
      </c>
    </row>
    <row r="10" spans="1:17">
      <c r="B10" s="7" t="s">
        <v>271</v>
      </c>
      <c r="C10" s="83">
        <f>SAStab!B755</f>
        <v>27018.799999999999</v>
      </c>
      <c r="D10" s="83">
        <f>SAStab!C755</f>
        <v>30861.4</v>
      </c>
      <c r="E10" s="83">
        <f>SAStab!D755</f>
        <v>33029.1</v>
      </c>
      <c r="F10" s="83">
        <f>SAStab!E755</f>
        <v>35744.300000000003</v>
      </c>
      <c r="G10" s="83">
        <f>SAStab!F755</f>
        <v>36404.1</v>
      </c>
      <c r="H10" s="83">
        <f>SAStab!G755</f>
        <v>37571.9</v>
      </c>
      <c r="K10" s="7" t="s">
        <v>277</v>
      </c>
      <c r="L10" s="52">
        <f>SAStab!B768</f>
        <v>949.6</v>
      </c>
      <c r="M10" s="52">
        <f>SAStab!C768</f>
        <v>866.6</v>
      </c>
      <c r="N10" s="52">
        <f>SAStab!D768</f>
        <v>928.8</v>
      </c>
      <c r="O10" s="52">
        <f>SAStab!E768</f>
        <v>1065</v>
      </c>
      <c r="P10" s="52">
        <f>SAStab!F768</f>
        <v>1270.3</v>
      </c>
      <c r="Q10" s="52">
        <f>SAStab!G768</f>
        <v>1297.8</v>
      </c>
    </row>
    <row r="11" spans="1:17">
      <c r="B11" s="7" t="s">
        <v>40</v>
      </c>
      <c r="C11" s="83">
        <f>SAStab!B756</f>
        <v>7886.8</v>
      </c>
      <c r="D11" s="83">
        <f>SAStab!C756</f>
        <v>6408.1</v>
      </c>
      <c r="E11" s="83">
        <f>SAStab!D756</f>
        <v>4730.3999999999996</v>
      </c>
      <c r="F11" s="83">
        <f>SAStab!E756</f>
        <v>3579.9</v>
      </c>
      <c r="G11" s="83">
        <f>SAStab!F756</f>
        <v>3062</v>
      </c>
      <c r="H11" s="83">
        <f>SAStab!G756</f>
        <v>3088.1</v>
      </c>
      <c r="K11" s="7" t="s">
        <v>266</v>
      </c>
      <c r="L11" s="52">
        <f>SAStab!B769</f>
        <v>807.4</v>
      </c>
      <c r="M11" s="52">
        <f>SAStab!C769</f>
        <v>1157.3</v>
      </c>
      <c r="N11" s="52">
        <f>SAStab!D769</f>
        <v>1176.3</v>
      </c>
      <c r="O11" s="52">
        <f>SAStab!E769</f>
        <v>1274.8</v>
      </c>
      <c r="P11" s="52">
        <f>SAStab!F769</f>
        <v>1504.8</v>
      </c>
      <c r="Q11" s="52">
        <f>SAStab!G769</f>
        <v>1656.1</v>
      </c>
    </row>
    <row r="12" spans="1:17">
      <c r="B12" s="7" t="s">
        <v>41</v>
      </c>
      <c r="C12" s="83">
        <f>SAStab!B757</f>
        <v>16753.400000000001</v>
      </c>
      <c r="D12" s="83">
        <f>SAStab!C757</f>
        <v>17138.099999999999</v>
      </c>
      <c r="E12" s="83">
        <f>SAStab!D757</f>
        <v>17589.8</v>
      </c>
      <c r="F12" s="83">
        <f>SAStab!E757</f>
        <v>19206.900000000001</v>
      </c>
      <c r="G12" s="83">
        <f>SAStab!F757</f>
        <v>23320.2</v>
      </c>
      <c r="H12" s="83">
        <f>SAStab!G757</f>
        <v>24710.1</v>
      </c>
      <c r="K12" s="7" t="s">
        <v>267</v>
      </c>
      <c r="L12" s="52">
        <f>SAStab!B770</f>
        <v>221.4</v>
      </c>
      <c r="M12" s="52">
        <f>SAStab!C770</f>
        <v>231.8</v>
      </c>
      <c r="N12" s="52">
        <f>SAStab!D770</f>
        <v>242.2</v>
      </c>
      <c r="O12" s="52">
        <f>SAStab!E770</f>
        <v>267.8</v>
      </c>
      <c r="P12" s="52">
        <f>SAStab!F770</f>
        <v>324.89999999999998</v>
      </c>
      <c r="Q12" s="52">
        <f>SAStab!G770</f>
        <v>345</v>
      </c>
    </row>
    <row r="13" spans="1:17">
      <c r="B13" s="7" t="s">
        <v>42</v>
      </c>
      <c r="C13" s="83">
        <f>SAStab!B758</f>
        <v>4934.8</v>
      </c>
      <c r="D13" s="83">
        <f>SAStab!C758</f>
        <v>5495</v>
      </c>
      <c r="E13" s="83">
        <f>SAStab!D758</f>
        <v>6069.7</v>
      </c>
      <c r="F13" s="83">
        <f>SAStab!E758</f>
        <v>6667.5</v>
      </c>
      <c r="G13" s="83">
        <f>SAStab!F758</f>
        <v>7409.3</v>
      </c>
      <c r="H13" s="83">
        <f>SAStab!G758</f>
        <v>8323.6</v>
      </c>
      <c r="K13" s="7" t="s">
        <v>268</v>
      </c>
      <c r="L13" s="52">
        <f>SAStab!B771</f>
        <v>53.4</v>
      </c>
      <c r="M13" s="52">
        <f>SAStab!C771</f>
        <v>64</v>
      </c>
      <c r="N13" s="52">
        <f>SAStab!D771</f>
        <v>107.6</v>
      </c>
      <c r="O13" s="52">
        <f>SAStab!E771</f>
        <v>174.9</v>
      </c>
      <c r="P13" s="52">
        <f>SAStab!F771</f>
        <v>284.3</v>
      </c>
      <c r="Q13" s="52">
        <f>SAStab!G771</f>
        <v>348.5</v>
      </c>
    </row>
    <row r="14" spans="1:17">
      <c r="A14" s="7"/>
      <c r="B14" s="7" t="s">
        <v>226</v>
      </c>
      <c r="C14" s="83">
        <f>SAStab!B759</f>
        <v>955.6</v>
      </c>
      <c r="D14" s="83">
        <f>SAStab!C759</f>
        <v>1064.5</v>
      </c>
      <c r="E14" s="83">
        <f>SAStab!D759</f>
        <v>1073.2</v>
      </c>
      <c r="F14" s="83">
        <f>SAStab!E759</f>
        <v>1186</v>
      </c>
      <c r="G14" s="83">
        <f>SAStab!F759</f>
        <v>1391.3</v>
      </c>
      <c r="H14" s="83">
        <f>SAStab!G759</f>
        <v>1511.8</v>
      </c>
      <c r="J14" s="7"/>
      <c r="K14" s="7" t="s">
        <v>296</v>
      </c>
      <c r="L14" s="52">
        <f>SAStab!B772</f>
        <v>1453.7</v>
      </c>
      <c r="M14" s="52">
        <f>SAStab!C772</f>
        <v>1826.9</v>
      </c>
      <c r="N14" s="52">
        <f>SAStab!D772</f>
        <v>2332.6</v>
      </c>
      <c r="O14" s="52">
        <f>SAStab!E772</f>
        <v>3014.4</v>
      </c>
      <c r="P14" s="52">
        <f>SAStab!F772</f>
        <v>3828.4</v>
      </c>
      <c r="Q14" s="52">
        <f>SAStab!G772</f>
        <v>4782.3</v>
      </c>
    </row>
    <row r="15" spans="1:17">
      <c r="A15" s="7"/>
      <c r="B15" s="7" t="s">
        <v>308</v>
      </c>
      <c r="C15" s="83">
        <f>SAStab!B760</f>
        <v>5883.9</v>
      </c>
      <c r="D15" s="83">
        <f>SAStab!C760</f>
        <v>7094.1</v>
      </c>
      <c r="E15" s="83">
        <f>SAStab!D760</f>
        <v>8183.4</v>
      </c>
      <c r="F15" s="83">
        <f>SAStab!E760</f>
        <v>9530.7000000000007</v>
      </c>
      <c r="G15" s="83">
        <f>SAStab!F760</f>
        <v>10680.7</v>
      </c>
      <c r="H15" s="83">
        <f>SAStab!G760</f>
        <v>11678.3</v>
      </c>
      <c r="J15" s="7"/>
      <c r="K15" s="7" t="s">
        <v>295</v>
      </c>
      <c r="L15" s="52">
        <f>SAStab!B773</f>
        <v>391.9</v>
      </c>
      <c r="M15" s="52">
        <f>SAStab!C773</f>
        <v>541.79999999999995</v>
      </c>
      <c r="N15" s="52">
        <f>SAStab!D773</f>
        <v>693.1</v>
      </c>
      <c r="O15" s="52">
        <f>SAStab!E773</f>
        <v>891.7</v>
      </c>
      <c r="P15" s="52">
        <f>SAStab!F773</f>
        <v>1132.0999999999999</v>
      </c>
      <c r="Q15" s="52">
        <f>SAStab!G773</f>
        <v>1413.5</v>
      </c>
    </row>
    <row r="16" spans="1:17">
      <c r="B16" s="7" t="s">
        <v>270</v>
      </c>
      <c r="C16" s="83">
        <f>SAStab!B774</f>
        <v>46834.9</v>
      </c>
      <c r="D16" s="83">
        <f>SAStab!C774</f>
        <v>50283.6</v>
      </c>
      <c r="E16" s="83">
        <f>SAStab!D774</f>
        <v>53559.9</v>
      </c>
      <c r="F16" s="83">
        <f>SAStab!E774</f>
        <v>58120.800000000003</v>
      </c>
      <c r="G16" s="83">
        <f>SAStab!F774</f>
        <v>66204.2</v>
      </c>
      <c r="H16" s="83">
        <f>SAStab!G774</f>
        <v>72693.899999999994</v>
      </c>
    </row>
    <row r="17" spans="1:17">
      <c r="A17" s="7"/>
      <c r="B17" s="7" t="s">
        <v>272</v>
      </c>
      <c r="C17" s="83">
        <f>SAStab!B775</f>
        <v>2337.4</v>
      </c>
      <c r="D17" s="83">
        <f>SAStab!C775</f>
        <v>4198</v>
      </c>
      <c r="E17" s="83">
        <f>SAStab!D775</f>
        <v>6011.1</v>
      </c>
      <c r="F17" s="83">
        <f>SAStab!E775</f>
        <v>7829.1</v>
      </c>
      <c r="G17" s="83">
        <f>SAStab!F775</f>
        <v>8927.9</v>
      </c>
      <c r="H17" s="83">
        <f>SAStab!G775</f>
        <v>10524.7</v>
      </c>
      <c r="J17" s="7"/>
      <c r="K17" s="7" t="s">
        <v>304</v>
      </c>
      <c r="L17" s="116">
        <f t="shared" ref="L17:Q17" si="4">L9/C16</f>
        <v>9.7412399727553597E-2</v>
      </c>
      <c r="M17" s="116">
        <f t="shared" si="4"/>
        <v>9.2948794437947971E-2</v>
      </c>
      <c r="N17" s="116">
        <f t="shared" si="4"/>
        <v>0.10377913326947959</v>
      </c>
      <c r="O17" s="116">
        <f t="shared" si="4"/>
        <v>0.11398673108422458</v>
      </c>
      <c r="P17" s="116">
        <f t="shared" si="4"/>
        <v>0.12896764857818691</v>
      </c>
      <c r="Q17" s="116">
        <f t="shared" si="4"/>
        <v>0.12985133553159206</v>
      </c>
    </row>
    <row r="18" spans="1:17">
      <c r="A18" s="7"/>
      <c r="B18" s="7" t="s">
        <v>294</v>
      </c>
      <c r="C18" s="83">
        <f>SAStab!B776</f>
        <v>1143.2</v>
      </c>
      <c r="D18" s="83">
        <f>SAStab!C776</f>
        <v>1300.4000000000001</v>
      </c>
      <c r="E18" s="83">
        <f>SAStab!D776</f>
        <v>1406.5</v>
      </c>
      <c r="F18" s="83">
        <f>SAStab!E776</f>
        <v>1614.2</v>
      </c>
      <c r="G18" s="83">
        <f>SAStab!F776</f>
        <v>2048.5</v>
      </c>
      <c r="H18" s="83">
        <f>SAStab!G776</f>
        <v>2165.1999999999998</v>
      </c>
      <c r="J18" s="7"/>
      <c r="K18" s="7" t="s">
        <v>305</v>
      </c>
      <c r="L18" s="116">
        <f t="shared" ref="L18:Q18" si="5">L10/C16</f>
        <v>2.0275478329194681E-2</v>
      </c>
      <c r="M18" s="116">
        <f t="shared" si="5"/>
        <v>1.7234247349036266E-2</v>
      </c>
      <c r="N18" s="116">
        <f t="shared" si="5"/>
        <v>1.7341331854615113E-2</v>
      </c>
      <c r="O18" s="116">
        <f t="shared" si="5"/>
        <v>1.832390469504893E-2</v>
      </c>
      <c r="P18" s="116">
        <f t="shared" si="5"/>
        <v>1.9187604411804688E-2</v>
      </c>
      <c r="Q18" s="116">
        <f t="shared" si="5"/>
        <v>1.7852942268883634E-2</v>
      </c>
    </row>
    <row r="19" spans="1:17">
      <c r="A19" s="7"/>
      <c r="B19" s="7" t="s">
        <v>292</v>
      </c>
      <c r="C19" s="83">
        <f>SAStab!B777</f>
        <v>2142.1</v>
      </c>
      <c r="D19" s="83">
        <f>SAStab!C777</f>
        <v>2341.1999999999998</v>
      </c>
      <c r="E19" s="83">
        <f>SAStab!D777</f>
        <v>2666.1</v>
      </c>
      <c r="F19" s="83">
        <f>SAStab!E777</f>
        <v>3068.8</v>
      </c>
      <c r="G19" s="83">
        <f>SAStab!F777</f>
        <v>3613</v>
      </c>
      <c r="H19" s="83">
        <f>SAStab!G777</f>
        <v>3818.2</v>
      </c>
      <c r="J19" s="7"/>
      <c r="K19" s="7" t="s">
        <v>306</v>
      </c>
      <c r="L19" s="116">
        <f t="shared" ref="L19:Q19" si="6">L11/C12</f>
        <v>4.819320257380591E-2</v>
      </c>
      <c r="M19" s="116">
        <f t="shared" si="6"/>
        <v>6.7527905660487456E-2</v>
      </c>
      <c r="N19" s="116">
        <f t="shared" si="6"/>
        <v>6.6873983786057828E-2</v>
      </c>
      <c r="O19" s="116">
        <f t="shared" si="6"/>
        <v>6.6371980902696415E-2</v>
      </c>
      <c r="P19" s="116">
        <f t="shared" si="6"/>
        <v>6.4527748475570537E-2</v>
      </c>
      <c r="Q19" s="116">
        <f t="shared" si="6"/>
        <v>6.7021177575161572E-2</v>
      </c>
    </row>
    <row r="20" spans="1:17">
      <c r="A20" s="7"/>
      <c r="B20" s="7" t="s">
        <v>293</v>
      </c>
      <c r="C20" s="83">
        <f>SAStab!B778</f>
        <v>826</v>
      </c>
      <c r="D20" s="83">
        <f>SAStab!C778</f>
        <v>932.1</v>
      </c>
      <c r="E20" s="83">
        <f>SAStab!D778</f>
        <v>1109.5</v>
      </c>
      <c r="F20" s="83">
        <f>SAStab!E778</f>
        <v>1191.2</v>
      </c>
      <c r="G20" s="83">
        <f>SAStab!F778</f>
        <v>1475.2</v>
      </c>
      <c r="H20" s="83">
        <f>SAStab!G778</f>
        <v>1588.9</v>
      </c>
      <c r="J20" s="7"/>
      <c r="K20" s="7" t="s">
        <v>307</v>
      </c>
      <c r="L20" s="116">
        <f t="shared" ref="L20:Q20" si="7">L12/C12</f>
        <v>1.3215227953728795E-2</v>
      </c>
      <c r="M20" s="116">
        <f t="shared" si="7"/>
        <v>1.352541997070854E-2</v>
      </c>
      <c r="N20" s="116">
        <f t="shared" si="7"/>
        <v>1.376934359685727E-2</v>
      </c>
      <c r="O20" s="116">
        <f t="shared" si="7"/>
        <v>1.3942905934846331E-2</v>
      </c>
      <c r="P20" s="116">
        <f t="shared" si="7"/>
        <v>1.3932127511770909E-2</v>
      </c>
      <c r="Q20" s="116">
        <f t="shared" si="7"/>
        <v>1.3961902218121335E-2</v>
      </c>
    </row>
    <row r="21" spans="1:17">
      <c r="A21" s="7"/>
      <c r="B21" s="7"/>
      <c r="C21" s="83"/>
      <c r="D21" s="83"/>
      <c r="E21" s="83"/>
      <c r="F21" s="83"/>
      <c r="G21" s="83"/>
      <c r="H21" s="83"/>
      <c r="J21" s="7"/>
    </row>
    <row r="22" spans="1:17">
      <c r="A22" s="6" t="s">
        <v>48</v>
      </c>
      <c r="B22" s="7"/>
      <c r="C22" s="49"/>
      <c r="D22" s="49"/>
      <c r="E22" s="49"/>
      <c r="F22" s="49"/>
      <c r="G22" s="49"/>
      <c r="H22" s="49"/>
      <c r="J22" s="6" t="s">
        <v>48</v>
      </c>
    </row>
    <row r="23" spans="1:17">
      <c r="B23" s="7" t="str">
        <f>B7</f>
        <v>Total Annuity Income</v>
      </c>
      <c r="C23" s="49">
        <f>SAStab!B789</f>
        <v>65248</v>
      </c>
      <c r="D23" s="49">
        <f>SAStab!C789</f>
        <v>73995.899999999994</v>
      </c>
      <c r="E23" s="49">
        <f>SAStab!D789</f>
        <v>76930.899999999994</v>
      </c>
      <c r="F23" s="49">
        <f>SAStab!E789</f>
        <v>80959.199999999997</v>
      </c>
      <c r="G23" s="49">
        <f>SAStab!F789</f>
        <v>87740.7</v>
      </c>
      <c r="H23" s="49">
        <f>SAStab!G789</f>
        <v>95285.9</v>
      </c>
      <c r="K23" s="7" t="s">
        <v>276</v>
      </c>
      <c r="L23" s="52">
        <f>SAStab!B802</f>
        <v>57728</v>
      </c>
      <c r="M23" s="52">
        <f>SAStab!C802</f>
        <v>64880.5</v>
      </c>
      <c r="N23" s="52">
        <f>SAStab!D802</f>
        <v>66529.100000000006</v>
      </c>
      <c r="O23" s="52">
        <f>SAStab!E802</f>
        <v>68507.3</v>
      </c>
      <c r="P23" s="52">
        <f>SAStab!F802</f>
        <v>72142.3</v>
      </c>
      <c r="Q23" s="52">
        <f>SAStab!G802</f>
        <v>76925.5</v>
      </c>
    </row>
    <row r="24" spans="1:17">
      <c r="B24" s="7" t="s">
        <v>39</v>
      </c>
      <c r="C24" s="49">
        <f>SAStab!B790</f>
        <v>14594.4</v>
      </c>
      <c r="D24" s="49">
        <f>SAStab!C790</f>
        <v>16915.7</v>
      </c>
      <c r="E24" s="49">
        <f>SAStab!D790</f>
        <v>19092.8</v>
      </c>
      <c r="F24" s="49">
        <f>SAStab!E790</f>
        <v>20655</v>
      </c>
      <c r="G24" s="49">
        <f>SAStab!F790</f>
        <v>22563.200000000001</v>
      </c>
      <c r="H24" s="49">
        <f>SAStab!G790</f>
        <v>25612.7</v>
      </c>
      <c r="K24" s="7" t="s">
        <v>275</v>
      </c>
      <c r="L24" s="52">
        <f>SAStab!B803</f>
        <v>35467.5</v>
      </c>
      <c r="M24" s="52">
        <f>SAStab!C803</f>
        <v>39558.800000000003</v>
      </c>
      <c r="N24" s="52">
        <f>SAStab!D803</f>
        <v>40998.6</v>
      </c>
      <c r="O24" s="52">
        <f>SAStab!E803</f>
        <v>42779.199999999997</v>
      </c>
      <c r="P24" s="52">
        <f>SAStab!F803</f>
        <v>46912.3</v>
      </c>
      <c r="Q24" s="52">
        <f>SAStab!G803</f>
        <v>51446.9</v>
      </c>
    </row>
    <row r="25" spans="1:17">
      <c r="B25" s="9" t="s">
        <v>44</v>
      </c>
      <c r="C25" s="49">
        <f>SAStab!B798</f>
        <v>11061.4</v>
      </c>
      <c r="D25" s="49">
        <f>SAStab!C798</f>
        <v>13064.6</v>
      </c>
      <c r="E25" s="49">
        <f>SAStab!D798</f>
        <v>15159.5</v>
      </c>
      <c r="F25" s="49">
        <f>SAStab!E798</f>
        <v>16614.5</v>
      </c>
      <c r="G25" s="49">
        <f>SAStab!F798</f>
        <v>18153.5</v>
      </c>
      <c r="H25" s="49">
        <f>SAStab!G798</f>
        <v>20591</v>
      </c>
      <c r="K25" s="7" t="s">
        <v>62</v>
      </c>
      <c r="L25" s="52">
        <f>SAStab!B804</f>
        <v>3918.5</v>
      </c>
      <c r="M25" s="52">
        <f>SAStab!C804</f>
        <v>4527.3999999999996</v>
      </c>
      <c r="N25" s="52">
        <f>SAStab!D804</f>
        <v>5104.8999999999996</v>
      </c>
      <c r="O25" s="52">
        <f>SAStab!E804</f>
        <v>6053.6</v>
      </c>
      <c r="P25" s="52">
        <f>SAStab!F804</f>
        <v>7568.9</v>
      </c>
      <c r="Q25" s="52">
        <f>SAStab!G804</f>
        <v>8785.7999999999993</v>
      </c>
    </row>
    <row r="26" spans="1:17">
      <c r="B26" s="9" t="s">
        <v>45</v>
      </c>
      <c r="C26" s="49">
        <f>SAStab!B799</f>
        <v>6838.5</v>
      </c>
      <c r="D26" s="49">
        <f>SAStab!C799</f>
        <v>7699.7</v>
      </c>
      <c r="E26" s="49">
        <f>SAStab!D799</f>
        <v>8122.9</v>
      </c>
      <c r="F26" s="49">
        <f>SAStab!E799</f>
        <v>8384.4</v>
      </c>
      <c r="G26" s="49">
        <f>SAStab!F799</f>
        <v>9258.1</v>
      </c>
      <c r="H26" s="49">
        <f>SAStab!G799</f>
        <v>10540.5</v>
      </c>
      <c r="K26" s="7" t="s">
        <v>277</v>
      </c>
      <c r="L26" s="52">
        <f>SAStab!B805</f>
        <v>814.5</v>
      </c>
      <c r="M26" s="52">
        <f>SAStab!C805</f>
        <v>824.8</v>
      </c>
      <c r="N26" s="52">
        <f>SAStab!D805</f>
        <v>861.5</v>
      </c>
      <c r="O26" s="52">
        <f>SAStab!E805</f>
        <v>927.9</v>
      </c>
      <c r="P26" s="52">
        <f>SAStab!F805</f>
        <v>1131.0999999999999</v>
      </c>
      <c r="Q26" s="52">
        <f>SAStab!G805</f>
        <v>1182.4000000000001</v>
      </c>
    </row>
    <row r="27" spans="1:17">
      <c r="B27" s="7" t="s">
        <v>63</v>
      </c>
      <c r="C27" s="49">
        <f>SAStab!B791</f>
        <v>241.4</v>
      </c>
      <c r="D27" s="49">
        <f>SAStab!C791</f>
        <v>185.7</v>
      </c>
      <c r="E27" s="49">
        <f>SAStab!D791</f>
        <v>140.69999999999999</v>
      </c>
      <c r="F27" s="49">
        <f>SAStab!E791</f>
        <v>114.2</v>
      </c>
      <c r="G27" s="49">
        <f>SAStab!F791</f>
        <v>90.1</v>
      </c>
      <c r="H27" s="49">
        <f>SAStab!G791</f>
        <v>69</v>
      </c>
      <c r="K27" s="7" t="s">
        <v>266</v>
      </c>
      <c r="L27" s="52">
        <f>SAStab!B806</f>
        <v>692.6</v>
      </c>
      <c r="M27" s="52">
        <f>SAStab!C806</f>
        <v>1076.4000000000001</v>
      </c>
      <c r="N27" s="52">
        <f>SAStab!D806</f>
        <v>1057.8</v>
      </c>
      <c r="O27" s="52">
        <f>SAStab!E806</f>
        <v>1125</v>
      </c>
      <c r="P27" s="52">
        <f>SAStab!F806</f>
        <v>1346.5</v>
      </c>
      <c r="Q27" s="52">
        <f>SAStab!G806</f>
        <v>1494.2</v>
      </c>
    </row>
    <row r="28" spans="1:17">
      <c r="B28" s="7" t="str">
        <f>B10</f>
        <v>Annuitized Financial Income</v>
      </c>
      <c r="C28" s="49">
        <f>SAStab!B792</f>
        <v>23583.599999999999</v>
      </c>
      <c r="D28" s="49">
        <f>SAStab!C792</f>
        <v>28310</v>
      </c>
      <c r="E28" s="49">
        <f>SAStab!D792</f>
        <v>30401.3</v>
      </c>
      <c r="F28" s="49">
        <f>SAStab!E792</f>
        <v>32270.1</v>
      </c>
      <c r="G28" s="49">
        <f>SAStab!F792</f>
        <v>33111.5</v>
      </c>
      <c r="H28" s="49">
        <f>SAStab!G792</f>
        <v>34813.599999999999</v>
      </c>
      <c r="K28" s="7" t="s">
        <v>267</v>
      </c>
      <c r="L28" s="52">
        <f>SAStab!B807</f>
        <v>186.6</v>
      </c>
      <c r="M28" s="52">
        <f>SAStab!C807</f>
        <v>217.5</v>
      </c>
      <c r="N28" s="52">
        <f>SAStab!D807</f>
        <v>213.1</v>
      </c>
      <c r="O28" s="52">
        <f>SAStab!E807</f>
        <v>233.4</v>
      </c>
      <c r="P28" s="52">
        <f>SAStab!F807</f>
        <v>286.7</v>
      </c>
      <c r="Q28" s="52">
        <f>SAStab!G807</f>
        <v>308.5</v>
      </c>
    </row>
    <row r="29" spans="1:17">
      <c r="B29" s="7" t="s">
        <v>40</v>
      </c>
      <c r="C29" s="49">
        <f>SAStab!B793</f>
        <v>7061.6</v>
      </c>
      <c r="D29" s="49">
        <f>SAStab!C793</f>
        <v>6081.5</v>
      </c>
      <c r="E29" s="49">
        <f>SAStab!D793</f>
        <v>4663</v>
      </c>
      <c r="F29" s="49">
        <f>SAStab!E793</f>
        <v>3396.9</v>
      </c>
      <c r="G29" s="49">
        <f>SAStab!F793</f>
        <v>2850.3</v>
      </c>
      <c r="H29" s="49">
        <f>SAStab!G793</f>
        <v>2866.7</v>
      </c>
      <c r="K29" s="7" t="s">
        <v>268</v>
      </c>
      <c r="L29" s="52">
        <f>SAStab!B808</f>
        <v>43.1</v>
      </c>
      <c r="M29" s="52">
        <f>SAStab!C808</f>
        <v>62.3</v>
      </c>
      <c r="N29" s="52">
        <f>SAStab!D808</f>
        <v>98.1</v>
      </c>
      <c r="O29" s="52">
        <f>SAStab!E808</f>
        <v>154.69999999999999</v>
      </c>
      <c r="P29" s="52">
        <f>SAStab!F808</f>
        <v>246.7</v>
      </c>
      <c r="Q29" s="52">
        <f>SAStab!G808</f>
        <v>325.8</v>
      </c>
    </row>
    <row r="30" spans="1:17">
      <c r="B30" s="7" t="s">
        <v>41</v>
      </c>
      <c r="C30" s="49">
        <f>SAStab!B794</f>
        <v>14198.1</v>
      </c>
      <c r="D30" s="49">
        <f>SAStab!C794</f>
        <v>16067.4</v>
      </c>
      <c r="E30" s="49">
        <f>SAStab!D794</f>
        <v>15543.1</v>
      </c>
      <c r="F30" s="49">
        <f>SAStab!E794</f>
        <v>16823.400000000001</v>
      </c>
      <c r="G30" s="49">
        <f>SAStab!F794</f>
        <v>20476.099999999999</v>
      </c>
      <c r="H30" s="49">
        <f>SAStab!G794</f>
        <v>22096</v>
      </c>
      <c r="K30" s="7" t="s">
        <v>296</v>
      </c>
      <c r="L30" s="52">
        <f>SAStab!B809</f>
        <v>1459</v>
      </c>
      <c r="M30" s="52">
        <f>SAStab!C809</f>
        <v>1842.6</v>
      </c>
      <c r="N30" s="52">
        <f>SAStab!D809</f>
        <v>2345.9</v>
      </c>
      <c r="O30" s="52">
        <f>SAStab!E809</f>
        <v>3031.9</v>
      </c>
      <c r="P30" s="52">
        <f>SAStab!F809</f>
        <v>3843.3</v>
      </c>
      <c r="Q30" s="52">
        <f>SAStab!G809</f>
        <v>4799.2</v>
      </c>
    </row>
    <row r="31" spans="1:17">
      <c r="B31" s="9" t="s">
        <v>46</v>
      </c>
      <c r="C31" s="49">
        <f>SAStab!B800</f>
        <v>8806.7000000000007</v>
      </c>
      <c r="D31" s="49">
        <f>SAStab!C800</f>
        <v>11444.7</v>
      </c>
      <c r="E31" s="49">
        <f>SAStab!D800</f>
        <v>11192.7</v>
      </c>
      <c r="F31" s="49">
        <f>SAStab!E800</f>
        <v>11903.3</v>
      </c>
      <c r="G31" s="49">
        <f>SAStab!F800</f>
        <v>14219.2</v>
      </c>
      <c r="H31" s="49">
        <f>SAStab!G800</f>
        <v>16341.2</v>
      </c>
      <c r="K31" s="7" t="s">
        <v>295</v>
      </c>
      <c r="L31" s="52">
        <f>SAStab!B810</f>
        <v>405.7</v>
      </c>
      <c r="M31" s="52">
        <f>SAStab!C810</f>
        <v>564.5</v>
      </c>
      <c r="N31" s="52">
        <f>SAStab!D810</f>
        <v>720.6</v>
      </c>
      <c r="O31" s="52">
        <f>SAStab!E810</f>
        <v>925.4</v>
      </c>
      <c r="P31" s="52">
        <f>SAStab!F810</f>
        <v>1175.2</v>
      </c>
      <c r="Q31" s="52">
        <f>SAStab!G810</f>
        <v>1464.4</v>
      </c>
    </row>
    <row r="32" spans="1:17">
      <c r="B32" s="9" t="s">
        <v>47</v>
      </c>
      <c r="C32" s="49">
        <f>SAStab!B801</f>
        <v>9504.4</v>
      </c>
      <c r="D32" s="49">
        <f>SAStab!C801</f>
        <v>8968.2000000000007</v>
      </c>
      <c r="E32" s="49">
        <f>SAStab!D801</f>
        <v>8396.6</v>
      </c>
      <c r="F32" s="49">
        <f>SAStab!E801</f>
        <v>9445.4</v>
      </c>
      <c r="G32" s="49">
        <f>SAStab!F801</f>
        <v>11894.9</v>
      </c>
      <c r="H32" s="49">
        <f>SAStab!G801</f>
        <v>11783.8</v>
      </c>
    </row>
    <row r="33" spans="1:17">
      <c r="B33" s="7" t="s">
        <v>42</v>
      </c>
      <c r="C33" s="49">
        <f>SAStab!B795</f>
        <v>4838.7</v>
      </c>
      <c r="D33" s="49">
        <f>SAStab!C795</f>
        <v>5632.8</v>
      </c>
      <c r="E33" s="49">
        <f>SAStab!D795</f>
        <v>6255.8</v>
      </c>
      <c r="F33" s="49">
        <f>SAStab!E795</f>
        <v>6838.2</v>
      </c>
      <c r="G33" s="49">
        <f>SAStab!F795</f>
        <v>7601.7</v>
      </c>
      <c r="H33" s="49">
        <f>SAStab!G795</f>
        <v>8664.7999999999993</v>
      </c>
    </row>
    <row r="34" spans="1:17">
      <c r="A34" s="7"/>
      <c r="B34" s="7" t="s">
        <v>226</v>
      </c>
      <c r="C34" s="49">
        <f>SAStab!B796</f>
        <v>730.2</v>
      </c>
      <c r="D34" s="49">
        <f>SAStab!C796</f>
        <v>802.8</v>
      </c>
      <c r="E34" s="49">
        <f>SAStab!D796</f>
        <v>834.3</v>
      </c>
      <c r="F34" s="49">
        <f>SAStab!E796</f>
        <v>861.5</v>
      </c>
      <c r="G34" s="49">
        <f>SAStab!F796</f>
        <v>1047.8</v>
      </c>
      <c r="H34" s="49">
        <f>SAStab!G796</f>
        <v>1163</v>
      </c>
      <c r="J34" s="7"/>
      <c r="K34" s="7" t="s">
        <v>304</v>
      </c>
      <c r="L34" s="116">
        <f t="shared" ref="L34:Q34" si="8">L25/C36</f>
        <v>9.1154193302254605E-2</v>
      </c>
      <c r="M34" s="116">
        <f t="shared" si="8"/>
        <v>9.3014177913190318E-2</v>
      </c>
      <c r="N34" s="116">
        <f t="shared" si="8"/>
        <v>9.9316154512115631E-2</v>
      </c>
      <c r="O34" s="116">
        <f t="shared" si="8"/>
        <v>0.10960491462237762</v>
      </c>
      <c r="P34" s="116">
        <f t="shared" si="8"/>
        <v>0.12108167081795597</v>
      </c>
      <c r="Q34" s="116">
        <f t="shared" si="8"/>
        <v>0.12585789738322495</v>
      </c>
    </row>
    <row r="35" spans="1:17">
      <c r="A35" s="7"/>
      <c r="B35" s="7" t="s">
        <v>308</v>
      </c>
      <c r="C35" s="49">
        <f>SAStab!B797</f>
        <v>7710.7</v>
      </c>
      <c r="D35" s="49">
        <f>SAStab!C797</f>
        <v>9152</v>
      </c>
      <c r="E35" s="49">
        <f>SAStab!D797</f>
        <v>10474.700000000001</v>
      </c>
      <c r="F35" s="49">
        <f>SAStab!E797</f>
        <v>12245</v>
      </c>
      <c r="G35" s="49">
        <f>SAStab!F797</f>
        <v>14084.7</v>
      </c>
      <c r="H35" s="49">
        <f>SAStab!G797</f>
        <v>15176.4</v>
      </c>
      <c r="J35" s="7"/>
      <c r="K35" s="7" t="s">
        <v>305</v>
      </c>
      <c r="L35" s="116">
        <f t="shared" ref="L35:Q35" si="9">L26/C36</f>
        <v>1.894732434469475E-2</v>
      </c>
      <c r="M35" s="116">
        <f t="shared" si="9"/>
        <v>1.6945287348765159E-2</v>
      </c>
      <c r="N35" s="116">
        <f t="shared" si="9"/>
        <v>1.6760537348858476E-2</v>
      </c>
      <c r="O35" s="116">
        <f t="shared" si="9"/>
        <v>1.6800317212584938E-2</v>
      </c>
      <c r="P35" s="116">
        <f t="shared" si="9"/>
        <v>1.8094502221219725E-2</v>
      </c>
      <c r="Q35" s="116">
        <f t="shared" si="9"/>
        <v>1.6938056621585422E-2</v>
      </c>
    </row>
    <row r="36" spans="1:17">
      <c r="B36" s="7" t="str">
        <f>B16</f>
        <v>Total Cash Income</v>
      </c>
      <c r="C36" s="49">
        <f>SAStab!B811</f>
        <v>42987.6</v>
      </c>
      <c r="D36" s="49">
        <f>SAStab!C811</f>
        <v>48674.3</v>
      </c>
      <c r="E36" s="49">
        <f>SAStab!D811</f>
        <v>51400.5</v>
      </c>
      <c r="F36" s="49">
        <f>SAStab!E811</f>
        <v>55231.1</v>
      </c>
      <c r="G36" s="49">
        <f>SAStab!F811</f>
        <v>62510.7</v>
      </c>
      <c r="H36" s="49">
        <f>SAStab!G811</f>
        <v>69807.3</v>
      </c>
      <c r="K36" s="7" t="s">
        <v>306</v>
      </c>
      <c r="L36" s="117">
        <f t="shared" ref="L36:Q36" si="10">L27/C30</f>
        <v>4.8781174945943473E-2</v>
      </c>
      <c r="M36" s="117">
        <f t="shared" si="10"/>
        <v>6.6992792860076936E-2</v>
      </c>
      <c r="N36" s="117">
        <f t="shared" si="10"/>
        <v>6.8055921920337631E-2</v>
      </c>
      <c r="O36" s="117">
        <f t="shared" si="10"/>
        <v>6.6871143764042934E-2</v>
      </c>
      <c r="P36" s="117">
        <f t="shared" si="10"/>
        <v>6.5759592891224405E-2</v>
      </c>
      <c r="Q36" s="117">
        <f t="shared" si="10"/>
        <v>6.7623099203475742E-2</v>
      </c>
    </row>
    <row r="37" spans="1:17">
      <c r="B37" s="7" t="s">
        <v>272</v>
      </c>
      <c r="C37" s="49">
        <f>SAStab!B812</f>
        <v>2325.5</v>
      </c>
      <c r="D37" s="49">
        <f>SAStab!C812</f>
        <v>4187.7</v>
      </c>
      <c r="E37" s="49">
        <f>SAStab!D812</f>
        <v>6093.7</v>
      </c>
      <c r="F37" s="49">
        <f>SAStab!E812</f>
        <v>7951.2</v>
      </c>
      <c r="G37" s="49">
        <f>SAStab!F812</f>
        <v>8939.1</v>
      </c>
      <c r="H37" s="49">
        <f>SAStab!G812</f>
        <v>10703.7</v>
      </c>
      <c r="K37" s="7" t="s">
        <v>307</v>
      </c>
      <c r="L37" s="117">
        <f t="shared" ref="L37:Q37" si="11">L28/C30</f>
        <v>1.3142603587804001E-2</v>
      </c>
      <c r="M37" s="117">
        <f t="shared" si="11"/>
        <v>1.3536726539452556E-2</v>
      </c>
      <c r="N37" s="117">
        <f t="shared" si="11"/>
        <v>1.3710263718305872E-2</v>
      </c>
      <c r="O37" s="117">
        <f t="shared" si="11"/>
        <v>1.387353329291344E-2</v>
      </c>
      <c r="P37" s="117">
        <f t="shared" si="11"/>
        <v>1.4001689774908309E-2</v>
      </c>
      <c r="Q37" s="117">
        <f t="shared" si="11"/>
        <v>1.3961803041274439E-2</v>
      </c>
    </row>
    <row r="38" spans="1:17">
      <c r="B38" s="7" t="s">
        <v>294</v>
      </c>
      <c r="C38" s="49">
        <f>SAStab!B813</f>
        <v>1030.2</v>
      </c>
      <c r="D38" s="49">
        <f>SAStab!C813</f>
        <v>1217.9000000000001</v>
      </c>
      <c r="E38" s="49">
        <f>SAStab!D813</f>
        <v>1382</v>
      </c>
      <c r="F38" s="49">
        <f>SAStab!E813</f>
        <v>1554.6</v>
      </c>
      <c r="G38" s="49">
        <f>SAStab!F813</f>
        <v>1824.8</v>
      </c>
      <c r="H38" s="49">
        <f>SAStab!G813</f>
        <v>2125.6</v>
      </c>
    </row>
    <row r="39" spans="1:17">
      <c r="B39" s="7" t="s">
        <v>292</v>
      </c>
      <c r="C39" s="49">
        <f>SAStab!B814</f>
        <v>2019.6</v>
      </c>
      <c r="D39" s="49">
        <f>SAStab!C814</f>
        <v>2334.6</v>
      </c>
      <c r="E39" s="49">
        <f>SAStab!D814</f>
        <v>2550</v>
      </c>
      <c r="F39" s="49">
        <f>SAStab!E814</f>
        <v>2801.6</v>
      </c>
      <c r="G39" s="49">
        <f>SAStab!F814</f>
        <v>3354</v>
      </c>
      <c r="H39" s="49">
        <f>SAStab!G814</f>
        <v>3667.2</v>
      </c>
    </row>
    <row r="40" spans="1:17">
      <c r="B40" s="7" t="s">
        <v>293</v>
      </c>
      <c r="C40" s="49">
        <f>SAStab!B815</f>
        <v>786.5</v>
      </c>
      <c r="D40" s="49">
        <f>SAStab!C815</f>
        <v>880.8</v>
      </c>
      <c r="E40" s="49">
        <f>SAStab!D815</f>
        <v>1100.9000000000001</v>
      </c>
      <c r="F40" s="49">
        <f>SAStab!E815</f>
        <v>1072.9000000000001</v>
      </c>
      <c r="G40" s="49">
        <f>SAStab!F815</f>
        <v>1365.3</v>
      </c>
      <c r="H40" s="49">
        <f>SAStab!G815</f>
        <v>1503.3</v>
      </c>
    </row>
    <row r="41" spans="1:17">
      <c r="B41" s="7"/>
      <c r="C41" s="49"/>
      <c r="D41" s="49"/>
      <c r="E41" s="49"/>
      <c r="F41" s="49"/>
      <c r="G41" s="49"/>
      <c r="H41" s="49"/>
    </row>
    <row r="42" spans="1:17">
      <c r="A42" s="6" t="s">
        <v>43</v>
      </c>
      <c r="B42" s="7"/>
      <c r="C42" s="106"/>
      <c r="D42" s="106"/>
      <c r="E42" s="106"/>
      <c r="F42" s="106"/>
      <c r="G42" s="106"/>
      <c r="H42" s="106"/>
      <c r="J42" s="6" t="s">
        <v>43</v>
      </c>
    </row>
    <row r="43" spans="1:17">
      <c r="B43" s="7" t="str">
        <f>B23</f>
        <v>Total Annuity Income</v>
      </c>
      <c r="C43" s="106">
        <f>SAStab!B826</f>
        <v>80920.100000000006</v>
      </c>
      <c r="D43" s="106">
        <f>SAStab!C826</f>
        <v>82381.399999999994</v>
      </c>
      <c r="E43" s="106">
        <f>SAStab!D826</f>
        <v>86648.7</v>
      </c>
      <c r="F43" s="106">
        <f>SAStab!E826</f>
        <v>93519.5</v>
      </c>
      <c r="G43" s="106">
        <f>SAStab!F826</f>
        <v>100952.8</v>
      </c>
      <c r="H43" s="106">
        <f>SAStab!G826</f>
        <v>106386.2</v>
      </c>
      <c r="K43" s="7" t="s">
        <v>276</v>
      </c>
      <c r="L43" s="52">
        <f>SAStab!B839</f>
        <v>71368.100000000006</v>
      </c>
      <c r="M43" s="52">
        <f>SAStab!C839</f>
        <v>72731.8</v>
      </c>
      <c r="N43" s="52">
        <f>SAStab!D839</f>
        <v>74881.7</v>
      </c>
      <c r="O43" s="52">
        <f>SAStab!E839</f>
        <v>79224.2</v>
      </c>
      <c r="P43" s="52">
        <f>SAStab!F839</f>
        <v>82622.5</v>
      </c>
      <c r="Q43" s="52">
        <f>SAStab!G839</f>
        <v>86059.7</v>
      </c>
    </row>
    <row r="44" spans="1:17">
      <c r="B44" s="7" t="s">
        <v>39</v>
      </c>
      <c r="C44" s="106">
        <f>SAStab!B827</f>
        <v>14617</v>
      </c>
      <c r="D44" s="106">
        <f>SAStab!C827</f>
        <v>16559.2</v>
      </c>
      <c r="E44" s="106">
        <f>SAStab!D827</f>
        <v>18581.2</v>
      </c>
      <c r="F44" s="106">
        <f>SAStab!E827</f>
        <v>19992.2</v>
      </c>
      <c r="G44" s="106">
        <f>SAStab!F827</f>
        <v>21978.400000000001</v>
      </c>
      <c r="H44" s="106">
        <f>SAStab!G827</f>
        <v>24783.599999999999</v>
      </c>
      <c r="K44" s="7" t="s">
        <v>275</v>
      </c>
      <c r="L44" s="52">
        <f>SAStab!B840</f>
        <v>41937.800000000003</v>
      </c>
      <c r="M44" s="52">
        <f>SAStab!C840</f>
        <v>42509.7</v>
      </c>
      <c r="N44" s="52">
        <f>SAStab!D840</f>
        <v>44261.2</v>
      </c>
      <c r="O44" s="52">
        <f>SAStab!E840</f>
        <v>47118.8</v>
      </c>
      <c r="P44" s="52">
        <f>SAStab!F840</f>
        <v>52035.6</v>
      </c>
      <c r="Q44" s="52">
        <f>SAStab!G840</f>
        <v>55634.9</v>
      </c>
    </row>
    <row r="45" spans="1:17">
      <c r="B45" s="9" t="s">
        <v>44</v>
      </c>
      <c r="C45" s="83">
        <f>SAStab!B835</f>
        <v>14197.9</v>
      </c>
      <c r="D45" s="83">
        <f>SAStab!C835</f>
        <v>15449.9</v>
      </c>
      <c r="E45" s="83">
        <f>SAStab!D835</f>
        <v>17001</v>
      </c>
      <c r="F45" s="83">
        <f>SAStab!E835</f>
        <v>18271.099999999999</v>
      </c>
      <c r="G45" s="83">
        <f>SAStab!F835</f>
        <v>20067</v>
      </c>
      <c r="H45" s="83">
        <f>SAStab!G835</f>
        <v>22555.7</v>
      </c>
      <c r="K45" s="7" t="s">
        <v>62</v>
      </c>
      <c r="L45" s="52">
        <f>SAStab!B841</f>
        <v>5341.2</v>
      </c>
      <c r="M45" s="52">
        <f>SAStab!C841</f>
        <v>4844.3999999999996</v>
      </c>
      <c r="N45" s="52">
        <f>SAStab!D841</f>
        <v>6076.6</v>
      </c>
      <c r="O45" s="52">
        <f>SAStab!E841</f>
        <v>7276.1</v>
      </c>
      <c r="P45" s="52">
        <f>SAStab!F841</f>
        <v>9630.4</v>
      </c>
      <c r="Q45" s="52">
        <f>SAStab!G841</f>
        <v>10179.200000000001</v>
      </c>
    </row>
    <row r="46" spans="1:17">
      <c r="B46" s="9" t="s">
        <v>45</v>
      </c>
      <c r="C46" s="106">
        <f>SAStab!B836</f>
        <v>4980.8999999999996</v>
      </c>
      <c r="D46" s="106">
        <f>SAStab!C836</f>
        <v>6136.1</v>
      </c>
      <c r="E46" s="106">
        <f>SAStab!D836</f>
        <v>7011.2</v>
      </c>
      <c r="F46" s="106">
        <f>SAStab!E836</f>
        <v>7352.9</v>
      </c>
      <c r="G46" s="106">
        <f>SAStab!F836</f>
        <v>8146.1</v>
      </c>
      <c r="H46" s="106">
        <f>SAStab!G836</f>
        <v>9289.7000000000007</v>
      </c>
      <c r="K46" s="7" t="s">
        <v>277</v>
      </c>
      <c r="L46" s="52">
        <f>SAStab!B842</f>
        <v>1112.9000000000001</v>
      </c>
      <c r="M46" s="52">
        <f>SAStab!C842</f>
        <v>915.3</v>
      </c>
      <c r="N46" s="52">
        <f>SAStab!D842</f>
        <v>1005.7</v>
      </c>
      <c r="O46" s="52">
        <f>SAStab!E842</f>
        <v>1221.2</v>
      </c>
      <c r="P46" s="52">
        <f>SAStab!F842</f>
        <v>1427</v>
      </c>
      <c r="Q46" s="52">
        <f>SAStab!G842</f>
        <v>1428.5</v>
      </c>
    </row>
    <row r="47" spans="1:17">
      <c r="B47" s="7" t="s">
        <v>63</v>
      </c>
      <c r="C47" s="106">
        <f>SAStab!B828</f>
        <v>118.5</v>
      </c>
      <c r="D47" s="106">
        <f>SAStab!C828</f>
        <v>108.4</v>
      </c>
      <c r="E47" s="106">
        <f>SAStab!D828</f>
        <v>95</v>
      </c>
      <c r="F47" s="106">
        <f>SAStab!E828</f>
        <v>82.9</v>
      </c>
      <c r="G47" s="106">
        <f>SAStab!F828</f>
        <v>64</v>
      </c>
      <c r="H47" s="106">
        <f>SAStab!G828</f>
        <v>56.4</v>
      </c>
      <c r="K47" s="7" t="s">
        <v>266</v>
      </c>
      <c r="L47" s="52">
        <f>SAStab!B843</f>
        <v>946.2</v>
      </c>
      <c r="M47" s="52">
        <f>SAStab!C843</f>
        <v>1251.7</v>
      </c>
      <c r="N47" s="52">
        <f>SAStab!D843</f>
        <v>1311.7</v>
      </c>
      <c r="O47" s="52">
        <f>SAStab!E843</f>
        <v>1445.4</v>
      </c>
      <c r="P47" s="52">
        <f>SAStab!F843</f>
        <v>1683.2</v>
      </c>
      <c r="Q47" s="52">
        <f>SAStab!G843</f>
        <v>1839.2</v>
      </c>
    </row>
    <row r="48" spans="1:17">
      <c r="B48" s="7" t="str">
        <f>B28</f>
        <v>Annuitized Financial Income</v>
      </c>
      <c r="C48" s="106">
        <f>SAStab!B829</f>
        <v>31175</v>
      </c>
      <c r="D48" s="106">
        <f>SAStab!C829</f>
        <v>33835</v>
      </c>
      <c r="E48" s="106">
        <f>SAStab!D829</f>
        <v>36032.800000000003</v>
      </c>
      <c r="F48" s="106">
        <f>SAStab!E829</f>
        <v>39703.699999999997</v>
      </c>
      <c r="G48" s="106">
        <f>SAStab!F829</f>
        <v>40114</v>
      </c>
      <c r="H48" s="106">
        <f>SAStab!G829</f>
        <v>40694.400000000001</v>
      </c>
      <c r="K48" s="7" t="s">
        <v>267</v>
      </c>
      <c r="L48" s="52">
        <f>SAStab!B844</f>
        <v>263.5</v>
      </c>
      <c r="M48" s="52">
        <f>SAStab!C844</f>
        <v>248.4</v>
      </c>
      <c r="N48" s="52">
        <f>SAStab!D844</f>
        <v>275.39999999999998</v>
      </c>
      <c r="O48" s="52">
        <f>SAStab!E844</f>
        <v>307</v>
      </c>
      <c r="P48" s="52">
        <f>SAStab!F844</f>
        <v>368</v>
      </c>
      <c r="Q48" s="52">
        <f>SAStab!G844</f>
        <v>386.3</v>
      </c>
    </row>
    <row r="49" spans="1:33">
      <c r="B49" s="7" t="s">
        <v>40</v>
      </c>
      <c r="C49" s="106">
        <f>SAStab!B830</f>
        <v>8885.2999999999993</v>
      </c>
      <c r="D49" s="106">
        <f>SAStab!C830</f>
        <v>6788.7</v>
      </c>
      <c r="E49" s="106">
        <f>SAStab!D830</f>
        <v>4807.3999999999996</v>
      </c>
      <c r="F49" s="106">
        <f>SAStab!E830</f>
        <v>3788.4</v>
      </c>
      <c r="G49" s="106">
        <f>SAStab!F830</f>
        <v>3300.6</v>
      </c>
      <c r="H49" s="106">
        <f>SAStab!G830</f>
        <v>3338.7</v>
      </c>
      <c r="K49" s="7" t="s">
        <v>268</v>
      </c>
      <c r="L49" s="52">
        <f>SAStab!B845</f>
        <v>65.900000000000006</v>
      </c>
      <c r="M49" s="52">
        <f>SAStab!C845</f>
        <v>65.900000000000006</v>
      </c>
      <c r="N49" s="52">
        <f>SAStab!D845</f>
        <v>118.4</v>
      </c>
      <c r="O49" s="52">
        <f>SAStab!E845</f>
        <v>197.9</v>
      </c>
      <c r="P49" s="52">
        <f>SAStab!F845</f>
        <v>326.60000000000002</v>
      </c>
      <c r="Q49" s="52">
        <f>SAStab!G845</f>
        <v>374.3</v>
      </c>
    </row>
    <row r="50" spans="1:33">
      <c r="B50" s="7" t="s">
        <v>41</v>
      </c>
      <c r="C50" s="106">
        <f>SAStab!B831</f>
        <v>19845</v>
      </c>
      <c r="D50" s="106">
        <f>SAStab!C831</f>
        <v>18386</v>
      </c>
      <c r="E50" s="106">
        <f>SAStab!D831</f>
        <v>19929.2</v>
      </c>
      <c r="F50" s="106">
        <f>SAStab!E831</f>
        <v>21923.4</v>
      </c>
      <c r="G50" s="106">
        <f>SAStab!F831</f>
        <v>26524.799999999999</v>
      </c>
      <c r="H50" s="106">
        <f>SAStab!G831</f>
        <v>27669.200000000001</v>
      </c>
      <c r="K50" s="7" t="s">
        <v>296</v>
      </c>
      <c r="L50" s="52">
        <f>SAStab!B846</f>
        <v>1447.3</v>
      </c>
      <c r="M50" s="52">
        <f>SAStab!C846</f>
        <v>1808.6</v>
      </c>
      <c r="N50" s="52">
        <f>SAStab!D846</f>
        <v>2317.4</v>
      </c>
      <c r="O50" s="52">
        <f>SAStab!E846</f>
        <v>2994.4</v>
      </c>
      <c r="P50" s="52">
        <f>SAStab!F846</f>
        <v>3811.6</v>
      </c>
      <c r="Q50" s="52">
        <f>SAStab!G846</f>
        <v>4763</v>
      </c>
    </row>
    <row r="51" spans="1:33">
      <c r="B51" s="9" t="s">
        <v>46</v>
      </c>
      <c r="C51" s="106">
        <f>SAStab!B837</f>
        <v>17222</v>
      </c>
      <c r="D51" s="106">
        <f>SAStab!C837</f>
        <v>14079.4</v>
      </c>
      <c r="E51" s="106">
        <f>SAStab!D837</f>
        <v>16131.3</v>
      </c>
      <c r="F51" s="106">
        <f>SAStab!E837</f>
        <v>17535.900000000001</v>
      </c>
      <c r="G51" s="106">
        <f>SAStab!F837</f>
        <v>21685.200000000001</v>
      </c>
      <c r="H51" s="106">
        <f>SAStab!G837</f>
        <v>21614</v>
      </c>
      <c r="K51" s="7" t="s">
        <v>295</v>
      </c>
      <c r="L51" s="52">
        <f>SAStab!B847</f>
        <v>375.1</v>
      </c>
      <c r="M51" s="52">
        <f>SAStab!C847</f>
        <v>515.29999999999995</v>
      </c>
      <c r="N51" s="52">
        <f>SAStab!D847</f>
        <v>661.7</v>
      </c>
      <c r="O51" s="52">
        <f>SAStab!E847</f>
        <v>853.4</v>
      </c>
      <c r="P51" s="52">
        <f>SAStab!F847</f>
        <v>1083.5</v>
      </c>
      <c r="Q51" s="52">
        <f>SAStab!G847</f>
        <v>1355.9</v>
      </c>
    </row>
    <row r="52" spans="1:33">
      <c r="B52" s="9" t="s">
        <v>47</v>
      </c>
      <c r="C52" s="83">
        <f>SAStab!B838</f>
        <v>10576</v>
      </c>
      <c r="D52" s="83">
        <f>SAStab!C838</f>
        <v>11638.1</v>
      </c>
      <c r="E52" s="83">
        <f>SAStab!D838</f>
        <v>11551.4</v>
      </c>
      <c r="F52" s="83">
        <f>SAStab!E838</f>
        <v>12922.5</v>
      </c>
      <c r="G52" s="83">
        <f>SAStab!F838</f>
        <v>14894.7</v>
      </c>
      <c r="H52" s="83">
        <f>SAStab!G838</f>
        <v>16736.099999999999</v>
      </c>
    </row>
    <row r="53" spans="1:33">
      <c r="A53" s="8"/>
      <c r="B53" s="7" t="s">
        <v>42</v>
      </c>
      <c r="C53" s="106">
        <f>SAStab!B832</f>
        <v>5051.1000000000004</v>
      </c>
      <c r="D53" s="106">
        <f>SAStab!C832</f>
        <v>5334.3</v>
      </c>
      <c r="E53" s="106">
        <f>SAStab!D832</f>
        <v>5857</v>
      </c>
      <c r="F53" s="106">
        <f>SAStab!E832</f>
        <v>6473.1</v>
      </c>
      <c r="G53" s="106">
        <f>SAStab!F832</f>
        <v>7192.6</v>
      </c>
      <c r="H53" s="106">
        <f>SAStab!G832</f>
        <v>7937.4</v>
      </c>
      <c r="J53" s="8"/>
    </row>
    <row r="54" spans="1:33" s="11" customFormat="1">
      <c r="A54" s="8"/>
      <c r="B54" s="7" t="s">
        <v>226</v>
      </c>
      <c r="C54" s="106">
        <f>SAStab!B833</f>
        <v>1228.2</v>
      </c>
      <c r="D54" s="106">
        <f>SAStab!C833</f>
        <v>1369.6</v>
      </c>
      <c r="E54" s="106">
        <f>SAStab!D833</f>
        <v>1346.2</v>
      </c>
      <c r="F54" s="106">
        <f>SAStab!E833</f>
        <v>1555.8</v>
      </c>
      <c r="G54" s="106">
        <f>SAStab!F833</f>
        <v>1778.4</v>
      </c>
      <c r="H54" s="106">
        <f>SAStab!G833</f>
        <v>1906.6</v>
      </c>
      <c r="J54" s="8"/>
      <c r="K54" s="7" t="s">
        <v>304</v>
      </c>
      <c r="L54" s="116">
        <f t="shared" ref="L54:Q54" si="12">L45/C56</f>
        <v>0.10373296510577802</v>
      </c>
      <c r="M54" s="116">
        <f t="shared" si="12"/>
        <v>9.2877013303476072E-2</v>
      </c>
      <c r="N54" s="116">
        <f t="shared" si="12"/>
        <v>0.10845609889305743</v>
      </c>
      <c r="O54" s="116">
        <f t="shared" si="12"/>
        <v>0.11847605028812602</v>
      </c>
      <c r="P54" s="116">
        <f t="shared" si="12"/>
        <v>0.13686174695413547</v>
      </c>
      <c r="Q54" s="116">
        <f t="shared" si="12"/>
        <v>0.13400472607834232</v>
      </c>
    </row>
    <row r="55" spans="1:33" s="11" customFormat="1">
      <c r="A55" s="8"/>
      <c r="B55" s="7" t="s">
        <v>308</v>
      </c>
      <c r="C55" s="83">
        <f>SAStab!B834</f>
        <v>3673.7</v>
      </c>
      <c r="D55" s="83">
        <f>SAStab!C834</f>
        <v>4695.6000000000004</v>
      </c>
      <c r="E55" s="83">
        <f>SAStab!D834</f>
        <v>5564.4</v>
      </c>
      <c r="F55" s="83">
        <f>SAStab!E834</f>
        <v>6437.2</v>
      </c>
      <c r="G55" s="83">
        <f>SAStab!F834</f>
        <v>6845.2</v>
      </c>
      <c r="H55" s="83">
        <f>SAStab!G834</f>
        <v>7718.5</v>
      </c>
      <c r="J55" s="8"/>
      <c r="K55" s="7" t="s">
        <v>305</v>
      </c>
      <c r="L55" s="116">
        <f t="shared" ref="L55:Q55" si="13">L46/C56</f>
        <v>2.1613947589721481E-2</v>
      </c>
      <c r="M55" s="116">
        <f t="shared" si="13"/>
        <v>1.7548164948532667E-2</v>
      </c>
      <c r="N55" s="116">
        <f t="shared" si="13"/>
        <v>1.7949889519920329E-2</v>
      </c>
      <c r="O55" s="116">
        <f t="shared" si="13"/>
        <v>1.9884684461711561E-2</v>
      </c>
      <c r="P55" s="116">
        <f t="shared" si="13"/>
        <v>2.027970934785173E-2</v>
      </c>
      <c r="Q55" s="116">
        <f t="shared" si="13"/>
        <v>1.880557914206539E-2</v>
      </c>
    </row>
    <row r="56" spans="1:33">
      <c r="B56" s="7" t="str">
        <f>B36</f>
        <v>Total Cash Income</v>
      </c>
      <c r="C56" s="83">
        <f>SAStab!B848</f>
        <v>51489.9</v>
      </c>
      <c r="D56" s="83">
        <f>SAStab!C848</f>
        <v>52159.3</v>
      </c>
      <c r="E56" s="83">
        <f>SAStab!D848</f>
        <v>56028.2</v>
      </c>
      <c r="F56" s="83">
        <f>SAStab!E848</f>
        <v>61414.1</v>
      </c>
      <c r="G56" s="83">
        <f>SAStab!F848</f>
        <v>70365.899999999994</v>
      </c>
      <c r="H56" s="83">
        <f>SAStab!G848</f>
        <v>75961.5</v>
      </c>
      <c r="K56" s="7" t="s">
        <v>306</v>
      </c>
      <c r="L56" s="117">
        <f t="shared" ref="L56:Q56" si="14">L47/C50</f>
        <v>4.7679516250944826E-2</v>
      </c>
      <c r="M56" s="117">
        <f t="shared" si="14"/>
        <v>6.8078973131730669E-2</v>
      </c>
      <c r="N56" s="117">
        <f t="shared" si="14"/>
        <v>6.5817995704794977E-2</v>
      </c>
      <c r="O56" s="117">
        <f t="shared" si="14"/>
        <v>6.5929554722351458E-2</v>
      </c>
      <c r="P56" s="117">
        <f t="shared" si="14"/>
        <v>6.3457594402219819E-2</v>
      </c>
      <c r="Q56" s="117">
        <f t="shared" si="14"/>
        <v>6.6471021930522026E-2</v>
      </c>
    </row>
    <row r="57" spans="1:33">
      <c r="B57" s="7" t="s">
        <v>272</v>
      </c>
      <c r="C57" s="83">
        <f>SAStab!B849</f>
        <v>2351.8000000000002</v>
      </c>
      <c r="D57" s="83">
        <f>SAStab!C849</f>
        <v>4210</v>
      </c>
      <c r="E57" s="83">
        <f>SAStab!D849</f>
        <v>5916.6</v>
      </c>
      <c r="F57" s="83">
        <f>SAStab!E849</f>
        <v>7689.9</v>
      </c>
      <c r="G57" s="83">
        <f>SAStab!F849</f>
        <v>8915.2999999999993</v>
      </c>
      <c r="H57" s="83">
        <f>SAStab!G849</f>
        <v>10322</v>
      </c>
      <c r="K57" s="7" t="s">
        <v>307</v>
      </c>
      <c r="L57" s="117">
        <f t="shared" ref="L57:Q57" si="15">L48/C50</f>
        <v>1.327790375409423E-2</v>
      </c>
      <c r="M57" s="117">
        <f t="shared" si="15"/>
        <v>1.3510279560535189E-2</v>
      </c>
      <c r="N57" s="117">
        <f t="shared" si="15"/>
        <v>1.3818918973165003E-2</v>
      </c>
      <c r="O57" s="117">
        <f t="shared" si="15"/>
        <v>1.4003302407473292E-2</v>
      </c>
      <c r="P57" s="117">
        <f t="shared" si="15"/>
        <v>1.3873808662082278E-2</v>
      </c>
      <c r="Q57" s="117">
        <f t="shared" si="15"/>
        <v>1.3961372211701097E-2</v>
      </c>
    </row>
    <row r="58" spans="1:33">
      <c r="B58" s="7" t="s">
        <v>294</v>
      </c>
      <c r="C58" s="83">
        <f>SAStab!B850</f>
        <v>1280</v>
      </c>
      <c r="D58" s="83">
        <f>SAStab!C850</f>
        <v>1396.6</v>
      </c>
      <c r="E58" s="83">
        <f>SAStab!D850</f>
        <v>1434.6</v>
      </c>
      <c r="F58" s="83">
        <f>SAStab!E850</f>
        <v>1682.3</v>
      </c>
      <c r="G58" s="83">
        <f>SAStab!F850</f>
        <v>2300.5</v>
      </c>
      <c r="H58" s="83">
        <f>SAStab!G850</f>
        <v>2210.1</v>
      </c>
      <c r="K58" s="7"/>
    </row>
    <row r="59" spans="1:33">
      <c r="B59" s="7" t="s">
        <v>292</v>
      </c>
      <c r="C59" s="83">
        <f>SAStab!B851</f>
        <v>2290.3000000000002</v>
      </c>
      <c r="D59" s="83">
        <f>SAStab!C851</f>
        <v>2348.8000000000002</v>
      </c>
      <c r="E59" s="83">
        <f>SAStab!D851</f>
        <v>2798.7</v>
      </c>
      <c r="F59" s="83">
        <f>SAStab!E851</f>
        <v>3373.3</v>
      </c>
      <c r="G59" s="83">
        <f>SAStab!F851</f>
        <v>3904.9</v>
      </c>
      <c r="H59" s="83">
        <f>SAStab!G851</f>
        <v>3989.1</v>
      </c>
      <c r="K59" s="7"/>
    </row>
    <row r="60" spans="1:33" s="1" customFormat="1">
      <c r="A60" s="4"/>
      <c r="B60" s="5" t="s">
        <v>293</v>
      </c>
      <c r="C60" s="108">
        <f>SAStab!B852</f>
        <v>873.8</v>
      </c>
      <c r="D60" s="108">
        <f>SAStab!C852</f>
        <v>991.9</v>
      </c>
      <c r="E60" s="108">
        <f>SAStab!D852</f>
        <v>1119.3</v>
      </c>
      <c r="F60" s="108">
        <f>SAStab!E852</f>
        <v>1325.9</v>
      </c>
      <c r="G60" s="108">
        <f>SAStab!F852</f>
        <v>1599</v>
      </c>
      <c r="H60" s="108">
        <f>SAStab!G852</f>
        <v>1685.8</v>
      </c>
      <c r="I60" s="11"/>
      <c r="J60" s="4"/>
      <c r="K60" s="5"/>
      <c r="R60" s="11"/>
      <c r="S60" s="11"/>
      <c r="T60" s="11"/>
      <c r="U60" s="11"/>
      <c r="V60" s="11"/>
      <c r="W60" s="11"/>
      <c r="X60" s="11"/>
      <c r="Y60" s="11"/>
      <c r="Z60" s="11"/>
      <c r="AA60" s="11"/>
      <c r="AB60" s="11"/>
      <c r="AC60" s="11"/>
      <c r="AD60" s="11"/>
      <c r="AE60" s="11"/>
      <c r="AF60" s="11"/>
      <c r="AG60" s="11"/>
    </row>
    <row r="61" spans="1:33">
      <c r="A61" s="7" t="str">
        <f>NOTES!$A$3</f>
        <v>Source: DYNASIM3 ID912. Option FICA15:  Increase Payroll tax to 15.4% over 10 Years</v>
      </c>
      <c r="B61" s="7"/>
      <c r="D61" s="45"/>
      <c r="E61" s="45"/>
      <c r="F61" s="45"/>
      <c r="G61" s="45"/>
      <c r="H61" s="45"/>
      <c r="J61" s="7" t="str">
        <f>NOTES!$A$3</f>
        <v>Source: DYNASIM3 ID912. Option FICA15:  Increase Payroll tax to 15.4% over 10 Years</v>
      </c>
    </row>
    <row r="62" spans="1:33">
      <c r="A62" s="7" t="s">
        <v>119</v>
      </c>
      <c r="B62" s="7"/>
      <c r="D62" s="45"/>
      <c r="E62" s="45"/>
      <c r="F62" s="45"/>
      <c r="G62" s="45"/>
      <c r="H62" s="45"/>
      <c r="J62" s="7" t="s">
        <v>119</v>
      </c>
    </row>
    <row r="63" spans="1:33" ht="42.75" customHeight="1">
      <c r="A63" s="275" t="str">
        <f>NOTES!$A$4</f>
        <v>Equivalent annuity income includes earnings, Social Security, DB pension, annuitized asset income, SSI, imputed rent, means tested benefits, nonmeans tested benefits.</v>
      </c>
      <c r="B63" s="275"/>
      <c r="C63" s="275"/>
      <c r="D63" s="275"/>
      <c r="E63" s="275"/>
      <c r="F63" s="275"/>
      <c r="G63" s="275"/>
      <c r="H63" s="275"/>
      <c r="J63"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63" s="275"/>
      <c r="L63" s="275"/>
      <c r="M63" s="275"/>
      <c r="N63" s="275"/>
      <c r="O63" s="275"/>
      <c r="P63" s="275"/>
      <c r="Q63" s="275"/>
    </row>
    <row r="64" spans="1:33" ht="49.5" customHeight="1">
      <c r="A64" s="275" t="str">
        <f>NOTES!$A$6</f>
        <v>Equivalent cash income includes earnings, Social Security, DB pension, interest, dividends, rental income, retirement account withdrawals SSI, means tested benefits, nonmeans tested benefits.</v>
      </c>
      <c r="B64" s="275"/>
      <c r="C64" s="275"/>
      <c r="D64" s="275"/>
      <c r="E64" s="275"/>
      <c r="F64" s="275"/>
      <c r="G64" s="275"/>
      <c r="H64" s="275"/>
      <c r="J64"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64" s="275"/>
      <c r="L64" s="275"/>
      <c r="M64" s="275"/>
      <c r="N64" s="275"/>
      <c r="O64" s="275"/>
      <c r="P64" s="275"/>
      <c r="Q64" s="275"/>
    </row>
    <row r="65" spans="1:33" ht="29.25" customHeight="1">
      <c r="A65" s="272" t="str">
        <f>NOTES!$A$14</f>
        <v>Other family member income includes income of non-spouse co-resident family members. It is not included in reported total income but is included income for poverty calculations.</v>
      </c>
      <c r="B65" s="272"/>
      <c r="C65" s="272"/>
      <c r="D65" s="272"/>
      <c r="E65" s="272"/>
      <c r="F65" s="272"/>
      <c r="G65" s="272"/>
      <c r="H65" s="272"/>
      <c r="J65" s="271" t="str">
        <f>NOTES!$A$20</f>
        <v>OASDI and HI tax include only the worker share of the tax.</v>
      </c>
      <c r="K65" s="271"/>
      <c r="L65" s="271"/>
      <c r="M65" s="271"/>
      <c r="N65" s="271"/>
      <c r="O65" s="271"/>
      <c r="P65" s="271"/>
      <c r="Q65" s="271"/>
    </row>
    <row r="66" spans="1:33" ht="15.75" customHeight="1">
      <c r="J66" s="274" t="str">
        <f>NOTES!$A$21</f>
        <v>Medicare premiums include both the base premium and income-related premium among Medicare participants.</v>
      </c>
      <c r="K66" s="274"/>
      <c r="L66" s="274"/>
      <c r="M66" s="274"/>
      <c r="N66" s="274"/>
      <c r="O66" s="274"/>
      <c r="P66" s="274"/>
      <c r="Q66" s="274"/>
    </row>
    <row r="67" spans="1:33">
      <c r="A67" s="7"/>
      <c r="B67" s="7"/>
      <c r="C67" s="45"/>
      <c r="D67" s="45"/>
      <c r="E67" s="45"/>
      <c r="F67" s="45"/>
      <c r="G67" s="45"/>
      <c r="H67" s="45"/>
      <c r="J67" s="7"/>
    </row>
    <row r="68" spans="1:33" s="113" customFormat="1" ht="33.75" customHeight="1">
      <c r="A68" s="273" t="str">
        <f>CONCATENATE(A$1," by Marital Status")</f>
        <v>Mean Equivalent Income by Source Among Individuals Age 62 and Older for Selected Years (2015 dollars) by Marital Status</v>
      </c>
      <c r="B68" s="273"/>
      <c r="C68" s="273"/>
      <c r="D68" s="273"/>
      <c r="E68" s="273"/>
      <c r="F68" s="273"/>
      <c r="G68" s="273"/>
      <c r="H68" s="273"/>
      <c r="I68" s="84"/>
      <c r="J68" s="273" t="str">
        <f>CONCATENATE(J$1," by Marital Status")</f>
        <v>Mean Equivalent Taxes and Net Income by Source Among Individuals Age 62 and Older for Selected Years (2015 dollars) by Marital Status</v>
      </c>
      <c r="K68" s="273"/>
      <c r="L68" s="273"/>
      <c r="M68" s="273"/>
      <c r="N68" s="273"/>
      <c r="O68" s="273"/>
      <c r="P68" s="273"/>
      <c r="Q68" s="273"/>
      <c r="R68" s="114"/>
      <c r="S68" s="84"/>
      <c r="T68" s="84"/>
      <c r="U68" s="84"/>
      <c r="V68" s="84"/>
      <c r="W68" s="84"/>
      <c r="X68" s="84"/>
      <c r="Y68" s="84"/>
      <c r="Z68" s="84"/>
      <c r="AA68" s="84"/>
      <c r="AB68" s="84"/>
      <c r="AC68" s="84"/>
      <c r="AD68" s="84"/>
      <c r="AE68" s="84"/>
      <c r="AF68" s="84"/>
      <c r="AG68" s="84"/>
    </row>
    <row r="69" spans="1:33">
      <c r="A69" s="3"/>
      <c r="B69" s="3"/>
      <c r="C69" s="276" t="s">
        <v>32</v>
      </c>
      <c r="D69" s="276"/>
      <c r="E69" s="276"/>
      <c r="F69" s="276"/>
      <c r="G69" s="276"/>
      <c r="H69" s="276"/>
      <c r="J69" s="61"/>
      <c r="L69" s="276" t="s">
        <v>32</v>
      </c>
      <c r="M69" s="276"/>
      <c r="N69" s="276"/>
      <c r="O69" s="276"/>
      <c r="P69" s="276"/>
      <c r="Q69" s="276"/>
    </row>
    <row r="70" spans="1:33">
      <c r="A70" s="4"/>
      <c r="B70" s="5"/>
      <c r="C70" s="50">
        <v>2015</v>
      </c>
      <c r="D70" s="51">
        <v>2025</v>
      </c>
      <c r="E70" s="51">
        <f>D70+10</f>
        <v>2035</v>
      </c>
      <c r="F70" s="51">
        <f t="shared" ref="F70:H70" si="16">E70+10</f>
        <v>2045</v>
      </c>
      <c r="G70" s="51">
        <f t="shared" si="16"/>
        <v>2055</v>
      </c>
      <c r="H70" s="51">
        <f t="shared" si="16"/>
        <v>2065</v>
      </c>
      <c r="J70" s="4"/>
      <c r="K70" s="1"/>
      <c r="L70" s="50">
        <v>2015</v>
      </c>
      <c r="M70" s="51">
        <v>2025</v>
      </c>
      <c r="N70" s="51">
        <f>M70+10</f>
        <v>2035</v>
      </c>
      <c r="O70" s="51">
        <f t="shared" ref="O70" si="17">N70+10</f>
        <v>2045</v>
      </c>
      <c r="P70" s="51">
        <f t="shared" ref="P70" si="18">O70+10</f>
        <v>2055</v>
      </c>
      <c r="Q70" s="51">
        <f t="shared" ref="Q70" si="19">P70+10</f>
        <v>2065</v>
      </c>
    </row>
    <row r="71" spans="1:33">
      <c r="A71" s="6" t="s">
        <v>50</v>
      </c>
      <c r="B71" s="7"/>
      <c r="C71" s="45"/>
      <c r="D71" s="45"/>
      <c r="E71" s="45"/>
      <c r="F71" s="45"/>
      <c r="G71" s="45"/>
      <c r="H71" s="45"/>
      <c r="J71" s="6" t="s">
        <v>50</v>
      </c>
    </row>
    <row r="72" spans="1:33">
      <c r="B72" s="7" t="str">
        <f>B117</f>
        <v>Total Annuity Income</v>
      </c>
      <c r="C72" s="49">
        <f>SAStab!B900</f>
        <v>84887.1</v>
      </c>
      <c r="D72" s="49">
        <f>SAStab!C900</f>
        <v>89297.1</v>
      </c>
      <c r="E72" s="49">
        <f>SAStab!D900</f>
        <v>91892.1</v>
      </c>
      <c r="F72" s="49">
        <f>SAStab!E900</f>
        <v>98315.6</v>
      </c>
      <c r="G72" s="49">
        <f>SAStab!F900</f>
        <v>107192.8</v>
      </c>
      <c r="H72" s="49">
        <f>SAStab!G900</f>
        <v>115244.8</v>
      </c>
      <c r="K72" s="7" t="s">
        <v>276</v>
      </c>
      <c r="L72" s="52">
        <f>SAStab!B913</f>
        <v>74415.899999999994</v>
      </c>
      <c r="M72" s="52">
        <f>SAStab!C913</f>
        <v>78415.3</v>
      </c>
      <c r="N72" s="52">
        <f>SAStab!D913</f>
        <v>79390.8</v>
      </c>
      <c r="O72" s="52">
        <f>SAStab!E913</f>
        <v>82691</v>
      </c>
      <c r="P72" s="52">
        <f>SAStab!F913</f>
        <v>87366.8</v>
      </c>
      <c r="Q72" s="52">
        <f>SAStab!G913</f>
        <v>92868.9</v>
      </c>
    </row>
    <row r="73" spans="1:33">
      <c r="B73" s="7" t="s">
        <v>39</v>
      </c>
      <c r="C73" s="49">
        <f>SAStab!B901</f>
        <v>15515.5</v>
      </c>
      <c r="D73" s="49">
        <f>SAStab!C901</f>
        <v>17829.400000000001</v>
      </c>
      <c r="E73" s="49">
        <f>SAStab!D901</f>
        <v>20247.400000000001</v>
      </c>
      <c r="F73" s="49">
        <f>SAStab!E901</f>
        <v>21984.9</v>
      </c>
      <c r="G73" s="49">
        <f>SAStab!F901</f>
        <v>24288.6</v>
      </c>
      <c r="H73" s="49">
        <f>SAStab!G901</f>
        <v>27646.1</v>
      </c>
      <c r="K73" s="7" t="s">
        <v>275</v>
      </c>
      <c r="L73" s="52">
        <f>SAStab!B914</f>
        <v>45408.5</v>
      </c>
      <c r="M73" s="52">
        <f>SAStab!C914</f>
        <v>47247.1</v>
      </c>
      <c r="N73" s="52">
        <f>SAStab!D914</f>
        <v>48630.7</v>
      </c>
      <c r="O73" s="52">
        <f>SAStab!E914</f>
        <v>52466.9</v>
      </c>
      <c r="P73" s="52">
        <f>SAStab!F914</f>
        <v>58394.8</v>
      </c>
      <c r="Q73" s="52">
        <f>SAStab!G914</f>
        <v>63625.599999999999</v>
      </c>
    </row>
    <row r="74" spans="1:33">
      <c r="B74" s="7" t="s">
        <v>63</v>
      </c>
      <c r="C74" s="49">
        <f>SAStab!B902</f>
        <v>100.1</v>
      </c>
      <c r="D74" s="49">
        <f>SAStab!C902</f>
        <v>82.8</v>
      </c>
      <c r="E74" s="49">
        <f>SAStab!D902</f>
        <v>79.5</v>
      </c>
      <c r="F74" s="49">
        <f>SAStab!E902</f>
        <v>62.7</v>
      </c>
      <c r="G74" s="49">
        <f>SAStab!F902</f>
        <v>46.4</v>
      </c>
      <c r="H74" s="49">
        <f>SAStab!G902</f>
        <v>35.5</v>
      </c>
      <c r="K74" s="7" t="s">
        <v>62</v>
      </c>
      <c r="L74" s="52">
        <f>SAStab!B915</f>
        <v>5985.3</v>
      </c>
      <c r="M74" s="52">
        <f>SAStab!C915</f>
        <v>5660</v>
      </c>
      <c r="N74" s="52">
        <f>SAStab!D915</f>
        <v>6510.7</v>
      </c>
      <c r="O74" s="52">
        <f>SAStab!E915</f>
        <v>8197.2999999999993</v>
      </c>
      <c r="P74" s="52">
        <f>SAStab!F915</f>
        <v>10563.4</v>
      </c>
      <c r="Q74" s="52">
        <f>SAStab!G915</f>
        <v>11607.6</v>
      </c>
    </row>
    <row r="75" spans="1:33">
      <c r="B75" s="7" t="str">
        <f>B120</f>
        <v>Annuitized Financial Income</v>
      </c>
      <c r="C75" s="49">
        <f>SAStab!B903</f>
        <v>30697.7</v>
      </c>
      <c r="D75" s="49">
        <f>SAStab!C903</f>
        <v>34886.699999999997</v>
      </c>
      <c r="E75" s="49">
        <f>SAStab!D903</f>
        <v>36132.300000000003</v>
      </c>
      <c r="F75" s="49">
        <f>SAStab!E903</f>
        <v>37591</v>
      </c>
      <c r="G75" s="49">
        <f>SAStab!F903</f>
        <v>38098.300000000003</v>
      </c>
      <c r="H75" s="49">
        <f>SAStab!G903</f>
        <v>39722.800000000003</v>
      </c>
      <c r="K75" s="7" t="s">
        <v>277</v>
      </c>
      <c r="L75" s="52">
        <f>SAStab!B916</f>
        <v>1236.5999999999999</v>
      </c>
      <c r="M75" s="52">
        <f>SAStab!C916</f>
        <v>1053.9000000000001</v>
      </c>
      <c r="N75" s="52">
        <f>SAStab!D916</f>
        <v>1101.8</v>
      </c>
      <c r="O75" s="52">
        <f>SAStab!E916</f>
        <v>1335.8</v>
      </c>
      <c r="P75" s="52">
        <f>SAStab!F916</f>
        <v>1591.8</v>
      </c>
      <c r="Q75" s="52">
        <f>SAStab!G916</f>
        <v>1611.3</v>
      </c>
    </row>
    <row r="76" spans="1:33">
      <c r="B76" s="7" t="s">
        <v>40</v>
      </c>
      <c r="C76" s="49">
        <f>SAStab!B904</f>
        <v>9380.4</v>
      </c>
      <c r="D76" s="49">
        <f>SAStab!C904</f>
        <v>7415.9</v>
      </c>
      <c r="E76" s="49">
        <f>SAStab!D904</f>
        <v>5222.3999999999996</v>
      </c>
      <c r="F76" s="49">
        <f>SAStab!E904</f>
        <v>4059.6</v>
      </c>
      <c r="G76" s="49">
        <f>SAStab!F904</f>
        <v>3663.4</v>
      </c>
      <c r="H76" s="49">
        <f>SAStab!G904</f>
        <v>3652</v>
      </c>
      <c r="K76" s="7" t="s">
        <v>266</v>
      </c>
      <c r="L76" s="52">
        <f>SAStab!B917</f>
        <v>1072.0999999999999</v>
      </c>
      <c r="M76" s="52">
        <f>SAStab!C917</f>
        <v>1486.4</v>
      </c>
      <c r="N76" s="52">
        <f>SAStab!D917</f>
        <v>1524.2</v>
      </c>
      <c r="O76" s="52">
        <f>SAStab!E917</f>
        <v>1740</v>
      </c>
      <c r="P76" s="52">
        <f>SAStab!F917</f>
        <v>2059.6</v>
      </c>
      <c r="Q76" s="52">
        <f>SAStab!G917</f>
        <v>2273.5</v>
      </c>
    </row>
    <row r="77" spans="1:33">
      <c r="B77" s="7" t="s">
        <v>41</v>
      </c>
      <c r="C77" s="49">
        <f>SAStab!B905</f>
        <v>22776.7</v>
      </c>
      <c r="D77" s="49">
        <f>SAStab!C905</f>
        <v>22133.200000000001</v>
      </c>
      <c r="E77" s="49">
        <f>SAStab!D905</f>
        <v>22889.599999999999</v>
      </c>
      <c r="F77" s="49">
        <f>SAStab!E905</f>
        <v>26573.4</v>
      </c>
      <c r="G77" s="49">
        <f>SAStab!F905</f>
        <v>31966.5</v>
      </c>
      <c r="H77" s="49">
        <f>SAStab!G905</f>
        <v>34169</v>
      </c>
      <c r="K77" s="7" t="s">
        <v>267</v>
      </c>
      <c r="L77" s="52">
        <f>SAStab!B918</f>
        <v>303.39999999999998</v>
      </c>
      <c r="M77" s="52">
        <f>SAStab!C918</f>
        <v>298.8</v>
      </c>
      <c r="N77" s="52">
        <f>SAStab!D918</f>
        <v>314.8</v>
      </c>
      <c r="O77" s="52">
        <f>SAStab!E918</f>
        <v>370.9</v>
      </c>
      <c r="P77" s="52">
        <f>SAStab!F918</f>
        <v>449.6</v>
      </c>
      <c r="Q77" s="52">
        <f>SAStab!G918</f>
        <v>477.4</v>
      </c>
    </row>
    <row r="78" spans="1:33">
      <c r="B78" s="7" t="s">
        <v>42</v>
      </c>
      <c r="C78" s="49">
        <f>SAStab!B906</f>
        <v>5327.9</v>
      </c>
      <c r="D78" s="49">
        <f>SAStab!C906</f>
        <v>5736.4</v>
      </c>
      <c r="E78" s="49">
        <f>SAStab!D906</f>
        <v>6111.4</v>
      </c>
      <c r="F78" s="49">
        <f>SAStab!E906</f>
        <v>6668.8</v>
      </c>
      <c r="G78" s="49">
        <f>SAStab!F906</f>
        <v>7478.7</v>
      </c>
      <c r="H78" s="49">
        <f>SAStab!G906</f>
        <v>8190</v>
      </c>
      <c r="K78" s="7" t="s">
        <v>268</v>
      </c>
      <c r="L78" s="52">
        <f>SAStab!B919</f>
        <v>75</v>
      </c>
      <c r="M78" s="52">
        <f>SAStab!C919</f>
        <v>78.900000000000006</v>
      </c>
      <c r="N78" s="52">
        <f>SAStab!D919</f>
        <v>121.2</v>
      </c>
      <c r="O78" s="52">
        <f>SAStab!E919</f>
        <v>206.6</v>
      </c>
      <c r="P78" s="52">
        <f>SAStab!F919</f>
        <v>327</v>
      </c>
      <c r="Q78" s="52">
        <f>SAStab!G919</f>
        <v>403</v>
      </c>
    </row>
    <row r="79" spans="1:33">
      <c r="A79" s="7"/>
      <c r="B79" s="7" t="s">
        <v>226</v>
      </c>
      <c r="C79" s="49">
        <f>SAStab!B907</f>
        <v>1088.7</v>
      </c>
      <c r="D79" s="49">
        <f>SAStab!C907</f>
        <v>1212.7</v>
      </c>
      <c r="E79" s="49">
        <f>SAStab!D907</f>
        <v>1209.4000000000001</v>
      </c>
      <c r="F79" s="49">
        <f>SAStab!E907</f>
        <v>1375.3</v>
      </c>
      <c r="G79" s="49">
        <f>SAStab!F907</f>
        <v>1651</v>
      </c>
      <c r="H79" s="49">
        <f>SAStab!G907</f>
        <v>1829.3</v>
      </c>
      <c r="J79" s="7"/>
      <c r="K79" s="7" t="s">
        <v>296</v>
      </c>
      <c r="L79" s="52">
        <f>SAStab!B920</f>
        <v>1418.5</v>
      </c>
      <c r="M79" s="52">
        <f>SAStab!C920</f>
        <v>1780.4</v>
      </c>
      <c r="N79" s="52">
        <f>SAStab!D920</f>
        <v>2262</v>
      </c>
      <c r="O79" s="52">
        <f>SAStab!E920</f>
        <v>2913.8</v>
      </c>
      <c r="P79" s="52">
        <f>SAStab!F920</f>
        <v>3735.8</v>
      </c>
      <c r="Q79" s="52">
        <f>SAStab!G920</f>
        <v>4636.3</v>
      </c>
    </row>
    <row r="80" spans="1:33">
      <c r="A80" s="7"/>
      <c r="B80" s="7" t="s">
        <v>308</v>
      </c>
      <c r="C80" s="49">
        <f>SAStab!B908</f>
        <v>3181.9</v>
      </c>
      <c r="D80" s="49">
        <f>SAStab!C908</f>
        <v>3979.4</v>
      </c>
      <c r="E80" s="49">
        <f>SAStab!D908</f>
        <v>4700.3</v>
      </c>
      <c r="F80" s="49">
        <f>SAStab!E908</f>
        <v>5644.6</v>
      </c>
      <c r="G80" s="49">
        <f>SAStab!F908</f>
        <v>6312.7</v>
      </c>
      <c r="H80" s="49">
        <f>SAStab!G908</f>
        <v>7051.9</v>
      </c>
      <c r="J80" s="7"/>
      <c r="K80" s="7" t="s">
        <v>295</v>
      </c>
      <c r="L80" s="52">
        <f>SAStab!B921</f>
        <v>380.2</v>
      </c>
      <c r="M80" s="52">
        <f>SAStab!C921</f>
        <v>523.4</v>
      </c>
      <c r="N80" s="52">
        <f>SAStab!D921</f>
        <v>666.5</v>
      </c>
      <c r="O80" s="52">
        <f>SAStab!E921</f>
        <v>860.2</v>
      </c>
      <c r="P80" s="52">
        <f>SAStab!F921</f>
        <v>1098.9000000000001</v>
      </c>
      <c r="Q80" s="52">
        <f>SAStab!G921</f>
        <v>1366.7</v>
      </c>
    </row>
    <row r="81" spans="1:17">
      <c r="B81" s="7" t="str">
        <f>B126</f>
        <v>Total Cash Income</v>
      </c>
      <c r="C81" s="49">
        <f>SAStab!B922</f>
        <v>55879.7</v>
      </c>
      <c r="D81" s="49">
        <f>SAStab!C922</f>
        <v>58128.9</v>
      </c>
      <c r="E81" s="49">
        <f>SAStab!D922</f>
        <v>61132</v>
      </c>
      <c r="F81" s="49">
        <f>SAStab!E922</f>
        <v>68091.399999999994</v>
      </c>
      <c r="G81" s="49">
        <f>SAStab!F922</f>
        <v>78220.899999999994</v>
      </c>
      <c r="H81" s="49">
        <f>SAStab!G922</f>
        <v>86001.5</v>
      </c>
    </row>
    <row r="82" spans="1:17">
      <c r="B82" s="7" t="s">
        <v>272</v>
      </c>
      <c r="C82" s="49">
        <f>SAStab!B923</f>
        <v>2428.6999999999998</v>
      </c>
      <c r="D82" s="49">
        <f>SAStab!C923</f>
        <v>4521.7</v>
      </c>
      <c r="E82" s="49">
        <f>SAStab!D923</f>
        <v>6230.8</v>
      </c>
      <c r="F82" s="49">
        <f>SAStab!E923</f>
        <v>8112.2</v>
      </c>
      <c r="G82" s="49">
        <f>SAStab!F923</f>
        <v>9455.9</v>
      </c>
      <c r="H82" s="49">
        <f>SAStab!G923</f>
        <v>11114.8</v>
      </c>
      <c r="K82" s="7" t="s">
        <v>304</v>
      </c>
      <c r="L82" s="116">
        <f t="shared" ref="L82:Q82" si="20">L74/C81</f>
        <v>0.10711045334889058</v>
      </c>
      <c r="M82" s="116">
        <f t="shared" si="20"/>
        <v>9.7369810885807234E-2</v>
      </c>
      <c r="N82" s="116">
        <f t="shared" si="20"/>
        <v>0.10650232284237388</v>
      </c>
      <c r="O82" s="116">
        <f t="shared" si="20"/>
        <v>0.12038671550298569</v>
      </c>
      <c r="P82" s="116">
        <f t="shared" si="20"/>
        <v>0.1350457486426262</v>
      </c>
      <c r="Q82" s="116">
        <f t="shared" si="20"/>
        <v>0.13496973889990291</v>
      </c>
    </row>
    <row r="83" spans="1:17">
      <c r="B83" s="7" t="s">
        <v>294</v>
      </c>
      <c r="C83" s="49">
        <f>SAStab!B924</f>
        <v>1312.1</v>
      </c>
      <c r="D83" s="49">
        <f>SAStab!C924</f>
        <v>1452.2</v>
      </c>
      <c r="E83" s="49">
        <f>SAStab!D924</f>
        <v>1496</v>
      </c>
      <c r="F83" s="49">
        <f>SAStab!E924</f>
        <v>1659.9</v>
      </c>
      <c r="G83" s="49">
        <f>SAStab!F924</f>
        <v>2028</v>
      </c>
      <c r="H83" s="49">
        <f>SAStab!G924</f>
        <v>2196.1</v>
      </c>
      <c r="K83" s="7" t="s">
        <v>305</v>
      </c>
      <c r="L83" s="116">
        <f t="shared" ref="L83:Q83" si="21">L75/C81</f>
        <v>2.2129682156489746E-2</v>
      </c>
      <c r="M83" s="116">
        <f t="shared" si="21"/>
        <v>1.8130396412111706E-2</v>
      </c>
      <c r="N83" s="116">
        <f t="shared" si="21"/>
        <v>1.8023293855918339E-2</v>
      </c>
      <c r="O83" s="116">
        <f t="shared" si="21"/>
        <v>1.9617749084319021E-2</v>
      </c>
      <c r="P83" s="116">
        <f t="shared" si="21"/>
        <v>2.0350059894478332E-2</v>
      </c>
      <c r="Q83" s="116">
        <f t="shared" si="21"/>
        <v>1.8735719725818736E-2</v>
      </c>
    </row>
    <row r="84" spans="1:17">
      <c r="B84" s="7" t="s">
        <v>292</v>
      </c>
      <c r="C84" s="49">
        <f>SAStab!B925</f>
        <v>2327.8000000000002</v>
      </c>
      <c r="D84" s="49">
        <f>SAStab!C925</f>
        <v>2400.3000000000002</v>
      </c>
      <c r="E84" s="49">
        <f>SAStab!D925</f>
        <v>2579</v>
      </c>
      <c r="F84" s="49">
        <f>SAStab!E925</f>
        <v>2950.6</v>
      </c>
      <c r="G84" s="49">
        <f>SAStab!F925</f>
        <v>3540.2</v>
      </c>
      <c r="H84" s="49">
        <f>SAStab!G925</f>
        <v>3686.1</v>
      </c>
      <c r="K84" s="7" t="s">
        <v>306</v>
      </c>
      <c r="L84" s="116">
        <f t="shared" ref="L84:Q84" si="22">L76/C77</f>
        <v>4.7070032094201526E-2</v>
      </c>
      <c r="M84" s="116">
        <f t="shared" si="22"/>
        <v>6.7157031066452211E-2</v>
      </c>
      <c r="N84" s="116">
        <f t="shared" si="22"/>
        <v>6.6589193345449466E-2</v>
      </c>
      <c r="O84" s="116">
        <f t="shared" si="22"/>
        <v>6.547901284743389E-2</v>
      </c>
      <c r="P84" s="116">
        <f t="shared" si="22"/>
        <v>6.4429950104015143E-2</v>
      </c>
      <c r="Q84" s="116">
        <f t="shared" si="22"/>
        <v>6.6536919429892594E-2</v>
      </c>
    </row>
    <row r="85" spans="1:17">
      <c r="B85" s="7" t="s">
        <v>293</v>
      </c>
      <c r="C85" s="49">
        <f>SAStab!B926</f>
        <v>949.7</v>
      </c>
      <c r="D85" s="49">
        <f>SAStab!C926</f>
        <v>1080.7</v>
      </c>
      <c r="E85" s="49">
        <f>SAStab!D926</f>
        <v>1177.8</v>
      </c>
      <c r="F85" s="49">
        <f>SAStab!E926</f>
        <v>1312.9</v>
      </c>
      <c r="G85" s="49">
        <f>SAStab!F926</f>
        <v>1581</v>
      </c>
      <c r="H85" s="49">
        <f>SAStab!G926</f>
        <v>1672.5</v>
      </c>
      <c r="K85" s="7" t="s">
        <v>307</v>
      </c>
      <c r="L85" s="116">
        <f t="shared" ref="L85:Q85" si="23">L77/C77</f>
        <v>1.3320630293238264E-2</v>
      </c>
      <c r="M85" s="116">
        <f t="shared" si="23"/>
        <v>1.3500081325791119E-2</v>
      </c>
      <c r="N85" s="116">
        <f t="shared" si="23"/>
        <v>1.3752970781490285E-2</v>
      </c>
      <c r="O85" s="116">
        <f t="shared" si="23"/>
        <v>1.3957566589145536E-2</v>
      </c>
      <c r="P85" s="116">
        <f t="shared" si="23"/>
        <v>1.4064724007945818E-2</v>
      </c>
      <c r="Q85" s="116">
        <f t="shared" si="23"/>
        <v>1.3971728759987123E-2</v>
      </c>
    </row>
    <row r="86" spans="1:17">
      <c r="A86" s="6" t="s">
        <v>51</v>
      </c>
      <c r="B86" s="7"/>
      <c r="C86" s="45"/>
      <c r="D86" s="45"/>
      <c r="E86" s="45"/>
      <c r="F86" s="45"/>
      <c r="G86" s="45"/>
      <c r="H86" s="45"/>
      <c r="J86" s="6" t="s">
        <v>51</v>
      </c>
      <c r="L86" s="52"/>
      <c r="M86" s="52"/>
      <c r="N86" s="52"/>
      <c r="O86" s="52"/>
      <c r="P86" s="52"/>
      <c r="Q86" s="52"/>
    </row>
    <row r="87" spans="1:17">
      <c r="B87" s="7" t="str">
        <f>B72</f>
        <v>Total Annuity Income</v>
      </c>
      <c r="C87" s="49">
        <f>SAStab!B937</f>
        <v>55321.8</v>
      </c>
      <c r="D87" s="49">
        <f>SAStab!C937</f>
        <v>68697.5</v>
      </c>
      <c r="E87" s="49">
        <f>SAStab!D937</f>
        <v>74409.5</v>
      </c>
      <c r="F87" s="49">
        <f>SAStab!E937</f>
        <v>78307</v>
      </c>
      <c r="G87" s="49">
        <f>SAStab!F937</f>
        <v>78224.800000000003</v>
      </c>
      <c r="H87" s="49">
        <f>SAStab!G937</f>
        <v>85182</v>
      </c>
      <c r="K87" s="7" t="s">
        <v>276</v>
      </c>
      <c r="L87" s="52">
        <f>SAStab!B950</f>
        <v>50263.9</v>
      </c>
      <c r="M87" s="52">
        <f>SAStab!C950</f>
        <v>61892.1</v>
      </c>
      <c r="N87" s="52">
        <f>SAStab!D950</f>
        <v>66001.8</v>
      </c>
      <c r="O87" s="52">
        <f>SAStab!E950</f>
        <v>68071.3</v>
      </c>
      <c r="P87" s="52">
        <f>SAStab!F950</f>
        <v>66437.3</v>
      </c>
      <c r="Q87" s="52">
        <f>SAStab!G950</f>
        <v>70300.600000000006</v>
      </c>
    </row>
    <row r="88" spans="1:17">
      <c r="B88" s="7" t="s">
        <v>39</v>
      </c>
      <c r="C88" s="49">
        <f>SAStab!B938</f>
        <v>15314.5</v>
      </c>
      <c r="D88" s="49">
        <f>SAStab!C938</f>
        <v>17741.599999999999</v>
      </c>
      <c r="E88" s="49">
        <f>SAStab!D938</f>
        <v>19747.599999999999</v>
      </c>
      <c r="F88" s="49">
        <f>SAStab!E938</f>
        <v>21350</v>
      </c>
      <c r="G88" s="49">
        <f>SAStab!F938</f>
        <v>23329.5</v>
      </c>
      <c r="H88" s="49">
        <f>SAStab!G938</f>
        <v>26205.3</v>
      </c>
      <c r="K88" s="7" t="s">
        <v>275</v>
      </c>
      <c r="L88" s="52">
        <f>SAStab!B951</f>
        <v>28768.5</v>
      </c>
      <c r="M88" s="52">
        <f>SAStab!C951</f>
        <v>33877.1</v>
      </c>
      <c r="N88" s="52">
        <f>SAStab!D951</f>
        <v>36703.199999999997</v>
      </c>
      <c r="O88" s="52">
        <f>SAStab!E951</f>
        <v>38019.800000000003</v>
      </c>
      <c r="P88" s="52">
        <f>SAStab!F951</f>
        <v>40227.599999999999</v>
      </c>
      <c r="Q88" s="52">
        <f>SAStab!G951</f>
        <v>44668.2</v>
      </c>
    </row>
    <row r="89" spans="1:17">
      <c r="B89" s="7" t="s">
        <v>63</v>
      </c>
      <c r="C89" s="49">
        <f>SAStab!B939</f>
        <v>222.8</v>
      </c>
      <c r="D89" s="49">
        <f>SAStab!C939</f>
        <v>166</v>
      </c>
      <c r="E89" s="49">
        <f>SAStab!D939</f>
        <v>87.6</v>
      </c>
      <c r="F89" s="49">
        <f>SAStab!E939</f>
        <v>86.4</v>
      </c>
      <c r="G89" s="49">
        <f>SAStab!F939</f>
        <v>77.8</v>
      </c>
      <c r="H89" s="49">
        <f>SAStab!G939</f>
        <v>60.1</v>
      </c>
      <c r="K89" s="7" t="s">
        <v>62</v>
      </c>
      <c r="L89" s="52">
        <f>SAStab!B952</f>
        <v>2312</v>
      </c>
      <c r="M89" s="52">
        <f>SAStab!C952</f>
        <v>3176.3</v>
      </c>
      <c r="N89" s="52">
        <f>SAStab!D952</f>
        <v>4007.5</v>
      </c>
      <c r="O89" s="52">
        <f>SAStab!E952</f>
        <v>4749.5</v>
      </c>
      <c r="P89" s="52">
        <f>SAStab!F952</f>
        <v>5157.3</v>
      </c>
      <c r="Q89" s="52">
        <f>SAStab!G952</f>
        <v>6609</v>
      </c>
    </row>
    <row r="90" spans="1:17">
      <c r="B90" s="7" t="str">
        <f>B75</f>
        <v>Annuitized Financial Income</v>
      </c>
      <c r="C90" s="49">
        <f>SAStab!B940</f>
        <v>22852.6</v>
      </c>
      <c r="D90" s="49">
        <f>SAStab!C940</f>
        <v>31172.400000000001</v>
      </c>
      <c r="E90" s="49">
        <f>SAStab!D940</f>
        <v>34438.300000000003</v>
      </c>
      <c r="F90" s="49">
        <f>SAStab!E940</f>
        <v>37482.699999999997</v>
      </c>
      <c r="G90" s="49">
        <f>SAStab!F940</f>
        <v>35025.699999999997</v>
      </c>
      <c r="H90" s="49">
        <f>SAStab!G940</f>
        <v>36479.599999999999</v>
      </c>
      <c r="K90" s="7" t="s">
        <v>277</v>
      </c>
      <c r="L90" s="52">
        <f>SAStab!B953</f>
        <v>465.1</v>
      </c>
      <c r="M90" s="52">
        <f>SAStab!C953</f>
        <v>568.1</v>
      </c>
      <c r="N90" s="52">
        <f>SAStab!D953</f>
        <v>595.29999999999995</v>
      </c>
      <c r="O90" s="52">
        <f>SAStab!E953</f>
        <v>714.5</v>
      </c>
      <c r="P90" s="52">
        <f>SAStab!F953</f>
        <v>675.7</v>
      </c>
      <c r="Q90" s="52">
        <f>SAStab!G953</f>
        <v>828.8</v>
      </c>
    </row>
    <row r="91" spans="1:17">
      <c r="B91" s="7" t="s">
        <v>40</v>
      </c>
      <c r="C91" s="49">
        <f>SAStab!B941</f>
        <v>5719.7</v>
      </c>
      <c r="D91" s="49">
        <f>SAStab!C941</f>
        <v>5540.8</v>
      </c>
      <c r="E91" s="49">
        <f>SAStab!D941</f>
        <v>4761.7</v>
      </c>
      <c r="F91" s="49">
        <f>SAStab!E941</f>
        <v>3276.4</v>
      </c>
      <c r="G91" s="49">
        <f>SAStab!F941</f>
        <v>2566.4</v>
      </c>
      <c r="H91" s="49">
        <f>SAStab!G941</f>
        <v>2585.5</v>
      </c>
      <c r="K91" s="7" t="s">
        <v>266</v>
      </c>
      <c r="L91" s="52">
        <f>SAStab!B954</f>
        <v>268.5</v>
      </c>
      <c r="M91" s="52">
        <f>SAStab!C954</f>
        <v>445.4</v>
      </c>
      <c r="N91" s="52">
        <f>SAStab!D954</f>
        <v>466.3</v>
      </c>
      <c r="O91" s="52">
        <f>SAStab!E954</f>
        <v>474.7</v>
      </c>
      <c r="P91" s="52">
        <f>SAStab!F954</f>
        <v>515.1</v>
      </c>
      <c r="Q91" s="52">
        <f>SAStab!G954</f>
        <v>591.4</v>
      </c>
    </row>
    <row r="92" spans="1:17">
      <c r="B92" s="7" t="s">
        <v>41</v>
      </c>
      <c r="C92" s="49">
        <f>SAStab!B942</f>
        <v>5226</v>
      </c>
      <c r="D92" s="49">
        <f>SAStab!C942</f>
        <v>6475.8</v>
      </c>
      <c r="E92" s="49">
        <f>SAStab!D942</f>
        <v>6604.7</v>
      </c>
      <c r="F92" s="49">
        <f>SAStab!E942</f>
        <v>6852.8</v>
      </c>
      <c r="G92" s="49">
        <f>SAStab!F942</f>
        <v>7257.8</v>
      </c>
      <c r="H92" s="49">
        <f>SAStab!G942</f>
        <v>8214.9</v>
      </c>
      <c r="K92" s="7" t="s">
        <v>267</v>
      </c>
      <c r="L92" s="52">
        <f>SAStab!B955</f>
        <v>66.900000000000006</v>
      </c>
      <c r="M92" s="52">
        <f>SAStab!C955</f>
        <v>87.1</v>
      </c>
      <c r="N92" s="52">
        <f>SAStab!D955</f>
        <v>90.9</v>
      </c>
      <c r="O92" s="52">
        <f>SAStab!E955</f>
        <v>96.2</v>
      </c>
      <c r="P92" s="52">
        <f>SAStab!F955</f>
        <v>101.3</v>
      </c>
      <c r="Q92" s="52">
        <f>SAStab!G955</f>
        <v>116.4</v>
      </c>
    </row>
    <row r="93" spans="1:17">
      <c r="B93" s="7" t="s">
        <v>42</v>
      </c>
      <c r="C93" s="49">
        <f>SAStab!B943</f>
        <v>5252.1</v>
      </c>
      <c r="D93" s="49">
        <f>SAStab!C943</f>
        <v>6828.9</v>
      </c>
      <c r="E93" s="49">
        <f>SAStab!D943</f>
        <v>7900.5</v>
      </c>
      <c r="F93" s="49">
        <f>SAStab!E943</f>
        <v>8438.6</v>
      </c>
      <c r="G93" s="49">
        <f>SAStab!F943</f>
        <v>8987.6</v>
      </c>
      <c r="H93" s="49">
        <f>SAStab!G943</f>
        <v>10630.9</v>
      </c>
      <c r="K93" s="7" t="s">
        <v>268</v>
      </c>
      <c r="L93" s="52">
        <f>SAStab!B956</f>
        <v>24.4</v>
      </c>
      <c r="M93" s="52">
        <f>SAStab!C956</f>
        <v>45</v>
      </c>
      <c r="N93" s="52">
        <f>SAStab!D956</f>
        <v>72.2</v>
      </c>
      <c r="O93" s="52">
        <f>SAStab!E956</f>
        <v>132.4</v>
      </c>
      <c r="P93" s="52">
        <f>SAStab!F956</f>
        <v>178.9</v>
      </c>
      <c r="Q93" s="52">
        <f>SAStab!G956</f>
        <v>266.89999999999998</v>
      </c>
    </row>
    <row r="94" spans="1:17">
      <c r="A94" s="7"/>
      <c r="B94" s="7" t="s">
        <v>226</v>
      </c>
      <c r="C94" s="49">
        <f>SAStab!B944</f>
        <v>734.2</v>
      </c>
      <c r="D94" s="49">
        <f>SAStab!C944</f>
        <v>772.1</v>
      </c>
      <c r="E94" s="49">
        <f>SAStab!D944</f>
        <v>869.2</v>
      </c>
      <c r="F94" s="49">
        <f>SAStab!E944</f>
        <v>820.2</v>
      </c>
      <c r="G94" s="49">
        <f>SAStab!F944</f>
        <v>980.1</v>
      </c>
      <c r="H94" s="49">
        <f>SAStab!G944</f>
        <v>1005.8</v>
      </c>
      <c r="J94" s="7"/>
      <c r="K94" s="7" t="s">
        <v>296</v>
      </c>
      <c r="L94" s="52">
        <f>SAStab!B957</f>
        <v>1507.3</v>
      </c>
      <c r="M94" s="52">
        <f>SAStab!C957</f>
        <v>1902.4</v>
      </c>
      <c r="N94" s="52">
        <f>SAStab!D957</f>
        <v>2429.1999999999998</v>
      </c>
      <c r="O94" s="52">
        <f>SAStab!E957</f>
        <v>3129.4</v>
      </c>
      <c r="P94" s="52">
        <f>SAStab!F957</f>
        <v>3966.2</v>
      </c>
      <c r="Q94" s="52">
        <f>SAStab!G957</f>
        <v>4984.1000000000004</v>
      </c>
    </row>
    <row r="95" spans="1:17">
      <c r="A95" s="7"/>
      <c r="B95" s="7" t="s">
        <v>308</v>
      </c>
      <c r="C95" s="49">
        <f>SAStab!B945</f>
        <v>10793.6</v>
      </c>
      <c r="D95" s="49">
        <f>SAStab!C945</f>
        <v>13744.7</v>
      </c>
      <c r="E95" s="49">
        <f>SAStab!D945</f>
        <v>14776.7</v>
      </c>
      <c r="F95" s="49">
        <f>SAStab!E945</f>
        <v>16102.1</v>
      </c>
      <c r="G95" s="49">
        <f>SAStab!F945</f>
        <v>18601.8</v>
      </c>
      <c r="H95" s="49">
        <f>SAStab!G945</f>
        <v>19841.599999999999</v>
      </c>
      <c r="J95" s="7"/>
      <c r="K95" s="7" t="s">
        <v>295</v>
      </c>
      <c r="L95" s="52">
        <f>SAStab!B958</f>
        <v>413.8</v>
      </c>
      <c r="M95" s="52">
        <f>SAStab!C958</f>
        <v>580.9</v>
      </c>
      <c r="N95" s="52">
        <f>SAStab!D958</f>
        <v>746.3</v>
      </c>
      <c r="O95" s="52">
        <f>SAStab!E958</f>
        <v>939.1</v>
      </c>
      <c r="P95" s="52">
        <f>SAStab!F958</f>
        <v>1192.9000000000001</v>
      </c>
      <c r="Q95" s="52">
        <f>SAStab!G958</f>
        <v>1484.8</v>
      </c>
    </row>
    <row r="96" spans="1:17">
      <c r="B96" s="7" t="str">
        <f>B81</f>
        <v>Total Cash Income</v>
      </c>
      <c r="C96" s="49">
        <f>SAStab!B959</f>
        <v>33826.400000000001</v>
      </c>
      <c r="D96" s="49">
        <f>SAStab!C959</f>
        <v>40682.400000000001</v>
      </c>
      <c r="E96" s="49">
        <f>SAStab!D959</f>
        <v>45110.9</v>
      </c>
      <c r="F96" s="49">
        <f>SAStab!E959</f>
        <v>48255.6</v>
      </c>
      <c r="G96" s="49">
        <f>SAStab!F959</f>
        <v>52015.1</v>
      </c>
      <c r="H96" s="49">
        <f>SAStab!G959</f>
        <v>59549.599999999999</v>
      </c>
    </row>
    <row r="97" spans="1:33">
      <c r="B97" s="7" t="s">
        <v>272</v>
      </c>
      <c r="C97" s="49">
        <f>SAStab!B960</f>
        <v>3026</v>
      </c>
      <c r="D97" s="49">
        <f>SAStab!C960</f>
        <v>5276.6</v>
      </c>
      <c r="E97" s="49">
        <f>SAStab!D960</f>
        <v>8001</v>
      </c>
      <c r="F97" s="49">
        <f>SAStab!E960</f>
        <v>10227.4</v>
      </c>
      <c r="G97" s="49">
        <f>SAStab!F960</f>
        <v>11720.5</v>
      </c>
      <c r="H97" s="49">
        <f>SAStab!G960</f>
        <v>13985.7</v>
      </c>
      <c r="K97" s="7" t="s">
        <v>304</v>
      </c>
      <c r="L97" s="116">
        <f t="shared" ref="L97:Q97" si="24">L89/C96</f>
        <v>6.8348981860322108E-2</v>
      </c>
      <c r="M97" s="116">
        <f t="shared" si="24"/>
        <v>7.8075531433740394E-2</v>
      </c>
      <c r="N97" s="116">
        <f t="shared" si="24"/>
        <v>8.8836622634440893E-2</v>
      </c>
      <c r="O97" s="116">
        <f t="shared" si="24"/>
        <v>9.8423809879060672E-2</v>
      </c>
      <c r="P97" s="116">
        <f t="shared" si="24"/>
        <v>9.915005450340382E-2</v>
      </c>
      <c r="Q97" s="116">
        <f t="shared" si="24"/>
        <v>0.11098311323669681</v>
      </c>
    </row>
    <row r="98" spans="1:33">
      <c r="B98" s="7" t="s">
        <v>294</v>
      </c>
      <c r="C98" s="49">
        <f>SAStab!B961</f>
        <v>919.6</v>
      </c>
      <c r="D98" s="49">
        <f>SAStab!C961</f>
        <v>1263.2</v>
      </c>
      <c r="E98" s="49">
        <f>SAStab!D961</f>
        <v>1266.0999999999999</v>
      </c>
      <c r="F98" s="49">
        <f>SAStab!E961</f>
        <v>1599.3</v>
      </c>
      <c r="G98" s="49">
        <f>SAStab!F961</f>
        <v>1547.5</v>
      </c>
      <c r="H98" s="49">
        <f>SAStab!G961</f>
        <v>2408.8000000000002</v>
      </c>
      <c r="K98" s="7" t="s">
        <v>305</v>
      </c>
      <c r="L98" s="116">
        <f t="shared" ref="L98:Q98" si="25">L90/C96</f>
        <v>1.3749615684790578E-2</v>
      </c>
      <c r="M98" s="116">
        <f t="shared" si="25"/>
        <v>1.3964269561284487E-2</v>
      </c>
      <c r="N98" s="116">
        <f t="shared" si="25"/>
        <v>1.319636717511732E-2</v>
      </c>
      <c r="O98" s="116">
        <f t="shared" si="25"/>
        <v>1.4806571672510548E-2</v>
      </c>
      <c r="P98" s="116">
        <f t="shared" si="25"/>
        <v>1.2990458539923986E-2</v>
      </c>
      <c r="Q98" s="116">
        <f t="shared" si="25"/>
        <v>1.3917809691416903E-2</v>
      </c>
    </row>
    <row r="99" spans="1:33">
      <c r="B99" s="7" t="s">
        <v>292</v>
      </c>
      <c r="C99" s="49">
        <f>SAStab!B962</f>
        <v>1784.3</v>
      </c>
      <c r="D99" s="49">
        <f>SAStab!C962</f>
        <v>2592.8000000000002</v>
      </c>
      <c r="E99" s="49">
        <f>SAStab!D962</f>
        <v>2769.4</v>
      </c>
      <c r="F99" s="49">
        <f>SAStab!E962</f>
        <v>3054</v>
      </c>
      <c r="G99" s="49">
        <f>SAStab!F962</f>
        <v>3232.4</v>
      </c>
      <c r="H99" s="49">
        <f>SAStab!G962</f>
        <v>3557.8</v>
      </c>
      <c r="K99" s="7" t="s">
        <v>306</v>
      </c>
      <c r="L99" s="116">
        <f t="shared" ref="L99:Q99" si="26">L91/C92</f>
        <v>5.137772675086108E-2</v>
      </c>
      <c r="M99" s="116">
        <f t="shared" si="26"/>
        <v>6.8779146977979544E-2</v>
      </c>
      <c r="N99" s="116">
        <f t="shared" si="26"/>
        <v>7.0601238511968756E-2</v>
      </c>
      <c r="O99" s="116">
        <f t="shared" si="26"/>
        <v>6.9270954938127474E-2</v>
      </c>
      <c r="P99" s="116">
        <f t="shared" si="26"/>
        <v>7.0971919865523994E-2</v>
      </c>
      <c r="Q99" s="116">
        <f t="shared" si="26"/>
        <v>7.1991138054023782E-2</v>
      </c>
    </row>
    <row r="100" spans="1:33">
      <c r="B100" s="7" t="s">
        <v>293</v>
      </c>
      <c r="C100" s="49">
        <f>SAStab!B963</f>
        <v>879.4</v>
      </c>
      <c r="D100" s="49">
        <f>SAStab!C963</f>
        <v>853.6</v>
      </c>
      <c r="E100" s="49">
        <f>SAStab!D963</f>
        <v>1003.6</v>
      </c>
      <c r="F100" s="49">
        <f>SAStab!E963</f>
        <v>989.1</v>
      </c>
      <c r="G100" s="49">
        <f>SAStab!F963</f>
        <v>1303.0999999999999</v>
      </c>
      <c r="H100" s="49">
        <f>SAStab!G963</f>
        <v>1525.6</v>
      </c>
      <c r="K100" s="7" t="s">
        <v>307</v>
      </c>
      <c r="L100" s="116">
        <f t="shared" ref="L100:Q100" si="27">L92/C92</f>
        <v>1.2801377726750862E-2</v>
      </c>
      <c r="M100" s="116">
        <f t="shared" si="27"/>
        <v>1.3450075666326939E-2</v>
      </c>
      <c r="N100" s="116">
        <f t="shared" si="27"/>
        <v>1.3762926400896333E-2</v>
      </c>
      <c r="O100" s="116">
        <f t="shared" si="27"/>
        <v>1.4038057436376372E-2</v>
      </c>
      <c r="P100" s="116">
        <f t="shared" si="27"/>
        <v>1.3957397558488797E-2</v>
      </c>
      <c r="Q100" s="116">
        <f t="shared" si="27"/>
        <v>1.4169375159770662E-2</v>
      </c>
    </row>
    <row r="101" spans="1:33">
      <c r="A101" s="6" t="s">
        <v>52</v>
      </c>
      <c r="B101" s="7"/>
      <c r="C101" s="45"/>
      <c r="D101" s="45"/>
      <c r="E101" s="45"/>
      <c r="F101" s="45"/>
      <c r="G101" s="45"/>
      <c r="H101" s="45"/>
      <c r="J101" s="6" t="s">
        <v>52</v>
      </c>
      <c r="L101" s="52"/>
      <c r="M101" s="52"/>
      <c r="N101" s="52"/>
      <c r="O101" s="52"/>
      <c r="P101" s="52"/>
      <c r="Q101" s="52"/>
    </row>
    <row r="102" spans="1:33">
      <c r="B102" s="7" t="str">
        <f>B87</f>
        <v>Total Annuity Income</v>
      </c>
      <c r="C102" s="46">
        <f>SAStab!B974</f>
        <v>57903.8</v>
      </c>
      <c r="D102" s="46">
        <f>SAStab!C974</f>
        <v>58567.6</v>
      </c>
      <c r="E102" s="46">
        <f>SAStab!D974</f>
        <v>65149.1</v>
      </c>
      <c r="F102" s="46">
        <f>SAStab!E974</f>
        <v>75302.899999999994</v>
      </c>
      <c r="G102" s="46">
        <f>SAStab!F974</f>
        <v>86382</v>
      </c>
      <c r="H102" s="46">
        <f>SAStab!G974</f>
        <v>87366.9</v>
      </c>
      <c r="K102" s="7" t="s">
        <v>276</v>
      </c>
      <c r="L102" s="52">
        <f>SAStab!B987</f>
        <v>51617.4</v>
      </c>
      <c r="M102" s="52">
        <f>SAStab!C987</f>
        <v>51321</v>
      </c>
      <c r="N102" s="52">
        <f>SAStab!D987</f>
        <v>55337.9</v>
      </c>
      <c r="O102" s="52">
        <f>SAStab!E987</f>
        <v>63935.199999999997</v>
      </c>
      <c r="P102" s="52">
        <f>SAStab!F987</f>
        <v>70849</v>
      </c>
      <c r="Q102" s="52">
        <f>SAStab!G987</f>
        <v>70422.3</v>
      </c>
    </row>
    <row r="103" spans="1:33">
      <c r="B103" s="7" t="s">
        <v>39</v>
      </c>
      <c r="C103" s="46">
        <f>SAStab!B975</f>
        <v>11862.7</v>
      </c>
      <c r="D103" s="46">
        <f>SAStab!C975</f>
        <v>13975.2</v>
      </c>
      <c r="E103" s="46">
        <f>SAStab!D975</f>
        <v>15740.2</v>
      </c>
      <c r="F103" s="46">
        <f>SAStab!E975</f>
        <v>17373.3</v>
      </c>
      <c r="G103" s="46">
        <f>SAStab!F975</f>
        <v>19502.599999999999</v>
      </c>
      <c r="H103" s="46">
        <f>SAStab!G975</f>
        <v>21881.200000000001</v>
      </c>
      <c r="K103" s="7" t="s">
        <v>275</v>
      </c>
      <c r="L103" s="52">
        <f>SAStab!B988</f>
        <v>29507</v>
      </c>
      <c r="M103" s="52">
        <f>SAStab!C988</f>
        <v>31301.599999999999</v>
      </c>
      <c r="N103" s="52">
        <f>SAStab!D988</f>
        <v>34316.800000000003</v>
      </c>
      <c r="O103" s="52">
        <f>SAStab!E988</f>
        <v>36871.199999999997</v>
      </c>
      <c r="P103" s="52">
        <f>SAStab!F988</f>
        <v>41299.599999999999</v>
      </c>
      <c r="Q103" s="52">
        <f>SAStab!G988</f>
        <v>42714.3</v>
      </c>
    </row>
    <row r="104" spans="1:33">
      <c r="B104" s="7" t="s">
        <v>63</v>
      </c>
      <c r="C104" s="46">
        <f>SAStab!B976</f>
        <v>280.2</v>
      </c>
      <c r="D104" s="46">
        <f>SAStab!C976</f>
        <v>222.7</v>
      </c>
      <c r="E104" s="46">
        <f>SAStab!D976</f>
        <v>170.7</v>
      </c>
      <c r="F104" s="46">
        <f>SAStab!E976</f>
        <v>146.5</v>
      </c>
      <c r="G104" s="46">
        <f>SAStab!F976</f>
        <v>91.9</v>
      </c>
      <c r="H104" s="46">
        <f>SAStab!G976</f>
        <v>86.5</v>
      </c>
      <c r="K104" s="7" t="s">
        <v>62</v>
      </c>
      <c r="L104" s="52">
        <f>SAStab!B989</f>
        <v>2930.2</v>
      </c>
      <c r="M104" s="52">
        <f>SAStab!C989</f>
        <v>3161.7</v>
      </c>
      <c r="N104" s="52">
        <f>SAStab!D989</f>
        <v>4629.8999999999996</v>
      </c>
      <c r="O104" s="52">
        <f>SAStab!E989</f>
        <v>5044.6000000000004</v>
      </c>
      <c r="P104" s="52">
        <f>SAStab!F989</f>
        <v>7599.3</v>
      </c>
      <c r="Q104" s="52">
        <f>SAStab!G989</f>
        <v>7651.7</v>
      </c>
    </row>
    <row r="105" spans="1:33">
      <c r="B105" s="7" t="str">
        <f>B90</f>
        <v>Annuitized Financial Income</v>
      </c>
      <c r="C105" s="46">
        <f>SAStab!B977</f>
        <v>23228.799999999999</v>
      </c>
      <c r="D105" s="46">
        <f>SAStab!C977</f>
        <v>21958.1</v>
      </c>
      <c r="E105" s="46">
        <f>SAStab!D977</f>
        <v>25434.3</v>
      </c>
      <c r="F105" s="46">
        <f>SAStab!E977</f>
        <v>32292.3</v>
      </c>
      <c r="G105" s="46">
        <f>SAStab!F977</f>
        <v>36365.599999999999</v>
      </c>
      <c r="H105" s="46">
        <f>SAStab!G977</f>
        <v>34816.5</v>
      </c>
      <c r="K105" s="7" t="s">
        <v>277</v>
      </c>
      <c r="L105" s="52">
        <f>SAStab!B990</f>
        <v>637.20000000000005</v>
      </c>
      <c r="M105" s="52">
        <f>SAStab!C990</f>
        <v>580</v>
      </c>
      <c r="N105" s="52">
        <f>SAStab!D990</f>
        <v>790.9</v>
      </c>
      <c r="O105" s="52">
        <f>SAStab!E990</f>
        <v>795.3</v>
      </c>
      <c r="P105" s="52">
        <f>SAStab!F990</f>
        <v>1010.7</v>
      </c>
      <c r="Q105" s="52">
        <f>SAStab!G990</f>
        <v>974.2</v>
      </c>
    </row>
    <row r="106" spans="1:33">
      <c r="B106" s="7" t="s">
        <v>40</v>
      </c>
      <c r="C106" s="46">
        <f>SAStab!B978</f>
        <v>5780.1</v>
      </c>
      <c r="D106" s="46">
        <f>SAStab!C978</f>
        <v>4836.8</v>
      </c>
      <c r="E106" s="46">
        <f>SAStab!D978</f>
        <v>3873.6</v>
      </c>
      <c r="F106" s="46">
        <f>SAStab!E978</f>
        <v>2860.6</v>
      </c>
      <c r="G106" s="46">
        <f>SAStab!F978</f>
        <v>2432.6</v>
      </c>
      <c r="H106" s="46">
        <f>SAStab!G978</f>
        <v>2235.4</v>
      </c>
      <c r="K106" s="7" t="s">
        <v>266</v>
      </c>
      <c r="L106" s="52">
        <f>SAStab!B991</f>
        <v>656.6</v>
      </c>
      <c r="M106" s="52">
        <f>SAStab!C991</f>
        <v>853.7</v>
      </c>
      <c r="N106" s="52">
        <f>SAStab!D991</f>
        <v>971.7</v>
      </c>
      <c r="O106" s="52">
        <f>SAStab!E991</f>
        <v>1088.7</v>
      </c>
      <c r="P106" s="52">
        <f>SAStab!F991</f>
        <v>1241.5</v>
      </c>
      <c r="Q106" s="52">
        <f>SAStab!G991</f>
        <v>1305.8</v>
      </c>
    </row>
    <row r="107" spans="1:33">
      <c r="B107" s="7" t="s">
        <v>41</v>
      </c>
      <c r="C107" s="46">
        <f>SAStab!B979</f>
        <v>12123.8</v>
      </c>
      <c r="D107" s="46">
        <f>SAStab!C979</f>
        <v>12319.2</v>
      </c>
      <c r="E107" s="46">
        <f>SAStab!D979</f>
        <v>14060.9</v>
      </c>
      <c r="F107" s="46">
        <f>SAStab!E979</f>
        <v>15210</v>
      </c>
      <c r="G107" s="46">
        <f>SAStab!F979</f>
        <v>19101.5</v>
      </c>
      <c r="H107" s="46">
        <f>SAStab!G979</f>
        <v>18650.5</v>
      </c>
      <c r="K107" s="7" t="s">
        <v>267</v>
      </c>
      <c r="L107" s="52">
        <f>SAStab!B992</f>
        <v>158.80000000000001</v>
      </c>
      <c r="M107" s="52">
        <f>SAStab!C992</f>
        <v>167.8</v>
      </c>
      <c r="N107" s="52">
        <f>SAStab!D992</f>
        <v>195.7</v>
      </c>
      <c r="O107" s="52">
        <f>SAStab!E992</f>
        <v>216.5</v>
      </c>
      <c r="P107" s="52">
        <f>SAStab!F992</f>
        <v>273</v>
      </c>
      <c r="Q107" s="52">
        <f>SAStab!G992</f>
        <v>266.89999999999998</v>
      </c>
    </row>
    <row r="108" spans="1:33">
      <c r="A108" s="8"/>
      <c r="B108" s="7" t="s">
        <v>42</v>
      </c>
      <c r="C108" s="46">
        <f>SAStab!B980</f>
        <v>3755.7</v>
      </c>
      <c r="D108" s="46">
        <f>SAStab!C980</f>
        <v>4267.5</v>
      </c>
      <c r="E108" s="46">
        <f>SAStab!D980</f>
        <v>4958.6000000000004</v>
      </c>
      <c r="F108" s="46">
        <f>SAStab!E980</f>
        <v>6263.4</v>
      </c>
      <c r="G108" s="46">
        <f>SAStab!F980</f>
        <v>7644.6</v>
      </c>
      <c r="H108" s="46">
        <f>SAStab!G980</f>
        <v>8234</v>
      </c>
      <c r="J108" s="8"/>
      <c r="K108" s="7" t="s">
        <v>268</v>
      </c>
      <c r="L108" s="52">
        <f>SAStab!B993</f>
        <v>19.2</v>
      </c>
      <c r="M108" s="52">
        <f>SAStab!C993</f>
        <v>32.299999999999997</v>
      </c>
      <c r="N108" s="52">
        <f>SAStab!D993</f>
        <v>107.9</v>
      </c>
      <c r="O108" s="52">
        <f>SAStab!E993</f>
        <v>143.5</v>
      </c>
      <c r="P108" s="52">
        <f>SAStab!F993</f>
        <v>287.39999999999998</v>
      </c>
      <c r="Q108" s="52">
        <f>SAStab!G993</f>
        <v>310.3</v>
      </c>
    </row>
    <row r="109" spans="1:33" s="1" customFormat="1">
      <c r="A109" s="7"/>
      <c r="B109" s="7" t="s">
        <v>226</v>
      </c>
      <c r="C109" s="46">
        <f>SAStab!B981</f>
        <v>872.4</v>
      </c>
      <c r="D109" s="46">
        <f>SAStab!C981</f>
        <v>988.1</v>
      </c>
      <c r="E109" s="46">
        <f>SAStab!D981</f>
        <v>910.7</v>
      </c>
      <c r="F109" s="46">
        <f>SAStab!E981</f>
        <v>1156.9000000000001</v>
      </c>
      <c r="G109" s="46">
        <f>SAStab!F981</f>
        <v>1243.2</v>
      </c>
      <c r="H109" s="46">
        <f>SAStab!G981</f>
        <v>1462.7</v>
      </c>
      <c r="I109" s="11"/>
      <c r="J109" s="7"/>
      <c r="K109" s="7" t="s">
        <v>296</v>
      </c>
      <c r="L109" s="52">
        <f>SAStab!B994</f>
        <v>1484.7</v>
      </c>
      <c r="M109" s="52">
        <f>SAStab!C994</f>
        <v>1890.1</v>
      </c>
      <c r="N109" s="52">
        <f>SAStab!D994</f>
        <v>2403.1</v>
      </c>
      <c r="O109" s="52">
        <f>SAStab!E994</f>
        <v>3149.4</v>
      </c>
      <c r="P109" s="52">
        <f>SAStab!F994</f>
        <v>3954.4</v>
      </c>
      <c r="Q109" s="52">
        <f>SAStab!G994</f>
        <v>4966.3999999999996</v>
      </c>
      <c r="R109" s="11"/>
      <c r="S109" s="11"/>
      <c r="T109" s="11"/>
      <c r="U109" s="11"/>
      <c r="V109" s="11"/>
      <c r="W109" s="11"/>
      <c r="X109" s="11"/>
      <c r="Y109" s="11"/>
      <c r="Z109" s="11"/>
      <c r="AA109" s="11"/>
      <c r="AB109" s="11"/>
      <c r="AC109" s="11"/>
      <c r="AD109" s="11"/>
      <c r="AE109" s="11"/>
      <c r="AF109" s="11"/>
      <c r="AG109" s="11"/>
    </row>
    <row r="110" spans="1:33" s="11" customFormat="1">
      <c r="A110" s="8"/>
      <c r="B110" s="7" t="s">
        <v>308</v>
      </c>
      <c r="C110" s="46">
        <f>SAStab!B982</f>
        <v>8837.2000000000007</v>
      </c>
      <c r="D110" s="46">
        <f>SAStab!C982</f>
        <v>9517.2999999999993</v>
      </c>
      <c r="E110" s="46">
        <f>SAStab!D982</f>
        <v>11201.9</v>
      </c>
      <c r="F110" s="46">
        <f>SAStab!E982</f>
        <v>13197</v>
      </c>
      <c r="G110" s="46">
        <f>SAStab!F982</f>
        <v>14540.4</v>
      </c>
      <c r="H110" s="46">
        <f>SAStab!G982</f>
        <v>16105.7</v>
      </c>
      <c r="J110" s="8"/>
      <c r="K110" s="7" t="s">
        <v>295</v>
      </c>
      <c r="L110" s="52">
        <f>SAStab!B995</f>
        <v>399.7</v>
      </c>
      <c r="M110" s="52">
        <f>SAStab!C995</f>
        <v>560.9</v>
      </c>
      <c r="N110" s="52">
        <f>SAStab!D995</f>
        <v>712.1</v>
      </c>
      <c r="O110" s="52">
        <f>SAStab!E995</f>
        <v>929.7</v>
      </c>
      <c r="P110" s="52">
        <f>SAStab!F995</f>
        <v>1166.7</v>
      </c>
      <c r="Q110" s="52">
        <f>SAStab!G995</f>
        <v>1469.2</v>
      </c>
    </row>
    <row r="111" spans="1:33" s="11" customFormat="1">
      <c r="A111" s="8"/>
      <c r="B111" s="7" t="str">
        <f>B96</f>
        <v>Total Cash Income</v>
      </c>
      <c r="C111" s="46">
        <f>SAStab!B996</f>
        <v>35793.4</v>
      </c>
      <c r="D111" s="46">
        <f>SAStab!C996</f>
        <v>38548.199999999997</v>
      </c>
      <c r="E111" s="46">
        <f>SAStab!D996</f>
        <v>44128</v>
      </c>
      <c r="F111" s="46">
        <f>SAStab!E996</f>
        <v>48238.9</v>
      </c>
      <c r="G111" s="46">
        <f>SAStab!F996</f>
        <v>56832.6</v>
      </c>
      <c r="H111" s="46">
        <f>SAStab!G996</f>
        <v>59658.8</v>
      </c>
      <c r="J111" s="8"/>
    </row>
    <row r="112" spans="1:33" s="11" customFormat="1">
      <c r="A112" s="8"/>
      <c r="B112" s="7" t="s">
        <v>272</v>
      </c>
      <c r="C112" s="46">
        <f>SAStab!B997</f>
        <v>1485</v>
      </c>
      <c r="D112" s="46">
        <f>SAStab!C997</f>
        <v>2693.6</v>
      </c>
      <c r="E112" s="46">
        <f>SAStab!D997</f>
        <v>4022.9</v>
      </c>
      <c r="F112" s="46">
        <f>SAStab!E997</f>
        <v>5489.3</v>
      </c>
      <c r="G112" s="46">
        <f>SAStab!F997</f>
        <v>6360.4</v>
      </c>
      <c r="H112" s="46">
        <f>SAStab!G997</f>
        <v>7541.1</v>
      </c>
      <c r="J112" s="8"/>
      <c r="K112" s="7" t="s">
        <v>304</v>
      </c>
      <c r="L112" s="116">
        <f t="shared" ref="L112:Q112" si="28">L104/C111</f>
        <v>8.1864254303866069E-2</v>
      </c>
      <c r="M112" s="116">
        <f t="shared" si="28"/>
        <v>8.2019393901660784E-2</v>
      </c>
      <c r="N112" s="116">
        <f t="shared" si="28"/>
        <v>0.10491977882523568</v>
      </c>
      <c r="O112" s="116">
        <f t="shared" si="28"/>
        <v>0.10457535308640951</v>
      </c>
      <c r="P112" s="116">
        <f t="shared" si="28"/>
        <v>0.13371374879910475</v>
      </c>
      <c r="Q112" s="116">
        <f t="shared" si="28"/>
        <v>0.12825769207560325</v>
      </c>
      <c r="R112" s="118"/>
    </row>
    <row r="113" spans="1:18" s="11" customFormat="1">
      <c r="A113" s="8"/>
      <c r="B113" s="7" t="s">
        <v>294</v>
      </c>
      <c r="C113" s="46">
        <f>SAStab!B998</f>
        <v>924.6</v>
      </c>
      <c r="D113" s="46">
        <f>SAStab!C998</f>
        <v>953.6</v>
      </c>
      <c r="E113" s="46">
        <f>SAStab!D998</f>
        <v>1393.7</v>
      </c>
      <c r="F113" s="46">
        <f>SAStab!E998</f>
        <v>1636.7</v>
      </c>
      <c r="G113" s="46">
        <f>SAStab!F998</f>
        <v>2100.3000000000002</v>
      </c>
      <c r="H113" s="46">
        <f>SAStab!G998</f>
        <v>2053.6</v>
      </c>
      <c r="J113" s="8"/>
      <c r="K113" s="7" t="s">
        <v>305</v>
      </c>
      <c r="L113" s="116">
        <f t="shared" ref="L113:Q113" si="29">L105/C111</f>
        <v>1.7802164644878667E-2</v>
      </c>
      <c r="M113" s="116">
        <f t="shared" si="29"/>
        <v>1.5046098131689677E-2</v>
      </c>
      <c r="N113" s="116">
        <f t="shared" si="29"/>
        <v>1.792286076867295E-2</v>
      </c>
      <c r="O113" s="116">
        <f t="shared" si="29"/>
        <v>1.648669434833713E-2</v>
      </c>
      <c r="P113" s="116">
        <f t="shared" si="29"/>
        <v>1.7783807181089729E-2</v>
      </c>
      <c r="Q113" s="116">
        <f t="shared" si="29"/>
        <v>1.6329527244932852E-2</v>
      </c>
      <c r="R113" s="118"/>
    </row>
    <row r="114" spans="1:18" s="11" customFormat="1">
      <c r="A114" s="8"/>
      <c r="B114" s="7" t="s">
        <v>292</v>
      </c>
      <c r="C114" s="46">
        <f>SAStab!B999</f>
        <v>2046.6</v>
      </c>
      <c r="D114" s="46">
        <f>SAStab!C999</f>
        <v>1971.8</v>
      </c>
      <c r="E114" s="46">
        <f>SAStab!D999</f>
        <v>2863.1</v>
      </c>
      <c r="F114" s="46">
        <f>SAStab!E999</f>
        <v>3311.7</v>
      </c>
      <c r="G114" s="46">
        <f>SAStab!F999</f>
        <v>4258.5</v>
      </c>
      <c r="H114" s="46">
        <f>SAStab!G999</f>
        <v>4277.3999999999996</v>
      </c>
      <c r="J114" s="8"/>
      <c r="K114" s="7" t="s">
        <v>306</v>
      </c>
      <c r="L114" s="116">
        <f t="shared" ref="L114:Q114" si="30">L106/C107</f>
        <v>5.4157937280390644E-2</v>
      </c>
      <c r="M114" s="116">
        <f t="shared" si="30"/>
        <v>6.9298331060458476E-2</v>
      </c>
      <c r="N114" s="116">
        <f t="shared" si="30"/>
        <v>6.9106529454017879E-2</v>
      </c>
      <c r="O114" s="116">
        <f t="shared" si="30"/>
        <v>7.1577909270216969E-2</v>
      </c>
      <c r="P114" s="116">
        <f t="shared" si="30"/>
        <v>6.4994895688820248E-2</v>
      </c>
      <c r="Q114" s="116">
        <f t="shared" si="30"/>
        <v>7.0014208734350283E-2</v>
      </c>
      <c r="R114" s="118"/>
    </row>
    <row r="115" spans="1:18" s="11" customFormat="1">
      <c r="A115" s="8"/>
      <c r="B115" s="7" t="s">
        <v>293</v>
      </c>
      <c r="C115" s="46">
        <f>SAStab!B1000</f>
        <v>417.9</v>
      </c>
      <c r="D115" s="46">
        <f>SAStab!C1000</f>
        <v>587.20000000000005</v>
      </c>
      <c r="E115" s="46">
        <f>SAStab!D1000</f>
        <v>1092</v>
      </c>
      <c r="F115" s="46">
        <f>SAStab!E1000</f>
        <v>1053.9000000000001</v>
      </c>
      <c r="G115" s="46">
        <f>SAStab!F1000</f>
        <v>1741.7</v>
      </c>
      <c r="H115" s="46">
        <f>SAStab!G1000</f>
        <v>1470.3</v>
      </c>
      <c r="J115" s="8"/>
      <c r="K115" s="7" t="s">
        <v>307</v>
      </c>
      <c r="L115" s="116">
        <f t="shared" ref="L115:Q115" si="31">L107/C107</f>
        <v>1.3098203533545589E-2</v>
      </c>
      <c r="M115" s="116">
        <f t="shared" si="31"/>
        <v>1.3621014351581272E-2</v>
      </c>
      <c r="N115" s="116">
        <f t="shared" si="31"/>
        <v>1.3918028006742101E-2</v>
      </c>
      <c r="O115" s="116">
        <f t="shared" si="31"/>
        <v>1.4234056541748849E-2</v>
      </c>
      <c r="P115" s="116">
        <f t="shared" si="31"/>
        <v>1.4292071303300787E-2</v>
      </c>
      <c r="Q115" s="116">
        <f t="shared" si="31"/>
        <v>1.4310608294683787E-2</v>
      </c>
      <c r="R115" s="118"/>
    </row>
    <row r="116" spans="1:18">
      <c r="A116" s="6" t="s">
        <v>49</v>
      </c>
      <c r="B116" s="7"/>
      <c r="J116" s="6" t="s">
        <v>49</v>
      </c>
      <c r="L116" s="52"/>
      <c r="M116" s="52"/>
      <c r="N116" s="52"/>
      <c r="O116" s="52"/>
      <c r="P116" s="52"/>
      <c r="Q116" s="52"/>
    </row>
    <row r="117" spans="1:18">
      <c r="B117" s="7" t="str">
        <f>B43</f>
        <v>Total Annuity Income</v>
      </c>
      <c r="C117" s="49">
        <f>SAStab!B1011</f>
        <v>48457.7</v>
      </c>
      <c r="D117" s="49">
        <f>SAStab!C1011</f>
        <v>54346.9</v>
      </c>
      <c r="E117" s="49">
        <f>SAStab!D1011</f>
        <v>62627.5</v>
      </c>
      <c r="F117" s="49">
        <f>SAStab!E1011</f>
        <v>66664.3</v>
      </c>
      <c r="G117" s="49">
        <f>SAStab!F1011</f>
        <v>74465.899999999994</v>
      </c>
      <c r="H117" s="49">
        <f>SAStab!G1011</f>
        <v>80265.3</v>
      </c>
      <c r="K117" s="7" t="s">
        <v>276</v>
      </c>
      <c r="L117" s="52">
        <f>SAStab!B1024</f>
        <v>42192.3</v>
      </c>
      <c r="M117" s="52">
        <f>SAStab!C1024</f>
        <v>46005.1</v>
      </c>
      <c r="N117" s="52">
        <f>SAStab!D1024</f>
        <v>52672.1</v>
      </c>
      <c r="O117" s="52">
        <f>SAStab!E1024</f>
        <v>55802.7</v>
      </c>
      <c r="P117" s="52">
        <f>SAStab!F1024</f>
        <v>60351</v>
      </c>
      <c r="Q117" s="52">
        <f>SAStab!G1024</f>
        <v>64281.1</v>
      </c>
    </row>
    <row r="118" spans="1:18">
      <c r="B118" s="7" t="s">
        <v>39</v>
      </c>
      <c r="C118" s="49">
        <f>SAStab!B1012</f>
        <v>10003.6</v>
      </c>
      <c r="D118" s="49">
        <f>SAStab!C1012</f>
        <v>12116.2</v>
      </c>
      <c r="E118" s="49">
        <f>SAStab!D1012</f>
        <v>14302.5</v>
      </c>
      <c r="F118" s="49">
        <f>SAStab!E1012</f>
        <v>15502.5</v>
      </c>
      <c r="G118" s="49">
        <f>SAStab!F1012</f>
        <v>16706</v>
      </c>
      <c r="H118" s="49">
        <f>SAStab!G1012</f>
        <v>19116.099999999999</v>
      </c>
      <c r="K118" s="7" t="s">
        <v>275</v>
      </c>
      <c r="L118" s="52">
        <f>SAStab!B1025</f>
        <v>27178.400000000001</v>
      </c>
      <c r="M118" s="52">
        <f>SAStab!C1025</f>
        <v>30390.1</v>
      </c>
      <c r="N118" s="52">
        <f>SAStab!D1025</f>
        <v>32772.6</v>
      </c>
      <c r="O118" s="52">
        <f>SAStab!E1025</f>
        <v>33163.199999999997</v>
      </c>
      <c r="P118" s="52">
        <f>SAStab!F1025</f>
        <v>36197.800000000003</v>
      </c>
      <c r="Q118" s="52">
        <f>SAStab!G1025</f>
        <v>38581.699999999997</v>
      </c>
    </row>
    <row r="119" spans="1:18">
      <c r="B119" s="7" t="s">
        <v>63</v>
      </c>
      <c r="C119" s="49">
        <f>SAStab!B1013</f>
        <v>621.29999999999995</v>
      </c>
      <c r="D119" s="49">
        <f>SAStab!C1013</f>
        <v>431</v>
      </c>
      <c r="E119" s="49">
        <f>SAStab!D1013</f>
        <v>303.10000000000002</v>
      </c>
      <c r="F119" s="49">
        <f>SAStab!E1013</f>
        <v>213.3</v>
      </c>
      <c r="G119" s="49">
        <f>SAStab!F1013</f>
        <v>169.4</v>
      </c>
      <c r="H119" s="49">
        <f>SAStab!G1013</f>
        <v>134.1</v>
      </c>
      <c r="K119" s="7" t="s">
        <v>62</v>
      </c>
      <c r="L119" s="52">
        <f>SAStab!B1026</f>
        <v>2908.9</v>
      </c>
      <c r="M119" s="52">
        <f>SAStab!C1026</f>
        <v>3888.4</v>
      </c>
      <c r="N119" s="52">
        <f>SAStab!D1026</f>
        <v>4725.6000000000004</v>
      </c>
      <c r="O119" s="52">
        <f>SAStab!E1026</f>
        <v>4878.3999999999996</v>
      </c>
      <c r="P119" s="52">
        <f>SAStab!F1026</f>
        <v>6498.9</v>
      </c>
      <c r="Q119" s="52">
        <f>SAStab!G1026</f>
        <v>6966.2</v>
      </c>
    </row>
    <row r="120" spans="1:18">
      <c r="B120" s="7" t="str">
        <f>B48</f>
        <v>Annuitized Financial Income</v>
      </c>
      <c r="C120" s="49">
        <f>SAStab!B1014</f>
        <v>16327.6</v>
      </c>
      <c r="D120" s="49">
        <f>SAStab!C1014</f>
        <v>18405.3</v>
      </c>
      <c r="E120" s="49">
        <f>SAStab!D1014</f>
        <v>24629.7</v>
      </c>
      <c r="F120" s="49">
        <f>SAStab!E1014</f>
        <v>29519.8</v>
      </c>
      <c r="G120" s="49">
        <f>SAStab!F1014</f>
        <v>32485.8</v>
      </c>
      <c r="H120" s="49">
        <f>SAStab!G1014</f>
        <v>34019.199999999997</v>
      </c>
      <c r="K120" s="7" t="s">
        <v>277</v>
      </c>
      <c r="L120" s="52">
        <f>SAStab!B1027</f>
        <v>681.6</v>
      </c>
      <c r="M120" s="52">
        <f>SAStab!C1027</f>
        <v>745.9</v>
      </c>
      <c r="N120" s="52">
        <f>SAStab!D1027</f>
        <v>830</v>
      </c>
      <c r="O120" s="52">
        <f>SAStab!E1027</f>
        <v>800.8</v>
      </c>
      <c r="P120" s="52">
        <f>SAStab!F1027</f>
        <v>1095.9000000000001</v>
      </c>
      <c r="Q120" s="52">
        <f>SAStab!G1027</f>
        <v>1045.2</v>
      </c>
    </row>
    <row r="121" spans="1:18">
      <c r="B121" s="7" t="s">
        <v>40</v>
      </c>
      <c r="C121" s="49">
        <f>SAStab!B1015</f>
        <v>6343.3</v>
      </c>
      <c r="D121" s="49">
        <f>SAStab!C1015</f>
        <v>4254.7</v>
      </c>
      <c r="E121" s="49">
        <f>SAStab!D1015</f>
        <v>3325</v>
      </c>
      <c r="F121" s="49">
        <f>SAStab!E1015</f>
        <v>2878.8</v>
      </c>
      <c r="G121" s="49">
        <f>SAStab!F1015</f>
        <v>2144.6</v>
      </c>
      <c r="H121" s="49">
        <f>SAStab!G1015</f>
        <v>2465.6999999999998</v>
      </c>
      <c r="K121" s="7" t="s">
        <v>266</v>
      </c>
      <c r="L121" s="52">
        <f>SAStab!B1028</f>
        <v>574.6</v>
      </c>
      <c r="M121" s="52">
        <f>SAStab!C1028</f>
        <v>1029.5999999999999</v>
      </c>
      <c r="N121" s="52">
        <f>SAStab!D1028</f>
        <v>960.2</v>
      </c>
      <c r="O121" s="52">
        <f>SAStab!E1028</f>
        <v>851.9</v>
      </c>
      <c r="P121" s="52">
        <f>SAStab!F1028</f>
        <v>1022.9</v>
      </c>
      <c r="Q121" s="52">
        <f>SAStab!G1028</f>
        <v>1110.4000000000001</v>
      </c>
    </row>
    <row r="122" spans="1:18">
      <c r="B122" s="7" t="s">
        <v>41</v>
      </c>
      <c r="C122" s="49">
        <f>SAStab!B1016</f>
        <v>11569.4</v>
      </c>
      <c r="D122" s="49">
        <f>SAStab!C1016</f>
        <v>15223.2</v>
      </c>
      <c r="E122" s="49">
        <f>SAStab!D1016</f>
        <v>15058.7</v>
      </c>
      <c r="F122" s="49">
        <f>SAStab!E1016</f>
        <v>13017.6</v>
      </c>
      <c r="G122" s="49">
        <f>SAStab!F1016</f>
        <v>16621.5</v>
      </c>
      <c r="H122" s="49">
        <f>SAStab!G1016</f>
        <v>17006.099999999999</v>
      </c>
      <c r="K122" s="7" t="s">
        <v>267</v>
      </c>
      <c r="L122" s="52">
        <f>SAStab!B1029</f>
        <v>142.6</v>
      </c>
      <c r="M122" s="52">
        <f>SAStab!C1029</f>
        <v>207.8</v>
      </c>
      <c r="N122" s="52">
        <f>SAStab!D1029</f>
        <v>206.5</v>
      </c>
      <c r="O122" s="52">
        <f>SAStab!E1029</f>
        <v>174.9</v>
      </c>
      <c r="P122" s="52">
        <f>SAStab!F1029</f>
        <v>212.4</v>
      </c>
      <c r="Q122" s="52">
        <f>SAStab!G1029</f>
        <v>230.6</v>
      </c>
    </row>
    <row r="123" spans="1:18">
      <c r="B123" s="7" t="s">
        <v>42</v>
      </c>
      <c r="C123" s="49">
        <f>SAStab!B1017</f>
        <v>2904.2</v>
      </c>
      <c r="D123" s="49">
        <f>SAStab!C1017</f>
        <v>3061.2</v>
      </c>
      <c r="E123" s="49">
        <f>SAStab!D1017</f>
        <v>4050.7</v>
      </c>
      <c r="F123" s="49">
        <f>SAStab!E1017</f>
        <v>4503.1000000000004</v>
      </c>
      <c r="G123" s="49">
        <f>SAStab!F1017</f>
        <v>5213.1000000000004</v>
      </c>
      <c r="H123" s="49">
        <f>SAStab!G1017</f>
        <v>6423.4</v>
      </c>
      <c r="K123" s="7" t="s">
        <v>268</v>
      </c>
      <c r="L123" s="52">
        <f>SAStab!B1030</f>
        <v>31.1</v>
      </c>
      <c r="M123" s="52">
        <f>SAStab!C1030</f>
        <v>57.6</v>
      </c>
      <c r="N123" s="52">
        <f>SAStab!D1030</f>
        <v>102.3</v>
      </c>
      <c r="O123" s="52">
        <f>SAStab!E1030</f>
        <v>145.9</v>
      </c>
      <c r="P123" s="52">
        <f>SAStab!F1030</f>
        <v>262.60000000000002</v>
      </c>
      <c r="Q123" s="52">
        <f>SAStab!G1030</f>
        <v>292.8</v>
      </c>
    </row>
    <row r="124" spans="1:18">
      <c r="A124" s="7"/>
      <c r="B124" s="7" t="s">
        <v>226</v>
      </c>
      <c r="C124" s="49">
        <f>SAStab!B1018</f>
        <v>688.1</v>
      </c>
      <c r="D124" s="49">
        <f>SAStab!C1018</f>
        <v>855.3</v>
      </c>
      <c r="E124" s="49">
        <f>SAStab!D1018</f>
        <v>957.8</v>
      </c>
      <c r="F124" s="49">
        <f>SAStab!E1018</f>
        <v>1029.0999999999999</v>
      </c>
      <c r="G124" s="49">
        <f>SAStab!F1018</f>
        <v>1125.5999999999999</v>
      </c>
      <c r="H124" s="49">
        <f>SAStab!G1018</f>
        <v>1100.5999999999999</v>
      </c>
      <c r="J124" s="7"/>
      <c r="K124" s="7" t="s">
        <v>296</v>
      </c>
      <c r="L124" s="52">
        <f>SAStab!B1031</f>
        <v>1521.1</v>
      </c>
      <c r="M124" s="52">
        <f>SAStab!C1031</f>
        <v>1865.9</v>
      </c>
      <c r="N124" s="52">
        <f>SAStab!D1031</f>
        <v>2423.4</v>
      </c>
      <c r="O124" s="52">
        <f>SAStab!E1031</f>
        <v>3102.4</v>
      </c>
      <c r="P124" s="52">
        <f>SAStab!F1031</f>
        <v>3877.7</v>
      </c>
      <c r="Q124" s="52">
        <f>SAStab!G1031</f>
        <v>4894.1000000000004</v>
      </c>
    </row>
    <row r="125" spans="1:18">
      <c r="A125" s="7"/>
      <c r="B125" s="7" t="s">
        <v>308</v>
      </c>
      <c r="C125" s="49">
        <f>SAStab!B1019</f>
        <v>7210.7</v>
      </c>
      <c r="D125" s="49">
        <f>SAStab!C1019</f>
        <v>9182.7000000000007</v>
      </c>
      <c r="E125" s="49">
        <f>SAStab!D1019</f>
        <v>10104.1</v>
      </c>
      <c r="F125" s="49">
        <f>SAStab!E1019</f>
        <v>11302.2</v>
      </c>
      <c r="G125" s="49">
        <f>SAStab!F1019</f>
        <v>12975.9</v>
      </c>
      <c r="H125" s="49">
        <f>SAStab!G1019</f>
        <v>14366.5</v>
      </c>
      <c r="J125" s="7"/>
      <c r="K125" s="7" t="s">
        <v>295</v>
      </c>
      <c r="L125" s="52">
        <f>SAStab!B1032</f>
        <v>405.5</v>
      </c>
      <c r="M125" s="52">
        <f>SAStab!C1032</f>
        <v>546.5</v>
      </c>
      <c r="N125" s="52">
        <f>SAStab!D1032</f>
        <v>707.5</v>
      </c>
      <c r="O125" s="52">
        <f>SAStab!E1032</f>
        <v>907.3</v>
      </c>
      <c r="P125" s="52">
        <f>SAStab!F1032</f>
        <v>1144.5999999999999</v>
      </c>
      <c r="Q125" s="52">
        <f>SAStab!G1032</f>
        <v>1444.9</v>
      </c>
    </row>
    <row r="126" spans="1:18">
      <c r="B126" s="7" t="str">
        <f>B56</f>
        <v>Total Cash Income</v>
      </c>
      <c r="C126" s="49">
        <f>SAStab!B1033</f>
        <v>33443.699999999997</v>
      </c>
      <c r="D126" s="49">
        <f>SAStab!C1033</f>
        <v>38731.800000000003</v>
      </c>
      <c r="E126" s="49">
        <f>SAStab!D1033</f>
        <v>42728.1</v>
      </c>
      <c r="F126" s="49">
        <f>SAStab!E1033</f>
        <v>44024.800000000003</v>
      </c>
      <c r="G126" s="49">
        <f>SAStab!F1033</f>
        <v>50312.7</v>
      </c>
      <c r="H126" s="49">
        <f>SAStab!G1033</f>
        <v>54565.9</v>
      </c>
    </row>
    <row r="127" spans="1:18">
      <c r="B127" s="7" t="s">
        <v>272</v>
      </c>
      <c r="C127" s="49">
        <f>SAStab!B1034</f>
        <v>1051.5999999999999</v>
      </c>
      <c r="D127" s="49">
        <f>SAStab!C1034</f>
        <v>2205.6</v>
      </c>
      <c r="E127" s="49">
        <f>SAStab!D1034</f>
        <v>3884.2</v>
      </c>
      <c r="F127" s="49">
        <f>SAStab!E1034</f>
        <v>5478.7</v>
      </c>
      <c r="G127" s="49">
        <f>SAStab!F1034</f>
        <v>5982.5</v>
      </c>
      <c r="H127" s="49">
        <f>SAStab!G1034</f>
        <v>7189.5</v>
      </c>
      <c r="K127" s="7" t="s">
        <v>304</v>
      </c>
      <c r="L127" s="116">
        <f t="shared" ref="L127:Q127" si="32">L119/C126</f>
        <v>8.697901248964679E-2</v>
      </c>
      <c r="M127" s="116">
        <f t="shared" si="32"/>
        <v>0.10039295875740348</v>
      </c>
      <c r="N127" s="116">
        <f t="shared" si="32"/>
        <v>0.11059700758985307</v>
      </c>
      <c r="O127" s="116">
        <f t="shared" si="32"/>
        <v>0.11081027057476693</v>
      </c>
      <c r="P127" s="116">
        <f t="shared" si="32"/>
        <v>0.1291701697583314</v>
      </c>
      <c r="Q127" s="116">
        <f t="shared" si="32"/>
        <v>0.12766581326432808</v>
      </c>
    </row>
    <row r="128" spans="1:18">
      <c r="B128" s="7" t="s">
        <v>294</v>
      </c>
      <c r="C128" s="49">
        <f>SAStab!B1035</f>
        <v>855.8</v>
      </c>
      <c r="D128" s="49">
        <f>SAStab!C1035</f>
        <v>950.6</v>
      </c>
      <c r="E128" s="49">
        <f>SAStab!D1035</f>
        <v>1233.9000000000001</v>
      </c>
      <c r="F128" s="49">
        <f>SAStab!E1035</f>
        <v>1445.1</v>
      </c>
      <c r="G128" s="49">
        <f>SAStab!F1035</f>
        <v>2645</v>
      </c>
      <c r="H128" s="49">
        <f>SAStab!G1035</f>
        <v>1896.5</v>
      </c>
      <c r="K128" s="7" t="s">
        <v>305</v>
      </c>
      <c r="L128" s="116">
        <f t="shared" ref="L128:Q128" si="33">L120/C126</f>
        <v>2.0380520097955671E-2</v>
      </c>
      <c r="M128" s="116">
        <f t="shared" si="33"/>
        <v>1.9258077342132304E-2</v>
      </c>
      <c r="N128" s="116">
        <f t="shared" si="33"/>
        <v>1.9425155810813024E-2</v>
      </c>
      <c r="O128" s="116">
        <f t="shared" si="33"/>
        <v>1.818974759680907E-2</v>
      </c>
      <c r="P128" s="116">
        <f t="shared" si="33"/>
        <v>2.1781776768092353E-2</v>
      </c>
      <c r="Q128" s="116">
        <f t="shared" si="33"/>
        <v>1.9154820134919429E-2</v>
      </c>
    </row>
    <row r="129" spans="1:33">
      <c r="B129" s="7" t="s">
        <v>292</v>
      </c>
      <c r="C129" s="49">
        <f>SAStab!B1036</f>
        <v>1889.4</v>
      </c>
      <c r="D129" s="49">
        <f>SAStab!C1036</f>
        <v>2008.7</v>
      </c>
      <c r="E129" s="49">
        <f>SAStab!D1036</f>
        <v>2678.5</v>
      </c>
      <c r="F129" s="49">
        <f>SAStab!E1036</f>
        <v>3309.1</v>
      </c>
      <c r="G129" s="49">
        <f>SAStab!F1036</f>
        <v>3793.7</v>
      </c>
      <c r="H129" s="49">
        <f>SAStab!G1036</f>
        <v>4177.3</v>
      </c>
      <c r="K129" s="7" t="s">
        <v>306</v>
      </c>
      <c r="L129" s="116">
        <f t="shared" ref="L129:Q129" si="34">L121/C122</f>
        <v>4.9665496914273861E-2</v>
      </c>
      <c r="M129" s="116">
        <f t="shared" si="34"/>
        <v>6.7633611855588832E-2</v>
      </c>
      <c r="N129" s="116">
        <f t="shared" si="34"/>
        <v>6.3763804312457248E-2</v>
      </c>
      <c r="O129" s="116">
        <f t="shared" si="34"/>
        <v>6.544217059980334E-2</v>
      </c>
      <c r="P129" s="116">
        <f t="shared" si="34"/>
        <v>6.1540775501609357E-2</v>
      </c>
      <c r="Q129" s="116">
        <f t="shared" si="34"/>
        <v>6.5294217957085995E-2</v>
      </c>
    </row>
    <row r="130" spans="1:33" s="1" customFormat="1">
      <c r="A130" s="4"/>
      <c r="B130" s="5" t="s">
        <v>293</v>
      </c>
      <c r="C130" s="107">
        <f>SAStab!B1037</f>
        <v>421.2</v>
      </c>
      <c r="D130" s="107">
        <f>SAStab!C1037</f>
        <v>686.4</v>
      </c>
      <c r="E130" s="107">
        <f>SAStab!D1037</f>
        <v>984.3</v>
      </c>
      <c r="F130" s="107">
        <f>SAStab!E1037</f>
        <v>1150.5999999999999</v>
      </c>
      <c r="G130" s="107">
        <f>SAStab!F1037</f>
        <v>1124.5</v>
      </c>
      <c r="H130" s="107">
        <f>SAStab!G1037</f>
        <v>1479.8</v>
      </c>
      <c r="I130" s="11"/>
      <c r="J130" s="4"/>
      <c r="K130" s="5" t="s">
        <v>307</v>
      </c>
      <c r="L130" s="119">
        <f t="shared" ref="L130:Q130" si="35">L122/C122</f>
        <v>1.2325617577402458E-2</v>
      </c>
      <c r="M130" s="119">
        <f t="shared" si="35"/>
        <v>1.3650218088181197E-2</v>
      </c>
      <c r="N130" s="119">
        <f t="shared" si="35"/>
        <v>1.3713003114478673E-2</v>
      </c>
      <c r="O130" s="119">
        <f t="shared" si="35"/>
        <v>1.343565634218289E-2</v>
      </c>
      <c r="P130" s="119">
        <f t="shared" si="35"/>
        <v>1.2778630087537227E-2</v>
      </c>
      <c r="Q130" s="119">
        <f t="shared" si="35"/>
        <v>1.3559840292600892E-2</v>
      </c>
      <c r="R130" s="11"/>
      <c r="S130" s="11"/>
      <c r="T130" s="11"/>
      <c r="U130" s="11"/>
      <c r="V130" s="11"/>
      <c r="W130" s="11"/>
      <c r="X130" s="11"/>
      <c r="Y130" s="11"/>
      <c r="Z130" s="11"/>
      <c r="AA130" s="11"/>
      <c r="AB130" s="11"/>
      <c r="AC130" s="11"/>
      <c r="AD130" s="11"/>
      <c r="AE130" s="11"/>
      <c r="AF130" s="11"/>
      <c r="AG130" s="11"/>
    </row>
    <row r="131" spans="1:33">
      <c r="A131" s="7" t="str">
        <f>NOTES!$A$3</f>
        <v>Source: DYNASIM3 ID912. Option FICA15:  Increase Payroll tax to 15.4% over 10 Years</v>
      </c>
      <c r="B131" s="7"/>
      <c r="C131" s="45"/>
      <c r="D131" s="45"/>
      <c r="E131" s="45"/>
      <c r="F131" s="45"/>
      <c r="G131" s="45"/>
      <c r="H131" s="45"/>
      <c r="J131" s="7" t="str">
        <f>NOTES!$A$3</f>
        <v>Source: DYNASIM3 ID912. Option FICA15:  Increase Payroll tax to 15.4% over 10 Years</v>
      </c>
    </row>
    <row r="132" spans="1:33">
      <c r="A132" s="7" t="s">
        <v>119</v>
      </c>
      <c r="B132" s="7"/>
      <c r="C132" s="45"/>
      <c r="D132" s="45"/>
      <c r="E132" s="45"/>
      <c r="F132" s="45"/>
      <c r="G132" s="45"/>
      <c r="H132" s="45"/>
      <c r="J132" s="7" t="s">
        <v>119</v>
      </c>
    </row>
    <row r="133" spans="1:33" ht="36.75" customHeight="1">
      <c r="A133" s="275" t="str">
        <f>NOTES!$A$4</f>
        <v>Equivalent annuity income includes earnings, Social Security, DB pension, annuitized asset income, SSI, imputed rent, means tested benefits, nonmeans tested benefits.</v>
      </c>
      <c r="B133" s="275"/>
      <c r="C133" s="275"/>
      <c r="D133" s="275"/>
      <c r="E133" s="275"/>
      <c r="F133" s="275"/>
      <c r="G133" s="275"/>
      <c r="H133" s="275"/>
      <c r="J133"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133" s="275"/>
      <c r="L133" s="275"/>
      <c r="M133" s="275"/>
      <c r="N133" s="275"/>
      <c r="O133" s="275"/>
      <c r="P133" s="275"/>
      <c r="Q133" s="275"/>
    </row>
    <row r="134" spans="1:33" ht="27" customHeight="1">
      <c r="A134" s="275" t="str">
        <f>NOTES!$A$6</f>
        <v>Equivalent cash income includes earnings, Social Security, DB pension, interest, dividends, rental income, retirement account withdrawals SSI, means tested benefits, nonmeans tested benefits.</v>
      </c>
      <c r="B134" s="275"/>
      <c r="C134" s="275"/>
      <c r="D134" s="275"/>
      <c r="E134" s="275"/>
      <c r="F134" s="275"/>
      <c r="G134" s="275"/>
      <c r="H134" s="275"/>
      <c r="J134"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134" s="275"/>
      <c r="L134" s="275"/>
      <c r="M134" s="275"/>
      <c r="N134" s="275"/>
      <c r="O134" s="275"/>
      <c r="P134" s="275"/>
      <c r="Q134" s="275"/>
    </row>
    <row r="135" spans="1:33" ht="32.25" customHeight="1">
      <c r="A135" s="272" t="str">
        <f>NOTES!$A$14</f>
        <v>Other family member income includes income of non-spouse co-resident family members. It is not included in reported total income but is included income for poverty calculations.</v>
      </c>
      <c r="B135" s="272"/>
      <c r="C135" s="272"/>
      <c r="D135" s="272"/>
      <c r="E135" s="272"/>
      <c r="F135" s="272"/>
      <c r="G135" s="272"/>
      <c r="H135" s="272"/>
      <c r="J135" s="271" t="str">
        <f>NOTES!$A$20</f>
        <v>OASDI and HI tax include only the worker share of the tax.</v>
      </c>
      <c r="K135" s="271"/>
      <c r="L135" s="271"/>
      <c r="M135" s="271"/>
      <c r="N135" s="271"/>
      <c r="O135" s="271"/>
      <c r="P135" s="271"/>
      <c r="Q135" s="271"/>
    </row>
    <row r="136" spans="1:33">
      <c r="A136" s="7"/>
      <c r="B136" s="7"/>
      <c r="C136" s="45"/>
      <c r="D136" s="45"/>
      <c r="E136" s="45"/>
      <c r="F136" s="45"/>
      <c r="G136" s="45"/>
      <c r="H136" s="45"/>
      <c r="J136" s="274" t="str">
        <f>NOTES!$A$21</f>
        <v>Medicare premiums include both the base premium and income-related premium among Medicare participants.</v>
      </c>
      <c r="K136" s="274"/>
      <c r="L136" s="274"/>
      <c r="M136" s="274"/>
      <c r="N136" s="274"/>
      <c r="O136" s="274"/>
      <c r="P136" s="274"/>
      <c r="Q136" s="274"/>
    </row>
    <row r="137" spans="1:33">
      <c r="A137" s="7"/>
      <c r="B137" s="7"/>
      <c r="C137" s="45"/>
      <c r="D137" s="45"/>
      <c r="E137" s="45"/>
      <c r="F137" s="45"/>
      <c r="G137" s="45"/>
      <c r="H137" s="45"/>
      <c r="J137" s="7"/>
    </row>
    <row r="138" spans="1:33" s="144" customFormat="1" ht="27.75" customHeight="1">
      <c r="A138" s="273" t="str">
        <f>CONCATENATE(A$1," by Race")</f>
        <v>Mean Equivalent Income by Source Among Individuals Age 62 and Older for Selected Years (2015 dollars) by Race</v>
      </c>
      <c r="B138" s="273"/>
      <c r="C138" s="273"/>
      <c r="D138" s="273"/>
      <c r="E138" s="273"/>
      <c r="F138" s="273"/>
      <c r="G138" s="273"/>
      <c r="H138" s="273"/>
      <c r="I138" s="84"/>
      <c r="J138" s="273" t="str">
        <f>CONCATENATE(J$1," by Race")</f>
        <v>Mean Equivalent Taxes and Net Income by Source Among Individuals Age 62 and Older for Selected Years (2015 dollars) by Race</v>
      </c>
      <c r="K138" s="273"/>
      <c r="L138" s="273"/>
      <c r="M138" s="273"/>
      <c r="N138" s="273"/>
      <c r="O138" s="273"/>
      <c r="P138" s="273"/>
      <c r="Q138" s="273"/>
      <c r="R138" s="84"/>
      <c r="S138" s="84"/>
      <c r="T138" s="84"/>
      <c r="U138" s="84"/>
      <c r="V138" s="84"/>
      <c r="W138" s="84"/>
      <c r="X138" s="84"/>
      <c r="Y138" s="84"/>
      <c r="Z138" s="84"/>
      <c r="AA138" s="84"/>
      <c r="AB138" s="84"/>
      <c r="AC138" s="84"/>
      <c r="AD138" s="84"/>
      <c r="AE138" s="84"/>
      <c r="AF138" s="84"/>
      <c r="AG138" s="84"/>
    </row>
    <row r="139" spans="1:33">
      <c r="A139" s="3"/>
      <c r="B139" s="3"/>
      <c r="C139" s="276" t="s">
        <v>264</v>
      </c>
      <c r="D139" s="276"/>
      <c r="E139" s="276"/>
      <c r="F139" s="276"/>
      <c r="G139" s="276"/>
      <c r="H139" s="276"/>
      <c r="J139" s="61"/>
      <c r="L139" s="276" t="s">
        <v>264</v>
      </c>
      <c r="M139" s="276"/>
      <c r="N139" s="276"/>
      <c r="O139" s="276"/>
      <c r="P139" s="276"/>
      <c r="Q139" s="276"/>
    </row>
    <row r="140" spans="1:33">
      <c r="A140" s="4"/>
      <c r="B140" s="5"/>
      <c r="C140" s="50">
        <v>2015</v>
      </c>
      <c r="D140" s="51">
        <v>2025</v>
      </c>
      <c r="E140" s="51">
        <f>D140+10</f>
        <v>2035</v>
      </c>
      <c r="F140" s="51">
        <f t="shared" ref="F140:H140" si="36">E140+10</f>
        <v>2045</v>
      </c>
      <c r="G140" s="51">
        <f t="shared" si="36"/>
        <v>2055</v>
      </c>
      <c r="H140" s="51">
        <f t="shared" si="36"/>
        <v>2065</v>
      </c>
      <c r="J140" s="4"/>
      <c r="K140" s="1"/>
      <c r="L140" s="50">
        <v>2015</v>
      </c>
      <c r="M140" s="51">
        <v>2025</v>
      </c>
      <c r="N140" s="51">
        <f>M140+10</f>
        <v>2035</v>
      </c>
      <c r="O140" s="51">
        <f t="shared" ref="O140" si="37">N140+10</f>
        <v>2045</v>
      </c>
      <c r="P140" s="51">
        <f t="shared" ref="P140" si="38">O140+10</f>
        <v>2055</v>
      </c>
      <c r="Q140" s="51">
        <f t="shared" ref="Q140" si="39">P140+10</f>
        <v>2065</v>
      </c>
    </row>
    <row r="141" spans="1:33">
      <c r="A141" s="6" t="s">
        <v>38</v>
      </c>
      <c r="B141" s="7"/>
      <c r="D141" s="45"/>
      <c r="E141" s="45"/>
      <c r="F141" s="45"/>
      <c r="G141" s="45"/>
      <c r="H141" s="45"/>
      <c r="J141" s="6" t="s">
        <v>38</v>
      </c>
    </row>
    <row r="142" spans="1:33">
      <c r="B142" s="7" t="str">
        <f>B102</f>
        <v>Total Annuity Income</v>
      </c>
      <c r="C142" s="49">
        <f>SAStab!B1048</f>
        <v>72339.8</v>
      </c>
      <c r="D142" s="49">
        <f>SAStab!C1048</f>
        <v>77868.2</v>
      </c>
      <c r="E142" s="49">
        <f>SAStab!D1048</f>
        <v>81465.5</v>
      </c>
      <c r="F142" s="49">
        <f>SAStab!E1048</f>
        <v>86829.4</v>
      </c>
      <c r="G142" s="49">
        <f>SAStab!F1048</f>
        <v>93953</v>
      </c>
      <c r="H142" s="49">
        <f>SAStab!G1048</f>
        <v>100492.5</v>
      </c>
      <c r="K142" s="7" t="s">
        <v>276</v>
      </c>
      <c r="L142" s="52">
        <f>SAStab!B1061</f>
        <v>63900.2</v>
      </c>
      <c r="M142" s="52">
        <f>SAStab!C1061</f>
        <v>68506.100000000006</v>
      </c>
      <c r="N142" s="52">
        <f>SAStab!D1061</f>
        <v>70426.600000000006</v>
      </c>
      <c r="O142" s="52">
        <f>SAStab!E1061</f>
        <v>73515.899999999994</v>
      </c>
      <c r="P142" s="52">
        <f>SAStab!F1061</f>
        <v>77070.100000000006</v>
      </c>
      <c r="Q142" s="52">
        <f>SAStab!G1061</f>
        <v>81209.899999999994</v>
      </c>
    </row>
    <row r="143" spans="1:33">
      <c r="B143" s="7" t="s">
        <v>39</v>
      </c>
      <c r="C143" s="49">
        <f>SAStab!B1049</f>
        <v>14604.6</v>
      </c>
      <c r="D143" s="49">
        <f>SAStab!C1049</f>
        <v>16751.099999999999</v>
      </c>
      <c r="E143" s="49">
        <f>SAStab!D1049</f>
        <v>18854.099999999999</v>
      </c>
      <c r="F143" s="49">
        <f>SAStab!E1049</f>
        <v>20345.2</v>
      </c>
      <c r="G143" s="49">
        <f>SAStab!F1049</f>
        <v>22288.2</v>
      </c>
      <c r="H143" s="49">
        <f>SAStab!G1049</f>
        <v>25223.8</v>
      </c>
      <c r="K143" s="7" t="s">
        <v>275</v>
      </c>
      <c r="L143" s="52">
        <f>SAStab!B1062</f>
        <v>38395.4</v>
      </c>
      <c r="M143" s="52">
        <f>SAStab!C1062</f>
        <v>40921.5</v>
      </c>
      <c r="N143" s="52">
        <f>SAStab!D1062</f>
        <v>42521</v>
      </c>
      <c r="O143" s="52">
        <f>SAStab!E1062</f>
        <v>44807.4</v>
      </c>
      <c r="P143" s="52">
        <f>SAStab!F1062</f>
        <v>49321.3</v>
      </c>
      <c r="Q143" s="52">
        <f>SAStab!G1062</f>
        <v>53411.3</v>
      </c>
    </row>
    <row r="144" spans="1:33">
      <c r="B144" s="7" t="s">
        <v>63</v>
      </c>
      <c r="C144" s="49">
        <f>SAStab!B1050</f>
        <v>185.8</v>
      </c>
      <c r="D144" s="49">
        <f>SAStab!C1050</f>
        <v>150</v>
      </c>
      <c r="E144" s="49">
        <f>SAStab!D1050</f>
        <v>119.4</v>
      </c>
      <c r="F144" s="49">
        <f>SAStab!E1050</f>
        <v>99.6</v>
      </c>
      <c r="G144" s="49">
        <f>SAStab!F1050</f>
        <v>77.8</v>
      </c>
      <c r="H144" s="49">
        <f>SAStab!G1050</f>
        <v>63.1</v>
      </c>
      <c r="K144" s="7" t="s">
        <v>62</v>
      </c>
      <c r="L144" s="52">
        <f>SAStab!B1063</f>
        <v>4562.3</v>
      </c>
      <c r="M144" s="52">
        <f>SAStab!C1063</f>
        <v>4673.8</v>
      </c>
      <c r="N144" s="52">
        <f>SAStab!D1063</f>
        <v>5558.4</v>
      </c>
      <c r="O144" s="52">
        <f>SAStab!E1063</f>
        <v>6625</v>
      </c>
      <c r="P144" s="52">
        <f>SAStab!F1063</f>
        <v>8538.2000000000007</v>
      </c>
      <c r="Q144" s="52">
        <f>SAStab!G1063</f>
        <v>9439.4</v>
      </c>
    </row>
    <row r="145" spans="1:17">
      <c r="B145" s="7" t="str">
        <f>B105</f>
        <v>Annuitized Financial Income</v>
      </c>
      <c r="C145" s="49">
        <f>SAStab!B1051</f>
        <v>27018.799999999999</v>
      </c>
      <c r="D145" s="49">
        <f>SAStab!C1051</f>
        <v>30861.4</v>
      </c>
      <c r="E145" s="49">
        <f>SAStab!D1051</f>
        <v>33029.1</v>
      </c>
      <c r="F145" s="49">
        <f>SAStab!E1051</f>
        <v>35744.300000000003</v>
      </c>
      <c r="G145" s="49">
        <f>SAStab!F1051</f>
        <v>36404.1</v>
      </c>
      <c r="H145" s="49">
        <f>SAStab!G1051</f>
        <v>37571.9</v>
      </c>
      <c r="K145" s="7" t="s">
        <v>277</v>
      </c>
      <c r="L145" s="52">
        <f>SAStab!B1064</f>
        <v>949.6</v>
      </c>
      <c r="M145" s="52">
        <f>SAStab!C1064</f>
        <v>866.6</v>
      </c>
      <c r="N145" s="52">
        <f>SAStab!D1064</f>
        <v>928.8</v>
      </c>
      <c r="O145" s="52">
        <f>SAStab!E1064</f>
        <v>1065</v>
      </c>
      <c r="P145" s="52">
        <f>SAStab!F1064</f>
        <v>1270.3</v>
      </c>
      <c r="Q145" s="52">
        <f>SAStab!G1064</f>
        <v>1297.8</v>
      </c>
    </row>
    <row r="146" spans="1:17">
      <c r="B146" s="7" t="s">
        <v>40</v>
      </c>
      <c r="C146" s="49">
        <f>SAStab!B1052</f>
        <v>7886.8</v>
      </c>
      <c r="D146" s="49">
        <f>SAStab!C1052</f>
        <v>6408.1</v>
      </c>
      <c r="E146" s="49">
        <f>SAStab!D1052</f>
        <v>4730.3999999999996</v>
      </c>
      <c r="F146" s="49">
        <f>SAStab!E1052</f>
        <v>3579.9</v>
      </c>
      <c r="G146" s="49">
        <f>SAStab!F1052</f>
        <v>3062</v>
      </c>
      <c r="H146" s="49">
        <f>SAStab!G1052</f>
        <v>3088.1</v>
      </c>
      <c r="K146" s="7" t="s">
        <v>266</v>
      </c>
      <c r="L146" s="52">
        <f>SAStab!B1065</f>
        <v>807.4</v>
      </c>
      <c r="M146" s="52">
        <f>SAStab!C1065</f>
        <v>1157.3</v>
      </c>
      <c r="N146" s="52">
        <f>SAStab!D1065</f>
        <v>1176.3</v>
      </c>
      <c r="O146" s="52">
        <f>SAStab!E1065</f>
        <v>1274.8</v>
      </c>
      <c r="P146" s="52">
        <f>SAStab!F1065</f>
        <v>1504.8</v>
      </c>
      <c r="Q146" s="52">
        <f>SAStab!G1065</f>
        <v>1656.1</v>
      </c>
    </row>
    <row r="147" spans="1:17">
      <c r="B147" s="7" t="s">
        <v>41</v>
      </c>
      <c r="C147" s="49">
        <f>SAStab!B1053</f>
        <v>16753.400000000001</v>
      </c>
      <c r="D147" s="49">
        <f>SAStab!C1053</f>
        <v>17138.099999999999</v>
      </c>
      <c r="E147" s="49">
        <f>SAStab!D1053</f>
        <v>17589.8</v>
      </c>
      <c r="F147" s="49">
        <f>SAStab!E1053</f>
        <v>19206.900000000001</v>
      </c>
      <c r="G147" s="49">
        <f>SAStab!F1053</f>
        <v>23320.2</v>
      </c>
      <c r="H147" s="49">
        <f>SAStab!G1053</f>
        <v>24710.1</v>
      </c>
      <c r="K147" s="7" t="s">
        <v>267</v>
      </c>
      <c r="L147" s="52">
        <f>SAStab!B1066</f>
        <v>221.4</v>
      </c>
      <c r="M147" s="52">
        <f>SAStab!C1066</f>
        <v>231.8</v>
      </c>
      <c r="N147" s="52">
        <f>SAStab!D1066</f>
        <v>242.2</v>
      </c>
      <c r="O147" s="52">
        <f>SAStab!E1066</f>
        <v>267.8</v>
      </c>
      <c r="P147" s="52">
        <f>SAStab!F1066</f>
        <v>324.89999999999998</v>
      </c>
      <c r="Q147" s="52">
        <f>SAStab!G1066</f>
        <v>345</v>
      </c>
    </row>
    <row r="148" spans="1:17">
      <c r="B148" s="7" t="s">
        <v>42</v>
      </c>
      <c r="C148" s="49">
        <f>SAStab!B1054</f>
        <v>4934.8</v>
      </c>
      <c r="D148" s="49">
        <f>SAStab!C1054</f>
        <v>5495</v>
      </c>
      <c r="E148" s="49">
        <f>SAStab!D1054</f>
        <v>6069.7</v>
      </c>
      <c r="F148" s="49">
        <f>SAStab!E1054</f>
        <v>6667.5</v>
      </c>
      <c r="G148" s="49">
        <f>SAStab!F1054</f>
        <v>7409.3</v>
      </c>
      <c r="H148" s="49">
        <f>SAStab!G1054</f>
        <v>8323.6</v>
      </c>
      <c r="K148" s="7" t="s">
        <v>268</v>
      </c>
      <c r="L148" s="52">
        <f>SAStab!B1067</f>
        <v>53.4</v>
      </c>
      <c r="M148" s="52">
        <f>SAStab!C1067</f>
        <v>64</v>
      </c>
      <c r="N148" s="52">
        <f>SAStab!D1067</f>
        <v>107.6</v>
      </c>
      <c r="O148" s="52">
        <f>SAStab!E1067</f>
        <v>174.9</v>
      </c>
      <c r="P148" s="52">
        <f>SAStab!F1067</f>
        <v>284.3</v>
      </c>
      <c r="Q148" s="52">
        <f>SAStab!G1067</f>
        <v>348.5</v>
      </c>
    </row>
    <row r="149" spans="1:17">
      <c r="A149" s="7"/>
      <c r="B149" s="7" t="s">
        <v>226</v>
      </c>
      <c r="C149" s="49">
        <f>SAStab!B1055</f>
        <v>955.6</v>
      </c>
      <c r="D149" s="49">
        <f>SAStab!C1055</f>
        <v>1064.5</v>
      </c>
      <c r="E149" s="49">
        <f>SAStab!D1055</f>
        <v>1073.2</v>
      </c>
      <c r="F149" s="49">
        <f>SAStab!E1055</f>
        <v>1186</v>
      </c>
      <c r="G149" s="49">
        <f>SAStab!F1055</f>
        <v>1391.3</v>
      </c>
      <c r="H149" s="49">
        <f>SAStab!G1055</f>
        <v>1511.8</v>
      </c>
      <c r="J149" s="7"/>
      <c r="K149" s="7" t="s">
        <v>296</v>
      </c>
      <c r="L149" s="52">
        <f>SAStab!B1068</f>
        <v>1453.7</v>
      </c>
      <c r="M149" s="52">
        <f>SAStab!C1068</f>
        <v>1826.9</v>
      </c>
      <c r="N149" s="52">
        <f>SAStab!D1068</f>
        <v>2332.6</v>
      </c>
      <c r="O149" s="52">
        <f>SAStab!E1068</f>
        <v>3014.4</v>
      </c>
      <c r="P149" s="52">
        <f>SAStab!F1068</f>
        <v>3828.4</v>
      </c>
      <c r="Q149" s="52">
        <f>SAStab!G1068</f>
        <v>4782.3</v>
      </c>
    </row>
    <row r="150" spans="1:17">
      <c r="A150" s="7"/>
      <c r="B150" s="7" t="s">
        <v>308</v>
      </c>
      <c r="C150" s="49">
        <f>SAStab!B1056</f>
        <v>5883.9</v>
      </c>
      <c r="D150" s="49">
        <f>SAStab!C1056</f>
        <v>7094.1</v>
      </c>
      <c r="E150" s="49">
        <f>SAStab!D1056</f>
        <v>8183.4</v>
      </c>
      <c r="F150" s="49">
        <f>SAStab!E1056</f>
        <v>9530.7000000000007</v>
      </c>
      <c r="G150" s="49">
        <f>SAStab!F1056</f>
        <v>10680.7</v>
      </c>
      <c r="H150" s="49">
        <f>SAStab!G1056</f>
        <v>11678.3</v>
      </c>
      <c r="J150" s="7"/>
      <c r="K150" s="7" t="s">
        <v>295</v>
      </c>
      <c r="L150" s="52">
        <f>SAStab!B1069</f>
        <v>391.9</v>
      </c>
      <c r="M150" s="52">
        <f>SAStab!C1069</f>
        <v>541.79999999999995</v>
      </c>
      <c r="N150" s="52">
        <f>SAStab!D1069</f>
        <v>693.1</v>
      </c>
      <c r="O150" s="52">
        <f>SAStab!E1069</f>
        <v>891.7</v>
      </c>
      <c r="P150" s="52">
        <f>SAStab!F1069</f>
        <v>1132.0999999999999</v>
      </c>
      <c r="Q150" s="52">
        <f>SAStab!G1069</f>
        <v>1413.5</v>
      </c>
    </row>
    <row r="151" spans="1:17">
      <c r="B151" s="7" t="str">
        <f>B111</f>
        <v>Total Cash Income</v>
      </c>
      <c r="C151" s="49">
        <f>SAStab!B1070</f>
        <v>46834.9</v>
      </c>
      <c r="D151" s="49">
        <f>SAStab!C1070</f>
        <v>50283.6</v>
      </c>
      <c r="E151" s="49">
        <f>SAStab!D1070</f>
        <v>53559.9</v>
      </c>
      <c r="F151" s="49">
        <f>SAStab!E1070</f>
        <v>58120.800000000003</v>
      </c>
      <c r="G151" s="49">
        <f>SAStab!F1070</f>
        <v>66204.2</v>
      </c>
      <c r="H151" s="49">
        <f>SAStab!G1070</f>
        <v>72693.899999999994</v>
      </c>
    </row>
    <row r="152" spans="1:17">
      <c r="B152" s="7" t="s">
        <v>272</v>
      </c>
      <c r="C152" s="49">
        <f>SAStab!B1071</f>
        <v>2337.4</v>
      </c>
      <c r="D152" s="49">
        <f>SAStab!C1071</f>
        <v>4198</v>
      </c>
      <c r="E152" s="49">
        <f>SAStab!D1071</f>
        <v>6011.1</v>
      </c>
      <c r="F152" s="49">
        <f>SAStab!E1071</f>
        <v>7829.1</v>
      </c>
      <c r="G152" s="49">
        <f>SAStab!F1071</f>
        <v>8927.9</v>
      </c>
      <c r="H152" s="49">
        <f>SAStab!G1071</f>
        <v>10524.7</v>
      </c>
      <c r="K152" s="7" t="s">
        <v>304</v>
      </c>
      <c r="L152" s="116">
        <f t="shared" ref="L152:Q152" si="40">L144/C151</f>
        <v>9.7412399727553597E-2</v>
      </c>
      <c r="M152" s="116">
        <f t="shared" si="40"/>
        <v>9.2948794437947971E-2</v>
      </c>
      <c r="N152" s="116">
        <f t="shared" si="40"/>
        <v>0.10377913326947959</v>
      </c>
      <c r="O152" s="116">
        <f t="shared" si="40"/>
        <v>0.11398673108422458</v>
      </c>
      <c r="P152" s="116">
        <f t="shared" si="40"/>
        <v>0.12896764857818691</v>
      </c>
      <c r="Q152" s="116">
        <f t="shared" si="40"/>
        <v>0.12985133553159206</v>
      </c>
    </row>
    <row r="153" spans="1:17">
      <c r="B153" s="7" t="s">
        <v>294</v>
      </c>
      <c r="C153" s="49">
        <f>SAStab!B1072</f>
        <v>1143.2</v>
      </c>
      <c r="D153" s="49">
        <f>SAStab!C1072</f>
        <v>1300.4000000000001</v>
      </c>
      <c r="E153" s="49">
        <f>SAStab!D1072</f>
        <v>1406.5</v>
      </c>
      <c r="F153" s="49">
        <f>SAStab!E1072</f>
        <v>1614.2</v>
      </c>
      <c r="G153" s="49">
        <f>SAStab!F1072</f>
        <v>2048.5</v>
      </c>
      <c r="H153" s="49">
        <f>SAStab!G1072</f>
        <v>2165.1999999999998</v>
      </c>
      <c r="K153" s="7" t="s">
        <v>305</v>
      </c>
      <c r="L153" s="116">
        <f t="shared" ref="L153:Q153" si="41">L145/C151</f>
        <v>2.0275478329194681E-2</v>
      </c>
      <c r="M153" s="116">
        <f t="shared" si="41"/>
        <v>1.7234247349036266E-2</v>
      </c>
      <c r="N153" s="116">
        <f t="shared" si="41"/>
        <v>1.7341331854615113E-2</v>
      </c>
      <c r="O153" s="116">
        <f t="shared" si="41"/>
        <v>1.832390469504893E-2</v>
      </c>
      <c r="P153" s="116">
        <f t="shared" si="41"/>
        <v>1.9187604411804688E-2</v>
      </c>
      <c r="Q153" s="116">
        <f t="shared" si="41"/>
        <v>1.7852942268883634E-2</v>
      </c>
    </row>
    <row r="154" spans="1:17">
      <c r="B154" s="7" t="s">
        <v>292</v>
      </c>
      <c r="C154" s="49">
        <f>SAStab!B1073</f>
        <v>2142.1</v>
      </c>
      <c r="D154" s="49">
        <f>SAStab!C1073</f>
        <v>2341.1999999999998</v>
      </c>
      <c r="E154" s="49">
        <f>SAStab!D1073</f>
        <v>2666.1</v>
      </c>
      <c r="F154" s="49">
        <f>SAStab!E1073</f>
        <v>3068.8</v>
      </c>
      <c r="G154" s="49">
        <f>SAStab!F1073</f>
        <v>3613</v>
      </c>
      <c r="H154" s="49">
        <f>SAStab!G1073</f>
        <v>3818.2</v>
      </c>
      <c r="K154" s="7" t="s">
        <v>306</v>
      </c>
      <c r="L154" s="116">
        <f t="shared" ref="L154:Q154" si="42">L146/C147</f>
        <v>4.819320257380591E-2</v>
      </c>
      <c r="M154" s="116">
        <f t="shared" si="42"/>
        <v>6.7527905660487456E-2</v>
      </c>
      <c r="N154" s="116">
        <f t="shared" si="42"/>
        <v>6.6873983786057828E-2</v>
      </c>
      <c r="O154" s="116">
        <f t="shared" si="42"/>
        <v>6.6371980902696415E-2</v>
      </c>
      <c r="P154" s="116">
        <f t="shared" si="42"/>
        <v>6.4527748475570537E-2</v>
      </c>
      <c r="Q154" s="116">
        <f t="shared" si="42"/>
        <v>6.7021177575161572E-2</v>
      </c>
    </row>
    <row r="155" spans="1:17">
      <c r="B155" s="7" t="s">
        <v>293</v>
      </c>
      <c r="C155" s="49">
        <f>SAStab!B1074</f>
        <v>826</v>
      </c>
      <c r="D155" s="49">
        <f>SAStab!C1074</f>
        <v>932.1</v>
      </c>
      <c r="E155" s="49">
        <f>SAStab!D1074</f>
        <v>1109.5</v>
      </c>
      <c r="F155" s="49">
        <f>SAStab!E1074</f>
        <v>1191.2</v>
      </c>
      <c r="G155" s="49">
        <f>SAStab!F1074</f>
        <v>1475.2</v>
      </c>
      <c r="H155" s="49">
        <f>SAStab!G1074</f>
        <v>1588.9</v>
      </c>
      <c r="K155" s="7" t="s">
        <v>307</v>
      </c>
      <c r="L155" s="116">
        <f t="shared" ref="L155:Q155" si="43">L147/C147</f>
        <v>1.3215227953728795E-2</v>
      </c>
      <c r="M155" s="116">
        <f t="shared" si="43"/>
        <v>1.352541997070854E-2</v>
      </c>
      <c r="N155" s="116">
        <f t="shared" si="43"/>
        <v>1.376934359685727E-2</v>
      </c>
      <c r="O155" s="116">
        <f t="shared" si="43"/>
        <v>1.3942905934846331E-2</v>
      </c>
      <c r="P155" s="116">
        <f t="shared" si="43"/>
        <v>1.3932127511770909E-2</v>
      </c>
      <c r="Q155" s="116">
        <f t="shared" si="43"/>
        <v>1.3961902218121335E-2</v>
      </c>
    </row>
    <row r="156" spans="1:17">
      <c r="A156" s="6" t="s">
        <v>53</v>
      </c>
      <c r="B156" s="7"/>
      <c r="C156" s="49"/>
      <c r="D156" s="49"/>
      <c r="E156" s="49"/>
      <c r="F156" s="49"/>
      <c r="G156" s="49"/>
      <c r="H156" s="49"/>
      <c r="J156" s="6" t="s">
        <v>53</v>
      </c>
      <c r="L156" s="52"/>
      <c r="M156" s="52"/>
      <c r="N156" s="52"/>
      <c r="O156" s="52"/>
      <c r="P156" s="52"/>
      <c r="Q156" s="52"/>
    </row>
    <row r="157" spans="1:17">
      <c r="B157" s="7" t="str">
        <f>B142</f>
        <v>Total Annuity Income</v>
      </c>
      <c r="C157" s="49">
        <f>SAStab!B1085</f>
        <v>82684.399999999994</v>
      </c>
      <c r="D157" s="49">
        <f>SAStab!C1085</f>
        <v>90016.9</v>
      </c>
      <c r="E157" s="49">
        <f>SAStab!D1085</f>
        <v>95100.2</v>
      </c>
      <c r="F157" s="49">
        <f>SAStab!E1085</f>
        <v>102871.5</v>
      </c>
      <c r="G157" s="49">
        <f>SAStab!F1085</f>
        <v>110953.9</v>
      </c>
      <c r="H157" s="49">
        <f>SAStab!G1085</f>
        <v>118444</v>
      </c>
      <c r="K157" s="7" t="s">
        <v>276</v>
      </c>
      <c r="L157" s="52">
        <f>SAStab!B1098</f>
        <v>73076.899999999994</v>
      </c>
      <c r="M157" s="52">
        <f>SAStab!C1098</f>
        <v>79445.2</v>
      </c>
      <c r="N157" s="52">
        <f>SAStab!D1098</f>
        <v>82594</v>
      </c>
      <c r="O157" s="52">
        <f>SAStab!E1098</f>
        <v>87667.7</v>
      </c>
      <c r="P157" s="52">
        <f>SAStab!F1098</f>
        <v>91865.5</v>
      </c>
      <c r="Q157" s="52">
        <f>SAStab!G1098</f>
        <v>96557.4</v>
      </c>
    </row>
    <row r="158" spans="1:17">
      <c r="B158" s="7" t="s">
        <v>39</v>
      </c>
      <c r="C158" s="49">
        <f>SAStab!B1086</f>
        <v>16019.6</v>
      </c>
      <c r="D158" s="49">
        <f>SAStab!C1086</f>
        <v>18550.599999999999</v>
      </c>
      <c r="E158" s="49">
        <f>SAStab!D1086</f>
        <v>20998.5</v>
      </c>
      <c r="F158" s="49">
        <f>SAStab!E1086</f>
        <v>22732.5</v>
      </c>
      <c r="G158" s="49">
        <f>SAStab!F1086</f>
        <v>24860.2</v>
      </c>
      <c r="H158" s="49">
        <f>SAStab!G1086</f>
        <v>28100.7</v>
      </c>
      <c r="K158" s="7" t="s">
        <v>275</v>
      </c>
      <c r="L158" s="52">
        <f>SAStab!B1099</f>
        <v>42513.8</v>
      </c>
      <c r="M158" s="52">
        <f>SAStab!C1099</f>
        <v>45735.5</v>
      </c>
      <c r="N158" s="52">
        <f>SAStab!D1099</f>
        <v>47650.7</v>
      </c>
      <c r="O158" s="52">
        <f>SAStab!E1099</f>
        <v>50633.1</v>
      </c>
      <c r="P158" s="52">
        <f>SAStab!F1099</f>
        <v>56268.5</v>
      </c>
      <c r="Q158" s="52">
        <f>SAStab!G1099</f>
        <v>60928.7</v>
      </c>
    </row>
    <row r="159" spans="1:17">
      <c r="B159" s="7" t="s">
        <v>63</v>
      </c>
      <c r="C159" s="49">
        <f>SAStab!B1087</f>
        <v>66.099999999999994</v>
      </c>
      <c r="D159" s="49">
        <f>SAStab!C1087</f>
        <v>51.6</v>
      </c>
      <c r="E159" s="49">
        <f>SAStab!D1087</f>
        <v>43.9</v>
      </c>
      <c r="F159" s="49">
        <f>SAStab!E1087</f>
        <v>38.200000000000003</v>
      </c>
      <c r="G159" s="49">
        <f>SAStab!F1087</f>
        <v>31.8</v>
      </c>
      <c r="H159" s="49">
        <f>SAStab!G1087</f>
        <v>23.3</v>
      </c>
      <c r="K159" s="7" t="s">
        <v>62</v>
      </c>
      <c r="L159" s="52">
        <f>SAStab!B1100</f>
        <v>5402.1</v>
      </c>
      <c r="M159" s="52">
        <f>SAStab!C1100</f>
        <v>5503.2</v>
      </c>
      <c r="N159" s="52">
        <f>SAStab!D1100</f>
        <v>6611.1</v>
      </c>
      <c r="O159" s="52">
        <f>SAStab!E1100</f>
        <v>7948.3</v>
      </c>
      <c r="P159" s="52">
        <f>SAStab!F1100</f>
        <v>9964</v>
      </c>
      <c r="Q159" s="52">
        <f>SAStab!G1100</f>
        <v>11166.6</v>
      </c>
    </row>
    <row r="160" spans="1:17">
      <c r="B160" s="7" t="str">
        <f>B145</f>
        <v>Annuitized Financial Income</v>
      </c>
      <c r="C160" s="49">
        <f>SAStab!B1088</f>
        <v>32443</v>
      </c>
      <c r="D160" s="49">
        <f>SAStab!C1088</f>
        <v>37716.400000000001</v>
      </c>
      <c r="E160" s="49">
        <f>SAStab!D1088</f>
        <v>41220.300000000003</v>
      </c>
      <c r="F160" s="49">
        <f>SAStab!E1088</f>
        <v>45883.199999999997</v>
      </c>
      <c r="G160" s="49">
        <f>SAStab!F1088</f>
        <v>46268.6</v>
      </c>
      <c r="H160" s="49">
        <f>SAStab!G1088</f>
        <v>47426.1</v>
      </c>
      <c r="K160" s="7" t="s">
        <v>277</v>
      </c>
      <c r="L160" s="52">
        <f>SAStab!B1101</f>
        <v>1125.5999999999999</v>
      </c>
      <c r="M160" s="52">
        <f>SAStab!C1101</f>
        <v>1029.3</v>
      </c>
      <c r="N160" s="52">
        <f>SAStab!D1101</f>
        <v>1114.5999999999999</v>
      </c>
      <c r="O160" s="52">
        <f>SAStab!E1101</f>
        <v>1299.4000000000001</v>
      </c>
      <c r="P160" s="52">
        <f>SAStab!F1101</f>
        <v>1545.5</v>
      </c>
      <c r="Q160" s="52">
        <f>SAStab!G1101</f>
        <v>1579.6</v>
      </c>
    </row>
    <row r="161" spans="1:17">
      <c r="B161" s="7" t="s">
        <v>40</v>
      </c>
      <c r="C161" s="49">
        <f>SAStab!B1089</f>
        <v>8687.2999999999993</v>
      </c>
      <c r="D161" s="49">
        <f>SAStab!C1089</f>
        <v>7211.5</v>
      </c>
      <c r="E161" s="49">
        <f>SAStab!D1089</f>
        <v>5425.2</v>
      </c>
      <c r="F161" s="49">
        <f>SAStab!E1089</f>
        <v>4160.3</v>
      </c>
      <c r="G161" s="49">
        <f>SAStab!F1089</f>
        <v>3560</v>
      </c>
      <c r="H161" s="49">
        <f>SAStab!G1089</f>
        <v>3642.4</v>
      </c>
      <c r="K161" s="7" t="s">
        <v>266</v>
      </c>
      <c r="L161" s="52">
        <f>SAStab!B1102</f>
        <v>893.8</v>
      </c>
      <c r="M161" s="52">
        <f>SAStab!C1102</f>
        <v>1292.4000000000001</v>
      </c>
      <c r="N161" s="52">
        <f>SAStab!D1102</f>
        <v>1287.5999999999999</v>
      </c>
      <c r="O161" s="52">
        <f>SAStab!E1102</f>
        <v>1419.2</v>
      </c>
      <c r="P161" s="52">
        <f>SAStab!F1102</f>
        <v>1723.9</v>
      </c>
      <c r="Q161" s="52">
        <f>SAStab!G1102</f>
        <v>1896.7</v>
      </c>
    </row>
    <row r="162" spans="1:17">
      <c r="B162" s="7" t="s">
        <v>41</v>
      </c>
      <c r="C162" s="49">
        <f>SAStab!B1090</f>
        <v>18817.599999999999</v>
      </c>
      <c r="D162" s="49">
        <f>SAStab!C1090</f>
        <v>18977.599999999999</v>
      </c>
      <c r="E162" s="49">
        <f>SAStab!D1090</f>
        <v>19178.5</v>
      </c>
      <c r="F162" s="49">
        <f>SAStab!E1090</f>
        <v>20944.3</v>
      </c>
      <c r="G162" s="49">
        <f>SAStab!F1090</f>
        <v>26000.9</v>
      </c>
      <c r="H162" s="49">
        <f>SAStab!G1090</f>
        <v>27782</v>
      </c>
      <c r="K162" s="7" t="s">
        <v>267</v>
      </c>
      <c r="L162" s="52">
        <f>SAStab!B1103</f>
        <v>250.3</v>
      </c>
      <c r="M162" s="52">
        <f>SAStab!C1103</f>
        <v>259.10000000000002</v>
      </c>
      <c r="N162" s="52">
        <f>SAStab!D1103</f>
        <v>267.60000000000002</v>
      </c>
      <c r="O162" s="52">
        <f>SAStab!E1103</f>
        <v>297.89999999999998</v>
      </c>
      <c r="P162" s="52">
        <f>SAStab!F1103</f>
        <v>370.3</v>
      </c>
      <c r="Q162" s="52">
        <f>SAStab!G1103</f>
        <v>395.5</v>
      </c>
    </row>
    <row r="163" spans="1:17">
      <c r="B163" s="7" t="s">
        <v>42</v>
      </c>
      <c r="C163" s="49">
        <f>SAStab!B1091</f>
        <v>5687.6</v>
      </c>
      <c r="D163" s="49">
        <f>SAStab!C1091</f>
        <v>6453.3</v>
      </c>
      <c r="E163" s="49">
        <f>SAStab!D1091</f>
        <v>7150.5</v>
      </c>
      <c r="F163" s="49">
        <f>SAStab!E1091</f>
        <v>7967.9</v>
      </c>
      <c r="G163" s="49">
        <f>SAStab!F1091</f>
        <v>8830.5</v>
      </c>
      <c r="H163" s="49">
        <f>SAStab!G1091</f>
        <v>9976.4</v>
      </c>
      <c r="K163" s="7" t="s">
        <v>268</v>
      </c>
      <c r="L163" s="52">
        <f>SAStab!B1104</f>
        <v>66.8</v>
      </c>
      <c r="M163" s="52">
        <f>SAStab!C1104</f>
        <v>78.400000000000006</v>
      </c>
      <c r="N163" s="52">
        <f>SAStab!D1104</f>
        <v>133.69999999999999</v>
      </c>
      <c r="O163" s="52">
        <f>SAStab!E1104</f>
        <v>218.7</v>
      </c>
      <c r="P163" s="52">
        <f>SAStab!F1104</f>
        <v>350.3</v>
      </c>
      <c r="Q163" s="52">
        <f>SAStab!G1104</f>
        <v>428.6</v>
      </c>
    </row>
    <row r="164" spans="1:17">
      <c r="A164" s="7"/>
      <c r="B164" s="7" t="s">
        <v>226</v>
      </c>
      <c r="C164" s="49">
        <f>SAStab!B1092</f>
        <v>963.3</v>
      </c>
      <c r="D164" s="49">
        <f>SAStab!C1092</f>
        <v>1055.9000000000001</v>
      </c>
      <c r="E164" s="49">
        <f>SAStab!D1092</f>
        <v>1083.3</v>
      </c>
      <c r="F164" s="49">
        <f>SAStab!E1092</f>
        <v>1145.2</v>
      </c>
      <c r="G164" s="49">
        <f>SAStab!F1092</f>
        <v>1401.8</v>
      </c>
      <c r="H164" s="49">
        <f>SAStab!G1092</f>
        <v>1493.2</v>
      </c>
      <c r="J164" s="7"/>
      <c r="K164" s="7" t="s">
        <v>296</v>
      </c>
      <c r="L164" s="52">
        <f>SAStab!B1105</f>
        <v>1473</v>
      </c>
      <c r="M164" s="52">
        <f>SAStab!C1105</f>
        <v>1858.7</v>
      </c>
      <c r="N164" s="52">
        <f>SAStab!D1105</f>
        <v>2382.6999999999998</v>
      </c>
      <c r="O164" s="52">
        <f>SAStab!E1105</f>
        <v>3102.1</v>
      </c>
      <c r="P164" s="52">
        <f>SAStab!F1105</f>
        <v>3963.3</v>
      </c>
      <c r="Q164" s="52">
        <f>SAStab!G1105</f>
        <v>4959</v>
      </c>
    </row>
    <row r="165" spans="1:17">
      <c r="A165" s="7"/>
      <c r="B165" s="7" t="s">
        <v>308</v>
      </c>
      <c r="C165" s="49">
        <f>SAStab!B1093</f>
        <v>4434.1000000000004</v>
      </c>
      <c r="D165" s="49">
        <f>SAStab!C1093</f>
        <v>5011</v>
      </c>
      <c r="E165" s="49">
        <f>SAStab!D1093</f>
        <v>5604</v>
      </c>
      <c r="F165" s="49">
        <f>SAStab!E1093</f>
        <v>6487.6</v>
      </c>
      <c r="G165" s="49">
        <f>SAStab!F1093</f>
        <v>7386</v>
      </c>
      <c r="H165" s="49">
        <f>SAStab!G1093</f>
        <v>7939.9</v>
      </c>
      <c r="J165" s="7"/>
      <c r="K165" s="7" t="s">
        <v>295</v>
      </c>
      <c r="L165" s="52">
        <f>SAStab!B1106</f>
        <v>395.9</v>
      </c>
      <c r="M165" s="52">
        <f>SAStab!C1106</f>
        <v>550.5</v>
      </c>
      <c r="N165" s="52">
        <f>SAStab!D1106</f>
        <v>708.8</v>
      </c>
      <c r="O165" s="52">
        <f>SAStab!E1106</f>
        <v>918</v>
      </c>
      <c r="P165" s="52">
        <f>SAStab!F1106</f>
        <v>1171</v>
      </c>
      <c r="Q165" s="52">
        <f>SAStab!G1106</f>
        <v>1460.7</v>
      </c>
    </row>
    <row r="166" spans="1:17">
      <c r="B166" s="7" t="str">
        <f>B151</f>
        <v>Total Cash Income</v>
      </c>
      <c r="C166" s="49">
        <f>SAStab!B1107</f>
        <v>52121.3</v>
      </c>
      <c r="D166" s="49">
        <f>SAStab!C1107</f>
        <v>56307.1</v>
      </c>
      <c r="E166" s="49">
        <f>SAStab!D1107</f>
        <v>60156.9</v>
      </c>
      <c r="F166" s="49">
        <f>SAStab!E1107</f>
        <v>65836.899999999994</v>
      </c>
      <c r="G166" s="49">
        <f>SAStab!F1107</f>
        <v>75357</v>
      </c>
      <c r="H166" s="49">
        <f>SAStab!G1107</f>
        <v>82815.399999999994</v>
      </c>
    </row>
    <row r="167" spans="1:17">
      <c r="A167" s="7"/>
      <c r="B167" s="7" t="s">
        <v>272</v>
      </c>
      <c r="C167" s="49">
        <f>SAStab!B1108</f>
        <v>2765.4</v>
      </c>
      <c r="D167" s="49">
        <f>SAStab!C1108</f>
        <v>4933.8</v>
      </c>
      <c r="E167" s="49">
        <f>SAStab!D1108</f>
        <v>7157.7</v>
      </c>
      <c r="F167" s="49">
        <f>SAStab!E1108</f>
        <v>9483.9</v>
      </c>
      <c r="G167" s="49">
        <f>SAStab!F1108</f>
        <v>10719.5</v>
      </c>
      <c r="H167" s="49">
        <f>SAStab!G1108</f>
        <v>12475.5</v>
      </c>
      <c r="J167" s="7"/>
      <c r="K167" s="7" t="s">
        <v>304</v>
      </c>
      <c r="L167" s="116">
        <f t="shared" ref="L167:Q167" si="44">L159/C166</f>
        <v>0.10364476711056708</v>
      </c>
      <c r="M167" s="116">
        <f t="shared" si="44"/>
        <v>9.7735454321035892E-2</v>
      </c>
      <c r="N167" s="116">
        <f t="shared" si="44"/>
        <v>0.10989761772963701</v>
      </c>
      <c r="O167" s="116">
        <f t="shared" si="44"/>
        <v>0.12072713022636243</v>
      </c>
      <c r="P167" s="116">
        <f t="shared" si="44"/>
        <v>0.13222394734397599</v>
      </c>
      <c r="Q167" s="116">
        <f t="shared" si="44"/>
        <v>0.1348372404166375</v>
      </c>
    </row>
    <row r="168" spans="1:17">
      <c r="A168" s="7"/>
      <c r="B168" s="7" t="s">
        <v>294</v>
      </c>
      <c r="C168" s="49">
        <f>SAStab!B1109</f>
        <v>1332.5</v>
      </c>
      <c r="D168" s="49">
        <f>SAStab!C1109</f>
        <v>1567.7</v>
      </c>
      <c r="E168" s="49">
        <f>SAStab!D1109</f>
        <v>1686.2</v>
      </c>
      <c r="F168" s="49">
        <f>SAStab!E1109</f>
        <v>2021.9</v>
      </c>
      <c r="G168" s="49">
        <f>SAStab!F1109</f>
        <v>2588.3000000000002</v>
      </c>
      <c r="H168" s="49">
        <f>SAStab!G1109</f>
        <v>2684.3</v>
      </c>
      <c r="J168" s="7"/>
      <c r="K168" s="7" t="s">
        <v>305</v>
      </c>
      <c r="L168" s="116">
        <f t="shared" ref="L168:Q168" si="45">L160/C166</f>
        <v>2.1595777542002977E-2</v>
      </c>
      <c r="M168" s="116">
        <f t="shared" si="45"/>
        <v>1.8280110323564878E-2</v>
      </c>
      <c r="N168" s="116">
        <f t="shared" si="45"/>
        <v>1.8528215383438972E-2</v>
      </c>
      <c r="O168" s="116">
        <f t="shared" si="45"/>
        <v>1.9736652242131694E-2</v>
      </c>
      <c r="P168" s="116">
        <f t="shared" si="45"/>
        <v>2.0509043619040036E-2</v>
      </c>
      <c r="Q168" s="116">
        <f t="shared" si="45"/>
        <v>1.9073747153307237E-2</v>
      </c>
    </row>
    <row r="169" spans="1:17">
      <c r="A169" s="7"/>
      <c r="B169" s="7" t="s">
        <v>292</v>
      </c>
      <c r="C169" s="49">
        <f>SAStab!B1110</f>
        <v>2533.4</v>
      </c>
      <c r="D169" s="49">
        <f>SAStab!C1110</f>
        <v>2841.7</v>
      </c>
      <c r="E169" s="49">
        <f>SAStab!D1110</f>
        <v>3268</v>
      </c>
      <c r="F169" s="49">
        <f>SAStab!E1110</f>
        <v>3867.2</v>
      </c>
      <c r="G169" s="49">
        <f>SAStab!F1110</f>
        <v>4459.5</v>
      </c>
      <c r="H169" s="49">
        <f>SAStab!G1110</f>
        <v>4743.1000000000004</v>
      </c>
      <c r="J169" s="7"/>
      <c r="K169" s="7" t="s">
        <v>306</v>
      </c>
      <c r="L169" s="116">
        <f t="shared" ref="L169:Q169" si="46">L161/C162</f>
        <v>4.7498086897372671E-2</v>
      </c>
      <c r="M169" s="116">
        <f t="shared" si="46"/>
        <v>6.8101340527780135E-2</v>
      </c>
      <c r="N169" s="116">
        <f t="shared" si="46"/>
        <v>6.7137680214823886E-2</v>
      </c>
      <c r="O169" s="116">
        <f t="shared" si="46"/>
        <v>6.7760679516622666E-2</v>
      </c>
      <c r="P169" s="116">
        <f t="shared" si="46"/>
        <v>6.6301551100154218E-2</v>
      </c>
      <c r="Q169" s="116">
        <f t="shared" si="46"/>
        <v>6.8270822834929093E-2</v>
      </c>
    </row>
    <row r="170" spans="1:17">
      <c r="A170" s="7"/>
      <c r="B170" s="7" t="s">
        <v>293</v>
      </c>
      <c r="C170" s="49">
        <f>SAStab!B1111</f>
        <v>936.1</v>
      </c>
      <c r="D170" s="49">
        <f>SAStab!C1111</f>
        <v>1116.7</v>
      </c>
      <c r="E170" s="49">
        <f>SAStab!D1111</f>
        <v>1315.6</v>
      </c>
      <c r="F170" s="49">
        <f>SAStab!E1111</f>
        <v>1443.4</v>
      </c>
      <c r="G170" s="49">
        <f>SAStab!F1111</f>
        <v>1734.9</v>
      </c>
      <c r="H170" s="49">
        <f>SAStab!G1111</f>
        <v>1871</v>
      </c>
      <c r="J170" s="7"/>
      <c r="K170" s="7" t="s">
        <v>307</v>
      </c>
      <c r="L170" s="116">
        <f t="shared" ref="L170:Q170" si="47">L162/C162</f>
        <v>1.3301377433891677E-2</v>
      </c>
      <c r="M170" s="116">
        <f t="shared" si="47"/>
        <v>1.3652938200826239E-2</v>
      </c>
      <c r="N170" s="116">
        <f t="shared" si="47"/>
        <v>1.3953124592642804E-2</v>
      </c>
      <c r="O170" s="116">
        <f t="shared" si="47"/>
        <v>1.4223440267757815E-2</v>
      </c>
      <c r="P170" s="116">
        <f t="shared" si="47"/>
        <v>1.4241814706414009E-2</v>
      </c>
      <c r="Q170" s="116">
        <f t="shared" si="47"/>
        <v>1.4235836152904758E-2</v>
      </c>
    </row>
    <row r="171" spans="1:17">
      <c r="A171" s="6" t="s">
        <v>54</v>
      </c>
      <c r="B171" s="7"/>
      <c r="C171" s="49"/>
      <c r="D171" s="49"/>
      <c r="E171" s="49"/>
      <c r="F171" s="49"/>
      <c r="G171" s="49"/>
      <c r="H171" s="49"/>
      <c r="J171" s="6" t="s">
        <v>54</v>
      </c>
      <c r="L171" s="52"/>
      <c r="M171" s="52"/>
      <c r="N171" s="52"/>
      <c r="O171" s="52"/>
      <c r="P171" s="52"/>
      <c r="Q171" s="52"/>
    </row>
    <row r="172" spans="1:17">
      <c r="B172" s="7" t="str">
        <f>B157</f>
        <v>Total Annuity Income</v>
      </c>
      <c r="C172" s="49">
        <f>SAStab!B1122</f>
        <v>37837.699999999997</v>
      </c>
      <c r="D172" s="49">
        <f>SAStab!C1122</f>
        <v>43570.400000000001</v>
      </c>
      <c r="E172" s="49">
        <f>SAStab!D1122</f>
        <v>47805.2</v>
      </c>
      <c r="F172" s="49">
        <f>SAStab!E1122</f>
        <v>53606.3</v>
      </c>
      <c r="G172" s="49">
        <f>SAStab!F1122</f>
        <v>60937.4</v>
      </c>
      <c r="H172" s="49">
        <f>SAStab!G1122</f>
        <v>68524.600000000006</v>
      </c>
      <c r="K172" s="7" t="s">
        <v>276</v>
      </c>
      <c r="L172" s="52">
        <f>SAStab!B1135</f>
        <v>33054.1</v>
      </c>
      <c r="M172" s="52">
        <f>SAStab!C1135</f>
        <v>37400.6</v>
      </c>
      <c r="N172" s="52">
        <f>SAStab!D1135</f>
        <v>40333</v>
      </c>
      <c r="O172" s="52">
        <f>SAStab!E1135</f>
        <v>43900.9</v>
      </c>
      <c r="P172" s="52">
        <f>SAStab!F1135</f>
        <v>49407.7</v>
      </c>
      <c r="Q172" s="52">
        <f>SAStab!G1135</f>
        <v>53315.3</v>
      </c>
    </row>
    <row r="173" spans="1:17">
      <c r="B173" s="7" t="s">
        <v>39</v>
      </c>
      <c r="C173" s="49">
        <f>SAStab!B1123</f>
        <v>11536</v>
      </c>
      <c r="D173" s="49">
        <f>SAStab!C1123</f>
        <v>13760.5</v>
      </c>
      <c r="E173" s="49">
        <f>SAStab!D1123</f>
        <v>15916.8</v>
      </c>
      <c r="F173" s="49">
        <f>SAStab!E1123</f>
        <v>17768.400000000001</v>
      </c>
      <c r="G173" s="49">
        <f>SAStab!F1123</f>
        <v>19824.5</v>
      </c>
      <c r="H173" s="49">
        <f>SAStab!G1123</f>
        <v>22849</v>
      </c>
      <c r="K173" s="7" t="s">
        <v>275</v>
      </c>
      <c r="L173" s="52">
        <f>SAStab!B1136</f>
        <v>27261.5</v>
      </c>
      <c r="M173" s="52">
        <f>SAStab!C1136</f>
        <v>30152.799999999999</v>
      </c>
      <c r="N173" s="52">
        <f>SAStab!D1136</f>
        <v>32035.9</v>
      </c>
      <c r="O173" s="52">
        <f>SAStab!E1136</f>
        <v>34277.800000000003</v>
      </c>
      <c r="P173" s="52">
        <f>SAStab!F1136</f>
        <v>37699.300000000003</v>
      </c>
      <c r="Q173" s="52">
        <f>SAStab!G1136</f>
        <v>41843.4</v>
      </c>
    </row>
    <row r="174" spans="1:17">
      <c r="B174" s="7" t="s">
        <v>63</v>
      </c>
      <c r="C174" s="49">
        <f>SAStab!B1124</f>
        <v>341.7</v>
      </c>
      <c r="D174" s="49">
        <f>SAStab!C1124</f>
        <v>307.5</v>
      </c>
      <c r="E174" s="49">
        <f>SAStab!D1124</f>
        <v>211.5</v>
      </c>
      <c r="F174" s="49">
        <f>SAStab!E1124</f>
        <v>170.8</v>
      </c>
      <c r="G174" s="49">
        <f>SAStab!F1124</f>
        <v>130.19999999999999</v>
      </c>
      <c r="H174" s="49">
        <f>SAStab!G1124</f>
        <v>117</v>
      </c>
      <c r="K174" s="7" t="s">
        <v>62</v>
      </c>
      <c r="L174" s="52">
        <f>SAStab!B1137</f>
        <v>1991.4</v>
      </c>
      <c r="M174" s="52">
        <f>SAStab!C1137</f>
        <v>2571.5</v>
      </c>
      <c r="N174" s="52">
        <f>SAStab!D1137</f>
        <v>3096</v>
      </c>
      <c r="O174" s="52">
        <f>SAStab!E1137</f>
        <v>4214.7</v>
      </c>
      <c r="P174" s="52">
        <f>SAStab!F1137</f>
        <v>4743.6000000000004</v>
      </c>
      <c r="Q174" s="52">
        <f>SAStab!G1137</f>
        <v>6728.4</v>
      </c>
    </row>
    <row r="175" spans="1:17">
      <c r="B175" s="7" t="str">
        <f>B160</f>
        <v>Annuitized Financial Income</v>
      </c>
      <c r="C175" s="49">
        <f>SAStab!B1125</f>
        <v>5966.3</v>
      </c>
      <c r="D175" s="49">
        <f>SAStab!C1125</f>
        <v>8820.4</v>
      </c>
      <c r="E175" s="49">
        <f>SAStab!D1125</f>
        <v>11755</v>
      </c>
      <c r="F175" s="49">
        <f>SAStab!E1125</f>
        <v>14672.8</v>
      </c>
      <c r="G175" s="49">
        <f>SAStab!F1125</f>
        <v>17556.5</v>
      </c>
      <c r="H175" s="49">
        <f>SAStab!G1125</f>
        <v>19770.900000000001</v>
      </c>
      <c r="K175" s="7" t="s">
        <v>277</v>
      </c>
      <c r="L175" s="52">
        <f>SAStab!B1138</f>
        <v>399.8</v>
      </c>
      <c r="M175" s="52">
        <f>SAStab!C1138</f>
        <v>430.7</v>
      </c>
      <c r="N175" s="52">
        <f>SAStab!D1138</f>
        <v>471.8</v>
      </c>
      <c r="O175" s="52">
        <f>SAStab!E1138</f>
        <v>626.5</v>
      </c>
      <c r="P175" s="52">
        <f>SAStab!F1138</f>
        <v>653.20000000000005</v>
      </c>
      <c r="Q175" s="52">
        <f>SAStab!G1138</f>
        <v>975</v>
      </c>
    </row>
    <row r="176" spans="1:17">
      <c r="B176" s="7" t="s">
        <v>40</v>
      </c>
      <c r="C176" s="49">
        <f>SAStab!B1126</f>
        <v>7453.2</v>
      </c>
      <c r="D176" s="49">
        <f>SAStab!C1126</f>
        <v>6266.8</v>
      </c>
      <c r="E176" s="49">
        <f>SAStab!D1126</f>
        <v>4666.3</v>
      </c>
      <c r="F176" s="49">
        <f>SAStab!E1126</f>
        <v>3037.9</v>
      </c>
      <c r="G176" s="49">
        <f>SAStab!F1126</f>
        <v>2340.5</v>
      </c>
      <c r="H176" s="49">
        <f>SAStab!G1126</f>
        <v>2205.6</v>
      </c>
      <c r="K176" s="7" t="s">
        <v>266</v>
      </c>
      <c r="L176" s="52">
        <f>SAStab!B1139</f>
        <v>486.5</v>
      </c>
      <c r="M176" s="52">
        <f>SAStab!C1139</f>
        <v>713.4</v>
      </c>
      <c r="N176" s="52">
        <f>SAStab!D1139</f>
        <v>779.3</v>
      </c>
      <c r="O176" s="52">
        <f>SAStab!E1139</f>
        <v>839.8</v>
      </c>
      <c r="P176" s="52">
        <f>SAStab!F1139</f>
        <v>1065.5</v>
      </c>
      <c r="Q176" s="52">
        <f>SAStab!G1139</f>
        <v>1130.0999999999999</v>
      </c>
    </row>
    <row r="177" spans="1:17">
      <c r="B177" s="7" t="s">
        <v>41</v>
      </c>
      <c r="C177" s="49">
        <f>SAStab!B1127</f>
        <v>9510.4</v>
      </c>
      <c r="D177" s="49">
        <f>SAStab!C1127</f>
        <v>10773.6</v>
      </c>
      <c r="E177" s="49">
        <f>SAStab!D1127</f>
        <v>11018.2</v>
      </c>
      <c r="F177" s="49">
        <f>SAStab!E1127</f>
        <v>13028.2</v>
      </c>
      <c r="G177" s="49">
        <f>SAStab!F1127</f>
        <v>15411.6</v>
      </c>
      <c r="H177" s="49">
        <f>SAStab!G1127</f>
        <v>17323.599999999999</v>
      </c>
      <c r="K177" s="7" t="s">
        <v>267</v>
      </c>
      <c r="L177" s="52">
        <f>SAStab!B1140</f>
        <v>119.3</v>
      </c>
      <c r="M177" s="52">
        <f>SAStab!C1140</f>
        <v>144.4</v>
      </c>
      <c r="N177" s="52">
        <f>SAStab!D1140</f>
        <v>155.69999999999999</v>
      </c>
      <c r="O177" s="52">
        <f>SAStab!E1140</f>
        <v>185</v>
      </c>
      <c r="P177" s="52">
        <f>SAStab!F1140</f>
        <v>218.8</v>
      </c>
      <c r="Q177" s="52">
        <f>SAStab!G1140</f>
        <v>244.5</v>
      </c>
    </row>
    <row r="178" spans="1:17">
      <c r="B178" s="7" t="s">
        <v>42</v>
      </c>
      <c r="C178" s="49">
        <f>SAStab!B1128</f>
        <v>2047.3</v>
      </c>
      <c r="D178" s="49">
        <f>SAStab!C1128</f>
        <v>2498.5</v>
      </c>
      <c r="E178" s="49">
        <f>SAStab!D1128</f>
        <v>3045.8</v>
      </c>
      <c r="F178" s="49">
        <f>SAStab!E1128</f>
        <v>3458.1</v>
      </c>
      <c r="G178" s="49">
        <f>SAStab!F1128</f>
        <v>4081.9</v>
      </c>
      <c r="H178" s="49">
        <f>SAStab!G1128</f>
        <v>4659.1000000000004</v>
      </c>
      <c r="K178" s="7" t="s">
        <v>268</v>
      </c>
      <c r="L178" s="52">
        <f>SAStab!B1141</f>
        <v>4.3</v>
      </c>
      <c r="M178" s="52">
        <f>SAStab!C1141</f>
        <v>14</v>
      </c>
      <c r="N178" s="52">
        <f>SAStab!D1141</f>
        <v>39</v>
      </c>
      <c r="O178" s="52">
        <f>SAStab!E1141</f>
        <v>92.4</v>
      </c>
      <c r="P178" s="52">
        <f>SAStab!F1141</f>
        <v>130.80000000000001</v>
      </c>
      <c r="Q178" s="52">
        <f>SAStab!G1141</f>
        <v>202.7</v>
      </c>
    </row>
    <row r="179" spans="1:17">
      <c r="A179" s="7"/>
      <c r="B179" s="7" t="s">
        <v>226</v>
      </c>
      <c r="C179" s="49">
        <f>SAStab!B1129</f>
        <v>983</v>
      </c>
      <c r="D179" s="49">
        <f>SAStab!C1129</f>
        <v>1143.0999999999999</v>
      </c>
      <c r="E179" s="49">
        <f>SAStab!D1129</f>
        <v>1191.5999999999999</v>
      </c>
      <c r="F179" s="49">
        <f>SAStab!E1129</f>
        <v>1470.2</v>
      </c>
      <c r="G179" s="49">
        <f>SAStab!F1129</f>
        <v>1592.2</v>
      </c>
      <c r="H179" s="49">
        <f>SAStab!G1129</f>
        <v>1599.2</v>
      </c>
      <c r="J179" s="7"/>
      <c r="K179" s="7" t="s">
        <v>296</v>
      </c>
      <c r="L179" s="52">
        <f>SAStab!B1142</f>
        <v>1396.8</v>
      </c>
      <c r="M179" s="52">
        <f>SAStab!C1142</f>
        <v>1764.8</v>
      </c>
      <c r="N179" s="52">
        <f>SAStab!D1142</f>
        <v>2251.6</v>
      </c>
      <c r="O179" s="52">
        <f>SAStab!E1142</f>
        <v>2890.9</v>
      </c>
      <c r="P179" s="52">
        <f>SAStab!F1142</f>
        <v>3638.7</v>
      </c>
      <c r="Q179" s="52">
        <f>SAStab!G1142</f>
        <v>4570.2</v>
      </c>
    </row>
    <row r="180" spans="1:17">
      <c r="A180" s="7"/>
      <c r="B180" s="7" t="s">
        <v>308</v>
      </c>
      <c r="C180" s="49">
        <f>SAStab!B1130</f>
        <v>7362.2</v>
      </c>
      <c r="D180" s="49">
        <f>SAStab!C1130</f>
        <v>8522.7000000000007</v>
      </c>
      <c r="E180" s="49">
        <f>SAStab!D1130</f>
        <v>9575.9</v>
      </c>
      <c r="F180" s="49">
        <f>SAStab!E1130</f>
        <v>9937.9</v>
      </c>
      <c r="G180" s="49">
        <f>SAStab!F1130</f>
        <v>10348.200000000001</v>
      </c>
      <c r="H180" s="49">
        <f>SAStab!G1130</f>
        <v>11525.1</v>
      </c>
      <c r="J180" s="7"/>
      <c r="K180" s="7" t="s">
        <v>295</v>
      </c>
      <c r="L180" s="52">
        <f>SAStab!B1143</f>
        <v>385.6</v>
      </c>
      <c r="M180" s="52">
        <f>SAStab!C1143</f>
        <v>530.9</v>
      </c>
      <c r="N180" s="52">
        <f>SAStab!D1143</f>
        <v>678.7</v>
      </c>
      <c r="O180" s="52">
        <f>SAStab!E1143</f>
        <v>856.2</v>
      </c>
      <c r="P180" s="52">
        <f>SAStab!F1143</f>
        <v>1079</v>
      </c>
      <c r="Q180" s="52">
        <f>SAStab!G1143</f>
        <v>1358.3</v>
      </c>
    </row>
    <row r="181" spans="1:17">
      <c r="B181" s="7" t="str">
        <f>B166</f>
        <v>Total Cash Income</v>
      </c>
      <c r="C181" s="49">
        <f>SAStab!B1144</f>
        <v>32045.200000000001</v>
      </c>
      <c r="D181" s="49">
        <f>SAStab!C1144</f>
        <v>36322.6</v>
      </c>
      <c r="E181" s="49">
        <f>SAStab!D1144</f>
        <v>39508</v>
      </c>
      <c r="F181" s="49">
        <f>SAStab!E1144</f>
        <v>43983.199999999997</v>
      </c>
      <c r="G181" s="49">
        <f>SAStab!F1144</f>
        <v>49229</v>
      </c>
      <c r="H181" s="49">
        <f>SAStab!G1144</f>
        <v>57052.6</v>
      </c>
    </row>
    <row r="182" spans="1:17">
      <c r="B182" s="7" t="s">
        <v>272</v>
      </c>
      <c r="C182" s="49">
        <f>SAStab!B1145</f>
        <v>941.7</v>
      </c>
      <c r="D182" s="49">
        <f>SAStab!C1145</f>
        <v>2702.9</v>
      </c>
      <c r="E182" s="49">
        <f>SAStab!D1145</f>
        <v>4307.7</v>
      </c>
      <c r="F182" s="49">
        <f>SAStab!E1145</f>
        <v>5505.6</v>
      </c>
      <c r="G182" s="49">
        <f>SAStab!F1145</f>
        <v>6412.2</v>
      </c>
      <c r="H182" s="49">
        <f>SAStab!G1145</f>
        <v>8604.1</v>
      </c>
      <c r="K182" s="7" t="s">
        <v>304</v>
      </c>
      <c r="L182" s="116">
        <f t="shared" ref="L182:Q182" si="48">L174/C181</f>
        <v>6.2143472345312249E-2</v>
      </c>
      <c r="M182" s="116">
        <f t="shared" si="48"/>
        <v>7.0796143447880933E-2</v>
      </c>
      <c r="N182" s="116">
        <f t="shared" si="48"/>
        <v>7.8363875670750233E-2</v>
      </c>
      <c r="O182" s="116">
        <f t="shared" si="48"/>
        <v>9.5825224176503757E-2</v>
      </c>
      <c r="P182" s="116">
        <f t="shared" si="48"/>
        <v>9.6357837859798096E-2</v>
      </c>
      <c r="Q182" s="116">
        <f t="shared" si="48"/>
        <v>0.11793327560882413</v>
      </c>
    </row>
    <row r="183" spans="1:17">
      <c r="B183" s="7" t="s">
        <v>294</v>
      </c>
      <c r="C183" s="49">
        <f>SAStab!B1146</f>
        <v>339.7</v>
      </c>
      <c r="D183" s="49">
        <f>SAStab!C1146</f>
        <v>443.1</v>
      </c>
      <c r="E183" s="49">
        <f>SAStab!D1146</f>
        <v>660.2</v>
      </c>
      <c r="F183" s="49">
        <f>SAStab!E1146</f>
        <v>820.2</v>
      </c>
      <c r="G183" s="49">
        <f>SAStab!F1146</f>
        <v>951.2</v>
      </c>
      <c r="H183" s="49">
        <f>SAStab!G1146</f>
        <v>1217.7</v>
      </c>
      <c r="K183" s="7" t="s">
        <v>305</v>
      </c>
      <c r="L183" s="116">
        <f t="shared" ref="L183:Q183" si="49">L175/C181</f>
        <v>1.2476127469948698E-2</v>
      </c>
      <c r="M183" s="116">
        <f t="shared" si="49"/>
        <v>1.1857631336963765E-2</v>
      </c>
      <c r="N183" s="116">
        <f t="shared" si="49"/>
        <v>1.1941885187810064E-2</v>
      </c>
      <c r="O183" s="116">
        <f t="shared" si="49"/>
        <v>1.424407501045854E-2</v>
      </c>
      <c r="P183" s="116">
        <f t="shared" si="49"/>
        <v>1.326860184037864E-2</v>
      </c>
      <c r="Q183" s="116">
        <f t="shared" si="49"/>
        <v>1.7089492853962836E-2</v>
      </c>
    </row>
    <row r="184" spans="1:17">
      <c r="B184" s="7" t="s">
        <v>292</v>
      </c>
      <c r="C184" s="49">
        <f>SAStab!B1147</f>
        <v>578.1</v>
      </c>
      <c r="D184" s="49">
        <f>SAStab!C1147</f>
        <v>638.70000000000005</v>
      </c>
      <c r="E184" s="49">
        <f>SAStab!D1147</f>
        <v>1106.7</v>
      </c>
      <c r="F184" s="49">
        <f>SAStab!E1147</f>
        <v>1336.4</v>
      </c>
      <c r="G184" s="49">
        <f>SAStab!F1147</f>
        <v>1662.2</v>
      </c>
      <c r="H184" s="49">
        <f>SAStab!G1147</f>
        <v>1983.3</v>
      </c>
      <c r="K184" s="7" t="s">
        <v>306</v>
      </c>
      <c r="L184" s="116">
        <f t="shared" ref="L184:Q184" si="50">L176/C177</f>
        <v>5.1154525572005387E-2</v>
      </c>
      <c r="M184" s="116">
        <f t="shared" si="50"/>
        <v>6.6217420360882157E-2</v>
      </c>
      <c r="N184" s="116">
        <f t="shared" si="50"/>
        <v>7.0728431141202724E-2</v>
      </c>
      <c r="O184" s="116">
        <f t="shared" si="50"/>
        <v>6.4460171013647316E-2</v>
      </c>
      <c r="P184" s="116">
        <f t="shared" si="50"/>
        <v>6.9136235043733285E-2</v>
      </c>
      <c r="Q184" s="116">
        <f t="shared" si="50"/>
        <v>6.5234708721051055E-2</v>
      </c>
    </row>
    <row r="185" spans="1:17">
      <c r="B185" s="7" t="s">
        <v>293</v>
      </c>
      <c r="C185" s="49">
        <f>SAStab!B1148</f>
        <v>361.4</v>
      </c>
      <c r="D185" s="49">
        <f>SAStab!C1148</f>
        <v>286.39999999999998</v>
      </c>
      <c r="E185" s="49">
        <f>SAStab!D1148</f>
        <v>429.1</v>
      </c>
      <c r="F185" s="49">
        <f>SAStab!E1148</f>
        <v>845.5</v>
      </c>
      <c r="G185" s="49">
        <f>SAStab!F1148</f>
        <v>904.5</v>
      </c>
      <c r="H185" s="49">
        <f>SAStab!G1148</f>
        <v>1153</v>
      </c>
      <c r="K185" s="7" t="s">
        <v>307</v>
      </c>
      <c r="L185" s="116">
        <f t="shared" ref="L185:Q185" si="51">L177/C177</f>
        <v>1.2544162180349932E-2</v>
      </c>
      <c r="M185" s="116">
        <f t="shared" si="51"/>
        <v>1.3403133585802331E-2</v>
      </c>
      <c r="N185" s="116">
        <f t="shared" si="51"/>
        <v>1.4131164800058084E-2</v>
      </c>
      <c r="O185" s="116">
        <f t="shared" si="51"/>
        <v>1.4199966227107352E-2</v>
      </c>
      <c r="P185" s="116">
        <f t="shared" si="51"/>
        <v>1.4197098289600042E-2</v>
      </c>
      <c r="Q185" s="116">
        <f t="shared" si="51"/>
        <v>1.4113694613128912E-2</v>
      </c>
    </row>
    <row r="186" spans="1:17">
      <c r="A186" s="6" t="s">
        <v>55</v>
      </c>
      <c r="B186" s="7"/>
      <c r="C186" s="49"/>
      <c r="D186" s="49"/>
      <c r="E186" s="49"/>
      <c r="F186" s="49"/>
      <c r="G186" s="49"/>
      <c r="H186" s="49"/>
      <c r="J186" s="6" t="s">
        <v>55</v>
      </c>
      <c r="L186" s="52"/>
      <c r="M186" s="52"/>
      <c r="N186" s="52"/>
      <c r="O186" s="52"/>
      <c r="P186" s="52"/>
      <c r="Q186" s="52"/>
    </row>
    <row r="187" spans="1:17">
      <c r="B187" s="7" t="str">
        <f>B172</f>
        <v>Total Annuity Income</v>
      </c>
      <c r="C187" s="49">
        <f>SAStab!B1159</f>
        <v>32577.8</v>
      </c>
      <c r="D187" s="49">
        <f>SAStab!C1159</f>
        <v>38526.400000000001</v>
      </c>
      <c r="E187" s="49">
        <f>SAStab!D1159</f>
        <v>46951.4</v>
      </c>
      <c r="F187" s="49">
        <f>SAStab!E1159</f>
        <v>55024.2</v>
      </c>
      <c r="G187" s="49">
        <f>SAStab!F1159</f>
        <v>68318.7</v>
      </c>
      <c r="H187" s="49">
        <f>SAStab!G1159</f>
        <v>77646.399999999994</v>
      </c>
      <c r="K187" s="7" t="s">
        <v>276</v>
      </c>
      <c r="L187" s="52">
        <f>SAStab!B1172</f>
        <v>28566.5</v>
      </c>
      <c r="M187" s="52">
        <f>SAStab!C1172</f>
        <v>32965.4</v>
      </c>
      <c r="N187" s="52">
        <f>SAStab!D1172</f>
        <v>39674.300000000003</v>
      </c>
      <c r="O187" s="52">
        <f>SAStab!E1172</f>
        <v>45595.4</v>
      </c>
      <c r="P187" s="52">
        <f>SAStab!F1172</f>
        <v>53826.9</v>
      </c>
      <c r="Q187" s="52">
        <f>SAStab!G1172</f>
        <v>61748.1</v>
      </c>
    </row>
    <row r="188" spans="1:17">
      <c r="B188" s="7" t="s">
        <v>39</v>
      </c>
      <c r="C188" s="49">
        <f>SAStab!B1160</f>
        <v>8790.4</v>
      </c>
      <c r="D188" s="49">
        <f>SAStab!C1160</f>
        <v>10264.700000000001</v>
      </c>
      <c r="E188" s="49">
        <f>SAStab!D1160</f>
        <v>12464.4</v>
      </c>
      <c r="F188" s="49">
        <f>SAStab!E1160</f>
        <v>14424.5</v>
      </c>
      <c r="G188" s="49">
        <f>SAStab!F1160</f>
        <v>16797.8</v>
      </c>
      <c r="H188" s="49">
        <f>SAStab!G1160</f>
        <v>20060.400000000001</v>
      </c>
      <c r="K188" s="7" t="s">
        <v>275</v>
      </c>
      <c r="L188" s="52">
        <f>SAStab!B1173</f>
        <v>21706.9</v>
      </c>
      <c r="M188" s="52">
        <f>SAStab!C1173</f>
        <v>24260</v>
      </c>
      <c r="N188" s="52">
        <f>SAStab!D1173</f>
        <v>28479.1</v>
      </c>
      <c r="O188" s="52">
        <f>SAStab!E1173</f>
        <v>32434.2</v>
      </c>
      <c r="P188" s="52">
        <f>SAStab!F1173</f>
        <v>38132.1</v>
      </c>
      <c r="Q188" s="52">
        <f>SAStab!G1173</f>
        <v>43217.8</v>
      </c>
    </row>
    <row r="189" spans="1:17">
      <c r="B189" s="7" t="s">
        <v>63</v>
      </c>
      <c r="C189" s="49">
        <f>SAStab!B1161</f>
        <v>675.2</v>
      </c>
      <c r="D189" s="49">
        <f>SAStab!C1161</f>
        <v>424.7</v>
      </c>
      <c r="E189" s="49">
        <f>SAStab!D1161</f>
        <v>283.60000000000002</v>
      </c>
      <c r="F189" s="49">
        <f>SAStab!E1161</f>
        <v>201.4</v>
      </c>
      <c r="G189" s="49">
        <f>SAStab!F1161</f>
        <v>123.3</v>
      </c>
      <c r="H189" s="49">
        <f>SAStab!G1161</f>
        <v>86.4</v>
      </c>
      <c r="K189" s="7" t="s">
        <v>62</v>
      </c>
      <c r="L189" s="52">
        <f>SAStab!B1174</f>
        <v>1393.6</v>
      </c>
      <c r="M189" s="52">
        <f>SAStab!C1174</f>
        <v>2056.5</v>
      </c>
      <c r="N189" s="52">
        <f>SAStab!D1174</f>
        <v>2864.9</v>
      </c>
      <c r="O189" s="52">
        <f>SAStab!E1174</f>
        <v>3880.1</v>
      </c>
      <c r="P189" s="52">
        <f>SAStab!F1174</f>
        <v>7154.5</v>
      </c>
      <c r="Q189" s="52">
        <f>SAStab!G1174</f>
        <v>7252.1</v>
      </c>
    </row>
    <row r="190" spans="1:17">
      <c r="B190" s="7" t="str">
        <f>B175</f>
        <v>Annuitized Financial Income</v>
      </c>
      <c r="C190" s="49">
        <f>SAStab!B1162</f>
        <v>6896.5</v>
      </c>
      <c r="D190" s="49">
        <f>SAStab!C1162</f>
        <v>9230.4</v>
      </c>
      <c r="E190" s="49">
        <f>SAStab!D1162</f>
        <v>12261.7</v>
      </c>
      <c r="F190" s="49">
        <f>SAStab!E1162</f>
        <v>15767.7</v>
      </c>
      <c r="G190" s="49">
        <f>SAStab!F1162</f>
        <v>20278.099999999999</v>
      </c>
      <c r="H190" s="49">
        <f>SAStab!G1162</f>
        <v>24439.5</v>
      </c>
      <c r="K190" s="7" t="s">
        <v>277</v>
      </c>
      <c r="L190" s="52">
        <f>SAStab!B1175</f>
        <v>245.9</v>
      </c>
      <c r="M190" s="52">
        <f>SAStab!C1175</f>
        <v>354.3</v>
      </c>
      <c r="N190" s="52">
        <f>SAStab!D1175</f>
        <v>422</v>
      </c>
      <c r="O190" s="52">
        <f>SAStab!E1175</f>
        <v>564.1</v>
      </c>
      <c r="P190" s="52">
        <f>SAStab!F1175</f>
        <v>1007.8</v>
      </c>
      <c r="Q190" s="52">
        <f>SAStab!G1175</f>
        <v>855.5</v>
      </c>
    </row>
    <row r="191" spans="1:17">
      <c r="B191" s="7" t="s">
        <v>40</v>
      </c>
      <c r="C191" s="49">
        <f>SAStab!B1163</f>
        <v>3456.1</v>
      </c>
      <c r="D191" s="49">
        <f>SAStab!C1163</f>
        <v>2731.2</v>
      </c>
      <c r="E191" s="49">
        <f>SAStab!D1163</f>
        <v>2172.1</v>
      </c>
      <c r="F191" s="49">
        <f>SAStab!E1163</f>
        <v>2086.9</v>
      </c>
      <c r="G191" s="49">
        <f>SAStab!F1163</f>
        <v>2225.1</v>
      </c>
      <c r="H191" s="49">
        <f>SAStab!G1163</f>
        <v>2376</v>
      </c>
      <c r="K191" s="7" t="s">
        <v>266</v>
      </c>
      <c r="L191" s="52">
        <f>SAStab!B1176</f>
        <v>478.2</v>
      </c>
      <c r="M191" s="52">
        <f>SAStab!C1176</f>
        <v>745.5</v>
      </c>
      <c r="N191" s="52">
        <f>SAStab!D1176</f>
        <v>923.8</v>
      </c>
      <c r="O191" s="52">
        <f>SAStab!E1176</f>
        <v>1027</v>
      </c>
      <c r="P191" s="52">
        <f>SAStab!F1176</f>
        <v>1215</v>
      </c>
      <c r="Q191" s="52">
        <f>SAStab!G1176</f>
        <v>1390.8</v>
      </c>
    </row>
    <row r="192" spans="1:17">
      <c r="B192" s="7" t="s">
        <v>41</v>
      </c>
      <c r="C192" s="49">
        <f>SAStab!B1164</f>
        <v>9431.2999999999993</v>
      </c>
      <c r="D192" s="49">
        <f>SAStab!C1164</f>
        <v>12041.9</v>
      </c>
      <c r="E192" s="49">
        <f>SAStab!D1164</f>
        <v>15037.2</v>
      </c>
      <c r="F192" s="49">
        <f>SAStab!E1164</f>
        <v>16696.900000000001</v>
      </c>
      <c r="G192" s="49">
        <f>SAStab!F1164</f>
        <v>21640.799999999999</v>
      </c>
      <c r="H192" s="49">
        <f>SAStab!G1164</f>
        <v>22101.3</v>
      </c>
      <c r="K192" s="7" t="s">
        <v>267</v>
      </c>
      <c r="L192" s="52">
        <f>SAStab!B1177</f>
        <v>118.3</v>
      </c>
      <c r="M192" s="52">
        <f>SAStab!C1177</f>
        <v>147.1</v>
      </c>
      <c r="N192" s="52">
        <f>SAStab!D1177</f>
        <v>184.9</v>
      </c>
      <c r="O192" s="52">
        <f>SAStab!E1177</f>
        <v>206.8</v>
      </c>
      <c r="P192" s="52">
        <f>SAStab!F1177</f>
        <v>272.3</v>
      </c>
      <c r="Q192" s="52">
        <f>SAStab!G1177</f>
        <v>287</v>
      </c>
    </row>
    <row r="193" spans="1:33">
      <c r="A193" s="8"/>
      <c r="B193" s="7" t="s">
        <v>42</v>
      </c>
      <c r="C193" s="49">
        <f>SAStab!B1165</f>
        <v>2283.8000000000002</v>
      </c>
      <c r="D193" s="49">
        <f>SAStab!C1165</f>
        <v>2630</v>
      </c>
      <c r="E193" s="49">
        <f>SAStab!D1165</f>
        <v>3595.3</v>
      </c>
      <c r="F193" s="49">
        <f>SAStab!E1165</f>
        <v>4562.8999999999996</v>
      </c>
      <c r="G193" s="49">
        <f>SAStab!F1165</f>
        <v>5744.8</v>
      </c>
      <c r="H193" s="49">
        <f>SAStab!G1165</f>
        <v>6864.4</v>
      </c>
      <c r="J193" s="8"/>
      <c r="K193" s="7" t="s">
        <v>268</v>
      </c>
      <c r="L193" s="52">
        <f>SAStab!B1178</f>
        <v>4.2</v>
      </c>
      <c r="M193" s="52">
        <f>SAStab!C1178</f>
        <v>22.8</v>
      </c>
      <c r="N193" s="52">
        <f>SAStab!D1178</f>
        <v>39.4</v>
      </c>
      <c r="O193" s="52">
        <f>SAStab!E1178</f>
        <v>82</v>
      </c>
      <c r="P193" s="52">
        <f>SAStab!F1178</f>
        <v>200.8</v>
      </c>
      <c r="Q193" s="52">
        <f>SAStab!G1178</f>
        <v>252.8</v>
      </c>
    </row>
    <row r="194" spans="1:33" s="11" customFormat="1">
      <c r="A194" s="7"/>
      <c r="B194" s="7" t="s">
        <v>226</v>
      </c>
      <c r="C194" s="49">
        <f>SAStab!B1166</f>
        <v>1044.4000000000001</v>
      </c>
      <c r="D194" s="49">
        <f>SAStab!C1166</f>
        <v>1203.4000000000001</v>
      </c>
      <c r="E194" s="49">
        <f>SAStab!D1166</f>
        <v>1137.0999999999999</v>
      </c>
      <c r="F194" s="49">
        <f>SAStab!E1166</f>
        <v>1283.9000000000001</v>
      </c>
      <c r="G194" s="49">
        <f>SAStab!F1166</f>
        <v>1508.8</v>
      </c>
      <c r="H194" s="49">
        <f>SAStab!G1166</f>
        <v>1718.4</v>
      </c>
      <c r="J194" s="7"/>
      <c r="K194" s="7" t="s">
        <v>296</v>
      </c>
      <c r="L194" s="52">
        <f>SAStab!B1179</f>
        <v>1394.3</v>
      </c>
      <c r="M194" s="52">
        <f>SAStab!C1179</f>
        <v>1725.2</v>
      </c>
      <c r="N194" s="52">
        <f>SAStab!D1179</f>
        <v>2195.6999999999998</v>
      </c>
      <c r="O194" s="52">
        <f>SAStab!E1179</f>
        <v>2830.7</v>
      </c>
      <c r="P194" s="52">
        <f>SAStab!F1179</f>
        <v>3579.6</v>
      </c>
      <c r="Q194" s="52">
        <f>SAStab!G1179</f>
        <v>4514.8999999999996</v>
      </c>
    </row>
    <row r="195" spans="1:33" s="11" customFormat="1">
      <c r="A195" s="8"/>
      <c r="B195" s="7" t="s">
        <v>308</v>
      </c>
      <c r="C195" s="49">
        <f>SAStab!B1167</f>
        <v>11172.8</v>
      </c>
      <c r="D195" s="49">
        <f>SAStab!C1167</f>
        <v>13196.7</v>
      </c>
      <c r="E195" s="49">
        <f>SAStab!D1167</f>
        <v>13796.5</v>
      </c>
      <c r="F195" s="49">
        <f>SAStab!E1167</f>
        <v>14494.8</v>
      </c>
      <c r="G195" s="49">
        <f>SAStab!F1167</f>
        <v>15258.9</v>
      </c>
      <c r="H195" s="49">
        <f>SAStab!G1167</f>
        <v>16066</v>
      </c>
      <c r="J195" s="8"/>
      <c r="K195" s="7" t="s">
        <v>295</v>
      </c>
      <c r="L195" s="52">
        <f>SAStab!B1180</f>
        <v>376.7</v>
      </c>
      <c r="M195" s="52">
        <f>SAStab!C1180</f>
        <v>509.5</v>
      </c>
      <c r="N195" s="52">
        <f>SAStab!D1180</f>
        <v>646.5</v>
      </c>
      <c r="O195" s="52">
        <f>SAStab!E1180</f>
        <v>838.2</v>
      </c>
      <c r="P195" s="52">
        <f>SAStab!F1180</f>
        <v>1061.8</v>
      </c>
      <c r="Q195" s="52">
        <f>SAStab!G1180</f>
        <v>1345.2</v>
      </c>
    </row>
    <row r="196" spans="1:33" s="11" customFormat="1">
      <c r="A196" s="8"/>
      <c r="B196" s="7" t="str">
        <f>B181</f>
        <v>Total Cash Income</v>
      </c>
      <c r="C196" s="49">
        <f>SAStab!B1181</f>
        <v>25718.2</v>
      </c>
      <c r="D196" s="49">
        <f>SAStab!C1181</f>
        <v>29820.9</v>
      </c>
      <c r="E196" s="49">
        <f>SAStab!D1181</f>
        <v>35756.300000000003</v>
      </c>
      <c r="F196" s="49">
        <f>SAStab!E1181</f>
        <v>41863.1</v>
      </c>
      <c r="G196" s="49">
        <f>SAStab!F1181</f>
        <v>52623.9</v>
      </c>
      <c r="H196" s="49">
        <f>SAStab!G1181</f>
        <v>59116.1</v>
      </c>
      <c r="J196" s="8"/>
    </row>
    <row r="197" spans="1:33" s="11" customFormat="1">
      <c r="A197" s="8"/>
      <c r="B197" s="7" t="s">
        <v>272</v>
      </c>
      <c r="C197" s="49">
        <f>SAStab!B1182</f>
        <v>763.2</v>
      </c>
      <c r="D197" s="49">
        <f>SAStab!C1182</f>
        <v>1542.5</v>
      </c>
      <c r="E197" s="49">
        <f>SAStab!D1182</f>
        <v>2403.1999999999998</v>
      </c>
      <c r="F197" s="49">
        <f>SAStab!E1182</f>
        <v>4173.1000000000004</v>
      </c>
      <c r="G197" s="49">
        <f>SAStab!F1182</f>
        <v>5636.2</v>
      </c>
      <c r="H197" s="49">
        <f>SAStab!G1182</f>
        <v>7246.5</v>
      </c>
      <c r="J197" s="8"/>
      <c r="K197" s="7" t="s">
        <v>304</v>
      </c>
      <c r="L197" s="116">
        <f t="shared" ref="L197:Q197" si="52">L189/C196</f>
        <v>5.418730704326119E-2</v>
      </c>
      <c r="M197" s="116">
        <f t="shared" si="52"/>
        <v>6.896170135710189E-2</v>
      </c>
      <c r="N197" s="116">
        <f t="shared" si="52"/>
        <v>8.0122943369420205E-2</v>
      </c>
      <c r="O197" s="116">
        <f t="shared" si="52"/>
        <v>9.2685443744013218E-2</v>
      </c>
      <c r="P197" s="116">
        <f t="shared" si="52"/>
        <v>0.13595533588350539</v>
      </c>
      <c r="Q197" s="116">
        <f t="shared" si="52"/>
        <v>0.12267554862380976</v>
      </c>
    </row>
    <row r="198" spans="1:33" s="11" customFormat="1">
      <c r="A198" s="8"/>
      <c r="B198" s="7" t="s">
        <v>294</v>
      </c>
      <c r="C198" s="49">
        <f>SAStab!B1183</f>
        <v>434.7</v>
      </c>
      <c r="D198" s="49">
        <f>SAStab!C1183</f>
        <v>440.5</v>
      </c>
      <c r="E198" s="49">
        <f>SAStab!D1183</f>
        <v>580.29999999999995</v>
      </c>
      <c r="F198" s="49">
        <f>SAStab!E1183</f>
        <v>898.3</v>
      </c>
      <c r="G198" s="49">
        <f>SAStab!F1183</f>
        <v>1167.3</v>
      </c>
      <c r="H198" s="49">
        <f>SAStab!G1183</f>
        <v>1575.2</v>
      </c>
      <c r="J198" s="8"/>
      <c r="K198" s="7" t="s">
        <v>305</v>
      </c>
      <c r="L198" s="116">
        <f t="shared" ref="L198:Q198" si="53">L190/C196</f>
        <v>9.5613223320450101E-3</v>
      </c>
      <c r="M198" s="116">
        <f t="shared" si="53"/>
        <v>1.1880929147007635E-2</v>
      </c>
      <c r="N198" s="116">
        <f t="shared" si="53"/>
        <v>1.1802115990748482E-2</v>
      </c>
      <c r="O198" s="116">
        <f t="shared" si="53"/>
        <v>1.347487405376095E-2</v>
      </c>
      <c r="P198" s="116">
        <f t="shared" si="53"/>
        <v>1.9150994130043571E-2</v>
      </c>
      <c r="Q198" s="116">
        <f t="shared" si="53"/>
        <v>1.4471522986123916E-2</v>
      </c>
    </row>
    <row r="199" spans="1:33" s="11" customFormat="1">
      <c r="A199" s="8"/>
      <c r="B199" s="7" t="s">
        <v>292</v>
      </c>
      <c r="C199" s="49">
        <f>SAStab!B1184</f>
        <v>602.9</v>
      </c>
      <c r="D199" s="49">
        <f>SAStab!C1184</f>
        <v>880.6</v>
      </c>
      <c r="E199" s="49">
        <f>SAStab!D1184</f>
        <v>1080.8</v>
      </c>
      <c r="F199" s="49">
        <f>SAStab!E1184</f>
        <v>1451</v>
      </c>
      <c r="G199" s="49">
        <f>SAStab!F1184</f>
        <v>2405.5</v>
      </c>
      <c r="H199" s="49">
        <f>SAStab!G1184</f>
        <v>2742.2</v>
      </c>
      <c r="J199" s="8"/>
      <c r="K199" s="7" t="s">
        <v>306</v>
      </c>
      <c r="L199" s="116">
        <f t="shared" ref="L199:Q199" si="54">L191/C192</f>
        <v>5.0703508530107196E-2</v>
      </c>
      <c r="M199" s="116">
        <f t="shared" si="54"/>
        <v>6.1908834984512412E-2</v>
      </c>
      <c r="N199" s="116">
        <f t="shared" si="54"/>
        <v>6.143430957891096E-2</v>
      </c>
      <c r="O199" s="116">
        <f t="shared" si="54"/>
        <v>6.1508423719373054E-2</v>
      </c>
      <c r="P199" s="116">
        <f t="shared" si="54"/>
        <v>5.6143950316069648E-2</v>
      </c>
      <c r="Q199" s="116">
        <f t="shared" si="54"/>
        <v>6.2928425024772305E-2</v>
      </c>
    </row>
    <row r="200" spans="1:33" s="1" customFormat="1">
      <c r="A200" s="4"/>
      <c r="B200" s="5" t="s">
        <v>293</v>
      </c>
      <c r="C200" s="107">
        <f>SAStab!B1185</f>
        <v>520</v>
      </c>
      <c r="D200" s="107">
        <f>SAStab!C1185</f>
        <v>291.3</v>
      </c>
      <c r="E200" s="107">
        <f>SAStab!D1185</f>
        <v>597.70000000000005</v>
      </c>
      <c r="F200" s="107">
        <f>SAStab!E1185</f>
        <v>647.1</v>
      </c>
      <c r="G200" s="107">
        <f>SAStab!F1185</f>
        <v>1119.0999999999999</v>
      </c>
      <c r="H200" s="107">
        <f>SAStab!G1185</f>
        <v>1209.7</v>
      </c>
      <c r="I200" s="11"/>
      <c r="J200" s="4"/>
      <c r="K200" s="5" t="s">
        <v>307</v>
      </c>
      <c r="L200" s="119">
        <f t="shared" ref="L200:Q200" si="55">L192/C192</f>
        <v>1.254333973047194E-2</v>
      </c>
      <c r="M200" s="119">
        <f t="shared" si="55"/>
        <v>1.2215680249794468E-2</v>
      </c>
      <c r="N200" s="119">
        <f t="shared" si="55"/>
        <v>1.2296172159710584E-2</v>
      </c>
      <c r="O200" s="119">
        <f t="shared" si="55"/>
        <v>1.2385532643784175E-2</v>
      </c>
      <c r="P200" s="119">
        <f t="shared" si="55"/>
        <v>1.2582714132564416E-2</v>
      </c>
      <c r="Q200" s="119">
        <f t="shared" si="55"/>
        <v>1.2985661476926697E-2</v>
      </c>
      <c r="R200" s="11"/>
      <c r="S200" s="11"/>
      <c r="T200" s="11"/>
      <c r="U200" s="11"/>
      <c r="V200" s="11"/>
      <c r="W200" s="11"/>
      <c r="X200" s="11"/>
      <c r="Y200" s="11"/>
      <c r="Z200" s="11"/>
      <c r="AA200" s="11"/>
      <c r="AB200" s="11"/>
      <c r="AC200" s="11"/>
      <c r="AD200" s="11"/>
      <c r="AE200" s="11"/>
      <c r="AF200" s="11"/>
      <c r="AG200" s="11"/>
    </row>
    <row r="201" spans="1:33">
      <c r="A201" s="7" t="s">
        <v>133</v>
      </c>
      <c r="B201" s="7"/>
      <c r="C201" s="45"/>
      <c r="D201" s="45"/>
      <c r="E201" s="45"/>
      <c r="F201" s="45"/>
      <c r="G201" s="45"/>
      <c r="H201" s="45"/>
      <c r="J201" s="7" t="str">
        <f>NOTES!$A$3</f>
        <v>Source: DYNASIM3 ID912. Option FICA15:  Increase Payroll tax to 15.4% over 10 Years</v>
      </c>
    </row>
    <row r="202" spans="1:33">
      <c r="A202" s="7" t="s">
        <v>119</v>
      </c>
      <c r="B202" s="7"/>
      <c r="C202" s="45"/>
      <c r="D202" s="45"/>
      <c r="E202" s="45"/>
      <c r="F202" s="45"/>
      <c r="G202" s="45"/>
      <c r="H202" s="45"/>
      <c r="J202" s="7" t="s">
        <v>119</v>
      </c>
    </row>
    <row r="203" spans="1:33" ht="42.75" customHeight="1">
      <c r="A203" s="275" t="str">
        <f>NOTES!$A$4</f>
        <v>Equivalent annuity income includes earnings, Social Security, DB pension, annuitized asset income, SSI, imputed rent, means tested benefits, nonmeans tested benefits.</v>
      </c>
      <c r="B203" s="275"/>
      <c r="C203" s="275"/>
      <c r="D203" s="275"/>
      <c r="E203" s="275"/>
      <c r="F203" s="275"/>
      <c r="G203" s="275"/>
      <c r="H203" s="275"/>
      <c r="J203"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203" s="275"/>
      <c r="L203" s="275"/>
      <c r="M203" s="275"/>
      <c r="N203" s="275"/>
      <c r="O203" s="275"/>
      <c r="P203" s="275"/>
      <c r="Q203" s="275"/>
    </row>
    <row r="204" spans="1:33" ht="49.5" customHeight="1">
      <c r="A204" s="275" t="str">
        <f>NOTES!$A$6</f>
        <v>Equivalent cash income includes earnings, Social Security, DB pension, interest, dividends, rental income, retirement account withdrawals SSI, means tested benefits, nonmeans tested benefits.</v>
      </c>
      <c r="B204" s="275"/>
      <c r="C204" s="275"/>
      <c r="D204" s="275"/>
      <c r="E204" s="275"/>
      <c r="F204" s="275"/>
      <c r="G204" s="275"/>
      <c r="H204" s="275"/>
      <c r="J204"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204" s="275"/>
      <c r="L204" s="275"/>
      <c r="M204" s="275"/>
      <c r="N204" s="275"/>
      <c r="O204" s="275"/>
      <c r="P204" s="275"/>
      <c r="Q204" s="275"/>
    </row>
    <row r="205" spans="1:33" ht="29.25" customHeight="1">
      <c r="A205" s="272" t="str">
        <f>NOTES!$A$14</f>
        <v>Other family member income includes income of non-spouse co-resident family members. It is not included in reported total income but is included income for poverty calculations.</v>
      </c>
      <c r="B205" s="272"/>
      <c r="C205" s="272"/>
      <c r="D205" s="272"/>
      <c r="E205" s="272"/>
      <c r="F205" s="272"/>
      <c r="G205" s="272"/>
      <c r="H205" s="272"/>
      <c r="J205" s="271" t="str">
        <f>NOTES!$A$20</f>
        <v>OASDI and HI tax include only the worker share of the tax.</v>
      </c>
      <c r="K205" s="271"/>
      <c r="L205" s="271"/>
      <c r="M205" s="271"/>
      <c r="N205" s="271"/>
      <c r="O205" s="271"/>
      <c r="P205" s="271"/>
      <c r="Q205" s="271"/>
    </row>
    <row r="206" spans="1:33">
      <c r="A206" s="7"/>
      <c r="B206" s="7"/>
      <c r="C206" s="45"/>
      <c r="D206" s="45"/>
      <c r="E206" s="45"/>
      <c r="F206" s="45"/>
      <c r="G206" s="45"/>
      <c r="H206" s="45"/>
      <c r="J206" s="7"/>
    </row>
    <row r="207" spans="1:33" s="113" customFormat="1" ht="32.25" customHeight="1">
      <c r="A207" s="273" t="str">
        <f>CONCATENATE(A$1," by Education")</f>
        <v>Mean Equivalent Income by Source Among Individuals Age 62 and Older for Selected Years (2015 dollars) by Education</v>
      </c>
      <c r="B207" s="273"/>
      <c r="C207" s="273"/>
      <c r="D207" s="273"/>
      <c r="E207" s="273"/>
      <c r="F207" s="273"/>
      <c r="G207" s="273"/>
      <c r="H207" s="273"/>
      <c r="I207" s="84"/>
      <c r="J207" s="273" t="str">
        <f>CONCATENATE(J$1," by Education")</f>
        <v>Mean Equivalent Taxes and Net Income by Source Among Individuals Age 62 and Older for Selected Years (2015 dollars) by Education</v>
      </c>
      <c r="K207" s="273"/>
      <c r="L207" s="273"/>
      <c r="M207" s="273"/>
      <c r="N207" s="273"/>
      <c r="O207" s="273"/>
      <c r="P207" s="273"/>
      <c r="Q207" s="273"/>
      <c r="R207" s="84"/>
      <c r="S207" s="84"/>
      <c r="T207" s="84"/>
      <c r="U207" s="84"/>
      <c r="V207" s="84"/>
      <c r="W207" s="84"/>
      <c r="X207" s="84"/>
      <c r="Y207" s="84"/>
      <c r="Z207" s="84"/>
      <c r="AA207" s="84"/>
      <c r="AB207" s="84"/>
      <c r="AC207" s="84"/>
      <c r="AD207" s="84"/>
      <c r="AE207" s="84"/>
      <c r="AF207" s="84"/>
      <c r="AG207" s="84"/>
    </row>
    <row r="208" spans="1:33">
      <c r="A208" s="3"/>
      <c r="B208" s="3"/>
      <c r="C208" s="276" t="s">
        <v>32</v>
      </c>
      <c r="D208" s="276"/>
      <c r="E208" s="276"/>
      <c r="F208" s="276"/>
      <c r="G208" s="276"/>
      <c r="H208" s="276"/>
      <c r="J208" s="61"/>
      <c r="L208" s="276" t="s">
        <v>32</v>
      </c>
      <c r="M208" s="276"/>
      <c r="N208" s="276"/>
      <c r="O208" s="276"/>
      <c r="P208" s="276"/>
      <c r="Q208" s="276"/>
    </row>
    <row r="209" spans="1:17">
      <c r="A209" s="4"/>
      <c r="B209" s="5"/>
      <c r="C209" s="50">
        <v>2015</v>
      </c>
      <c r="D209" s="51">
        <v>2025</v>
      </c>
      <c r="E209" s="51">
        <f>D209+10</f>
        <v>2035</v>
      </c>
      <c r="F209" s="51">
        <f t="shared" ref="F209:H209" si="56">E209+10</f>
        <v>2045</v>
      </c>
      <c r="G209" s="51">
        <f t="shared" si="56"/>
        <v>2055</v>
      </c>
      <c r="H209" s="51">
        <f t="shared" si="56"/>
        <v>2065</v>
      </c>
      <c r="J209" s="4"/>
      <c r="K209" s="1"/>
      <c r="L209" s="50">
        <v>2015</v>
      </c>
      <c r="M209" s="51">
        <v>2025</v>
      </c>
      <c r="N209" s="51">
        <f>M209+10</f>
        <v>2035</v>
      </c>
      <c r="O209" s="51">
        <f t="shared" ref="O209" si="57">N209+10</f>
        <v>2045</v>
      </c>
      <c r="P209" s="51">
        <f t="shared" ref="P209" si="58">O209+10</f>
        <v>2055</v>
      </c>
      <c r="Q209" s="51">
        <f t="shared" ref="Q209" si="59">P209+10</f>
        <v>2065</v>
      </c>
    </row>
    <row r="210" spans="1:17">
      <c r="A210" s="6" t="s">
        <v>38</v>
      </c>
      <c r="B210" s="7"/>
      <c r="J210" s="6" t="s">
        <v>38</v>
      </c>
    </row>
    <row r="211" spans="1:17">
      <c r="B211" s="7" t="str">
        <f>B187</f>
        <v>Total Annuity Income</v>
      </c>
      <c r="C211" s="46">
        <f>SAStab!B1233</f>
        <v>72339.8</v>
      </c>
      <c r="D211" s="46">
        <f>SAStab!C1233</f>
        <v>77868.2</v>
      </c>
      <c r="E211" s="46">
        <f>SAStab!D1233</f>
        <v>81465.5</v>
      </c>
      <c r="F211" s="46">
        <f>SAStab!E1233</f>
        <v>86829.4</v>
      </c>
      <c r="G211" s="46">
        <f>SAStab!F1233</f>
        <v>93953</v>
      </c>
      <c r="H211" s="46">
        <f>SAStab!G1233</f>
        <v>100492.5</v>
      </c>
      <c r="K211" s="7" t="s">
        <v>276</v>
      </c>
      <c r="L211" s="52">
        <f>SAStab!B1246</f>
        <v>63900.2</v>
      </c>
      <c r="M211" s="52">
        <f>SAStab!C1246</f>
        <v>68506.100000000006</v>
      </c>
      <c r="N211" s="52">
        <f>SAStab!D1246</f>
        <v>70426.600000000006</v>
      </c>
      <c r="O211" s="52">
        <f>SAStab!E1246</f>
        <v>73515.899999999994</v>
      </c>
      <c r="P211" s="52">
        <f>SAStab!F1246</f>
        <v>77070.100000000006</v>
      </c>
      <c r="Q211" s="52">
        <f>SAStab!G1246</f>
        <v>81209.899999999994</v>
      </c>
    </row>
    <row r="212" spans="1:17">
      <c r="B212" s="7" t="s">
        <v>39</v>
      </c>
      <c r="C212" s="46">
        <f>SAStab!B1234</f>
        <v>14604.6</v>
      </c>
      <c r="D212" s="46">
        <f>SAStab!C1234</f>
        <v>16751.099999999999</v>
      </c>
      <c r="E212" s="46">
        <f>SAStab!D1234</f>
        <v>18854.099999999999</v>
      </c>
      <c r="F212" s="46">
        <f>SAStab!E1234</f>
        <v>20345.2</v>
      </c>
      <c r="G212" s="46">
        <f>SAStab!F1234</f>
        <v>22288.2</v>
      </c>
      <c r="H212" s="46">
        <f>SAStab!G1234</f>
        <v>25223.8</v>
      </c>
      <c r="K212" s="7" t="s">
        <v>275</v>
      </c>
      <c r="L212" s="52">
        <f>SAStab!B1247</f>
        <v>38395.4</v>
      </c>
      <c r="M212" s="52">
        <f>SAStab!C1247</f>
        <v>40921.5</v>
      </c>
      <c r="N212" s="52">
        <f>SAStab!D1247</f>
        <v>42521</v>
      </c>
      <c r="O212" s="52">
        <f>SAStab!E1247</f>
        <v>44807.4</v>
      </c>
      <c r="P212" s="52">
        <f>SAStab!F1247</f>
        <v>49321.3</v>
      </c>
      <c r="Q212" s="52">
        <f>SAStab!G1247</f>
        <v>53411.3</v>
      </c>
    </row>
    <row r="213" spans="1:17">
      <c r="B213" s="7" t="s">
        <v>63</v>
      </c>
      <c r="C213" s="46">
        <f>SAStab!B1235</f>
        <v>185.8</v>
      </c>
      <c r="D213" s="46">
        <f>SAStab!C1235</f>
        <v>150</v>
      </c>
      <c r="E213" s="46">
        <f>SAStab!D1235</f>
        <v>119.4</v>
      </c>
      <c r="F213" s="46">
        <f>SAStab!E1235</f>
        <v>99.6</v>
      </c>
      <c r="G213" s="46">
        <f>SAStab!F1235</f>
        <v>77.8</v>
      </c>
      <c r="H213" s="46">
        <f>SAStab!G1235</f>
        <v>63.1</v>
      </c>
      <c r="K213" s="7" t="s">
        <v>62</v>
      </c>
      <c r="L213" s="52">
        <f>SAStab!B1248</f>
        <v>4562.3</v>
      </c>
      <c r="M213" s="52">
        <f>SAStab!C1248</f>
        <v>4673.8</v>
      </c>
      <c r="N213" s="52">
        <f>SAStab!D1248</f>
        <v>5558.4</v>
      </c>
      <c r="O213" s="52">
        <f>SAStab!E1248</f>
        <v>6625</v>
      </c>
      <c r="P213" s="52">
        <f>SAStab!F1248</f>
        <v>8538.2000000000007</v>
      </c>
      <c r="Q213" s="52">
        <f>SAStab!G1248</f>
        <v>9439.4</v>
      </c>
    </row>
    <row r="214" spans="1:17">
      <c r="B214" s="7" t="str">
        <f>B190</f>
        <v>Annuitized Financial Income</v>
      </c>
      <c r="C214" s="46">
        <f>SAStab!B1236</f>
        <v>27018.799999999999</v>
      </c>
      <c r="D214" s="46">
        <f>SAStab!C1236</f>
        <v>30861.4</v>
      </c>
      <c r="E214" s="46">
        <f>SAStab!D1236</f>
        <v>33029.1</v>
      </c>
      <c r="F214" s="46">
        <f>SAStab!E1236</f>
        <v>35744.300000000003</v>
      </c>
      <c r="G214" s="46">
        <f>SAStab!F1236</f>
        <v>36404.1</v>
      </c>
      <c r="H214" s="46">
        <f>SAStab!G1236</f>
        <v>37571.9</v>
      </c>
      <c r="K214" s="7" t="s">
        <v>277</v>
      </c>
      <c r="L214" s="52">
        <f>SAStab!B1249</f>
        <v>949.6</v>
      </c>
      <c r="M214" s="52">
        <f>SAStab!C1249</f>
        <v>866.6</v>
      </c>
      <c r="N214" s="52">
        <f>SAStab!D1249</f>
        <v>928.8</v>
      </c>
      <c r="O214" s="52">
        <f>SAStab!E1249</f>
        <v>1065</v>
      </c>
      <c r="P214" s="52">
        <f>SAStab!F1249</f>
        <v>1270.3</v>
      </c>
      <c r="Q214" s="52">
        <f>SAStab!G1249</f>
        <v>1297.8</v>
      </c>
    </row>
    <row r="215" spans="1:17">
      <c r="B215" s="7" t="s">
        <v>40</v>
      </c>
      <c r="C215" s="46">
        <f>SAStab!B1237</f>
        <v>7886.8</v>
      </c>
      <c r="D215" s="46">
        <f>SAStab!C1237</f>
        <v>6408.1</v>
      </c>
      <c r="E215" s="46">
        <f>SAStab!D1237</f>
        <v>4730.3999999999996</v>
      </c>
      <c r="F215" s="46">
        <f>SAStab!E1237</f>
        <v>3579.9</v>
      </c>
      <c r="G215" s="46">
        <f>SAStab!F1237</f>
        <v>3062</v>
      </c>
      <c r="H215" s="46">
        <f>SAStab!G1237</f>
        <v>3088.1</v>
      </c>
      <c r="K215" s="7" t="s">
        <v>266</v>
      </c>
      <c r="L215" s="52">
        <f>SAStab!B1250</f>
        <v>807.4</v>
      </c>
      <c r="M215" s="52">
        <f>SAStab!C1250</f>
        <v>1157.3</v>
      </c>
      <c r="N215" s="52">
        <f>SAStab!D1250</f>
        <v>1176.3</v>
      </c>
      <c r="O215" s="52">
        <f>SAStab!E1250</f>
        <v>1274.8</v>
      </c>
      <c r="P215" s="52">
        <f>SAStab!F1250</f>
        <v>1504.8</v>
      </c>
      <c r="Q215" s="52">
        <f>SAStab!G1250</f>
        <v>1656.1</v>
      </c>
    </row>
    <row r="216" spans="1:17">
      <c r="B216" s="7" t="s">
        <v>41</v>
      </c>
      <c r="C216" s="46">
        <f>SAStab!B1238</f>
        <v>16753.400000000001</v>
      </c>
      <c r="D216" s="46">
        <f>SAStab!C1238</f>
        <v>17138.099999999999</v>
      </c>
      <c r="E216" s="46">
        <f>SAStab!D1238</f>
        <v>17589.8</v>
      </c>
      <c r="F216" s="46">
        <f>SAStab!E1238</f>
        <v>19206.900000000001</v>
      </c>
      <c r="G216" s="46">
        <f>SAStab!F1238</f>
        <v>23320.2</v>
      </c>
      <c r="H216" s="46">
        <f>SAStab!G1238</f>
        <v>24710.1</v>
      </c>
      <c r="K216" s="7" t="s">
        <v>267</v>
      </c>
      <c r="L216" s="52">
        <f>SAStab!B1251</f>
        <v>221.4</v>
      </c>
      <c r="M216" s="52">
        <f>SAStab!C1251</f>
        <v>231.8</v>
      </c>
      <c r="N216" s="52">
        <f>SAStab!D1251</f>
        <v>242.2</v>
      </c>
      <c r="O216" s="52">
        <f>SAStab!E1251</f>
        <v>267.8</v>
      </c>
      <c r="P216" s="52">
        <f>SAStab!F1251</f>
        <v>324.89999999999998</v>
      </c>
      <c r="Q216" s="52">
        <f>SAStab!G1251</f>
        <v>345</v>
      </c>
    </row>
    <row r="217" spans="1:17">
      <c r="B217" s="7" t="s">
        <v>42</v>
      </c>
      <c r="C217" s="46">
        <f>SAStab!B1239</f>
        <v>4934.8</v>
      </c>
      <c r="D217" s="46">
        <f>SAStab!C1239</f>
        <v>5495</v>
      </c>
      <c r="E217" s="46">
        <f>SAStab!D1239</f>
        <v>6069.7</v>
      </c>
      <c r="F217" s="46">
        <f>SAStab!E1239</f>
        <v>6667.5</v>
      </c>
      <c r="G217" s="46">
        <f>SAStab!F1239</f>
        <v>7409.3</v>
      </c>
      <c r="H217" s="46">
        <f>SAStab!G1239</f>
        <v>8323.6</v>
      </c>
      <c r="K217" s="7" t="s">
        <v>268</v>
      </c>
      <c r="L217" s="52">
        <f>SAStab!B1252</f>
        <v>53.4</v>
      </c>
      <c r="M217" s="52">
        <f>SAStab!C1252</f>
        <v>64</v>
      </c>
      <c r="N217" s="52">
        <f>SAStab!D1252</f>
        <v>107.6</v>
      </c>
      <c r="O217" s="52">
        <f>SAStab!E1252</f>
        <v>174.9</v>
      </c>
      <c r="P217" s="52">
        <f>SAStab!F1252</f>
        <v>284.3</v>
      </c>
      <c r="Q217" s="52">
        <f>SAStab!G1252</f>
        <v>348.5</v>
      </c>
    </row>
    <row r="218" spans="1:17">
      <c r="A218" s="7"/>
      <c r="B218" s="7" t="s">
        <v>226</v>
      </c>
      <c r="C218" s="46">
        <f>SAStab!B1240</f>
        <v>955.6</v>
      </c>
      <c r="D218" s="46">
        <f>SAStab!C1240</f>
        <v>1064.5</v>
      </c>
      <c r="E218" s="46">
        <f>SAStab!D1240</f>
        <v>1073.2</v>
      </c>
      <c r="F218" s="46">
        <f>SAStab!E1240</f>
        <v>1186</v>
      </c>
      <c r="G218" s="46">
        <f>SAStab!F1240</f>
        <v>1391.3</v>
      </c>
      <c r="H218" s="46">
        <f>SAStab!G1240</f>
        <v>1511.8</v>
      </c>
      <c r="J218" s="7"/>
      <c r="K218" s="7" t="s">
        <v>296</v>
      </c>
      <c r="L218" s="52">
        <f>SAStab!B1253</f>
        <v>1453.7</v>
      </c>
      <c r="M218" s="52">
        <f>SAStab!C1253</f>
        <v>1826.9</v>
      </c>
      <c r="N218" s="52">
        <f>SAStab!D1253</f>
        <v>2332.6</v>
      </c>
      <c r="O218" s="52">
        <f>SAStab!E1253</f>
        <v>3014.4</v>
      </c>
      <c r="P218" s="52">
        <f>SAStab!F1253</f>
        <v>3828.4</v>
      </c>
      <c r="Q218" s="52">
        <f>SAStab!G1253</f>
        <v>4782.3</v>
      </c>
    </row>
    <row r="219" spans="1:17">
      <c r="A219" s="7"/>
      <c r="B219" s="7" t="s">
        <v>308</v>
      </c>
      <c r="C219" s="46">
        <f>SAStab!B1241</f>
        <v>5883.9</v>
      </c>
      <c r="D219" s="46">
        <f>SAStab!C1241</f>
        <v>7094.1</v>
      </c>
      <c r="E219" s="46">
        <f>SAStab!D1241</f>
        <v>8183.4</v>
      </c>
      <c r="F219" s="46">
        <f>SAStab!E1241</f>
        <v>9530.7000000000007</v>
      </c>
      <c r="G219" s="46">
        <f>SAStab!F1241</f>
        <v>10680.7</v>
      </c>
      <c r="H219" s="46">
        <f>SAStab!G1241</f>
        <v>11678.3</v>
      </c>
      <c r="J219" s="7"/>
      <c r="K219" s="7" t="s">
        <v>295</v>
      </c>
      <c r="L219" s="52">
        <f>SAStab!B1254</f>
        <v>391.9</v>
      </c>
      <c r="M219" s="52">
        <f>SAStab!C1254</f>
        <v>541.79999999999995</v>
      </c>
      <c r="N219" s="52">
        <f>SAStab!D1254</f>
        <v>693.1</v>
      </c>
      <c r="O219" s="52">
        <f>SAStab!E1254</f>
        <v>891.7</v>
      </c>
      <c r="P219" s="52">
        <f>SAStab!F1254</f>
        <v>1132.0999999999999</v>
      </c>
      <c r="Q219" s="52">
        <f>SAStab!G1254</f>
        <v>1413.5</v>
      </c>
    </row>
    <row r="220" spans="1:17">
      <c r="B220" s="7" t="str">
        <f>B196</f>
        <v>Total Cash Income</v>
      </c>
      <c r="C220" s="46">
        <f>SAStab!B1255</f>
        <v>46834.9</v>
      </c>
      <c r="D220" s="46">
        <f>SAStab!C1255</f>
        <v>50283.6</v>
      </c>
      <c r="E220" s="46">
        <f>SAStab!D1255</f>
        <v>53559.9</v>
      </c>
      <c r="F220" s="46">
        <f>SAStab!E1255</f>
        <v>58120.800000000003</v>
      </c>
      <c r="G220" s="46">
        <f>SAStab!F1255</f>
        <v>66204.2</v>
      </c>
      <c r="H220" s="46">
        <f>SAStab!G1255</f>
        <v>72693.899999999994</v>
      </c>
    </row>
    <row r="221" spans="1:17">
      <c r="B221" s="7" t="s">
        <v>272</v>
      </c>
      <c r="C221" s="46">
        <f>SAStab!B1256</f>
        <v>2337.4</v>
      </c>
      <c r="D221" s="46">
        <f>SAStab!C1256</f>
        <v>4198</v>
      </c>
      <c r="E221" s="46">
        <f>SAStab!D1256</f>
        <v>6011.1</v>
      </c>
      <c r="F221" s="46">
        <f>SAStab!E1256</f>
        <v>7829.1</v>
      </c>
      <c r="G221" s="46">
        <f>SAStab!F1256</f>
        <v>8927.9</v>
      </c>
      <c r="H221" s="46">
        <f>SAStab!G1256</f>
        <v>10524.7</v>
      </c>
      <c r="K221" s="7" t="s">
        <v>304</v>
      </c>
      <c r="L221" s="116">
        <f t="shared" ref="L221:Q221" si="60">L213/C220</f>
        <v>9.7412399727553597E-2</v>
      </c>
      <c r="M221" s="116">
        <f t="shared" si="60"/>
        <v>9.2948794437947971E-2</v>
      </c>
      <c r="N221" s="116">
        <f t="shared" si="60"/>
        <v>0.10377913326947959</v>
      </c>
      <c r="O221" s="116">
        <f t="shared" si="60"/>
        <v>0.11398673108422458</v>
      </c>
      <c r="P221" s="116">
        <f t="shared" si="60"/>
        <v>0.12896764857818691</v>
      </c>
      <c r="Q221" s="116">
        <f t="shared" si="60"/>
        <v>0.12985133553159206</v>
      </c>
    </row>
    <row r="222" spans="1:17">
      <c r="B222" s="7" t="s">
        <v>294</v>
      </c>
      <c r="C222" s="46">
        <f>SAStab!B1257</f>
        <v>1143.2</v>
      </c>
      <c r="D222" s="46">
        <f>SAStab!C1257</f>
        <v>1300.4000000000001</v>
      </c>
      <c r="E222" s="46">
        <f>SAStab!D1257</f>
        <v>1406.5</v>
      </c>
      <c r="F222" s="46">
        <f>SAStab!E1257</f>
        <v>1614.2</v>
      </c>
      <c r="G222" s="46">
        <f>SAStab!F1257</f>
        <v>2048.5</v>
      </c>
      <c r="H222" s="46">
        <f>SAStab!G1257</f>
        <v>2165.1999999999998</v>
      </c>
      <c r="K222" s="7" t="s">
        <v>305</v>
      </c>
      <c r="L222" s="116">
        <f t="shared" ref="L222:Q222" si="61">L214/C220</f>
        <v>2.0275478329194681E-2</v>
      </c>
      <c r="M222" s="116">
        <f t="shared" si="61"/>
        <v>1.7234247349036266E-2</v>
      </c>
      <c r="N222" s="116">
        <f t="shared" si="61"/>
        <v>1.7341331854615113E-2</v>
      </c>
      <c r="O222" s="116">
        <f t="shared" si="61"/>
        <v>1.832390469504893E-2</v>
      </c>
      <c r="P222" s="116">
        <f t="shared" si="61"/>
        <v>1.9187604411804688E-2</v>
      </c>
      <c r="Q222" s="116">
        <f t="shared" si="61"/>
        <v>1.7852942268883634E-2</v>
      </c>
    </row>
    <row r="223" spans="1:17">
      <c r="B223" s="7" t="s">
        <v>292</v>
      </c>
      <c r="C223" s="46">
        <f>SAStab!B1258</f>
        <v>2142.1</v>
      </c>
      <c r="D223" s="46">
        <f>SAStab!C1258</f>
        <v>2341.1999999999998</v>
      </c>
      <c r="E223" s="46">
        <f>SAStab!D1258</f>
        <v>2666.1</v>
      </c>
      <c r="F223" s="46">
        <f>SAStab!E1258</f>
        <v>3068.8</v>
      </c>
      <c r="G223" s="46">
        <f>SAStab!F1258</f>
        <v>3613</v>
      </c>
      <c r="H223" s="46">
        <f>SAStab!G1258</f>
        <v>3818.2</v>
      </c>
      <c r="K223" s="7" t="s">
        <v>306</v>
      </c>
      <c r="L223" s="116">
        <f t="shared" ref="L223:Q223" si="62">L215/C216</f>
        <v>4.819320257380591E-2</v>
      </c>
      <c r="M223" s="116">
        <f t="shared" si="62"/>
        <v>6.7527905660487456E-2</v>
      </c>
      <c r="N223" s="116">
        <f t="shared" si="62"/>
        <v>6.6873983786057828E-2</v>
      </c>
      <c r="O223" s="116">
        <f t="shared" si="62"/>
        <v>6.6371980902696415E-2</v>
      </c>
      <c r="P223" s="116">
        <f t="shared" si="62"/>
        <v>6.4527748475570537E-2</v>
      </c>
      <c r="Q223" s="116">
        <f t="shared" si="62"/>
        <v>6.7021177575161572E-2</v>
      </c>
    </row>
    <row r="224" spans="1:17">
      <c r="B224" s="7" t="s">
        <v>293</v>
      </c>
      <c r="C224" s="46">
        <f>SAStab!B1259</f>
        <v>826</v>
      </c>
      <c r="D224" s="46">
        <f>SAStab!C1259</f>
        <v>932.1</v>
      </c>
      <c r="E224" s="46">
        <f>SAStab!D1259</f>
        <v>1109.5</v>
      </c>
      <c r="F224" s="46">
        <f>SAStab!E1259</f>
        <v>1191.2</v>
      </c>
      <c r="G224" s="46">
        <f>SAStab!F1259</f>
        <v>1475.2</v>
      </c>
      <c r="H224" s="46">
        <f>SAStab!G1259</f>
        <v>1588.9</v>
      </c>
      <c r="K224" s="7" t="s">
        <v>307</v>
      </c>
      <c r="L224" s="116">
        <f t="shared" ref="L224:Q224" si="63">L216/C216</f>
        <v>1.3215227953728795E-2</v>
      </c>
      <c r="M224" s="116">
        <f t="shared" si="63"/>
        <v>1.352541997070854E-2</v>
      </c>
      <c r="N224" s="116">
        <f t="shared" si="63"/>
        <v>1.376934359685727E-2</v>
      </c>
      <c r="O224" s="116">
        <f t="shared" si="63"/>
        <v>1.3942905934846331E-2</v>
      </c>
      <c r="P224" s="116">
        <f t="shared" si="63"/>
        <v>1.3932127511770909E-2</v>
      </c>
      <c r="Q224" s="116">
        <f t="shared" si="63"/>
        <v>1.3961902218121335E-2</v>
      </c>
    </row>
    <row r="225" spans="1:17">
      <c r="A225" s="6" t="s">
        <v>315</v>
      </c>
      <c r="B225" s="7"/>
      <c r="C225" s="45"/>
      <c r="D225" s="45"/>
      <c r="E225" s="45"/>
      <c r="F225" s="45"/>
      <c r="G225" s="45"/>
      <c r="H225" s="45"/>
      <c r="J225" s="6" t="s">
        <v>315</v>
      </c>
      <c r="L225" s="52"/>
      <c r="M225" s="52"/>
      <c r="N225" s="52"/>
      <c r="O225" s="52"/>
      <c r="P225" s="52"/>
      <c r="Q225" s="52"/>
    </row>
    <row r="226" spans="1:17">
      <c r="B226" s="7" t="str">
        <f>B211</f>
        <v>Total Annuity Income</v>
      </c>
      <c r="C226" s="46">
        <f>SAStab!B1270</f>
        <v>29217.200000000001</v>
      </c>
      <c r="D226" s="46">
        <f>SAStab!C1270</f>
        <v>28377.7</v>
      </c>
      <c r="E226" s="46">
        <f>SAStab!D1270</f>
        <v>31599.200000000001</v>
      </c>
      <c r="F226" s="46">
        <f>SAStab!E1270</f>
        <v>33437.1</v>
      </c>
      <c r="G226" s="46">
        <f>SAStab!F1270</f>
        <v>37720.400000000001</v>
      </c>
      <c r="H226" s="46">
        <f>SAStab!G1270</f>
        <v>40891.699999999997</v>
      </c>
      <c r="K226" s="7" t="s">
        <v>276</v>
      </c>
      <c r="L226" s="52">
        <f>SAStab!B1283</f>
        <v>26330.1</v>
      </c>
      <c r="M226" s="52">
        <f>SAStab!C1283</f>
        <v>24581.9</v>
      </c>
      <c r="N226" s="52">
        <f>SAStab!D1283</f>
        <v>26361.1</v>
      </c>
      <c r="O226" s="52">
        <f>SAStab!E1283</f>
        <v>27295.4</v>
      </c>
      <c r="P226" s="52">
        <f>SAStab!F1283</f>
        <v>29980.9</v>
      </c>
      <c r="Q226" s="52">
        <f>SAStab!G1283</f>
        <v>31538.3</v>
      </c>
    </row>
    <row r="227" spans="1:17">
      <c r="B227" s="7" t="s">
        <v>39</v>
      </c>
      <c r="C227" s="46">
        <f>SAStab!B1271</f>
        <v>10960.7</v>
      </c>
      <c r="D227" s="46">
        <f>SAStab!C1271</f>
        <v>10726.5</v>
      </c>
      <c r="E227" s="46">
        <f>SAStab!D1271</f>
        <v>11343</v>
      </c>
      <c r="F227" s="46">
        <f>SAStab!E1271</f>
        <v>12183.3</v>
      </c>
      <c r="G227" s="46">
        <f>SAStab!F1271</f>
        <v>13471.2</v>
      </c>
      <c r="H227" s="46">
        <f>SAStab!G1271</f>
        <v>14953.5</v>
      </c>
      <c r="K227" s="7" t="s">
        <v>275</v>
      </c>
      <c r="L227" s="52">
        <f>SAStab!B1284</f>
        <v>18360.2</v>
      </c>
      <c r="M227" s="52">
        <f>SAStab!C1284</f>
        <v>18178</v>
      </c>
      <c r="N227" s="52">
        <f>SAStab!D1284</f>
        <v>19499.900000000001</v>
      </c>
      <c r="O227" s="52">
        <f>SAStab!E1284</f>
        <v>19980</v>
      </c>
      <c r="P227" s="52">
        <f>SAStab!F1284</f>
        <v>22096</v>
      </c>
      <c r="Q227" s="52">
        <f>SAStab!G1284</f>
        <v>23952.799999999999</v>
      </c>
    </row>
    <row r="228" spans="1:17">
      <c r="B228" s="7" t="s">
        <v>63</v>
      </c>
      <c r="C228" s="46">
        <f>SAStab!B1272</f>
        <v>638.70000000000005</v>
      </c>
      <c r="D228" s="46">
        <f>SAStab!C1272</f>
        <v>605.20000000000005</v>
      </c>
      <c r="E228" s="46">
        <f>SAStab!D1272</f>
        <v>500.9</v>
      </c>
      <c r="F228" s="46">
        <f>SAStab!E1272</f>
        <v>445.5</v>
      </c>
      <c r="G228" s="46">
        <f>SAStab!F1272</f>
        <v>338.5</v>
      </c>
      <c r="H228" s="46">
        <f>SAStab!G1272</f>
        <v>293.8</v>
      </c>
      <c r="K228" s="7" t="s">
        <v>62</v>
      </c>
      <c r="L228" s="52">
        <f>SAStab!B1285</f>
        <v>608.70000000000005</v>
      </c>
      <c r="M228" s="52">
        <f>SAStab!C1285</f>
        <v>829.3</v>
      </c>
      <c r="N228" s="52">
        <f>SAStab!D1285</f>
        <v>1419.8</v>
      </c>
      <c r="O228" s="52">
        <f>SAStab!E1285</f>
        <v>1532.7</v>
      </c>
      <c r="P228" s="52">
        <f>SAStab!F1285</f>
        <v>2011.8</v>
      </c>
      <c r="Q228" s="52">
        <f>SAStab!G1285</f>
        <v>2411.6</v>
      </c>
    </row>
    <row r="229" spans="1:17">
      <c r="B229" s="7" t="str">
        <f>B214</f>
        <v>Annuitized Financial Income</v>
      </c>
      <c r="C229" s="46">
        <f>SAStab!B1273</f>
        <v>7662.9</v>
      </c>
      <c r="D229" s="46">
        <f>SAStab!C1273</f>
        <v>6411.4</v>
      </c>
      <c r="E229" s="46">
        <f>SAStab!D1273</f>
        <v>7093</v>
      </c>
      <c r="F229" s="46">
        <f>SAStab!E1273</f>
        <v>8357.4</v>
      </c>
      <c r="G229" s="46">
        <f>SAStab!F1273</f>
        <v>9904.4</v>
      </c>
      <c r="H229" s="46">
        <f>SAStab!G1273</f>
        <v>9517.7000000000007</v>
      </c>
      <c r="K229" s="7" t="s">
        <v>277</v>
      </c>
      <c r="L229" s="52">
        <f>SAStab!B1286</f>
        <v>149.30000000000001</v>
      </c>
      <c r="M229" s="52">
        <f>SAStab!C1286</f>
        <v>166.6</v>
      </c>
      <c r="N229" s="52">
        <f>SAStab!D1286</f>
        <v>264.5</v>
      </c>
      <c r="O229" s="52">
        <f>SAStab!E1286</f>
        <v>247.7</v>
      </c>
      <c r="P229" s="52">
        <f>SAStab!F1286</f>
        <v>293.8</v>
      </c>
      <c r="Q229" s="52">
        <f>SAStab!G1286</f>
        <v>350.1</v>
      </c>
    </row>
    <row r="230" spans="1:17">
      <c r="B230" s="7" t="s">
        <v>40</v>
      </c>
      <c r="C230" s="46">
        <f>SAStab!B1274</f>
        <v>2616.5</v>
      </c>
      <c r="D230" s="46">
        <f>SAStab!C1274</f>
        <v>1490.2</v>
      </c>
      <c r="E230" s="46">
        <f>SAStab!D1274</f>
        <v>993.2</v>
      </c>
      <c r="F230" s="46">
        <f>SAStab!E1274</f>
        <v>800.3</v>
      </c>
      <c r="G230" s="46">
        <f>SAStab!F1274</f>
        <v>704.1</v>
      </c>
      <c r="H230" s="46">
        <f>SAStab!G1274</f>
        <v>576.1</v>
      </c>
      <c r="K230" s="7" t="s">
        <v>266</v>
      </c>
      <c r="L230" s="52">
        <f>SAStab!B1287</f>
        <v>250.9</v>
      </c>
      <c r="M230" s="52">
        <f>SAStab!C1287</f>
        <v>412.4</v>
      </c>
      <c r="N230" s="52">
        <f>SAStab!D1287</f>
        <v>537.9</v>
      </c>
      <c r="O230" s="52">
        <f>SAStab!E1287</f>
        <v>528.79999999999995</v>
      </c>
      <c r="P230" s="52">
        <f>SAStab!F1287</f>
        <v>628</v>
      </c>
      <c r="Q230" s="52">
        <f>SAStab!G1287</f>
        <v>694.6</v>
      </c>
    </row>
    <row r="231" spans="1:17">
      <c r="B231" s="7" t="s">
        <v>41</v>
      </c>
      <c r="C231" s="46">
        <f>SAStab!B1275</f>
        <v>4544.6000000000004</v>
      </c>
      <c r="D231" s="46">
        <f>SAStab!C1275</f>
        <v>6321.3</v>
      </c>
      <c r="E231" s="46">
        <f>SAStab!D1275</f>
        <v>8421.4</v>
      </c>
      <c r="F231" s="46">
        <f>SAStab!E1275</f>
        <v>8228.2999999999993</v>
      </c>
      <c r="G231" s="46">
        <f>SAStab!F1275</f>
        <v>9304.6</v>
      </c>
      <c r="H231" s="46">
        <f>SAStab!G1275</f>
        <v>11009.4</v>
      </c>
      <c r="K231" s="7" t="s">
        <v>267</v>
      </c>
      <c r="L231" s="52">
        <f>SAStab!B1288</f>
        <v>60.6</v>
      </c>
      <c r="M231" s="52">
        <f>SAStab!C1288</f>
        <v>79.400000000000006</v>
      </c>
      <c r="N231" s="52">
        <f>SAStab!D1288</f>
        <v>105.8</v>
      </c>
      <c r="O231" s="52">
        <f>SAStab!E1288</f>
        <v>103.4</v>
      </c>
      <c r="P231" s="52">
        <f>SAStab!F1288</f>
        <v>121.2</v>
      </c>
      <c r="Q231" s="52">
        <f>SAStab!G1288</f>
        <v>140.6</v>
      </c>
    </row>
    <row r="232" spans="1:17">
      <c r="B232" s="7" t="s">
        <v>42</v>
      </c>
      <c r="C232" s="46">
        <f>SAStab!B1276</f>
        <v>2178.1999999999998</v>
      </c>
      <c r="D232" s="46">
        <f>SAStab!C1276</f>
        <v>2113</v>
      </c>
      <c r="E232" s="46">
        <f>SAStab!D1276</f>
        <v>2485.6</v>
      </c>
      <c r="F232" s="46">
        <f>SAStab!E1276</f>
        <v>2601.6999999999998</v>
      </c>
      <c r="G232" s="46">
        <f>SAStab!F1276</f>
        <v>2956</v>
      </c>
      <c r="H232" s="46">
        <f>SAStab!G1276</f>
        <v>3363.3</v>
      </c>
      <c r="K232" s="7" t="s">
        <v>268</v>
      </c>
      <c r="L232" s="52">
        <f>SAStab!B1289</f>
        <v>1.4</v>
      </c>
      <c r="M232" s="52">
        <f>SAStab!C1289</f>
        <v>2.6</v>
      </c>
      <c r="N232" s="52">
        <f>SAStab!D1289</f>
        <v>18.100000000000001</v>
      </c>
      <c r="O232" s="52">
        <f>SAStab!E1289</f>
        <v>26</v>
      </c>
      <c r="P232" s="52">
        <f>SAStab!F1289</f>
        <v>57.2</v>
      </c>
      <c r="Q232" s="52">
        <f>SAStab!G1289</f>
        <v>87.4</v>
      </c>
    </row>
    <row r="233" spans="1:17">
      <c r="A233" s="7"/>
      <c r="B233" s="7" t="s">
        <v>226</v>
      </c>
      <c r="C233" s="46">
        <f>SAStab!B1277</f>
        <v>615.5</v>
      </c>
      <c r="D233" s="46">
        <f>SAStab!C1277</f>
        <v>710.1</v>
      </c>
      <c r="E233" s="46">
        <f>SAStab!D1277</f>
        <v>762.1</v>
      </c>
      <c r="F233" s="46">
        <f>SAStab!E1277</f>
        <v>820.6</v>
      </c>
      <c r="G233" s="46">
        <f>SAStab!F1277</f>
        <v>1041.8</v>
      </c>
      <c r="H233" s="46">
        <f>SAStab!G1277</f>
        <v>1177.8</v>
      </c>
      <c r="J233" s="7"/>
      <c r="K233" s="7" t="s">
        <v>296</v>
      </c>
      <c r="L233" s="52">
        <f>SAStab!B1290</f>
        <v>1428.7</v>
      </c>
      <c r="M233" s="52">
        <f>SAStab!C1290</f>
        <v>1772.4</v>
      </c>
      <c r="N233" s="52">
        <f>SAStab!D1290</f>
        <v>2229.8000000000002</v>
      </c>
      <c r="O233" s="52">
        <f>SAStab!E1290</f>
        <v>2858.4</v>
      </c>
      <c r="P233" s="52">
        <f>SAStab!F1290</f>
        <v>3573.5</v>
      </c>
      <c r="Q233" s="52">
        <f>SAStab!G1290</f>
        <v>4373</v>
      </c>
    </row>
    <row r="234" spans="1:17">
      <c r="A234" s="7"/>
      <c r="B234" s="7" t="s">
        <v>308</v>
      </c>
      <c r="C234" s="46">
        <f>SAStab!B1278</f>
        <v>9774.1</v>
      </c>
      <c r="D234" s="46">
        <f>SAStab!C1278</f>
        <v>13107.2</v>
      </c>
      <c r="E234" s="46">
        <f>SAStab!D1278</f>
        <v>15132.4</v>
      </c>
      <c r="F234" s="46">
        <f>SAStab!E1278</f>
        <v>16820.900000000001</v>
      </c>
      <c r="G234" s="46">
        <f>SAStab!F1278</f>
        <v>18469.8</v>
      </c>
      <c r="H234" s="46">
        <f>SAStab!G1278</f>
        <v>20913.2</v>
      </c>
      <c r="J234" s="7"/>
      <c r="K234" s="7" t="s">
        <v>295</v>
      </c>
      <c r="L234" s="52">
        <f>SAStab!B1291</f>
        <v>387.3</v>
      </c>
      <c r="M234" s="52">
        <f>SAStab!C1291</f>
        <v>532.9</v>
      </c>
      <c r="N234" s="52">
        <f>SAStab!D1291</f>
        <v>662.1</v>
      </c>
      <c r="O234" s="52">
        <f>SAStab!E1291</f>
        <v>844.7</v>
      </c>
      <c r="P234" s="52">
        <f>SAStab!F1291</f>
        <v>1054</v>
      </c>
      <c r="Q234" s="52">
        <f>SAStab!G1291</f>
        <v>1296.2</v>
      </c>
    </row>
    <row r="235" spans="1:17">
      <c r="B235" s="7" t="str">
        <f>B220</f>
        <v>Total Cash Income</v>
      </c>
      <c r="C235" s="46">
        <f>SAStab!B1292</f>
        <v>21247.3</v>
      </c>
      <c r="D235" s="46">
        <f>SAStab!C1292</f>
        <v>21973.7</v>
      </c>
      <c r="E235" s="46">
        <f>SAStab!D1292</f>
        <v>24738</v>
      </c>
      <c r="F235" s="46">
        <f>SAStab!E1292</f>
        <v>26121.7</v>
      </c>
      <c r="G235" s="46">
        <f>SAStab!F1292</f>
        <v>29835.599999999999</v>
      </c>
      <c r="H235" s="46">
        <f>SAStab!G1292</f>
        <v>33306.199999999997</v>
      </c>
    </row>
    <row r="236" spans="1:17">
      <c r="B236" s="7" t="s">
        <v>272</v>
      </c>
      <c r="C236" s="46">
        <f>SAStab!B1293</f>
        <v>722.2</v>
      </c>
      <c r="D236" s="46">
        <f>SAStab!C1293</f>
        <v>1008.5</v>
      </c>
      <c r="E236" s="46">
        <f>SAStab!D1293</f>
        <v>1334.5</v>
      </c>
      <c r="F236" s="46">
        <f>SAStab!E1293</f>
        <v>1955.9</v>
      </c>
      <c r="G236" s="46">
        <f>SAStab!F1293</f>
        <v>2775.8</v>
      </c>
      <c r="H236" s="46">
        <f>SAStab!G1293</f>
        <v>2875</v>
      </c>
      <c r="K236" s="7" t="s">
        <v>304</v>
      </c>
      <c r="L236" s="116">
        <f t="shared" ref="L236:Q236" si="64">L228/C235</f>
        <v>2.8648345907480013E-2</v>
      </c>
      <c r="M236" s="116">
        <f t="shared" si="64"/>
        <v>3.7740571683421542E-2</v>
      </c>
      <c r="N236" s="116">
        <f t="shared" si="64"/>
        <v>5.7393483709273184E-2</v>
      </c>
      <c r="O236" s="116">
        <f t="shared" si="64"/>
        <v>5.8675354207421419E-2</v>
      </c>
      <c r="P236" s="116">
        <f t="shared" si="64"/>
        <v>6.7429513735269273E-2</v>
      </c>
      <c r="Q236" s="116">
        <f t="shared" si="64"/>
        <v>7.2406939248548324E-2</v>
      </c>
    </row>
    <row r="237" spans="1:17">
      <c r="B237" s="7" t="s">
        <v>294</v>
      </c>
      <c r="C237" s="46">
        <f>SAStab!B1294</f>
        <v>297.5</v>
      </c>
      <c r="D237" s="46">
        <f>SAStab!C1294</f>
        <v>394.8</v>
      </c>
      <c r="E237" s="46">
        <f>SAStab!D1294</f>
        <v>392.9</v>
      </c>
      <c r="F237" s="46">
        <f>SAStab!E1294</f>
        <v>468.8</v>
      </c>
      <c r="G237" s="46">
        <f>SAStab!F1294</f>
        <v>632.20000000000005</v>
      </c>
      <c r="H237" s="46">
        <f>SAStab!G1294</f>
        <v>663</v>
      </c>
      <c r="K237" s="7" t="s">
        <v>305</v>
      </c>
      <c r="L237" s="116">
        <f t="shared" ref="L237:Q237" si="65">L229/C235</f>
        <v>7.0267751667270669E-3</v>
      </c>
      <c r="M237" s="116">
        <f t="shared" si="65"/>
        <v>7.5817909591921247E-3</v>
      </c>
      <c r="N237" s="116">
        <f t="shared" si="65"/>
        <v>1.0692052712426226E-2</v>
      </c>
      <c r="O237" s="116">
        <f t="shared" si="65"/>
        <v>9.4825375071300871E-3</v>
      </c>
      <c r="P237" s="116">
        <f t="shared" si="65"/>
        <v>9.8472965182533623E-3</v>
      </c>
      <c r="Q237" s="116">
        <f t="shared" si="65"/>
        <v>1.0511556406915231E-2</v>
      </c>
    </row>
    <row r="238" spans="1:17">
      <c r="B238" s="7" t="s">
        <v>292</v>
      </c>
      <c r="C238" s="46">
        <f>SAStab!B1295</f>
        <v>443.2</v>
      </c>
      <c r="D238" s="46">
        <f>SAStab!C1295</f>
        <v>418.6</v>
      </c>
      <c r="E238" s="46">
        <f>SAStab!D1295</f>
        <v>665.9</v>
      </c>
      <c r="F238" s="46">
        <f>SAStab!E1295</f>
        <v>657.2</v>
      </c>
      <c r="G238" s="46">
        <f>SAStab!F1295</f>
        <v>859.4</v>
      </c>
      <c r="H238" s="46">
        <f>SAStab!G1295</f>
        <v>945.2</v>
      </c>
      <c r="K238" s="7" t="s">
        <v>306</v>
      </c>
      <c r="L238" s="116">
        <f t="shared" ref="L238:Q238" si="66">L230/C231</f>
        <v>5.5208379175284948E-2</v>
      </c>
      <c r="M238" s="116">
        <f t="shared" si="66"/>
        <v>6.5239744989163614E-2</v>
      </c>
      <c r="N238" s="116">
        <f t="shared" si="66"/>
        <v>6.3872990239152633E-2</v>
      </c>
      <c r="O238" s="116">
        <f t="shared" si="66"/>
        <v>6.4266008774594999E-2</v>
      </c>
      <c r="P238" s="116">
        <f t="shared" si="66"/>
        <v>6.7493497839778177E-2</v>
      </c>
      <c r="Q238" s="116">
        <f t="shared" si="66"/>
        <v>6.3091539956764225E-2</v>
      </c>
    </row>
    <row r="239" spans="1:17">
      <c r="B239" s="7" t="s">
        <v>293</v>
      </c>
      <c r="C239" s="46">
        <f>SAStab!B1296</f>
        <v>408.4</v>
      </c>
      <c r="D239" s="46">
        <f>SAStab!C1296</f>
        <v>298.5</v>
      </c>
      <c r="E239" s="46">
        <f>SAStab!D1296</f>
        <v>324</v>
      </c>
      <c r="F239" s="46">
        <f>SAStab!E1296</f>
        <v>561.9</v>
      </c>
      <c r="G239" s="46">
        <f>SAStab!F1296</f>
        <v>708.1</v>
      </c>
      <c r="H239" s="46">
        <f>SAStab!G1296</f>
        <v>812.3</v>
      </c>
      <c r="K239" s="7" t="s">
        <v>307</v>
      </c>
      <c r="L239" s="116">
        <f t="shared" ref="L239:Q239" si="67">L231/C231</f>
        <v>1.333450688729481E-2</v>
      </c>
      <c r="M239" s="116">
        <f t="shared" si="67"/>
        <v>1.2560707449417051E-2</v>
      </c>
      <c r="N239" s="116">
        <f t="shared" si="67"/>
        <v>1.2563231766689624E-2</v>
      </c>
      <c r="O239" s="116">
        <f t="shared" si="67"/>
        <v>1.2566386738451443E-2</v>
      </c>
      <c r="P239" s="116">
        <f t="shared" si="67"/>
        <v>1.3025815188186489E-2</v>
      </c>
      <c r="Q239" s="116">
        <f t="shared" si="67"/>
        <v>1.2770904863116973E-2</v>
      </c>
    </row>
    <row r="240" spans="1:17">
      <c r="A240" s="6" t="s">
        <v>57</v>
      </c>
      <c r="B240" s="7"/>
      <c r="C240" s="45"/>
      <c r="D240" s="45"/>
      <c r="E240" s="45"/>
      <c r="F240" s="45"/>
      <c r="G240" s="45"/>
      <c r="H240" s="45"/>
      <c r="J240" s="6" t="s">
        <v>57</v>
      </c>
      <c r="L240" s="52"/>
      <c r="M240" s="52"/>
      <c r="N240" s="52"/>
      <c r="O240" s="52"/>
      <c r="P240" s="52"/>
      <c r="Q240" s="52"/>
    </row>
    <row r="241" spans="1:17">
      <c r="B241" s="7" t="str">
        <f t="shared" ref="B241:B250" si="68">B226</f>
        <v>Total Annuity Income</v>
      </c>
      <c r="C241" s="46">
        <f>SAStab!B1307</f>
        <v>52110.3</v>
      </c>
      <c r="D241" s="46">
        <f>SAStab!C1307</f>
        <v>53982.8</v>
      </c>
      <c r="E241" s="46">
        <f>SAStab!D1307</f>
        <v>56439</v>
      </c>
      <c r="F241" s="46">
        <f>SAStab!E1307</f>
        <v>64032.4</v>
      </c>
      <c r="G241" s="46">
        <f>SAStab!F1307</f>
        <v>69832</v>
      </c>
      <c r="H241" s="46">
        <f>SAStab!G1307</f>
        <v>75407.899999999994</v>
      </c>
      <c r="K241" s="7" t="s">
        <v>276</v>
      </c>
      <c r="L241" s="52">
        <f>SAStab!B1320</f>
        <v>46817.9</v>
      </c>
      <c r="M241" s="52">
        <f>SAStab!C1320</f>
        <v>47647.9</v>
      </c>
      <c r="N241" s="52">
        <f>SAStab!D1320</f>
        <v>48770.400000000001</v>
      </c>
      <c r="O241" s="52">
        <f>SAStab!E1320</f>
        <v>53816.3</v>
      </c>
      <c r="P241" s="52">
        <f>SAStab!F1320</f>
        <v>57320.6</v>
      </c>
      <c r="Q241" s="52">
        <f>SAStab!G1320</f>
        <v>60883</v>
      </c>
    </row>
    <row r="242" spans="1:17">
      <c r="B242" s="7" t="str">
        <f t="shared" si="68"/>
        <v>Social Security Benefits</v>
      </c>
      <c r="C242" s="46">
        <f>SAStab!B1308</f>
        <v>14539</v>
      </c>
      <c r="D242" s="46">
        <f>SAStab!C1308</f>
        <v>15837.1</v>
      </c>
      <c r="E242" s="46">
        <f>SAStab!D1308</f>
        <v>17464.3</v>
      </c>
      <c r="F242" s="46">
        <f>SAStab!E1308</f>
        <v>18565.8</v>
      </c>
      <c r="G242" s="46">
        <f>SAStab!F1308</f>
        <v>20315.400000000001</v>
      </c>
      <c r="H242" s="46">
        <f>SAStab!G1308</f>
        <v>22801.5</v>
      </c>
      <c r="K242" s="7" t="s">
        <v>275</v>
      </c>
      <c r="L242" s="52">
        <f>SAStab!B1321</f>
        <v>31231.3</v>
      </c>
      <c r="M242" s="52">
        <f>SAStab!C1321</f>
        <v>32770.199999999997</v>
      </c>
      <c r="N242" s="52">
        <f>SAStab!D1321</f>
        <v>33649.4</v>
      </c>
      <c r="O242" s="52">
        <f>SAStab!E1321</f>
        <v>36392.6</v>
      </c>
      <c r="P242" s="52">
        <f>SAStab!F1321</f>
        <v>39736.199999999997</v>
      </c>
      <c r="Q242" s="52">
        <f>SAStab!G1321</f>
        <v>42854.7</v>
      </c>
    </row>
    <row r="243" spans="1:17">
      <c r="B243" s="7" t="str">
        <f t="shared" si="68"/>
        <v>SSI</v>
      </c>
      <c r="C243" s="46">
        <f>SAStab!B1309</f>
        <v>171.9</v>
      </c>
      <c r="D243" s="46">
        <f>SAStab!C1309</f>
        <v>143.6</v>
      </c>
      <c r="E243" s="46">
        <f>SAStab!D1309</f>
        <v>121.4</v>
      </c>
      <c r="F243" s="46">
        <f>SAStab!E1309</f>
        <v>98.8</v>
      </c>
      <c r="G243" s="46">
        <f>SAStab!F1309</f>
        <v>90.7</v>
      </c>
      <c r="H243" s="46">
        <f>SAStab!G1309</f>
        <v>70.7</v>
      </c>
      <c r="K243" s="7" t="s">
        <v>62</v>
      </c>
      <c r="L243" s="52">
        <f>SAStab!B1322</f>
        <v>2282.6</v>
      </c>
      <c r="M243" s="52">
        <f>SAStab!C1322</f>
        <v>2549.4</v>
      </c>
      <c r="N243" s="52">
        <f>SAStab!D1322</f>
        <v>3174</v>
      </c>
      <c r="O243" s="52">
        <f>SAStab!E1322</f>
        <v>4419.6000000000004</v>
      </c>
      <c r="P243" s="52">
        <f>SAStab!F1322</f>
        <v>5482.7</v>
      </c>
      <c r="Q243" s="52">
        <f>SAStab!G1322</f>
        <v>6071.2</v>
      </c>
    </row>
    <row r="244" spans="1:17">
      <c r="B244" s="7" t="str">
        <f t="shared" si="68"/>
        <v>Annuitized Financial Income</v>
      </c>
      <c r="C244" s="46">
        <f>SAStab!B1310</f>
        <v>16204.3</v>
      </c>
      <c r="D244" s="46">
        <f>SAStab!C1310</f>
        <v>16398.400000000001</v>
      </c>
      <c r="E244" s="46">
        <f>SAStab!D1310</f>
        <v>17858.3</v>
      </c>
      <c r="F244" s="46">
        <f>SAStab!E1310</f>
        <v>21445.5</v>
      </c>
      <c r="G244" s="46">
        <f>SAStab!F1310</f>
        <v>22581.1</v>
      </c>
      <c r="H244" s="46">
        <f>SAStab!G1310</f>
        <v>24072.6</v>
      </c>
      <c r="K244" s="7" t="s">
        <v>277</v>
      </c>
      <c r="L244" s="52">
        <f>SAStab!B1323</f>
        <v>503.9</v>
      </c>
      <c r="M244" s="52">
        <f>SAStab!C1323</f>
        <v>480.5</v>
      </c>
      <c r="N244" s="52">
        <f>SAStab!D1323</f>
        <v>536.20000000000005</v>
      </c>
      <c r="O244" s="52">
        <f>SAStab!E1323</f>
        <v>710.4</v>
      </c>
      <c r="P244" s="52">
        <f>SAStab!F1323</f>
        <v>705</v>
      </c>
      <c r="Q244" s="52">
        <f>SAStab!G1323</f>
        <v>839</v>
      </c>
    </row>
    <row r="245" spans="1:17">
      <c r="B245" s="7" t="str">
        <f t="shared" si="68"/>
        <v>DB Pension Income</v>
      </c>
      <c r="C245" s="46">
        <f>SAStab!B1311</f>
        <v>6173.4</v>
      </c>
      <c r="D245" s="46">
        <f>SAStab!C1311</f>
        <v>4519.2</v>
      </c>
      <c r="E245" s="46">
        <f>SAStab!D1311</f>
        <v>3252.1</v>
      </c>
      <c r="F245" s="46">
        <f>SAStab!E1311</f>
        <v>2524.1999999999998</v>
      </c>
      <c r="G245" s="46">
        <f>SAStab!F1311</f>
        <v>2291.8000000000002</v>
      </c>
      <c r="H245" s="46">
        <f>SAStab!G1311</f>
        <v>2394.5</v>
      </c>
      <c r="K245" s="7" t="s">
        <v>266</v>
      </c>
      <c r="L245" s="52">
        <f>SAStab!B1324</f>
        <v>537.1</v>
      </c>
      <c r="M245" s="52">
        <f>SAStab!C1324</f>
        <v>828.8</v>
      </c>
      <c r="N245" s="52">
        <f>SAStab!D1324</f>
        <v>819.3</v>
      </c>
      <c r="O245" s="52">
        <f>SAStab!E1324</f>
        <v>994.4</v>
      </c>
      <c r="P245" s="52">
        <f>SAStab!F1324</f>
        <v>1127.7</v>
      </c>
      <c r="Q245" s="52">
        <f>SAStab!G1324</f>
        <v>1213.0999999999999</v>
      </c>
    </row>
    <row r="246" spans="1:17">
      <c r="B246" s="7" t="str">
        <f t="shared" si="68"/>
        <v>Earned Income</v>
      </c>
      <c r="C246" s="46">
        <f>SAStab!B1312</f>
        <v>10212.1</v>
      </c>
      <c r="D246" s="46">
        <f>SAStab!C1312</f>
        <v>11942.7</v>
      </c>
      <c r="E246" s="46">
        <f>SAStab!D1312</f>
        <v>12253.5</v>
      </c>
      <c r="F246" s="46">
        <f>SAStab!E1312</f>
        <v>15187.6</v>
      </c>
      <c r="G246" s="46">
        <f>SAStab!F1312</f>
        <v>17377.7</v>
      </c>
      <c r="H246" s="46">
        <f>SAStab!G1312</f>
        <v>18064.400000000001</v>
      </c>
      <c r="K246" s="7" t="s">
        <v>267</v>
      </c>
      <c r="L246" s="52">
        <f>SAStab!B1325</f>
        <v>137.1</v>
      </c>
      <c r="M246" s="52">
        <f>SAStab!C1325</f>
        <v>162.1</v>
      </c>
      <c r="N246" s="52">
        <f>SAStab!D1325</f>
        <v>166.5</v>
      </c>
      <c r="O246" s="52">
        <f>SAStab!E1325</f>
        <v>210.2</v>
      </c>
      <c r="P246" s="52">
        <f>SAStab!F1325</f>
        <v>241.4</v>
      </c>
      <c r="Q246" s="52">
        <f>SAStab!G1325</f>
        <v>250.7</v>
      </c>
    </row>
    <row r="247" spans="1:17">
      <c r="B247" s="7" t="str">
        <f t="shared" si="68"/>
        <v>Imputed Rental Income</v>
      </c>
      <c r="C247" s="46">
        <f>SAStab!B1313</f>
        <v>3903.7</v>
      </c>
      <c r="D247" s="46">
        <f>SAStab!C1313</f>
        <v>4080.3</v>
      </c>
      <c r="E247" s="46">
        <f>SAStab!D1313</f>
        <v>4459.8</v>
      </c>
      <c r="F247" s="46">
        <f>SAStab!E1313</f>
        <v>4976.3</v>
      </c>
      <c r="G247" s="46">
        <f>SAStab!F1313</f>
        <v>5673.5</v>
      </c>
      <c r="H247" s="46">
        <f>SAStab!G1313</f>
        <v>6431.3</v>
      </c>
      <c r="K247" s="7" t="s">
        <v>268</v>
      </c>
      <c r="L247" s="52">
        <f>SAStab!B1326</f>
        <v>15</v>
      </c>
      <c r="M247" s="52">
        <f>SAStab!C1326</f>
        <v>20.399999999999999</v>
      </c>
      <c r="N247" s="52">
        <f>SAStab!D1326</f>
        <v>46.8</v>
      </c>
      <c r="O247" s="52">
        <f>SAStab!E1326</f>
        <v>103.1</v>
      </c>
      <c r="P247" s="52">
        <f>SAStab!F1326</f>
        <v>174.4</v>
      </c>
      <c r="Q247" s="52">
        <f>SAStab!G1326</f>
        <v>221.3</v>
      </c>
    </row>
    <row r="248" spans="1:17">
      <c r="A248" s="7"/>
      <c r="B248" s="7" t="str">
        <f t="shared" si="68"/>
        <v>Means+Nonmeans Benefits</v>
      </c>
      <c r="C248" s="46">
        <f>SAStab!B1315</f>
        <v>5907.7</v>
      </c>
      <c r="D248" s="46">
        <f>SAStab!C1315</f>
        <v>7262.8</v>
      </c>
      <c r="E248" s="46">
        <f>SAStab!D1315</f>
        <v>7906.4</v>
      </c>
      <c r="F248" s="46">
        <f>SAStab!E1315</f>
        <v>9425.7000000000007</v>
      </c>
      <c r="G248" s="46">
        <f>SAStab!F1315</f>
        <v>10597.5</v>
      </c>
      <c r="H248" s="46">
        <f>SAStab!G1315</f>
        <v>11431.1</v>
      </c>
      <c r="J248" s="7"/>
      <c r="K248" s="7" t="s">
        <v>296</v>
      </c>
      <c r="L248" s="52">
        <f>SAStab!B1327</f>
        <v>1430.2</v>
      </c>
      <c r="M248" s="52">
        <f>SAStab!C1327</f>
        <v>1769.4</v>
      </c>
      <c r="N248" s="52">
        <f>SAStab!D1327</f>
        <v>2253.8000000000002</v>
      </c>
      <c r="O248" s="52">
        <f>SAStab!E1327</f>
        <v>2914.5</v>
      </c>
      <c r="P248" s="52">
        <f>SAStab!F1327</f>
        <v>3688.6</v>
      </c>
      <c r="Q248" s="52">
        <f>SAStab!G1327</f>
        <v>4568.5</v>
      </c>
    </row>
    <row r="249" spans="1:17">
      <c r="A249" s="7"/>
      <c r="B249" s="7" t="str">
        <f t="shared" si="68"/>
        <v>Other Family Member Income</v>
      </c>
      <c r="C249" s="46">
        <f>SAStab!B1314</f>
        <v>905.9</v>
      </c>
      <c r="D249" s="46">
        <f>SAStab!C1314</f>
        <v>1061.7</v>
      </c>
      <c r="E249" s="46">
        <f>SAStab!D1314</f>
        <v>1029.5999999999999</v>
      </c>
      <c r="F249" s="46">
        <f>SAStab!E1314</f>
        <v>1234.2</v>
      </c>
      <c r="G249" s="46">
        <f>SAStab!F1314</f>
        <v>1501.7</v>
      </c>
      <c r="H249" s="46">
        <f>SAStab!G1314</f>
        <v>1572.9</v>
      </c>
      <c r="J249" s="7"/>
      <c r="K249" s="7" t="s">
        <v>295</v>
      </c>
      <c r="L249" s="52">
        <f>SAStab!B1328</f>
        <v>386.5</v>
      </c>
      <c r="M249" s="52">
        <f>SAStab!C1328</f>
        <v>524.29999999999995</v>
      </c>
      <c r="N249" s="52">
        <f>SAStab!D1328</f>
        <v>672</v>
      </c>
      <c r="O249" s="52">
        <f>SAStab!E1328</f>
        <v>864</v>
      </c>
      <c r="P249" s="52">
        <f>SAStab!F1328</f>
        <v>1091.5999999999999</v>
      </c>
      <c r="Q249" s="52">
        <f>SAStab!G1328</f>
        <v>1361</v>
      </c>
    </row>
    <row r="250" spans="1:17">
      <c r="B250" s="7" t="str">
        <f t="shared" si="68"/>
        <v>Total Cash Income</v>
      </c>
      <c r="C250" s="46">
        <f>SAStab!B1329</f>
        <v>36523.699999999997</v>
      </c>
      <c r="D250" s="46">
        <f>SAStab!C1329</f>
        <v>39105.1</v>
      </c>
      <c r="E250" s="46">
        <f>SAStab!D1329</f>
        <v>41318</v>
      </c>
      <c r="F250" s="46">
        <f>SAStab!E1329</f>
        <v>46608.7</v>
      </c>
      <c r="G250" s="46">
        <f>SAStab!F1329</f>
        <v>52247.6</v>
      </c>
      <c r="H250" s="46">
        <f>SAStab!G1329</f>
        <v>57379.6</v>
      </c>
    </row>
    <row r="251" spans="1:17">
      <c r="A251" s="7"/>
      <c r="B251" s="7" t="s">
        <v>272</v>
      </c>
      <c r="C251" s="46">
        <f>SAStab!B1330</f>
        <v>1929.8</v>
      </c>
      <c r="D251" s="46">
        <f>SAStab!C1330</f>
        <v>2807.6</v>
      </c>
      <c r="E251" s="46">
        <f>SAStab!D1330</f>
        <v>3967.5</v>
      </c>
      <c r="F251" s="46">
        <f>SAStab!E1330</f>
        <v>5117</v>
      </c>
      <c r="G251" s="46">
        <f>SAStab!F1330</f>
        <v>5758.3</v>
      </c>
      <c r="H251" s="46">
        <f>SAStab!G1330</f>
        <v>7255.6</v>
      </c>
      <c r="J251" s="7"/>
      <c r="K251" s="7" t="s">
        <v>304</v>
      </c>
      <c r="L251" s="116">
        <f t="shared" ref="L251:Q251" si="69">L243/C250</f>
        <v>6.2496406442939793E-2</v>
      </c>
      <c r="M251" s="116">
        <f t="shared" si="69"/>
        <v>6.5193542530258206E-2</v>
      </c>
      <c r="N251" s="116">
        <f t="shared" si="69"/>
        <v>7.6818819884795969E-2</v>
      </c>
      <c r="O251" s="116">
        <f t="shared" si="69"/>
        <v>9.4823498617210969E-2</v>
      </c>
      <c r="P251" s="116">
        <f t="shared" si="69"/>
        <v>0.10493687748336766</v>
      </c>
      <c r="Q251" s="116">
        <f t="shared" si="69"/>
        <v>0.1058076389518226</v>
      </c>
    </row>
    <row r="252" spans="1:17">
      <c r="A252" s="7"/>
      <c r="B252" s="7" t="s">
        <v>294</v>
      </c>
      <c r="C252" s="46">
        <f>SAStab!B1331</f>
        <v>713</v>
      </c>
      <c r="D252" s="46">
        <f>SAStab!C1331</f>
        <v>805.4</v>
      </c>
      <c r="E252" s="46">
        <f>SAStab!D1331</f>
        <v>936.5</v>
      </c>
      <c r="F252" s="46">
        <f>SAStab!E1331</f>
        <v>1108.7</v>
      </c>
      <c r="G252" s="46">
        <f>SAStab!F1331</f>
        <v>1358.7</v>
      </c>
      <c r="H252" s="46">
        <f>SAStab!G1331</f>
        <v>1469.3</v>
      </c>
      <c r="J252" s="7"/>
      <c r="K252" s="7" t="s">
        <v>305</v>
      </c>
      <c r="L252" s="116">
        <f t="shared" ref="L252:Q252" si="70">L244/C250</f>
        <v>1.3796521162970893E-2</v>
      </c>
      <c r="M252" s="116">
        <f t="shared" si="70"/>
        <v>1.2287399853216077E-2</v>
      </c>
      <c r="N252" s="116">
        <f t="shared" si="70"/>
        <v>1.2977394840021299E-2</v>
      </c>
      <c r="O252" s="116">
        <f t="shared" si="70"/>
        <v>1.5241789622967386E-2</v>
      </c>
      <c r="P252" s="116">
        <f t="shared" si="70"/>
        <v>1.3493442761007205E-2</v>
      </c>
      <c r="Q252" s="116">
        <f t="shared" si="70"/>
        <v>1.4621921379723804E-2</v>
      </c>
    </row>
    <row r="253" spans="1:17">
      <c r="A253" s="7"/>
      <c r="B253" s="7" t="s">
        <v>292</v>
      </c>
      <c r="C253" s="46">
        <f>SAStab!B1332</f>
        <v>1128.5</v>
      </c>
      <c r="D253" s="46">
        <f>SAStab!C1332</f>
        <v>1320.2</v>
      </c>
      <c r="E253" s="46">
        <f>SAStab!D1332</f>
        <v>1448.3</v>
      </c>
      <c r="F253" s="46">
        <f>SAStab!E1332</f>
        <v>1927.8</v>
      </c>
      <c r="G253" s="46">
        <f>SAStab!F1332</f>
        <v>2396.5</v>
      </c>
      <c r="H253" s="46">
        <f>SAStab!G1332</f>
        <v>2456.1999999999998</v>
      </c>
      <c r="J253" s="7"/>
      <c r="K253" s="7" t="s">
        <v>306</v>
      </c>
      <c r="L253" s="116">
        <f t="shared" ref="L253:Q253" si="71">L245/C246</f>
        <v>5.2594471264480372E-2</v>
      </c>
      <c r="M253" s="116">
        <f t="shared" si="71"/>
        <v>6.939804231873864E-2</v>
      </c>
      <c r="N253" s="116">
        <f t="shared" si="71"/>
        <v>6.6862529073325988E-2</v>
      </c>
      <c r="O253" s="116">
        <f t="shared" si="71"/>
        <v>6.5474466011746418E-2</v>
      </c>
      <c r="P253" s="116">
        <f t="shared" si="71"/>
        <v>6.4893512950505536E-2</v>
      </c>
      <c r="Q253" s="116">
        <f t="shared" si="71"/>
        <v>6.7154181705453814E-2</v>
      </c>
    </row>
    <row r="254" spans="1:17">
      <c r="A254" s="7"/>
      <c r="B254" s="7" t="s">
        <v>293</v>
      </c>
      <c r="C254" s="46">
        <f>SAStab!B1333</f>
        <v>750.1</v>
      </c>
      <c r="D254" s="46">
        <f>SAStab!C1333</f>
        <v>667.8</v>
      </c>
      <c r="E254" s="46">
        <f>SAStab!D1333</f>
        <v>844.7</v>
      </c>
      <c r="F254" s="46">
        <f>SAStab!E1333</f>
        <v>844.5</v>
      </c>
      <c r="G254" s="46">
        <f>SAStab!F1333</f>
        <v>1156.7</v>
      </c>
      <c r="H254" s="46">
        <f>SAStab!G1333</f>
        <v>1294.5</v>
      </c>
      <c r="J254" s="7"/>
      <c r="K254" s="7" t="s">
        <v>307</v>
      </c>
      <c r="L254" s="116">
        <f t="shared" ref="L254:Q254" si="72">L246/C246</f>
        <v>1.3425250438205657E-2</v>
      </c>
      <c r="M254" s="116">
        <f t="shared" si="72"/>
        <v>1.3573145101191522E-2</v>
      </c>
      <c r="N254" s="116">
        <f t="shared" si="72"/>
        <v>1.3587954461990452E-2</v>
      </c>
      <c r="O254" s="116">
        <f t="shared" si="72"/>
        <v>1.3840238088967314E-2</v>
      </c>
      <c r="P254" s="116">
        <f t="shared" si="72"/>
        <v>1.3891366521461413E-2</v>
      </c>
      <c r="Q254" s="116">
        <f t="shared" si="72"/>
        <v>1.3878124930803124E-2</v>
      </c>
    </row>
    <row r="255" spans="1:17">
      <c r="A255" s="6" t="s">
        <v>227</v>
      </c>
      <c r="B255" s="7"/>
      <c r="C255" s="46"/>
      <c r="D255" s="46"/>
      <c r="E255" s="46"/>
      <c r="F255" s="46"/>
      <c r="G255" s="46"/>
      <c r="H255" s="46"/>
      <c r="J255" s="6" t="s">
        <v>227</v>
      </c>
      <c r="L255" s="52"/>
      <c r="M255" s="52"/>
      <c r="N255" s="52"/>
      <c r="O255" s="52"/>
      <c r="P255" s="52"/>
      <c r="Q255" s="52"/>
    </row>
    <row r="256" spans="1:17">
      <c r="B256" s="7" t="str">
        <f t="shared" ref="B256:B265" si="73">B241</f>
        <v>Total Annuity Income</v>
      </c>
      <c r="C256" s="46">
        <f>SAStab!B1344</f>
        <v>74556.2</v>
      </c>
      <c r="D256" s="46">
        <f>SAStab!C1344</f>
        <v>77211.600000000006</v>
      </c>
      <c r="E256" s="46">
        <f>SAStab!D1344</f>
        <v>77472.7</v>
      </c>
      <c r="F256" s="46">
        <f>SAStab!E1344</f>
        <v>78610.2</v>
      </c>
      <c r="G256" s="46">
        <f>SAStab!F1344</f>
        <v>88498</v>
      </c>
      <c r="H256" s="46">
        <f>SAStab!G1344</f>
        <v>93405.7</v>
      </c>
      <c r="K256" s="7" t="s">
        <v>276</v>
      </c>
      <c r="L256" s="52">
        <f>SAStab!B1357</f>
        <v>65686.8</v>
      </c>
      <c r="M256" s="52">
        <f>SAStab!C1357</f>
        <v>67363.8</v>
      </c>
      <c r="N256" s="52">
        <f>SAStab!D1357</f>
        <v>66795.199999999997</v>
      </c>
      <c r="O256" s="52">
        <f>SAStab!E1357</f>
        <v>66727.199999999997</v>
      </c>
      <c r="P256" s="52">
        <f>SAStab!F1357</f>
        <v>72040.3</v>
      </c>
      <c r="Q256" s="52">
        <f>SAStab!G1357</f>
        <v>74949.2</v>
      </c>
    </row>
    <row r="257" spans="1:17">
      <c r="B257" s="7" t="str">
        <f t="shared" si="73"/>
        <v>Social Security Benefits</v>
      </c>
      <c r="C257" s="46">
        <f>SAStab!B1345</f>
        <v>15193.1</v>
      </c>
      <c r="D257" s="46">
        <f>SAStab!C1345</f>
        <v>17826</v>
      </c>
      <c r="E257" s="46">
        <f>SAStab!D1345</f>
        <v>20177</v>
      </c>
      <c r="F257" s="46">
        <f>SAStab!E1345</f>
        <v>21346.9</v>
      </c>
      <c r="G257" s="46">
        <f>SAStab!F1345</f>
        <v>23170.2</v>
      </c>
      <c r="H257" s="46">
        <f>SAStab!G1345</f>
        <v>25639.3</v>
      </c>
      <c r="K257" s="7" t="s">
        <v>275</v>
      </c>
      <c r="L257" s="52">
        <f>SAStab!B1358</f>
        <v>42656.7</v>
      </c>
      <c r="M257" s="52">
        <f>SAStab!C1358</f>
        <v>44165.2</v>
      </c>
      <c r="N257" s="52">
        <f>SAStab!D1358</f>
        <v>43949.7</v>
      </c>
      <c r="O257" s="52">
        <f>SAStab!E1358</f>
        <v>44568.9</v>
      </c>
      <c r="P257" s="52">
        <f>SAStab!F1358</f>
        <v>49760.1</v>
      </c>
      <c r="Q257" s="52">
        <f>SAStab!G1358</f>
        <v>52869.599999999999</v>
      </c>
    </row>
    <row r="258" spans="1:17">
      <c r="B258" s="7" t="str">
        <f t="shared" si="73"/>
        <v>SSI</v>
      </c>
      <c r="C258" s="46">
        <f>SAStab!B1346</f>
        <v>52.5</v>
      </c>
      <c r="D258" s="46">
        <f>SAStab!C1346</f>
        <v>47</v>
      </c>
      <c r="E258" s="46">
        <f>SAStab!D1346</f>
        <v>35.5</v>
      </c>
      <c r="F258" s="46">
        <f>SAStab!E1346</f>
        <v>33</v>
      </c>
      <c r="G258" s="46">
        <f>SAStab!F1346</f>
        <v>23.5</v>
      </c>
      <c r="H258" s="46">
        <f>SAStab!G1346</f>
        <v>22.6</v>
      </c>
      <c r="K258" s="7" t="s">
        <v>62</v>
      </c>
      <c r="L258" s="52">
        <f>SAStab!B1359</f>
        <v>4763.8</v>
      </c>
      <c r="M258" s="52">
        <f>SAStab!C1359</f>
        <v>4973.1000000000004</v>
      </c>
      <c r="N258" s="52">
        <f>SAStab!D1359</f>
        <v>5238</v>
      </c>
      <c r="O258" s="52">
        <f>SAStab!E1359</f>
        <v>5564.6</v>
      </c>
      <c r="P258" s="52">
        <f>SAStab!F1359</f>
        <v>8208.7999999999993</v>
      </c>
      <c r="Q258" s="52">
        <f>SAStab!G1359</f>
        <v>8913.6</v>
      </c>
    </row>
    <row r="259" spans="1:17">
      <c r="B259" s="7" t="str">
        <f t="shared" si="73"/>
        <v>Annuitized Financial Income</v>
      </c>
      <c r="C259" s="46">
        <f>SAStab!B1347</f>
        <v>24579.7</v>
      </c>
      <c r="D259" s="46">
        <f>SAStab!C1347</f>
        <v>26696.400000000001</v>
      </c>
      <c r="E259" s="46">
        <f>SAStab!D1347</f>
        <v>27801.1</v>
      </c>
      <c r="F259" s="46">
        <f>SAStab!E1347</f>
        <v>28221.5</v>
      </c>
      <c r="G259" s="46">
        <f>SAStab!F1347</f>
        <v>30171.1</v>
      </c>
      <c r="H259" s="46">
        <f>SAStab!G1347</f>
        <v>31185.4</v>
      </c>
      <c r="K259" s="7" t="s">
        <v>277</v>
      </c>
      <c r="L259" s="52">
        <f>SAStab!B1360</f>
        <v>943.1</v>
      </c>
      <c r="M259" s="52">
        <f>SAStab!C1360</f>
        <v>865.8</v>
      </c>
      <c r="N259" s="52">
        <f>SAStab!D1360</f>
        <v>890.9</v>
      </c>
      <c r="O259" s="52">
        <f>SAStab!E1360</f>
        <v>852.6</v>
      </c>
      <c r="P259" s="52">
        <f>SAStab!F1360</f>
        <v>1280.4000000000001</v>
      </c>
      <c r="Q259" s="52">
        <f>SAStab!G1360</f>
        <v>1201.0999999999999</v>
      </c>
    </row>
    <row r="260" spans="1:17">
      <c r="B260" s="7" t="str">
        <f t="shared" si="73"/>
        <v>DB Pension Income</v>
      </c>
      <c r="C260" s="46">
        <f>SAStab!B1348</f>
        <v>8369.4</v>
      </c>
      <c r="D260" s="46">
        <f>SAStab!C1348</f>
        <v>6596.4</v>
      </c>
      <c r="E260" s="46">
        <f>SAStab!D1348</f>
        <v>4627.7</v>
      </c>
      <c r="F260" s="46">
        <f>SAStab!E1348</f>
        <v>3427.6</v>
      </c>
      <c r="G260" s="46">
        <f>SAStab!F1348</f>
        <v>3065</v>
      </c>
      <c r="H260" s="46">
        <f>SAStab!G1348</f>
        <v>2865.3</v>
      </c>
      <c r="K260" s="7" t="s">
        <v>266</v>
      </c>
      <c r="L260" s="52">
        <f>SAStab!B1361</f>
        <v>1022.2</v>
      </c>
      <c r="M260" s="52">
        <f>SAStab!C1361</f>
        <v>1325.6</v>
      </c>
      <c r="N260" s="52">
        <f>SAStab!D1361</f>
        <v>1224.5999999999999</v>
      </c>
      <c r="O260" s="52">
        <f>SAStab!E1361</f>
        <v>1261.2</v>
      </c>
      <c r="P260" s="52">
        <f>SAStab!F1361</f>
        <v>1518.5</v>
      </c>
      <c r="Q260" s="52">
        <f>SAStab!G1361</f>
        <v>1673.2</v>
      </c>
    </row>
    <row r="261" spans="1:17">
      <c r="B261" s="7" t="str">
        <f t="shared" si="73"/>
        <v>Earned Income</v>
      </c>
      <c r="C261" s="46">
        <f>SAStab!B1349</f>
        <v>19924.099999999999</v>
      </c>
      <c r="D261" s="46">
        <f>SAStab!C1349</f>
        <v>19307.3</v>
      </c>
      <c r="E261" s="46">
        <f>SAStab!D1349</f>
        <v>17745.099999999999</v>
      </c>
      <c r="F261" s="46">
        <f>SAStab!E1349</f>
        <v>18183.2</v>
      </c>
      <c r="G261" s="46">
        <f>SAStab!F1349</f>
        <v>23854.1</v>
      </c>
      <c r="H261" s="46">
        <f>SAStab!G1349</f>
        <v>24644</v>
      </c>
      <c r="K261" s="7" t="s">
        <v>267</v>
      </c>
      <c r="L261" s="52">
        <f>SAStab!B1362</f>
        <v>267.39999999999998</v>
      </c>
      <c r="M261" s="52">
        <f>SAStab!C1362</f>
        <v>266.89999999999998</v>
      </c>
      <c r="N261" s="52">
        <f>SAStab!D1362</f>
        <v>249.8</v>
      </c>
      <c r="O261" s="52">
        <f>SAStab!E1362</f>
        <v>253.5</v>
      </c>
      <c r="P261" s="52">
        <f>SAStab!F1362</f>
        <v>323.8</v>
      </c>
      <c r="Q261" s="52">
        <f>SAStab!G1362</f>
        <v>343.3</v>
      </c>
    </row>
    <row r="262" spans="1:17">
      <c r="A262" s="8"/>
      <c r="B262" s="7" t="str">
        <f t="shared" si="73"/>
        <v>Imputed Rental Income</v>
      </c>
      <c r="C262" s="46">
        <f>SAStab!B1350</f>
        <v>5164.7</v>
      </c>
      <c r="D262" s="46">
        <f>SAStab!C1350</f>
        <v>5392.3</v>
      </c>
      <c r="E262" s="46">
        <f>SAStab!D1350</f>
        <v>5875.8</v>
      </c>
      <c r="F262" s="46">
        <f>SAStab!E1350</f>
        <v>6110.4</v>
      </c>
      <c r="G262" s="46">
        <f>SAStab!F1350</f>
        <v>6712.2</v>
      </c>
      <c r="H262" s="46">
        <f>SAStab!G1350</f>
        <v>7254.1</v>
      </c>
      <c r="J262" s="8"/>
      <c r="K262" s="7" t="s">
        <v>268</v>
      </c>
      <c r="L262" s="52">
        <f>SAStab!B1363</f>
        <v>43.7</v>
      </c>
      <c r="M262" s="52">
        <f>SAStab!C1363</f>
        <v>58.9</v>
      </c>
      <c r="N262" s="52">
        <f>SAStab!D1363</f>
        <v>87.5</v>
      </c>
      <c r="O262" s="52">
        <f>SAStab!E1363</f>
        <v>117.7</v>
      </c>
      <c r="P262" s="52">
        <f>SAStab!F1363</f>
        <v>245.4</v>
      </c>
      <c r="Q262" s="52">
        <f>SAStab!G1363</f>
        <v>297.5</v>
      </c>
    </row>
    <row r="263" spans="1:17" s="11" customFormat="1">
      <c r="A263" s="7"/>
      <c r="B263" s="7" t="str">
        <f t="shared" si="73"/>
        <v>Means+Nonmeans Benefits</v>
      </c>
      <c r="C263" s="46">
        <f>SAStab!B1351</f>
        <v>1272.7</v>
      </c>
      <c r="D263" s="46">
        <f>SAStab!C1351</f>
        <v>1346.3</v>
      </c>
      <c r="E263" s="46">
        <f>SAStab!D1351</f>
        <v>1210.3</v>
      </c>
      <c r="F263" s="46">
        <f>SAStab!E1351</f>
        <v>1287.5</v>
      </c>
      <c r="G263" s="46">
        <f>SAStab!F1351</f>
        <v>1502.1</v>
      </c>
      <c r="H263" s="46">
        <f>SAStab!G1351</f>
        <v>1795.1</v>
      </c>
      <c r="J263" s="7"/>
      <c r="K263" s="7" t="s">
        <v>296</v>
      </c>
      <c r="L263" s="52">
        <f>SAStab!B1364</f>
        <v>1440.3</v>
      </c>
      <c r="M263" s="52">
        <f>SAStab!C1364</f>
        <v>1819.4</v>
      </c>
      <c r="N263" s="52">
        <f>SAStab!D1364</f>
        <v>2303.6999999999998</v>
      </c>
      <c r="O263" s="52">
        <f>SAStab!E1364</f>
        <v>2957.6</v>
      </c>
      <c r="P263" s="52">
        <f>SAStab!F1364</f>
        <v>3766.3</v>
      </c>
      <c r="Q263" s="52">
        <f>SAStab!G1364</f>
        <v>4660</v>
      </c>
    </row>
    <row r="264" spans="1:17">
      <c r="A264" s="8"/>
      <c r="B264" s="7" t="str">
        <f t="shared" si="73"/>
        <v>Other Family Member Income</v>
      </c>
      <c r="C264" s="46">
        <f>SAStab!B1352</f>
        <v>4765.8</v>
      </c>
      <c r="D264" s="46">
        <f>SAStab!C1352</f>
        <v>5799</v>
      </c>
      <c r="E264" s="46">
        <f>SAStab!D1352</f>
        <v>7263.9</v>
      </c>
      <c r="F264" s="46">
        <f>SAStab!E1352</f>
        <v>8560.1</v>
      </c>
      <c r="G264" s="46">
        <f>SAStab!F1352</f>
        <v>9878.5</v>
      </c>
      <c r="H264" s="46">
        <f>SAStab!G1352</f>
        <v>10903.1</v>
      </c>
      <c r="J264" s="8"/>
      <c r="K264" s="7" t="s">
        <v>295</v>
      </c>
      <c r="L264" s="52">
        <f>SAStab!B1365</f>
        <v>389</v>
      </c>
      <c r="M264" s="52">
        <f>SAStab!C1365</f>
        <v>538.20000000000005</v>
      </c>
      <c r="N264" s="52">
        <f>SAStab!D1365</f>
        <v>682.9</v>
      </c>
      <c r="O264" s="52">
        <f>SAStab!E1365</f>
        <v>875.8</v>
      </c>
      <c r="P264" s="52">
        <f>SAStab!F1365</f>
        <v>1114.4000000000001</v>
      </c>
      <c r="Q264" s="52">
        <f>SAStab!G1365</f>
        <v>1367.8</v>
      </c>
    </row>
    <row r="265" spans="1:17">
      <c r="B265" s="7" t="str">
        <f t="shared" si="73"/>
        <v>Total Cash Income</v>
      </c>
      <c r="C265" s="46">
        <f>SAStab!B1366</f>
        <v>51526.2</v>
      </c>
      <c r="D265" s="46">
        <f>SAStab!C1366</f>
        <v>54013.1</v>
      </c>
      <c r="E265" s="46">
        <f>SAStab!D1366</f>
        <v>54627.199999999997</v>
      </c>
      <c r="F265" s="46">
        <f>SAStab!E1366</f>
        <v>56451.8</v>
      </c>
      <c r="G265" s="46">
        <f>SAStab!F1366</f>
        <v>66217.8</v>
      </c>
      <c r="H265" s="46">
        <f>SAStab!G1366</f>
        <v>71326.100000000006</v>
      </c>
    </row>
    <row r="266" spans="1:17">
      <c r="B266" s="7" t="s">
        <v>272</v>
      </c>
      <c r="C266" s="46">
        <f>SAStab!B1367</f>
        <v>2417.8000000000002</v>
      </c>
      <c r="D266" s="46">
        <f>SAStab!C1367</f>
        <v>4525.1000000000004</v>
      </c>
      <c r="E266" s="46">
        <f>SAStab!D1367</f>
        <v>6162.6</v>
      </c>
      <c r="F266" s="46">
        <f>SAStab!E1367</f>
        <v>7639.9</v>
      </c>
      <c r="G266" s="46">
        <f>SAStab!F1367</f>
        <v>8742.2000000000007</v>
      </c>
      <c r="H266" s="46">
        <f>SAStab!G1367</f>
        <v>10124.1</v>
      </c>
      <c r="K266" s="7" t="s">
        <v>304</v>
      </c>
      <c r="L266" s="116">
        <f t="shared" ref="L266:Q266" si="74">L258/C265</f>
        <v>9.2453936055831798E-2</v>
      </c>
      <c r="M266" s="116">
        <f t="shared" si="74"/>
        <v>9.2072108432954242E-2</v>
      </c>
      <c r="N266" s="116">
        <f t="shared" si="74"/>
        <v>9.5886298400796682E-2</v>
      </c>
      <c r="O266" s="116">
        <f t="shared" si="74"/>
        <v>9.8572587587995419E-2</v>
      </c>
      <c r="P266" s="116">
        <f t="shared" si="74"/>
        <v>0.12396666757276743</v>
      </c>
      <c r="Q266" s="116">
        <f t="shared" si="74"/>
        <v>0.12496968150508719</v>
      </c>
    </row>
    <row r="267" spans="1:17">
      <c r="B267" s="7" t="s">
        <v>294</v>
      </c>
      <c r="C267" s="46">
        <f>SAStab!B1368</f>
        <v>1134.5</v>
      </c>
      <c r="D267" s="46">
        <f>SAStab!C1368</f>
        <v>1150.3</v>
      </c>
      <c r="E267" s="46">
        <f>SAStab!D1368</f>
        <v>1330</v>
      </c>
      <c r="F267" s="46">
        <f>SAStab!E1368</f>
        <v>1225.5999999999999</v>
      </c>
      <c r="G267" s="46">
        <f>SAStab!F1368</f>
        <v>1609.6</v>
      </c>
      <c r="H267" s="46">
        <f>SAStab!G1368</f>
        <v>1798</v>
      </c>
      <c r="K267" s="7" t="s">
        <v>305</v>
      </c>
      <c r="L267" s="116">
        <f t="shared" ref="L267:Q267" si="75">L259/C265</f>
        <v>1.8303309772504085E-2</v>
      </c>
      <c r="M267" s="116">
        <f t="shared" si="75"/>
        <v>1.6029444708783609E-2</v>
      </c>
      <c r="N267" s="116">
        <f t="shared" si="75"/>
        <v>1.6308725323648292E-2</v>
      </c>
      <c r="O267" s="116">
        <f t="shared" si="75"/>
        <v>1.51031499438459E-2</v>
      </c>
      <c r="P267" s="116">
        <f t="shared" si="75"/>
        <v>1.9336190571115321E-2</v>
      </c>
      <c r="Q267" s="116">
        <f t="shared" si="75"/>
        <v>1.6839558029949762E-2</v>
      </c>
    </row>
    <row r="268" spans="1:17">
      <c r="B268" s="7" t="s">
        <v>292</v>
      </c>
      <c r="C268" s="46">
        <f>SAStab!B1369</f>
        <v>2359.5</v>
      </c>
      <c r="D268" s="46">
        <f>SAStab!C1369</f>
        <v>2226.3000000000002</v>
      </c>
      <c r="E268" s="46">
        <f>SAStab!D1369</f>
        <v>2323.6</v>
      </c>
      <c r="F268" s="46">
        <f>SAStab!E1369</f>
        <v>2284.4</v>
      </c>
      <c r="G268" s="46">
        <f>SAStab!F1369</f>
        <v>2948.3</v>
      </c>
      <c r="H268" s="46">
        <f>SAStab!G1369</f>
        <v>3064</v>
      </c>
      <c r="K268" s="7" t="s">
        <v>306</v>
      </c>
      <c r="L268" s="116">
        <f t="shared" ref="L268:Q268" si="76">L260/C261</f>
        <v>5.1304701341591347E-2</v>
      </c>
      <c r="M268" s="116">
        <f t="shared" si="76"/>
        <v>6.8657968747572157E-2</v>
      </c>
      <c r="N268" s="116">
        <f t="shared" si="76"/>
        <v>6.9010600109325956E-2</v>
      </c>
      <c r="O268" s="116">
        <f t="shared" si="76"/>
        <v>6.9360728584627565E-2</v>
      </c>
      <c r="P268" s="116">
        <f t="shared" si="76"/>
        <v>6.3657819829714815E-2</v>
      </c>
      <c r="Q268" s="116">
        <f t="shared" si="76"/>
        <v>6.7894822269112157E-2</v>
      </c>
    </row>
    <row r="269" spans="1:17">
      <c r="B269" s="7" t="s">
        <v>293</v>
      </c>
      <c r="C269" s="46">
        <f>SAStab!B1370</f>
        <v>802.6</v>
      </c>
      <c r="D269" s="46">
        <f>SAStab!C1370</f>
        <v>988.4</v>
      </c>
      <c r="E269" s="46">
        <f>SAStab!D1370</f>
        <v>1015.3</v>
      </c>
      <c r="F269" s="46">
        <f>SAStab!E1370</f>
        <v>1023.6</v>
      </c>
      <c r="G269" s="46">
        <f>SAStab!F1370</f>
        <v>1303</v>
      </c>
      <c r="H269" s="46">
        <f>SAStab!G1370</f>
        <v>1373.7</v>
      </c>
      <c r="K269" s="7" t="s">
        <v>307</v>
      </c>
      <c r="L269" s="116">
        <f t="shared" ref="L269:Q269" si="77">L261/C261</f>
        <v>1.3420932438604503E-2</v>
      </c>
      <c r="M269" s="116">
        <f t="shared" si="77"/>
        <v>1.3823786857820616E-2</v>
      </c>
      <c r="N269" s="116">
        <f t="shared" si="77"/>
        <v>1.4077125516339724E-2</v>
      </c>
      <c r="O269" s="116">
        <f t="shared" si="77"/>
        <v>1.394144045052576E-2</v>
      </c>
      <c r="P269" s="116">
        <f t="shared" si="77"/>
        <v>1.3574186408206557E-2</v>
      </c>
      <c r="Q269" s="116">
        <f t="shared" si="77"/>
        <v>1.3930368446680734E-2</v>
      </c>
    </row>
    <row r="270" spans="1:17">
      <c r="A270" s="6" t="s">
        <v>58</v>
      </c>
      <c r="B270" s="7"/>
      <c r="C270" s="45"/>
      <c r="D270" s="45"/>
      <c r="E270" s="45"/>
      <c r="F270" s="45"/>
      <c r="G270" s="45"/>
      <c r="H270" s="45"/>
      <c r="J270" s="6" t="s">
        <v>58</v>
      </c>
      <c r="L270" s="52"/>
      <c r="M270" s="52"/>
      <c r="N270" s="52"/>
      <c r="O270" s="52"/>
      <c r="P270" s="52"/>
      <c r="Q270" s="52"/>
    </row>
    <row r="271" spans="1:17">
      <c r="B271" s="7" t="str">
        <f t="shared" ref="B271:B280" si="78">B256</f>
        <v>Total Annuity Income</v>
      </c>
      <c r="C271" s="48">
        <f>SAStab!B1381</f>
        <v>124870.39999999999</v>
      </c>
      <c r="D271" s="48">
        <f>SAStab!C1381</f>
        <v>130001.3</v>
      </c>
      <c r="E271" s="48">
        <f>SAStab!D1381</f>
        <v>129131</v>
      </c>
      <c r="F271" s="48">
        <f>SAStab!E1381</f>
        <v>131812.5</v>
      </c>
      <c r="G271" s="48">
        <f>SAStab!F1381</f>
        <v>134929.5</v>
      </c>
      <c r="H271" s="48">
        <f>SAStab!G1381</f>
        <v>140594.1</v>
      </c>
      <c r="K271" s="7" t="s">
        <v>276</v>
      </c>
      <c r="L271" s="52">
        <f>SAStab!B1394</f>
        <v>109039.9</v>
      </c>
      <c r="M271" s="52">
        <f>SAStab!C1394</f>
        <v>114813</v>
      </c>
      <c r="N271" s="52">
        <f>SAStab!D1394</f>
        <v>112164.7</v>
      </c>
      <c r="O271" s="52">
        <f>SAStab!E1394</f>
        <v>112230.8</v>
      </c>
      <c r="P271" s="52">
        <f>SAStab!F1394</f>
        <v>111254.7</v>
      </c>
      <c r="Q271" s="52">
        <f>SAStab!G1394</f>
        <v>114351.7</v>
      </c>
    </row>
    <row r="272" spans="1:17">
      <c r="B272" s="7" t="str">
        <f t="shared" si="78"/>
        <v>Social Security Benefits</v>
      </c>
      <c r="C272" s="48">
        <f>SAStab!B1382</f>
        <v>16478.099999999999</v>
      </c>
      <c r="D272" s="48">
        <f>SAStab!C1382</f>
        <v>19806.2</v>
      </c>
      <c r="E272" s="48">
        <f>SAStab!D1382</f>
        <v>22336.6</v>
      </c>
      <c r="F272" s="48">
        <f>SAStab!E1382</f>
        <v>24356</v>
      </c>
      <c r="G272" s="48">
        <f>SAStab!F1382</f>
        <v>26296.2</v>
      </c>
      <c r="H272" s="48">
        <f>SAStab!G1382</f>
        <v>29824.2</v>
      </c>
      <c r="K272" s="7" t="s">
        <v>275</v>
      </c>
      <c r="L272" s="52">
        <f>SAStab!B1395</f>
        <v>57184</v>
      </c>
      <c r="M272" s="52">
        <f>SAStab!C1395</f>
        <v>58702.9</v>
      </c>
      <c r="N272" s="52">
        <f>SAStab!D1395</f>
        <v>59590.7</v>
      </c>
      <c r="O272" s="52">
        <f>SAStab!E1395</f>
        <v>61640.800000000003</v>
      </c>
      <c r="P272" s="52">
        <f>SAStab!F1395</f>
        <v>65799.5</v>
      </c>
      <c r="Q272" s="52">
        <f>SAStab!G1395</f>
        <v>70309.3</v>
      </c>
    </row>
    <row r="273" spans="1:17">
      <c r="B273" s="7" t="str">
        <f t="shared" si="78"/>
        <v>SSI</v>
      </c>
      <c r="C273" s="48">
        <f>SAStab!B1383</f>
        <v>30.8</v>
      </c>
      <c r="D273" s="48">
        <f>SAStab!C1383</f>
        <v>26.5</v>
      </c>
      <c r="E273" s="48">
        <f>SAStab!D1383</f>
        <v>21.9</v>
      </c>
      <c r="F273" s="48">
        <f>SAStab!E1383</f>
        <v>11.8</v>
      </c>
      <c r="G273" s="48">
        <f>SAStab!F1383</f>
        <v>11.9</v>
      </c>
      <c r="H273" s="48">
        <f>SAStab!G1383</f>
        <v>12.2</v>
      </c>
      <c r="K273" s="7" t="s">
        <v>62</v>
      </c>
      <c r="L273" s="52">
        <f>SAStab!B1396</f>
        <v>9960.7000000000007</v>
      </c>
      <c r="M273" s="52">
        <f>SAStab!C1396</f>
        <v>8766.7000000000007</v>
      </c>
      <c r="N273" s="52">
        <f>SAStab!D1396</f>
        <v>9810.7999999999993</v>
      </c>
      <c r="O273" s="52">
        <f>SAStab!E1396</f>
        <v>11107.8</v>
      </c>
      <c r="P273" s="52">
        <f>SAStab!F1396</f>
        <v>13346</v>
      </c>
      <c r="Q273" s="52">
        <f>SAStab!G1396</f>
        <v>14336.6</v>
      </c>
    </row>
    <row r="274" spans="1:17">
      <c r="B274" s="7" t="str">
        <f t="shared" si="78"/>
        <v>Annuitized Financial Income</v>
      </c>
      <c r="C274" s="48">
        <f>SAStab!B1384</f>
        <v>55691.4</v>
      </c>
      <c r="D274" s="48">
        <f>SAStab!C1384</f>
        <v>62833.7</v>
      </c>
      <c r="E274" s="48">
        <f>SAStab!D1384</f>
        <v>62149.3</v>
      </c>
      <c r="F274" s="48">
        <f>SAStab!E1384</f>
        <v>63110.2</v>
      </c>
      <c r="G274" s="48">
        <f>SAStab!F1384</f>
        <v>59683.1</v>
      </c>
      <c r="H274" s="48">
        <f>SAStab!G1384</f>
        <v>59297.5</v>
      </c>
      <c r="K274" s="7" t="s">
        <v>277</v>
      </c>
      <c r="L274" s="52">
        <f>SAStab!B1397</f>
        <v>2058.1999999999998</v>
      </c>
      <c r="M274" s="52">
        <f>SAStab!C1397</f>
        <v>1654.6</v>
      </c>
      <c r="N274" s="52">
        <f>SAStab!D1397</f>
        <v>1611.7</v>
      </c>
      <c r="O274" s="52">
        <f>SAStab!E1397</f>
        <v>1810.2</v>
      </c>
      <c r="P274" s="52">
        <f>SAStab!F1397</f>
        <v>2047.9</v>
      </c>
      <c r="Q274" s="52">
        <f>SAStab!G1397</f>
        <v>1974.7</v>
      </c>
    </row>
    <row r="275" spans="1:17">
      <c r="B275" s="7" t="str">
        <f t="shared" si="78"/>
        <v>DB Pension Income</v>
      </c>
      <c r="C275" s="48">
        <f>SAStab!B1385</f>
        <v>13101.4</v>
      </c>
      <c r="D275" s="48">
        <f>SAStab!C1385</f>
        <v>10810.1</v>
      </c>
      <c r="E275" s="48">
        <f>SAStab!D1385</f>
        <v>7772.2</v>
      </c>
      <c r="F275" s="48">
        <f>SAStab!E1385</f>
        <v>5640.4</v>
      </c>
      <c r="G275" s="48">
        <f>SAStab!F1385</f>
        <v>4458.1000000000004</v>
      </c>
      <c r="H275" s="48">
        <f>SAStab!G1385</f>
        <v>4454.3999999999996</v>
      </c>
      <c r="K275" s="7" t="s">
        <v>266</v>
      </c>
      <c r="L275" s="52">
        <f>SAStab!B1398</f>
        <v>1350.2</v>
      </c>
      <c r="M275" s="52">
        <f>SAStab!C1398</f>
        <v>1763.9</v>
      </c>
      <c r="N275" s="52">
        <f>SAStab!D1398</f>
        <v>1753.4</v>
      </c>
      <c r="O275" s="52">
        <f>SAStab!E1398</f>
        <v>1808.9</v>
      </c>
      <c r="P275" s="52">
        <f>SAStab!F1398</f>
        <v>2092.5</v>
      </c>
      <c r="Q275" s="52">
        <f>SAStab!G1398</f>
        <v>2267.6999999999998</v>
      </c>
    </row>
    <row r="276" spans="1:17">
      <c r="B276" s="7" t="str">
        <f t="shared" si="78"/>
        <v>Earned Income</v>
      </c>
      <c r="C276" s="48">
        <f>SAStab!B1386</f>
        <v>30722.1</v>
      </c>
      <c r="D276" s="48">
        <f>SAStab!C1386</f>
        <v>26670.5</v>
      </c>
      <c r="E276" s="48">
        <f>SAStab!D1386</f>
        <v>26461.200000000001</v>
      </c>
      <c r="F276" s="48">
        <f>SAStab!E1386</f>
        <v>27464</v>
      </c>
      <c r="G276" s="48">
        <f>SAStab!F1386</f>
        <v>32476.799999999999</v>
      </c>
      <c r="H276" s="48">
        <f>SAStab!G1386</f>
        <v>33842.800000000003</v>
      </c>
      <c r="K276" s="7" t="s">
        <v>267</v>
      </c>
      <c r="L276" s="52">
        <f>SAStab!B1399</f>
        <v>399.5</v>
      </c>
      <c r="M276" s="52">
        <f>SAStab!C1399</f>
        <v>358.2</v>
      </c>
      <c r="N276" s="52">
        <f>SAStab!D1399</f>
        <v>366.8</v>
      </c>
      <c r="O276" s="52">
        <f>SAStab!E1399</f>
        <v>388.5</v>
      </c>
      <c r="P276" s="52">
        <f>SAStab!F1399</f>
        <v>460.3</v>
      </c>
      <c r="Q276" s="52">
        <f>SAStab!G1399</f>
        <v>477.8</v>
      </c>
    </row>
    <row r="277" spans="1:17">
      <c r="A277" s="8"/>
      <c r="B277" s="7" t="str">
        <f t="shared" si="78"/>
        <v>Imputed Rental Income</v>
      </c>
      <c r="C277" s="48">
        <f>SAStab!B1387</f>
        <v>7864.6</v>
      </c>
      <c r="D277" s="48">
        <f>SAStab!C1387</f>
        <v>8844</v>
      </c>
      <c r="E277" s="48">
        <f>SAStab!D1387</f>
        <v>9243.7000000000007</v>
      </c>
      <c r="F277" s="48">
        <f>SAStab!E1387</f>
        <v>10012.200000000001</v>
      </c>
      <c r="G277" s="48">
        <f>SAStab!F1387</f>
        <v>10649.6</v>
      </c>
      <c r="H277" s="48">
        <f>SAStab!G1387</f>
        <v>11746</v>
      </c>
      <c r="J277" s="8"/>
      <c r="K277" s="7" t="s">
        <v>268</v>
      </c>
      <c r="L277" s="52">
        <f>SAStab!B1400</f>
        <v>145.69999999999999</v>
      </c>
      <c r="M277" s="52">
        <f>SAStab!C1400</f>
        <v>148.6</v>
      </c>
      <c r="N277" s="52">
        <f>SAStab!D1400</f>
        <v>217.8</v>
      </c>
      <c r="O277" s="52">
        <f>SAStab!E1400</f>
        <v>328</v>
      </c>
      <c r="P277" s="52">
        <f>SAStab!F1400</f>
        <v>468.9</v>
      </c>
      <c r="Q277" s="52">
        <f>SAStab!G1400</f>
        <v>547.79999999999995</v>
      </c>
    </row>
    <row r="278" spans="1:17" s="11" customFormat="1">
      <c r="A278" s="7"/>
      <c r="B278" s="7" t="str">
        <f t="shared" si="78"/>
        <v>Means+Nonmeans Benefits</v>
      </c>
      <c r="C278" s="48">
        <f>SAStab!B1388</f>
        <v>982</v>
      </c>
      <c r="D278" s="48">
        <f>SAStab!C1388</f>
        <v>1010.4</v>
      </c>
      <c r="E278" s="48">
        <f>SAStab!D1388</f>
        <v>1146.0999999999999</v>
      </c>
      <c r="F278" s="48">
        <f>SAStab!E1388</f>
        <v>1217.8</v>
      </c>
      <c r="G278" s="48">
        <f>SAStab!F1388</f>
        <v>1353.8</v>
      </c>
      <c r="H278" s="48">
        <f>SAStab!G1388</f>
        <v>1417</v>
      </c>
      <c r="J278" s="7"/>
      <c r="K278" s="7" t="s">
        <v>296</v>
      </c>
      <c r="L278" s="52">
        <f>SAStab!B1401</f>
        <v>1511.9</v>
      </c>
      <c r="M278" s="52">
        <f>SAStab!C1401</f>
        <v>1926.9</v>
      </c>
      <c r="N278" s="52">
        <f>SAStab!D1401</f>
        <v>2472.1</v>
      </c>
      <c r="O278" s="52">
        <f>SAStab!E1401</f>
        <v>3195</v>
      </c>
      <c r="P278" s="52">
        <f>SAStab!F1401</f>
        <v>4059.1</v>
      </c>
      <c r="Q278" s="52">
        <f>SAStab!G1401</f>
        <v>5126.8999999999996</v>
      </c>
    </row>
    <row r="279" spans="1:17" s="11" customFormat="1">
      <c r="A279" s="8"/>
      <c r="B279" s="7" t="str">
        <f t="shared" si="78"/>
        <v>Other Family Member Income</v>
      </c>
      <c r="C279" s="48">
        <f>SAStab!B1389</f>
        <v>4335.5</v>
      </c>
      <c r="D279" s="48">
        <f>SAStab!C1389</f>
        <v>5107.3999999999996</v>
      </c>
      <c r="E279" s="48">
        <f>SAStab!D1389</f>
        <v>6296.7</v>
      </c>
      <c r="F279" s="48">
        <f>SAStab!E1389</f>
        <v>7502.2</v>
      </c>
      <c r="G279" s="48">
        <f>SAStab!F1389</f>
        <v>8666.4</v>
      </c>
      <c r="H279" s="48">
        <f>SAStab!G1389</f>
        <v>9650.2000000000007</v>
      </c>
      <c r="J279" s="8"/>
      <c r="K279" s="7" t="s">
        <v>295</v>
      </c>
      <c r="L279" s="52">
        <f>SAStab!B1402</f>
        <v>404.3</v>
      </c>
      <c r="M279" s="52">
        <f>SAStab!C1402</f>
        <v>569.5</v>
      </c>
      <c r="N279" s="52">
        <f>SAStab!D1402</f>
        <v>733.6</v>
      </c>
      <c r="O279" s="52">
        <f>SAStab!E1402</f>
        <v>943.4</v>
      </c>
      <c r="P279" s="52">
        <f>SAStab!F1402</f>
        <v>1200.0999999999999</v>
      </c>
      <c r="Q279" s="52">
        <f>SAStab!G1402</f>
        <v>1510.8</v>
      </c>
    </row>
    <row r="280" spans="1:17" s="11" customFormat="1">
      <c r="A280" s="8"/>
      <c r="B280" s="7" t="str">
        <f t="shared" si="78"/>
        <v>Total Cash Income</v>
      </c>
      <c r="C280" s="49">
        <f>SAStab!B1403</f>
        <v>73014.399999999994</v>
      </c>
      <c r="D280" s="49">
        <f>SAStab!C1403</f>
        <v>73891.3</v>
      </c>
      <c r="E280" s="49">
        <f>SAStab!D1403</f>
        <v>76557</v>
      </c>
      <c r="F280" s="49">
        <f>SAStab!E1403</f>
        <v>81222.5</v>
      </c>
      <c r="G280" s="49">
        <f>SAStab!F1403</f>
        <v>89474.3</v>
      </c>
      <c r="H280" s="49">
        <f>SAStab!G1403</f>
        <v>96551.7</v>
      </c>
      <c r="J280" s="8"/>
    </row>
    <row r="281" spans="1:17" s="11" customFormat="1">
      <c r="A281" s="8"/>
      <c r="B281" s="7" t="s">
        <v>272</v>
      </c>
      <c r="C281" s="49">
        <f>SAStab!B1404</f>
        <v>3828.5</v>
      </c>
      <c r="D281" s="49">
        <f>SAStab!C1404</f>
        <v>7087.6</v>
      </c>
      <c r="E281" s="49">
        <f>SAStab!D1404</f>
        <v>9814.2999999999993</v>
      </c>
      <c r="F281" s="49">
        <f>SAStab!E1404</f>
        <v>12532.9</v>
      </c>
      <c r="G281" s="49">
        <f>SAStab!F1404</f>
        <v>13634.1</v>
      </c>
      <c r="H281" s="49">
        <f>SAStab!G1404</f>
        <v>15457.3</v>
      </c>
      <c r="J281" s="8"/>
      <c r="K281" s="7" t="s">
        <v>304</v>
      </c>
      <c r="L281" s="116">
        <f t="shared" ref="L281:Q281" si="79">L273/C280</f>
        <v>0.13642103475478812</v>
      </c>
      <c r="M281" s="116">
        <f t="shared" si="79"/>
        <v>0.11864319615435105</v>
      </c>
      <c r="N281" s="116">
        <f t="shared" si="79"/>
        <v>0.12815026712122993</v>
      </c>
      <c r="O281" s="116">
        <f t="shared" si="79"/>
        <v>0.13675767182738771</v>
      </c>
      <c r="P281" s="116">
        <f t="shared" si="79"/>
        <v>0.14916014989779189</v>
      </c>
      <c r="Q281" s="116">
        <f t="shared" si="79"/>
        <v>0.14848625140727714</v>
      </c>
    </row>
    <row r="282" spans="1:17" s="11" customFormat="1">
      <c r="A282" s="8"/>
      <c r="B282" s="7" t="s">
        <v>294</v>
      </c>
      <c r="C282" s="49">
        <f>SAStab!B1405</f>
        <v>2260.6999999999998</v>
      </c>
      <c r="D282" s="49">
        <f>SAStab!C1405</f>
        <v>2432.8000000000002</v>
      </c>
      <c r="E282" s="49">
        <f>SAStab!D1405</f>
        <v>2333.9</v>
      </c>
      <c r="F282" s="49">
        <f>SAStab!E1405</f>
        <v>2720.6</v>
      </c>
      <c r="G282" s="49">
        <f>SAStab!F1405</f>
        <v>3307.8</v>
      </c>
      <c r="H282" s="49">
        <f>SAStab!G1405</f>
        <v>3319.9</v>
      </c>
      <c r="J282" s="8"/>
      <c r="K282" s="7" t="s">
        <v>305</v>
      </c>
      <c r="L282" s="116">
        <f t="shared" ref="L282:Q282" si="80">L274/C280</f>
        <v>2.818895998597537E-2</v>
      </c>
      <c r="M282" s="116">
        <f t="shared" si="80"/>
        <v>2.2392352008964517E-2</v>
      </c>
      <c r="N282" s="116">
        <f t="shared" si="80"/>
        <v>2.1052287837820188E-2</v>
      </c>
      <c r="O282" s="116">
        <f t="shared" si="80"/>
        <v>2.2286927883283573E-2</v>
      </c>
      <c r="P282" s="116">
        <f t="shared" si="80"/>
        <v>2.2888136593412857E-2</v>
      </c>
      <c r="Q282" s="116">
        <f t="shared" si="80"/>
        <v>2.045225511306378E-2</v>
      </c>
    </row>
    <row r="283" spans="1:17" s="11" customFormat="1">
      <c r="A283" s="8"/>
      <c r="B283" s="7" t="s">
        <v>292</v>
      </c>
      <c r="C283" s="49">
        <f>SAStab!B1406</f>
        <v>4404.5</v>
      </c>
      <c r="D283" s="49">
        <f>SAStab!C1406</f>
        <v>4548.3</v>
      </c>
      <c r="E283" s="49">
        <f>SAStab!D1406</f>
        <v>4916.7</v>
      </c>
      <c r="F283" s="49">
        <f>SAStab!E1406</f>
        <v>5446</v>
      </c>
      <c r="G283" s="49">
        <f>SAStab!F1406</f>
        <v>5858.6</v>
      </c>
      <c r="H283" s="49">
        <f>SAStab!G1406</f>
        <v>6076.8</v>
      </c>
      <c r="J283" s="8"/>
      <c r="K283" s="7" t="s">
        <v>306</v>
      </c>
      <c r="L283" s="116">
        <f t="shared" ref="L283:Q283" si="81">L275/C276</f>
        <v>4.3948818602894985E-2</v>
      </c>
      <c r="M283" s="116">
        <f t="shared" si="81"/>
        <v>6.6136742843216287E-2</v>
      </c>
      <c r="N283" s="116">
        <f t="shared" si="81"/>
        <v>6.6263056853052768E-2</v>
      </c>
      <c r="O283" s="116">
        <f t="shared" si="81"/>
        <v>6.5864404311098163E-2</v>
      </c>
      <c r="P283" s="116">
        <f t="shared" si="81"/>
        <v>6.4430608926987876E-2</v>
      </c>
      <c r="Q283" s="116">
        <f t="shared" si="81"/>
        <v>6.7006867044098001E-2</v>
      </c>
    </row>
    <row r="284" spans="1:17" s="11" customFormat="1">
      <c r="A284" s="4"/>
      <c r="B284" s="5" t="s">
        <v>293</v>
      </c>
      <c r="C284" s="107">
        <f>SAStab!B1407</f>
        <v>1206.3</v>
      </c>
      <c r="D284" s="107">
        <f>SAStab!C1407</f>
        <v>1498.9</v>
      </c>
      <c r="E284" s="107">
        <f>SAStab!D1407</f>
        <v>1753.9</v>
      </c>
      <c r="F284" s="107">
        <f>SAStab!E1407</f>
        <v>1832.9</v>
      </c>
      <c r="G284" s="107">
        <f>SAStab!F1407</f>
        <v>2077</v>
      </c>
      <c r="H284" s="107">
        <f>SAStab!G1407</f>
        <v>2147.1</v>
      </c>
      <c r="J284" s="4"/>
      <c r="K284" s="5" t="s">
        <v>307</v>
      </c>
      <c r="L284" s="119">
        <f t="shared" ref="L284:Q284" si="82">L276/C276</f>
        <v>1.3003668369024253E-2</v>
      </c>
      <c r="M284" s="119">
        <f t="shared" si="82"/>
        <v>1.3430569355655125E-2</v>
      </c>
      <c r="N284" s="119">
        <f t="shared" si="82"/>
        <v>1.3861805209136395E-2</v>
      </c>
      <c r="O284" s="119">
        <f t="shared" si="82"/>
        <v>1.414579085348092E-2</v>
      </c>
      <c r="P284" s="119">
        <f t="shared" si="82"/>
        <v>1.4173194403389497E-2</v>
      </c>
      <c r="Q284" s="119">
        <f t="shared" si="82"/>
        <v>1.4118217168792179E-2</v>
      </c>
    </row>
    <row r="285" spans="1:17">
      <c r="A285" s="7" t="str">
        <f>NOTES!A3</f>
        <v>Source: DYNASIM3 ID912. Option FICA15:  Increase Payroll tax to 15.4% over 10 Years</v>
      </c>
      <c r="B285" s="7"/>
      <c r="C285" s="49"/>
      <c r="D285" s="49"/>
      <c r="E285" s="49"/>
      <c r="F285" s="49"/>
      <c r="G285" s="49"/>
      <c r="H285" s="49"/>
      <c r="J285" s="7" t="str">
        <f>NOTES!$A$3</f>
        <v>Source: DYNASIM3 ID912. Option FICA15:  Increase Payroll tax to 15.4% over 10 Years</v>
      </c>
    </row>
    <row r="286" spans="1:17">
      <c r="A286" s="7" t="s">
        <v>119</v>
      </c>
      <c r="B286" s="7"/>
      <c r="C286" s="49"/>
      <c r="D286" s="49"/>
      <c r="E286" s="49"/>
      <c r="F286" s="49"/>
      <c r="G286" s="49"/>
      <c r="H286" s="49"/>
      <c r="J286" s="7" t="s">
        <v>119</v>
      </c>
    </row>
    <row r="287" spans="1:17" ht="42.75" customHeight="1">
      <c r="A287" s="275" t="str">
        <f>NOTES!$A$4</f>
        <v>Equivalent annuity income includes earnings, Social Security, DB pension, annuitized asset income, SSI, imputed rent, means tested benefits, nonmeans tested benefits.</v>
      </c>
      <c r="B287" s="275"/>
      <c r="C287" s="275"/>
      <c r="D287" s="275"/>
      <c r="E287" s="275"/>
      <c r="F287" s="275"/>
      <c r="G287" s="275"/>
      <c r="H287" s="275"/>
      <c r="J287"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287" s="275"/>
      <c r="L287" s="275"/>
      <c r="M287" s="275"/>
      <c r="N287" s="275"/>
      <c r="O287" s="275"/>
      <c r="P287" s="275"/>
      <c r="Q287" s="275"/>
    </row>
    <row r="288" spans="1:17" ht="49.5" customHeight="1">
      <c r="A288" s="275" t="str">
        <f>NOTES!$A$6</f>
        <v>Equivalent cash income includes earnings, Social Security, DB pension, interest, dividends, rental income, retirement account withdrawals SSI, means tested benefits, nonmeans tested benefits.</v>
      </c>
      <c r="B288" s="275"/>
      <c r="C288" s="275"/>
      <c r="D288" s="275"/>
      <c r="E288" s="275"/>
      <c r="F288" s="275"/>
      <c r="G288" s="275"/>
      <c r="H288" s="275"/>
      <c r="J288"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288" s="275"/>
      <c r="L288" s="275"/>
      <c r="M288" s="275"/>
      <c r="N288" s="275"/>
      <c r="O288" s="275"/>
      <c r="P288" s="275"/>
      <c r="Q288" s="275"/>
    </row>
    <row r="289" spans="1:33" ht="29.25" customHeight="1">
      <c r="A289" s="272" t="str">
        <f>NOTES!$A$14</f>
        <v>Other family member income includes income of non-spouse co-resident family members. It is not included in reported total income but is included income for poverty calculations.</v>
      </c>
      <c r="B289" s="272"/>
      <c r="C289" s="272"/>
      <c r="D289" s="272"/>
      <c r="E289" s="272"/>
      <c r="F289" s="272"/>
      <c r="G289" s="272"/>
      <c r="H289" s="272"/>
      <c r="J289" s="271" t="str">
        <f>NOTES!$A$20</f>
        <v>OASDI and HI tax include only the worker share of the tax.</v>
      </c>
      <c r="K289" s="271"/>
      <c r="L289" s="271"/>
      <c r="M289" s="271"/>
      <c r="N289" s="271"/>
      <c r="O289" s="271"/>
      <c r="P289" s="271"/>
      <c r="Q289" s="271"/>
    </row>
    <row r="290" spans="1:33">
      <c r="A290" s="7"/>
      <c r="B290" s="7"/>
      <c r="C290" s="45"/>
      <c r="D290" s="45"/>
      <c r="E290" s="45"/>
      <c r="F290" s="45"/>
      <c r="G290" s="45"/>
      <c r="H290" s="45"/>
      <c r="J290" s="7"/>
    </row>
    <row r="291" spans="1:33" s="113" customFormat="1" ht="34.5" customHeight="1">
      <c r="A291" s="273" t="str">
        <f>CONCATENATE(A$1," by Equivalent Income Quintile")</f>
        <v>Mean Equivalent Income by Source Among Individuals Age 62 and Older for Selected Years (2015 dollars) by Equivalent Income Quintile</v>
      </c>
      <c r="B291" s="273"/>
      <c r="C291" s="273"/>
      <c r="D291" s="273"/>
      <c r="E291" s="273"/>
      <c r="F291" s="273"/>
      <c r="G291" s="273"/>
      <c r="H291" s="273"/>
      <c r="I291" s="84"/>
      <c r="J291" s="273" t="str">
        <f>CONCATENATE(J$1," by Equivalent Income Quintile")</f>
        <v>Mean Equivalent Taxes and Net Income by Source Among Individuals Age 62 and Older for Selected Years (2015 dollars) by Equivalent Income Quintile</v>
      </c>
      <c r="K291" s="273"/>
      <c r="L291" s="273"/>
      <c r="M291" s="273"/>
      <c r="N291" s="273"/>
      <c r="O291" s="273"/>
      <c r="P291" s="273"/>
      <c r="Q291" s="273"/>
      <c r="R291" s="84"/>
      <c r="S291" s="84"/>
      <c r="T291" s="84"/>
      <c r="U291" s="84"/>
      <c r="V291" s="84"/>
      <c r="W291" s="84"/>
      <c r="X291" s="84"/>
      <c r="Y291" s="84"/>
      <c r="Z291" s="84"/>
      <c r="AA291" s="84"/>
      <c r="AB291" s="84"/>
      <c r="AC291" s="84"/>
      <c r="AD291" s="84"/>
      <c r="AE291" s="84"/>
      <c r="AF291" s="84"/>
      <c r="AG291" s="84"/>
    </row>
    <row r="292" spans="1:33">
      <c r="A292" s="3"/>
      <c r="B292" s="3"/>
      <c r="C292" s="276" t="s">
        <v>32</v>
      </c>
      <c r="D292" s="276"/>
      <c r="E292" s="276"/>
      <c r="F292" s="276"/>
      <c r="G292" s="276"/>
      <c r="H292" s="276"/>
      <c r="J292" s="61"/>
      <c r="L292" s="276" t="s">
        <v>32</v>
      </c>
      <c r="M292" s="276"/>
      <c r="N292" s="276"/>
      <c r="O292" s="276"/>
      <c r="P292" s="276"/>
      <c r="Q292" s="276"/>
    </row>
    <row r="293" spans="1:33">
      <c r="A293" s="4"/>
      <c r="B293" s="5"/>
      <c r="C293" s="50">
        <v>2015</v>
      </c>
      <c r="D293" s="51">
        <v>2025</v>
      </c>
      <c r="E293" s="51">
        <f>D293+10</f>
        <v>2035</v>
      </c>
      <c r="F293" s="51">
        <f t="shared" ref="F293:H293" si="83">E293+10</f>
        <v>2045</v>
      </c>
      <c r="G293" s="51">
        <f t="shared" si="83"/>
        <v>2055</v>
      </c>
      <c r="H293" s="51">
        <f t="shared" si="83"/>
        <v>2065</v>
      </c>
      <c r="J293" s="4"/>
      <c r="K293" s="1"/>
      <c r="L293" s="50">
        <v>2015</v>
      </c>
      <c r="M293" s="51">
        <v>2025</v>
      </c>
      <c r="N293" s="51">
        <f>M293+10</f>
        <v>2035</v>
      </c>
      <c r="O293" s="51">
        <f t="shared" ref="O293" si="84">N293+10</f>
        <v>2045</v>
      </c>
      <c r="P293" s="51">
        <f t="shared" ref="P293" si="85">O293+10</f>
        <v>2055</v>
      </c>
      <c r="Q293" s="51">
        <f t="shared" ref="Q293" si="86">P293+10</f>
        <v>2065</v>
      </c>
    </row>
    <row r="294" spans="1:33">
      <c r="A294" s="6" t="s">
        <v>38</v>
      </c>
      <c r="B294" s="7"/>
      <c r="C294" s="45"/>
      <c r="D294" s="45"/>
      <c r="E294" s="45"/>
      <c r="F294" s="45"/>
      <c r="G294" s="45"/>
      <c r="H294" s="45"/>
      <c r="J294" s="6" t="s">
        <v>38</v>
      </c>
    </row>
    <row r="295" spans="1:33">
      <c r="A295" s="7"/>
      <c r="B295" s="7" t="str">
        <f t="shared" ref="B295:B304" si="87">B211</f>
        <v>Total Annuity Income</v>
      </c>
      <c r="C295" s="49">
        <f>SAStab!B1418</f>
        <v>72339.8</v>
      </c>
      <c r="D295" s="49">
        <f>SAStab!C1418</f>
        <v>77868.2</v>
      </c>
      <c r="E295" s="49">
        <f>SAStab!D1418</f>
        <v>81465.5</v>
      </c>
      <c r="F295" s="49">
        <f>SAStab!E1418</f>
        <v>86829.4</v>
      </c>
      <c r="G295" s="49">
        <f>SAStab!F1418</f>
        <v>93953</v>
      </c>
      <c r="H295" s="49">
        <f>SAStab!G1418</f>
        <v>100492.5</v>
      </c>
      <c r="J295" s="7"/>
      <c r="K295" s="7" t="s">
        <v>276</v>
      </c>
      <c r="L295" s="52">
        <f>SAStab!B1431</f>
        <v>63900.2</v>
      </c>
      <c r="M295" s="52">
        <f>SAStab!C1431</f>
        <v>68506.100000000006</v>
      </c>
      <c r="N295" s="52">
        <f>SAStab!D1431</f>
        <v>70426.600000000006</v>
      </c>
      <c r="O295" s="52">
        <f>SAStab!E1431</f>
        <v>73515.899999999994</v>
      </c>
      <c r="P295" s="52">
        <f>SAStab!F1431</f>
        <v>77070.100000000006</v>
      </c>
      <c r="Q295" s="52">
        <f>SAStab!G1431</f>
        <v>81209.899999999994</v>
      </c>
    </row>
    <row r="296" spans="1:33">
      <c r="A296" s="7"/>
      <c r="B296" s="7" t="str">
        <f t="shared" si="87"/>
        <v>Social Security Benefits</v>
      </c>
      <c r="C296" s="49">
        <f>SAStab!B1419</f>
        <v>14604.6</v>
      </c>
      <c r="D296" s="49">
        <f>SAStab!C1419</f>
        <v>16751.099999999999</v>
      </c>
      <c r="E296" s="49">
        <f>SAStab!D1419</f>
        <v>18854.099999999999</v>
      </c>
      <c r="F296" s="49">
        <f>SAStab!E1419</f>
        <v>20345.2</v>
      </c>
      <c r="G296" s="49">
        <f>SAStab!F1419</f>
        <v>22288.2</v>
      </c>
      <c r="H296" s="49">
        <f>SAStab!G1419</f>
        <v>25223.8</v>
      </c>
      <c r="J296" s="7"/>
      <c r="K296" s="7" t="s">
        <v>275</v>
      </c>
      <c r="L296" s="52">
        <f>SAStab!B1432</f>
        <v>38395.4</v>
      </c>
      <c r="M296" s="52">
        <f>SAStab!C1432</f>
        <v>40921.5</v>
      </c>
      <c r="N296" s="52">
        <f>SAStab!D1432</f>
        <v>42521</v>
      </c>
      <c r="O296" s="52">
        <f>SAStab!E1432</f>
        <v>44807.4</v>
      </c>
      <c r="P296" s="52">
        <f>SAStab!F1432</f>
        <v>49321.3</v>
      </c>
      <c r="Q296" s="52">
        <f>SAStab!G1432</f>
        <v>53411.3</v>
      </c>
    </row>
    <row r="297" spans="1:33">
      <c r="B297" s="7" t="str">
        <f t="shared" si="87"/>
        <v>SSI</v>
      </c>
      <c r="C297" s="49">
        <f>SAStab!B1420</f>
        <v>185.8</v>
      </c>
      <c r="D297" s="49">
        <f>SAStab!C1420</f>
        <v>150</v>
      </c>
      <c r="E297" s="49">
        <f>SAStab!D1420</f>
        <v>119.4</v>
      </c>
      <c r="F297" s="49">
        <f>SAStab!E1420</f>
        <v>99.6</v>
      </c>
      <c r="G297" s="49">
        <f>SAStab!F1420</f>
        <v>77.8</v>
      </c>
      <c r="H297" s="49">
        <f>SAStab!G1420</f>
        <v>63.1</v>
      </c>
      <c r="K297" s="7" t="s">
        <v>62</v>
      </c>
      <c r="L297" s="52">
        <f>SAStab!B1433</f>
        <v>4562.3</v>
      </c>
      <c r="M297" s="52">
        <f>SAStab!C1433</f>
        <v>4673.8</v>
      </c>
      <c r="N297" s="52">
        <f>SAStab!D1433</f>
        <v>5558.4</v>
      </c>
      <c r="O297" s="52">
        <f>SAStab!E1433</f>
        <v>6625</v>
      </c>
      <c r="P297" s="52">
        <f>SAStab!F1433</f>
        <v>8538.2000000000007</v>
      </c>
      <c r="Q297" s="52">
        <f>SAStab!G1433</f>
        <v>9439.4</v>
      </c>
    </row>
    <row r="298" spans="1:33">
      <c r="A298" s="7"/>
      <c r="B298" s="7" t="str">
        <f t="shared" si="87"/>
        <v>Annuitized Financial Income</v>
      </c>
      <c r="C298" s="49">
        <f>SAStab!B1421</f>
        <v>27018.799999999999</v>
      </c>
      <c r="D298" s="49">
        <f>SAStab!C1421</f>
        <v>30861.4</v>
      </c>
      <c r="E298" s="49">
        <f>SAStab!D1421</f>
        <v>33029.1</v>
      </c>
      <c r="F298" s="49">
        <f>SAStab!E1421</f>
        <v>35744.300000000003</v>
      </c>
      <c r="G298" s="49">
        <f>SAStab!F1421</f>
        <v>36404.1</v>
      </c>
      <c r="H298" s="49">
        <f>SAStab!G1421</f>
        <v>37571.9</v>
      </c>
      <c r="J298" s="7"/>
      <c r="K298" s="7" t="s">
        <v>277</v>
      </c>
      <c r="L298" s="52">
        <f>SAStab!B1434</f>
        <v>949.6</v>
      </c>
      <c r="M298" s="52">
        <f>SAStab!C1434</f>
        <v>866.6</v>
      </c>
      <c r="N298" s="52">
        <f>SAStab!D1434</f>
        <v>928.8</v>
      </c>
      <c r="O298" s="52">
        <f>SAStab!E1434</f>
        <v>1065</v>
      </c>
      <c r="P298" s="52">
        <f>SAStab!F1434</f>
        <v>1270.3</v>
      </c>
      <c r="Q298" s="52">
        <f>SAStab!G1434</f>
        <v>1297.8</v>
      </c>
    </row>
    <row r="299" spans="1:33">
      <c r="A299" s="6"/>
      <c r="B299" s="7" t="str">
        <f t="shared" si="87"/>
        <v>DB Pension Income</v>
      </c>
      <c r="C299" s="49">
        <f>SAStab!B1422</f>
        <v>7886.8</v>
      </c>
      <c r="D299" s="49">
        <f>SAStab!C1422</f>
        <v>6408.1</v>
      </c>
      <c r="E299" s="49">
        <f>SAStab!D1422</f>
        <v>4730.3999999999996</v>
      </c>
      <c r="F299" s="49">
        <f>SAStab!E1422</f>
        <v>3579.9</v>
      </c>
      <c r="G299" s="49">
        <f>SAStab!F1422</f>
        <v>3062</v>
      </c>
      <c r="H299" s="49">
        <f>SAStab!G1422</f>
        <v>3088.1</v>
      </c>
      <c r="J299" s="6"/>
      <c r="K299" s="7" t="s">
        <v>266</v>
      </c>
      <c r="L299" s="52">
        <f>SAStab!B1435</f>
        <v>807.4</v>
      </c>
      <c r="M299" s="52">
        <f>SAStab!C1435</f>
        <v>1157.3</v>
      </c>
      <c r="N299" s="52">
        <f>SAStab!D1435</f>
        <v>1176.3</v>
      </c>
      <c r="O299" s="52">
        <f>SAStab!E1435</f>
        <v>1274.8</v>
      </c>
      <c r="P299" s="52">
        <f>SAStab!F1435</f>
        <v>1504.8</v>
      </c>
      <c r="Q299" s="52">
        <f>SAStab!G1435</f>
        <v>1656.1</v>
      </c>
    </row>
    <row r="300" spans="1:33">
      <c r="A300" s="7"/>
      <c r="B300" s="7" t="str">
        <f t="shared" si="87"/>
        <v>Earned Income</v>
      </c>
      <c r="C300" s="49">
        <f>SAStab!B1423</f>
        <v>16753.400000000001</v>
      </c>
      <c r="D300" s="49">
        <f>SAStab!C1423</f>
        <v>17138.099999999999</v>
      </c>
      <c r="E300" s="49">
        <f>SAStab!D1423</f>
        <v>17589.8</v>
      </c>
      <c r="F300" s="49">
        <f>SAStab!E1423</f>
        <v>19206.900000000001</v>
      </c>
      <c r="G300" s="49">
        <f>SAStab!F1423</f>
        <v>23320.2</v>
      </c>
      <c r="H300" s="49">
        <f>SAStab!G1423</f>
        <v>24710.1</v>
      </c>
      <c r="J300" s="7"/>
      <c r="K300" s="7" t="s">
        <v>267</v>
      </c>
      <c r="L300" s="52">
        <f>SAStab!B1436</f>
        <v>221.4</v>
      </c>
      <c r="M300" s="52">
        <f>SAStab!C1436</f>
        <v>231.8</v>
      </c>
      <c r="N300" s="52">
        <f>SAStab!D1436</f>
        <v>242.2</v>
      </c>
      <c r="O300" s="52">
        <f>SAStab!E1436</f>
        <v>267.8</v>
      </c>
      <c r="P300" s="52">
        <f>SAStab!F1436</f>
        <v>324.89999999999998</v>
      </c>
      <c r="Q300" s="52">
        <f>SAStab!G1436</f>
        <v>345</v>
      </c>
    </row>
    <row r="301" spans="1:33">
      <c r="A301" s="7"/>
      <c r="B301" s="7" t="str">
        <f t="shared" si="87"/>
        <v>Imputed Rental Income</v>
      </c>
      <c r="C301" s="49">
        <f>SAStab!B1424</f>
        <v>4934.8</v>
      </c>
      <c r="D301" s="49">
        <f>SAStab!C1424</f>
        <v>5495</v>
      </c>
      <c r="E301" s="49">
        <f>SAStab!D1424</f>
        <v>6069.7</v>
      </c>
      <c r="F301" s="49">
        <f>SAStab!E1424</f>
        <v>6667.5</v>
      </c>
      <c r="G301" s="49">
        <f>SAStab!F1424</f>
        <v>7409.3</v>
      </c>
      <c r="H301" s="49">
        <f>SAStab!G1424</f>
        <v>8323.6</v>
      </c>
      <c r="J301" s="7"/>
      <c r="K301" s="7" t="s">
        <v>268</v>
      </c>
      <c r="L301" s="52">
        <f>SAStab!B1437</f>
        <v>53.4</v>
      </c>
      <c r="M301" s="52">
        <f>SAStab!C1437</f>
        <v>64</v>
      </c>
      <c r="N301" s="52">
        <f>SAStab!D1437</f>
        <v>107.6</v>
      </c>
      <c r="O301" s="52">
        <f>SAStab!E1437</f>
        <v>174.9</v>
      </c>
      <c r="P301" s="52">
        <f>SAStab!F1437</f>
        <v>284.3</v>
      </c>
      <c r="Q301" s="52">
        <f>SAStab!G1437</f>
        <v>348.5</v>
      </c>
    </row>
    <row r="302" spans="1:33">
      <c r="A302" s="7"/>
      <c r="B302" s="7" t="str">
        <f t="shared" si="87"/>
        <v>Means+Nonmeans Benefits</v>
      </c>
      <c r="C302" s="49">
        <f>SAStab!B1425</f>
        <v>955.6</v>
      </c>
      <c r="D302" s="49">
        <f>SAStab!C1425</f>
        <v>1064.5</v>
      </c>
      <c r="E302" s="49">
        <f>SAStab!D1425</f>
        <v>1073.2</v>
      </c>
      <c r="F302" s="49">
        <f>SAStab!E1425</f>
        <v>1186</v>
      </c>
      <c r="G302" s="49">
        <f>SAStab!F1425</f>
        <v>1391.3</v>
      </c>
      <c r="H302" s="49">
        <f>SAStab!G1425</f>
        <v>1511.8</v>
      </c>
      <c r="J302" s="7"/>
      <c r="K302" s="7" t="s">
        <v>296</v>
      </c>
      <c r="L302" s="52">
        <f>SAStab!B1438</f>
        <v>1453.7</v>
      </c>
      <c r="M302" s="52">
        <f>SAStab!C1438</f>
        <v>1826.9</v>
      </c>
      <c r="N302" s="52">
        <f>SAStab!D1438</f>
        <v>2332.6</v>
      </c>
      <c r="O302" s="52">
        <f>SAStab!E1438</f>
        <v>3014.4</v>
      </c>
      <c r="P302" s="52">
        <f>SAStab!F1438</f>
        <v>3828.4</v>
      </c>
      <c r="Q302" s="52">
        <f>SAStab!G1438</f>
        <v>4782.3</v>
      </c>
    </row>
    <row r="303" spans="1:33">
      <c r="A303" s="7"/>
      <c r="B303" s="7" t="str">
        <f t="shared" si="87"/>
        <v>Other Family Member Income</v>
      </c>
      <c r="C303" s="49">
        <f>SAStab!B1426</f>
        <v>5883.9</v>
      </c>
      <c r="D303" s="49">
        <f>SAStab!C1426</f>
        <v>7094.1</v>
      </c>
      <c r="E303" s="49">
        <f>SAStab!D1426</f>
        <v>8183.4</v>
      </c>
      <c r="F303" s="49">
        <f>SAStab!E1426</f>
        <v>9530.7000000000007</v>
      </c>
      <c r="G303" s="49">
        <f>SAStab!F1426</f>
        <v>10680.7</v>
      </c>
      <c r="H303" s="49">
        <f>SAStab!G1426</f>
        <v>11678.3</v>
      </c>
      <c r="J303" s="7"/>
      <c r="K303" s="7" t="s">
        <v>295</v>
      </c>
      <c r="L303" s="52">
        <f>SAStab!B1439</f>
        <v>391.9</v>
      </c>
      <c r="M303" s="52">
        <f>SAStab!C1439</f>
        <v>541.79999999999995</v>
      </c>
      <c r="N303" s="52">
        <f>SAStab!D1439</f>
        <v>693.1</v>
      </c>
      <c r="O303" s="52">
        <f>SAStab!E1439</f>
        <v>891.7</v>
      </c>
      <c r="P303" s="52">
        <f>SAStab!F1439</f>
        <v>1132.0999999999999</v>
      </c>
      <c r="Q303" s="52">
        <f>SAStab!G1439</f>
        <v>1413.5</v>
      </c>
    </row>
    <row r="304" spans="1:33">
      <c r="A304" s="7"/>
      <c r="B304" s="7" t="str">
        <f t="shared" si="87"/>
        <v>Total Cash Income</v>
      </c>
      <c r="C304" s="49">
        <f>SAStab!B1440</f>
        <v>46834.9</v>
      </c>
      <c r="D304" s="49">
        <f>SAStab!C1440</f>
        <v>50283.6</v>
      </c>
      <c r="E304" s="49">
        <f>SAStab!D1440</f>
        <v>53559.9</v>
      </c>
      <c r="F304" s="49">
        <f>SAStab!E1440</f>
        <v>58120.800000000003</v>
      </c>
      <c r="G304" s="49">
        <f>SAStab!F1440</f>
        <v>66204.2</v>
      </c>
      <c r="H304" s="49">
        <f>SAStab!G1440</f>
        <v>72693.899999999994</v>
      </c>
      <c r="J304" s="7"/>
    </row>
    <row r="305" spans="1:17">
      <c r="A305" s="7"/>
      <c r="B305" s="7" t="s">
        <v>272</v>
      </c>
      <c r="C305" s="49">
        <f>SAStab!B1441</f>
        <v>2337.4</v>
      </c>
      <c r="D305" s="49">
        <f>SAStab!C1441</f>
        <v>4198</v>
      </c>
      <c r="E305" s="49">
        <f>SAStab!D1441</f>
        <v>6011.1</v>
      </c>
      <c r="F305" s="49">
        <f>SAStab!E1441</f>
        <v>7829.1</v>
      </c>
      <c r="G305" s="49">
        <f>SAStab!F1441</f>
        <v>8927.9</v>
      </c>
      <c r="H305" s="49">
        <f>SAStab!G1441</f>
        <v>10524.7</v>
      </c>
      <c r="J305" s="7"/>
      <c r="K305" s="7" t="s">
        <v>304</v>
      </c>
      <c r="L305" s="116">
        <f t="shared" ref="L305:Q305" si="88">L297/C304</f>
        <v>9.7412399727553597E-2</v>
      </c>
      <c r="M305" s="116">
        <f t="shared" si="88"/>
        <v>9.2948794437947971E-2</v>
      </c>
      <c r="N305" s="116">
        <f t="shared" si="88"/>
        <v>0.10377913326947959</v>
      </c>
      <c r="O305" s="116">
        <f t="shared" si="88"/>
        <v>0.11398673108422458</v>
      </c>
      <c r="P305" s="116">
        <f t="shared" si="88"/>
        <v>0.12896764857818691</v>
      </c>
      <c r="Q305" s="116">
        <f t="shared" si="88"/>
        <v>0.12985133553159206</v>
      </c>
    </row>
    <row r="306" spans="1:17">
      <c r="A306" s="7"/>
      <c r="B306" s="7" t="s">
        <v>294</v>
      </c>
      <c r="C306" s="49">
        <f>SAStab!B1442</f>
        <v>1143.2</v>
      </c>
      <c r="D306" s="49">
        <f>SAStab!C1442</f>
        <v>1300.4000000000001</v>
      </c>
      <c r="E306" s="49">
        <f>SAStab!D1442</f>
        <v>1406.5</v>
      </c>
      <c r="F306" s="49">
        <f>SAStab!E1442</f>
        <v>1614.2</v>
      </c>
      <c r="G306" s="49">
        <f>SAStab!F1442</f>
        <v>2048.5</v>
      </c>
      <c r="H306" s="49">
        <f>SAStab!G1442</f>
        <v>2165.1999999999998</v>
      </c>
      <c r="J306" s="7"/>
      <c r="K306" s="7" t="s">
        <v>305</v>
      </c>
      <c r="L306" s="116">
        <f t="shared" ref="L306:Q306" si="89">L298/C304</f>
        <v>2.0275478329194681E-2</v>
      </c>
      <c r="M306" s="116">
        <f t="shared" si="89"/>
        <v>1.7234247349036266E-2</v>
      </c>
      <c r="N306" s="116">
        <f t="shared" si="89"/>
        <v>1.7341331854615113E-2</v>
      </c>
      <c r="O306" s="116">
        <f t="shared" si="89"/>
        <v>1.832390469504893E-2</v>
      </c>
      <c r="P306" s="116">
        <f t="shared" si="89"/>
        <v>1.9187604411804688E-2</v>
      </c>
      <c r="Q306" s="116">
        <f t="shared" si="89"/>
        <v>1.7852942268883634E-2</v>
      </c>
    </row>
    <row r="307" spans="1:17">
      <c r="A307" s="7"/>
      <c r="B307" s="7" t="s">
        <v>292</v>
      </c>
      <c r="C307" s="49">
        <f>SAStab!B1443</f>
        <v>2142.1</v>
      </c>
      <c r="D307" s="49">
        <f>SAStab!C1443</f>
        <v>2341.1999999999998</v>
      </c>
      <c r="E307" s="49">
        <f>SAStab!D1443</f>
        <v>2666.1</v>
      </c>
      <c r="F307" s="49">
        <f>SAStab!E1443</f>
        <v>3068.8</v>
      </c>
      <c r="G307" s="49">
        <f>SAStab!F1443</f>
        <v>3613</v>
      </c>
      <c r="H307" s="49">
        <f>SAStab!G1443</f>
        <v>3818.2</v>
      </c>
      <c r="J307" s="7"/>
      <c r="K307" s="7" t="s">
        <v>306</v>
      </c>
      <c r="L307" s="116">
        <f t="shared" ref="L307:Q307" si="90">L299/C300</f>
        <v>4.819320257380591E-2</v>
      </c>
      <c r="M307" s="116">
        <f t="shared" si="90"/>
        <v>6.7527905660487456E-2</v>
      </c>
      <c r="N307" s="116">
        <f t="shared" si="90"/>
        <v>6.6873983786057828E-2</v>
      </c>
      <c r="O307" s="116">
        <f t="shared" si="90"/>
        <v>6.6371980902696415E-2</v>
      </c>
      <c r="P307" s="116">
        <f t="shared" si="90"/>
        <v>6.4527748475570537E-2</v>
      </c>
      <c r="Q307" s="116">
        <f t="shared" si="90"/>
        <v>6.7021177575161572E-2</v>
      </c>
    </row>
    <row r="308" spans="1:17">
      <c r="A308" s="7"/>
      <c r="B308" s="7" t="s">
        <v>293</v>
      </c>
      <c r="C308" s="49">
        <f>SAStab!B1444</f>
        <v>826</v>
      </c>
      <c r="D308" s="49">
        <f>SAStab!C1444</f>
        <v>932.1</v>
      </c>
      <c r="E308" s="49">
        <f>SAStab!D1444</f>
        <v>1109.5</v>
      </c>
      <c r="F308" s="49">
        <f>SAStab!E1444</f>
        <v>1191.2</v>
      </c>
      <c r="G308" s="49">
        <f>SAStab!F1444</f>
        <v>1475.2</v>
      </c>
      <c r="H308" s="49">
        <f>SAStab!G1444</f>
        <v>1588.9</v>
      </c>
      <c r="J308" s="7"/>
      <c r="K308" s="7" t="s">
        <v>307</v>
      </c>
      <c r="L308" s="116">
        <f t="shared" ref="L308:Q308" si="91">L300/C300</f>
        <v>1.3215227953728795E-2</v>
      </c>
      <c r="M308" s="116">
        <f t="shared" si="91"/>
        <v>1.352541997070854E-2</v>
      </c>
      <c r="N308" s="116">
        <f t="shared" si="91"/>
        <v>1.376934359685727E-2</v>
      </c>
      <c r="O308" s="116">
        <f t="shared" si="91"/>
        <v>1.3942905934846331E-2</v>
      </c>
      <c r="P308" s="116">
        <f t="shared" si="91"/>
        <v>1.3932127511770909E-2</v>
      </c>
      <c r="Q308" s="116">
        <f t="shared" si="91"/>
        <v>1.3961902218121335E-2</v>
      </c>
    </row>
    <row r="309" spans="1:17">
      <c r="A309" s="6" t="s">
        <v>112</v>
      </c>
      <c r="B309" s="7"/>
      <c r="C309" s="45"/>
      <c r="D309" s="45"/>
      <c r="E309" s="45"/>
      <c r="F309" s="45"/>
      <c r="G309" s="45"/>
      <c r="H309" s="45"/>
      <c r="J309" s="6" t="s">
        <v>112</v>
      </c>
      <c r="L309" s="52"/>
      <c r="M309" s="52"/>
      <c r="N309" s="52"/>
      <c r="O309" s="52"/>
      <c r="P309" s="52"/>
      <c r="Q309" s="52"/>
    </row>
    <row r="310" spans="1:17">
      <c r="A310" s="7"/>
      <c r="B310" s="7" t="str">
        <f t="shared" ref="B310:B319" si="92">B295</f>
        <v>Total Annuity Income</v>
      </c>
      <c r="C310" s="49">
        <f>SAStab!B1455</f>
        <v>11972.1</v>
      </c>
      <c r="D310" s="49">
        <f>SAStab!C1455</f>
        <v>12831.2</v>
      </c>
      <c r="E310" s="49">
        <f>SAStab!D1455</f>
        <v>13302.1</v>
      </c>
      <c r="F310" s="49">
        <f>SAStab!E1455</f>
        <v>13631.7</v>
      </c>
      <c r="G310" s="49">
        <f>SAStab!F1455</f>
        <v>14702.2</v>
      </c>
      <c r="H310" s="49">
        <f>SAStab!G1455</f>
        <v>16203.8</v>
      </c>
      <c r="J310" s="7"/>
      <c r="K310" s="7" t="s">
        <v>276</v>
      </c>
      <c r="L310" s="52">
        <f>SAStab!B1468</f>
        <v>10057.9</v>
      </c>
      <c r="M310" s="52">
        <f>SAStab!C1468</f>
        <v>10386.200000000001</v>
      </c>
      <c r="N310" s="52">
        <f>SAStab!D1468</f>
        <v>10216</v>
      </c>
      <c r="O310" s="52">
        <f>SAStab!E1468</f>
        <v>9744.6</v>
      </c>
      <c r="P310" s="52">
        <f>SAStab!F1468</f>
        <v>9836.7999999999993</v>
      </c>
      <c r="Q310" s="52">
        <f>SAStab!G1468</f>
        <v>10232.1</v>
      </c>
    </row>
    <row r="311" spans="1:17">
      <c r="A311" s="7"/>
      <c r="B311" s="7" t="str">
        <f t="shared" si="92"/>
        <v>Social Security Benefits</v>
      </c>
      <c r="C311" s="49">
        <f>SAStab!B1456</f>
        <v>7239.5</v>
      </c>
      <c r="D311" s="49">
        <f>SAStab!C1456</f>
        <v>7886.3</v>
      </c>
      <c r="E311" s="49">
        <f>SAStab!D1456</f>
        <v>8538.7000000000007</v>
      </c>
      <c r="F311" s="49">
        <f>SAStab!E1456</f>
        <v>8900.9</v>
      </c>
      <c r="G311" s="49">
        <f>SAStab!F1456</f>
        <v>9705.6</v>
      </c>
      <c r="H311" s="49">
        <f>SAStab!G1456</f>
        <v>10883.4</v>
      </c>
      <c r="J311" s="7"/>
      <c r="K311" s="7" t="s">
        <v>275</v>
      </c>
      <c r="L311" s="52">
        <f>SAStab!B1469</f>
        <v>8492.2999999999993</v>
      </c>
      <c r="M311" s="52">
        <f>SAStab!C1469</f>
        <v>8814.5</v>
      </c>
      <c r="N311" s="52">
        <f>SAStab!D1469</f>
        <v>8534</v>
      </c>
      <c r="O311" s="52">
        <f>SAStab!E1469</f>
        <v>7933.4</v>
      </c>
      <c r="P311" s="52">
        <f>SAStab!F1469</f>
        <v>8007</v>
      </c>
      <c r="Q311" s="52">
        <f>SAStab!G1469</f>
        <v>8340.5</v>
      </c>
    </row>
    <row r="312" spans="1:17">
      <c r="B312" s="7" t="str">
        <f t="shared" si="92"/>
        <v>SSI</v>
      </c>
      <c r="C312" s="49">
        <f>SAStab!B1457</f>
        <v>908.5</v>
      </c>
      <c r="D312" s="49">
        <f>SAStab!C1457</f>
        <v>739</v>
      </c>
      <c r="E312" s="49">
        <f>SAStab!D1457</f>
        <v>588.79999999999995</v>
      </c>
      <c r="F312" s="49">
        <f>SAStab!E1457</f>
        <v>485.3</v>
      </c>
      <c r="G312" s="49">
        <f>SAStab!F1457</f>
        <v>383.9</v>
      </c>
      <c r="H312" s="49">
        <f>SAStab!G1457</f>
        <v>310.3</v>
      </c>
      <c r="K312" s="7" t="s">
        <v>62</v>
      </c>
      <c r="L312" s="52">
        <f>SAStab!B1470</f>
        <v>4.3</v>
      </c>
      <c r="M312" s="52">
        <f>SAStab!C1470</f>
        <v>20.2</v>
      </c>
      <c r="N312" s="52">
        <f>SAStab!D1470</f>
        <v>44.5</v>
      </c>
      <c r="O312" s="52">
        <f>SAStab!E1470</f>
        <v>59.9</v>
      </c>
      <c r="P312" s="52">
        <f>SAStab!F1470</f>
        <v>109.5</v>
      </c>
      <c r="Q312" s="52">
        <f>SAStab!G1470</f>
        <v>160.1</v>
      </c>
    </row>
    <row r="313" spans="1:17">
      <c r="A313" s="7"/>
      <c r="B313" s="7" t="str">
        <f t="shared" si="92"/>
        <v>Annuitized Financial Income</v>
      </c>
      <c r="C313" s="49">
        <f>SAStab!B1458</f>
        <v>1179.3</v>
      </c>
      <c r="D313" s="49">
        <f>SAStab!C1458</f>
        <v>1476.8</v>
      </c>
      <c r="E313" s="49">
        <f>SAStab!D1458</f>
        <v>1632.1</v>
      </c>
      <c r="F313" s="49">
        <f>SAStab!E1458</f>
        <v>1823.4</v>
      </c>
      <c r="G313" s="49">
        <f>SAStab!F1458</f>
        <v>2082.9</v>
      </c>
      <c r="H313" s="49">
        <f>SAStab!G1458</f>
        <v>2363.1999999999998</v>
      </c>
      <c r="J313" s="7"/>
      <c r="K313" s="7" t="s">
        <v>277</v>
      </c>
      <c r="L313" s="52">
        <f>SAStab!B1471</f>
        <v>18.5</v>
      </c>
      <c r="M313" s="52">
        <f>SAStab!C1471</f>
        <v>21.2</v>
      </c>
      <c r="N313" s="52">
        <f>SAStab!D1471</f>
        <v>23.7</v>
      </c>
      <c r="O313" s="52">
        <f>SAStab!E1471</f>
        <v>23.1</v>
      </c>
      <c r="P313" s="52">
        <f>SAStab!F1471</f>
        <v>33.200000000000003</v>
      </c>
      <c r="Q313" s="52">
        <f>SAStab!G1471</f>
        <v>44.4</v>
      </c>
    </row>
    <row r="314" spans="1:17">
      <c r="A314" s="6"/>
      <c r="B314" s="7" t="str">
        <f t="shared" si="92"/>
        <v>DB Pension Income</v>
      </c>
      <c r="C314" s="49">
        <f>SAStab!B1459</f>
        <v>601.70000000000005</v>
      </c>
      <c r="D314" s="49">
        <f>SAStab!C1459</f>
        <v>491.7</v>
      </c>
      <c r="E314" s="49">
        <f>SAStab!D1459</f>
        <v>360.9</v>
      </c>
      <c r="F314" s="49">
        <f>SAStab!E1459</f>
        <v>239.7</v>
      </c>
      <c r="G314" s="49">
        <f>SAStab!F1459</f>
        <v>209.6</v>
      </c>
      <c r="H314" s="49">
        <f>SAStab!G1459</f>
        <v>208.2</v>
      </c>
      <c r="J314" s="6"/>
      <c r="K314" s="7" t="s">
        <v>266</v>
      </c>
      <c r="L314" s="52">
        <f>SAStab!B1472</f>
        <v>43.7</v>
      </c>
      <c r="M314" s="52">
        <f>SAStab!C1472</f>
        <v>58.3</v>
      </c>
      <c r="N314" s="52">
        <f>SAStab!D1472</f>
        <v>50.6</v>
      </c>
      <c r="O314" s="52">
        <f>SAStab!E1472</f>
        <v>46.5</v>
      </c>
      <c r="P314" s="52">
        <f>SAStab!F1472</f>
        <v>47.1</v>
      </c>
      <c r="Q314" s="52">
        <f>SAStab!G1472</f>
        <v>50</v>
      </c>
    </row>
    <row r="315" spans="1:17">
      <c r="A315" s="7"/>
      <c r="B315" s="7" t="str">
        <f t="shared" si="92"/>
        <v>Earned Income</v>
      </c>
      <c r="C315" s="49">
        <f>SAStab!B1460</f>
        <v>852.7</v>
      </c>
      <c r="D315" s="49">
        <f>SAStab!C1460</f>
        <v>949.7</v>
      </c>
      <c r="E315" s="49">
        <f>SAStab!D1460</f>
        <v>900.8</v>
      </c>
      <c r="F315" s="49">
        <f>SAStab!E1460</f>
        <v>859.6</v>
      </c>
      <c r="G315" s="49">
        <f>SAStab!F1460</f>
        <v>863.6</v>
      </c>
      <c r="H315" s="49">
        <f>SAStab!G1460</f>
        <v>893.7</v>
      </c>
      <c r="J315" s="7"/>
      <c r="K315" s="7" t="s">
        <v>267</v>
      </c>
      <c r="L315" s="52">
        <f>SAStab!B1473</f>
        <v>10.199999999999999</v>
      </c>
      <c r="M315" s="52">
        <f>SAStab!C1473</f>
        <v>11</v>
      </c>
      <c r="N315" s="52">
        <f>SAStab!D1473</f>
        <v>9.5</v>
      </c>
      <c r="O315" s="52">
        <f>SAStab!E1473</f>
        <v>8.8000000000000007</v>
      </c>
      <c r="P315" s="52">
        <f>SAStab!F1473</f>
        <v>8.9</v>
      </c>
      <c r="Q315" s="52">
        <f>SAStab!G1473</f>
        <v>9.4</v>
      </c>
    </row>
    <row r="316" spans="1:17">
      <c r="A316" s="7"/>
      <c r="B316" s="7" t="str">
        <f t="shared" si="92"/>
        <v>Imputed Rental Income</v>
      </c>
      <c r="C316" s="49">
        <f>SAStab!B1461</f>
        <v>994.2</v>
      </c>
      <c r="D316" s="49">
        <f>SAStab!C1461</f>
        <v>1022.1</v>
      </c>
      <c r="E316" s="49">
        <f>SAStab!D1461</f>
        <v>1055</v>
      </c>
      <c r="F316" s="49">
        <f>SAStab!E1461</f>
        <v>1087.5999999999999</v>
      </c>
      <c r="G316" s="49">
        <f>SAStab!F1461</f>
        <v>1185.5</v>
      </c>
      <c r="H316" s="49">
        <f>SAStab!G1461</f>
        <v>1271.7</v>
      </c>
      <c r="J316" s="7"/>
      <c r="K316" s="7" t="s">
        <v>268</v>
      </c>
      <c r="L316" s="52">
        <f>SAStab!B1474</f>
        <v>0</v>
      </c>
      <c r="M316" s="52">
        <f>SAStab!C1474</f>
        <v>0</v>
      </c>
      <c r="N316" s="52">
        <f>SAStab!D1474</f>
        <v>0.9</v>
      </c>
      <c r="O316" s="52">
        <f>SAStab!E1474</f>
        <v>1</v>
      </c>
      <c r="P316" s="52">
        <f>SAStab!F1474</f>
        <v>6.5</v>
      </c>
      <c r="Q316" s="52">
        <f>SAStab!G1474</f>
        <v>8.9</v>
      </c>
    </row>
    <row r="317" spans="1:17">
      <c r="A317" s="7"/>
      <c r="B317" s="7" t="str">
        <f t="shared" si="92"/>
        <v>Means+Nonmeans Benefits</v>
      </c>
      <c r="C317" s="49">
        <f>SAStab!B1462</f>
        <v>196.2</v>
      </c>
      <c r="D317" s="49">
        <f>SAStab!C1462</f>
        <v>265.60000000000002</v>
      </c>
      <c r="E317" s="49">
        <f>SAStab!D1462</f>
        <v>225.7</v>
      </c>
      <c r="F317" s="49">
        <f>SAStab!E1462</f>
        <v>235.2</v>
      </c>
      <c r="G317" s="49">
        <f>SAStab!F1462</f>
        <v>271.10000000000002</v>
      </c>
      <c r="H317" s="49">
        <f>SAStab!G1462</f>
        <v>273.2</v>
      </c>
      <c r="J317" s="7"/>
      <c r="K317" s="7" t="s">
        <v>296</v>
      </c>
      <c r="L317" s="52">
        <f>SAStab!B1475</f>
        <v>1444.6</v>
      </c>
      <c r="M317" s="52">
        <f>SAStab!C1475</f>
        <v>1798.9</v>
      </c>
      <c r="N317" s="52">
        <f>SAStab!D1475</f>
        <v>2274.9</v>
      </c>
      <c r="O317" s="52">
        <f>SAStab!E1475</f>
        <v>2888.7</v>
      </c>
      <c r="P317" s="52">
        <f>SAStab!F1475</f>
        <v>3589.8</v>
      </c>
      <c r="Q317" s="52">
        <f>SAStab!G1475</f>
        <v>4383.5</v>
      </c>
    </row>
    <row r="318" spans="1:17">
      <c r="A318" s="7"/>
      <c r="B318" s="7" t="str">
        <f t="shared" si="92"/>
        <v>Other Family Member Income</v>
      </c>
      <c r="C318" s="49">
        <f>SAStab!B1463</f>
        <v>10386</v>
      </c>
      <c r="D318" s="49">
        <f>SAStab!C1463</f>
        <v>12150.8</v>
      </c>
      <c r="E318" s="49">
        <f>SAStab!D1463</f>
        <v>13688.6</v>
      </c>
      <c r="F318" s="49">
        <f>SAStab!E1463</f>
        <v>16068.7</v>
      </c>
      <c r="G318" s="49">
        <f>SAStab!F1463</f>
        <v>17595.7</v>
      </c>
      <c r="H318" s="49">
        <f>SAStab!G1463</f>
        <v>18872.8</v>
      </c>
      <c r="J318" s="7"/>
      <c r="K318" s="7" t="s">
        <v>295</v>
      </c>
      <c r="L318" s="52">
        <f>SAStab!B1476</f>
        <v>392.7</v>
      </c>
      <c r="M318" s="52">
        <f>SAStab!C1476</f>
        <v>535.29999999999995</v>
      </c>
      <c r="N318" s="52">
        <f>SAStab!D1476</f>
        <v>681.8</v>
      </c>
      <c r="O318" s="52">
        <f>SAStab!E1476</f>
        <v>859.2</v>
      </c>
      <c r="P318" s="52">
        <f>SAStab!F1476</f>
        <v>1070.4000000000001</v>
      </c>
      <c r="Q318" s="52">
        <f>SAStab!G1476</f>
        <v>1315.3</v>
      </c>
    </row>
    <row r="319" spans="1:17">
      <c r="A319" s="7"/>
      <c r="B319" s="7" t="str">
        <f t="shared" si="92"/>
        <v>Total Cash Income</v>
      </c>
      <c r="C319" s="49">
        <f>SAStab!B1477</f>
        <v>10406.4</v>
      </c>
      <c r="D319" s="49">
        <f>SAStab!C1477</f>
        <v>11259.5</v>
      </c>
      <c r="E319" s="49">
        <f>SAStab!D1477</f>
        <v>11620.1</v>
      </c>
      <c r="F319" s="49">
        <f>SAStab!E1477</f>
        <v>11820.5</v>
      </c>
      <c r="G319" s="49">
        <f>SAStab!F1477</f>
        <v>12872.3</v>
      </c>
      <c r="H319" s="49">
        <f>SAStab!G1477</f>
        <v>14312.2</v>
      </c>
      <c r="J319" s="7"/>
    </row>
    <row r="320" spans="1:17">
      <c r="A320" s="7"/>
      <c r="B320" s="7" t="s">
        <v>272</v>
      </c>
      <c r="C320" s="49">
        <f>SAStab!B1478</f>
        <v>135.9</v>
      </c>
      <c r="D320" s="49">
        <f>SAStab!C1478</f>
        <v>249.7</v>
      </c>
      <c r="E320" s="49">
        <f>SAStab!D1478</f>
        <v>309.3</v>
      </c>
      <c r="F320" s="49">
        <f>SAStab!E1478</f>
        <v>367.2</v>
      </c>
      <c r="G320" s="49">
        <f>SAStab!F1478</f>
        <v>505</v>
      </c>
      <c r="H320" s="49">
        <f>SAStab!G1478</f>
        <v>635.6</v>
      </c>
      <c r="J320" s="7"/>
      <c r="K320" s="7" t="s">
        <v>304</v>
      </c>
      <c r="L320" s="116">
        <f t="shared" ref="L320:Q320" si="93">L312/C319</f>
        <v>4.1320725707257071E-4</v>
      </c>
      <c r="M320" s="116">
        <f t="shared" si="93"/>
        <v>1.7940405879479551E-3</v>
      </c>
      <c r="N320" s="116">
        <f t="shared" si="93"/>
        <v>3.8295711740862813E-3</v>
      </c>
      <c r="O320" s="116">
        <f t="shared" si="93"/>
        <v>5.0674675352142462E-3</v>
      </c>
      <c r="P320" s="116">
        <f t="shared" si="93"/>
        <v>8.5066382853103174E-3</v>
      </c>
      <c r="Q320" s="116">
        <f t="shared" si="93"/>
        <v>1.118626067271279E-2</v>
      </c>
    </row>
    <row r="321" spans="1:18">
      <c r="A321" s="7"/>
      <c r="B321" s="7" t="s">
        <v>294</v>
      </c>
      <c r="C321" s="49">
        <f>SAStab!B1479</f>
        <v>103.1</v>
      </c>
      <c r="D321" s="49">
        <f>SAStab!C1479</f>
        <v>150.4</v>
      </c>
      <c r="E321" s="49">
        <f>SAStab!D1479</f>
        <v>176.3</v>
      </c>
      <c r="F321" s="49">
        <f>SAStab!E1479</f>
        <v>209.1</v>
      </c>
      <c r="G321" s="49">
        <f>SAStab!F1479</f>
        <v>215.2</v>
      </c>
      <c r="H321" s="49">
        <f>SAStab!G1479</f>
        <v>264.7</v>
      </c>
      <c r="J321" s="7"/>
      <c r="K321" s="7" t="s">
        <v>305</v>
      </c>
      <c r="L321" s="116">
        <f t="shared" ref="L321:Q321" si="94">L313/C319</f>
        <v>1.7777521525215252E-3</v>
      </c>
      <c r="M321" s="116">
        <f t="shared" si="94"/>
        <v>1.8828544784404281E-3</v>
      </c>
      <c r="N321" s="116">
        <f t="shared" si="94"/>
        <v>2.0395693668729185E-3</v>
      </c>
      <c r="O321" s="116">
        <f t="shared" si="94"/>
        <v>1.9542320544816212E-3</v>
      </c>
      <c r="P321" s="116">
        <f t="shared" si="94"/>
        <v>2.579181653628334E-3</v>
      </c>
      <c r="Q321" s="116">
        <f t="shared" si="94"/>
        <v>3.1022484314081689E-3</v>
      </c>
    </row>
    <row r="322" spans="1:18">
      <c r="A322" s="7"/>
      <c r="B322" s="7" t="s">
        <v>292</v>
      </c>
      <c r="C322" s="49">
        <f>SAStab!B1480</f>
        <v>147.30000000000001</v>
      </c>
      <c r="D322" s="49">
        <f>SAStab!C1480</f>
        <v>214.7</v>
      </c>
      <c r="E322" s="49">
        <f>SAStab!D1480</f>
        <v>200.9</v>
      </c>
      <c r="F322" s="49">
        <f>SAStab!E1480</f>
        <v>198.7</v>
      </c>
      <c r="G322" s="49">
        <f>SAStab!F1480</f>
        <v>240.9</v>
      </c>
      <c r="H322" s="49">
        <f>SAStab!G1480</f>
        <v>356.5</v>
      </c>
      <c r="J322" s="7"/>
      <c r="K322" s="7" t="s">
        <v>306</v>
      </c>
      <c r="L322" s="116">
        <f t="shared" ref="L322:Q322" si="95">L314/C315</f>
        <v>5.124897384777765E-2</v>
      </c>
      <c r="M322" s="116">
        <f t="shared" si="95"/>
        <v>6.1387806675792349E-2</v>
      </c>
      <c r="N322" s="116">
        <f t="shared" si="95"/>
        <v>5.6172291296625224E-2</v>
      </c>
      <c r="O322" s="116">
        <f t="shared" si="95"/>
        <v>5.4094927873429503E-2</v>
      </c>
      <c r="P322" s="116">
        <f t="shared" si="95"/>
        <v>5.4539138490041689E-2</v>
      </c>
      <c r="Q322" s="116">
        <f t="shared" si="95"/>
        <v>5.594718585655141E-2</v>
      </c>
    </row>
    <row r="323" spans="1:18">
      <c r="A323" s="7"/>
      <c r="B323" s="7" t="s">
        <v>293</v>
      </c>
      <c r="C323" s="49">
        <f>SAStab!B1481</f>
        <v>221.4</v>
      </c>
      <c r="D323" s="49">
        <f>SAStab!C1481</f>
        <v>312.5</v>
      </c>
      <c r="E323" s="49">
        <f>SAStab!D1481</f>
        <v>318.7</v>
      </c>
      <c r="F323" s="49">
        <f>SAStab!E1481</f>
        <v>324.8</v>
      </c>
      <c r="G323" s="49">
        <f>SAStab!F1481</f>
        <v>477.5</v>
      </c>
      <c r="H323" s="49">
        <f>SAStab!G1481</f>
        <v>486.5</v>
      </c>
      <c r="J323" s="7"/>
      <c r="K323" s="7" t="s">
        <v>307</v>
      </c>
      <c r="L323" s="116">
        <f t="shared" ref="L323:Q323" si="96">L315/C315</f>
        <v>1.1962003049138031E-2</v>
      </c>
      <c r="M323" s="116">
        <f t="shared" si="96"/>
        <v>1.1582605033168368E-2</v>
      </c>
      <c r="N323" s="116">
        <f t="shared" si="96"/>
        <v>1.0546181172291298E-2</v>
      </c>
      <c r="O323" s="116">
        <f t="shared" si="96"/>
        <v>1.0237319683573757E-2</v>
      </c>
      <c r="P323" s="116">
        <f t="shared" si="96"/>
        <v>1.0305697081982399E-2</v>
      </c>
      <c r="Q323" s="116">
        <f t="shared" si="96"/>
        <v>1.0518070941031667E-2</v>
      </c>
    </row>
    <row r="324" spans="1:18">
      <c r="A324" s="6" t="s">
        <v>59</v>
      </c>
      <c r="B324" s="7"/>
      <c r="C324" s="49"/>
      <c r="D324" s="49"/>
      <c r="E324" s="49"/>
      <c r="F324" s="49"/>
      <c r="G324" s="49"/>
      <c r="H324" s="49"/>
      <c r="J324" s="6" t="s">
        <v>59</v>
      </c>
      <c r="L324" s="52"/>
      <c r="M324" s="52"/>
      <c r="N324" s="52"/>
      <c r="O324" s="52"/>
      <c r="P324" s="52"/>
      <c r="Q324" s="52"/>
    </row>
    <row r="325" spans="1:18">
      <c r="A325" s="7"/>
      <c r="B325" s="7" t="str">
        <f t="shared" ref="B325:B334" si="97">B310</f>
        <v>Total Annuity Income</v>
      </c>
      <c r="C325" s="49">
        <f>SAStab!B1492</f>
        <v>28068.3</v>
      </c>
      <c r="D325" s="49">
        <f>SAStab!C1492</f>
        <v>30256</v>
      </c>
      <c r="E325" s="49">
        <f>SAStab!D1492</f>
        <v>31008.5</v>
      </c>
      <c r="F325" s="49">
        <f>SAStab!E1492</f>
        <v>31717</v>
      </c>
      <c r="G325" s="49">
        <f>SAStab!F1492</f>
        <v>34227.800000000003</v>
      </c>
      <c r="H325" s="49">
        <f>SAStab!G1492</f>
        <v>37655.300000000003</v>
      </c>
      <c r="J325" s="7"/>
      <c r="K325" s="7" t="s">
        <v>276</v>
      </c>
      <c r="L325" s="52">
        <f>SAStab!B1505</f>
        <v>25792.799999999999</v>
      </c>
      <c r="M325" s="52">
        <f>SAStab!C1505</f>
        <v>27191.1</v>
      </c>
      <c r="N325" s="52">
        <f>SAStab!D1505</f>
        <v>27345</v>
      </c>
      <c r="O325" s="52">
        <f>SAStab!E1505</f>
        <v>27273.200000000001</v>
      </c>
      <c r="P325" s="52">
        <f>SAStab!F1505</f>
        <v>28668.3</v>
      </c>
      <c r="Q325" s="52">
        <f>SAStab!G1505</f>
        <v>30916</v>
      </c>
    </row>
    <row r="326" spans="1:18">
      <c r="A326" s="7"/>
      <c r="B326" s="7" t="str">
        <f t="shared" si="97"/>
        <v>Social Security Benefits</v>
      </c>
      <c r="C326" s="49">
        <f>SAStab!B1493</f>
        <v>14394.6</v>
      </c>
      <c r="D326" s="49">
        <f>SAStab!C1493</f>
        <v>15744.8</v>
      </c>
      <c r="E326" s="49">
        <f>SAStab!D1493</f>
        <v>17274.7</v>
      </c>
      <c r="F326" s="49">
        <f>SAStab!E1493</f>
        <v>18286.2</v>
      </c>
      <c r="G326" s="49">
        <f>SAStab!F1493</f>
        <v>19816.900000000001</v>
      </c>
      <c r="H326" s="49">
        <f>SAStab!G1493</f>
        <v>22232.3</v>
      </c>
      <c r="J326" s="7"/>
      <c r="K326" s="7" t="s">
        <v>275</v>
      </c>
      <c r="L326" s="52">
        <f>SAStab!B1506</f>
        <v>20487.2</v>
      </c>
      <c r="M326" s="52">
        <f>SAStab!C1506</f>
        <v>22086.400000000001</v>
      </c>
      <c r="N326" s="52">
        <f>SAStab!D1506</f>
        <v>22159.4</v>
      </c>
      <c r="O326" s="52">
        <f>SAStab!E1506</f>
        <v>22105.599999999999</v>
      </c>
      <c r="P326" s="52">
        <f>SAStab!F1506</f>
        <v>23314.7</v>
      </c>
      <c r="Q326" s="52">
        <f>SAStab!G1506</f>
        <v>25459.3</v>
      </c>
    </row>
    <row r="327" spans="1:18">
      <c r="B327" s="7" t="str">
        <f t="shared" si="97"/>
        <v>SSI</v>
      </c>
      <c r="C327" s="49">
        <f>SAStab!B1494</f>
        <v>19.8</v>
      </c>
      <c r="D327" s="49">
        <f>SAStab!C1494</f>
        <v>9</v>
      </c>
      <c r="E327" s="49">
        <f>SAStab!D1494</f>
        <v>7.9</v>
      </c>
      <c r="F327" s="49">
        <f>SAStab!E1494</f>
        <v>12.6</v>
      </c>
      <c r="G327" s="49">
        <f>SAStab!F1494</f>
        <v>4.0999999999999996</v>
      </c>
      <c r="H327" s="49">
        <f>SAStab!G1494</f>
        <v>3.4</v>
      </c>
      <c r="K327" s="7" t="s">
        <v>62</v>
      </c>
      <c r="L327" s="52">
        <f>SAStab!B1507</f>
        <v>160.30000000000001</v>
      </c>
      <c r="M327" s="52">
        <f>SAStab!C1507</f>
        <v>298.89999999999998</v>
      </c>
      <c r="N327" s="52">
        <f>SAStab!D1507</f>
        <v>355.9</v>
      </c>
      <c r="O327" s="52">
        <f>SAStab!E1507</f>
        <v>361.5</v>
      </c>
      <c r="P327" s="52">
        <f>SAStab!F1507</f>
        <v>489</v>
      </c>
      <c r="Q327" s="52">
        <f>SAStab!G1507</f>
        <v>629.9</v>
      </c>
    </row>
    <row r="328" spans="1:18">
      <c r="A328" s="7"/>
      <c r="B328" s="7" t="str">
        <f t="shared" si="97"/>
        <v>Annuitized Financial Income</v>
      </c>
      <c r="C328" s="49">
        <f>SAStab!B1495</f>
        <v>4258.3</v>
      </c>
      <c r="D328" s="49">
        <f>SAStab!C1495</f>
        <v>4697.2</v>
      </c>
      <c r="E328" s="49">
        <f>SAStab!D1495</f>
        <v>5093.2</v>
      </c>
      <c r="F328" s="49">
        <f>SAStab!E1495</f>
        <v>5425.2</v>
      </c>
      <c r="G328" s="49">
        <f>SAStab!F1495</f>
        <v>6071.2</v>
      </c>
      <c r="H328" s="49">
        <f>SAStab!G1495</f>
        <v>6597.5</v>
      </c>
      <c r="J328" s="7"/>
      <c r="K328" s="7" t="s">
        <v>277</v>
      </c>
      <c r="L328" s="52">
        <f>SAStab!B1508</f>
        <v>63.9</v>
      </c>
      <c r="M328" s="52">
        <f>SAStab!C1508</f>
        <v>89</v>
      </c>
      <c r="N328" s="52">
        <f>SAStab!D1508</f>
        <v>84.6</v>
      </c>
      <c r="O328" s="52">
        <f>SAStab!E1508</f>
        <v>79</v>
      </c>
      <c r="P328" s="52">
        <f>SAStab!F1508</f>
        <v>89.9</v>
      </c>
      <c r="Q328" s="52">
        <f>SAStab!G1508</f>
        <v>98</v>
      </c>
    </row>
    <row r="329" spans="1:18">
      <c r="A329" s="6"/>
      <c r="B329" s="7" t="str">
        <f t="shared" si="97"/>
        <v>DB Pension Income</v>
      </c>
      <c r="C329" s="49">
        <f>SAStab!B1496</f>
        <v>2466.8000000000002</v>
      </c>
      <c r="D329" s="49">
        <f>SAStab!C1496</f>
        <v>1927.1</v>
      </c>
      <c r="E329" s="49">
        <f>SAStab!D1496</f>
        <v>1316.1</v>
      </c>
      <c r="F329" s="49">
        <f>SAStab!E1496</f>
        <v>872.2</v>
      </c>
      <c r="G329" s="49">
        <f>SAStab!F1496</f>
        <v>629.9</v>
      </c>
      <c r="H329" s="49">
        <f>SAStab!G1496</f>
        <v>577.9</v>
      </c>
      <c r="J329" s="6"/>
      <c r="K329" s="7" t="s">
        <v>266</v>
      </c>
      <c r="L329" s="52">
        <f>SAStab!B1509</f>
        <v>180.4</v>
      </c>
      <c r="M329" s="52">
        <f>SAStab!C1509</f>
        <v>279.8</v>
      </c>
      <c r="N329" s="52">
        <f>SAStab!D1509</f>
        <v>228</v>
      </c>
      <c r="O329" s="52">
        <f>SAStab!E1509</f>
        <v>205.4</v>
      </c>
      <c r="P329" s="52">
        <f>SAStab!F1509</f>
        <v>225.9</v>
      </c>
      <c r="Q329" s="52">
        <f>SAStab!G1509</f>
        <v>233.7</v>
      </c>
    </row>
    <row r="330" spans="1:18">
      <c r="A330" s="7"/>
      <c r="B330" s="7" t="str">
        <f t="shared" si="97"/>
        <v>Earned Income</v>
      </c>
      <c r="C330" s="49">
        <f>SAStab!B1497</f>
        <v>3235.5</v>
      </c>
      <c r="D330" s="49">
        <f>SAStab!C1497</f>
        <v>4063.7</v>
      </c>
      <c r="E330" s="49">
        <f>SAStab!D1497</f>
        <v>3310.1</v>
      </c>
      <c r="F330" s="49">
        <f>SAStab!E1497</f>
        <v>3094.8</v>
      </c>
      <c r="G330" s="49">
        <f>SAStab!F1497</f>
        <v>3361.4</v>
      </c>
      <c r="H330" s="49">
        <f>SAStab!G1497</f>
        <v>3511.4</v>
      </c>
      <c r="J330" s="7"/>
      <c r="K330" s="7" t="s">
        <v>267</v>
      </c>
      <c r="L330" s="52">
        <f>SAStab!B1510</f>
        <v>42.2</v>
      </c>
      <c r="M330" s="52">
        <f>SAStab!C1510</f>
        <v>52.7</v>
      </c>
      <c r="N330" s="52">
        <f>SAStab!D1510</f>
        <v>42.9</v>
      </c>
      <c r="O330" s="52">
        <f>SAStab!E1510</f>
        <v>38.700000000000003</v>
      </c>
      <c r="P330" s="52">
        <f>SAStab!F1510</f>
        <v>42.5</v>
      </c>
      <c r="Q330" s="52">
        <f>SAStab!G1510</f>
        <v>44</v>
      </c>
    </row>
    <row r="331" spans="1:18">
      <c r="A331" s="7"/>
      <c r="B331" s="7" t="str">
        <f t="shared" si="97"/>
        <v>Imputed Rental Income</v>
      </c>
      <c r="C331" s="49">
        <f>SAStab!B1498</f>
        <v>2967.7</v>
      </c>
      <c r="D331" s="49">
        <f>SAStab!C1498</f>
        <v>2966.4</v>
      </c>
      <c r="E331" s="49">
        <f>SAStab!D1498</f>
        <v>3191.8</v>
      </c>
      <c r="F331" s="49">
        <f>SAStab!E1498</f>
        <v>3085.1</v>
      </c>
      <c r="G331" s="49">
        <f>SAStab!F1498</f>
        <v>3420.3</v>
      </c>
      <c r="H331" s="49">
        <f>SAStab!G1498</f>
        <v>3759.7</v>
      </c>
      <c r="J331" s="7"/>
      <c r="K331" s="7" t="s">
        <v>268</v>
      </c>
      <c r="L331" s="52">
        <f>SAStab!B1511</f>
        <v>0</v>
      </c>
      <c r="M331" s="52">
        <f>SAStab!C1511</f>
        <v>0.2</v>
      </c>
      <c r="N331" s="52">
        <f>SAStab!D1511</f>
        <v>2</v>
      </c>
      <c r="O331" s="52">
        <f>SAStab!E1511</f>
        <v>3.6</v>
      </c>
      <c r="P331" s="52">
        <f>SAStab!F1511</f>
        <v>14.2</v>
      </c>
      <c r="Q331" s="52">
        <f>SAStab!G1511</f>
        <v>25.5</v>
      </c>
    </row>
    <row r="332" spans="1:18">
      <c r="A332" s="7"/>
      <c r="B332" s="7" t="str">
        <f t="shared" si="97"/>
        <v>Means+Nonmeans Benefits</v>
      </c>
      <c r="C332" s="49">
        <f>SAStab!B1500</f>
        <v>6853.5</v>
      </c>
      <c r="D332" s="49">
        <f>SAStab!C1500</f>
        <v>8440.2999999999993</v>
      </c>
      <c r="E332" s="49">
        <f>SAStab!D1500</f>
        <v>9323.2999999999993</v>
      </c>
      <c r="F332" s="49">
        <f>SAStab!E1500</f>
        <v>9997.7999999999993</v>
      </c>
      <c r="G332" s="49">
        <f>SAStab!F1500</f>
        <v>11388.5</v>
      </c>
      <c r="H332" s="49">
        <f>SAStab!G1500</f>
        <v>12606.4</v>
      </c>
      <c r="J332" s="7"/>
      <c r="K332" s="7" t="s">
        <v>296</v>
      </c>
      <c r="L332" s="52">
        <f>SAStab!B1512</f>
        <v>1442.5</v>
      </c>
      <c r="M332" s="52">
        <f>SAStab!C1512</f>
        <v>1804.8</v>
      </c>
      <c r="N332" s="52">
        <f>SAStab!D1512</f>
        <v>2269.1</v>
      </c>
      <c r="O332" s="52">
        <f>SAStab!E1512</f>
        <v>2892.2</v>
      </c>
      <c r="P332" s="52">
        <f>SAStab!F1512</f>
        <v>3621</v>
      </c>
      <c r="Q332" s="52">
        <f>SAStab!G1512</f>
        <v>4402.6000000000004</v>
      </c>
    </row>
    <row r="333" spans="1:18">
      <c r="A333" s="7"/>
      <c r="B333" s="7" t="str">
        <f t="shared" si="97"/>
        <v>Other Family Member Income</v>
      </c>
      <c r="C333" s="49">
        <f>SAStab!B1499</f>
        <v>725.6</v>
      </c>
      <c r="D333" s="49">
        <f>SAStab!C1499</f>
        <v>847.6</v>
      </c>
      <c r="E333" s="49">
        <f>SAStab!D1499</f>
        <v>814.6</v>
      </c>
      <c r="F333" s="49">
        <f>SAStab!E1499</f>
        <v>940.9</v>
      </c>
      <c r="G333" s="49">
        <f>SAStab!F1499</f>
        <v>924.1</v>
      </c>
      <c r="H333" s="49">
        <f>SAStab!G1499</f>
        <v>973.1</v>
      </c>
      <c r="J333" s="7"/>
      <c r="K333" s="7" t="s">
        <v>295</v>
      </c>
      <c r="L333" s="52">
        <f>SAStab!B1513</f>
        <v>386.1</v>
      </c>
      <c r="M333" s="52">
        <f>SAStab!C1513</f>
        <v>539.6</v>
      </c>
      <c r="N333" s="52">
        <f>SAStab!D1513</f>
        <v>681.1</v>
      </c>
      <c r="O333" s="52">
        <f>SAStab!E1513</f>
        <v>863.4</v>
      </c>
      <c r="P333" s="52">
        <f>SAStab!F1513</f>
        <v>1077.0999999999999</v>
      </c>
      <c r="Q333" s="52">
        <f>SAStab!G1513</f>
        <v>1305.7</v>
      </c>
    </row>
    <row r="334" spans="1:18">
      <c r="A334" s="7"/>
      <c r="B334" s="7" t="str">
        <f t="shared" si="97"/>
        <v>Total Cash Income</v>
      </c>
      <c r="C334" s="49">
        <f>SAStab!B1514</f>
        <v>22762.6</v>
      </c>
      <c r="D334" s="49">
        <f>SAStab!C1514</f>
        <v>25151.3</v>
      </c>
      <c r="E334" s="49">
        <f>SAStab!D1514</f>
        <v>25822.9</v>
      </c>
      <c r="F334" s="49">
        <f>SAStab!E1514</f>
        <v>26549.4</v>
      </c>
      <c r="G334" s="49">
        <f>SAStab!F1514</f>
        <v>28874.3</v>
      </c>
      <c r="H334" s="49">
        <f>SAStab!G1514</f>
        <v>32198.7</v>
      </c>
      <c r="J334" s="7"/>
    </row>
    <row r="335" spans="1:18">
      <c r="A335" s="7"/>
      <c r="B335" s="7" t="s">
        <v>272</v>
      </c>
      <c r="C335" s="49">
        <f>SAStab!B1515</f>
        <v>718.1</v>
      </c>
      <c r="D335" s="49">
        <f>SAStab!C1515</f>
        <v>1204.0999999999999</v>
      </c>
      <c r="E335" s="49">
        <f>SAStab!D1515</f>
        <v>1675.6</v>
      </c>
      <c r="F335" s="49">
        <f>SAStab!E1515</f>
        <v>1997.9</v>
      </c>
      <c r="G335" s="49">
        <f>SAStab!F1515</f>
        <v>2297.8000000000002</v>
      </c>
      <c r="H335" s="49">
        <f>SAStab!G1515</f>
        <v>2901.3</v>
      </c>
      <c r="J335" s="7"/>
      <c r="K335" s="7" t="s">
        <v>304</v>
      </c>
      <c r="L335" s="116">
        <f t="shared" ref="L335:Q335" si="98">L327/C334</f>
        <v>7.0422535211267616E-3</v>
      </c>
      <c r="M335" s="116">
        <f t="shared" si="98"/>
        <v>1.1884077562591197E-2</v>
      </c>
      <c r="N335" s="116">
        <f t="shared" si="98"/>
        <v>1.3782340480736089E-2</v>
      </c>
      <c r="O335" s="116">
        <f t="shared" si="98"/>
        <v>1.3616126918122442E-2</v>
      </c>
      <c r="P335" s="116">
        <f t="shared" si="98"/>
        <v>1.6935475492046562E-2</v>
      </c>
      <c r="Q335" s="116">
        <f t="shared" si="98"/>
        <v>1.9562901607828885E-2</v>
      </c>
      <c r="R335" s="118"/>
    </row>
    <row r="336" spans="1:18">
      <c r="A336" s="7"/>
      <c r="B336" s="7" t="s">
        <v>294</v>
      </c>
      <c r="C336" s="49">
        <f>SAStab!B1516</f>
        <v>328.4</v>
      </c>
      <c r="D336" s="49">
        <f>SAStab!C1516</f>
        <v>391.5</v>
      </c>
      <c r="E336" s="49">
        <f>SAStab!D1516</f>
        <v>368.8</v>
      </c>
      <c r="F336" s="49">
        <f>SAStab!E1516</f>
        <v>404.4</v>
      </c>
      <c r="G336" s="49">
        <f>SAStab!F1516</f>
        <v>508.5</v>
      </c>
      <c r="H336" s="49">
        <f>SAStab!G1516</f>
        <v>604.9</v>
      </c>
      <c r="J336" s="7"/>
      <c r="K336" s="7" t="s">
        <v>305</v>
      </c>
      <c r="L336" s="116">
        <f t="shared" ref="L336:Q336" si="99">L328/C334</f>
        <v>2.8072364316905803E-3</v>
      </c>
      <c r="M336" s="116">
        <f t="shared" si="99"/>
        <v>3.538584486686573E-3</v>
      </c>
      <c r="N336" s="116">
        <f t="shared" si="99"/>
        <v>3.2761618563368171E-3</v>
      </c>
      <c r="O336" s="116">
        <f t="shared" si="99"/>
        <v>2.97558513563395E-3</v>
      </c>
      <c r="P336" s="116">
        <f t="shared" si="99"/>
        <v>3.1134953920960856E-3</v>
      </c>
      <c r="Q336" s="116">
        <f t="shared" si="99"/>
        <v>3.0436011391764264E-3</v>
      </c>
      <c r="R336" s="118"/>
    </row>
    <row r="337" spans="1:18">
      <c r="A337" s="7"/>
      <c r="B337" s="7" t="s">
        <v>292</v>
      </c>
      <c r="C337" s="49">
        <f>SAStab!B1517</f>
        <v>354.6</v>
      </c>
      <c r="D337" s="49">
        <f>SAStab!C1517</f>
        <v>407.5</v>
      </c>
      <c r="E337" s="49">
        <f>SAStab!D1517</f>
        <v>376.8</v>
      </c>
      <c r="F337" s="49">
        <f>SAStab!E1517</f>
        <v>407.4</v>
      </c>
      <c r="G337" s="49">
        <f>SAStab!F1517</f>
        <v>563.9</v>
      </c>
      <c r="H337" s="49">
        <f>SAStab!G1517</f>
        <v>609.70000000000005</v>
      </c>
      <c r="J337" s="7"/>
      <c r="K337" s="7" t="s">
        <v>306</v>
      </c>
      <c r="L337" s="116">
        <f t="shared" ref="L337:Q337" si="100">L329/C330</f>
        <v>5.5756451862154228E-2</v>
      </c>
      <c r="M337" s="116">
        <f t="shared" si="100"/>
        <v>6.8853507886901102E-2</v>
      </c>
      <c r="N337" s="116">
        <f t="shared" si="100"/>
        <v>6.8880094256971086E-2</v>
      </c>
      <c r="O337" s="116">
        <f t="shared" si="100"/>
        <v>6.6369393821894787E-2</v>
      </c>
      <c r="P337" s="116">
        <f t="shared" si="100"/>
        <v>6.7204141131671322E-2</v>
      </c>
      <c r="Q337" s="116">
        <f t="shared" si="100"/>
        <v>6.6554650566725521E-2</v>
      </c>
      <c r="R337" s="118"/>
    </row>
    <row r="338" spans="1:18">
      <c r="A338" s="7"/>
      <c r="B338" s="7" t="s">
        <v>293</v>
      </c>
      <c r="C338" s="49">
        <f>SAStab!B1518</f>
        <v>519.29999999999995</v>
      </c>
      <c r="D338" s="49">
        <f>SAStab!C1518</f>
        <v>555.70000000000005</v>
      </c>
      <c r="E338" s="49">
        <f>SAStab!D1518</f>
        <v>678.2</v>
      </c>
      <c r="F338" s="49">
        <f>SAStab!E1518</f>
        <v>533</v>
      </c>
      <c r="G338" s="49">
        <f>SAStab!F1518</f>
        <v>767.7</v>
      </c>
      <c r="H338" s="49">
        <f>SAStab!G1518</f>
        <v>784.7</v>
      </c>
      <c r="J338" s="7"/>
      <c r="K338" s="7" t="s">
        <v>307</v>
      </c>
      <c r="L338" s="116">
        <f t="shared" ref="L338:Q338" si="101">L330/C330</f>
        <v>1.3042806366867565E-2</v>
      </c>
      <c r="M338" s="116">
        <f t="shared" si="101"/>
        <v>1.2968477003715827E-2</v>
      </c>
      <c r="N338" s="116">
        <f t="shared" si="101"/>
        <v>1.2960333524666929E-2</v>
      </c>
      <c r="O338" s="116">
        <f t="shared" si="101"/>
        <v>1.250484683986041E-2</v>
      </c>
      <c r="P338" s="116">
        <f t="shared" si="101"/>
        <v>1.2643541381567204E-2</v>
      </c>
      <c r="Q338" s="116">
        <f t="shared" si="101"/>
        <v>1.2530614569687303E-2</v>
      </c>
      <c r="R338" s="118"/>
    </row>
    <row r="339" spans="1:18">
      <c r="A339" s="6" t="s">
        <v>60</v>
      </c>
      <c r="B339" s="7"/>
      <c r="C339" s="45"/>
      <c r="D339" s="45"/>
      <c r="E339" s="45"/>
      <c r="F339" s="45"/>
      <c r="G339" s="45"/>
      <c r="H339" s="45"/>
      <c r="J339" s="6" t="s">
        <v>60</v>
      </c>
      <c r="L339" s="52"/>
      <c r="M339" s="52"/>
      <c r="N339" s="52"/>
      <c r="O339" s="52"/>
      <c r="P339" s="52"/>
      <c r="Q339" s="52"/>
    </row>
    <row r="340" spans="1:18">
      <c r="A340" s="7"/>
      <c r="B340" s="7" t="str">
        <f t="shared" ref="B340:B349" si="102">B325</f>
        <v>Total Annuity Income</v>
      </c>
      <c r="C340" s="49">
        <f>SAStab!B1529</f>
        <v>46488.7</v>
      </c>
      <c r="D340" s="49">
        <f>SAStab!C1529</f>
        <v>50038.6</v>
      </c>
      <c r="E340" s="49">
        <f>SAStab!D1529</f>
        <v>51281.8</v>
      </c>
      <c r="F340" s="49">
        <f>SAStab!E1529</f>
        <v>52575</v>
      </c>
      <c r="G340" s="49">
        <f>SAStab!F1529</f>
        <v>57128.7</v>
      </c>
      <c r="H340" s="49">
        <f>SAStab!G1529</f>
        <v>62747.3</v>
      </c>
      <c r="J340" s="7"/>
      <c r="K340" s="7" t="s">
        <v>276</v>
      </c>
      <c r="L340" s="52">
        <f>SAStab!B1542</f>
        <v>42781.5</v>
      </c>
      <c r="M340" s="52">
        <f>SAStab!C1542</f>
        <v>44979.6</v>
      </c>
      <c r="N340" s="52">
        <f>SAStab!D1542</f>
        <v>45500.3</v>
      </c>
      <c r="O340" s="52">
        <f>SAStab!E1542</f>
        <v>45945.4</v>
      </c>
      <c r="P340" s="52">
        <f>SAStab!F1542</f>
        <v>49063.6</v>
      </c>
      <c r="Q340" s="52">
        <f>SAStab!G1542</f>
        <v>52901.2</v>
      </c>
    </row>
    <row r="341" spans="1:18">
      <c r="A341" s="7"/>
      <c r="B341" s="7" t="str">
        <f t="shared" si="102"/>
        <v>Social Security Benefits</v>
      </c>
      <c r="C341" s="49">
        <f>SAStab!B1530</f>
        <v>15992</v>
      </c>
      <c r="D341" s="49">
        <f>SAStab!C1530</f>
        <v>18138.7</v>
      </c>
      <c r="E341" s="49">
        <f>SAStab!D1530</f>
        <v>20510</v>
      </c>
      <c r="F341" s="49">
        <f>SAStab!E1530</f>
        <v>22142.7</v>
      </c>
      <c r="G341" s="49">
        <f>SAStab!F1530</f>
        <v>24228.2</v>
      </c>
      <c r="H341" s="49">
        <f>SAStab!G1530</f>
        <v>27598.2</v>
      </c>
      <c r="J341" s="7"/>
      <c r="K341" s="7" t="s">
        <v>275</v>
      </c>
      <c r="L341" s="52">
        <f>SAStab!B1543</f>
        <v>32245.9</v>
      </c>
      <c r="M341" s="52">
        <f>SAStab!C1543</f>
        <v>34726.6</v>
      </c>
      <c r="N341" s="52">
        <f>SAStab!D1543</f>
        <v>35602.5</v>
      </c>
      <c r="O341" s="52">
        <f>SAStab!E1543</f>
        <v>36116</v>
      </c>
      <c r="P341" s="52">
        <f>SAStab!F1543</f>
        <v>38506.1</v>
      </c>
      <c r="Q341" s="52">
        <f>SAStab!G1543</f>
        <v>42479.6</v>
      </c>
    </row>
    <row r="342" spans="1:18">
      <c r="B342" s="7" t="str">
        <f t="shared" si="102"/>
        <v>SSI</v>
      </c>
      <c r="C342" s="49">
        <f>SAStab!B1531</f>
        <v>0.5</v>
      </c>
      <c r="D342" s="49">
        <f>SAStab!C1531</f>
        <v>0.7</v>
      </c>
      <c r="E342" s="49">
        <f>SAStab!D1531</f>
        <v>0</v>
      </c>
      <c r="F342" s="49">
        <f>SAStab!E1531</f>
        <v>0</v>
      </c>
      <c r="G342" s="49">
        <f>SAStab!F1531</f>
        <v>1.1000000000000001</v>
      </c>
      <c r="H342" s="49">
        <f>SAStab!G1531</f>
        <v>1.8</v>
      </c>
      <c r="K342" s="7" t="s">
        <v>62</v>
      </c>
      <c r="L342" s="52">
        <f>SAStab!B1544</f>
        <v>1048.2</v>
      </c>
      <c r="M342" s="52">
        <f>SAStab!C1544</f>
        <v>1557.1</v>
      </c>
      <c r="N342" s="52">
        <f>SAStab!D1544</f>
        <v>1756.1</v>
      </c>
      <c r="O342" s="52">
        <f>SAStab!E1544</f>
        <v>1852.1</v>
      </c>
      <c r="P342" s="52">
        <f>SAStab!F1544</f>
        <v>2191.6</v>
      </c>
      <c r="Q342" s="52">
        <f>SAStab!G1544</f>
        <v>2778.4</v>
      </c>
    </row>
    <row r="343" spans="1:18">
      <c r="A343" s="7"/>
      <c r="B343" s="7" t="str">
        <f t="shared" si="102"/>
        <v>Annuitized Financial Income</v>
      </c>
      <c r="C343" s="49">
        <f>SAStab!B1532</f>
        <v>9621.9</v>
      </c>
      <c r="D343" s="49">
        <f>SAStab!C1532</f>
        <v>10543.6</v>
      </c>
      <c r="E343" s="49">
        <f>SAStab!D1532</f>
        <v>11762.6</v>
      </c>
      <c r="F343" s="49">
        <f>SAStab!E1532</f>
        <v>12595.9</v>
      </c>
      <c r="G343" s="49">
        <f>SAStab!F1532</f>
        <v>13769.2</v>
      </c>
      <c r="H343" s="49">
        <f>SAStab!G1532</f>
        <v>14993.7</v>
      </c>
      <c r="J343" s="7"/>
      <c r="K343" s="7" t="s">
        <v>277</v>
      </c>
      <c r="L343" s="52">
        <f>SAStab!B1545</f>
        <v>235.1</v>
      </c>
      <c r="M343" s="52">
        <f>SAStab!C1545</f>
        <v>297.89999999999998</v>
      </c>
      <c r="N343" s="52">
        <f>SAStab!D1545</f>
        <v>273</v>
      </c>
      <c r="O343" s="52">
        <f>SAStab!E1545</f>
        <v>272</v>
      </c>
      <c r="P343" s="52">
        <f>SAStab!F1545</f>
        <v>274.89999999999998</v>
      </c>
      <c r="Q343" s="52">
        <f>SAStab!G1545</f>
        <v>317.39999999999998</v>
      </c>
    </row>
    <row r="344" spans="1:18">
      <c r="A344" s="6"/>
      <c r="B344" s="7" t="str">
        <f t="shared" si="102"/>
        <v>DB Pension Income</v>
      </c>
      <c r="C344" s="49">
        <f>SAStab!B1533</f>
        <v>6424.2</v>
      </c>
      <c r="D344" s="49">
        <f>SAStab!C1533</f>
        <v>4686.8</v>
      </c>
      <c r="E344" s="49">
        <f>SAStab!D1533</f>
        <v>3172.7</v>
      </c>
      <c r="F344" s="49">
        <f>SAStab!E1533</f>
        <v>2063.1</v>
      </c>
      <c r="G344" s="49">
        <f>SAStab!F1533</f>
        <v>1509</v>
      </c>
      <c r="H344" s="49">
        <f>SAStab!G1533</f>
        <v>1484.6</v>
      </c>
      <c r="J344" s="6"/>
      <c r="K344" s="7" t="s">
        <v>266</v>
      </c>
      <c r="L344" s="52">
        <f>SAStab!B1546</f>
        <v>486.3</v>
      </c>
      <c r="M344" s="52">
        <f>SAStab!C1546</f>
        <v>739.8</v>
      </c>
      <c r="N344" s="52">
        <f>SAStab!D1546</f>
        <v>667.1</v>
      </c>
      <c r="O344" s="52">
        <f>SAStab!E1546</f>
        <v>624.29999999999995</v>
      </c>
      <c r="P344" s="52">
        <f>SAStab!F1546</f>
        <v>708.5</v>
      </c>
      <c r="Q344" s="52">
        <f>SAStab!G1546</f>
        <v>728.4</v>
      </c>
    </row>
    <row r="345" spans="1:18">
      <c r="A345" s="7"/>
      <c r="B345" s="7" t="str">
        <f t="shared" si="102"/>
        <v>Earned Income</v>
      </c>
      <c r="C345" s="49">
        <f>SAStab!B1534</f>
        <v>8581.7000000000007</v>
      </c>
      <c r="D345" s="49">
        <f>SAStab!C1534</f>
        <v>10355.700000000001</v>
      </c>
      <c r="E345" s="49">
        <f>SAStab!D1534</f>
        <v>9225</v>
      </c>
      <c r="F345" s="49">
        <f>SAStab!E1534</f>
        <v>8735</v>
      </c>
      <c r="G345" s="49">
        <f>SAStab!F1534</f>
        <v>9859.2999999999993</v>
      </c>
      <c r="H345" s="49">
        <f>SAStab!G1534</f>
        <v>10126.700000000001</v>
      </c>
      <c r="J345" s="7"/>
      <c r="K345" s="7" t="s">
        <v>267</v>
      </c>
      <c r="L345" s="52">
        <f>SAStab!B1547</f>
        <v>113.7</v>
      </c>
      <c r="M345" s="52">
        <f>SAStab!C1547</f>
        <v>139.30000000000001</v>
      </c>
      <c r="N345" s="52">
        <f>SAStab!D1547</f>
        <v>125.6</v>
      </c>
      <c r="O345" s="52">
        <f>SAStab!E1547</f>
        <v>117.6</v>
      </c>
      <c r="P345" s="52">
        <f>SAStab!F1547</f>
        <v>133.4</v>
      </c>
      <c r="Q345" s="52">
        <f>SAStab!G1547</f>
        <v>137.19999999999999</v>
      </c>
    </row>
    <row r="346" spans="1:18">
      <c r="A346" s="7"/>
      <c r="B346" s="7" t="str">
        <f t="shared" si="102"/>
        <v>Imputed Rental Income</v>
      </c>
      <c r="C346" s="49">
        <f>SAStab!B1535</f>
        <v>4631.3999999999996</v>
      </c>
      <c r="D346" s="49">
        <f>SAStab!C1535</f>
        <v>4853.5</v>
      </c>
      <c r="E346" s="49">
        <f>SAStab!D1535</f>
        <v>5223.7</v>
      </c>
      <c r="F346" s="49">
        <f>SAStab!E1535</f>
        <v>5534</v>
      </c>
      <c r="G346" s="49">
        <f>SAStab!F1535</f>
        <v>6020.9</v>
      </c>
      <c r="H346" s="49">
        <f>SAStab!G1535</f>
        <v>6682.4</v>
      </c>
      <c r="J346" s="7"/>
      <c r="K346" s="7" t="s">
        <v>268</v>
      </c>
      <c r="L346" s="52">
        <f>SAStab!B1548</f>
        <v>0.8</v>
      </c>
      <c r="M346" s="52">
        <f>SAStab!C1548</f>
        <v>5.7</v>
      </c>
      <c r="N346" s="52">
        <f>SAStab!D1548</f>
        <v>5</v>
      </c>
      <c r="O346" s="52">
        <f>SAStab!E1548</f>
        <v>15.1</v>
      </c>
      <c r="P346" s="52">
        <f>SAStab!F1548</f>
        <v>35.5</v>
      </c>
      <c r="Q346" s="52">
        <f>SAStab!G1548</f>
        <v>80</v>
      </c>
    </row>
    <row r="347" spans="1:18">
      <c r="A347" s="7"/>
      <c r="B347" s="7" t="str">
        <f t="shared" si="102"/>
        <v>Means+Nonmeans Benefits</v>
      </c>
      <c r="C347" s="49">
        <f>SAStab!B1536</f>
        <v>1237.0999999999999</v>
      </c>
      <c r="D347" s="49">
        <f>SAStab!C1536</f>
        <v>1459.6</v>
      </c>
      <c r="E347" s="49">
        <f>SAStab!D1536</f>
        <v>1387.9</v>
      </c>
      <c r="F347" s="49">
        <f>SAStab!E1536</f>
        <v>1504.2</v>
      </c>
      <c r="G347" s="49">
        <f>SAStab!F1536</f>
        <v>1741</v>
      </c>
      <c r="H347" s="49">
        <f>SAStab!G1536</f>
        <v>1859.9</v>
      </c>
      <c r="J347" s="7"/>
      <c r="K347" s="7" t="s">
        <v>296</v>
      </c>
      <c r="L347" s="52">
        <f>SAStab!B1549</f>
        <v>1434.7</v>
      </c>
      <c r="M347" s="52">
        <f>SAStab!C1549</f>
        <v>1787</v>
      </c>
      <c r="N347" s="52">
        <f>SAStab!D1549</f>
        <v>2277.3000000000002</v>
      </c>
      <c r="O347" s="52">
        <f>SAStab!E1549</f>
        <v>2888.5</v>
      </c>
      <c r="P347" s="52">
        <f>SAStab!F1549</f>
        <v>3643.6</v>
      </c>
      <c r="Q347" s="52">
        <f>SAStab!G1549</f>
        <v>4482</v>
      </c>
    </row>
    <row r="348" spans="1:18">
      <c r="A348" s="7"/>
      <c r="B348" s="7" t="str">
        <f t="shared" si="102"/>
        <v>Other Family Member Income</v>
      </c>
      <c r="C348" s="49">
        <f>SAStab!B1537</f>
        <v>5173.8</v>
      </c>
      <c r="D348" s="49">
        <f>SAStab!C1537</f>
        <v>6168.3</v>
      </c>
      <c r="E348" s="49">
        <f>SAStab!D1537</f>
        <v>7292</v>
      </c>
      <c r="F348" s="49">
        <f>SAStab!E1537</f>
        <v>8926</v>
      </c>
      <c r="G348" s="49">
        <f>SAStab!F1537</f>
        <v>9662.7999999999993</v>
      </c>
      <c r="H348" s="49">
        <f>SAStab!G1537</f>
        <v>10867.7</v>
      </c>
      <c r="J348" s="7"/>
      <c r="K348" s="7" t="s">
        <v>295</v>
      </c>
      <c r="L348" s="52">
        <f>SAStab!B1550</f>
        <v>388.3</v>
      </c>
      <c r="M348" s="52">
        <f>SAStab!C1550</f>
        <v>532.1</v>
      </c>
      <c r="N348" s="52">
        <f>SAStab!D1550</f>
        <v>677.4</v>
      </c>
      <c r="O348" s="52">
        <f>SAStab!E1550</f>
        <v>860</v>
      </c>
      <c r="P348" s="52">
        <f>SAStab!F1550</f>
        <v>1077.5999999999999</v>
      </c>
      <c r="Q348" s="52">
        <f>SAStab!G1550</f>
        <v>1322.6</v>
      </c>
    </row>
    <row r="349" spans="1:18">
      <c r="A349" s="7"/>
      <c r="B349" s="7" t="str">
        <f t="shared" si="102"/>
        <v>Total Cash Income</v>
      </c>
      <c r="C349" s="49">
        <f>SAStab!B1551</f>
        <v>35953.199999999997</v>
      </c>
      <c r="D349" s="49">
        <f>SAStab!C1551</f>
        <v>39785.699999999997</v>
      </c>
      <c r="E349" s="49">
        <f>SAStab!D1551</f>
        <v>41384.1</v>
      </c>
      <c r="F349" s="49">
        <f>SAStab!E1551</f>
        <v>42745.599999999999</v>
      </c>
      <c r="G349" s="49">
        <f>SAStab!F1551</f>
        <v>46571.199999999997</v>
      </c>
      <c r="H349" s="49">
        <f>SAStab!G1551</f>
        <v>52325.599999999999</v>
      </c>
      <c r="J349" s="7"/>
    </row>
    <row r="350" spans="1:18">
      <c r="A350" s="7"/>
      <c r="B350" s="7" t="s">
        <v>272</v>
      </c>
      <c r="C350" s="49">
        <f>SAStab!B1552</f>
        <v>1815.6</v>
      </c>
      <c r="D350" s="49">
        <f>SAStab!C1552</f>
        <v>3035.7</v>
      </c>
      <c r="E350" s="49">
        <f>SAStab!D1552</f>
        <v>4653.3999999999996</v>
      </c>
      <c r="F350" s="49">
        <f>SAStab!E1552</f>
        <v>5443.4</v>
      </c>
      <c r="G350" s="49">
        <f>SAStab!F1552</f>
        <v>6072.5</v>
      </c>
      <c r="H350" s="49">
        <f>SAStab!G1552</f>
        <v>7749.5</v>
      </c>
      <c r="J350" s="7"/>
      <c r="K350" s="7" t="s">
        <v>304</v>
      </c>
      <c r="L350" s="116">
        <f t="shared" ref="L350:Q350" si="103">L342/C349</f>
        <v>2.9154567604552588E-2</v>
      </c>
      <c r="M350" s="116">
        <f t="shared" si="103"/>
        <v>3.9137177428070893E-2</v>
      </c>
      <c r="N350" s="116">
        <f t="shared" si="103"/>
        <v>4.2434171577973183E-2</v>
      </c>
      <c r="O350" s="116">
        <f t="shared" si="103"/>
        <v>4.3328436143135196E-2</v>
      </c>
      <c r="P350" s="116">
        <f t="shared" si="103"/>
        <v>4.705912667056035E-2</v>
      </c>
      <c r="Q350" s="116">
        <f t="shared" si="103"/>
        <v>5.3098292231718323E-2</v>
      </c>
    </row>
    <row r="351" spans="1:18">
      <c r="A351" s="7"/>
      <c r="B351" s="7" t="s">
        <v>294</v>
      </c>
      <c r="C351" s="49">
        <f>SAStab!B1553</f>
        <v>625.79999999999995</v>
      </c>
      <c r="D351" s="49">
        <f>SAStab!C1553</f>
        <v>829.2</v>
      </c>
      <c r="E351" s="49">
        <f>SAStab!D1553</f>
        <v>864.1</v>
      </c>
      <c r="F351" s="49">
        <f>SAStab!E1553</f>
        <v>879.3</v>
      </c>
      <c r="G351" s="49">
        <f>SAStab!F1553</f>
        <v>1090.2</v>
      </c>
      <c r="H351" s="49">
        <f>SAStab!G1553</f>
        <v>1253.5</v>
      </c>
      <c r="J351" s="7"/>
      <c r="K351" s="7" t="s">
        <v>305</v>
      </c>
      <c r="L351" s="116">
        <f t="shared" ref="L351:Q351" si="104">L343/C349</f>
        <v>6.5390563287829736E-3</v>
      </c>
      <c r="M351" s="116">
        <f t="shared" si="104"/>
        <v>7.4876148968096579E-3</v>
      </c>
      <c r="N351" s="116">
        <f t="shared" si="104"/>
        <v>6.5967364277584872E-3</v>
      </c>
      <c r="O351" s="116">
        <f t="shared" si="104"/>
        <v>6.363228028147927E-3</v>
      </c>
      <c r="P351" s="116">
        <f t="shared" si="104"/>
        <v>5.902789706943347E-3</v>
      </c>
      <c r="Q351" s="116">
        <f t="shared" si="104"/>
        <v>6.0658645099148411E-3</v>
      </c>
    </row>
    <row r="352" spans="1:18">
      <c r="A352" s="7"/>
      <c r="B352" s="7" t="s">
        <v>292</v>
      </c>
      <c r="C352" s="49">
        <f>SAStab!B1554</f>
        <v>642.1</v>
      </c>
      <c r="D352" s="49">
        <f>SAStab!C1554</f>
        <v>713.7</v>
      </c>
      <c r="E352" s="49">
        <f>SAStab!D1554</f>
        <v>800.9</v>
      </c>
      <c r="F352" s="49">
        <f>SAStab!E1554</f>
        <v>923.4</v>
      </c>
      <c r="G352" s="49">
        <f>SAStab!F1554</f>
        <v>997.1</v>
      </c>
      <c r="H352" s="49">
        <f>SAStab!G1554</f>
        <v>1313.3</v>
      </c>
      <c r="J352" s="7"/>
      <c r="K352" s="7" t="s">
        <v>306</v>
      </c>
      <c r="L352" s="116">
        <f t="shared" ref="L352:Q352" si="105">L344/C345</f>
        <v>5.6667093932437629E-2</v>
      </c>
      <c r="M352" s="116">
        <f t="shared" si="105"/>
        <v>7.1438917697499923E-2</v>
      </c>
      <c r="N352" s="116">
        <f t="shared" si="105"/>
        <v>7.2314363143631433E-2</v>
      </c>
      <c r="O352" s="116">
        <f t="shared" si="105"/>
        <v>7.1471093302804808E-2</v>
      </c>
      <c r="P352" s="116">
        <f t="shared" si="105"/>
        <v>7.1861085472599479E-2</v>
      </c>
      <c r="Q352" s="116">
        <f t="shared" si="105"/>
        <v>7.1928663829282979E-2</v>
      </c>
    </row>
    <row r="353" spans="1:17">
      <c r="A353" s="7"/>
      <c r="B353" s="7" t="s">
        <v>293</v>
      </c>
      <c r="C353" s="49">
        <f>SAStab!B1555</f>
        <v>634.20000000000005</v>
      </c>
      <c r="D353" s="49">
        <f>SAStab!C1555</f>
        <v>565.6</v>
      </c>
      <c r="E353" s="49">
        <f>SAStab!D1555</f>
        <v>770.1</v>
      </c>
      <c r="F353" s="49">
        <f>SAStab!E1555</f>
        <v>1054.4000000000001</v>
      </c>
      <c r="G353" s="49">
        <f>SAStab!F1555</f>
        <v>1072.8</v>
      </c>
      <c r="H353" s="49">
        <f>SAStab!G1555</f>
        <v>938.1</v>
      </c>
      <c r="J353" s="7"/>
      <c r="K353" s="7" t="s">
        <v>307</v>
      </c>
      <c r="L353" s="116">
        <f t="shared" ref="L353:Q353" si="106">L345/C345</f>
        <v>1.3249123134110957E-2</v>
      </c>
      <c r="M353" s="116">
        <f t="shared" si="106"/>
        <v>1.3451529109572506E-2</v>
      </c>
      <c r="N353" s="116">
        <f t="shared" si="106"/>
        <v>1.3615176151761516E-2</v>
      </c>
      <c r="O353" s="116">
        <f t="shared" si="106"/>
        <v>1.3463079564968517E-2</v>
      </c>
      <c r="P353" s="116">
        <f t="shared" si="106"/>
        <v>1.3530372338807016E-2</v>
      </c>
      <c r="Q353" s="116">
        <f t="shared" si="106"/>
        <v>1.354834250051843E-2</v>
      </c>
    </row>
    <row r="354" spans="1:17">
      <c r="A354" s="6" t="s">
        <v>61</v>
      </c>
      <c r="B354" s="7"/>
      <c r="C354" s="49"/>
      <c r="D354" s="49"/>
      <c r="E354" s="49"/>
      <c r="F354" s="49"/>
      <c r="G354" s="49"/>
      <c r="H354" s="49"/>
      <c r="J354" s="6" t="s">
        <v>61</v>
      </c>
      <c r="L354" s="52"/>
      <c r="M354" s="52"/>
      <c r="N354" s="52"/>
      <c r="O354" s="52"/>
      <c r="P354" s="52"/>
      <c r="Q354" s="52"/>
    </row>
    <row r="355" spans="1:17">
      <c r="A355" s="7"/>
      <c r="B355" s="7" t="str">
        <f t="shared" ref="B355:B364" si="107">B340</f>
        <v>Total Annuity Income</v>
      </c>
      <c r="C355" s="49">
        <f>SAStab!B1566</f>
        <v>75440.2</v>
      </c>
      <c r="D355" s="49">
        <f>SAStab!C1566</f>
        <v>81594</v>
      </c>
      <c r="E355" s="49">
        <f>SAStab!D1566</f>
        <v>84608.7</v>
      </c>
      <c r="F355" s="49">
        <f>SAStab!E1566</f>
        <v>88402.1</v>
      </c>
      <c r="G355" s="49">
        <f>SAStab!F1566</f>
        <v>96693.7</v>
      </c>
      <c r="H355" s="49">
        <f>SAStab!G1566</f>
        <v>104809.9</v>
      </c>
      <c r="J355" s="7"/>
      <c r="K355" s="7" t="s">
        <v>276</v>
      </c>
      <c r="L355" s="52">
        <f>SAStab!B1579</f>
        <v>67645.899999999994</v>
      </c>
      <c r="M355" s="52">
        <f>SAStab!C1579</f>
        <v>71703.600000000006</v>
      </c>
      <c r="N355" s="52">
        <f>SAStab!D1579</f>
        <v>73499.7</v>
      </c>
      <c r="O355" s="52">
        <f>SAStab!E1579</f>
        <v>75779.8</v>
      </c>
      <c r="P355" s="52">
        <f>SAStab!F1579</f>
        <v>81335.7</v>
      </c>
      <c r="Q355" s="52">
        <f>SAStab!G1579</f>
        <v>86445.4</v>
      </c>
    </row>
    <row r="356" spans="1:17">
      <c r="A356" s="7"/>
      <c r="B356" s="7" t="str">
        <f t="shared" si="107"/>
        <v>Social Security Benefits</v>
      </c>
      <c r="C356" s="49">
        <f>SAStab!B1567</f>
        <v>17074.099999999999</v>
      </c>
      <c r="D356" s="49">
        <f>SAStab!C1567</f>
        <v>19776.599999999999</v>
      </c>
      <c r="E356" s="49">
        <f>SAStab!D1567</f>
        <v>22654</v>
      </c>
      <c r="F356" s="49">
        <f>SAStab!E1567</f>
        <v>24274.2</v>
      </c>
      <c r="G356" s="49">
        <f>SAStab!F1567</f>
        <v>26825.5</v>
      </c>
      <c r="H356" s="49">
        <f>SAStab!G1567</f>
        <v>30406.1</v>
      </c>
      <c r="J356" s="7"/>
      <c r="K356" s="7" t="s">
        <v>275</v>
      </c>
      <c r="L356" s="52">
        <f>SAStab!B1580</f>
        <v>47576.4</v>
      </c>
      <c r="M356" s="52">
        <f>SAStab!C1580</f>
        <v>51661.9</v>
      </c>
      <c r="N356" s="52">
        <f>SAStab!D1580</f>
        <v>53790.2</v>
      </c>
      <c r="O356" s="52">
        <f>SAStab!E1580</f>
        <v>55256.5</v>
      </c>
      <c r="P356" s="52">
        <f>SAStab!F1580</f>
        <v>60183.9</v>
      </c>
      <c r="Q356" s="52">
        <f>SAStab!G1580</f>
        <v>65442.2</v>
      </c>
    </row>
    <row r="357" spans="1:17">
      <c r="B357" s="7" t="str">
        <f t="shared" si="107"/>
        <v>SSI</v>
      </c>
      <c r="C357" s="49">
        <f>SAStab!B1568</f>
        <v>0</v>
      </c>
      <c r="D357" s="49">
        <f>SAStab!C1568</f>
        <v>1.4</v>
      </c>
      <c r="E357" s="49">
        <f>SAStab!D1568</f>
        <v>0</v>
      </c>
      <c r="F357" s="49">
        <f>SAStab!E1568</f>
        <v>0</v>
      </c>
      <c r="G357" s="49">
        <f>SAStab!F1568</f>
        <v>0</v>
      </c>
      <c r="H357" s="49">
        <f>SAStab!G1568</f>
        <v>0</v>
      </c>
      <c r="K357" s="7" t="s">
        <v>62</v>
      </c>
      <c r="L357" s="52">
        <f>SAStab!B1581</f>
        <v>3938.3</v>
      </c>
      <c r="M357" s="52">
        <f>SAStab!C1581</f>
        <v>4962.2</v>
      </c>
      <c r="N357" s="52">
        <f>SAStab!D1581</f>
        <v>5544.3</v>
      </c>
      <c r="O357" s="52">
        <f>SAStab!E1581</f>
        <v>6067.7</v>
      </c>
      <c r="P357" s="52">
        <f>SAStab!F1581</f>
        <v>7198</v>
      </c>
      <c r="Q357" s="52">
        <f>SAStab!G1581</f>
        <v>8685.6</v>
      </c>
    </row>
    <row r="358" spans="1:17">
      <c r="A358" s="7"/>
      <c r="B358" s="7" t="str">
        <f t="shared" si="107"/>
        <v>Annuitized Financial Income</v>
      </c>
      <c r="C358" s="49">
        <f>SAStab!B1569</f>
        <v>20582.8</v>
      </c>
      <c r="D358" s="49">
        <f>SAStab!C1569</f>
        <v>22664</v>
      </c>
      <c r="E358" s="49">
        <f>SAStab!D1569</f>
        <v>25540.7</v>
      </c>
      <c r="F358" s="49">
        <f>SAStab!E1569</f>
        <v>28284.2</v>
      </c>
      <c r="G358" s="49">
        <f>SAStab!F1569</f>
        <v>29730.3</v>
      </c>
      <c r="H358" s="49">
        <f>SAStab!G1569</f>
        <v>31003.9</v>
      </c>
      <c r="J358" s="7"/>
      <c r="K358" s="7" t="s">
        <v>277</v>
      </c>
      <c r="L358" s="52">
        <f>SAStab!B1582</f>
        <v>739.8</v>
      </c>
      <c r="M358" s="52">
        <f>SAStab!C1582</f>
        <v>786.7</v>
      </c>
      <c r="N358" s="52">
        <f>SAStab!D1582</f>
        <v>815.2</v>
      </c>
      <c r="O358" s="52">
        <f>SAStab!E1582</f>
        <v>817.7</v>
      </c>
      <c r="P358" s="52">
        <f>SAStab!F1582</f>
        <v>897.8</v>
      </c>
      <c r="Q358" s="52">
        <f>SAStab!G1582</f>
        <v>976</v>
      </c>
    </row>
    <row r="359" spans="1:17">
      <c r="A359" s="6"/>
      <c r="B359" s="7" t="str">
        <f t="shared" si="107"/>
        <v>DB Pension Income</v>
      </c>
      <c r="C359" s="49">
        <f>SAStab!B1570</f>
        <v>11314.1</v>
      </c>
      <c r="D359" s="49">
        <f>SAStab!C1570</f>
        <v>9197.9</v>
      </c>
      <c r="E359" s="49">
        <f>SAStab!D1570</f>
        <v>6721.9</v>
      </c>
      <c r="F359" s="49">
        <f>SAStab!E1570</f>
        <v>4298.7</v>
      </c>
      <c r="G359" s="49">
        <f>SAStab!F1570</f>
        <v>3275.6</v>
      </c>
      <c r="H359" s="49">
        <f>SAStab!G1570</f>
        <v>3450.2</v>
      </c>
      <c r="J359" s="6"/>
      <c r="K359" s="7" t="s">
        <v>266</v>
      </c>
      <c r="L359" s="52">
        <f>SAStab!B1583</f>
        <v>1058.2</v>
      </c>
      <c r="M359" s="52">
        <f>SAStab!C1583</f>
        <v>1530.8</v>
      </c>
      <c r="N359" s="52">
        <f>SAStab!D1583</f>
        <v>1501</v>
      </c>
      <c r="O359" s="52">
        <f>SAStab!E1583</f>
        <v>1599.3</v>
      </c>
      <c r="P359" s="52">
        <f>SAStab!F1583</f>
        <v>1906.7</v>
      </c>
      <c r="Q359" s="52">
        <f>SAStab!G1583</f>
        <v>2000.9</v>
      </c>
    </row>
    <row r="360" spans="1:17">
      <c r="A360" s="7"/>
      <c r="B360" s="7" t="str">
        <f t="shared" si="107"/>
        <v>Earned Income</v>
      </c>
      <c r="C360" s="49">
        <f>SAStab!B1571</f>
        <v>18927.3</v>
      </c>
      <c r="D360" s="49">
        <f>SAStab!C1571</f>
        <v>21403.1</v>
      </c>
      <c r="E360" s="49">
        <f>SAStab!D1571</f>
        <v>20608.900000000001</v>
      </c>
      <c r="F360" s="49">
        <f>SAStab!E1571</f>
        <v>21783.3</v>
      </c>
      <c r="G360" s="49">
        <f>SAStab!F1571</f>
        <v>25761.3</v>
      </c>
      <c r="H360" s="49">
        <f>SAStab!G1571</f>
        <v>27302.9</v>
      </c>
      <c r="J360" s="7"/>
      <c r="K360" s="7" t="s">
        <v>267</v>
      </c>
      <c r="L360" s="52">
        <f>SAStab!B1584</f>
        <v>247.8</v>
      </c>
      <c r="M360" s="52">
        <f>SAStab!C1584</f>
        <v>288.39999999999998</v>
      </c>
      <c r="N360" s="52">
        <f>SAStab!D1584</f>
        <v>282.8</v>
      </c>
      <c r="O360" s="52">
        <f>SAStab!E1584</f>
        <v>301.2</v>
      </c>
      <c r="P360" s="52">
        <f>SAStab!F1584</f>
        <v>359.1</v>
      </c>
      <c r="Q360" s="52">
        <f>SAStab!G1584</f>
        <v>376.9</v>
      </c>
    </row>
    <row r="361" spans="1:17">
      <c r="A361" s="7"/>
      <c r="B361" s="7" t="str">
        <f t="shared" si="107"/>
        <v>Imputed Rental Income</v>
      </c>
      <c r="C361" s="49">
        <f>SAStab!B1572</f>
        <v>6213.6</v>
      </c>
      <c r="D361" s="49">
        <f>SAStab!C1572</f>
        <v>7010.7</v>
      </c>
      <c r="E361" s="49">
        <f>SAStab!D1572</f>
        <v>7535.1</v>
      </c>
      <c r="F361" s="49">
        <f>SAStab!E1572</f>
        <v>8128.2</v>
      </c>
      <c r="G361" s="49">
        <f>SAStab!F1572</f>
        <v>9003.6</v>
      </c>
      <c r="H361" s="49">
        <f>SAStab!G1572</f>
        <v>10238.700000000001</v>
      </c>
      <c r="J361" s="7"/>
      <c r="K361" s="7" t="s">
        <v>268</v>
      </c>
      <c r="L361" s="52">
        <f>SAStab!B1585</f>
        <v>4.5</v>
      </c>
      <c r="M361" s="52">
        <f>SAStab!C1585</f>
        <v>12.6</v>
      </c>
      <c r="N361" s="52">
        <f>SAStab!D1585</f>
        <v>29.9</v>
      </c>
      <c r="O361" s="52">
        <f>SAStab!E1585</f>
        <v>64.900000000000006</v>
      </c>
      <c r="P361" s="52">
        <f>SAStab!F1585</f>
        <v>154.5</v>
      </c>
      <c r="Q361" s="52">
        <f>SAStab!G1585</f>
        <v>264.2</v>
      </c>
    </row>
    <row r="362" spans="1:17">
      <c r="A362" s="7"/>
      <c r="B362" s="7" t="str">
        <f t="shared" si="107"/>
        <v>Means+Nonmeans Benefits</v>
      </c>
      <c r="C362" s="49">
        <f>SAStab!B1574</f>
        <v>4169</v>
      </c>
      <c r="D362" s="49">
        <f>SAStab!C1574</f>
        <v>5172.8999999999996</v>
      </c>
      <c r="E362" s="49">
        <f>SAStab!D1574</f>
        <v>6322.1</v>
      </c>
      <c r="F362" s="49">
        <f>SAStab!E1574</f>
        <v>7251.5</v>
      </c>
      <c r="G362" s="49">
        <f>SAStab!F1574</f>
        <v>8596.7999999999993</v>
      </c>
      <c r="H362" s="49">
        <f>SAStab!G1574</f>
        <v>9320</v>
      </c>
      <c r="J362" s="7"/>
      <c r="K362" s="7" t="s">
        <v>296</v>
      </c>
      <c r="L362" s="52">
        <f>SAStab!B1586</f>
        <v>1422.6</v>
      </c>
      <c r="M362" s="52">
        <f>SAStab!C1586</f>
        <v>1780.4</v>
      </c>
      <c r="N362" s="52">
        <f>SAStab!D1586</f>
        <v>2267</v>
      </c>
      <c r="O362" s="52">
        <f>SAStab!E1586</f>
        <v>2909.9</v>
      </c>
      <c r="P362" s="52">
        <f>SAStab!F1586</f>
        <v>3737.8</v>
      </c>
      <c r="Q362" s="52">
        <f>SAStab!G1586</f>
        <v>4685.6000000000004</v>
      </c>
    </row>
    <row r="363" spans="1:17">
      <c r="A363" s="7"/>
      <c r="B363" s="7" t="str">
        <f t="shared" si="107"/>
        <v>Other Family Member Income</v>
      </c>
      <c r="C363" s="49">
        <f>SAStab!B1573</f>
        <v>1328.3</v>
      </c>
      <c r="D363" s="49">
        <f>SAStab!C1573</f>
        <v>1540.3</v>
      </c>
      <c r="E363" s="49">
        <f>SAStab!D1573</f>
        <v>1548.1</v>
      </c>
      <c r="F363" s="49">
        <f>SAStab!E1573</f>
        <v>1633.4</v>
      </c>
      <c r="G363" s="49">
        <f>SAStab!F1573</f>
        <v>2097.3000000000002</v>
      </c>
      <c r="H363" s="49">
        <f>SAStab!G1573</f>
        <v>2408.1999999999998</v>
      </c>
      <c r="J363" s="7"/>
      <c r="K363" s="7" t="s">
        <v>295</v>
      </c>
      <c r="L363" s="52">
        <f>SAStab!B1587</f>
        <v>383.3</v>
      </c>
      <c r="M363" s="52">
        <f>SAStab!C1587</f>
        <v>529.20000000000005</v>
      </c>
      <c r="N363" s="52">
        <f>SAStab!D1587</f>
        <v>668.8</v>
      </c>
      <c r="O363" s="52">
        <f>SAStab!E1587</f>
        <v>861.5</v>
      </c>
      <c r="P363" s="52">
        <f>SAStab!F1587</f>
        <v>1104.0999999999999</v>
      </c>
      <c r="Q363" s="52">
        <f>SAStab!G1587</f>
        <v>1375.3</v>
      </c>
    </row>
    <row r="364" spans="1:17">
      <c r="A364" s="7"/>
      <c r="B364" s="7" t="str">
        <f t="shared" si="107"/>
        <v>Total Cash Income</v>
      </c>
      <c r="C364" s="49">
        <f>SAStab!B1588</f>
        <v>55370.8</v>
      </c>
      <c r="D364" s="49">
        <f>SAStab!C1588</f>
        <v>61552.3</v>
      </c>
      <c r="E364" s="49">
        <f>SAStab!D1588</f>
        <v>64899.199999999997</v>
      </c>
      <c r="F364" s="49">
        <f>SAStab!E1588</f>
        <v>67878.8</v>
      </c>
      <c r="G364" s="49">
        <f>SAStab!F1588</f>
        <v>75541.899999999994</v>
      </c>
      <c r="H364" s="49">
        <f>SAStab!G1588</f>
        <v>83806.8</v>
      </c>
      <c r="J364" s="7"/>
    </row>
    <row r="365" spans="1:17">
      <c r="A365" s="7"/>
      <c r="B365" s="7" t="s">
        <v>272</v>
      </c>
      <c r="C365" s="49">
        <f>SAStab!B1589</f>
        <v>3298.6</v>
      </c>
      <c r="D365" s="49">
        <f>SAStab!C1589</f>
        <v>5839.2</v>
      </c>
      <c r="E365" s="49">
        <f>SAStab!D1589</f>
        <v>8687.1</v>
      </c>
      <c r="F365" s="49">
        <f>SAStab!E1589</f>
        <v>10859.9</v>
      </c>
      <c r="G365" s="49">
        <f>SAStab!F1589</f>
        <v>11990.9</v>
      </c>
      <c r="H365" s="49">
        <f>SAStab!G1589</f>
        <v>13812.2</v>
      </c>
      <c r="J365" s="7"/>
      <c r="K365" s="7" t="s">
        <v>304</v>
      </c>
      <c r="L365" s="116">
        <f t="shared" ref="L365:Q365" si="108">L357/C364</f>
        <v>7.1125936414138863E-2</v>
      </c>
      <c r="M365" s="116">
        <f t="shared" si="108"/>
        <v>8.0617621112452326E-2</v>
      </c>
      <c r="N365" s="116">
        <f t="shared" si="108"/>
        <v>8.5429404368620884E-2</v>
      </c>
      <c r="O365" s="116">
        <f t="shared" si="108"/>
        <v>8.9390207251748705E-2</v>
      </c>
      <c r="P365" s="116">
        <f t="shared" si="108"/>
        <v>9.528486839753833E-2</v>
      </c>
      <c r="Q365" s="116">
        <f t="shared" si="108"/>
        <v>0.10363836824696802</v>
      </c>
    </row>
    <row r="366" spans="1:17">
      <c r="A366" s="7"/>
      <c r="B366" s="7" t="s">
        <v>294</v>
      </c>
      <c r="C366" s="49">
        <f>SAStab!B1590</f>
        <v>1191.7</v>
      </c>
      <c r="D366" s="49">
        <f>SAStab!C1590</f>
        <v>1204.8</v>
      </c>
      <c r="E366" s="49">
        <f>SAStab!D1590</f>
        <v>1418.9</v>
      </c>
      <c r="F366" s="49">
        <f>SAStab!E1590</f>
        <v>1723.9</v>
      </c>
      <c r="G366" s="49">
        <f>SAStab!F1590</f>
        <v>1888.3</v>
      </c>
      <c r="H366" s="49">
        <f>SAStab!G1590</f>
        <v>2213.6</v>
      </c>
      <c r="J366" s="7"/>
      <c r="K366" s="7" t="s">
        <v>305</v>
      </c>
      <c r="L366" s="116">
        <f t="shared" ref="L366:Q366" si="109">L358/C364</f>
        <v>1.3360832785511496E-2</v>
      </c>
      <c r="M366" s="116">
        <f t="shared" si="109"/>
        <v>1.2781000872428812E-2</v>
      </c>
      <c r="N366" s="116">
        <f t="shared" si="109"/>
        <v>1.2561017701296782E-2</v>
      </c>
      <c r="O366" s="116">
        <f t="shared" si="109"/>
        <v>1.2046471063130167E-2</v>
      </c>
      <c r="P366" s="116">
        <f t="shared" si="109"/>
        <v>1.1884795060754363E-2</v>
      </c>
      <c r="Q366" s="116">
        <f t="shared" si="109"/>
        <v>1.1645833035028183E-2</v>
      </c>
    </row>
    <row r="367" spans="1:17">
      <c r="A367" s="7"/>
      <c r="B367" s="7" t="s">
        <v>292</v>
      </c>
      <c r="C367" s="49">
        <f>SAStab!B1591</f>
        <v>1520.7</v>
      </c>
      <c r="D367" s="49">
        <f>SAStab!C1591</f>
        <v>1706.4</v>
      </c>
      <c r="E367" s="49">
        <f>SAStab!D1591</f>
        <v>2037.6</v>
      </c>
      <c r="F367" s="49">
        <f>SAStab!E1591</f>
        <v>2232.8000000000002</v>
      </c>
      <c r="G367" s="49">
        <f>SAStab!F1591</f>
        <v>2466</v>
      </c>
      <c r="H367" s="49">
        <f>SAStab!G1591</f>
        <v>2762.5</v>
      </c>
      <c r="J367" s="7"/>
      <c r="K367" s="7" t="s">
        <v>306</v>
      </c>
      <c r="L367" s="116">
        <f t="shared" ref="L367:Q367" si="110">L359/C360</f>
        <v>5.5908661034590253E-2</v>
      </c>
      <c r="M367" s="116">
        <f t="shared" si="110"/>
        <v>7.1522349566184334E-2</v>
      </c>
      <c r="N367" s="116">
        <f t="shared" si="110"/>
        <v>7.2832611153433702E-2</v>
      </c>
      <c r="O367" s="116">
        <f t="shared" si="110"/>
        <v>7.3418628031565472E-2</v>
      </c>
      <c r="P367" s="116">
        <f t="shared" si="110"/>
        <v>7.4014121958130993E-2</v>
      </c>
      <c r="Q367" s="116">
        <f t="shared" si="110"/>
        <v>7.328525541242871E-2</v>
      </c>
    </row>
    <row r="368" spans="1:17">
      <c r="A368" s="7"/>
      <c r="B368" s="7" t="s">
        <v>293</v>
      </c>
      <c r="C368" s="49">
        <f>SAStab!B1592</f>
        <v>715.9</v>
      </c>
      <c r="D368" s="49">
        <f>SAStab!C1592</f>
        <v>882.5</v>
      </c>
      <c r="E368" s="49">
        <f>SAStab!D1592</f>
        <v>1222.7</v>
      </c>
      <c r="F368" s="49">
        <f>SAStab!E1592</f>
        <v>1072.5999999999999</v>
      </c>
      <c r="G368" s="49">
        <f>SAStab!F1592</f>
        <v>1236.9000000000001</v>
      </c>
      <c r="H368" s="49">
        <f>SAStab!G1592</f>
        <v>1451.1</v>
      </c>
      <c r="J368" s="7"/>
      <c r="K368" s="7" t="s">
        <v>307</v>
      </c>
      <c r="L368" s="116">
        <f t="shared" ref="L368:Q368" si="111">L360/C360</f>
        <v>1.3092200155331189E-2</v>
      </c>
      <c r="M368" s="116">
        <f t="shared" si="111"/>
        <v>1.3474683573874812E-2</v>
      </c>
      <c r="N368" s="116">
        <f t="shared" si="111"/>
        <v>1.3722226804924086E-2</v>
      </c>
      <c r="O368" s="116">
        <f t="shared" si="111"/>
        <v>1.382710608585476E-2</v>
      </c>
      <c r="P368" s="116">
        <f t="shared" si="111"/>
        <v>1.393951392204586E-2</v>
      </c>
      <c r="Q368" s="116">
        <f t="shared" si="111"/>
        <v>1.3804394404989944E-2</v>
      </c>
    </row>
    <row r="369" spans="1:17">
      <c r="A369" s="6" t="s">
        <v>114</v>
      </c>
      <c r="B369" s="7"/>
      <c r="C369" s="49"/>
      <c r="D369" s="49"/>
      <c r="E369" s="49"/>
      <c r="F369" s="49"/>
      <c r="G369" s="49"/>
      <c r="H369" s="49"/>
      <c r="J369" s="6" t="s">
        <v>114</v>
      </c>
      <c r="L369" s="52"/>
      <c r="M369" s="52"/>
      <c r="N369" s="52"/>
      <c r="O369" s="52"/>
      <c r="P369" s="52"/>
      <c r="Q369" s="52"/>
    </row>
    <row r="370" spans="1:17">
      <c r="A370" s="7"/>
      <c r="B370" s="7" t="str">
        <f>B355</f>
        <v>Total Annuity Income</v>
      </c>
      <c r="C370" s="49">
        <f>SAStab!B1603</f>
        <v>199746.1</v>
      </c>
      <c r="D370" s="49">
        <f>SAStab!C1603</f>
        <v>214639.7</v>
      </c>
      <c r="E370" s="49">
        <f>SAStab!D1603</f>
        <v>227149.6</v>
      </c>
      <c r="F370" s="49">
        <f>SAStab!E1603</f>
        <v>247833.9</v>
      </c>
      <c r="G370" s="49">
        <f>SAStab!F1603</f>
        <v>267031.09999999998</v>
      </c>
      <c r="H370" s="49">
        <f>SAStab!G1603</f>
        <v>281064.40000000002</v>
      </c>
      <c r="J370" s="7"/>
      <c r="K370" s="7" t="s">
        <v>276</v>
      </c>
      <c r="L370" s="52">
        <f>SAStab!B1616</f>
        <v>173237.8</v>
      </c>
      <c r="M370" s="52">
        <f>SAStab!C1616</f>
        <v>188286.5</v>
      </c>
      <c r="N370" s="52">
        <f>SAStab!D1616</f>
        <v>195591.9</v>
      </c>
      <c r="O370" s="52">
        <f>SAStab!E1616</f>
        <v>208847.5</v>
      </c>
      <c r="P370" s="52">
        <f>SAStab!F1616</f>
        <v>216461.2</v>
      </c>
      <c r="Q370" s="52">
        <f>SAStab!G1616</f>
        <v>225569.5</v>
      </c>
    </row>
    <row r="371" spans="1:17">
      <c r="A371" s="7"/>
      <c r="B371" s="7" t="str">
        <f>B356</f>
        <v>Social Security Benefits</v>
      </c>
      <c r="C371" s="49">
        <f>SAStab!B1604</f>
        <v>18324.2</v>
      </c>
      <c r="D371" s="49">
        <f>SAStab!C1604</f>
        <v>22210.7</v>
      </c>
      <c r="E371" s="49">
        <f>SAStab!D1604</f>
        <v>25294</v>
      </c>
      <c r="F371" s="49">
        <f>SAStab!E1604</f>
        <v>28123.3</v>
      </c>
      <c r="G371" s="49">
        <f>SAStab!F1604</f>
        <v>30866.5</v>
      </c>
      <c r="H371" s="49">
        <f>SAStab!G1604</f>
        <v>35000.699999999997</v>
      </c>
      <c r="J371" s="7"/>
      <c r="K371" s="7" t="s">
        <v>275</v>
      </c>
      <c r="L371" s="52">
        <f>SAStab!B1617</f>
        <v>83183.600000000006</v>
      </c>
      <c r="M371" s="52">
        <f>SAStab!C1617</f>
        <v>87326</v>
      </c>
      <c r="N371" s="52">
        <f>SAStab!D1617</f>
        <v>92526.7</v>
      </c>
      <c r="O371" s="52">
        <f>SAStab!E1617</f>
        <v>102631.6</v>
      </c>
      <c r="P371" s="52">
        <f>SAStab!F1617</f>
        <v>116603.1</v>
      </c>
      <c r="Q371" s="52">
        <f>SAStab!G1617</f>
        <v>125343.7</v>
      </c>
    </row>
    <row r="372" spans="1:17">
      <c r="B372" s="7" t="str">
        <f>B357</f>
        <v>SSI</v>
      </c>
      <c r="C372" s="49">
        <f>SAStab!B1605</f>
        <v>0</v>
      </c>
      <c r="D372" s="49">
        <f>SAStab!C1605</f>
        <v>0</v>
      </c>
      <c r="E372" s="49">
        <f>SAStab!D1605</f>
        <v>0</v>
      </c>
      <c r="F372" s="49">
        <f>SAStab!E1605</f>
        <v>0</v>
      </c>
      <c r="G372" s="49">
        <f>SAStab!F1605</f>
        <v>0</v>
      </c>
      <c r="H372" s="49">
        <f>SAStab!G1605</f>
        <v>0</v>
      </c>
      <c r="K372" s="7" t="s">
        <v>62</v>
      </c>
      <c r="L372" s="52">
        <f>SAStab!B1618</f>
        <v>17661.3</v>
      </c>
      <c r="M372" s="52">
        <f>SAStab!C1618</f>
        <v>16532.2</v>
      </c>
      <c r="N372" s="52">
        <f>SAStab!D1618</f>
        <v>20093.3</v>
      </c>
      <c r="O372" s="52">
        <f>SAStab!E1618</f>
        <v>24784.799999999999</v>
      </c>
      <c r="P372" s="52">
        <f>SAStab!F1618</f>
        <v>32705.200000000001</v>
      </c>
      <c r="Q372" s="52">
        <f>SAStab!G1618</f>
        <v>34945.1</v>
      </c>
    </row>
    <row r="373" spans="1:17">
      <c r="A373" s="7"/>
      <c r="B373" s="7" t="str">
        <f>B358</f>
        <v>Annuitized Financial Income</v>
      </c>
      <c r="C373" s="49">
        <f>SAStab!B1606</f>
        <v>99458.3</v>
      </c>
      <c r="D373" s="49">
        <f>SAStab!C1606</f>
        <v>114934.9</v>
      </c>
      <c r="E373" s="49">
        <f>SAStab!D1606</f>
        <v>121131</v>
      </c>
      <c r="F373" s="49">
        <f>SAStab!E1606</f>
        <v>130598.7</v>
      </c>
      <c r="G373" s="49">
        <f>SAStab!F1606</f>
        <v>130375.8</v>
      </c>
      <c r="H373" s="49">
        <f>SAStab!G1606</f>
        <v>132909.70000000001</v>
      </c>
      <c r="J373" s="7"/>
      <c r="K373" s="7" t="s">
        <v>277</v>
      </c>
      <c r="L373" s="52">
        <f>SAStab!B1619</f>
        <v>3690.7</v>
      </c>
      <c r="M373" s="52">
        <f>SAStab!C1619</f>
        <v>3138.2</v>
      </c>
      <c r="N373" s="52">
        <f>SAStab!D1619</f>
        <v>3447.9</v>
      </c>
      <c r="O373" s="52">
        <f>SAStab!E1619</f>
        <v>4133.3</v>
      </c>
      <c r="P373" s="52">
        <f>SAStab!F1619</f>
        <v>5056</v>
      </c>
      <c r="Q373" s="52">
        <f>SAStab!G1619</f>
        <v>5053.7</v>
      </c>
    </row>
    <row r="374" spans="1:17">
      <c r="A374" s="6"/>
      <c r="B374" s="7" t="str">
        <f t="shared" ref="B374:B378" si="112">B359</f>
        <v>DB Pension Income</v>
      </c>
      <c r="C374" s="49">
        <f>SAStab!B1607</f>
        <v>18629.7</v>
      </c>
      <c r="D374" s="49">
        <f>SAStab!C1607</f>
        <v>15738.4</v>
      </c>
      <c r="E374" s="49">
        <f>SAStab!D1607</f>
        <v>12081.3</v>
      </c>
      <c r="F374" s="49">
        <f>SAStab!E1607</f>
        <v>10426.200000000001</v>
      </c>
      <c r="G374" s="49">
        <f>SAStab!F1607</f>
        <v>9686.7999999999993</v>
      </c>
      <c r="H374" s="49">
        <f>SAStab!G1607</f>
        <v>9720.2999999999993</v>
      </c>
      <c r="J374" s="6"/>
      <c r="K374" s="7" t="s">
        <v>266</v>
      </c>
      <c r="L374" s="52">
        <f>SAStab!B1620</f>
        <v>2268.4</v>
      </c>
      <c r="M374" s="52">
        <f>SAStab!C1620</f>
        <v>3178.2</v>
      </c>
      <c r="N374" s="52">
        <f>SAStab!D1620</f>
        <v>3435.1</v>
      </c>
      <c r="O374" s="52">
        <f>SAStab!E1620</f>
        <v>3898.6</v>
      </c>
      <c r="P374" s="52">
        <f>SAStab!F1620</f>
        <v>4636.2</v>
      </c>
      <c r="Q374" s="52">
        <f>SAStab!G1620</f>
        <v>5267.7</v>
      </c>
    </row>
    <row r="375" spans="1:17">
      <c r="A375" s="7"/>
      <c r="B375" s="7" t="str">
        <f t="shared" si="112"/>
        <v>Earned Income</v>
      </c>
      <c r="C375" s="49">
        <f>SAStab!B1608</f>
        <v>52174.5</v>
      </c>
      <c r="D375" s="49">
        <f>SAStab!C1608</f>
        <v>48922.9</v>
      </c>
      <c r="E375" s="49">
        <f>SAStab!D1608</f>
        <v>53909.8</v>
      </c>
      <c r="F375" s="49">
        <f>SAStab!E1608</f>
        <v>61565.8</v>
      </c>
      <c r="G375" s="49">
        <f>SAStab!F1608</f>
        <v>76761.100000000006</v>
      </c>
      <c r="H375" s="49">
        <f>SAStab!G1608</f>
        <v>81722</v>
      </c>
      <c r="J375" s="7"/>
      <c r="K375" s="7" t="s">
        <v>267</v>
      </c>
      <c r="L375" s="52">
        <f>SAStab!B1621</f>
        <v>693.3</v>
      </c>
      <c r="M375" s="52">
        <f>SAStab!C1621</f>
        <v>667.4</v>
      </c>
      <c r="N375" s="52">
        <f>SAStab!D1621</f>
        <v>750.2</v>
      </c>
      <c r="O375" s="52">
        <f>SAStab!E1621</f>
        <v>872.7</v>
      </c>
      <c r="P375" s="52">
        <f>SAStab!F1621</f>
        <v>1080.7</v>
      </c>
      <c r="Q375" s="52">
        <f>SAStab!G1621</f>
        <v>1157.8</v>
      </c>
    </row>
    <row r="376" spans="1:17">
      <c r="A376" s="7"/>
      <c r="B376" s="7" t="str">
        <f t="shared" si="112"/>
        <v>Imputed Rental Income</v>
      </c>
      <c r="C376" s="49">
        <f>SAStab!B1609</f>
        <v>9868.5</v>
      </c>
      <c r="D376" s="49">
        <f>SAStab!C1609</f>
        <v>11623.1</v>
      </c>
      <c r="E376" s="49">
        <f>SAStab!D1609</f>
        <v>13343.9</v>
      </c>
      <c r="F376" s="49">
        <f>SAStab!E1609</f>
        <v>15503.7</v>
      </c>
      <c r="G376" s="49">
        <f>SAStab!F1609</f>
        <v>17417.599999999999</v>
      </c>
      <c r="H376" s="49">
        <f>SAStab!G1609</f>
        <v>19666.900000000001</v>
      </c>
      <c r="J376" s="7"/>
      <c r="K376" s="7" t="s">
        <v>268</v>
      </c>
      <c r="L376" s="52">
        <f>SAStab!B1622</f>
        <v>261.8</v>
      </c>
      <c r="M376" s="52">
        <f>SAStab!C1622</f>
        <v>301.3</v>
      </c>
      <c r="N376" s="52">
        <f>SAStab!D1622</f>
        <v>500.2</v>
      </c>
      <c r="O376" s="52">
        <f>SAStab!E1622</f>
        <v>789.8</v>
      </c>
      <c r="P376" s="52">
        <f>SAStab!F1622</f>
        <v>1210.7</v>
      </c>
      <c r="Q376" s="52">
        <f>SAStab!G1622</f>
        <v>1364.2</v>
      </c>
    </row>
    <row r="377" spans="1:17" s="11" customFormat="1">
      <c r="A377" s="7"/>
      <c r="B377" s="7" t="str">
        <f t="shared" si="112"/>
        <v>Means+Nonmeans Benefits</v>
      </c>
      <c r="C377" s="49">
        <f>SAStab!B1610</f>
        <v>1290.9000000000001</v>
      </c>
      <c r="D377" s="49">
        <f>SAStab!C1610</f>
        <v>1209.7</v>
      </c>
      <c r="E377" s="49">
        <f>SAStab!D1610</f>
        <v>1389.5</v>
      </c>
      <c r="F377" s="49">
        <f>SAStab!E1610</f>
        <v>1616.3</v>
      </c>
      <c r="G377" s="49">
        <f>SAStab!F1610</f>
        <v>1923.3</v>
      </c>
      <c r="H377" s="49">
        <f>SAStab!G1610</f>
        <v>2044.7</v>
      </c>
      <c r="J377" s="7"/>
      <c r="K377" s="7" t="s">
        <v>296</v>
      </c>
      <c r="L377" s="52">
        <f>SAStab!B1623</f>
        <v>1524</v>
      </c>
      <c r="M377" s="52">
        <f>SAStab!C1623</f>
        <v>1963.4</v>
      </c>
      <c r="N377" s="52">
        <f>SAStab!D1623</f>
        <v>2574.6</v>
      </c>
      <c r="O377" s="52">
        <f>SAStab!E1623</f>
        <v>3492.7</v>
      </c>
      <c r="P377" s="52">
        <f>SAStab!F1623</f>
        <v>4549.8999999999996</v>
      </c>
      <c r="Q377" s="52">
        <f>SAStab!G1623</f>
        <v>5957.6</v>
      </c>
    </row>
    <row r="378" spans="1:17" s="11" customFormat="1">
      <c r="A378" s="7"/>
      <c r="B378" s="7" t="str">
        <f t="shared" si="112"/>
        <v>Other Family Member Income</v>
      </c>
      <c r="C378" s="49">
        <f>SAStab!B1611</f>
        <v>2836.2</v>
      </c>
      <c r="D378" s="49">
        <f>SAStab!C1611</f>
        <v>3537.3</v>
      </c>
      <c r="E378" s="49">
        <f>SAStab!D1611</f>
        <v>4290.6000000000004</v>
      </c>
      <c r="F378" s="49">
        <f>SAStab!E1611</f>
        <v>5408.4</v>
      </c>
      <c r="G378" s="49">
        <f>SAStab!F1611</f>
        <v>6158.8</v>
      </c>
      <c r="H378" s="49">
        <f>SAStab!G1611</f>
        <v>6723.7</v>
      </c>
      <c r="J378" s="7"/>
      <c r="K378" s="7" t="s">
        <v>295</v>
      </c>
      <c r="L378" s="52">
        <f>SAStab!B1624</f>
        <v>408.8</v>
      </c>
      <c r="M378" s="52">
        <f>SAStab!C1624</f>
        <v>572.5</v>
      </c>
      <c r="N378" s="52">
        <f>SAStab!D1624</f>
        <v>756.5</v>
      </c>
      <c r="O378" s="52">
        <f>SAStab!E1624</f>
        <v>1014.6</v>
      </c>
      <c r="P378" s="52">
        <f>SAStab!F1624</f>
        <v>1331.1</v>
      </c>
      <c r="Q378" s="52">
        <f>SAStab!G1624</f>
        <v>1748.8</v>
      </c>
    </row>
    <row r="379" spans="1:17" s="11" customFormat="1">
      <c r="A379" s="7"/>
      <c r="B379" s="7" t="str">
        <f>B364</f>
        <v>Total Cash Income</v>
      </c>
      <c r="C379" s="49">
        <f>SAStab!B1625</f>
        <v>109691.9</v>
      </c>
      <c r="D379" s="49">
        <f>SAStab!C1625</f>
        <v>113679.3</v>
      </c>
      <c r="E379" s="49">
        <f>SAStab!D1625</f>
        <v>124084.4</v>
      </c>
      <c r="F379" s="49">
        <f>SAStab!E1625</f>
        <v>141618.1</v>
      </c>
      <c r="G379" s="49">
        <f>SAStab!F1625</f>
        <v>167173</v>
      </c>
      <c r="H379" s="49">
        <f>SAStab!G1625</f>
        <v>180838.5</v>
      </c>
      <c r="J379" s="7"/>
    </row>
    <row r="380" spans="1:17" s="11" customFormat="1">
      <c r="A380" s="7"/>
      <c r="B380" s="7" t="s">
        <v>272</v>
      </c>
      <c r="C380" s="49">
        <f>SAStab!B1626</f>
        <v>5719.7</v>
      </c>
      <c r="D380" s="49">
        <f>SAStab!C1626</f>
        <v>10662.3</v>
      </c>
      <c r="E380" s="49">
        <f>SAStab!D1626</f>
        <v>14731.5</v>
      </c>
      <c r="F380" s="49">
        <f>SAStab!E1626</f>
        <v>20478.5</v>
      </c>
      <c r="G380" s="49">
        <f>SAStab!F1626</f>
        <v>23775.200000000001</v>
      </c>
      <c r="H380" s="49">
        <f>SAStab!G1626</f>
        <v>27526.799999999999</v>
      </c>
      <c r="J380" s="7"/>
      <c r="K380" s="7" t="s">
        <v>304</v>
      </c>
      <c r="L380" s="116">
        <f t="shared" ref="L380:Q380" si="113">L372/C379</f>
        <v>0.16100824217649617</v>
      </c>
      <c r="M380" s="116">
        <f t="shared" si="113"/>
        <v>0.14542841132906342</v>
      </c>
      <c r="N380" s="116">
        <f t="shared" si="113"/>
        <v>0.16193252334701219</v>
      </c>
      <c r="O380" s="116">
        <f t="shared" si="113"/>
        <v>0.17501152748130358</v>
      </c>
      <c r="P380" s="116">
        <f t="shared" si="113"/>
        <v>0.19563685523379973</v>
      </c>
      <c r="Q380" s="116">
        <f t="shared" si="113"/>
        <v>0.19323927150468512</v>
      </c>
    </row>
    <row r="381" spans="1:17" s="11" customFormat="1">
      <c r="A381" s="7"/>
      <c r="B381" s="7" t="s">
        <v>294</v>
      </c>
      <c r="C381" s="49">
        <f>SAStab!B1627</f>
        <v>3467.4</v>
      </c>
      <c r="D381" s="49">
        <f>SAStab!C1627</f>
        <v>3926.4</v>
      </c>
      <c r="E381" s="49">
        <f>SAStab!D1627</f>
        <v>4205</v>
      </c>
      <c r="F381" s="49">
        <f>SAStab!E1627</f>
        <v>4854.8</v>
      </c>
      <c r="G381" s="49">
        <f>SAStab!F1627</f>
        <v>6540.7</v>
      </c>
      <c r="H381" s="49">
        <f>SAStab!G1627</f>
        <v>6489.8</v>
      </c>
      <c r="J381" s="7"/>
      <c r="K381" s="7" t="s">
        <v>305</v>
      </c>
      <c r="L381" s="116">
        <f t="shared" ref="L381:Q381" si="114">L373/C379</f>
        <v>3.3646057730789602E-2</v>
      </c>
      <c r="M381" s="116">
        <f t="shared" si="114"/>
        <v>2.7605729451184162E-2</v>
      </c>
      <c r="N381" s="116">
        <f t="shared" si="114"/>
        <v>2.7786732256431915E-2</v>
      </c>
      <c r="O381" s="116">
        <f t="shared" si="114"/>
        <v>2.918624102427585E-2</v>
      </c>
      <c r="P381" s="116">
        <f t="shared" si="114"/>
        <v>3.024411836839681E-2</v>
      </c>
      <c r="Q381" s="116">
        <f t="shared" si="114"/>
        <v>2.7945929655466065E-2</v>
      </c>
    </row>
    <row r="382" spans="1:17" s="11" customFormat="1">
      <c r="A382" s="7"/>
      <c r="B382" s="7" t="s">
        <v>292</v>
      </c>
      <c r="C382" s="49">
        <f>SAStab!B1628</f>
        <v>8046</v>
      </c>
      <c r="D382" s="49">
        <f>SAStab!C1628</f>
        <v>8664.2999999999993</v>
      </c>
      <c r="E382" s="49">
        <f>SAStab!D1628</f>
        <v>9915.2999999999993</v>
      </c>
      <c r="F382" s="49">
        <f>SAStab!E1628</f>
        <v>11582</v>
      </c>
      <c r="G382" s="49">
        <f>SAStab!F1628</f>
        <v>13798.2</v>
      </c>
      <c r="H382" s="49">
        <f>SAStab!G1628</f>
        <v>14049.8</v>
      </c>
      <c r="J382" s="7"/>
      <c r="K382" s="7" t="s">
        <v>306</v>
      </c>
      <c r="L382" s="116">
        <f t="shared" ref="L382:Q382" si="115">L374/C375</f>
        <v>4.3477177548419246E-2</v>
      </c>
      <c r="M382" s="116">
        <f t="shared" si="115"/>
        <v>6.4963442477858013E-2</v>
      </c>
      <c r="N382" s="116">
        <f t="shared" si="115"/>
        <v>6.3719397957328713E-2</v>
      </c>
      <c r="O382" s="116">
        <f t="shared" si="115"/>
        <v>6.3324118260462789E-2</v>
      </c>
      <c r="P382" s="116">
        <f t="shared" si="115"/>
        <v>6.0397779604513216E-2</v>
      </c>
      <c r="Q382" s="116">
        <f t="shared" si="115"/>
        <v>6.445877487090379E-2</v>
      </c>
    </row>
    <row r="383" spans="1:17" s="11" customFormat="1">
      <c r="A383" s="5"/>
      <c r="B383" s="5" t="s">
        <v>293</v>
      </c>
      <c r="C383" s="107">
        <f>SAStab!B1629</f>
        <v>2039.4</v>
      </c>
      <c r="D383" s="107">
        <f>SAStab!C1629</f>
        <v>2344.6</v>
      </c>
      <c r="E383" s="107">
        <f>SAStab!D1629</f>
        <v>2557.9</v>
      </c>
      <c r="F383" s="107">
        <f>SAStab!E1629</f>
        <v>2971.2</v>
      </c>
      <c r="G383" s="107">
        <f>SAStab!F1629</f>
        <v>3821.1</v>
      </c>
      <c r="H383" s="107">
        <f>SAStab!G1629</f>
        <v>4284.5</v>
      </c>
      <c r="J383" s="5"/>
      <c r="K383" s="5" t="s">
        <v>307</v>
      </c>
      <c r="L383" s="119">
        <f t="shared" ref="L383:Q383" si="116">L375/C375</f>
        <v>1.3288100508869274E-2</v>
      </c>
      <c r="M383" s="119">
        <f t="shared" si="116"/>
        <v>1.3641873233189364E-2</v>
      </c>
      <c r="N383" s="119">
        <f t="shared" si="116"/>
        <v>1.3915837194721553E-2</v>
      </c>
      <c r="O383" s="119">
        <f t="shared" si="116"/>
        <v>1.4175077721722124E-2</v>
      </c>
      <c r="P383" s="119">
        <f t="shared" si="116"/>
        <v>1.4078745614640748E-2</v>
      </c>
      <c r="Q383" s="119">
        <f t="shared" si="116"/>
        <v>1.4167543623504074E-2</v>
      </c>
    </row>
    <row r="384" spans="1:17">
      <c r="A384" s="7" t="str">
        <f>NOTES!A3</f>
        <v>Source: DYNASIM3 ID912. Option FICA15:  Increase Payroll tax to 15.4% over 10 Years</v>
      </c>
      <c r="B384" s="7"/>
      <c r="C384" s="46"/>
      <c r="D384" s="46"/>
      <c r="E384" s="46"/>
      <c r="F384" s="46"/>
      <c r="G384" s="46"/>
      <c r="H384" s="46"/>
      <c r="J384" s="7" t="str">
        <f>NOTES!$A$3</f>
        <v>Source: DYNASIM3 ID912. Option FICA15:  Increase Payroll tax to 15.4% over 10 Years</v>
      </c>
    </row>
    <row r="385" spans="1:17" s="11" customFormat="1">
      <c r="A385" s="7" t="s">
        <v>119</v>
      </c>
      <c r="B385" s="7"/>
      <c r="C385" s="45"/>
      <c r="D385" s="45"/>
      <c r="E385" s="45"/>
      <c r="F385" s="45"/>
      <c r="G385" s="45"/>
      <c r="H385" s="45"/>
      <c r="J385" s="7" t="s">
        <v>119</v>
      </c>
    </row>
    <row r="386" spans="1:17" ht="42.75" customHeight="1">
      <c r="A386" s="275" t="str">
        <f>NOTES!$A$4</f>
        <v>Equivalent annuity income includes earnings, Social Security, DB pension, annuitized asset income, SSI, imputed rent, means tested benefits, nonmeans tested benefits.</v>
      </c>
      <c r="B386" s="275"/>
      <c r="C386" s="275"/>
      <c r="D386" s="275"/>
      <c r="E386" s="275"/>
      <c r="F386" s="275"/>
      <c r="G386" s="275"/>
      <c r="H386" s="275"/>
      <c r="J386"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386" s="275"/>
      <c r="L386" s="275"/>
      <c r="M386" s="275"/>
      <c r="N386" s="275"/>
      <c r="O386" s="275"/>
      <c r="P386" s="275"/>
      <c r="Q386" s="275"/>
    </row>
    <row r="387" spans="1:17" ht="49.5" customHeight="1">
      <c r="A387" s="275" t="str">
        <f>NOTES!$A$6</f>
        <v>Equivalent cash income includes earnings, Social Security, DB pension, interest, dividends, rental income, retirement account withdrawals SSI, means tested benefits, nonmeans tested benefits.</v>
      </c>
      <c r="B387" s="275"/>
      <c r="C387" s="275"/>
      <c r="D387" s="275"/>
      <c r="E387" s="275"/>
      <c r="F387" s="275"/>
      <c r="G387" s="275"/>
      <c r="H387" s="275"/>
      <c r="J387"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387" s="275"/>
      <c r="L387" s="275"/>
      <c r="M387" s="275"/>
      <c r="N387" s="275"/>
      <c r="O387" s="275"/>
      <c r="P387" s="275"/>
      <c r="Q387" s="275"/>
    </row>
    <row r="388" spans="1:17" ht="29.25" customHeight="1">
      <c r="A388" s="272" t="str">
        <f>NOTES!$A$14</f>
        <v>Other family member income includes income of non-spouse co-resident family members. It is not included in reported total income but is included income for poverty calculations.</v>
      </c>
      <c r="B388" s="272"/>
      <c r="C388" s="272"/>
      <c r="D388" s="272"/>
      <c r="E388" s="272"/>
      <c r="F388" s="272"/>
      <c r="G388" s="272"/>
      <c r="H388" s="272"/>
      <c r="J388" s="271" t="str">
        <f>NOTES!$A$20</f>
        <v>OASDI and HI tax include only the worker share of the tax.</v>
      </c>
      <c r="K388" s="271"/>
      <c r="L388" s="271"/>
      <c r="M388" s="271"/>
      <c r="N388" s="271"/>
      <c r="O388" s="271"/>
      <c r="P388" s="271"/>
      <c r="Q388" s="271"/>
    </row>
    <row r="389" spans="1:17">
      <c r="A389" s="7"/>
      <c r="B389" s="7"/>
      <c r="C389" s="46"/>
      <c r="D389" s="46"/>
      <c r="E389" s="46"/>
      <c r="F389" s="46"/>
      <c r="G389" s="46"/>
      <c r="H389" s="46"/>
      <c r="J389" s="7"/>
    </row>
    <row r="390" spans="1:17">
      <c r="A390" s="7"/>
      <c r="B390" s="7"/>
      <c r="C390" s="46"/>
      <c r="D390" s="46"/>
      <c r="E390" s="46"/>
      <c r="F390" s="46"/>
      <c r="G390" s="46"/>
      <c r="H390" s="46"/>
      <c r="J390" s="7"/>
    </row>
  </sheetData>
  <mergeCells count="54">
    <mergeCell ref="A388:H388"/>
    <mergeCell ref="J388:Q388"/>
    <mergeCell ref="J289:Q289"/>
    <mergeCell ref="A386:H386"/>
    <mergeCell ref="J386:Q386"/>
    <mergeCell ref="A387:H387"/>
    <mergeCell ref="J387:Q387"/>
    <mergeCell ref="A291:H291"/>
    <mergeCell ref="C292:H292"/>
    <mergeCell ref="A289:H289"/>
    <mergeCell ref="J291:Q291"/>
    <mergeCell ref="L292:Q292"/>
    <mergeCell ref="A287:H287"/>
    <mergeCell ref="J287:Q287"/>
    <mergeCell ref="A288:H288"/>
    <mergeCell ref="J288:Q288"/>
    <mergeCell ref="A207:H207"/>
    <mergeCell ref="C208:H208"/>
    <mergeCell ref="L208:Q208"/>
    <mergeCell ref="J207:Q207"/>
    <mergeCell ref="A204:H204"/>
    <mergeCell ref="J204:Q204"/>
    <mergeCell ref="A138:H138"/>
    <mergeCell ref="C139:H139"/>
    <mergeCell ref="J205:Q205"/>
    <mergeCell ref="A203:H203"/>
    <mergeCell ref="A205:H205"/>
    <mergeCell ref="L139:Q139"/>
    <mergeCell ref="J138:Q138"/>
    <mergeCell ref="A1:H1"/>
    <mergeCell ref="A63:H63"/>
    <mergeCell ref="A135:H135"/>
    <mergeCell ref="A65:H65"/>
    <mergeCell ref="J133:Q133"/>
    <mergeCell ref="J134:Q134"/>
    <mergeCell ref="J135:Q135"/>
    <mergeCell ref="A3:H3"/>
    <mergeCell ref="C4:H4"/>
    <mergeCell ref="A68:H68"/>
    <mergeCell ref="C69:H69"/>
    <mergeCell ref="A64:H64"/>
    <mergeCell ref="L4:Q4"/>
    <mergeCell ref="J68:Q68"/>
    <mergeCell ref="A133:H133"/>
    <mergeCell ref="A134:H134"/>
    <mergeCell ref="J1:Q1"/>
    <mergeCell ref="J3:Q3"/>
    <mergeCell ref="J136:Q136"/>
    <mergeCell ref="J203:Q203"/>
    <mergeCell ref="J63:Q63"/>
    <mergeCell ref="J64:Q64"/>
    <mergeCell ref="J65:Q65"/>
    <mergeCell ref="J66:Q66"/>
    <mergeCell ref="L69:Q69"/>
  </mergeCells>
  <pageMargins left="0.25" right="0.25" top="0.75" bottom="0.75" header="0.3" footer="0.3"/>
  <pageSetup scale="54" orientation="portrait" r:id="rId1"/>
  <headerFooter>
    <oddFooter>&amp;L&amp;Z&amp;F  &amp;A&amp;R&amp;D</oddFooter>
  </headerFooter>
  <rowBreaks count="4" manualBreakCount="4">
    <brk id="67" max="16383" man="1"/>
    <brk id="137" max="16383" man="1"/>
    <brk id="206" max="16383" man="1"/>
    <brk id="290" max="16383" man="1"/>
  </rowBreaks>
  <colBreaks count="1" manualBreakCount="1">
    <brk id="8" min="2" max="28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A295"/>
  <sheetViews>
    <sheetView topLeftCell="J1" zoomScale="60" zoomScaleNormal="60" workbookViewId="0">
      <selection activeCell="AU6" sqref="AU6"/>
    </sheetView>
  </sheetViews>
  <sheetFormatPr defaultRowHeight="15"/>
  <cols>
    <col min="1" max="1" width="4.5703125" customWidth="1"/>
    <col min="2" max="2" width="26.140625" customWidth="1"/>
    <col min="3" max="3" width="13.42578125" style="88" customWidth="1"/>
    <col min="4" max="4" width="22.28515625" style="41" hidden="1" customWidth="1"/>
    <col min="5" max="5" width="10.5703125" style="59" customWidth="1"/>
    <col min="6" max="9" width="9.140625" style="59"/>
    <col min="10" max="11" width="11.140625" style="59" customWidth="1"/>
    <col min="12" max="12" width="12" style="59" customWidth="1"/>
    <col min="13" max="13" width="11.140625" style="59" customWidth="1"/>
    <col min="14" max="14" width="2.85546875" customWidth="1"/>
    <col min="15" max="15" width="4.5703125" customWidth="1"/>
    <col min="16" max="16" width="26.140625" customWidth="1"/>
    <col min="17" max="17" width="13.42578125" style="93" customWidth="1"/>
    <col min="18" max="18" width="13.42578125" style="159" customWidth="1"/>
    <col min="19" max="23" width="9.140625" style="159"/>
    <col min="24" max="24" width="12.42578125" style="159" customWidth="1"/>
    <col min="25" max="25" width="11" style="159" customWidth="1"/>
    <col min="26" max="26" width="10.140625" style="159" customWidth="1"/>
    <col min="27" max="27" width="2.42578125" customWidth="1"/>
    <col min="28" max="28" width="4.5703125" customWidth="1"/>
    <col min="29" max="29" width="26.140625" customWidth="1"/>
    <col min="30" max="30" width="13.42578125" style="86" customWidth="1"/>
    <col min="31" max="31" width="13.42578125" style="159" customWidth="1"/>
    <col min="32" max="37" width="9.140625" style="159"/>
    <col min="38" max="38" width="11.7109375" style="159" customWidth="1"/>
    <col min="39" max="39" width="12" style="159" customWidth="1"/>
    <col min="40" max="40" width="2.7109375" customWidth="1"/>
    <col min="41" max="41" width="4.5703125" customWidth="1"/>
    <col min="42" max="42" width="26.140625" customWidth="1"/>
    <col min="43" max="43" width="13.42578125" style="86" customWidth="1"/>
    <col min="44" max="44" width="13.42578125" style="159" customWidth="1"/>
    <col min="45" max="48" width="9.140625" style="159"/>
    <col min="49" max="52" width="10.7109375" style="159" customWidth="1"/>
    <col min="53" max="53" width="2.28515625" customWidth="1"/>
    <col min="54" max="54" width="4.5703125" customWidth="1"/>
    <col min="55" max="55" width="26.140625" customWidth="1"/>
    <col min="56" max="56" width="13.42578125" style="86" customWidth="1"/>
    <col min="57" max="57" width="13.42578125" style="40" customWidth="1"/>
    <col min="58" max="62" width="9.140625" style="159"/>
    <col min="63" max="63" width="11.28515625" style="159" customWidth="1"/>
    <col min="64" max="64" width="12.28515625" style="159" customWidth="1"/>
    <col min="65" max="65" width="13" style="159" customWidth="1"/>
    <col min="66" max="66" width="2.28515625" customWidth="1"/>
    <col min="67" max="67" width="4.5703125" customWidth="1"/>
    <col min="68" max="68" width="26.140625" customWidth="1"/>
    <col min="69" max="69" width="13.42578125" style="86" customWidth="1"/>
    <col min="70" max="70" width="13.42578125" style="78" customWidth="1"/>
    <col min="71" max="74" width="9.140625" style="78"/>
    <col min="75" max="75" width="12" style="78" customWidth="1"/>
    <col min="76" max="76" width="10.5703125" style="78" customWidth="1"/>
    <col min="77" max="77" width="12.140625" style="78" customWidth="1"/>
    <col min="78" max="78" width="13.7109375" style="78" customWidth="1"/>
  </cols>
  <sheetData>
    <row r="1" spans="1:79" ht="35.25" customHeight="1">
      <c r="A1" s="269" t="s">
        <v>488</v>
      </c>
      <c r="B1" s="269"/>
      <c r="C1" s="269"/>
      <c r="D1" s="269"/>
      <c r="E1" s="269"/>
      <c r="F1" s="269"/>
      <c r="G1" s="269"/>
      <c r="H1" s="269"/>
      <c r="I1" s="269"/>
      <c r="J1" s="269"/>
      <c r="K1" s="269"/>
      <c r="L1" s="269"/>
      <c r="M1" s="269"/>
      <c r="O1" s="269" t="s">
        <v>489</v>
      </c>
      <c r="P1" s="269"/>
      <c r="Q1" s="269"/>
      <c r="R1" s="269"/>
      <c r="S1" s="269"/>
      <c r="T1" s="269"/>
      <c r="U1" s="269"/>
      <c r="V1" s="269"/>
      <c r="W1" s="269"/>
      <c r="X1" s="269"/>
      <c r="Y1" s="269"/>
      <c r="Z1" s="269"/>
      <c r="AB1" s="269" t="s">
        <v>490</v>
      </c>
      <c r="AC1" s="269"/>
      <c r="AD1" s="269"/>
      <c r="AE1" s="269"/>
      <c r="AF1" s="269"/>
      <c r="AG1" s="269"/>
      <c r="AH1" s="269"/>
      <c r="AI1" s="269"/>
      <c r="AJ1" s="269"/>
      <c r="AK1" s="269"/>
      <c r="AL1" s="269"/>
      <c r="AM1" s="269"/>
      <c r="AO1" s="269" t="s">
        <v>491</v>
      </c>
      <c r="AP1" s="269"/>
      <c r="AQ1" s="269"/>
      <c r="AR1" s="269"/>
      <c r="AS1" s="269"/>
      <c r="AT1" s="269"/>
      <c r="AU1" s="269"/>
      <c r="AV1" s="269"/>
      <c r="AW1" s="269"/>
      <c r="AX1" s="269"/>
      <c r="AY1" s="269"/>
      <c r="AZ1" s="269"/>
      <c r="BB1" s="269" t="s">
        <v>492</v>
      </c>
      <c r="BC1" s="269"/>
      <c r="BD1" s="269"/>
      <c r="BE1" s="269"/>
      <c r="BF1" s="269"/>
      <c r="BG1" s="269"/>
      <c r="BH1" s="269"/>
      <c r="BI1" s="269"/>
      <c r="BJ1" s="269"/>
      <c r="BK1" s="269"/>
      <c r="BL1" s="269"/>
      <c r="BM1" s="269"/>
      <c r="BO1" s="269" t="s">
        <v>493</v>
      </c>
      <c r="BP1" s="269"/>
      <c r="BQ1" s="269"/>
      <c r="BR1" s="269"/>
      <c r="BS1" s="269"/>
      <c r="BT1" s="269"/>
      <c r="BU1" s="269"/>
      <c r="BV1" s="269"/>
      <c r="BW1" s="269"/>
      <c r="BX1" s="269"/>
      <c r="BY1" s="269"/>
      <c r="BZ1" s="269"/>
    </row>
    <row r="2" spans="1:79">
      <c r="A2" t="s">
        <v>32</v>
      </c>
      <c r="C2" s="270">
        <v>2015</v>
      </c>
      <c r="D2" s="270"/>
      <c r="E2" s="270"/>
      <c r="F2" s="270"/>
      <c r="G2" s="270"/>
      <c r="H2" s="270"/>
      <c r="I2" s="270"/>
      <c r="J2" s="270"/>
      <c r="K2" s="270"/>
      <c r="L2" s="270"/>
      <c r="M2" s="270"/>
      <c r="O2" t="s">
        <v>32</v>
      </c>
      <c r="Q2" s="270">
        <f>C2+10</f>
        <v>2025</v>
      </c>
      <c r="R2" s="270"/>
      <c r="S2" s="270"/>
      <c r="T2" s="270"/>
      <c r="U2" s="270"/>
      <c r="V2" s="270"/>
      <c r="W2" s="270"/>
      <c r="X2" s="270"/>
      <c r="Y2" s="270"/>
      <c r="Z2" s="270"/>
      <c r="AB2" t="s">
        <v>32</v>
      </c>
      <c r="AD2" s="270">
        <f>Q2+10</f>
        <v>2035</v>
      </c>
      <c r="AE2" s="270"/>
      <c r="AF2" s="270"/>
      <c r="AG2" s="270"/>
      <c r="AH2" s="270"/>
      <c r="AI2" s="270"/>
      <c r="AJ2" s="270"/>
      <c r="AK2" s="270"/>
      <c r="AL2" s="270"/>
      <c r="AM2" s="270"/>
      <c r="AO2" t="s">
        <v>32</v>
      </c>
      <c r="AQ2" s="270">
        <f>AD2+10</f>
        <v>2045</v>
      </c>
      <c r="AR2" s="270"/>
      <c r="AS2" s="270"/>
      <c r="AT2" s="270"/>
      <c r="AU2" s="270"/>
      <c r="AV2" s="270"/>
      <c r="AW2" s="270"/>
      <c r="AX2" s="270"/>
      <c r="AY2" s="270"/>
      <c r="AZ2" s="270"/>
      <c r="BB2" t="s">
        <v>32</v>
      </c>
      <c r="BD2" s="270">
        <f>AQ2+10</f>
        <v>2055</v>
      </c>
      <c r="BE2" s="270"/>
      <c r="BF2" s="270"/>
      <c r="BG2" s="270"/>
      <c r="BH2" s="270"/>
      <c r="BI2" s="270"/>
      <c r="BJ2" s="270"/>
      <c r="BK2" s="270"/>
      <c r="BL2" s="270"/>
      <c r="BM2" s="270"/>
      <c r="BO2" t="s">
        <v>32</v>
      </c>
      <c r="BQ2" s="270">
        <f>BD2+10</f>
        <v>2065</v>
      </c>
      <c r="BR2" s="270"/>
      <c r="BS2" s="270"/>
      <c r="BT2" s="270"/>
      <c r="BU2" s="270"/>
      <c r="BV2" s="270"/>
      <c r="BW2" s="270"/>
      <c r="BX2" s="270"/>
      <c r="BY2" s="270"/>
      <c r="BZ2" s="270"/>
    </row>
    <row r="3" spans="1:79" s="74" customFormat="1" ht="51" customHeight="1">
      <c r="A3" s="71"/>
      <c r="B3" s="71"/>
      <c r="C3" s="91" t="s">
        <v>108</v>
      </c>
      <c r="D3" s="15"/>
      <c r="E3" s="15" t="s">
        <v>33</v>
      </c>
      <c r="F3" s="71" t="s">
        <v>134</v>
      </c>
      <c r="G3" s="71" t="s">
        <v>135</v>
      </c>
      <c r="H3" s="71" t="s">
        <v>136</v>
      </c>
      <c r="I3" s="71" t="s">
        <v>137</v>
      </c>
      <c r="J3" s="71" t="s">
        <v>138</v>
      </c>
      <c r="K3" s="71" t="s">
        <v>139</v>
      </c>
      <c r="L3" s="71" t="s">
        <v>140</v>
      </c>
      <c r="M3" s="71" t="s">
        <v>141</v>
      </c>
      <c r="O3" s="71"/>
      <c r="P3" s="71"/>
      <c r="Q3" s="92" t="s">
        <v>108</v>
      </c>
      <c r="R3" s="156" t="s">
        <v>33</v>
      </c>
      <c r="S3" s="123" t="str">
        <f t="shared" ref="S3:Z3" si="0">F3</f>
        <v>P5</v>
      </c>
      <c r="T3" s="123" t="str">
        <f t="shared" si="0"/>
        <v>P10</v>
      </c>
      <c r="U3" s="123" t="str">
        <f t="shared" si="0"/>
        <v>P25</v>
      </c>
      <c r="V3" s="123" t="str">
        <f t="shared" si="0"/>
        <v>P50</v>
      </c>
      <c r="W3" s="123" t="str">
        <f t="shared" si="0"/>
        <v>P75</v>
      </c>
      <c r="X3" s="123" t="str">
        <f t="shared" si="0"/>
        <v>P90</v>
      </c>
      <c r="Y3" s="123" t="str">
        <f t="shared" si="0"/>
        <v>P95</v>
      </c>
      <c r="Z3" s="123" t="str">
        <f t="shared" si="0"/>
        <v>P99</v>
      </c>
      <c r="AB3" s="71"/>
      <c r="AC3" s="71"/>
      <c r="AD3" s="90" t="s">
        <v>108</v>
      </c>
      <c r="AE3" s="156" t="str">
        <f t="shared" ref="AE3:AM3" si="1">R3</f>
        <v>Mean</v>
      </c>
      <c r="AF3" s="156" t="str">
        <f t="shared" si="1"/>
        <v>P5</v>
      </c>
      <c r="AG3" s="156" t="str">
        <f t="shared" si="1"/>
        <v>P10</v>
      </c>
      <c r="AH3" s="156" t="str">
        <f t="shared" si="1"/>
        <v>P25</v>
      </c>
      <c r="AI3" s="156" t="str">
        <f t="shared" si="1"/>
        <v>P50</v>
      </c>
      <c r="AJ3" s="156" t="str">
        <f t="shared" si="1"/>
        <v>P75</v>
      </c>
      <c r="AK3" s="156" t="str">
        <f t="shared" si="1"/>
        <v>P90</v>
      </c>
      <c r="AL3" s="156" t="str">
        <f t="shared" si="1"/>
        <v>P95</v>
      </c>
      <c r="AM3" s="156" t="str">
        <f t="shared" si="1"/>
        <v>P99</v>
      </c>
      <c r="AO3" s="71"/>
      <c r="AP3" s="71"/>
      <c r="AQ3" s="90" t="s">
        <v>108</v>
      </c>
      <c r="AR3" s="156" t="s">
        <v>33</v>
      </c>
      <c r="AS3" s="123" t="s">
        <v>134</v>
      </c>
      <c r="AT3" s="123" t="s">
        <v>135</v>
      </c>
      <c r="AU3" s="123" t="s">
        <v>136</v>
      </c>
      <c r="AV3" s="123" t="s">
        <v>137</v>
      </c>
      <c r="AW3" s="123" t="s">
        <v>138</v>
      </c>
      <c r="AX3" s="123" t="s">
        <v>139</v>
      </c>
      <c r="AY3" s="123" t="s">
        <v>140</v>
      </c>
      <c r="AZ3" s="123" t="s">
        <v>141</v>
      </c>
      <c r="BB3" s="71"/>
      <c r="BC3" s="71"/>
      <c r="BD3" s="90" t="s">
        <v>108</v>
      </c>
      <c r="BE3" s="15" t="str">
        <f>AR3</f>
        <v>Mean</v>
      </c>
      <c r="BF3" s="156" t="str">
        <f t="shared" ref="BF3:BM3" si="2">AS3</f>
        <v>P5</v>
      </c>
      <c r="BG3" s="156" t="str">
        <f t="shared" si="2"/>
        <v>P10</v>
      </c>
      <c r="BH3" s="156" t="str">
        <f t="shared" si="2"/>
        <v>P25</v>
      </c>
      <c r="BI3" s="156" t="str">
        <f t="shared" si="2"/>
        <v>P50</v>
      </c>
      <c r="BJ3" s="156" t="str">
        <f t="shared" si="2"/>
        <v>P75</v>
      </c>
      <c r="BK3" s="156" t="str">
        <f t="shared" si="2"/>
        <v>P90</v>
      </c>
      <c r="BL3" s="156" t="str">
        <f t="shared" si="2"/>
        <v>P95</v>
      </c>
      <c r="BM3" s="156" t="str">
        <f t="shared" si="2"/>
        <v>P99</v>
      </c>
      <c r="BO3" s="71"/>
      <c r="BP3" s="71"/>
      <c r="BQ3" s="90" t="s">
        <v>108</v>
      </c>
      <c r="BR3" s="156" t="s">
        <v>33</v>
      </c>
      <c r="BS3" s="123" t="s">
        <v>134</v>
      </c>
      <c r="BT3" s="123" t="s">
        <v>135</v>
      </c>
      <c r="BU3" s="123" t="s">
        <v>136</v>
      </c>
      <c r="BV3" s="123" t="s">
        <v>137</v>
      </c>
      <c r="BW3" s="123" t="s">
        <v>138</v>
      </c>
      <c r="BX3" s="123" t="s">
        <v>139</v>
      </c>
      <c r="BY3" s="123" t="s">
        <v>140</v>
      </c>
      <c r="BZ3" s="123" t="s">
        <v>141</v>
      </c>
    </row>
    <row r="4" spans="1:79">
      <c r="A4" t="s">
        <v>0</v>
      </c>
      <c r="C4" s="88">
        <f>SAStab!B6980</f>
        <v>0.93</v>
      </c>
      <c r="D4" s="41" t="str">
        <f>SAStab!A4862</f>
        <v>All</v>
      </c>
      <c r="E4" s="78">
        <f>SAStab!B4862</f>
        <v>439108</v>
      </c>
      <c r="F4" s="78">
        <f>SAStab!C4862</f>
        <v>-513.67999999999995</v>
      </c>
      <c r="G4" s="78">
        <f>SAStab!D4862</f>
        <v>1457.64</v>
      </c>
      <c r="H4" s="78">
        <f>SAStab!E4862</f>
        <v>19714.900000000001</v>
      </c>
      <c r="I4" s="78">
        <f>SAStab!F4862</f>
        <v>102465.1</v>
      </c>
      <c r="J4" s="78">
        <f>SAStab!G4862</f>
        <v>354334</v>
      </c>
      <c r="K4" s="78">
        <f>SAStab!H4862</f>
        <v>974171</v>
      </c>
      <c r="L4" s="78">
        <f>SAStab!I4862</f>
        <v>1772611</v>
      </c>
      <c r="M4" s="78">
        <f>SAStab!J4862</f>
        <v>5143230</v>
      </c>
      <c r="O4" t="s">
        <v>0</v>
      </c>
      <c r="Q4" s="93">
        <f>SAStab!C6980</f>
        <v>0.93899999999999995</v>
      </c>
      <c r="R4" s="159">
        <f>SAStab!B4950</f>
        <v>512101</v>
      </c>
      <c r="S4" s="159">
        <f>SAStab!C4950</f>
        <v>-528.11</v>
      </c>
      <c r="T4" s="159">
        <f>SAStab!D4950</f>
        <v>3205.74</v>
      </c>
      <c r="U4" s="159">
        <f>SAStab!E4950</f>
        <v>28898.6</v>
      </c>
      <c r="V4" s="159">
        <f>SAStab!F4950</f>
        <v>130619.1</v>
      </c>
      <c r="W4" s="159">
        <f>SAStab!G4950</f>
        <v>431728</v>
      </c>
      <c r="X4" s="159">
        <f>SAStab!H4950</f>
        <v>1150671</v>
      </c>
      <c r="Y4" s="159">
        <f>SAStab!I4950</f>
        <v>1982716</v>
      </c>
      <c r="Z4" s="159">
        <f>SAStab!J4950</f>
        <v>5952811</v>
      </c>
      <c r="AB4" t="s">
        <v>0</v>
      </c>
      <c r="AD4" s="86">
        <f>SAStab!D6980</f>
        <v>0.94099999999999995</v>
      </c>
      <c r="AE4" s="159">
        <f>SAStab!B5038</f>
        <v>559448</v>
      </c>
      <c r="AF4" s="159">
        <f>SAStab!C5038</f>
        <v>-587.73</v>
      </c>
      <c r="AG4" s="159">
        <f>SAStab!D5038</f>
        <v>4172.03</v>
      </c>
      <c r="AH4" s="159">
        <f>SAStab!E5038</f>
        <v>34646.199999999997</v>
      </c>
      <c r="AI4" s="159">
        <f>SAStab!F5038</f>
        <v>150605.79999999999</v>
      </c>
      <c r="AJ4" s="159">
        <f>SAStab!G5038</f>
        <v>495239</v>
      </c>
      <c r="AK4" s="159">
        <f>SAStab!H5038</f>
        <v>1278919</v>
      </c>
      <c r="AL4" s="159">
        <f>SAStab!I5038</f>
        <v>2188745</v>
      </c>
      <c r="AM4" s="159">
        <f>SAStab!J5038</f>
        <v>6531306</v>
      </c>
      <c r="AO4" t="s">
        <v>0</v>
      </c>
      <c r="AQ4" s="86">
        <f>SAStab!E6980</f>
        <v>0.93799999999999994</v>
      </c>
      <c r="AR4" s="159">
        <f>SAStab!B5126</f>
        <v>629014</v>
      </c>
      <c r="AS4" s="159">
        <f>SAStab!C5126</f>
        <v>-701.89</v>
      </c>
      <c r="AT4" s="159">
        <f>SAStab!D5126</f>
        <v>4359.07</v>
      </c>
      <c r="AU4" s="159">
        <f>SAStab!E5126</f>
        <v>37507.599999999999</v>
      </c>
      <c r="AV4" s="159">
        <f>SAStab!F5126</f>
        <v>164863.29999999999</v>
      </c>
      <c r="AW4" s="159">
        <f>SAStab!G5126</f>
        <v>553690</v>
      </c>
      <c r="AX4" s="159">
        <f>SAStab!H5126</f>
        <v>1453465</v>
      </c>
      <c r="AY4" s="159">
        <f>SAStab!I5126</f>
        <v>2523027</v>
      </c>
      <c r="AZ4" s="159">
        <f>SAStab!J5126</f>
        <v>7179454</v>
      </c>
      <c r="BB4" t="s">
        <v>0</v>
      </c>
      <c r="BD4" s="86">
        <f>SAStab!F6980</f>
        <v>0.94</v>
      </c>
      <c r="BE4" s="40">
        <f>SAStab!B5214</f>
        <v>692484</v>
      </c>
      <c r="BF4" s="159">
        <f>SAStab!C5214</f>
        <v>-734.68</v>
      </c>
      <c r="BG4" s="159">
        <f>SAStab!D5214</f>
        <v>5501.53</v>
      </c>
      <c r="BH4" s="159">
        <f>SAStab!E5214</f>
        <v>44504.9</v>
      </c>
      <c r="BI4" s="159">
        <f>SAStab!F5214</f>
        <v>190880.3</v>
      </c>
      <c r="BJ4" s="159">
        <f>SAStab!G5214</f>
        <v>635695</v>
      </c>
      <c r="BK4" s="159">
        <f>SAStab!H5214</f>
        <v>1616083</v>
      </c>
      <c r="BL4" s="159">
        <f>SAStab!I5214</f>
        <v>2762749</v>
      </c>
      <c r="BM4" s="159">
        <f>SAStab!J5214</f>
        <v>7552714</v>
      </c>
      <c r="BO4" t="s">
        <v>0</v>
      </c>
      <c r="BQ4" s="86">
        <f>SAStab!G6980</f>
        <v>0.94199999999999995</v>
      </c>
      <c r="BR4" s="78">
        <f>SAStab!B5302</f>
        <v>781539</v>
      </c>
      <c r="BS4" s="78">
        <f>SAStab!C5302</f>
        <v>-728.07</v>
      </c>
      <c r="BT4" s="78">
        <f>SAStab!D5302</f>
        <v>6823.32</v>
      </c>
      <c r="BU4" s="78">
        <f>SAStab!E5302</f>
        <v>51064.7</v>
      </c>
      <c r="BV4" s="78">
        <f>SAStab!F5302</f>
        <v>220931.7</v>
      </c>
      <c r="BW4" s="78">
        <f>SAStab!G5302</f>
        <v>704293</v>
      </c>
      <c r="BX4" s="78">
        <f>SAStab!H5302</f>
        <v>1771457</v>
      </c>
      <c r="BY4" s="78">
        <f>SAStab!I5302</f>
        <v>2999258</v>
      </c>
      <c r="BZ4" s="78">
        <f>SAStab!J5302</f>
        <v>8482443</v>
      </c>
    </row>
    <row r="5" spans="1:79">
      <c r="A5" t="s">
        <v>1</v>
      </c>
      <c r="D5" s="41" t="str">
        <f>SAStab!A4863</f>
        <v>age</v>
      </c>
      <c r="E5" s="78"/>
      <c r="F5" s="78"/>
      <c r="G5" s="78"/>
      <c r="H5" s="78"/>
      <c r="I5" s="78"/>
      <c r="J5" s="78"/>
      <c r="K5" s="78"/>
      <c r="L5" s="78"/>
      <c r="M5" s="78"/>
      <c r="O5" t="s">
        <v>1</v>
      </c>
      <c r="AB5" t="s">
        <v>1</v>
      </c>
      <c r="AO5" t="s">
        <v>1</v>
      </c>
      <c r="BB5" t="s">
        <v>1</v>
      </c>
      <c r="BE5" s="41"/>
      <c r="BO5" t="s">
        <v>1</v>
      </c>
      <c r="CA5" s="188"/>
    </row>
    <row r="6" spans="1:79">
      <c r="B6" t="s">
        <v>2</v>
      </c>
      <c r="C6" s="88">
        <f>SAStab!B6982</f>
        <v>0.94699999999999995</v>
      </c>
      <c r="D6" s="41" t="str">
        <f>SAStab!A4864</f>
        <v>62-69</v>
      </c>
      <c r="E6" s="78">
        <f>SAStab!B4864</f>
        <v>505841</v>
      </c>
      <c r="F6" s="78">
        <f>SAStab!C4864</f>
        <v>-277.95999999999998</v>
      </c>
      <c r="G6" s="78">
        <f>SAStab!D4864</f>
        <v>4164.3500000000004</v>
      </c>
      <c r="H6" s="78">
        <f>SAStab!E4864</f>
        <v>30793.5</v>
      </c>
      <c r="I6" s="78">
        <f>SAStab!F4864</f>
        <v>135057</v>
      </c>
      <c r="J6" s="78">
        <f>SAStab!G4864</f>
        <v>431381</v>
      </c>
      <c r="K6" s="78">
        <f>SAStab!H4864</f>
        <v>1144178</v>
      </c>
      <c r="L6" s="78">
        <f>SAStab!I4864</f>
        <v>1978006</v>
      </c>
      <c r="M6" s="78">
        <f>SAStab!J4864</f>
        <v>5576388</v>
      </c>
      <c r="P6" t="s">
        <v>2</v>
      </c>
      <c r="Q6" s="93">
        <f>SAStab!C6982</f>
        <v>0.94699999999999995</v>
      </c>
      <c r="R6" s="159">
        <f>SAStab!B4952</f>
        <v>516915</v>
      </c>
      <c r="S6" s="159">
        <f>SAStab!C4952</f>
        <v>-403.85</v>
      </c>
      <c r="T6" s="159">
        <f>SAStab!D4952</f>
        <v>5105.7299999999996</v>
      </c>
      <c r="U6" s="159">
        <f>SAStab!E4952</f>
        <v>33817.4</v>
      </c>
      <c r="V6" s="159">
        <f>SAStab!F4952</f>
        <v>142295.5</v>
      </c>
      <c r="W6" s="159">
        <f>SAStab!G4952</f>
        <v>452484</v>
      </c>
      <c r="X6" s="159">
        <f>SAStab!H4952</f>
        <v>1169272</v>
      </c>
      <c r="Y6" s="159">
        <f>SAStab!I4952</f>
        <v>1980079</v>
      </c>
      <c r="Z6" s="159">
        <f>SAStab!J4952</f>
        <v>5735404</v>
      </c>
      <c r="AC6" t="s">
        <v>2</v>
      </c>
      <c r="AD6" s="86">
        <f>SAStab!D6982</f>
        <v>0.94</v>
      </c>
      <c r="AE6" s="159">
        <f>SAStab!B5040</f>
        <v>634145</v>
      </c>
      <c r="AF6" s="159">
        <f>SAStab!C5040</f>
        <v>-673.44</v>
      </c>
      <c r="AG6" s="159">
        <f>SAStab!D5040</f>
        <v>5611.96</v>
      </c>
      <c r="AH6" s="159">
        <f>SAStab!E5040</f>
        <v>44023.5</v>
      </c>
      <c r="AI6" s="159">
        <f>SAStab!F5040</f>
        <v>178443.6</v>
      </c>
      <c r="AJ6" s="159">
        <f>SAStab!G5040</f>
        <v>584097</v>
      </c>
      <c r="AK6" s="159">
        <f>SAStab!H5040</f>
        <v>1472537</v>
      </c>
      <c r="AL6" s="159">
        <f>SAStab!I5040</f>
        <v>2483183</v>
      </c>
      <c r="AM6" s="159">
        <f>SAStab!J5040</f>
        <v>7004013</v>
      </c>
      <c r="AP6" t="s">
        <v>2</v>
      </c>
      <c r="AQ6" s="86">
        <f>SAStab!E6982</f>
        <v>0.93799999999999994</v>
      </c>
      <c r="AR6" s="159">
        <f>SAStab!B5128</f>
        <v>691988</v>
      </c>
      <c r="AS6" s="159">
        <f>SAStab!C5128</f>
        <v>-949.64</v>
      </c>
      <c r="AT6" s="159">
        <f>SAStab!D5128</f>
        <v>5592.82</v>
      </c>
      <c r="AU6" s="159">
        <f>SAStab!E5128</f>
        <v>44658.2</v>
      </c>
      <c r="AV6" s="159">
        <f>SAStab!F5128</f>
        <v>190622.4</v>
      </c>
      <c r="AW6" s="159">
        <f>SAStab!G5128</f>
        <v>631763</v>
      </c>
      <c r="AX6" s="159">
        <f>SAStab!H5128</f>
        <v>1647098</v>
      </c>
      <c r="AY6" s="159">
        <f>SAStab!I5128</f>
        <v>2696548</v>
      </c>
      <c r="AZ6" s="159">
        <f>SAStab!J5128</f>
        <v>7212069</v>
      </c>
      <c r="BC6" t="s">
        <v>2</v>
      </c>
      <c r="BD6" s="86">
        <f>SAStab!F6982</f>
        <v>0.94599999999999995</v>
      </c>
      <c r="BE6" s="41">
        <f>SAStab!B5216</f>
        <v>761478</v>
      </c>
      <c r="BF6" s="159">
        <f>SAStab!C5216</f>
        <v>-617.64</v>
      </c>
      <c r="BG6" s="159">
        <f>SAStab!D5216</f>
        <v>8596.26</v>
      </c>
      <c r="BH6" s="159">
        <f>SAStab!E5216</f>
        <v>57397.599999999999</v>
      </c>
      <c r="BI6" s="159">
        <f>SAStab!F5216</f>
        <v>228931.20000000001</v>
      </c>
      <c r="BJ6" s="159">
        <f>SAStab!G5216</f>
        <v>716706</v>
      </c>
      <c r="BK6" s="159">
        <f>SAStab!H5216</f>
        <v>1780558</v>
      </c>
      <c r="BL6" s="159">
        <f>SAStab!I5216</f>
        <v>2982189</v>
      </c>
      <c r="BM6" s="159">
        <f>SAStab!J5216</f>
        <v>8182386</v>
      </c>
      <c r="BP6" t="s">
        <v>2</v>
      </c>
      <c r="BQ6" s="86">
        <f>SAStab!G6982</f>
        <v>0.94499999999999995</v>
      </c>
      <c r="BR6" s="78">
        <f>SAStab!B5304</f>
        <v>914360</v>
      </c>
      <c r="BS6" s="78">
        <f>SAStab!C5304</f>
        <v>-747.72</v>
      </c>
      <c r="BT6" s="78">
        <f>SAStab!D5304</f>
        <v>9107.14</v>
      </c>
      <c r="BU6" s="78">
        <f>SAStab!E5304</f>
        <v>61148.5</v>
      </c>
      <c r="BV6" s="78">
        <f>SAStab!F5304</f>
        <v>259664.8</v>
      </c>
      <c r="BW6" s="78">
        <f>SAStab!G5304</f>
        <v>787327</v>
      </c>
      <c r="BX6" s="78">
        <f>SAStab!H5304</f>
        <v>1946614</v>
      </c>
      <c r="BY6" s="78">
        <f>SAStab!I5304</f>
        <v>3242951</v>
      </c>
      <c r="BZ6" s="78">
        <f>SAStab!J5304</f>
        <v>9371437</v>
      </c>
      <c r="CA6" s="188"/>
    </row>
    <row r="7" spans="1:79">
      <c r="B7" t="s">
        <v>3</v>
      </c>
      <c r="C7" s="88">
        <f>SAStab!B6983</f>
        <v>0.92400000000000004</v>
      </c>
      <c r="D7" s="41" t="str">
        <f>SAStab!A4865</f>
        <v>70-74</v>
      </c>
      <c r="E7" s="78">
        <f>SAStab!B4865</f>
        <v>490334</v>
      </c>
      <c r="F7" s="78">
        <f>SAStab!C4865</f>
        <v>-754.11</v>
      </c>
      <c r="G7" s="78">
        <f>SAStab!D4865</f>
        <v>1536.03</v>
      </c>
      <c r="H7" s="78">
        <f>SAStab!E4865</f>
        <v>22257.3</v>
      </c>
      <c r="I7" s="78">
        <f>SAStab!F4865</f>
        <v>100246.7</v>
      </c>
      <c r="J7" s="78">
        <f>SAStab!G4865</f>
        <v>370716</v>
      </c>
      <c r="K7" s="78">
        <f>SAStab!H4865</f>
        <v>1012284</v>
      </c>
      <c r="L7" s="78">
        <f>SAStab!I4865</f>
        <v>1919915</v>
      </c>
      <c r="M7" s="78">
        <f>SAStab!J4865</f>
        <v>6561261</v>
      </c>
      <c r="P7" t="s">
        <v>3</v>
      </c>
      <c r="Q7" s="93">
        <f>SAStab!C6983</f>
        <v>0.94499999999999995</v>
      </c>
      <c r="R7" s="159">
        <f>SAStab!B4953</f>
        <v>581358</v>
      </c>
      <c r="S7" s="159">
        <f>SAStab!C4953</f>
        <v>-399.2</v>
      </c>
      <c r="T7" s="159">
        <f>SAStab!D4953</f>
        <v>4831.91</v>
      </c>
      <c r="U7" s="159">
        <f>SAStab!E4953</f>
        <v>37023.199999999997</v>
      </c>
      <c r="V7" s="159">
        <f>SAStab!F4953</f>
        <v>159881.29999999999</v>
      </c>
      <c r="W7" s="159">
        <f>SAStab!G4953</f>
        <v>484780</v>
      </c>
      <c r="X7" s="159">
        <f>SAStab!H4953</f>
        <v>1259569</v>
      </c>
      <c r="Y7" s="159">
        <f>SAStab!I4953</f>
        <v>2144643</v>
      </c>
      <c r="Z7" s="159">
        <f>SAStab!J4953</f>
        <v>7021889</v>
      </c>
      <c r="AC7" t="s">
        <v>3</v>
      </c>
      <c r="AD7" s="86">
        <f>SAStab!D6983</f>
        <v>0.94299999999999995</v>
      </c>
      <c r="AE7" s="159">
        <f>SAStab!B5041</f>
        <v>517148</v>
      </c>
      <c r="AF7" s="159">
        <f>SAStab!C5041</f>
        <v>-559.12</v>
      </c>
      <c r="AG7" s="159">
        <f>SAStab!D5041</f>
        <v>4620.3999999999996</v>
      </c>
      <c r="AH7" s="159">
        <f>SAStab!E5041</f>
        <v>34215</v>
      </c>
      <c r="AI7" s="159">
        <f>SAStab!F5041</f>
        <v>144822.20000000001</v>
      </c>
      <c r="AJ7" s="159">
        <f>SAStab!G5041</f>
        <v>473145</v>
      </c>
      <c r="AK7" s="159">
        <f>SAStab!H5041</f>
        <v>1216274</v>
      </c>
      <c r="AL7" s="159">
        <f>SAStab!I5041</f>
        <v>2037138</v>
      </c>
      <c r="AM7" s="159">
        <f>SAStab!J5041</f>
        <v>5674227</v>
      </c>
      <c r="AP7" t="s">
        <v>3</v>
      </c>
      <c r="AQ7" s="86">
        <f>SAStab!E6983</f>
        <v>0.93600000000000005</v>
      </c>
      <c r="AR7" s="159">
        <f>SAStab!B5129</f>
        <v>734408</v>
      </c>
      <c r="AS7" s="159">
        <f>SAStab!C5129</f>
        <v>-960.97</v>
      </c>
      <c r="AT7" s="159">
        <f>SAStab!D5129</f>
        <v>5186.47</v>
      </c>
      <c r="AU7" s="159">
        <f>SAStab!E5129</f>
        <v>43879.8</v>
      </c>
      <c r="AV7" s="159">
        <f>SAStab!F5129</f>
        <v>182959.7</v>
      </c>
      <c r="AW7" s="159">
        <f>SAStab!G5129</f>
        <v>624484</v>
      </c>
      <c r="AX7" s="159">
        <f>SAStab!H5129</f>
        <v>1665765</v>
      </c>
      <c r="AY7" s="159">
        <f>SAStab!I5129</f>
        <v>2856317</v>
      </c>
      <c r="AZ7" s="159">
        <f>SAStab!J5129</f>
        <v>8499902</v>
      </c>
      <c r="BC7" t="s">
        <v>3</v>
      </c>
      <c r="BD7" s="86">
        <f>SAStab!F6983</f>
        <v>0.93799999999999994</v>
      </c>
      <c r="BE7" s="41">
        <f>SAStab!B5217</f>
        <v>707657</v>
      </c>
      <c r="BF7" s="159">
        <f>SAStab!C5217</f>
        <v>-968.37</v>
      </c>
      <c r="BG7" s="159">
        <f>SAStab!D5217</f>
        <v>5515.25</v>
      </c>
      <c r="BH7" s="159">
        <f>SAStab!E5217</f>
        <v>46307.199999999997</v>
      </c>
      <c r="BI7" s="159">
        <f>SAStab!F5217</f>
        <v>200867.4</v>
      </c>
      <c r="BJ7" s="159">
        <f>SAStab!G5217</f>
        <v>677060</v>
      </c>
      <c r="BK7" s="159">
        <f>SAStab!H5217</f>
        <v>1677995</v>
      </c>
      <c r="BL7" s="159">
        <f>SAStab!I5217</f>
        <v>2797095</v>
      </c>
      <c r="BM7" s="159">
        <f>SAStab!J5217</f>
        <v>7552714</v>
      </c>
      <c r="BP7" t="s">
        <v>3</v>
      </c>
      <c r="BQ7" s="86">
        <f>SAStab!G6983</f>
        <v>0.94299999999999995</v>
      </c>
      <c r="BR7" s="78">
        <f>SAStab!B5305</f>
        <v>804986</v>
      </c>
      <c r="BS7" s="78">
        <f>SAStab!C5305</f>
        <v>-830.19</v>
      </c>
      <c r="BT7" s="78">
        <f>SAStab!D5305</f>
        <v>8072.85</v>
      </c>
      <c r="BU7" s="78">
        <f>SAStab!E5305</f>
        <v>62086.8</v>
      </c>
      <c r="BV7" s="78">
        <f>SAStab!F5305</f>
        <v>245515.5</v>
      </c>
      <c r="BW7" s="78">
        <f>SAStab!G5305</f>
        <v>768838</v>
      </c>
      <c r="BX7" s="78">
        <f>SAStab!H5305</f>
        <v>1901621</v>
      </c>
      <c r="BY7" s="78">
        <f>SAStab!I5305</f>
        <v>3215405</v>
      </c>
      <c r="BZ7" s="78">
        <f>SAStab!J5305</f>
        <v>8399697</v>
      </c>
      <c r="CA7" s="188"/>
    </row>
    <row r="8" spans="1:79">
      <c r="B8" t="s">
        <v>4</v>
      </c>
      <c r="C8" s="88">
        <f>SAStab!B6984</f>
        <v>0.90300000000000002</v>
      </c>
      <c r="D8" s="41" t="str">
        <f>SAStab!A4866</f>
        <v>75-79</v>
      </c>
      <c r="E8" s="78">
        <f>SAStab!B4866</f>
        <v>382860</v>
      </c>
      <c r="F8" s="78">
        <f>SAStab!C4866</f>
        <v>-747.99</v>
      </c>
      <c r="G8" s="78">
        <f>SAStab!D4866</f>
        <v>16.97</v>
      </c>
      <c r="H8" s="78">
        <f>SAStab!E4866</f>
        <v>13042.7</v>
      </c>
      <c r="I8" s="78">
        <f>SAStab!F4866</f>
        <v>81988.100000000006</v>
      </c>
      <c r="J8" s="78">
        <f>SAStab!G4866</f>
        <v>304398</v>
      </c>
      <c r="K8" s="78">
        <f>SAStab!H4866</f>
        <v>907458</v>
      </c>
      <c r="L8" s="78">
        <f>SAStab!I4866</f>
        <v>1700231</v>
      </c>
      <c r="M8" s="78">
        <f>SAStab!J4866</f>
        <v>5076849</v>
      </c>
      <c r="P8" t="s">
        <v>4</v>
      </c>
      <c r="Q8" s="93">
        <f>SAStab!C6984</f>
        <v>0.94</v>
      </c>
      <c r="R8" s="159">
        <f>SAStab!B4954</f>
        <v>511515</v>
      </c>
      <c r="S8" s="159">
        <f>SAStab!C4954</f>
        <v>-599.16999999999996</v>
      </c>
      <c r="T8" s="159">
        <f>SAStab!D4954</f>
        <v>3129.41</v>
      </c>
      <c r="U8" s="159">
        <f>SAStab!E4954</f>
        <v>29504.3</v>
      </c>
      <c r="V8" s="159">
        <f>SAStab!F4954</f>
        <v>138283</v>
      </c>
      <c r="W8" s="159">
        <f>SAStab!G4954</f>
        <v>443302</v>
      </c>
      <c r="X8" s="159">
        <f>SAStab!H4954</f>
        <v>1177688</v>
      </c>
      <c r="Y8" s="159">
        <f>SAStab!I4954</f>
        <v>2071688</v>
      </c>
      <c r="Z8" s="159">
        <f>SAStab!J4954</f>
        <v>5437454</v>
      </c>
      <c r="AC8" t="s">
        <v>4</v>
      </c>
      <c r="AD8" s="86">
        <f>SAStab!D6984</f>
        <v>0.94299999999999995</v>
      </c>
      <c r="AE8" s="159">
        <f>SAStab!B5042</f>
        <v>536380</v>
      </c>
      <c r="AF8" s="159">
        <f>SAStab!C5042</f>
        <v>-537.07000000000005</v>
      </c>
      <c r="AG8" s="159">
        <f>SAStab!D5042</f>
        <v>4585.7</v>
      </c>
      <c r="AH8" s="159">
        <f>SAStab!E5042</f>
        <v>34330.1</v>
      </c>
      <c r="AI8" s="159">
        <f>SAStab!F5042</f>
        <v>145497.29999999999</v>
      </c>
      <c r="AJ8" s="159">
        <f>SAStab!G5042</f>
        <v>459099</v>
      </c>
      <c r="AK8" s="159">
        <f>SAStab!H5042</f>
        <v>1205671</v>
      </c>
      <c r="AL8" s="159">
        <f>SAStab!I5042</f>
        <v>2022560</v>
      </c>
      <c r="AM8" s="159">
        <f>SAStab!J5042</f>
        <v>6104894</v>
      </c>
      <c r="AP8" t="s">
        <v>4</v>
      </c>
      <c r="AQ8" s="86">
        <f>SAStab!E6984</f>
        <v>0.93799999999999994</v>
      </c>
      <c r="AR8" s="159">
        <f>SAStab!B5130</f>
        <v>623136</v>
      </c>
      <c r="AS8" s="159">
        <f>SAStab!C5130</f>
        <v>-712.75</v>
      </c>
      <c r="AT8" s="159">
        <f>SAStab!D5130</f>
        <v>5071.24</v>
      </c>
      <c r="AU8" s="159">
        <f>SAStab!E5130</f>
        <v>43070.7</v>
      </c>
      <c r="AV8" s="159">
        <f>SAStab!F5130</f>
        <v>179695.1</v>
      </c>
      <c r="AW8" s="159">
        <f>SAStab!G5130</f>
        <v>589815</v>
      </c>
      <c r="AX8" s="159">
        <f>SAStab!H5130</f>
        <v>1534465</v>
      </c>
      <c r="AY8" s="159">
        <f>SAStab!I5130</f>
        <v>2568485</v>
      </c>
      <c r="AZ8" s="159">
        <f>SAStab!J5130</f>
        <v>6753181</v>
      </c>
      <c r="BC8" t="s">
        <v>4</v>
      </c>
      <c r="BD8" s="86">
        <f>SAStab!F6984</f>
        <v>0.93500000000000005</v>
      </c>
      <c r="BE8" s="41">
        <f>SAStab!B5218</f>
        <v>677675</v>
      </c>
      <c r="BF8" s="159">
        <f>SAStab!C5218</f>
        <v>-999.42</v>
      </c>
      <c r="BG8" s="159">
        <f>SAStab!D5218</f>
        <v>5071.53</v>
      </c>
      <c r="BH8" s="159">
        <f>SAStab!E5218</f>
        <v>43708.7</v>
      </c>
      <c r="BI8" s="159">
        <f>SAStab!F5218</f>
        <v>186765.9</v>
      </c>
      <c r="BJ8" s="159">
        <f>SAStab!G5218</f>
        <v>641643</v>
      </c>
      <c r="BK8" s="159">
        <f>SAStab!H5218</f>
        <v>1625124</v>
      </c>
      <c r="BL8" s="159">
        <f>SAStab!I5218</f>
        <v>2761723</v>
      </c>
      <c r="BM8" s="159">
        <f>SAStab!J5218</f>
        <v>7024601</v>
      </c>
      <c r="BP8" t="s">
        <v>4</v>
      </c>
      <c r="BQ8" s="86">
        <f>SAStab!G6984</f>
        <v>0.94299999999999995</v>
      </c>
      <c r="BR8" s="78">
        <f>SAStab!B5306</f>
        <v>768216</v>
      </c>
      <c r="BS8" s="78">
        <f>SAStab!C5306</f>
        <v>-727.7</v>
      </c>
      <c r="BT8" s="78">
        <f>SAStab!D5306</f>
        <v>7679.2</v>
      </c>
      <c r="BU8" s="78">
        <f>SAStab!E5306</f>
        <v>54303.6</v>
      </c>
      <c r="BV8" s="78">
        <f>SAStab!F5306</f>
        <v>227200.1</v>
      </c>
      <c r="BW8" s="78">
        <f>SAStab!G5306</f>
        <v>711413</v>
      </c>
      <c r="BX8" s="78">
        <f>SAStab!H5306</f>
        <v>1780440</v>
      </c>
      <c r="BY8" s="78">
        <f>SAStab!I5306</f>
        <v>2999258</v>
      </c>
      <c r="BZ8" s="78">
        <f>SAStab!J5306</f>
        <v>8116976</v>
      </c>
      <c r="CA8" s="188"/>
    </row>
    <row r="9" spans="1:79">
      <c r="B9" t="s">
        <v>5</v>
      </c>
      <c r="C9" s="88">
        <f>SAStab!B6985</f>
        <v>0.91600000000000004</v>
      </c>
      <c r="D9" s="41" t="str">
        <f>SAStab!A4867</f>
        <v>80-84</v>
      </c>
      <c r="E9" s="78">
        <f>SAStab!B4867</f>
        <v>366192</v>
      </c>
      <c r="F9" s="78">
        <f>SAStab!C4867</f>
        <v>-453.68</v>
      </c>
      <c r="G9" s="78">
        <f>SAStab!D4867</f>
        <v>129.88999999999999</v>
      </c>
      <c r="H9" s="78">
        <f>SAStab!E4867</f>
        <v>11741.6</v>
      </c>
      <c r="I9" s="78">
        <f>SAStab!F4867</f>
        <v>78085.2</v>
      </c>
      <c r="J9" s="78">
        <f>SAStab!G4867</f>
        <v>302324</v>
      </c>
      <c r="K9" s="78">
        <f>SAStab!H4867</f>
        <v>845065</v>
      </c>
      <c r="L9" s="78">
        <f>SAStab!I4867</f>
        <v>1653104</v>
      </c>
      <c r="M9" s="78">
        <f>SAStab!J4867</f>
        <v>3840401</v>
      </c>
      <c r="P9" t="s">
        <v>5</v>
      </c>
      <c r="Q9" s="93">
        <f>SAStab!C6985</f>
        <v>0.91700000000000004</v>
      </c>
      <c r="R9" s="159">
        <f>SAStab!B4955</f>
        <v>500120</v>
      </c>
      <c r="S9" s="159">
        <f>SAStab!C4955</f>
        <v>-868.58</v>
      </c>
      <c r="T9" s="159">
        <f>SAStab!D4955</f>
        <v>1100.0999999999999</v>
      </c>
      <c r="U9" s="159">
        <f>SAStab!E4955</f>
        <v>21747.3</v>
      </c>
      <c r="V9" s="159">
        <f>SAStab!F4955</f>
        <v>97595.3</v>
      </c>
      <c r="W9" s="159">
        <f>SAStab!G4955</f>
        <v>354354</v>
      </c>
      <c r="X9" s="159">
        <f>SAStab!H4955</f>
        <v>1051657</v>
      </c>
      <c r="Y9" s="159">
        <f>SAStab!I4955</f>
        <v>1954110</v>
      </c>
      <c r="Z9" s="159">
        <f>SAStab!J4955</f>
        <v>7740108</v>
      </c>
      <c r="AC9" t="s">
        <v>5</v>
      </c>
      <c r="AD9" s="86">
        <f>SAStab!D6985</f>
        <v>0.94499999999999995</v>
      </c>
      <c r="AE9" s="159">
        <f>SAStab!B5043</f>
        <v>588815</v>
      </c>
      <c r="AF9" s="159">
        <f>SAStab!C5043</f>
        <v>-365.66</v>
      </c>
      <c r="AG9" s="159">
        <f>SAStab!D5043</f>
        <v>4547.26</v>
      </c>
      <c r="AH9" s="159">
        <f>SAStab!E5043</f>
        <v>35043</v>
      </c>
      <c r="AI9" s="159">
        <f>SAStab!F5043</f>
        <v>152610.29999999999</v>
      </c>
      <c r="AJ9" s="159">
        <f>SAStab!G5043</f>
        <v>496898</v>
      </c>
      <c r="AK9" s="159">
        <f>SAStab!H5043</f>
        <v>1263581</v>
      </c>
      <c r="AL9" s="159">
        <f>SAStab!I5043</f>
        <v>2203310</v>
      </c>
      <c r="AM9" s="159">
        <f>SAStab!J5043</f>
        <v>7015411</v>
      </c>
      <c r="AP9" t="s">
        <v>5</v>
      </c>
      <c r="AQ9" s="86">
        <f>SAStab!E6985</f>
        <v>0.94199999999999995</v>
      </c>
      <c r="AR9" s="159">
        <f>SAStab!B5131</f>
        <v>510475</v>
      </c>
      <c r="AS9" s="159">
        <f>SAStab!C5131</f>
        <v>-461.21</v>
      </c>
      <c r="AT9" s="159">
        <f>SAStab!D5131</f>
        <v>4095.55</v>
      </c>
      <c r="AU9" s="159">
        <f>SAStab!E5131</f>
        <v>32768.9</v>
      </c>
      <c r="AV9" s="159">
        <f>SAStab!F5131</f>
        <v>137345.60000000001</v>
      </c>
      <c r="AW9" s="159">
        <f>SAStab!G5131</f>
        <v>456343</v>
      </c>
      <c r="AX9" s="159">
        <f>SAStab!H5131</f>
        <v>1177300</v>
      </c>
      <c r="AY9" s="159">
        <f>SAStab!I5131</f>
        <v>1963312</v>
      </c>
      <c r="AZ9" s="159">
        <f>SAStab!J5131</f>
        <v>6553966</v>
      </c>
      <c r="BC9" t="s">
        <v>5</v>
      </c>
      <c r="BD9" s="86">
        <f>SAStab!F6985</f>
        <v>0.93700000000000006</v>
      </c>
      <c r="BE9" s="41">
        <f>SAStab!B5219</f>
        <v>745032</v>
      </c>
      <c r="BF9" s="159">
        <f>SAStab!C5219</f>
        <v>-764.58</v>
      </c>
      <c r="BG9" s="159">
        <f>SAStab!D5219</f>
        <v>5266.24</v>
      </c>
      <c r="BH9" s="159">
        <f>SAStab!E5219</f>
        <v>42190.5</v>
      </c>
      <c r="BI9" s="159">
        <f>SAStab!F5219</f>
        <v>182025.9</v>
      </c>
      <c r="BJ9" s="159">
        <f>SAStab!G5219</f>
        <v>615276</v>
      </c>
      <c r="BK9" s="159">
        <f>SAStab!H5219</f>
        <v>1668088</v>
      </c>
      <c r="BL9" s="159">
        <f>SAStab!I5219</f>
        <v>2900729</v>
      </c>
      <c r="BM9" s="159">
        <f>SAStab!J5219</f>
        <v>8949569</v>
      </c>
      <c r="BP9" t="s">
        <v>5</v>
      </c>
      <c r="BQ9" s="86">
        <f>SAStab!G6985</f>
        <v>0.93899999999999995</v>
      </c>
      <c r="BR9" s="78">
        <f>SAStab!B5307</f>
        <v>702420</v>
      </c>
      <c r="BS9" s="78">
        <f>SAStab!C5307</f>
        <v>-833.89</v>
      </c>
      <c r="BT9" s="78">
        <f>SAStab!D5307</f>
        <v>5443.32</v>
      </c>
      <c r="BU9" s="78">
        <f>SAStab!E5307</f>
        <v>44806.9</v>
      </c>
      <c r="BV9" s="78">
        <f>SAStab!F5307</f>
        <v>202928.8</v>
      </c>
      <c r="BW9" s="78">
        <f>SAStab!G5307</f>
        <v>671346</v>
      </c>
      <c r="BX9" s="78">
        <f>SAStab!H5307</f>
        <v>1639843</v>
      </c>
      <c r="BY9" s="78">
        <f>SAStab!I5307</f>
        <v>2787355</v>
      </c>
      <c r="BZ9" s="78">
        <f>SAStab!J5307</f>
        <v>7659902</v>
      </c>
      <c r="CA9" s="188"/>
    </row>
    <row r="10" spans="1:79">
      <c r="B10" t="s">
        <v>6</v>
      </c>
      <c r="C10" s="88">
        <f>SAStab!B6986</f>
        <v>0.91</v>
      </c>
      <c r="D10" s="41" t="str">
        <f>SAStab!A4868</f>
        <v>85+</v>
      </c>
      <c r="E10" s="78">
        <f>SAStab!B4868</f>
        <v>171300</v>
      </c>
      <c r="F10" s="78">
        <f>SAStab!C4868</f>
        <v>-347.49</v>
      </c>
      <c r="G10" s="78">
        <f>SAStab!D4868</f>
        <v>115.13</v>
      </c>
      <c r="H10" s="78">
        <f>SAStab!E4868</f>
        <v>6046.5</v>
      </c>
      <c r="I10" s="78">
        <f>SAStab!F4868</f>
        <v>38539.199999999997</v>
      </c>
      <c r="J10" s="78">
        <f>SAStab!G4868</f>
        <v>149599</v>
      </c>
      <c r="K10" s="78">
        <f>SAStab!H4868</f>
        <v>370216</v>
      </c>
      <c r="L10" s="78">
        <f>SAStab!I4868</f>
        <v>662427</v>
      </c>
      <c r="M10" s="78">
        <f>SAStab!J4868</f>
        <v>2029347</v>
      </c>
      <c r="P10" t="s">
        <v>6</v>
      </c>
      <c r="Q10" s="93">
        <f>SAStab!C6986</f>
        <v>0.90500000000000003</v>
      </c>
      <c r="R10" s="159">
        <f>SAStab!B4956</f>
        <v>336548</v>
      </c>
      <c r="S10" s="159">
        <f>SAStab!C4956</f>
        <v>-440.75</v>
      </c>
      <c r="T10" s="159">
        <f>SAStab!D4956</f>
        <v>14.59</v>
      </c>
      <c r="U10" s="159">
        <f>SAStab!E4956</f>
        <v>9303.1</v>
      </c>
      <c r="V10" s="159">
        <f>SAStab!F4956</f>
        <v>62224.6</v>
      </c>
      <c r="W10" s="159">
        <f>SAStab!G4956</f>
        <v>240099</v>
      </c>
      <c r="X10" s="159">
        <f>SAStab!H4956</f>
        <v>814490</v>
      </c>
      <c r="Y10" s="159">
        <f>SAStab!I4956</f>
        <v>1512452</v>
      </c>
      <c r="Z10" s="159">
        <f>SAStab!J4956</f>
        <v>4477945</v>
      </c>
      <c r="AC10" t="s">
        <v>6</v>
      </c>
      <c r="AD10" s="86">
        <f>SAStab!D6986</f>
        <v>0.93</v>
      </c>
      <c r="AE10" s="159">
        <f>SAStab!B5044</f>
        <v>424592</v>
      </c>
      <c r="AF10" s="159">
        <f>SAStab!C5044</f>
        <v>-563.55999999999995</v>
      </c>
      <c r="AG10" s="159">
        <f>SAStab!D5044</f>
        <v>1362.43</v>
      </c>
      <c r="AH10" s="159">
        <f>SAStab!E5044</f>
        <v>18251.099999999999</v>
      </c>
      <c r="AI10" s="159">
        <f>SAStab!F5044</f>
        <v>102534.39999999999</v>
      </c>
      <c r="AJ10" s="159">
        <f>SAStab!G5044</f>
        <v>356704</v>
      </c>
      <c r="AK10" s="159">
        <f>SAStab!H5044</f>
        <v>1035467</v>
      </c>
      <c r="AL10" s="159">
        <f>SAStab!I5044</f>
        <v>1739846</v>
      </c>
      <c r="AM10" s="159">
        <f>SAStab!J5044</f>
        <v>5259048</v>
      </c>
      <c r="AP10" t="s">
        <v>6</v>
      </c>
      <c r="AQ10" s="86">
        <f>SAStab!E6986</f>
        <v>0.93899999999999995</v>
      </c>
      <c r="AR10" s="159">
        <f>SAStab!B5132</f>
        <v>503723</v>
      </c>
      <c r="AS10" s="159">
        <f>SAStab!C5132</f>
        <v>-419.1</v>
      </c>
      <c r="AT10" s="159">
        <f>SAStab!D5132</f>
        <v>2753.39</v>
      </c>
      <c r="AU10" s="159">
        <f>SAStab!E5132</f>
        <v>23234.9</v>
      </c>
      <c r="AV10" s="159">
        <f>SAStab!F5132</f>
        <v>113624.7</v>
      </c>
      <c r="AW10" s="159">
        <f>SAStab!G5132</f>
        <v>408885</v>
      </c>
      <c r="AX10" s="159">
        <f>SAStab!H5132</f>
        <v>1094848</v>
      </c>
      <c r="AY10" s="159">
        <f>SAStab!I5132</f>
        <v>1956858</v>
      </c>
      <c r="AZ10" s="159">
        <f>SAStab!J5132</f>
        <v>6229785</v>
      </c>
      <c r="BC10" t="s">
        <v>6</v>
      </c>
      <c r="BD10" s="86">
        <f>SAStab!F6986</f>
        <v>0.93700000000000006</v>
      </c>
      <c r="BE10" s="41">
        <f>SAStab!B5220</f>
        <v>512226</v>
      </c>
      <c r="BF10" s="159">
        <f>SAStab!C5220</f>
        <v>-449.73</v>
      </c>
      <c r="BG10" s="159">
        <f>SAStab!D5220</f>
        <v>2553.54</v>
      </c>
      <c r="BH10" s="159">
        <f>SAStab!E5220</f>
        <v>28268.3</v>
      </c>
      <c r="BI10" s="159">
        <f>SAStab!F5220</f>
        <v>128465.9</v>
      </c>
      <c r="BJ10" s="159">
        <f>SAStab!G5220</f>
        <v>448422</v>
      </c>
      <c r="BK10" s="159">
        <f>SAStab!H5220</f>
        <v>1212352</v>
      </c>
      <c r="BL10" s="159">
        <f>SAStab!I5220</f>
        <v>2090731</v>
      </c>
      <c r="BM10" s="159">
        <f>SAStab!J5220</f>
        <v>6387439</v>
      </c>
      <c r="BP10" t="s">
        <v>6</v>
      </c>
      <c r="BQ10" s="86">
        <f>SAStab!G6986</f>
        <v>0.93400000000000005</v>
      </c>
      <c r="BR10" s="78">
        <f>SAStab!B5308</f>
        <v>568315</v>
      </c>
      <c r="BS10" s="78">
        <f>SAStab!C5308</f>
        <v>-547.03</v>
      </c>
      <c r="BT10" s="78">
        <f>SAStab!D5308</f>
        <v>3194.71</v>
      </c>
      <c r="BU10" s="78">
        <f>SAStab!E5308</f>
        <v>32038.5</v>
      </c>
      <c r="BV10" s="78">
        <f>SAStab!F5308</f>
        <v>144189.1</v>
      </c>
      <c r="BW10" s="78">
        <f>SAStab!G5308</f>
        <v>505639</v>
      </c>
      <c r="BX10" s="78">
        <f>SAStab!H5308</f>
        <v>1349493</v>
      </c>
      <c r="BY10" s="78">
        <f>SAStab!I5308</f>
        <v>2433595</v>
      </c>
      <c r="BZ10" s="78">
        <f>SAStab!J5308</f>
        <v>6585697</v>
      </c>
      <c r="CA10" s="188"/>
    </row>
    <row r="11" spans="1:79">
      <c r="A11" t="s">
        <v>7</v>
      </c>
      <c r="D11" s="41" t="str">
        <f>SAStab!A4869</f>
        <v>Male</v>
      </c>
      <c r="E11" s="78"/>
      <c r="F11" s="78"/>
      <c r="G11" s="78"/>
      <c r="H11" s="78"/>
      <c r="I11" s="78"/>
      <c r="J11" s="78"/>
      <c r="K11" s="78"/>
      <c r="L11" s="78"/>
      <c r="M11" s="78"/>
      <c r="O11" t="s">
        <v>7</v>
      </c>
      <c r="AB11" t="s">
        <v>7</v>
      </c>
      <c r="AO11" t="s">
        <v>7</v>
      </c>
      <c r="BB11" t="s">
        <v>7</v>
      </c>
      <c r="BE11" s="41"/>
      <c r="BO11" t="s">
        <v>7</v>
      </c>
      <c r="CA11" s="188"/>
    </row>
    <row r="12" spans="1:79">
      <c r="B12" t="s">
        <v>9</v>
      </c>
      <c r="C12" s="88">
        <f>SAStab!B6988</f>
        <v>0.92200000000000004</v>
      </c>
      <c r="D12" s="41" t="str">
        <f>SAStab!A4870</f>
        <v>Female</v>
      </c>
      <c r="E12" s="78">
        <f>SAStab!B4870</f>
        <v>386579</v>
      </c>
      <c r="F12" s="78">
        <f>SAStab!C4870</f>
        <v>-599.38</v>
      </c>
      <c r="G12" s="78">
        <f>SAStab!D4870</f>
        <v>726.24</v>
      </c>
      <c r="H12" s="78">
        <f>SAStab!E4870</f>
        <v>15184.4</v>
      </c>
      <c r="I12" s="78">
        <f>SAStab!F4870</f>
        <v>85504.6</v>
      </c>
      <c r="J12" s="78">
        <f>SAStab!G4870</f>
        <v>306101</v>
      </c>
      <c r="K12" s="78">
        <f>SAStab!H4870</f>
        <v>870136</v>
      </c>
      <c r="L12" s="78">
        <f>SAStab!I4870</f>
        <v>1615701</v>
      </c>
      <c r="M12" s="78">
        <f>SAStab!J4870</f>
        <v>4607450</v>
      </c>
      <c r="P12" t="s">
        <v>9</v>
      </c>
      <c r="Q12" s="93">
        <f>SAStab!C6988</f>
        <v>0.93500000000000005</v>
      </c>
      <c r="R12" s="159">
        <f>SAStab!B4958</f>
        <v>477698</v>
      </c>
      <c r="S12" s="159">
        <f>SAStab!C4958</f>
        <v>-553.08000000000004</v>
      </c>
      <c r="T12" s="159">
        <f>SAStab!D4958</f>
        <v>2397.84</v>
      </c>
      <c r="U12" s="159">
        <f>SAStab!E4958</f>
        <v>24478.3</v>
      </c>
      <c r="V12" s="159">
        <f>SAStab!F4958</f>
        <v>118979</v>
      </c>
      <c r="W12" s="159">
        <f>SAStab!G4958</f>
        <v>400610</v>
      </c>
      <c r="X12" s="159">
        <f>SAStab!H4958</f>
        <v>1081618</v>
      </c>
      <c r="Y12" s="159">
        <f>SAStab!I4958</f>
        <v>1868473</v>
      </c>
      <c r="Z12" s="159">
        <f>SAStab!J4958</f>
        <v>5437454</v>
      </c>
      <c r="AC12" t="s">
        <v>9</v>
      </c>
      <c r="AD12" s="86">
        <f>SAStab!D6988</f>
        <v>0.93799999999999994</v>
      </c>
      <c r="AE12" s="159">
        <f>SAStab!B5046</f>
        <v>524800</v>
      </c>
      <c r="AF12" s="159">
        <f>SAStab!C5046</f>
        <v>-610.87</v>
      </c>
      <c r="AG12" s="159">
        <f>SAStab!D5046</f>
        <v>3249.38</v>
      </c>
      <c r="AH12" s="159">
        <f>SAStab!E5046</f>
        <v>29810</v>
      </c>
      <c r="AI12" s="159">
        <f>SAStab!F5046</f>
        <v>137796.6</v>
      </c>
      <c r="AJ12" s="159">
        <f>SAStab!G5046</f>
        <v>463257</v>
      </c>
      <c r="AK12" s="159">
        <f>SAStab!H5046</f>
        <v>1216274</v>
      </c>
      <c r="AL12" s="159">
        <f>SAStab!I5046</f>
        <v>2077188</v>
      </c>
      <c r="AM12" s="159">
        <f>SAStab!J5046</f>
        <v>6229911</v>
      </c>
      <c r="AP12" t="s">
        <v>9</v>
      </c>
      <c r="AQ12" s="86">
        <f>SAStab!E6988</f>
        <v>0.93500000000000005</v>
      </c>
      <c r="AR12" s="159">
        <f>SAStab!B5134</f>
        <v>581031</v>
      </c>
      <c r="AS12" s="159">
        <f>SAStab!C5134</f>
        <v>-750.47</v>
      </c>
      <c r="AT12" s="159">
        <f>SAStab!D5134</f>
        <v>3514.9</v>
      </c>
      <c r="AU12" s="159">
        <f>SAStab!E5134</f>
        <v>33043.9</v>
      </c>
      <c r="AV12" s="159">
        <f>SAStab!F5134</f>
        <v>152032.1</v>
      </c>
      <c r="AW12" s="159">
        <f>SAStab!G5134</f>
        <v>516200</v>
      </c>
      <c r="AX12" s="159">
        <f>SAStab!H5134</f>
        <v>1349416</v>
      </c>
      <c r="AY12" s="159">
        <f>SAStab!I5134</f>
        <v>2379134</v>
      </c>
      <c r="AZ12" s="159">
        <f>SAStab!J5134</f>
        <v>6746340</v>
      </c>
      <c r="BC12" t="s">
        <v>9</v>
      </c>
      <c r="BD12" s="86">
        <f>SAStab!F6988</f>
        <v>0.93799999999999994</v>
      </c>
      <c r="BE12" s="41">
        <f>SAStab!B5222</f>
        <v>650589</v>
      </c>
      <c r="BF12" s="159">
        <f>SAStab!C5222</f>
        <v>-749.91</v>
      </c>
      <c r="BG12" s="159">
        <f>SAStab!D5222</f>
        <v>4323.12</v>
      </c>
      <c r="BH12" s="159">
        <f>SAStab!E5222</f>
        <v>40579.599999999999</v>
      </c>
      <c r="BI12" s="159">
        <f>SAStab!F5222</f>
        <v>178208</v>
      </c>
      <c r="BJ12" s="159">
        <f>SAStab!G5222</f>
        <v>593625</v>
      </c>
      <c r="BK12" s="159">
        <f>SAStab!H5222</f>
        <v>1527903</v>
      </c>
      <c r="BL12" s="159">
        <f>SAStab!I5222</f>
        <v>2654221</v>
      </c>
      <c r="BM12" s="159">
        <f>SAStab!J5222</f>
        <v>7140081</v>
      </c>
      <c r="BP12" t="s">
        <v>9</v>
      </c>
      <c r="BQ12" s="86">
        <f>SAStab!G6988</f>
        <v>0.94</v>
      </c>
      <c r="BR12" s="78">
        <f>SAStab!B5310</f>
        <v>748462</v>
      </c>
      <c r="BS12" s="78">
        <f>SAStab!C5310</f>
        <v>-773.91</v>
      </c>
      <c r="BT12" s="78">
        <f>SAStab!D5310</f>
        <v>5735.75</v>
      </c>
      <c r="BU12" s="78">
        <f>SAStab!E5310</f>
        <v>46581.7</v>
      </c>
      <c r="BV12" s="78">
        <f>SAStab!F5310</f>
        <v>207209.60000000001</v>
      </c>
      <c r="BW12" s="78">
        <f>SAStab!G5310</f>
        <v>672184</v>
      </c>
      <c r="BX12" s="78">
        <f>SAStab!H5310</f>
        <v>1701051</v>
      </c>
      <c r="BY12" s="78">
        <f>SAStab!I5310</f>
        <v>2871769</v>
      </c>
      <c r="BZ12" s="78">
        <f>SAStab!J5310</f>
        <v>8136556</v>
      </c>
      <c r="CA12" s="188"/>
    </row>
    <row r="13" spans="1:79">
      <c r="B13" t="s">
        <v>8</v>
      </c>
      <c r="C13" s="88">
        <f>SAStab!B6989</f>
        <v>0.93899999999999995</v>
      </c>
      <c r="D13" s="41" t="str">
        <f>SAStab!A4871</f>
        <v>Male</v>
      </c>
      <c r="E13" s="78">
        <f>SAStab!B4871</f>
        <v>502664</v>
      </c>
      <c r="F13" s="78">
        <f>SAStab!C4871</f>
        <v>-379.23</v>
      </c>
      <c r="G13" s="78">
        <f>SAStab!D4871</f>
        <v>2780</v>
      </c>
      <c r="H13" s="78">
        <f>SAStab!E4871</f>
        <v>27706.1</v>
      </c>
      <c r="I13" s="78">
        <f>SAStab!F4871</f>
        <v>123914.2</v>
      </c>
      <c r="J13" s="78">
        <f>SAStab!G4871</f>
        <v>409207</v>
      </c>
      <c r="K13" s="78">
        <f>SAStab!H4871</f>
        <v>1108369</v>
      </c>
      <c r="L13" s="78">
        <f>SAStab!I4871</f>
        <v>1981337</v>
      </c>
      <c r="M13" s="78">
        <f>SAStab!J4871</f>
        <v>5862710</v>
      </c>
      <c r="P13" t="s">
        <v>8</v>
      </c>
      <c r="Q13" s="93">
        <f>SAStab!C6989</f>
        <v>0.94299999999999995</v>
      </c>
      <c r="R13" s="159">
        <f>SAStab!B4959</f>
        <v>552197</v>
      </c>
      <c r="S13" s="159">
        <f>SAStab!C4959</f>
        <v>-499</v>
      </c>
      <c r="T13" s="159">
        <f>SAStab!D4959</f>
        <v>4645.43</v>
      </c>
      <c r="U13" s="159">
        <f>SAStab!E4959</f>
        <v>35099.5</v>
      </c>
      <c r="V13" s="159">
        <f>SAStab!F4959</f>
        <v>144873.1</v>
      </c>
      <c r="W13" s="159">
        <f>SAStab!G4959</f>
        <v>468293</v>
      </c>
      <c r="X13" s="159">
        <f>SAStab!H4959</f>
        <v>1214448</v>
      </c>
      <c r="Y13" s="159">
        <f>SAStab!I4959</f>
        <v>2116412</v>
      </c>
      <c r="Z13" s="159">
        <f>SAStab!J4959</f>
        <v>6525817</v>
      </c>
      <c r="AC13" t="s">
        <v>8</v>
      </c>
      <c r="AD13" s="86">
        <f>SAStab!D6989</f>
        <v>0.94399999999999995</v>
      </c>
      <c r="AE13" s="159">
        <f>SAStab!B5047</f>
        <v>599053</v>
      </c>
      <c r="AF13" s="159">
        <f>SAStab!C5047</f>
        <v>-549.12</v>
      </c>
      <c r="AG13" s="159">
        <f>SAStab!D5047</f>
        <v>5648.42</v>
      </c>
      <c r="AH13" s="159">
        <f>SAStab!E5047</f>
        <v>41000.6</v>
      </c>
      <c r="AI13" s="159">
        <f>SAStab!F5047</f>
        <v>164887.20000000001</v>
      </c>
      <c r="AJ13" s="159">
        <f>SAStab!G5047</f>
        <v>531746</v>
      </c>
      <c r="AK13" s="159">
        <f>SAStab!H5047</f>
        <v>1355332</v>
      </c>
      <c r="AL13" s="159">
        <f>SAStab!I5047</f>
        <v>2310569</v>
      </c>
      <c r="AM13" s="159">
        <f>SAStab!J5047</f>
        <v>6832891</v>
      </c>
      <c r="AP13" t="s">
        <v>8</v>
      </c>
      <c r="AQ13" s="86">
        <f>SAStab!E6989</f>
        <v>0.94199999999999995</v>
      </c>
      <c r="AR13" s="159">
        <f>SAStab!B5135</f>
        <v>683699</v>
      </c>
      <c r="AS13" s="159">
        <f>SAStab!C5135</f>
        <v>-639.85</v>
      </c>
      <c r="AT13" s="159">
        <f>SAStab!D5135</f>
        <v>5801.6</v>
      </c>
      <c r="AU13" s="159">
        <f>SAStab!E5135</f>
        <v>43614.7</v>
      </c>
      <c r="AV13" s="159">
        <f>SAStab!F5135</f>
        <v>180346.7</v>
      </c>
      <c r="AW13" s="159">
        <f>SAStab!G5135</f>
        <v>601538</v>
      </c>
      <c r="AX13" s="159">
        <f>SAStab!H5135</f>
        <v>1558912</v>
      </c>
      <c r="AY13" s="159">
        <f>SAStab!I5135</f>
        <v>2664264</v>
      </c>
      <c r="AZ13" s="159">
        <f>SAStab!J5135</f>
        <v>7477799</v>
      </c>
      <c r="BC13" t="s">
        <v>8</v>
      </c>
      <c r="BD13" s="86">
        <f>SAStab!F6989</f>
        <v>0.94199999999999995</v>
      </c>
      <c r="BE13" s="41">
        <f>SAStab!B5223</f>
        <v>739690</v>
      </c>
      <c r="BF13" s="159">
        <f>SAStab!C5223</f>
        <v>-712.5</v>
      </c>
      <c r="BG13" s="159">
        <f>SAStab!D5223</f>
        <v>7113.94</v>
      </c>
      <c r="BH13" s="159">
        <f>SAStab!E5223</f>
        <v>49841.9</v>
      </c>
      <c r="BI13" s="159">
        <f>SAStab!F5223</f>
        <v>207602.9</v>
      </c>
      <c r="BJ13" s="159">
        <f>SAStab!G5223</f>
        <v>683766</v>
      </c>
      <c r="BK13" s="159">
        <f>SAStab!H5223</f>
        <v>1725051</v>
      </c>
      <c r="BL13" s="159">
        <f>SAStab!I5223</f>
        <v>2887610</v>
      </c>
      <c r="BM13" s="159">
        <f>SAStab!J5223</f>
        <v>7969494</v>
      </c>
      <c r="BP13" t="s">
        <v>8</v>
      </c>
      <c r="BQ13" s="86">
        <f>SAStab!G6989</f>
        <v>0.94399999999999995</v>
      </c>
      <c r="BR13" s="78">
        <f>SAStab!B5311</f>
        <v>818982</v>
      </c>
      <c r="BS13" s="78">
        <f>SAStab!C5311</f>
        <v>-669.51</v>
      </c>
      <c r="BT13" s="78">
        <f>SAStab!D5311</f>
        <v>8168.83</v>
      </c>
      <c r="BU13" s="78">
        <f>SAStab!E5311</f>
        <v>57561.2</v>
      </c>
      <c r="BV13" s="78">
        <f>SAStab!F5311</f>
        <v>239431.4</v>
      </c>
      <c r="BW13" s="78">
        <f>SAStab!G5311</f>
        <v>748716</v>
      </c>
      <c r="BX13" s="78">
        <f>SAStab!H5311</f>
        <v>1850550</v>
      </c>
      <c r="BY13" s="78">
        <f>SAStab!I5311</f>
        <v>3119993</v>
      </c>
      <c r="BZ13" s="78">
        <f>SAStab!J5311</f>
        <v>8877578</v>
      </c>
      <c r="CA13" s="188"/>
    </row>
    <row r="14" spans="1:79">
      <c r="A14" t="s">
        <v>10</v>
      </c>
      <c r="D14" s="41" t="str">
        <f>SAStab!A4872</f>
        <v>highest education</v>
      </c>
      <c r="E14" s="78"/>
      <c r="F14" s="78"/>
      <c r="G14" s="78"/>
      <c r="H14" s="78"/>
      <c r="I14" s="78"/>
      <c r="J14" s="78"/>
      <c r="K14" s="78"/>
      <c r="L14" s="78"/>
      <c r="M14" s="78"/>
      <c r="O14" t="s">
        <v>10</v>
      </c>
      <c r="AB14" t="s">
        <v>10</v>
      </c>
      <c r="AO14" t="s">
        <v>10</v>
      </c>
      <c r="BB14" t="s">
        <v>10</v>
      </c>
      <c r="BE14" s="41"/>
      <c r="BO14" t="s">
        <v>10</v>
      </c>
      <c r="CA14" s="188"/>
    </row>
    <row r="15" spans="1:79">
      <c r="B15" t="s">
        <v>314</v>
      </c>
      <c r="C15" s="88">
        <f>SAStab!B6991</f>
        <v>0.8</v>
      </c>
      <c r="D15" s="41" t="str">
        <f>SAStab!A4873</f>
        <v>1.High School Dropout</v>
      </c>
      <c r="E15" s="78">
        <f>SAStab!B4873</f>
        <v>84094</v>
      </c>
      <c r="F15" s="78">
        <f>SAStab!C4873</f>
        <v>-1217.49</v>
      </c>
      <c r="G15" s="78">
        <f>SAStab!D4873</f>
        <v>-850.59</v>
      </c>
      <c r="H15" s="78">
        <f>SAStab!E4873</f>
        <v>782.9</v>
      </c>
      <c r="I15" s="78">
        <f>SAStab!F4873</f>
        <v>12182.6</v>
      </c>
      <c r="J15" s="78">
        <f>SAStab!G4873</f>
        <v>60102</v>
      </c>
      <c r="K15" s="78">
        <f>SAStab!H4873</f>
        <v>173606</v>
      </c>
      <c r="L15" s="78">
        <f>SAStab!I4873</f>
        <v>327719</v>
      </c>
      <c r="M15" s="78">
        <f>SAStab!J4873</f>
        <v>1028748</v>
      </c>
      <c r="P15" t="s">
        <v>314</v>
      </c>
      <c r="Q15" s="93">
        <f>SAStab!C6991</f>
        <v>0.79200000000000004</v>
      </c>
      <c r="R15" s="159">
        <f>SAStab!B4961</f>
        <v>86581</v>
      </c>
      <c r="S15" s="159">
        <f>SAStab!C4961</f>
        <v>-1603.23</v>
      </c>
      <c r="T15" s="159">
        <f>SAStab!D4961</f>
        <v>-1152.49</v>
      </c>
      <c r="U15" s="159">
        <f>SAStab!E4961</f>
        <v>903.1</v>
      </c>
      <c r="V15" s="159">
        <f>SAStab!F4961</f>
        <v>14538</v>
      </c>
      <c r="W15" s="159">
        <f>SAStab!G4961</f>
        <v>62902</v>
      </c>
      <c r="X15" s="159">
        <f>SAStab!H4961</f>
        <v>178593</v>
      </c>
      <c r="Y15" s="159">
        <f>SAStab!I4961</f>
        <v>343969</v>
      </c>
      <c r="Z15" s="159">
        <f>SAStab!J4961</f>
        <v>1193396</v>
      </c>
      <c r="AC15" t="s">
        <v>314</v>
      </c>
      <c r="AD15" s="86">
        <f>SAStab!D6991</f>
        <v>0.80100000000000005</v>
      </c>
      <c r="AE15" s="159">
        <f>SAStab!B5049</f>
        <v>119962</v>
      </c>
      <c r="AF15" s="159">
        <f>SAStab!C5049</f>
        <v>-1745.2</v>
      </c>
      <c r="AG15" s="159">
        <f>SAStab!D5049</f>
        <v>-1297.52</v>
      </c>
      <c r="AH15" s="159">
        <f>SAStab!E5049</f>
        <v>1515.4</v>
      </c>
      <c r="AI15" s="159">
        <f>SAStab!F5049</f>
        <v>19975.3</v>
      </c>
      <c r="AJ15" s="159">
        <f>SAStab!G5049</f>
        <v>83430</v>
      </c>
      <c r="AK15" s="159">
        <f>SAStab!H5049</f>
        <v>237038</v>
      </c>
      <c r="AL15" s="159">
        <f>SAStab!I5049</f>
        <v>467628</v>
      </c>
      <c r="AM15" s="159">
        <f>SAStab!J5049</f>
        <v>1522656</v>
      </c>
      <c r="AP15" t="s">
        <v>314</v>
      </c>
      <c r="AQ15" s="86">
        <f>SAStab!E6991</f>
        <v>0.80300000000000005</v>
      </c>
      <c r="AR15" s="159">
        <f>SAStab!B5137</f>
        <v>144819</v>
      </c>
      <c r="AS15" s="159">
        <f>SAStab!C5137</f>
        <v>-1902.32</v>
      </c>
      <c r="AT15" s="159">
        <f>SAStab!D5137</f>
        <v>-1450.11</v>
      </c>
      <c r="AU15" s="159">
        <f>SAStab!E5137</f>
        <v>1992.2</v>
      </c>
      <c r="AV15" s="159">
        <f>SAStab!F5137</f>
        <v>23403.5</v>
      </c>
      <c r="AW15" s="159">
        <f>SAStab!G5137</f>
        <v>96247</v>
      </c>
      <c r="AX15" s="159">
        <f>SAStab!H5137</f>
        <v>275325</v>
      </c>
      <c r="AY15" s="159">
        <f>SAStab!I5137</f>
        <v>585269</v>
      </c>
      <c r="AZ15" s="159">
        <f>SAStab!J5137</f>
        <v>1633872</v>
      </c>
      <c r="BC15" t="s">
        <v>314</v>
      </c>
      <c r="BD15" s="86">
        <f>SAStab!F6991</f>
        <v>0.81899999999999995</v>
      </c>
      <c r="BE15" s="41">
        <f>SAStab!B5225</f>
        <v>169831</v>
      </c>
      <c r="BF15" s="159">
        <f>SAStab!C5225</f>
        <v>-1857.29</v>
      </c>
      <c r="BG15" s="159">
        <f>SAStab!D5225</f>
        <v>-1388.65</v>
      </c>
      <c r="BH15" s="159">
        <f>SAStab!E5225</f>
        <v>2911.5</v>
      </c>
      <c r="BI15" s="159">
        <f>SAStab!F5225</f>
        <v>29979.7</v>
      </c>
      <c r="BJ15" s="159">
        <f>SAStab!G5225</f>
        <v>118141</v>
      </c>
      <c r="BK15" s="159">
        <f>SAStab!H5225</f>
        <v>358997</v>
      </c>
      <c r="BL15" s="159">
        <f>SAStab!I5225</f>
        <v>688699</v>
      </c>
      <c r="BM15" s="159">
        <f>SAStab!J5225</f>
        <v>2001393</v>
      </c>
      <c r="BP15" t="s">
        <v>314</v>
      </c>
      <c r="BQ15" s="86">
        <f>SAStab!G6991</f>
        <v>0.82</v>
      </c>
      <c r="BR15" s="78">
        <f>SAStab!B5313</f>
        <v>181206</v>
      </c>
      <c r="BS15" s="78">
        <f>SAStab!C5313</f>
        <v>-1963.67</v>
      </c>
      <c r="BT15" s="78">
        <f>SAStab!D5313</f>
        <v>-1546.21</v>
      </c>
      <c r="BU15" s="78">
        <f>SAStab!E5313</f>
        <v>3798.2</v>
      </c>
      <c r="BV15" s="78">
        <f>SAStab!F5313</f>
        <v>34890.199999999997</v>
      </c>
      <c r="BW15" s="78">
        <f>SAStab!G5313</f>
        <v>140160</v>
      </c>
      <c r="BX15" s="78">
        <f>SAStab!H5313</f>
        <v>429626</v>
      </c>
      <c r="BY15" s="78">
        <f>SAStab!I5313</f>
        <v>807664</v>
      </c>
      <c r="BZ15" s="78">
        <f>SAStab!J5313</f>
        <v>2186674</v>
      </c>
      <c r="CA15" s="188"/>
    </row>
    <row r="16" spans="1:79">
      <c r="B16" t="s">
        <v>313</v>
      </c>
      <c r="C16" s="88">
        <f>SAStab!B6992</f>
        <v>0.92700000000000005</v>
      </c>
      <c r="D16" s="41" t="str">
        <f>SAStab!A4874</f>
        <v>2.High School Graduate</v>
      </c>
      <c r="E16" s="78">
        <f>SAStab!B4874</f>
        <v>236373</v>
      </c>
      <c r="F16" s="78">
        <f>SAStab!C4874</f>
        <v>-650.4</v>
      </c>
      <c r="G16" s="78">
        <f>SAStab!D4874</f>
        <v>1406.83</v>
      </c>
      <c r="H16" s="78">
        <f>SAStab!E4874</f>
        <v>15480</v>
      </c>
      <c r="I16" s="78">
        <f>SAStab!F4874</f>
        <v>71865.899999999994</v>
      </c>
      <c r="J16" s="78">
        <f>SAStab!G4874</f>
        <v>209972</v>
      </c>
      <c r="K16" s="78">
        <f>SAStab!H4874</f>
        <v>547169</v>
      </c>
      <c r="L16" s="78">
        <f>SAStab!I4874</f>
        <v>910026</v>
      </c>
      <c r="M16" s="78">
        <f>SAStab!J4874</f>
        <v>2559936</v>
      </c>
      <c r="P16" t="s">
        <v>313</v>
      </c>
      <c r="Q16" s="93">
        <f>SAStab!C6992</f>
        <v>0.93300000000000005</v>
      </c>
      <c r="R16" s="159">
        <f>SAStab!B4962</f>
        <v>254961</v>
      </c>
      <c r="S16" s="159">
        <f>SAStab!C4962</f>
        <v>-690.84</v>
      </c>
      <c r="T16" s="159">
        <f>SAStab!D4962</f>
        <v>2495.7800000000002</v>
      </c>
      <c r="U16" s="159">
        <f>SAStab!E4962</f>
        <v>20012.8</v>
      </c>
      <c r="V16" s="159">
        <f>SAStab!F4962</f>
        <v>83645.2</v>
      </c>
      <c r="W16" s="159">
        <f>SAStab!G4962</f>
        <v>235413</v>
      </c>
      <c r="X16" s="159">
        <f>SAStab!H4962</f>
        <v>601844</v>
      </c>
      <c r="Y16" s="159">
        <f>SAStab!I4962</f>
        <v>991599</v>
      </c>
      <c r="Z16" s="159">
        <f>SAStab!J4962</f>
        <v>2543783</v>
      </c>
      <c r="AC16" t="s">
        <v>313</v>
      </c>
      <c r="AD16" s="86">
        <f>SAStab!D6992</f>
        <v>0.93200000000000005</v>
      </c>
      <c r="AE16" s="159">
        <f>SAStab!B5050</f>
        <v>295257</v>
      </c>
      <c r="AF16" s="159">
        <f>SAStab!C5050</f>
        <v>-839.54</v>
      </c>
      <c r="AG16" s="159">
        <f>SAStab!D5050</f>
        <v>2603.1999999999998</v>
      </c>
      <c r="AH16" s="159">
        <f>SAStab!E5050</f>
        <v>22100</v>
      </c>
      <c r="AI16" s="159">
        <f>SAStab!F5050</f>
        <v>91846.1</v>
      </c>
      <c r="AJ16" s="159">
        <f>SAStab!G5050</f>
        <v>265986</v>
      </c>
      <c r="AK16" s="159">
        <f>SAStab!H5050</f>
        <v>673498</v>
      </c>
      <c r="AL16" s="159">
        <f>SAStab!I5050</f>
        <v>1152830</v>
      </c>
      <c r="AM16" s="159">
        <f>SAStab!J5050</f>
        <v>3259434</v>
      </c>
      <c r="AP16" t="s">
        <v>313</v>
      </c>
      <c r="AQ16" s="86">
        <f>SAStab!E6992</f>
        <v>0.92800000000000005</v>
      </c>
      <c r="AR16" s="159">
        <f>SAStab!B5138</f>
        <v>386111</v>
      </c>
      <c r="AS16" s="159">
        <f>SAStab!C5138</f>
        <v>-1082.8499999999999</v>
      </c>
      <c r="AT16" s="159">
        <f>SAStab!D5138</f>
        <v>2492.8000000000002</v>
      </c>
      <c r="AU16" s="159">
        <f>SAStab!E5138</f>
        <v>23850</v>
      </c>
      <c r="AV16" s="159">
        <f>SAStab!F5138</f>
        <v>101009.4</v>
      </c>
      <c r="AW16" s="159">
        <f>SAStab!G5138</f>
        <v>314033</v>
      </c>
      <c r="AX16" s="159">
        <f>SAStab!H5138</f>
        <v>828668</v>
      </c>
      <c r="AY16" s="159">
        <f>SAStab!I5138</f>
        <v>1480133</v>
      </c>
      <c r="AZ16" s="159">
        <f>SAStab!J5138</f>
        <v>4416059</v>
      </c>
      <c r="BC16" t="s">
        <v>313</v>
      </c>
      <c r="BD16" s="86">
        <f>SAStab!F6992</f>
        <v>0.92400000000000004</v>
      </c>
      <c r="BE16" s="41">
        <f>SAStab!B5226</f>
        <v>434191</v>
      </c>
      <c r="BF16" s="159">
        <f>SAStab!C5226</f>
        <v>-1250.47</v>
      </c>
      <c r="BG16" s="159">
        <f>SAStab!D5226</f>
        <v>2289.41</v>
      </c>
      <c r="BH16" s="159">
        <f>SAStab!E5226</f>
        <v>27385.4</v>
      </c>
      <c r="BI16" s="159">
        <f>SAStab!F5226</f>
        <v>118853.4</v>
      </c>
      <c r="BJ16" s="159">
        <f>SAStab!G5226</f>
        <v>374290</v>
      </c>
      <c r="BK16" s="159">
        <f>SAStab!H5226</f>
        <v>985231</v>
      </c>
      <c r="BL16" s="159">
        <f>SAStab!I5226</f>
        <v>1725088</v>
      </c>
      <c r="BM16" s="159">
        <f>SAStab!J5226</f>
        <v>4723366</v>
      </c>
      <c r="BP16" t="s">
        <v>313</v>
      </c>
      <c r="BQ16" s="86">
        <f>SAStab!G6992</f>
        <v>0.92600000000000005</v>
      </c>
      <c r="BR16" s="78">
        <f>SAStab!B5314</f>
        <v>488957</v>
      </c>
      <c r="BS16" s="78">
        <f>SAStab!C5314</f>
        <v>-1365.74</v>
      </c>
      <c r="BT16" s="78">
        <f>SAStab!D5314</f>
        <v>2850.42</v>
      </c>
      <c r="BU16" s="78">
        <f>SAStab!E5314</f>
        <v>30609.4</v>
      </c>
      <c r="BV16" s="78">
        <f>SAStab!F5314</f>
        <v>135001.1</v>
      </c>
      <c r="BW16" s="78">
        <f>SAStab!G5314</f>
        <v>420293</v>
      </c>
      <c r="BX16" s="78">
        <f>SAStab!H5314</f>
        <v>1087444</v>
      </c>
      <c r="BY16" s="78">
        <f>SAStab!I5314</f>
        <v>1921391</v>
      </c>
      <c r="BZ16" s="78">
        <f>SAStab!J5314</f>
        <v>5713944</v>
      </c>
      <c r="CA16" s="188"/>
    </row>
    <row r="17" spans="1:79">
      <c r="B17" t="s">
        <v>11</v>
      </c>
      <c r="C17" s="88">
        <f>SAStab!B6993</f>
        <v>0.96799999999999997</v>
      </c>
      <c r="D17" s="41" t="str">
        <f>SAStab!A4875</f>
        <v>3.Some College</v>
      </c>
      <c r="E17" s="78">
        <f>SAStab!B4875</f>
        <v>402021</v>
      </c>
      <c r="F17" s="78">
        <f>SAStab!C4875</f>
        <v>1764.35</v>
      </c>
      <c r="G17" s="78">
        <f>SAStab!D4875</f>
        <v>8246.57</v>
      </c>
      <c r="H17" s="78">
        <f>SAStab!E4875</f>
        <v>39566.1</v>
      </c>
      <c r="I17" s="78">
        <f>SAStab!F4875</f>
        <v>131566.79999999999</v>
      </c>
      <c r="J17" s="78">
        <f>SAStab!G4875</f>
        <v>370864</v>
      </c>
      <c r="K17" s="78">
        <f>SAStab!H4875</f>
        <v>924323</v>
      </c>
      <c r="L17" s="78">
        <f>SAStab!I4875</f>
        <v>1626568</v>
      </c>
      <c r="M17" s="78">
        <f>SAStab!J4875</f>
        <v>3790301</v>
      </c>
      <c r="P17" t="s">
        <v>11</v>
      </c>
      <c r="Q17" s="93">
        <f>SAStab!C6993</f>
        <v>0.97499999999999998</v>
      </c>
      <c r="R17" s="159">
        <f>SAStab!B4963</f>
        <v>440193</v>
      </c>
      <c r="S17" s="159">
        <f>SAStab!C4963</f>
        <v>3203.13</v>
      </c>
      <c r="T17" s="159">
        <f>SAStab!D4963</f>
        <v>11965.82</v>
      </c>
      <c r="U17" s="159">
        <f>SAStab!E4963</f>
        <v>48647.5</v>
      </c>
      <c r="V17" s="159">
        <f>SAStab!F4963</f>
        <v>157903.1</v>
      </c>
      <c r="W17" s="159">
        <f>SAStab!G4963</f>
        <v>420185</v>
      </c>
      <c r="X17" s="159">
        <f>SAStab!H4963</f>
        <v>989403</v>
      </c>
      <c r="Y17" s="159">
        <f>SAStab!I4963</f>
        <v>1614516</v>
      </c>
      <c r="Z17" s="159">
        <f>SAStab!J4963</f>
        <v>4117877</v>
      </c>
      <c r="AC17" t="s">
        <v>11</v>
      </c>
      <c r="AD17" s="86">
        <f>SAStab!D6993</f>
        <v>0.97</v>
      </c>
      <c r="AE17" s="159">
        <f>SAStab!B5051</f>
        <v>455690</v>
      </c>
      <c r="AF17" s="159">
        <f>SAStab!C5051</f>
        <v>2489.38</v>
      </c>
      <c r="AG17" s="159">
        <f>SAStab!D5051</f>
        <v>11679.87</v>
      </c>
      <c r="AH17" s="159">
        <f>SAStab!E5051</f>
        <v>51594</v>
      </c>
      <c r="AI17" s="159">
        <f>SAStab!F5051</f>
        <v>166866.5</v>
      </c>
      <c r="AJ17" s="159">
        <f>SAStab!G5051</f>
        <v>456849</v>
      </c>
      <c r="AK17" s="159">
        <f>SAStab!H5051</f>
        <v>1043505</v>
      </c>
      <c r="AL17" s="159">
        <f>SAStab!I5051</f>
        <v>1816005</v>
      </c>
      <c r="AM17" s="159">
        <f>SAStab!J5051</f>
        <v>4653327</v>
      </c>
      <c r="AP17" t="s">
        <v>11</v>
      </c>
      <c r="AQ17" s="86">
        <f>SAStab!E6993</f>
        <v>0.96399999999999997</v>
      </c>
      <c r="AR17" s="159">
        <f>SAStab!B5139</f>
        <v>486100</v>
      </c>
      <c r="AS17" s="159">
        <f>SAStab!C5139</f>
        <v>1765.29</v>
      </c>
      <c r="AT17" s="159">
        <f>SAStab!D5139</f>
        <v>11348.97</v>
      </c>
      <c r="AU17" s="159">
        <f>SAStab!E5139</f>
        <v>51787.9</v>
      </c>
      <c r="AV17" s="159">
        <f>SAStab!F5139</f>
        <v>169867.5</v>
      </c>
      <c r="AW17" s="159">
        <f>SAStab!G5139</f>
        <v>483053</v>
      </c>
      <c r="AX17" s="159">
        <f>SAStab!H5139</f>
        <v>1153321</v>
      </c>
      <c r="AY17" s="159">
        <f>SAStab!I5139</f>
        <v>1947271</v>
      </c>
      <c r="AZ17" s="159">
        <f>SAStab!J5139</f>
        <v>4865693</v>
      </c>
      <c r="BC17" t="s">
        <v>11</v>
      </c>
      <c r="BD17" s="86">
        <f>SAStab!F6993</f>
        <v>0.96099999999999997</v>
      </c>
      <c r="BE17" s="41">
        <f>SAStab!B5227</f>
        <v>557374</v>
      </c>
      <c r="BF17" s="159">
        <f>SAStab!C5227</f>
        <v>1561.88</v>
      </c>
      <c r="BG17" s="159">
        <f>SAStab!D5227</f>
        <v>11603.15</v>
      </c>
      <c r="BH17" s="159">
        <f>SAStab!E5227</f>
        <v>57019.199999999997</v>
      </c>
      <c r="BI17" s="159">
        <f>SAStab!F5227</f>
        <v>192907.2</v>
      </c>
      <c r="BJ17" s="159">
        <f>SAStab!G5227</f>
        <v>551219</v>
      </c>
      <c r="BK17" s="159">
        <f>SAStab!H5227</f>
        <v>1320892</v>
      </c>
      <c r="BL17" s="159">
        <f>SAStab!I5227</f>
        <v>2243438</v>
      </c>
      <c r="BM17" s="159">
        <f>SAStab!J5227</f>
        <v>5437796</v>
      </c>
      <c r="BP17" t="s">
        <v>11</v>
      </c>
      <c r="BQ17" s="86">
        <f>SAStab!G6993</f>
        <v>0.95899999999999996</v>
      </c>
      <c r="BR17" s="78">
        <f>SAStab!B5315</f>
        <v>632749</v>
      </c>
      <c r="BS17" s="78">
        <f>SAStab!C5315</f>
        <v>1632.06</v>
      </c>
      <c r="BT17" s="78">
        <f>SAStab!D5315</f>
        <v>11795.61</v>
      </c>
      <c r="BU17" s="78">
        <f>SAStab!E5315</f>
        <v>62964.7</v>
      </c>
      <c r="BV17" s="78">
        <f>SAStab!F5315</f>
        <v>219999.9</v>
      </c>
      <c r="BW17" s="78">
        <f>SAStab!G5315</f>
        <v>602526</v>
      </c>
      <c r="BX17" s="78">
        <f>SAStab!H5315</f>
        <v>1448608</v>
      </c>
      <c r="BY17" s="78">
        <f>SAStab!I5315</f>
        <v>2396626</v>
      </c>
      <c r="BZ17" s="78">
        <f>SAStab!J5315</f>
        <v>5910600</v>
      </c>
      <c r="CA17" s="188"/>
    </row>
    <row r="18" spans="1:79">
      <c r="B18" t="s">
        <v>12</v>
      </c>
      <c r="C18" s="88">
        <f>SAStab!B6994</f>
        <v>0.98199999999999998</v>
      </c>
      <c r="D18" s="41" t="str">
        <f>SAStab!A4876</f>
        <v>4.College Graduate</v>
      </c>
      <c r="E18" s="78">
        <f>SAStab!B4876</f>
        <v>964931</v>
      </c>
      <c r="F18" s="78">
        <f>SAStab!C4876</f>
        <v>10539.61</v>
      </c>
      <c r="G18" s="78">
        <f>SAStab!D4876</f>
        <v>30580.5</v>
      </c>
      <c r="H18" s="78">
        <f>SAStab!E4876</f>
        <v>111784.7</v>
      </c>
      <c r="I18" s="78">
        <f>SAStab!F4876</f>
        <v>337061.8</v>
      </c>
      <c r="J18" s="78">
        <f>SAStab!G4876</f>
        <v>915771</v>
      </c>
      <c r="K18" s="78">
        <f>SAStab!H4876</f>
        <v>2154998</v>
      </c>
      <c r="L18" s="78">
        <f>SAStab!I4876</f>
        <v>3533652</v>
      </c>
      <c r="M18" s="78">
        <f>SAStab!J4876</f>
        <v>10218613</v>
      </c>
      <c r="P18" t="s">
        <v>12</v>
      </c>
      <c r="Q18" s="93">
        <f>SAStab!C6994</f>
        <v>0.98599999999999999</v>
      </c>
      <c r="R18" s="159">
        <f>SAStab!B4964</f>
        <v>1074552</v>
      </c>
      <c r="S18" s="159">
        <f>SAStab!C4964</f>
        <v>15814.85</v>
      </c>
      <c r="T18" s="159">
        <f>SAStab!D4964</f>
        <v>41599.81</v>
      </c>
      <c r="U18" s="159">
        <f>SAStab!E4964</f>
        <v>143099.70000000001</v>
      </c>
      <c r="V18" s="159">
        <f>SAStab!F4964</f>
        <v>402193.2</v>
      </c>
      <c r="W18" s="159">
        <f>SAStab!G4964</f>
        <v>1038605</v>
      </c>
      <c r="X18" s="159">
        <f>SAStab!H4964</f>
        <v>2281786</v>
      </c>
      <c r="Y18" s="159">
        <f>SAStab!I4964</f>
        <v>3716492</v>
      </c>
      <c r="Z18" s="159">
        <f>SAStab!J4964</f>
        <v>11169414</v>
      </c>
      <c r="AC18" t="s">
        <v>12</v>
      </c>
      <c r="AD18" s="86">
        <f>SAStab!D6994</f>
        <v>0.98599999999999999</v>
      </c>
      <c r="AE18" s="159">
        <f>SAStab!B5052</f>
        <v>1070512</v>
      </c>
      <c r="AF18" s="159">
        <f>SAStab!C5052</f>
        <v>16295.85</v>
      </c>
      <c r="AG18" s="159">
        <f>SAStab!D5052</f>
        <v>40325.93</v>
      </c>
      <c r="AH18" s="159">
        <f>SAStab!E5052</f>
        <v>144028</v>
      </c>
      <c r="AI18" s="159">
        <f>SAStab!F5052</f>
        <v>414807</v>
      </c>
      <c r="AJ18" s="159">
        <f>SAStab!G5052</f>
        <v>1089576</v>
      </c>
      <c r="AK18" s="159">
        <f>SAStab!H5052</f>
        <v>2348525</v>
      </c>
      <c r="AL18" s="159">
        <f>SAStab!I5052</f>
        <v>3939101</v>
      </c>
      <c r="AM18" s="159">
        <f>SAStab!J5052</f>
        <v>10884435</v>
      </c>
      <c r="AP18" t="s">
        <v>12</v>
      </c>
      <c r="AQ18" s="86">
        <f>SAStab!E6994</f>
        <v>0.98299999999999998</v>
      </c>
      <c r="AR18" s="159">
        <f>SAStab!B5140</f>
        <v>1109936</v>
      </c>
      <c r="AS18" s="159">
        <f>SAStab!C5140</f>
        <v>14588.62</v>
      </c>
      <c r="AT18" s="159">
        <f>SAStab!D5140</f>
        <v>38894.31</v>
      </c>
      <c r="AU18" s="159">
        <f>SAStab!E5140</f>
        <v>141366.6</v>
      </c>
      <c r="AV18" s="159">
        <f>SAStab!F5140</f>
        <v>418892.5</v>
      </c>
      <c r="AW18" s="159">
        <f>SAStab!G5140</f>
        <v>1116054</v>
      </c>
      <c r="AX18" s="159">
        <f>SAStab!H5140</f>
        <v>2514519</v>
      </c>
      <c r="AY18" s="159">
        <f>SAStab!I5140</f>
        <v>4048085</v>
      </c>
      <c r="AZ18" s="159">
        <f>SAStab!J5140</f>
        <v>10995047</v>
      </c>
      <c r="BC18" t="s">
        <v>12</v>
      </c>
      <c r="BD18" s="86">
        <f>SAStab!F6994</f>
        <v>0.98099999999999998</v>
      </c>
      <c r="BE18" s="41">
        <f>SAStab!B5228</f>
        <v>1146150</v>
      </c>
      <c r="BF18" s="159">
        <f>SAStab!C5228</f>
        <v>13117.92</v>
      </c>
      <c r="BG18" s="159">
        <f>SAStab!D5228</f>
        <v>38852.949999999997</v>
      </c>
      <c r="BH18" s="159">
        <f>SAStab!E5228</f>
        <v>141942.6</v>
      </c>
      <c r="BI18" s="159">
        <f>SAStab!F5228</f>
        <v>434662.3</v>
      </c>
      <c r="BJ18" s="159">
        <f>SAStab!G5228</f>
        <v>1171255</v>
      </c>
      <c r="BK18" s="159">
        <f>SAStab!H5228</f>
        <v>2608248</v>
      </c>
      <c r="BL18" s="159">
        <f>SAStab!I5228</f>
        <v>4211107</v>
      </c>
      <c r="BM18" s="159">
        <f>SAStab!J5228</f>
        <v>10940904</v>
      </c>
      <c r="BP18" t="s">
        <v>12</v>
      </c>
      <c r="BQ18" s="86">
        <f>SAStab!G6994</f>
        <v>0.98</v>
      </c>
      <c r="BR18" s="78">
        <f>SAStab!B5316</f>
        <v>1255397</v>
      </c>
      <c r="BS18" s="78">
        <f>SAStab!C5316</f>
        <v>13200.85</v>
      </c>
      <c r="BT18" s="78">
        <f>SAStab!D5316</f>
        <v>40010.54</v>
      </c>
      <c r="BU18" s="78">
        <f>SAStab!E5316</f>
        <v>152141.79999999999</v>
      </c>
      <c r="BV18" s="78">
        <f>SAStab!F5316</f>
        <v>465513.8</v>
      </c>
      <c r="BW18" s="78">
        <f>SAStab!G5316</f>
        <v>1235870</v>
      </c>
      <c r="BX18" s="78">
        <f>SAStab!H5316</f>
        <v>2745194</v>
      </c>
      <c r="BY18" s="78">
        <f>SAStab!I5316</f>
        <v>4420584</v>
      </c>
      <c r="BZ18" s="78">
        <f>SAStab!J5316</f>
        <v>11661347</v>
      </c>
      <c r="CA18" s="188"/>
    </row>
    <row r="19" spans="1:79">
      <c r="A19" t="s">
        <v>23</v>
      </c>
      <c r="D19" s="41" t="str">
        <f>SAStab!A4877</f>
        <v>raceeth</v>
      </c>
      <c r="E19" s="78"/>
      <c r="F19" s="78"/>
      <c r="G19" s="78"/>
      <c r="H19" s="78"/>
      <c r="I19" s="78"/>
      <c r="J19" s="78"/>
      <c r="K19" s="78"/>
      <c r="L19" s="78"/>
      <c r="M19" s="78"/>
      <c r="O19" t="s">
        <v>23</v>
      </c>
      <c r="AB19" t="s">
        <v>23</v>
      </c>
      <c r="AO19" t="s">
        <v>23</v>
      </c>
      <c r="BB19" t="s">
        <v>23</v>
      </c>
      <c r="BE19" s="41"/>
      <c r="BO19" t="s">
        <v>23</v>
      </c>
      <c r="CA19" s="188"/>
    </row>
    <row r="20" spans="1:79">
      <c r="B20" t="s">
        <v>24</v>
      </c>
      <c r="C20" s="88">
        <f>SAStab!B6996</f>
        <v>0.96599999999999997</v>
      </c>
      <c r="D20" s="41" t="str">
        <f>SAStab!A4878</f>
        <v>1.White</v>
      </c>
      <c r="E20" s="78">
        <f>SAStab!B4878</f>
        <v>524702</v>
      </c>
      <c r="F20" s="78">
        <f>SAStab!C4878</f>
        <v>1229.98</v>
      </c>
      <c r="G20" s="78">
        <f>SAStab!D4878</f>
        <v>6921.75</v>
      </c>
      <c r="H20" s="78">
        <f>SAStab!E4878</f>
        <v>38260</v>
      </c>
      <c r="I20" s="78">
        <f>SAStab!F4878</f>
        <v>141585.70000000001</v>
      </c>
      <c r="J20" s="78">
        <f>SAStab!G4878</f>
        <v>451848</v>
      </c>
      <c r="K20" s="78">
        <f>SAStab!H4878</f>
        <v>1189206</v>
      </c>
      <c r="L20" s="78">
        <f>SAStab!I4878</f>
        <v>2105577</v>
      </c>
      <c r="M20" s="78">
        <f>SAStab!J4878</f>
        <v>5950346</v>
      </c>
      <c r="P20" t="s">
        <v>24</v>
      </c>
      <c r="Q20" s="93">
        <f>SAStab!C6996</f>
        <v>0.97499999999999998</v>
      </c>
      <c r="R20" s="159">
        <f>SAStab!B4966</f>
        <v>621417</v>
      </c>
      <c r="S20" s="159">
        <f>SAStab!C4966</f>
        <v>3400.9</v>
      </c>
      <c r="T20" s="159">
        <f>SAStab!D4966</f>
        <v>12610.23</v>
      </c>
      <c r="U20" s="159">
        <f>SAStab!E4966</f>
        <v>54359.199999999997</v>
      </c>
      <c r="V20" s="159">
        <f>SAStab!F4966</f>
        <v>186525.5</v>
      </c>
      <c r="W20" s="159">
        <f>SAStab!G4966</f>
        <v>559488</v>
      </c>
      <c r="X20" s="159">
        <f>SAStab!H4966</f>
        <v>1379936</v>
      </c>
      <c r="Y20" s="159">
        <f>SAStab!I4966</f>
        <v>2288177</v>
      </c>
      <c r="Z20" s="159">
        <f>SAStab!J4966</f>
        <v>7044388</v>
      </c>
      <c r="AC20" t="s">
        <v>24</v>
      </c>
      <c r="AD20" s="86">
        <f>SAStab!D6996</f>
        <v>0.97299999999999998</v>
      </c>
      <c r="AE20" s="159">
        <f>SAStab!B5054</f>
        <v>688932</v>
      </c>
      <c r="AF20" s="159">
        <f>SAStab!C5054</f>
        <v>3792.64</v>
      </c>
      <c r="AG20" s="159">
        <f>SAStab!D5054</f>
        <v>14037.35</v>
      </c>
      <c r="AH20" s="159">
        <f>SAStab!E5054</f>
        <v>62465.3</v>
      </c>
      <c r="AI20" s="159">
        <f>SAStab!F5054</f>
        <v>216827.4</v>
      </c>
      <c r="AJ20" s="159">
        <f>SAStab!G5054</f>
        <v>643962</v>
      </c>
      <c r="AK20" s="159">
        <f>SAStab!H5054</f>
        <v>1558133</v>
      </c>
      <c r="AL20" s="159">
        <f>SAStab!I5054</f>
        <v>2568633</v>
      </c>
      <c r="AM20" s="159">
        <f>SAStab!J5054</f>
        <v>7493280</v>
      </c>
      <c r="AP20" t="s">
        <v>24</v>
      </c>
      <c r="AQ20" s="86">
        <f>SAStab!E6996</f>
        <v>0.97</v>
      </c>
      <c r="AR20" s="159">
        <f>SAStab!B5142</f>
        <v>795748</v>
      </c>
      <c r="AS20" s="159">
        <f>SAStab!C5142</f>
        <v>3451.17</v>
      </c>
      <c r="AT20" s="159">
        <f>SAStab!D5142</f>
        <v>14864.4</v>
      </c>
      <c r="AU20" s="159">
        <f>SAStab!E5142</f>
        <v>68603.399999999994</v>
      </c>
      <c r="AV20" s="159">
        <f>SAStab!F5142</f>
        <v>241577.4</v>
      </c>
      <c r="AW20" s="159">
        <f>SAStab!G5142</f>
        <v>728959</v>
      </c>
      <c r="AX20" s="159">
        <f>SAStab!H5142</f>
        <v>1801239</v>
      </c>
      <c r="AY20" s="159">
        <f>SAStab!I5142</f>
        <v>3070570</v>
      </c>
      <c r="AZ20" s="159">
        <f>SAStab!J5142</f>
        <v>8595323</v>
      </c>
      <c r="BC20" t="s">
        <v>24</v>
      </c>
      <c r="BD20" s="86">
        <f>SAStab!F6996</f>
        <v>0.97099999999999997</v>
      </c>
      <c r="BE20" s="41">
        <f>SAStab!B5230</f>
        <v>873509</v>
      </c>
      <c r="BF20" s="159">
        <f>SAStab!C5230</f>
        <v>3784.24</v>
      </c>
      <c r="BG20" s="159">
        <f>SAStab!D5230</f>
        <v>17310.12</v>
      </c>
      <c r="BH20" s="159">
        <f>SAStab!E5230</f>
        <v>80196.899999999994</v>
      </c>
      <c r="BI20" s="159">
        <f>SAStab!F5230</f>
        <v>280131.09999999998</v>
      </c>
      <c r="BJ20" s="159">
        <f>SAStab!G5230</f>
        <v>837712</v>
      </c>
      <c r="BK20" s="159">
        <f>SAStab!H5230</f>
        <v>2005915</v>
      </c>
      <c r="BL20" s="159">
        <f>SAStab!I5230</f>
        <v>3314102</v>
      </c>
      <c r="BM20" s="159">
        <f>SAStab!J5230</f>
        <v>9215024</v>
      </c>
      <c r="BP20" t="s">
        <v>24</v>
      </c>
      <c r="BQ20" s="86">
        <f>SAStab!G6996</f>
        <v>0.97199999999999998</v>
      </c>
      <c r="BR20" s="78">
        <f>SAStab!B5318</f>
        <v>983270</v>
      </c>
      <c r="BS20" s="78">
        <f>SAStab!C5318</f>
        <v>5087.42</v>
      </c>
      <c r="BT20" s="78">
        <f>SAStab!D5318</f>
        <v>20304.54</v>
      </c>
      <c r="BU20" s="78">
        <f>SAStab!E5318</f>
        <v>91983.8</v>
      </c>
      <c r="BV20" s="78">
        <f>SAStab!F5318</f>
        <v>317232.09999999998</v>
      </c>
      <c r="BW20" s="78">
        <f>SAStab!G5318</f>
        <v>921310</v>
      </c>
      <c r="BX20" s="78">
        <f>SAStab!H5318</f>
        <v>2190110</v>
      </c>
      <c r="BY20" s="78">
        <f>SAStab!I5318</f>
        <v>3619363</v>
      </c>
      <c r="BZ20" s="78">
        <f>SAStab!J5318</f>
        <v>9981821</v>
      </c>
      <c r="CA20" s="188"/>
    </row>
    <row r="21" spans="1:79">
      <c r="B21" t="s">
        <v>25</v>
      </c>
      <c r="C21" s="88">
        <f>SAStab!B6997</f>
        <v>0.85399999999999998</v>
      </c>
      <c r="D21" s="41" t="str">
        <f>SAStab!A4879</f>
        <v>2.Black</v>
      </c>
      <c r="E21" s="78">
        <f>SAStab!B4879</f>
        <v>100850</v>
      </c>
      <c r="F21" s="78">
        <f>SAStab!C4879</f>
        <v>-856.68</v>
      </c>
      <c r="G21" s="78">
        <f>SAStab!D4879</f>
        <v>-183.33</v>
      </c>
      <c r="H21" s="78">
        <f>SAStab!E4879</f>
        <v>2991</v>
      </c>
      <c r="I21" s="78">
        <f>SAStab!F4879</f>
        <v>21406.9</v>
      </c>
      <c r="J21" s="78">
        <f>SAStab!G4879</f>
        <v>93721</v>
      </c>
      <c r="K21" s="78">
        <f>SAStab!H4879</f>
        <v>255857</v>
      </c>
      <c r="L21" s="78">
        <f>SAStab!I4879</f>
        <v>421283</v>
      </c>
      <c r="M21" s="78">
        <f>SAStab!J4879</f>
        <v>1155961</v>
      </c>
      <c r="P21" t="s">
        <v>25</v>
      </c>
      <c r="Q21" s="93">
        <f>SAStab!C6997</f>
        <v>0.89100000000000001</v>
      </c>
      <c r="R21" s="159">
        <f>SAStab!B4967</f>
        <v>163992</v>
      </c>
      <c r="S21" s="159">
        <f>SAStab!C4967</f>
        <v>-1079.0899999999999</v>
      </c>
      <c r="T21" s="159">
        <f>SAStab!D4967</f>
        <v>-84.92</v>
      </c>
      <c r="U21" s="159">
        <f>SAStab!E4967</f>
        <v>6169</v>
      </c>
      <c r="V21" s="159">
        <f>SAStab!F4967</f>
        <v>41402.1</v>
      </c>
      <c r="W21" s="159">
        <f>SAStab!G4967</f>
        <v>153011</v>
      </c>
      <c r="X21" s="159">
        <f>SAStab!H4967</f>
        <v>385826</v>
      </c>
      <c r="Y21" s="159">
        <f>SAStab!I4967</f>
        <v>673513</v>
      </c>
      <c r="Z21" s="159">
        <f>SAStab!J4967</f>
        <v>1701659</v>
      </c>
      <c r="AC21" t="s">
        <v>25</v>
      </c>
      <c r="AD21" s="86">
        <f>SAStab!D6997</f>
        <v>0.90900000000000003</v>
      </c>
      <c r="AE21" s="159">
        <f>SAStab!B5055</f>
        <v>215690</v>
      </c>
      <c r="AF21" s="159">
        <f>SAStab!C5055</f>
        <v>-1018.4</v>
      </c>
      <c r="AG21" s="159">
        <f>SAStab!D5055</f>
        <v>252.93</v>
      </c>
      <c r="AH21" s="159">
        <f>SAStab!E5055</f>
        <v>10341.700000000001</v>
      </c>
      <c r="AI21" s="159">
        <f>SAStab!F5055</f>
        <v>61446</v>
      </c>
      <c r="AJ21" s="159">
        <f>SAStab!G5055</f>
        <v>200755</v>
      </c>
      <c r="AK21" s="159">
        <f>SAStab!H5055</f>
        <v>509910</v>
      </c>
      <c r="AL21" s="159">
        <f>SAStab!I5055</f>
        <v>920742</v>
      </c>
      <c r="AM21" s="159">
        <f>SAStab!J5055</f>
        <v>2267473</v>
      </c>
      <c r="AP21" t="s">
        <v>25</v>
      </c>
      <c r="AQ21" s="86">
        <f>SAStab!E6997</f>
        <v>0.90500000000000003</v>
      </c>
      <c r="AR21" s="159">
        <f>SAStab!B5143</f>
        <v>285029</v>
      </c>
      <c r="AS21" s="159">
        <f>SAStab!C5143</f>
        <v>-1122.97</v>
      </c>
      <c r="AT21" s="159">
        <f>SAStab!D5143</f>
        <v>153.9</v>
      </c>
      <c r="AU21" s="159">
        <f>SAStab!E5143</f>
        <v>14668</v>
      </c>
      <c r="AV21" s="159">
        <f>SAStab!F5143</f>
        <v>77890.899999999994</v>
      </c>
      <c r="AW21" s="159">
        <f>SAStab!G5143</f>
        <v>243678</v>
      </c>
      <c r="AX21" s="159">
        <f>SAStab!H5143</f>
        <v>680177</v>
      </c>
      <c r="AY21" s="159">
        <f>SAStab!I5143</f>
        <v>1175144</v>
      </c>
      <c r="AZ21" s="159">
        <f>SAStab!J5143</f>
        <v>3310329</v>
      </c>
      <c r="BC21" t="s">
        <v>25</v>
      </c>
      <c r="BD21" s="86">
        <f>SAStab!F6997</f>
        <v>0.90800000000000003</v>
      </c>
      <c r="BE21" s="41">
        <f>SAStab!B5231</f>
        <v>356443</v>
      </c>
      <c r="BF21" s="159">
        <f>SAStab!C5231</f>
        <v>-1264.8499999999999</v>
      </c>
      <c r="BG21" s="159">
        <f>SAStab!D5231</f>
        <v>444.06</v>
      </c>
      <c r="BH21" s="159">
        <f>SAStab!E5231</f>
        <v>19302.8</v>
      </c>
      <c r="BI21" s="159">
        <f>SAStab!F5231</f>
        <v>96432.7</v>
      </c>
      <c r="BJ21" s="159">
        <f>SAStab!G5231</f>
        <v>315782</v>
      </c>
      <c r="BK21" s="159">
        <f>SAStab!H5231</f>
        <v>824870</v>
      </c>
      <c r="BL21" s="159">
        <f>SAStab!I5231</f>
        <v>1500408</v>
      </c>
      <c r="BM21" s="159">
        <f>SAStab!J5231</f>
        <v>4187681</v>
      </c>
      <c r="BP21" t="s">
        <v>25</v>
      </c>
      <c r="BQ21" s="86">
        <f>SAStab!G6997</f>
        <v>0.91100000000000003</v>
      </c>
      <c r="BR21" s="78">
        <f>SAStab!B5319</f>
        <v>420172</v>
      </c>
      <c r="BS21" s="78">
        <f>SAStab!C5319</f>
        <v>-1390.5</v>
      </c>
      <c r="BT21" s="78">
        <f>SAStab!D5319</f>
        <v>597.41999999999996</v>
      </c>
      <c r="BU21" s="78">
        <f>SAStab!E5319</f>
        <v>21729.7</v>
      </c>
      <c r="BV21" s="78">
        <f>SAStab!F5319</f>
        <v>112910.5</v>
      </c>
      <c r="BW21" s="78">
        <f>SAStab!G5319</f>
        <v>389336</v>
      </c>
      <c r="BX21" s="78">
        <f>SAStab!H5319</f>
        <v>1004881</v>
      </c>
      <c r="BY21" s="78">
        <f>SAStab!I5319</f>
        <v>1656617</v>
      </c>
      <c r="BZ21" s="78">
        <f>SAStab!J5319</f>
        <v>4504237</v>
      </c>
      <c r="CA21" s="188"/>
    </row>
    <row r="22" spans="1:79">
      <c r="B22" t="s">
        <v>26</v>
      </c>
      <c r="C22" s="88">
        <f>SAStab!B6998</f>
        <v>0.76200000000000001</v>
      </c>
      <c r="D22" s="41" t="str">
        <f>SAStab!A4880</f>
        <v>3.Hispanic</v>
      </c>
      <c r="E22" s="78">
        <f>SAStab!B4880</f>
        <v>117602</v>
      </c>
      <c r="F22" s="78">
        <f>SAStab!C4880</f>
        <v>-1387.79</v>
      </c>
      <c r="G22" s="78">
        <f>SAStab!D4880</f>
        <v>-1033.3499999999999</v>
      </c>
      <c r="H22" s="78">
        <f>SAStab!E4880</f>
        <v>69.099999999999994</v>
      </c>
      <c r="I22" s="78">
        <f>SAStab!F4880</f>
        <v>13511.4</v>
      </c>
      <c r="J22" s="78">
        <f>SAStab!G4880</f>
        <v>80335</v>
      </c>
      <c r="K22" s="78">
        <f>SAStab!H4880</f>
        <v>236482</v>
      </c>
      <c r="L22" s="78">
        <f>SAStab!I4880</f>
        <v>487276</v>
      </c>
      <c r="M22" s="78">
        <f>SAStab!J4880</f>
        <v>1388230</v>
      </c>
      <c r="P22" t="s">
        <v>26</v>
      </c>
      <c r="Q22" s="93">
        <f>SAStab!C6998</f>
        <v>0.79600000000000004</v>
      </c>
      <c r="R22" s="159">
        <f>SAStab!B4968</f>
        <v>169636</v>
      </c>
      <c r="S22" s="159">
        <f>SAStab!C4968</f>
        <v>-1630.12</v>
      </c>
      <c r="T22" s="159">
        <f>SAStab!D4968</f>
        <v>-1152.49</v>
      </c>
      <c r="U22" s="159">
        <f>SAStab!E4968</f>
        <v>1464</v>
      </c>
      <c r="V22" s="159">
        <f>SAStab!F4968</f>
        <v>26512.5</v>
      </c>
      <c r="W22" s="159">
        <f>SAStab!G4968</f>
        <v>112787</v>
      </c>
      <c r="X22" s="159">
        <f>SAStab!H4968</f>
        <v>351071</v>
      </c>
      <c r="Y22" s="159">
        <f>SAStab!I4968</f>
        <v>669721</v>
      </c>
      <c r="Z22" s="159">
        <f>SAStab!J4968</f>
        <v>2024397</v>
      </c>
      <c r="AC22" t="s">
        <v>26</v>
      </c>
      <c r="AD22" s="86">
        <f>SAStab!D6998</f>
        <v>0.83699999999999997</v>
      </c>
      <c r="AE22" s="159">
        <f>SAStab!B5056</f>
        <v>233638</v>
      </c>
      <c r="AF22" s="159">
        <f>SAStab!C5056</f>
        <v>-1721.98</v>
      </c>
      <c r="AG22" s="159">
        <f>SAStab!D5056</f>
        <v>-1220.42</v>
      </c>
      <c r="AH22" s="159">
        <f>SAStab!E5056</f>
        <v>5412</v>
      </c>
      <c r="AI22" s="159">
        <f>SAStab!F5056</f>
        <v>44579.6</v>
      </c>
      <c r="AJ22" s="159">
        <f>SAStab!G5056</f>
        <v>177458</v>
      </c>
      <c r="AK22" s="159">
        <f>SAStab!H5056</f>
        <v>523460</v>
      </c>
      <c r="AL22" s="159">
        <f>SAStab!I5056</f>
        <v>1019483</v>
      </c>
      <c r="AM22" s="159">
        <f>SAStab!J5056</f>
        <v>2764455</v>
      </c>
      <c r="AP22" t="s">
        <v>26</v>
      </c>
      <c r="AQ22" s="86">
        <f>SAStab!E6998</f>
        <v>0.86499999999999999</v>
      </c>
      <c r="AR22" s="159">
        <f>SAStab!B5144</f>
        <v>310135</v>
      </c>
      <c r="AS22" s="159">
        <f>SAStab!C5144</f>
        <v>-1600.04</v>
      </c>
      <c r="AT22" s="159">
        <f>SAStab!D5144</f>
        <v>-1026.8499999999999</v>
      </c>
      <c r="AU22" s="159">
        <f>SAStab!E5144</f>
        <v>9586.1</v>
      </c>
      <c r="AV22" s="159">
        <f>SAStab!F5144</f>
        <v>66057.100000000006</v>
      </c>
      <c r="AW22" s="159">
        <f>SAStab!G5144</f>
        <v>251134</v>
      </c>
      <c r="AX22" s="159">
        <f>SAStab!H5144</f>
        <v>748961</v>
      </c>
      <c r="AY22" s="159">
        <f>SAStab!I5144</f>
        <v>1292325</v>
      </c>
      <c r="AZ22" s="159">
        <f>SAStab!J5144</f>
        <v>3484675</v>
      </c>
      <c r="BC22" t="s">
        <v>26</v>
      </c>
      <c r="BD22" s="86">
        <f>SAStab!F6998</f>
        <v>0.88400000000000001</v>
      </c>
      <c r="BE22" s="41">
        <f>SAStab!B5232</f>
        <v>411178</v>
      </c>
      <c r="BF22" s="159">
        <f>SAStab!C5232</f>
        <v>-1614.75</v>
      </c>
      <c r="BG22" s="159">
        <f>SAStab!D5232</f>
        <v>-733.29</v>
      </c>
      <c r="BH22" s="159">
        <f>SAStab!E5232</f>
        <v>15790.6</v>
      </c>
      <c r="BI22" s="159">
        <f>SAStab!F5232</f>
        <v>95028</v>
      </c>
      <c r="BJ22" s="159">
        <f>SAStab!G5232</f>
        <v>350273</v>
      </c>
      <c r="BK22" s="159">
        <f>SAStab!H5232</f>
        <v>995615</v>
      </c>
      <c r="BL22" s="159">
        <f>SAStab!I5232</f>
        <v>1685910</v>
      </c>
      <c r="BM22" s="159">
        <f>SAStab!J5232</f>
        <v>4415241</v>
      </c>
      <c r="BP22" t="s">
        <v>26</v>
      </c>
      <c r="BQ22" s="86">
        <f>SAStab!G6998</f>
        <v>0.89900000000000002</v>
      </c>
      <c r="BR22" s="78">
        <f>SAStab!B5320</f>
        <v>530188</v>
      </c>
      <c r="BS22" s="78">
        <f>SAStab!C5320</f>
        <v>-1795.57</v>
      </c>
      <c r="BT22" s="78">
        <f>SAStab!D5320</f>
        <v>-109.07</v>
      </c>
      <c r="BU22" s="78">
        <f>SAStab!E5320</f>
        <v>22919.9</v>
      </c>
      <c r="BV22" s="78">
        <f>SAStab!F5320</f>
        <v>123583.1</v>
      </c>
      <c r="BW22" s="78">
        <f>SAStab!G5320</f>
        <v>441142</v>
      </c>
      <c r="BX22" s="78">
        <f>SAStab!H5320</f>
        <v>1236716</v>
      </c>
      <c r="BY22" s="78">
        <f>SAStab!I5320</f>
        <v>2139254</v>
      </c>
      <c r="BZ22" s="78">
        <f>SAStab!J5320</f>
        <v>5980004</v>
      </c>
      <c r="CA22" s="188"/>
    </row>
    <row r="23" spans="1:79">
      <c r="B23" t="s">
        <v>27</v>
      </c>
      <c r="C23" s="88">
        <f>SAStab!B6999</f>
        <v>0.85699999999999998</v>
      </c>
      <c r="D23" s="41" t="str">
        <f>SAStab!A4881</f>
        <v>4.Other</v>
      </c>
      <c r="E23" s="78">
        <f>SAStab!B4881</f>
        <v>443746</v>
      </c>
      <c r="F23" s="78">
        <f>SAStab!C4881</f>
        <v>-1441.08</v>
      </c>
      <c r="G23" s="78">
        <f>SAStab!D4881</f>
        <v>-850.02</v>
      </c>
      <c r="H23" s="78">
        <f>SAStab!E4881</f>
        <v>5819.3</v>
      </c>
      <c r="I23" s="78">
        <f>SAStab!F4881</f>
        <v>67480</v>
      </c>
      <c r="J23" s="78">
        <f>SAStab!G4881</f>
        <v>291959</v>
      </c>
      <c r="K23" s="78">
        <f>SAStab!H4881</f>
        <v>856195</v>
      </c>
      <c r="L23" s="78">
        <f>SAStab!I4881</f>
        <v>1718506</v>
      </c>
      <c r="M23" s="78">
        <f>SAStab!J4881</f>
        <v>5323001</v>
      </c>
      <c r="P23" t="s">
        <v>27</v>
      </c>
      <c r="Q23" s="93">
        <f>SAStab!C6999</f>
        <v>0.87</v>
      </c>
      <c r="R23" s="159">
        <f>SAStab!B4969</f>
        <v>483031</v>
      </c>
      <c r="S23" s="159">
        <f>SAStab!C4969</f>
        <v>-1645.54</v>
      </c>
      <c r="T23" s="159">
        <f>SAStab!D4969</f>
        <v>-842.45</v>
      </c>
      <c r="U23" s="159">
        <f>SAStab!E4969</f>
        <v>10321.5</v>
      </c>
      <c r="V23" s="159">
        <f>SAStab!F4969</f>
        <v>83588.899999999994</v>
      </c>
      <c r="W23" s="159">
        <f>SAStab!G4969</f>
        <v>327306</v>
      </c>
      <c r="X23" s="159">
        <f>SAStab!H4969</f>
        <v>1009430</v>
      </c>
      <c r="Y23" s="159">
        <f>SAStab!I4969</f>
        <v>2222142</v>
      </c>
      <c r="Z23" s="159">
        <f>SAStab!J4969</f>
        <v>6725661</v>
      </c>
      <c r="AC23" t="s">
        <v>27</v>
      </c>
      <c r="AD23" s="86">
        <f>SAStab!D6999</f>
        <v>0.89200000000000002</v>
      </c>
      <c r="AE23" s="159">
        <f>SAStab!B5057</f>
        <v>526279</v>
      </c>
      <c r="AF23" s="159">
        <f>SAStab!C5057</f>
        <v>-1513.34</v>
      </c>
      <c r="AG23" s="159">
        <f>SAStab!D5057</f>
        <v>-518.48</v>
      </c>
      <c r="AH23" s="159">
        <f>SAStab!E5057</f>
        <v>18630.5</v>
      </c>
      <c r="AI23" s="159">
        <f>SAStab!F5057</f>
        <v>115102.2</v>
      </c>
      <c r="AJ23" s="159">
        <f>SAStab!G5057</f>
        <v>445838</v>
      </c>
      <c r="AK23" s="159">
        <f>SAStab!H5057</f>
        <v>1219616</v>
      </c>
      <c r="AL23" s="159">
        <f>SAStab!I5057</f>
        <v>2254194</v>
      </c>
      <c r="AM23" s="159">
        <f>SAStab!J5057</f>
        <v>6964642</v>
      </c>
      <c r="AP23" t="s">
        <v>27</v>
      </c>
      <c r="AQ23" s="86">
        <f>SAStab!E6999</f>
        <v>0.89600000000000002</v>
      </c>
      <c r="AR23" s="159">
        <f>SAStab!B5145</f>
        <v>533444</v>
      </c>
      <c r="AS23" s="159">
        <f>SAStab!C5145</f>
        <v>-1561.58</v>
      </c>
      <c r="AT23" s="159">
        <f>SAStab!D5145</f>
        <v>-386.78</v>
      </c>
      <c r="AU23" s="159">
        <f>SAStab!E5145</f>
        <v>22875.3</v>
      </c>
      <c r="AV23" s="159">
        <f>SAStab!F5145</f>
        <v>136486.6</v>
      </c>
      <c r="AW23" s="159">
        <f>SAStab!G5145</f>
        <v>502245</v>
      </c>
      <c r="AX23" s="159">
        <f>SAStab!H5145</f>
        <v>1315051</v>
      </c>
      <c r="AY23" s="159">
        <f>SAStab!I5145</f>
        <v>2373855</v>
      </c>
      <c r="AZ23" s="159">
        <f>SAStab!J5145</f>
        <v>6176719</v>
      </c>
      <c r="BC23" t="s">
        <v>27</v>
      </c>
      <c r="BD23" s="86">
        <f>SAStab!F6999</f>
        <v>0.90200000000000002</v>
      </c>
      <c r="BE23" s="41">
        <f>SAStab!B5233</f>
        <v>595713</v>
      </c>
      <c r="BF23" s="159">
        <f>SAStab!C5233</f>
        <v>-1749.37</v>
      </c>
      <c r="BG23" s="159">
        <f>SAStab!D5233</f>
        <v>146.83000000000001</v>
      </c>
      <c r="BH23" s="159">
        <f>SAStab!E5233</f>
        <v>28435.9</v>
      </c>
      <c r="BI23" s="159">
        <f>SAStab!F5233</f>
        <v>157271.20000000001</v>
      </c>
      <c r="BJ23" s="159">
        <f>SAStab!G5233</f>
        <v>569569</v>
      </c>
      <c r="BK23" s="159">
        <f>SAStab!H5233</f>
        <v>1463123</v>
      </c>
      <c r="BL23" s="159">
        <f>SAStab!I5233</f>
        <v>2625556</v>
      </c>
      <c r="BM23" s="159">
        <f>SAStab!J5233</f>
        <v>6249662</v>
      </c>
      <c r="BP23" t="s">
        <v>27</v>
      </c>
      <c r="BQ23" s="86">
        <f>SAStab!G6999</f>
        <v>0.91</v>
      </c>
      <c r="BR23" s="78">
        <f>SAStab!B5321</f>
        <v>687342</v>
      </c>
      <c r="BS23" s="78">
        <f>SAStab!C5321</f>
        <v>-1880.97</v>
      </c>
      <c r="BT23" s="78">
        <f>SAStab!D5321</f>
        <v>1019.97</v>
      </c>
      <c r="BU23" s="78">
        <f>SAStab!E5321</f>
        <v>37513.800000000003</v>
      </c>
      <c r="BV23" s="78">
        <f>SAStab!F5321</f>
        <v>191075</v>
      </c>
      <c r="BW23" s="78">
        <f>SAStab!G5321</f>
        <v>630078</v>
      </c>
      <c r="BX23" s="78">
        <f>SAStab!H5321</f>
        <v>1721318</v>
      </c>
      <c r="BY23" s="78">
        <f>SAStab!I5321</f>
        <v>2856173</v>
      </c>
      <c r="BZ23" s="78">
        <f>SAStab!J5321</f>
        <v>6636239</v>
      </c>
      <c r="CA23" s="188"/>
    </row>
    <row r="24" spans="1:79">
      <c r="A24" t="s">
        <v>104</v>
      </c>
      <c r="D24" s="41" t="str">
        <f>SAStab!A4882</f>
        <v>marstat</v>
      </c>
      <c r="E24" s="78"/>
      <c r="F24" s="78"/>
      <c r="G24" s="78"/>
      <c r="H24" s="78"/>
      <c r="I24" s="78"/>
      <c r="J24" s="78"/>
      <c r="K24" s="78"/>
      <c r="L24" s="78"/>
      <c r="M24" s="78"/>
      <c r="O24" t="s">
        <v>104</v>
      </c>
      <c r="AB24" t="s">
        <v>104</v>
      </c>
      <c r="AO24" t="s">
        <v>104</v>
      </c>
      <c r="BB24" t="s">
        <v>104</v>
      </c>
      <c r="BE24" s="41"/>
      <c r="BO24" t="s">
        <v>104</v>
      </c>
      <c r="CA24" s="188"/>
    </row>
    <row r="25" spans="1:79">
      <c r="B25" t="s">
        <v>14</v>
      </c>
      <c r="C25" s="88">
        <f>SAStab!B7001</f>
        <v>0.94899999999999995</v>
      </c>
      <c r="D25" s="41" t="str">
        <f>SAStab!A4883</f>
        <v>Married</v>
      </c>
      <c r="E25" s="78">
        <f>SAStab!B4883</f>
        <v>537409</v>
      </c>
      <c r="F25" s="78">
        <f>SAStab!C4883</f>
        <v>-19.53</v>
      </c>
      <c r="G25" s="78">
        <f>SAStab!D4883</f>
        <v>4906.58</v>
      </c>
      <c r="H25" s="78">
        <f>SAStab!E4883</f>
        <v>38089.4</v>
      </c>
      <c r="I25" s="78">
        <f>SAStab!F4883</f>
        <v>144850.70000000001</v>
      </c>
      <c r="J25" s="78">
        <f>SAStab!G4883</f>
        <v>463614</v>
      </c>
      <c r="K25" s="78">
        <f>SAStab!H4883</f>
        <v>1206861</v>
      </c>
      <c r="L25" s="78">
        <f>SAStab!I4883</f>
        <v>2154141</v>
      </c>
      <c r="M25" s="78">
        <f>SAStab!J4883</f>
        <v>6237575</v>
      </c>
      <c r="P25" t="s">
        <v>14</v>
      </c>
      <c r="Q25" s="93">
        <f>SAStab!C7001</f>
        <v>0.95199999999999996</v>
      </c>
      <c r="R25" s="159">
        <f>SAStab!B4971</f>
        <v>616130</v>
      </c>
      <c r="S25" s="159">
        <f>SAStab!C4971</f>
        <v>168.05</v>
      </c>
      <c r="T25" s="159">
        <f>SAStab!D4971</f>
        <v>7161.05</v>
      </c>
      <c r="U25" s="159">
        <f>SAStab!E4971</f>
        <v>46365.3</v>
      </c>
      <c r="V25" s="159">
        <f>SAStab!F4971</f>
        <v>173725.3</v>
      </c>
      <c r="W25" s="159">
        <f>SAStab!G4971</f>
        <v>534225</v>
      </c>
      <c r="X25" s="159">
        <f>SAStab!H4971</f>
        <v>1346283</v>
      </c>
      <c r="Y25" s="159">
        <f>SAStab!I4971</f>
        <v>2257678</v>
      </c>
      <c r="Z25" s="159">
        <f>SAStab!J4971</f>
        <v>7298715</v>
      </c>
      <c r="AC25" t="s">
        <v>14</v>
      </c>
      <c r="AD25" s="86">
        <f>SAStab!D7001</f>
        <v>0.95199999999999996</v>
      </c>
      <c r="AE25" s="159">
        <f>SAStab!B5059</f>
        <v>644727</v>
      </c>
      <c r="AF25" s="159">
        <f>SAStab!C5059</f>
        <v>283.81</v>
      </c>
      <c r="AG25" s="159">
        <f>SAStab!D5059</f>
        <v>8659.99</v>
      </c>
      <c r="AH25" s="159">
        <f>SAStab!E5059</f>
        <v>52558.5</v>
      </c>
      <c r="AI25" s="159">
        <f>SAStab!F5059</f>
        <v>193428</v>
      </c>
      <c r="AJ25" s="159">
        <f>SAStab!G5059</f>
        <v>594812</v>
      </c>
      <c r="AK25" s="159">
        <f>SAStab!H5059</f>
        <v>1435978</v>
      </c>
      <c r="AL25" s="159">
        <f>SAStab!I5059</f>
        <v>2393027</v>
      </c>
      <c r="AM25" s="159">
        <f>SAStab!J5059</f>
        <v>7465321</v>
      </c>
      <c r="AP25" t="s">
        <v>14</v>
      </c>
      <c r="AQ25" s="86">
        <f>SAStab!E7001</f>
        <v>0.95199999999999996</v>
      </c>
      <c r="AR25" s="159">
        <f>SAStab!B5147</f>
        <v>707723</v>
      </c>
      <c r="AS25" s="159">
        <f>SAStab!C5147</f>
        <v>446.19</v>
      </c>
      <c r="AT25" s="159">
        <f>SAStab!D5147</f>
        <v>9936.69</v>
      </c>
      <c r="AU25" s="159">
        <f>SAStab!E5147</f>
        <v>58478.8</v>
      </c>
      <c r="AV25" s="159">
        <f>SAStab!F5147</f>
        <v>214502.39999999999</v>
      </c>
      <c r="AW25" s="159">
        <f>SAStab!G5147</f>
        <v>681719</v>
      </c>
      <c r="AX25" s="159">
        <f>SAStab!H5147</f>
        <v>1698041</v>
      </c>
      <c r="AY25" s="159">
        <f>SAStab!I5147</f>
        <v>2844729</v>
      </c>
      <c r="AZ25" s="159">
        <f>SAStab!J5147</f>
        <v>7623480</v>
      </c>
      <c r="BC25" t="s">
        <v>14</v>
      </c>
      <c r="BD25" s="86">
        <f>SAStab!F7001</f>
        <v>0.95699999999999996</v>
      </c>
      <c r="BE25" s="41">
        <f>SAStab!B5235</f>
        <v>779484</v>
      </c>
      <c r="BF25" s="159">
        <f>SAStab!C5235</f>
        <v>1272.56</v>
      </c>
      <c r="BG25" s="159">
        <f>SAStab!D5235</f>
        <v>12797.34</v>
      </c>
      <c r="BH25" s="159">
        <f>SAStab!E5235</f>
        <v>69268.600000000006</v>
      </c>
      <c r="BI25" s="159">
        <f>SAStab!F5235</f>
        <v>255804.2</v>
      </c>
      <c r="BJ25" s="159">
        <f>SAStab!G5235</f>
        <v>780472</v>
      </c>
      <c r="BK25" s="159">
        <f>SAStab!H5235</f>
        <v>1875763</v>
      </c>
      <c r="BL25" s="159">
        <f>SAStab!I5235</f>
        <v>3042618</v>
      </c>
      <c r="BM25" s="159">
        <f>SAStab!J5235</f>
        <v>7872533</v>
      </c>
      <c r="BP25" t="s">
        <v>14</v>
      </c>
      <c r="BQ25" s="86">
        <f>SAStab!G7001</f>
        <v>0.96</v>
      </c>
      <c r="BR25" s="78">
        <f>SAStab!B5323</f>
        <v>881408</v>
      </c>
      <c r="BS25" s="78">
        <f>SAStab!C5323</f>
        <v>2184.8000000000002</v>
      </c>
      <c r="BT25" s="78">
        <f>SAStab!D5323</f>
        <v>15578.96</v>
      </c>
      <c r="BU25" s="78">
        <f>SAStab!E5323</f>
        <v>80873.7</v>
      </c>
      <c r="BV25" s="78">
        <f>SAStab!F5323</f>
        <v>298872.59999999998</v>
      </c>
      <c r="BW25" s="78">
        <f>SAStab!G5323</f>
        <v>865724</v>
      </c>
      <c r="BX25" s="78">
        <f>SAStab!H5323</f>
        <v>2046041</v>
      </c>
      <c r="BY25" s="78">
        <f>SAStab!I5323</f>
        <v>3261029</v>
      </c>
      <c r="BZ25" s="78">
        <f>SAStab!J5323</f>
        <v>8937684</v>
      </c>
      <c r="CA25" s="188"/>
    </row>
    <row r="26" spans="1:79">
      <c r="B26" t="s">
        <v>15</v>
      </c>
      <c r="C26" s="88">
        <f>SAStab!B7002</f>
        <v>0.91700000000000004</v>
      </c>
      <c r="D26" s="41" t="str">
        <f>SAStab!A4884</f>
        <v>Widowed</v>
      </c>
      <c r="E26" s="78">
        <f>SAStab!B4884</f>
        <v>288974</v>
      </c>
      <c r="F26" s="78">
        <f>SAStab!C4884</f>
        <v>-505.75</v>
      </c>
      <c r="G26" s="78">
        <f>SAStab!D4884</f>
        <v>313.11</v>
      </c>
      <c r="H26" s="78">
        <f>SAStab!E4884</f>
        <v>9128.2000000000007</v>
      </c>
      <c r="I26" s="78">
        <f>SAStab!F4884</f>
        <v>57110.3</v>
      </c>
      <c r="J26" s="78">
        <f>SAStab!G4884</f>
        <v>211902</v>
      </c>
      <c r="K26" s="78">
        <f>SAStab!H4884</f>
        <v>641496</v>
      </c>
      <c r="L26" s="78">
        <f>SAStab!I4884</f>
        <v>1238551</v>
      </c>
      <c r="M26" s="78">
        <f>SAStab!J4884</f>
        <v>3616487</v>
      </c>
      <c r="P26" t="s">
        <v>15</v>
      </c>
      <c r="Q26" s="93">
        <f>SAStab!C7002</f>
        <v>0.93300000000000005</v>
      </c>
      <c r="R26" s="159">
        <f>SAStab!B4972</f>
        <v>413147</v>
      </c>
      <c r="S26" s="159">
        <f>SAStab!C4972</f>
        <v>-435.63</v>
      </c>
      <c r="T26" s="159">
        <f>SAStab!D4972</f>
        <v>1451.15</v>
      </c>
      <c r="U26" s="159">
        <f>SAStab!E4972</f>
        <v>17267.3</v>
      </c>
      <c r="V26" s="159">
        <f>SAStab!F4972</f>
        <v>86192.2</v>
      </c>
      <c r="W26" s="159">
        <f>SAStab!G4972</f>
        <v>319529</v>
      </c>
      <c r="X26" s="159">
        <f>SAStab!H4972</f>
        <v>954068</v>
      </c>
      <c r="Y26" s="159">
        <f>SAStab!I4972</f>
        <v>1654231</v>
      </c>
      <c r="Z26" s="159">
        <f>SAStab!J4972</f>
        <v>4616055</v>
      </c>
      <c r="AC26" t="s">
        <v>15</v>
      </c>
      <c r="AD26" s="86">
        <f>SAStab!D7002</f>
        <v>0.94299999999999995</v>
      </c>
      <c r="AE26" s="159">
        <f>SAStab!B5060</f>
        <v>461635</v>
      </c>
      <c r="AF26" s="159">
        <f>SAStab!C5060</f>
        <v>-332.19</v>
      </c>
      <c r="AG26" s="159">
        <f>SAStab!D5060</f>
        <v>2657.21</v>
      </c>
      <c r="AH26" s="159">
        <f>SAStab!E5060</f>
        <v>24172.9</v>
      </c>
      <c r="AI26" s="159">
        <f>SAStab!F5060</f>
        <v>110859.7</v>
      </c>
      <c r="AJ26" s="159">
        <f>SAStab!G5060</f>
        <v>385310</v>
      </c>
      <c r="AK26" s="159">
        <f>SAStab!H5060</f>
        <v>1053743</v>
      </c>
      <c r="AL26" s="159">
        <f>SAStab!I5060</f>
        <v>1869152</v>
      </c>
      <c r="AM26" s="159">
        <f>SAStab!J5060</f>
        <v>5628828</v>
      </c>
      <c r="AP26" t="s">
        <v>15</v>
      </c>
      <c r="AQ26" s="86">
        <f>SAStab!E7002</f>
        <v>0.94199999999999995</v>
      </c>
      <c r="AR26" s="159">
        <f>SAStab!B5148</f>
        <v>501448</v>
      </c>
      <c r="AS26" s="159">
        <f>SAStab!C5148</f>
        <v>-367.06</v>
      </c>
      <c r="AT26" s="159">
        <f>SAStab!D5148</f>
        <v>3164.9</v>
      </c>
      <c r="AU26" s="159">
        <f>SAStab!E5148</f>
        <v>26208.6</v>
      </c>
      <c r="AV26" s="159">
        <f>SAStab!F5148</f>
        <v>119925.3</v>
      </c>
      <c r="AW26" s="159">
        <f>SAStab!G5148</f>
        <v>422514</v>
      </c>
      <c r="AX26" s="159">
        <f>SAStab!H5148</f>
        <v>1114378</v>
      </c>
      <c r="AY26" s="159">
        <f>SAStab!I5148</f>
        <v>1861976</v>
      </c>
      <c r="AZ26" s="159">
        <f>SAStab!J5148</f>
        <v>5477860</v>
      </c>
      <c r="BC26" t="s">
        <v>15</v>
      </c>
      <c r="BD26" s="86">
        <f>SAStab!F7002</f>
        <v>0.94199999999999995</v>
      </c>
      <c r="BE26" s="41">
        <f>SAStab!B5236</f>
        <v>504642</v>
      </c>
      <c r="BF26" s="159">
        <f>SAStab!C5236</f>
        <v>-406</v>
      </c>
      <c r="BG26" s="159">
        <f>SAStab!D5236</f>
        <v>3820.43</v>
      </c>
      <c r="BH26" s="159">
        <f>SAStab!E5236</f>
        <v>29660.6</v>
      </c>
      <c r="BI26" s="159">
        <f>SAStab!F5236</f>
        <v>131308.6</v>
      </c>
      <c r="BJ26" s="159">
        <f>SAStab!G5236</f>
        <v>449718</v>
      </c>
      <c r="BK26" s="159">
        <f>SAStab!H5236</f>
        <v>1198158</v>
      </c>
      <c r="BL26" s="159">
        <f>SAStab!I5236</f>
        <v>2031664</v>
      </c>
      <c r="BM26" s="159">
        <f>SAStab!J5236</f>
        <v>5838430</v>
      </c>
      <c r="BP26" t="s">
        <v>15</v>
      </c>
      <c r="BQ26" s="86">
        <f>SAStab!G7002</f>
        <v>0.94599999999999995</v>
      </c>
      <c r="BR26" s="78">
        <f>SAStab!B5324</f>
        <v>604123</v>
      </c>
      <c r="BS26" s="78">
        <f>SAStab!C5324</f>
        <v>-247.7</v>
      </c>
      <c r="BT26" s="78">
        <f>SAStab!D5324</f>
        <v>5115.54</v>
      </c>
      <c r="BU26" s="78">
        <f>SAStab!E5324</f>
        <v>36185.300000000003</v>
      </c>
      <c r="BV26" s="78">
        <f>SAStab!F5324</f>
        <v>157543.1</v>
      </c>
      <c r="BW26" s="78">
        <f>SAStab!G5324</f>
        <v>530152</v>
      </c>
      <c r="BX26" s="78">
        <f>SAStab!H5324</f>
        <v>1401054</v>
      </c>
      <c r="BY26" s="78">
        <f>SAStab!I5324</f>
        <v>2408344</v>
      </c>
      <c r="BZ26" s="78">
        <f>SAStab!J5324</f>
        <v>6668394</v>
      </c>
      <c r="CA26" s="188"/>
    </row>
    <row r="27" spans="1:79">
      <c r="B27" t="s">
        <v>16</v>
      </c>
      <c r="C27" s="88">
        <f>SAStab!B7003</f>
        <v>0.90600000000000003</v>
      </c>
      <c r="D27" s="41" t="str">
        <f>SAStab!A4885</f>
        <v>Divorced</v>
      </c>
      <c r="E27" s="78">
        <f>SAStab!B4885</f>
        <v>340346</v>
      </c>
      <c r="F27" s="78">
        <f>SAStab!C4885</f>
        <v>-759.82</v>
      </c>
      <c r="G27" s="78">
        <f>SAStab!D4885</f>
        <v>79.62</v>
      </c>
      <c r="H27" s="78">
        <f>SAStab!E4885</f>
        <v>10508.1</v>
      </c>
      <c r="I27" s="78">
        <f>SAStab!F4885</f>
        <v>61475.7</v>
      </c>
      <c r="J27" s="78">
        <f>SAStab!G4885</f>
        <v>215246</v>
      </c>
      <c r="K27" s="78">
        <f>SAStab!H4885</f>
        <v>696059</v>
      </c>
      <c r="L27" s="78">
        <f>SAStab!I4885</f>
        <v>1222833</v>
      </c>
      <c r="M27" s="78">
        <f>SAStab!J4885</f>
        <v>3836334</v>
      </c>
      <c r="P27" t="s">
        <v>16</v>
      </c>
      <c r="Q27" s="93">
        <f>SAStab!C7003</f>
        <v>0.92600000000000005</v>
      </c>
      <c r="R27" s="159">
        <f>SAStab!B4973</f>
        <v>334152</v>
      </c>
      <c r="S27" s="159">
        <f>SAStab!C4973</f>
        <v>-763.75</v>
      </c>
      <c r="T27" s="159">
        <f>SAStab!D4973</f>
        <v>1357.08</v>
      </c>
      <c r="U27" s="159">
        <f>SAStab!E4973</f>
        <v>18832.3</v>
      </c>
      <c r="V27" s="159">
        <f>SAStab!F4973</f>
        <v>91421.6</v>
      </c>
      <c r="W27" s="159">
        <f>SAStab!G4973</f>
        <v>274424</v>
      </c>
      <c r="X27" s="159">
        <f>SAStab!H4973</f>
        <v>785100</v>
      </c>
      <c r="Y27" s="159">
        <f>SAStab!I4973</f>
        <v>1352396</v>
      </c>
      <c r="Z27" s="159">
        <f>SAStab!J4973</f>
        <v>3466863</v>
      </c>
      <c r="AC27" t="s">
        <v>16</v>
      </c>
      <c r="AD27" s="86">
        <f>SAStab!D7003</f>
        <v>0.93</v>
      </c>
      <c r="AE27" s="159">
        <f>SAStab!B5061</f>
        <v>440202</v>
      </c>
      <c r="AF27" s="159">
        <f>SAStab!C5061</f>
        <v>-777.78</v>
      </c>
      <c r="AG27" s="159">
        <f>SAStab!D5061</f>
        <v>2333.09</v>
      </c>
      <c r="AH27" s="159">
        <f>SAStab!E5061</f>
        <v>24035.599999999999</v>
      </c>
      <c r="AI27" s="159">
        <f>SAStab!F5061</f>
        <v>109503.3</v>
      </c>
      <c r="AJ27" s="159">
        <f>SAStab!G5061</f>
        <v>347525</v>
      </c>
      <c r="AK27" s="159">
        <f>SAStab!H5061</f>
        <v>1015717</v>
      </c>
      <c r="AL27" s="159">
        <f>SAStab!I5061</f>
        <v>1789100</v>
      </c>
      <c r="AM27" s="159">
        <f>SAStab!J5061</f>
        <v>4944134</v>
      </c>
      <c r="AP27" t="s">
        <v>16</v>
      </c>
      <c r="AQ27" s="86">
        <f>SAStab!E7003</f>
        <v>0.92400000000000004</v>
      </c>
      <c r="AR27" s="159">
        <f>SAStab!B5149</f>
        <v>593106</v>
      </c>
      <c r="AS27" s="159">
        <f>SAStab!C5149</f>
        <v>-899.07</v>
      </c>
      <c r="AT27" s="159">
        <f>SAStab!D5149</f>
        <v>1936.87</v>
      </c>
      <c r="AU27" s="159">
        <f>SAStab!E5149</f>
        <v>27104.7</v>
      </c>
      <c r="AV27" s="159">
        <f>SAStab!F5149</f>
        <v>129456.9</v>
      </c>
      <c r="AW27" s="159">
        <f>SAStab!G5149</f>
        <v>440273</v>
      </c>
      <c r="AX27" s="159">
        <f>SAStab!H5149</f>
        <v>1244845</v>
      </c>
      <c r="AY27" s="159">
        <f>SAStab!I5149</f>
        <v>2266253</v>
      </c>
      <c r="AZ27" s="159">
        <f>SAStab!J5149</f>
        <v>7212069</v>
      </c>
      <c r="BC27" t="s">
        <v>16</v>
      </c>
      <c r="BD27" s="86">
        <f>SAStab!F7003</f>
        <v>0.92600000000000005</v>
      </c>
      <c r="BE27" s="41">
        <f>SAStab!B5237</f>
        <v>681254</v>
      </c>
      <c r="BF27" s="159">
        <f>SAStab!C5237</f>
        <v>-917.25</v>
      </c>
      <c r="BG27" s="159">
        <f>SAStab!D5237</f>
        <v>2545.3200000000002</v>
      </c>
      <c r="BH27" s="159">
        <f>SAStab!E5237</f>
        <v>34909.599999999999</v>
      </c>
      <c r="BI27" s="159">
        <f>SAStab!F5237</f>
        <v>156396.79999999999</v>
      </c>
      <c r="BJ27" s="159">
        <f>SAStab!G5237</f>
        <v>510328</v>
      </c>
      <c r="BK27" s="159">
        <f>SAStab!H5237</f>
        <v>1401135</v>
      </c>
      <c r="BL27" s="159">
        <f>SAStab!I5237</f>
        <v>2599901</v>
      </c>
      <c r="BM27" s="159">
        <f>SAStab!J5237</f>
        <v>9067461</v>
      </c>
      <c r="BP27" t="s">
        <v>16</v>
      </c>
      <c r="BQ27" s="86">
        <f>SAStab!G7003</f>
        <v>0.92900000000000005</v>
      </c>
      <c r="BR27" s="78">
        <f>SAStab!B5325</f>
        <v>703259</v>
      </c>
      <c r="BS27" s="78">
        <f>SAStab!C5325</f>
        <v>-1076.81</v>
      </c>
      <c r="BT27" s="78">
        <f>SAStab!D5325</f>
        <v>3632.93</v>
      </c>
      <c r="BU27" s="78">
        <f>SAStab!E5325</f>
        <v>39345.300000000003</v>
      </c>
      <c r="BV27" s="78">
        <f>SAStab!F5325</f>
        <v>174813.7</v>
      </c>
      <c r="BW27" s="78">
        <f>SAStab!G5325</f>
        <v>543847</v>
      </c>
      <c r="BX27" s="78">
        <f>SAStab!H5325</f>
        <v>1503839</v>
      </c>
      <c r="BY27" s="78">
        <f>SAStab!I5325</f>
        <v>2776972</v>
      </c>
      <c r="BZ27" s="78">
        <f>SAStab!J5325</f>
        <v>9531697</v>
      </c>
      <c r="CA27" s="188"/>
    </row>
    <row r="28" spans="1:79">
      <c r="B28" t="s">
        <v>13</v>
      </c>
      <c r="C28" s="88">
        <f>SAStab!B7004</f>
        <v>0.84799999999999998</v>
      </c>
      <c r="D28" s="41" t="str">
        <f>SAStab!A4886</f>
        <v>Single</v>
      </c>
      <c r="E28" s="78">
        <f>SAStab!B4886</f>
        <v>277430</v>
      </c>
      <c r="F28" s="78">
        <f>SAStab!C4886</f>
        <v>-981.17</v>
      </c>
      <c r="G28" s="78">
        <f>SAStab!D4886</f>
        <v>-268.2</v>
      </c>
      <c r="H28" s="78">
        <f>SAStab!E4886</f>
        <v>3946.2</v>
      </c>
      <c r="I28" s="78">
        <f>SAStab!F4886</f>
        <v>44013.2</v>
      </c>
      <c r="J28" s="78">
        <f>SAStab!G4886</f>
        <v>210125</v>
      </c>
      <c r="K28" s="78">
        <f>SAStab!H4886</f>
        <v>693343</v>
      </c>
      <c r="L28" s="78">
        <f>SAStab!I4886</f>
        <v>1361800</v>
      </c>
      <c r="M28" s="78">
        <f>SAStab!J4886</f>
        <v>3619867</v>
      </c>
      <c r="P28" t="s">
        <v>13</v>
      </c>
      <c r="Q28" s="93">
        <f>SAStab!C7004</f>
        <v>0.88700000000000001</v>
      </c>
      <c r="R28" s="159">
        <f>SAStab!B4974</f>
        <v>333972</v>
      </c>
      <c r="S28" s="159">
        <f>SAStab!C4974</f>
        <v>-1152.49</v>
      </c>
      <c r="T28" s="159">
        <f>SAStab!D4974</f>
        <v>-161.94</v>
      </c>
      <c r="U28" s="159">
        <f>SAStab!E4974</f>
        <v>10797.8</v>
      </c>
      <c r="V28" s="159">
        <f>SAStab!F4974</f>
        <v>72386.2</v>
      </c>
      <c r="W28" s="159">
        <f>SAStab!G4974</f>
        <v>270143</v>
      </c>
      <c r="X28" s="159">
        <f>SAStab!H4974</f>
        <v>864075</v>
      </c>
      <c r="Y28" s="159">
        <f>SAStab!I4974</f>
        <v>1507390</v>
      </c>
      <c r="Z28" s="159">
        <f>SAStab!J4974</f>
        <v>4048324</v>
      </c>
      <c r="AC28" t="s">
        <v>13</v>
      </c>
      <c r="AD28" s="86">
        <f>SAStab!D7004</f>
        <v>0.89800000000000002</v>
      </c>
      <c r="AE28" s="159">
        <f>SAStab!B5062</f>
        <v>456879</v>
      </c>
      <c r="AF28" s="159">
        <f>SAStab!C5062</f>
        <v>-1297.52</v>
      </c>
      <c r="AG28" s="159">
        <f>SAStab!D5062</f>
        <v>-150.91999999999999</v>
      </c>
      <c r="AH28" s="159">
        <f>SAStab!E5062</f>
        <v>15019.1</v>
      </c>
      <c r="AI28" s="159">
        <f>SAStab!F5062</f>
        <v>93463.8</v>
      </c>
      <c r="AJ28" s="159">
        <f>SAStab!G5062</f>
        <v>361985</v>
      </c>
      <c r="AK28" s="159">
        <f>SAStab!H5062</f>
        <v>1120718</v>
      </c>
      <c r="AL28" s="159">
        <f>SAStab!I5062</f>
        <v>2096096</v>
      </c>
      <c r="AM28" s="159">
        <f>SAStab!J5062</f>
        <v>5669758</v>
      </c>
      <c r="AP28" t="s">
        <v>13</v>
      </c>
      <c r="AQ28" s="86">
        <f>SAStab!E7004</f>
        <v>0.89500000000000002</v>
      </c>
      <c r="AR28" s="159">
        <f>SAStab!B5150</f>
        <v>550374</v>
      </c>
      <c r="AS28" s="159">
        <f>SAStab!C5150</f>
        <v>-1450.11</v>
      </c>
      <c r="AT28" s="159">
        <f>SAStab!D5150</f>
        <v>-338.37</v>
      </c>
      <c r="AU28" s="159">
        <f>SAStab!E5150</f>
        <v>16960.3</v>
      </c>
      <c r="AV28" s="159">
        <f>SAStab!F5150</f>
        <v>105177.1</v>
      </c>
      <c r="AW28" s="159">
        <f>SAStab!G5150</f>
        <v>385161</v>
      </c>
      <c r="AX28" s="159">
        <f>SAStab!H5150</f>
        <v>1205403</v>
      </c>
      <c r="AY28" s="159">
        <f>SAStab!I5150</f>
        <v>2242533</v>
      </c>
      <c r="AZ28" s="159">
        <f>SAStab!J5150</f>
        <v>7128470</v>
      </c>
      <c r="BC28" t="s">
        <v>13</v>
      </c>
      <c r="BD28" s="86">
        <f>SAStab!F7004</f>
        <v>0.89300000000000002</v>
      </c>
      <c r="BE28" s="41">
        <f>SAStab!B5238</f>
        <v>631216</v>
      </c>
      <c r="BF28" s="159">
        <f>SAStab!C5238</f>
        <v>-1614.75</v>
      </c>
      <c r="BG28" s="159">
        <f>SAStab!D5238</f>
        <v>-388.95</v>
      </c>
      <c r="BH28" s="159">
        <f>SAStab!E5238</f>
        <v>19619.7</v>
      </c>
      <c r="BI28" s="159">
        <f>SAStab!F5238</f>
        <v>125366</v>
      </c>
      <c r="BJ28" s="159">
        <f>SAStab!G5238</f>
        <v>462740</v>
      </c>
      <c r="BK28" s="159">
        <f>SAStab!H5238</f>
        <v>1383969</v>
      </c>
      <c r="BL28" s="159">
        <f>SAStab!I5238</f>
        <v>2480605</v>
      </c>
      <c r="BM28" s="159">
        <f>SAStab!J5238</f>
        <v>7961238</v>
      </c>
      <c r="BP28" t="s">
        <v>13</v>
      </c>
      <c r="BQ28" s="86">
        <f>SAStab!G7004</f>
        <v>0.89100000000000001</v>
      </c>
      <c r="BR28" s="78">
        <f>SAStab!B5326</f>
        <v>713133</v>
      </c>
      <c r="BS28" s="78">
        <f>SAStab!C5326</f>
        <v>-1795.57</v>
      </c>
      <c r="BT28" s="78">
        <f>SAStab!D5326</f>
        <v>-540.78</v>
      </c>
      <c r="BU28" s="78">
        <f>SAStab!E5326</f>
        <v>20630.3</v>
      </c>
      <c r="BV28" s="78">
        <f>SAStab!F5326</f>
        <v>136398</v>
      </c>
      <c r="BW28" s="78">
        <f>SAStab!G5326</f>
        <v>502584</v>
      </c>
      <c r="BX28" s="78">
        <f>SAStab!H5326</f>
        <v>1460489</v>
      </c>
      <c r="BY28" s="78">
        <f>SAStab!I5326</f>
        <v>2786990</v>
      </c>
      <c r="BZ28" s="78">
        <f>SAStab!J5326</f>
        <v>8235781</v>
      </c>
      <c r="CA28" s="188"/>
    </row>
    <row r="29" spans="1:79">
      <c r="A29" t="s">
        <v>123</v>
      </c>
      <c r="D29" s="41" t="str">
        <f>SAStab!A4887</f>
        <v>pcyears</v>
      </c>
      <c r="E29" s="78"/>
      <c r="F29" s="78"/>
      <c r="G29" s="78"/>
      <c r="H29" s="78"/>
      <c r="I29" s="78"/>
      <c r="J29" s="78"/>
      <c r="K29" s="78"/>
      <c r="L29" s="78"/>
      <c r="M29" s="78"/>
      <c r="O29" t="s">
        <v>123</v>
      </c>
      <c r="AB29" t="s">
        <v>123</v>
      </c>
      <c r="AO29" t="s">
        <v>123</v>
      </c>
      <c r="BB29" t="s">
        <v>123</v>
      </c>
      <c r="BE29" s="41"/>
      <c r="BO29" t="s">
        <v>123</v>
      </c>
      <c r="CA29" s="188"/>
    </row>
    <row r="30" spans="1:79">
      <c r="B30" t="s">
        <v>124</v>
      </c>
      <c r="C30" s="88">
        <f>SAStab!B7006</f>
        <v>0.434</v>
      </c>
      <c r="D30" s="41" t="str">
        <f>SAStab!A4888</f>
        <v>0-9</v>
      </c>
      <c r="E30" s="78">
        <f>SAStab!B4888</f>
        <v>18044</v>
      </c>
      <c r="F30" s="78">
        <f>SAStab!C4888</f>
        <v>-1482.38</v>
      </c>
      <c r="G30" s="78">
        <f>SAStab!D4888</f>
        <v>-1387.79</v>
      </c>
      <c r="H30" s="78">
        <f>SAStab!E4888</f>
        <v>-1128.5</v>
      </c>
      <c r="I30" s="78">
        <f>SAStab!F4888</f>
        <v>-500</v>
      </c>
      <c r="J30" s="78">
        <f>SAStab!G4888</f>
        <v>6775</v>
      </c>
      <c r="K30" s="78">
        <f>SAStab!H4888</f>
        <v>48238</v>
      </c>
      <c r="L30" s="78">
        <f>SAStab!I4888</f>
        <v>81524</v>
      </c>
      <c r="M30" s="78">
        <f>SAStab!J4888</f>
        <v>261974</v>
      </c>
      <c r="P30" t="s">
        <v>124</v>
      </c>
      <c r="Q30" s="93">
        <f>SAStab!C7006</f>
        <v>0.39500000000000002</v>
      </c>
      <c r="R30" s="159">
        <f>SAStab!B4976</f>
        <v>17288</v>
      </c>
      <c r="S30" s="159">
        <f>SAStab!C4976</f>
        <v>-1724.89</v>
      </c>
      <c r="T30" s="159">
        <f>SAStab!D4976</f>
        <v>-1630.12</v>
      </c>
      <c r="U30" s="159">
        <f>SAStab!E4976</f>
        <v>-1572.5</v>
      </c>
      <c r="V30" s="159">
        <f>SAStab!F4976</f>
        <v>-892.5</v>
      </c>
      <c r="W30" s="159">
        <f>SAStab!G4976</f>
        <v>6926</v>
      </c>
      <c r="X30" s="159">
        <f>SAStab!H4976</f>
        <v>43186</v>
      </c>
      <c r="Y30" s="159">
        <f>SAStab!I4976</f>
        <v>83240</v>
      </c>
      <c r="Z30" s="159">
        <f>SAStab!J4976</f>
        <v>272510</v>
      </c>
      <c r="AC30" t="s">
        <v>124</v>
      </c>
      <c r="AD30" s="86">
        <f>SAStab!D7006</f>
        <v>0.39100000000000001</v>
      </c>
      <c r="AE30" s="159">
        <f>SAStab!B5064</f>
        <v>17513</v>
      </c>
      <c r="AF30" s="159">
        <f>SAStab!C5064</f>
        <v>-1997.61</v>
      </c>
      <c r="AG30" s="159">
        <f>SAStab!D5064</f>
        <v>-1835.25</v>
      </c>
      <c r="AH30" s="159">
        <f>SAStab!E5064</f>
        <v>-1717.2</v>
      </c>
      <c r="AI30" s="159">
        <f>SAStab!F5064</f>
        <v>-1004.8</v>
      </c>
      <c r="AJ30" s="159">
        <f>SAStab!G5064</f>
        <v>7312</v>
      </c>
      <c r="AK30" s="159">
        <f>SAStab!H5064</f>
        <v>43581</v>
      </c>
      <c r="AL30" s="159">
        <f>SAStab!I5064</f>
        <v>81432</v>
      </c>
      <c r="AM30" s="159">
        <f>SAStab!J5064</f>
        <v>211159</v>
      </c>
      <c r="AP30" t="s">
        <v>124</v>
      </c>
      <c r="AQ30" s="86">
        <f>SAStab!E7006</f>
        <v>0.38300000000000001</v>
      </c>
      <c r="AR30" s="159">
        <f>SAStab!B5152</f>
        <v>19617</v>
      </c>
      <c r="AS30" s="159">
        <f>SAStab!C5152</f>
        <v>-2253.65</v>
      </c>
      <c r="AT30" s="159">
        <f>SAStab!D5152</f>
        <v>-2051.12</v>
      </c>
      <c r="AU30" s="159">
        <f>SAStab!E5152</f>
        <v>-1962.8</v>
      </c>
      <c r="AV30" s="159">
        <f>SAStab!F5152</f>
        <v>-1101</v>
      </c>
      <c r="AW30" s="159">
        <f>SAStab!G5152</f>
        <v>7278</v>
      </c>
      <c r="AX30" s="159">
        <f>SAStab!H5152</f>
        <v>44253</v>
      </c>
      <c r="AY30" s="159">
        <f>SAStab!I5152</f>
        <v>92514</v>
      </c>
      <c r="AZ30" s="159">
        <f>SAStab!J5152</f>
        <v>269422</v>
      </c>
      <c r="BC30" t="s">
        <v>124</v>
      </c>
      <c r="BD30" s="86">
        <f>SAStab!F7006</f>
        <v>0.39500000000000002</v>
      </c>
      <c r="BE30" s="41">
        <f>SAStab!B5240</f>
        <v>26387</v>
      </c>
      <c r="BF30" s="159">
        <f>SAStab!C5240</f>
        <v>-2439.61</v>
      </c>
      <c r="BG30" s="159">
        <f>SAStab!D5240</f>
        <v>-2283.9499999999998</v>
      </c>
      <c r="BH30" s="159">
        <f>SAStab!E5240</f>
        <v>-2110.5</v>
      </c>
      <c r="BI30" s="159">
        <f>SAStab!F5240</f>
        <v>-1129.7</v>
      </c>
      <c r="BJ30" s="159">
        <f>SAStab!G5240</f>
        <v>11891</v>
      </c>
      <c r="BK30" s="159">
        <f>SAStab!H5240</f>
        <v>56484</v>
      </c>
      <c r="BL30" s="159">
        <f>SAStab!I5240</f>
        <v>116858</v>
      </c>
      <c r="BM30" s="159">
        <f>SAStab!J5240</f>
        <v>398217</v>
      </c>
      <c r="BP30" t="s">
        <v>124</v>
      </c>
      <c r="BQ30" s="86">
        <f>SAStab!G7006</f>
        <v>0.42</v>
      </c>
      <c r="BR30" s="78">
        <f>SAStab!B5328</f>
        <v>38339</v>
      </c>
      <c r="BS30" s="78">
        <f>SAStab!C5328</f>
        <v>-2766.03</v>
      </c>
      <c r="BT30" s="78">
        <f>SAStab!D5328</f>
        <v>-2539.6999999999998</v>
      </c>
      <c r="BU30" s="78">
        <f>SAStab!E5328</f>
        <v>-2065.3000000000002</v>
      </c>
      <c r="BV30" s="78">
        <f>SAStab!F5328</f>
        <v>-1135.9000000000001</v>
      </c>
      <c r="BW30" s="78">
        <f>SAStab!G5328</f>
        <v>15133</v>
      </c>
      <c r="BX30" s="78">
        <f>SAStab!H5328</f>
        <v>62670</v>
      </c>
      <c r="BY30" s="78">
        <f>SAStab!I5328</f>
        <v>136205</v>
      </c>
      <c r="BZ30" s="78">
        <f>SAStab!J5328</f>
        <v>851076</v>
      </c>
      <c r="CA30" s="188"/>
    </row>
    <row r="31" spans="1:79">
      <c r="B31" s="37" t="s">
        <v>125</v>
      </c>
      <c r="C31" s="88">
        <f>SAStab!B7007</f>
        <v>0.8</v>
      </c>
      <c r="D31" s="41" t="str">
        <f>SAStab!A4889</f>
        <v>10-14</v>
      </c>
      <c r="E31" s="78">
        <f>SAStab!B4889</f>
        <v>161737</v>
      </c>
      <c r="F31" s="78">
        <f>SAStab!C4889</f>
        <v>-1368.71</v>
      </c>
      <c r="G31" s="78">
        <f>SAStab!D4889</f>
        <v>-861.96</v>
      </c>
      <c r="H31" s="78">
        <f>SAStab!E4889</f>
        <v>643.1</v>
      </c>
      <c r="I31" s="78">
        <f>SAStab!F4889</f>
        <v>9705.1</v>
      </c>
      <c r="J31" s="78">
        <f>SAStab!G4889</f>
        <v>48132</v>
      </c>
      <c r="K31" s="78">
        <f>SAStab!H4889</f>
        <v>165078</v>
      </c>
      <c r="L31" s="78">
        <f>SAStab!I4889</f>
        <v>423288</v>
      </c>
      <c r="M31" s="78">
        <f>SAStab!J4889</f>
        <v>2657450</v>
      </c>
      <c r="P31" s="37" t="s">
        <v>125</v>
      </c>
      <c r="Q31" s="93">
        <f>SAStab!C7007</f>
        <v>0.748</v>
      </c>
      <c r="R31" s="159">
        <f>SAStab!B4977</f>
        <v>88154</v>
      </c>
      <c r="S31" s="159">
        <f>SAStab!C4977</f>
        <v>-1636.58</v>
      </c>
      <c r="T31" s="159">
        <f>SAStab!D4977</f>
        <v>-1152.49</v>
      </c>
      <c r="U31" s="159">
        <f>SAStab!E4977</f>
        <v>0</v>
      </c>
      <c r="V31" s="159">
        <f>SAStab!F4977</f>
        <v>9002.9</v>
      </c>
      <c r="W31" s="159">
        <f>SAStab!G4977</f>
        <v>50839</v>
      </c>
      <c r="X31" s="159">
        <f>SAStab!H4977</f>
        <v>147001</v>
      </c>
      <c r="Y31" s="159">
        <f>SAStab!I4977</f>
        <v>235049</v>
      </c>
      <c r="Z31" s="159">
        <f>SAStab!J4977</f>
        <v>1172118</v>
      </c>
      <c r="AC31" s="37" t="s">
        <v>125</v>
      </c>
      <c r="AD31" s="86">
        <f>SAStab!D7007</f>
        <v>0.75600000000000001</v>
      </c>
      <c r="AE31" s="159">
        <f>SAStab!B5065</f>
        <v>79064</v>
      </c>
      <c r="AF31" s="159">
        <f>SAStab!C5065</f>
        <v>-1835.25</v>
      </c>
      <c r="AG31" s="159">
        <f>SAStab!D5065</f>
        <v>-1492.42</v>
      </c>
      <c r="AH31" s="159">
        <f>SAStab!E5065</f>
        <v>36</v>
      </c>
      <c r="AI31" s="159">
        <f>SAStab!F5065</f>
        <v>11475.9</v>
      </c>
      <c r="AJ31" s="159">
        <f>SAStab!G5065</f>
        <v>52437</v>
      </c>
      <c r="AK31" s="159">
        <f>SAStab!H5065</f>
        <v>134902</v>
      </c>
      <c r="AL31" s="159">
        <f>SAStab!I5065</f>
        <v>264557</v>
      </c>
      <c r="AM31" s="159">
        <f>SAStab!J5065</f>
        <v>985403</v>
      </c>
      <c r="AP31" s="37" t="s">
        <v>125</v>
      </c>
      <c r="AQ31" s="86">
        <f>SAStab!E7007</f>
        <v>0.72199999999999998</v>
      </c>
      <c r="AR31" s="159">
        <f>SAStab!B5153</f>
        <v>65640</v>
      </c>
      <c r="AS31" s="159">
        <f>SAStab!C5153</f>
        <v>-2071.38</v>
      </c>
      <c r="AT31" s="159">
        <f>SAStab!D5153</f>
        <v>-1838.36</v>
      </c>
      <c r="AU31" s="159">
        <f>SAStab!E5153</f>
        <v>-565.9</v>
      </c>
      <c r="AV31" s="159">
        <f>SAStab!F5153</f>
        <v>10400.9</v>
      </c>
      <c r="AW31" s="159">
        <f>SAStab!G5153</f>
        <v>52117</v>
      </c>
      <c r="AX31" s="159">
        <f>SAStab!H5153</f>
        <v>134991</v>
      </c>
      <c r="AY31" s="159">
        <f>SAStab!I5153</f>
        <v>226777</v>
      </c>
      <c r="AZ31" s="159">
        <f>SAStab!J5153</f>
        <v>749083</v>
      </c>
      <c r="BC31" s="37" t="s">
        <v>125</v>
      </c>
      <c r="BD31" s="86">
        <f>SAStab!F7007</f>
        <v>0.74299999999999999</v>
      </c>
      <c r="BE31" s="41">
        <f>SAStab!B5241</f>
        <v>96401</v>
      </c>
      <c r="BF31" s="159">
        <f>SAStab!C5241</f>
        <v>-2283.9499999999998</v>
      </c>
      <c r="BG31" s="159">
        <f>SAStab!D5241</f>
        <v>-1700.63</v>
      </c>
      <c r="BH31" s="159">
        <f>SAStab!E5241</f>
        <v>-204</v>
      </c>
      <c r="BI31" s="159">
        <f>SAStab!F5241</f>
        <v>14849.1</v>
      </c>
      <c r="BJ31" s="159">
        <f>SAStab!G5241</f>
        <v>69154</v>
      </c>
      <c r="BK31" s="159">
        <f>SAStab!H5241</f>
        <v>170148</v>
      </c>
      <c r="BL31" s="159">
        <f>SAStab!I5241</f>
        <v>321058</v>
      </c>
      <c r="BM31" s="159">
        <f>SAStab!J5241</f>
        <v>1276077</v>
      </c>
      <c r="BP31" s="37" t="s">
        <v>125</v>
      </c>
      <c r="BQ31" s="86">
        <f>SAStab!G7007</f>
        <v>0.76400000000000001</v>
      </c>
      <c r="BR31" s="78">
        <f>SAStab!B5329</f>
        <v>105704</v>
      </c>
      <c r="BS31" s="78">
        <f>SAStab!C5329</f>
        <v>-2366.37</v>
      </c>
      <c r="BT31" s="78">
        <f>SAStab!D5329</f>
        <v>-1795.57</v>
      </c>
      <c r="BU31" s="78">
        <f>SAStab!E5329</f>
        <v>679.8</v>
      </c>
      <c r="BV31" s="78">
        <f>SAStab!F5329</f>
        <v>24759.200000000001</v>
      </c>
      <c r="BW31" s="78">
        <f>SAStab!G5329</f>
        <v>102003</v>
      </c>
      <c r="BX31" s="78">
        <f>SAStab!H5329</f>
        <v>231857</v>
      </c>
      <c r="BY31" s="78">
        <f>SAStab!I5329</f>
        <v>405405</v>
      </c>
      <c r="BZ31" s="78">
        <f>SAStab!J5329</f>
        <v>1453255</v>
      </c>
      <c r="CA31" s="188"/>
    </row>
    <row r="32" spans="1:79">
      <c r="B32" s="38" t="s">
        <v>126</v>
      </c>
      <c r="C32" s="88">
        <f>SAStab!B7008</f>
        <v>0.86099999999999999</v>
      </c>
      <c r="D32" s="41" t="str">
        <f>SAStab!A4890</f>
        <v>15-19</v>
      </c>
      <c r="E32" s="78">
        <f>SAStab!B4890</f>
        <v>175090</v>
      </c>
      <c r="F32" s="78">
        <f>SAStab!C4890</f>
        <v>-981.17</v>
      </c>
      <c r="G32" s="78">
        <f>SAStab!D4890</f>
        <v>-195.08</v>
      </c>
      <c r="H32" s="78">
        <f>SAStab!E4890</f>
        <v>2379.4</v>
      </c>
      <c r="I32" s="78">
        <f>SAStab!F4890</f>
        <v>20148.8</v>
      </c>
      <c r="J32" s="78">
        <f>SAStab!G4890</f>
        <v>108732</v>
      </c>
      <c r="K32" s="78">
        <f>SAStab!H4890</f>
        <v>321807</v>
      </c>
      <c r="L32" s="78">
        <f>SAStab!I4890</f>
        <v>598323</v>
      </c>
      <c r="M32" s="78">
        <f>SAStab!J4890</f>
        <v>1964386</v>
      </c>
      <c r="P32" s="38" t="s">
        <v>126</v>
      </c>
      <c r="Q32" s="93">
        <f>SAStab!C7008</f>
        <v>0.86099999999999999</v>
      </c>
      <c r="R32" s="159">
        <f>SAStab!B4978</f>
        <v>203641</v>
      </c>
      <c r="S32" s="159">
        <f>SAStab!C4978</f>
        <v>-1152.49</v>
      </c>
      <c r="T32" s="159">
        <f>SAStab!D4978</f>
        <v>-638.4</v>
      </c>
      <c r="U32" s="159">
        <f>SAStab!E4978</f>
        <v>3356.1</v>
      </c>
      <c r="V32" s="159">
        <f>SAStab!F4978</f>
        <v>22272.1</v>
      </c>
      <c r="W32" s="159">
        <f>SAStab!G4978</f>
        <v>92994</v>
      </c>
      <c r="X32" s="159">
        <f>SAStab!H4978</f>
        <v>346294</v>
      </c>
      <c r="Y32" s="159">
        <f>SAStab!I4978</f>
        <v>636191</v>
      </c>
      <c r="Z32" s="159">
        <f>SAStab!J4978</f>
        <v>3578321</v>
      </c>
      <c r="AC32" s="38" t="s">
        <v>126</v>
      </c>
      <c r="AD32" s="86">
        <f>SAStab!D7008</f>
        <v>0.85099999999999998</v>
      </c>
      <c r="AE32" s="159">
        <f>SAStab!B5066</f>
        <v>141846</v>
      </c>
      <c r="AF32" s="159">
        <f>SAStab!C5066</f>
        <v>-1297.52</v>
      </c>
      <c r="AG32" s="159">
        <f>SAStab!D5066</f>
        <v>-794.82</v>
      </c>
      <c r="AH32" s="159">
        <f>SAStab!E5066</f>
        <v>2911.3</v>
      </c>
      <c r="AI32" s="159">
        <f>SAStab!F5066</f>
        <v>22094.400000000001</v>
      </c>
      <c r="AJ32" s="159">
        <f>SAStab!G5066</f>
        <v>89755</v>
      </c>
      <c r="AK32" s="159">
        <f>SAStab!H5066</f>
        <v>240022</v>
      </c>
      <c r="AL32" s="159">
        <f>SAStab!I5066</f>
        <v>508512</v>
      </c>
      <c r="AM32" s="159">
        <f>SAStab!J5066</f>
        <v>1828195</v>
      </c>
      <c r="AP32" s="38" t="s">
        <v>126</v>
      </c>
      <c r="AQ32" s="86">
        <f>SAStab!E7008</f>
        <v>0.83699999999999997</v>
      </c>
      <c r="AR32" s="159">
        <f>SAStab!B5154</f>
        <v>128080</v>
      </c>
      <c r="AS32" s="159">
        <f>SAStab!C5154</f>
        <v>-1450.11</v>
      </c>
      <c r="AT32" s="159">
        <f>SAStab!D5154</f>
        <v>-1011.38</v>
      </c>
      <c r="AU32" s="159">
        <f>SAStab!E5154</f>
        <v>3631.8</v>
      </c>
      <c r="AV32" s="159">
        <f>SAStab!F5154</f>
        <v>23113.3</v>
      </c>
      <c r="AW32" s="159">
        <f>SAStab!G5154</f>
        <v>85720</v>
      </c>
      <c r="AX32" s="159">
        <f>SAStab!H5154</f>
        <v>243708</v>
      </c>
      <c r="AY32" s="159">
        <f>SAStab!I5154</f>
        <v>442331</v>
      </c>
      <c r="AZ32" s="159">
        <f>SAStab!J5154</f>
        <v>2091843</v>
      </c>
      <c r="BC32" s="38" t="s">
        <v>126</v>
      </c>
      <c r="BD32" s="86">
        <f>SAStab!F7008</f>
        <v>0.83199999999999996</v>
      </c>
      <c r="BE32" s="41">
        <f>SAStab!B5242</f>
        <v>132746</v>
      </c>
      <c r="BF32" s="159">
        <f>SAStab!C5242</f>
        <v>-1680.36</v>
      </c>
      <c r="BG32" s="159">
        <f>SAStab!D5242</f>
        <v>-1143.18</v>
      </c>
      <c r="BH32" s="159">
        <f>SAStab!E5242</f>
        <v>3358.2</v>
      </c>
      <c r="BI32" s="159">
        <f>SAStab!F5242</f>
        <v>28049.200000000001</v>
      </c>
      <c r="BJ32" s="159">
        <f>SAStab!G5242</f>
        <v>101579</v>
      </c>
      <c r="BK32" s="159">
        <f>SAStab!H5242</f>
        <v>269842</v>
      </c>
      <c r="BL32" s="159">
        <f>SAStab!I5242</f>
        <v>530144</v>
      </c>
      <c r="BM32" s="159">
        <f>SAStab!J5242</f>
        <v>1966694</v>
      </c>
      <c r="BP32" s="38" t="s">
        <v>126</v>
      </c>
      <c r="BQ32" s="86">
        <f>SAStab!G7008</f>
        <v>0.83399999999999996</v>
      </c>
      <c r="BR32" s="78">
        <f>SAStab!B5330</f>
        <v>154712</v>
      </c>
      <c r="BS32" s="78">
        <f>SAStab!C5330</f>
        <v>-1930.97</v>
      </c>
      <c r="BT32" s="78">
        <f>SAStab!D5330</f>
        <v>-1390.5</v>
      </c>
      <c r="BU32" s="78">
        <f>SAStab!E5330</f>
        <v>3859</v>
      </c>
      <c r="BV32" s="78">
        <f>SAStab!F5330</f>
        <v>32176.400000000001</v>
      </c>
      <c r="BW32" s="78">
        <f>SAStab!G5330</f>
        <v>117269</v>
      </c>
      <c r="BX32" s="78">
        <f>SAStab!H5330</f>
        <v>316518</v>
      </c>
      <c r="BY32" s="78">
        <f>SAStab!I5330</f>
        <v>595054</v>
      </c>
      <c r="BZ32" s="78">
        <f>SAStab!J5330</f>
        <v>2069182</v>
      </c>
      <c r="CA32" s="188"/>
    </row>
    <row r="33" spans="1:79">
      <c r="B33" t="s">
        <v>127</v>
      </c>
      <c r="C33" s="88">
        <f>SAStab!B7009</f>
        <v>0.90500000000000003</v>
      </c>
      <c r="D33" s="41" t="str">
        <f>SAStab!A4891</f>
        <v>20-24</v>
      </c>
      <c r="E33" s="78">
        <f>SAStab!B4891</f>
        <v>192636</v>
      </c>
      <c r="F33" s="78">
        <f>SAStab!C4891</f>
        <v>-695.33</v>
      </c>
      <c r="G33" s="78">
        <f>SAStab!D4891</f>
        <v>47.25</v>
      </c>
      <c r="H33" s="78">
        <f>SAStab!E4891</f>
        <v>6063.7</v>
      </c>
      <c r="I33" s="78">
        <f>SAStab!F4891</f>
        <v>33196.699999999997</v>
      </c>
      <c r="J33" s="78">
        <f>SAStab!G4891</f>
        <v>129265</v>
      </c>
      <c r="K33" s="78">
        <f>SAStab!H4891</f>
        <v>385990</v>
      </c>
      <c r="L33" s="78">
        <f>SAStab!I4891</f>
        <v>746328</v>
      </c>
      <c r="M33" s="78">
        <f>SAStab!J4891</f>
        <v>2175484</v>
      </c>
      <c r="P33" t="s">
        <v>127</v>
      </c>
      <c r="Q33" s="93">
        <f>SAStab!C7009</f>
        <v>0.90400000000000003</v>
      </c>
      <c r="R33" s="159">
        <f>SAStab!B4979</f>
        <v>192443</v>
      </c>
      <c r="S33" s="159">
        <f>SAStab!C4979</f>
        <v>-892.5</v>
      </c>
      <c r="T33" s="159">
        <f>SAStab!D4979</f>
        <v>33.07</v>
      </c>
      <c r="U33" s="159">
        <f>SAStab!E4979</f>
        <v>6572.3</v>
      </c>
      <c r="V33" s="159">
        <f>SAStab!F4979</f>
        <v>33017.9</v>
      </c>
      <c r="W33" s="159">
        <f>SAStab!G4979</f>
        <v>132216</v>
      </c>
      <c r="X33" s="159">
        <f>SAStab!H4979</f>
        <v>407652</v>
      </c>
      <c r="Y33" s="159">
        <f>SAStab!I4979</f>
        <v>740936</v>
      </c>
      <c r="Z33" s="159">
        <f>SAStab!J4979</f>
        <v>2520187</v>
      </c>
      <c r="AC33" t="s">
        <v>127</v>
      </c>
      <c r="AD33" s="86">
        <f>SAStab!D7009</f>
        <v>0.89200000000000002</v>
      </c>
      <c r="AE33" s="159">
        <f>SAStab!B5067</f>
        <v>217914</v>
      </c>
      <c r="AF33" s="159">
        <f>SAStab!C5067</f>
        <v>-1110.01</v>
      </c>
      <c r="AG33" s="159">
        <f>SAStab!D5067</f>
        <v>-255.72</v>
      </c>
      <c r="AH33" s="159">
        <f>SAStab!E5067</f>
        <v>7502.9</v>
      </c>
      <c r="AI33" s="159">
        <f>SAStab!F5067</f>
        <v>39231.9</v>
      </c>
      <c r="AJ33" s="159">
        <f>SAStab!G5067</f>
        <v>146365</v>
      </c>
      <c r="AK33" s="159">
        <f>SAStab!H5067</f>
        <v>450615</v>
      </c>
      <c r="AL33" s="159">
        <f>SAStab!I5067</f>
        <v>845660</v>
      </c>
      <c r="AM33" s="159">
        <f>SAStab!J5067</f>
        <v>2629359</v>
      </c>
      <c r="AP33" t="s">
        <v>127</v>
      </c>
      <c r="AQ33" s="86">
        <f>SAStab!E7009</f>
        <v>0.88400000000000001</v>
      </c>
      <c r="AR33" s="159">
        <f>SAStab!B5155</f>
        <v>235164</v>
      </c>
      <c r="AS33" s="159">
        <f>SAStab!C5155</f>
        <v>-1450.11</v>
      </c>
      <c r="AT33" s="159">
        <f>SAStab!D5155</f>
        <v>-541.17999999999995</v>
      </c>
      <c r="AU33" s="159">
        <f>SAStab!E5155</f>
        <v>8437.6</v>
      </c>
      <c r="AV33" s="159">
        <f>SAStab!F5155</f>
        <v>48137.3</v>
      </c>
      <c r="AW33" s="159">
        <f>SAStab!G5155</f>
        <v>156207</v>
      </c>
      <c r="AX33" s="159">
        <f>SAStab!H5155</f>
        <v>495217</v>
      </c>
      <c r="AY33" s="159">
        <f>SAStab!I5155</f>
        <v>878089</v>
      </c>
      <c r="AZ33" s="159">
        <f>SAStab!J5155</f>
        <v>3393109</v>
      </c>
      <c r="BC33" t="s">
        <v>127</v>
      </c>
      <c r="BD33" s="86">
        <f>SAStab!F7009</f>
        <v>0.879</v>
      </c>
      <c r="BE33" s="41">
        <f>SAStab!B5243</f>
        <v>218971</v>
      </c>
      <c r="BF33" s="159">
        <f>SAStab!C5243</f>
        <v>-1614.75</v>
      </c>
      <c r="BG33" s="159">
        <f>SAStab!D5243</f>
        <v>-711.99</v>
      </c>
      <c r="BH33" s="159">
        <f>SAStab!E5243</f>
        <v>9223</v>
      </c>
      <c r="BI33" s="159">
        <f>SAStab!F5243</f>
        <v>50285.1</v>
      </c>
      <c r="BJ33" s="159">
        <f>SAStab!G5243</f>
        <v>167433</v>
      </c>
      <c r="BK33" s="159">
        <f>SAStab!H5243</f>
        <v>481846</v>
      </c>
      <c r="BL33" s="159">
        <f>SAStab!I5243</f>
        <v>942293</v>
      </c>
      <c r="BM33" s="159">
        <f>SAStab!J5243</f>
        <v>2800129</v>
      </c>
      <c r="BP33" t="s">
        <v>127</v>
      </c>
      <c r="BQ33" s="86">
        <f>SAStab!G7009</f>
        <v>0.88100000000000001</v>
      </c>
      <c r="BR33" s="78">
        <f>SAStab!B5331</f>
        <v>239728</v>
      </c>
      <c r="BS33" s="78">
        <f>SAStab!C5331</f>
        <v>-1795.57</v>
      </c>
      <c r="BT33" s="78">
        <f>SAStab!D5331</f>
        <v>-767.28</v>
      </c>
      <c r="BU33" s="78">
        <f>SAStab!E5331</f>
        <v>10585.7</v>
      </c>
      <c r="BV33" s="78">
        <f>SAStab!F5331</f>
        <v>58157.2</v>
      </c>
      <c r="BW33" s="78">
        <f>SAStab!G5331</f>
        <v>200983</v>
      </c>
      <c r="BX33" s="78">
        <f>SAStab!H5331</f>
        <v>558793</v>
      </c>
      <c r="BY33" s="78">
        <f>SAStab!I5331</f>
        <v>1009928</v>
      </c>
      <c r="BZ33" s="78">
        <f>SAStab!J5331</f>
        <v>2890686</v>
      </c>
      <c r="CA33" s="188"/>
    </row>
    <row r="34" spans="1:79">
      <c r="B34" t="s">
        <v>128</v>
      </c>
      <c r="C34" s="88">
        <f>SAStab!B7010</f>
        <v>0.92400000000000004</v>
      </c>
      <c r="D34" s="41" t="str">
        <f>SAStab!A4892</f>
        <v>25-29</v>
      </c>
      <c r="E34" s="78">
        <f>SAStab!B4892</f>
        <v>295960</v>
      </c>
      <c r="F34" s="78">
        <f>SAStab!C4892</f>
        <v>-387.51</v>
      </c>
      <c r="G34" s="78">
        <f>SAStab!D4892</f>
        <v>642.02</v>
      </c>
      <c r="H34" s="78">
        <f>SAStab!E4892</f>
        <v>9740.5</v>
      </c>
      <c r="I34" s="78">
        <f>SAStab!F4892</f>
        <v>55298.3</v>
      </c>
      <c r="J34" s="78">
        <f>SAStab!G4892</f>
        <v>199351</v>
      </c>
      <c r="K34" s="78">
        <f>SAStab!H4892</f>
        <v>648607</v>
      </c>
      <c r="L34" s="78">
        <f>SAStab!I4892</f>
        <v>1225911</v>
      </c>
      <c r="M34" s="78">
        <f>SAStab!J4892</f>
        <v>3474578</v>
      </c>
      <c r="P34" t="s">
        <v>128</v>
      </c>
      <c r="Q34" s="93">
        <f>SAStab!C7010</f>
        <v>0.93899999999999995</v>
      </c>
      <c r="R34" s="159">
        <f>SAStab!B4980</f>
        <v>304230</v>
      </c>
      <c r="S34" s="159">
        <f>SAStab!C4980</f>
        <v>-189.12</v>
      </c>
      <c r="T34" s="159">
        <f>SAStab!D4980</f>
        <v>1576.88</v>
      </c>
      <c r="U34" s="159">
        <f>SAStab!E4980</f>
        <v>13455</v>
      </c>
      <c r="V34" s="159">
        <f>SAStab!F4980</f>
        <v>65156.3</v>
      </c>
      <c r="W34" s="159">
        <f>SAStab!G4980</f>
        <v>240067</v>
      </c>
      <c r="X34" s="159">
        <f>SAStab!H4980</f>
        <v>692317</v>
      </c>
      <c r="Y34" s="159">
        <f>SAStab!I4980</f>
        <v>1222585</v>
      </c>
      <c r="Z34" s="159">
        <f>SAStab!J4980</f>
        <v>3176707</v>
      </c>
      <c r="AC34" t="s">
        <v>128</v>
      </c>
      <c r="AD34" s="86">
        <f>SAStab!D7010</f>
        <v>0.93899999999999995</v>
      </c>
      <c r="AE34" s="159">
        <f>SAStab!B5068</f>
        <v>251265</v>
      </c>
      <c r="AF34" s="159">
        <f>SAStab!C5068</f>
        <v>-397.99</v>
      </c>
      <c r="AG34" s="159">
        <f>SAStab!D5068</f>
        <v>1936.15</v>
      </c>
      <c r="AH34" s="159">
        <f>SAStab!E5068</f>
        <v>15720.8</v>
      </c>
      <c r="AI34" s="159">
        <f>SAStab!F5068</f>
        <v>63024</v>
      </c>
      <c r="AJ34" s="159">
        <f>SAStab!G5068</f>
        <v>203152</v>
      </c>
      <c r="AK34" s="159">
        <f>SAStab!H5068</f>
        <v>586323</v>
      </c>
      <c r="AL34" s="159">
        <f>SAStab!I5068</f>
        <v>1045749</v>
      </c>
      <c r="AM34" s="159">
        <f>SAStab!J5068</f>
        <v>2743976</v>
      </c>
      <c r="AP34" t="s">
        <v>128</v>
      </c>
      <c r="AQ34" s="86">
        <f>SAStab!E7010</f>
        <v>0.92600000000000005</v>
      </c>
      <c r="AR34" s="159">
        <f>SAStab!B5156</f>
        <v>254088</v>
      </c>
      <c r="AS34" s="159">
        <f>SAStab!C5156</f>
        <v>-866.94</v>
      </c>
      <c r="AT34" s="159">
        <f>SAStab!D5156</f>
        <v>1366.89</v>
      </c>
      <c r="AU34" s="159">
        <f>SAStab!E5156</f>
        <v>16216</v>
      </c>
      <c r="AV34" s="159">
        <f>SAStab!F5156</f>
        <v>68964</v>
      </c>
      <c r="AW34" s="159">
        <f>SAStab!G5156</f>
        <v>214471</v>
      </c>
      <c r="AX34" s="159">
        <f>SAStab!H5156</f>
        <v>605170</v>
      </c>
      <c r="AY34" s="159">
        <f>SAStab!I5156</f>
        <v>1081254</v>
      </c>
      <c r="AZ34" s="159">
        <f>SAStab!J5156</f>
        <v>2712872</v>
      </c>
      <c r="BC34" t="s">
        <v>128</v>
      </c>
      <c r="BD34" s="86">
        <f>SAStab!F7010</f>
        <v>0.92400000000000004</v>
      </c>
      <c r="BE34" s="41">
        <f>SAStab!B5244</f>
        <v>302547</v>
      </c>
      <c r="BF34" s="159">
        <f>SAStab!C5244</f>
        <v>-1172.3800000000001</v>
      </c>
      <c r="BG34" s="159">
        <f>SAStab!D5244</f>
        <v>2123.0500000000002</v>
      </c>
      <c r="BH34" s="159">
        <f>SAStab!E5244</f>
        <v>19972.900000000001</v>
      </c>
      <c r="BI34" s="159">
        <f>SAStab!F5244</f>
        <v>85839.9</v>
      </c>
      <c r="BJ34" s="159">
        <f>SAStab!G5244</f>
        <v>262633</v>
      </c>
      <c r="BK34" s="159">
        <f>SAStab!H5244</f>
        <v>771132</v>
      </c>
      <c r="BL34" s="159">
        <f>SAStab!I5244</f>
        <v>1205513</v>
      </c>
      <c r="BM34" s="159">
        <f>SAStab!J5244</f>
        <v>2971046</v>
      </c>
      <c r="BP34" t="s">
        <v>128</v>
      </c>
      <c r="BQ34" s="86">
        <f>SAStab!G7010</f>
        <v>0.92200000000000004</v>
      </c>
      <c r="BR34" s="78">
        <f>SAStab!B5332</f>
        <v>346965</v>
      </c>
      <c r="BS34" s="78">
        <f>SAStab!C5332</f>
        <v>-1199.42</v>
      </c>
      <c r="BT34" s="78">
        <f>SAStab!D5332</f>
        <v>1996.52</v>
      </c>
      <c r="BU34" s="78">
        <f>SAStab!E5332</f>
        <v>20272.5</v>
      </c>
      <c r="BV34" s="78">
        <f>SAStab!F5332</f>
        <v>91605.4</v>
      </c>
      <c r="BW34" s="78">
        <f>SAStab!G5332</f>
        <v>279886</v>
      </c>
      <c r="BX34" s="78">
        <f>SAStab!H5332</f>
        <v>774059</v>
      </c>
      <c r="BY34" s="78">
        <f>SAStab!I5332</f>
        <v>1415787</v>
      </c>
      <c r="BZ34" s="78">
        <f>SAStab!J5332</f>
        <v>3596396</v>
      </c>
      <c r="CA34" s="188"/>
    </row>
    <row r="35" spans="1:79">
      <c r="B35" t="s">
        <v>129</v>
      </c>
      <c r="C35" s="88">
        <f>SAStab!B7011</f>
        <v>0.94</v>
      </c>
      <c r="D35" s="41" t="str">
        <f>SAStab!A4893</f>
        <v>30-34</v>
      </c>
      <c r="E35" s="78">
        <f>SAStab!B4893</f>
        <v>357945</v>
      </c>
      <c r="F35" s="78">
        <f>SAStab!C4893</f>
        <v>-130.58000000000001</v>
      </c>
      <c r="G35" s="78">
        <f>SAStab!D4893</f>
        <v>1998.49</v>
      </c>
      <c r="H35" s="78">
        <f>SAStab!E4893</f>
        <v>17729.3</v>
      </c>
      <c r="I35" s="78">
        <f>SAStab!F4893</f>
        <v>78000.899999999994</v>
      </c>
      <c r="J35" s="78">
        <f>SAStab!G4893</f>
        <v>261104</v>
      </c>
      <c r="K35" s="78">
        <f>SAStab!H4893</f>
        <v>734223</v>
      </c>
      <c r="L35" s="78">
        <f>SAStab!I4893</f>
        <v>1366422</v>
      </c>
      <c r="M35" s="78">
        <f>SAStab!J4893</f>
        <v>4238539</v>
      </c>
      <c r="P35" t="s">
        <v>129</v>
      </c>
      <c r="Q35" s="93">
        <f>SAStab!C7011</f>
        <v>0.95499999999999996</v>
      </c>
      <c r="R35" s="159">
        <f>SAStab!B4981</f>
        <v>373000</v>
      </c>
      <c r="S35" s="159">
        <f>SAStab!C4981</f>
        <v>197.29</v>
      </c>
      <c r="T35" s="159">
        <f>SAStab!D4981</f>
        <v>3901.35</v>
      </c>
      <c r="U35" s="159">
        <f>SAStab!E4981</f>
        <v>21109.4</v>
      </c>
      <c r="V35" s="159">
        <f>SAStab!F4981</f>
        <v>85534.5</v>
      </c>
      <c r="W35" s="159">
        <f>SAStab!G4981</f>
        <v>296129</v>
      </c>
      <c r="X35" s="159">
        <f>SAStab!H4981</f>
        <v>805236</v>
      </c>
      <c r="Y35" s="159">
        <f>SAStab!I4981</f>
        <v>1591085</v>
      </c>
      <c r="Z35" s="159">
        <f>SAStab!J4981</f>
        <v>4047371</v>
      </c>
      <c r="AC35" t="s">
        <v>129</v>
      </c>
      <c r="AD35" s="86">
        <f>SAStab!D7011</f>
        <v>0.95299999999999996</v>
      </c>
      <c r="AE35" s="159">
        <f>SAStab!B5069</f>
        <v>338570</v>
      </c>
      <c r="AF35" s="159">
        <f>SAStab!C5069</f>
        <v>131.16</v>
      </c>
      <c r="AG35" s="159">
        <f>SAStab!D5069</f>
        <v>4086.87</v>
      </c>
      <c r="AH35" s="159">
        <f>SAStab!E5069</f>
        <v>23223.200000000001</v>
      </c>
      <c r="AI35" s="159">
        <f>SAStab!F5069</f>
        <v>90332.3</v>
      </c>
      <c r="AJ35" s="159">
        <f>SAStab!G5069</f>
        <v>296204</v>
      </c>
      <c r="AK35" s="159">
        <f>SAStab!H5069</f>
        <v>863069</v>
      </c>
      <c r="AL35" s="159">
        <f>SAStab!I5069</f>
        <v>1420404</v>
      </c>
      <c r="AM35" s="159">
        <f>SAStab!J5069</f>
        <v>3719962</v>
      </c>
      <c r="AP35" t="s">
        <v>129</v>
      </c>
      <c r="AQ35" s="86">
        <f>SAStab!E7011</f>
        <v>0.95599999999999996</v>
      </c>
      <c r="AR35" s="159">
        <f>SAStab!B5157</f>
        <v>361060</v>
      </c>
      <c r="AS35" s="159">
        <f>SAStab!C5157</f>
        <v>408.17</v>
      </c>
      <c r="AT35" s="159">
        <f>SAStab!D5157</f>
        <v>4975.92</v>
      </c>
      <c r="AU35" s="159">
        <f>SAStab!E5157</f>
        <v>26842.5</v>
      </c>
      <c r="AV35" s="159">
        <f>SAStab!F5157</f>
        <v>101890.5</v>
      </c>
      <c r="AW35" s="159">
        <f>SAStab!G5157</f>
        <v>308058</v>
      </c>
      <c r="AX35" s="159">
        <f>SAStab!H5157</f>
        <v>884672</v>
      </c>
      <c r="AY35" s="159">
        <f>SAStab!I5157</f>
        <v>1561536</v>
      </c>
      <c r="AZ35" s="159">
        <f>SAStab!J5157</f>
        <v>3817104</v>
      </c>
      <c r="BC35" t="s">
        <v>129</v>
      </c>
      <c r="BD35" s="86">
        <f>SAStab!F7011</f>
        <v>0.95199999999999996</v>
      </c>
      <c r="BE35" s="41">
        <f>SAStab!B5245</f>
        <v>419214</v>
      </c>
      <c r="BF35" s="159">
        <f>SAStab!C5245</f>
        <v>131.41</v>
      </c>
      <c r="BG35" s="159">
        <f>SAStab!D5245</f>
        <v>5048.43</v>
      </c>
      <c r="BH35" s="159">
        <f>SAStab!E5245</f>
        <v>30287.599999999999</v>
      </c>
      <c r="BI35" s="159">
        <f>SAStab!F5245</f>
        <v>117906.2</v>
      </c>
      <c r="BJ35" s="159">
        <f>SAStab!G5245</f>
        <v>355735</v>
      </c>
      <c r="BK35" s="159">
        <f>SAStab!H5245</f>
        <v>992030</v>
      </c>
      <c r="BL35" s="159">
        <f>SAStab!I5245</f>
        <v>1673743</v>
      </c>
      <c r="BM35" s="159">
        <f>SAStab!J5245</f>
        <v>4602306</v>
      </c>
      <c r="BP35" t="s">
        <v>129</v>
      </c>
      <c r="BQ35" s="86">
        <f>SAStab!G7011</f>
        <v>0.95199999999999996</v>
      </c>
      <c r="BR35" s="78">
        <f>SAStab!B5333</f>
        <v>505768</v>
      </c>
      <c r="BS35" s="78">
        <f>SAStab!C5333</f>
        <v>35.700000000000003</v>
      </c>
      <c r="BT35" s="78">
        <f>SAStab!D5333</f>
        <v>6690.08</v>
      </c>
      <c r="BU35" s="78">
        <f>SAStab!E5333</f>
        <v>34387.300000000003</v>
      </c>
      <c r="BV35" s="78">
        <f>SAStab!F5333</f>
        <v>137488.4</v>
      </c>
      <c r="BW35" s="78">
        <f>SAStab!G5333</f>
        <v>426861</v>
      </c>
      <c r="BX35" s="78">
        <f>SAStab!H5333</f>
        <v>1150228</v>
      </c>
      <c r="BY35" s="78">
        <f>SAStab!I5333</f>
        <v>1986275</v>
      </c>
      <c r="BZ35" s="78">
        <f>SAStab!J5333</f>
        <v>6018918</v>
      </c>
      <c r="CA35" s="188"/>
    </row>
    <row r="36" spans="1:79">
      <c r="B36" t="s">
        <v>130</v>
      </c>
      <c r="C36" s="88">
        <f>SAStab!B7012</f>
        <v>0.96599999999999997</v>
      </c>
      <c r="D36" s="41" t="str">
        <f>SAStab!A4894</f>
        <v>35-39</v>
      </c>
      <c r="E36" s="78">
        <f>SAStab!B4894</f>
        <v>402420</v>
      </c>
      <c r="F36" s="78">
        <f>SAStab!C4894</f>
        <v>1451.58</v>
      </c>
      <c r="G36" s="78">
        <f>SAStab!D4894</f>
        <v>6497.85</v>
      </c>
      <c r="H36" s="78">
        <f>SAStab!E4894</f>
        <v>32296</v>
      </c>
      <c r="I36" s="78">
        <f>SAStab!F4894</f>
        <v>115974.39999999999</v>
      </c>
      <c r="J36" s="78">
        <f>SAStab!G4894</f>
        <v>349177</v>
      </c>
      <c r="K36" s="78">
        <f>SAStab!H4894</f>
        <v>933186</v>
      </c>
      <c r="L36" s="78">
        <f>SAStab!I4894</f>
        <v>1728046</v>
      </c>
      <c r="M36" s="78">
        <f>SAStab!J4894</f>
        <v>4473295</v>
      </c>
      <c r="P36" t="s">
        <v>130</v>
      </c>
      <c r="Q36" s="93">
        <f>SAStab!C7012</f>
        <v>0.96899999999999997</v>
      </c>
      <c r="R36" s="159">
        <f>SAStab!B4982</f>
        <v>448040</v>
      </c>
      <c r="S36" s="159">
        <f>SAStab!C4982</f>
        <v>1995.85</v>
      </c>
      <c r="T36" s="159">
        <f>SAStab!D4982</f>
        <v>7727.58</v>
      </c>
      <c r="U36" s="159">
        <f>SAStab!E4982</f>
        <v>35330.9</v>
      </c>
      <c r="V36" s="159">
        <f>SAStab!F4982</f>
        <v>124453.8</v>
      </c>
      <c r="W36" s="159">
        <f>SAStab!G4982</f>
        <v>394955</v>
      </c>
      <c r="X36" s="159">
        <f>SAStab!H4982</f>
        <v>1023807</v>
      </c>
      <c r="Y36" s="159">
        <f>SAStab!I4982</f>
        <v>1755711</v>
      </c>
      <c r="Z36" s="159">
        <f>SAStab!J4982</f>
        <v>4845881</v>
      </c>
      <c r="AC36" t="s">
        <v>130</v>
      </c>
      <c r="AD36" s="86">
        <f>SAStab!D7012</f>
        <v>0.96399999999999997</v>
      </c>
      <c r="AE36" s="159">
        <f>SAStab!B5070</f>
        <v>454320</v>
      </c>
      <c r="AF36" s="159">
        <f>SAStab!C5070</f>
        <v>1458.7</v>
      </c>
      <c r="AG36" s="159">
        <f>SAStab!D5070</f>
        <v>6960.84</v>
      </c>
      <c r="AH36" s="159">
        <f>SAStab!E5070</f>
        <v>35695.800000000003</v>
      </c>
      <c r="AI36" s="159">
        <f>SAStab!F5070</f>
        <v>132451.29999999999</v>
      </c>
      <c r="AJ36" s="159">
        <f>SAStab!G5070</f>
        <v>393540</v>
      </c>
      <c r="AK36" s="159">
        <f>SAStab!H5070</f>
        <v>1042039</v>
      </c>
      <c r="AL36" s="159">
        <f>SAStab!I5070</f>
        <v>1754277</v>
      </c>
      <c r="AM36" s="159">
        <f>SAStab!J5070</f>
        <v>4978052</v>
      </c>
      <c r="AP36" t="s">
        <v>130</v>
      </c>
      <c r="AQ36" s="86">
        <f>SAStab!E7012</f>
        <v>0.96199999999999997</v>
      </c>
      <c r="AR36" s="159">
        <f>SAStab!B5158</f>
        <v>480729</v>
      </c>
      <c r="AS36" s="159">
        <f>SAStab!C5158</f>
        <v>1039.26</v>
      </c>
      <c r="AT36" s="159">
        <f>SAStab!D5158</f>
        <v>7317.45</v>
      </c>
      <c r="AU36" s="159">
        <f>SAStab!E5158</f>
        <v>36582</v>
      </c>
      <c r="AV36" s="159">
        <f>SAStab!F5158</f>
        <v>141247.5</v>
      </c>
      <c r="AW36" s="159">
        <f>SAStab!G5158</f>
        <v>438666</v>
      </c>
      <c r="AX36" s="159">
        <f>SAStab!H5158</f>
        <v>1149954</v>
      </c>
      <c r="AY36" s="159">
        <f>SAStab!I5158</f>
        <v>1919745</v>
      </c>
      <c r="AZ36" s="159">
        <f>SAStab!J5158</f>
        <v>4931670</v>
      </c>
      <c r="BC36" t="s">
        <v>130</v>
      </c>
      <c r="BD36" s="86">
        <f>SAStab!F7012</f>
        <v>0.96399999999999997</v>
      </c>
      <c r="BE36" s="41">
        <f>SAStab!B5246</f>
        <v>561464</v>
      </c>
      <c r="BF36" s="159">
        <f>SAStab!C5246</f>
        <v>1345.34</v>
      </c>
      <c r="BG36" s="159">
        <f>SAStab!D5246</f>
        <v>9191.49</v>
      </c>
      <c r="BH36" s="159">
        <f>SAStab!E5246</f>
        <v>48670.2</v>
      </c>
      <c r="BI36" s="159">
        <f>SAStab!F5246</f>
        <v>169084.6</v>
      </c>
      <c r="BJ36" s="159">
        <f>SAStab!G5246</f>
        <v>508429</v>
      </c>
      <c r="BK36" s="159">
        <f>SAStab!H5246</f>
        <v>1283143</v>
      </c>
      <c r="BL36" s="159">
        <f>SAStab!I5246</f>
        <v>2187145</v>
      </c>
      <c r="BM36" s="159">
        <f>SAStab!J5246</f>
        <v>5812410</v>
      </c>
      <c r="BP36" t="s">
        <v>130</v>
      </c>
      <c r="BQ36" s="86">
        <f>SAStab!G7012</f>
        <v>0.96699999999999997</v>
      </c>
      <c r="BR36" s="78">
        <f>SAStab!B5334</f>
        <v>602793</v>
      </c>
      <c r="BS36" s="78">
        <f>SAStab!C5334</f>
        <v>2536.3000000000002</v>
      </c>
      <c r="BT36" s="78">
        <f>SAStab!D5334</f>
        <v>12110.43</v>
      </c>
      <c r="BU36" s="78">
        <f>SAStab!E5334</f>
        <v>59243.199999999997</v>
      </c>
      <c r="BV36" s="78">
        <f>SAStab!F5334</f>
        <v>203284.7</v>
      </c>
      <c r="BW36" s="78">
        <f>SAStab!G5334</f>
        <v>579614</v>
      </c>
      <c r="BX36" s="78">
        <f>SAStab!H5334</f>
        <v>1397183</v>
      </c>
      <c r="BY36" s="78">
        <f>SAStab!I5334</f>
        <v>2363316</v>
      </c>
      <c r="BZ36" s="78">
        <f>SAStab!J5334</f>
        <v>6298188</v>
      </c>
      <c r="CA36" s="188"/>
    </row>
    <row r="37" spans="1:79">
      <c r="B37" t="s">
        <v>131</v>
      </c>
      <c r="C37" s="88">
        <f>SAStab!B7013</f>
        <v>0.98399999999999999</v>
      </c>
      <c r="D37" s="41" t="str">
        <f>SAStab!A4895</f>
        <v>40+</v>
      </c>
      <c r="E37" s="78">
        <f>SAStab!B4895</f>
        <v>639095</v>
      </c>
      <c r="F37" s="78">
        <f>SAStab!C4895</f>
        <v>4988.7299999999996</v>
      </c>
      <c r="G37" s="78">
        <f>SAStab!D4895</f>
        <v>15663.73</v>
      </c>
      <c r="H37" s="78">
        <f>SAStab!E4895</f>
        <v>63391.7</v>
      </c>
      <c r="I37" s="78">
        <f>SAStab!F4895</f>
        <v>196977.2</v>
      </c>
      <c r="J37" s="78">
        <f>SAStab!G4895</f>
        <v>580112</v>
      </c>
      <c r="K37" s="78">
        <f>SAStab!H4895</f>
        <v>1420244</v>
      </c>
      <c r="L37" s="78">
        <f>SAStab!I4895</f>
        <v>2441733</v>
      </c>
      <c r="M37" s="78">
        <f>SAStab!J4895</f>
        <v>6633631</v>
      </c>
      <c r="P37" t="s">
        <v>131</v>
      </c>
      <c r="Q37" s="93">
        <f>SAStab!C7013</f>
        <v>0.98899999999999999</v>
      </c>
      <c r="R37" s="159">
        <f>SAStab!B4983</f>
        <v>705371</v>
      </c>
      <c r="S37" s="159">
        <f>SAStab!C4983</f>
        <v>9343.66</v>
      </c>
      <c r="T37" s="159">
        <f>SAStab!D4983</f>
        <v>23839.07</v>
      </c>
      <c r="U37" s="159">
        <f>SAStab!E4983</f>
        <v>81979.600000000006</v>
      </c>
      <c r="V37" s="159">
        <f>SAStab!F4983</f>
        <v>233702.3</v>
      </c>
      <c r="W37" s="159">
        <f>SAStab!G4983</f>
        <v>642849</v>
      </c>
      <c r="X37" s="159">
        <f>SAStab!H4983</f>
        <v>1522165</v>
      </c>
      <c r="Y37" s="159">
        <f>SAStab!I4983</f>
        <v>2484163</v>
      </c>
      <c r="Z37" s="159">
        <f>SAStab!J4983</f>
        <v>7718703</v>
      </c>
      <c r="AC37" t="s">
        <v>131</v>
      </c>
      <c r="AD37" s="86">
        <f>SAStab!D7013</f>
        <v>0.98599999999999999</v>
      </c>
      <c r="AE37" s="159">
        <f>SAStab!B5071</f>
        <v>774750</v>
      </c>
      <c r="AF37" s="159">
        <f>SAStab!C5071</f>
        <v>9848.7000000000007</v>
      </c>
      <c r="AG37" s="159">
        <f>SAStab!D5071</f>
        <v>26108.55</v>
      </c>
      <c r="AH37" s="159">
        <f>SAStab!E5071</f>
        <v>90859.1</v>
      </c>
      <c r="AI37" s="159">
        <f>SAStab!F5071</f>
        <v>266659.20000000001</v>
      </c>
      <c r="AJ37" s="159">
        <f>SAStab!G5071</f>
        <v>734989</v>
      </c>
      <c r="AK37" s="159">
        <f>SAStab!H5071</f>
        <v>1735712</v>
      </c>
      <c r="AL37" s="159">
        <f>SAStab!I5071</f>
        <v>2856859</v>
      </c>
      <c r="AM37" s="159">
        <f>SAStab!J5071</f>
        <v>8124965</v>
      </c>
      <c r="AP37" t="s">
        <v>131</v>
      </c>
      <c r="AQ37" s="86">
        <f>SAStab!E7013</f>
        <v>0.98399999999999999</v>
      </c>
      <c r="AR37" s="159">
        <f>SAStab!B5159</f>
        <v>884560</v>
      </c>
      <c r="AS37" s="159">
        <f>SAStab!C5159</f>
        <v>9675.43</v>
      </c>
      <c r="AT37" s="159">
        <f>SAStab!D5159</f>
        <v>27073.22</v>
      </c>
      <c r="AU37" s="159">
        <f>SAStab!E5159</f>
        <v>97368.9</v>
      </c>
      <c r="AV37" s="159">
        <f>SAStab!F5159</f>
        <v>302561.2</v>
      </c>
      <c r="AW37" s="159">
        <f>SAStab!G5159</f>
        <v>832958</v>
      </c>
      <c r="AX37" s="159">
        <f>SAStab!H5159</f>
        <v>1989880</v>
      </c>
      <c r="AY37" s="159">
        <f>SAStab!I5159</f>
        <v>3320467</v>
      </c>
      <c r="AZ37" s="159">
        <f>SAStab!J5159</f>
        <v>9047912</v>
      </c>
      <c r="BC37" t="s">
        <v>131</v>
      </c>
      <c r="BD37" s="86">
        <f>SAStab!F7013</f>
        <v>0.98299999999999998</v>
      </c>
      <c r="BE37" s="41">
        <f>SAStab!B5247</f>
        <v>968929</v>
      </c>
      <c r="BF37" s="159">
        <f>SAStab!C5247</f>
        <v>10786.09</v>
      </c>
      <c r="BG37" s="159">
        <f>SAStab!D5247</f>
        <v>31003.27</v>
      </c>
      <c r="BH37" s="159">
        <f>SAStab!E5247</f>
        <v>112798.5</v>
      </c>
      <c r="BI37" s="159">
        <f>SAStab!F5247</f>
        <v>352608.5</v>
      </c>
      <c r="BJ37" s="159">
        <f>SAStab!G5247</f>
        <v>954150</v>
      </c>
      <c r="BK37" s="159">
        <f>SAStab!H5247</f>
        <v>2223008</v>
      </c>
      <c r="BL37" s="159">
        <f>SAStab!I5247</f>
        <v>3639508</v>
      </c>
      <c r="BM37" s="159">
        <f>SAStab!J5247</f>
        <v>9450132</v>
      </c>
      <c r="BP37" t="s">
        <v>131</v>
      </c>
      <c r="BQ37" s="86">
        <f>SAStab!G7013</f>
        <v>0.98199999999999998</v>
      </c>
      <c r="BR37" s="78">
        <f>SAStab!B5335</f>
        <v>1099839</v>
      </c>
      <c r="BS37" s="78">
        <f>SAStab!C5335</f>
        <v>11542.33</v>
      </c>
      <c r="BT37" s="78">
        <f>SAStab!D5335</f>
        <v>34088.629999999997</v>
      </c>
      <c r="BU37" s="78">
        <f>SAStab!E5335</f>
        <v>128743.2</v>
      </c>
      <c r="BV37" s="78">
        <f>SAStab!F5335</f>
        <v>395693.9</v>
      </c>
      <c r="BW37" s="78">
        <f>SAStab!G5335</f>
        <v>1047047</v>
      </c>
      <c r="BX37" s="78">
        <f>SAStab!H5335</f>
        <v>2443475</v>
      </c>
      <c r="BY37" s="78">
        <f>SAStab!I5335</f>
        <v>3915964</v>
      </c>
      <c r="BZ37" s="78">
        <f>SAStab!J5335</f>
        <v>10768619</v>
      </c>
      <c r="CA37" s="188"/>
    </row>
    <row r="38" spans="1:79">
      <c r="A38" t="s">
        <v>132</v>
      </c>
      <c r="D38" s="41" t="str">
        <f>SAStab!A4896</f>
        <v>workyrs</v>
      </c>
      <c r="E38" s="78"/>
      <c r="F38" s="78"/>
      <c r="G38" s="78"/>
      <c r="H38" s="78"/>
      <c r="I38" s="78"/>
      <c r="J38" s="78"/>
      <c r="K38" s="78"/>
      <c r="L38" s="78"/>
      <c r="M38" s="78"/>
      <c r="O38" t="s">
        <v>132</v>
      </c>
      <c r="AB38" t="s">
        <v>132</v>
      </c>
      <c r="AO38" t="s">
        <v>132</v>
      </c>
      <c r="BB38" t="s">
        <v>132</v>
      </c>
      <c r="BE38" s="41"/>
      <c r="BO38" t="s">
        <v>132</v>
      </c>
      <c r="CA38" s="188"/>
    </row>
    <row r="39" spans="1:79">
      <c r="B39" t="s">
        <v>124</v>
      </c>
      <c r="C39" s="88">
        <f>SAStab!B7015</f>
        <v>0.66400000000000003</v>
      </c>
      <c r="D39" s="41" t="str">
        <f>SAStab!A4897</f>
        <v>0-9</v>
      </c>
      <c r="E39" s="78">
        <f>SAStab!B4897</f>
        <v>140046</v>
      </c>
      <c r="F39" s="78">
        <f>SAStab!C4897</f>
        <v>-1427.57</v>
      </c>
      <c r="G39" s="78">
        <f>SAStab!D4897</f>
        <v>-1387.79</v>
      </c>
      <c r="H39" s="78">
        <f>SAStab!E4897</f>
        <v>-748</v>
      </c>
      <c r="I39" s="78">
        <f>SAStab!F4897</f>
        <v>5233.8999999999996</v>
      </c>
      <c r="J39" s="78">
        <f>SAStab!G4897</f>
        <v>54960</v>
      </c>
      <c r="K39" s="78">
        <f>SAStab!H4897</f>
        <v>209839</v>
      </c>
      <c r="L39" s="78">
        <f>SAStab!I4897</f>
        <v>502047</v>
      </c>
      <c r="M39" s="78">
        <f>SAStab!J4897</f>
        <v>1974146</v>
      </c>
      <c r="P39" t="s">
        <v>124</v>
      </c>
      <c r="Q39" s="93">
        <f>SAStab!C7015</f>
        <v>0.60699999999999998</v>
      </c>
      <c r="R39" s="159">
        <f>SAStab!B4985</f>
        <v>149391</v>
      </c>
      <c r="S39" s="159">
        <f>SAStab!C4985</f>
        <v>-1636.58</v>
      </c>
      <c r="T39" s="159">
        <f>SAStab!D4985</f>
        <v>-1630.12</v>
      </c>
      <c r="U39" s="159">
        <f>SAStab!E4985</f>
        <v>-1152.5</v>
      </c>
      <c r="V39" s="159">
        <f>SAStab!F4985</f>
        <v>4078.5</v>
      </c>
      <c r="W39" s="159">
        <f>SAStab!G4985</f>
        <v>51048</v>
      </c>
      <c r="X39" s="159">
        <f>SAStab!H4985</f>
        <v>202474</v>
      </c>
      <c r="Y39" s="159">
        <f>SAStab!I4985</f>
        <v>527865</v>
      </c>
      <c r="Z39" s="159">
        <f>SAStab!J4985</f>
        <v>2141997</v>
      </c>
      <c r="AC39" t="s">
        <v>124</v>
      </c>
      <c r="AD39" s="86">
        <f>SAStab!D7015</f>
        <v>0.61199999999999999</v>
      </c>
      <c r="AE39" s="159">
        <f>SAStab!B5073</f>
        <v>139780</v>
      </c>
      <c r="AF39" s="159">
        <f>SAStab!C5073</f>
        <v>-1870.15</v>
      </c>
      <c r="AG39" s="159">
        <f>SAStab!D5073</f>
        <v>-1835.25</v>
      </c>
      <c r="AH39" s="159">
        <f>SAStab!E5073</f>
        <v>-1297.5</v>
      </c>
      <c r="AI39" s="159">
        <f>SAStab!F5073</f>
        <v>5021.7</v>
      </c>
      <c r="AJ39" s="159">
        <f>SAStab!G5073</f>
        <v>54846</v>
      </c>
      <c r="AK39" s="159">
        <f>SAStab!H5073</f>
        <v>209214</v>
      </c>
      <c r="AL39" s="159">
        <f>SAStab!I5073</f>
        <v>574710</v>
      </c>
      <c r="AM39" s="159">
        <f>SAStab!J5073</f>
        <v>2116822</v>
      </c>
      <c r="AP39" t="s">
        <v>124</v>
      </c>
      <c r="AQ39" s="86">
        <f>SAStab!E7015</f>
        <v>0.60599999999999998</v>
      </c>
      <c r="AR39" s="159">
        <f>SAStab!B5161</f>
        <v>135528</v>
      </c>
      <c r="AS39" s="159">
        <f>SAStab!C5161</f>
        <v>-2109.85</v>
      </c>
      <c r="AT39" s="159">
        <f>SAStab!D5161</f>
        <v>-2051.0700000000002</v>
      </c>
      <c r="AU39" s="159">
        <f>SAStab!E5161</f>
        <v>-1382.1</v>
      </c>
      <c r="AV39" s="159">
        <f>SAStab!F5161</f>
        <v>6084.8</v>
      </c>
      <c r="AW39" s="159">
        <f>SAStab!G5161</f>
        <v>53070</v>
      </c>
      <c r="AX39" s="159">
        <f>SAStab!H5161</f>
        <v>236439</v>
      </c>
      <c r="AY39" s="159">
        <f>SAStab!I5161</f>
        <v>604945</v>
      </c>
      <c r="AZ39" s="159">
        <f>SAStab!J5161</f>
        <v>2185936</v>
      </c>
      <c r="BC39" t="s">
        <v>124</v>
      </c>
      <c r="BD39" s="86">
        <f>SAStab!F7015</f>
        <v>0.61499999999999999</v>
      </c>
      <c r="BE39" s="41">
        <f>SAStab!B5249</f>
        <v>142954</v>
      </c>
      <c r="BF39" s="159">
        <f>SAStab!C5249</f>
        <v>-2327.38</v>
      </c>
      <c r="BG39" s="159">
        <f>SAStab!D5249</f>
        <v>-2283.9499999999998</v>
      </c>
      <c r="BH39" s="159">
        <f>SAStab!E5249</f>
        <v>-1549.9</v>
      </c>
      <c r="BI39" s="159">
        <f>SAStab!F5249</f>
        <v>7097.8</v>
      </c>
      <c r="BJ39" s="159">
        <f>SAStab!G5249</f>
        <v>65371</v>
      </c>
      <c r="BK39" s="159">
        <f>SAStab!H5249</f>
        <v>281874</v>
      </c>
      <c r="BL39" s="159">
        <f>SAStab!I5249</f>
        <v>682882</v>
      </c>
      <c r="BM39" s="159">
        <f>SAStab!J5249</f>
        <v>2506004</v>
      </c>
      <c r="BP39" t="s">
        <v>124</v>
      </c>
      <c r="BQ39" s="86">
        <f>SAStab!G7015</f>
        <v>0.63500000000000001</v>
      </c>
      <c r="BR39" s="78">
        <f>SAStab!B5337</f>
        <v>163281</v>
      </c>
      <c r="BS39" s="78">
        <f>SAStab!C5337</f>
        <v>-2539.6999999999998</v>
      </c>
      <c r="BT39" s="78">
        <f>SAStab!D5337</f>
        <v>-2539.6999999999998</v>
      </c>
      <c r="BU39" s="78">
        <f>SAStab!E5337</f>
        <v>-1664.1</v>
      </c>
      <c r="BV39" s="78">
        <f>SAStab!F5337</f>
        <v>10367.200000000001</v>
      </c>
      <c r="BW39" s="78">
        <f>SAStab!G5337</f>
        <v>82867</v>
      </c>
      <c r="BX39" s="78">
        <f>SAStab!H5337</f>
        <v>373367</v>
      </c>
      <c r="BY39" s="78">
        <f>SAStab!I5337</f>
        <v>860426</v>
      </c>
      <c r="BZ39" s="78">
        <f>SAStab!J5337</f>
        <v>2592726</v>
      </c>
      <c r="CA39" s="188"/>
    </row>
    <row r="40" spans="1:79">
      <c r="B40" s="37" t="s">
        <v>125</v>
      </c>
      <c r="C40" s="88">
        <f>SAStab!B7016</f>
        <v>0.84099999999999997</v>
      </c>
      <c r="D40" s="41" t="str">
        <f>SAStab!A4898</f>
        <v>10-14</v>
      </c>
      <c r="E40" s="78">
        <f>SAStab!B4898</f>
        <v>189328</v>
      </c>
      <c r="F40" s="78">
        <f>SAStab!C4898</f>
        <v>-1033.3499999999999</v>
      </c>
      <c r="G40" s="78">
        <f>SAStab!D4898</f>
        <v>-469.35</v>
      </c>
      <c r="H40" s="78">
        <f>SAStab!E4898</f>
        <v>2387.1999999999998</v>
      </c>
      <c r="I40" s="78">
        <f>SAStab!F4898</f>
        <v>23805.200000000001</v>
      </c>
      <c r="J40" s="78">
        <f>SAStab!G4898</f>
        <v>104577</v>
      </c>
      <c r="K40" s="78">
        <f>SAStab!H4898</f>
        <v>426311</v>
      </c>
      <c r="L40" s="78">
        <f>SAStab!I4898</f>
        <v>748354</v>
      </c>
      <c r="M40" s="78">
        <f>SAStab!J4898</f>
        <v>2401097</v>
      </c>
      <c r="P40" s="37" t="s">
        <v>125</v>
      </c>
      <c r="Q40" s="93">
        <f>SAStab!C7016</f>
        <v>0.81799999999999995</v>
      </c>
      <c r="R40" s="159">
        <f>SAStab!B4986</f>
        <v>155292</v>
      </c>
      <c r="S40" s="159">
        <f>SAStab!C4986</f>
        <v>-1493.81</v>
      </c>
      <c r="T40" s="159">
        <f>SAStab!D4986</f>
        <v>-1006.27</v>
      </c>
      <c r="U40" s="159">
        <f>SAStab!E4986</f>
        <v>1517.8</v>
      </c>
      <c r="V40" s="159">
        <f>SAStab!F4986</f>
        <v>20979.9</v>
      </c>
      <c r="W40" s="159">
        <f>SAStab!G4986</f>
        <v>96382</v>
      </c>
      <c r="X40" s="159">
        <f>SAStab!H4986</f>
        <v>356730</v>
      </c>
      <c r="Y40" s="159">
        <f>SAStab!I4986</f>
        <v>745916</v>
      </c>
      <c r="Z40" s="159">
        <f>SAStab!J4986</f>
        <v>2411309</v>
      </c>
      <c r="AC40" s="37" t="s">
        <v>125</v>
      </c>
      <c r="AD40" s="86">
        <f>SAStab!D7016</f>
        <v>0.82499999999999996</v>
      </c>
      <c r="AE40" s="159">
        <f>SAStab!B5074</f>
        <v>147489</v>
      </c>
      <c r="AF40" s="159">
        <f>SAStab!C5074</f>
        <v>-1827.64</v>
      </c>
      <c r="AG40" s="159">
        <f>SAStab!D5074</f>
        <v>-1297.52</v>
      </c>
      <c r="AH40" s="159">
        <f>SAStab!E5074</f>
        <v>2487.1999999999998</v>
      </c>
      <c r="AI40" s="159">
        <f>SAStab!F5074</f>
        <v>23889.5</v>
      </c>
      <c r="AJ40" s="159">
        <f>SAStab!G5074</f>
        <v>102534</v>
      </c>
      <c r="AK40" s="159">
        <f>SAStab!H5074</f>
        <v>370760</v>
      </c>
      <c r="AL40" s="159">
        <f>SAStab!I5074</f>
        <v>712681</v>
      </c>
      <c r="AM40" s="159">
        <f>SAStab!J5074</f>
        <v>1951080</v>
      </c>
      <c r="AP40" s="37" t="s">
        <v>125</v>
      </c>
      <c r="AQ40" s="86">
        <f>SAStab!E7016</f>
        <v>0.80400000000000005</v>
      </c>
      <c r="AR40" s="159">
        <f>SAStab!B5162</f>
        <v>174251</v>
      </c>
      <c r="AS40" s="159">
        <f>SAStab!C5162</f>
        <v>-2051.0700000000002</v>
      </c>
      <c r="AT40" s="159">
        <f>SAStab!D5162</f>
        <v>-1450.11</v>
      </c>
      <c r="AU40" s="159">
        <f>SAStab!E5162</f>
        <v>1965</v>
      </c>
      <c r="AV40" s="159">
        <f>SAStab!F5162</f>
        <v>25832.2</v>
      </c>
      <c r="AW40" s="159">
        <f>SAStab!G5162</f>
        <v>118563</v>
      </c>
      <c r="AX40" s="159">
        <f>SAStab!H5162</f>
        <v>367306</v>
      </c>
      <c r="AY40" s="159">
        <f>SAStab!I5162</f>
        <v>736884</v>
      </c>
      <c r="AZ40" s="159">
        <f>SAStab!J5162</f>
        <v>2939448</v>
      </c>
      <c r="BC40" s="37" t="s">
        <v>125</v>
      </c>
      <c r="BD40" s="86">
        <f>SAStab!F7016</f>
        <v>0.82899999999999996</v>
      </c>
      <c r="BE40" s="41">
        <f>SAStab!B5250</f>
        <v>192813</v>
      </c>
      <c r="BF40" s="159">
        <f>SAStab!C5250</f>
        <v>-1783.81</v>
      </c>
      <c r="BG40" s="159">
        <f>SAStab!D5250</f>
        <v>-1372.25</v>
      </c>
      <c r="BH40" s="159">
        <f>SAStab!E5250</f>
        <v>4373</v>
      </c>
      <c r="BI40" s="159">
        <f>SAStab!F5250</f>
        <v>37125.599999999999</v>
      </c>
      <c r="BJ40" s="159">
        <f>SAStab!G5250</f>
        <v>146368</v>
      </c>
      <c r="BK40" s="159">
        <f>SAStab!H5250</f>
        <v>391075</v>
      </c>
      <c r="BL40" s="159">
        <f>SAStab!I5250</f>
        <v>886571</v>
      </c>
      <c r="BM40" s="159">
        <f>SAStab!J5250</f>
        <v>2855021</v>
      </c>
      <c r="BP40" s="37" t="s">
        <v>125</v>
      </c>
      <c r="BQ40" s="86">
        <f>SAStab!G7016</f>
        <v>0.83599999999999997</v>
      </c>
      <c r="BR40" s="78">
        <f>SAStab!B5338</f>
        <v>249815</v>
      </c>
      <c r="BS40" s="78">
        <f>SAStab!C5338</f>
        <v>-1944.44</v>
      </c>
      <c r="BT40" s="78">
        <f>SAStab!D5338</f>
        <v>-1493.6</v>
      </c>
      <c r="BU40" s="78">
        <f>SAStab!E5338</f>
        <v>7587.4</v>
      </c>
      <c r="BV40" s="78">
        <f>SAStab!F5338</f>
        <v>44131.6</v>
      </c>
      <c r="BW40" s="78">
        <f>SAStab!G5338</f>
        <v>163926</v>
      </c>
      <c r="BX40" s="78">
        <f>SAStab!H5338</f>
        <v>526229</v>
      </c>
      <c r="BY40" s="78">
        <f>SAStab!I5338</f>
        <v>1102381</v>
      </c>
      <c r="BZ40" s="78">
        <f>SAStab!J5338</f>
        <v>3054542</v>
      </c>
      <c r="CA40" s="188"/>
    </row>
    <row r="41" spans="1:79">
      <c r="B41" s="38" t="s">
        <v>126</v>
      </c>
      <c r="C41" s="88">
        <f>SAStab!B7017</f>
        <v>0.89100000000000001</v>
      </c>
      <c r="D41" s="41" t="str">
        <f>SAStab!A4899</f>
        <v>15-19</v>
      </c>
      <c r="E41" s="78">
        <f>SAStab!B4899</f>
        <v>264115</v>
      </c>
      <c r="F41" s="78">
        <f>SAStab!C4899</f>
        <v>-890.74</v>
      </c>
      <c r="G41" s="78">
        <f>SAStab!D4899</f>
        <v>0</v>
      </c>
      <c r="H41" s="78">
        <f>SAStab!E4899</f>
        <v>5596.4</v>
      </c>
      <c r="I41" s="78">
        <f>SAStab!F4899</f>
        <v>38034.699999999997</v>
      </c>
      <c r="J41" s="78">
        <f>SAStab!G4899</f>
        <v>155230</v>
      </c>
      <c r="K41" s="78">
        <f>SAStab!H4899</f>
        <v>577742</v>
      </c>
      <c r="L41" s="78">
        <f>SAStab!I4899</f>
        <v>991305</v>
      </c>
      <c r="M41" s="78">
        <f>SAStab!J4899</f>
        <v>3785550</v>
      </c>
      <c r="P41" s="38" t="s">
        <v>126</v>
      </c>
      <c r="Q41" s="93">
        <f>SAStab!C7017</f>
        <v>0.88600000000000001</v>
      </c>
      <c r="R41" s="159">
        <f>SAStab!B4987</f>
        <v>283615</v>
      </c>
      <c r="S41" s="159">
        <f>SAStab!C4987</f>
        <v>-1152.49</v>
      </c>
      <c r="T41" s="159">
        <f>SAStab!D4987</f>
        <v>-238.33</v>
      </c>
      <c r="U41" s="159">
        <f>SAStab!E4987</f>
        <v>6359.8</v>
      </c>
      <c r="V41" s="159">
        <f>SAStab!F4987</f>
        <v>36249.699999999997</v>
      </c>
      <c r="W41" s="159">
        <f>SAStab!G4987</f>
        <v>154649</v>
      </c>
      <c r="X41" s="159">
        <f>SAStab!H4987</f>
        <v>573642</v>
      </c>
      <c r="Y41" s="159">
        <f>SAStab!I4987</f>
        <v>1080672</v>
      </c>
      <c r="Z41" s="159">
        <f>SAStab!J4987</f>
        <v>4020487</v>
      </c>
      <c r="AC41" s="38" t="s">
        <v>126</v>
      </c>
      <c r="AD41" s="86">
        <f>SAStab!D7017</f>
        <v>0.873</v>
      </c>
      <c r="AE41" s="159">
        <f>SAStab!B5075</f>
        <v>255699</v>
      </c>
      <c r="AF41" s="159">
        <f>SAStab!C5075</f>
        <v>-1297.52</v>
      </c>
      <c r="AG41" s="159">
        <f>SAStab!D5075</f>
        <v>-702.19</v>
      </c>
      <c r="AH41" s="159">
        <f>SAStab!E5075</f>
        <v>6044.6</v>
      </c>
      <c r="AI41" s="159">
        <f>SAStab!F5075</f>
        <v>38980.1</v>
      </c>
      <c r="AJ41" s="159">
        <f>SAStab!G5075</f>
        <v>154339</v>
      </c>
      <c r="AK41" s="159">
        <f>SAStab!H5075</f>
        <v>526386</v>
      </c>
      <c r="AL41" s="159">
        <f>SAStab!I5075</f>
        <v>1036341</v>
      </c>
      <c r="AM41" s="159">
        <f>SAStab!J5075</f>
        <v>3270081</v>
      </c>
      <c r="AP41" s="38" t="s">
        <v>126</v>
      </c>
      <c r="AQ41" s="86">
        <f>SAStab!E7017</f>
        <v>0.86099999999999999</v>
      </c>
      <c r="AR41" s="159">
        <f>SAStab!B5163</f>
        <v>240331</v>
      </c>
      <c r="AS41" s="159">
        <f>SAStab!C5163</f>
        <v>-1499.04</v>
      </c>
      <c r="AT41" s="159">
        <f>SAStab!D5163</f>
        <v>-869.64</v>
      </c>
      <c r="AU41" s="159">
        <f>SAStab!E5163</f>
        <v>5962.7</v>
      </c>
      <c r="AV41" s="159">
        <f>SAStab!F5163</f>
        <v>41146.699999999997</v>
      </c>
      <c r="AW41" s="159">
        <f>SAStab!G5163</f>
        <v>166749</v>
      </c>
      <c r="AX41" s="159">
        <f>SAStab!H5163</f>
        <v>521173</v>
      </c>
      <c r="AY41" s="159">
        <f>SAStab!I5163</f>
        <v>1031281</v>
      </c>
      <c r="AZ41" s="159">
        <f>SAStab!J5163</f>
        <v>3190237</v>
      </c>
      <c r="BC41" s="38" t="s">
        <v>126</v>
      </c>
      <c r="BD41" s="86">
        <f>SAStab!F7017</f>
        <v>0.84299999999999997</v>
      </c>
      <c r="BE41" s="41">
        <f>SAStab!B5251</f>
        <v>269151</v>
      </c>
      <c r="BF41" s="159">
        <f>SAStab!C5251</f>
        <v>-1725.57</v>
      </c>
      <c r="BG41" s="159">
        <f>SAStab!D5251</f>
        <v>-1250.47</v>
      </c>
      <c r="BH41" s="159">
        <f>SAStab!E5251</f>
        <v>5148.8999999999996</v>
      </c>
      <c r="BI41" s="159">
        <f>SAStab!F5251</f>
        <v>43589.8</v>
      </c>
      <c r="BJ41" s="159">
        <f>SAStab!G5251</f>
        <v>173185</v>
      </c>
      <c r="BK41" s="159">
        <f>SAStab!H5251</f>
        <v>529721</v>
      </c>
      <c r="BL41" s="159">
        <f>SAStab!I5251</f>
        <v>1015845</v>
      </c>
      <c r="BM41" s="159">
        <f>SAStab!J5251</f>
        <v>2821855</v>
      </c>
      <c r="BP41" s="38" t="s">
        <v>126</v>
      </c>
      <c r="BQ41" s="86">
        <f>SAStab!G7017</f>
        <v>0.84199999999999997</v>
      </c>
      <c r="BR41" s="78">
        <f>SAStab!B5339</f>
        <v>301762</v>
      </c>
      <c r="BS41" s="78">
        <f>SAStab!C5339</f>
        <v>-1918.8</v>
      </c>
      <c r="BT41" s="78">
        <f>SAStab!D5339</f>
        <v>-1390.5</v>
      </c>
      <c r="BU41" s="78">
        <f>SAStab!E5339</f>
        <v>5921.2</v>
      </c>
      <c r="BV41" s="78">
        <f>SAStab!F5339</f>
        <v>50519.8</v>
      </c>
      <c r="BW41" s="78">
        <f>SAStab!G5339</f>
        <v>200426</v>
      </c>
      <c r="BX41" s="78">
        <f>SAStab!H5339</f>
        <v>641915</v>
      </c>
      <c r="BY41" s="78">
        <f>SAStab!I5339</f>
        <v>1061384</v>
      </c>
      <c r="BZ41" s="78">
        <f>SAStab!J5339</f>
        <v>3350670</v>
      </c>
      <c r="CA41" s="188"/>
    </row>
    <row r="42" spans="1:79">
      <c r="B42" t="s">
        <v>127</v>
      </c>
      <c r="C42" s="88">
        <f>SAStab!B7018</f>
        <v>0.91500000000000004</v>
      </c>
      <c r="D42" s="41" t="str">
        <f>SAStab!A4900</f>
        <v>20-24</v>
      </c>
      <c r="E42" s="78">
        <f>SAStab!B4900</f>
        <v>226723</v>
      </c>
      <c r="F42" s="78">
        <f>SAStab!C4900</f>
        <v>-506.96</v>
      </c>
      <c r="G42" s="78">
        <f>SAStab!D4900</f>
        <v>399.2</v>
      </c>
      <c r="H42" s="78">
        <f>SAStab!E4900</f>
        <v>7472.3</v>
      </c>
      <c r="I42" s="78">
        <f>SAStab!F4900</f>
        <v>48666.9</v>
      </c>
      <c r="J42" s="78">
        <f>SAStab!G4900</f>
        <v>189609</v>
      </c>
      <c r="K42" s="78">
        <f>SAStab!H4900</f>
        <v>569573</v>
      </c>
      <c r="L42" s="78">
        <f>SAStab!I4900</f>
        <v>954720</v>
      </c>
      <c r="M42" s="78">
        <f>SAStab!J4900</f>
        <v>2769457</v>
      </c>
      <c r="P42" t="s">
        <v>127</v>
      </c>
      <c r="Q42" s="93">
        <f>SAStab!C7018</f>
        <v>0.91100000000000003</v>
      </c>
      <c r="R42" s="159">
        <f>SAStab!B4988</f>
        <v>269666</v>
      </c>
      <c r="S42" s="159">
        <f>SAStab!C4988</f>
        <v>-734.16</v>
      </c>
      <c r="T42" s="159">
        <f>SAStab!D4988</f>
        <v>432.91</v>
      </c>
      <c r="U42" s="159">
        <f>SAStab!E4988</f>
        <v>8486.1</v>
      </c>
      <c r="V42" s="159">
        <f>SAStab!F4988</f>
        <v>49180.6</v>
      </c>
      <c r="W42" s="159">
        <f>SAStab!G4988</f>
        <v>172271</v>
      </c>
      <c r="X42" s="159">
        <f>SAStab!H4988</f>
        <v>536626</v>
      </c>
      <c r="Y42" s="159">
        <f>SAStab!I4988</f>
        <v>1012912</v>
      </c>
      <c r="Z42" s="159">
        <f>SAStab!J4988</f>
        <v>2972476</v>
      </c>
      <c r="AC42" t="s">
        <v>127</v>
      </c>
      <c r="AD42" s="86">
        <f>SAStab!D7018</f>
        <v>0.90600000000000003</v>
      </c>
      <c r="AE42" s="159">
        <f>SAStab!B5076</f>
        <v>250956</v>
      </c>
      <c r="AF42" s="159">
        <f>SAStab!C5076</f>
        <v>-979.31</v>
      </c>
      <c r="AG42" s="159">
        <f>SAStab!D5076</f>
        <v>194.45</v>
      </c>
      <c r="AH42" s="159">
        <f>SAStab!E5076</f>
        <v>9539.2000000000007</v>
      </c>
      <c r="AI42" s="159">
        <f>SAStab!F5076</f>
        <v>52726</v>
      </c>
      <c r="AJ42" s="159">
        <f>SAStab!G5076</f>
        <v>178996</v>
      </c>
      <c r="AK42" s="159">
        <f>SAStab!H5076</f>
        <v>538831</v>
      </c>
      <c r="AL42" s="159">
        <f>SAStab!I5076</f>
        <v>995896</v>
      </c>
      <c r="AM42" s="159">
        <f>SAStab!J5076</f>
        <v>3719962</v>
      </c>
      <c r="AP42" t="s">
        <v>127</v>
      </c>
      <c r="AQ42" s="86">
        <f>SAStab!E7018</f>
        <v>0.89100000000000001</v>
      </c>
      <c r="AR42" s="159">
        <f>SAStab!B5164</f>
        <v>242847</v>
      </c>
      <c r="AS42" s="159">
        <f>SAStab!C5164</f>
        <v>-1450.11</v>
      </c>
      <c r="AT42" s="159">
        <f>SAStab!D5164</f>
        <v>-403.26</v>
      </c>
      <c r="AU42" s="159">
        <f>SAStab!E5164</f>
        <v>10486.3</v>
      </c>
      <c r="AV42" s="159">
        <f>SAStab!F5164</f>
        <v>54521.599999999999</v>
      </c>
      <c r="AW42" s="159">
        <f>SAStab!G5164</f>
        <v>184198</v>
      </c>
      <c r="AX42" s="159">
        <f>SAStab!H5164</f>
        <v>546253</v>
      </c>
      <c r="AY42" s="159">
        <f>SAStab!I5164</f>
        <v>1022131</v>
      </c>
      <c r="AZ42" s="159">
        <f>SAStab!J5164</f>
        <v>2848180</v>
      </c>
      <c r="BC42" t="s">
        <v>127</v>
      </c>
      <c r="BD42" s="86">
        <f>SAStab!F7018</f>
        <v>0.89</v>
      </c>
      <c r="BE42" s="41">
        <f>SAStab!B5252</f>
        <v>283060</v>
      </c>
      <c r="BF42" s="159">
        <f>SAStab!C5252</f>
        <v>-1614.75</v>
      </c>
      <c r="BG42" s="159">
        <f>SAStab!D5252</f>
        <v>-449.73</v>
      </c>
      <c r="BH42" s="159">
        <f>SAStab!E5252</f>
        <v>12586.3</v>
      </c>
      <c r="BI42" s="159">
        <f>SAStab!F5252</f>
        <v>67669.3</v>
      </c>
      <c r="BJ42" s="159">
        <f>SAStab!G5252</f>
        <v>232250</v>
      </c>
      <c r="BK42" s="159">
        <f>SAStab!H5252</f>
        <v>646977</v>
      </c>
      <c r="BL42" s="159">
        <f>SAStab!I5252</f>
        <v>1185516</v>
      </c>
      <c r="BM42" s="159">
        <f>SAStab!J5252</f>
        <v>3262040</v>
      </c>
      <c r="BP42" t="s">
        <v>127</v>
      </c>
      <c r="BQ42" s="86">
        <f>SAStab!G7018</f>
        <v>0.89600000000000002</v>
      </c>
      <c r="BR42" s="78">
        <f>SAStab!B5340</f>
        <v>331958</v>
      </c>
      <c r="BS42" s="78">
        <f>SAStab!C5340</f>
        <v>-1795.57</v>
      </c>
      <c r="BT42" s="78">
        <f>SAStab!D5340</f>
        <v>-243.94</v>
      </c>
      <c r="BU42" s="78">
        <f>SAStab!E5340</f>
        <v>14132.5</v>
      </c>
      <c r="BV42" s="78">
        <f>SAStab!F5340</f>
        <v>77179.399999999994</v>
      </c>
      <c r="BW42" s="78">
        <f>SAStab!G5340</f>
        <v>275722</v>
      </c>
      <c r="BX42" s="78">
        <f>SAStab!H5340</f>
        <v>783553</v>
      </c>
      <c r="BY42" s="78">
        <f>SAStab!I5340</f>
        <v>1388821</v>
      </c>
      <c r="BZ42" s="78">
        <f>SAStab!J5340</f>
        <v>3680091</v>
      </c>
      <c r="CA42" s="188"/>
    </row>
    <row r="43" spans="1:79">
      <c r="B43" t="s">
        <v>128</v>
      </c>
      <c r="C43" s="88">
        <f>SAStab!B7019</f>
        <v>0.91800000000000004</v>
      </c>
      <c r="D43" s="41" t="str">
        <f>SAStab!A4901</f>
        <v>25-29</v>
      </c>
      <c r="E43" s="78">
        <f>SAStab!B4901</f>
        <v>278798</v>
      </c>
      <c r="F43" s="78">
        <f>SAStab!C4901</f>
        <v>-630.79999999999995</v>
      </c>
      <c r="G43" s="78">
        <f>SAStab!D4901</f>
        <v>420.32</v>
      </c>
      <c r="H43" s="78">
        <f>SAStab!E4901</f>
        <v>9181.2999999999993</v>
      </c>
      <c r="I43" s="78">
        <f>SAStab!F4901</f>
        <v>51542.1</v>
      </c>
      <c r="J43" s="78">
        <f>SAStab!G4901</f>
        <v>191310</v>
      </c>
      <c r="K43" s="78">
        <f>SAStab!H4901</f>
        <v>567464</v>
      </c>
      <c r="L43" s="78">
        <f>SAStab!I4901</f>
        <v>1096944</v>
      </c>
      <c r="M43" s="78">
        <f>SAStab!J4901</f>
        <v>4400734</v>
      </c>
      <c r="P43" t="s">
        <v>128</v>
      </c>
      <c r="Q43" s="93">
        <f>SAStab!C7019</f>
        <v>0.93400000000000005</v>
      </c>
      <c r="R43" s="159">
        <f>SAStab!B4989</f>
        <v>303069</v>
      </c>
      <c r="S43" s="159">
        <f>SAStab!C4989</f>
        <v>-500.9</v>
      </c>
      <c r="T43" s="159">
        <f>SAStab!D4989</f>
        <v>1576.88</v>
      </c>
      <c r="U43" s="159">
        <f>SAStab!E4989</f>
        <v>13482.1</v>
      </c>
      <c r="V43" s="159">
        <f>SAStab!F4989</f>
        <v>57913.5</v>
      </c>
      <c r="W43" s="159">
        <f>SAStab!G4989</f>
        <v>205773</v>
      </c>
      <c r="X43" s="159">
        <f>SAStab!H4989</f>
        <v>621707</v>
      </c>
      <c r="Y43" s="159">
        <f>SAStab!I4989</f>
        <v>1113377</v>
      </c>
      <c r="Z43" s="159">
        <f>SAStab!J4989</f>
        <v>3835589</v>
      </c>
      <c r="AC43" t="s">
        <v>128</v>
      </c>
      <c r="AD43" s="86">
        <f>SAStab!D7019</f>
        <v>0.93899999999999995</v>
      </c>
      <c r="AE43" s="159">
        <f>SAStab!B5077</f>
        <v>273526</v>
      </c>
      <c r="AF43" s="159">
        <f>SAStab!C5077</f>
        <v>-396.66</v>
      </c>
      <c r="AG43" s="159">
        <f>SAStab!D5077</f>
        <v>1968.59</v>
      </c>
      <c r="AH43" s="159">
        <f>SAStab!E5077</f>
        <v>16348.1</v>
      </c>
      <c r="AI43" s="159">
        <f>SAStab!F5077</f>
        <v>67272.899999999994</v>
      </c>
      <c r="AJ43" s="159">
        <f>SAStab!G5077</f>
        <v>209542</v>
      </c>
      <c r="AK43" s="159">
        <f>SAStab!H5077</f>
        <v>614803</v>
      </c>
      <c r="AL43" s="159">
        <f>SAStab!I5077</f>
        <v>1096268</v>
      </c>
      <c r="AM43" s="159">
        <f>SAStab!J5077</f>
        <v>3371622</v>
      </c>
      <c r="AP43" t="s">
        <v>128</v>
      </c>
      <c r="AQ43" s="86">
        <f>SAStab!E7019</f>
        <v>0.93100000000000005</v>
      </c>
      <c r="AR43" s="159">
        <f>SAStab!B5165</f>
        <v>309244</v>
      </c>
      <c r="AS43" s="159">
        <f>SAStab!C5165</f>
        <v>-616.33000000000004</v>
      </c>
      <c r="AT43" s="159">
        <f>SAStab!D5165</f>
        <v>2063.92</v>
      </c>
      <c r="AU43" s="159">
        <f>SAStab!E5165</f>
        <v>18122.599999999999</v>
      </c>
      <c r="AV43" s="159">
        <f>SAStab!F5165</f>
        <v>75603.399999999994</v>
      </c>
      <c r="AW43" s="159">
        <f>SAStab!G5165</f>
        <v>235934</v>
      </c>
      <c r="AX43" s="159">
        <f>SAStab!H5165</f>
        <v>700350</v>
      </c>
      <c r="AY43" s="159">
        <f>SAStab!I5165</f>
        <v>1261783</v>
      </c>
      <c r="AZ43" s="159">
        <f>SAStab!J5165</f>
        <v>3600221</v>
      </c>
      <c r="BC43" t="s">
        <v>128</v>
      </c>
      <c r="BD43" s="86">
        <f>SAStab!F7019</f>
        <v>0.92800000000000005</v>
      </c>
      <c r="BE43" s="41">
        <f>SAStab!B5253</f>
        <v>351465</v>
      </c>
      <c r="BF43" s="159">
        <f>SAStab!C5253</f>
        <v>-1172.3800000000001</v>
      </c>
      <c r="BG43" s="159">
        <f>SAStab!D5253</f>
        <v>2508.7199999999998</v>
      </c>
      <c r="BH43" s="159">
        <f>SAStab!E5253</f>
        <v>22423.200000000001</v>
      </c>
      <c r="BI43" s="159">
        <f>SAStab!F5253</f>
        <v>96570.9</v>
      </c>
      <c r="BJ43" s="159">
        <f>SAStab!G5253</f>
        <v>284445</v>
      </c>
      <c r="BK43" s="159">
        <f>SAStab!H5253</f>
        <v>835245</v>
      </c>
      <c r="BL43" s="159">
        <f>SAStab!I5253</f>
        <v>1486674</v>
      </c>
      <c r="BM43" s="159">
        <f>SAStab!J5253</f>
        <v>3895318</v>
      </c>
      <c r="BP43" t="s">
        <v>128</v>
      </c>
      <c r="BQ43" s="86">
        <f>SAStab!G7019</f>
        <v>0.92200000000000004</v>
      </c>
      <c r="BR43" s="78">
        <f>SAStab!B5341</f>
        <v>389099</v>
      </c>
      <c r="BS43" s="78">
        <f>SAStab!C5341</f>
        <v>-1293.5</v>
      </c>
      <c r="BT43" s="78">
        <f>SAStab!D5341</f>
        <v>1742.45</v>
      </c>
      <c r="BU43" s="78">
        <f>SAStab!E5341</f>
        <v>22036.799999999999</v>
      </c>
      <c r="BV43" s="78">
        <f>SAStab!F5341</f>
        <v>98138.9</v>
      </c>
      <c r="BW43" s="78">
        <f>SAStab!G5341</f>
        <v>302976</v>
      </c>
      <c r="BX43" s="78">
        <f>SAStab!H5341</f>
        <v>881514</v>
      </c>
      <c r="BY43" s="78">
        <f>SAStab!I5341</f>
        <v>1706791</v>
      </c>
      <c r="BZ43" s="78">
        <f>SAStab!J5341</f>
        <v>4413583</v>
      </c>
      <c r="CA43" s="188"/>
    </row>
    <row r="44" spans="1:79">
      <c r="B44" t="s">
        <v>129</v>
      </c>
      <c r="C44" s="88">
        <f>SAStab!B7020</f>
        <v>0.94</v>
      </c>
      <c r="D44" s="41" t="str">
        <f>SAStab!A4902</f>
        <v>30-34</v>
      </c>
      <c r="E44" s="78">
        <f>SAStab!B4902</f>
        <v>316648</v>
      </c>
      <c r="F44" s="78">
        <f>SAStab!C4902</f>
        <v>-105.19</v>
      </c>
      <c r="G44" s="78">
        <f>SAStab!D4902</f>
        <v>2388.5300000000002</v>
      </c>
      <c r="H44" s="78">
        <f>SAStab!E4902</f>
        <v>15553.5</v>
      </c>
      <c r="I44" s="78">
        <f>SAStab!F4902</f>
        <v>75176.800000000003</v>
      </c>
      <c r="J44" s="78">
        <f>SAStab!G4902</f>
        <v>248927</v>
      </c>
      <c r="K44" s="78">
        <f>SAStab!H4902</f>
        <v>771486</v>
      </c>
      <c r="L44" s="78">
        <f>SAStab!I4902</f>
        <v>1450592</v>
      </c>
      <c r="M44" s="78">
        <f>SAStab!J4902</f>
        <v>4021130</v>
      </c>
      <c r="P44" t="s">
        <v>129</v>
      </c>
      <c r="Q44" s="93">
        <f>SAStab!C7020</f>
        <v>0.95299999999999996</v>
      </c>
      <c r="R44" s="159">
        <f>SAStab!B4990</f>
        <v>308689</v>
      </c>
      <c r="S44" s="159">
        <f>SAStab!C4990</f>
        <v>38.74</v>
      </c>
      <c r="T44" s="159">
        <f>SAStab!D4990</f>
        <v>3616.55</v>
      </c>
      <c r="U44" s="159">
        <f>SAStab!E4990</f>
        <v>21033.599999999999</v>
      </c>
      <c r="V44" s="159">
        <f>SAStab!F4990</f>
        <v>86772.6</v>
      </c>
      <c r="W44" s="159">
        <f>SAStab!G4990</f>
        <v>291079</v>
      </c>
      <c r="X44" s="159">
        <f>SAStab!H4990</f>
        <v>765294</v>
      </c>
      <c r="Y44" s="159">
        <f>SAStab!I4990</f>
        <v>1261983</v>
      </c>
      <c r="Z44" s="159">
        <f>SAStab!J4990</f>
        <v>3428079</v>
      </c>
      <c r="AC44" t="s">
        <v>129</v>
      </c>
      <c r="AD44" s="86">
        <f>SAStab!D7020</f>
        <v>0.94</v>
      </c>
      <c r="AE44" s="159">
        <f>SAStab!B5078</f>
        <v>307892</v>
      </c>
      <c r="AF44" s="159">
        <f>SAStab!C5078</f>
        <v>-543.76</v>
      </c>
      <c r="AG44" s="159">
        <f>SAStab!D5078</f>
        <v>3035.59</v>
      </c>
      <c r="AH44" s="159">
        <f>SAStab!E5078</f>
        <v>19597.3</v>
      </c>
      <c r="AI44" s="159">
        <f>SAStab!F5078</f>
        <v>83856.899999999994</v>
      </c>
      <c r="AJ44" s="159">
        <f>SAStab!G5078</f>
        <v>274133</v>
      </c>
      <c r="AK44" s="159">
        <f>SAStab!H5078</f>
        <v>760794</v>
      </c>
      <c r="AL44" s="159">
        <f>SAStab!I5078</f>
        <v>1218175</v>
      </c>
      <c r="AM44" s="159">
        <f>SAStab!J5078</f>
        <v>2966115</v>
      </c>
      <c r="AP44" t="s">
        <v>129</v>
      </c>
      <c r="AQ44" s="86">
        <f>SAStab!E7020</f>
        <v>0.94799999999999995</v>
      </c>
      <c r="AR44" s="159">
        <f>SAStab!B5166</f>
        <v>351086</v>
      </c>
      <c r="AS44" s="159">
        <f>SAStab!C5166</f>
        <v>-171.74</v>
      </c>
      <c r="AT44" s="159">
        <f>SAStab!D5166</f>
        <v>3492.8</v>
      </c>
      <c r="AU44" s="159">
        <f>SAStab!E5166</f>
        <v>22393</v>
      </c>
      <c r="AV44" s="159">
        <f>SAStab!F5166</f>
        <v>96668.1</v>
      </c>
      <c r="AW44" s="159">
        <f>SAStab!G5166</f>
        <v>287916</v>
      </c>
      <c r="AX44" s="159">
        <f>SAStab!H5166</f>
        <v>842343</v>
      </c>
      <c r="AY44" s="159">
        <f>SAStab!I5166</f>
        <v>1483655</v>
      </c>
      <c r="AZ44" s="159">
        <f>SAStab!J5166</f>
        <v>3457573</v>
      </c>
      <c r="BC44" t="s">
        <v>129</v>
      </c>
      <c r="BD44" s="86">
        <f>SAStab!F7020</f>
        <v>0.94599999999999995</v>
      </c>
      <c r="BE44" s="41">
        <f>SAStab!B5254</f>
        <v>412330</v>
      </c>
      <c r="BF44" s="159">
        <f>SAStab!C5254</f>
        <v>-331.5</v>
      </c>
      <c r="BG44" s="159">
        <f>SAStab!D5254</f>
        <v>4144.71</v>
      </c>
      <c r="BH44" s="159">
        <f>SAStab!E5254</f>
        <v>28945.1</v>
      </c>
      <c r="BI44" s="159">
        <f>SAStab!F5254</f>
        <v>112683.1</v>
      </c>
      <c r="BJ44" s="159">
        <f>SAStab!G5254</f>
        <v>345624</v>
      </c>
      <c r="BK44" s="159">
        <f>SAStab!H5254</f>
        <v>987699</v>
      </c>
      <c r="BL44" s="159">
        <f>SAStab!I5254</f>
        <v>1664034</v>
      </c>
      <c r="BM44" s="159">
        <f>SAStab!J5254</f>
        <v>4372739</v>
      </c>
      <c r="BP44" t="s">
        <v>129</v>
      </c>
      <c r="BQ44" s="86">
        <f>SAStab!G7020</f>
        <v>0.94699999999999995</v>
      </c>
      <c r="BR44" s="78">
        <f>SAStab!B5342</f>
        <v>462933</v>
      </c>
      <c r="BS44" s="78">
        <f>SAStab!C5342</f>
        <v>-299.02999999999997</v>
      </c>
      <c r="BT44" s="78">
        <f>SAStab!D5342</f>
        <v>6029.64</v>
      </c>
      <c r="BU44" s="78">
        <f>SAStab!E5342</f>
        <v>33232.1</v>
      </c>
      <c r="BV44" s="78">
        <f>SAStab!F5342</f>
        <v>130439.5</v>
      </c>
      <c r="BW44" s="78">
        <f>SAStab!G5342</f>
        <v>410187</v>
      </c>
      <c r="BX44" s="78">
        <f>SAStab!H5342</f>
        <v>1087909</v>
      </c>
      <c r="BY44" s="78">
        <f>SAStab!I5342</f>
        <v>1857074</v>
      </c>
      <c r="BZ44" s="78">
        <f>SAStab!J5342</f>
        <v>4911132</v>
      </c>
      <c r="CA44" s="188"/>
    </row>
    <row r="45" spans="1:79">
      <c r="B45" t="s">
        <v>130</v>
      </c>
      <c r="C45" s="88">
        <f>SAStab!B7021</f>
        <v>0.94799999999999995</v>
      </c>
      <c r="D45" s="41" t="str">
        <f>SAStab!A4903</f>
        <v>35-39</v>
      </c>
      <c r="E45" s="78">
        <f>SAStab!B4903</f>
        <v>406406</v>
      </c>
      <c r="F45" s="78">
        <f>SAStab!C4903</f>
        <v>-1.93</v>
      </c>
      <c r="G45" s="78">
        <f>SAStab!D4903</f>
        <v>3429.52</v>
      </c>
      <c r="H45" s="78">
        <f>SAStab!E4903</f>
        <v>23016.5</v>
      </c>
      <c r="I45" s="78">
        <f>SAStab!F4903</f>
        <v>93134.8</v>
      </c>
      <c r="J45" s="78">
        <f>SAStab!G4903</f>
        <v>306937</v>
      </c>
      <c r="K45" s="78">
        <f>SAStab!H4903</f>
        <v>787510</v>
      </c>
      <c r="L45" s="78">
        <f>SAStab!I4903</f>
        <v>1485925</v>
      </c>
      <c r="M45" s="78">
        <f>SAStab!J4903</f>
        <v>4690422</v>
      </c>
      <c r="P45" t="s">
        <v>130</v>
      </c>
      <c r="Q45" s="93">
        <f>SAStab!C7021</f>
        <v>0.96099999999999997</v>
      </c>
      <c r="R45" s="159">
        <f>SAStab!B4991</f>
        <v>395295</v>
      </c>
      <c r="S45" s="159">
        <f>SAStab!C4991</f>
        <v>867.79</v>
      </c>
      <c r="T45" s="159">
        <f>SAStab!D4991</f>
        <v>5623.62</v>
      </c>
      <c r="U45" s="159">
        <f>SAStab!E4991</f>
        <v>27676.9</v>
      </c>
      <c r="V45" s="159">
        <f>SAStab!F4991</f>
        <v>104681</v>
      </c>
      <c r="W45" s="159">
        <f>SAStab!G4991</f>
        <v>343766</v>
      </c>
      <c r="X45" s="159">
        <f>SAStab!H4991</f>
        <v>932146</v>
      </c>
      <c r="Y45" s="159">
        <f>SAStab!I4991</f>
        <v>1684044</v>
      </c>
      <c r="Z45" s="159">
        <f>SAStab!J4991</f>
        <v>4831348</v>
      </c>
      <c r="AC45" t="s">
        <v>130</v>
      </c>
      <c r="AD45" s="86">
        <f>SAStab!D7021</f>
        <v>0.95899999999999996</v>
      </c>
      <c r="AE45" s="159">
        <f>SAStab!B5079</f>
        <v>388539</v>
      </c>
      <c r="AF45" s="159">
        <f>SAStab!C5079</f>
        <v>815.3</v>
      </c>
      <c r="AG45" s="159">
        <f>SAStab!D5079</f>
        <v>5887.9</v>
      </c>
      <c r="AH45" s="159">
        <f>SAStab!E5079</f>
        <v>28901.4</v>
      </c>
      <c r="AI45" s="159">
        <f>SAStab!F5079</f>
        <v>109433.7</v>
      </c>
      <c r="AJ45" s="159">
        <f>SAStab!G5079</f>
        <v>323087</v>
      </c>
      <c r="AK45" s="159">
        <f>SAStab!H5079</f>
        <v>908572</v>
      </c>
      <c r="AL45" s="159">
        <f>SAStab!I5079</f>
        <v>1554747</v>
      </c>
      <c r="AM45" s="159">
        <f>SAStab!J5079</f>
        <v>3837893</v>
      </c>
      <c r="AP45" t="s">
        <v>130</v>
      </c>
      <c r="AQ45" s="86">
        <f>SAStab!E7021</f>
        <v>0.95599999999999996</v>
      </c>
      <c r="AR45" s="159">
        <f>SAStab!B5167</f>
        <v>454957</v>
      </c>
      <c r="AS45" s="159">
        <f>SAStab!C5167</f>
        <v>422.67</v>
      </c>
      <c r="AT45" s="159">
        <f>SAStab!D5167</f>
        <v>6291.29</v>
      </c>
      <c r="AU45" s="159">
        <f>SAStab!E5167</f>
        <v>34108.9</v>
      </c>
      <c r="AV45" s="159">
        <f>SAStab!F5167</f>
        <v>127679.8</v>
      </c>
      <c r="AW45" s="159">
        <f>SAStab!G5167</f>
        <v>390772</v>
      </c>
      <c r="AX45" s="159">
        <f>SAStab!H5167</f>
        <v>1108325</v>
      </c>
      <c r="AY45" s="159">
        <f>SAStab!I5167</f>
        <v>1923351</v>
      </c>
      <c r="AZ45" s="159">
        <f>SAStab!J5167</f>
        <v>4950053</v>
      </c>
      <c r="BC45" t="s">
        <v>130</v>
      </c>
      <c r="BD45" s="86">
        <f>SAStab!F7021</f>
        <v>0.95799999999999996</v>
      </c>
      <c r="BE45" s="41">
        <f>SAStab!B5255</f>
        <v>508621</v>
      </c>
      <c r="BF45" s="159">
        <f>SAStab!C5255</f>
        <v>687.98</v>
      </c>
      <c r="BG45" s="159">
        <f>SAStab!D5255</f>
        <v>7489.38</v>
      </c>
      <c r="BH45" s="159">
        <f>SAStab!E5255</f>
        <v>37885.699999999997</v>
      </c>
      <c r="BI45" s="159">
        <f>SAStab!F5255</f>
        <v>145098.9</v>
      </c>
      <c r="BJ45" s="159">
        <f>SAStab!G5255</f>
        <v>453765</v>
      </c>
      <c r="BK45" s="159">
        <f>SAStab!H5255</f>
        <v>1198719</v>
      </c>
      <c r="BL45" s="159">
        <f>SAStab!I5255</f>
        <v>2076424</v>
      </c>
      <c r="BM45" s="159">
        <f>SAStab!J5255</f>
        <v>5346354</v>
      </c>
      <c r="BP45" t="s">
        <v>130</v>
      </c>
      <c r="BQ45" s="86">
        <f>SAStab!G7021</f>
        <v>0.96</v>
      </c>
      <c r="BR45" s="78">
        <f>SAStab!B5343</f>
        <v>566267</v>
      </c>
      <c r="BS45" s="78">
        <f>SAStab!C5343</f>
        <v>1142.3699999999999</v>
      </c>
      <c r="BT45" s="78">
        <f>SAStab!D5343</f>
        <v>9010.34</v>
      </c>
      <c r="BU45" s="78">
        <f>SAStab!E5343</f>
        <v>48079.4</v>
      </c>
      <c r="BV45" s="78">
        <f>SAStab!F5343</f>
        <v>180667</v>
      </c>
      <c r="BW45" s="78">
        <f>SAStab!G5343</f>
        <v>535272</v>
      </c>
      <c r="BX45" s="78">
        <f>SAStab!H5343</f>
        <v>1272767</v>
      </c>
      <c r="BY45" s="78">
        <f>SAStab!I5343</f>
        <v>2304040</v>
      </c>
      <c r="BZ45" s="78">
        <f>SAStab!J5343</f>
        <v>6109423</v>
      </c>
      <c r="CA45" s="188"/>
    </row>
    <row r="46" spans="1:79">
      <c r="B46" t="s">
        <v>131</v>
      </c>
      <c r="C46" s="88">
        <f>SAStab!B7022</f>
        <v>0.98299999999999998</v>
      </c>
      <c r="D46" s="41" t="str">
        <f>SAStab!A4904</f>
        <v>40+</v>
      </c>
      <c r="E46" s="78">
        <f>SAStab!B4904</f>
        <v>604425</v>
      </c>
      <c r="F46" s="78">
        <f>SAStab!C4904</f>
        <v>4442.1899999999996</v>
      </c>
      <c r="G46" s="78">
        <f>SAStab!D4904</f>
        <v>13451.55</v>
      </c>
      <c r="H46" s="78">
        <f>SAStab!E4904</f>
        <v>57918.8</v>
      </c>
      <c r="I46" s="78">
        <f>SAStab!F4904</f>
        <v>183467.8</v>
      </c>
      <c r="J46" s="78">
        <f>SAStab!G4904</f>
        <v>544970</v>
      </c>
      <c r="K46" s="78">
        <f>SAStab!H4904</f>
        <v>1366113</v>
      </c>
      <c r="L46" s="78">
        <f>SAStab!I4904</f>
        <v>2311737</v>
      </c>
      <c r="M46" s="78">
        <f>SAStab!J4904</f>
        <v>6543485</v>
      </c>
      <c r="P46" t="s">
        <v>131</v>
      </c>
      <c r="Q46" s="93">
        <f>SAStab!C7022</f>
        <v>0.98699999999999999</v>
      </c>
      <c r="R46" s="159">
        <f>SAStab!B4992</f>
        <v>688445</v>
      </c>
      <c r="S46" s="159">
        <f>SAStab!C4992</f>
        <v>7720.2</v>
      </c>
      <c r="T46" s="159">
        <f>SAStab!D4992</f>
        <v>20149.09</v>
      </c>
      <c r="U46" s="159">
        <f>SAStab!E4992</f>
        <v>74828.399999999994</v>
      </c>
      <c r="V46" s="159">
        <f>SAStab!F4992</f>
        <v>222330.9</v>
      </c>
      <c r="W46" s="159">
        <f>SAStab!G4992</f>
        <v>624071</v>
      </c>
      <c r="X46" s="159">
        <f>SAStab!H4992</f>
        <v>1494670</v>
      </c>
      <c r="Y46" s="159">
        <f>SAStab!I4992</f>
        <v>2421280</v>
      </c>
      <c r="Z46" s="159">
        <f>SAStab!J4992</f>
        <v>7682465</v>
      </c>
      <c r="AC46" t="s">
        <v>131</v>
      </c>
      <c r="AD46" s="86">
        <f>SAStab!D7022</f>
        <v>0.98399999999999999</v>
      </c>
      <c r="AE46" s="159">
        <f>SAStab!B5080</f>
        <v>751377</v>
      </c>
      <c r="AF46" s="159">
        <f>SAStab!C5080</f>
        <v>8164.87</v>
      </c>
      <c r="AG46" s="159">
        <f>SAStab!D5080</f>
        <v>23042.13</v>
      </c>
      <c r="AH46" s="159">
        <f>SAStab!E5080</f>
        <v>84008.2</v>
      </c>
      <c r="AI46" s="159">
        <f>SAStab!F5080</f>
        <v>254492.6</v>
      </c>
      <c r="AJ46" s="159">
        <f>SAStab!G5080</f>
        <v>709933</v>
      </c>
      <c r="AK46" s="159">
        <f>SAStab!H5080</f>
        <v>1684935</v>
      </c>
      <c r="AL46" s="159">
        <f>SAStab!I5080</f>
        <v>2768675</v>
      </c>
      <c r="AM46" s="159">
        <f>SAStab!J5080</f>
        <v>7950711</v>
      </c>
      <c r="AP46" t="s">
        <v>131</v>
      </c>
      <c r="AQ46" s="86">
        <f>SAStab!E7022</f>
        <v>0.98199999999999998</v>
      </c>
      <c r="AR46" s="159">
        <f>SAStab!B5168</f>
        <v>852431</v>
      </c>
      <c r="AS46" s="159">
        <f>SAStab!C5168</f>
        <v>7705.08</v>
      </c>
      <c r="AT46" s="159">
        <f>SAStab!D5168</f>
        <v>23494.080000000002</v>
      </c>
      <c r="AU46" s="159">
        <f>SAStab!E5168</f>
        <v>89229.1</v>
      </c>
      <c r="AV46" s="159">
        <f>SAStab!F5168</f>
        <v>285881.3</v>
      </c>
      <c r="AW46" s="159">
        <f>SAStab!G5168</f>
        <v>796572</v>
      </c>
      <c r="AX46" s="159">
        <f>SAStab!H5168</f>
        <v>1925435</v>
      </c>
      <c r="AY46" s="159">
        <f>SAStab!I5168</f>
        <v>3202796</v>
      </c>
      <c r="AZ46" s="159">
        <f>SAStab!J5168</f>
        <v>8816670</v>
      </c>
      <c r="BC46" t="s">
        <v>131</v>
      </c>
      <c r="BD46" s="86">
        <f>SAStab!F7022</f>
        <v>0.98099999999999998</v>
      </c>
      <c r="BE46" s="41">
        <f>SAStab!B5256</f>
        <v>942137</v>
      </c>
      <c r="BF46" s="159">
        <f>SAStab!C5256</f>
        <v>9217.31</v>
      </c>
      <c r="BG46" s="159">
        <f>SAStab!D5256</f>
        <v>28423.07</v>
      </c>
      <c r="BH46" s="159">
        <f>SAStab!E5256</f>
        <v>106019.3</v>
      </c>
      <c r="BI46" s="159">
        <f>SAStab!F5256</f>
        <v>335571.5</v>
      </c>
      <c r="BJ46" s="159">
        <f>SAStab!G5256</f>
        <v>917192</v>
      </c>
      <c r="BK46" s="159">
        <f>SAStab!H5256</f>
        <v>2136370</v>
      </c>
      <c r="BL46" s="159">
        <f>SAStab!I5256</f>
        <v>3563705</v>
      </c>
      <c r="BM46" s="159">
        <f>SAStab!J5256</f>
        <v>9366081</v>
      </c>
      <c r="BP46" t="s">
        <v>131</v>
      </c>
      <c r="BQ46" s="86">
        <f>SAStab!G7022</f>
        <v>0.98099999999999998</v>
      </c>
      <c r="BR46" s="78">
        <f>SAStab!B5344</f>
        <v>1070036</v>
      </c>
      <c r="BS46" s="78">
        <f>SAStab!C5344</f>
        <v>10222.48</v>
      </c>
      <c r="BT46" s="78">
        <f>SAStab!D5344</f>
        <v>31643.69</v>
      </c>
      <c r="BU46" s="78">
        <f>SAStab!E5344</f>
        <v>121876.4</v>
      </c>
      <c r="BV46" s="78">
        <f>SAStab!F5344</f>
        <v>377648.2</v>
      </c>
      <c r="BW46" s="78">
        <f>SAStab!G5344</f>
        <v>1020398</v>
      </c>
      <c r="BX46" s="78">
        <f>SAStab!H5344</f>
        <v>2386538</v>
      </c>
      <c r="BY46" s="78">
        <f>SAStab!I5344</f>
        <v>3846812</v>
      </c>
      <c r="BZ46" s="78">
        <f>SAStab!J5344</f>
        <v>10437706</v>
      </c>
      <c r="CA46" s="188"/>
    </row>
    <row r="47" spans="1:79">
      <c r="A47" t="s">
        <v>105</v>
      </c>
      <c r="D47" s="41" t="str">
        <f>SAStab!A4905</f>
        <v>pcincQ</v>
      </c>
      <c r="E47" s="78"/>
      <c r="F47" s="78"/>
      <c r="G47" s="78"/>
      <c r="H47" s="78"/>
      <c r="I47" s="78"/>
      <c r="J47" s="78"/>
      <c r="K47" s="78"/>
      <c r="L47" s="78"/>
      <c r="M47" s="78"/>
      <c r="O47" t="s">
        <v>105</v>
      </c>
      <c r="AB47" t="s">
        <v>105</v>
      </c>
      <c r="AO47" t="s">
        <v>105</v>
      </c>
      <c r="BB47" t="s">
        <v>105</v>
      </c>
      <c r="BE47" s="41"/>
      <c r="BO47" t="s">
        <v>105</v>
      </c>
      <c r="CA47" s="188"/>
    </row>
    <row r="48" spans="1:79">
      <c r="B48" t="s">
        <v>112</v>
      </c>
      <c r="C48" s="88">
        <f>SAStab!B7024</f>
        <v>0.72399999999999998</v>
      </c>
      <c r="D48" s="41" t="str">
        <f>SAStab!A4906</f>
        <v>bottom quintile</v>
      </c>
      <c r="E48" s="78">
        <f>SAStab!B4906</f>
        <v>19136</v>
      </c>
      <c r="F48" s="78">
        <f>SAStab!C4906</f>
        <v>-1387.79</v>
      </c>
      <c r="G48" s="78">
        <f>SAStab!D4906</f>
        <v>-1021.04</v>
      </c>
      <c r="H48" s="78">
        <f>SAStab!E4906</f>
        <v>-13.4</v>
      </c>
      <c r="I48" s="78">
        <f>SAStab!F4906</f>
        <v>4807.7</v>
      </c>
      <c r="J48" s="78">
        <f>SAStab!G4906</f>
        <v>22011</v>
      </c>
      <c r="K48" s="78">
        <f>SAStab!H4906</f>
        <v>60246</v>
      </c>
      <c r="L48" s="78">
        <f>SAStab!I4906</f>
        <v>92853</v>
      </c>
      <c r="M48" s="78">
        <f>SAStab!J4906</f>
        <v>171740</v>
      </c>
      <c r="P48" t="s">
        <v>112</v>
      </c>
      <c r="Q48" s="93">
        <f>SAStab!C7024</f>
        <v>0.753</v>
      </c>
      <c r="R48" s="159">
        <f>SAStab!B4994</f>
        <v>26171</v>
      </c>
      <c r="S48" s="159">
        <f>SAStab!C4994</f>
        <v>-1630.12</v>
      </c>
      <c r="T48" s="159">
        <f>SAStab!D4994</f>
        <v>-1191.3800000000001</v>
      </c>
      <c r="U48" s="159">
        <f>SAStab!E4994</f>
        <v>7.7</v>
      </c>
      <c r="V48" s="159">
        <f>SAStab!F4994</f>
        <v>9002.1</v>
      </c>
      <c r="W48" s="159">
        <f>SAStab!G4994</f>
        <v>32569</v>
      </c>
      <c r="X48" s="159">
        <f>SAStab!H4994</f>
        <v>78829</v>
      </c>
      <c r="Y48" s="159">
        <f>SAStab!I4994</f>
        <v>116057</v>
      </c>
      <c r="Z48" s="159">
        <f>SAStab!J4994</f>
        <v>201777</v>
      </c>
      <c r="AC48" t="s">
        <v>112</v>
      </c>
      <c r="AD48" s="86">
        <f>SAStab!D7024</f>
        <v>0.76500000000000001</v>
      </c>
      <c r="AE48" s="159">
        <f>SAStab!B5082</f>
        <v>29000</v>
      </c>
      <c r="AF48" s="159">
        <f>SAStab!C5082</f>
        <v>-1793.21</v>
      </c>
      <c r="AG48" s="159">
        <f>SAStab!D5082</f>
        <v>-1307.0899999999999</v>
      </c>
      <c r="AH48" s="159">
        <f>SAStab!E5082</f>
        <v>283.8</v>
      </c>
      <c r="AI48" s="159">
        <f>SAStab!F5082</f>
        <v>10963</v>
      </c>
      <c r="AJ48" s="159">
        <f>SAStab!G5082</f>
        <v>37702</v>
      </c>
      <c r="AK48" s="159">
        <f>SAStab!H5082</f>
        <v>83912</v>
      </c>
      <c r="AL48" s="159">
        <f>SAStab!I5082</f>
        <v>119402</v>
      </c>
      <c r="AM48" s="159">
        <f>SAStab!J5082</f>
        <v>219856</v>
      </c>
      <c r="AP48" t="s">
        <v>112</v>
      </c>
      <c r="AQ48" s="86">
        <f>SAStab!E7024</f>
        <v>0.76500000000000001</v>
      </c>
      <c r="AR48" s="159">
        <f>SAStab!B5170</f>
        <v>32854</v>
      </c>
      <c r="AS48" s="159">
        <f>SAStab!C5170</f>
        <v>-2021.32</v>
      </c>
      <c r="AT48" s="159">
        <f>SAStab!D5170</f>
        <v>-1450.11</v>
      </c>
      <c r="AU48" s="159">
        <f>SAStab!E5170</f>
        <v>305.3</v>
      </c>
      <c r="AV48" s="159">
        <f>SAStab!F5170</f>
        <v>12543.2</v>
      </c>
      <c r="AW48" s="159">
        <f>SAStab!G5170</f>
        <v>43314</v>
      </c>
      <c r="AX48" s="159">
        <f>SAStab!H5170</f>
        <v>94409</v>
      </c>
      <c r="AY48" s="159">
        <f>SAStab!I5170</f>
        <v>134243</v>
      </c>
      <c r="AZ48" s="159">
        <f>SAStab!J5170</f>
        <v>247708</v>
      </c>
      <c r="BC48" t="s">
        <v>112</v>
      </c>
      <c r="BD48" s="86">
        <f>SAStab!F7024</f>
        <v>0.76900000000000002</v>
      </c>
      <c r="BE48" s="41">
        <f>SAStab!B5258</f>
        <v>39001</v>
      </c>
      <c r="BF48" s="159">
        <f>SAStab!C5258</f>
        <v>-2061.02</v>
      </c>
      <c r="BG48" s="159">
        <f>SAStab!D5258</f>
        <v>-1614.75</v>
      </c>
      <c r="BH48" s="159">
        <f>SAStab!E5258</f>
        <v>504.5</v>
      </c>
      <c r="BI48" s="159">
        <f>SAStab!F5258</f>
        <v>15357</v>
      </c>
      <c r="BJ48" s="159">
        <f>SAStab!G5258</f>
        <v>51431</v>
      </c>
      <c r="BK48" s="159">
        <f>SAStab!H5258</f>
        <v>113558</v>
      </c>
      <c r="BL48" s="159">
        <f>SAStab!I5258</f>
        <v>162027</v>
      </c>
      <c r="BM48" s="159">
        <f>SAStab!J5258</f>
        <v>285611</v>
      </c>
      <c r="BP48" t="s">
        <v>112</v>
      </c>
      <c r="BQ48" s="86">
        <f>SAStab!G7024</f>
        <v>0.78400000000000003</v>
      </c>
      <c r="BR48" s="78">
        <f>SAStab!B5346</f>
        <v>46240</v>
      </c>
      <c r="BS48" s="78">
        <f>SAStab!C5346</f>
        <v>-2065.27</v>
      </c>
      <c r="BT48" s="78">
        <f>SAStab!D5346</f>
        <v>-1795.57</v>
      </c>
      <c r="BU48" s="78">
        <f>SAStab!E5346</f>
        <v>1228.4000000000001</v>
      </c>
      <c r="BV48" s="78">
        <f>SAStab!F5346</f>
        <v>19101.099999999999</v>
      </c>
      <c r="BW48" s="78">
        <f>SAStab!G5346</f>
        <v>59610</v>
      </c>
      <c r="BX48" s="78">
        <f>SAStab!H5346</f>
        <v>131639</v>
      </c>
      <c r="BY48" s="78">
        <f>SAStab!I5346</f>
        <v>190138</v>
      </c>
      <c r="BZ48" s="78">
        <f>SAStab!J5346</f>
        <v>332884</v>
      </c>
      <c r="CA48" s="188"/>
    </row>
    <row r="49" spans="1:79">
      <c r="B49" t="s">
        <v>17</v>
      </c>
      <c r="C49" s="88">
        <f>SAStab!B7025</f>
        <v>0.94899999999999995</v>
      </c>
      <c r="D49" s="41" t="str">
        <f>SAStab!A4907</f>
        <v>2nd quintile</v>
      </c>
      <c r="E49" s="78">
        <f>SAStab!B4907</f>
        <v>63732</v>
      </c>
      <c r="F49" s="78">
        <f>SAStab!C4907</f>
        <v>0</v>
      </c>
      <c r="G49" s="78">
        <f>SAStab!D4907</f>
        <v>2384.87</v>
      </c>
      <c r="H49" s="78">
        <f>SAStab!E4907</f>
        <v>11909.5</v>
      </c>
      <c r="I49" s="78">
        <f>SAStab!F4907</f>
        <v>39064.400000000001</v>
      </c>
      <c r="J49" s="78">
        <f>SAStab!G4907</f>
        <v>89223</v>
      </c>
      <c r="K49" s="78">
        <f>SAStab!H4907</f>
        <v>151274</v>
      </c>
      <c r="L49" s="78">
        <f>SAStab!I4907</f>
        <v>210515</v>
      </c>
      <c r="M49" s="78">
        <f>SAStab!J4907</f>
        <v>377642</v>
      </c>
      <c r="P49" t="s">
        <v>17</v>
      </c>
      <c r="Q49" s="93">
        <f>SAStab!C7025</f>
        <v>0.95799999999999996</v>
      </c>
      <c r="R49" s="159">
        <f>SAStab!B4995</f>
        <v>78035</v>
      </c>
      <c r="S49" s="159">
        <f>SAStab!C4995</f>
        <v>432.91</v>
      </c>
      <c r="T49" s="159">
        <f>SAStab!D4995</f>
        <v>3774.13</v>
      </c>
      <c r="U49" s="159">
        <f>SAStab!E4995</f>
        <v>16962.900000000001</v>
      </c>
      <c r="V49" s="159">
        <f>SAStab!F4995</f>
        <v>51294.6</v>
      </c>
      <c r="W49" s="159">
        <f>SAStab!G4995</f>
        <v>108317</v>
      </c>
      <c r="X49" s="159">
        <f>SAStab!H4995</f>
        <v>183908</v>
      </c>
      <c r="Y49" s="159">
        <f>SAStab!I4995</f>
        <v>248550</v>
      </c>
      <c r="Z49" s="159">
        <f>SAStab!J4995</f>
        <v>412951</v>
      </c>
      <c r="AC49" t="s">
        <v>17</v>
      </c>
      <c r="AD49" s="86">
        <f>SAStab!D7025</f>
        <v>0.95799999999999996</v>
      </c>
      <c r="AE49" s="159">
        <f>SAStab!B5083</f>
        <v>85945</v>
      </c>
      <c r="AF49" s="159">
        <f>SAStab!C5083</f>
        <v>599.73</v>
      </c>
      <c r="AG49" s="159">
        <f>SAStab!D5083</f>
        <v>4554.3</v>
      </c>
      <c r="AH49" s="159">
        <f>SAStab!E5083</f>
        <v>21976.2</v>
      </c>
      <c r="AI49" s="159">
        <f>SAStab!F5083</f>
        <v>60805.4</v>
      </c>
      <c r="AJ49" s="159">
        <f>SAStab!G5083</f>
        <v>122284</v>
      </c>
      <c r="AK49" s="159">
        <f>SAStab!H5083</f>
        <v>199563</v>
      </c>
      <c r="AL49" s="159">
        <f>SAStab!I5083</f>
        <v>254097</v>
      </c>
      <c r="AM49" s="159">
        <f>SAStab!J5083</f>
        <v>407840</v>
      </c>
      <c r="AP49" t="s">
        <v>17</v>
      </c>
      <c r="AQ49" s="86">
        <f>SAStab!E7025</f>
        <v>0.95299999999999996</v>
      </c>
      <c r="AR49" s="159">
        <f>SAStab!B5171</f>
        <v>93473</v>
      </c>
      <c r="AS49" s="159">
        <f>SAStab!C5171</f>
        <v>140.43</v>
      </c>
      <c r="AT49" s="159">
        <f>SAStab!D5171</f>
        <v>5192.92</v>
      </c>
      <c r="AU49" s="159">
        <f>SAStab!E5171</f>
        <v>23461.599999999999</v>
      </c>
      <c r="AV49" s="159">
        <f>SAStab!F5171</f>
        <v>66288.5</v>
      </c>
      <c r="AW49" s="159">
        <f>SAStab!G5171</f>
        <v>133280</v>
      </c>
      <c r="AX49" s="159">
        <f>SAStab!H5171</f>
        <v>217765</v>
      </c>
      <c r="AY49" s="159">
        <f>SAStab!I5171</f>
        <v>277560</v>
      </c>
      <c r="AZ49" s="159">
        <f>SAStab!J5171</f>
        <v>455531</v>
      </c>
      <c r="BC49" t="s">
        <v>17</v>
      </c>
      <c r="BD49" s="86">
        <f>SAStab!F7025</f>
        <v>0.95699999999999996</v>
      </c>
      <c r="BE49" s="41">
        <f>SAStab!B5259</f>
        <v>112959</v>
      </c>
      <c r="BF49" s="159">
        <f>SAStab!C5259</f>
        <v>698.83</v>
      </c>
      <c r="BG49" s="159">
        <f>SAStab!D5259</f>
        <v>6806.35</v>
      </c>
      <c r="BH49" s="159">
        <f>SAStab!E5259</f>
        <v>28833.4</v>
      </c>
      <c r="BI49" s="159">
        <f>SAStab!F5259</f>
        <v>76863.600000000006</v>
      </c>
      <c r="BJ49" s="159">
        <f>SAStab!G5259</f>
        <v>157649</v>
      </c>
      <c r="BK49" s="159">
        <f>SAStab!H5259</f>
        <v>261321</v>
      </c>
      <c r="BL49" s="159">
        <f>SAStab!I5259</f>
        <v>346496</v>
      </c>
      <c r="BM49" s="159">
        <f>SAStab!J5259</f>
        <v>562327</v>
      </c>
      <c r="BP49" t="s">
        <v>17</v>
      </c>
      <c r="BQ49" s="86">
        <f>SAStab!G7025</f>
        <v>0.95099999999999996</v>
      </c>
      <c r="BR49" s="78">
        <f>SAStab!B5347</f>
        <v>129091</v>
      </c>
      <c r="BS49" s="78">
        <f>SAStab!C5347</f>
        <v>21.49</v>
      </c>
      <c r="BT49" s="78">
        <f>SAStab!D5347</f>
        <v>7333.2</v>
      </c>
      <c r="BU49" s="78">
        <f>SAStab!E5347</f>
        <v>32912.300000000003</v>
      </c>
      <c r="BV49" s="78">
        <f>SAStab!F5347</f>
        <v>89772.1</v>
      </c>
      <c r="BW49" s="78">
        <f>SAStab!G5347</f>
        <v>181556</v>
      </c>
      <c r="BX49" s="78">
        <f>SAStab!H5347</f>
        <v>298294</v>
      </c>
      <c r="BY49" s="78">
        <f>SAStab!I5347</f>
        <v>387905</v>
      </c>
      <c r="BZ49" s="78">
        <f>SAStab!J5347</f>
        <v>624721</v>
      </c>
      <c r="CA49" s="188"/>
    </row>
    <row r="50" spans="1:79">
      <c r="B50" t="s">
        <v>18</v>
      </c>
      <c r="C50" s="88">
        <f>SAStab!B7026</f>
        <v>0.98</v>
      </c>
      <c r="D50" s="41" t="str">
        <f>SAStab!A4908</f>
        <v>3rd quintile</v>
      </c>
      <c r="E50" s="78">
        <f>SAStab!B4908</f>
        <v>145364</v>
      </c>
      <c r="F50" s="78">
        <f>SAStab!C4908</f>
        <v>4504.54</v>
      </c>
      <c r="G50" s="78">
        <f>SAStab!D4908</f>
        <v>12802.77</v>
      </c>
      <c r="H50" s="78">
        <f>SAStab!E4908</f>
        <v>42864.1</v>
      </c>
      <c r="I50" s="78">
        <f>SAStab!F4908</f>
        <v>104729.5</v>
      </c>
      <c r="J50" s="78">
        <f>SAStab!G4908</f>
        <v>196846</v>
      </c>
      <c r="K50" s="78">
        <f>SAStab!H4908</f>
        <v>329495</v>
      </c>
      <c r="L50" s="78">
        <f>SAStab!I4908</f>
        <v>434933</v>
      </c>
      <c r="M50" s="78">
        <f>SAStab!J4908</f>
        <v>683475</v>
      </c>
      <c r="P50" t="s">
        <v>18</v>
      </c>
      <c r="Q50" s="93">
        <f>SAStab!C7026</f>
        <v>0.98699999999999999</v>
      </c>
      <c r="R50" s="159">
        <f>SAStab!B4996</f>
        <v>177465</v>
      </c>
      <c r="S50" s="159">
        <f>SAStab!C4996</f>
        <v>8533.4699999999993</v>
      </c>
      <c r="T50" s="159">
        <f>SAStab!D4996</f>
        <v>21901.52</v>
      </c>
      <c r="U50" s="159">
        <f>SAStab!E4996</f>
        <v>61964.5</v>
      </c>
      <c r="V50" s="159">
        <f>SAStab!F4996</f>
        <v>135157.9</v>
      </c>
      <c r="W50" s="159">
        <f>SAStab!G4996</f>
        <v>242378</v>
      </c>
      <c r="X50" s="159">
        <f>SAStab!H4996</f>
        <v>389950</v>
      </c>
      <c r="Y50" s="159">
        <f>SAStab!I4996</f>
        <v>503728</v>
      </c>
      <c r="Z50" s="159">
        <f>SAStab!J4996</f>
        <v>754870</v>
      </c>
      <c r="AC50" t="s">
        <v>18</v>
      </c>
      <c r="AD50" s="86">
        <f>SAStab!D7026</f>
        <v>0.98599999999999999</v>
      </c>
      <c r="AE50" s="159">
        <f>SAStab!B5084</f>
        <v>201659</v>
      </c>
      <c r="AF50" s="159">
        <f>SAStab!C5084</f>
        <v>11080.8</v>
      </c>
      <c r="AG50" s="159">
        <f>SAStab!D5084</f>
        <v>26588.51</v>
      </c>
      <c r="AH50" s="159">
        <f>SAStab!E5084</f>
        <v>74491.7</v>
      </c>
      <c r="AI50" s="159">
        <f>SAStab!F5084</f>
        <v>160788.29999999999</v>
      </c>
      <c r="AJ50" s="159">
        <f>SAStab!G5084</f>
        <v>280107</v>
      </c>
      <c r="AK50" s="159">
        <f>SAStab!H5084</f>
        <v>425384</v>
      </c>
      <c r="AL50" s="159">
        <f>SAStab!I5084</f>
        <v>528875</v>
      </c>
      <c r="AM50" s="159">
        <f>SAStab!J5084</f>
        <v>813810</v>
      </c>
      <c r="AP50" t="s">
        <v>18</v>
      </c>
      <c r="AQ50" s="86">
        <f>SAStab!E7026</f>
        <v>0.98199999999999998</v>
      </c>
      <c r="AR50" s="159">
        <f>SAStab!B5172</f>
        <v>220998</v>
      </c>
      <c r="AS50" s="159">
        <f>SAStab!C5172</f>
        <v>10898.46</v>
      </c>
      <c r="AT50" s="159">
        <f>SAStab!D5172</f>
        <v>28792.29</v>
      </c>
      <c r="AU50" s="159">
        <f>SAStab!E5172</f>
        <v>83702.100000000006</v>
      </c>
      <c r="AV50" s="159">
        <f>SAStab!F5172</f>
        <v>177114.5</v>
      </c>
      <c r="AW50" s="159">
        <f>SAStab!G5172</f>
        <v>307306</v>
      </c>
      <c r="AX50" s="159">
        <f>SAStab!H5172</f>
        <v>467985</v>
      </c>
      <c r="AY50" s="159">
        <f>SAStab!I5172</f>
        <v>585031</v>
      </c>
      <c r="AZ50" s="159">
        <f>SAStab!J5172</f>
        <v>886452</v>
      </c>
      <c r="BC50" t="s">
        <v>18</v>
      </c>
      <c r="BD50" s="86">
        <f>SAStab!F7026</f>
        <v>0.98299999999999998</v>
      </c>
      <c r="BE50" s="41">
        <f>SAStab!B5260</f>
        <v>258251</v>
      </c>
      <c r="BF50" s="159">
        <f>SAStab!C5260</f>
        <v>12485.38</v>
      </c>
      <c r="BG50" s="159">
        <f>SAStab!D5260</f>
        <v>31665.66</v>
      </c>
      <c r="BH50" s="159">
        <f>SAStab!E5260</f>
        <v>96659.1</v>
      </c>
      <c r="BI50" s="159">
        <f>SAStab!F5260</f>
        <v>203020</v>
      </c>
      <c r="BJ50" s="159">
        <f>SAStab!G5260</f>
        <v>363304</v>
      </c>
      <c r="BK50" s="159">
        <f>SAStab!H5260</f>
        <v>547438</v>
      </c>
      <c r="BL50" s="159">
        <f>SAStab!I5260</f>
        <v>687279</v>
      </c>
      <c r="BM50" s="159">
        <f>SAStab!J5260</f>
        <v>1030549</v>
      </c>
      <c r="BP50" t="s">
        <v>18</v>
      </c>
      <c r="BQ50" s="86">
        <f>SAStab!G7026</f>
        <v>0.98399999999999999</v>
      </c>
      <c r="BR50" s="78">
        <f>SAStab!B5348</f>
        <v>299788</v>
      </c>
      <c r="BS50" s="78">
        <f>SAStab!C5348</f>
        <v>13409.97</v>
      </c>
      <c r="BT50" s="78">
        <f>SAStab!D5348</f>
        <v>36907.050000000003</v>
      </c>
      <c r="BU50" s="78">
        <f>SAStab!E5348</f>
        <v>113715.2</v>
      </c>
      <c r="BV50" s="78">
        <f>SAStab!F5348</f>
        <v>245418.1</v>
      </c>
      <c r="BW50" s="78">
        <f>SAStab!G5348</f>
        <v>423351</v>
      </c>
      <c r="BX50" s="78">
        <f>SAStab!H5348</f>
        <v>623145</v>
      </c>
      <c r="BY50" s="78">
        <f>SAStab!I5348</f>
        <v>777427</v>
      </c>
      <c r="BZ50" s="78">
        <f>SAStab!J5348</f>
        <v>1100832</v>
      </c>
      <c r="CA50" s="188"/>
    </row>
    <row r="51" spans="1:79">
      <c r="B51" t="s">
        <v>19</v>
      </c>
      <c r="C51" s="88">
        <f>SAStab!B7027</f>
        <v>0.996</v>
      </c>
      <c r="D51" s="41" t="str">
        <f>SAStab!A4909</f>
        <v>4th quintile</v>
      </c>
      <c r="E51" s="78">
        <f>SAStab!B4909</f>
        <v>325706</v>
      </c>
      <c r="F51" s="78">
        <f>SAStab!C4909</f>
        <v>23222.99</v>
      </c>
      <c r="G51" s="78">
        <f>SAStab!D4909</f>
        <v>51630.99</v>
      </c>
      <c r="H51" s="78">
        <f>SAStab!E4909</f>
        <v>121339.5</v>
      </c>
      <c r="I51" s="78">
        <f>SAStab!F4909</f>
        <v>249613.6</v>
      </c>
      <c r="J51" s="78">
        <f>SAStab!G4909</f>
        <v>463736</v>
      </c>
      <c r="K51" s="78">
        <f>SAStab!H4909</f>
        <v>694071</v>
      </c>
      <c r="L51" s="78">
        <f>SAStab!I4909</f>
        <v>862254</v>
      </c>
      <c r="M51" s="78">
        <f>SAStab!J4909</f>
        <v>1215210</v>
      </c>
      <c r="P51" t="s">
        <v>19</v>
      </c>
      <c r="Q51" s="93">
        <f>SAStab!C7027</f>
        <v>0.996</v>
      </c>
      <c r="R51" s="159">
        <f>SAStab!B4997</f>
        <v>386180</v>
      </c>
      <c r="S51" s="159">
        <f>SAStab!C4997</f>
        <v>36881.96</v>
      </c>
      <c r="T51" s="159">
        <f>SAStab!D4997</f>
        <v>68531.009999999995</v>
      </c>
      <c r="U51" s="159">
        <f>SAStab!E4997</f>
        <v>156800.9</v>
      </c>
      <c r="V51" s="159">
        <f>SAStab!F4997</f>
        <v>315026.3</v>
      </c>
      <c r="W51" s="159">
        <f>SAStab!G4997</f>
        <v>540331</v>
      </c>
      <c r="X51" s="159">
        <f>SAStab!H4997</f>
        <v>797246</v>
      </c>
      <c r="Y51" s="159">
        <f>SAStab!I4997</f>
        <v>975830</v>
      </c>
      <c r="Z51" s="159">
        <f>SAStab!J4997</f>
        <v>1313169</v>
      </c>
      <c r="AC51" t="s">
        <v>19</v>
      </c>
      <c r="AD51" s="86">
        <f>SAStab!D7027</f>
        <v>0.995</v>
      </c>
      <c r="AE51" s="159">
        <f>SAStab!B5085</f>
        <v>441824</v>
      </c>
      <c r="AF51" s="159">
        <f>SAStab!C5085</f>
        <v>43249.11</v>
      </c>
      <c r="AG51" s="159">
        <f>SAStab!D5085</f>
        <v>84411.76</v>
      </c>
      <c r="AH51" s="159">
        <f>SAStab!E5085</f>
        <v>187206.1</v>
      </c>
      <c r="AI51" s="159">
        <f>SAStab!F5085</f>
        <v>371052.4</v>
      </c>
      <c r="AJ51" s="159">
        <f>SAStab!G5085</f>
        <v>618593</v>
      </c>
      <c r="AK51" s="159">
        <f>SAStab!H5085</f>
        <v>891640</v>
      </c>
      <c r="AL51" s="159">
        <f>SAStab!I5085</f>
        <v>1086833</v>
      </c>
      <c r="AM51" s="159">
        <f>SAStab!J5085</f>
        <v>1500394</v>
      </c>
      <c r="AP51" t="s">
        <v>19</v>
      </c>
      <c r="AQ51" s="86">
        <f>SAStab!E7027</f>
        <v>0.99299999999999999</v>
      </c>
      <c r="AR51" s="159">
        <f>SAStab!B5173</f>
        <v>502181</v>
      </c>
      <c r="AS51" s="159">
        <f>SAStab!C5173</f>
        <v>38738.839999999997</v>
      </c>
      <c r="AT51" s="159">
        <f>SAStab!D5173</f>
        <v>86133.01</v>
      </c>
      <c r="AU51" s="159">
        <f>SAStab!E5173</f>
        <v>213324.79999999999</v>
      </c>
      <c r="AV51" s="159">
        <f>SAStab!F5173</f>
        <v>427157.4</v>
      </c>
      <c r="AW51" s="159">
        <f>SAStab!G5173</f>
        <v>701759</v>
      </c>
      <c r="AX51" s="159">
        <f>SAStab!H5173</f>
        <v>1001232</v>
      </c>
      <c r="AY51" s="159">
        <f>SAStab!I5173</f>
        <v>1209733</v>
      </c>
      <c r="AZ51" s="159">
        <f>SAStab!J5173</f>
        <v>1747655</v>
      </c>
      <c r="BC51" t="s">
        <v>19</v>
      </c>
      <c r="BD51" s="86">
        <f>SAStab!F7027</f>
        <v>0.99199999999999999</v>
      </c>
      <c r="BE51" s="41">
        <f>SAStab!B5261</f>
        <v>574697</v>
      </c>
      <c r="BF51" s="159">
        <f>SAStab!C5261</f>
        <v>44503.13</v>
      </c>
      <c r="BG51" s="159">
        <f>SAStab!D5261</f>
        <v>99765.15</v>
      </c>
      <c r="BH51" s="159">
        <f>SAStab!E5261</f>
        <v>243759</v>
      </c>
      <c r="BI51" s="159">
        <f>SAStab!F5261</f>
        <v>490333</v>
      </c>
      <c r="BJ51" s="159">
        <f>SAStab!G5261</f>
        <v>816138</v>
      </c>
      <c r="BK51" s="159">
        <f>SAStab!H5261</f>
        <v>1173210</v>
      </c>
      <c r="BL51" s="159">
        <f>SAStab!I5261</f>
        <v>1382024</v>
      </c>
      <c r="BM51" s="159">
        <f>SAStab!J5261</f>
        <v>1879542</v>
      </c>
      <c r="BP51" t="s">
        <v>19</v>
      </c>
      <c r="BQ51" s="86">
        <f>SAStab!G7027</f>
        <v>0.99</v>
      </c>
      <c r="BR51" s="78">
        <f>SAStab!B5349</f>
        <v>639447</v>
      </c>
      <c r="BS51" s="78">
        <f>SAStab!C5349</f>
        <v>45739.95</v>
      </c>
      <c r="BT51" s="78">
        <f>SAStab!D5349</f>
        <v>104747.58</v>
      </c>
      <c r="BU51" s="78">
        <f>SAStab!E5349</f>
        <v>270887.5</v>
      </c>
      <c r="BV51" s="78">
        <f>SAStab!F5349</f>
        <v>552607.19999999995</v>
      </c>
      <c r="BW51" s="78">
        <f>SAStab!G5349</f>
        <v>909102</v>
      </c>
      <c r="BX51" s="78">
        <f>SAStab!H5349</f>
        <v>1298462</v>
      </c>
      <c r="BY51" s="78">
        <f>SAStab!I5349</f>
        <v>1540163</v>
      </c>
      <c r="BZ51" s="78">
        <f>SAStab!J5349</f>
        <v>2101016</v>
      </c>
      <c r="CA51" s="188"/>
    </row>
    <row r="52" spans="1:79">
      <c r="B52" t="s">
        <v>113</v>
      </c>
      <c r="C52" s="88">
        <f>SAStab!B7028</f>
        <v>0.999</v>
      </c>
      <c r="D52" s="41" t="str">
        <f>SAStab!A4910</f>
        <v>top quintile</v>
      </c>
      <c r="E52" s="78">
        <f>SAStab!B4910</f>
        <v>1641711</v>
      </c>
      <c r="F52" s="78">
        <f>SAStab!C4910</f>
        <v>112355.21</v>
      </c>
      <c r="G52" s="78">
        <f>SAStab!D4910</f>
        <v>189878.49</v>
      </c>
      <c r="H52" s="78">
        <f>SAStab!E4910</f>
        <v>414751</v>
      </c>
      <c r="I52" s="78">
        <f>SAStab!F4910</f>
        <v>895368.3</v>
      </c>
      <c r="J52" s="78">
        <f>SAStab!G4910</f>
        <v>1772611</v>
      </c>
      <c r="K52" s="78">
        <f>SAStab!H4910</f>
        <v>3397004</v>
      </c>
      <c r="L52" s="78">
        <f>SAStab!I4910</f>
        <v>5143230</v>
      </c>
      <c r="M52" s="78">
        <f>SAStab!J4910</f>
        <v>13633033</v>
      </c>
      <c r="P52" t="s">
        <v>113</v>
      </c>
      <c r="Q52" s="93">
        <f>SAStab!C7028</f>
        <v>1</v>
      </c>
      <c r="R52" s="159">
        <f>SAStab!B4998</f>
        <v>1892813</v>
      </c>
      <c r="S52" s="159">
        <f>SAStab!C4998</f>
        <v>169559.41</v>
      </c>
      <c r="T52" s="159">
        <f>SAStab!D4998</f>
        <v>269149.92</v>
      </c>
      <c r="U52" s="159">
        <f>SAStab!E4998</f>
        <v>550778.9</v>
      </c>
      <c r="V52" s="159">
        <f>SAStab!F4998</f>
        <v>1078106.3999999999</v>
      </c>
      <c r="W52" s="159">
        <f>SAStab!G4998</f>
        <v>1979484</v>
      </c>
      <c r="X52" s="159">
        <f>SAStab!H4998</f>
        <v>3645074</v>
      </c>
      <c r="Y52" s="159">
        <f>SAStab!I4998</f>
        <v>5952811</v>
      </c>
      <c r="Z52" s="159">
        <f>SAStab!J4998</f>
        <v>15324188</v>
      </c>
      <c r="AC52" t="s">
        <v>113</v>
      </c>
      <c r="AD52" s="86">
        <f>SAStab!D7028</f>
        <v>1</v>
      </c>
      <c r="AE52" s="159">
        <f>SAStab!B5086</f>
        <v>2039051</v>
      </c>
      <c r="AF52" s="159">
        <f>SAStab!C5086</f>
        <v>185912.03</v>
      </c>
      <c r="AG52" s="159">
        <f>SAStab!D5086</f>
        <v>314607</v>
      </c>
      <c r="AH52" s="159">
        <f>SAStab!E5086</f>
        <v>646573.30000000005</v>
      </c>
      <c r="AI52" s="159">
        <f>SAStab!F5086</f>
        <v>1225760.8999999999</v>
      </c>
      <c r="AJ52" s="159">
        <f>SAStab!G5086</f>
        <v>2188745</v>
      </c>
      <c r="AK52" s="159">
        <f>SAStab!H5086</f>
        <v>4053126</v>
      </c>
      <c r="AL52" s="159">
        <f>SAStab!I5086</f>
        <v>6531306</v>
      </c>
      <c r="AM52" s="159">
        <f>SAStab!J5086</f>
        <v>15180722</v>
      </c>
      <c r="AP52" t="s">
        <v>113</v>
      </c>
      <c r="AQ52" s="86">
        <f>SAStab!E7028</f>
        <v>0.999</v>
      </c>
      <c r="AR52" s="159">
        <f>SAStab!B5174</f>
        <v>2295669</v>
      </c>
      <c r="AS52" s="159">
        <f>SAStab!C5174</f>
        <v>175215.87</v>
      </c>
      <c r="AT52" s="159">
        <f>SAStab!D5174</f>
        <v>321436.34999999998</v>
      </c>
      <c r="AU52" s="159">
        <f>SAStab!E5174</f>
        <v>716962.7</v>
      </c>
      <c r="AV52" s="159">
        <f>SAStab!F5174</f>
        <v>1377957.8</v>
      </c>
      <c r="AW52" s="159">
        <f>SAStab!G5174</f>
        <v>2519842</v>
      </c>
      <c r="AX52" s="159">
        <f>SAStab!H5174</f>
        <v>4610415</v>
      </c>
      <c r="AY52" s="159">
        <f>SAStab!I5174</f>
        <v>7179454</v>
      </c>
      <c r="AZ52" s="159">
        <f>SAStab!J5174</f>
        <v>16304558</v>
      </c>
      <c r="BC52" t="s">
        <v>113</v>
      </c>
      <c r="BD52" s="86">
        <f>SAStab!F7028</f>
        <v>0.999</v>
      </c>
      <c r="BE52" s="41">
        <f>SAStab!B5262</f>
        <v>2477684</v>
      </c>
      <c r="BF52" s="159">
        <f>SAStab!C5262</f>
        <v>191378.08</v>
      </c>
      <c r="BG52" s="159">
        <f>SAStab!D5262</f>
        <v>342763.54</v>
      </c>
      <c r="BH52" s="159">
        <f>SAStab!E5262</f>
        <v>788785.9</v>
      </c>
      <c r="BI52" s="159">
        <f>SAStab!F5262</f>
        <v>1542502.5</v>
      </c>
      <c r="BJ52" s="159">
        <f>SAStab!G5262</f>
        <v>2761723</v>
      </c>
      <c r="BK52" s="159">
        <f>SAStab!H5262</f>
        <v>4930073</v>
      </c>
      <c r="BL52" s="159">
        <f>SAStab!I5262</f>
        <v>7552714</v>
      </c>
      <c r="BM52" s="159">
        <f>SAStab!J5262</f>
        <v>18530814</v>
      </c>
      <c r="BP52" t="s">
        <v>113</v>
      </c>
      <c r="BQ52" s="86">
        <f>SAStab!G7028</f>
        <v>0.999</v>
      </c>
      <c r="BR52" s="78">
        <f>SAStab!B5350</f>
        <v>2793304</v>
      </c>
      <c r="BS52" s="78">
        <f>SAStab!C5350</f>
        <v>211206.43</v>
      </c>
      <c r="BT52" s="78">
        <f>SAStab!D5350</f>
        <v>379972.18</v>
      </c>
      <c r="BU52" s="78">
        <f>SAStab!E5350</f>
        <v>849293.7</v>
      </c>
      <c r="BV52" s="78">
        <f>SAStab!F5350</f>
        <v>1680777.9</v>
      </c>
      <c r="BW52" s="78">
        <f>SAStab!G5350</f>
        <v>2991453</v>
      </c>
      <c r="BX52" s="78">
        <f>SAStab!H5350</f>
        <v>5510604</v>
      </c>
      <c r="BY52" s="78">
        <f>SAStab!I5350</f>
        <v>8482443</v>
      </c>
      <c r="BZ52" s="78">
        <f>SAStab!J5350</f>
        <v>20838692</v>
      </c>
      <c r="CA52" s="188"/>
    </row>
    <row r="53" spans="1:79">
      <c r="A53" t="s">
        <v>106</v>
      </c>
      <c r="D53" s="41" t="str">
        <f>SAStab!A4911</f>
        <v>ksaimeQ</v>
      </c>
      <c r="E53" s="78"/>
      <c r="F53" s="78"/>
      <c r="G53" s="78"/>
      <c r="H53" s="78"/>
      <c r="I53" s="78"/>
      <c r="J53" s="78"/>
      <c r="K53" s="78"/>
      <c r="L53" s="78"/>
      <c r="M53" s="78"/>
      <c r="O53" t="s">
        <v>106</v>
      </c>
      <c r="AB53" t="s">
        <v>106</v>
      </c>
      <c r="AO53" t="s">
        <v>106</v>
      </c>
      <c r="BB53" t="s">
        <v>106</v>
      </c>
      <c r="BE53" s="41"/>
      <c r="BO53" t="s">
        <v>106</v>
      </c>
      <c r="CA53" s="188"/>
    </row>
    <row r="54" spans="1:79">
      <c r="B54" t="s">
        <v>112</v>
      </c>
      <c r="C54" s="88">
        <f>SAStab!B7030</f>
        <v>0.745</v>
      </c>
      <c r="D54" s="41" t="str">
        <f>SAStab!A4912</f>
        <v>bottom quintile</v>
      </c>
      <c r="E54" s="78">
        <f>SAStab!B4912</f>
        <v>66232</v>
      </c>
      <c r="F54" s="78">
        <f>SAStab!C4912</f>
        <v>-1387.79</v>
      </c>
      <c r="G54" s="78">
        <f>SAStab!D4912</f>
        <v>-1021.04</v>
      </c>
      <c r="H54" s="78">
        <f>SAStab!E4912</f>
        <v>0</v>
      </c>
      <c r="I54" s="78">
        <f>SAStab!F4912</f>
        <v>8428.1</v>
      </c>
      <c r="J54" s="78">
        <f>SAStab!G4912</f>
        <v>40959</v>
      </c>
      <c r="K54" s="78">
        <f>SAStab!H4912</f>
        <v>123506</v>
      </c>
      <c r="L54" s="78">
        <f>SAStab!I4912</f>
        <v>240213</v>
      </c>
      <c r="M54" s="78">
        <f>SAStab!J4912</f>
        <v>820015</v>
      </c>
      <c r="P54" t="s">
        <v>112</v>
      </c>
      <c r="Q54" s="93">
        <f>SAStab!C7030</f>
        <v>0.75600000000000001</v>
      </c>
      <c r="R54" s="159">
        <f>SAStab!B5000</f>
        <v>58920</v>
      </c>
      <c r="S54" s="159">
        <f>SAStab!C5000</f>
        <v>-1630.12</v>
      </c>
      <c r="T54" s="159">
        <f>SAStab!D5000</f>
        <v>-1213.79</v>
      </c>
      <c r="U54" s="159">
        <f>SAStab!E5000</f>
        <v>49</v>
      </c>
      <c r="V54" s="159">
        <f>SAStab!F5000</f>
        <v>11070.5</v>
      </c>
      <c r="W54" s="159">
        <f>SAStab!G5000</f>
        <v>47241</v>
      </c>
      <c r="X54" s="159">
        <f>SAStab!H5000</f>
        <v>122671</v>
      </c>
      <c r="Y54" s="159">
        <f>SAStab!I5000</f>
        <v>208262</v>
      </c>
      <c r="Z54" s="159">
        <f>SAStab!J5000</f>
        <v>712643</v>
      </c>
      <c r="AC54" t="s">
        <v>112</v>
      </c>
      <c r="AD54" s="86">
        <f>SAStab!D7030</f>
        <v>0.76400000000000001</v>
      </c>
      <c r="AE54" s="159">
        <f>SAStab!B5088</f>
        <v>63931</v>
      </c>
      <c r="AF54" s="159">
        <f>SAStab!C5088</f>
        <v>-1835.25</v>
      </c>
      <c r="AG54" s="159">
        <f>SAStab!D5088</f>
        <v>-1359.24</v>
      </c>
      <c r="AH54" s="159">
        <f>SAStab!E5088</f>
        <v>283.8</v>
      </c>
      <c r="AI54" s="159">
        <f>SAStab!F5088</f>
        <v>13417.6</v>
      </c>
      <c r="AJ54" s="159">
        <f>SAStab!G5088</f>
        <v>54619</v>
      </c>
      <c r="AK54" s="159">
        <f>SAStab!H5088</f>
        <v>140198</v>
      </c>
      <c r="AL54" s="159">
        <f>SAStab!I5088</f>
        <v>246899</v>
      </c>
      <c r="AM54" s="159">
        <f>SAStab!J5088</f>
        <v>799216</v>
      </c>
      <c r="AP54" t="s">
        <v>112</v>
      </c>
      <c r="AQ54" s="86">
        <f>SAStab!E7030</f>
        <v>0.76300000000000001</v>
      </c>
      <c r="AR54" s="159">
        <f>SAStab!B5176</f>
        <v>73472</v>
      </c>
      <c r="AS54" s="159">
        <f>SAStab!C5176</f>
        <v>-2051.0700000000002</v>
      </c>
      <c r="AT54" s="159">
        <f>SAStab!D5176</f>
        <v>-1499.04</v>
      </c>
      <c r="AU54" s="159">
        <f>SAStab!E5176</f>
        <v>279.3</v>
      </c>
      <c r="AV54" s="159">
        <f>SAStab!F5176</f>
        <v>15382.4</v>
      </c>
      <c r="AW54" s="159">
        <f>SAStab!G5176</f>
        <v>63029</v>
      </c>
      <c r="AX54" s="159">
        <f>SAStab!H5176</f>
        <v>163511</v>
      </c>
      <c r="AY54" s="159">
        <f>SAStab!I5176</f>
        <v>275266</v>
      </c>
      <c r="AZ54" s="159">
        <f>SAStab!J5176</f>
        <v>977609</v>
      </c>
      <c r="BC54" t="s">
        <v>112</v>
      </c>
      <c r="BD54" s="86">
        <f>SAStab!F7030</f>
        <v>0.77500000000000002</v>
      </c>
      <c r="BE54" s="41">
        <f>SAStab!B5264</f>
        <v>87300</v>
      </c>
      <c r="BF54" s="159">
        <f>SAStab!C5264</f>
        <v>-2263.52</v>
      </c>
      <c r="BG54" s="159">
        <f>SAStab!D5264</f>
        <v>-1614.75</v>
      </c>
      <c r="BH54" s="159">
        <f>SAStab!E5264</f>
        <v>886</v>
      </c>
      <c r="BI54" s="159">
        <f>SAStab!F5264</f>
        <v>19721.099999999999</v>
      </c>
      <c r="BJ54" s="159">
        <f>SAStab!G5264</f>
        <v>76415</v>
      </c>
      <c r="BK54" s="159">
        <f>SAStab!H5264</f>
        <v>197236</v>
      </c>
      <c r="BL54" s="159">
        <f>SAStab!I5264</f>
        <v>344804</v>
      </c>
      <c r="BM54" s="159">
        <f>SAStab!J5264</f>
        <v>1125778</v>
      </c>
      <c r="BP54" t="s">
        <v>112</v>
      </c>
      <c r="BQ54" s="86">
        <f>SAStab!G7030</f>
        <v>0.78300000000000003</v>
      </c>
      <c r="BR54" s="78">
        <f>SAStab!B5352</f>
        <v>103885</v>
      </c>
      <c r="BS54" s="78">
        <f>SAStab!C5352</f>
        <v>-2398.63</v>
      </c>
      <c r="BT54" s="78">
        <f>SAStab!D5352</f>
        <v>-1795.57</v>
      </c>
      <c r="BU54" s="78">
        <f>SAStab!E5352</f>
        <v>1440.5</v>
      </c>
      <c r="BV54" s="78">
        <f>SAStab!F5352</f>
        <v>23935.1</v>
      </c>
      <c r="BW54" s="78">
        <f>SAStab!G5352</f>
        <v>90481</v>
      </c>
      <c r="BX54" s="78">
        <f>SAStab!H5352</f>
        <v>234994</v>
      </c>
      <c r="BY54" s="78">
        <f>SAStab!I5352</f>
        <v>413942</v>
      </c>
      <c r="BZ54" s="78">
        <f>SAStab!J5352</f>
        <v>1304744</v>
      </c>
      <c r="CA54" s="188"/>
    </row>
    <row r="55" spans="1:79">
      <c r="B55" t="s">
        <v>17</v>
      </c>
      <c r="C55" s="88">
        <f>SAStab!B7031</f>
        <v>0.93899999999999995</v>
      </c>
      <c r="D55" s="41" t="str">
        <f>SAStab!A4913</f>
        <v>2nd quintile</v>
      </c>
      <c r="E55" s="78">
        <f>SAStab!B4913</f>
        <v>178959</v>
      </c>
      <c r="F55" s="78">
        <f>SAStab!C4913</f>
        <v>-107.8</v>
      </c>
      <c r="G55" s="78">
        <f>SAStab!D4913</f>
        <v>1428.26</v>
      </c>
      <c r="H55" s="78">
        <f>SAStab!E4913</f>
        <v>11232.8</v>
      </c>
      <c r="I55" s="78">
        <f>SAStab!F4913</f>
        <v>48404</v>
      </c>
      <c r="J55" s="78">
        <f>SAStab!G4913</f>
        <v>141267</v>
      </c>
      <c r="K55" s="78">
        <f>SAStab!H4913</f>
        <v>410348</v>
      </c>
      <c r="L55" s="78">
        <f>SAStab!I4913</f>
        <v>735472</v>
      </c>
      <c r="M55" s="78">
        <f>SAStab!J4913</f>
        <v>2224614</v>
      </c>
      <c r="P55" t="s">
        <v>17</v>
      </c>
      <c r="Q55" s="93">
        <f>SAStab!C7031</f>
        <v>0.95699999999999996</v>
      </c>
      <c r="R55" s="159">
        <f>SAStab!B5001</f>
        <v>168773</v>
      </c>
      <c r="S55" s="159">
        <f>SAStab!C5001</f>
        <v>206.51</v>
      </c>
      <c r="T55" s="159">
        <f>SAStab!D5001</f>
        <v>3376.66</v>
      </c>
      <c r="U55" s="159">
        <f>SAStab!E5001</f>
        <v>17730.599999999999</v>
      </c>
      <c r="V55" s="159">
        <f>SAStab!F5001</f>
        <v>60261.7</v>
      </c>
      <c r="W55" s="159">
        <f>SAStab!G5001</f>
        <v>157903</v>
      </c>
      <c r="X55" s="159">
        <f>SAStab!H5001</f>
        <v>388710</v>
      </c>
      <c r="Y55" s="159">
        <f>SAStab!I5001</f>
        <v>656074</v>
      </c>
      <c r="Z55" s="159">
        <f>SAStab!J5001</f>
        <v>1671045</v>
      </c>
      <c r="AC55" t="s">
        <v>17</v>
      </c>
      <c r="AD55" s="86">
        <f>SAStab!D7031</f>
        <v>0.95899999999999996</v>
      </c>
      <c r="AE55" s="159">
        <f>SAStab!B5089</f>
        <v>167609</v>
      </c>
      <c r="AF55" s="159">
        <f>SAStab!C5089</f>
        <v>621.58000000000004</v>
      </c>
      <c r="AG55" s="159">
        <f>SAStab!D5089</f>
        <v>4478.4799999999996</v>
      </c>
      <c r="AH55" s="159">
        <f>SAStab!E5089</f>
        <v>21420.6</v>
      </c>
      <c r="AI55" s="159">
        <f>SAStab!F5089</f>
        <v>66150.899999999994</v>
      </c>
      <c r="AJ55" s="159">
        <f>SAStab!G5089</f>
        <v>165650</v>
      </c>
      <c r="AK55" s="159">
        <f>SAStab!H5089</f>
        <v>379661</v>
      </c>
      <c r="AL55" s="159">
        <f>SAStab!I5089</f>
        <v>651508</v>
      </c>
      <c r="AM55" s="159">
        <f>SAStab!J5089</f>
        <v>1513134</v>
      </c>
      <c r="AP55" t="s">
        <v>17</v>
      </c>
      <c r="AQ55" s="86">
        <f>SAStab!E7031</f>
        <v>0.95099999999999996</v>
      </c>
      <c r="AR55" s="159">
        <f>SAStab!B5177</f>
        <v>181577</v>
      </c>
      <c r="AS55" s="159">
        <f>SAStab!C5177</f>
        <v>59.85</v>
      </c>
      <c r="AT55" s="159">
        <f>SAStab!D5177</f>
        <v>4231.9799999999996</v>
      </c>
      <c r="AU55" s="159">
        <f>SAStab!E5177</f>
        <v>22196.1</v>
      </c>
      <c r="AV55" s="159">
        <f>SAStab!F5177</f>
        <v>73278.100000000006</v>
      </c>
      <c r="AW55" s="159">
        <f>SAStab!G5177</f>
        <v>182773</v>
      </c>
      <c r="AX55" s="159">
        <f>SAStab!H5177</f>
        <v>421118</v>
      </c>
      <c r="AY55" s="159">
        <f>SAStab!I5177</f>
        <v>700350</v>
      </c>
      <c r="AZ55" s="159">
        <f>SAStab!J5177</f>
        <v>1787120</v>
      </c>
      <c r="BC55" t="s">
        <v>17</v>
      </c>
      <c r="BD55" s="86">
        <f>SAStab!F7031</f>
        <v>0.94899999999999995</v>
      </c>
      <c r="BE55" s="41">
        <f>SAStab!B5265</f>
        <v>202441</v>
      </c>
      <c r="BF55" s="159">
        <f>SAStab!C5265</f>
        <v>-135.77000000000001</v>
      </c>
      <c r="BG55" s="159">
        <f>SAStab!D5265</f>
        <v>4590.92</v>
      </c>
      <c r="BH55" s="159">
        <f>SAStab!E5265</f>
        <v>25893.9</v>
      </c>
      <c r="BI55" s="159">
        <f>SAStab!F5265</f>
        <v>85588.5</v>
      </c>
      <c r="BJ55" s="159">
        <f>SAStab!G5265</f>
        <v>211788</v>
      </c>
      <c r="BK55" s="159">
        <f>SAStab!H5265</f>
        <v>476424</v>
      </c>
      <c r="BL55" s="159">
        <f>SAStab!I5265</f>
        <v>780526</v>
      </c>
      <c r="BM55" s="159">
        <f>SAStab!J5265</f>
        <v>1893917</v>
      </c>
      <c r="BP55" t="s">
        <v>17</v>
      </c>
      <c r="BQ55" s="86">
        <f>SAStab!G7031</f>
        <v>0.95199999999999996</v>
      </c>
      <c r="BR55" s="78">
        <f>SAStab!B5353</f>
        <v>229938</v>
      </c>
      <c r="BS55" s="78">
        <f>SAStab!C5353</f>
        <v>234.5</v>
      </c>
      <c r="BT55" s="78">
        <f>SAStab!D5353</f>
        <v>6014.46</v>
      </c>
      <c r="BU55" s="78">
        <f>SAStab!E5353</f>
        <v>29829.3</v>
      </c>
      <c r="BV55" s="78">
        <f>SAStab!F5353</f>
        <v>97843.5</v>
      </c>
      <c r="BW55" s="78">
        <f>SAStab!G5353</f>
        <v>235846</v>
      </c>
      <c r="BX55" s="78">
        <f>SAStab!H5353</f>
        <v>521524</v>
      </c>
      <c r="BY55" s="78">
        <f>SAStab!I5353</f>
        <v>877893</v>
      </c>
      <c r="BZ55" s="78">
        <f>SAStab!J5353</f>
        <v>2195891</v>
      </c>
      <c r="CA55" s="188"/>
    </row>
    <row r="56" spans="1:79">
      <c r="B56" t="s">
        <v>18</v>
      </c>
      <c r="C56" s="88">
        <f>SAStab!B7032</f>
        <v>0.97399999999999998</v>
      </c>
      <c r="D56" s="41" t="str">
        <f>SAStab!A4914</f>
        <v>3rd quintile</v>
      </c>
      <c r="E56" s="78">
        <f>SAStab!B4914</f>
        <v>243858</v>
      </c>
      <c r="F56" s="78">
        <f>SAStab!C4914</f>
        <v>1925.77</v>
      </c>
      <c r="G56" s="78">
        <f>SAStab!D4914</f>
        <v>7627.6</v>
      </c>
      <c r="H56" s="78">
        <f>SAStab!E4914</f>
        <v>33195.199999999997</v>
      </c>
      <c r="I56" s="78">
        <f>SAStab!F4914</f>
        <v>99288.5</v>
      </c>
      <c r="J56" s="78">
        <f>SAStab!G4914</f>
        <v>244979</v>
      </c>
      <c r="K56" s="78">
        <f>SAStab!H4914</f>
        <v>570997</v>
      </c>
      <c r="L56" s="78">
        <f>SAStab!I4914</f>
        <v>904272</v>
      </c>
      <c r="M56" s="78">
        <f>SAStab!J4914</f>
        <v>2540078</v>
      </c>
      <c r="P56" t="s">
        <v>18</v>
      </c>
      <c r="Q56" s="93">
        <f>SAStab!C7032</f>
        <v>0.98499999999999999</v>
      </c>
      <c r="R56" s="159">
        <f>SAStab!B5002</f>
        <v>272255</v>
      </c>
      <c r="S56" s="159">
        <f>SAStab!C5002</f>
        <v>5849.12</v>
      </c>
      <c r="T56" s="159">
        <f>SAStab!D5002</f>
        <v>14269.58</v>
      </c>
      <c r="U56" s="159">
        <f>SAStab!E5002</f>
        <v>48526.3</v>
      </c>
      <c r="V56" s="159">
        <f>SAStab!F5002</f>
        <v>127261.4</v>
      </c>
      <c r="W56" s="159">
        <f>SAStab!G5002</f>
        <v>290205</v>
      </c>
      <c r="X56" s="159">
        <f>SAStab!H5002</f>
        <v>635069</v>
      </c>
      <c r="Y56" s="159">
        <f>SAStab!I5002</f>
        <v>1000427</v>
      </c>
      <c r="Z56" s="159">
        <f>SAStab!J5002</f>
        <v>2348744</v>
      </c>
      <c r="AC56" t="s">
        <v>18</v>
      </c>
      <c r="AD56" s="86">
        <f>SAStab!D7032</f>
        <v>0.98399999999999999</v>
      </c>
      <c r="AE56" s="159">
        <f>SAStab!B5090</f>
        <v>298345</v>
      </c>
      <c r="AF56" s="159">
        <f>SAStab!C5090</f>
        <v>6424.82</v>
      </c>
      <c r="AG56" s="159">
        <f>SAStab!D5090</f>
        <v>18141.55</v>
      </c>
      <c r="AH56" s="159">
        <f>SAStab!E5090</f>
        <v>57356.6</v>
      </c>
      <c r="AI56" s="159">
        <f>SAStab!F5090</f>
        <v>144122.1</v>
      </c>
      <c r="AJ56" s="159">
        <f>SAStab!G5090</f>
        <v>321402</v>
      </c>
      <c r="AK56" s="159">
        <f>SAStab!H5090</f>
        <v>665574</v>
      </c>
      <c r="AL56" s="159">
        <f>SAStab!I5090</f>
        <v>1015938</v>
      </c>
      <c r="AM56" s="159">
        <f>SAStab!J5090</f>
        <v>2504302</v>
      </c>
      <c r="AP56" t="s">
        <v>18</v>
      </c>
      <c r="AQ56" s="86">
        <f>SAStab!E7032</f>
        <v>0.98299999999999998</v>
      </c>
      <c r="AR56" s="159">
        <f>SAStab!B5178</f>
        <v>320634</v>
      </c>
      <c r="AS56" s="159">
        <f>SAStab!C5178</f>
        <v>7574.42</v>
      </c>
      <c r="AT56" s="159">
        <f>SAStab!D5178</f>
        <v>19675.3</v>
      </c>
      <c r="AU56" s="159">
        <f>SAStab!E5178</f>
        <v>63149</v>
      </c>
      <c r="AV56" s="159">
        <f>SAStab!F5178</f>
        <v>158832.29999999999</v>
      </c>
      <c r="AW56" s="159">
        <f>SAStab!G5178</f>
        <v>366489</v>
      </c>
      <c r="AX56" s="159">
        <f>SAStab!H5178</f>
        <v>762048</v>
      </c>
      <c r="AY56" s="159">
        <f>SAStab!I5178</f>
        <v>1115902</v>
      </c>
      <c r="AZ56" s="159">
        <f>SAStab!J5178</f>
        <v>2553975</v>
      </c>
      <c r="BC56" t="s">
        <v>18</v>
      </c>
      <c r="BD56" s="86">
        <f>SAStab!F7032</f>
        <v>0.98099999999999998</v>
      </c>
      <c r="BE56" s="41">
        <f>SAStab!B5266</f>
        <v>364232</v>
      </c>
      <c r="BF56" s="159">
        <f>SAStab!C5266</f>
        <v>8438.75</v>
      </c>
      <c r="BG56" s="159">
        <f>SAStab!D5266</f>
        <v>23305.26</v>
      </c>
      <c r="BH56" s="159">
        <f>SAStab!E5266</f>
        <v>72555.399999999994</v>
      </c>
      <c r="BI56" s="159">
        <f>SAStab!F5266</f>
        <v>187270.9</v>
      </c>
      <c r="BJ56" s="159">
        <f>SAStab!G5266</f>
        <v>416594</v>
      </c>
      <c r="BK56" s="159">
        <f>SAStab!H5266</f>
        <v>860371</v>
      </c>
      <c r="BL56" s="159">
        <f>SAStab!I5266</f>
        <v>1237285</v>
      </c>
      <c r="BM56" s="159">
        <f>SAStab!J5266</f>
        <v>2664373</v>
      </c>
      <c r="BP56" t="s">
        <v>18</v>
      </c>
      <c r="BQ56" s="86">
        <f>SAStab!G7032</f>
        <v>0.97899999999999998</v>
      </c>
      <c r="BR56" s="78">
        <f>SAStab!B5354</f>
        <v>415554</v>
      </c>
      <c r="BS56" s="78">
        <f>SAStab!C5354</f>
        <v>9528.57</v>
      </c>
      <c r="BT56" s="78">
        <f>SAStab!D5354</f>
        <v>26504.59</v>
      </c>
      <c r="BU56" s="78">
        <f>SAStab!E5354</f>
        <v>84058.8</v>
      </c>
      <c r="BV56" s="78">
        <f>SAStab!F5354</f>
        <v>217720.2</v>
      </c>
      <c r="BW56" s="78">
        <f>SAStab!G5354</f>
        <v>475110</v>
      </c>
      <c r="BX56" s="78">
        <f>SAStab!H5354</f>
        <v>956078</v>
      </c>
      <c r="BY56" s="78">
        <f>SAStab!I5354</f>
        <v>1420764</v>
      </c>
      <c r="BZ56" s="78">
        <f>SAStab!J5354</f>
        <v>2948173</v>
      </c>
      <c r="CA56" s="188"/>
    </row>
    <row r="57" spans="1:79">
      <c r="B57" t="s">
        <v>19</v>
      </c>
      <c r="C57" s="88">
        <f>SAStab!B7033</f>
        <v>0.99199999999999999</v>
      </c>
      <c r="D57" s="41" t="str">
        <f>SAStab!A4915</f>
        <v>4th quintile</v>
      </c>
      <c r="E57" s="78">
        <f>SAStab!B4915</f>
        <v>435721</v>
      </c>
      <c r="F57" s="78">
        <f>SAStab!C4915</f>
        <v>10753.31</v>
      </c>
      <c r="G57" s="78">
        <f>SAStab!D4915</f>
        <v>26021.3</v>
      </c>
      <c r="H57" s="78">
        <f>SAStab!E4915</f>
        <v>77890.3</v>
      </c>
      <c r="I57" s="78">
        <f>SAStab!F4915</f>
        <v>178756.4</v>
      </c>
      <c r="J57" s="78">
        <f>SAStab!G4915</f>
        <v>432657</v>
      </c>
      <c r="K57" s="78">
        <f>SAStab!H4915</f>
        <v>984485</v>
      </c>
      <c r="L57" s="78">
        <f>SAStab!I4915</f>
        <v>1578891</v>
      </c>
      <c r="M57" s="78">
        <f>SAStab!J4915</f>
        <v>4045232</v>
      </c>
      <c r="P57" t="s">
        <v>19</v>
      </c>
      <c r="Q57" s="93">
        <f>SAStab!C7033</f>
        <v>0.996</v>
      </c>
      <c r="R57" s="159">
        <f>SAStab!B5003</f>
        <v>527242</v>
      </c>
      <c r="S57" s="159">
        <f>SAStab!C5003</f>
        <v>20397.689999999999</v>
      </c>
      <c r="T57" s="159">
        <f>SAStab!D5003</f>
        <v>45629.17</v>
      </c>
      <c r="U57" s="159">
        <f>SAStab!E5003</f>
        <v>111772.7</v>
      </c>
      <c r="V57" s="159">
        <f>SAStab!F5003</f>
        <v>257576.3</v>
      </c>
      <c r="W57" s="159">
        <f>SAStab!G5003</f>
        <v>551306</v>
      </c>
      <c r="X57" s="159">
        <f>SAStab!H5003</f>
        <v>1120120</v>
      </c>
      <c r="Y57" s="159">
        <f>SAStab!I5003</f>
        <v>1701659</v>
      </c>
      <c r="Z57" s="159">
        <f>SAStab!J5003</f>
        <v>4127163</v>
      </c>
      <c r="AC57" t="s">
        <v>19</v>
      </c>
      <c r="AD57" s="86">
        <f>SAStab!D7033</f>
        <v>0.997</v>
      </c>
      <c r="AE57" s="159">
        <f>SAStab!B5091</f>
        <v>568293</v>
      </c>
      <c r="AF57" s="159">
        <f>SAStab!C5091</f>
        <v>28231.42</v>
      </c>
      <c r="AG57" s="159">
        <f>SAStab!D5091</f>
        <v>57530.41</v>
      </c>
      <c r="AH57" s="159">
        <f>SAStab!E5091</f>
        <v>137122.6</v>
      </c>
      <c r="AI57" s="159">
        <f>SAStab!F5091</f>
        <v>300151.09999999998</v>
      </c>
      <c r="AJ57" s="159">
        <f>SAStab!G5091</f>
        <v>638388</v>
      </c>
      <c r="AK57" s="159">
        <f>SAStab!H5091</f>
        <v>1229159</v>
      </c>
      <c r="AL57" s="159">
        <f>SAStab!I5091</f>
        <v>1903982</v>
      </c>
      <c r="AM57" s="159">
        <f>SAStab!J5091</f>
        <v>4489315</v>
      </c>
      <c r="AP57" t="s">
        <v>19</v>
      </c>
      <c r="AQ57" s="86">
        <f>SAStab!E7033</f>
        <v>0.996</v>
      </c>
      <c r="AR57" s="159">
        <f>SAStab!B5179</f>
        <v>614097</v>
      </c>
      <c r="AS57" s="159">
        <f>SAStab!C5179</f>
        <v>26557.49</v>
      </c>
      <c r="AT57" s="159">
        <f>SAStab!D5179</f>
        <v>57726.57</v>
      </c>
      <c r="AU57" s="159">
        <f>SAStab!E5179</f>
        <v>145339.79999999999</v>
      </c>
      <c r="AV57" s="159">
        <f>SAStab!F5179</f>
        <v>328884.5</v>
      </c>
      <c r="AW57" s="159">
        <f>SAStab!G5179</f>
        <v>706910</v>
      </c>
      <c r="AX57" s="159">
        <f>SAStab!H5179</f>
        <v>1382282</v>
      </c>
      <c r="AY57" s="159">
        <f>SAStab!I5179</f>
        <v>2133884</v>
      </c>
      <c r="AZ57" s="159">
        <f>SAStab!J5179</f>
        <v>4167764</v>
      </c>
      <c r="BC57" t="s">
        <v>19</v>
      </c>
      <c r="BD57" s="86">
        <f>SAStab!F7033</f>
        <v>0.995</v>
      </c>
      <c r="BE57" s="41">
        <f>SAStab!B5267</f>
        <v>711509</v>
      </c>
      <c r="BF57" s="159">
        <f>SAStab!C5267</f>
        <v>32444.01</v>
      </c>
      <c r="BG57" s="159">
        <f>SAStab!D5267</f>
        <v>64508.41</v>
      </c>
      <c r="BH57" s="159">
        <f>SAStab!E5267</f>
        <v>161996.5</v>
      </c>
      <c r="BI57" s="159">
        <f>SAStab!F5267</f>
        <v>384910.6</v>
      </c>
      <c r="BJ57" s="159">
        <f>SAStab!G5267</f>
        <v>814773</v>
      </c>
      <c r="BK57" s="159">
        <f>SAStab!H5267</f>
        <v>1578922</v>
      </c>
      <c r="BL57" s="159">
        <f>SAStab!I5267</f>
        <v>2334307</v>
      </c>
      <c r="BM57" s="159">
        <f>SAStab!J5267</f>
        <v>4784338</v>
      </c>
      <c r="BP57" t="s">
        <v>19</v>
      </c>
      <c r="BQ57" s="86">
        <f>SAStab!G7033</f>
        <v>0.995</v>
      </c>
      <c r="BR57" s="78">
        <f>SAStab!B5355</f>
        <v>769915</v>
      </c>
      <c r="BS57" s="78">
        <f>SAStab!C5355</f>
        <v>35691.629999999997</v>
      </c>
      <c r="BT57" s="78">
        <f>SAStab!D5355</f>
        <v>75105.88</v>
      </c>
      <c r="BU57" s="78">
        <f>SAStab!E5355</f>
        <v>193527.7</v>
      </c>
      <c r="BV57" s="78">
        <f>SAStab!F5355</f>
        <v>436377.1</v>
      </c>
      <c r="BW57" s="78">
        <f>SAStab!G5355</f>
        <v>881514</v>
      </c>
      <c r="BX57" s="78">
        <f>SAStab!H5355</f>
        <v>1685697</v>
      </c>
      <c r="BY57" s="78">
        <f>SAStab!I5355</f>
        <v>2508688</v>
      </c>
      <c r="BZ57" s="78">
        <f>SAStab!J5355</f>
        <v>5510604</v>
      </c>
      <c r="CA57" s="188"/>
    </row>
    <row r="58" spans="1:79">
      <c r="B58" t="s">
        <v>113</v>
      </c>
      <c r="C58" s="88">
        <f>SAStab!B7034</f>
        <v>0.998</v>
      </c>
      <c r="D58" s="41" t="str">
        <f>SAStab!A4916</f>
        <v>top quintile</v>
      </c>
      <c r="E58" s="78">
        <f>SAStab!B4916</f>
        <v>1270846</v>
      </c>
      <c r="F58" s="78">
        <f>SAStab!C4916</f>
        <v>45432.36</v>
      </c>
      <c r="G58" s="78">
        <f>SAStab!D4916</f>
        <v>87127.48</v>
      </c>
      <c r="H58" s="78">
        <f>SAStab!E4916</f>
        <v>214787</v>
      </c>
      <c r="I58" s="78">
        <f>SAStab!F4916</f>
        <v>535254.19999999995</v>
      </c>
      <c r="J58" s="78">
        <f>SAStab!G4916</f>
        <v>1276372</v>
      </c>
      <c r="K58" s="78">
        <f>SAStab!H4916</f>
        <v>2734539</v>
      </c>
      <c r="L58" s="78">
        <f>SAStab!I4916</f>
        <v>4354005</v>
      </c>
      <c r="M58" s="78">
        <f>SAStab!J4916</f>
        <v>12549654</v>
      </c>
      <c r="P58" t="s">
        <v>113</v>
      </c>
      <c r="Q58" s="93">
        <f>SAStab!C7034</f>
        <v>0.999</v>
      </c>
      <c r="R58" s="159">
        <f>SAStab!B5004</f>
        <v>1533339</v>
      </c>
      <c r="S58" s="159">
        <f>SAStab!C5004</f>
        <v>80459.429999999993</v>
      </c>
      <c r="T58" s="159">
        <f>SAStab!D5004</f>
        <v>143065.87</v>
      </c>
      <c r="U58" s="159">
        <f>SAStab!E5004</f>
        <v>311698</v>
      </c>
      <c r="V58" s="159">
        <f>SAStab!F5004</f>
        <v>698679.8</v>
      </c>
      <c r="W58" s="159">
        <f>SAStab!G5004</f>
        <v>1559961</v>
      </c>
      <c r="X58" s="159">
        <f>SAStab!H5004</f>
        <v>3161582</v>
      </c>
      <c r="Y58" s="159">
        <f>SAStab!I5004</f>
        <v>5144630</v>
      </c>
      <c r="Z58" s="159">
        <f>SAStab!J5004</f>
        <v>14288200</v>
      </c>
      <c r="AC58" t="s">
        <v>113</v>
      </c>
      <c r="AD58" s="86">
        <f>SAStab!D7034</f>
        <v>1</v>
      </c>
      <c r="AE58" s="159">
        <f>SAStab!B5092</f>
        <v>1699238</v>
      </c>
      <c r="AF58" s="159">
        <f>SAStab!C5092</f>
        <v>103184.36</v>
      </c>
      <c r="AG58" s="159">
        <f>SAStab!D5092</f>
        <v>180730.78</v>
      </c>
      <c r="AH58" s="159">
        <f>SAStab!E5092</f>
        <v>385525.3</v>
      </c>
      <c r="AI58" s="159">
        <f>SAStab!F5092</f>
        <v>851910.7</v>
      </c>
      <c r="AJ58" s="159">
        <f>SAStab!G5092</f>
        <v>1789885</v>
      </c>
      <c r="AK58" s="159">
        <f>SAStab!H5092</f>
        <v>3610483</v>
      </c>
      <c r="AL58" s="159">
        <f>SAStab!I5092</f>
        <v>5995665</v>
      </c>
      <c r="AM58" s="159">
        <f>SAStab!J5092</f>
        <v>14206939</v>
      </c>
      <c r="AP58" t="s">
        <v>113</v>
      </c>
      <c r="AQ58" s="86">
        <f>SAStab!E7034</f>
        <v>0.999</v>
      </c>
      <c r="AR58" s="159">
        <f>SAStab!B5180</f>
        <v>1955398</v>
      </c>
      <c r="AS58" s="159">
        <f>SAStab!C5180</f>
        <v>107854.71</v>
      </c>
      <c r="AT58" s="159">
        <f>SAStab!D5180</f>
        <v>196634.66</v>
      </c>
      <c r="AU58" s="159">
        <f>SAStab!E5180</f>
        <v>427768.3</v>
      </c>
      <c r="AV58" s="159">
        <f>SAStab!F5180</f>
        <v>961356.7</v>
      </c>
      <c r="AW58" s="159">
        <f>SAStab!G5180</f>
        <v>2049824</v>
      </c>
      <c r="AX58" s="159">
        <f>SAStab!H5180</f>
        <v>4183030</v>
      </c>
      <c r="AY58" s="159">
        <f>SAStab!I5180</f>
        <v>6695984</v>
      </c>
      <c r="AZ58" s="159">
        <f>SAStab!J5180</f>
        <v>15965436</v>
      </c>
      <c r="BC58" t="s">
        <v>113</v>
      </c>
      <c r="BD58" s="86">
        <f>SAStab!F7034</f>
        <v>0.999</v>
      </c>
      <c r="BE58" s="41">
        <f>SAStab!B5268</f>
        <v>2097038</v>
      </c>
      <c r="BF58" s="159">
        <f>SAStab!C5268</f>
        <v>120515.45</v>
      </c>
      <c r="BG58" s="159">
        <f>SAStab!D5268</f>
        <v>221664.71</v>
      </c>
      <c r="BH58" s="159">
        <f>SAStab!E5268</f>
        <v>486914.3</v>
      </c>
      <c r="BI58" s="159">
        <f>SAStab!F5268</f>
        <v>1079101.2</v>
      </c>
      <c r="BJ58" s="159">
        <f>SAStab!G5268</f>
        <v>2278178</v>
      </c>
      <c r="BK58" s="159">
        <f>SAStab!H5268</f>
        <v>4551071</v>
      </c>
      <c r="BL58" s="159">
        <f>SAStab!I5268</f>
        <v>6982176</v>
      </c>
      <c r="BM58" s="159">
        <f>SAStab!J5268</f>
        <v>17138309</v>
      </c>
      <c r="BP58" t="s">
        <v>113</v>
      </c>
      <c r="BQ58" s="86">
        <f>SAStab!G7034</f>
        <v>0.999</v>
      </c>
      <c r="BR58" s="78">
        <f>SAStab!B5356</f>
        <v>2388521</v>
      </c>
      <c r="BS58" s="78">
        <f>SAStab!C5356</f>
        <v>133228.85999999999</v>
      </c>
      <c r="BT58" s="78">
        <f>SAStab!D5356</f>
        <v>247595.25</v>
      </c>
      <c r="BU58" s="78">
        <f>SAStab!E5356</f>
        <v>548596.19999999995</v>
      </c>
      <c r="BV58" s="78">
        <f>SAStab!F5356</f>
        <v>1182503.2</v>
      </c>
      <c r="BW58" s="78">
        <f>SAStab!G5356</f>
        <v>2503376</v>
      </c>
      <c r="BX58" s="78">
        <f>SAStab!H5356</f>
        <v>4951719</v>
      </c>
      <c r="BY58" s="78">
        <f>SAStab!I5356</f>
        <v>7607447</v>
      </c>
      <c r="BZ58" s="78">
        <f>SAStab!J5356</f>
        <v>20576290</v>
      </c>
      <c r="CA58" s="188"/>
    </row>
    <row r="59" spans="1:79">
      <c r="A59" t="s">
        <v>20</v>
      </c>
      <c r="D59" s="41" t="str">
        <f>SAStab!A4917</f>
        <v>equivalent home equity</v>
      </c>
      <c r="E59" s="78"/>
      <c r="F59" s="78"/>
      <c r="G59" s="78"/>
      <c r="H59" s="78"/>
      <c r="I59" s="78"/>
      <c r="J59" s="78"/>
      <c r="K59" s="78"/>
      <c r="L59" s="78"/>
      <c r="M59" s="78"/>
      <c r="O59" t="s">
        <v>20</v>
      </c>
      <c r="AB59" t="s">
        <v>20</v>
      </c>
      <c r="AO59" t="s">
        <v>20</v>
      </c>
      <c r="BB59" t="s">
        <v>20</v>
      </c>
      <c r="BE59" s="41"/>
      <c r="BO59" t="s">
        <v>20</v>
      </c>
      <c r="CA59" s="188"/>
    </row>
    <row r="60" spans="1:79">
      <c r="B60" t="s">
        <v>21</v>
      </c>
      <c r="C60" s="88">
        <f>SAStab!B7036</f>
        <v>0.97199999999999998</v>
      </c>
      <c r="D60" s="41" t="str">
        <f>SAStab!A4918</f>
        <v>Home Owner</v>
      </c>
      <c r="E60" s="78">
        <f>SAStab!B4918</f>
        <v>506676</v>
      </c>
      <c r="F60" s="78">
        <f>SAStab!C4918</f>
        <v>1528.05</v>
      </c>
      <c r="G60" s="78">
        <f>SAStab!D4918</f>
        <v>6306.15</v>
      </c>
      <c r="H60" s="78">
        <f>SAStab!E4918</f>
        <v>34399.5</v>
      </c>
      <c r="I60" s="78">
        <f>SAStab!F4918</f>
        <v>131284.6</v>
      </c>
      <c r="J60" s="78">
        <f>SAStab!G4918</f>
        <v>420251</v>
      </c>
      <c r="K60" s="78">
        <f>SAStab!H4918</f>
        <v>1137437</v>
      </c>
      <c r="L60" s="78">
        <f>SAStab!I4918</f>
        <v>2020825</v>
      </c>
      <c r="M60" s="78">
        <f>SAStab!J4918</f>
        <v>5780906</v>
      </c>
      <c r="P60" t="s">
        <v>21</v>
      </c>
      <c r="Q60" s="93">
        <f>SAStab!C7036</f>
        <v>0.97799999999999998</v>
      </c>
      <c r="R60" s="159">
        <f>SAStab!B5006</f>
        <v>598629</v>
      </c>
      <c r="S60" s="159">
        <f>SAStab!C5006</f>
        <v>2929.06</v>
      </c>
      <c r="T60" s="159">
        <f>SAStab!D5006</f>
        <v>10011.5</v>
      </c>
      <c r="U60" s="159">
        <f>SAStab!E5006</f>
        <v>46781.3</v>
      </c>
      <c r="V60" s="159">
        <f>SAStab!F5006</f>
        <v>168191.4</v>
      </c>
      <c r="W60" s="159">
        <f>SAStab!G5006</f>
        <v>517027</v>
      </c>
      <c r="X60" s="159">
        <f>SAStab!H5006</f>
        <v>1330354</v>
      </c>
      <c r="Y60" s="159">
        <f>SAStab!I5006</f>
        <v>2247746</v>
      </c>
      <c r="Z60" s="159">
        <f>SAStab!J5006</f>
        <v>6932692</v>
      </c>
      <c r="AC60" t="s">
        <v>21</v>
      </c>
      <c r="AD60" s="86">
        <f>SAStab!D7036</f>
        <v>0.97699999999999998</v>
      </c>
      <c r="AE60" s="159">
        <f>SAStab!B5094</f>
        <v>651917</v>
      </c>
      <c r="AF60" s="159">
        <f>SAStab!C5094</f>
        <v>3286.49</v>
      </c>
      <c r="AG60" s="159">
        <f>SAStab!D5094</f>
        <v>11557.77</v>
      </c>
      <c r="AH60" s="159">
        <f>SAStab!E5094</f>
        <v>53755.7</v>
      </c>
      <c r="AI60" s="159">
        <f>SAStab!F5094</f>
        <v>193358.6</v>
      </c>
      <c r="AJ60" s="159">
        <f>SAStab!G5094</f>
        <v>595541</v>
      </c>
      <c r="AK60" s="159">
        <f>SAStab!H5094</f>
        <v>1465816</v>
      </c>
      <c r="AL60" s="159">
        <f>SAStab!I5094</f>
        <v>2459620</v>
      </c>
      <c r="AM60" s="159">
        <f>SAStab!J5094</f>
        <v>7320017</v>
      </c>
      <c r="AP60" t="s">
        <v>21</v>
      </c>
      <c r="AQ60" s="86">
        <f>SAStab!E7036</f>
        <v>0.97699999999999998</v>
      </c>
      <c r="AR60" s="159">
        <f>SAStab!B5182</f>
        <v>741808</v>
      </c>
      <c r="AS60" s="159">
        <f>SAStab!C5182</f>
        <v>3628.87</v>
      </c>
      <c r="AT60" s="159">
        <f>SAStab!D5182</f>
        <v>12771.53</v>
      </c>
      <c r="AU60" s="159">
        <f>SAStab!E5182</f>
        <v>59434.2</v>
      </c>
      <c r="AV60" s="159">
        <f>SAStab!F5182</f>
        <v>214668.2</v>
      </c>
      <c r="AW60" s="159">
        <f>SAStab!G5182</f>
        <v>675298</v>
      </c>
      <c r="AX60" s="159">
        <f>SAStab!H5182</f>
        <v>1697566</v>
      </c>
      <c r="AY60" s="159">
        <f>SAStab!I5182</f>
        <v>2890626</v>
      </c>
      <c r="AZ60" s="159">
        <f>SAStab!J5182</f>
        <v>8094461</v>
      </c>
      <c r="BC60" t="s">
        <v>21</v>
      </c>
      <c r="BD60" s="86">
        <f>SAStab!F7036</f>
        <v>0.97799999999999998</v>
      </c>
      <c r="BE60" s="41">
        <f>SAStab!B5270</f>
        <v>820663</v>
      </c>
      <c r="BF60" s="159">
        <f>SAStab!C5270</f>
        <v>4462.8599999999997</v>
      </c>
      <c r="BG60" s="159">
        <f>SAStab!D5270</f>
        <v>15885.57</v>
      </c>
      <c r="BH60" s="159">
        <f>SAStab!E5270</f>
        <v>70155.399999999994</v>
      </c>
      <c r="BI60" s="159">
        <f>SAStab!F5270</f>
        <v>253148.6</v>
      </c>
      <c r="BJ60" s="159">
        <f>SAStab!G5270</f>
        <v>775033</v>
      </c>
      <c r="BK60" s="159">
        <f>SAStab!H5270</f>
        <v>1894045</v>
      </c>
      <c r="BL60" s="159">
        <f>SAStab!I5270</f>
        <v>3181724</v>
      </c>
      <c r="BM60" s="159">
        <f>SAStab!J5270</f>
        <v>8786691</v>
      </c>
      <c r="BP60" t="s">
        <v>21</v>
      </c>
      <c r="BQ60" s="86">
        <f>SAStab!G7036</f>
        <v>0.97799999999999998</v>
      </c>
      <c r="BR60" s="78">
        <f>SAStab!B5358</f>
        <v>931650</v>
      </c>
      <c r="BS60" s="78">
        <f>SAStab!C5358</f>
        <v>5624.01</v>
      </c>
      <c r="BT60" s="78">
        <f>SAStab!D5358</f>
        <v>18958.78</v>
      </c>
      <c r="BU60" s="78">
        <f>SAStab!E5358</f>
        <v>81221.600000000006</v>
      </c>
      <c r="BV60" s="78">
        <f>SAStab!F5358</f>
        <v>294119.5</v>
      </c>
      <c r="BW60" s="78">
        <f>SAStab!G5358</f>
        <v>861920</v>
      </c>
      <c r="BX60" s="78">
        <f>SAStab!H5358</f>
        <v>2085675</v>
      </c>
      <c r="BY60" s="78">
        <f>SAStab!I5358</f>
        <v>3455870</v>
      </c>
      <c r="BZ60" s="78">
        <f>SAStab!J5358</f>
        <v>9678837</v>
      </c>
      <c r="CA60" s="188"/>
    </row>
    <row r="61" spans="1:79">
      <c r="B61" t="s">
        <v>22</v>
      </c>
      <c r="C61" s="88">
        <f>SAStab!B7037</f>
        <v>0.76100000000000001</v>
      </c>
      <c r="D61" s="41" t="str">
        <f>SAStab!A4919</f>
        <v>Renter</v>
      </c>
      <c r="E61" s="78">
        <f>SAStab!B4919</f>
        <v>170909</v>
      </c>
      <c r="F61" s="78">
        <f>SAStab!C4919</f>
        <v>-1387.79</v>
      </c>
      <c r="G61" s="78">
        <f>SAStab!D4919</f>
        <v>-1007.57</v>
      </c>
      <c r="H61" s="78">
        <f>SAStab!E4919</f>
        <v>75.8</v>
      </c>
      <c r="I61" s="78">
        <f>SAStab!F4919</f>
        <v>19411</v>
      </c>
      <c r="J61" s="78">
        <f>SAStab!G4919</f>
        <v>114958</v>
      </c>
      <c r="K61" s="78">
        <f>SAStab!H4919</f>
        <v>409243</v>
      </c>
      <c r="L61" s="78">
        <f>SAStab!I4919</f>
        <v>767935</v>
      </c>
      <c r="M61" s="78">
        <f>SAStab!J4919</f>
        <v>2540078</v>
      </c>
      <c r="P61" t="s">
        <v>22</v>
      </c>
      <c r="Q61" s="93">
        <f>SAStab!C7037</f>
        <v>0.78500000000000003</v>
      </c>
      <c r="R61" s="159">
        <f>SAStab!B5007</f>
        <v>174967</v>
      </c>
      <c r="S61" s="159">
        <f>SAStab!C5007</f>
        <v>-1630.12</v>
      </c>
      <c r="T61" s="159">
        <f>SAStab!D5007</f>
        <v>-1207.69</v>
      </c>
      <c r="U61" s="159">
        <f>SAStab!E5007</f>
        <v>1224.5</v>
      </c>
      <c r="V61" s="159">
        <f>SAStab!F5007</f>
        <v>32261</v>
      </c>
      <c r="W61" s="159">
        <f>SAStab!G5007</f>
        <v>150285</v>
      </c>
      <c r="X61" s="159">
        <f>SAStab!H5007</f>
        <v>441457</v>
      </c>
      <c r="Y61" s="159">
        <f>SAStab!I5007</f>
        <v>783764</v>
      </c>
      <c r="Z61" s="159">
        <f>SAStab!J5007</f>
        <v>2069174</v>
      </c>
      <c r="AC61" t="s">
        <v>22</v>
      </c>
      <c r="AD61" s="86">
        <f>SAStab!D7037</f>
        <v>0.80700000000000005</v>
      </c>
      <c r="AE61" s="159">
        <f>SAStab!B5095</f>
        <v>221084</v>
      </c>
      <c r="AF61" s="159">
        <f>SAStab!C5095</f>
        <v>-1835.25</v>
      </c>
      <c r="AG61" s="159">
        <f>SAStab!D5095</f>
        <v>-1297.52</v>
      </c>
      <c r="AH61" s="159">
        <f>SAStab!E5095</f>
        <v>3554.5</v>
      </c>
      <c r="AI61" s="159">
        <f>SAStab!F5095</f>
        <v>46194</v>
      </c>
      <c r="AJ61" s="159">
        <f>SAStab!G5095</f>
        <v>190516</v>
      </c>
      <c r="AK61" s="159">
        <f>SAStab!H5095</f>
        <v>539009</v>
      </c>
      <c r="AL61" s="159">
        <f>SAStab!I5095</f>
        <v>982950</v>
      </c>
      <c r="AM61" s="159">
        <f>SAStab!J5095</f>
        <v>2651124</v>
      </c>
      <c r="AP61" t="s">
        <v>22</v>
      </c>
      <c r="AQ61" s="86">
        <f>SAStab!E7037</f>
        <v>0.81499999999999995</v>
      </c>
      <c r="AR61" s="159">
        <f>SAStab!B5183</f>
        <v>267841</v>
      </c>
      <c r="AS61" s="159">
        <f>SAStab!C5183</f>
        <v>-2034.08</v>
      </c>
      <c r="AT61" s="159">
        <f>SAStab!D5183</f>
        <v>-1450.11</v>
      </c>
      <c r="AU61" s="159">
        <f>SAStab!E5183</f>
        <v>4963.1000000000004</v>
      </c>
      <c r="AV61" s="159">
        <f>SAStab!F5183</f>
        <v>56920.4</v>
      </c>
      <c r="AW61" s="159">
        <f>SAStab!G5183</f>
        <v>224179</v>
      </c>
      <c r="AX61" s="159">
        <f>SAStab!H5183</f>
        <v>650217</v>
      </c>
      <c r="AY61" s="159">
        <f>SAStab!I5183</f>
        <v>1173936</v>
      </c>
      <c r="AZ61" s="159">
        <f>SAStab!J5183</f>
        <v>3229301</v>
      </c>
      <c r="BC61" t="s">
        <v>22</v>
      </c>
      <c r="BD61" s="86">
        <f>SAStab!F7037</f>
        <v>0.82799999999999996</v>
      </c>
      <c r="BE61" s="41">
        <f>SAStab!B5271</f>
        <v>314097</v>
      </c>
      <c r="BF61" s="159">
        <f>SAStab!C5271</f>
        <v>-1927.88</v>
      </c>
      <c r="BG61" s="159">
        <f>SAStab!D5271</f>
        <v>-1614.75</v>
      </c>
      <c r="BH61" s="159">
        <f>SAStab!E5271</f>
        <v>7541.2</v>
      </c>
      <c r="BI61" s="159">
        <f>SAStab!F5271</f>
        <v>71622.8</v>
      </c>
      <c r="BJ61" s="159">
        <f>SAStab!G5271</f>
        <v>274438</v>
      </c>
      <c r="BK61" s="159">
        <f>SAStab!H5271</f>
        <v>797424</v>
      </c>
      <c r="BL61" s="159">
        <f>SAStab!I5271</f>
        <v>1402476</v>
      </c>
      <c r="BM61" s="159">
        <f>SAStab!J5271</f>
        <v>3327216</v>
      </c>
      <c r="BP61" t="s">
        <v>22</v>
      </c>
      <c r="BQ61" s="86">
        <f>SAStab!G7037</f>
        <v>0.83799999999999997</v>
      </c>
      <c r="BR61" s="78">
        <f>SAStab!B5359</f>
        <v>355480</v>
      </c>
      <c r="BS61" s="78">
        <f>SAStab!C5359</f>
        <v>-2023.45</v>
      </c>
      <c r="BT61" s="78">
        <f>SAStab!D5359</f>
        <v>-1795.57</v>
      </c>
      <c r="BU61" s="78">
        <f>SAStab!E5359</f>
        <v>10116.799999999999</v>
      </c>
      <c r="BV61" s="78">
        <f>SAStab!F5359</f>
        <v>86265.5</v>
      </c>
      <c r="BW61" s="78">
        <f>SAStab!G5359</f>
        <v>320880</v>
      </c>
      <c r="BX61" s="78">
        <f>SAStab!H5359</f>
        <v>894354</v>
      </c>
      <c r="BY61" s="78">
        <f>SAStab!I5359</f>
        <v>1555122</v>
      </c>
      <c r="BZ61" s="78">
        <f>SAStab!J5359</f>
        <v>3860504</v>
      </c>
      <c r="CA61" s="188"/>
    </row>
    <row r="62" spans="1:79">
      <c r="A62" t="s">
        <v>107</v>
      </c>
      <c r="D62" s="41" t="str">
        <f>SAStab!A4920</f>
        <v>census Poverty rate</v>
      </c>
      <c r="E62" s="78"/>
      <c r="F62" s="78"/>
      <c r="G62" s="78"/>
      <c r="H62" s="78"/>
      <c r="I62" s="78"/>
      <c r="J62" s="78"/>
      <c r="K62" s="78"/>
      <c r="L62" s="78"/>
      <c r="M62" s="78"/>
      <c r="O62" t="s">
        <v>107</v>
      </c>
      <c r="AB62" t="s">
        <v>107</v>
      </c>
      <c r="AO62" t="s">
        <v>107</v>
      </c>
      <c r="BB62" t="s">
        <v>107</v>
      </c>
      <c r="BE62" s="41"/>
      <c r="BO62" t="s">
        <v>107</v>
      </c>
      <c r="CA62" s="188"/>
    </row>
    <row r="63" spans="1:79">
      <c r="B63" t="s">
        <v>28</v>
      </c>
      <c r="C63" s="88">
        <f>SAStab!B7039</f>
        <v>0.72299999999999998</v>
      </c>
      <c r="D63" s="41" t="str">
        <f>SAStab!A4921</f>
        <v>1.Less 100% of Poverty</v>
      </c>
      <c r="E63" s="78">
        <f>SAStab!B4921</f>
        <v>61596</v>
      </c>
      <c r="F63" s="78">
        <f>SAStab!C4921</f>
        <v>-1387.79</v>
      </c>
      <c r="G63" s="78">
        <f>SAStab!D4921</f>
        <v>-1021.04</v>
      </c>
      <c r="H63" s="78">
        <f>SAStab!E4921</f>
        <v>-15</v>
      </c>
      <c r="I63" s="78">
        <f>SAStab!F4921</f>
        <v>6426.5</v>
      </c>
      <c r="J63" s="78">
        <f>SAStab!G4921</f>
        <v>38308</v>
      </c>
      <c r="K63" s="78">
        <f>SAStab!H4921</f>
        <v>115020</v>
      </c>
      <c r="L63" s="78">
        <f>SAStab!I4921</f>
        <v>238821</v>
      </c>
      <c r="M63" s="78">
        <f>SAStab!J4921</f>
        <v>998171</v>
      </c>
      <c r="P63" t="s">
        <v>28</v>
      </c>
      <c r="R63" s="159">
        <f>SAStab!B5009</f>
        <v>75380</v>
      </c>
      <c r="S63" s="159">
        <f>SAStab!C5009</f>
        <v>-1630.12</v>
      </c>
      <c r="T63" s="159">
        <f>SAStab!D5009</f>
        <v>-1321.17</v>
      </c>
      <c r="U63" s="159">
        <f>SAStab!E5009</f>
        <v>-508.8</v>
      </c>
      <c r="V63" s="159">
        <f>SAStab!F5009</f>
        <v>8276.1</v>
      </c>
      <c r="W63" s="159">
        <f>SAStab!G5009</f>
        <v>40481</v>
      </c>
      <c r="X63" s="159">
        <f>SAStab!H5009</f>
        <v>129179</v>
      </c>
      <c r="Y63" s="159">
        <f>SAStab!I5009</f>
        <v>257195</v>
      </c>
      <c r="Z63" s="159">
        <f>SAStab!J5009</f>
        <v>1458422</v>
      </c>
      <c r="AC63" t="s">
        <v>28</v>
      </c>
      <c r="AD63" s="86">
        <f>SAStab!D7039</f>
        <v>0.70899999999999996</v>
      </c>
      <c r="AE63" s="159">
        <f>SAStab!B5097</f>
        <v>70451</v>
      </c>
      <c r="AF63" s="159">
        <f>SAStab!C5097</f>
        <v>-1835.25</v>
      </c>
      <c r="AG63" s="159">
        <f>SAStab!D5097</f>
        <v>-1423.89</v>
      </c>
      <c r="AH63" s="159">
        <f>SAStab!E5097</f>
        <v>-584</v>
      </c>
      <c r="AI63" s="159">
        <f>SAStab!F5097</f>
        <v>8196.4</v>
      </c>
      <c r="AJ63" s="159">
        <f>SAStab!G5097</f>
        <v>41201</v>
      </c>
      <c r="AK63" s="159">
        <f>SAStab!H5097</f>
        <v>127422</v>
      </c>
      <c r="AL63" s="159">
        <f>SAStab!I5097</f>
        <v>224986</v>
      </c>
      <c r="AM63" s="159">
        <f>SAStab!J5097</f>
        <v>1249828</v>
      </c>
      <c r="AP63" t="s">
        <v>28</v>
      </c>
      <c r="AQ63" s="86">
        <f>SAStab!E7039</f>
        <v>0.71099999999999997</v>
      </c>
      <c r="AR63" s="159">
        <f>SAStab!B5185</f>
        <v>77796</v>
      </c>
      <c r="AS63" s="159">
        <f>SAStab!C5185</f>
        <v>-2051.0700000000002</v>
      </c>
      <c r="AT63" s="159">
        <f>SAStab!D5185</f>
        <v>-1580.16</v>
      </c>
      <c r="AU63" s="159">
        <f>SAStab!E5185</f>
        <v>-641.79999999999995</v>
      </c>
      <c r="AV63" s="159">
        <f>SAStab!F5185</f>
        <v>9736.6</v>
      </c>
      <c r="AW63" s="159">
        <f>SAStab!G5185</f>
        <v>49935</v>
      </c>
      <c r="AX63" s="159">
        <f>SAStab!H5185</f>
        <v>155213</v>
      </c>
      <c r="AY63" s="159">
        <f>SAStab!I5185</f>
        <v>275987</v>
      </c>
      <c r="AZ63" s="159">
        <f>SAStab!J5185</f>
        <v>1200065</v>
      </c>
      <c r="BC63" t="s">
        <v>28</v>
      </c>
      <c r="BD63" s="86">
        <f>SAStab!F7039</f>
        <v>0.71699999999999997</v>
      </c>
      <c r="BE63" s="41">
        <f>SAStab!B5273</f>
        <v>81644</v>
      </c>
      <c r="BF63" s="159">
        <f>SAStab!C5273</f>
        <v>-2283.9499999999998</v>
      </c>
      <c r="BG63" s="159">
        <f>SAStab!D5273</f>
        <v>-1702.82</v>
      </c>
      <c r="BH63" s="159">
        <f>SAStab!E5273</f>
        <v>-566.6</v>
      </c>
      <c r="BI63" s="159">
        <f>SAStab!F5273</f>
        <v>12622.6</v>
      </c>
      <c r="BJ63" s="159">
        <f>SAStab!G5273</f>
        <v>65287</v>
      </c>
      <c r="BK63" s="159">
        <f>SAStab!H5273</f>
        <v>178125</v>
      </c>
      <c r="BL63" s="159">
        <f>SAStab!I5273</f>
        <v>320783</v>
      </c>
      <c r="BM63" s="159">
        <f>SAStab!J5273</f>
        <v>1193578</v>
      </c>
      <c r="BP63" t="s">
        <v>28</v>
      </c>
      <c r="BQ63" s="86">
        <f>SAStab!G7039</f>
        <v>0.72099999999999997</v>
      </c>
      <c r="BR63" s="78">
        <f>SAStab!B5361</f>
        <v>126306</v>
      </c>
      <c r="BS63" s="78">
        <f>SAStab!C5361</f>
        <v>-2539.6999999999998</v>
      </c>
      <c r="BT63" s="78">
        <f>SAStab!D5361</f>
        <v>-1891.06</v>
      </c>
      <c r="BU63" s="78">
        <f>SAStab!E5361</f>
        <v>-645.79999999999995</v>
      </c>
      <c r="BV63" s="78">
        <f>SAStab!F5361</f>
        <v>14495</v>
      </c>
      <c r="BW63" s="78">
        <f>SAStab!G5361</f>
        <v>75170</v>
      </c>
      <c r="BX63" s="78">
        <f>SAStab!H5361</f>
        <v>206400</v>
      </c>
      <c r="BY63" s="78">
        <f>SAStab!I5361</f>
        <v>352018</v>
      </c>
      <c r="BZ63" s="78">
        <f>SAStab!J5361</f>
        <v>1732519</v>
      </c>
      <c r="CA63" s="188"/>
    </row>
    <row r="64" spans="1:79">
      <c r="B64" t="s">
        <v>29</v>
      </c>
      <c r="C64" s="88">
        <f>SAStab!B7040</f>
        <v>0.877</v>
      </c>
      <c r="D64" s="41" t="str">
        <f>SAStab!A4922</f>
        <v>2.100-199% of Poverty</v>
      </c>
      <c r="E64" s="78">
        <f>SAStab!B4922</f>
        <v>104668</v>
      </c>
      <c r="F64" s="78">
        <f>SAStab!C4922</f>
        <v>-981.17</v>
      </c>
      <c r="G64" s="78">
        <f>SAStab!D4922</f>
        <v>-117.76</v>
      </c>
      <c r="H64" s="78">
        <f>SAStab!E4922</f>
        <v>3798.5</v>
      </c>
      <c r="I64" s="78">
        <f>SAStab!F4922</f>
        <v>23123</v>
      </c>
      <c r="J64" s="78">
        <f>SAStab!G4922</f>
        <v>89865</v>
      </c>
      <c r="K64" s="78">
        <f>SAStab!H4922</f>
        <v>219671</v>
      </c>
      <c r="L64" s="78">
        <f>SAStab!I4922</f>
        <v>434724</v>
      </c>
      <c r="M64" s="78">
        <f>SAStab!J4922</f>
        <v>1294757</v>
      </c>
      <c r="P64" t="s">
        <v>29</v>
      </c>
      <c r="Q64" s="93">
        <f>SAStab!C7040</f>
        <v>0.89200000000000002</v>
      </c>
      <c r="R64" s="159">
        <f>SAStab!B5010</f>
        <v>91901</v>
      </c>
      <c r="S64" s="159">
        <f>SAStab!C5010</f>
        <v>-1152.49</v>
      </c>
      <c r="T64" s="159">
        <f>SAStab!D5010</f>
        <v>-75.02</v>
      </c>
      <c r="U64" s="159">
        <f>SAStab!E5010</f>
        <v>5307.3</v>
      </c>
      <c r="V64" s="159">
        <f>SAStab!F5010</f>
        <v>27206.5</v>
      </c>
      <c r="W64" s="159">
        <f>SAStab!G5010</f>
        <v>85293</v>
      </c>
      <c r="X64" s="159">
        <f>SAStab!H5010</f>
        <v>204076</v>
      </c>
      <c r="Y64" s="159">
        <f>SAStab!I5010</f>
        <v>365913</v>
      </c>
      <c r="Z64" s="159">
        <f>SAStab!J5010</f>
        <v>1149569</v>
      </c>
      <c r="AC64" t="s">
        <v>29</v>
      </c>
      <c r="AD64" s="86">
        <f>SAStab!D7040</f>
        <v>0.88700000000000001</v>
      </c>
      <c r="AE64" s="159">
        <f>SAStab!B5098</f>
        <v>111916</v>
      </c>
      <c r="AF64" s="159">
        <f>SAStab!C5098</f>
        <v>-1297.52</v>
      </c>
      <c r="AG64" s="159">
        <f>SAStab!D5098</f>
        <v>-451.98</v>
      </c>
      <c r="AH64" s="159">
        <f>SAStab!E5098</f>
        <v>6534.4</v>
      </c>
      <c r="AI64" s="159">
        <f>SAStab!F5098</f>
        <v>29528.9</v>
      </c>
      <c r="AJ64" s="159">
        <f>SAStab!G5098</f>
        <v>84710</v>
      </c>
      <c r="AK64" s="159">
        <f>SAStab!H5098</f>
        <v>191176</v>
      </c>
      <c r="AL64" s="159">
        <f>SAStab!I5098</f>
        <v>334991</v>
      </c>
      <c r="AM64" s="159">
        <f>SAStab!J5098</f>
        <v>1281216</v>
      </c>
      <c r="AP64" t="s">
        <v>29</v>
      </c>
      <c r="AQ64" s="86">
        <f>SAStab!E7040</f>
        <v>0.88900000000000001</v>
      </c>
      <c r="AR64" s="159">
        <f>SAStab!B5186</f>
        <v>103709</v>
      </c>
      <c r="AS64" s="159">
        <f>SAStab!C5186</f>
        <v>-1450.11</v>
      </c>
      <c r="AT64" s="159">
        <f>SAStab!D5186</f>
        <v>-367.43</v>
      </c>
      <c r="AU64" s="159">
        <f>SAStab!E5186</f>
        <v>7310.8</v>
      </c>
      <c r="AV64" s="159">
        <f>SAStab!F5186</f>
        <v>31846.5</v>
      </c>
      <c r="AW64" s="159">
        <f>SAStab!G5186</f>
        <v>92417</v>
      </c>
      <c r="AX64" s="159">
        <f>SAStab!H5186</f>
        <v>225124</v>
      </c>
      <c r="AY64" s="159">
        <f>SAStab!I5186</f>
        <v>387992</v>
      </c>
      <c r="AZ64" s="159">
        <f>SAStab!J5186</f>
        <v>1297189</v>
      </c>
      <c r="BC64" t="s">
        <v>29</v>
      </c>
      <c r="BD64" s="86">
        <f>SAStab!F7040</f>
        <v>0.877</v>
      </c>
      <c r="BE64" s="41">
        <f>SAStab!B5274</f>
        <v>114949</v>
      </c>
      <c r="BF64" s="159">
        <f>SAStab!C5274</f>
        <v>-1614.75</v>
      </c>
      <c r="BG64" s="159">
        <f>SAStab!D5274</f>
        <v>-725.3</v>
      </c>
      <c r="BH64" s="159">
        <f>SAStab!E5274</f>
        <v>6894.5</v>
      </c>
      <c r="BI64" s="159">
        <f>SAStab!F5274</f>
        <v>33185.4</v>
      </c>
      <c r="BJ64" s="159">
        <f>SAStab!G5274</f>
        <v>101297</v>
      </c>
      <c r="BK64" s="159">
        <f>SAStab!H5274</f>
        <v>237841</v>
      </c>
      <c r="BL64" s="159">
        <f>SAStab!I5274</f>
        <v>417953</v>
      </c>
      <c r="BM64" s="159">
        <f>SAStab!J5274</f>
        <v>1579208</v>
      </c>
      <c r="BP64" t="s">
        <v>29</v>
      </c>
      <c r="BQ64" s="86">
        <f>SAStab!G7040</f>
        <v>0.85699999999999998</v>
      </c>
      <c r="BR64" s="78">
        <f>SAStab!B5362</f>
        <v>106633</v>
      </c>
      <c r="BS64" s="78">
        <f>SAStab!C5362</f>
        <v>-1795.57</v>
      </c>
      <c r="BT64" s="78">
        <f>SAStab!D5362</f>
        <v>-968.05</v>
      </c>
      <c r="BU64" s="78">
        <f>SAStab!E5362</f>
        <v>6283.4</v>
      </c>
      <c r="BV64" s="78">
        <f>SAStab!F5362</f>
        <v>32655.9</v>
      </c>
      <c r="BW64" s="78">
        <f>SAStab!G5362</f>
        <v>102244</v>
      </c>
      <c r="BX64" s="78">
        <f>SAStab!H5362</f>
        <v>232753</v>
      </c>
      <c r="BY64" s="78">
        <f>SAStab!I5362</f>
        <v>398906</v>
      </c>
      <c r="BZ64" s="78">
        <f>SAStab!J5362</f>
        <v>1177067</v>
      </c>
      <c r="CA64" s="188"/>
    </row>
    <row r="65" spans="1:79">
      <c r="B65" t="s">
        <v>30</v>
      </c>
      <c r="C65" s="88">
        <f>SAStab!B7041</f>
        <v>0.95299999999999996</v>
      </c>
      <c r="D65" s="41" t="str">
        <f>SAStab!A4923</f>
        <v>3.200-399% of Poverty</v>
      </c>
      <c r="E65" s="78">
        <f>SAStab!B4923</f>
        <v>278837</v>
      </c>
      <c r="F65" s="78">
        <f>SAStab!C4923</f>
        <v>88.46</v>
      </c>
      <c r="G65" s="78">
        <f>SAStab!D4923</f>
        <v>4351.32</v>
      </c>
      <c r="H65" s="78">
        <f>SAStab!E4923</f>
        <v>23590.400000000001</v>
      </c>
      <c r="I65" s="78">
        <f>SAStab!F4923</f>
        <v>84566.3</v>
      </c>
      <c r="J65" s="78">
        <f>SAStab!G4923</f>
        <v>234111</v>
      </c>
      <c r="K65" s="78">
        <f>SAStab!H4923</f>
        <v>575791</v>
      </c>
      <c r="L65" s="78">
        <f>SAStab!I4923</f>
        <v>983671</v>
      </c>
      <c r="M65" s="78">
        <f>SAStab!J4923</f>
        <v>3401750</v>
      </c>
      <c r="P65" t="s">
        <v>30</v>
      </c>
      <c r="Q65" s="93">
        <f>SAStab!C7041</f>
        <v>0.95299999999999996</v>
      </c>
      <c r="R65" s="159">
        <f>SAStab!B5011</f>
        <v>259083</v>
      </c>
      <c r="S65" s="159">
        <f>SAStab!C5011</f>
        <v>183.53</v>
      </c>
      <c r="T65" s="159">
        <f>SAStab!D5011</f>
        <v>5283.01</v>
      </c>
      <c r="U65" s="159">
        <f>SAStab!E5011</f>
        <v>29775.4</v>
      </c>
      <c r="V65" s="159">
        <f>SAStab!F5011</f>
        <v>94401.8</v>
      </c>
      <c r="W65" s="159">
        <f>SAStab!G5011</f>
        <v>232101</v>
      </c>
      <c r="X65" s="159">
        <f>SAStab!H5011</f>
        <v>534998</v>
      </c>
      <c r="Y65" s="159">
        <f>SAStab!I5011</f>
        <v>931326</v>
      </c>
      <c r="Z65" s="159">
        <f>SAStab!J5011</f>
        <v>3188436</v>
      </c>
      <c r="AC65" t="s">
        <v>30</v>
      </c>
      <c r="AD65" s="86">
        <f>SAStab!D7041</f>
        <v>0.96099999999999997</v>
      </c>
      <c r="AE65" s="159">
        <f>SAStab!B5099</f>
        <v>249661</v>
      </c>
      <c r="AF65" s="159">
        <f>SAStab!C5099</f>
        <v>1304.81</v>
      </c>
      <c r="AG65" s="159">
        <f>SAStab!D5099</f>
        <v>8560.81</v>
      </c>
      <c r="AH65" s="159">
        <f>SAStab!E5099</f>
        <v>37380.800000000003</v>
      </c>
      <c r="AI65" s="159">
        <f>SAStab!F5099</f>
        <v>107791.8</v>
      </c>
      <c r="AJ65" s="159">
        <f>SAStab!G5099</f>
        <v>241218</v>
      </c>
      <c r="AK65" s="159">
        <f>SAStab!H5099</f>
        <v>511585</v>
      </c>
      <c r="AL65" s="159">
        <f>SAStab!I5099</f>
        <v>882712</v>
      </c>
      <c r="AM65" s="159">
        <f>SAStab!J5099</f>
        <v>2481896</v>
      </c>
      <c r="AP65" t="s">
        <v>30</v>
      </c>
      <c r="AQ65" s="86">
        <f>SAStab!E7041</f>
        <v>0.95099999999999996</v>
      </c>
      <c r="AR65" s="159">
        <f>SAStab!B5187</f>
        <v>250297</v>
      </c>
      <c r="AS65" s="159">
        <f>SAStab!C5187</f>
        <v>26.27</v>
      </c>
      <c r="AT65" s="159">
        <f>SAStab!D5187</f>
        <v>7508.14</v>
      </c>
      <c r="AU65" s="159">
        <f>SAStab!E5187</f>
        <v>35837.300000000003</v>
      </c>
      <c r="AV65" s="159">
        <f>SAStab!F5187</f>
        <v>103868.4</v>
      </c>
      <c r="AW65" s="159">
        <f>SAStab!G5187</f>
        <v>231934</v>
      </c>
      <c r="AX65" s="159">
        <f>SAStab!H5187</f>
        <v>488600</v>
      </c>
      <c r="AY65" s="159">
        <f>SAStab!I5187</f>
        <v>867907</v>
      </c>
      <c r="AZ65" s="159">
        <f>SAStab!J5187</f>
        <v>2561395</v>
      </c>
      <c r="BC65" t="s">
        <v>30</v>
      </c>
      <c r="BD65" s="86">
        <f>SAStab!F7041</f>
        <v>0.94399999999999995</v>
      </c>
      <c r="BE65" s="41">
        <f>SAStab!B5275</f>
        <v>256522</v>
      </c>
      <c r="BF65" s="159">
        <f>SAStab!C5275</f>
        <v>-596.91999999999996</v>
      </c>
      <c r="BG65" s="159">
        <f>SAStab!D5275</f>
        <v>6617.93</v>
      </c>
      <c r="BH65" s="159">
        <f>SAStab!E5275</f>
        <v>34785.800000000003</v>
      </c>
      <c r="BI65" s="159">
        <f>SAStab!F5275</f>
        <v>106291.9</v>
      </c>
      <c r="BJ65" s="159">
        <f>SAStab!G5275</f>
        <v>238170</v>
      </c>
      <c r="BK65" s="159">
        <f>SAStab!H5275</f>
        <v>517928</v>
      </c>
      <c r="BL65" s="159">
        <f>SAStab!I5275</f>
        <v>932869</v>
      </c>
      <c r="BM65" s="159">
        <f>SAStab!J5275</f>
        <v>2592261</v>
      </c>
      <c r="BP65" t="s">
        <v>30</v>
      </c>
      <c r="BQ65" s="86">
        <f>SAStab!G7041</f>
        <v>0.94</v>
      </c>
      <c r="BR65" s="78">
        <f>SAStab!B5363</f>
        <v>239133</v>
      </c>
      <c r="BS65" s="78">
        <f>SAStab!C5363</f>
        <v>-833.89</v>
      </c>
      <c r="BT65" s="78">
        <f>SAStab!D5363</f>
        <v>5201.07</v>
      </c>
      <c r="BU65" s="78">
        <f>SAStab!E5363</f>
        <v>30681.4</v>
      </c>
      <c r="BV65" s="78">
        <f>SAStab!F5363</f>
        <v>97361.5</v>
      </c>
      <c r="BW65" s="78">
        <f>SAStab!G5363</f>
        <v>223307</v>
      </c>
      <c r="BX65" s="78">
        <f>SAStab!H5363</f>
        <v>462340</v>
      </c>
      <c r="BY65" s="78">
        <f>SAStab!I5363</f>
        <v>782260</v>
      </c>
      <c r="BZ65" s="78">
        <f>SAStab!J5363</f>
        <v>2537093</v>
      </c>
      <c r="CA65" s="188"/>
    </row>
    <row r="66" spans="1:79" s="188" customFormat="1">
      <c r="A66" s="1"/>
      <c r="B66" s="1" t="s">
        <v>31</v>
      </c>
      <c r="C66" s="89">
        <f>SAStab!B7042</f>
        <v>0.98199999999999998</v>
      </c>
      <c r="D66" s="183" t="str">
        <f>SAStab!A4924</f>
        <v>4.400%+ of Poverty</v>
      </c>
      <c r="E66" s="79">
        <f>SAStab!B4924</f>
        <v>794992</v>
      </c>
      <c r="F66" s="79">
        <f>SAStab!C4924</f>
        <v>9950.01</v>
      </c>
      <c r="G66" s="79">
        <f>SAStab!D4924</f>
        <v>28420.400000000001</v>
      </c>
      <c r="H66" s="79">
        <f>SAStab!E4924</f>
        <v>103173.3</v>
      </c>
      <c r="I66" s="79">
        <f>SAStab!F4924</f>
        <v>284982.90000000002</v>
      </c>
      <c r="J66" s="79">
        <f>SAStab!G4924</f>
        <v>748354</v>
      </c>
      <c r="K66" s="79">
        <f>SAStab!H4924</f>
        <v>1742462</v>
      </c>
      <c r="L66" s="79">
        <f>SAStab!I4924</f>
        <v>2855399</v>
      </c>
      <c r="M66" s="79">
        <f>SAStab!J4924</f>
        <v>7926353</v>
      </c>
      <c r="O66" s="1"/>
      <c r="P66" s="1" t="s">
        <v>31</v>
      </c>
      <c r="Q66" s="94">
        <f>SAStab!C7042</f>
        <v>0.98499999999999999</v>
      </c>
      <c r="R66" s="123">
        <f>SAStab!B5012</f>
        <v>893800</v>
      </c>
      <c r="S66" s="123">
        <f>SAStab!C5012</f>
        <v>12615.86</v>
      </c>
      <c r="T66" s="123">
        <f>SAStab!D5012</f>
        <v>39299.53</v>
      </c>
      <c r="U66" s="123">
        <f>SAStab!E5012</f>
        <v>127006.5</v>
      </c>
      <c r="V66" s="123">
        <f>SAStab!F5012</f>
        <v>349503.4</v>
      </c>
      <c r="W66" s="123">
        <f>SAStab!G5012</f>
        <v>858561</v>
      </c>
      <c r="X66" s="123">
        <f>SAStab!H5012</f>
        <v>1876294</v>
      </c>
      <c r="Y66" s="123">
        <f>SAStab!I5012</f>
        <v>3043574</v>
      </c>
      <c r="Z66" s="123">
        <f>SAStab!J5012</f>
        <v>9716495</v>
      </c>
      <c r="AB66" s="1"/>
      <c r="AC66" s="1" t="s">
        <v>31</v>
      </c>
      <c r="AD66" s="87">
        <f>SAStab!D7042</f>
        <v>0.98099999999999998</v>
      </c>
      <c r="AE66" s="123">
        <f>SAStab!B5100</f>
        <v>959486</v>
      </c>
      <c r="AF66" s="123">
        <f>SAStab!C5100</f>
        <v>11447.65</v>
      </c>
      <c r="AG66" s="123">
        <f>SAStab!D5100</f>
        <v>39602.199999999997</v>
      </c>
      <c r="AH66" s="123">
        <f>SAStab!E5100</f>
        <v>144222.70000000001</v>
      </c>
      <c r="AI66" s="123">
        <f>SAStab!F5100</f>
        <v>403058.5</v>
      </c>
      <c r="AJ66" s="123">
        <f>SAStab!G5100</f>
        <v>970268</v>
      </c>
      <c r="AK66" s="123">
        <f>SAStab!H5100</f>
        <v>2086895</v>
      </c>
      <c r="AL66" s="123">
        <f>SAStab!I5100</f>
        <v>3403455</v>
      </c>
      <c r="AM66" s="123">
        <f>SAStab!J5100</f>
        <v>9305402</v>
      </c>
      <c r="AO66" s="1"/>
      <c r="AP66" s="1" t="s">
        <v>31</v>
      </c>
      <c r="AQ66" s="87">
        <f>SAStab!E7042</f>
        <v>0.97899999999999998</v>
      </c>
      <c r="AR66" s="123">
        <f>SAStab!B5188</f>
        <v>1071054</v>
      </c>
      <c r="AS66" s="123">
        <f>SAStab!C5188</f>
        <v>10927.96</v>
      </c>
      <c r="AT66" s="123">
        <f>SAStab!D5188</f>
        <v>39905.56</v>
      </c>
      <c r="AU66" s="123">
        <f>SAStab!E5188</f>
        <v>161472.20000000001</v>
      </c>
      <c r="AV66" s="123">
        <f>SAStab!F5188</f>
        <v>446335.3</v>
      </c>
      <c r="AW66" s="123">
        <f>SAStab!G5188</f>
        <v>1074119</v>
      </c>
      <c r="AX66" s="123">
        <f>SAStab!H5188</f>
        <v>2381393</v>
      </c>
      <c r="AY66" s="123">
        <f>SAStab!I5188</f>
        <v>3814362</v>
      </c>
      <c r="AZ66" s="123">
        <f>SAStab!J5188</f>
        <v>10150852</v>
      </c>
      <c r="BB66" s="1"/>
      <c r="BC66" s="1" t="s">
        <v>31</v>
      </c>
      <c r="BD66" s="87">
        <f>SAStab!F7042</f>
        <v>0.97899999999999998</v>
      </c>
      <c r="BE66" s="183">
        <f>SAStab!B5276</f>
        <v>1113694</v>
      </c>
      <c r="BF66" s="123">
        <f>SAStab!C5276</f>
        <v>12426.93</v>
      </c>
      <c r="BG66" s="123">
        <f>SAStab!D5276</f>
        <v>42600.23</v>
      </c>
      <c r="BH66" s="123">
        <f>SAStab!E5276</f>
        <v>165921.70000000001</v>
      </c>
      <c r="BI66" s="123">
        <f>SAStab!F5276</f>
        <v>468518</v>
      </c>
      <c r="BJ66" s="123">
        <f>SAStab!G5276</f>
        <v>1137408</v>
      </c>
      <c r="BK66" s="123">
        <f>SAStab!H5276</f>
        <v>2518239</v>
      </c>
      <c r="BL66" s="123">
        <f>SAStab!I5276</f>
        <v>4053651</v>
      </c>
      <c r="BM66" s="123">
        <f>SAStab!J5276</f>
        <v>10139346</v>
      </c>
      <c r="BO66" s="1"/>
      <c r="BP66" s="1" t="s">
        <v>31</v>
      </c>
      <c r="BQ66" s="87">
        <f>SAStab!G7042</f>
        <v>0.97799999999999998</v>
      </c>
      <c r="BR66" s="79">
        <f>SAStab!B5364</f>
        <v>1192161</v>
      </c>
      <c r="BS66" s="79">
        <f>SAStab!C5364</f>
        <v>12877.51</v>
      </c>
      <c r="BT66" s="79">
        <f>SAStab!D5364</f>
        <v>46990.32</v>
      </c>
      <c r="BU66" s="79">
        <f>SAStab!E5364</f>
        <v>182604.9</v>
      </c>
      <c r="BV66" s="79">
        <f>SAStab!F5364</f>
        <v>490855.3</v>
      </c>
      <c r="BW66" s="79">
        <f>SAStab!G5364</f>
        <v>1183533</v>
      </c>
      <c r="BX66" s="79">
        <f>SAStab!H5364</f>
        <v>2599101</v>
      </c>
      <c r="BY66" s="79">
        <f>SAStab!I5364</f>
        <v>4084270</v>
      </c>
      <c r="BZ66" s="79">
        <f>SAStab!J5364</f>
        <v>10720807</v>
      </c>
    </row>
    <row r="67" spans="1:79">
      <c r="A67" t="str">
        <f>NOTES!$A$3</f>
        <v>Source: DYNASIM3 ID912. Option FICA15:  Increase Payroll tax to 15.4% over 10 Years</v>
      </c>
      <c r="O67" t="str">
        <f>NOTES!$A$3</f>
        <v>Source: DYNASIM3 ID912. Option FICA15:  Increase Payroll tax to 15.4% over 10 Years</v>
      </c>
      <c r="AB67" t="str">
        <f>NOTES!$A$3</f>
        <v>Source: DYNASIM3 ID912. Option FICA15:  Increase Payroll tax to 15.4% over 10 Years</v>
      </c>
      <c r="AO67" t="str">
        <f>NOTES!$A$3</f>
        <v>Source: DYNASIM3 ID912. Option FICA15:  Increase Payroll tax to 15.4% over 10 Years</v>
      </c>
      <c r="BB67" t="str">
        <f>NOTES!$A$3</f>
        <v>Source: DYNASIM3 ID912. Option FICA15:  Increase Payroll tax to 15.4% over 10 Years</v>
      </c>
      <c r="BO67" t="str">
        <f>NOTES!$A$3</f>
        <v>Source: DYNASIM3 ID912. Option FICA15:  Increase Payroll tax to 15.4% over 10 Years</v>
      </c>
      <c r="CA67" s="188"/>
    </row>
    <row r="68" spans="1:79">
      <c r="A68" t="s">
        <v>120</v>
      </c>
      <c r="O68" t="str">
        <f>$A68</f>
        <v xml:space="preserve">Notes:  </v>
      </c>
      <c r="AB68" t="str">
        <f>$A68</f>
        <v xml:space="preserve">Notes:  </v>
      </c>
      <c r="AO68" t="str">
        <f>$A68</f>
        <v xml:space="preserve">Notes:  </v>
      </c>
      <c r="BB68" t="str">
        <f>$A68</f>
        <v xml:space="preserve">Notes:  </v>
      </c>
      <c r="BO68" t="str">
        <f>$A68</f>
        <v xml:space="preserve">Notes:  </v>
      </c>
      <c r="CA68" s="188"/>
    </row>
    <row r="69" spans="1:79">
      <c r="A69" s="271" t="str">
        <f>NOTES!$A$9</f>
        <v>Total assets is the sum of retirement accounts and financial assets.</v>
      </c>
      <c r="B69" s="271"/>
      <c r="C69" s="271"/>
      <c r="D69" s="271"/>
      <c r="E69" s="271"/>
      <c r="F69" s="271"/>
      <c r="G69" s="271"/>
      <c r="H69" s="271"/>
      <c r="I69" s="271"/>
      <c r="J69" s="271"/>
      <c r="K69" s="271"/>
      <c r="L69" s="271"/>
      <c r="M69" s="271"/>
      <c r="O69" s="271" t="str">
        <f>NOTES!$A$9</f>
        <v>Total assets is the sum of retirement accounts and financial assets.</v>
      </c>
      <c r="P69" s="271"/>
      <c r="Q69" s="271"/>
      <c r="R69" s="271"/>
      <c r="S69" s="271"/>
      <c r="T69" s="271"/>
      <c r="U69" s="271"/>
      <c r="V69" s="271"/>
      <c r="W69" s="271"/>
      <c r="X69" s="271"/>
      <c r="Y69" s="271"/>
      <c r="Z69" s="271"/>
      <c r="AB69" s="271" t="str">
        <f>NOTES!$A$9</f>
        <v>Total assets is the sum of retirement accounts and financial assets.</v>
      </c>
      <c r="AC69" s="271"/>
      <c r="AD69" s="271"/>
      <c r="AE69" s="271"/>
      <c r="AF69" s="271"/>
      <c r="AG69" s="271"/>
      <c r="AH69" s="271"/>
      <c r="AI69" s="271"/>
      <c r="AJ69" s="271"/>
      <c r="AK69" s="271"/>
      <c r="AL69" s="271"/>
      <c r="AM69" s="271"/>
      <c r="AO69" s="271" t="str">
        <f>NOTES!$A$9</f>
        <v>Total assets is the sum of retirement accounts and financial assets.</v>
      </c>
      <c r="AP69" s="271"/>
      <c r="AQ69" s="271"/>
      <c r="AR69" s="271"/>
      <c r="AS69" s="271"/>
      <c r="AT69" s="271"/>
      <c r="AU69" s="271"/>
      <c r="AV69" s="271"/>
      <c r="AW69" s="271"/>
      <c r="AX69" s="271"/>
      <c r="AY69" s="271"/>
      <c r="AZ69" s="271"/>
      <c r="BB69" s="271" t="str">
        <f>NOTES!$A$9</f>
        <v>Total assets is the sum of retirement accounts and financial assets.</v>
      </c>
      <c r="BC69" s="271"/>
      <c r="BD69" s="271"/>
      <c r="BE69" s="271"/>
      <c r="BF69" s="271"/>
      <c r="BG69" s="271"/>
      <c r="BH69" s="271"/>
      <c r="BI69" s="271"/>
      <c r="BJ69" s="271"/>
      <c r="BK69" s="271"/>
      <c r="BL69" s="271"/>
      <c r="BM69" s="271"/>
      <c r="BO69" s="271" t="str">
        <f>NOTES!$A$9</f>
        <v>Total assets is the sum of retirement accounts and financial assets.</v>
      </c>
      <c r="BP69" s="271"/>
      <c r="BQ69" s="271"/>
      <c r="BR69" s="271"/>
      <c r="BS69" s="271"/>
      <c r="BT69" s="271"/>
      <c r="BU69" s="271"/>
      <c r="BV69" s="271"/>
      <c r="BW69" s="271"/>
      <c r="BX69" s="271"/>
      <c r="BY69" s="271"/>
      <c r="BZ69" s="271"/>
      <c r="CA69" s="188"/>
    </row>
    <row r="70" spans="1:79" ht="33.75" customHeight="1">
      <c r="A70" s="266" t="str">
        <f>NOTES!$A$11</f>
        <v>Financial assets includes savings, checking, money market, certificate of deposits, stock, bond, farm and business equity, vehicle equity, less unsecured debt.</v>
      </c>
      <c r="B70" s="266"/>
      <c r="C70" s="266"/>
      <c r="D70" s="266"/>
      <c r="E70" s="266"/>
      <c r="F70" s="266"/>
      <c r="G70" s="266"/>
      <c r="H70" s="266"/>
      <c r="I70" s="266"/>
      <c r="J70" s="266"/>
      <c r="K70" s="266"/>
      <c r="L70" s="266"/>
      <c r="M70" s="266"/>
      <c r="O70" s="266" t="str">
        <f>NOTES!$A$11</f>
        <v>Financial assets includes savings, checking, money market, certificate of deposits, stock, bond, farm and business equity, vehicle equity, less unsecured debt.</v>
      </c>
      <c r="P70" s="266"/>
      <c r="Q70" s="266"/>
      <c r="R70" s="266"/>
      <c r="S70" s="266"/>
      <c r="T70" s="266"/>
      <c r="U70" s="266"/>
      <c r="V70" s="266"/>
      <c r="W70" s="266"/>
      <c r="X70" s="266"/>
      <c r="Y70" s="266"/>
      <c r="Z70" s="266"/>
      <c r="AB70" s="266" t="str">
        <f>NOTES!$A$11</f>
        <v>Financial assets includes savings, checking, money market, certificate of deposits, stock, bond, farm and business equity, vehicle equity, less unsecured debt.</v>
      </c>
      <c r="AC70" s="266"/>
      <c r="AD70" s="266"/>
      <c r="AE70" s="266"/>
      <c r="AF70" s="266"/>
      <c r="AG70" s="266"/>
      <c r="AH70" s="266"/>
      <c r="AI70" s="266"/>
      <c r="AJ70" s="266"/>
      <c r="AK70" s="266"/>
      <c r="AL70" s="266"/>
      <c r="AM70" s="266"/>
      <c r="AO70" s="266" t="str">
        <f>NOTES!$A$11</f>
        <v>Financial assets includes savings, checking, money market, certificate of deposits, stock, bond, farm and business equity, vehicle equity, less unsecured debt.</v>
      </c>
      <c r="AP70" s="266"/>
      <c r="AQ70" s="266"/>
      <c r="AR70" s="266"/>
      <c r="AS70" s="266"/>
      <c r="AT70" s="266"/>
      <c r="AU70" s="266"/>
      <c r="AV70" s="266"/>
      <c r="AW70" s="266"/>
      <c r="AX70" s="266"/>
      <c r="AY70" s="266"/>
      <c r="AZ70" s="266"/>
      <c r="BB70" s="266" t="str">
        <f>NOTES!$A$11</f>
        <v>Financial assets includes savings, checking, money market, certificate of deposits, stock, bond, farm and business equity, vehicle equity, less unsecured debt.</v>
      </c>
      <c r="BC70" s="266"/>
      <c r="BD70" s="266"/>
      <c r="BE70" s="266"/>
      <c r="BF70" s="266"/>
      <c r="BG70" s="266"/>
      <c r="BH70" s="266"/>
      <c r="BI70" s="266"/>
      <c r="BJ70" s="266"/>
      <c r="BK70" s="266"/>
      <c r="BL70" s="266"/>
      <c r="BM70" s="266"/>
      <c r="BO70" s="266" t="str">
        <f>NOTES!$A$11</f>
        <v>Financial assets includes savings, checking, money market, certificate of deposits, stock, bond, farm and business equity, vehicle equity, less unsecured debt.</v>
      </c>
      <c r="BP70" s="266"/>
      <c r="BQ70" s="266"/>
      <c r="BR70" s="266"/>
      <c r="BS70" s="266"/>
      <c r="BT70" s="266"/>
      <c r="BU70" s="266"/>
      <c r="BV70" s="266"/>
      <c r="BW70" s="266"/>
      <c r="BX70" s="266"/>
      <c r="BY70" s="266"/>
      <c r="BZ70" s="266"/>
      <c r="CA70" s="188"/>
    </row>
    <row r="71" spans="1:79">
      <c r="A71" s="271" t="str">
        <f>NOTES!$A$10</f>
        <v>Retirement account assets includes IRAs, Keoghs, and employer DC plans.</v>
      </c>
      <c r="B71" s="271"/>
      <c r="C71" s="271"/>
      <c r="D71" s="271"/>
      <c r="E71" s="271"/>
      <c r="F71" s="271"/>
      <c r="G71" s="271"/>
      <c r="H71" s="271"/>
      <c r="I71" s="271"/>
      <c r="J71" s="271"/>
      <c r="K71" s="271"/>
      <c r="L71" s="271"/>
      <c r="M71" s="271"/>
      <c r="O71" s="271" t="str">
        <f>NOTES!$A$10</f>
        <v>Retirement account assets includes IRAs, Keoghs, and employer DC plans.</v>
      </c>
      <c r="P71" s="271"/>
      <c r="Q71" s="271"/>
      <c r="R71" s="271"/>
      <c r="S71" s="271"/>
      <c r="T71" s="271"/>
      <c r="U71" s="271"/>
      <c r="V71" s="271"/>
      <c r="W71" s="271"/>
      <c r="X71" s="271"/>
      <c r="Y71" s="271"/>
      <c r="Z71" s="271"/>
      <c r="AB71" s="271" t="str">
        <f>NOTES!$A$10</f>
        <v>Retirement account assets includes IRAs, Keoghs, and employer DC plans.</v>
      </c>
      <c r="AC71" s="271"/>
      <c r="AD71" s="271"/>
      <c r="AE71" s="271"/>
      <c r="AF71" s="271"/>
      <c r="AG71" s="271"/>
      <c r="AH71" s="271"/>
      <c r="AI71" s="271"/>
      <c r="AJ71" s="271"/>
      <c r="AK71" s="271"/>
      <c r="AL71" s="271"/>
      <c r="AM71" s="271"/>
      <c r="AO71" s="271" t="str">
        <f>NOTES!$A$10</f>
        <v>Retirement account assets includes IRAs, Keoghs, and employer DC plans.</v>
      </c>
      <c r="AP71" s="271"/>
      <c r="AQ71" s="271"/>
      <c r="AR71" s="271"/>
      <c r="AS71" s="271"/>
      <c r="AT71" s="271"/>
      <c r="AU71" s="271"/>
      <c r="AV71" s="271"/>
      <c r="AW71" s="271"/>
      <c r="AX71" s="271"/>
      <c r="AY71" s="271"/>
      <c r="AZ71" s="271"/>
      <c r="BB71" s="271" t="str">
        <f>NOTES!$A$10</f>
        <v>Retirement account assets includes IRAs, Keoghs, and employer DC plans.</v>
      </c>
      <c r="BC71" s="271"/>
      <c r="BD71" s="271"/>
      <c r="BE71" s="271"/>
      <c r="BF71" s="271"/>
      <c r="BG71" s="271"/>
      <c r="BH71" s="271"/>
      <c r="BI71" s="271"/>
      <c r="BJ71" s="271"/>
      <c r="BK71" s="271"/>
      <c r="BL71" s="271"/>
      <c r="BM71" s="271"/>
      <c r="BO71" s="271" t="str">
        <f>NOTES!$A$10</f>
        <v>Retirement account assets includes IRAs, Keoghs, and employer DC plans.</v>
      </c>
      <c r="BP71" s="271"/>
      <c r="BQ71" s="271"/>
      <c r="BR71" s="271"/>
      <c r="BS71" s="271"/>
      <c r="BT71" s="271"/>
      <c r="BU71" s="271"/>
      <c r="BV71" s="271"/>
      <c r="BW71" s="271"/>
      <c r="BX71" s="271"/>
      <c r="BY71" s="271"/>
      <c r="BZ71" s="271"/>
      <c r="CA71" s="188"/>
    </row>
    <row r="72" spans="1:79" ht="30" customHeight="1">
      <c r="A72" s="266" t="str">
        <f>NOTES!$A$8</f>
        <v>Shared lifetime earnings includes half the couples earnings in years a person is married and own earnings in years a person is unmarried.</v>
      </c>
      <c r="B72" s="266"/>
      <c r="C72" s="266"/>
      <c r="D72" s="266"/>
      <c r="E72" s="266"/>
      <c r="F72" s="266"/>
      <c r="G72" s="266"/>
      <c r="H72" s="266"/>
      <c r="I72" s="266"/>
      <c r="J72" s="266"/>
      <c r="K72" s="266"/>
      <c r="L72" s="266"/>
      <c r="M72" s="266"/>
      <c r="O72" s="266" t="str">
        <f>NOTES!$A$8</f>
        <v>Shared lifetime earnings includes half the couples earnings in years a person is married and own earnings in years a person is unmarried.</v>
      </c>
      <c r="P72" s="266"/>
      <c r="Q72" s="266"/>
      <c r="R72" s="266"/>
      <c r="S72" s="266"/>
      <c r="T72" s="266"/>
      <c r="U72" s="266"/>
      <c r="V72" s="266"/>
      <c r="W72" s="266"/>
      <c r="X72" s="266"/>
      <c r="Y72" s="266"/>
      <c r="Z72" s="266"/>
      <c r="AB72" s="266" t="str">
        <f>NOTES!$A$8</f>
        <v>Shared lifetime earnings includes half the couples earnings in years a person is married and own earnings in years a person is unmarried.</v>
      </c>
      <c r="AC72" s="266"/>
      <c r="AD72" s="266"/>
      <c r="AE72" s="266"/>
      <c r="AF72" s="266"/>
      <c r="AG72" s="266"/>
      <c r="AH72" s="266"/>
      <c r="AI72" s="266"/>
      <c r="AJ72" s="266"/>
      <c r="AK72" s="266"/>
      <c r="AL72" s="266"/>
      <c r="AM72" s="266"/>
      <c r="AO72" s="266" t="str">
        <f>NOTES!$A$8</f>
        <v>Shared lifetime earnings includes half the couples earnings in years a person is married and own earnings in years a person is unmarried.</v>
      </c>
      <c r="AP72" s="266"/>
      <c r="AQ72" s="266"/>
      <c r="AR72" s="266"/>
      <c r="AS72" s="266"/>
      <c r="AT72" s="266"/>
      <c r="AU72" s="266"/>
      <c r="AV72" s="266"/>
      <c r="AW72" s="266"/>
      <c r="AX72" s="266"/>
      <c r="AY72" s="266"/>
      <c r="AZ72" s="266"/>
      <c r="BB72" s="266" t="str">
        <f>NOTES!$A$8</f>
        <v>Shared lifetime earnings includes half the couples earnings in years a person is married and own earnings in years a person is unmarried.</v>
      </c>
      <c r="BC72" s="266"/>
      <c r="BD72" s="266"/>
      <c r="BE72" s="266"/>
      <c r="BF72" s="266"/>
      <c r="BG72" s="266"/>
      <c r="BH72" s="266"/>
      <c r="BI72" s="266"/>
      <c r="BJ72" s="266"/>
      <c r="BK72" s="266"/>
      <c r="BL72" s="266"/>
      <c r="BM72" s="266"/>
      <c r="BO72" s="266" t="str">
        <f>NOTES!$A$8</f>
        <v>Shared lifetime earnings includes half the couples earnings in years a person is married and own earnings in years a person is unmarried.</v>
      </c>
      <c r="BP72" s="266"/>
      <c r="BQ72" s="266"/>
      <c r="BR72" s="266"/>
      <c r="BS72" s="266"/>
      <c r="BT72" s="266"/>
      <c r="BU72" s="266"/>
      <c r="BV72" s="266"/>
      <c r="BW72" s="266"/>
      <c r="BX72" s="266"/>
      <c r="BY72" s="266"/>
      <c r="BZ72" s="266"/>
      <c r="CA72" s="188"/>
    </row>
    <row r="73" spans="1:79" ht="33.75" customHeight="1">
      <c r="A73" s="266" t="str">
        <f>NOTES!$A$17</f>
        <v>For shared work years, couples split work years (both members of a couple are credited with 1/2 year for a 1-earner couple, and 1 year for a two-earner couple).</v>
      </c>
      <c r="B73" s="266"/>
      <c r="C73" s="266"/>
      <c r="D73" s="266"/>
      <c r="E73" s="266"/>
      <c r="F73" s="266"/>
      <c r="G73" s="266"/>
      <c r="H73" s="266"/>
      <c r="I73" s="266"/>
      <c r="J73" s="266"/>
      <c r="K73" s="266"/>
      <c r="L73" s="266"/>
      <c r="M73" s="266"/>
      <c r="N73" s="42"/>
      <c r="O73" s="266" t="str">
        <f>NOTES!$A$17</f>
        <v>For shared work years, couples split work years (both members of a couple are credited with 1/2 year for a 1-earner couple, and 1 year for a two-earner couple).</v>
      </c>
      <c r="P73" s="266"/>
      <c r="Q73" s="266"/>
      <c r="R73" s="266"/>
      <c r="S73" s="266"/>
      <c r="T73" s="266"/>
      <c r="U73" s="266"/>
      <c r="V73" s="266"/>
      <c r="W73" s="266"/>
      <c r="X73" s="266"/>
      <c r="Y73" s="266"/>
      <c r="Z73" s="266"/>
      <c r="AA73" s="127"/>
      <c r="AB73" s="266" t="str">
        <f>NOTES!$A$17</f>
        <v>For shared work years, couples split work years (both members of a couple are credited with 1/2 year for a 1-earner couple, and 1 year for a two-earner couple).</v>
      </c>
      <c r="AC73" s="266"/>
      <c r="AD73" s="266"/>
      <c r="AE73" s="266"/>
      <c r="AF73" s="266"/>
      <c r="AG73" s="266"/>
      <c r="AH73" s="266"/>
      <c r="AI73" s="266"/>
      <c r="AJ73" s="266"/>
      <c r="AK73" s="266"/>
      <c r="AL73" s="266"/>
      <c r="AM73" s="266"/>
      <c r="AN73" s="39"/>
      <c r="AO73" s="266" t="str">
        <f>NOTES!$A$17</f>
        <v>For shared work years, couples split work years (both members of a couple are credited with 1/2 year for a 1-earner couple, and 1 year for a two-earner couple).</v>
      </c>
      <c r="AP73" s="266"/>
      <c r="AQ73" s="266"/>
      <c r="AR73" s="266"/>
      <c r="AS73" s="266"/>
      <c r="AT73" s="266"/>
      <c r="AU73" s="266"/>
      <c r="AV73" s="266"/>
      <c r="AW73" s="266"/>
      <c r="AX73" s="266"/>
      <c r="AY73" s="266"/>
      <c r="AZ73" s="266"/>
      <c r="BA73" s="39"/>
      <c r="BB73" s="266" t="str">
        <f>NOTES!$A$17</f>
        <v>For shared work years, couples split work years (both members of a couple are credited with 1/2 year for a 1-earner couple, and 1 year for a two-earner couple).</v>
      </c>
      <c r="BC73" s="266"/>
      <c r="BD73" s="266"/>
      <c r="BE73" s="266"/>
      <c r="BF73" s="266"/>
      <c r="BG73" s="266"/>
      <c r="BH73" s="266"/>
      <c r="BI73" s="266"/>
      <c r="BJ73" s="266"/>
      <c r="BK73" s="266"/>
      <c r="BL73" s="266"/>
      <c r="BM73" s="266"/>
      <c r="BN73" s="2"/>
      <c r="BO73" s="266" t="str">
        <f>NOTES!$A$17</f>
        <v>For shared work years, couples split work years (both members of a couple are credited with 1/2 year for a 1-earner couple, and 1 year for a two-earner couple).</v>
      </c>
      <c r="BP73" s="266"/>
      <c r="BQ73" s="266"/>
      <c r="BR73" s="266"/>
      <c r="BS73" s="266"/>
      <c r="BT73" s="266"/>
      <c r="BU73" s="266"/>
      <c r="BV73" s="266"/>
      <c r="BW73" s="266"/>
      <c r="BX73" s="266"/>
      <c r="BY73" s="266"/>
      <c r="BZ73" s="266"/>
      <c r="CA73" s="188"/>
    </row>
    <row r="74" spans="1:79">
      <c r="CA74" s="188"/>
    </row>
    <row r="75" spans="1:79">
      <c r="CA75" s="188"/>
    </row>
    <row r="76" spans="1:79">
      <c r="CA76" s="188"/>
    </row>
    <row r="77" spans="1:79" ht="35.25" customHeight="1">
      <c r="A77" s="269" t="s">
        <v>494</v>
      </c>
      <c r="B77" s="269"/>
      <c r="C77" s="269"/>
      <c r="D77" s="269"/>
      <c r="E77" s="269"/>
      <c r="F77" s="269"/>
      <c r="G77" s="269"/>
      <c r="H77" s="269"/>
      <c r="I77" s="269"/>
      <c r="J77" s="269"/>
      <c r="K77" s="269"/>
      <c r="L77" s="269"/>
      <c r="M77" s="269"/>
      <c r="O77" s="269" t="s">
        <v>495</v>
      </c>
      <c r="P77" s="269"/>
      <c r="Q77" s="269"/>
      <c r="R77" s="269"/>
      <c r="S77" s="269"/>
      <c r="T77" s="269"/>
      <c r="U77" s="269"/>
      <c r="V77" s="269"/>
      <c r="W77" s="269"/>
      <c r="X77" s="269"/>
      <c r="Y77" s="269"/>
      <c r="Z77" s="269"/>
      <c r="AB77" s="269" t="s">
        <v>496</v>
      </c>
      <c r="AC77" s="269"/>
      <c r="AD77" s="269"/>
      <c r="AE77" s="269"/>
      <c r="AF77" s="269"/>
      <c r="AG77" s="269"/>
      <c r="AH77" s="269"/>
      <c r="AI77" s="269"/>
      <c r="AJ77" s="269"/>
      <c r="AK77" s="269"/>
      <c r="AL77" s="269"/>
      <c r="AM77" s="269"/>
      <c r="AO77" s="269" t="s">
        <v>497</v>
      </c>
      <c r="AP77" s="269"/>
      <c r="AQ77" s="269"/>
      <c r="AR77" s="269"/>
      <c r="AS77" s="269"/>
      <c r="AT77" s="269"/>
      <c r="AU77" s="269"/>
      <c r="AV77" s="269"/>
      <c r="AW77" s="269"/>
      <c r="AX77" s="269"/>
      <c r="AY77" s="269"/>
      <c r="AZ77" s="269"/>
      <c r="BB77" s="269" t="s">
        <v>498</v>
      </c>
      <c r="BC77" s="269"/>
      <c r="BD77" s="269"/>
      <c r="BE77" s="269"/>
      <c r="BF77" s="269"/>
      <c r="BG77" s="269"/>
      <c r="BH77" s="269"/>
      <c r="BI77" s="269"/>
      <c r="BJ77" s="269"/>
      <c r="BK77" s="269"/>
      <c r="BL77" s="269"/>
      <c r="BM77" s="269"/>
      <c r="BO77" s="269" t="s">
        <v>499</v>
      </c>
      <c r="BP77" s="269"/>
      <c r="BQ77" s="269"/>
      <c r="BR77" s="269"/>
      <c r="BS77" s="269"/>
      <c r="BT77" s="269"/>
      <c r="BU77" s="269"/>
      <c r="BV77" s="269"/>
      <c r="BW77" s="269"/>
      <c r="BX77" s="269"/>
      <c r="BY77" s="269"/>
      <c r="BZ77" s="269"/>
      <c r="CA77" s="188"/>
    </row>
    <row r="78" spans="1:79">
      <c r="A78" t="s">
        <v>32</v>
      </c>
      <c r="C78" s="270">
        <v>2015</v>
      </c>
      <c r="D78" s="270"/>
      <c r="E78" s="270"/>
      <c r="F78" s="270"/>
      <c r="G78" s="270"/>
      <c r="H78" s="270"/>
      <c r="I78" s="270"/>
      <c r="J78" s="270"/>
      <c r="K78" s="270"/>
      <c r="L78" s="270"/>
      <c r="M78" s="270"/>
      <c r="O78" t="s">
        <v>32</v>
      </c>
      <c r="Q78" s="270">
        <f>C78+10</f>
        <v>2025</v>
      </c>
      <c r="R78" s="270"/>
      <c r="S78" s="270"/>
      <c r="T78" s="270"/>
      <c r="U78" s="270"/>
      <c r="V78" s="270"/>
      <c r="W78" s="270"/>
      <c r="X78" s="270"/>
      <c r="Y78" s="270"/>
      <c r="Z78" s="270"/>
      <c r="AB78" t="s">
        <v>32</v>
      </c>
      <c r="AD78" s="270">
        <f>Q78+10</f>
        <v>2035</v>
      </c>
      <c r="AE78" s="270"/>
      <c r="AF78" s="270"/>
      <c r="AG78" s="270"/>
      <c r="AH78" s="270"/>
      <c r="AI78" s="270"/>
      <c r="AJ78" s="270"/>
      <c r="AK78" s="270"/>
      <c r="AL78" s="270"/>
      <c r="AM78" s="270"/>
      <c r="AO78" t="s">
        <v>32</v>
      </c>
      <c r="AQ78" s="270">
        <f>AD78+10</f>
        <v>2045</v>
      </c>
      <c r="AR78" s="270"/>
      <c r="AS78" s="270"/>
      <c r="AT78" s="270"/>
      <c r="AU78" s="270"/>
      <c r="AV78" s="270"/>
      <c r="AW78" s="270"/>
      <c r="AX78" s="270"/>
      <c r="AY78" s="270"/>
      <c r="AZ78" s="270"/>
      <c r="BB78" t="s">
        <v>32</v>
      </c>
      <c r="BD78" s="270">
        <f>AQ78+10</f>
        <v>2055</v>
      </c>
      <c r="BE78" s="270"/>
      <c r="BF78" s="270"/>
      <c r="BG78" s="270"/>
      <c r="BH78" s="270"/>
      <c r="BI78" s="270"/>
      <c r="BJ78" s="270"/>
      <c r="BK78" s="270"/>
      <c r="BL78" s="270"/>
      <c r="BM78" s="270"/>
      <c r="BO78" t="s">
        <v>32</v>
      </c>
      <c r="BQ78" s="270">
        <f>BD78+10</f>
        <v>2065</v>
      </c>
      <c r="BR78" s="270"/>
      <c r="BS78" s="270"/>
      <c r="BT78" s="270"/>
      <c r="BU78" s="270"/>
      <c r="BV78" s="270"/>
      <c r="BW78" s="270"/>
      <c r="BX78" s="270"/>
      <c r="BY78" s="270"/>
      <c r="BZ78" s="270"/>
      <c r="CA78" s="188"/>
    </row>
    <row r="79" spans="1:79" ht="51" customHeight="1">
      <c r="A79" s="1"/>
      <c r="B79" s="1"/>
      <c r="C79" s="91" t="s">
        <v>108</v>
      </c>
      <c r="D79" s="15"/>
      <c r="E79" s="57" t="s">
        <v>33</v>
      </c>
      <c r="F79" s="58" t="s">
        <v>134</v>
      </c>
      <c r="G79" s="58" t="s">
        <v>135</v>
      </c>
      <c r="H79" s="58" t="s">
        <v>136</v>
      </c>
      <c r="I79" s="58" t="s">
        <v>137</v>
      </c>
      <c r="J79" s="58" t="s">
        <v>138</v>
      </c>
      <c r="K79" s="58" t="s">
        <v>139</v>
      </c>
      <c r="L79" s="58" t="s">
        <v>140</v>
      </c>
      <c r="M79" s="58" t="s">
        <v>141</v>
      </c>
      <c r="O79" s="1"/>
      <c r="P79" s="1"/>
      <c r="Q79" s="92" t="s">
        <v>108</v>
      </c>
      <c r="R79" s="156" t="s">
        <v>33</v>
      </c>
      <c r="S79" s="53" t="str">
        <f t="shared" ref="S79:Z79" si="3">F79</f>
        <v>P5</v>
      </c>
      <c r="T79" s="53" t="str">
        <f t="shared" si="3"/>
        <v>P10</v>
      </c>
      <c r="U79" s="53" t="str">
        <f t="shared" si="3"/>
        <v>P25</v>
      </c>
      <c r="V79" s="53" t="str">
        <f t="shared" si="3"/>
        <v>P50</v>
      </c>
      <c r="W79" s="53" t="str">
        <f t="shared" si="3"/>
        <v>P75</v>
      </c>
      <c r="X79" s="53" t="str">
        <f t="shared" si="3"/>
        <v>P90</v>
      </c>
      <c r="Y79" s="53" t="str">
        <f t="shared" si="3"/>
        <v>P95</v>
      </c>
      <c r="Z79" s="53" t="str">
        <f t="shared" si="3"/>
        <v>P99</v>
      </c>
      <c r="AB79" s="1"/>
      <c r="AC79" s="1"/>
      <c r="AD79" s="90" t="s">
        <v>108</v>
      </c>
      <c r="AE79" s="156" t="str">
        <f t="shared" ref="AE79:AM79" si="4">R79</f>
        <v>Mean</v>
      </c>
      <c r="AF79" s="156" t="str">
        <f t="shared" si="4"/>
        <v>P5</v>
      </c>
      <c r="AG79" s="156" t="str">
        <f t="shared" si="4"/>
        <v>P10</v>
      </c>
      <c r="AH79" s="156" t="str">
        <f t="shared" si="4"/>
        <v>P25</v>
      </c>
      <c r="AI79" s="156" t="str">
        <f t="shared" si="4"/>
        <v>P50</v>
      </c>
      <c r="AJ79" s="156" t="str">
        <f t="shared" si="4"/>
        <v>P75</v>
      </c>
      <c r="AK79" s="156" t="str">
        <f t="shared" si="4"/>
        <v>P90</v>
      </c>
      <c r="AL79" s="156" t="str">
        <f t="shared" si="4"/>
        <v>P95</v>
      </c>
      <c r="AM79" s="156" t="str">
        <f t="shared" si="4"/>
        <v>P99</v>
      </c>
      <c r="AO79" s="1"/>
      <c r="AP79" s="1"/>
      <c r="AQ79" s="90" t="s">
        <v>108</v>
      </c>
      <c r="AR79" s="156" t="str">
        <f t="shared" ref="AR79:AZ79" si="5">AE79</f>
        <v>Mean</v>
      </c>
      <c r="AS79" s="156" t="str">
        <f t="shared" si="5"/>
        <v>P5</v>
      </c>
      <c r="AT79" s="156" t="str">
        <f t="shared" si="5"/>
        <v>P10</v>
      </c>
      <c r="AU79" s="156" t="str">
        <f t="shared" si="5"/>
        <v>P25</v>
      </c>
      <c r="AV79" s="156" t="str">
        <f t="shared" si="5"/>
        <v>P50</v>
      </c>
      <c r="AW79" s="156" t="str">
        <f t="shared" si="5"/>
        <v>P75</v>
      </c>
      <c r="AX79" s="156" t="str">
        <f t="shared" si="5"/>
        <v>P90</v>
      </c>
      <c r="AY79" s="156" t="str">
        <f t="shared" si="5"/>
        <v>P95</v>
      </c>
      <c r="AZ79" s="156" t="str">
        <f t="shared" si="5"/>
        <v>P99</v>
      </c>
      <c r="BB79" s="1"/>
      <c r="BC79" s="1"/>
      <c r="BD79" s="90" t="s">
        <v>108</v>
      </c>
      <c r="BE79" s="15" t="str">
        <f>AR79</f>
        <v>Mean</v>
      </c>
      <c r="BF79" s="156" t="str">
        <f t="shared" ref="BF79" si="6">AS79</f>
        <v>P5</v>
      </c>
      <c r="BG79" s="156" t="str">
        <f t="shared" ref="BG79" si="7">AT79</f>
        <v>P10</v>
      </c>
      <c r="BH79" s="156" t="str">
        <f t="shared" ref="BH79" si="8">AU79</f>
        <v>P25</v>
      </c>
      <c r="BI79" s="156" t="str">
        <f t="shared" ref="BI79" si="9">AV79</f>
        <v>P50</v>
      </c>
      <c r="BJ79" s="156" t="str">
        <f t="shared" ref="BJ79" si="10">AW79</f>
        <v>P75</v>
      </c>
      <c r="BK79" s="156" t="str">
        <f t="shared" ref="BK79" si="11">AX79</f>
        <v>P90</v>
      </c>
      <c r="BL79" s="156" t="str">
        <f t="shared" ref="BL79" si="12">AY79</f>
        <v>P95</v>
      </c>
      <c r="BM79" s="156" t="str">
        <f t="shared" ref="BM79" si="13">AZ79</f>
        <v>P99</v>
      </c>
      <c r="BO79" s="1"/>
      <c r="BP79" s="1"/>
      <c r="BQ79" s="90" t="s">
        <v>108</v>
      </c>
      <c r="BR79" s="243" t="s">
        <v>33</v>
      </c>
      <c r="BS79" s="79" t="s">
        <v>134</v>
      </c>
      <c r="BT79" s="79" t="s">
        <v>135</v>
      </c>
      <c r="BU79" s="79" t="s">
        <v>136</v>
      </c>
      <c r="BV79" s="79" t="s">
        <v>137</v>
      </c>
      <c r="BW79" s="79" t="s">
        <v>138</v>
      </c>
      <c r="BX79" s="79" t="s">
        <v>139</v>
      </c>
      <c r="BY79" s="79" t="s">
        <v>140</v>
      </c>
      <c r="BZ79" s="79" t="s">
        <v>141</v>
      </c>
      <c r="CA79" s="188"/>
    </row>
    <row r="80" spans="1:79">
      <c r="A80" t="s">
        <v>0</v>
      </c>
      <c r="C80" s="88">
        <f>SAStab!B7074</f>
        <v>0.92400000000000004</v>
      </c>
      <c r="D80" s="41" t="str">
        <f>SAStab!A5390</f>
        <v>All</v>
      </c>
      <c r="E80" s="78">
        <f>SAStab!B5390</f>
        <v>337679</v>
      </c>
      <c r="F80" s="78">
        <f>SAStab!C5390</f>
        <v>-610.75</v>
      </c>
      <c r="G80" s="78">
        <f>SAStab!D5390</f>
        <v>661.05</v>
      </c>
      <c r="H80" s="78">
        <f>SAStab!E5390</f>
        <v>8069.3</v>
      </c>
      <c r="I80" s="78">
        <f>SAStab!F5390</f>
        <v>40865.599999999999</v>
      </c>
      <c r="J80" s="78">
        <f>SAStab!G5390</f>
        <v>167169</v>
      </c>
      <c r="K80" s="78">
        <f>SAStab!H5390</f>
        <v>694000</v>
      </c>
      <c r="L80" s="78">
        <f>SAStab!I5390</f>
        <v>1432669</v>
      </c>
      <c r="M80" s="78">
        <f>SAStab!J5390</f>
        <v>4790627</v>
      </c>
      <c r="O80" t="s">
        <v>0</v>
      </c>
      <c r="Q80" s="93">
        <f>SAStab!C7074</f>
        <v>0.93200000000000005</v>
      </c>
      <c r="R80" s="159">
        <f>SAStab!B5478</f>
        <v>376043</v>
      </c>
      <c r="S80" s="159">
        <f>SAStab!C5478</f>
        <v>-657.87</v>
      </c>
      <c r="T80" s="159">
        <f>SAStab!D5478</f>
        <v>1089.32</v>
      </c>
      <c r="U80" s="159">
        <f>SAStab!E5478</f>
        <v>9978.1</v>
      </c>
      <c r="V80" s="159">
        <f>SAStab!F5478</f>
        <v>47276.9</v>
      </c>
      <c r="W80" s="159">
        <f>SAStab!G5478</f>
        <v>185068</v>
      </c>
      <c r="X80" s="159">
        <f>SAStab!H5478</f>
        <v>785449</v>
      </c>
      <c r="Y80" s="159">
        <f>SAStab!I5478</f>
        <v>1556214</v>
      </c>
      <c r="Z80" s="159">
        <f>SAStab!J5478</f>
        <v>5422678</v>
      </c>
      <c r="AB80" t="s">
        <v>0</v>
      </c>
      <c r="AD80" s="86">
        <f>SAStab!D7074</f>
        <v>0.93300000000000005</v>
      </c>
      <c r="AE80" s="159">
        <f>SAStab!B5566</f>
        <v>390993</v>
      </c>
      <c r="AF80" s="159">
        <f>SAStab!C5566</f>
        <v>-725.67</v>
      </c>
      <c r="AG80" s="159">
        <f>SAStab!D5566</f>
        <v>1151.8599999999999</v>
      </c>
      <c r="AH80" s="159">
        <f>SAStab!E5566</f>
        <v>10988.2</v>
      </c>
      <c r="AI80" s="159">
        <f>SAStab!F5566</f>
        <v>51468.1</v>
      </c>
      <c r="AJ80" s="159">
        <f>SAStab!G5566</f>
        <v>206214</v>
      </c>
      <c r="AK80" s="159">
        <f>SAStab!H5566</f>
        <v>850215</v>
      </c>
      <c r="AL80" s="159">
        <f>SAStab!I5566</f>
        <v>1667366</v>
      </c>
      <c r="AM80" s="159">
        <f>SAStab!J5566</f>
        <v>5830623</v>
      </c>
      <c r="AO80" t="s">
        <v>0</v>
      </c>
      <c r="AQ80" s="86">
        <f>SAStab!E7074</f>
        <v>0.93</v>
      </c>
      <c r="AR80" s="159">
        <f>SAStab!B5654</f>
        <v>431421</v>
      </c>
      <c r="AS80" s="159">
        <f>SAStab!C5654</f>
        <v>-873.33</v>
      </c>
      <c r="AT80" s="159">
        <f>SAStab!D5654</f>
        <v>1078.57</v>
      </c>
      <c r="AU80" s="159">
        <f>SAStab!E5654</f>
        <v>11540.9</v>
      </c>
      <c r="AV80" s="159">
        <f>SAStab!F5654</f>
        <v>55769.2</v>
      </c>
      <c r="AW80" s="159">
        <f>SAStab!G5654</f>
        <v>229681</v>
      </c>
      <c r="AX80" s="159">
        <f>SAStab!H5654</f>
        <v>917679</v>
      </c>
      <c r="AY80" s="159">
        <f>SAStab!I5654</f>
        <v>1865316</v>
      </c>
      <c r="AZ80" s="159">
        <f>SAStab!J5654</f>
        <v>6284732</v>
      </c>
      <c r="BB80" t="s">
        <v>0</v>
      </c>
      <c r="BD80" s="86">
        <f>SAStab!F7074</f>
        <v>0.93100000000000005</v>
      </c>
      <c r="BE80" s="40">
        <f>SAStab!B5742</f>
        <v>460346</v>
      </c>
      <c r="BF80" s="159">
        <f>SAStab!C5742</f>
        <v>-919.48</v>
      </c>
      <c r="BG80" s="159">
        <f>SAStab!D5742</f>
        <v>1209.01</v>
      </c>
      <c r="BH80" s="159">
        <f>SAStab!E5742</f>
        <v>13160.6</v>
      </c>
      <c r="BI80" s="159">
        <f>SAStab!F5742</f>
        <v>62603.9</v>
      </c>
      <c r="BJ80" s="159">
        <f>SAStab!G5742</f>
        <v>249671</v>
      </c>
      <c r="BK80" s="159">
        <f>SAStab!H5742</f>
        <v>1002175</v>
      </c>
      <c r="BL80" s="159">
        <f>SAStab!I5742</f>
        <v>2007880</v>
      </c>
      <c r="BM80" s="159">
        <f>SAStab!J5742</f>
        <v>6604193</v>
      </c>
      <c r="BO80" t="s">
        <v>0</v>
      </c>
      <c r="BQ80" s="86">
        <f>SAStab!G7074</f>
        <v>0.93300000000000005</v>
      </c>
      <c r="BR80" s="78">
        <f>SAStab!B5830</f>
        <v>523065</v>
      </c>
      <c r="BS80" s="78">
        <f>SAStab!C5830</f>
        <v>-923.9</v>
      </c>
      <c r="BT80" s="78">
        <f>SAStab!D5830</f>
        <v>1505.25</v>
      </c>
      <c r="BU80" s="78">
        <f>SAStab!E5830</f>
        <v>15354.6</v>
      </c>
      <c r="BV80" s="78">
        <f>SAStab!F5830</f>
        <v>70712.100000000006</v>
      </c>
      <c r="BW80" s="78">
        <f>SAStab!G5830</f>
        <v>276731</v>
      </c>
      <c r="BX80" s="78">
        <f>SAStab!H5830</f>
        <v>1099401</v>
      </c>
      <c r="BY80" s="78">
        <f>SAStab!I5830</f>
        <v>2172652</v>
      </c>
      <c r="BZ80" s="78">
        <f>SAStab!J5830</f>
        <v>7254754</v>
      </c>
      <c r="CA80" s="188"/>
    </row>
    <row r="81" spans="1:79">
      <c r="A81" t="s">
        <v>1</v>
      </c>
      <c r="D81" s="41" t="str">
        <f>SAStab!A5391</f>
        <v>age</v>
      </c>
      <c r="E81" s="78"/>
      <c r="F81" s="78"/>
      <c r="G81" s="78"/>
      <c r="H81" s="78"/>
      <c r="I81" s="78"/>
      <c r="J81" s="78"/>
      <c r="K81" s="78"/>
      <c r="L81" s="78"/>
      <c r="M81" s="78"/>
      <c r="O81" t="s">
        <v>1</v>
      </c>
      <c r="AB81" t="s">
        <v>1</v>
      </c>
      <c r="AO81" t="s">
        <v>1</v>
      </c>
      <c r="BB81" t="s">
        <v>1</v>
      </c>
      <c r="BE81" s="41"/>
      <c r="BO81" t="s">
        <v>1</v>
      </c>
      <c r="CA81" s="188"/>
    </row>
    <row r="82" spans="1:79">
      <c r="B82" t="s">
        <v>2</v>
      </c>
      <c r="C82" s="88">
        <f>SAStab!B7076</f>
        <v>0.93799999999999994</v>
      </c>
      <c r="D82" s="41" t="str">
        <f>SAStab!A5392</f>
        <v>62-69</v>
      </c>
      <c r="E82" s="78">
        <f>SAStab!B5392</f>
        <v>378663</v>
      </c>
      <c r="F82" s="78">
        <f>SAStab!C5392</f>
        <v>-539.85</v>
      </c>
      <c r="G82" s="78">
        <f>SAStab!D5392</f>
        <v>1516.59</v>
      </c>
      <c r="H82" s="78">
        <f>SAStab!E5392</f>
        <v>10934.2</v>
      </c>
      <c r="I82" s="78">
        <f>SAStab!F5392</f>
        <v>49277.7</v>
      </c>
      <c r="J82" s="78">
        <f>SAStab!G5392</f>
        <v>195044</v>
      </c>
      <c r="K82" s="78">
        <f>SAStab!H5392</f>
        <v>813049</v>
      </c>
      <c r="L82" s="78">
        <f>SAStab!I5392</f>
        <v>1578475</v>
      </c>
      <c r="M82" s="78">
        <f>SAStab!J5392</f>
        <v>5269616</v>
      </c>
      <c r="P82" t="s">
        <v>2</v>
      </c>
      <c r="Q82" s="93">
        <f>SAStab!C7076</f>
        <v>0.93400000000000005</v>
      </c>
      <c r="R82" s="159">
        <f>SAStab!B5480</f>
        <v>361289</v>
      </c>
      <c r="S82" s="159">
        <f>SAStab!C5480</f>
        <v>-723.98</v>
      </c>
      <c r="T82" s="159">
        <f>SAStab!D5480</f>
        <v>1309.44</v>
      </c>
      <c r="U82" s="159">
        <f>SAStab!E5480</f>
        <v>10759.8</v>
      </c>
      <c r="V82" s="159">
        <f>SAStab!F5480</f>
        <v>47275.199999999997</v>
      </c>
      <c r="W82" s="159">
        <f>SAStab!G5480</f>
        <v>176369</v>
      </c>
      <c r="X82" s="159">
        <f>SAStab!H5480</f>
        <v>753742</v>
      </c>
      <c r="Y82" s="159">
        <f>SAStab!I5480</f>
        <v>1480927</v>
      </c>
      <c r="Z82" s="159">
        <f>SAStab!J5480</f>
        <v>5148556</v>
      </c>
      <c r="AC82" t="s">
        <v>2</v>
      </c>
      <c r="AD82" s="86">
        <f>SAStab!D7076</f>
        <v>0.92200000000000004</v>
      </c>
      <c r="AE82" s="159">
        <f>SAStab!B5568</f>
        <v>423344</v>
      </c>
      <c r="AF82" s="159">
        <f>SAStab!C5568</f>
        <v>-1079.47</v>
      </c>
      <c r="AG82" s="159">
        <f>SAStab!D5568</f>
        <v>590.04999999999995</v>
      </c>
      <c r="AH82" s="159">
        <f>SAStab!E5568</f>
        <v>10988</v>
      </c>
      <c r="AI82" s="159">
        <f>SAStab!F5568</f>
        <v>54332.800000000003</v>
      </c>
      <c r="AJ82" s="159">
        <f>SAStab!G5568</f>
        <v>222691</v>
      </c>
      <c r="AK82" s="159">
        <f>SAStab!H5568</f>
        <v>927912</v>
      </c>
      <c r="AL82" s="159">
        <f>SAStab!I5568</f>
        <v>1896601</v>
      </c>
      <c r="AM82" s="159">
        <f>SAStab!J5568</f>
        <v>6194016</v>
      </c>
      <c r="AP82" t="s">
        <v>2</v>
      </c>
      <c r="AQ82" s="86">
        <f>SAStab!E7076</f>
        <v>0.91800000000000004</v>
      </c>
      <c r="AR82" s="159">
        <f>SAStab!B5656</f>
        <v>456751</v>
      </c>
      <c r="AS82" s="159">
        <f>SAStab!C5656</f>
        <v>-1373.5</v>
      </c>
      <c r="AT82" s="159">
        <f>SAStab!D5656</f>
        <v>453.96</v>
      </c>
      <c r="AU82" s="159">
        <f>SAStab!E5656</f>
        <v>11044.4</v>
      </c>
      <c r="AV82" s="159">
        <f>SAStab!F5656</f>
        <v>56148.4</v>
      </c>
      <c r="AW82" s="159">
        <f>SAStab!G5656</f>
        <v>233834</v>
      </c>
      <c r="AX82" s="159">
        <f>SAStab!H5656</f>
        <v>1016470</v>
      </c>
      <c r="AY82" s="159">
        <f>SAStab!I5656</f>
        <v>2011566</v>
      </c>
      <c r="AZ82" s="159">
        <f>SAStab!J5656</f>
        <v>6284732</v>
      </c>
      <c r="BC82" t="s">
        <v>2</v>
      </c>
      <c r="BD82" s="86">
        <f>SAStab!F7076</f>
        <v>0.92700000000000005</v>
      </c>
      <c r="BE82" s="41">
        <f>SAStab!B5744</f>
        <v>483359</v>
      </c>
      <c r="BF82" s="159">
        <f>SAStab!C5744</f>
        <v>-1070.08</v>
      </c>
      <c r="BG82" s="159">
        <f>SAStab!D5744</f>
        <v>924.11</v>
      </c>
      <c r="BH82" s="159">
        <f>SAStab!E5744</f>
        <v>13561.1</v>
      </c>
      <c r="BI82" s="159">
        <f>SAStab!F5744</f>
        <v>64371.9</v>
      </c>
      <c r="BJ82" s="159">
        <f>SAStab!G5744</f>
        <v>248688</v>
      </c>
      <c r="BK82" s="159">
        <f>SAStab!H5744</f>
        <v>1058895</v>
      </c>
      <c r="BL82" s="159">
        <f>SAStab!I5744</f>
        <v>2098735</v>
      </c>
      <c r="BM82" s="159">
        <f>SAStab!J5744</f>
        <v>7002206</v>
      </c>
      <c r="BP82" t="s">
        <v>2</v>
      </c>
      <c r="BQ82" s="86">
        <f>SAStab!G7076</f>
        <v>0.92600000000000005</v>
      </c>
      <c r="BR82" s="78">
        <f>SAStab!B5832</f>
        <v>621587</v>
      </c>
      <c r="BS82" s="78">
        <f>SAStab!C5832</f>
        <v>-1228.8599999999999</v>
      </c>
      <c r="BT82" s="78">
        <f>SAStab!D5832</f>
        <v>1099.93</v>
      </c>
      <c r="BU82" s="78">
        <f>SAStab!E5832</f>
        <v>14932.6</v>
      </c>
      <c r="BV82" s="78">
        <f>SAStab!F5832</f>
        <v>71317.3</v>
      </c>
      <c r="BW82" s="78">
        <f>SAStab!G5832</f>
        <v>283992</v>
      </c>
      <c r="BX82" s="78">
        <f>SAStab!H5832</f>
        <v>1206277</v>
      </c>
      <c r="BY82" s="78">
        <f>SAStab!I5832</f>
        <v>2437342</v>
      </c>
      <c r="BZ82" s="78">
        <f>SAStab!J5832</f>
        <v>8629601</v>
      </c>
      <c r="CA82" s="188"/>
    </row>
    <row r="83" spans="1:79">
      <c r="B83" t="s">
        <v>3</v>
      </c>
      <c r="C83" s="88">
        <f>SAStab!B7077</f>
        <v>0.92100000000000004</v>
      </c>
      <c r="D83" s="41" t="str">
        <f>SAStab!A5393</f>
        <v>70-74</v>
      </c>
      <c r="E83" s="78">
        <f>SAStab!B5393</f>
        <v>379372</v>
      </c>
      <c r="F83" s="78">
        <f>SAStab!C5393</f>
        <v>-788.17</v>
      </c>
      <c r="G83" s="78">
        <f>SAStab!D5393</f>
        <v>836.69</v>
      </c>
      <c r="H83" s="78">
        <f>SAStab!E5393</f>
        <v>7702.6</v>
      </c>
      <c r="I83" s="78">
        <f>SAStab!F5393</f>
        <v>36817.1</v>
      </c>
      <c r="J83" s="78">
        <f>SAStab!G5393</f>
        <v>159516</v>
      </c>
      <c r="K83" s="78">
        <f>SAStab!H5393</f>
        <v>718201</v>
      </c>
      <c r="L83" s="78">
        <f>SAStab!I5393</f>
        <v>1618253</v>
      </c>
      <c r="M83" s="78">
        <f>SAStab!J5393</f>
        <v>6295898</v>
      </c>
      <c r="P83" t="s">
        <v>3</v>
      </c>
      <c r="Q83" s="93">
        <f>SAStab!C7077</f>
        <v>0.94199999999999995</v>
      </c>
      <c r="R83" s="159">
        <f>SAStab!B5481</f>
        <v>424615</v>
      </c>
      <c r="S83" s="159">
        <f>SAStab!C5481</f>
        <v>-514.33000000000004</v>
      </c>
      <c r="T83" s="159">
        <f>SAStab!D5481</f>
        <v>1724.99</v>
      </c>
      <c r="U83" s="159">
        <f>SAStab!E5481</f>
        <v>11699.1</v>
      </c>
      <c r="V83" s="159">
        <f>SAStab!F5481</f>
        <v>49757.3</v>
      </c>
      <c r="W83" s="159">
        <f>SAStab!G5481</f>
        <v>212910</v>
      </c>
      <c r="X83" s="159">
        <f>SAStab!H5481</f>
        <v>894543</v>
      </c>
      <c r="Y83" s="159">
        <f>SAStab!I5481</f>
        <v>1683979</v>
      </c>
      <c r="Z83" s="159">
        <f>SAStab!J5481</f>
        <v>6443128</v>
      </c>
      <c r="AC83" t="s">
        <v>3</v>
      </c>
      <c r="AD83" s="86">
        <f>SAStab!D7077</f>
        <v>0.93899999999999995</v>
      </c>
      <c r="AE83" s="159">
        <f>SAStab!B5569</f>
        <v>339811</v>
      </c>
      <c r="AF83" s="159">
        <f>SAStab!C5569</f>
        <v>-585.94000000000005</v>
      </c>
      <c r="AG83" s="159">
        <f>SAStab!D5569</f>
        <v>1551.84</v>
      </c>
      <c r="AH83" s="159">
        <f>SAStab!E5569</f>
        <v>10445.5</v>
      </c>
      <c r="AI83" s="159">
        <f>SAStab!F5569</f>
        <v>47258.400000000001</v>
      </c>
      <c r="AJ83" s="159">
        <f>SAStab!G5569</f>
        <v>171010</v>
      </c>
      <c r="AK83" s="159">
        <f>SAStab!H5569</f>
        <v>736491</v>
      </c>
      <c r="AL83" s="159">
        <f>SAStab!I5569</f>
        <v>1437606</v>
      </c>
      <c r="AM83" s="159">
        <f>SAStab!J5569</f>
        <v>5359250</v>
      </c>
      <c r="AP83" t="s">
        <v>3</v>
      </c>
      <c r="AQ83" s="86">
        <f>SAStab!E7077</f>
        <v>0.92800000000000005</v>
      </c>
      <c r="AR83" s="159">
        <f>SAStab!B5657</f>
        <v>502740</v>
      </c>
      <c r="AS83" s="159">
        <f>SAStab!C5657</f>
        <v>-1006.61</v>
      </c>
      <c r="AT83" s="159">
        <f>SAStab!D5657</f>
        <v>1115.82</v>
      </c>
      <c r="AU83" s="159">
        <f>SAStab!E5657</f>
        <v>11810.5</v>
      </c>
      <c r="AV83" s="159">
        <f>SAStab!F5657</f>
        <v>54343</v>
      </c>
      <c r="AW83" s="159">
        <f>SAStab!G5657</f>
        <v>222553</v>
      </c>
      <c r="AX83" s="159">
        <f>SAStab!H5657</f>
        <v>1043326</v>
      </c>
      <c r="AY83" s="159">
        <f>SAStab!I5657</f>
        <v>2099973</v>
      </c>
      <c r="AZ83" s="159">
        <f>SAStab!J5657</f>
        <v>7263626</v>
      </c>
      <c r="BC83" t="s">
        <v>3</v>
      </c>
      <c r="BD83" s="86">
        <f>SAStab!F7077</f>
        <v>0.93200000000000005</v>
      </c>
      <c r="BE83" s="41">
        <f>SAStab!B5745</f>
        <v>449876</v>
      </c>
      <c r="BF83" s="159">
        <f>SAStab!C5745</f>
        <v>-1034.8699999999999</v>
      </c>
      <c r="BG83" s="159">
        <f>SAStab!D5745</f>
        <v>1410.85</v>
      </c>
      <c r="BH83" s="159">
        <f>SAStab!E5745</f>
        <v>12532</v>
      </c>
      <c r="BI83" s="159">
        <f>SAStab!F5745</f>
        <v>57361.599999999999</v>
      </c>
      <c r="BJ83" s="159">
        <f>SAStab!G5745</f>
        <v>226195</v>
      </c>
      <c r="BK83" s="159">
        <f>SAStab!H5745</f>
        <v>1020799</v>
      </c>
      <c r="BL83" s="159">
        <f>SAStab!I5745</f>
        <v>1986593</v>
      </c>
      <c r="BM83" s="159">
        <f>SAStab!J5745</f>
        <v>6129775</v>
      </c>
      <c r="BP83" t="s">
        <v>3</v>
      </c>
      <c r="BQ83" s="86">
        <f>SAStab!G7077</f>
        <v>0.93600000000000005</v>
      </c>
      <c r="BR83" s="78">
        <f>SAStab!B5833</f>
        <v>504058</v>
      </c>
      <c r="BS83" s="78">
        <f>SAStab!C5833</f>
        <v>-968.05</v>
      </c>
      <c r="BT83" s="78">
        <f>SAStab!D5833</f>
        <v>1829.82</v>
      </c>
      <c r="BU83" s="78">
        <f>SAStab!E5833</f>
        <v>15743.2</v>
      </c>
      <c r="BV83" s="78">
        <f>SAStab!F5833</f>
        <v>67465.100000000006</v>
      </c>
      <c r="BW83" s="78">
        <f>SAStab!G5833</f>
        <v>255222</v>
      </c>
      <c r="BX83" s="78">
        <f>SAStab!H5833</f>
        <v>1151678</v>
      </c>
      <c r="BY83" s="78">
        <f>SAStab!I5833</f>
        <v>2300133</v>
      </c>
      <c r="BZ83" s="78">
        <f>SAStab!J5833</f>
        <v>7139403</v>
      </c>
      <c r="CA83" s="188"/>
    </row>
    <row r="84" spans="1:79">
      <c r="B84" t="s">
        <v>4</v>
      </c>
      <c r="C84" s="88">
        <f>SAStab!B7078</f>
        <v>0.9</v>
      </c>
      <c r="D84" s="41" t="str">
        <f>SAStab!A5394</f>
        <v>75-79</v>
      </c>
      <c r="E84" s="78">
        <f>SAStab!B5394</f>
        <v>296041</v>
      </c>
      <c r="F84" s="78">
        <f>SAStab!C5394</f>
        <v>-751.65</v>
      </c>
      <c r="G84" s="78">
        <f>SAStab!D5394</f>
        <v>0</v>
      </c>
      <c r="H84" s="78">
        <f>SAStab!E5394</f>
        <v>5360.8</v>
      </c>
      <c r="I84" s="78">
        <f>SAStab!F5394</f>
        <v>34063.1</v>
      </c>
      <c r="J84" s="78">
        <f>SAStab!G5394</f>
        <v>154795</v>
      </c>
      <c r="K84" s="78">
        <f>SAStab!H5394</f>
        <v>632443</v>
      </c>
      <c r="L84" s="78">
        <f>SAStab!I5394</f>
        <v>1355499</v>
      </c>
      <c r="M84" s="78">
        <f>SAStab!J5394</f>
        <v>4820325</v>
      </c>
      <c r="P84" t="s">
        <v>4</v>
      </c>
      <c r="Q84" s="93">
        <f>SAStab!C7078</f>
        <v>0.93600000000000005</v>
      </c>
      <c r="R84" s="159">
        <f>SAStab!B5482</f>
        <v>386665</v>
      </c>
      <c r="S84" s="159">
        <f>SAStab!C5482</f>
        <v>-638.4</v>
      </c>
      <c r="T84" s="159">
        <f>SAStab!D5482</f>
        <v>1334.04</v>
      </c>
      <c r="U84" s="159">
        <f>SAStab!E5482</f>
        <v>10884.7</v>
      </c>
      <c r="V84" s="159">
        <f>SAStab!F5482</f>
        <v>53774.3</v>
      </c>
      <c r="W84" s="159">
        <f>SAStab!G5482</f>
        <v>218132</v>
      </c>
      <c r="X84" s="159">
        <f>SAStab!H5482</f>
        <v>860711</v>
      </c>
      <c r="Y84" s="159">
        <f>SAStab!I5482</f>
        <v>1652990</v>
      </c>
      <c r="Z84" s="159">
        <f>SAStab!J5482</f>
        <v>5057052</v>
      </c>
      <c r="AC84" t="s">
        <v>4</v>
      </c>
      <c r="AD84" s="86">
        <f>SAStab!D7078</f>
        <v>0.94099999999999995</v>
      </c>
      <c r="AE84" s="159">
        <f>SAStab!B5570</f>
        <v>381078</v>
      </c>
      <c r="AF84" s="159">
        <f>SAStab!C5570</f>
        <v>-550.16</v>
      </c>
      <c r="AG84" s="159">
        <f>SAStab!D5570</f>
        <v>1631.1</v>
      </c>
      <c r="AH84" s="159">
        <f>SAStab!E5570</f>
        <v>12452.3</v>
      </c>
      <c r="AI84" s="159">
        <f>SAStab!F5570</f>
        <v>50610.6</v>
      </c>
      <c r="AJ84" s="159">
        <f>SAStab!G5570</f>
        <v>190402</v>
      </c>
      <c r="AK84" s="159">
        <f>SAStab!H5570</f>
        <v>794238</v>
      </c>
      <c r="AL84" s="159">
        <f>SAStab!I5570</f>
        <v>1544226</v>
      </c>
      <c r="AM84" s="159">
        <f>SAStab!J5570</f>
        <v>5355089</v>
      </c>
      <c r="AP84" t="s">
        <v>4</v>
      </c>
      <c r="AQ84" s="86">
        <f>SAStab!E7078</f>
        <v>0.93500000000000005</v>
      </c>
      <c r="AR84" s="159">
        <f>SAStab!B5658</f>
        <v>407258</v>
      </c>
      <c r="AS84" s="159">
        <f>SAStab!C5658</f>
        <v>-751.58</v>
      </c>
      <c r="AT84" s="159">
        <f>SAStab!D5658</f>
        <v>1538.77</v>
      </c>
      <c r="AU84" s="159">
        <f>SAStab!E5658</f>
        <v>12808.7</v>
      </c>
      <c r="AV84" s="159">
        <f>SAStab!F5658</f>
        <v>59200.4</v>
      </c>
      <c r="AW84" s="159">
        <f>SAStab!G5658</f>
        <v>251014</v>
      </c>
      <c r="AX84" s="159">
        <f>SAStab!H5658</f>
        <v>906040</v>
      </c>
      <c r="AY84" s="159">
        <f>SAStab!I5658</f>
        <v>1937838</v>
      </c>
      <c r="AZ84" s="159">
        <f>SAStab!J5658</f>
        <v>5615193</v>
      </c>
      <c r="BC84" t="s">
        <v>4</v>
      </c>
      <c r="BD84" s="86">
        <f>SAStab!F7078</f>
        <v>0.93</v>
      </c>
      <c r="BE84" s="41">
        <f>SAStab!B5746</f>
        <v>445824</v>
      </c>
      <c r="BF84" s="159">
        <f>SAStab!C5746</f>
        <v>-1015.65</v>
      </c>
      <c r="BG84" s="159">
        <f>SAStab!D5746</f>
        <v>1179.92</v>
      </c>
      <c r="BH84" s="159">
        <f>SAStab!E5746</f>
        <v>13471.1</v>
      </c>
      <c r="BI84" s="159">
        <f>SAStab!F5746</f>
        <v>61385.9</v>
      </c>
      <c r="BJ84" s="159">
        <f>SAStab!G5746</f>
        <v>250562</v>
      </c>
      <c r="BK84" s="159">
        <f>SAStab!H5746</f>
        <v>1016653</v>
      </c>
      <c r="BL84" s="159">
        <f>SAStab!I5746</f>
        <v>2028850</v>
      </c>
      <c r="BM84" s="159">
        <f>SAStab!J5746</f>
        <v>5943099</v>
      </c>
      <c r="BP84" t="s">
        <v>4</v>
      </c>
      <c r="BQ84" s="86">
        <f>SAStab!G7078</f>
        <v>0.93899999999999995</v>
      </c>
      <c r="BR84" s="78">
        <f>SAStab!B5834</f>
        <v>493396</v>
      </c>
      <c r="BS84" s="78">
        <f>SAStab!C5834</f>
        <v>-788.61</v>
      </c>
      <c r="BT84" s="78">
        <f>SAStab!D5834</f>
        <v>1936.96</v>
      </c>
      <c r="BU84" s="78">
        <f>SAStab!E5834</f>
        <v>17261.8</v>
      </c>
      <c r="BV84" s="78">
        <f>SAStab!F5834</f>
        <v>73235.399999999994</v>
      </c>
      <c r="BW84" s="78">
        <f>SAStab!G5834</f>
        <v>281775</v>
      </c>
      <c r="BX84" s="78">
        <f>SAStab!H5834</f>
        <v>1042636</v>
      </c>
      <c r="BY84" s="78">
        <f>SAStab!I5834</f>
        <v>2117894</v>
      </c>
      <c r="BZ84" s="78">
        <f>SAStab!J5834</f>
        <v>7133502</v>
      </c>
      <c r="CA84" s="188"/>
    </row>
    <row r="85" spans="1:79">
      <c r="B85" t="s">
        <v>5</v>
      </c>
      <c r="C85" s="88">
        <f>SAStab!B7079</f>
        <v>0.91400000000000003</v>
      </c>
      <c r="D85" s="41" t="str">
        <f>SAStab!A5395</f>
        <v>80-84</v>
      </c>
      <c r="E85" s="78">
        <f>SAStab!B5395</f>
        <v>307029</v>
      </c>
      <c r="F85" s="78">
        <f>SAStab!C5395</f>
        <v>-453.73</v>
      </c>
      <c r="G85" s="78">
        <f>SAStab!D5395</f>
        <v>70.98</v>
      </c>
      <c r="H85" s="78">
        <f>SAStab!E5395</f>
        <v>6613.8</v>
      </c>
      <c r="I85" s="78">
        <f>SAStab!F5395</f>
        <v>39255.699999999997</v>
      </c>
      <c r="J85" s="78">
        <f>SAStab!G5395</f>
        <v>196064</v>
      </c>
      <c r="K85" s="78">
        <f>SAStab!H5395</f>
        <v>665563</v>
      </c>
      <c r="L85" s="78">
        <f>SAStab!I5395</f>
        <v>1472127</v>
      </c>
      <c r="M85" s="78">
        <f>SAStab!J5395</f>
        <v>3720689</v>
      </c>
      <c r="P85" t="s">
        <v>5</v>
      </c>
      <c r="Q85" s="93">
        <f>SAStab!C7079</f>
        <v>0.91500000000000004</v>
      </c>
      <c r="R85" s="159">
        <f>SAStab!B5483</f>
        <v>400785</v>
      </c>
      <c r="S85" s="159">
        <f>SAStab!C5483</f>
        <v>-868.58</v>
      </c>
      <c r="T85" s="159">
        <f>SAStab!D5483</f>
        <v>462.92</v>
      </c>
      <c r="U85" s="159">
        <f>SAStab!E5483</f>
        <v>7916</v>
      </c>
      <c r="V85" s="159">
        <f>SAStab!F5483</f>
        <v>42207</v>
      </c>
      <c r="W85" s="159">
        <f>SAStab!G5483</f>
        <v>177134</v>
      </c>
      <c r="X85" s="159">
        <f>SAStab!H5483</f>
        <v>770622</v>
      </c>
      <c r="Y85" s="159">
        <f>SAStab!I5483</f>
        <v>1621613</v>
      </c>
      <c r="Z85" s="159">
        <f>SAStab!J5483</f>
        <v>6983031</v>
      </c>
      <c r="AC85" t="s">
        <v>5</v>
      </c>
      <c r="AD85" s="86">
        <f>SAStab!D7079</f>
        <v>0.94299999999999995</v>
      </c>
      <c r="AE85" s="159">
        <f>SAStab!B5571</f>
        <v>449884</v>
      </c>
      <c r="AF85" s="159">
        <f>SAStab!C5571</f>
        <v>-432.23</v>
      </c>
      <c r="AG85" s="159">
        <f>SAStab!D5571</f>
        <v>2021.13</v>
      </c>
      <c r="AH85" s="159">
        <f>SAStab!E5571</f>
        <v>12743.8</v>
      </c>
      <c r="AI85" s="159">
        <f>SAStab!F5571</f>
        <v>58304.2</v>
      </c>
      <c r="AJ85" s="159">
        <f>SAStab!G5571</f>
        <v>246335</v>
      </c>
      <c r="AK85" s="159">
        <f>SAStab!H5571</f>
        <v>956223</v>
      </c>
      <c r="AL85" s="159">
        <f>SAStab!I5571</f>
        <v>1800104</v>
      </c>
      <c r="AM85" s="159">
        <f>SAStab!J5571</f>
        <v>6575270</v>
      </c>
      <c r="AP85" t="s">
        <v>5</v>
      </c>
      <c r="AQ85" s="86">
        <f>SAStab!E7079</f>
        <v>0.94099999999999995</v>
      </c>
      <c r="AR85" s="159">
        <f>SAStab!B5659</f>
        <v>357356</v>
      </c>
      <c r="AS85" s="159">
        <f>SAStab!C5659</f>
        <v>-485.39</v>
      </c>
      <c r="AT85" s="159">
        <f>SAStab!D5659</f>
        <v>1646.04</v>
      </c>
      <c r="AU85" s="159">
        <f>SAStab!E5659</f>
        <v>11921.3</v>
      </c>
      <c r="AV85" s="159">
        <f>SAStab!F5659</f>
        <v>56773.599999999999</v>
      </c>
      <c r="AW85" s="159">
        <f>SAStab!G5659</f>
        <v>202821</v>
      </c>
      <c r="AX85" s="159">
        <f>SAStab!H5659</f>
        <v>763712</v>
      </c>
      <c r="AY85" s="159">
        <f>SAStab!I5659</f>
        <v>1474162</v>
      </c>
      <c r="AZ85" s="159">
        <f>SAStab!J5659</f>
        <v>6311901</v>
      </c>
      <c r="BC85" t="s">
        <v>5</v>
      </c>
      <c r="BD85" s="86">
        <f>SAStab!F7079</f>
        <v>0.93400000000000005</v>
      </c>
      <c r="BE85" s="41">
        <f>SAStab!B5747</f>
        <v>541795</v>
      </c>
      <c r="BF85" s="159">
        <f>SAStab!C5747</f>
        <v>-776.91</v>
      </c>
      <c r="BG85" s="159">
        <f>SAStab!D5747</f>
        <v>1615.17</v>
      </c>
      <c r="BH85" s="159">
        <f>SAStab!E5747</f>
        <v>14681.4</v>
      </c>
      <c r="BI85" s="159">
        <f>SAStab!F5747</f>
        <v>71439.3</v>
      </c>
      <c r="BJ85" s="159">
        <f>SAStab!G5747</f>
        <v>282383</v>
      </c>
      <c r="BK85" s="159">
        <f>SAStab!H5747</f>
        <v>1145069</v>
      </c>
      <c r="BL85" s="159">
        <f>SAStab!I5747</f>
        <v>2221919</v>
      </c>
      <c r="BM85" s="159">
        <f>SAStab!J5747</f>
        <v>8347936</v>
      </c>
      <c r="BP85" t="s">
        <v>5</v>
      </c>
      <c r="BQ85" s="86">
        <f>SAStab!G7079</f>
        <v>0.93700000000000006</v>
      </c>
      <c r="BR85" s="78">
        <f>SAStab!B5835</f>
        <v>476751</v>
      </c>
      <c r="BS85" s="78">
        <f>SAStab!C5835</f>
        <v>-838.18</v>
      </c>
      <c r="BT85" s="78">
        <f>SAStab!D5835</f>
        <v>1907.62</v>
      </c>
      <c r="BU85" s="78">
        <f>SAStab!E5835</f>
        <v>16485.5</v>
      </c>
      <c r="BV85" s="78">
        <f>SAStab!F5835</f>
        <v>76372.5</v>
      </c>
      <c r="BW85" s="78">
        <f>SAStab!G5835</f>
        <v>293014</v>
      </c>
      <c r="BX85" s="78">
        <f>SAStab!H5835</f>
        <v>1072158</v>
      </c>
      <c r="BY85" s="78">
        <f>SAStab!I5835</f>
        <v>2111085</v>
      </c>
      <c r="BZ85" s="78">
        <f>SAStab!J5835</f>
        <v>6313695</v>
      </c>
      <c r="CA85" s="188"/>
    </row>
    <row r="86" spans="1:79">
      <c r="B86" t="s">
        <v>6</v>
      </c>
      <c r="C86" s="88">
        <f>SAStab!B7080</f>
        <v>0.90900000000000003</v>
      </c>
      <c r="D86" s="41" t="str">
        <f>SAStab!A5396</f>
        <v>85+</v>
      </c>
      <c r="E86" s="78">
        <f>SAStab!B5396</f>
        <v>148414</v>
      </c>
      <c r="F86" s="78">
        <f>SAStab!C5396</f>
        <v>-366.43</v>
      </c>
      <c r="G86" s="78">
        <f>SAStab!D5396</f>
        <v>104.2</v>
      </c>
      <c r="H86" s="78">
        <f>SAStab!E5396</f>
        <v>4369.7</v>
      </c>
      <c r="I86" s="78">
        <f>SAStab!F5396</f>
        <v>26187.8</v>
      </c>
      <c r="J86" s="78">
        <f>SAStab!G5396</f>
        <v>110322</v>
      </c>
      <c r="K86" s="78">
        <f>SAStab!H5396</f>
        <v>308794</v>
      </c>
      <c r="L86" s="78">
        <f>SAStab!I5396</f>
        <v>590303</v>
      </c>
      <c r="M86" s="78">
        <f>SAStab!J5396</f>
        <v>1968075</v>
      </c>
      <c r="P86" t="s">
        <v>6</v>
      </c>
      <c r="Q86" s="93">
        <f>SAStab!C7080</f>
        <v>0.90400000000000003</v>
      </c>
      <c r="R86" s="159">
        <f>SAStab!B5484</f>
        <v>282220</v>
      </c>
      <c r="S86" s="159">
        <f>SAStab!C5484</f>
        <v>-488.25</v>
      </c>
      <c r="T86" s="159">
        <f>SAStab!D5484</f>
        <v>7.03</v>
      </c>
      <c r="U86" s="159">
        <f>SAStab!E5484</f>
        <v>4668.5</v>
      </c>
      <c r="V86" s="159">
        <f>SAStab!F5484</f>
        <v>32636.9</v>
      </c>
      <c r="W86" s="159">
        <f>SAStab!G5484</f>
        <v>159725</v>
      </c>
      <c r="X86" s="159">
        <f>SAStab!H5484</f>
        <v>616660</v>
      </c>
      <c r="Y86" s="159">
        <f>SAStab!I5484</f>
        <v>1236280</v>
      </c>
      <c r="Z86" s="159">
        <f>SAStab!J5484</f>
        <v>4198619</v>
      </c>
      <c r="AC86" t="s">
        <v>6</v>
      </c>
      <c r="AD86" s="86">
        <f>SAStab!D7080</f>
        <v>0.92900000000000005</v>
      </c>
      <c r="AE86" s="159">
        <f>SAStab!B5572</f>
        <v>339792</v>
      </c>
      <c r="AF86" s="159">
        <f>SAStab!C5572</f>
        <v>-585.24</v>
      </c>
      <c r="AG86" s="159">
        <f>SAStab!D5572</f>
        <v>687.75</v>
      </c>
      <c r="AH86" s="159">
        <f>SAStab!E5572</f>
        <v>8087.3</v>
      </c>
      <c r="AI86" s="159">
        <f>SAStab!F5572</f>
        <v>47248.3</v>
      </c>
      <c r="AJ86" s="159">
        <f>SAStab!G5572</f>
        <v>203213</v>
      </c>
      <c r="AK86" s="159">
        <f>SAStab!H5572</f>
        <v>814168</v>
      </c>
      <c r="AL86" s="159">
        <f>SAStab!I5572</f>
        <v>1476094</v>
      </c>
      <c r="AM86" s="159">
        <f>SAStab!J5572</f>
        <v>4948665</v>
      </c>
      <c r="AP86" t="s">
        <v>6</v>
      </c>
      <c r="AQ86" s="86">
        <f>SAStab!E7080</f>
        <v>0.93799999999999994</v>
      </c>
      <c r="AR86" s="159">
        <f>SAStab!B5660</f>
        <v>395065</v>
      </c>
      <c r="AS86" s="159">
        <f>SAStab!C5660</f>
        <v>-449.96</v>
      </c>
      <c r="AT86" s="159">
        <f>SAStab!D5660</f>
        <v>1304.95</v>
      </c>
      <c r="AU86" s="159">
        <f>SAStab!E5660</f>
        <v>10563.5</v>
      </c>
      <c r="AV86" s="159">
        <f>SAStab!F5660</f>
        <v>51775.199999999997</v>
      </c>
      <c r="AW86" s="159">
        <f>SAStab!G5660</f>
        <v>231815</v>
      </c>
      <c r="AX86" s="159">
        <f>SAStab!H5660</f>
        <v>783240</v>
      </c>
      <c r="AY86" s="159">
        <f>SAStab!I5660</f>
        <v>1572889</v>
      </c>
      <c r="AZ86" s="159">
        <f>SAStab!J5660</f>
        <v>5777943</v>
      </c>
      <c r="BC86" t="s">
        <v>6</v>
      </c>
      <c r="BD86" s="86">
        <f>SAStab!F7080</f>
        <v>0.93500000000000005</v>
      </c>
      <c r="BE86" s="41">
        <f>SAStab!B5748</f>
        <v>378636</v>
      </c>
      <c r="BF86" s="159">
        <f>SAStab!C5748</f>
        <v>-474.22</v>
      </c>
      <c r="BG86" s="159">
        <f>SAStab!D5748</f>
        <v>1241.46</v>
      </c>
      <c r="BH86" s="159">
        <f>SAStab!E5748</f>
        <v>12094.5</v>
      </c>
      <c r="BI86" s="159">
        <f>SAStab!F5748</f>
        <v>59763</v>
      </c>
      <c r="BJ86" s="159">
        <f>SAStab!G5748</f>
        <v>247722</v>
      </c>
      <c r="BK86" s="159">
        <f>SAStab!H5748</f>
        <v>834959</v>
      </c>
      <c r="BL86" s="159">
        <f>SAStab!I5748</f>
        <v>1604748</v>
      </c>
      <c r="BM86" s="159">
        <f>SAStab!J5748</f>
        <v>5657142</v>
      </c>
      <c r="BP86" t="s">
        <v>6</v>
      </c>
      <c r="BQ86" s="86">
        <f>SAStab!G7080</f>
        <v>0.93300000000000005</v>
      </c>
      <c r="BR86" s="78">
        <f>SAStab!B5836</f>
        <v>418064</v>
      </c>
      <c r="BS86" s="78">
        <f>SAStab!C5836</f>
        <v>-563.45000000000005</v>
      </c>
      <c r="BT86" s="78">
        <f>SAStab!D5836</f>
        <v>1179.42</v>
      </c>
      <c r="BU86" s="78">
        <f>SAStab!E5836</f>
        <v>13125</v>
      </c>
      <c r="BV86" s="78">
        <f>SAStab!F5836</f>
        <v>65599.899999999994</v>
      </c>
      <c r="BW86" s="78">
        <f>SAStab!G5836</f>
        <v>269377</v>
      </c>
      <c r="BX86" s="78">
        <f>SAStab!H5836</f>
        <v>966402</v>
      </c>
      <c r="BY86" s="78">
        <f>SAStab!I5836</f>
        <v>1812214</v>
      </c>
      <c r="BZ86" s="78">
        <f>SAStab!J5836</f>
        <v>5861692</v>
      </c>
      <c r="CA86" s="188"/>
    </row>
    <row r="87" spans="1:79">
      <c r="A87" t="s">
        <v>7</v>
      </c>
      <c r="D87" s="41" t="str">
        <f>SAStab!A5397</f>
        <v>Male</v>
      </c>
      <c r="E87" s="78"/>
      <c r="F87" s="78"/>
      <c r="G87" s="78"/>
      <c r="H87" s="78"/>
      <c r="I87" s="78"/>
      <c r="J87" s="78"/>
      <c r="K87" s="78"/>
      <c r="L87" s="78"/>
      <c r="M87" s="78"/>
      <c r="O87" t="s">
        <v>7</v>
      </c>
      <c r="AB87" t="s">
        <v>7</v>
      </c>
      <c r="AO87" t="s">
        <v>7</v>
      </c>
      <c r="BB87" t="s">
        <v>7</v>
      </c>
      <c r="BE87" s="41"/>
      <c r="BO87" t="s">
        <v>7</v>
      </c>
      <c r="CA87" s="188"/>
    </row>
    <row r="88" spans="1:79">
      <c r="B88" t="s">
        <v>9</v>
      </c>
      <c r="C88" s="88">
        <f>SAStab!B7082</f>
        <v>0.91700000000000004</v>
      </c>
      <c r="D88" s="41" t="str">
        <f>SAStab!A5398</f>
        <v>Female</v>
      </c>
      <c r="E88" s="78">
        <f>SAStab!B5398</f>
        <v>294462</v>
      </c>
      <c r="F88" s="78">
        <f>SAStab!C5398</f>
        <v>-650.21</v>
      </c>
      <c r="G88" s="78">
        <f>SAStab!D5398</f>
        <v>295.64</v>
      </c>
      <c r="H88" s="78">
        <f>SAStab!E5398</f>
        <v>6517.8</v>
      </c>
      <c r="I88" s="78">
        <f>SAStab!F5398</f>
        <v>34590.1</v>
      </c>
      <c r="J88" s="78">
        <f>SAStab!G5398</f>
        <v>140602</v>
      </c>
      <c r="K88" s="78">
        <f>SAStab!H5398</f>
        <v>614019</v>
      </c>
      <c r="L88" s="78">
        <f>SAStab!I5398</f>
        <v>1287242</v>
      </c>
      <c r="M88" s="78">
        <f>SAStab!J5398</f>
        <v>4236564</v>
      </c>
      <c r="P88" t="s">
        <v>9</v>
      </c>
      <c r="Q88" s="93">
        <f>SAStab!C7082</f>
        <v>0.92900000000000005</v>
      </c>
      <c r="R88" s="159">
        <f>SAStab!B5486</f>
        <v>346746</v>
      </c>
      <c r="S88" s="159">
        <f>SAStab!C5486</f>
        <v>-658.76</v>
      </c>
      <c r="T88" s="159">
        <f>SAStab!D5486</f>
        <v>769.08</v>
      </c>
      <c r="U88" s="159">
        <f>SAStab!E5486</f>
        <v>8627.7000000000007</v>
      </c>
      <c r="V88" s="159">
        <f>SAStab!F5486</f>
        <v>42590.5</v>
      </c>
      <c r="W88" s="159">
        <f>SAStab!G5486</f>
        <v>168420</v>
      </c>
      <c r="X88" s="159">
        <f>SAStab!H5486</f>
        <v>725954</v>
      </c>
      <c r="Y88" s="159">
        <f>SAStab!I5486</f>
        <v>1458710</v>
      </c>
      <c r="Z88" s="159">
        <f>SAStab!J5486</f>
        <v>4931743</v>
      </c>
      <c r="AC88" t="s">
        <v>9</v>
      </c>
      <c r="AD88" s="86">
        <f>SAStab!D7082</f>
        <v>0.93100000000000005</v>
      </c>
      <c r="AE88" s="159">
        <f>SAStab!B5574</f>
        <v>362720</v>
      </c>
      <c r="AF88" s="159">
        <f>SAStab!C5574</f>
        <v>-768.18</v>
      </c>
      <c r="AG88" s="159">
        <f>SAStab!D5574</f>
        <v>882.62</v>
      </c>
      <c r="AH88" s="159">
        <f>SAStab!E5574</f>
        <v>9397.7000000000007</v>
      </c>
      <c r="AI88" s="159">
        <f>SAStab!F5574</f>
        <v>46476.2</v>
      </c>
      <c r="AJ88" s="159">
        <f>SAStab!G5574</f>
        <v>185155</v>
      </c>
      <c r="AK88" s="159">
        <f>SAStab!H5574</f>
        <v>785422</v>
      </c>
      <c r="AL88" s="159">
        <f>SAStab!I5574</f>
        <v>1530828</v>
      </c>
      <c r="AM88" s="159">
        <f>SAStab!J5574</f>
        <v>5511668</v>
      </c>
      <c r="AP88" t="s">
        <v>9</v>
      </c>
      <c r="AQ88" s="86">
        <f>SAStab!E7082</f>
        <v>0.92700000000000005</v>
      </c>
      <c r="AR88" s="159">
        <f>SAStab!B5662</f>
        <v>391533</v>
      </c>
      <c r="AS88" s="159">
        <f>SAStab!C5662</f>
        <v>-916.23</v>
      </c>
      <c r="AT88" s="159">
        <f>SAStab!D5662</f>
        <v>784.38</v>
      </c>
      <c r="AU88" s="159">
        <f>SAStab!E5662</f>
        <v>10033.200000000001</v>
      </c>
      <c r="AV88" s="159">
        <f>SAStab!F5662</f>
        <v>49994.8</v>
      </c>
      <c r="AW88" s="159">
        <f>SAStab!G5662</f>
        <v>205881</v>
      </c>
      <c r="AX88" s="159">
        <f>SAStab!H5662</f>
        <v>826742</v>
      </c>
      <c r="AY88" s="159">
        <f>SAStab!I5662</f>
        <v>1699150</v>
      </c>
      <c r="AZ88" s="159">
        <f>SAStab!J5662</f>
        <v>6002938</v>
      </c>
      <c r="BC88" t="s">
        <v>9</v>
      </c>
      <c r="BD88" s="86">
        <f>SAStab!F7082</f>
        <v>0.93</v>
      </c>
      <c r="BE88" s="41">
        <f>SAStab!B5750</f>
        <v>427000</v>
      </c>
      <c r="BF88" s="159">
        <f>SAStab!C5750</f>
        <v>-904.58</v>
      </c>
      <c r="BG88" s="159">
        <f>SAStab!D5750</f>
        <v>950.31</v>
      </c>
      <c r="BH88" s="159">
        <f>SAStab!E5750</f>
        <v>11569.4</v>
      </c>
      <c r="BI88" s="159">
        <f>SAStab!F5750</f>
        <v>57472.1</v>
      </c>
      <c r="BJ88" s="159">
        <f>SAStab!G5750</f>
        <v>224372</v>
      </c>
      <c r="BK88" s="159">
        <f>SAStab!H5750</f>
        <v>923062</v>
      </c>
      <c r="BL88" s="159">
        <f>SAStab!I5750</f>
        <v>1879130</v>
      </c>
      <c r="BM88" s="159">
        <f>SAStab!J5750</f>
        <v>6249636</v>
      </c>
      <c r="BP88" t="s">
        <v>9</v>
      </c>
      <c r="BQ88" s="86">
        <f>SAStab!G7082</f>
        <v>0.93200000000000005</v>
      </c>
      <c r="BR88" s="78">
        <f>SAStab!B5838</f>
        <v>498074</v>
      </c>
      <c r="BS88" s="78">
        <f>SAStab!C5838</f>
        <v>-930.63</v>
      </c>
      <c r="BT88" s="78">
        <f>SAStab!D5838</f>
        <v>1196.1500000000001</v>
      </c>
      <c r="BU88" s="78">
        <f>SAStab!E5838</f>
        <v>13563.8</v>
      </c>
      <c r="BV88" s="78">
        <f>SAStab!F5838</f>
        <v>64692</v>
      </c>
      <c r="BW88" s="78">
        <f>SAStab!G5838</f>
        <v>255858</v>
      </c>
      <c r="BX88" s="78">
        <f>SAStab!H5838</f>
        <v>1031882</v>
      </c>
      <c r="BY88" s="78">
        <f>SAStab!I5838</f>
        <v>2074577</v>
      </c>
      <c r="BZ88" s="78">
        <f>SAStab!J5838</f>
        <v>6947950</v>
      </c>
      <c r="CA88" s="188"/>
    </row>
    <row r="89" spans="1:79">
      <c r="B89" t="s">
        <v>8</v>
      </c>
      <c r="C89" s="88">
        <f>SAStab!B7083</f>
        <v>0.93200000000000005</v>
      </c>
      <c r="D89" s="41" t="str">
        <f>SAStab!A5399</f>
        <v>Male</v>
      </c>
      <c r="E89" s="78">
        <f>SAStab!B5399</f>
        <v>389968</v>
      </c>
      <c r="F89" s="78">
        <f>SAStab!C5399</f>
        <v>-479.76</v>
      </c>
      <c r="G89" s="78">
        <f>SAStab!D5399</f>
        <v>1331.84</v>
      </c>
      <c r="H89" s="78">
        <f>SAStab!E5399</f>
        <v>10561.4</v>
      </c>
      <c r="I89" s="78">
        <f>SAStab!F5399</f>
        <v>49559.7</v>
      </c>
      <c r="J89" s="78">
        <f>SAStab!G5399</f>
        <v>215602</v>
      </c>
      <c r="K89" s="78">
        <f>SAStab!H5399</f>
        <v>803758</v>
      </c>
      <c r="L89" s="78">
        <f>SAStab!I5399</f>
        <v>1620626</v>
      </c>
      <c r="M89" s="78">
        <f>SAStab!J5399</f>
        <v>5533771</v>
      </c>
      <c r="P89" t="s">
        <v>8</v>
      </c>
      <c r="Q89" s="93">
        <f>SAStab!C7083</f>
        <v>0.93500000000000005</v>
      </c>
      <c r="R89" s="159">
        <f>SAStab!B5487</f>
        <v>410189</v>
      </c>
      <c r="S89" s="159">
        <f>SAStab!C5487</f>
        <v>-657.87</v>
      </c>
      <c r="T89" s="159">
        <f>SAStab!D5487</f>
        <v>1537.95</v>
      </c>
      <c r="U89" s="159">
        <f>SAStab!E5487</f>
        <v>11816.7</v>
      </c>
      <c r="V89" s="159">
        <f>SAStab!F5487</f>
        <v>52911.199999999997</v>
      </c>
      <c r="W89" s="159">
        <f>SAStab!G5487</f>
        <v>215043</v>
      </c>
      <c r="X89" s="159">
        <f>SAStab!H5487</f>
        <v>857252</v>
      </c>
      <c r="Y89" s="159">
        <f>SAStab!I5487</f>
        <v>1675339</v>
      </c>
      <c r="Z89" s="159">
        <f>SAStab!J5487</f>
        <v>6066086</v>
      </c>
      <c r="AC89" t="s">
        <v>8</v>
      </c>
      <c r="AD89" s="86">
        <f>SAStab!D7083</f>
        <v>0.93500000000000005</v>
      </c>
      <c r="AE89" s="159">
        <f>SAStab!B5575</f>
        <v>423311</v>
      </c>
      <c r="AF89" s="159">
        <f>SAStab!C5575</f>
        <v>-664.7</v>
      </c>
      <c r="AG89" s="159">
        <f>SAStab!D5575</f>
        <v>1661.48</v>
      </c>
      <c r="AH89" s="159">
        <f>SAStab!E5575</f>
        <v>13234.5</v>
      </c>
      <c r="AI89" s="159">
        <f>SAStab!F5575</f>
        <v>57554</v>
      </c>
      <c r="AJ89" s="159">
        <f>SAStab!G5575</f>
        <v>231815</v>
      </c>
      <c r="AK89" s="159">
        <f>SAStab!H5575</f>
        <v>925385</v>
      </c>
      <c r="AL89" s="159">
        <f>SAStab!I5575</f>
        <v>1813595</v>
      </c>
      <c r="AM89" s="159">
        <f>SAStab!J5575</f>
        <v>6182557</v>
      </c>
      <c r="AP89" t="s">
        <v>8</v>
      </c>
      <c r="AQ89" s="86">
        <f>SAStab!E7083</f>
        <v>0.93200000000000005</v>
      </c>
      <c r="AR89" s="159">
        <f>SAStab!B5663</f>
        <v>476879</v>
      </c>
      <c r="AS89" s="159">
        <f>SAStab!C5663</f>
        <v>-834.03</v>
      </c>
      <c r="AT89" s="159">
        <f>SAStab!D5663</f>
        <v>1563.43</v>
      </c>
      <c r="AU89" s="159">
        <f>SAStab!E5663</f>
        <v>13628.6</v>
      </c>
      <c r="AV89" s="159">
        <f>SAStab!F5663</f>
        <v>62150.8</v>
      </c>
      <c r="AW89" s="159">
        <f>SAStab!G5663</f>
        <v>260807</v>
      </c>
      <c r="AX89" s="159">
        <f>SAStab!H5663</f>
        <v>1022349</v>
      </c>
      <c r="AY89" s="159">
        <f>SAStab!I5663</f>
        <v>2014351</v>
      </c>
      <c r="AZ89" s="159">
        <f>SAStab!J5663</f>
        <v>6579391</v>
      </c>
      <c r="BC89" t="s">
        <v>8</v>
      </c>
      <c r="BD89" s="86">
        <f>SAStab!F7083</f>
        <v>0.93200000000000005</v>
      </c>
      <c r="BE89" s="41">
        <f>SAStab!B5751</f>
        <v>497917</v>
      </c>
      <c r="BF89" s="159">
        <f>SAStab!C5751</f>
        <v>-938.01</v>
      </c>
      <c r="BG89" s="159">
        <f>SAStab!D5751</f>
        <v>1618.67</v>
      </c>
      <c r="BH89" s="159">
        <f>SAStab!E5751</f>
        <v>15389.9</v>
      </c>
      <c r="BI89" s="159">
        <f>SAStab!F5751</f>
        <v>69961</v>
      </c>
      <c r="BJ89" s="159">
        <f>SAStab!G5751</f>
        <v>282350</v>
      </c>
      <c r="BK89" s="159">
        <f>SAStab!H5751</f>
        <v>1094298</v>
      </c>
      <c r="BL89" s="159">
        <f>SAStab!I5751</f>
        <v>2111939</v>
      </c>
      <c r="BM89" s="159">
        <f>SAStab!J5751</f>
        <v>6920984</v>
      </c>
      <c r="BP89" t="s">
        <v>8</v>
      </c>
      <c r="BQ89" s="86">
        <f>SAStab!G7083</f>
        <v>0.93400000000000005</v>
      </c>
      <c r="BR89" s="78">
        <f>SAStab!B5839</f>
        <v>551355</v>
      </c>
      <c r="BS89" s="78">
        <f>SAStab!C5839</f>
        <v>-917.71</v>
      </c>
      <c r="BT89" s="78">
        <f>SAStab!D5839</f>
        <v>1952.41</v>
      </c>
      <c r="BU89" s="78">
        <f>SAStab!E5839</f>
        <v>17559.8</v>
      </c>
      <c r="BV89" s="78">
        <f>SAStab!F5839</f>
        <v>77035.899999999994</v>
      </c>
      <c r="BW89" s="78">
        <f>SAStab!G5839</f>
        <v>302926</v>
      </c>
      <c r="BX89" s="78">
        <f>SAStab!H5839</f>
        <v>1181346</v>
      </c>
      <c r="BY89" s="78">
        <f>SAStab!I5839</f>
        <v>2293868</v>
      </c>
      <c r="BZ89" s="78">
        <f>SAStab!J5839</f>
        <v>7757034</v>
      </c>
      <c r="CA89" s="188"/>
    </row>
    <row r="90" spans="1:79">
      <c r="A90" t="s">
        <v>10</v>
      </c>
      <c r="D90" s="41" t="str">
        <f>SAStab!A5400</f>
        <v>highest education</v>
      </c>
      <c r="E90" s="78"/>
      <c r="F90" s="78"/>
      <c r="G90" s="78"/>
      <c r="H90" s="78"/>
      <c r="I90" s="78"/>
      <c r="J90" s="78"/>
      <c r="K90" s="78"/>
      <c r="L90" s="78"/>
      <c r="M90" s="78"/>
      <c r="O90" t="s">
        <v>10</v>
      </c>
      <c r="AB90" t="s">
        <v>10</v>
      </c>
      <c r="AO90" t="s">
        <v>10</v>
      </c>
      <c r="BB90" t="s">
        <v>10</v>
      </c>
      <c r="BE90" s="41"/>
      <c r="BO90" t="s">
        <v>10</v>
      </c>
      <c r="CA90" s="188"/>
    </row>
    <row r="91" spans="1:79">
      <c r="B91" t="s">
        <v>314</v>
      </c>
      <c r="C91" s="88">
        <f>SAStab!B7085</f>
        <v>0.79400000000000004</v>
      </c>
      <c r="D91" s="41" t="str">
        <f>SAStab!A5401</f>
        <v>1.High School Dropout</v>
      </c>
      <c r="E91" s="78">
        <f>SAStab!B5401</f>
        <v>65373</v>
      </c>
      <c r="F91" s="78">
        <f>SAStab!C5401</f>
        <v>-1240.48</v>
      </c>
      <c r="G91" s="78">
        <f>SAStab!D5401</f>
        <v>-856.68</v>
      </c>
      <c r="H91" s="78">
        <f>SAStab!E5401</f>
        <v>448.4</v>
      </c>
      <c r="I91" s="78">
        <f>SAStab!F5401</f>
        <v>6863.4</v>
      </c>
      <c r="J91" s="78">
        <f>SAStab!G5401</f>
        <v>33886</v>
      </c>
      <c r="K91" s="78">
        <f>SAStab!H5401</f>
        <v>108555</v>
      </c>
      <c r="L91" s="78">
        <f>SAStab!I5401</f>
        <v>237142</v>
      </c>
      <c r="M91" s="78">
        <f>SAStab!J5401</f>
        <v>964190</v>
      </c>
      <c r="P91" t="s">
        <v>314</v>
      </c>
      <c r="Q91" s="93">
        <f>SAStab!C7085</f>
        <v>0.78200000000000003</v>
      </c>
      <c r="R91" s="159">
        <f>SAStab!B5489</f>
        <v>60768</v>
      </c>
      <c r="S91" s="159">
        <f>SAStab!C5489</f>
        <v>-1607.69</v>
      </c>
      <c r="T91" s="159">
        <f>SAStab!D5489</f>
        <v>-1152.49</v>
      </c>
      <c r="U91" s="159">
        <f>SAStab!E5489</f>
        <v>342.2</v>
      </c>
      <c r="V91" s="159">
        <f>SAStab!F5489</f>
        <v>7431.6</v>
      </c>
      <c r="W91" s="159">
        <f>SAStab!G5489</f>
        <v>35950</v>
      </c>
      <c r="X91" s="159">
        <f>SAStab!H5489</f>
        <v>105823</v>
      </c>
      <c r="Y91" s="159">
        <f>SAStab!I5489</f>
        <v>196931</v>
      </c>
      <c r="Z91" s="159">
        <f>SAStab!J5489</f>
        <v>880241</v>
      </c>
      <c r="AC91" t="s">
        <v>314</v>
      </c>
      <c r="AD91" s="86">
        <f>SAStab!D7085</f>
        <v>0.78700000000000003</v>
      </c>
      <c r="AE91" s="159">
        <f>SAStab!B5577</f>
        <v>78870</v>
      </c>
      <c r="AF91" s="159">
        <f>SAStab!C5577</f>
        <v>-1766.55</v>
      </c>
      <c r="AG91" s="159">
        <f>SAStab!D5577</f>
        <v>-1297.52</v>
      </c>
      <c r="AH91" s="159">
        <f>SAStab!E5577</f>
        <v>471.8</v>
      </c>
      <c r="AI91" s="159">
        <f>SAStab!F5577</f>
        <v>9699.2000000000007</v>
      </c>
      <c r="AJ91" s="159">
        <f>SAStab!G5577</f>
        <v>43847</v>
      </c>
      <c r="AK91" s="159">
        <f>SAStab!H5577</f>
        <v>129075</v>
      </c>
      <c r="AL91" s="159">
        <f>SAStab!I5577</f>
        <v>244888</v>
      </c>
      <c r="AM91" s="159">
        <f>SAStab!J5577</f>
        <v>1090447</v>
      </c>
      <c r="AP91" t="s">
        <v>314</v>
      </c>
      <c r="AQ91" s="86">
        <f>SAStab!E7085</f>
        <v>0.78800000000000003</v>
      </c>
      <c r="AR91" s="159">
        <f>SAStab!B5665</f>
        <v>96882</v>
      </c>
      <c r="AS91" s="159">
        <f>SAStab!C5665</f>
        <v>-1922.01</v>
      </c>
      <c r="AT91" s="159">
        <f>SAStab!D5665</f>
        <v>-1450.11</v>
      </c>
      <c r="AU91" s="159">
        <f>SAStab!E5665</f>
        <v>520.20000000000005</v>
      </c>
      <c r="AV91" s="159">
        <f>SAStab!F5665</f>
        <v>10761.1</v>
      </c>
      <c r="AW91" s="159">
        <f>SAStab!G5665</f>
        <v>49502</v>
      </c>
      <c r="AX91" s="159">
        <f>SAStab!H5665</f>
        <v>153744</v>
      </c>
      <c r="AY91" s="159">
        <f>SAStab!I5665</f>
        <v>307260</v>
      </c>
      <c r="AZ91" s="159">
        <f>SAStab!J5665</f>
        <v>1198609</v>
      </c>
      <c r="BC91" t="s">
        <v>314</v>
      </c>
      <c r="BD91" s="86">
        <f>SAStab!F7085</f>
        <v>0.80300000000000005</v>
      </c>
      <c r="BE91" s="41">
        <f>SAStab!B5753</f>
        <v>110847</v>
      </c>
      <c r="BF91" s="159">
        <f>SAStab!C5753</f>
        <v>-1866.24</v>
      </c>
      <c r="BG91" s="159">
        <f>SAStab!D5753</f>
        <v>-1432.14</v>
      </c>
      <c r="BH91" s="159">
        <f>SAStab!E5753</f>
        <v>862.3</v>
      </c>
      <c r="BI91" s="159">
        <f>SAStab!F5753</f>
        <v>13448.9</v>
      </c>
      <c r="BJ91" s="159">
        <f>SAStab!G5753</f>
        <v>59950</v>
      </c>
      <c r="BK91" s="159">
        <f>SAStab!H5753</f>
        <v>180164</v>
      </c>
      <c r="BL91" s="159">
        <f>SAStab!I5753</f>
        <v>378412</v>
      </c>
      <c r="BM91" s="159">
        <f>SAStab!J5753</f>
        <v>1539466</v>
      </c>
      <c r="BP91" t="s">
        <v>314</v>
      </c>
      <c r="BQ91" s="86">
        <f>SAStab!G7085</f>
        <v>0.80400000000000005</v>
      </c>
      <c r="BR91" s="78">
        <f>SAStab!B5841</f>
        <v>113832</v>
      </c>
      <c r="BS91" s="78">
        <f>SAStab!C5841</f>
        <v>-2022.03</v>
      </c>
      <c r="BT91" s="78">
        <f>SAStab!D5841</f>
        <v>-1663.44</v>
      </c>
      <c r="BU91" s="78">
        <f>SAStab!E5841</f>
        <v>1105</v>
      </c>
      <c r="BV91" s="78">
        <f>SAStab!F5841</f>
        <v>15744.5</v>
      </c>
      <c r="BW91" s="78">
        <f>SAStab!G5841</f>
        <v>65690</v>
      </c>
      <c r="BX91" s="78">
        <f>SAStab!H5841</f>
        <v>221423</v>
      </c>
      <c r="BY91" s="78">
        <f>SAStab!I5841</f>
        <v>467996</v>
      </c>
      <c r="BZ91" s="78">
        <f>SAStab!J5841</f>
        <v>1747679</v>
      </c>
      <c r="CA91" s="188"/>
    </row>
    <row r="92" spans="1:79">
      <c r="B92" t="s">
        <v>313</v>
      </c>
      <c r="C92" s="88">
        <f>SAStab!B7086</f>
        <v>0.92100000000000004</v>
      </c>
      <c r="D92" s="41" t="str">
        <f>SAStab!A5402</f>
        <v>2.High School Graduate</v>
      </c>
      <c r="E92" s="78">
        <f>SAStab!B5402</f>
        <v>170153</v>
      </c>
      <c r="F92" s="78">
        <f>SAStab!C5402</f>
        <v>-768.56</v>
      </c>
      <c r="G92" s="78">
        <f>SAStab!D5402</f>
        <v>509.93</v>
      </c>
      <c r="H92" s="78">
        <f>SAStab!E5402</f>
        <v>6836.9</v>
      </c>
      <c r="I92" s="78">
        <f>SAStab!F5402</f>
        <v>29258.400000000001</v>
      </c>
      <c r="J92" s="78">
        <f>SAStab!G5402</f>
        <v>104404</v>
      </c>
      <c r="K92" s="78">
        <f>SAStab!H5402</f>
        <v>380736</v>
      </c>
      <c r="L92" s="78">
        <f>SAStab!I5402</f>
        <v>684183</v>
      </c>
      <c r="M92" s="78">
        <f>SAStab!J5402</f>
        <v>2385847</v>
      </c>
      <c r="P92" t="s">
        <v>313</v>
      </c>
      <c r="Q92" s="93">
        <f>SAStab!C7086</f>
        <v>0.92300000000000004</v>
      </c>
      <c r="R92" s="159">
        <f>SAStab!B5490</f>
        <v>171364</v>
      </c>
      <c r="S92" s="159">
        <f>SAStab!C5490</f>
        <v>-814.48</v>
      </c>
      <c r="T92" s="159">
        <f>SAStab!D5490</f>
        <v>640.08000000000004</v>
      </c>
      <c r="U92" s="159">
        <f>SAStab!E5490</f>
        <v>7228.9</v>
      </c>
      <c r="V92" s="159">
        <f>SAStab!F5490</f>
        <v>30515.3</v>
      </c>
      <c r="W92" s="159">
        <f>SAStab!G5490</f>
        <v>107361</v>
      </c>
      <c r="X92" s="159">
        <f>SAStab!H5490</f>
        <v>371893</v>
      </c>
      <c r="Y92" s="159">
        <f>SAStab!I5490</f>
        <v>738411</v>
      </c>
      <c r="Z92" s="159">
        <f>SAStab!J5490</f>
        <v>2302048</v>
      </c>
      <c r="AC92" t="s">
        <v>313</v>
      </c>
      <c r="AD92" s="86">
        <f>SAStab!D7086</f>
        <v>0.92100000000000004</v>
      </c>
      <c r="AE92" s="159">
        <f>SAStab!B5578</f>
        <v>194663</v>
      </c>
      <c r="AF92" s="159">
        <f>SAStab!C5578</f>
        <v>-975.15</v>
      </c>
      <c r="AG92" s="159">
        <f>SAStab!D5578</f>
        <v>575.74</v>
      </c>
      <c r="AH92" s="159">
        <f>SAStab!E5578</f>
        <v>7486</v>
      </c>
      <c r="AI92" s="159">
        <f>SAStab!F5578</f>
        <v>32750.3</v>
      </c>
      <c r="AJ92" s="159">
        <f>SAStab!G5578</f>
        <v>113796</v>
      </c>
      <c r="AK92" s="159">
        <f>SAStab!H5578</f>
        <v>408406</v>
      </c>
      <c r="AL92" s="159">
        <f>SAStab!I5578</f>
        <v>796636</v>
      </c>
      <c r="AM92" s="159">
        <f>SAStab!J5578</f>
        <v>2768732</v>
      </c>
      <c r="AP92" t="s">
        <v>313</v>
      </c>
      <c r="AQ92" s="86">
        <f>SAStab!E7086</f>
        <v>0.91600000000000004</v>
      </c>
      <c r="AR92" s="159">
        <f>SAStab!B5666</f>
        <v>259267</v>
      </c>
      <c r="AS92" s="159">
        <f>SAStab!C5666</f>
        <v>-1220.26</v>
      </c>
      <c r="AT92" s="159">
        <f>SAStab!D5666</f>
        <v>332.32</v>
      </c>
      <c r="AU92" s="159">
        <f>SAStab!E5666</f>
        <v>7570.9</v>
      </c>
      <c r="AV92" s="159">
        <f>SAStab!F5666</f>
        <v>35689.4</v>
      </c>
      <c r="AW92" s="159">
        <f>SAStab!G5666</f>
        <v>131808</v>
      </c>
      <c r="AX92" s="159">
        <f>SAStab!H5666</f>
        <v>479802</v>
      </c>
      <c r="AY92" s="159">
        <f>SAStab!I5666</f>
        <v>1019650</v>
      </c>
      <c r="AZ92" s="159">
        <f>SAStab!J5666</f>
        <v>3753798</v>
      </c>
      <c r="BC92" t="s">
        <v>313</v>
      </c>
      <c r="BD92" s="86">
        <f>SAStab!F7086</f>
        <v>0.91300000000000003</v>
      </c>
      <c r="BE92" s="41">
        <f>SAStab!B5754</f>
        <v>285744</v>
      </c>
      <c r="BF92" s="159">
        <f>SAStab!C5754</f>
        <v>-1409.18</v>
      </c>
      <c r="BG92" s="159">
        <f>SAStab!D5754</f>
        <v>326.39</v>
      </c>
      <c r="BH92" s="159">
        <f>SAStab!E5754</f>
        <v>8404</v>
      </c>
      <c r="BI92" s="159">
        <f>SAStab!F5754</f>
        <v>42427.9</v>
      </c>
      <c r="BJ92" s="159">
        <f>SAStab!G5754</f>
        <v>157582</v>
      </c>
      <c r="BK92" s="159">
        <f>SAStab!H5754</f>
        <v>562506</v>
      </c>
      <c r="BL92" s="159">
        <f>SAStab!I5754</f>
        <v>1216303</v>
      </c>
      <c r="BM92" s="159">
        <f>SAStab!J5754</f>
        <v>4080959</v>
      </c>
      <c r="BP92" t="s">
        <v>313</v>
      </c>
      <c r="BQ92" s="86">
        <f>SAStab!G7086</f>
        <v>0.91600000000000004</v>
      </c>
      <c r="BR92" s="78">
        <f>SAStab!B5842</f>
        <v>320783</v>
      </c>
      <c r="BS92" s="78">
        <f>SAStab!C5842</f>
        <v>-1501.28</v>
      </c>
      <c r="BT92" s="78">
        <f>SAStab!D5842</f>
        <v>387.9</v>
      </c>
      <c r="BU92" s="78">
        <f>SAStab!E5842</f>
        <v>9749.4</v>
      </c>
      <c r="BV92" s="78">
        <f>SAStab!F5842</f>
        <v>46347.7</v>
      </c>
      <c r="BW92" s="78">
        <f>SAStab!G5842</f>
        <v>172518</v>
      </c>
      <c r="BX92" s="78">
        <f>SAStab!H5842</f>
        <v>621174</v>
      </c>
      <c r="BY92" s="78">
        <f>SAStab!I5842</f>
        <v>1300464</v>
      </c>
      <c r="BZ92" s="78">
        <f>SAStab!J5842</f>
        <v>4981969</v>
      </c>
      <c r="CA92" s="188"/>
    </row>
    <row r="93" spans="1:79">
      <c r="B93" t="s">
        <v>11</v>
      </c>
      <c r="C93" s="88">
        <f>SAStab!B7087</f>
        <v>0.96199999999999997</v>
      </c>
      <c r="D93" s="41" t="str">
        <f>SAStab!A5403</f>
        <v>3.Some College</v>
      </c>
      <c r="E93" s="78">
        <f>SAStab!B5403</f>
        <v>290656</v>
      </c>
      <c r="F93" s="78">
        <f>SAStab!C5403</f>
        <v>494.16</v>
      </c>
      <c r="G93" s="78">
        <f>SAStab!D5403</f>
        <v>3048.26</v>
      </c>
      <c r="H93" s="78">
        <f>SAStab!E5403</f>
        <v>13490.5</v>
      </c>
      <c r="I93" s="78">
        <f>SAStab!F5403</f>
        <v>49559.7</v>
      </c>
      <c r="J93" s="78">
        <f>SAStab!G5403</f>
        <v>174577</v>
      </c>
      <c r="K93" s="78">
        <f>SAStab!H5403</f>
        <v>656783</v>
      </c>
      <c r="L93" s="78">
        <f>SAStab!I5403</f>
        <v>1291606</v>
      </c>
      <c r="M93" s="78">
        <f>SAStab!J5403</f>
        <v>3602426</v>
      </c>
      <c r="P93" t="s">
        <v>11</v>
      </c>
      <c r="Q93" s="93">
        <f>SAStab!C7087</f>
        <v>0.96799999999999997</v>
      </c>
      <c r="R93" s="159">
        <f>SAStab!B5491</f>
        <v>298743</v>
      </c>
      <c r="S93" s="159">
        <f>SAStab!C5491</f>
        <v>728.55</v>
      </c>
      <c r="T93" s="159">
        <f>SAStab!D5491</f>
        <v>3284.18</v>
      </c>
      <c r="U93" s="159">
        <f>SAStab!E5491</f>
        <v>13984.7</v>
      </c>
      <c r="V93" s="159">
        <f>SAStab!F5491</f>
        <v>50282.8</v>
      </c>
      <c r="W93" s="159">
        <f>SAStab!G5491</f>
        <v>172695</v>
      </c>
      <c r="X93" s="159">
        <f>SAStab!H5491</f>
        <v>659776</v>
      </c>
      <c r="Y93" s="159">
        <f>SAStab!I5491</f>
        <v>1285941</v>
      </c>
      <c r="Z93" s="159">
        <f>SAStab!J5491</f>
        <v>3877328</v>
      </c>
      <c r="AC93" t="s">
        <v>11</v>
      </c>
      <c r="AD93" s="86">
        <f>SAStab!D7087</f>
        <v>0.96299999999999997</v>
      </c>
      <c r="AE93" s="159">
        <f>SAStab!B5579</f>
        <v>292797</v>
      </c>
      <c r="AF93" s="159">
        <f>SAStab!C5579</f>
        <v>473.35</v>
      </c>
      <c r="AG93" s="159">
        <f>SAStab!D5579</f>
        <v>2988.73</v>
      </c>
      <c r="AH93" s="159">
        <f>SAStab!E5579</f>
        <v>13828</v>
      </c>
      <c r="AI93" s="159">
        <f>SAStab!F5579</f>
        <v>53135.199999999997</v>
      </c>
      <c r="AJ93" s="159">
        <f>SAStab!G5579</f>
        <v>177032</v>
      </c>
      <c r="AK93" s="159">
        <f>SAStab!H5579</f>
        <v>654727</v>
      </c>
      <c r="AL93" s="159">
        <f>SAStab!I5579</f>
        <v>1289904</v>
      </c>
      <c r="AM93" s="159">
        <f>SAStab!J5579</f>
        <v>4171444</v>
      </c>
      <c r="AP93" t="s">
        <v>11</v>
      </c>
      <c r="AQ93" s="86">
        <f>SAStab!E7087</f>
        <v>0.95599999999999996</v>
      </c>
      <c r="AR93" s="159">
        <f>SAStab!B5667</f>
        <v>302285</v>
      </c>
      <c r="AS93" s="159">
        <f>SAStab!C5667</f>
        <v>159.97</v>
      </c>
      <c r="AT93" s="159">
        <f>SAStab!D5667</f>
        <v>2421.86</v>
      </c>
      <c r="AU93" s="159">
        <f>SAStab!E5667</f>
        <v>13824.1</v>
      </c>
      <c r="AV93" s="159">
        <f>SAStab!F5667</f>
        <v>56092.9</v>
      </c>
      <c r="AW93" s="159">
        <f>SAStab!G5667</f>
        <v>193651</v>
      </c>
      <c r="AX93" s="159">
        <f>SAStab!H5667</f>
        <v>694237</v>
      </c>
      <c r="AY93" s="159">
        <f>SAStab!I5667</f>
        <v>1375225</v>
      </c>
      <c r="AZ93" s="159">
        <f>SAStab!J5667</f>
        <v>4081701</v>
      </c>
      <c r="BC93" t="s">
        <v>11</v>
      </c>
      <c r="BD93" s="86">
        <f>SAStab!F7087</f>
        <v>0.95299999999999996</v>
      </c>
      <c r="BE93" s="41">
        <f>SAStab!B5755</f>
        <v>337948</v>
      </c>
      <c r="BF93" s="159">
        <f>SAStab!C5755</f>
        <v>49.58</v>
      </c>
      <c r="BG93" s="159">
        <f>SAStab!D5755</f>
        <v>2285.0300000000002</v>
      </c>
      <c r="BH93" s="159">
        <f>SAStab!E5755</f>
        <v>14751.3</v>
      </c>
      <c r="BI93" s="159">
        <f>SAStab!F5755</f>
        <v>59263</v>
      </c>
      <c r="BJ93" s="159">
        <f>SAStab!G5755</f>
        <v>208634</v>
      </c>
      <c r="BK93" s="159">
        <f>SAStab!H5755</f>
        <v>767036</v>
      </c>
      <c r="BL93" s="159">
        <f>SAStab!I5755</f>
        <v>1536193</v>
      </c>
      <c r="BM93" s="159">
        <f>SAStab!J5755</f>
        <v>4425280</v>
      </c>
      <c r="BP93" t="s">
        <v>11</v>
      </c>
      <c r="BQ93" s="86">
        <f>SAStab!G7087</f>
        <v>0.95</v>
      </c>
      <c r="BR93" s="78">
        <f>SAStab!B5843</f>
        <v>392750</v>
      </c>
      <c r="BS93" s="78">
        <f>SAStab!C5843</f>
        <v>-27.47</v>
      </c>
      <c r="BT93" s="78">
        <f>SAStab!D5843</f>
        <v>2681.55</v>
      </c>
      <c r="BU93" s="78">
        <f>SAStab!E5843</f>
        <v>16563.8</v>
      </c>
      <c r="BV93" s="78">
        <f>SAStab!F5843</f>
        <v>65389.9</v>
      </c>
      <c r="BW93" s="78">
        <f>SAStab!G5843</f>
        <v>225527</v>
      </c>
      <c r="BX93" s="78">
        <f>SAStab!H5843</f>
        <v>858395</v>
      </c>
      <c r="BY93" s="78">
        <f>SAStab!I5843</f>
        <v>1645448</v>
      </c>
      <c r="BZ93" s="78">
        <f>SAStab!J5843</f>
        <v>4821400</v>
      </c>
      <c r="CA93" s="188"/>
    </row>
    <row r="94" spans="1:79">
      <c r="B94" t="s">
        <v>12</v>
      </c>
      <c r="C94" s="88">
        <f>SAStab!B7088</f>
        <v>0.97899999999999998</v>
      </c>
      <c r="D94" s="41" t="str">
        <f>SAStab!A5404</f>
        <v>4.College Graduate</v>
      </c>
      <c r="E94" s="78">
        <f>SAStab!B5404</f>
        <v>772164</v>
      </c>
      <c r="F94" s="78">
        <f>SAStab!C5404</f>
        <v>3215.5</v>
      </c>
      <c r="G94" s="78">
        <f>SAStab!D5404</f>
        <v>8564.64</v>
      </c>
      <c r="H94" s="78">
        <f>SAStab!E5404</f>
        <v>35014.400000000001</v>
      </c>
      <c r="I94" s="78">
        <f>SAStab!F5404</f>
        <v>133493.9</v>
      </c>
      <c r="J94" s="78">
        <f>SAStab!G5404</f>
        <v>613409</v>
      </c>
      <c r="K94" s="78">
        <f>SAStab!H5404</f>
        <v>1775308</v>
      </c>
      <c r="L94" s="78">
        <f>SAStab!I5404</f>
        <v>3145383</v>
      </c>
      <c r="M94" s="78">
        <f>SAStab!J5404</f>
        <v>9841704</v>
      </c>
      <c r="P94" t="s">
        <v>12</v>
      </c>
      <c r="Q94" s="93">
        <f>SAStab!C7088</f>
        <v>0.98199999999999998</v>
      </c>
      <c r="R94" s="159">
        <f>SAStab!B5492</f>
        <v>828681</v>
      </c>
      <c r="S94" s="159">
        <f>SAStab!C5492</f>
        <v>3408.9</v>
      </c>
      <c r="T94" s="159">
        <f>SAStab!D5492</f>
        <v>9972.68</v>
      </c>
      <c r="U94" s="159">
        <f>SAStab!E5492</f>
        <v>40020</v>
      </c>
      <c r="V94" s="159">
        <f>SAStab!F5492</f>
        <v>148704.1</v>
      </c>
      <c r="W94" s="159">
        <f>SAStab!G5492</f>
        <v>651845</v>
      </c>
      <c r="X94" s="159">
        <f>SAStab!H5492</f>
        <v>1817166</v>
      </c>
      <c r="Y94" s="159">
        <f>SAStab!I5492</f>
        <v>3255671</v>
      </c>
      <c r="Z94" s="159">
        <f>SAStab!J5492</f>
        <v>10677274</v>
      </c>
      <c r="AC94" t="s">
        <v>12</v>
      </c>
      <c r="AD94" s="86">
        <f>SAStab!D7088</f>
        <v>0.98199999999999998</v>
      </c>
      <c r="AE94" s="159">
        <f>SAStab!B5580</f>
        <v>779644</v>
      </c>
      <c r="AF94" s="159">
        <f>SAStab!C5580</f>
        <v>3378.31</v>
      </c>
      <c r="AG94" s="159">
        <f>SAStab!D5580</f>
        <v>9691.2900000000009</v>
      </c>
      <c r="AH94" s="159">
        <f>SAStab!E5580</f>
        <v>37723.9</v>
      </c>
      <c r="AI94" s="159">
        <f>SAStab!F5580</f>
        <v>144365.29999999999</v>
      </c>
      <c r="AJ94" s="159">
        <f>SAStab!G5580</f>
        <v>636330</v>
      </c>
      <c r="AK94" s="159">
        <f>SAStab!H5580</f>
        <v>1776181</v>
      </c>
      <c r="AL94" s="159">
        <f>SAStab!I5580</f>
        <v>3289246</v>
      </c>
      <c r="AM94" s="159">
        <f>SAStab!J5580</f>
        <v>10163949</v>
      </c>
      <c r="AP94" t="s">
        <v>12</v>
      </c>
      <c r="AQ94" s="86">
        <f>SAStab!E7088</f>
        <v>0.97799999999999998</v>
      </c>
      <c r="AR94" s="159">
        <f>SAStab!B5668</f>
        <v>785678</v>
      </c>
      <c r="AS94" s="159">
        <f>SAStab!C5668</f>
        <v>2755.98</v>
      </c>
      <c r="AT94" s="159">
        <f>SAStab!D5668</f>
        <v>8568.0499999999993</v>
      </c>
      <c r="AU94" s="159">
        <f>SAStab!E5668</f>
        <v>35474.6</v>
      </c>
      <c r="AV94" s="159">
        <f>SAStab!F5668</f>
        <v>138499</v>
      </c>
      <c r="AW94" s="159">
        <f>SAStab!G5668</f>
        <v>620965</v>
      </c>
      <c r="AX94" s="159">
        <f>SAStab!H5668</f>
        <v>1825137</v>
      </c>
      <c r="AY94" s="159">
        <f>SAStab!I5668</f>
        <v>3311030</v>
      </c>
      <c r="AZ94" s="159">
        <f>SAStab!J5668</f>
        <v>10298620</v>
      </c>
      <c r="BC94" t="s">
        <v>12</v>
      </c>
      <c r="BD94" s="86">
        <f>SAStab!F7088</f>
        <v>0.97499999999999998</v>
      </c>
      <c r="BE94" s="41">
        <f>SAStab!B5756</f>
        <v>782180</v>
      </c>
      <c r="BF94" s="159">
        <f>SAStab!C5756</f>
        <v>2327.11</v>
      </c>
      <c r="BG94" s="159">
        <f>SAStab!D5756</f>
        <v>8359.76</v>
      </c>
      <c r="BH94" s="159">
        <f>SAStab!E5756</f>
        <v>34349.800000000003</v>
      </c>
      <c r="BI94" s="159">
        <f>SAStab!F5756</f>
        <v>135395.9</v>
      </c>
      <c r="BJ94" s="159">
        <f>SAStab!G5756</f>
        <v>605332</v>
      </c>
      <c r="BK94" s="159">
        <f>SAStab!H5756</f>
        <v>1795043</v>
      </c>
      <c r="BL94" s="159">
        <f>SAStab!I5756</f>
        <v>3201098</v>
      </c>
      <c r="BM94" s="159">
        <f>SAStab!J5756</f>
        <v>10220868</v>
      </c>
      <c r="BP94" t="s">
        <v>12</v>
      </c>
      <c r="BQ94" s="86">
        <f>SAStab!G7088</f>
        <v>0.97499999999999998</v>
      </c>
      <c r="BR94" s="78">
        <f>SAStab!B5844</f>
        <v>862689</v>
      </c>
      <c r="BS94" s="78">
        <f>SAStab!C5844</f>
        <v>2269.2399999999998</v>
      </c>
      <c r="BT94" s="78">
        <f>SAStab!D5844</f>
        <v>8987.5</v>
      </c>
      <c r="BU94" s="78">
        <f>SAStab!E5844</f>
        <v>37425.4</v>
      </c>
      <c r="BV94" s="78">
        <f>SAStab!F5844</f>
        <v>142711.9</v>
      </c>
      <c r="BW94" s="78">
        <f>SAStab!G5844</f>
        <v>621885</v>
      </c>
      <c r="BX94" s="78">
        <f>SAStab!H5844</f>
        <v>1871555</v>
      </c>
      <c r="BY94" s="78">
        <f>SAStab!I5844</f>
        <v>3368330</v>
      </c>
      <c r="BZ94" s="78">
        <f>SAStab!J5844</f>
        <v>10789088</v>
      </c>
      <c r="CA94" s="188"/>
    </row>
    <row r="95" spans="1:79">
      <c r="A95" t="s">
        <v>23</v>
      </c>
      <c r="D95" s="41" t="str">
        <f>SAStab!A5405</f>
        <v>raceeth</v>
      </c>
      <c r="E95" s="78"/>
      <c r="F95" s="78"/>
      <c r="G95" s="78"/>
      <c r="H95" s="78"/>
      <c r="I95" s="78"/>
      <c r="J95" s="78"/>
      <c r="K95" s="78"/>
      <c r="L95" s="78"/>
      <c r="M95" s="78"/>
      <c r="O95" t="s">
        <v>23</v>
      </c>
      <c r="AB95" t="s">
        <v>23</v>
      </c>
      <c r="AO95" t="s">
        <v>23</v>
      </c>
      <c r="BB95" t="s">
        <v>23</v>
      </c>
      <c r="BE95" s="41"/>
      <c r="BO95" t="s">
        <v>23</v>
      </c>
      <c r="CA95" s="188"/>
    </row>
    <row r="96" spans="1:79">
      <c r="B96" t="s">
        <v>24</v>
      </c>
      <c r="C96" s="88">
        <f>SAStab!B7090</f>
        <v>0.96299999999999997</v>
      </c>
      <c r="D96" s="41" t="str">
        <f>SAStab!A5406</f>
        <v>1.White</v>
      </c>
      <c r="E96" s="78">
        <f>SAStab!B5406</f>
        <v>406289</v>
      </c>
      <c r="F96" s="78">
        <f>SAStab!C5406</f>
        <v>555.47</v>
      </c>
      <c r="G96" s="78">
        <f>SAStab!D5406</f>
        <v>3355.83</v>
      </c>
      <c r="H96" s="78">
        <f>SAStab!E5406</f>
        <v>14802.2</v>
      </c>
      <c r="I96" s="78">
        <f>SAStab!F5406</f>
        <v>61036.800000000003</v>
      </c>
      <c r="J96" s="78">
        <f>SAStab!G5406</f>
        <v>248999</v>
      </c>
      <c r="K96" s="78">
        <f>SAStab!H5406</f>
        <v>882948</v>
      </c>
      <c r="L96" s="78">
        <f>SAStab!I5406</f>
        <v>1765863</v>
      </c>
      <c r="M96" s="78">
        <f>SAStab!J5406</f>
        <v>5588373</v>
      </c>
      <c r="P96" t="s">
        <v>24</v>
      </c>
      <c r="Q96" s="93">
        <f>SAStab!C7090</f>
        <v>0.97</v>
      </c>
      <c r="R96" s="159">
        <f>SAStab!B5494</f>
        <v>462072</v>
      </c>
      <c r="S96" s="159">
        <f>SAStab!C5494</f>
        <v>1115.25</v>
      </c>
      <c r="T96" s="159">
        <f>SAStab!D5494</f>
        <v>4300.01</v>
      </c>
      <c r="U96" s="159">
        <f>SAStab!E5494</f>
        <v>18435.099999999999</v>
      </c>
      <c r="V96" s="159">
        <f>SAStab!F5494</f>
        <v>70262.899999999994</v>
      </c>
      <c r="W96" s="159">
        <f>SAStab!G5494</f>
        <v>282412</v>
      </c>
      <c r="X96" s="159">
        <f>SAStab!H5494</f>
        <v>1020804</v>
      </c>
      <c r="Y96" s="159">
        <f>SAStab!I5494</f>
        <v>1904049</v>
      </c>
      <c r="Z96" s="159">
        <f>SAStab!J5494</f>
        <v>6499389</v>
      </c>
      <c r="AC96" t="s">
        <v>24</v>
      </c>
      <c r="AD96" s="86">
        <f>SAStab!D7090</f>
        <v>0.96799999999999997</v>
      </c>
      <c r="AE96" s="159">
        <f>SAStab!B5582</f>
        <v>490936</v>
      </c>
      <c r="AF96" s="159">
        <f>SAStab!C5582</f>
        <v>872.41</v>
      </c>
      <c r="AG96" s="159">
        <f>SAStab!D5582</f>
        <v>4385.4399999999996</v>
      </c>
      <c r="AH96" s="159">
        <f>SAStab!E5582</f>
        <v>19825.099999999999</v>
      </c>
      <c r="AI96" s="159">
        <f>SAStab!F5582</f>
        <v>77255.899999999994</v>
      </c>
      <c r="AJ96" s="159">
        <f>SAStab!G5582</f>
        <v>311555</v>
      </c>
      <c r="AK96" s="159">
        <f>SAStab!H5582</f>
        <v>1096313</v>
      </c>
      <c r="AL96" s="159">
        <f>SAStab!I5582</f>
        <v>2022578</v>
      </c>
      <c r="AM96" s="159">
        <f>SAStab!J5582</f>
        <v>6825486</v>
      </c>
      <c r="AP96" t="s">
        <v>24</v>
      </c>
      <c r="AQ96" s="86">
        <f>SAStab!E7090</f>
        <v>0.96399999999999997</v>
      </c>
      <c r="AR96" s="159">
        <f>SAStab!B5670</f>
        <v>561860</v>
      </c>
      <c r="AS96" s="159">
        <f>SAStab!C5670</f>
        <v>703.45</v>
      </c>
      <c r="AT96" s="159">
        <f>SAStab!D5670</f>
        <v>4346.1499999999996</v>
      </c>
      <c r="AU96" s="159">
        <f>SAStab!E5670</f>
        <v>21231.200000000001</v>
      </c>
      <c r="AV96" s="159">
        <f>SAStab!F5670</f>
        <v>85752.5</v>
      </c>
      <c r="AW96" s="159">
        <f>SAStab!G5670</f>
        <v>349157</v>
      </c>
      <c r="AX96" s="159">
        <f>SAStab!H5670</f>
        <v>1216581</v>
      </c>
      <c r="AY96" s="159">
        <f>SAStab!I5670</f>
        <v>2371032</v>
      </c>
      <c r="AZ96" s="159">
        <f>SAStab!J5670</f>
        <v>7571472</v>
      </c>
      <c r="BC96" t="s">
        <v>24</v>
      </c>
      <c r="BD96" s="86">
        <f>SAStab!F7090</f>
        <v>0.96499999999999997</v>
      </c>
      <c r="BE96" s="41">
        <f>SAStab!B5758</f>
        <v>600133</v>
      </c>
      <c r="BF96" s="159">
        <f>SAStab!C5758</f>
        <v>729.28</v>
      </c>
      <c r="BG96" s="159">
        <f>SAStab!D5758</f>
        <v>4544.03</v>
      </c>
      <c r="BH96" s="159">
        <f>SAStab!E5758</f>
        <v>23374.6</v>
      </c>
      <c r="BI96" s="159">
        <f>SAStab!F5758</f>
        <v>97086.5</v>
      </c>
      <c r="BJ96" s="159">
        <f>SAStab!G5758</f>
        <v>386742</v>
      </c>
      <c r="BK96" s="159">
        <f>SAStab!H5758</f>
        <v>1372978</v>
      </c>
      <c r="BL96" s="159">
        <f>SAStab!I5758</f>
        <v>2556822</v>
      </c>
      <c r="BM96" s="159">
        <f>SAStab!J5758</f>
        <v>8178001</v>
      </c>
      <c r="BP96" t="s">
        <v>24</v>
      </c>
      <c r="BQ96" s="86">
        <f>SAStab!G7090</f>
        <v>0.96599999999999997</v>
      </c>
      <c r="BR96" s="78">
        <f>SAStab!B5846</f>
        <v>677608</v>
      </c>
      <c r="BS96" s="78">
        <f>SAStab!C5846</f>
        <v>859.88</v>
      </c>
      <c r="BT96" s="78">
        <f>SAStab!D5846</f>
        <v>5576.2</v>
      </c>
      <c r="BU96" s="78">
        <f>SAStab!E5846</f>
        <v>26777.7</v>
      </c>
      <c r="BV96" s="78">
        <f>SAStab!F5846</f>
        <v>107554.8</v>
      </c>
      <c r="BW96" s="78">
        <f>SAStab!G5846</f>
        <v>422177</v>
      </c>
      <c r="BX96" s="78">
        <f>SAStab!H5846</f>
        <v>1432901</v>
      </c>
      <c r="BY96" s="78">
        <f>SAStab!I5846</f>
        <v>2753309</v>
      </c>
      <c r="BZ96" s="78">
        <f>SAStab!J5846</f>
        <v>9023762</v>
      </c>
      <c r="CA96" s="188"/>
    </row>
    <row r="97" spans="1:79">
      <c r="B97" t="s">
        <v>25</v>
      </c>
      <c r="C97" s="88">
        <f>SAStab!B7091</f>
        <v>0.84</v>
      </c>
      <c r="D97" s="41" t="str">
        <f>SAStab!A5407</f>
        <v>2.Black</v>
      </c>
      <c r="E97" s="78">
        <f>SAStab!B5407</f>
        <v>53418</v>
      </c>
      <c r="F97" s="78">
        <f>SAStab!C5407</f>
        <v>-969.36</v>
      </c>
      <c r="G97" s="78">
        <f>SAStab!D5407</f>
        <v>-358.17</v>
      </c>
      <c r="H97" s="78">
        <f>SAStab!E5407</f>
        <v>1251.4000000000001</v>
      </c>
      <c r="I97" s="78">
        <f>SAStab!F5407</f>
        <v>7616.7</v>
      </c>
      <c r="J97" s="78">
        <f>SAStab!G5407</f>
        <v>29059</v>
      </c>
      <c r="K97" s="78">
        <f>SAStab!H5407</f>
        <v>95606</v>
      </c>
      <c r="L97" s="78">
        <f>SAStab!I5407</f>
        <v>220425</v>
      </c>
      <c r="M97" s="78">
        <f>SAStab!J5407</f>
        <v>847007</v>
      </c>
      <c r="P97" t="s">
        <v>25</v>
      </c>
      <c r="Q97" s="93">
        <f>SAStab!C7091</f>
        <v>0.876</v>
      </c>
      <c r="R97" s="159">
        <f>SAStab!B5495</f>
        <v>78427</v>
      </c>
      <c r="S97" s="159">
        <f>SAStab!C5495</f>
        <v>-1152.49</v>
      </c>
      <c r="T97" s="159">
        <f>SAStab!D5495</f>
        <v>-316.79000000000002</v>
      </c>
      <c r="U97" s="159">
        <f>SAStab!E5495</f>
        <v>2161.5</v>
      </c>
      <c r="V97" s="159">
        <f>SAStab!F5495</f>
        <v>10957.6</v>
      </c>
      <c r="W97" s="159">
        <f>SAStab!G5495</f>
        <v>41728</v>
      </c>
      <c r="X97" s="159">
        <f>SAStab!H5495</f>
        <v>123779</v>
      </c>
      <c r="Y97" s="159">
        <f>SAStab!I5495</f>
        <v>291214</v>
      </c>
      <c r="Z97" s="159">
        <f>SAStab!J5495</f>
        <v>1350224</v>
      </c>
      <c r="AC97" t="s">
        <v>25</v>
      </c>
      <c r="AD97" s="86">
        <f>SAStab!D7091</f>
        <v>0.88900000000000001</v>
      </c>
      <c r="AE97" s="159">
        <f>SAStab!B5583</f>
        <v>105447</v>
      </c>
      <c r="AF97" s="159">
        <f>SAStab!C5583</f>
        <v>-1297.52</v>
      </c>
      <c r="AG97" s="159">
        <f>SAStab!D5583</f>
        <v>-268.89999999999998</v>
      </c>
      <c r="AH97" s="159">
        <f>SAStab!E5583</f>
        <v>2872.4</v>
      </c>
      <c r="AI97" s="159">
        <f>SAStab!F5583</f>
        <v>13671.7</v>
      </c>
      <c r="AJ97" s="159">
        <f>SAStab!G5583</f>
        <v>55610</v>
      </c>
      <c r="AK97" s="159">
        <f>SAStab!H5583</f>
        <v>173670</v>
      </c>
      <c r="AL97" s="159">
        <f>SAStab!I5583</f>
        <v>443563</v>
      </c>
      <c r="AM97" s="159">
        <f>SAStab!J5583</f>
        <v>1529635</v>
      </c>
      <c r="AP97" t="s">
        <v>25</v>
      </c>
      <c r="AQ97" s="86">
        <f>SAStab!E7091</f>
        <v>0.88700000000000001</v>
      </c>
      <c r="AR97" s="159">
        <f>SAStab!B5671</f>
        <v>145263</v>
      </c>
      <c r="AS97" s="159">
        <f>SAStab!C5671</f>
        <v>-1384.66</v>
      </c>
      <c r="AT97" s="159">
        <f>SAStab!D5671</f>
        <v>-359.56</v>
      </c>
      <c r="AU97" s="159">
        <f>SAStab!E5671</f>
        <v>3362.6</v>
      </c>
      <c r="AV97" s="159">
        <f>SAStab!F5671</f>
        <v>17854.599999999999</v>
      </c>
      <c r="AW97" s="159">
        <f>SAStab!G5671</f>
        <v>68289</v>
      </c>
      <c r="AX97" s="159">
        <f>SAStab!H5671</f>
        <v>254332</v>
      </c>
      <c r="AY97" s="159">
        <f>SAStab!I5671</f>
        <v>599679</v>
      </c>
      <c r="AZ97" s="159">
        <f>SAStab!J5671</f>
        <v>2381797</v>
      </c>
      <c r="BC97" t="s">
        <v>25</v>
      </c>
      <c r="BD97" s="86">
        <f>SAStab!F7091</f>
        <v>0.88900000000000001</v>
      </c>
      <c r="BE97" s="41">
        <f>SAStab!B5759</f>
        <v>179234</v>
      </c>
      <c r="BF97" s="159">
        <f>SAStab!C5759</f>
        <v>-1584.28</v>
      </c>
      <c r="BG97" s="159">
        <f>SAStab!D5759</f>
        <v>-342.93</v>
      </c>
      <c r="BH97" s="159">
        <f>SAStab!E5759</f>
        <v>4288</v>
      </c>
      <c r="BI97" s="159">
        <f>SAStab!F5759</f>
        <v>22716</v>
      </c>
      <c r="BJ97" s="159">
        <f>SAStab!G5759</f>
        <v>88432</v>
      </c>
      <c r="BK97" s="159">
        <f>SAStab!H5759</f>
        <v>315095</v>
      </c>
      <c r="BL97" s="159">
        <f>SAStab!I5759</f>
        <v>762652</v>
      </c>
      <c r="BM97" s="159">
        <f>SAStab!J5759</f>
        <v>2862647</v>
      </c>
      <c r="BP97" t="s">
        <v>25</v>
      </c>
      <c r="BQ97" s="86">
        <f>SAStab!G7091</f>
        <v>0.89300000000000002</v>
      </c>
      <c r="BR97" s="78">
        <f>SAStab!B5847</f>
        <v>217693</v>
      </c>
      <c r="BS97" s="78">
        <f>SAStab!C5847</f>
        <v>-1623.33</v>
      </c>
      <c r="BT97" s="78">
        <f>SAStab!D5847</f>
        <v>-299.89999999999998</v>
      </c>
      <c r="BU97" s="78">
        <f>SAStab!E5847</f>
        <v>5398.6</v>
      </c>
      <c r="BV97" s="78">
        <f>SAStab!F5847</f>
        <v>26475.1</v>
      </c>
      <c r="BW97" s="78">
        <f>SAStab!G5847</f>
        <v>101805</v>
      </c>
      <c r="BX97" s="78">
        <f>SAStab!H5847</f>
        <v>380271</v>
      </c>
      <c r="BY97" s="78">
        <f>SAStab!I5847</f>
        <v>844490</v>
      </c>
      <c r="BZ97" s="78">
        <f>SAStab!J5847</f>
        <v>3540189</v>
      </c>
      <c r="CA97" s="188"/>
    </row>
    <row r="98" spans="1:79">
      <c r="B98" t="s">
        <v>26</v>
      </c>
      <c r="C98" s="88">
        <f>SAStab!B7092</f>
        <v>0.753</v>
      </c>
      <c r="D98" s="41" t="str">
        <f>SAStab!A5408</f>
        <v>3.Hispanic</v>
      </c>
      <c r="E98" s="78">
        <f>SAStab!B5408</f>
        <v>84180</v>
      </c>
      <c r="F98" s="78">
        <f>SAStab!C5408</f>
        <v>-1387.79</v>
      </c>
      <c r="G98" s="78">
        <f>SAStab!D5408</f>
        <v>-1033.3499999999999</v>
      </c>
      <c r="H98" s="78">
        <f>SAStab!E5408</f>
        <v>8.1999999999999993</v>
      </c>
      <c r="I98" s="78">
        <f>SAStab!F5408</f>
        <v>6366.6</v>
      </c>
      <c r="J98" s="78">
        <f>SAStab!G5408</f>
        <v>37614</v>
      </c>
      <c r="K98" s="78">
        <f>SAStab!H5408</f>
        <v>128626</v>
      </c>
      <c r="L98" s="78">
        <f>SAStab!I5408</f>
        <v>331646</v>
      </c>
      <c r="M98" s="78">
        <f>SAStab!J5408</f>
        <v>1099789</v>
      </c>
      <c r="P98" t="s">
        <v>26</v>
      </c>
      <c r="Q98" s="93">
        <f>SAStab!C7092</f>
        <v>0.78200000000000003</v>
      </c>
      <c r="R98" s="159">
        <f>SAStab!B5496</f>
        <v>117798</v>
      </c>
      <c r="S98" s="159">
        <f>SAStab!C5496</f>
        <v>-1630.12</v>
      </c>
      <c r="T98" s="159">
        <f>SAStab!D5496</f>
        <v>-1152.49</v>
      </c>
      <c r="U98" s="159">
        <f>SAStab!E5496</f>
        <v>550.5</v>
      </c>
      <c r="V98" s="159">
        <f>SAStab!F5496</f>
        <v>11432.9</v>
      </c>
      <c r="W98" s="159">
        <f>SAStab!G5496</f>
        <v>52235</v>
      </c>
      <c r="X98" s="159">
        <f>SAStab!H5496</f>
        <v>167001</v>
      </c>
      <c r="Y98" s="159">
        <f>SAStab!I5496</f>
        <v>416614</v>
      </c>
      <c r="Z98" s="159">
        <f>SAStab!J5496</f>
        <v>1652990</v>
      </c>
      <c r="AC98" t="s">
        <v>26</v>
      </c>
      <c r="AD98" s="86">
        <f>SAStab!D7092</f>
        <v>0.82299999999999995</v>
      </c>
      <c r="AE98" s="159">
        <f>SAStab!B5584</f>
        <v>149071</v>
      </c>
      <c r="AF98" s="159">
        <f>SAStab!C5584</f>
        <v>-1755.69</v>
      </c>
      <c r="AG98" s="159">
        <f>SAStab!D5584</f>
        <v>-1297.52</v>
      </c>
      <c r="AH98" s="159">
        <f>SAStab!E5584</f>
        <v>2021.2</v>
      </c>
      <c r="AI98" s="159">
        <f>SAStab!F5584</f>
        <v>17193.099999999999</v>
      </c>
      <c r="AJ98" s="159">
        <f>SAStab!G5584</f>
        <v>71866</v>
      </c>
      <c r="AK98" s="159">
        <f>SAStab!H5584</f>
        <v>263587</v>
      </c>
      <c r="AL98" s="159">
        <f>SAStab!I5584</f>
        <v>648533</v>
      </c>
      <c r="AM98" s="159">
        <f>SAStab!J5584</f>
        <v>2367828</v>
      </c>
      <c r="AP98" t="s">
        <v>26</v>
      </c>
      <c r="AQ98" s="86">
        <f>SAStab!E7092</f>
        <v>0.85399999999999998</v>
      </c>
      <c r="AR98" s="159">
        <f>SAStab!B5672</f>
        <v>194576</v>
      </c>
      <c r="AS98" s="159">
        <f>SAStab!C5672</f>
        <v>-1667.92</v>
      </c>
      <c r="AT98" s="159">
        <f>SAStab!D5672</f>
        <v>-1122.97</v>
      </c>
      <c r="AU98" s="159">
        <f>SAStab!E5672</f>
        <v>3418.8</v>
      </c>
      <c r="AV98" s="159">
        <f>SAStab!F5672</f>
        <v>23667.5</v>
      </c>
      <c r="AW98" s="159">
        <f>SAStab!G5672</f>
        <v>98545</v>
      </c>
      <c r="AX98" s="159">
        <f>SAStab!H5672</f>
        <v>361412</v>
      </c>
      <c r="AY98" s="159">
        <f>SAStab!I5672</f>
        <v>840266</v>
      </c>
      <c r="AZ98" s="159">
        <f>SAStab!J5672</f>
        <v>2671044</v>
      </c>
      <c r="BC98" t="s">
        <v>26</v>
      </c>
      <c r="BD98" s="86">
        <f>SAStab!F7092</f>
        <v>0.873</v>
      </c>
      <c r="BE98" s="41">
        <f>SAStab!B5760</f>
        <v>255971</v>
      </c>
      <c r="BF98" s="159">
        <f>SAStab!C5760</f>
        <v>-1614.75</v>
      </c>
      <c r="BG98" s="159">
        <f>SAStab!D5760</f>
        <v>-847.59</v>
      </c>
      <c r="BH98" s="159">
        <f>SAStab!E5760</f>
        <v>5034.5</v>
      </c>
      <c r="BI98" s="159">
        <f>SAStab!F5760</f>
        <v>31796.5</v>
      </c>
      <c r="BJ98" s="159">
        <f>SAStab!G5760</f>
        <v>130908</v>
      </c>
      <c r="BK98" s="159">
        <f>SAStab!H5760</f>
        <v>520886</v>
      </c>
      <c r="BL98" s="159">
        <f>SAStab!I5760</f>
        <v>1091336</v>
      </c>
      <c r="BM98" s="159">
        <f>SAStab!J5760</f>
        <v>3589344</v>
      </c>
      <c r="BP98" t="s">
        <v>26</v>
      </c>
      <c r="BQ98" s="86">
        <f>SAStab!G7092</f>
        <v>0.88800000000000001</v>
      </c>
      <c r="BR98" s="78">
        <f>SAStab!B5848</f>
        <v>348383</v>
      </c>
      <c r="BS98" s="78">
        <f>SAStab!C5848</f>
        <v>-1795.57</v>
      </c>
      <c r="BT98" s="78">
        <f>SAStab!D5848</f>
        <v>-585.15</v>
      </c>
      <c r="BU98" s="78">
        <f>SAStab!E5848</f>
        <v>7383.5</v>
      </c>
      <c r="BV98" s="78">
        <f>SAStab!F5848</f>
        <v>41229.4</v>
      </c>
      <c r="BW98" s="78">
        <f>SAStab!G5848</f>
        <v>165322</v>
      </c>
      <c r="BX98" s="78">
        <f>SAStab!H5848</f>
        <v>663262</v>
      </c>
      <c r="BY98" s="78">
        <f>SAStab!I5848</f>
        <v>1443384</v>
      </c>
      <c r="BZ98" s="78">
        <f>SAStab!J5848</f>
        <v>4976004</v>
      </c>
      <c r="CA98" s="188"/>
    </row>
    <row r="99" spans="1:79">
      <c r="B99" t="s">
        <v>27</v>
      </c>
      <c r="C99" s="88">
        <f>SAStab!B7093</f>
        <v>0.84399999999999997</v>
      </c>
      <c r="D99" s="41" t="str">
        <f>SAStab!A5409</f>
        <v>4.Other</v>
      </c>
      <c r="E99" s="78">
        <f>SAStab!B5409</f>
        <v>358657</v>
      </c>
      <c r="F99" s="78">
        <f>SAStab!C5409</f>
        <v>-1441.08</v>
      </c>
      <c r="G99" s="78">
        <f>SAStab!D5409</f>
        <v>-922.65</v>
      </c>
      <c r="H99" s="78">
        <f>SAStab!E5409</f>
        <v>2504.1999999999998</v>
      </c>
      <c r="I99" s="78">
        <f>SAStab!F5409</f>
        <v>19638.400000000001</v>
      </c>
      <c r="J99" s="78">
        <f>SAStab!G5409</f>
        <v>129017</v>
      </c>
      <c r="K99" s="78">
        <f>SAStab!H5409</f>
        <v>658895</v>
      </c>
      <c r="L99" s="78">
        <f>SAStab!I5409</f>
        <v>1303308</v>
      </c>
      <c r="M99" s="78">
        <f>SAStab!J5409</f>
        <v>5294519</v>
      </c>
      <c r="P99" t="s">
        <v>27</v>
      </c>
      <c r="Q99" s="93">
        <f>SAStab!C7093</f>
        <v>0.86199999999999999</v>
      </c>
      <c r="R99" s="159">
        <f>SAStab!B5497</f>
        <v>372224</v>
      </c>
      <c r="S99" s="159">
        <f>SAStab!C5497</f>
        <v>-1645.54</v>
      </c>
      <c r="T99" s="159">
        <f>SAStab!D5497</f>
        <v>-981.01</v>
      </c>
      <c r="U99" s="159">
        <f>SAStab!E5497</f>
        <v>4210.8</v>
      </c>
      <c r="V99" s="159">
        <f>SAStab!F5497</f>
        <v>28855.1</v>
      </c>
      <c r="W99" s="159">
        <f>SAStab!G5497</f>
        <v>140660</v>
      </c>
      <c r="X99" s="159">
        <f>SAStab!H5497</f>
        <v>703781</v>
      </c>
      <c r="Y99" s="159">
        <f>SAStab!I5497</f>
        <v>1655519</v>
      </c>
      <c r="Z99" s="159">
        <f>SAStab!J5497</f>
        <v>6327150</v>
      </c>
      <c r="AC99" t="s">
        <v>27</v>
      </c>
      <c r="AD99" s="86">
        <f>SAStab!D7093</f>
        <v>0.88400000000000001</v>
      </c>
      <c r="AE99" s="159">
        <f>SAStab!B5585</f>
        <v>377406</v>
      </c>
      <c r="AF99" s="159">
        <f>SAStab!C5585</f>
        <v>-1550.27</v>
      </c>
      <c r="AG99" s="159">
        <f>SAStab!D5585</f>
        <v>-612.08000000000004</v>
      </c>
      <c r="AH99" s="159">
        <f>SAStab!E5585</f>
        <v>8087.3</v>
      </c>
      <c r="AI99" s="159">
        <f>SAStab!F5585</f>
        <v>45232.800000000003</v>
      </c>
      <c r="AJ99" s="159">
        <f>SAStab!G5585</f>
        <v>186639</v>
      </c>
      <c r="AK99" s="159">
        <f>SAStab!H5585</f>
        <v>834434</v>
      </c>
      <c r="AL99" s="159">
        <f>SAStab!I5585</f>
        <v>1616472</v>
      </c>
      <c r="AM99" s="159">
        <f>SAStab!J5585</f>
        <v>6260630</v>
      </c>
      <c r="AP99" t="s">
        <v>27</v>
      </c>
      <c r="AQ99" s="86">
        <f>SAStab!E7093</f>
        <v>0.88500000000000001</v>
      </c>
      <c r="AR99" s="159">
        <f>SAStab!B5673</f>
        <v>355720</v>
      </c>
      <c r="AS99" s="159">
        <f>SAStab!C5673</f>
        <v>-1634.15</v>
      </c>
      <c r="AT99" s="159">
        <f>SAStab!D5673</f>
        <v>-666.38</v>
      </c>
      <c r="AU99" s="159">
        <f>SAStab!E5673</f>
        <v>8904.2999999999993</v>
      </c>
      <c r="AV99" s="159">
        <f>SAStab!F5673</f>
        <v>51627.4</v>
      </c>
      <c r="AW99" s="159">
        <f>SAStab!G5673</f>
        <v>202653</v>
      </c>
      <c r="AX99" s="159">
        <f>SAStab!H5673</f>
        <v>814050</v>
      </c>
      <c r="AY99" s="159">
        <f>SAStab!I5673</f>
        <v>1624862</v>
      </c>
      <c r="AZ99" s="159">
        <f>SAStab!J5673</f>
        <v>5376327</v>
      </c>
      <c r="BC99" t="s">
        <v>27</v>
      </c>
      <c r="BD99" s="86">
        <f>SAStab!F7093</f>
        <v>0.89</v>
      </c>
      <c r="BE99" s="41">
        <f>SAStab!B5761</f>
        <v>389709</v>
      </c>
      <c r="BF99" s="159">
        <f>SAStab!C5761</f>
        <v>-1837.19</v>
      </c>
      <c r="BG99" s="159">
        <f>SAStab!D5761</f>
        <v>-582.58000000000004</v>
      </c>
      <c r="BH99" s="159">
        <f>SAStab!E5761</f>
        <v>10046.700000000001</v>
      </c>
      <c r="BI99" s="159">
        <f>SAStab!F5761</f>
        <v>58939.6</v>
      </c>
      <c r="BJ99" s="159">
        <f>SAStab!G5761</f>
        <v>213060</v>
      </c>
      <c r="BK99" s="159">
        <f>SAStab!H5761</f>
        <v>871115</v>
      </c>
      <c r="BL99" s="159">
        <f>SAStab!I5761</f>
        <v>1812107</v>
      </c>
      <c r="BM99" s="159">
        <f>SAStab!J5761</f>
        <v>5519233</v>
      </c>
      <c r="BP99" t="s">
        <v>27</v>
      </c>
      <c r="BQ99" s="86">
        <f>SAStab!G7093</f>
        <v>0.90100000000000002</v>
      </c>
      <c r="BR99" s="78">
        <f>SAStab!B5849</f>
        <v>450705</v>
      </c>
      <c r="BS99" s="78">
        <f>SAStab!C5849</f>
        <v>-1880.97</v>
      </c>
      <c r="BT99" s="78">
        <f>SAStab!D5849</f>
        <v>18.170000000000002</v>
      </c>
      <c r="BU99" s="78">
        <f>SAStab!E5849</f>
        <v>13026.4</v>
      </c>
      <c r="BV99" s="78">
        <f>SAStab!F5849</f>
        <v>67951.600000000006</v>
      </c>
      <c r="BW99" s="78">
        <f>SAStab!G5849</f>
        <v>244213</v>
      </c>
      <c r="BX99" s="78">
        <f>SAStab!H5849</f>
        <v>1005566</v>
      </c>
      <c r="BY99" s="78">
        <f>SAStab!I5849</f>
        <v>2111880</v>
      </c>
      <c r="BZ99" s="78">
        <f>SAStab!J5849</f>
        <v>5542478</v>
      </c>
      <c r="CA99" s="188"/>
    </row>
    <row r="100" spans="1:79">
      <c r="A100" t="s">
        <v>104</v>
      </c>
      <c r="D100" s="41" t="str">
        <f>SAStab!A5410</f>
        <v>marstat</v>
      </c>
      <c r="E100" s="78"/>
      <c r="F100" s="78"/>
      <c r="G100" s="78"/>
      <c r="H100" s="78"/>
      <c r="I100" s="78"/>
      <c r="J100" s="78"/>
      <c r="K100" s="78"/>
      <c r="L100" s="78"/>
      <c r="M100" s="78"/>
      <c r="O100" t="s">
        <v>104</v>
      </c>
      <c r="AB100" t="s">
        <v>104</v>
      </c>
      <c r="AO100" t="s">
        <v>104</v>
      </c>
      <c r="BB100" t="s">
        <v>104</v>
      </c>
      <c r="BE100" s="41"/>
      <c r="BO100" t="s">
        <v>104</v>
      </c>
      <c r="CA100" s="188"/>
    </row>
    <row r="101" spans="1:79">
      <c r="B101" t="s">
        <v>14</v>
      </c>
      <c r="C101" s="88">
        <f>SAStab!B7095</f>
        <v>0.94099999999999995</v>
      </c>
      <c r="D101" s="41" t="str">
        <f>SAStab!A5411</f>
        <v>Married</v>
      </c>
      <c r="E101" s="78">
        <f>SAStab!B5411</f>
        <v>413480</v>
      </c>
      <c r="F101" s="78">
        <f>SAStab!C5411</f>
        <v>-478.3</v>
      </c>
      <c r="G101" s="78">
        <f>SAStab!D5411</f>
        <v>2205.19</v>
      </c>
      <c r="H101" s="78">
        <f>SAStab!E5411</f>
        <v>13209.1</v>
      </c>
      <c r="I101" s="78">
        <f>SAStab!F5411</f>
        <v>57400.5</v>
      </c>
      <c r="J101" s="78">
        <f>SAStab!G5411</f>
        <v>253936</v>
      </c>
      <c r="K101" s="78">
        <f>SAStab!H5411</f>
        <v>912000</v>
      </c>
      <c r="L101" s="78">
        <f>SAStab!I5411</f>
        <v>1776606</v>
      </c>
      <c r="M101" s="78">
        <f>SAStab!J5411</f>
        <v>5822639</v>
      </c>
      <c r="P101" t="s">
        <v>14</v>
      </c>
      <c r="Q101" s="93">
        <f>SAStab!C7095</f>
        <v>0.94099999999999995</v>
      </c>
      <c r="R101" s="159">
        <f>SAStab!B5499</f>
        <v>456882</v>
      </c>
      <c r="S101" s="159">
        <f>SAStab!C5499</f>
        <v>-519.79</v>
      </c>
      <c r="T101" s="159">
        <f>SAStab!D5499</f>
        <v>2500.04</v>
      </c>
      <c r="U101" s="159">
        <f>SAStab!E5499</f>
        <v>14280.1</v>
      </c>
      <c r="V101" s="159">
        <f>SAStab!F5499</f>
        <v>60604.5</v>
      </c>
      <c r="W101" s="159">
        <f>SAStab!G5499</f>
        <v>262661</v>
      </c>
      <c r="X101" s="159">
        <f>SAStab!H5499</f>
        <v>954655</v>
      </c>
      <c r="Y101" s="159">
        <f>SAStab!I5499</f>
        <v>1849564</v>
      </c>
      <c r="Z101" s="159">
        <f>SAStab!J5499</f>
        <v>6895879</v>
      </c>
      <c r="AC101" t="s">
        <v>14</v>
      </c>
      <c r="AD101" s="86">
        <f>SAStab!D7095</f>
        <v>0.94</v>
      </c>
      <c r="AE101" s="159">
        <f>SAStab!B5587</f>
        <v>450174</v>
      </c>
      <c r="AF101" s="159">
        <f>SAStab!C5587</f>
        <v>-586.88</v>
      </c>
      <c r="AG101" s="159">
        <f>SAStab!D5587</f>
        <v>2764.77</v>
      </c>
      <c r="AH101" s="159">
        <f>SAStab!E5587</f>
        <v>16065.8</v>
      </c>
      <c r="AI101" s="159">
        <f>SAStab!F5587</f>
        <v>65025.2</v>
      </c>
      <c r="AJ101" s="159">
        <f>SAStab!G5587</f>
        <v>275004</v>
      </c>
      <c r="AK101" s="159">
        <f>SAStab!H5587</f>
        <v>937485</v>
      </c>
      <c r="AL101" s="159">
        <f>SAStab!I5587</f>
        <v>1874427</v>
      </c>
      <c r="AM101" s="159">
        <f>SAStab!J5587</f>
        <v>6676678</v>
      </c>
      <c r="AP101" t="s">
        <v>14</v>
      </c>
      <c r="AQ101" s="86">
        <f>SAStab!E7095</f>
        <v>0.93799999999999994</v>
      </c>
      <c r="AR101" s="159">
        <f>SAStab!B5675</f>
        <v>472904</v>
      </c>
      <c r="AS101" s="159">
        <f>SAStab!C5675</f>
        <v>-740.2</v>
      </c>
      <c r="AT101" s="159">
        <f>SAStab!D5675</f>
        <v>2716.26</v>
      </c>
      <c r="AU101" s="159">
        <f>SAStab!E5675</f>
        <v>17179.900000000001</v>
      </c>
      <c r="AV101" s="159">
        <f>SAStab!F5675</f>
        <v>70351.100000000006</v>
      </c>
      <c r="AW101" s="159">
        <f>SAStab!G5675</f>
        <v>301069</v>
      </c>
      <c r="AX101" s="159">
        <f>SAStab!H5675</f>
        <v>1053137</v>
      </c>
      <c r="AY101" s="159">
        <f>SAStab!I5675</f>
        <v>2110225</v>
      </c>
      <c r="AZ101" s="159">
        <f>SAStab!J5675</f>
        <v>6629217</v>
      </c>
      <c r="BC101" t="s">
        <v>14</v>
      </c>
      <c r="BD101" s="86">
        <f>SAStab!F7095</f>
        <v>0.94299999999999995</v>
      </c>
      <c r="BE101" s="41">
        <f>SAStab!B5763</f>
        <v>503309</v>
      </c>
      <c r="BF101" s="159">
        <f>SAStab!C5763</f>
        <v>-474.22</v>
      </c>
      <c r="BG101" s="159">
        <f>SAStab!D5763</f>
        <v>3186.24</v>
      </c>
      <c r="BH101" s="159">
        <f>SAStab!E5763</f>
        <v>19187</v>
      </c>
      <c r="BI101" s="159">
        <f>SAStab!F5763</f>
        <v>78747.600000000006</v>
      </c>
      <c r="BJ101" s="159">
        <f>SAStab!G5763</f>
        <v>333430</v>
      </c>
      <c r="BK101" s="159">
        <f>SAStab!H5763</f>
        <v>1176072</v>
      </c>
      <c r="BL101" s="159">
        <f>SAStab!I5763</f>
        <v>2190445</v>
      </c>
      <c r="BM101" s="159">
        <f>SAStab!J5763</f>
        <v>6691005</v>
      </c>
      <c r="BP101" t="s">
        <v>14</v>
      </c>
      <c r="BQ101" s="86">
        <f>SAStab!G7095</f>
        <v>0.94599999999999995</v>
      </c>
      <c r="BR101" s="78">
        <f>SAStab!B5851</f>
        <v>574220</v>
      </c>
      <c r="BS101" s="78">
        <f>SAStab!C5851</f>
        <v>-329.52</v>
      </c>
      <c r="BT101" s="78">
        <f>SAStab!D5851</f>
        <v>4004.56</v>
      </c>
      <c r="BU101" s="78">
        <f>SAStab!E5851</f>
        <v>22416</v>
      </c>
      <c r="BV101" s="78">
        <f>SAStab!F5851</f>
        <v>86812.6</v>
      </c>
      <c r="BW101" s="78">
        <f>SAStab!G5851</f>
        <v>354164</v>
      </c>
      <c r="BX101" s="78">
        <f>SAStab!H5851</f>
        <v>1272767</v>
      </c>
      <c r="BY101" s="78">
        <f>SAStab!I5851</f>
        <v>2424761</v>
      </c>
      <c r="BZ101" s="78">
        <f>SAStab!J5851</f>
        <v>7629387</v>
      </c>
      <c r="CA101" s="188"/>
    </row>
    <row r="102" spans="1:79">
      <c r="B102" t="s">
        <v>15</v>
      </c>
      <c r="C102" s="88">
        <f>SAStab!B7096</f>
        <v>0.91700000000000004</v>
      </c>
      <c r="D102" s="41" t="str">
        <f>SAStab!A5412</f>
        <v>Widowed</v>
      </c>
      <c r="E102" s="78">
        <f>SAStab!B5412</f>
        <v>222204</v>
      </c>
      <c r="F102" s="78">
        <f>SAStab!C5412</f>
        <v>-505.75</v>
      </c>
      <c r="G102" s="78">
        <f>SAStab!D5412</f>
        <v>157.36000000000001</v>
      </c>
      <c r="H102" s="78">
        <f>SAStab!E5412</f>
        <v>4211.2</v>
      </c>
      <c r="I102" s="78">
        <f>SAStab!F5412</f>
        <v>23123</v>
      </c>
      <c r="J102" s="78">
        <f>SAStab!G5412</f>
        <v>107614</v>
      </c>
      <c r="K102" s="78">
        <f>SAStab!H5412</f>
        <v>458356</v>
      </c>
      <c r="L102" s="78">
        <f>SAStab!I5412</f>
        <v>962449</v>
      </c>
      <c r="M102" s="78">
        <f>SAStab!J5412</f>
        <v>3342449</v>
      </c>
      <c r="P102" t="s">
        <v>15</v>
      </c>
      <c r="Q102" s="93">
        <f>SAStab!C7096</f>
        <v>0.93200000000000005</v>
      </c>
      <c r="R102" s="159">
        <f>SAStab!B5500</f>
        <v>305216</v>
      </c>
      <c r="S102" s="159">
        <f>SAStab!C5500</f>
        <v>-463.85</v>
      </c>
      <c r="T102" s="159">
        <f>SAStab!D5500</f>
        <v>397.13</v>
      </c>
      <c r="U102" s="159">
        <f>SAStab!E5500</f>
        <v>5025.3</v>
      </c>
      <c r="V102" s="159">
        <f>SAStab!F5500</f>
        <v>27906.799999999999</v>
      </c>
      <c r="W102" s="159">
        <f>SAStab!G5500</f>
        <v>138555</v>
      </c>
      <c r="X102" s="159">
        <f>SAStab!H5500</f>
        <v>628760</v>
      </c>
      <c r="Y102" s="159">
        <f>SAStab!I5500</f>
        <v>1317971</v>
      </c>
      <c r="Z102" s="159">
        <f>SAStab!J5500</f>
        <v>4154686</v>
      </c>
      <c r="AC102" t="s">
        <v>15</v>
      </c>
      <c r="AD102" s="86">
        <f>SAStab!D7096</f>
        <v>0.94199999999999995</v>
      </c>
      <c r="AE102" s="159">
        <f>SAStab!B5588</f>
        <v>322439</v>
      </c>
      <c r="AF102" s="159">
        <f>SAStab!C5588</f>
        <v>-364</v>
      </c>
      <c r="AG102" s="159">
        <f>SAStab!D5588</f>
        <v>723.13</v>
      </c>
      <c r="AH102" s="159">
        <f>SAStab!E5588</f>
        <v>5923.1</v>
      </c>
      <c r="AI102" s="159">
        <f>SAStab!F5588</f>
        <v>30761.599999999999</v>
      </c>
      <c r="AJ102" s="159">
        <f>SAStab!G5588</f>
        <v>145083</v>
      </c>
      <c r="AK102" s="159">
        <f>SAStab!H5588</f>
        <v>707210</v>
      </c>
      <c r="AL102" s="159">
        <f>SAStab!I5588</f>
        <v>1370691</v>
      </c>
      <c r="AM102" s="159">
        <f>SAStab!J5588</f>
        <v>5075353</v>
      </c>
      <c r="AP102" t="s">
        <v>15</v>
      </c>
      <c r="AQ102" s="86">
        <f>SAStab!E7096</f>
        <v>0.94099999999999995</v>
      </c>
      <c r="AR102" s="159">
        <f>SAStab!B5676</f>
        <v>344597</v>
      </c>
      <c r="AS102" s="159">
        <f>SAStab!C5676</f>
        <v>-411.71</v>
      </c>
      <c r="AT102" s="159">
        <f>SAStab!D5676</f>
        <v>790.37</v>
      </c>
      <c r="AU102" s="159">
        <f>SAStab!E5676</f>
        <v>6474.3</v>
      </c>
      <c r="AV102" s="159">
        <f>SAStab!F5676</f>
        <v>33131</v>
      </c>
      <c r="AW102" s="159">
        <f>SAStab!G5676</f>
        <v>164729</v>
      </c>
      <c r="AX102" s="159">
        <f>SAStab!H5676</f>
        <v>675684</v>
      </c>
      <c r="AY102" s="159">
        <f>SAStab!I5676</f>
        <v>1390762</v>
      </c>
      <c r="AZ102" s="159">
        <f>SAStab!J5676</f>
        <v>4966707</v>
      </c>
      <c r="BC102" t="s">
        <v>15</v>
      </c>
      <c r="BD102" s="86">
        <f>SAStab!F7096</f>
        <v>0.94099999999999995</v>
      </c>
      <c r="BE102" s="41">
        <f>SAStab!B5764</f>
        <v>321563</v>
      </c>
      <c r="BF102" s="159">
        <f>SAStab!C5764</f>
        <v>-454.1</v>
      </c>
      <c r="BG102" s="159">
        <f>SAStab!D5764</f>
        <v>891.37</v>
      </c>
      <c r="BH102" s="159">
        <f>SAStab!E5764</f>
        <v>7040.1</v>
      </c>
      <c r="BI102" s="159">
        <f>SAStab!F5764</f>
        <v>36897.300000000003</v>
      </c>
      <c r="BJ102" s="159">
        <f>SAStab!G5764</f>
        <v>167980</v>
      </c>
      <c r="BK102" s="159">
        <f>SAStab!H5764</f>
        <v>668228</v>
      </c>
      <c r="BL102" s="159">
        <f>SAStab!I5764</f>
        <v>1399019</v>
      </c>
      <c r="BM102" s="159">
        <f>SAStab!J5764</f>
        <v>5059290</v>
      </c>
      <c r="BP102" t="s">
        <v>15</v>
      </c>
      <c r="BQ102" s="86">
        <f>SAStab!G7096</f>
        <v>0.94499999999999995</v>
      </c>
      <c r="BR102" s="78">
        <f>SAStab!B5852</f>
        <v>387477</v>
      </c>
      <c r="BS102" s="78">
        <f>SAStab!C5852</f>
        <v>-397.32</v>
      </c>
      <c r="BT102" s="78">
        <f>SAStab!D5852</f>
        <v>986.92</v>
      </c>
      <c r="BU102" s="78">
        <f>SAStab!E5852</f>
        <v>8611.5</v>
      </c>
      <c r="BV102" s="78">
        <f>SAStab!F5852</f>
        <v>42670.400000000001</v>
      </c>
      <c r="BW102" s="78">
        <f>SAStab!G5852</f>
        <v>197501</v>
      </c>
      <c r="BX102" s="78">
        <f>SAStab!H5852</f>
        <v>829439</v>
      </c>
      <c r="BY102" s="78">
        <f>SAStab!I5852</f>
        <v>1694397</v>
      </c>
      <c r="BZ102" s="78">
        <f>SAStab!J5852</f>
        <v>5556584</v>
      </c>
      <c r="CA102" s="188"/>
    </row>
    <row r="103" spans="1:79">
      <c r="B103" t="s">
        <v>16</v>
      </c>
      <c r="C103" s="88">
        <f>SAStab!B7097</f>
        <v>0.90200000000000002</v>
      </c>
      <c r="D103" s="41" t="str">
        <f>SAStab!A5413</f>
        <v>Divorced</v>
      </c>
      <c r="E103" s="78">
        <f>SAStab!B5413</f>
        <v>266251</v>
      </c>
      <c r="F103" s="78">
        <f>SAStab!C5413</f>
        <v>-839.37</v>
      </c>
      <c r="G103" s="78">
        <f>SAStab!D5413</f>
        <v>15.41</v>
      </c>
      <c r="H103" s="78">
        <f>SAStab!E5413</f>
        <v>5277.6</v>
      </c>
      <c r="I103" s="78">
        <f>SAStab!F5413</f>
        <v>28621.1</v>
      </c>
      <c r="J103" s="78">
        <f>SAStab!G5413</f>
        <v>109902</v>
      </c>
      <c r="K103" s="78">
        <f>SAStab!H5413</f>
        <v>426756</v>
      </c>
      <c r="L103" s="78">
        <f>SAStab!I5413</f>
        <v>955596</v>
      </c>
      <c r="M103" s="78">
        <f>SAStab!J5413</f>
        <v>3700968</v>
      </c>
      <c r="P103" t="s">
        <v>16</v>
      </c>
      <c r="Q103" s="93">
        <f>SAStab!C7097</f>
        <v>0.92300000000000004</v>
      </c>
      <c r="R103" s="159">
        <f>SAStab!B5501</f>
        <v>237666</v>
      </c>
      <c r="S103" s="159">
        <f>SAStab!C5501</f>
        <v>-864.02</v>
      </c>
      <c r="T103" s="159">
        <f>SAStab!D5501</f>
        <v>496.63</v>
      </c>
      <c r="U103" s="159">
        <f>SAStab!E5501</f>
        <v>8269.7000000000007</v>
      </c>
      <c r="V103" s="159">
        <f>SAStab!F5501</f>
        <v>38248.1</v>
      </c>
      <c r="W103" s="159">
        <f>SAStab!G5501</f>
        <v>134835</v>
      </c>
      <c r="X103" s="159">
        <f>SAStab!H5501</f>
        <v>490312</v>
      </c>
      <c r="Y103" s="159">
        <f>SAStab!I5501</f>
        <v>1051565</v>
      </c>
      <c r="Z103" s="159">
        <f>SAStab!J5501</f>
        <v>3144945</v>
      </c>
      <c r="AC103" t="s">
        <v>16</v>
      </c>
      <c r="AD103" s="86">
        <f>SAStab!D7097</f>
        <v>0.92400000000000004</v>
      </c>
      <c r="AE103" s="159">
        <f>SAStab!B5589</f>
        <v>315978</v>
      </c>
      <c r="AF103" s="159">
        <f>SAStab!C5589</f>
        <v>-894.53</v>
      </c>
      <c r="AG103" s="159">
        <f>SAStab!D5589</f>
        <v>582.63</v>
      </c>
      <c r="AH103" s="159">
        <f>SAStab!E5589</f>
        <v>9315.7999999999993</v>
      </c>
      <c r="AI103" s="159">
        <f>SAStab!F5589</f>
        <v>45151</v>
      </c>
      <c r="AJ103" s="159">
        <f>SAStab!G5589</f>
        <v>164153</v>
      </c>
      <c r="AK103" s="159">
        <f>SAStab!H5589</f>
        <v>660292</v>
      </c>
      <c r="AL103" s="159">
        <f>SAStab!I5589</f>
        <v>1321802</v>
      </c>
      <c r="AM103" s="159">
        <f>SAStab!J5589</f>
        <v>4531121</v>
      </c>
      <c r="AP103" t="s">
        <v>16</v>
      </c>
      <c r="AQ103" s="86">
        <f>SAStab!E7097</f>
        <v>0.91900000000000004</v>
      </c>
      <c r="AR103" s="159">
        <f>SAStab!B5677</f>
        <v>438664</v>
      </c>
      <c r="AS103" s="159">
        <f>SAStab!C5677</f>
        <v>-1122.97</v>
      </c>
      <c r="AT103" s="159">
        <f>SAStab!D5677</f>
        <v>416.41</v>
      </c>
      <c r="AU103" s="159">
        <f>SAStab!E5677</f>
        <v>10796.8</v>
      </c>
      <c r="AV103" s="159">
        <f>SAStab!F5677</f>
        <v>52076.3</v>
      </c>
      <c r="AW103" s="159">
        <f>SAStab!G5677</f>
        <v>209105</v>
      </c>
      <c r="AX103" s="159">
        <f>SAStab!H5677</f>
        <v>791678</v>
      </c>
      <c r="AY103" s="159">
        <f>SAStab!I5677</f>
        <v>1641444</v>
      </c>
      <c r="AZ103" s="159">
        <f>SAStab!J5677</f>
        <v>6280465</v>
      </c>
      <c r="BC103" t="s">
        <v>16</v>
      </c>
      <c r="BD103" s="86">
        <f>SAStab!F7097</f>
        <v>0.92200000000000004</v>
      </c>
      <c r="BE103" s="41">
        <f>SAStab!B5765</f>
        <v>499764</v>
      </c>
      <c r="BF103" s="159">
        <f>SAStab!C5765</f>
        <v>-1069.8599999999999</v>
      </c>
      <c r="BG103" s="159">
        <f>SAStab!D5765</f>
        <v>552.76</v>
      </c>
      <c r="BH103" s="159">
        <f>SAStab!E5765</f>
        <v>12789.2</v>
      </c>
      <c r="BI103" s="159">
        <f>SAStab!F5765</f>
        <v>64177.9</v>
      </c>
      <c r="BJ103" s="159">
        <f>SAStab!G5765</f>
        <v>235138</v>
      </c>
      <c r="BK103" s="159">
        <f>SAStab!H5765</f>
        <v>927471</v>
      </c>
      <c r="BL103" s="159">
        <f>SAStab!I5765</f>
        <v>2034806</v>
      </c>
      <c r="BM103" s="159">
        <f>SAStab!J5765</f>
        <v>8149753</v>
      </c>
      <c r="BP103" t="s">
        <v>16</v>
      </c>
      <c r="BQ103" s="86">
        <f>SAStab!G7097</f>
        <v>0.92600000000000005</v>
      </c>
      <c r="BR103" s="78">
        <f>SAStab!B5853</f>
        <v>510846</v>
      </c>
      <c r="BS103" s="78">
        <f>SAStab!C5853</f>
        <v>-1190.6400000000001</v>
      </c>
      <c r="BT103" s="78">
        <f>SAStab!D5853</f>
        <v>914.23</v>
      </c>
      <c r="BU103" s="78">
        <f>SAStab!E5853</f>
        <v>15569</v>
      </c>
      <c r="BV103" s="78">
        <f>SAStab!F5853</f>
        <v>72159.199999999997</v>
      </c>
      <c r="BW103" s="78">
        <f>SAStab!G5853</f>
        <v>252974</v>
      </c>
      <c r="BX103" s="78">
        <f>SAStab!H5853</f>
        <v>959456</v>
      </c>
      <c r="BY103" s="78">
        <f>SAStab!I5853</f>
        <v>2113257</v>
      </c>
      <c r="BZ103" s="78">
        <f>SAStab!J5853</f>
        <v>8607357</v>
      </c>
      <c r="CA103" s="188"/>
    </row>
    <row r="104" spans="1:79">
      <c r="B104" t="s">
        <v>13</v>
      </c>
      <c r="C104" s="88">
        <f>SAStab!B7098</f>
        <v>0.84399999999999997</v>
      </c>
      <c r="D104" s="41" t="str">
        <f>SAStab!A5414</f>
        <v>Single</v>
      </c>
      <c r="E104" s="78">
        <f>SAStab!B5414</f>
        <v>201927</v>
      </c>
      <c r="F104" s="78">
        <f>SAStab!C5414</f>
        <v>-981.17</v>
      </c>
      <c r="G104" s="78">
        <f>SAStab!D5414</f>
        <v>-324.20999999999998</v>
      </c>
      <c r="H104" s="78">
        <f>SAStab!E5414</f>
        <v>2044.8</v>
      </c>
      <c r="I104" s="78">
        <f>SAStab!F5414</f>
        <v>17357.5</v>
      </c>
      <c r="J104" s="78">
        <f>SAStab!G5414</f>
        <v>98166</v>
      </c>
      <c r="K104" s="78">
        <f>SAStab!H5414</f>
        <v>489029</v>
      </c>
      <c r="L104" s="78">
        <f>SAStab!I5414</f>
        <v>985163</v>
      </c>
      <c r="M104" s="78">
        <f>SAStab!J5414</f>
        <v>3330127</v>
      </c>
      <c r="P104" t="s">
        <v>13</v>
      </c>
      <c r="Q104" s="93">
        <f>SAStab!C7098</f>
        <v>0.88</v>
      </c>
      <c r="R104" s="159">
        <f>SAStab!B5502</f>
        <v>225046</v>
      </c>
      <c r="S104" s="159">
        <f>SAStab!C5502</f>
        <v>-1152.49</v>
      </c>
      <c r="T104" s="159">
        <f>SAStab!D5502</f>
        <v>-333.52</v>
      </c>
      <c r="U104" s="159">
        <f>SAStab!E5502</f>
        <v>4500.8999999999996</v>
      </c>
      <c r="V104" s="159">
        <f>SAStab!F5502</f>
        <v>25892.799999999999</v>
      </c>
      <c r="W104" s="159">
        <f>SAStab!G5502</f>
        <v>121416</v>
      </c>
      <c r="X104" s="159">
        <f>SAStab!H5502</f>
        <v>527465</v>
      </c>
      <c r="Y104" s="159">
        <f>SAStab!I5502</f>
        <v>1067196</v>
      </c>
      <c r="Z104" s="159">
        <f>SAStab!J5502</f>
        <v>3495713</v>
      </c>
      <c r="AC104" t="s">
        <v>13</v>
      </c>
      <c r="AD104" s="86">
        <f>SAStab!D7098</f>
        <v>0.89100000000000001</v>
      </c>
      <c r="AE104" s="159">
        <f>SAStab!B5590</f>
        <v>312080</v>
      </c>
      <c r="AF104" s="159">
        <f>SAStab!C5590</f>
        <v>-1297.52</v>
      </c>
      <c r="AG104" s="159">
        <f>SAStab!D5590</f>
        <v>-460.98</v>
      </c>
      <c r="AH104" s="159">
        <f>SAStab!E5590</f>
        <v>6425.8</v>
      </c>
      <c r="AI104" s="159">
        <f>SAStab!F5590</f>
        <v>35562.300000000003</v>
      </c>
      <c r="AJ104" s="159">
        <f>SAStab!G5590</f>
        <v>163279</v>
      </c>
      <c r="AK104" s="159">
        <f>SAStab!H5590</f>
        <v>710983</v>
      </c>
      <c r="AL104" s="159">
        <f>SAStab!I5590</f>
        <v>1460730</v>
      </c>
      <c r="AM104" s="159">
        <f>SAStab!J5590</f>
        <v>4608196</v>
      </c>
      <c r="AP104" t="s">
        <v>13</v>
      </c>
      <c r="AQ104" s="86">
        <f>SAStab!E7098</f>
        <v>0.89100000000000001</v>
      </c>
      <c r="AR104" s="159">
        <f>SAStab!B5678</f>
        <v>394136</v>
      </c>
      <c r="AS104" s="159">
        <f>SAStab!C5678</f>
        <v>-1450.11</v>
      </c>
      <c r="AT104" s="159">
        <f>SAStab!D5678</f>
        <v>-479.95</v>
      </c>
      <c r="AU104" s="159">
        <f>SAStab!E5678</f>
        <v>6094.4</v>
      </c>
      <c r="AV104" s="159">
        <f>SAStab!F5678</f>
        <v>40000.6</v>
      </c>
      <c r="AW104" s="159">
        <f>SAStab!G5678</f>
        <v>177219</v>
      </c>
      <c r="AX104" s="159">
        <f>SAStab!H5678</f>
        <v>763528</v>
      </c>
      <c r="AY104" s="159">
        <f>SAStab!I5678</f>
        <v>1639263</v>
      </c>
      <c r="AZ104" s="159">
        <f>SAStab!J5678</f>
        <v>5754918</v>
      </c>
      <c r="BC104" t="s">
        <v>13</v>
      </c>
      <c r="BD104" s="86">
        <f>SAStab!F7098</f>
        <v>0.88600000000000001</v>
      </c>
      <c r="BE104" s="41">
        <f>SAStab!B5766</f>
        <v>448303</v>
      </c>
      <c r="BF104" s="159">
        <f>SAStab!C5766</f>
        <v>-1614.75</v>
      </c>
      <c r="BG104" s="159">
        <f>SAStab!D5766</f>
        <v>-615.57000000000005</v>
      </c>
      <c r="BH104" s="159">
        <f>SAStab!E5766</f>
        <v>6755.4</v>
      </c>
      <c r="BI104" s="159">
        <f>SAStab!F5766</f>
        <v>45230</v>
      </c>
      <c r="BJ104" s="159">
        <f>SAStab!G5766</f>
        <v>202298</v>
      </c>
      <c r="BK104" s="159">
        <f>SAStab!H5766</f>
        <v>854473</v>
      </c>
      <c r="BL104" s="159">
        <f>SAStab!I5766</f>
        <v>1815416</v>
      </c>
      <c r="BM104" s="159">
        <f>SAStab!J5766</f>
        <v>7313026</v>
      </c>
      <c r="BP104" t="s">
        <v>13</v>
      </c>
      <c r="BQ104" s="86">
        <f>SAStab!G7098</f>
        <v>0.88500000000000001</v>
      </c>
      <c r="BR104" s="78">
        <f>SAStab!B5854</f>
        <v>515155</v>
      </c>
      <c r="BS104" s="78">
        <f>SAStab!C5854</f>
        <v>-1795.57</v>
      </c>
      <c r="BT104" s="78">
        <f>SAStab!D5854</f>
        <v>-718.62</v>
      </c>
      <c r="BU104" s="78">
        <f>SAStab!E5854</f>
        <v>7785.5</v>
      </c>
      <c r="BV104" s="78">
        <f>SAStab!F5854</f>
        <v>50980.5</v>
      </c>
      <c r="BW104" s="78">
        <f>SAStab!G5854</f>
        <v>223067</v>
      </c>
      <c r="BX104" s="78">
        <f>SAStab!H5854</f>
        <v>900434</v>
      </c>
      <c r="BY104" s="78">
        <f>SAStab!I5854</f>
        <v>1946645</v>
      </c>
      <c r="BZ104" s="78">
        <f>SAStab!J5854</f>
        <v>7339649</v>
      </c>
      <c r="CA104" s="188"/>
    </row>
    <row r="105" spans="1:79">
      <c r="A105" t="s">
        <v>123</v>
      </c>
      <c r="D105" s="41" t="str">
        <f>SAStab!A5415</f>
        <v>pcyears</v>
      </c>
      <c r="E105" s="78"/>
      <c r="F105" s="78"/>
      <c r="G105" s="78"/>
      <c r="H105" s="78"/>
      <c r="I105" s="78"/>
      <c r="J105" s="78"/>
      <c r="K105" s="78"/>
      <c r="L105" s="78"/>
      <c r="M105" s="78"/>
      <c r="O105" t="s">
        <v>123</v>
      </c>
      <c r="AB105" t="s">
        <v>123</v>
      </c>
      <c r="AO105" t="s">
        <v>123</v>
      </c>
      <c r="BB105" t="s">
        <v>123</v>
      </c>
      <c r="BE105" s="41"/>
      <c r="BO105" t="s">
        <v>123</v>
      </c>
      <c r="CA105" s="188"/>
    </row>
    <row r="106" spans="1:79">
      <c r="B106" t="s">
        <v>124</v>
      </c>
      <c r="C106" s="88">
        <f>SAStab!B7100</f>
        <v>0.41699999999999998</v>
      </c>
      <c r="D106" s="41" t="str">
        <f>SAStab!A5416</f>
        <v>0-9</v>
      </c>
      <c r="E106" s="78">
        <f>SAStab!B5416</f>
        <v>13490</v>
      </c>
      <c r="F106" s="78">
        <f>SAStab!C5416</f>
        <v>-1482.38</v>
      </c>
      <c r="G106" s="78">
        <f>SAStab!D5416</f>
        <v>-1387.79</v>
      </c>
      <c r="H106" s="78">
        <f>SAStab!E5416</f>
        <v>-1225.5999999999999</v>
      </c>
      <c r="I106" s="78">
        <f>SAStab!F5416</f>
        <v>-556.79999999999995</v>
      </c>
      <c r="J106" s="78">
        <f>SAStab!G5416</f>
        <v>3064</v>
      </c>
      <c r="K106" s="78">
        <f>SAStab!H5416</f>
        <v>25919</v>
      </c>
      <c r="L106" s="78">
        <f>SAStab!I5416</f>
        <v>60847</v>
      </c>
      <c r="M106" s="78">
        <f>SAStab!J5416</f>
        <v>241399</v>
      </c>
      <c r="P106" t="s">
        <v>124</v>
      </c>
      <c r="Q106" s="93">
        <f>SAStab!C7100</f>
        <v>0.36599999999999999</v>
      </c>
      <c r="R106" s="159">
        <f>SAStab!B5504</f>
        <v>13163</v>
      </c>
      <c r="S106" s="159">
        <f>SAStab!C5504</f>
        <v>-1724.89</v>
      </c>
      <c r="T106" s="159">
        <f>SAStab!D5504</f>
        <v>-1630.12</v>
      </c>
      <c r="U106" s="159">
        <f>SAStab!E5504</f>
        <v>-1590</v>
      </c>
      <c r="V106" s="159">
        <f>SAStab!F5504</f>
        <v>-902.8</v>
      </c>
      <c r="W106" s="159">
        <f>SAStab!G5504</f>
        <v>2873</v>
      </c>
      <c r="X106" s="159">
        <f>SAStab!H5504</f>
        <v>28472</v>
      </c>
      <c r="Y106" s="159">
        <f>SAStab!I5504</f>
        <v>56646</v>
      </c>
      <c r="Z106" s="159">
        <f>SAStab!J5504</f>
        <v>218503</v>
      </c>
      <c r="AC106" t="s">
        <v>124</v>
      </c>
      <c r="AD106" s="86">
        <f>SAStab!D7100</f>
        <v>0.36599999999999999</v>
      </c>
      <c r="AE106" s="159">
        <f>SAStab!B5592</f>
        <v>13668</v>
      </c>
      <c r="AF106" s="159">
        <f>SAStab!C5592</f>
        <v>-1997.61</v>
      </c>
      <c r="AG106" s="159">
        <f>SAStab!D5592</f>
        <v>-1835.25</v>
      </c>
      <c r="AH106" s="159">
        <f>SAStab!E5592</f>
        <v>-1745.2</v>
      </c>
      <c r="AI106" s="159">
        <f>SAStab!F5592</f>
        <v>-1004.8</v>
      </c>
      <c r="AJ106" s="159">
        <f>SAStab!G5592</f>
        <v>4312</v>
      </c>
      <c r="AK106" s="159">
        <f>SAStab!H5592</f>
        <v>32210</v>
      </c>
      <c r="AL106" s="159">
        <f>SAStab!I5592</f>
        <v>64698</v>
      </c>
      <c r="AM106" s="159">
        <f>SAStab!J5592</f>
        <v>189927</v>
      </c>
      <c r="AP106" t="s">
        <v>124</v>
      </c>
      <c r="AQ106" s="86">
        <f>SAStab!E7100</f>
        <v>0.35099999999999998</v>
      </c>
      <c r="AR106" s="159">
        <f>SAStab!B5680</f>
        <v>15861</v>
      </c>
      <c r="AS106" s="159">
        <f>SAStab!C5680</f>
        <v>-2253.65</v>
      </c>
      <c r="AT106" s="159">
        <f>SAStab!D5680</f>
        <v>-2051.5700000000002</v>
      </c>
      <c r="AU106" s="159">
        <f>SAStab!E5680</f>
        <v>-2004.1</v>
      </c>
      <c r="AV106" s="159">
        <f>SAStab!F5680</f>
        <v>-1123</v>
      </c>
      <c r="AW106" s="159">
        <f>SAStab!G5680</f>
        <v>4392</v>
      </c>
      <c r="AX106" s="159">
        <f>SAStab!H5680</f>
        <v>34179</v>
      </c>
      <c r="AY106" s="159">
        <f>SAStab!I5680</f>
        <v>81186</v>
      </c>
      <c r="AZ106" s="159">
        <f>SAStab!J5680</f>
        <v>235133</v>
      </c>
      <c r="BC106" t="s">
        <v>124</v>
      </c>
      <c r="BD106" s="86">
        <f>SAStab!F7100</f>
        <v>0.36499999999999999</v>
      </c>
      <c r="BE106" s="41">
        <f>SAStab!B5768</f>
        <v>21630</v>
      </c>
      <c r="BF106" s="159">
        <f>SAStab!C5768</f>
        <v>-2439.61</v>
      </c>
      <c r="BG106" s="159">
        <f>SAStab!D5768</f>
        <v>-2283.9499999999998</v>
      </c>
      <c r="BH106" s="159">
        <f>SAStab!E5768</f>
        <v>-2175.8000000000002</v>
      </c>
      <c r="BI106" s="159">
        <f>SAStab!F5768</f>
        <v>-1220.4000000000001</v>
      </c>
      <c r="BJ106" s="159">
        <f>SAStab!G5768</f>
        <v>5872</v>
      </c>
      <c r="BK106" s="159">
        <f>SAStab!H5768</f>
        <v>41003</v>
      </c>
      <c r="BL106" s="159">
        <f>SAStab!I5768</f>
        <v>108233</v>
      </c>
      <c r="BM106" s="159">
        <f>SAStab!J5768</f>
        <v>252660</v>
      </c>
      <c r="BP106" t="s">
        <v>124</v>
      </c>
      <c r="BQ106" s="86">
        <f>SAStab!G7100</f>
        <v>0.38600000000000001</v>
      </c>
      <c r="BR106" s="78">
        <f>SAStab!B5856</f>
        <v>30960</v>
      </c>
      <c r="BS106" s="78">
        <f>SAStab!C5856</f>
        <v>-2766.03</v>
      </c>
      <c r="BT106" s="78">
        <f>SAStab!D5856</f>
        <v>-2539.6999999999998</v>
      </c>
      <c r="BU106" s="78">
        <f>SAStab!E5856</f>
        <v>-2108.6999999999998</v>
      </c>
      <c r="BV106" s="78">
        <f>SAStab!F5856</f>
        <v>-1250.9000000000001</v>
      </c>
      <c r="BW106" s="78">
        <f>SAStab!G5856</f>
        <v>8961</v>
      </c>
      <c r="BX106" s="78">
        <f>SAStab!H5856</f>
        <v>48687</v>
      </c>
      <c r="BY106" s="78">
        <f>SAStab!I5856</f>
        <v>106587</v>
      </c>
      <c r="BZ106" s="78">
        <f>SAStab!J5856</f>
        <v>444021</v>
      </c>
      <c r="CA106" s="188"/>
    </row>
    <row r="107" spans="1:79">
      <c r="B107" s="37" t="s">
        <v>125</v>
      </c>
      <c r="C107" s="88">
        <f>SAStab!B7101</f>
        <v>0.78600000000000003</v>
      </c>
      <c r="D107" s="41" t="str">
        <f>SAStab!A5417</f>
        <v>10-14</v>
      </c>
      <c r="E107" s="78">
        <f>SAStab!B5417</f>
        <v>140367</v>
      </c>
      <c r="F107" s="78">
        <f>SAStab!C5417</f>
        <v>-1387.79</v>
      </c>
      <c r="G107" s="78">
        <f>SAStab!D5417</f>
        <v>-971.71</v>
      </c>
      <c r="H107" s="78">
        <f>SAStab!E5417</f>
        <v>244.1</v>
      </c>
      <c r="I107" s="78">
        <f>SAStab!F5417</f>
        <v>6575.4</v>
      </c>
      <c r="J107" s="78">
        <f>SAStab!G5417</f>
        <v>28440</v>
      </c>
      <c r="K107" s="78">
        <f>SAStab!H5417</f>
        <v>93771</v>
      </c>
      <c r="L107" s="78">
        <f>SAStab!I5417</f>
        <v>268572</v>
      </c>
      <c r="M107" s="78">
        <f>SAStab!J5417</f>
        <v>2637979</v>
      </c>
      <c r="P107" s="37" t="s">
        <v>125</v>
      </c>
      <c r="Q107" s="93">
        <f>SAStab!C7101</f>
        <v>0.72699999999999998</v>
      </c>
      <c r="R107" s="159">
        <f>SAStab!B5505</f>
        <v>73860</v>
      </c>
      <c r="S107" s="159">
        <f>SAStab!C5505</f>
        <v>-1636.58</v>
      </c>
      <c r="T107" s="159">
        <f>SAStab!D5505</f>
        <v>-1191.3800000000001</v>
      </c>
      <c r="U107" s="159">
        <f>SAStab!E5505</f>
        <v>-122.8</v>
      </c>
      <c r="V107" s="159">
        <f>SAStab!F5505</f>
        <v>5960.9</v>
      </c>
      <c r="W107" s="159">
        <f>SAStab!G5505</f>
        <v>30075</v>
      </c>
      <c r="X107" s="159">
        <f>SAStab!H5505</f>
        <v>97736</v>
      </c>
      <c r="Y107" s="159">
        <f>SAStab!I5505</f>
        <v>171779</v>
      </c>
      <c r="Z107" s="159">
        <f>SAStab!J5505</f>
        <v>751043</v>
      </c>
      <c r="AC107" s="37" t="s">
        <v>125</v>
      </c>
      <c r="AD107" s="86">
        <f>SAStab!D7101</f>
        <v>0.72799999999999998</v>
      </c>
      <c r="AE107" s="159">
        <f>SAStab!B5593</f>
        <v>65219</v>
      </c>
      <c r="AF107" s="159">
        <f>SAStab!C5593</f>
        <v>-1835.25</v>
      </c>
      <c r="AG107" s="159">
        <f>SAStab!D5593</f>
        <v>-1657.08</v>
      </c>
      <c r="AH107" s="159">
        <f>SAStab!E5593</f>
        <v>-317.3</v>
      </c>
      <c r="AI107" s="159">
        <f>SAStab!F5593</f>
        <v>5666.9</v>
      </c>
      <c r="AJ107" s="159">
        <f>SAStab!G5593</f>
        <v>31760</v>
      </c>
      <c r="AK107" s="159">
        <f>SAStab!H5593</f>
        <v>100981</v>
      </c>
      <c r="AL107" s="159">
        <f>SAStab!I5593</f>
        <v>196724</v>
      </c>
      <c r="AM107" s="159">
        <f>SAStab!J5593</f>
        <v>985403</v>
      </c>
      <c r="AP107" s="37" t="s">
        <v>125</v>
      </c>
      <c r="AQ107" s="86">
        <f>SAStab!E7101</f>
        <v>0.69399999999999995</v>
      </c>
      <c r="AR107" s="159">
        <f>SAStab!B5681</f>
        <v>54804</v>
      </c>
      <c r="AS107" s="159">
        <f>SAStab!C5681</f>
        <v>-2071.38</v>
      </c>
      <c r="AT107" s="159">
        <f>SAStab!D5681</f>
        <v>-1913.93</v>
      </c>
      <c r="AU107" s="159">
        <f>SAStab!E5681</f>
        <v>-716.8</v>
      </c>
      <c r="AV107" s="159">
        <f>SAStab!F5681</f>
        <v>5267.1</v>
      </c>
      <c r="AW107" s="159">
        <f>SAStab!G5681</f>
        <v>33855</v>
      </c>
      <c r="AX107" s="159">
        <f>SAStab!H5681</f>
        <v>108307</v>
      </c>
      <c r="AY107" s="159">
        <f>SAStab!I5681</f>
        <v>193217</v>
      </c>
      <c r="AZ107" s="159">
        <f>SAStab!J5681</f>
        <v>706673</v>
      </c>
      <c r="BC107" s="37" t="s">
        <v>125</v>
      </c>
      <c r="BD107" s="86">
        <f>SAStab!F7101</f>
        <v>0.71499999999999997</v>
      </c>
      <c r="BE107" s="41">
        <f>SAStab!B5769</f>
        <v>81893</v>
      </c>
      <c r="BF107" s="159">
        <f>SAStab!C5769</f>
        <v>-2283.9499999999998</v>
      </c>
      <c r="BG107" s="159">
        <f>SAStab!D5769</f>
        <v>-1725.61</v>
      </c>
      <c r="BH107" s="159">
        <f>SAStab!E5769</f>
        <v>-661</v>
      </c>
      <c r="BI107" s="159">
        <f>SAStab!F5769</f>
        <v>8081.1</v>
      </c>
      <c r="BJ107" s="159">
        <f>SAStab!G5769</f>
        <v>43103</v>
      </c>
      <c r="BK107" s="159">
        <f>SAStab!H5769</f>
        <v>136452</v>
      </c>
      <c r="BL107" s="159">
        <f>SAStab!I5769</f>
        <v>291901</v>
      </c>
      <c r="BM107" s="159">
        <f>SAStab!J5769</f>
        <v>1046145</v>
      </c>
      <c r="BP107" s="37" t="s">
        <v>125</v>
      </c>
      <c r="BQ107" s="86">
        <f>SAStab!G7101</f>
        <v>0.75</v>
      </c>
      <c r="BR107" s="78">
        <f>SAStab!B5857</f>
        <v>81429</v>
      </c>
      <c r="BS107" s="78">
        <f>SAStab!C5857</f>
        <v>-2466.84</v>
      </c>
      <c r="BT107" s="78">
        <f>SAStab!D5857</f>
        <v>-1795.57</v>
      </c>
      <c r="BU107" s="78">
        <f>SAStab!E5857</f>
        <v>-17.899999999999999</v>
      </c>
      <c r="BV107" s="78">
        <f>SAStab!F5857</f>
        <v>14363.4</v>
      </c>
      <c r="BW107" s="78">
        <f>SAStab!G5857</f>
        <v>66460</v>
      </c>
      <c r="BX107" s="78">
        <f>SAStab!H5857</f>
        <v>188400</v>
      </c>
      <c r="BY107" s="78">
        <f>SAStab!I5857</f>
        <v>364305</v>
      </c>
      <c r="BZ107" s="78">
        <f>SAStab!J5857</f>
        <v>1138002</v>
      </c>
      <c r="CA107" s="188"/>
    </row>
    <row r="108" spans="1:79">
      <c r="B108" s="38" t="s">
        <v>126</v>
      </c>
      <c r="C108" s="88">
        <f>SAStab!B7102</f>
        <v>0.85299999999999998</v>
      </c>
      <c r="D108" s="41" t="str">
        <f>SAStab!A5418</f>
        <v>15-19</v>
      </c>
      <c r="E108" s="78">
        <f>SAStab!B5418</f>
        <v>142198</v>
      </c>
      <c r="F108" s="78">
        <f>SAStab!C5418</f>
        <v>-981.17</v>
      </c>
      <c r="G108" s="78">
        <f>SAStab!D5418</f>
        <v>-343.18</v>
      </c>
      <c r="H108" s="78">
        <f>SAStab!E5418</f>
        <v>1630.8</v>
      </c>
      <c r="I108" s="78">
        <f>SAStab!F5418</f>
        <v>12656.9</v>
      </c>
      <c r="J108" s="78">
        <f>SAStab!G5418</f>
        <v>62575</v>
      </c>
      <c r="K108" s="78">
        <f>SAStab!H5418</f>
        <v>210992</v>
      </c>
      <c r="L108" s="78">
        <f>SAStab!I5418</f>
        <v>508155</v>
      </c>
      <c r="M108" s="78">
        <f>SAStab!J5418</f>
        <v>1964386</v>
      </c>
      <c r="P108" s="38" t="s">
        <v>126</v>
      </c>
      <c r="Q108" s="93">
        <f>SAStab!C7102</f>
        <v>0.84899999999999998</v>
      </c>
      <c r="R108" s="159">
        <f>SAStab!B5506</f>
        <v>167350</v>
      </c>
      <c r="S108" s="159">
        <f>SAStab!C5506</f>
        <v>-1152.49</v>
      </c>
      <c r="T108" s="159">
        <f>SAStab!D5506</f>
        <v>-679.04</v>
      </c>
      <c r="U108" s="159">
        <f>SAStab!E5506</f>
        <v>1899</v>
      </c>
      <c r="V108" s="159">
        <f>SAStab!F5506</f>
        <v>12990.5</v>
      </c>
      <c r="W108" s="159">
        <f>SAStab!G5506</f>
        <v>55615</v>
      </c>
      <c r="X108" s="159">
        <f>SAStab!H5506</f>
        <v>181236</v>
      </c>
      <c r="Y108" s="159">
        <f>SAStab!I5506</f>
        <v>465672</v>
      </c>
      <c r="Z108" s="159">
        <f>SAStab!J5506</f>
        <v>3529349</v>
      </c>
      <c r="AC108" s="38" t="s">
        <v>126</v>
      </c>
      <c r="AD108" s="86">
        <f>SAStab!D7102</f>
        <v>0.83699999999999997</v>
      </c>
      <c r="AE108" s="159">
        <f>SAStab!B5594</f>
        <v>111818</v>
      </c>
      <c r="AF108" s="159">
        <f>SAStab!C5594</f>
        <v>-1305.9000000000001</v>
      </c>
      <c r="AG108" s="159">
        <f>SAStab!D5594</f>
        <v>-876.88</v>
      </c>
      <c r="AH108" s="159">
        <f>SAStab!E5594</f>
        <v>1465.9</v>
      </c>
      <c r="AI108" s="159">
        <f>SAStab!F5594</f>
        <v>12705.9</v>
      </c>
      <c r="AJ108" s="159">
        <f>SAStab!G5594</f>
        <v>54597</v>
      </c>
      <c r="AK108" s="159">
        <f>SAStab!H5594</f>
        <v>155814</v>
      </c>
      <c r="AL108" s="159">
        <f>SAStab!I5594</f>
        <v>370124</v>
      </c>
      <c r="AM108" s="159">
        <f>SAStab!J5594</f>
        <v>1506924</v>
      </c>
      <c r="AP108" s="38" t="s">
        <v>126</v>
      </c>
      <c r="AQ108" s="86">
        <f>SAStab!E7102</f>
        <v>0.82</v>
      </c>
      <c r="AR108" s="159">
        <f>SAStab!B5682</f>
        <v>101546</v>
      </c>
      <c r="AS108" s="159">
        <f>SAStab!C5682</f>
        <v>-1459.76</v>
      </c>
      <c r="AT108" s="159">
        <f>SAStab!D5682</f>
        <v>-1065.3</v>
      </c>
      <c r="AU108" s="159">
        <f>SAStab!E5682</f>
        <v>1517.8</v>
      </c>
      <c r="AV108" s="159">
        <f>SAStab!F5682</f>
        <v>12987.2</v>
      </c>
      <c r="AW108" s="159">
        <f>SAStab!G5682</f>
        <v>57597</v>
      </c>
      <c r="AX108" s="159">
        <f>SAStab!H5682</f>
        <v>171957</v>
      </c>
      <c r="AY108" s="159">
        <f>SAStab!I5682</f>
        <v>352458</v>
      </c>
      <c r="AZ108" s="159">
        <f>SAStab!J5682</f>
        <v>1820946</v>
      </c>
      <c r="BC108" s="38" t="s">
        <v>126</v>
      </c>
      <c r="BD108" s="86">
        <f>SAStab!F7102</f>
        <v>0.81</v>
      </c>
      <c r="BE108" s="41">
        <f>SAStab!B5770</f>
        <v>102575</v>
      </c>
      <c r="BF108" s="159">
        <f>SAStab!C5770</f>
        <v>-1737.07</v>
      </c>
      <c r="BG108" s="159">
        <f>SAStab!D5770</f>
        <v>-1250.47</v>
      </c>
      <c r="BH108" s="159">
        <f>SAStab!E5770</f>
        <v>877.6</v>
      </c>
      <c r="BI108" s="159">
        <f>SAStab!F5770</f>
        <v>13968.7</v>
      </c>
      <c r="BJ108" s="159">
        <f>SAStab!G5770</f>
        <v>63965</v>
      </c>
      <c r="BK108" s="159">
        <f>SAStab!H5770</f>
        <v>182369</v>
      </c>
      <c r="BL108" s="159">
        <f>SAStab!I5770</f>
        <v>391218</v>
      </c>
      <c r="BM108" s="159">
        <f>SAStab!J5770</f>
        <v>1956104</v>
      </c>
      <c r="BP108" s="38" t="s">
        <v>126</v>
      </c>
      <c r="BQ108" s="86">
        <f>SAStab!G7102</f>
        <v>0.82299999999999995</v>
      </c>
      <c r="BR108" s="78">
        <f>SAStab!B5858</f>
        <v>121297</v>
      </c>
      <c r="BS108" s="78">
        <f>SAStab!C5858</f>
        <v>-1964.05</v>
      </c>
      <c r="BT108" s="78">
        <f>SAStab!D5858</f>
        <v>-1493.08</v>
      </c>
      <c r="BU108" s="78">
        <f>SAStab!E5858</f>
        <v>1244.3</v>
      </c>
      <c r="BV108" s="78">
        <f>SAStab!F5858</f>
        <v>16044</v>
      </c>
      <c r="BW108" s="78">
        <f>SAStab!G5858</f>
        <v>71924</v>
      </c>
      <c r="BX108" s="78">
        <f>SAStab!H5858</f>
        <v>245794</v>
      </c>
      <c r="BY108" s="78">
        <f>SAStab!I5858</f>
        <v>435026</v>
      </c>
      <c r="BZ108" s="78">
        <f>SAStab!J5858</f>
        <v>1966842</v>
      </c>
      <c r="CA108" s="188"/>
    </row>
    <row r="109" spans="1:79">
      <c r="B109" t="s">
        <v>127</v>
      </c>
      <c r="C109" s="88">
        <f>SAStab!B7103</f>
        <v>0.89800000000000002</v>
      </c>
      <c r="D109" s="41" t="str">
        <f>SAStab!A5419</f>
        <v>20-24</v>
      </c>
      <c r="E109" s="78">
        <f>SAStab!B5419</f>
        <v>154956</v>
      </c>
      <c r="F109" s="78">
        <f>SAStab!C5419</f>
        <v>-762.07</v>
      </c>
      <c r="G109" s="78">
        <f>SAStab!D5419</f>
        <v>0</v>
      </c>
      <c r="H109" s="78">
        <f>SAStab!E5419</f>
        <v>3680.7</v>
      </c>
      <c r="I109" s="78">
        <f>SAStab!F5419</f>
        <v>19725.7</v>
      </c>
      <c r="J109" s="78">
        <f>SAStab!G5419</f>
        <v>77926</v>
      </c>
      <c r="K109" s="78">
        <f>SAStab!H5419</f>
        <v>265077</v>
      </c>
      <c r="L109" s="78">
        <f>SAStab!I5419</f>
        <v>545648</v>
      </c>
      <c r="M109" s="78">
        <f>SAStab!J5419</f>
        <v>2022385</v>
      </c>
      <c r="P109" t="s">
        <v>127</v>
      </c>
      <c r="Q109" s="93">
        <f>SAStab!C7103</f>
        <v>0.89400000000000002</v>
      </c>
      <c r="R109" s="159">
        <f>SAStab!B5507</f>
        <v>148346</v>
      </c>
      <c r="S109" s="159">
        <f>SAStab!C5507</f>
        <v>-973.33</v>
      </c>
      <c r="T109" s="159">
        <f>SAStab!D5507</f>
        <v>-37.950000000000003</v>
      </c>
      <c r="U109" s="159">
        <f>SAStab!E5507</f>
        <v>3536.4</v>
      </c>
      <c r="V109" s="159">
        <f>SAStab!F5507</f>
        <v>18659.900000000001</v>
      </c>
      <c r="W109" s="159">
        <f>SAStab!G5507</f>
        <v>75214</v>
      </c>
      <c r="X109" s="159">
        <f>SAStab!H5507</f>
        <v>252798</v>
      </c>
      <c r="Y109" s="159">
        <f>SAStab!I5507</f>
        <v>572605</v>
      </c>
      <c r="Z109" s="159">
        <f>SAStab!J5507</f>
        <v>2146402</v>
      </c>
      <c r="AC109" t="s">
        <v>127</v>
      </c>
      <c r="AD109" s="86">
        <f>SAStab!D7103</f>
        <v>0.88</v>
      </c>
      <c r="AE109" s="159">
        <f>SAStab!B5595</f>
        <v>163265</v>
      </c>
      <c r="AF109" s="159">
        <f>SAStab!C5595</f>
        <v>-1190.26</v>
      </c>
      <c r="AG109" s="159">
        <f>SAStab!D5595</f>
        <v>-454.61</v>
      </c>
      <c r="AH109" s="159">
        <f>SAStab!E5595</f>
        <v>3426.7</v>
      </c>
      <c r="AI109" s="159">
        <f>SAStab!F5595</f>
        <v>20108.400000000001</v>
      </c>
      <c r="AJ109" s="159">
        <f>SAStab!G5595</f>
        <v>78159</v>
      </c>
      <c r="AK109" s="159">
        <f>SAStab!H5595</f>
        <v>255967</v>
      </c>
      <c r="AL109" s="159">
        <f>SAStab!I5595</f>
        <v>620672</v>
      </c>
      <c r="AM109" s="159">
        <f>SAStab!J5595</f>
        <v>2346172</v>
      </c>
      <c r="AP109" t="s">
        <v>127</v>
      </c>
      <c r="AQ109" s="86">
        <f>SAStab!E7103</f>
        <v>0.871</v>
      </c>
      <c r="AR109" s="159">
        <f>SAStab!B5683</f>
        <v>182889</v>
      </c>
      <c r="AS109" s="159">
        <f>SAStab!C5683</f>
        <v>-1450.11</v>
      </c>
      <c r="AT109" s="159">
        <f>SAStab!D5683</f>
        <v>-705.94</v>
      </c>
      <c r="AU109" s="159">
        <f>SAStab!E5683</f>
        <v>3248.8</v>
      </c>
      <c r="AV109" s="159">
        <f>SAStab!F5683</f>
        <v>23380.400000000001</v>
      </c>
      <c r="AW109" s="159">
        <f>SAStab!G5683</f>
        <v>98673</v>
      </c>
      <c r="AX109" s="159">
        <f>SAStab!H5683</f>
        <v>324151</v>
      </c>
      <c r="AY109" s="159">
        <f>SAStab!I5683</f>
        <v>640305</v>
      </c>
      <c r="AZ109" s="159">
        <f>SAStab!J5683</f>
        <v>3172642</v>
      </c>
      <c r="BC109" t="s">
        <v>127</v>
      </c>
      <c r="BD109" s="86">
        <f>SAStab!F7103</f>
        <v>0.85899999999999999</v>
      </c>
      <c r="BE109" s="41">
        <f>SAStab!B5771</f>
        <v>160227</v>
      </c>
      <c r="BF109" s="159">
        <f>SAStab!C5771</f>
        <v>-1614.75</v>
      </c>
      <c r="BG109" s="159">
        <f>SAStab!D5771</f>
        <v>-855.46</v>
      </c>
      <c r="BH109" s="159">
        <f>SAStab!E5771</f>
        <v>3619.8</v>
      </c>
      <c r="BI109" s="159">
        <f>SAStab!F5771</f>
        <v>22712.799999999999</v>
      </c>
      <c r="BJ109" s="159">
        <f>SAStab!G5771</f>
        <v>95483</v>
      </c>
      <c r="BK109" s="159">
        <f>SAStab!H5771</f>
        <v>277228</v>
      </c>
      <c r="BL109" s="159">
        <f>SAStab!I5771</f>
        <v>644658</v>
      </c>
      <c r="BM109" s="159">
        <f>SAStab!J5771</f>
        <v>2512976</v>
      </c>
      <c r="BP109" t="s">
        <v>127</v>
      </c>
      <c r="BQ109" s="86">
        <f>SAStab!G7103</f>
        <v>0.86799999999999999</v>
      </c>
      <c r="BR109" s="78">
        <f>SAStab!B5859</f>
        <v>175670</v>
      </c>
      <c r="BS109" s="78">
        <f>SAStab!C5859</f>
        <v>-1795.57</v>
      </c>
      <c r="BT109" s="78">
        <f>SAStab!D5859</f>
        <v>-857.74</v>
      </c>
      <c r="BU109" s="78">
        <f>SAStab!E5859</f>
        <v>4842.6000000000004</v>
      </c>
      <c r="BV109" s="78">
        <f>SAStab!F5859</f>
        <v>25922.1</v>
      </c>
      <c r="BW109" s="78">
        <f>SAStab!G5859</f>
        <v>113710</v>
      </c>
      <c r="BX109" s="78">
        <f>SAStab!H5859</f>
        <v>343259</v>
      </c>
      <c r="BY109" s="78">
        <f>SAStab!I5859</f>
        <v>795646</v>
      </c>
      <c r="BZ109" s="78">
        <f>SAStab!J5859</f>
        <v>2702860</v>
      </c>
      <c r="CA109" s="188"/>
    </row>
    <row r="110" spans="1:79">
      <c r="B110" t="s">
        <v>128</v>
      </c>
      <c r="C110" s="88">
        <f>SAStab!B7104</f>
        <v>0.91800000000000004</v>
      </c>
      <c r="D110" s="41" t="str">
        <f>SAStab!A5420</f>
        <v>25-29</v>
      </c>
      <c r="E110" s="78">
        <f>SAStab!B5420</f>
        <v>234630</v>
      </c>
      <c r="F110" s="78">
        <f>SAStab!C5420</f>
        <v>-438.06</v>
      </c>
      <c r="G110" s="78">
        <f>SAStab!D5420</f>
        <v>270.93</v>
      </c>
      <c r="H110" s="78">
        <f>SAStab!E5420</f>
        <v>5297.2</v>
      </c>
      <c r="I110" s="78">
        <f>SAStab!F5420</f>
        <v>25585.200000000001</v>
      </c>
      <c r="J110" s="78">
        <f>SAStab!G5420</f>
        <v>113768</v>
      </c>
      <c r="K110" s="78">
        <f>SAStab!H5420</f>
        <v>487860</v>
      </c>
      <c r="L110" s="78">
        <f>SAStab!I5420</f>
        <v>1018178</v>
      </c>
      <c r="M110" s="78">
        <f>SAStab!J5420</f>
        <v>3201393</v>
      </c>
      <c r="P110" t="s">
        <v>128</v>
      </c>
      <c r="Q110" s="93">
        <f>SAStab!C7104</f>
        <v>0.93100000000000005</v>
      </c>
      <c r="R110" s="159">
        <f>SAStab!B5508</f>
        <v>221473</v>
      </c>
      <c r="S110" s="159">
        <f>SAStab!C5508</f>
        <v>-395.08</v>
      </c>
      <c r="T110" s="159">
        <f>SAStab!D5508</f>
        <v>724.79</v>
      </c>
      <c r="U110" s="159">
        <f>SAStab!E5508</f>
        <v>6332.6</v>
      </c>
      <c r="V110" s="159">
        <f>SAStab!F5508</f>
        <v>28960.7</v>
      </c>
      <c r="W110" s="159">
        <f>SAStab!G5508</f>
        <v>119146</v>
      </c>
      <c r="X110" s="159">
        <f>SAStab!H5508</f>
        <v>500649</v>
      </c>
      <c r="Y110" s="159">
        <f>SAStab!I5508</f>
        <v>892771</v>
      </c>
      <c r="Z110" s="159">
        <f>SAStab!J5508</f>
        <v>2770097</v>
      </c>
      <c r="AC110" t="s">
        <v>128</v>
      </c>
      <c r="AD110" s="86">
        <f>SAStab!D7104</f>
        <v>0.93100000000000005</v>
      </c>
      <c r="AE110" s="159">
        <f>SAStab!B5596</f>
        <v>170704</v>
      </c>
      <c r="AF110" s="159">
        <f>SAStab!C5596</f>
        <v>-537.07000000000005</v>
      </c>
      <c r="AG110" s="159">
        <f>SAStab!D5596</f>
        <v>542.39</v>
      </c>
      <c r="AH110" s="159">
        <f>SAStab!E5596</f>
        <v>6854.8</v>
      </c>
      <c r="AI110" s="159">
        <f>SAStab!F5596</f>
        <v>29149.9</v>
      </c>
      <c r="AJ110" s="159">
        <f>SAStab!G5596</f>
        <v>108612</v>
      </c>
      <c r="AK110" s="159">
        <f>SAStab!H5596</f>
        <v>333004</v>
      </c>
      <c r="AL110" s="159">
        <f>SAStab!I5596</f>
        <v>716019</v>
      </c>
      <c r="AM110" s="159">
        <f>SAStab!J5596</f>
        <v>2206143</v>
      </c>
      <c r="AP110" t="s">
        <v>128</v>
      </c>
      <c r="AQ110" s="86">
        <f>SAStab!E7104</f>
        <v>0.91400000000000003</v>
      </c>
      <c r="AR110" s="159">
        <f>SAStab!B5684</f>
        <v>167201</v>
      </c>
      <c r="AS110" s="159">
        <f>SAStab!C5684</f>
        <v>-949.64</v>
      </c>
      <c r="AT110" s="159">
        <f>SAStab!D5684</f>
        <v>182.84</v>
      </c>
      <c r="AU110" s="159">
        <f>SAStab!E5684</f>
        <v>6076.7</v>
      </c>
      <c r="AV110" s="159">
        <f>SAStab!F5684</f>
        <v>28043.1</v>
      </c>
      <c r="AW110" s="159">
        <f>SAStab!G5684</f>
        <v>102111</v>
      </c>
      <c r="AX110" s="159">
        <f>SAStab!H5684</f>
        <v>351739</v>
      </c>
      <c r="AY110" s="159">
        <f>SAStab!I5684</f>
        <v>780286</v>
      </c>
      <c r="AZ110" s="159">
        <f>SAStab!J5684</f>
        <v>2305354</v>
      </c>
      <c r="BC110" t="s">
        <v>128</v>
      </c>
      <c r="BD110" s="86">
        <f>SAStab!F7104</f>
        <v>0.91200000000000003</v>
      </c>
      <c r="BE110" s="41">
        <f>SAStab!B5772</f>
        <v>204527</v>
      </c>
      <c r="BF110" s="159">
        <f>SAStab!C5772</f>
        <v>-1250.47</v>
      </c>
      <c r="BG110" s="159">
        <f>SAStab!D5772</f>
        <v>228.45</v>
      </c>
      <c r="BH110" s="159">
        <f>SAStab!E5772</f>
        <v>7435.2</v>
      </c>
      <c r="BI110" s="159">
        <f>SAStab!F5772</f>
        <v>36603.599999999999</v>
      </c>
      <c r="BJ110" s="159">
        <f>SAStab!G5772</f>
        <v>132287</v>
      </c>
      <c r="BK110" s="159">
        <f>SAStab!H5772</f>
        <v>447194</v>
      </c>
      <c r="BL110" s="159">
        <f>SAStab!I5772</f>
        <v>877551</v>
      </c>
      <c r="BM110" s="159">
        <f>SAStab!J5772</f>
        <v>2452376</v>
      </c>
      <c r="BP110" t="s">
        <v>128</v>
      </c>
      <c r="BQ110" s="86">
        <f>SAStab!G7104</f>
        <v>0.90800000000000003</v>
      </c>
      <c r="BR110" s="78">
        <f>SAStab!B5860</f>
        <v>243704</v>
      </c>
      <c r="BS110" s="78">
        <f>SAStab!C5860</f>
        <v>-1333.09</v>
      </c>
      <c r="BT110" s="78">
        <f>SAStab!D5860</f>
        <v>131.56</v>
      </c>
      <c r="BU110" s="78">
        <f>SAStab!E5860</f>
        <v>8022.4</v>
      </c>
      <c r="BV110" s="78">
        <f>SAStab!F5860</f>
        <v>38841.800000000003</v>
      </c>
      <c r="BW110" s="78">
        <f>SAStab!G5860</f>
        <v>148229</v>
      </c>
      <c r="BX110" s="78">
        <f>SAStab!H5860</f>
        <v>483032</v>
      </c>
      <c r="BY110" s="78">
        <f>SAStab!I5860</f>
        <v>1031929</v>
      </c>
      <c r="BZ110" s="78">
        <f>SAStab!J5860</f>
        <v>3194393</v>
      </c>
      <c r="CA110" s="188"/>
    </row>
    <row r="111" spans="1:79">
      <c r="B111" t="s">
        <v>129</v>
      </c>
      <c r="C111" s="88">
        <f>SAStab!B7105</f>
        <v>0.93500000000000005</v>
      </c>
      <c r="D111" s="41" t="str">
        <f>SAStab!A5421</f>
        <v>30-34</v>
      </c>
      <c r="E111" s="78">
        <f>SAStab!B5421</f>
        <v>283869</v>
      </c>
      <c r="F111" s="78">
        <f>SAStab!C5421</f>
        <v>-201.47</v>
      </c>
      <c r="G111" s="78">
        <f>SAStab!D5421</f>
        <v>1166.18</v>
      </c>
      <c r="H111" s="78">
        <f>SAStab!E5421</f>
        <v>8230.7999999999993</v>
      </c>
      <c r="I111" s="78">
        <f>SAStab!F5421</f>
        <v>36817.1</v>
      </c>
      <c r="J111" s="78">
        <f>SAStab!G5421</f>
        <v>138404</v>
      </c>
      <c r="K111" s="78">
        <f>SAStab!H5421</f>
        <v>556919</v>
      </c>
      <c r="L111" s="78">
        <f>SAStab!I5421</f>
        <v>1189914</v>
      </c>
      <c r="M111" s="78">
        <f>SAStab!J5421</f>
        <v>4223682</v>
      </c>
      <c r="P111" t="s">
        <v>129</v>
      </c>
      <c r="Q111" s="93">
        <f>SAStab!C7105</f>
        <v>0.94699999999999995</v>
      </c>
      <c r="R111" s="159">
        <f>SAStab!B5509</f>
        <v>275111</v>
      </c>
      <c r="S111" s="159">
        <f>SAStab!C5509</f>
        <v>-49.11</v>
      </c>
      <c r="T111" s="159">
        <f>SAStab!D5509</f>
        <v>1444.42</v>
      </c>
      <c r="U111" s="159">
        <f>SAStab!E5509</f>
        <v>8231.1</v>
      </c>
      <c r="V111" s="159">
        <f>SAStab!F5509</f>
        <v>35351</v>
      </c>
      <c r="W111" s="159">
        <f>SAStab!G5509</f>
        <v>135270</v>
      </c>
      <c r="X111" s="159">
        <f>SAStab!H5509</f>
        <v>558820</v>
      </c>
      <c r="Y111" s="159">
        <f>SAStab!I5509</f>
        <v>1259242</v>
      </c>
      <c r="Z111" s="159">
        <f>SAStab!J5509</f>
        <v>3542348</v>
      </c>
      <c r="AC111" t="s">
        <v>129</v>
      </c>
      <c r="AD111" s="86">
        <f>SAStab!D7105</f>
        <v>0.94299999999999995</v>
      </c>
      <c r="AE111" s="159">
        <f>SAStab!B5597</f>
        <v>234866</v>
      </c>
      <c r="AF111" s="159">
        <f>SAStab!C5597</f>
        <v>-233.25</v>
      </c>
      <c r="AG111" s="159">
        <f>SAStab!D5597</f>
        <v>1283.3</v>
      </c>
      <c r="AH111" s="159">
        <f>SAStab!E5597</f>
        <v>8796.2999999999993</v>
      </c>
      <c r="AI111" s="159">
        <f>SAStab!F5597</f>
        <v>37988</v>
      </c>
      <c r="AJ111" s="159">
        <f>SAStab!G5597</f>
        <v>142080</v>
      </c>
      <c r="AK111" s="159">
        <f>SAStab!H5597</f>
        <v>548164</v>
      </c>
      <c r="AL111" s="159">
        <f>SAStab!I5597</f>
        <v>1057697</v>
      </c>
      <c r="AM111" s="159">
        <f>SAStab!J5597</f>
        <v>3384835</v>
      </c>
      <c r="AP111" t="s">
        <v>129</v>
      </c>
      <c r="AQ111" s="86">
        <f>SAStab!E7105</f>
        <v>0.94599999999999995</v>
      </c>
      <c r="AR111" s="159">
        <f>SAStab!B5685</f>
        <v>243396</v>
      </c>
      <c r="AS111" s="159">
        <f>SAStab!C5685</f>
        <v>-155.41999999999999</v>
      </c>
      <c r="AT111" s="159">
        <f>SAStab!D5685</f>
        <v>1425.68</v>
      </c>
      <c r="AU111" s="159">
        <f>SAStab!E5685</f>
        <v>9250</v>
      </c>
      <c r="AV111" s="159">
        <f>SAStab!F5685</f>
        <v>40382</v>
      </c>
      <c r="AW111" s="159">
        <f>SAStab!G5685</f>
        <v>142744</v>
      </c>
      <c r="AX111" s="159">
        <f>SAStab!H5685</f>
        <v>560227</v>
      </c>
      <c r="AY111" s="159">
        <f>SAStab!I5685</f>
        <v>1112736</v>
      </c>
      <c r="AZ111" s="159">
        <f>SAStab!J5685</f>
        <v>3410875</v>
      </c>
      <c r="BC111" t="s">
        <v>129</v>
      </c>
      <c r="BD111" s="86">
        <f>SAStab!F7105</f>
        <v>0.94399999999999995</v>
      </c>
      <c r="BE111" s="41">
        <f>SAStab!B5773</f>
        <v>282149</v>
      </c>
      <c r="BF111" s="159">
        <f>SAStab!C5773</f>
        <v>-312.93</v>
      </c>
      <c r="BG111" s="159">
        <f>SAStab!D5773</f>
        <v>1413.19</v>
      </c>
      <c r="BH111" s="159">
        <f>SAStab!E5773</f>
        <v>10022.200000000001</v>
      </c>
      <c r="BI111" s="159">
        <f>SAStab!F5773</f>
        <v>43654.8</v>
      </c>
      <c r="BJ111" s="159">
        <f>SAStab!G5773</f>
        <v>168012</v>
      </c>
      <c r="BK111" s="159">
        <f>SAStab!H5773</f>
        <v>634505</v>
      </c>
      <c r="BL111" s="159">
        <f>SAStab!I5773</f>
        <v>1146285</v>
      </c>
      <c r="BM111" s="159">
        <f>SAStab!J5773</f>
        <v>4092114</v>
      </c>
      <c r="BP111" t="s">
        <v>129</v>
      </c>
      <c r="BQ111" s="86">
        <f>SAStab!G7105</f>
        <v>0.94099999999999995</v>
      </c>
      <c r="BR111" s="78">
        <f>SAStab!B5861</f>
        <v>354787</v>
      </c>
      <c r="BS111" s="78">
        <f>SAStab!C5861</f>
        <v>-417.07</v>
      </c>
      <c r="BT111" s="78">
        <f>SAStab!D5861</f>
        <v>1556.88</v>
      </c>
      <c r="BU111" s="78">
        <f>SAStab!E5861</f>
        <v>12205.6</v>
      </c>
      <c r="BV111" s="78">
        <f>SAStab!F5861</f>
        <v>52819.1</v>
      </c>
      <c r="BW111" s="78">
        <f>SAStab!G5861</f>
        <v>193693</v>
      </c>
      <c r="BX111" s="78">
        <f>SAStab!H5861</f>
        <v>773045</v>
      </c>
      <c r="BY111" s="78">
        <f>SAStab!I5861</f>
        <v>1493563</v>
      </c>
      <c r="BZ111" s="78">
        <f>SAStab!J5861</f>
        <v>5301942</v>
      </c>
      <c r="CA111" s="188"/>
    </row>
    <row r="112" spans="1:79">
      <c r="B112" t="s">
        <v>130</v>
      </c>
      <c r="C112" s="88">
        <f>SAStab!B7106</f>
        <v>0.96099999999999997</v>
      </c>
      <c r="D112" s="41" t="str">
        <f>SAStab!A5422</f>
        <v>35-39</v>
      </c>
      <c r="E112" s="78">
        <f>SAStab!B5422</f>
        <v>305145</v>
      </c>
      <c r="F112" s="78">
        <f>SAStab!C5422</f>
        <v>497.95</v>
      </c>
      <c r="G112" s="78">
        <f>SAStab!D5422</f>
        <v>2580.89</v>
      </c>
      <c r="H112" s="78">
        <f>SAStab!E5422</f>
        <v>11539.6</v>
      </c>
      <c r="I112" s="78">
        <f>SAStab!F5422</f>
        <v>49952.800000000003</v>
      </c>
      <c r="J112" s="78">
        <f>SAStab!G5422</f>
        <v>181493</v>
      </c>
      <c r="K112" s="78">
        <f>SAStab!H5422</f>
        <v>631995</v>
      </c>
      <c r="L112" s="78">
        <f>SAStab!I5422</f>
        <v>1404692</v>
      </c>
      <c r="M112" s="78">
        <f>SAStab!J5422</f>
        <v>4334441</v>
      </c>
      <c r="P112" t="s">
        <v>130</v>
      </c>
      <c r="Q112" s="93">
        <f>SAStab!C7106</f>
        <v>0.96299999999999997</v>
      </c>
      <c r="R112" s="159">
        <f>SAStab!B5510</f>
        <v>327302</v>
      </c>
      <c r="S112" s="159">
        <f>SAStab!C5510</f>
        <v>324.8</v>
      </c>
      <c r="T112" s="159">
        <f>SAStab!D5510</f>
        <v>2541.0300000000002</v>
      </c>
      <c r="U112" s="159">
        <f>SAStab!E5510</f>
        <v>11822</v>
      </c>
      <c r="V112" s="159">
        <f>SAStab!F5510</f>
        <v>48171.9</v>
      </c>
      <c r="W112" s="159">
        <f>SAStab!G5510</f>
        <v>175863</v>
      </c>
      <c r="X112" s="159">
        <f>SAStab!H5510</f>
        <v>726413</v>
      </c>
      <c r="Y112" s="159">
        <f>SAStab!I5510</f>
        <v>1410414</v>
      </c>
      <c r="Z112" s="159">
        <f>SAStab!J5510</f>
        <v>4644189</v>
      </c>
      <c r="AC112" t="s">
        <v>130</v>
      </c>
      <c r="AD112" s="86">
        <f>SAStab!D7106</f>
        <v>0.95699999999999996</v>
      </c>
      <c r="AE112" s="159">
        <f>SAStab!B5598</f>
        <v>321118</v>
      </c>
      <c r="AF112" s="159">
        <f>SAStab!C5598</f>
        <v>169.76</v>
      </c>
      <c r="AG112" s="159">
        <f>SAStab!D5598</f>
        <v>1988.25</v>
      </c>
      <c r="AH112" s="159">
        <f>SAStab!E5598</f>
        <v>11467.5</v>
      </c>
      <c r="AI112" s="159">
        <f>SAStab!F5598</f>
        <v>48237.9</v>
      </c>
      <c r="AJ112" s="159">
        <f>SAStab!G5598</f>
        <v>176534</v>
      </c>
      <c r="AK112" s="159">
        <f>SAStab!H5598</f>
        <v>674942</v>
      </c>
      <c r="AL112" s="159">
        <f>SAStab!I5598</f>
        <v>1318563</v>
      </c>
      <c r="AM112" s="159">
        <f>SAStab!J5598</f>
        <v>4448911</v>
      </c>
      <c r="AP112" t="s">
        <v>130</v>
      </c>
      <c r="AQ112" s="86">
        <f>SAStab!E7106</f>
        <v>0.95199999999999996</v>
      </c>
      <c r="AR112" s="159">
        <f>SAStab!B5686</f>
        <v>327478</v>
      </c>
      <c r="AS112" s="159">
        <f>SAStab!C5686</f>
        <v>25.29</v>
      </c>
      <c r="AT112" s="159">
        <f>SAStab!D5686</f>
        <v>1805.74</v>
      </c>
      <c r="AU112" s="159">
        <f>SAStab!E5686</f>
        <v>11048.2</v>
      </c>
      <c r="AV112" s="159">
        <f>SAStab!F5686</f>
        <v>48533.599999999999</v>
      </c>
      <c r="AW112" s="159">
        <f>SAStab!G5686</f>
        <v>183832</v>
      </c>
      <c r="AX112" s="159">
        <f>SAStab!H5686</f>
        <v>724484</v>
      </c>
      <c r="AY112" s="159">
        <f>SAStab!I5686</f>
        <v>1429650</v>
      </c>
      <c r="AZ112" s="159">
        <f>SAStab!J5686</f>
        <v>4081701</v>
      </c>
      <c r="BC112" t="s">
        <v>130</v>
      </c>
      <c r="BD112" s="86">
        <f>SAStab!F7106</f>
        <v>0.95399999999999996</v>
      </c>
      <c r="BE112" s="41">
        <f>SAStab!B5774</f>
        <v>375154</v>
      </c>
      <c r="BF112" s="159">
        <f>SAStab!C5774</f>
        <v>71.63</v>
      </c>
      <c r="BG112" s="159">
        <f>SAStab!D5774</f>
        <v>2120.86</v>
      </c>
      <c r="BH112" s="159">
        <f>SAStab!E5774</f>
        <v>13458.9</v>
      </c>
      <c r="BI112" s="159">
        <f>SAStab!F5774</f>
        <v>59084</v>
      </c>
      <c r="BJ112" s="159">
        <f>SAStab!G5774</f>
        <v>206177</v>
      </c>
      <c r="BK112" s="159">
        <f>SAStab!H5774</f>
        <v>801231</v>
      </c>
      <c r="BL112" s="159">
        <f>SAStab!I5774</f>
        <v>1543798</v>
      </c>
      <c r="BM112" s="159">
        <f>SAStab!J5774</f>
        <v>5222509</v>
      </c>
      <c r="BP112" t="s">
        <v>130</v>
      </c>
      <c r="BQ112" s="86">
        <f>SAStab!G7106</f>
        <v>0.95899999999999996</v>
      </c>
      <c r="BR112" s="78">
        <f>SAStab!B5862</f>
        <v>390542</v>
      </c>
      <c r="BS112" s="78">
        <f>SAStab!C5862</f>
        <v>261.33</v>
      </c>
      <c r="BT112" s="78">
        <f>SAStab!D5862</f>
        <v>3021.34</v>
      </c>
      <c r="BU112" s="78">
        <f>SAStab!E5862</f>
        <v>16263.3</v>
      </c>
      <c r="BV112" s="78">
        <f>SAStab!F5862</f>
        <v>66682.8</v>
      </c>
      <c r="BW112" s="78">
        <f>SAStab!G5862</f>
        <v>231470</v>
      </c>
      <c r="BX112" s="78">
        <f>SAStab!H5862</f>
        <v>875074</v>
      </c>
      <c r="BY112" s="78">
        <f>SAStab!I5862</f>
        <v>1721885</v>
      </c>
      <c r="BZ112" s="78">
        <f>SAStab!J5862</f>
        <v>5301856</v>
      </c>
      <c r="CA112" s="188"/>
    </row>
    <row r="113" spans="1:79">
      <c r="B113" t="s">
        <v>131</v>
      </c>
      <c r="C113" s="88">
        <f>SAStab!B7107</f>
        <v>0.98099999999999998</v>
      </c>
      <c r="D113" s="41" t="str">
        <f>SAStab!A5423</f>
        <v>40+</v>
      </c>
      <c r="E113" s="78">
        <f>SAStab!B5423</f>
        <v>486232</v>
      </c>
      <c r="F113" s="78">
        <f>SAStab!C5423</f>
        <v>1875.43</v>
      </c>
      <c r="G113" s="78">
        <f>SAStab!D5423</f>
        <v>4836.09</v>
      </c>
      <c r="H113" s="78">
        <f>SAStab!E5423</f>
        <v>18378.400000000001</v>
      </c>
      <c r="I113" s="78">
        <f>SAStab!F5423</f>
        <v>71966</v>
      </c>
      <c r="J113" s="78">
        <f>SAStab!G5423</f>
        <v>333081</v>
      </c>
      <c r="K113" s="78">
        <f>SAStab!H5423</f>
        <v>1068839</v>
      </c>
      <c r="L113" s="78">
        <f>SAStab!I5423</f>
        <v>2081679</v>
      </c>
      <c r="M113" s="78">
        <f>SAStab!J5423</f>
        <v>6404924</v>
      </c>
      <c r="P113" t="s">
        <v>131</v>
      </c>
      <c r="Q113" s="93">
        <f>SAStab!C7107</f>
        <v>0.98499999999999999</v>
      </c>
      <c r="R113" s="159">
        <f>SAStab!B5511</f>
        <v>515874</v>
      </c>
      <c r="S113" s="159">
        <f>SAStab!C5511</f>
        <v>2158.3200000000002</v>
      </c>
      <c r="T113" s="159">
        <f>SAStab!D5511</f>
        <v>6042.59</v>
      </c>
      <c r="U113" s="159">
        <f>SAStab!E5511</f>
        <v>20945.599999999999</v>
      </c>
      <c r="V113" s="159">
        <f>SAStab!F5511</f>
        <v>77216.5</v>
      </c>
      <c r="W113" s="159">
        <f>SAStab!G5511</f>
        <v>330248</v>
      </c>
      <c r="X113" s="159">
        <f>SAStab!H5511</f>
        <v>1135731</v>
      </c>
      <c r="Y113" s="159">
        <f>SAStab!I5511</f>
        <v>2051757</v>
      </c>
      <c r="Z113" s="159">
        <f>SAStab!J5511</f>
        <v>7110720</v>
      </c>
      <c r="AC113" t="s">
        <v>131</v>
      </c>
      <c r="AD113" s="86">
        <f>SAStab!D7107</f>
        <v>0.98099999999999998</v>
      </c>
      <c r="AE113" s="159">
        <f>SAStab!B5599</f>
        <v>539211</v>
      </c>
      <c r="AF113" s="159">
        <f>SAStab!C5599</f>
        <v>1982.32</v>
      </c>
      <c r="AG113" s="159">
        <f>SAStab!D5599</f>
        <v>5849.77</v>
      </c>
      <c r="AH113" s="159">
        <f>SAStab!E5599</f>
        <v>22265.8</v>
      </c>
      <c r="AI113" s="159">
        <f>SAStab!F5599</f>
        <v>83182.7</v>
      </c>
      <c r="AJ113" s="159">
        <f>SAStab!G5599</f>
        <v>359573</v>
      </c>
      <c r="AK113" s="159">
        <f>SAStab!H5599</f>
        <v>1210721</v>
      </c>
      <c r="AL113" s="159">
        <f>SAStab!I5599</f>
        <v>2268872</v>
      </c>
      <c r="AM113" s="159">
        <f>SAStab!J5599</f>
        <v>7323749</v>
      </c>
      <c r="AP113" t="s">
        <v>131</v>
      </c>
      <c r="AQ113" s="86">
        <f>SAStab!E7107</f>
        <v>0.97899999999999998</v>
      </c>
      <c r="AR113" s="159">
        <f>SAStab!B5687</f>
        <v>605327</v>
      </c>
      <c r="AS113" s="159">
        <f>SAStab!C5687</f>
        <v>1796.57</v>
      </c>
      <c r="AT113" s="159">
        <f>SAStab!D5687</f>
        <v>5717.06</v>
      </c>
      <c r="AU113" s="159">
        <f>SAStab!E5687</f>
        <v>23709.8</v>
      </c>
      <c r="AV113" s="159">
        <f>SAStab!F5687</f>
        <v>92684.4</v>
      </c>
      <c r="AW113" s="159">
        <f>SAStab!G5687</f>
        <v>393401</v>
      </c>
      <c r="AX113" s="159">
        <f>SAStab!H5687</f>
        <v>1350349</v>
      </c>
      <c r="AY113" s="159">
        <f>SAStab!I5687</f>
        <v>2546043</v>
      </c>
      <c r="AZ113" s="159">
        <f>SAStab!J5687</f>
        <v>8144727</v>
      </c>
      <c r="BC113" t="s">
        <v>131</v>
      </c>
      <c r="BD113" s="86">
        <f>SAStab!F7107</f>
        <v>0.97799999999999998</v>
      </c>
      <c r="BE113" s="41">
        <f>SAStab!B5775</f>
        <v>639227</v>
      </c>
      <c r="BF113" s="159">
        <f>SAStab!C5775</f>
        <v>1699.37</v>
      </c>
      <c r="BG113" s="159">
        <f>SAStab!D5775</f>
        <v>6014.15</v>
      </c>
      <c r="BH113" s="159">
        <f>SAStab!E5775</f>
        <v>25684.7</v>
      </c>
      <c r="BI113" s="159">
        <f>SAStab!F5775</f>
        <v>104007.3</v>
      </c>
      <c r="BJ113" s="159">
        <f>SAStab!G5775</f>
        <v>427074</v>
      </c>
      <c r="BK113" s="159">
        <f>SAStab!H5775</f>
        <v>1481306</v>
      </c>
      <c r="BL113" s="159">
        <f>SAStab!I5775</f>
        <v>2716802</v>
      </c>
      <c r="BM113" s="159">
        <f>SAStab!J5775</f>
        <v>8460058</v>
      </c>
      <c r="BP113" t="s">
        <v>131</v>
      </c>
      <c r="BQ113" s="86">
        <f>SAStab!G7107</f>
        <v>0.97699999999999998</v>
      </c>
      <c r="BR113" s="78">
        <f>SAStab!B5863</f>
        <v>731090</v>
      </c>
      <c r="BS113" s="78">
        <f>SAStab!C5863</f>
        <v>1845.53</v>
      </c>
      <c r="BT113" s="78">
        <f>SAStab!D5863</f>
        <v>6993.67</v>
      </c>
      <c r="BU113" s="78">
        <f>SAStab!E5863</f>
        <v>29252.6</v>
      </c>
      <c r="BV113" s="78">
        <f>SAStab!F5863</f>
        <v>112014</v>
      </c>
      <c r="BW113" s="78">
        <f>SAStab!G5863</f>
        <v>460620</v>
      </c>
      <c r="BX113" s="78">
        <f>SAStab!H5863</f>
        <v>1549660</v>
      </c>
      <c r="BY113" s="78">
        <f>SAStab!I5863</f>
        <v>2934751</v>
      </c>
      <c r="BZ113" s="78">
        <f>SAStab!J5863</f>
        <v>9529545</v>
      </c>
      <c r="CA113" s="188"/>
    </row>
    <row r="114" spans="1:79">
      <c r="A114" t="s">
        <v>132</v>
      </c>
      <c r="D114" s="41" t="str">
        <f>SAStab!A5424</f>
        <v>workyrs</v>
      </c>
      <c r="E114" s="78"/>
      <c r="F114" s="78"/>
      <c r="G114" s="78"/>
      <c r="H114" s="78"/>
      <c r="I114" s="78"/>
      <c r="J114" s="78"/>
      <c r="K114" s="78"/>
      <c r="L114" s="78"/>
      <c r="M114" s="78"/>
      <c r="O114" t="s">
        <v>132</v>
      </c>
      <c r="R114" s="78"/>
      <c r="S114" s="78"/>
      <c r="T114" s="78"/>
      <c r="U114" s="78"/>
      <c r="V114" s="78"/>
      <c r="W114" s="78"/>
      <c r="X114" s="78"/>
      <c r="Y114" s="78"/>
      <c r="Z114" s="78"/>
      <c r="AB114" t="s">
        <v>132</v>
      </c>
      <c r="AE114" s="78"/>
      <c r="AF114" s="78"/>
      <c r="AG114" s="78"/>
      <c r="AH114" s="78"/>
      <c r="AI114" s="78"/>
      <c r="AJ114" s="78"/>
      <c r="AK114" s="78"/>
      <c r="AL114" s="78"/>
      <c r="AM114" s="78"/>
      <c r="AO114" t="s">
        <v>132</v>
      </c>
      <c r="AR114" s="78"/>
      <c r="AS114" s="78"/>
      <c r="AT114" s="78"/>
      <c r="AU114" s="78"/>
      <c r="AV114" s="78"/>
      <c r="AW114" s="78"/>
      <c r="AX114" s="78"/>
      <c r="AY114" s="78"/>
      <c r="AZ114" s="78"/>
      <c r="BB114" t="s">
        <v>132</v>
      </c>
      <c r="BE114" s="59"/>
      <c r="BF114" s="78"/>
      <c r="BG114" s="78"/>
      <c r="BH114" s="78"/>
      <c r="BI114" s="78"/>
      <c r="BJ114" s="78"/>
      <c r="BK114" s="78"/>
      <c r="BL114" s="78"/>
      <c r="BM114" s="78"/>
      <c r="BO114" t="s">
        <v>132</v>
      </c>
      <c r="CA114" s="188"/>
    </row>
    <row r="115" spans="1:79">
      <c r="B115" t="s">
        <v>124</v>
      </c>
      <c r="C115" s="88">
        <f>SAStab!B7109</f>
        <v>0.65300000000000002</v>
      </c>
      <c r="D115" s="41" t="str">
        <f>SAStab!A5425</f>
        <v>0-9</v>
      </c>
      <c r="E115" s="78">
        <f>SAStab!B5425</f>
        <v>119803</v>
      </c>
      <c r="F115" s="78">
        <f>SAStab!C5425</f>
        <v>-1427.57</v>
      </c>
      <c r="G115" s="78">
        <f>SAStab!D5425</f>
        <v>-1387.79</v>
      </c>
      <c r="H115" s="78">
        <f>SAStab!E5425</f>
        <v>-789.7</v>
      </c>
      <c r="I115" s="78">
        <f>SAStab!F5425</f>
        <v>2840.1</v>
      </c>
      <c r="J115" s="78">
        <f>SAStab!G5425</f>
        <v>31516</v>
      </c>
      <c r="K115" s="78">
        <f>SAStab!H5425</f>
        <v>150560</v>
      </c>
      <c r="L115" s="78">
        <f>SAStab!I5425</f>
        <v>342160</v>
      </c>
      <c r="M115" s="78">
        <f>SAStab!J5425</f>
        <v>1859668</v>
      </c>
      <c r="P115" t="s">
        <v>124</v>
      </c>
      <c r="Q115" s="93">
        <f>SAStab!C7109</f>
        <v>0.59</v>
      </c>
      <c r="R115" s="159">
        <f>SAStab!B5513</f>
        <v>123708</v>
      </c>
      <c r="S115" s="159">
        <f>SAStab!C5513</f>
        <v>-1636.58</v>
      </c>
      <c r="T115" s="159">
        <f>SAStab!D5513</f>
        <v>-1630.12</v>
      </c>
      <c r="U115" s="159">
        <f>SAStab!E5513</f>
        <v>-1152.5</v>
      </c>
      <c r="V115" s="159">
        <f>SAStab!F5513</f>
        <v>2120.8000000000002</v>
      </c>
      <c r="W115" s="159">
        <f>SAStab!G5513</f>
        <v>28891</v>
      </c>
      <c r="X115" s="159">
        <f>SAStab!H5513</f>
        <v>115957</v>
      </c>
      <c r="Y115" s="159">
        <f>SAStab!I5513</f>
        <v>371257</v>
      </c>
      <c r="Z115" s="159">
        <f>SAStab!J5513</f>
        <v>2014901</v>
      </c>
      <c r="AC115" t="s">
        <v>124</v>
      </c>
      <c r="AD115" s="86">
        <f>SAStab!D7109</f>
        <v>0.59399999999999997</v>
      </c>
      <c r="AE115" s="159">
        <f>SAStab!B5601</f>
        <v>105697</v>
      </c>
      <c r="AF115" s="159">
        <f>SAStab!C5601</f>
        <v>-1870.15</v>
      </c>
      <c r="AG115" s="159">
        <f>SAStab!D5601</f>
        <v>-1835.25</v>
      </c>
      <c r="AH115" s="159">
        <f>SAStab!E5601</f>
        <v>-1297.5</v>
      </c>
      <c r="AI115" s="159">
        <f>SAStab!F5601</f>
        <v>2745</v>
      </c>
      <c r="AJ115" s="159">
        <f>SAStab!G5601</f>
        <v>31707</v>
      </c>
      <c r="AK115" s="159">
        <f>SAStab!H5601</f>
        <v>125274</v>
      </c>
      <c r="AL115" s="159">
        <f>SAStab!I5601</f>
        <v>345800</v>
      </c>
      <c r="AM115" s="159">
        <f>SAStab!J5601</f>
        <v>1584397</v>
      </c>
      <c r="AP115" t="s">
        <v>124</v>
      </c>
      <c r="AQ115" s="86">
        <f>SAStab!E7109</f>
        <v>0.58499999999999996</v>
      </c>
      <c r="AR115" s="159">
        <f>SAStab!B5689</f>
        <v>94450</v>
      </c>
      <c r="AS115" s="159">
        <f>SAStab!C5689</f>
        <v>-2109.85</v>
      </c>
      <c r="AT115" s="159">
        <f>SAStab!D5689</f>
        <v>-2051.0700000000002</v>
      </c>
      <c r="AU115" s="159">
        <f>SAStab!E5689</f>
        <v>-1450.1</v>
      </c>
      <c r="AV115" s="159">
        <f>SAStab!F5689</f>
        <v>2836.9</v>
      </c>
      <c r="AW115" s="159">
        <f>SAStab!G5689</f>
        <v>33810</v>
      </c>
      <c r="AX115" s="159">
        <f>SAStab!H5689</f>
        <v>129067</v>
      </c>
      <c r="AY115" s="159">
        <f>SAStab!I5689</f>
        <v>351739</v>
      </c>
      <c r="AZ115" s="159">
        <f>SAStab!J5689</f>
        <v>1820946</v>
      </c>
      <c r="BC115" t="s">
        <v>124</v>
      </c>
      <c r="BD115" s="86">
        <f>SAStab!F7109</f>
        <v>0.59</v>
      </c>
      <c r="BE115" s="41">
        <f>SAStab!B5777</f>
        <v>95234</v>
      </c>
      <c r="BF115" s="159">
        <f>SAStab!C5777</f>
        <v>-2327.38</v>
      </c>
      <c r="BG115" s="159">
        <f>SAStab!D5777</f>
        <v>-2283.9499999999998</v>
      </c>
      <c r="BH115" s="159">
        <f>SAStab!E5777</f>
        <v>-1598.5</v>
      </c>
      <c r="BI115" s="159">
        <f>SAStab!F5777</f>
        <v>3243.6</v>
      </c>
      <c r="BJ115" s="159">
        <f>SAStab!G5777</f>
        <v>37356</v>
      </c>
      <c r="BK115" s="159">
        <f>SAStab!H5777</f>
        <v>142266</v>
      </c>
      <c r="BL115" s="159">
        <f>SAStab!I5777</f>
        <v>390269</v>
      </c>
      <c r="BM115" s="159">
        <f>SAStab!J5777</f>
        <v>2019048</v>
      </c>
      <c r="BP115" t="s">
        <v>124</v>
      </c>
      <c r="BQ115" s="86">
        <f>SAStab!G7109</f>
        <v>0.61099999999999999</v>
      </c>
      <c r="BR115" s="78">
        <f>SAStab!B5865</f>
        <v>108432</v>
      </c>
      <c r="BS115" s="78">
        <f>SAStab!C5865</f>
        <v>-2539.6999999999998</v>
      </c>
      <c r="BT115" s="78">
        <f>SAStab!D5865</f>
        <v>-2539.6999999999998</v>
      </c>
      <c r="BU115" s="78">
        <f>SAStab!E5865</f>
        <v>-1673.4</v>
      </c>
      <c r="BV115" s="78">
        <f>SAStab!F5865</f>
        <v>5003.8999999999996</v>
      </c>
      <c r="BW115" s="78">
        <f>SAStab!G5865</f>
        <v>47336</v>
      </c>
      <c r="BX115" s="78">
        <f>SAStab!H5865</f>
        <v>192736</v>
      </c>
      <c r="BY115" s="78">
        <f>SAStab!I5865</f>
        <v>436802</v>
      </c>
      <c r="BZ115" s="78">
        <f>SAStab!J5865</f>
        <v>2005586</v>
      </c>
      <c r="CA115" s="188"/>
    </row>
    <row r="116" spans="1:79">
      <c r="B116" s="37" t="s">
        <v>125</v>
      </c>
      <c r="C116" s="88">
        <f>SAStab!B7110</f>
        <v>0.82799999999999996</v>
      </c>
      <c r="D116" s="41" t="str">
        <f>SAStab!A5426</f>
        <v>10-14</v>
      </c>
      <c r="E116" s="78">
        <f>SAStab!B5426</f>
        <v>148701</v>
      </c>
      <c r="F116" s="78">
        <f>SAStab!C5426</f>
        <v>-1103.72</v>
      </c>
      <c r="G116" s="78">
        <f>SAStab!D5426</f>
        <v>-550.45000000000005</v>
      </c>
      <c r="H116" s="78">
        <f>SAStab!E5426</f>
        <v>1102.2</v>
      </c>
      <c r="I116" s="78">
        <f>SAStab!F5426</f>
        <v>11686.7</v>
      </c>
      <c r="J116" s="78">
        <f>SAStab!G5426</f>
        <v>62051</v>
      </c>
      <c r="K116" s="78">
        <f>SAStab!H5426</f>
        <v>263554</v>
      </c>
      <c r="L116" s="78">
        <f>SAStab!I5426</f>
        <v>613955</v>
      </c>
      <c r="M116" s="78">
        <f>SAStab!J5426</f>
        <v>2139300</v>
      </c>
      <c r="P116" s="37" t="s">
        <v>125</v>
      </c>
      <c r="Q116" s="93">
        <f>SAStab!C7110</f>
        <v>0.79700000000000004</v>
      </c>
      <c r="R116" s="159">
        <f>SAStab!B5514</f>
        <v>111157</v>
      </c>
      <c r="S116" s="159">
        <f>SAStab!C5514</f>
        <v>-1589.98</v>
      </c>
      <c r="T116" s="159">
        <f>SAStab!D5514</f>
        <v>-1111.23</v>
      </c>
      <c r="U116" s="159">
        <f>SAStab!E5514</f>
        <v>649.70000000000005</v>
      </c>
      <c r="V116" s="159">
        <f>SAStab!F5514</f>
        <v>10603.8</v>
      </c>
      <c r="W116" s="159">
        <f>SAStab!G5514</f>
        <v>56759</v>
      </c>
      <c r="X116" s="159">
        <f>SAStab!H5514</f>
        <v>200486</v>
      </c>
      <c r="Y116" s="159">
        <f>SAStab!I5514</f>
        <v>539134</v>
      </c>
      <c r="Z116" s="159">
        <f>SAStab!J5514</f>
        <v>1737999</v>
      </c>
      <c r="AC116" s="37" t="s">
        <v>125</v>
      </c>
      <c r="AD116" s="86">
        <f>SAStab!D7110</f>
        <v>0.80500000000000005</v>
      </c>
      <c r="AE116" s="159">
        <f>SAStab!B5602</f>
        <v>96787</v>
      </c>
      <c r="AF116" s="159">
        <f>SAStab!C5602</f>
        <v>-1835.25</v>
      </c>
      <c r="AG116" s="159">
        <f>SAStab!D5602</f>
        <v>-1297.52</v>
      </c>
      <c r="AH116" s="159">
        <f>SAStab!E5602</f>
        <v>923.5</v>
      </c>
      <c r="AI116" s="159">
        <f>SAStab!F5602</f>
        <v>12283.7</v>
      </c>
      <c r="AJ116" s="159">
        <f>SAStab!G5602</f>
        <v>53186</v>
      </c>
      <c r="AK116" s="159">
        <f>SAStab!H5602</f>
        <v>162208</v>
      </c>
      <c r="AL116" s="159">
        <f>SAStab!I5602</f>
        <v>428996</v>
      </c>
      <c r="AM116" s="159">
        <f>SAStab!J5602</f>
        <v>1518967</v>
      </c>
      <c r="AP116" s="37" t="s">
        <v>125</v>
      </c>
      <c r="AQ116" s="86">
        <f>SAStab!E7110</f>
        <v>0.78</v>
      </c>
      <c r="AR116" s="159">
        <f>SAStab!B5690</f>
        <v>114222</v>
      </c>
      <c r="AS116" s="159">
        <f>SAStab!C5690</f>
        <v>-2051.0700000000002</v>
      </c>
      <c r="AT116" s="159">
        <f>SAStab!D5690</f>
        <v>-1450.11</v>
      </c>
      <c r="AU116" s="159">
        <f>SAStab!E5690</f>
        <v>361.2</v>
      </c>
      <c r="AV116" s="159">
        <f>SAStab!F5690</f>
        <v>12073.5</v>
      </c>
      <c r="AW116" s="159">
        <f>SAStab!G5690</f>
        <v>60681</v>
      </c>
      <c r="AX116" s="159">
        <f>SAStab!H5690</f>
        <v>197439</v>
      </c>
      <c r="AY116" s="159">
        <f>SAStab!I5690</f>
        <v>493517</v>
      </c>
      <c r="AZ116" s="159">
        <f>SAStab!J5690</f>
        <v>2000477</v>
      </c>
      <c r="BC116" s="37" t="s">
        <v>125</v>
      </c>
      <c r="BD116" s="86">
        <f>SAStab!F7110</f>
        <v>0.81100000000000005</v>
      </c>
      <c r="BE116" s="41">
        <f>SAStab!B5778</f>
        <v>132134</v>
      </c>
      <c r="BF116" s="159">
        <f>SAStab!C5778</f>
        <v>-1859.22</v>
      </c>
      <c r="BG116" s="159">
        <f>SAStab!D5778</f>
        <v>-1448.66</v>
      </c>
      <c r="BH116" s="159">
        <f>SAStab!E5778</f>
        <v>1541.9</v>
      </c>
      <c r="BI116" s="159">
        <f>SAStab!F5778</f>
        <v>18730.8</v>
      </c>
      <c r="BJ116" s="159">
        <f>SAStab!G5778</f>
        <v>80282</v>
      </c>
      <c r="BK116" s="159">
        <f>SAStab!H5778</f>
        <v>233217</v>
      </c>
      <c r="BL116" s="159">
        <f>SAStab!I5778</f>
        <v>544074</v>
      </c>
      <c r="BM116" s="159">
        <f>SAStab!J5778</f>
        <v>2336655</v>
      </c>
      <c r="BP116" s="37" t="s">
        <v>125</v>
      </c>
      <c r="BQ116" s="86">
        <f>SAStab!G7110</f>
        <v>0.82199999999999995</v>
      </c>
      <c r="BR116" s="78">
        <f>SAStab!B5866</f>
        <v>176787</v>
      </c>
      <c r="BS116" s="78">
        <f>SAStab!C5866</f>
        <v>-2065.27</v>
      </c>
      <c r="BT116" s="78">
        <f>SAStab!D5866</f>
        <v>-1656.04</v>
      </c>
      <c r="BU116" s="78">
        <f>SAStab!E5866</f>
        <v>2528.6999999999998</v>
      </c>
      <c r="BV116" s="78">
        <f>SAStab!F5866</f>
        <v>24157.1</v>
      </c>
      <c r="BW116" s="78">
        <f>SAStab!G5866</f>
        <v>102944</v>
      </c>
      <c r="BX116" s="78">
        <f>SAStab!H5866</f>
        <v>290749</v>
      </c>
      <c r="BY116" s="78">
        <f>SAStab!I5866</f>
        <v>734040</v>
      </c>
      <c r="BZ116" s="78">
        <f>SAStab!J5866</f>
        <v>2702860</v>
      </c>
      <c r="CA116" s="188"/>
    </row>
    <row r="117" spans="1:79">
      <c r="B117" s="38" t="s">
        <v>126</v>
      </c>
      <c r="C117" s="88">
        <f>SAStab!B7111</f>
        <v>0.88500000000000001</v>
      </c>
      <c r="D117" s="41" t="str">
        <f>SAStab!A5427</f>
        <v>15-19</v>
      </c>
      <c r="E117" s="78">
        <f>SAStab!B5427</f>
        <v>211857</v>
      </c>
      <c r="F117" s="78">
        <f>SAStab!C5427</f>
        <v>-944.9</v>
      </c>
      <c r="G117" s="78">
        <f>SAStab!D5427</f>
        <v>-2.95</v>
      </c>
      <c r="H117" s="78">
        <f>SAStab!E5427</f>
        <v>3565.3</v>
      </c>
      <c r="I117" s="78">
        <f>SAStab!F5427</f>
        <v>18327.8</v>
      </c>
      <c r="J117" s="78">
        <f>SAStab!G5427</f>
        <v>85601</v>
      </c>
      <c r="K117" s="78">
        <f>SAStab!H5427</f>
        <v>369466</v>
      </c>
      <c r="L117" s="78">
        <f>SAStab!I5427</f>
        <v>771589</v>
      </c>
      <c r="M117" s="78">
        <f>SAStab!J5427</f>
        <v>3779514</v>
      </c>
      <c r="P117" s="38" t="s">
        <v>126</v>
      </c>
      <c r="Q117" s="93">
        <f>SAStab!C7111</f>
        <v>0.878</v>
      </c>
      <c r="R117" s="159">
        <f>SAStab!B5515</f>
        <v>219162</v>
      </c>
      <c r="S117" s="159">
        <f>SAStab!C5515</f>
        <v>-1152.49</v>
      </c>
      <c r="T117" s="159">
        <f>SAStab!D5515</f>
        <v>-363.89</v>
      </c>
      <c r="U117" s="159">
        <f>SAStab!E5515</f>
        <v>3124.3</v>
      </c>
      <c r="V117" s="159">
        <f>SAStab!F5515</f>
        <v>19954.400000000001</v>
      </c>
      <c r="W117" s="159">
        <f>SAStab!G5515</f>
        <v>85602</v>
      </c>
      <c r="X117" s="159">
        <f>SAStab!H5515</f>
        <v>347849</v>
      </c>
      <c r="Y117" s="159">
        <f>SAStab!I5515</f>
        <v>769549</v>
      </c>
      <c r="Z117" s="159">
        <f>SAStab!J5515</f>
        <v>3542348</v>
      </c>
      <c r="AC117" s="38" t="s">
        <v>126</v>
      </c>
      <c r="AD117" s="86">
        <f>SAStab!D7111</f>
        <v>0.85599999999999998</v>
      </c>
      <c r="AE117" s="159">
        <f>SAStab!B5603</f>
        <v>194461</v>
      </c>
      <c r="AF117" s="159">
        <f>SAStab!C5603</f>
        <v>-1350.24</v>
      </c>
      <c r="AG117" s="159">
        <f>SAStab!D5603</f>
        <v>-794.82</v>
      </c>
      <c r="AH117" s="159">
        <f>SAStab!E5603</f>
        <v>3056</v>
      </c>
      <c r="AI117" s="159">
        <f>SAStab!F5603</f>
        <v>20537.599999999999</v>
      </c>
      <c r="AJ117" s="159">
        <f>SAStab!G5603</f>
        <v>85505</v>
      </c>
      <c r="AK117" s="159">
        <f>SAStab!H5603</f>
        <v>326123</v>
      </c>
      <c r="AL117" s="159">
        <f>SAStab!I5603</f>
        <v>716019</v>
      </c>
      <c r="AM117" s="159">
        <f>SAStab!J5603</f>
        <v>2970431</v>
      </c>
      <c r="AP117" s="38" t="s">
        <v>126</v>
      </c>
      <c r="AQ117" s="86">
        <f>SAStab!E7111</f>
        <v>0.84099999999999997</v>
      </c>
      <c r="AR117" s="159">
        <f>SAStab!B5691</f>
        <v>174869</v>
      </c>
      <c r="AS117" s="159">
        <f>SAStab!C5691</f>
        <v>-1529.19</v>
      </c>
      <c r="AT117" s="159">
        <f>SAStab!D5691</f>
        <v>-1012.8</v>
      </c>
      <c r="AU117" s="159">
        <f>SAStab!E5691</f>
        <v>2730</v>
      </c>
      <c r="AV117" s="159">
        <f>SAStab!F5691</f>
        <v>19381.599999999999</v>
      </c>
      <c r="AW117" s="159">
        <f>SAStab!G5691</f>
        <v>91706</v>
      </c>
      <c r="AX117" s="159">
        <f>SAStab!H5691</f>
        <v>311319</v>
      </c>
      <c r="AY117" s="159">
        <f>SAStab!I5691</f>
        <v>724484</v>
      </c>
      <c r="AZ117" s="159">
        <f>SAStab!J5691</f>
        <v>2542244</v>
      </c>
      <c r="BC117" s="38" t="s">
        <v>126</v>
      </c>
      <c r="BD117" s="86">
        <f>SAStab!F7111</f>
        <v>0.82199999999999995</v>
      </c>
      <c r="BE117" s="41">
        <f>SAStab!B5779</f>
        <v>197626</v>
      </c>
      <c r="BF117" s="159">
        <f>SAStab!C5779</f>
        <v>-1737.07</v>
      </c>
      <c r="BG117" s="159">
        <f>SAStab!D5779</f>
        <v>-1315.48</v>
      </c>
      <c r="BH117" s="159">
        <f>SAStab!E5779</f>
        <v>1472.1</v>
      </c>
      <c r="BI117" s="159">
        <f>SAStab!F5779</f>
        <v>19779.599999999999</v>
      </c>
      <c r="BJ117" s="159">
        <f>SAStab!G5779</f>
        <v>84032</v>
      </c>
      <c r="BK117" s="159">
        <f>SAStab!H5779</f>
        <v>298189</v>
      </c>
      <c r="BL117" s="159">
        <f>SAStab!I5779</f>
        <v>669495</v>
      </c>
      <c r="BM117" s="159">
        <f>SAStab!J5779</f>
        <v>2381292</v>
      </c>
      <c r="BP117" s="38" t="s">
        <v>126</v>
      </c>
      <c r="BQ117" s="86">
        <f>SAStab!G7111</f>
        <v>0.83</v>
      </c>
      <c r="BR117" s="78">
        <f>SAStab!B5867</f>
        <v>222009</v>
      </c>
      <c r="BS117" s="78">
        <f>SAStab!C5867</f>
        <v>-1930.97</v>
      </c>
      <c r="BT117" s="78">
        <f>SAStab!D5867</f>
        <v>-1433.1</v>
      </c>
      <c r="BU117" s="78">
        <f>SAStab!E5867</f>
        <v>1850.9</v>
      </c>
      <c r="BV117" s="78">
        <f>SAStab!F5867</f>
        <v>21815.599999999999</v>
      </c>
      <c r="BW117" s="78">
        <f>SAStab!G5867</f>
        <v>96791</v>
      </c>
      <c r="BX117" s="78">
        <f>SAStab!H5867</f>
        <v>331999</v>
      </c>
      <c r="BY117" s="78">
        <f>SAStab!I5867</f>
        <v>741795</v>
      </c>
      <c r="BZ117" s="78">
        <f>SAStab!J5867</f>
        <v>2946579</v>
      </c>
      <c r="CA117" s="188"/>
    </row>
    <row r="118" spans="1:79">
      <c r="B118" t="s">
        <v>127</v>
      </c>
      <c r="C118" s="88">
        <f>SAStab!B7112</f>
        <v>0.90800000000000003</v>
      </c>
      <c r="D118" s="41" t="str">
        <f>SAStab!A5428</f>
        <v>20-24</v>
      </c>
      <c r="E118" s="78">
        <f>SAStab!B5428</f>
        <v>173704</v>
      </c>
      <c r="F118" s="78">
        <f>SAStab!C5428</f>
        <v>-609.26</v>
      </c>
      <c r="G118" s="78">
        <f>SAStab!D5428</f>
        <v>97.98</v>
      </c>
      <c r="H118" s="78">
        <f>SAStab!E5428</f>
        <v>4463.8</v>
      </c>
      <c r="I118" s="78">
        <f>SAStab!F5428</f>
        <v>23681.9</v>
      </c>
      <c r="J118" s="78">
        <f>SAStab!G5428</f>
        <v>107563</v>
      </c>
      <c r="K118" s="78">
        <f>SAStab!H5428</f>
        <v>404730</v>
      </c>
      <c r="L118" s="78">
        <f>SAStab!I5428</f>
        <v>782395</v>
      </c>
      <c r="M118" s="78">
        <f>SAStab!J5428</f>
        <v>2352531</v>
      </c>
      <c r="P118" t="s">
        <v>127</v>
      </c>
      <c r="Q118" s="93">
        <f>SAStab!C7112</f>
        <v>0.90200000000000002</v>
      </c>
      <c r="R118" s="159">
        <f>SAStab!B5516</f>
        <v>211586</v>
      </c>
      <c r="S118" s="159">
        <f>SAStab!C5516</f>
        <v>-784.06</v>
      </c>
      <c r="T118" s="159">
        <f>SAStab!D5516</f>
        <v>21.27</v>
      </c>
      <c r="U118" s="159">
        <f>SAStab!E5516</f>
        <v>4460.3</v>
      </c>
      <c r="V118" s="159">
        <f>SAStab!F5516</f>
        <v>21970</v>
      </c>
      <c r="W118" s="159">
        <f>SAStab!G5516</f>
        <v>94121</v>
      </c>
      <c r="X118" s="159">
        <f>SAStab!H5516</f>
        <v>345418</v>
      </c>
      <c r="Y118" s="159">
        <f>SAStab!I5516</f>
        <v>793594</v>
      </c>
      <c r="Z118" s="159">
        <f>SAStab!J5516</f>
        <v>2811948</v>
      </c>
      <c r="AC118" t="s">
        <v>127</v>
      </c>
      <c r="AD118" s="86">
        <f>SAStab!D7112</f>
        <v>0.89200000000000002</v>
      </c>
      <c r="AE118" s="159">
        <f>SAStab!B5604</f>
        <v>187183</v>
      </c>
      <c r="AF118" s="159">
        <f>SAStab!C5604</f>
        <v>-1121.24</v>
      </c>
      <c r="AG118" s="159">
        <f>SAStab!D5604</f>
        <v>-256.39999999999998</v>
      </c>
      <c r="AH118" s="159">
        <f>SAStab!E5604</f>
        <v>4774.7</v>
      </c>
      <c r="AI118" s="159">
        <f>SAStab!F5604</f>
        <v>23674.400000000001</v>
      </c>
      <c r="AJ118" s="159">
        <f>SAStab!G5604</f>
        <v>95940</v>
      </c>
      <c r="AK118" s="159">
        <f>SAStab!H5604</f>
        <v>308641</v>
      </c>
      <c r="AL118" s="159">
        <f>SAStab!I5604</f>
        <v>794457</v>
      </c>
      <c r="AM118" s="159">
        <f>SAStab!J5604</f>
        <v>3365635</v>
      </c>
      <c r="AP118" t="s">
        <v>127</v>
      </c>
      <c r="AQ118" s="86">
        <f>SAStab!E7112</f>
        <v>0.878</v>
      </c>
      <c r="AR118" s="159">
        <f>SAStab!B5692</f>
        <v>175252</v>
      </c>
      <c r="AS118" s="159">
        <f>SAStab!C5692</f>
        <v>-1450.11</v>
      </c>
      <c r="AT118" s="159">
        <f>SAStab!D5692</f>
        <v>-648.99</v>
      </c>
      <c r="AU118" s="159">
        <f>SAStab!E5692</f>
        <v>4292.2</v>
      </c>
      <c r="AV118" s="159">
        <f>SAStab!F5692</f>
        <v>24745.8</v>
      </c>
      <c r="AW118" s="159">
        <f>SAStab!G5692</f>
        <v>100943</v>
      </c>
      <c r="AX118" s="159">
        <f>SAStab!H5692</f>
        <v>301912</v>
      </c>
      <c r="AY118" s="159">
        <f>SAStab!I5692</f>
        <v>707548</v>
      </c>
      <c r="AZ118" s="159">
        <f>SAStab!J5692</f>
        <v>2782635</v>
      </c>
      <c r="BC118" t="s">
        <v>127</v>
      </c>
      <c r="BD118" s="86">
        <f>SAStab!F7112</f>
        <v>0.875</v>
      </c>
      <c r="BE118" s="41">
        <f>SAStab!B5780</f>
        <v>189516</v>
      </c>
      <c r="BF118" s="159">
        <f>SAStab!C5780</f>
        <v>-1614.75</v>
      </c>
      <c r="BG118" s="159">
        <f>SAStab!D5780</f>
        <v>-711.99</v>
      </c>
      <c r="BH118" s="159">
        <f>SAStab!E5780</f>
        <v>4071.5</v>
      </c>
      <c r="BI118" s="159">
        <f>SAStab!F5780</f>
        <v>27769</v>
      </c>
      <c r="BJ118" s="159">
        <f>SAStab!G5780</f>
        <v>114024</v>
      </c>
      <c r="BK118" s="159">
        <f>SAStab!H5780</f>
        <v>382791</v>
      </c>
      <c r="BL118" s="159">
        <f>SAStab!I5780</f>
        <v>852325</v>
      </c>
      <c r="BM118" s="159">
        <f>SAStab!J5780</f>
        <v>2862069</v>
      </c>
      <c r="BP118" t="s">
        <v>127</v>
      </c>
      <c r="BQ118" s="86">
        <f>SAStab!G7112</f>
        <v>0.88200000000000001</v>
      </c>
      <c r="BR118" s="78">
        <f>SAStab!B5868</f>
        <v>229458</v>
      </c>
      <c r="BS118" s="78">
        <f>SAStab!C5868</f>
        <v>-1795.57</v>
      </c>
      <c r="BT118" s="78">
        <f>SAStab!D5868</f>
        <v>-613.67999999999995</v>
      </c>
      <c r="BU118" s="78">
        <f>SAStab!E5868</f>
        <v>5939.2</v>
      </c>
      <c r="BV118" s="78">
        <f>SAStab!F5868</f>
        <v>33284.199999999997</v>
      </c>
      <c r="BW118" s="78">
        <f>SAStab!G5868</f>
        <v>137197</v>
      </c>
      <c r="BX118" s="78">
        <f>SAStab!H5868</f>
        <v>441079</v>
      </c>
      <c r="BY118" s="78">
        <f>SAStab!I5868</f>
        <v>963216</v>
      </c>
      <c r="BZ118" s="78">
        <f>SAStab!J5868</f>
        <v>3389012</v>
      </c>
      <c r="CA118" s="188"/>
    </row>
    <row r="119" spans="1:79">
      <c r="B119" t="s">
        <v>128</v>
      </c>
      <c r="C119" s="88">
        <f>SAStab!B7113</f>
        <v>0.91200000000000003</v>
      </c>
      <c r="D119" s="41" t="str">
        <f>SAStab!A5429</f>
        <v>25-29</v>
      </c>
      <c r="E119" s="78">
        <f>SAStab!B5429</f>
        <v>216747</v>
      </c>
      <c r="F119" s="78">
        <f>SAStab!C5429</f>
        <v>-641.02</v>
      </c>
      <c r="G119" s="78">
        <f>SAStab!D5429</f>
        <v>171.45</v>
      </c>
      <c r="H119" s="78">
        <f>SAStab!E5429</f>
        <v>4709.1000000000004</v>
      </c>
      <c r="I119" s="78">
        <f>SAStab!F5429</f>
        <v>23391.9</v>
      </c>
      <c r="J119" s="78">
        <f>SAStab!G5429</f>
        <v>94749</v>
      </c>
      <c r="K119" s="78">
        <f>SAStab!H5429</f>
        <v>388081</v>
      </c>
      <c r="L119" s="78">
        <f>SAStab!I5429</f>
        <v>857659</v>
      </c>
      <c r="M119" s="78">
        <f>SAStab!J5429</f>
        <v>4114792</v>
      </c>
      <c r="P119" t="s">
        <v>128</v>
      </c>
      <c r="Q119" s="93">
        <f>SAStab!C7113</f>
        <v>0.92500000000000004</v>
      </c>
      <c r="R119" s="159">
        <f>SAStab!B5517</f>
        <v>227494</v>
      </c>
      <c r="S119" s="159">
        <f>SAStab!C5517</f>
        <v>-559.82000000000005</v>
      </c>
      <c r="T119" s="159">
        <f>SAStab!D5517</f>
        <v>459.16</v>
      </c>
      <c r="U119" s="159">
        <f>SAStab!E5517</f>
        <v>5493.8</v>
      </c>
      <c r="V119" s="159">
        <f>SAStab!F5517</f>
        <v>24483.3</v>
      </c>
      <c r="W119" s="159">
        <f>SAStab!G5517</f>
        <v>106600</v>
      </c>
      <c r="X119" s="159">
        <f>SAStab!H5517</f>
        <v>397144</v>
      </c>
      <c r="Y119" s="159">
        <f>SAStab!I5517</f>
        <v>867110</v>
      </c>
      <c r="Z119" s="159">
        <f>SAStab!J5517</f>
        <v>3369829</v>
      </c>
      <c r="AC119" t="s">
        <v>128</v>
      </c>
      <c r="AD119" s="86">
        <f>SAStab!D7113</f>
        <v>0.93200000000000005</v>
      </c>
      <c r="AE119" s="159">
        <f>SAStab!B5605</f>
        <v>194738</v>
      </c>
      <c r="AF119" s="159">
        <f>SAStab!C5605</f>
        <v>-499.64</v>
      </c>
      <c r="AG119" s="159">
        <f>SAStab!D5605</f>
        <v>606.22</v>
      </c>
      <c r="AH119" s="159">
        <f>SAStab!E5605</f>
        <v>6031</v>
      </c>
      <c r="AI119" s="159">
        <f>SAStab!F5605</f>
        <v>28010.2</v>
      </c>
      <c r="AJ119" s="159">
        <f>SAStab!G5605</f>
        <v>108242</v>
      </c>
      <c r="AK119" s="159">
        <f>SAStab!H5605</f>
        <v>369767</v>
      </c>
      <c r="AL119" s="159">
        <f>SAStab!I5605</f>
        <v>771763</v>
      </c>
      <c r="AM119" s="159">
        <f>SAStab!J5605</f>
        <v>3091524</v>
      </c>
      <c r="AP119" t="s">
        <v>128</v>
      </c>
      <c r="AQ119" s="86">
        <f>SAStab!E7113</f>
        <v>0.92100000000000004</v>
      </c>
      <c r="AR119" s="159">
        <f>SAStab!B5693</f>
        <v>219119</v>
      </c>
      <c r="AS119" s="159">
        <f>SAStab!C5693</f>
        <v>-821.12</v>
      </c>
      <c r="AT119" s="159">
        <f>SAStab!D5693</f>
        <v>319.42</v>
      </c>
      <c r="AU119" s="159">
        <f>SAStab!E5693</f>
        <v>6455</v>
      </c>
      <c r="AV119" s="159">
        <f>SAStab!F5693</f>
        <v>31393.3</v>
      </c>
      <c r="AW119" s="159">
        <f>SAStab!G5693</f>
        <v>117865</v>
      </c>
      <c r="AX119" s="159">
        <f>SAStab!H5693</f>
        <v>436157</v>
      </c>
      <c r="AY119" s="159">
        <f>SAStab!I5693</f>
        <v>965075</v>
      </c>
      <c r="AZ119" s="159">
        <f>SAStab!J5693</f>
        <v>3334651</v>
      </c>
      <c r="BC119" t="s">
        <v>128</v>
      </c>
      <c r="BD119" s="86">
        <f>SAStab!F7113</f>
        <v>0.91800000000000004</v>
      </c>
      <c r="BE119" s="41">
        <f>SAStab!B5781</f>
        <v>238407</v>
      </c>
      <c r="BF119" s="159">
        <f>SAStab!C5781</f>
        <v>-1250.47</v>
      </c>
      <c r="BG119" s="159">
        <f>SAStab!D5781</f>
        <v>504.76</v>
      </c>
      <c r="BH119" s="159">
        <f>SAStab!E5781</f>
        <v>8448.6</v>
      </c>
      <c r="BI119" s="159">
        <f>SAStab!F5781</f>
        <v>39732.199999999997</v>
      </c>
      <c r="BJ119" s="159">
        <f>SAStab!G5781</f>
        <v>139705</v>
      </c>
      <c r="BK119" s="159">
        <f>SAStab!H5781</f>
        <v>491577</v>
      </c>
      <c r="BL119" s="159">
        <f>SAStab!I5781</f>
        <v>989102</v>
      </c>
      <c r="BM119" s="159">
        <f>SAStab!J5781</f>
        <v>3210042</v>
      </c>
      <c r="BP119" t="s">
        <v>128</v>
      </c>
      <c r="BQ119" s="86">
        <f>SAStab!G7113</f>
        <v>0.91</v>
      </c>
      <c r="BR119" s="78">
        <f>SAStab!B5869</f>
        <v>274369</v>
      </c>
      <c r="BS119" s="78">
        <f>SAStab!C5869</f>
        <v>-1390.5</v>
      </c>
      <c r="BT119" s="78">
        <f>SAStab!D5869</f>
        <v>204.6</v>
      </c>
      <c r="BU119" s="78">
        <f>SAStab!E5869</f>
        <v>8044.9</v>
      </c>
      <c r="BV119" s="78">
        <f>SAStab!F5869</f>
        <v>40483.699999999997</v>
      </c>
      <c r="BW119" s="78">
        <f>SAStab!G5869</f>
        <v>155039</v>
      </c>
      <c r="BX119" s="78">
        <f>SAStab!H5869</f>
        <v>542326</v>
      </c>
      <c r="BY119" s="78">
        <f>SAStab!I5869</f>
        <v>1327224</v>
      </c>
      <c r="BZ119" s="78">
        <f>SAStab!J5869</f>
        <v>4017848</v>
      </c>
      <c r="CA119" s="188"/>
    </row>
    <row r="120" spans="1:79">
      <c r="B120" t="s">
        <v>129</v>
      </c>
      <c r="C120" s="88">
        <f>SAStab!B7114</f>
        <v>0.93500000000000005</v>
      </c>
      <c r="D120" s="41" t="str">
        <f>SAStab!A5430</f>
        <v>30-34</v>
      </c>
      <c r="E120" s="78">
        <f>SAStab!B5430</f>
        <v>241629</v>
      </c>
      <c r="F120" s="78">
        <f>SAStab!C5430</f>
        <v>-189.98</v>
      </c>
      <c r="G120" s="78">
        <f>SAStab!D5430</f>
        <v>1083.1600000000001</v>
      </c>
      <c r="H120" s="78">
        <f>SAStab!E5430</f>
        <v>7633.4</v>
      </c>
      <c r="I120" s="78">
        <f>SAStab!F5430</f>
        <v>35380</v>
      </c>
      <c r="J120" s="78">
        <f>SAStab!G5430</f>
        <v>121269</v>
      </c>
      <c r="K120" s="78">
        <f>SAStab!H5430</f>
        <v>535706</v>
      </c>
      <c r="L120" s="78">
        <f>SAStab!I5430</f>
        <v>1173522</v>
      </c>
      <c r="M120" s="78">
        <f>SAStab!J5430</f>
        <v>3528311</v>
      </c>
      <c r="P120" t="s">
        <v>129</v>
      </c>
      <c r="Q120" s="93">
        <f>SAStab!C7114</f>
        <v>0.94299999999999995</v>
      </c>
      <c r="R120" s="159">
        <f>SAStab!B5518</f>
        <v>214807</v>
      </c>
      <c r="S120" s="159">
        <f>SAStab!C5518</f>
        <v>-198.56</v>
      </c>
      <c r="T120" s="159">
        <f>SAStab!D5518</f>
        <v>1455.52</v>
      </c>
      <c r="U120" s="159">
        <f>SAStab!E5518</f>
        <v>8156.3</v>
      </c>
      <c r="V120" s="159">
        <f>SAStab!F5518</f>
        <v>36438.5</v>
      </c>
      <c r="W120" s="159">
        <f>SAStab!G5518</f>
        <v>125599</v>
      </c>
      <c r="X120" s="159">
        <f>SAStab!H5518</f>
        <v>538343</v>
      </c>
      <c r="Y120" s="159">
        <f>SAStab!I5518</f>
        <v>1052948</v>
      </c>
      <c r="Z120" s="159">
        <f>SAStab!J5518</f>
        <v>2963921</v>
      </c>
      <c r="AC120" t="s">
        <v>129</v>
      </c>
      <c r="AD120" s="86">
        <f>SAStab!D7114</f>
        <v>0.93</v>
      </c>
      <c r="AE120" s="159">
        <f>SAStab!B5606</f>
        <v>213496</v>
      </c>
      <c r="AF120" s="159">
        <f>SAStab!C5606</f>
        <v>-626.01</v>
      </c>
      <c r="AG120" s="159">
        <f>SAStab!D5606</f>
        <v>859.41</v>
      </c>
      <c r="AH120" s="159">
        <f>SAStab!E5606</f>
        <v>7880.1</v>
      </c>
      <c r="AI120" s="159">
        <f>SAStab!F5606</f>
        <v>36180.9</v>
      </c>
      <c r="AJ120" s="159">
        <f>SAStab!G5606</f>
        <v>132198</v>
      </c>
      <c r="AK120" s="159">
        <f>SAStab!H5606</f>
        <v>481889</v>
      </c>
      <c r="AL120" s="159">
        <f>SAStab!I5606</f>
        <v>936325</v>
      </c>
      <c r="AM120" s="159">
        <f>SAStab!J5606</f>
        <v>2591684</v>
      </c>
      <c r="AP120" t="s">
        <v>129</v>
      </c>
      <c r="AQ120" s="86">
        <f>SAStab!E7114</f>
        <v>0.94099999999999995</v>
      </c>
      <c r="AR120" s="159">
        <f>SAStab!B5694</f>
        <v>243128</v>
      </c>
      <c r="AS120" s="159">
        <f>SAStab!C5694</f>
        <v>-458.29</v>
      </c>
      <c r="AT120" s="159">
        <f>SAStab!D5694</f>
        <v>948.12</v>
      </c>
      <c r="AU120" s="159">
        <f>SAStab!E5694</f>
        <v>8207.7999999999993</v>
      </c>
      <c r="AV120" s="159">
        <f>SAStab!F5694</f>
        <v>39376</v>
      </c>
      <c r="AW120" s="159">
        <f>SAStab!G5694</f>
        <v>143722</v>
      </c>
      <c r="AX120" s="159">
        <f>SAStab!H5694</f>
        <v>544504</v>
      </c>
      <c r="AY120" s="159">
        <f>SAStab!I5694</f>
        <v>1091581</v>
      </c>
      <c r="AZ120" s="159">
        <f>SAStab!J5694</f>
        <v>3066336</v>
      </c>
      <c r="BC120" t="s">
        <v>129</v>
      </c>
      <c r="BD120" s="86">
        <f>SAStab!F7114</f>
        <v>0.93500000000000005</v>
      </c>
      <c r="BE120" s="41">
        <f>SAStab!B5782</f>
        <v>282509</v>
      </c>
      <c r="BF120" s="159">
        <f>SAStab!C5782</f>
        <v>-677.08</v>
      </c>
      <c r="BG120" s="159">
        <f>SAStab!D5782</f>
        <v>1091.67</v>
      </c>
      <c r="BH120" s="159">
        <f>SAStab!E5782</f>
        <v>9260.5</v>
      </c>
      <c r="BI120" s="159">
        <f>SAStab!F5782</f>
        <v>45593.2</v>
      </c>
      <c r="BJ120" s="159">
        <f>SAStab!G5782</f>
        <v>162428</v>
      </c>
      <c r="BK120" s="159">
        <f>SAStab!H5782</f>
        <v>642113</v>
      </c>
      <c r="BL120" s="159">
        <f>SAStab!I5782</f>
        <v>1162722</v>
      </c>
      <c r="BM120" s="159">
        <f>SAStab!J5782</f>
        <v>3934179</v>
      </c>
      <c r="BP120" t="s">
        <v>129</v>
      </c>
      <c r="BQ120" s="86">
        <f>SAStab!G7114</f>
        <v>0.93799999999999994</v>
      </c>
      <c r="BR120" s="78">
        <f>SAStab!B5870</f>
        <v>319099</v>
      </c>
      <c r="BS120" s="78">
        <f>SAStab!C5870</f>
        <v>-559.07000000000005</v>
      </c>
      <c r="BT120" s="78">
        <f>SAStab!D5870</f>
        <v>1384.13</v>
      </c>
      <c r="BU120" s="78">
        <f>SAStab!E5870</f>
        <v>12315.5</v>
      </c>
      <c r="BV120" s="78">
        <f>SAStab!F5870</f>
        <v>52418.6</v>
      </c>
      <c r="BW120" s="78">
        <f>SAStab!G5870</f>
        <v>189933</v>
      </c>
      <c r="BX120" s="78">
        <f>SAStab!H5870</f>
        <v>691693</v>
      </c>
      <c r="BY120" s="78">
        <f>SAStab!I5870</f>
        <v>1360546</v>
      </c>
      <c r="BZ120" s="78">
        <f>SAStab!J5870</f>
        <v>4172569</v>
      </c>
      <c r="CA120" s="188"/>
    </row>
    <row r="121" spans="1:79">
      <c r="B121" t="s">
        <v>130</v>
      </c>
      <c r="C121" s="88">
        <f>SAStab!B7115</f>
        <v>0.94099999999999995</v>
      </c>
      <c r="D121" s="41" t="str">
        <f>SAStab!A5431</f>
        <v>35-39</v>
      </c>
      <c r="E121" s="78">
        <f>SAStab!B5431</f>
        <v>316056</v>
      </c>
      <c r="F121" s="78">
        <f>SAStab!C5431</f>
        <v>-129.01</v>
      </c>
      <c r="G121" s="78">
        <f>SAStab!D5431</f>
        <v>1477.45</v>
      </c>
      <c r="H121" s="78">
        <f>SAStab!E5431</f>
        <v>9371.6</v>
      </c>
      <c r="I121" s="78">
        <f>SAStab!F5431</f>
        <v>42064.6</v>
      </c>
      <c r="J121" s="78">
        <f>SAStab!G5431</f>
        <v>150387</v>
      </c>
      <c r="K121" s="78">
        <f>SAStab!H5431</f>
        <v>563685</v>
      </c>
      <c r="L121" s="78">
        <f>SAStab!I5431</f>
        <v>1196495</v>
      </c>
      <c r="M121" s="78">
        <f>SAStab!J5431</f>
        <v>4218590</v>
      </c>
      <c r="P121" t="s">
        <v>130</v>
      </c>
      <c r="Q121" s="93">
        <f>SAStab!C7115</f>
        <v>0.95499999999999996</v>
      </c>
      <c r="R121" s="159">
        <f>SAStab!B5519</f>
        <v>283266</v>
      </c>
      <c r="S121" s="159">
        <f>SAStab!C5519</f>
        <v>75.31</v>
      </c>
      <c r="T121" s="159">
        <f>SAStab!D5519</f>
        <v>1809.51</v>
      </c>
      <c r="U121" s="159">
        <f>SAStab!E5519</f>
        <v>10555.4</v>
      </c>
      <c r="V121" s="159">
        <f>SAStab!F5519</f>
        <v>44253.3</v>
      </c>
      <c r="W121" s="159">
        <f>SAStab!G5519</f>
        <v>152109</v>
      </c>
      <c r="X121" s="159">
        <f>SAStab!H5519</f>
        <v>643014</v>
      </c>
      <c r="Y121" s="159">
        <f>SAStab!I5519</f>
        <v>1315262</v>
      </c>
      <c r="Z121" s="159">
        <f>SAStab!J5519</f>
        <v>4455152</v>
      </c>
      <c r="AC121" t="s">
        <v>130</v>
      </c>
      <c r="AD121" s="86">
        <f>SAStab!D7115</f>
        <v>0.95</v>
      </c>
      <c r="AE121" s="159">
        <f>SAStab!B5607</f>
        <v>275285</v>
      </c>
      <c r="AF121" s="159">
        <f>SAStab!C5607</f>
        <v>5.63</v>
      </c>
      <c r="AG121" s="159">
        <f>SAStab!D5607</f>
        <v>1578.26</v>
      </c>
      <c r="AH121" s="159">
        <f>SAStab!E5607</f>
        <v>9895.2999999999993</v>
      </c>
      <c r="AI121" s="159">
        <f>SAStab!F5607</f>
        <v>41032.199999999997</v>
      </c>
      <c r="AJ121" s="159">
        <f>SAStab!G5607</f>
        <v>156261</v>
      </c>
      <c r="AK121" s="159">
        <f>SAStab!H5607</f>
        <v>593252</v>
      </c>
      <c r="AL121" s="159">
        <f>SAStab!I5607</f>
        <v>1230841</v>
      </c>
      <c r="AM121" s="159">
        <f>SAStab!J5607</f>
        <v>3531643</v>
      </c>
      <c r="AP121" t="s">
        <v>130</v>
      </c>
      <c r="AQ121" s="86">
        <f>SAStab!E7115</f>
        <v>0.94699999999999995</v>
      </c>
      <c r="AR121" s="159">
        <f>SAStab!B5695</f>
        <v>316478</v>
      </c>
      <c r="AS121" s="159">
        <f>SAStab!C5695</f>
        <v>-233.36</v>
      </c>
      <c r="AT121" s="159">
        <f>SAStab!D5695</f>
        <v>1585.68</v>
      </c>
      <c r="AU121" s="159">
        <f>SAStab!E5695</f>
        <v>10872.2</v>
      </c>
      <c r="AV121" s="159">
        <f>SAStab!F5695</f>
        <v>46556.9</v>
      </c>
      <c r="AW121" s="159">
        <f>SAStab!G5695</f>
        <v>178500</v>
      </c>
      <c r="AX121" s="159">
        <f>SAStab!H5695</f>
        <v>747708</v>
      </c>
      <c r="AY121" s="159">
        <f>SAStab!I5695</f>
        <v>1470067</v>
      </c>
      <c r="AZ121" s="159">
        <f>SAStab!J5695</f>
        <v>4290037</v>
      </c>
      <c r="BC121" t="s">
        <v>130</v>
      </c>
      <c r="BD121" s="86">
        <f>SAStab!F7115</f>
        <v>0.95</v>
      </c>
      <c r="BE121" s="41">
        <f>SAStab!B5783</f>
        <v>353001</v>
      </c>
      <c r="BF121" s="159">
        <f>SAStab!C5783</f>
        <v>-40.86</v>
      </c>
      <c r="BG121" s="159">
        <f>SAStab!D5783</f>
        <v>1805.15</v>
      </c>
      <c r="BH121" s="159">
        <f>SAStab!E5783</f>
        <v>12620.3</v>
      </c>
      <c r="BI121" s="159">
        <f>SAStab!F5783</f>
        <v>56997.7</v>
      </c>
      <c r="BJ121" s="159">
        <f>SAStab!G5783</f>
        <v>201703</v>
      </c>
      <c r="BK121" s="159">
        <f>SAStab!H5783</f>
        <v>803432</v>
      </c>
      <c r="BL121" s="159">
        <f>SAStab!I5783</f>
        <v>1524490</v>
      </c>
      <c r="BM121" s="159">
        <f>SAStab!J5783</f>
        <v>4749085</v>
      </c>
      <c r="BP121" t="s">
        <v>130</v>
      </c>
      <c r="BQ121" s="86">
        <f>SAStab!G7115</f>
        <v>0.95099999999999996</v>
      </c>
      <c r="BR121" s="78">
        <f>SAStab!B5871</f>
        <v>380837</v>
      </c>
      <c r="BS121" s="78">
        <f>SAStab!C5871</f>
        <v>1.83</v>
      </c>
      <c r="BT121" s="78">
        <f>SAStab!D5871</f>
        <v>2327.11</v>
      </c>
      <c r="BU121" s="78">
        <f>SAStab!E5871</f>
        <v>15045.4</v>
      </c>
      <c r="BV121" s="78">
        <f>SAStab!F5871</f>
        <v>62115.8</v>
      </c>
      <c r="BW121" s="78">
        <f>SAStab!G5871</f>
        <v>234025</v>
      </c>
      <c r="BX121" s="78">
        <f>SAStab!H5871</f>
        <v>837263</v>
      </c>
      <c r="BY121" s="78">
        <f>SAStab!I5871</f>
        <v>1612355</v>
      </c>
      <c r="BZ121" s="78">
        <f>SAStab!J5871</f>
        <v>5613903</v>
      </c>
      <c r="CA121" s="188"/>
    </row>
    <row r="122" spans="1:79">
      <c r="B122" t="s">
        <v>131</v>
      </c>
      <c r="C122" s="88">
        <f>SAStab!B7116</f>
        <v>0.97899999999999998</v>
      </c>
      <c r="D122" s="41" t="str">
        <f>SAStab!A5432</f>
        <v>40+</v>
      </c>
      <c r="E122" s="78">
        <f>SAStab!B5432</f>
        <v>460895</v>
      </c>
      <c r="F122" s="78">
        <f>SAStab!C5432</f>
        <v>1649.03</v>
      </c>
      <c r="G122" s="78">
        <f>SAStab!D5432</f>
        <v>4547.99</v>
      </c>
      <c r="H122" s="78">
        <f>SAStab!E5432</f>
        <v>17590.5</v>
      </c>
      <c r="I122" s="78">
        <f>SAStab!F5432</f>
        <v>69000.800000000003</v>
      </c>
      <c r="J122" s="78">
        <f>SAStab!G5432</f>
        <v>314948</v>
      </c>
      <c r="K122" s="78">
        <f>SAStab!H5432</f>
        <v>1023762</v>
      </c>
      <c r="L122" s="78">
        <f>SAStab!I5432</f>
        <v>1982312</v>
      </c>
      <c r="M122" s="78">
        <f>SAStab!J5432</f>
        <v>6263683</v>
      </c>
      <c r="P122" t="s">
        <v>131</v>
      </c>
      <c r="Q122" s="93">
        <f>SAStab!C7116</f>
        <v>0.98199999999999998</v>
      </c>
      <c r="R122" s="159">
        <f>SAStab!B5520</f>
        <v>504540</v>
      </c>
      <c r="S122" s="159">
        <f>SAStab!C5520</f>
        <v>1871.13</v>
      </c>
      <c r="T122" s="159">
        <f>SAStab!D5520</f>
        <v>5357.82</v>
      </c>
      <c r="U122" s="159">
        <f>SAStab!E5520</f>
        <v>19401</v>
      </c>
      <c r="V122" s="159">
        <f>SAStab!F5520</f>
        <v>74563.8</v>
      </c>
      <c r="W122" s="159">
        <f>SAStab!G5520</f>
        <v>318031</v>
      </c>
      <c r="X122" s="159">
        <f>SAStab!H5520</f>
        <v>1105811</v>
      </c>
      <c r="Y122" s="159">
        <f>SAStab!I5520</f>
        <v>1986041</v>
      </c>
      <c r="Z122" s="159">
        <f>SAStab!J5520</f>
        <v>7087430</v>
      </c>
      <c r="AC122" t="s">
        <v>131</v>
      </c>
      <c r="AD122" s="86">
        <f>SAStab!D7116</f>
        <v>0.97899999999999998</v>
      </c>
      <c r="AE122" s="159">
        <f>SAStab!B5608</f>
        <v>522053</v>
      </c>
      <c r="AF122" s="159">
        <f>SAStab!C5608</f>
        <v>1661.48</v>
      </c>
      <c r="AG122" s="159">
        <f>SAStab!D5608</f>
        <v>5258.54</v>
      </c>
      <c r="AH122" s="159">
        <f>SAStab!E5608</f>
        <v>20868.8</v>
      </c>
      <c r="AI122" s="159">
        <f>SAStab!F5608</f>
        <v>79725.8</v>
      </c>
      <c r="AJ122" s="159">
        <f>SAStab!G5608</f>
        <v>340571</v>
      </c>
      <c r="AK122" s="159">
        <f>SAStab!H5608</f>
        <v>1168019</v>
      </c>
      <c r="AL122" s="159">
        <f>SAStab!I5608</f>
        <v>2195710</v>
      </c>
      <c r="AM122" s="159">
        <f>SAStab!J5608</f>
        <v>7204873</v>
      </c>
      <c r="AP122" t="s">
        <v>131</v>
      </c>
      <c r="AQ122" s="86">
        <f>SAStab!E7116</f>
        <v>0.97599999999999998</v>
      </c>
      <c r="AR122" s="159">
        <f>SAStab!B5696</f>
        <v>581727</v>
      </c>
      <c r="AS122" s="159">
        <f>SAStab!C5696</f>
        <v>1488.55</v>
      </c>
      <c r="AT122" s="159">
        <f>SAStab!D5696</f>
        <v>5176.58</v>
      </c>
      <c r="AU122" s="159">
        <f>SAStab!E5696</f>
        <v>22014.7</v>
      </c>
      <c r="AV122" s="159">
        <f>SAStab!F5696</f>
        <v>87632.2</v>
      </c>
      <c r="AW122" s="159">
        <f>SAStab!G5696</f>
        <v>364762</v>
      </c>
      <c r="AX122" s="159">
        <f>SAStab!H5696</f>
        <v>1280893</v>
      </c>
      <c r="AY122" s="159">
        <f>SAStab!I5696</f>
        <v>2441363</v>
      </c>
      <c r="AZ122" s="159">
        <f>SAStab!J5696</f>
        <v>7794767</v>
      </c>
      <c r="BC122" t="s">
        <v>131</v>
      </c>
      <c r="BD122" s="86">
        <f>SAStab!F7116</f>
        <v>0.97599999999999998</v>
      </c>
      <c r="BE122" s="41">
        <f>SAStab!B5784</f>
        <v>620358</v>
      </c>
      <c r="BF122" s="159">
        <f>SAStab!C5784</f>
        <v>1454.77</v>
      </c>
      <c r="BG122" s="159">
        <f>SAStab!D5784</f>
        <v>5459.73</v>
      </c>
      <c r="BH122" s="159">
        <f>SAStab!E5784</f>
        <v>24335.4</v>
      </c>
      <c r="BI122" s="159">
        <f>SAStab!F5784</f>
        <v>99291.4</v>
      </c>
      <c r="BJ122" s="159">
        <f>SAStab!G5784</f>
        <v>402565</v>
      </c>
      <c r="BK122" s="159">
        <f>SAStab!H5784</f>
        <v>1419477</v>
      </c>
      <c r="BL122" s="159">
        <f>SAStab!I5784</f>
        <v>2654433</v>
      </c>
      <c r="BM122" s="159">
        <f>SAStab!J5784</f>
        <v>8365907</v>
      </c>
      <c r="BP122" t="s">
        <v>131</v>
      </c>
      <c r="BQ122" s="86">
        <f>SAStab!G7116</f>
        <v>0.97499999999999998</v>
      </c>
      <c r="BR122" s="78">
        <f>SAStab!B5872</f>
        <v>710266</v>
      </c>
      <c r="BS122" s="78">
        <f>SAStab!C5872</f>
        <v>1688.66</v>
      </c>
      <c r="BT122" s="78">
        <f>SAStab!D5872</f>
        <v>6446.99</v>
      </c>
      <c r="BU122" s="78">
        <f>SAStab!E5872</f>
        <v>27759.7</v>
      </c>
      <c r="BV122" s="78">
        <f>SAStab!F5872</f>
        <v>107822.39999999999</v>
      </c>
      <c r="BW122" s="78">
        <f>SAStab!G5872</f>
        <v>437182</v>
      </c>
      <c r="BX122" s="78">
        <f>SAStab!H5872</f>
        <v>1502440</v>
      </c>
      <c r="BY122" s="78">
        <f>SAStab!I5872</f>
        <v>2878750</v>
      </c>
      <c r="BZ122" s="78">
        <f>SAStab!J5872</f>
        <v>9268618</v>
      </c>
      <c r="CA122" s="188"/>
    </row>
    <row r="123" spans="1:79">
      <c r="A123" t="s">
        <v>105</v>
      </c>
      <c r="D123" s="41" t="str">
        <f>SAStab!A5433</f>
        <v>pcincQ</v>
      </c>
      <c r="E123" s="78"/>
      <c r="F123" s="78"/>
      <c r="G123" s="78"/>
      <c r="H123" s="78"/>
      <c r="I123" s="78"/>
      <c r="J123" s="78"/>
      <c r="K123" s="78"/>
      <c r="L123" s="78"/>
      <c r="M123" s="78"/>
      <c r="O123" t="s">
        <v>105</v>
      </c>
      <c r="R123" s="78"/>
      <c r="S123" s="78"/>
      <c r="T123" s="78"/>
      <c r="U123" s="78"/>
      <c r="V123" s="78"/>
      <c r="W123" s="78"/>
      <c r="X123" s="78"/>
      <c r="Y123" s="78"/>
      <c r="Z123" s="78"/>
      <c r="AB123" t="s">
        <v>105</v>
      </c>
      <c r="AE123" s="78"/>
      <c r="AF123" s="78"/>
      <c r="AG123" s="78"/>
      <c r="AH123" s="78"/>
      <c r="AI123" s="78"/>
      <c r="AJ123" s="78"/>
      <c r="AK123" s="78"/>
      <c r="AL123" s="78"/>
      <c r="AM123" s="78"/>
      <c r="AO123" t="s">
        <v>105</v>
      </c>
      <c r="AR123" s="78"/>
      <c r="AS123" s="78"/>
      <c r="AT123" s="78"/>
      <c r="AU123" s="78"/>
      <c r="AV123" s="78"/>
      <c r="AW123" s="78"/>
      <c r="AX123" s="78"/>
      <c r="AY123" s="78"/>
      <c r="AZ123" s="78"/>
      <c r="BB123" t="s">
        <v>105</v>
      </c>
      <c r="BE123" s="59"/>
      <c r="BF123" s="78"/>
      <c r="BG123" s="78"/>
      <c r="BH123" s="78"/>
      <c r="BI123" s="78"/>
      <c r="BJ123" s="78"/>
      <c r="BK123" s="78"/>
      <c r="BL123" s="78"/>
      <c r="BM123" s="78"/>
      <c r="BO123" t="s">
        <v>105</v>
      </c>
      <c r="CA123" s="188"/>
    </row>
    <row r="124" spans="1:79">
      <c r="B124" t="s">
        <v>112</v>
      </c>
      <c r="C124" s="88">
        <f>SAStab!B7118</f>
        <v>0.71299999999999997</v>
      </c>
      <c r="D124" s="41" t="str">
        <f>SAStab!A5434</f>
        <v>bottom quintile</v>
      </c>
      <c r="E124" s="78">
        <f>SAStab!B5434</f>
        <v>13379</v>
      </c>
      <c r="F124" s="78">
        <f>SAStab!C5434</f>
        <v>-1387.79</v>
      </c>
      <c r="G124" s="78">
        <f>SAStab!D5434</f>
        <v>-1033.3499999999999</v>
      </c>
      <c r="H124" s="78">
        <f>SAStab!E5434</f>
        <v>-56.5</v>
      </c>
      <c r="I124" s="78">
        <f>SAStab!F5434</f>
        <v>3036.6</v>
      </c>
      <c r="J124" s="78">
        <f>SAStab!G5434</f>
        <v>14361</v>
      </c>
      <c r="K124" s="78">
        <f>SAStab!H5434</f>
        <v>39755</v>
      </c>
      <c r="L124" s="78">
        <f>SAStab!I5434</f>
        <v>65393</v>
      </c>
      <c r="M124" s="78">
        <f>SAStab!J5434</f>
        <v>138928</v>
      </c>
      <c r="P124" t="s">
        <v>112</v>
      </c>
      <c r="Q124" s="93">
        <f>SAStab!C7118</f>
        <v>0.74099999999999999</v>
      </c>
      <c r="R124" s="159">
        <f>SAStab!B5522</f>
        <v>18407</v>
      </c>
      <c r="S124" s="159">
        <f>SAStab!C5522</f>
        <v>-1630.12</v>
      </c>
      <c r="T124" s="159">
        <f>SAStab!D5522</f>
        <v>-1199.32</v>
      </c>
      <c r="U124" s="159">
        <f>SAStab!E5522</f>
        <v>-36.1</v>
      </c>
      <c r="V124" s="159">
        <f>SAStab!F5522</f>
        <v>5057.8</v>
      </c>
      <c r="W124" s="159">
        <f>SAStab!G5522</f>
        <v>21338</v>
      </c>
      <c r="X124" s="159">
        <f>SAStab!H5522</f>
        <v>52896</v>
      </c>
      <c r="Y124" s="159">
        <f>SAStab!I5522</f>
        <v>86914</v>
      </c>
      <c r="Z124" s="159">
        <f>SAStab!J5522</f>
        <v>168465</v>
      </c>
      <c r="AC124" t="s">
        <v>112</v>
      </c>
      <c r="AD124" s="86">
        <f>SAStab!D7118</f>
        <v>0.749</v>
      </c>
      <c r="AE124" s="159">
        <f>SAStab!B5610</f>
        <v>20738</v>
      </c>
      <c r="AF124" s="159">
        <f>SAStab!C5610</f>
        <v>-1810.01</v>
      </c>
      <c r="AG124" s="159">
        <f>SAStab!D5610</f>
        <v>-1323.62</v>
      </c>
      <c r="AH124" s="159">
        <f>SAStab!E5610</f>
        <v>-10.9</v>
      </c>
      <c r="AI124" s="159">
        <f>SAStab!F5610</f>
        <v>5863.9</v>
      </c>
      <c r="AJ124" s="159">
        <f>SAStab!G5610</f>
        <v>24036</v>
      </c>
      <c r="AK124" s="159">
        <f>SAStab!H5610</f>
        <v>59904</v>
      </c>
      <c r="AL124" s="159">
        <f>SAStab!I5610</f>
        <v>94714</v>
      </c>
      <c r="AM124" s="159">
        <f>SAStab!J5610</f>
        <v>192509</v>
      </c>
      <c r="AP124" t="s">
        <v>112</v>
      </c>
      <c r="AQ124" s="86">
        <f>SAStab!E7118</f>
        <v>0.751</v>
      </c>
      <c r="AR124" s="159">
        <f>SAStab!B5698</f>
        <v>23491</v>
      </c>
      <c r="AS124" s="159">
        <f>SAStab!C5698</f>
        <v>-2042.56</v>
      </c>
      <c r="AT124" s="159">
        <f>SAStab!D5698</f>
        <v>-1450.11</v>
      </c>
      <c r="AU124" s="159">
        <f>SAStab!E5698</f>
        <v>2.1</v>
      </c>
      <c r="AV124" s="159">
        <f>SAStab!F5698</f>
        <v>6318.3</v>
      </c>
      <c r="AW124" s="159">
        <f>SAStab!G5698</f>
        <v>27397</v>
      </c>
      <c r="AX124" s="159">
        <f>SAStab!H5698</f>
        <v>69003</v>
      </c>
      <c r="AY124" s="159">
        <f>SAStab!I5698</f>
        <v>109793</v>
      </c>
      <c r="AZ124" s="159">
        <f>SAStab!J5698</f>
        <v>211415</v>
      </c>
      <c r="BC124" t="s">
        <v>112</v>
      </c>
      <c r="BD124" s="86">
        <f>SAStab!F7118</f>
        <v>0.753</v>
      </c>
      <c r="BE124" s="41">
        <f>SAStab!B5786</f>
        <v>27035</v>
      </c>
      <c r="BF124" s="159">
        <f>SAStab!C5786</f>
        <v>-2104.3200000000002</v>
      </c>
      <c r="BG124" s="159">
        <f>SAStab!D5786</f>
        <v>-1614.75</v>
      </c>
      <c r="BH124" s="159">
        <f>SAStab!E5786</f>
        <v>11.6</v>
      </c>
      <c r="BI124" s="159">
        <f>SAStab!F5786</f>
        <v>7315.9</v>
      </c>
      <c r="BJ124" s="159">
        <f>SAStab!G5786</f>
        <v>31231</v>
      </c>
      <c r="BK124" s="159">
        <f>SAStab!H5786</f>
        <v>82520</v>
      </c>
      <c r="BL124" s="159">
        <f>SAStab!I5786</f>
        <v>127168</v>
      </c>
      <c r="BM124" s="159">
        <f>SAStab!J5786</f>
        <v>230107</v>
      </c>
      <c r="BP124" t="s">
        <v>112</v>
      </c>
      <c r="BQ124" s="86">
        <f>SAStab!G7118</f>
        <v>0.76900000000000002</v>
      </c>
      <c r="BR124" s="78">
        <f>SAStab!B5874</f>
        <v>32552</v>
      </c>
      <c r="BS124" s="78">
        <f>SAStab!C5874</f>
        <v>-2098.6999999999998</v>
      </c>
      <c r="BT124" s="78">
        <f>SAStab!D5874</f>
        <v>-1795.57</v>
      </c>
      <c r="BU124" s="78">
        <f>SAStab!E5874</f>
        <v>161.9</v>
      </c>
      <c r="BV124" s="78">
        <f>SAStab!F5874</f>
        <v>9409.7000000000007</v>
      </c>
      <c r="BW124" s="78">
        <f>SAStab!G5874</f>
        <v>37287</v>
      </c>
      <c r="BX124" s="78">
        <f>SAStab!H5874</f>
        <v>98225</v>
      </c>
      <c r="BY124" s="78">
        <f>SAStab!I5874</f>
        <v>148160</v>
      </c>
      <c r="BZ124" s="78">
        <f>SAStab!J5874</f>
        <v>278188</v>
      </c>
      <c r="CA124" s="188"/>
    </row>
    <row r="125" spans="1:79">
      <c r="B125" t="s">
        <v>17</v>
      </c>
      <c r="C125" s="88">
        <f>SAStab!B7119</f>
        <v>0.94299999999999995</v>
      </c>
      <c r="D125" s="41" t="str">
        <f>SAStab!A5435</f>
        <v>2nd quintile</v>
      </c>
      <c r="E125" s="78">
        <f>SAStab!B5435</f>
        <v>38921</v>
      </c>
      <c r="F125" s="78">
        <f>SAStab!C5435</f>
        <v>-117.76</v>
      </c>
      <c r="G125" s="78">
        <f>SAStab!D5435</f>
        <v>1131.8</v>
      </c>
      <c r="H125" s="78">
        <f>SAStab!E5435</f>
        <v>5330.5</v>
      </c>
      <c r="I125" s="78">
        <f>SAStab!F5435</f>
        <v>17456.900000000001</v>
      </c>
      <c r="J125" s="78">
        <f>SAStab!G5435</f>
        <v>50386</v>
      </c>
      <c r="K125" s="78">
        <f>SAStab!H5435</f>
        <v>100176</v>
      </c>
      <c r="L125" s="78">
        <f>SAStab!I5435</f>
        <v>141027</v>
      </c>
      <c r="M125" s="78">
        <f>SAStab!J5435</f>
        <v>281658</v>
      </c>
      <c r="P125" t="s">
        <v>17</v>
      </c>
      <c r="Q125" s="93">
        <f>SAStab!C7119</f>
        <v>0.94799999999999995</v>
      </c>
      <c r="R125" s="159">
        <f>SAStab!B5523</f>
        <v>44156</v>
      </c>
      <c r="S125" s="159">
        <f>SAStab!C5523</f>
        <v>-58.14</v>
      </c>
      <c r="T125" s="159">
        <f>SAStab!D5523</f>
        <v>1125.95</v>
      </c>
      <c r="U125" s="159">
        <f>SAStab!E5523</f>
        <v>5828.1</v>
      </c>
      <c r="V125" s="159">
        <f>SAStab!F5523</f>
        <v>20592</v>
      </c>
      <c r="W125" s="159">
        <f>SAStab!G5523</f>
        <v>56855</v>
      </c>
      <c r="X125" s="159">
        <f>SAStab!H5523</f>
        <v>114813</v>
      </c>
      <c r="Y125" s="159">
        <f>SAStab!I5523</f>
        <v>161017</v>
      </c>
      <c r="Z125" s="159">
        <f>SAStab!J5523</f>
        <v>314584</v>
      </c>
      <c r="AC125" t="s">
        <v>17</v>
      </c>
      <c r="AD125" s="86">
        <f>SAStab!D7119</f>
        <v>0.94899999999999995</v>
      </c>
      <c r="AE125" s="159">
        <f>SAStab!B5611</f>
        <v>49089</v>
      </c>
      <c r="AF125" s="159">
        <f>SAStab!C5611</f>
        <v>-26.1</v>
      </c>
      <c r="AG125" s="159">
        <f>SAStab!D5611</f>
        <v>1212.03</v>
      </c>
      <c r="AH125" s="159">
        <f>SAStab!E5611</f>
        <v>6571.2</v>
      </c>
      <c r="AI125" s="159">
        <f>SAStab!F5611</f>
        <v>23032.5</v>
      </c>
      <c r="AJ125" s="159">
        <f>SAStab!G5611</f>
        <v>62287</v>
      </c>
      <c r="AK125" s="159">
        <f>SAStab!H5611</f>
        <v>128901</v>
      </c>
      <c r="AL125" s="159">
        <f>SAStab!I5611</f>
        <v>188271</v>
      </c>
      <c r="AM125" s="159">
        <f>SAStab!J5611</f>
        <v>325322</v>
      </c>
      <c r="AP125" t="s">
        <v>17</v>
      </c>
      <c r="AQ125" s="86">
        <f>SAStab!E7119</f>
        <v>0.94199999999999995</v>
      </c>
      <c r="AR125" s="159">
        <f>SAStab!B5699</f>
        <v>52785</v>
      </c>
      <c r="AS125" s="159">
        <f>SAStab!C5699</f>
        <v>-324.51</v>
      </c>
      <c r="AT125" s="159">
        <f>SAStab!D5699</f>
        <v>1113.3800000000001</v>
      </c>
      <c r="AU125" s="159">
        <f>SAStab!E5699</f>
        <v>6451.1</v>
      </c>
      <c r="AV125" s="159">
        <f>SAStab!F5699</f>
        <v>23422.6</v>
      </c>
      <c r="AW125" s="159">
        <f>SAStab!G5699</f>
        <v>67578</v>
      </c>
      <c r="AX125" s="159">
        <f>SAStab!H5699</f>
        <v>142994</v>
      </c>
      <c r="AY125" s="159">
        <f>SAStab!I5699</f>
        <v>208586</v>
      </c>
      <c r="AZ125" s="159">
        <f>SAStab!J5699</f>
        <v>346684</v>
      </c>
      <c r="BC125" t="s">
        <v>17</v>
      </c>
      <c r="BD125" s="86">
        <f>SAStab!F7119</f>
        <v>0.94599999999999995</v>
      </c>
      <c r="BE125" s="41">
        <f>SAStab!B5787</f>
        <v>63330</v>
      </c>
      <c r="BF125" s="159">
        <f>SAStab!C5787</f>
        <v>-255.56</v>
      </c>
      <c r="BG125" s="159">
        <f>SAStab!D5787</f>
        <v>1414.26</v>
      </c>
      <c r="BH125" s="159">
        <f>SAStab!E5787</f>
        <v>7597.1</v>
      </c>
      <c r="BI125" s="159">
        <f>SAStab!F5787</f>
        <v>28227.5</v>
      </c>
      <c r="BJ125" s="159">
        <f>SAStab!G5787</f>
        <v>80301</v>
      </c>
      <c r="BK125" s="159">
        <f>SAStab!H5787</f>
        <v>172171</v>
      </c>
      <c r="BL125" s="159">
        <f>SAStab!I5787</f>
        <v>244988</v>
      </c>
      <c r="BM125" s="159">
        <f>SAStab!J5787</f>
        <v>421451</v>
      </c>
      <c r="BP125" t="s">
        <v>17</v>
      </c>
      <c r="BQ125" s="86">
        <f>SAStab!G7119</f>
        <v>0.94199999999999995</v>
      </c>
      <c r="BR125" s="78">
        <f>SAStab!B5875</f>
        <v>72755</v>
      </c>
      <c r="BS125" s="78">
        <f>SAStab!C5875</f>
        <v>-657.06</v>
      </c>
      <c r="BT125" s="78">
        <f>SAStab!D5875</f>
        <v>1494.85</v>
      </c>
      <c r="BU125" s="78">
        <f>SAStab!E5875</f>
        <v>9309.2000000000007</v>
      </c>
      <c r="BV125" s="78">
        <f>SAStab!F5875</f>
        <v>32388.7</v>
      </c>
      <c r="BW125" s="78">
        <f>SAStab!G5875</f>
        <v>91849</v>
      </c>
      <c r="BX125" s="78">
        <f>SAStab!H5875</f>
        <v>197365</v>
      </c>
      <c r="BY125" s="78">
        <f>SAStab!I5875</f>
        <v>276924</v>
      </c>
      <c r="BZ125" s="78">
        <f>SAStab!J5875</f>
        <v>473259</v>
      </c>
      <c r="CA125" s="188"/>
    </row>
    <row r="126" spans="1:79">
      <c r="B126" t="s">
        <v>18</v>
      </c>
      <c r="C126" s="88">
        <f>SAStab!B7120</f>
        <v>0.97199999999999998</v>
      </c>
      <c r="D126" s="41" t="str">
        <f>SAStab!A5436</f>
        <v>3rd quintile</v>
      </c>
      <c r="E126" s="78">
        <f>SAStab!B5436</f>
        <v>83331</v>
      </c>
      <c r="F126" s="78">
        <f>SAStab!C5436</f>
        <v>1295.6600000000001</v>
      </c>
      <c r="G126" s="78">
        <f>SAStab!D5436</f>
        <v>3708.81</v>
      </c>
      <c r="H126" s="78">
        <f>SAStab!E5436</f>
        <v>12663.6</v>
      </c>
      <c r="I126" s="78">
        <f>SAStab!F5436</f>
        <v>40186</v>
      </c>
      <c r="J126" s="78">
        <f>SAStab!G5436</f>
        <v>104379</v>
      </c>
      <c r="K126" s="78">
        <f>SAStab!H5436</f>
        <v>217715</v>
      </c>
      <c r="L126" s="78">
        <f>SAStab!I5436</f>
        <v>321389</v>
      </c>
      <c r="M126" s="78">
        <f>SAStab!J5436</f>
        <v>583692</v>
      </c>
      <c r="P126" t="s">
        <v>18</v>
      </c>
      <c r="Q126" s="93">
        <f>SAStab!C7120</f>
        <v>0.98</v>
      </c>
      <c r="R126" s="159">
        <f>SAStab!B5524</f>
        <v>90588</v>
      </c>
      <c r="S126" s="159">
        <f>SAStab!C5524</f>
        <v>1640.63</v>
      </c>
      <c r="T126" s="159">
        <f>SAStab!D5524</f>
        <v>4467.99</v>
      </c>
      <c r="U126" s="159">
        <f>SAStab!E5524</f>
        <v>14378</v>
      </c>
      <c r="V126" s="159">
        <f>SAStab!F5524</f>
        <v>46070.7</v>
      </c>
      <c r="W126" s="159">
        <f>SAStab!G5524</f>
        <v>114332</v>
      </c>
      <c r="X126" s="159">
        <f>SAStab!H5524</f>
        <v>236821</v>
      </c>
      <c r="Y126" s="159">
        <f>SAStab!I5524</f>
        <v>345405</v>
      </c>
      <c r="Z126" s="159">
        <f>SAStab!J5524</f>
        <v>611537</v>
      </c>
      <c r="AC126" t="s">
        <v>18</v>
      </c>
      <c r="AD126" s="86">
        <f>SAStab!D7120</f>
        <v>0.97699999999999998</v>
      </c>
      <c r="AE126" s="159">
        <f>SAStab!B5612</f>
        <v>101162</v>
      </c>
      <c r="AF126" s="159">
        <f>SAStab!C5612</f>
        <v>1551.84</v>
      </c>
      <c r="AG126" s="159">
        <f>SAStab!D5612</f>
        <v>4650.63</v>
      </c>
      <c r="AH126" s="159">
        <f>SAStab!E5612</f>
        <v>16609.3</v>
      </c>
      <c r="AI126" s="159">
        <f>SAStab!F5612</f>
        <v>50245.599999999999</v>
      </c>
      <c r="AJ126" s="159">
        <f>SAStab!G5612</f>
        <v>123955</v>
      </c>
      <c r="AK126" s="159">
        <f>SAStab!H5612</f>
        <v>265529</v>
      </c>
      <c r="AL126" s="159">
        <f>SAStab!I5612</f>
        <v>383840</v>
      </c>
      <c r="AM126" s="159">
        <f>SAStab!J5612</f>
        <v>721466</v>
      </c>
      <c r="AP126" t="s">
        <v>18</v>
      </c>
      <c r="AQ126" s="86">
        <f>SAStab!E7120</f>
        <v>0.97</v>
      </c>
      <c r="AR126" s="159">
        <f>SAStab!B5700</f>
        <v>110220</v>
      </c>
      <c r="AS126" s="159">
        <f>SAStab!C5700</f>
        <v>1356.22</v>
      </c>
      <c r="AT126" s="159">
        <f>SAStab!D5700</f>
        <v>4864.0200000000004</v>
      </c>
      <c r="AU126" s="159">
        <f>SAStab!E5700</f>
        <v>17239.7</v>
      </c>
      <c r="AV126" s="159">
        <f>SAStab!F5700</f>
        <v>54430.400000000001</v>
      </c>
      <c r="AW126" s="159">
        <f>SAStab!G5700</f>
        <v>137642</v>
      </c>
      <c r="AX126" s="159">
        <f>SAStab!H5700</f>
        <v>288758</v>
      </c>
      <c r="AY126" s="159">
        <f>SAStab!I5700</f>
        <v>427077</v>
      </c>
      <c r="AZ126" s="159">
        <f>SAStab!J5700</f>
        <v>749083</v>
      </c>
      <c r="BC126" t="s">
        <v>18</v>
      </c>
      <c r="BD126" s="86">
        <f>SAStab!F7120</f>
        <v>0.97499999999999998</v>
      </c>
      <c r="BE126" s="41">
        <f>SAStab!B5788</f>
        <v>128006</v>
      </c>
      <c r="BF126" s="159">
        <f>SAStab!C5788</f>
        <v>1728.49</v>
      </c>
      <c r="BG126" s="159">
        <f>SAStab!D5788</f>
        <v>5356.03</v>
      </c>
      <c r="BH126" s="159">
        <f>SAStab!E5788</f>
        <v>19995.2</v>
      </c>
      <c r="BI126" s="159">
        <f>SAStab!F5788</f>
        <v>63879.199999999997</v>
      </c>
      <c r="BJ126" s="159">
        <f>SAStab!G5788</f>
        <v>158550</v>
      </c>
      <c r="BK126" s="159">
        <f>SAStab!H5788</f>
        <v>330694</v>
      </c>
      <c r="BL126" s="159">
        <f>SAStab!I5788</f>
        <v>498518</v>
      </c>
      <c r="BM126" s="159">
        <f>SAStab!J5788</f>
        <v>886025</v>
      </c>
      <c r="BP126" t="s">
        <v>18</v>
      </c>
      <c r="BQ126" s="86">
        <f>SAStab!G7120</f>
        <v>0.97499999999999998</v>
      </c>
      <c r="BR126" s="78">
        <f>SAStab!B5876</f>
        <v>145031</v>
      </c>
      <c r="BS126" s="78">
        <f>SAStab!C5876</f>
        <v>1785.29</v>
      </c>
      <c r="BT126" s="78">
        <f>SAStab!D5876</f>
        <v>6418.92</v>
      </c>
      <c r="BU126" s="78">
        <f>SAStab!E5876</f>
        <v>22329.8</v>
      </c>
      <c r="BV126" s="78">
        <f>SAStab!F5876</f>
        <v>71128.800000000003</v>
      </c>
      <c r="BW126" s="78">
        <f>SAStab!G5876</f>
        <v>178263</v>
      </c>
      <c r="BX126" s="78">
        <f>SAStab!H5876</f>
        <v>375443</v>
      </c>
      <c r="BY126" s="78">
        <f>SAStab!I5876</f>
        <v>573806</v>
      </c>
      <c r="BZ126" s="78">
        <f>SAStab!J5876</f>
        <v>969204</v>
      </c>
      <c r="CA126" s="188"/>
    </row>
    <row r="127" spans="1:79">
      <c r="B127" t="s">
        <v>19</v>
      </c>
      <c r="C127" s="88">
        <f>SAStab!B7121</f>
        <v>0.99399999999999999</v>
      </c>
      <c r="D127" s="41" t="str">
        <f>SAStab!A5437</f>
        <v>4th quintile</v>
      </c>
      <c r="E127" s="78">
        <f>SAStab!B5437</f>
        <v>192366</v>
      </c>
      <c r="F127" s="78">
        <f>SAStab!C5437</f>
        <v>5534.01</v>
      </c>
      <c r="G127" s="78">
        <f>SAStab!D5437</f>
        <v>11454.54</v>
      </c>
      <c r="H127" s="78">
        <f>SAStab!E5437</f>
        <v>33913.800000000003</v>
      </c>
      <c r="I127" s="78">
        <f>SAStab!F5437</f>
        <v>94348.3</v>
      </c>
      <c r="J127" s="78">
        <f>SAStab!G5437</f>
        <v>267945</v>
      </c>
      <c r="K127" s="78">
        <f>SAStab!H5437</f>
        <v>523020</v>
      </c>
      <c r="L127" s="78">
        <f>SAStab!I5437</f>
        <v>672023</v>
      </c>
      <c r="M127" s="78">
        <f>SAStab!J5437</f>
        <v>1081129</v>
      </c>
      <c r="P127" t="s">
        <v>19</v>
      </c>
      <c r="Q127" s="93">
        <f>SAStab!C7121</f>
        <v>0.99099999999999999</v>
      </c>
      <c r="R127" s="159">
        <f>SAStab!B5525</f>
        <v>207071</v>
      </c>
      <c r="S127" s="159">
        <f>SAStab!C5525</f>
        <v>5605.67</v>
      </c>
      <c r="T127" s="159">
        <f>SAStab!D5525</f>
        <v>11726.66</v>
      </c>
      <c r="U127" s="159">
        <f>SAStab!E5525</f>
        <v>35720.6</v>
      </c>
      <c r="V127" s="159">
        <f>SAStab!F5525</f>
        <v>102975.7</v>
      </c>
      <c r="W127" s="159">
        <f>SAStab!G5525</f>
        <v>285968</v>
      </c>
      <c r="X127" s="159">
        <f>SAStab!H5525</f>
        <v>574979</v>
      </c>
      <c r="Y127" s="159">
        <f>SAStab!I5525</f>
        <v>738315</v>
      </c>
      <c r="Z127" s="159">
        <f>SAStab!J5525</f>
        <v>1114694</v>
      </c>
      <c r="AC127" t="s">
        <v>19</v>
      </c>
      <c r="AD127" s="86">
        <f>SAStab!D7121</f>
        <v>0.99</v>
      </c>
      <c r="AE127" s="159">
        <f>SAStab!B5613</f>
        <v>225066</v>
      </c>
      <c r="AF127" s="159">
        <f>SAStab!C5613</f>
        <v>5276.98</v>
      </c>
      <c r="AG127" s="159">
        <f>SAStab!D5613</f>
        <v>12150.53</v>
      </c>
      <c r="AH127" s="159">
        <f>SAStab!E5613</f>
        <v>36627.5</v>
      </c>
      <c r="AI127" s="159">
        <f>SAStab!F5613</f>
        <v>110946.3</v>
      </c>
      <c r="AJ127" s="159">
        <f>SAStab!G5613</f>
        <v>315670</v>
      </c>
      <c r="AK127" s="159">
        <f>SAStab!H5613</f>
        <v>619021</v>
      </c>
      <c r="AL127" s="159">
        <f>SAStab!I5613</f>
        <v>813015</v>
      </c>
      <c r="AM127" s="159">
        <f>SAStab!J5613</f>
        <v>1248720</v>
      </c>
      <c r="AP127" t="s">
        <v>19</v>
      </c>
      <c r="AQ127" s="86">
        <f>SAStab!E7121</f>
        <v>0.98699999999999999</v>
      </c>
      <c r="AR127" s="159">
        <f>SAStab!B5701</f>
        <v>257437</v>
      </c>
      <c r="AS127" s="159">
        <f>SAStab!C5701</f>
        <v>4872.3599999999997</v>
      </c>
      <c r="AT127" s="159">
        <f>SAStab!D5701</f>
        <v>12762.18</v>
      </c>
      <c r="AU127" s="159">
        <f>SAStab!E5701</f>
        <v>41000.699999999997</v>
      </c>
      <c r="AV127" s="159">
        <f>SAStab!F5701</f>
        <v>129553.7</v>
      </c>
      <c r="AW127" s="159">
        <f>SAStab!G5701</f>
        <v>352759</v>
      </c>
      <c r="AX127" s="159">
        <f>SAStab!H5701</f>
        <v>697518</v>
      </c>
      <c r="AY127" s="159">
        <f>SAStab!I5701</f>
        <v>930495</v>
      </c>
      <c r="AZ127" s="159">
        <f>SAStab!J5701</f>
        <v>1490720</v>
      </c>
      <c r="BC127" t="s">
        <v>19</v>
      </c>
      <c r="BD127" s="86">
        <f>SAStab!F7121</f>
        <v>0.98499999999999999</v>
      </c>
      <c r="BE127" s="41">
        <f>SAStab!B5789</f>
        <v>286350</v>
      </c>
      <c r="BF127" s="159">
        <f>SAStab!C5789</f>
        <v>4467.5200000000004</v>
      </c>
      <c r="BG127" s="159">
        <f>SAStab!D5789</f>
        <v>12288.56</v>
      </c>
      <c r="BH127" s="159">
        <f>SAStab!E5789</f>
        <v>42049.5</v>
      </c>
      <c r="BI127" s="159">
        <f>SAStab!F5789</f>
        <v>135878.1</v>
      </c>
      <c r="BJ127" s="159">
        <f>SAStab!G5789</f>
        <v>388549</v>
      </c>
      <c r="BK127" s="159">
        <f>SAStab!H5789</f>
        <v>800642</v>
      </c>
      <c r="BL127" s="159">
        <f>SAStab!I5789</f>
        <v>1067588</v>
      </c>
      <c r="BM127" s="159">
        <f>SAStab!J5789</f>
        <v>1682951</v>
      </c>
      <c r="BP127" t="s">
        <v>19</v>
      </c>
      <c r="BQ127" s="86">
        <f>SAStab!G7121</f>
        <v>0.98299999999999998</v>
      </c>
      <c r="BR127" s="78">
        <f>SAStab!B5877</f>
        <v>316846</v>
      </c>
      <c r="BS127" s="78">
        <f>SAStab!C5877</f>
        <v>4692.57</v>
      </c>
      <c r="BT127" s="78">
        <f>SAStab!D5877</f>
        <v>13472.79</v>
      </c>
      <c r="BU127" s="78">
        <f>SAStab!E5877</f>
        <v>45784.1</v>
      </c>
      <c r="BV127" s="78">
        <f>SAStab!F5877</f>
        <v>148136.29999999999</v>
      </c>
      <c r="BW127" s="78">
        <f>SAStab!G5877</f>
        <v>438870</v>
      </c>
      <c r="BX127" s="78">
        <f>SAStab!H5877</f>
        <v>896119</v>
      </c>
      <c r="BY127" s="78">
        <f>SAStab!I5877</f>
        <v>1186621</v>
      </c>
      <c r="BZ127" s="78">
        <f>SAStab!J5877</f>
        <v>1755506</v>
      </c>
      <c r="CA127" s="188"/>
    </row>
    <row r="128" spans="1:79">
      <c r="B128" t="s">
        <v>113</v>
      </c>
      <c r="C128" s="88">
        <f>SAStab!B7122</f>
        <v>0.998</v>
      </c>
      <c r="D128" s="41" t="str">
        <f>SAStab!A5438</f>
        <v>top quintile</v>
      </c>
      <c r="E128" s="78">
        <f>SAStab!B5438</f>
        <v>1360476</v>
      </c>
      <c r="F128" s="78">
        <f>SAStab!C5438</f>
        <v>19000.16</v>
      </c>
      <c r="G128" s="78">
        <f>SAStab!D5438</f>
        <v>38491.67</v>
      </c>
      <c r="H128" s="78">
        <f>SAStab!E5438</f>
        <v>141658.5</v>
      </c>
      <c r="I128" s="78">
        <f>SAStab!F5438</f>
        <v>577611.80000000005</v>
      </c>
      <c r="J128" s="78">
        <f>SAStab!G5438</f>
        <v>1427666</v>
      </c>
      <c r="K128" s="78">
        <f>SAStab!H5438</f>
        <v>3090627</v>
      </c>
      <c r="L128" s="78">
        <f>SAStab!I5438</f>
        <v>4790627</v>
      </c>
      <c r="M128" s="78">
        <f>SAStab!J5438</f>
        <v>13314898</v>
      </c>
      <c r="P128" t="s">
        <v>113</v>
      </c>
      <c r="Q128" s="93">
        <f>SAStab!C7122</f>
        <v>0.998</v>
      </c>
      <c r="R128" s="159">
        <f>SAStab!B5526</f>
        <v>1520116</v>
      </c>
      <c r="S128" s="159">
        <f>SAStab!C5526</f>
        <v>21894.16</v>
      </c>
      <c r="T128" s="159">
        <f>SAStab!D5526</f>
        <v>49216.32</v>
      </c>
      <c r="U128" s="159">
        <f>SAStab!E5526</f>
        <v>160772</v>
      </c>
      <c r="V128" s="159">
        <f>SAStab!F5526</f>
        <v>667033.30000000005</v>
      </c>
      <c r="W128" s="159">
        <f>SAStab!G5526</f>
        <v>1545732</v>
      </c>
      <c r="X128" s="159">
        <f>SAStab!H5526</f>
        <v>3211110</v>
      </c>
      <c r="Y128" s="159">
        <f>SAStab!I5526</f>
        <v>5422678</v>
      </c>
      <c r="Z128" s="159">
        <f>SAStab!J5526</f>
        <v>15000735</v>
      </c>
      <c r="AC128" t="s">
        <v>113</v>
      </c>
      <c r="AD128" s="86">
        <f>SAStab!D7122</f>
        <v>0.998</v>
      </c>
      <c r="AE128" s="159">
        <f>SAStab!B5614</f>
        <v>1559098</v>
      </c>
      <c r="AF128" s="159">
        <f>SAStab!C5614</f>
        <v>22014.58</v>
      </c>
      <c r="AG128" s="159">
        <f>SAStab!D5614</f>
        <v>51269.09</v>
      </c>
      <c r="AH128" s="159">
        <f>SAStab!E5614</f>
        <v>177591.3</v>
      </c>
      <c r="AI128" s="159">
        <f>SAStab!F5614</f>
        <v>711895</v>
      </c>
      <c r="AJ128" s="159">
        <f>SAStab!G5614</f>
        <v>1655761</v>
      </c>
      <c r="AK128" s="159">
        <f>SAStab!H5614</f>
        <v>3529282</v>
      </c>
      <c r="AL128" s="159">
        <f>SAStab!I5614</f>
        <v>5830623</v>
      </c>
      <c r="AM128" s="159">
        <f>SAStab!J5614</f>
        <v>15062980</v>
      </c>
      <c r="AP128" t="s">
        <v>113</v>
      </c>
      <c r="AQ128" s="86">
        <f>SAStab!E7122</f>
        <v>0.997</v>
      </c>
      <c r="AR128" s="159">
        <f>SAStab!B5702</f>
        <v>1713235</v>
      </c>
      <c r="AS128" s="159">
        <f>SAStab!C5702</f>
        <v>21653.93</v>
      </c>
      <c r="AT128" s="159">
        <f>SAStab!D5702</f>
        <v>46396.94</v>
      </c>
      <c r="AU128" s="159">
        <f>SAStab!E5702</f>
        <v>178996.6</v>
      </c>
      <c r="AV128" s="159">
        <f>SAStab!F5702</f>
        <v>748497.2</v>
      </c>
      <c r="AW128" s="159">
        <f>SAStab!G5702</f>
        <v>1832416</v>
      </c>
      <c r="AX128" s="159">
        <f>SAStab!H5702</f>
        <v>3830093</v>
      </c>
      <c r="AY128" s="159">
        <f>SAStab!I5702</f>
        <v>6284732</v>
      </c>
      <c r="AZ128" s="159">
        <f>SAStab!J5702</f>
        <v>15347153</v>
      </c>
      <c r="BC128" t="s">
        <v>113</v>
      </c>
      <c r="BD128" s="86">
        <f>SAStab!F7122</f>
        <v>0.995</v>
      </c>
      <c r="BE128" s="41">
        <f>SAStab!B5790</f>
        <v>1797126</v>
      </c>
      <c r="BF128" s="159">
        <f>SAStab!C5790</f>
        <v>21790.85</v>
      </c>
      <c r="BG128" s="159">
        <f>SAStab!D5790</f>
        <v>49221.07</v>
      </c>
      <c r="BH128" s="159">
        <f>SAStab!E5790</f>
        <v>180577.8</v>
      </c>
      <c r="BI128" s="159">
        <f>SAStab!F5790</f>
        <v>785514</v>
      </c>
      <c r="BJ128" s="159">
        <f>SAStab!G5790</f>
        <v>1991350</v>
      </c>
      <c r="BK128" s="159">
        <f>SAStab!H5790</f>
        <v>4023580</v>
      </c>
      <c r="BL128" s="159">
        <f>SAStab!I5790</f>
        <v>6604193</v>
      </c>
      <c r="BM128" s="159">
        <f>SAStab!J5790</f>
        <v>17412215</v>
      </c>
      <c r="BP128" t="s">
        <v>113</v>
      </c>
      <c r="BQ128" s="86">
        <f>SAStab!G7122</f>
        <v>0.996</v>
      </c>
      <c r="BR128" s="78">
        <f>SAStab!B5878</f>
        <v>2048260</v>
      </c>
      <c r="BS128" s="78">
        <f>SAStab!C5878</f>
        <v>23446.400000000001</v>
      </c>
      <c r="BT128" s="78">
        <f>SAStab!D5878</f>
        <v>51865.19</v>
      </c>
      <c r="BU128" s="78">
        <f>SAStab!E5878</f>
        <v>179945.8</v>
      </c>
      <c r="BV128" s="78">
        <f>SAStab!F5878</f>
        <v>844490.3</v>
      </c>
      <c r="BW128" s="78">
        <f>SAStab!G5878</f>
        <v>2148999</v>
      </c>
      <c r="BX128" s="78">
        <f>SAStab!H5878</f>
        <v>4455991</v>
      </c>
      <c r="BY128" s="78">
        <f>SAStab!I5878</f>
        <v>7254754</v>
      </c>
      <c r="BZ128" s="78">
        <f>SAStab!J5878</f>
        <v>19806327</v>
      </c>
      <c r="CA128" s="188"/>
    </row>
    <row r="129" spans="1:79">
      <c r="A129" t="s">
        <v>106</v>
      </c>
      <c r="D129" s="41" t="str">
        <f>SAStab!A5439</f>
        <v>ksaimeQ</v>
      </c>
      <c r="E129" s="78"/>
      <c r="F129" s="78"/>
      <c r="G129" s="78"/>
      <c r="H129" s="78"/>
      <c r="I129" s="78"/>
      <c r="J129" s="78"/>
      <c r="K129" s="78"/>
      <c r="L129" s="78"/>
      <c r="M129" s="78"/>
      <c r="O129" t="s">
        <v>106</v>
      </c>
      <c r="R129" s="78"/>
      <c r="S129" s="78"/>
      <c r="T129" s="78"/>
      <c r="U129" s="78"/>
      <c r="V129" s="78"/>
      <c r="W129" s="78"/>
      <c r="X129" s="78"/>
      <c r="Y129" s="78"/>
      <c r="Z129" s="78"/>
      <c r="AB129" t="s">
        <v>106</v>
      </c>
      <c r="AE129" s="78"/>
      <c r="AF129" s="78"/>
      <c r="AG129" s="78"/>
      <c r="AH129" s="78"/>
      <c r="AI129" s="78"/>
      <c r="AJ129" s="78"/>
      <c r="AK129" s="78"/>
      <c r="AL129" s="78"/>
      <c r="AM129" s="78"/>
      <c r="AO129" t="s">
        <v>106</v>
      </c>
      <c r="AR129" s="78"/>
      <c r="AS129" s="78"/>
      <c r="AT129" s="78"/>
      <c r="AU129" s="78"/>
      <c r="AV129" s="78"/>
      <c r="AW129" s="78"/>
      <c r="AX129" s="78"/>
      <c r="AY129" s="78"/>
      <c r="AZ129" s="78"/>
      <c r="BB129" t="s">
        <v>106</v>
      </c>
      <c r="BE129" s="59"/>
      <c r="BF129" s="78"/>
      <c r="BG129" s="78"/>
      <c r="BH129" s="78"/>
      <c r="BI129" s="78"/>
      <c r="BJ129" s="78"/>
      <c r="BK129" s="78"/>
      <c r="BL129" s="78"/>
      <c r="BM129" s="78"/>
      <c r="BO129" t="s">
        <v>106</v>
      </c>
      <c r="CA129" s="188"/>
    </row>
    <row r="130" spans="1:79">
      <c r="B130" t="s">
        <v>112</v>
      </c>
      <c r="C130" s="88">
        <f>SAStab!B7124</f>
        <v>0.73</v>
      </c>
      <c r="D130" s="41" t="str">
        <f>SAStab!A5440</f>
        <v>bottom quintile</v>
      </c>
      <c r="E130" s="78">
        <f>SAStab!B5440</f>
        <v>51911</v>
      </c>
      <c r="F130" s="78">
        <f>SAStab!C5440</f>
        <v>-1387.79</v>
      </c>
      <c r="G130" s="78">
        <f>SAStab!D5440</f>
        <v>-1033.3499999999999</v>
      </c>
      <c r="H130" s="78">
        <f>SAStab!E5440</f>
        <v>-17</v>
      </c>
      <c r="I130" s="78">
        <f>SAStab!F5440</f>
        <v>4702.3</v>
      </c>
      <c r="J130" s="78">
        <f>SAStab!G5440</f>
        <v>23535</v>
      </c>
      <c r="K130" s="78">
        <f>SAStab!H5440</f>
        <v>85825</v>
      </c>
      <c r="L130" s="78">
        <f>SAStab!I5440</f>
        <v>171178</v>
      </c>
      <c r="M130" s="78">
        <f>SAStab!J5440</f>
        <v>770097</v>
      </c>
      <c r="P130" t="s">
        <v>112</v>
      </c>
      <c r="Q130" s="93">
        <f>SAStab!C7124</f>
        <v>0.73899999999999999</v>
      </c>
      <c r="R130" s="159">
        <f>SAStab!B5528</f>
        <v>44819</v>
      </c>
      <c r="S130" s="159">
        <f>SAStab!C5528</f>
        <v>-1630.12</v>
      </c>
      <c r="T130" s="159">
        <f>SAStab!D5528</f>
        <v>-1223.44</v>
      </c>
      <c r="U130" s="159">
        <f>SAStab!E5528</f>
        <v>-69.900000000000006</v>
      </c>
      <c r="V130" s="159">
        <f>SAStab!F5528</f>
        <v>5986</v>
      </c>
      <c r="W130" s="159">
        <f>SAStab!G5528</f>
        <v>28051</v>
      </c>
      <c r="X130" s="159">
        <f>SAStab!H5528</f>
        <v>89694</v>
      </c>
      <c r="Y130" s="159">
        <f>SAStab!I5528</f>
        <v>156270</v>
      </c>
      <c r="Z130" s="159">
        <f>SAStab!J5528</f>
        <v>608650</v>
      </c>
      <c r="AC130" t="s">
        <v>112</v>
      </c>
      <c r="AD130" s="86">
        <f>SAStab!D7124</f>
        <v>0.746</v>
      </c>
      <c r="AE130" s="159">
        <f>SAStab!B5616</f>
        <v>48483</v>
      </c>
      <c r="AF130" s="159">
        <f>SAStab!C5616</f>
        <v>-1835.25</v>
      </c>
      <c r="AG130" s="159">
        <f>SAStab!D5616</f>
        <v>-1366.53</v>
      </c>
      <c r="AH130" s="159">
        <f>SAStab!E5616</f>
        <v>-60.3</v>
      </c>
      <c r="AI130" s="159">
        <f>SAStab!F5616</f>
        <v>7099.7</v>
      </c>
      <c r="AJ130" s="159">
        <f>SAStab!G5616</f>
        <v>34047</v>
      </c>
      <c r="AK130" s="159">
        <f>SAStab!H5616</f>
        <v>103119</v>
      </c>
      <c r="AL130" s="159">
        <f>SAStab!I5616</f>
        <v>178385</v>
      </c>
      <c r="AM130" s="159">
        <f>SAStab!J5616</f>
        <v>706603</v>
      </c>
      <c r="AP130" t="s">
        <v>112</v>
      </c>
      <c r="AQ130" s="86">
        <f>SAStab!E7124</f>
        <v>0.74299999999999999</v>
      </c>
      <c r="AR130" s="159">
        <f>SAStab!B5704</f>
        <v>56127</v>
      </c>
      <c r="AS130" s="159">
        <f>SAStab!C5704</f>
        <v>-2051.0700000000002</v>
      </c>
      <c r="AT130" s="159">
        <f>SAStab!D5704</f>
        <v>-1527.23</v>
      </c>
      <c r="AU130" s="159">
        <f>SAStab!E5704</f>
        <v>-164.6</v>
      </c>
      <c r="AV130" s="159">
        <f>SAStab!F5704</f>
        <v>7705.1</v>
      </c>
      <c r="AW130" s="159">
        <f>SAStab!G5704</f>
        <v>39781</v>
      </c>
      <c r="AX130" s="159">
        <f>SAStab!H5704</f>
        <v>121921</v>
      </c>
      <c r="AY130" s="159">
        <f>SAStab!I5704</f>
        <v>216861</v>
      </c>
      <c r="AZ130" s="159">
        <f>SAStab!J5704</f>
        <v>887391</v>
      </c>
      <c r="BC130" t="s">
        <v>112</v>
      </c>
      <c r="BD130" s="86">
        <f>SAStab!F7124</f>
        <v>0.753</v>
      </c>
      <c r="BE130" s="41">
        <f>SAStab!B5792</f>
        <v>67574</v>
      </c>
      <c r="BF130" s="159">
        <f>SAStab!C5792</f>
        <v>-2283.9499999999998</v>
      </c>
      <c r="BG130" s="159">
        <f>SAStab!D5792</f>
        <v>-1614.75</v>
      </c>
      <c r="BH130" s="159">
        <f>SAStab!E5792</f>
        <v>13.1</v>
      </c>
      <c r="BI130" s="159">
        <f>SAStab!F5792</f>
        <v>9542</v>
      </c>
      <c r="BJ130" s="159">
        <f>SAStab!G5792</f>
        <v>48434</v>
      </c>
      <c r="BK130" s="159">
        <f>SAStab!H5792</f>
        <v>149583</v>
      </c>
      <c r="BL130" s="159">
        <f>SAStab!I5792</f>
        <v>264929</v>
      </c>
      <c r="BM130" s="159">
        <f>SAStab!J5792</f>
        <v>1046145</v>
      </c>
      <c r="BP130" t="s">
        <v>112</v>
      </c>
      <c r="BQ130" s="86">
        <f>SAStab!G7124</f>
        <v>0.76400000000000001</v>
      </c>
      <c r="BR130" s="78">
        <f>SAStab!B5880</f>
        <v>79397</v>
      </c>
      <c r="BS130" s="78">
        <f>SAStab!C5880</f>
        <v>-2484.87</v>
      </c>
      <c r="BT130" s="78">
        <f>SAStab!D5880</f>
        <v>-1795.57</v>
      </c>
      <c r="BU130" s="78">
        <f>SAStab!E5880</f>
        <v>119.1</v>
      </c>
      <c r="BV130" s="78">
        <f>SAStab!F5880</f>
        <v>11963.8</v>
      </c>
      <c r="BW130" s="78">
        <f>SAStab!G5880</f>
        <v>56446</v>
      </c>
      <c r="BX130" s="78">
        <f>SAStab!H5880</f>
        <v>178411</v>
      </c>
      <c r="BY130" s="78">
        <f>SAStab!I5880</f>
        <v>319404</v>
      </c>
      <c r="BZ130" s="78">
        <f>SAStab!J5880</f>
        <v>1157791</v>
      </c>
      <c r="CA130" s="188"/>
    </row>
    <row r="131" spans="1:79">
      <c r="B131" t="s">
        <v>17</v>
      </c>
      <c r="C131" s="88">
        <f>SAStab!B7125</f>
        <v>0.93400000000000005</v>
      </c>
      <c r="D131" s="41" t="str">
        <f>SAStab!A5441</f>
        <v>2nd quintile</v>
      </c>
      <c r="E131" s="78">
        <f>SAStab!B5441</f>
        <v>136781</v>
      </c>
      <c r="F131" s="78">
        <f>SAStab!C5441</f>
        <v>-201.47</v>
      </c>
      <c r="G131" s="78">
        <f>SAStab!D5441</f>
        <v>691.57</v>
      </c>
      <c r="H131" s="78">
        <f>SAStab!E5441</f>
        <v>5205.3</v>
      </c>
      <c r="I131" s="78">
        <f>SAStab!F5441</f>
        <v>21939</v>
      </c>
      <c r="J131" s="78">
        <f>SAStab!G5441</f>
        <v>80585</v>
      </c>
      <c r="K131" s="78">
        <f>SAStab!H5441</f>
        <v>269292</v>
      </c>
      <c r="L131" s="78">
        <f>SAStab!I5441</f>
        <v>564699</v>
      </c>
      <c r="M131" s="78">
        <f>SAStab!J5441</f>
        <v>2134160</v>
      </c>
      <c r="P131" t="s">
        <v>17</v>
      </c>
      <c r="Q131" s="93">
        <f>SAStab!C7125</f>
        <v>0.94799999999999995</v>
      </c>
      <c r="R131" s="159">
        <f>SAStab!B5529</f>
        <v>116773</v>
      </c>
      <c r="S131" s="159">
        <f>SAStab!C5529</f>
        <v>-31.37</v>
      </c>
      <c r="T131" s="159">
        <f>SAStab!D5529</f>
        <v>1185.32</v>
      </c>
      <c r="U131" s="159">
        <f>SAStab!E5529</f>
        <v>6526.2</v>
      </c>
      <c r="V131" s="159">
        <f>SAStab!F5529</f>
        <v>24738.799999999999</v>
      </c>
      <c r="W131" s="159">
        <f>SAStab!G5529</f>
        <v>82175</v>
      </c>
      <c r="X131" s="159">
        <f>SAStab!H5529</f>
        <v>246790</v>
      </c>
      <c r="Y131" s="159">
        <f>SAStab!I5529</f>
        <v>519699</v>
      </c>
      <c r="Z131" s="159">
        <f>SAStab!J5529</f>
        <v>1535731</v>
      </c>
      <c r="AC131" t="s">
        <v>17</v>
      </c>
      <c r="AD131" s="86">
        <f>SAStab!D7125</f>
        <v>0.94699999999999995</v>
      </c>
      <c r="AE131" s="159">
        <f>SAStab!B5617</f>
        <v>112985</v>
      </c>
      <c r="AF131" s="159">
        <f>SAStab!C5617</f>
        <v>-125.69</v>
      </c>
      <c r="AG131" s="159">
        <f>SAStab!D5617</f>
        <v>1109.04</v>
      </c>
      <c r="AH131" s="159">
        <f>SAStab!E5617</f>
        <v>6848.3</v>
      </c>
      <c r="AI131" s="159">
        <f>SAStab!F5617</f>
        <v>25443.3</v>
      </c>
      <c r="AJ131" s="159">
        <f>SAStab!G5617</f>
        <v>86740</v>
      </c>
      <c r="AK131" s="159">
        <f>SAStab!H5617</f>
        <v>232767</v>
      </c>
      <c r="AL131" s="159">
        <f>SAStab!I5617</f>
        <v>494143</v>
      </c>
      <c r="AM131" s="159">
        <f>SAStab!J5617</f>
        <v>1316559</v>
      </c>
      <c r="AP131" t="s">
        <v>17</v>
      </c>
      <c r="AQ131" s="86">
        <f>SAStab!E7125</f>
        <v>0.93799999999999994</v>
      </c>
      <c r="AR131" s="159">
        <f>SAStab!B5705</f>
        <v>120937</v>
      </c>
      <c r="AS131" s="159">
        <f>SAStab!C5705</f>
        <v>-450.49</v>
      </c>
      <c r="AT131" s="159">
        <f>SAStab!D5705</f>
        <v>902.81</v>
      </c>
      <c r="AU131" s="159">
        <f>SAStab!E5705</f>
        <v>6711.1</v>
      </c>
      <c r="AV131" s="159">
        <f>SAStab!F5705</f>
        <v>27000.9</v>
      </c>
      <c r="AW131" s="159">
        <f>SAStab!G5705</f>
        <v>91508</v>
      </c>
      <c r="AX131" s="159">
        <f>SAStab!H5705</f>
        <v>255288</v>
      </c>
      <c r="AY131" s="159">
        <f>SAStab!I5705</f>
        <v>548704</v>
      </c>
      <c r="AZ131" s="159">
        <f>SAStab!J5705</f>
        <v>1582697</v>
      </c>
      <c r="BC131" t="s">
        <v>17</v>
      </c>
      <c r="BD131" s="86">
        <f>SAStab!F7125</f>
        <v>0.93700000000000006</v>
      </c>
      <c r="BE131" s="41">
        <f>SAStab!B5793</f>
        <v>128173</v>
      </c>
      <c r="BF131" s="159">
        <f>SAStab!C5793</f>
        <v>-617.64</v>
      </c>
      <c r="BG131" s="159">
        <f>SAStab!D5793</f>
        <v>890.87</v>
      </c>
      <c r="BH131" s="159">
        <f>SAStab!E5793</f>
        <v>7244.8</v>
      </c>
      <c r="BI131" s="159">
        <f>SAStab!F5793</f>
        <v>29794.2</v>
      </c>
      <c r="BJ131" s="159">
        <f>SAStab!G5793</f>
        <v>104189</v>
      </c>
      <c r="BK131" s="159">
        <f>SAStab!H5793</f>
        <v>273498</v>
      </c>
      <c r="BL131" s="159">
        <f>SAStab!I5793</f>
        <v>561138</v>
      </c>
      <c r="BM131" s="159">
        <f>SAStab!J5793</f>
        <v>1621029</v>
      </c>
      <c r="BP131" t="s">
        <v>17</v>
      </c>
      <c r="BQ131" s="86">
        <f>SAStab!G7125</f>
        <v>0.94099999999999995</v>
      </c>
      <c r="BR131" s="78">
        <f>SAStab!B5881</f>
        <v>148420</v>
      </c>
      <c r="BS131" s="78">
        <f>SAStab!C5881</f>
        <v>-474.85</v>
      </c>
      <c r="BT131" s="78">
        <f>SAStab!D5881</f>
        <v>1104.99</v>
      </c>
      <c r="BU131" s="78">
        <f>SAStab!E5881</f>
        <v>8765.4</v>
      </c>
      <c r="BV131" s="78">
        <f>SAStab!F5881</f>
        <v>34599.1</v>
      </c>
      <c r="BW131" s="78">
        <f>SAStab!G5881</f>
        <v>117502</v>
      </c>
      <c r="BX131" s="78">
        <f>SAStab!H5881</f>
        <v>312610</v>
      </c>
      <c r="BY131" s="78">
        <f>SAStab!I5881</f>
        <v>642351</v>
      </c>
      <c r="BZ131" s="78">
        <f>SAStab!J5881</f>
        <v>1986387</v>
      </c>
      <c r="CA131" s="188"/>
    </row>
    <row r="132" spans="1:79">
      <c r="B132" t="s">
        <v>18</v>
      </c>
      <c r="C132" s="88">
        <f>SAStab!B7126</f>
        <v>0.97</v>
      </c>
      <c r="D132" s="41" t="str">
        <f>SAStab!A5442</f>
        <v>3rd quintile</v>
      </c>
      <c r="E132" s="78">
        <f>SAStab!B5442</f>
        <v>171731</v>
      </c>
      <c r="F132" s="78">
        <f>SAStab!C5442</f>
        <v>956.08</v>
      </c>
      <c r="G132" s="78">
        <f>SAStab!D5442</f>
        <v>3146.33</v>
      </c>
      <c r="H132" s="78">
        <f>SAStab!E5442</f>
        <v>11076.2</v>
      </c>
      <c r="I132" s="78">
        <f>SAStab!F5442</f>
        <v>40397.4</v>
      </c>
      <c r="J132" s="78">
        <f>SAStab!G5442</f>
        <v>125085</v>
      </c>
      <c r="K132" s="78">
        <f>SAStab!H5442</f>
        <v>406783</v>
      </c>
      <c r="L132" s="78">
        <f>SAStab!I5442</f>
        <v>703738</v>
      </c>
      <c r="M132" s="78">
        <f>SAStab!J5442</f>
        <v>2484258</v>
      </c>
      <c r="P132" t="s">
        <v>18</v>
      </c>
      <c r="Q132" s="93">
        <f>SAStab!C7126</f>
        <v>0.97899999999999998</v>
      </c>
      <c r="R132" s="159">
        <f>SAStab!B5530</f>
        <v>175559</v>
      </c>
      <c r="S132" s="159">
        <f>SAStab!C5530</f>
        <v>1221.2</v>
      </c>
      <c r="T132" s="159">
        <f>SAStab!D5530</f>
        <v>3717.98</v>
      </c>
      <c r="U132" s="159">
        <f>SAStab!E5530</f>
        <v>12709.5</v>
      </c>
      <c r="V132" s="159">
        <f>SAStab!F5530</f>
        <v>43140.800000000003</v>
      </c>
      <c r="W132" s="159">
        <f>SAStab!G5530</f>
        <v>129874</v>
      </c>
      <c r="X132" s="159">
        <f>SAStab!H5530</f>
        <v>427659</v>
      </c>
      <c r="Y132" s="159">
        <f>SAStab!I5530</f>
        <v>787090</v>
      </c>
      <c r="Z132" s="159">
        <f>SAStab!J5530</f>
        <v>2156070</v>
      </c>
      <c r="AC132" t="s">
        <v>18</v>
      </c>
      <c r="AD132" s="86">
        <f>SAStab!D7126</f>
        <v>0.97899999999999998</v>
      </c>
      <c r="AE132" s="159">
        <f>SAStab!B5618</f>
        <v>183241</v>
      </c>
      <c r="AF132" s="159">
        <f>SAStab!C5618</f>
        <v>1276.52</v>
      </c>
      <c r="AG132" s="159">
        <f>SAStab!D5618</f>
        <v>3873.33</v>
      </c>
      <c r="AH132" s="159">
        <f>SAStab!E5618</f>
        <v>13878.5</v>
      </c>
      <c r="AI132" s="159">
        <f>SAStab!F5618</f>
        <v>45699.7</v>
      </c>
      <c r="AJ132" s="159">
        <f>SAStab!G5618</f>
        <v>133497</v>
      </c>
      <c r="AK132" s="159">
        <f>SAStab!H5618</f>
        <v>410942</v>
      </c>
      <c r="AL132" s="159">
        <f>SAStab!I5618</f>
        <v>772992</v>
      </c>
      <c r="AM132" s="159">
        <f>SAStab!J5618</f>
        <v>2185722</v>
      </c>
      <c r="AP132" t="s">
        <v>18</v>
      </c>
      <c r="AQ132" s="86">
        <f>SAStab!E7126</f>
        <v>0.97699999999999998</v>
      </c>
      <c r="AR132" s="159">
        <f>SAStab!B5706</f>
        <v>187447</v>
      </c>
      <c r="AS132" s="159">
        <f>SAStab!C5706</f>
        <v>1384.79</v>
      </c>
      <c r="AT132" s="159">
        <f>SAStab!D5706</f>
        <v>4047.89</v>
      </c>
      <c r="AU132" s="159">
        <f>SAStab!E5706</f>
        <v>15202.6</v>
      </c>
      <c r="AV132" s="159">
        <f>SAStab!F5706</f>
        <v>49096.1</v>
      </c>
      <c r="AW132" s="159">
        <f>SAStab!G5706</f>
        <v>149193</v>
      </c>
      <c r="AX132" s="159">
        <f>SAStab!H5706</f>
        <v>464601</v>
      </c>
      <c r="AY132" s="159">
        <f>SAStab!I5706</f>
        <v>830096</v>
      </c>
      <c r="AZ132" s="159">
        <f>SAStab!J5706</f>
        <v>2287662</v>
      </c>
      <c r="BC132" t="s">
        <v>18</v>
      </c>
      <c r="BD132" s="86">
        <f>SAStab!F7126</f>
        <v>0.97399999999999998</v>
      </c>
      <c r="BE132" s="41">
        <f>SAStab!B5794</f>
        <v>206775</v>
      </c>
      <c r="BF132" s="159">
        <f>SAStab!C5794</f>
        <v>1287.53</v>
      </c>
      <c r="BG132" s="159">
        <f>SAStab!D5794</f>
        <v>4217.7299999999996</v>
      </c>
      <c r="BH132" s="159">
        <f>SAStab!E5794</f>
        <v>16104.9</v>
      </c>
      <c r="BI132" s="159">
        <f>SAStab!F5794</f>
        <v>54854.2</v>
      </c>
      <c r="BJ132" s="159">
        <f>SAStab!G5794</f>
        <v>166885</v>
      </c>
      <c r="BK132" s="159">
        <f>SAStab!H5794</f>
        <v>499618</v>
      </c>
      <c r="BL132" s="159">
        <f>SAStab!I5794</f>
        <v>906283</v>
      </c>
      <c r="BM132" s="159">
        <f>SAStab!J5794</f>
        <v>2415764</v>
      </c>
      <c r="BP132" t="s">
        <v>18</v>
      </c>
      <c r="BQ132" s="86">
        <f>SAStab!G7126</f>
        <v>0.97199999999999998</v>
      </c>
      <c r="BR132" s="78">
        <f>SAStab!B5882</f>
        <v>236235</v>
      </c>
      <c r="BS132" s="78">
        <f>SAStab!C5882</f>
        <v>1241.9000000000001</v>
      </c>
      <c r="BT132" s="78">
        <f>SAStab!D5882</f>
        <v>4702.78</v>
      </c>
      <c r="BU132" s="78">
        <f>SAStab!E5882</f>
        <v>18433.7</v>
      </c>
      <c r="BV132" s="78">
        <f>SAStab!F5882</f>
        <v>63277.599999999999</v>
      </c>
      <c r="BW132" s="78">
        <f>SAStab!G5882</f>
        <v>192697</v>
      </c>
      <c r="BX132" s="78">
        <f>SAStab!H5882</f>
        <v>576099</v>
      </c>
      <c r="BY132" s="78">
        <f>SAStab!I5882</f>
        <v>1021774</v>
      </c>
      <c r="BZ132" s="78">
        <f>SAStab!J5882</f>
        <v>2710789</v>
      </c>
      <c r="CA132" s="188"/>
    </row>
    <row r="133" spans="1:79">
      <c r="B133" t="s">
        <v>19</v>
      </c>
      <c r="C133" s="88">
        <f>SAStab!B7127</f>
        <v>0.98899999999999999</v>
      </c>
      <c r="D133" s="41" t="str">
        <f>SAStab!A5443</f>
        <v>4th quintile</v>
      </c>
      <c r="E133" s="78">
        <f>SAStab!B5443</f>
        <v>312862</v>
      </c>
      <c r="F133" s="78">
        <f>SAStab!C5443</f>
        <v>2965.44</v>
      </c>
      <c r="G133" s="78">
        <f>SAStab!D5443</f>
        <v>7280.1</v>
      </c>
      <c r="H133" s="78">
        <f>SAStab!E5443</f>
        <v>22585.1</v>
      </c>
      <c r="I133" s="78">
        <f>SAStab!F5443</f>
        <v>70078.2</v>
      </c>
      <c r="J133" s="78">
        <f>SAStab!G5443</f>
        <v>239361</v>
      </c>
      <c r="K133" s="78">
        <f>SAStab!H5443</f>
        <v>721714</v>
      </c>
      <c r="L133" s="78">
        <f>SAStab!I5443</f>
        <v>1307052</v>
      </c>
      <c r="M133" s="78">
        <f>SAStab!J5443</f>
        <v>3706334</v>
      </c>
      <c r="P133" t="s">
        <v>19</v>
      </c>
      <c r="Q133" s="93">
        <f>SAStab!C7127</f>
        <v>0.99399999999999999</v>
      </c>
      <c r="R133" s="159">
        <f>SAStab!B5531</f>
        <v>356075</v>
      </c>
      <c r="S133" s="159">
        <f>SAStab!C5531</f>
        <v>4431.49</v>
      </c>
      <c r="T133" s="159">
        <f>SAStab!D5531</f>
        <v>9316.59</v>
      </c>
      <c r="U133" s="159">
        <f>SAStab!E5531</f>
        <v>27571.4</v>
      </c>
      <c r="V133" s="159">
        <f>SAStab!F5531</f>
        <v>82932.600000000006</v>
      </c>
      <c r="W133" s="159">
        <f>SAStab!G5531</f>
        <v>280481</v>
      </c>
      <c r="X133" s="159">
        <f>SAStab!H5531</f>
        <v>819579</v>
      </c>
      <c r="Y133" s="159">
        <f>SAStab!I5531</f>
        <v>1456378</v>
      </c>
      <c r="Z133" s="159">
        <f>SAStab!J5531</f>
        <v>3895848</v>
      </c>
      <c r="AC133" t="s">
        <v>19</v>
      </c>
      <c r="AD133" s="86">
        <f>SAStab!D7127</f>
        <v>0.99299999999999999</v>
      </c>
      <c r="AE133" s="159">
        <f>SAStab!B5619</f>
        <v>358930</v>
      </c>
      <c r="AF133" s="159">
        <f>SAStab!C5619</f>
        <v>4488.17</v>
      </c>
      <c r="AG133" s="159">
        <f>SAStab!D5619</f>
        <v>9815.48</v>
      </c>
      <c r="AH133" s="159">
        <f>SAStab!E5619</f>
        <v>29164.799999999999</v>
      </c>
      <c r="AI133" s="159">
        <f>SAStab!F5619</f>
        <v>92436.4</v>
      </c>
      <c r="AJ133" s="159">
        <f>SAStab!G5619</f>
        <v>311807</v>
      </c>
      <c r="AK133" s="159">
        <f>SAStab!H5619</f>
        <v>875748</v>
      </c>
      <c r="AL133" s="159">
        <f>SAStab!I5619</f>
        <v>1529330</v>
      </c>
      <c r="AM133" s="159">
        <f>SAStab!J5619</f>
        <v>4002318</v>
      </c>
      <c r="AP133" t="s">
        <v>19</v>
      </c>
      <c r="AQ133" s="86">
        <f>SAStab!E7127</f>
        <v>0.99199999999999999</v>
      </c>
      <c r="AR133" s="159">
        <f>SAStab!B5707</f>
        <v>362622</v>
      </c>
      <c r="AS133" s="159">
        <f>SAStab!C5707</f>
        <v>4461.34</v>
      </c>
      <c r="AT133" s="159">
        <f>SAStab!D5707</f>
        <v>9786.34</v>
      </c>
      <c r="AU133" s="159">
        <f>SAStab!E5707</f>
        <v>30542.6</v>
      </c>
      <c r="AV133" s="159">
        <f>SAStab!F5707</f>
        <v>95245.8</v>
      </c>
      <c r="AW133" s="159">
        <f>SAStab!G5707</f>
        <v>320367</v>
      </c>
      <c r="AX133" s="159">
        <f>SAStab!H5707</f>
        <v>889810</v>
      </c>
      <c r="AY133" s="159">
        <f>SAStab!I5707</f>
        <v>1572889</v>
      </c>
      <c r="AZ133" s="159">
        <f>SAStab!J5707</f>
        <v>3729417</v>
      </c>
      <c r="BC133" t="s">
        <v>19</v>
      </c>
      <c r="BD133" s="86">
        <f>SAStab!F7127</f>
        <v>0.99199999999999999</v>
      </c>
      <c r="BE133" s="41">
        <f>SAStab!B5795</f>
        <v>415841</v>
      </c>
      <c r="BF133" s="159">
        <f>SAStab!C5795</f>
        <v>4551.18</v>
      </c>
      <c r="BG133" s="159">
        <f>SAStab!D5795</f>
        <v>10667.39</v>
      </c>
      <c r="BH133" s="159">
        <f>SAStab!E5795</f>
        <v>34166.400000000001</v>
      </c>
      <c r="BI133" s="159">
        <f>SAStab!F5795</f>
        <v>106744.9</v>
      </c>
      <c r="BJ133" s="159">
        <f>SAStab!G5795</f>
        <v>359549</v>
      </c>
      <c r="BK133" s="159">
        <f>SAStab!H5795</f>
        <v>1009925</v>
      </c>
      <c r="BL133" s="159">
        <f>SAStab!I5795</f>
        <v>1724811</v>
      </c>
      <c r="BM133" s="159">
        <f>SAStab!J5795</f>
        <v>4110700</v>
      </c>
      <c r="BP133" t="s">
        <v>19</v>
      </c>
      <c r="BQ133" s="86">
        <f>SAStab!G7127</f>
        <v>0.99099999999999999</v>
      </c>
      <c r="BR133" s="78">
        <f>SAStab!B5883</f>
        <v>442340</v>
      </c>
      <c r="BS133" s="78">
        <f>SAStab!C5883</f>
        <v>5891.44</v>
      </c>
      <c r="BT133" s="78">
        <f>SAStab!D5883</f>
        <v>12672.94</v>
      </c>
      <c r="BU133" s="78">
        <f>SAStab!E5883</f>
        <v>37577.5</v>
      </c>
      <c r="BV133" s="78">
        <f>SAStab!F5883</f>
        <v>114707.3</v>
      </c>
      <c r="BW133" s="78">
        <f>SAStab!G5883</f>
        <v>382729</v>
      </c>
      <c r="BX133" s="78">
        <f>SAStab!H5883</f>
        <v>1098611</v>
      </c>
      <c r="BY133" s="78">
        <f>SAStab!I5883</f>
        <v>1829015</v>
      </c>
      <c r="BZ133" s="78">
        <f>SAStab!J5883</f>
        <v>4548536</v>
      </c>
      <c r="CA133" s="188"/>
    </row>
    <row r="134" spans="1:79">
      <c r="B134" t="s">
        <v>113</v>
      </c>
      <c r="C134" s="88">
        <f>SAStab!B7128</f>
        <v>0.997</v>
      </c>
      <c r="D134" s="41" t="str">
        <f>SAStab!A5444</f>
        <v>top quintile</v>
      </c>
      <c r="E134" s="78">
        <f>SAStab!B5444</f>
        <v>1015167</v>
      </c>
      <c r="F134" s="78">
        <f>SAStab!C5444</f>
        <v>9337.77</v>
      </c>
      <c r="G134" s="78">
        <f>SAStab!D5444</f>
        <v>19744.099999999999</v>
      </c>
      <c r="H134" s="78">
        <f>SAStab!E5444</f>
        <v>63383.3</v>
      </c>
      <c r="I134" s="78">
        <f>SAStab!F5444</f>
        <v>249127.1</v>
      </c>
      <c r="J134" s="78">
        <f>SAStab!G5444</f>
        <v>878941</v>
      </c>
      <c r="K134" s="78">
        <f>SAStab!H5444</f>
        <v>2379003</v>
      </c>
      <c r="L134" s="78">
        <f>SAStab!I5444</f>
        <v>4098483</v>
      </c>
      <c r="M134" s="78">
        <f>SAStab!J5444</f>
        <v>12543385</v>
      </c>
      <c r="P134" t="s">
        <v>113</v>
      </c>
      <c r="Q134" s="93">
        <f>SAStab!C7128</f>
        <v>0.998</v>
      </c>
      <c r="R134" s="159">
        <f>SAStab!B5532</f>
        <v>1187005</v>
      </c>
      <c r="S134" s="159">
        <f>SAStab!C5532</f>
        <v>12853.37</v>
      </c>
      <c r="T134" s="159">
        <f>SAStab!D5532</f>
        <v>27133.58</v>
      </c>
      <c r="U134" s="159">
        <f>SAStab!E5532</f>
        <v>80446.899999999994</v>
      </c>
      <c r="V134" s="159">
        <f>SAStab!F5532</f>
        <v>316976</v>
      </c>
      <c r="W134" s="159">
        <f>SAStab!G5532</f>
        <v>1116362</v>
      </c>
      <c r="X134" s="159">
        <f>SAStab!H5532</f>
        <v>2637441</v>
      </c>
      <c r="Y134" s="159">
        <f>SAStab!I5532</f>
        <v>4717293</v>
      </c>
      <c r="Z134" s="159">
        <f>SAStab!J5532</f>
        <v>13921008</v>
      </c>
      <c r="AC134" t="s">
        <v>113</v>
      </c>
      <c r="AD134" s="86">
        <f>SAStab!D7128</f>
        <v>0.999</v>
      </c>
      <c r="AE134" s="159">
        <f>SAStab!B5620</f>
        <v>1251456</v>
      </c>
      <c r="AF134" s="159">
        <f>SAStab!C5620</f>
        <v>16929.759999999998</v>
      </c>
      <c r="AG134" s="159">
        <f>SAStab!D5620</f>
        <v>32430.959999999999</v>
      </c>
      <c r="AH134" s="159">
        <f>SAStab!E5620</f>
        <v>96285.8</v>
      </c>
      <c r="AI134" s="159">
        <f>SAStab!F5620</f>
        <v>367656.9</v>
      </c>
      <c r="AJ134" s="159">
        <f>SAStab!G5620</f>
        <v>1191794</v>
      </c>
      <c r="AK134" s="159">
        <f>SAStab!H5620</f>
        <v>2881426</v>
      </c>
      <c r="AL134" s="159">
        <f>SAStab!I5620</f>
        <v>5120057</v>
      </c>
      <c r="AM134" s="159">
        <f>SAStab!J5620</f>
        <v>13686303</v>
      </c>
      <c r="AP134" t="s">
        <v>113</v>
      </c>
      <c r="AQ134" s="86">
        <f>SAStab!E7128</f>
        <v>0.997</v>
      </c>
      <c r="AR134" s="159">
        <f>SAStab!B5708</f>
        <v>1430049</v>
      </c>
      <c r="AS134" s="159">
        <f>SAStab!C5708</f>
        <v>17198.580000000002</v>
      </c>
      <c r="AT134" s="159">
        <f>SAStab!D5708</f>
        <v>35860.629999999997</v>
      </c>
      <c r="AU134" s="159">
        <f>SAStab!E5708</f>
        <v>107114</v>
      </c>
      <c r="AV134" s="159">
        <f>SAStab!F5708</f>
        <v>397850</v>
      </c>
      <c r="AW134" s="159">
        <f>SAStab!G5708</f>
        <v>1341546</v>
      </c>
      <c r="AX134" s="159">
        <f>SAStab!H5708</f>
        <v>3336398</v>
      </c>
      <c r="AY134" s="159">
        <f>SAStab!I5708</f>
        <v>5826167</v>
      </c>
      <c r="AZ134" s="159">
        <f>SAStab!J5708</f>
        <v>15305731</v>
      </c>
      <c r="BC134" t="s">
        <v>113</v>
      </c>
      <c r="BD134" s="86">
        <f>SAStab!F7128</f>
        <v>0.997</v>
      </c>
      <c r="BE134" s="41">
        <f>SAStab!B5796</f>
        <v>1483431</v>
      </c>
      <c r="BF134" s="159">
        <f>SAStab!C5796</f>
        <v>18733.12</v>
      </c>
      <c r="BG134" s="159">
        <f>SAStab!D5796</f>
        <v>38581.71</v>
      </c>
      <c r="BH134" s="159">
        <f>SAStab!E5796</f>
        <v>116432.2</v>
      </c>
      <c r="BI134" s="159">
        <f>SAStab!F5796</f>
        <v>427699.4</v>
      </c>
      <c r="BJ134" s="159">
        <f>SAStab!G5796</f>
        <v>1459516</v>
      </c>
      <c r="BK134" s="159">
        <f>SAStab!H5796</f>
        <v>3495982</v>
      </c>
      <c r="BL134" s="159">
        <f>SAStab!I5796</f>
        <v>5943099</v>
      </c>
      <c r="BM134" s="159">
        <f>SAStab!J5796</f>
        <v>16068285</v>
      </c>
      <c r="BP134" t="s">
        <v>113</v>
      </c>
      <c r="BQ134" s="86">
        <f>SAStab!G7128</f>
        <v>0.997</v>
      </c>
      <c r="BR134" s="78">
        <f>SAStab!B5884</f>
        <v>1709016</v>
      </c>
      <c r="BS134" s="78">
        <f>SAStab!C5884</f>
        <v>19980.18</v>
      </c>
      <c r="BT134" s="78">
        <f>SAStab!D5884</f>
        <v>41968.35</v>
      </c>
      <c r="BU134" s="78">
        <f>SAStab!E5884</f>
        <v>122211</v>
      </c>
      <c r="BV134" s="78">
        <f>SAStab!F5884</f>
        <v>457558.6</v>
      </c>
      <c r="BW134" s="78">
        <f>SAStab!G5884</f>
        <v>1545437</v>
      </c>
      <c r="BX134" s="78">
        <f>SAStab!H5884</f>
        <v>3853185</v>
      </c>
      <c r="BY134" s="78">
        <f>SAStab!I5884</f>
        <v>6535319</v>
      </c>
      <c r="BZ134" s="78">
        <f>SAStab!J5884</f>
        <v>19117397</v>
      </c>
      <c r="CA134" s="188"/>
    </row>
    <row r="135" spans="1:79">
      <c r="A135" t="s">
        <v>20</v>
      </c>
      <c r="D135" s="41" t="str">
        <f>SAStab!A5445</f>
        <v>equivalent home equity</v>
      </c>
      <c r="E135" s="78"/>
      <c r="F135" s="78"/>
      <c r="G135" s="78"/>
      <c r="H135" s="78"/>
      <c r="I135" s="78"/>
      <c r="J135" s="78"/>
      <c r="K135" s="78"/>
      <c r="L135" s="78"/>
      <c r="M135" s="78"/>
      <c r="O135" t="s">
        <v>20</v>
      </c>
      <c r="R135" s="78"/>
      <c r="S135" s="78"/>
      <c r="T135" s="78"/>
      <c r="U135" s="78"/>
      <c r="V135" s="78"/>
      <c r="W135" s="78"/>
      <c r="X135" s="78"/>
      <c r="Y135" s="78"/>
      <c r="Z135" s="78"/>
      <c r="AB135" t="s">
        <v>20</v>
      </c>
      <c r="AE135" s="78"/>
      <c r="AF135" s="78"/>
      <c r="AG135" s="78"/>
      <c r="AH135" s="78"/>
      <c r="AI135" s="78"/>
      <c r="AJ135" s="78"/>
      <c r="AK135" s="78"/>
      <c r="AL135" s="78"/>
      <c r="AM135" s="78"/>
      <c r="AO135" t="s">
        <v>20</v>
      </c>
      <c r="AR135" s="78"/>
      <c r="AS135" s="78"/>
      <c r="AT135" s="78"/>
      <c r="AU135" s="78"/>
      <c r="AV135" s="78"/>
      <c r="AW135" s="78"/>
      <c r="AX135" s="78"/>
      <c r="AY135" s="78"/>
      <c r="AZ135" s="78"/>
      <c r="BB135" t="s">
        <v>20</v>
      </c>
      <c r="BE135" s="59"/>
      <c r="BF135" s="78"/>
      <c r="BG135" s="78"/>
      <c r="BH135" s="78"/>
      <c r="BI135" s="78"/>
      <c r="BJ135" s="78"/>
      <c r="BK135" s="78"/>
      <c r="BL135" s="78"/>
      <c r="BM135" s="78"/>
      <c r="BO135" t="s">
        <v>20</v>
      </c>
      <c r="CA135" s="188"/>
    </row>
    <row r="136" spans="1:79">
      <c r="B136" t="s">
        <v>21</v>
      </c>
      <c r="C136" s="88">
        <f>SAStab!B7130</f>
        <v>0.96799999999999997</v>
      </c>
      <c r="D136" s="41" t="str">
        <f>SAStab!A5446</f>
        <v>Home Owner</v>
      </c>
      <c r="E136" s="78">
        <f>SAStab!B5446</f>
        <v>388031</v>
      </c>
      <c r="F136" s="78">
        <f>SAStab!C5446</f>
        <v>684.11</v>
      </c>
      <c r="G136" s="78">
        <f>SAStab!D5446</f>
        <v>2780.51</v>
      </c>
      <c r="H136" s="78">
        <f>SAStab!E5446</f>
        <v>12503.3</v>
      </c>
      <c r="I136" s="78">
        <f>SAStab!F5446</f>
        <v>51986.8</v>
      </c>
      <c r="J136" s="78">
        <f>SAStab!G5446</f>
        <v>216385</v>
      </c>
      <c r="K136" s="78">
        <f>SAStab!H5446</f>
        <v>824472</v>
      </c>
      <c r="L136" s="78">
        <f>SAStab!I5446</f>
        <v>1655339</v>
      </c>
      <c r="M136" s="78">
        <f>SAStab!J5446</f>
        <v>5418207</v>
      </c>
      <c r="P136" t="s">
        <v>21</v>
      </c>
      <c r="Q136" s="93">
        <f>SAStab!C7130</f>
        <v>0.97299999999999998</v>
      </c>
      <c r="R136" s="159">
        <f>SAStab!B5534</f>
        <v>438562</v>
      </c>
      <c r="S136" s="159">
        <f>SAStab!C5534</f>
        <v>943.29</v>
      </c>
      <c r="T136" s="159">
        <f>SAStab!D5534</f>
        <v>3292.3</v>
      </c>
      <c r="U136" s="159">
        <f>SAStab!E5534</f>
        <v>13835.8</v>
      </c>
      <c r="V136" s="159">
        <f>SAStab!F5534</f>
        <v>56649.1</v>
      </c>
      <c r="W136" s="159">
        <f>SAStab!G5534</f>
        <v>241881</v>
      </c>
      <c r="X136" s="159">
        <f>SAStab!H5534</f>
        <v>938045</v>
      </c>
      <c r="Y136" s="159">
        <f>SAStab!I5534</f>
        <v>1832893</v>
      </c>
      <c r="Z136" s="159">
        <f>SAStab!J5534</f>
        <v>6347729</v>
      </c>
      <c r="AC136" t="s">
        <v>21</v>
      </c>
      <c r="AD136" s="86">
        <f>SAStab!D7130</f>
        <v>0.97099999999999997</v>
      </c>
      <c r="AE136" s="159">
        <f>SAStab!B5622</f>
        <v>452352</v>
      </c>
      <c r="AF136" s="159">
        <f>SAStab!C5622</f>
        <v>813.63</v>
      </c>
      <c r="AG136" s="159">
        <f>SAStab!D5622</f>
        <v>3331.9</v>
      </c>
      <c r="AH136" s="159">
        <f>SAStab!E5622</f>
        <v>14673.2</v>
      </c>
      <c r="AI136" s="159">
        <f>SAStab!F5622</f>
        <v>59904.1</v>
      </c>
      <c r="AJ136" s="159">
        <f>SAStab!G5622</f>
        <v>257052</v>
      </c>
      <c r="AK136" s="159">
        <f>SAStab!H5622</f>
        <v>980238</v>
      </c>
      <c r="AL136" s="159">
        <f>SAStab!I5622</f>
        <v>1936215</v>
      </c>
      <c r="AM136" s="159">
        <f>SAStab!J5622</f>
        <v>6702037</v>
      </c>
      <c r="AP136" t="s">
        <v>21</v>
      </c>
      <c r="AQ136" s="86">
        <f>SAStab!E7130</f>
        <v>0.96899999999999997</v>
      </c>
      <c r="AR136" s="159">
        <f>SAStab!B5710</f>
        <v>503862</v>
      </c>
      <c r="AS136" s="159">
        <f>SAStab!C5710</f>
        <v>747.42</v>
      </c>
      <c r="AT136" s="159">
        <f>SAStab!D5710</f>
        <v>3476.78</v>
      </c>
      <c r="AU136" s="159">
        <f>SAStab!E5710</f>
        <v>15736.7</v>
      </c>
      <c r="AV136" s="159">
        <f>SAStab!F5710</f>
        <v>64928.5</v>
      </c>
      <c r="AW136" s="159">
        <f>SAStab!G5710</f>
        <v>283093</v>
      </c>
      <c r="AX136" s="159">
        <f>SAStab!H5710</f>
        <v>1088109</v>
      </c>
      <c r="AY136" s="159">
        <f>SAStab!I5710</f>
        <v>2172247</v>
      </c>
      <c r="AZ136" s="159">
        <f>SAStab!J5710</f>
        <v>7175645</v>
      </c>
      <c r="BC136" t="s">
        <v>21</v>
      </c>
      <c r="BD136" s="86">
        <f>SAStab!F7130</f>
        <v>0.97099999999999997</v>
      </c>
      <c r="BE136" s="41">
        <f>SAStab!B5798</f>
        <v>538684</v>
      </c>
      <c r="BF136" s="159">
        <f>SAStab!C5798</f>
        <v>922.45</v>
      </c>
      <c r="BG136" s="159">
        <f>SAStab!D5798</f>
        <v>3783.16</v>
      </c>
      <c r="BH136" s="159">
        <f>SAStab!E5798</f>
        <v>17811.099999999999</v>
      </c>
      <c r="BI136" s="159">
        <f>SAStab!F5798</f>
        <v>72978.100000000006</v>
      </c>
      <c r="BJ136" s="159">
        <f>SAStab!G5798</f>
        <v>307730</v>
      </c>
      <c r="BK136" s="159">
        <f>SAStab!H5798</f>
        <v>1186407</v>
      </c>
      <c r="BL136" s="159">
        <f>SAStab!I5798</f>
        <v>2336655</v>
      </c>
      <c r="BM136" s="159">
        <f>SAStab!J5798</f>
        <v>7601098</v>
      </c>
      <c r="BP136" t="s">
        <v>21</v>
      </c>
      <c r="BQ136" s="86">
        <f>SAStab!G7130</f>
        <v>0.97099999999999997</v>
      </c>
      <c r="BR136" s="78">
        <f>SAStab!B5886</f>
        <v>615557</v>
      </c>
      <c r="BS136" s="78">
        <f>SAStab!C5886</f>
        <v>1033.03</v>
      </c>
      <c r="BT136" s="78">
        <f>SAStab!D5886</f>
        <v>4475.57</v>
      </c>
      <c r="BU136" s="78">
        <f>SAStab!E5886</f>
        <v>20509</v>
      </c>
      <c r="BV136" s="78">
        <f>SAStab!F5886</f>
        <v>80919.600000000006</v>
      </c>
      <c r="BW136" s="78">
        <f>SAStab!G5886</f>
        <v>334778</v>
      </c>
      <c r="BX136" s="78">
        <f>SAStab!H5886</f>
        <v>1282410</v>
      </c>
      <c r="BY136" s="78">
        <f>SAStab!I5886</f>
        <v>2564901</v>
      </c>
      <c r="BZ136" s="78">
        <f>SAStab!J5886</f>
        <v>8669169</v>
      </c>
      <c r="CA136" s="188"/>
    </row>
    <row r="137" spans="1:79">
      <c r="B137" t="s">
        <v>22</v>
      </c>
      <c r="C137" s="88">
        <f>SAStab!B7131</f>
        <v>0.751</v>
      </c>
      <c r="D137" s="41" t="str">
        <f>SAStab!A5447</f>
        <v>Renter</v>
      </c>
      <c r="E137" s="78">
        <f>SAStab!B5447</f>
        <v>137816</v>
      </c>
      <c r="F137" s="78">
        <f>SAStab!C5447</f>
        <v>-1387.79</v>
      </c>
      <c r="G137" s="78">
        <f>SAStab!D5447</f>
        <v>-1021.04</v>
      </c>
      <c r="H137" s="78">
        <f>SAStab!E5447</f>
        <v>1.4</v>
      </c>
      <c r="I137" s="78">
        <f>SAStab!F5447</f>
        <v>9829.6</v>
      </c>
      <c r="J137" s="78">
        <f>SAStab!G5447</f>
        <v>72717</v>
      </c>
      <c r="K137" s="78">
        <f>SAStab!H5447</f>
        <v>283785</v>
      </c>
      <c r="L137" s="78">
        <f>SAStab!I5447</f>
        <v>610194</v>
      </c>
      <c r="M137" s="78">
        <f>SAStab!J5447</f>
        <v>2362328</v>
      </c>
      <c r="P137" t="s">
        <v>22</v>
      </c>
      <c r="Q137" s="93">
        <f>SAStab!C7131</f>
        <v>0.77100000000000002</v>
      </c>
      <c r="R137" s="159">
        <f>SAStab!B5535</f>
        <v>132454</v>
      </c>
      <c r="S137" s="159">
        <f>SAStab!C5535</f>
        <v>-1630.12</v>
      </c>
      <c r="T137" s="159">
        <f>SAStab!D5535</f>
        <v>-1213.79</v>
      </c>
      <c r="U137" s="159">
        <f>SAStab!E5535</f>
        <v>262.3</v>
      </c>
      <c r="V137" s="159">
        <f>SAStab!F5535</f>
        <v>18107.7</v>
      </c>
      <c r="W137" s="159">
        <f>SAStab!G5535</f>
        <v>94015</v>
      </c>
      <c r="X137" s="159">
        <f>SAStab!H5535</f>
        <v>287300</v>
      </c>
      <c r="Y137" s="159">
        <f>SAStab!I5535</f>
        <v>618617</v>
      </c>
      <c r="Z137" s="159">
        <f>SAStab!J5535</f>
        <v>1672564</v>
      </c>
      <c r="AC137" t="s">
        <v>22</v>
      </c>
      <c r="AD137" s="86">
        <f>SAStab!D7131</f>
        <v>0.79300000000000004</v>
      </c>
      <c r="AE137" s="159">
        <f>SAStab!B5623</f>
        <v>166466</v>
      </c>
      <c r="AF137" s="159">
        <f>SAStab!C5623</f>
        <v>-1835.25</v>
      </c>
      <c r="AG137" s="159">
        <f>SAStab!D5623</f>
        <v>-1314.86</v>
      </c>
      <c r="AH137" s="159">
        <f>SAStab!E5623</f>
        <v>960.6</v>
      </c>
      <c r="AI137" s="159">
        <f>SAStab!F5623</f>
        <v>25048.2</v>
      </c>
      <c r="AJ137" s="159">
        <f>SAStab!G5623</f>
        <v>117342</v>
      </c>
      <c r="AK137" s="159">
        <f>SAStab!H5623</f>
        <v>345009</v>
      </c>
      <c r="AL137" s="159">
        <f>SAStab!I5623</f>
        <v>777296</v>
      </c>
      <c r="AM137" s="159">
        <f>SAStab!J5623</f>
        <v>2211682</v>
      </c>
      <c r="AP137" t="s">
        <v>22</v>
      </c>
      <c r="AQ137" s="86">
        <f>SAStab!E7131</f>
        <v>0.80200000000000005</v>
      </c>
      <c r="AR137" s="159">
        <f>SAStab!B5711</f>
        <v>199459</v>
      </c>
      <c r="AS137" s="159">
        <f>SAStab!C5711</f>
        <v>-2051.0700000000002</v>
      </c>
      <c r="AT137" s="159">
        <f>SAStab!D5711</f>
        <v>-1450.11</v>
      </c>
      <c r="AU137" s="159">
        <f>SAStab!E5711</f>
        <v>1488.2</v>
      </c>
      <c r="AV137" s="159">
        <f>SAStab!F5711</f>
        <v>29211</v>
      </c>
      <c r="AW137" s="159">
        <f>SAStab!G5711</f>
        <v>134640</v>
      </c>
      <c r="AX137" s="159">
        <f>SAStab!H5711</f>
        <v>428537</v>
      </c>
      <c r="AY137" s="159">
        <f>SAStab!I5711</f>
        <v>934069</v>
      </c>
      <c r="AZ137" s="159">
        <f>SAStab!J5711</f>
        <v>2702040</v>
      </c>
      <c r="BC137" t="s">
        <v>22</v>
      </c>
      <c r="BD137" s="86">
        <f>SAStab!F7131</f>
        <v>0.81399999999999995</v>
      </c>
      <c r="BE137" s="41">
        <f>SAStab!B5799</f>
        <v>229086</v>
      </c>
      <c r="BF137" s="159">
        <f>SAStab!C5799</f>
        <v>-2057.14</v>
      </c>
      <c r="BG137" s="159">
        <f>SAStab!D5799</f>
        <v>-1614.75</v>
      </c>
      <c r="BH137" s="159">
        <f>SAStab!E5799</f>
        <v>2246.6</v>
      </c>
      <c r="BI137" s="159">
        <f>SAStab!F5799</f>
        <v>34740.5</v>
      </c>
      <c r="BJ137" s="159">
        <f>SAStab!G5799</f>
        <v>162104</v>
      </c>
      <c r="BK137" s="159">
        <f>SAStab!H5799</f>
        <v>557458</v>
      </c>
      <c r="BL137" s="159">
        <f>SAStab!I5799</f>
        <v>1114884</v>
      </c>
      <c r="BM137" s="159">
        <f>SAStab!J5799</f>
        <v>2951925</v>
      </c>
      <c r="BP137" t="s">
        <v>22</v>
      </c>
      <c r="BQ137" s="86">
        <f>SAStab!G7131</f>
        <v>0.82399999999999995</v>
      </c>
      <c r="BR137" s="78">
        <f>SAStab!B5887</f>
        <v>260546</v>
      </c>
      <c r="BS137" s="78">
        <f>SAStab!C5887</f>
        <v>-2065.27</v>
      </c>
      <c r="BT137" s="78">
        <f>SAStab!D5887</f>
        <v>-1795.57</v>
      </c>
      <c r="BU137" s="78">
        <f>SAStab!E5887</f>
        <v>3582</v>
      </c>
      <c r="BV137" s="78">
        <f>SAStab!F5887</f>
        <v>42713.5</v>
      </c>
      <c r="BW137" s="78">
        <f>SAStab!G5887</f>
        <v>192103</v>
      </c>
      <c r="BX137" s="78">
        <f>SAStab!H5887</f>
        <v>628073</v>
      </c>
      <c r="BY137" s="78">
        <f>SAStab!I5887</f>
        <v>1250769</v>
      </c>
      <c r="BZ137" s="78">
        <f>SAStab!J5887</f>
        <v>3424915</v>
      </c>
      <c r="CA137" s="188"/>
    </row>
    <row r="138" spans="1:79">
      <c r="A138" t="s">
        <v>107</v>
      </c>
      <c r="D138" s="41" t="str">
        <f>SAStab!A5448</f>
        <v>census Poverty rate</v>
      </c>
      <c r="E138" s="78"/>
      <c r="F138" s="78"/>
      <c r="G138" s="78"/>
      <c r="H138" s="78"/>
      <c r="I138" s="78"/>
      <c r="J138" s="78"/>
      <c r="K138" s="78"/>
      <c r="L138" s="78"/>
      <c r="M138" s="78"/>
      <c r="O138" t="s">
        <v>107</v>
      </c>
      <c r="R138" s="78"/>
      <c r="S138" s="78"/>
      <c r="T138" s="78"/>
      <c r="U138" s="78"/>
      <c r="V138" s="78"/>
      <c r="W138" s="78"/>
      <c r="X138" s="78"/>
      <c r="Y138" s="78"/>
      <c r="Z138" s="78"/>
      <c r="AB138" t="s">
        <v>107</v>
      </c>
      <c r="AE138" s="78"/>
      <c r="AF138" s="78"/>
      <c r="AG138" s="78"/>
      <c r="AH138" s="78"/>
      <c r="AI138" s="78"/>
      <c r="AJ138" s="78"/>
      <c r="AK138" s="78"/>
      <c r="AL138" s="78"/>
      <c r="AM138" s="78"/>
      <c r="AO138" t="s">
        <v>107</v>
      </c>
      <c r="AR138" s="78"/>
      <c r="AS138" s="78"/>
      <c r="AT138" s="78"/>
      <c r="AU138" s="78"/>
      <c r="AV138" s="78"/>
      <c r="AW138" s="78"/>
      <c r="AX138" s="78"/>
      <c r="AY138" s="78"/>
      <c r="AZ138" s="78"/>
      <c r="BB138" t="s">
        <v>107</v>
      </c>
      <c r="BE138" s="59"/>
      <c r="BF138" s="78"/>
      <c r="BG138" s="78"/>
      <c r="BH138" s="78"/>
      <c r="BI138" s="78"/>
      <c r="BJ138" s="78"/>
      <c r="BK138" s="78"/>
      <c r="BL138" s="78"/>
      <c r="BM138" s="78"/>
      <c r="BO138" t="s">
        <v>107</v>
      </c>
      <c r="CA138" s="188"/>
    </row>
    <row r="139" spans="1:79">
      <c r="B139" t="s">
        <v>28</v>
      </c>
      <c r="C139" s="88">
        <f>SAStab!B7133</f>
        <v>0.71499999999999997</v>
      </c>
      <c r="D139" s="41" t="str">
        <f>SAStab!A5449</f>
        <v>1.Less 100% of Poverty</v>
      </c>
      <c r="E139" s="78">
        <f>SAStab!B5449</f>
        <v>47373</v>
      </c>
      <c r="F139" s="78">
        <f>SAStab!C5449</f>
        <v>-1387.79</v>
      </c>
      <c r="G139" s="78">
        <f>SAStab!D5449</f>
        <v>-1033.3499999999999</v>
      </c>
      <c r="H139" s="78">
        <f>SAStab!E5449</f>
        <v>-56.5</v>
      </c>
      <c r="I139" s="78">
        <f>SAStab!F5449</f>
        <v>4594.3</v>
      </c>
      <c r="J139" s="78">
        <f>SAStab!G5449</f>
        <v>25858</v>
      </c>
      <c r="K139" s="78">
        <f>SAStab!H5449</f>
        <v>80021</v>
      </c>
      <c r="L139" s="78">
        <f>SAStab!I5449</f>
        <v>160538</v>
      </c>
      <c r="M139" s="78">
        <f>SAStab!J5449</f>
        <v>718345</v>
      </c>
      <c r="P139" t="s">
        <v>28</v>
      </c>
      <c r="Q139" s="93">
        <f>SAStab!C7133</f>
        <v>0.69599999999999995</v>
      </c>
      <c r="R139" s="159">
        <f>SAStab!B5537</f>
        <v>57383</v>
      </c>
      <c r="S139" s="159">
        <f>SAStab!C5537</f>
        <v>-1630.12</v>
      </c>
      <c r="T139" s="159">
        <f>SAStab!D5537</f>
        <v>-1325.6</v>
      </c>
      <c r="U139" s="159">
        <f>SAStab!E5537</f>
        <v>-541.4</v>
      </c>
      <c r="V139" s="159">
        <f>SAStab!F5537</f>
        <v>5504.3</v>
      </c>
      <c r="W139" s="159">
        <f>SAStab!G5537</f>
        <v>28643</v>
      </c>
      <c r="X139" s="159">
        <f>SAStab!H5537</f>
        <v>99431</v>
      </c>
      <c r="Y139" s="159">
        <f>SAStab!I5537</f>
        <v>170709</v>
      </c>
      <c r="Z139" s="159">
        <f>SAStab!J5537</f>
        <v>1044798</v>
      </c>
      <c r="AC139" t="s">
        <v>28</v>
      </c>
      <c r="AD139" s="86">
        <f>SAStab!D7133</f>
        <v>0.69299999999999995</v>
      </c>
      <c r="AE139" s="159">
        <f>SAStab!B5625</f>
        <v>55001</v>
      </c>
      <c r="AF139" s="159">
        <f>SAStab!C5625</f>
        <v>-1835.25</v>
      </c>
      <c r="AG139" s="159">
        <f>SAStab!D5625</f>
        <v>-1452.53</v>
      </c>
      <c r="AH139" s="159">
        <f>SAStab!E5625</f>
        <v>-621.79999999999995</v>
      </c>
      <c r="AI139" s="159">
        <f>SAStab!F5625</f>
        <v>5142</v>
      </c>
      <c r="AJ139" s="159">
        <f>SAStab!G5625</f>
        <v>29214</v>
      </c>
      <c r="AK139" s="159">
        <f>SAStab!H5625</f>
        <v>103633</v>
      </c>
      <c r="AL139" s="159">
        <f>SAStab!I5625</f>
        <v>178898</v>
      </c>
      <c r="AM139" s="159">
        <f>SAStab!J5625</f>
        <v>990125</v>
      </c>
      <c r="AP139" t="s">
        <v>28</v>
      </c>
      <c r="AQ139" s="86">
        <f>SAStab!E7133</f>
        <v>0.7</v>
      </c>
      <c r="AR139" s="159">
        <f>SAStab!B5713</f>
        <v>62567</v>
      </c>
      <c r="AS139" s="159">
        <f>SAStab!C5713</f>
        <v>-2051.0700000000002</v>
      </c>
      <c r="AT139" s="159">
        <f>SAStab!D5713</f>
        <v>-1580.16</v>
      </c>
      <c r="AU139" s="159">
        <f>SAStab!E5713</f>
        <v>-708.5</v>
      </c>
      <c r="AV139" s="159">
        <f>SAStab!F5713</f>
        <v>5276.8</v>
      </c>
      <c r="AW139" s="159">
        <f>SAStab!G5713</f>
        <v>34150</v>
      </c>
      <c r="AX139" s="159">
        <f>SAStab!H5713</f>
        <v>125685</v>
      </c>
      <c r="AY139" s="159">
        <f>SAStab!I5713</f>
        <v>215324</v>
      </c>
      <c r="AZ139" s="159">
        <f>SAStab!J5713</f>
        <v>1021785</v>
      </c>
      <c r="BC139" t="s">
        <v>28</v>
      </c>
      <c r="BD139" s="86">
        <f>SAStab!F7133</f>
        <v>0.7</v>
      </c>
      <c r="BE139" s="41">
        <f>SAStab!B5801</f>
        <v>62595</v>
      </c>
      <c r="BF139" s="159">
        <f>SAStab!C5801</f>
        <v>-2283.9499999999998</v>
      </c>
      <c r="BG139" s="159">
        <f>SAStab!D5801</f>
        <v>-1707.08</v>
      </c>
      <c r="BH139" s="159">
        <f>SAStab!E5801</f>
        <v>-698.9</v>
      </c>
      <c r="BI139" s="159">
        <f>SAStab!F5801</f>
        <v>7284.7</v>
      </c>
      <c r="BJ139" s="159">
        <f>SAStab!G5801</f>
        <v>44508</v>
      </c>
      <c r="BK139" s="159">
        <f>SAStab!H5801</f>
        <v>140713</v>
      </c>
      <c r="BL139" s="159">
        <f>SAStab!I5801</f>
        <v>234895</v>
      </c>
      <c r="BM139" s="159">
        <f>SAStab!J5801</f>
        <v>912732</v>
      </c>
      <c r="BP139" t="s">
        <v>28</v>
      </c>
      <c r="BQ139" s="86">
        <f>SAStab!G7133</f>
        <v>0.70399999999999996</v>
      </c>
      <c r="BR139" s="78">
        <f>SAStab!B5889</f>
        <v>104119</v>
      </c>
      <c r="BS139" s="78">
        <f>SAStab!C5889</f>
        <v>-2539.6999999999998</v>
      </c>
      <c r="BT139" s="78">
        <f>SAStab!D5889</f>
        <v>-1891.06</v>
      </c>
      <c r="BU139" s="78">
        <f>SAStab!E5889</f>
        <v>-763.5</v>
      </c>
      <c r="BV139" s="78">
        <f>SAStab!F5889</f>
        <v>8743.2000000000007</v>
      </c>
      <c r="BW139" s="78">
        <f>SAStab!G5889</f>
        <v>50925</v>
      </c>
      <c r="BX139" s="78">
        <f>SAStab!H5889</f>
        <v>165342</v>
      </c>
      <c r="BY139" s="78">
        <f>SAStab!I5889</f>
        <v>272610</v>
      </c>
      <c r="BZ139" s="78">
        <f>SAStab!J5889</f>
        <v>1614539</v>
      </c>
      <c r="CA139" s="188"/>
    </row>
    <row r="140" spans="1:79">
      <c r="B140" t="s">
        <v>29</v>
      </c>
      <c r="C140" s="88">
        <f>SAStab!B7134</f>
        <v>0.87</v>
      </c>
      <c r="D140" s="41" t="str">
        <f>SAStab!A5450</f>
        <v>2.100-199% of Poverty</v>
      </c>
      <c r="E140" s="78">
        <f>SAStab!B5450</f>
        <v>79394</v>
      </c>
      <c r="F140" s="78">
        <f>SAStab!C5450</f>
        <v>-994.28</v>
      </c>
      <c r="G140" s="78">
        <f>SAStab!D5450</f>
        <v>-216.15</v>
      </c>
      <c r="H140" s="78">
        <f>SAStab!E5450</f>
        <v>2042</v>
      </c>
      <c r="I140" s="78">
        <f>SAStab!F5450</f>
        <v>12780.9</v>
      </c>
      <c r="J140" s="78">
        <f>SAStab!G5450</f>
        <v>55011</v>
      </c>
      <c r="K140" s="78">
        <f>SAStab!H5450</f>
        <v>148897</v>
      </c>
      <c r="L140" s="78">
        <f>SAStab!I5450</f>
        <v>322220</v>
      </c>
      <c r="M140" s="78">
        <f>SAStab!J5450</f>
        <v>1104718</v>
      </c>
      <c r="P140" t="s">
        <v>29</v>
      </c>
      <c r="Q140" s="93">
        <f>SAStab!C7134</f>
        <v>0.88</v>
      </c>
      <c r="R140" s="159">
        <f>SAStab!B5538</f>
        <v>64799</v>
      </c>
      <c r="S140" s="159">
        <f>SAStab!C5538</f>
        <v>-1152.49</v>
      </c>
      <c r="T140" s="159">
        <f>SAStab!D5538</f>
        <v>-369.27</v>
      </c>
      <c r="U140" s="159">
        <f>SAStab!E5538</f>
        <v>2476.6</v>
      </c>
      <c r="V140" s="159">
        <f>SAStab!F5538</f>
        <v>14477.7</v>
      </c>
      <c r="W140" s="159">
        <f>SAStab!G5538</f>
        <v>51668</v>
      </c>
      <c r="X140" s="159">
        <f>SAStab!H5538</f>
        <v>135270</v>
      </c>
      <c r="Y140" s="159">
        <f>SAStab!I5538</f>
        <v>241651</v>
      </c>
      <c r="Z140" s="159">
        <f>SAStab!J5538</f>
        <v>933583</v>
      </c>
      <c r="AC140" t="s">
        <v>29</v>
      </c>
      <c r="AD140" s="86">
        <f>SAStab!D7134</f>
        <v>0.875</v>
      </c>
      <c r="AE140" s="159">
        <f>SAStab!B5626</f>
        <v>89409</v>
      </c>
      <c r="AF140" s="159">
        <f>SAStab!C5626</f>
        <v>-1297.52</v>
      </c>
      <c r="AG140" s="159">
        <f>SAStab!D5626</f>
        <v>-568.01</v>
      </c>
      <c r="AH140" s="159">
        <f>SAStab!E5626</f>
        <v>2609.4</v>
      </c>
      <c r="AI140" s="159">
        <f>SAStab!F5626</f>
        <v>15485.9</v>
      </c>
      <c r="AJ140" s="159">
        <f>SAStab!G5626</f>
        <v>54944</v>
      </c>
      <c r="AK140" s="159">
        <f>SAStab!H5626</f>
        <v>142416</v>
      </c>
      <c r="AL140" s="159">
        <f>SAStab!I5626</f>
        <v>255551</v>
      </c>
      <c r="AM140" s="159">
        <f>SAStab!J5626</f>
        <v>1148582</v>
      </c>
      <c r="AP140" t="s">
        <v>29</v>
      </c>
      <c r="AQ140" s="86">
        <f>SAStab!E7134</f>
        <v>0.874</v>
      </c>
      <c r="AR140" s="159">
        <f>SAStab!B5714</f>
        <v>76979</v>
      </c>
      <c r="AS140" s="159">
        <f>SAStab!C5714</f>
        <v>-1450.11</v>
      </c>
      <c r="AT140" s="159">
        <f>SAStab!D5714</f>
        <v>-576.6</v>
      </c>
      <c r="AU140" s="159">
        <f>SAStab!E5714</f>
        <v>2847.3</v>
      </c>
      <c r="AV140" s="159">
        <f>SAStab!F5714</f>
        <v>15531.6</v>
      </c>
      <c r="AW140" s="159">
        <f>SAStab!G5714</f>
        <v>57125</v>
      </c>
      <c r="AX140" s="159">
        <f>SAStab!H5714</f>
        <v>164930</v>
      </c>
      <c r="AY140" s="159">
        <f>SAStab!I5714</f>
        <v>280514</v>
      </c>
      <c r="AZ140" s="159">
        <f>SAStab!J5714</f>
        <v>1174491</v>
      </c>
      <c r="BC140" t="s">
        <v>29</v>
      </c>
      <c r="BD140" s="86">
        <f>SAStab!F7134</f>
        <v>0.86299999999999999</v>
      </c>
      <c r="BE140" s="41">
        <f>SAStab!B5802</f>
        <v>86128</v>
      </c>
      <c r="BF140" s="159">
        <f>SAStab!C5802</f>
        <v>-1614.75</v>
      </c>
      <c r="BG140" s="159">
        <f>SAStab!D5802</f>
        <v>-805.31</v>
      </c>
      <c r="BH140" s="159">
        <f>SAStab!E5802</f>
        <v>2333.5</v>
      </c>
      <c r="BI140" s="159">
        <f>SAStab!F5802</f>
        <v>16572.099999999999</v>
      </c>
      <c r="BJ140" s="159">
        <f>SAStab!G5802</f>
        <v>65507</v>
      </c>
      <c r="BK140" s="159">
        <f>SAStab!H5802</f>
        <v>183781</v>
      </c>
      <c r="BL140" s="159">
        <f>SAStab!I5802</f>
        <v>305006</v>
      </c>
      <c r="BM140" s="159">
        <f>SAStab!J5802</f>
        <v>1291508</v>
      </c>
      <c r="BP140" t="s">
        <v>29</v>
      </c>
      <c r="BQ140" s="86">
        <f>SAStab!G7134</f>
        <v>0.84299999999999997</v>
      </c>
      <c r="BR140" s="78">
        <f>SAStab!B5890</f>
        <v>81160</v>
      </c>
      <c r="BS140" s="78">
        <f>SAStab!C5890</f>
        <v>-1795.57</v>
      </c>
      <c r="BT140" s="78">
        <f>SAStab!D5890</f>
        <v>-1131.24</v>
      </c>
      <c r="BU140" s="78">
        <f>SAStab!E5890</f>
        <v>1810</v>
      </c>
      <c r="BV140" s="78">
        <f>SAStab!F5890</f>
        <v>16773.599999999999</v>
      </c>
      <c r="BW140" s="78">
        <f>SAStab!G5890</f>
        <v>70557</v>
      </c>
      <c r="BX140" s="78">
        <f>SAStab!H5890</f>
        <v>186636</v>
      </c>
      <c r="BY140" s="78">
        <f>SAStab!I5890</f>
        <v>301086</v>
      </c>
      <c r="BZ140" s="78">
        <f>SAStab!J5890</f>
        <v>984227</v>
      </c>
      <c r="CA140" s="188"/>
    </row>
    <row r="141" spans="1:79">
      <c r="B141" t="s">
        <v>30</v>
      </c>
      <c r="C141" s="88">
        <f>SAStab!B7135</f>
        <v>0.94499999999999995</v>
      </c>
      <c r="D141" s="41" t="str">
        <f>SAStab!A5451</f>
        <v>3.200-399% of Poverty</v>
      </c>
      <c r="E141" s="78">
        <f>SAStab!B5451</f>
        <v>212579</v>
      </c>
      <c r="F141" s="78">
        <f>SAStab!C5451</f>
        <v>-42.78</v>
      </c>
      <c r="G141" s="78">
        <f>SAStab!D5451</f>
        <v>1637.6</v>
      </c>
      <c r="H141" s="78">
        <f>SAStab!E5451</f>
        <v>8652.9</v>
      </c>
      <c r="I141" s="78">
        <f>SAStab!F5451</f>
        <v>35528.800000000003</v>
      </c>
      <c r="J141" s="78">
        <f>SAStab!G5451</f>
        <v>121037</v>
      </c>
      <c r="K141" s="78">
        <f>SAStab!H5451</f>
        <v>430309</v>
      </c>
      <c r="L141" s="78">
        <f>SAStab!I5451</f>
        <v>820662</v>
      </c>
      <c r="M141" s="78">
        <f>SAStab!J5451</f>
        <v>3147072</v>
      </c>
      <c r="P141" t="s">
        <v>30</v>
      </c>
      <c r="Q141" s="93">
        <f>SAStab!C7135</f>
        <v>0.94499999999999995</v>
      </c>
      <c r="R141" s="159">
        <f>SAStab!B5539</f>
        <v>185436</v>
      </c>
      <c r="S141" s="159">
        <f>SAStab!C5539</f>
        <v>-207.05</v>
      </c>
      <c r="T141" s="159">
        <f>SAStab!D5539</f>
        <v>1515.98</v>
      </c>
      <c r="U141" s="159">
        <f>SAStab!E5539</f>
        <v>8949.2999999999993</v>
      </c>
      <c r="V141" s="159">
        <f>SAStab!F5539</f>
        <v>36299.5</v>
      </c>
      <c r="W141" s="159">
        <f>SAStab!G5539</f>
        <v>115819</v>
      </c>
      <c r="X141" s="159">
        <f>SAStab!H5539</f>
        <v>366340</v>
      </c>
      <c r="Y141" s="159">
        <f>SAStab!I5539</f>
        <v>732070</v>
      </c>
      <c r="Z141" s="159">
        <f>SAStab!J5539</f>
        <v>2907095</v>
      </c>
      <c r="AC141" t="s">
        <v>30</v>
      </c>
      <c r="AD141" s="86">
        <f>SAStab!D7135</f>
        <v>0.95199999999999996</v>
      </c>
      <c r="AE141" s="159">
        <f>SAStab!B5627</f>
        <v>165504</v>
      </c>
      <c r="AF141" s="159">
        <f>SAStab!C5627</f>
        <v>64.900000000000006</v>
      </c>
      <c r="AG141" s="159">
        <f>SAStab!D5627</f>
        <v>2093.6999999999998</v>
      </c>
      <c r="AH141" s="159">
        <f>SAStab!E5627</f>
        <v>10351.5</v>
      </c>
      <c r="AI141" s="159">
        <f>SAStab!F5627</f>
        <v>37494.300000000003</v>
      </c>
      <c r="AJ141" s="159">
        <f>SAStab!G5627</f>
        <v>119166</v>
      </c>
      <c r="AK141" s="159">
        <f>SAStab!H5627</f>
        <v>333004</v>
      </c>
      <c r="AL141" s="159">
        <f>SAStab!I5627</f>
        <v>669472</v>
      </c>
      <c r="AM141" s="159">
        <f>SAStab!J5627</f>
        <v>2180098</v>
      </c>
      <c r="AP141" t="s">
        <v>30</v>
      </c>
      <c r="AQ141" s="86">
        <f>SAStab!E7135</f>
        <v>0.94199999999999995</v>
      </c>
      <c r="AR141" s="159">
        <f>SAStab!B5715</f>
        <v>169291</v>
      </c>
      <c r="AS141" s="159">
        <f>SAStab!C5715</f>
        <v>-485.17</v>
      </c>
      <c r="AT141" s="159">
        <f>SAStab!D5715</f>
        <v>1549.51</v>
      </c>
      <c r="AU141" s="159">
        <f>SAStab!E5715</f>
        <v>9702.7999999999993</v>
      </c>
      <c r="AV141" s="159">
        <f>SAStab!F5715</f>
        <v>37043.300000000003</v>
      </c>
      <c r="AW141" s="159">
        <f>SAStab!G5715</f>
        <v>116418</v>
      </c>
      <c r="AX141" s="159">
        <f>SAStab!H5715</f>
        <v>326458</v>
      </c>
      <c r="AY141" s="159">
        <f>SAStab!I5715</f>
        <v>654881</v>
      </c>
      <c r="AZ141" s="159">
        <f>SAStab!J5715</f>
        <v>2251228</v>
      </c>
      <c r="BC141" t="s">
        <v>30</v>
      </c>
      <c r="BD141" s="86">
        <f>SAStab!F7135</f>
        <v>0.93300000000000005</v>
      </c>
      <c r="BE141" s="41">
        <f>SAStab!B5803</f>
        <v>174272</v>
      </c>
      <c r="BF141" s="159">
        <f>SAStab!C5803</f>
        <v>-858.44</v>
      </c>
      <c r="BG141" s="159">
        <f>SAStab!D5803</f>
        <v>1146.77</v>
      </c>
      <c r="BH141" s="159">
        <f>SAStab!E5803</f>
        <v>9178</v>
      </c>
      <c r="BI141" s="159">
        <f>SAStab!F5803</f>
        <v>37811.800000000003</v>
      </c>
      <c r="BJ141" s="159">
        <f>SAStab!G5803</f>
        <v>122236</v>
      </c>
      <c r="BK141" s="159">
        <f>SAStab!H5803</f>
        <v>331372</v>
      </c>
      <c r="BL141" s="159">
        <f>SAStab!I5803</f>
        <v>702210</v>
      </c>
      <c r="BM141" s="159">
        <f>SAStab!J5803</f>
        <v>2361567</v>
      </c>
      <c r="BP141" t="s">
        <v>30</v>
      </c>
      <c r="BQ141" s="86">
        <f>SAStab!G7135</f>
        <v>0.92900000000000005</v>
      </c>
      <c r="BR141" s="78">
        <f>SAStab!B5891</f>
        <v>167717</v>
      </c>
      <c r="BS141" s="78">
        <f>SAStab!C5891</f>
        <v>-1036.6500000000001</v>
      </c>
      <c r="BT141" s="78">
        <f>SAStab!D5891</f>
        <v>1041.46</v>
      </c>
      <c r="BU141" s="78">
        <f>SAStab!E5891</f>
        <v>9210.9</v>
      </c>
      <c r="BV141" s="78">
        <f>SAStab!F5891</f>
        <v>36295.599999999999</v>
      </c>
      <c r="BW141" s="78">
        <f>SAStab!G5891</f>
        <v>119477</v>
      </c>
      <c r="BX141" s="78">
        <f>SAStab!H5891</f>
        <v>308740</v>
      </c>
      <c r="BY141" s="78">
        <f>SAStab!I5891</f>
        <v>604850</v>
      </c>
      <c r="BZ141" s="78">
        <f>SAStab!J5891</f>
        <v>2380730</v>
      </c>
      <c r="CA141" s="188"/>
    </row>
    <row r="142" spans="1:79">
      <c r="A142" s="1"/>
      <c r="B142" s="1" t="s">
        <v>31</v>
      </c>
      <c r="C142" s="89">
        <f>SAStab!B7136</f>
        <v>0.98</v>
      </c>
      <c r="D142" s="183" t="str">
        <f>SAStab!A5452</f>
        <v>4.400%+ of Poverty</v>
      </c>
      <c r="E142" s="79">
        <f>SAStab!B5452</f>
        <v>613208</v>
      </c>
      <c r="F142" s="79">
        <f>SAStab!C5452</f>
        <v>2685.79</v>
      </c>
      <c r="G142" s="79">
        <f>SAStab!D5452</f>
        <v>7556.96</v>
      </c>
      <c r="H142" s="79">
        <f>SAStab!E5452</f>
        <v>27570.6</v>
      </c>
      <c r="I142" s="79">
        <f>SAStab!F5452</f>
        <v>103496.6</v>
      </c>
      <c r="J142" s="79">
        <f>SAStab!G5452</f>
        <v>492236</v>
      </c>
      <c r="K142" s="79">
        <f>SAStab!H5452</f>
        <v>1386879</v>
      </c>
      <c r="L142" s="79">
        <f>SAStab!I5452</f>
        <v>2566393</v>
      </c>
      <c r="M142" s="79">
        <f>SAStab!J5452</f>
        <v>7490400</v>
      </c>
      <c r="O142" s="1"/>
      <c r="P142" s="1" t="s">
        <v>31</v>
      </c>
      <c r="Q142" s="94">
        <f>SAStab!C7136</f>
        <v>0.98099999999999998</v>
      </c>
      <c r="R142" s="123">
        <f>SAStab!B5540</f>
        <v>659953</v>
      </c>
      <c r="S142" s="123">
        <f>SAStab!C5540</f>
        <v>2857.04</v>
      </c>
      <c r="T142" s="123">
        <f>SAStab!D5540</f>
        <v>8106.02</v>
      </c>
      <c r="U142" s="123">
        <f>SAStab!E5540</f>
        <v>29211.3</v>
      </c>
      <c r="V142" s="123">
        <f>SAStab!F5540</f>
        <v>110990.1</v>
      </c>
      <c r="W142" s="123">
        <f>SAStab!G5540</f>
        <v>526692</v>
      </c>
      <c r="X142" s="123">
        <f>SAStab!H5540</f>
        <v>1444664</v>
      </c>
      <c r="Y142" s="123">
        <f>SAStab!I5540</f>
        <v>2562792</v>
      </c>
      <c r="Z142" s="123">
        <f>SAStab!J5540</f>
        <v>9126736</v>
      </c>
      <c r="AB142" s="1"/>
      <c r="AC142" s="1" t="s">
        <v>31</v>
      </c>
      <c r="AD142" s="87">
        <f>SAStab!D7136</f>
        <v>0.97599999999999998</v>
      </c>
      <c r="AE142" s="123">
        <f>SAStab!B5628</f>
        <v>671355</v>
      </c>
      <c r="AF142" s="123">
        <f>SAStab!C5628</f>
        <v>2196.15</v>
      </c>
      <c r="AG142" s="123">
        <f>SAStab!D5628</f>
        <v>7620.51</v>
      </c>
      <c r="AH142" s="123">
        <f>SAStab!E5628</f>
        <v>30445.9</v>
      </c>
      <c r="AI142" s="123">
        <f>SAStab!F5628</f>
        <v>118900.6</v>
      </c>
      <c r="AJ142" s="123">
        <f>SAStab!G5628</f>
        <v>544128</v>
      </c>
      <c r="AK142" s="123">
        <f>SAStab!H5628</f>
        <v>1533864</v>
      </c>
      <c r="AL142" s="123">
        <f>SAStab!I5628</f>
        <v>2742905</v>
      </c>
      <c r="AM142" s="123">
        <f>SAStab!J5628</f>
        <v>8455747</v>
      </c>
      <c r="AO142" s="1"/>
      <c r="AP142" s="1" t="s">
        <v>31</v>
      </c>
      <c r="AQ142" s="87">
        <f>SAStab!E7136</f>
        <v>0.97199999999999998</v>
      </c>
      <c r="AR142" s="123">
        <f>SAStab!B5716</f>
        <v>732892</v>
      </c>
      <c r="AS142" s="123">
        <f>SAStab!C5716</f>
        <v>1862.31</v>
      </c>
      <c r="AT142" s="123">
        <f>SAStab!D5716</f>
        <v>7574.42</v>
      </c>
      <c r="AU142" s="123">
        <f>SAStab!E5716</f>
        <v>32645.8</v>
      </c>
      <c r="AV142" s="123">
        <f>SAStab!F5716</f>
        <v>130998.5</v>
      </c>
      <c r="AW142" s="123">
        <f>SAStab!G5716</f>
        <v>567687</v>
      </c>
      <c r="AX142" s="123">
        <f>SAStab!H5716</f>
        <v>1679474</v>
      </c>
      <c r="AY142" s="123">
        <f>SAStab!I5716</f>
        <v>3014857</v>
      </c>
      <c r="AZ142" s="123">
        <f>SAStab!J5716</f>
        <v>9247941</v>
      </c>
      <c r="BB142" s="1"/>
      <c r="BC142" s="1" t="s">
        <v>31</v>
      </c>
      <c r="BD142" s="87">
        <f>SAStab!F7136</f>
        <v>0.97299999999999998</v>
      </c>
      <c r="BE142" s="183">
        <f>SAStab!B5804</f>
        <v>735254</v>
      </c>
      <c r="BF142" s="123">
        <f>SAStab!C5804</f>
        <v>1939.53</v>
      </c>
      <c r="BG142" s="123">
        <f>SAStab!D5804</f>
        <v>7733.98</v>
      </c>
      <c r="BH142" s="123">
        <f>SAStab!E5804</f>
        <v>33058.1</v>
      </c>
      <c r="BI142" s="123">
        <f>SAStab!F5804</f>
        <v>131409.29999999999</v>
      </c>
      <c r="BJ142" s="123">
        <f>SAStab!G5804</f>
        <v>566851</v>
      </c>
      <c r="BK142" s="123">
        <f>SAStab!H5804</f>
        <v>1710317</v>
      </c>
      <c r="BL142" s="123">
        <f>SAStab!I5804</f>
        <v>3036988</v>
      </c>
      <c r="BM142" s="123">
        <f>SAStab!J5804</f>
        <v>9387196</v>
      </c>
      <c r="BO142" s="1"/>
      <c r="BP142" s="1" t="s">
        <v>31</v>
      </c>
      <c r="BQ142" s="87">
        <f>SAStab!G7136</f>
        <v>0.97199999999999998</v>
      </c>
      <c r="BR142" s="79">
        <f>SAStab!B5892</f>
        <v>791102</v>
      </c>
      <c r="BS142" s="79">
        <f>SAStab!C5892</f>
        <v>2110.63</v>
      </c>
      <c r="BT142" s="79">
        <f>SAStab!D5892</f>
        <v>8425.92</v>
      </c>
      <c r="BU142" s="79">
        <f>SAStab!E5892</f>
        <v>35056.6</v>
      </c>
      <c r="BV142" s="79">
        <f>SAStab!F5892</f>
        <v>135917.20000000001</v>
      </c>
      <c r="BW142" s="79">
        <f>SAStab!G5892</f>
        <v>580249</v>
      </c>
      <c r="BX142" s="79">
        <f>SAStab!H5892</f>
        <v>1751372</v>
      </c>
      <c r="BY142" s="79">
        <f>SAStab!I5892</f>
        <v>3104148</v>
      </c>
      <c r="BZ142" s="79">
        <f>SAStab!J5892</f>
        <v>9844227</v>
      </c>
      <c r="CA142" s="188"/>
    </row>
    <row r="143" spans="1:79">
      <c r="A143" t="str">
        <f>NOTES!$A$3</f>
        <v>Source: DYNASIM3 ID912. Option FICA15:  Increase Payroll tax to 15.4% over 10 Years</v>
      </c>
      <c r="O143" t="str">
        <f>NOTES!$A$3</f>
        <v>Source: DYNASIM3 ID912. Option FICA15:  Increase Payroll tax to 15.4% over 10 Years</v>
      </c>
      <c r="AB143" t="str">
        <f>NOTES!$A$3</f>
        <v>Source: DYNASIM3 ID912. Option FICA15:  Increase Payroll tax to 15.4% over 10 Years</v>
      </c>
      <c r="AO143" t="str">
        <f>NOTES!$A$3</f>
        <v>Source: DYNASIM3 ID912. Option FICA15:  Increase Payroll tax to 15.4% over 10 Years</v>
      </c>
      <c r="BB143" t="str">
        <f>NOTES!$A$3</f>
        <v>Source: DYNASIM3 ID912. Option FICA15:  Increase Payroll tax to 15.4% over 10 Years</v>
      </c>
      <c r="BO143" t="str">
        <f>NOTES!$A$3</f>
        <v>Source: DYNASIM3 ID912. Option FICA15:  Increase Payroll tax to 15.4% over 10 Years</v>
      </c>
      <c r="CA143" s="188"/>
    </row>
    <row r="144" spans="1:79">
      <c r="A144" t="s">
        <v>115</v>
      </c>
      <c r="O144" t="str">
        <f>$A144</f>
        <v>Notes</v>
      </c>
      <c r="AB144" t="str">
        <f>$A144</f>
        <v>Notes</v>
      </c>
      <c r="AO144" t="str">
        <f>$A144</f>
        <v>Notes</v>
      </c>
      <c r="BB144" t="str">
        <f>$A144</f>
        <v>Notes</v>
      </c>
      <c r="BO144" t="str">
        <f>$A144</f>
        <v>Notes</v>
      </c>
      <c r="CA144" s="188"/>
    </row>
    <row r="145" spans="1:79" ht="31.5" customHeight="1">
      <c r="A145" s="266" t="str">
        <f>NOTES!$A$11</f>
        <v>Financial assets includes savings, checking, money market, certificate of deposits, stock, bond, farm and business equity, vehicle equity, less unsecured debt.</v>
      </c>
      <c r="B145" s="266"/>
      <c r="C145" s="266"/>
      <c r="D145" s="266"/>
      <c r="E145" s="266"/>
      <c r="F145" s="266"/>
      <c r="G145" s="266"/>
      <c r="H145" s="266"/>
      <c r="I145" s="266"/>
      <c r="J145" s="266"/>
      <c r="K145" s="266"/>
      <c r="L145" s="266"/>
      <c r="M145" s="266"/>
      <c r="O145" s="266" t="str">
        <f t="shared" ref="O145" si="14">$A145</f>
        <v>Financial assets includes savings, checking, money market, certificate of deposits, stock, bond, farm and business equity, vehicle equity, less unsecured debt.</v>
      </c>
      <c r="P145" s="266"/>
      <c r="Q145" s="266"/>
      <c r="R145" s="266"/>
      <c r="S145" s="266"/>
      <c r="T145" s="266"/>
      <c r="U145" s="266"/>
      <c r="V145" s="266"/>
      <c r="W145" s="266"/>
      <c r="X145" s="266"/>
      <c r="Y145" s="266"/>
      <c r="Z145" s="266"/>
      <c r="AB145" s="266" t="str">
        <f t="shared" ref="AB145" si="15">$A145</f>
        <v>Financial assets includes savings, checking, money market, certificate of deposits, stock, bond, farm and business equity, vehicle equity, less unsecured debt.</v>
      </c>
      <c r="AC145" s="266"/>
      <c r="AD145" s="266"/>
      <c r="AE145" s="266"/>
      <c r="AF145" s="266"/>
      <c r="AG145" s="266"/>
      <c r="AH145" s="266"/>
      <c r="AI145" s="266"/>
      <c r="AJ145" s="266"/>
      <c r="AK145" s="266"/>
      <c r="AL145" s="266"/>
      <c r="AM145" s="266"/>
      <c r="AO145" s="266" t="str">
        <f t="shared" ref="AO145" si="16">$A145</f>
        <v>Financial assets includes savings, checking, money market, certificate of deposits, stock, bond, farm and business equity, vehicle equity, less unsecured debt.</v>
      </c>
      <c r="AP145" s="266"/>
      <c r="AQ145" s="266"/>
      <c r="AR145" s="266"/>
      <c r="AS145" s="266"/>
      <c r="AT145" s="266"/>
      <c r="AU145" s="266"/>
      <c r="AV145" s="266"/>
      <c r="AW145" s="266"/>
      <c r="AX145" s="266"/>
      <c r="AY145" s="266"/>
      <c r="AZ145" s="266"/>
      <c r="BB145" s="266" t="str">
        <f t="shared" ref="BB145" si="17">$A145</f>
        <v>Financial assets includes savings, checking, money market, certificate of deposits, stock, bond, farm and business equity, vehicle equity, less unsecured debt.</v>
      </c>
      <c r="BC145" s="266"/>
      <c r="BD145" s="266"/>
      <c r="BE145" s="266"/>
      <c r="BF145" s="266"/>
      <c r="BG145" s="266"/>
      <c r="BH145" s="266"/>
      <c r="BI145" s="266"/>
      <c r="BJ145" s="266"/>
      <c r="BK145" s="266"/>
      <c r="BL145" s="266"/>
      <c r="BM145" s="266"/>
      <c r="BO145" s="266" t="str">
        <f t="shared" ref="BO145" si="18">$A145</f>
        <v>Financial assets includes savings, checking, money market, certificate of deposits, stock, bond, farm and business equity, vehicle equity, less unsecured debt.</v>
      </c>
      <c r="BP145" s="266"/>
      <c r="BQ145" s="266"/>
      <c r="BR145" s="266"/>
      <c r="BS145" s="266"/>
      <c r="BT145" s="266"/>
      <c r="BU145" s="266"/>
      <c r="BV145" s="266"/>
      <c r="BW145" s="266"/>
      <c r="BX145" s="266"/>
      <c r="BY145" s="266"/>
      <c r="BZ145" s="266"/>
      <c r="CA145" s="188"/>
    </row>
    <row r="146" spans="1:79" ht="30" customHeight="1">
      <c r="A146" s="266" t="str">
        <f>NOTES!$A$8</f>
        <v>Shared lifetime earnings includes half the couples earnings in years a person is married and own earnings in years a person is unmarried.</v>
      </c>
      <c r="B146" s="266"/>
      <c r="C146" s="266"/>
      <c r="D146" s="266"/>
      <c r="E146" s="266"/>
      <c r="F146" s="266"/>
      <c r="G146" s="266"/>
      <c r="H146" s="266"/>
      <c r="I146" s="266"/>
      <c r="J146" s="266"/>
      <c r="K146" s="266"/>
      <c r="L146" s="266"/>
      <c r="M146" s="266"/>
      <c r="O146" s="266" t="str">
        <f>$A146</f>
        <v>Shared lifetime earnings includes half the couples earnings in years a person is married and own earnings in years a person is unmarried.</v>
      </c>
      <c r="P146" s="266"/>
      <c r="Q146" s="266"/>
      <c r="R146" s="266"/>
      <c r="S146" s="266"/>
      <c r="T146" s="266"/>
      <c r="U146" s="266"/>
      <c r="V146" s="266"/>
      <c r="W146" s="266"/>
      <c r="X146" s="266"/>
      <c r="Y146" s="266"/>
      <c r="Z146" s="266"/>
      <c r="AB146" s="266" t="str">
        <f>$A146</f>
        <v>Shared lifetime earnings includes half the couples earnings in years a person is married and own earnings in years a person is unmarried.</v>
      </c>
      <c r="AC146" s="266"/>
      <c r="AD146" s="266"/>
      <c r="AE146" s="266"/>
      <c r="AF146" s="266"/>
      <c r="AG146" s="266"/>
      <c r="AH146" s="266"/>
      <c r="AI146" s="266"/>
      <c r="AJ146" s="266"/>
      <c r="AK146" s="266"/>
      <c r="AL146" s="266"/>
      <c r="AM146" s="266"/>
      <c r="AO146" s="266" t="str">
        <f>$A146</f>
        <v>Shared lifetime earnings includes half the couples earnings in years a person is married and own earnings in years a person is unmarried.</v>
      </c>
      <c r="AP146" s="266"/>
      <c r="AQ146" s="266"/>
      <c r="AR146" s="266"/>
      <c r="AS146" s="266"/>
      <c r="AT146" s="266"/>
      <c r="AU146" s="266"/>
      <c r="AV146" s="266"/>
      <c r="AW146" s="266"/>
      <c r="AX146" s="266"/>
      <c r="AY146" s="266"/>
      <c r="AZ146" s="266"/>
      <c r="BB146" t="str">
        <f>$A146</f>
        <v>Shared lifetime earnings includes half the couples earnings in years a person is married and own earnings in years a person is unmarried.</v>
      </c>
      <c r="BO146" t="str">
        <f>$A146</f>
        <v>Shared lifetime earnings includes half the couples earnings in years a person is married and own earnings in years a person is unmarried.</v>
      </c>
      <c r="BR146" s="159"/>
      <c r="BS146" s="159"/>
      <c r="BT146" s="159"/>
      <c r="BU146" s="159"/>
      <c r="BV146" s="159"/>
      <c r="BW146" s="159"/>
      <c r="BX146" s="159"/>
      <c r="BY146" s="159"/>
      <c r="BZ146" s="159"/>
      <c r="CA146" s="188"/>
    </row>
    <row r="147" spans="1:79" ht="33.75" customHeight="1">
      <c r="A147" s="266" t="str">
        <f>NOTES!$A$17</f>
        <v>For shared work years, couples split work years (both members of a couple are credited with 1/2 year for a 1-earner couple, and 1 year for a two-earner couple).</v>
      </c>
      <c r="B147" s="266"/>
      <c r="C147" s="266"/>
      <c r="D147" s="266"/>
      <c r="E147" s="266"/>
      <c r="F147" s="266"/>
      <c r="G147" s="266"/>
      <c r="H147" s="266"/>
      <c r="I147" s="266"/>
      <c r="J147" s="266"/>
      <c r="K147" s="266"/>
      <c r="L147" s="266"/>
      <c r="M147" s="266"/>
      <c r="N147" s="42"/>
      <c r="O147" s="266" t="str">
        <f>NOTES!$A$17</f>
        <v>For shared work years, couples split work years (both members of a couple are credited with 1/2 year for a 1-earner couple, and 1 year for a two-earner couple).</v>
      </c>
      <c r="P147" s="266"/>
      <c r="Q147" s="266"/>
      <c r="R147" s="266"/>
      <c r="S147" s="266"/>
      <c r="T147" s="266"/>
      <c r="U147" s="266"/>
      <c r="V147" s="266"/>
      <c r="W147" s="266"/>
      <c r="X147" s="266"/>
      <c r="Y147" s="266"/>
      <c r="Z147" s="266"/>
      <c r="AA147" s="39"/>
      <c r="AB147" s="266" t="str">
        <f>NOTES!$A$17</f>
        <v>For shared work years, couples split work years (both members of a couple are credited with 1/2 year for a 1-earner couple, and 1 year for a two-earner couple).</v>
      </c>
      <c r="AC147" s="266"/>
      <c r="AD147" s="266"/>
      <c r="AE147" s="266"/>
      <c r="AF147" s="266"/>
      <c r="AG147" s="266"/>
      <c r="AH147" s="266"/>
      <c r="AI147" s="266"/>
      <c r="AJ147" s="266"/>
      <c r="AK147" s="266"/>
      <c r="AL147" s="266"/>
      <c r="AM147" s="266"/>
      <c r="AN147" s="39"/>
      <c r="AO147" s="266" t="str">
        <f>NOTES!$A$17</f>
        <v>For shared work years, couples split work years (both members of a couple are credited with 1/2 year for a 1-earner couple, and 1 year for a two-earner couple).</v>
      </c>
      <c r="AP147" s="266"/>
      <c r="AQ147" s="266"/>
      <c r="AR147" s="266"/>
      <c r="AS147" s="266"/>
      <c r="AT147" s="266"/>
      <c r="AU147" s="266"/>
      <c r="AV147" s="266"/>
      <c r="AW147" s="266"/>
      <c r="AX147" s="266"/>
      <c r="AY147" s="266"/>
      <c r="AZ147" s="266"/>
      <c r="BA147" s="39"/>
      <c r="BB147" s="266" t="str">
        <f>NOTES!$A$17</f>
        <v>For shared work years, couples split work years (both members of a couple are credited with 1/2 year for a 1-earner couple, and 1 year for a two-earner couple).</v>
      </c>
      <c r="BC147" s="266"/>
      <c r="BD147" s="266"/>
      <c r="BE147" s="266"/>
      <c r="BF147" s="266"/>
      <c r="BG147" s="266"/>
      <c r="BH147" s="266"/>
      <c r="BI147" s="266"/>
      <c r="BJ147" s="266"/>
      <c r="BK147" s="266"/>
      <c r="BL147" s="266"/>
      <c r="BM147" s="266"/>
      <c r="BN147" s="2"/>
      <c r="BO147" s="266" t="str">
        <f>NOTES!$A$17</f>
        <v>For shared work years, couples split work years (both members of a couple are credited with 1/2 year for a 1-earner couple, and 1 year for a two-earner couple).</v>
      </c>
      <c r="BP147" s="266"/>
      <c r="BQ147" s="266"/>
      <c r="BR147" s="266"/>
      <c r="BS147" s="266"/>
      <c r="BT147" s="266"/>
      <c r="BU147" s="266"/>
      <c r="BV147" s="266"/>
      <c r="BW147" s="266"/>
      <c r="BX147" s="266"/>
      <c r="BY147" s="266"/>
      <c r="BZ147" s="266"/>
      <c r="CA147" s="188"/>
    </row>
    <row r="148" spans="1:79">
      <c r="CA148" s="188"/>
    </row>
    <row r="149" spans="1:79">
      <c r="CA149" s="188"/>
    </row>
    <row r="150" spans="1:79" ht="35.25" customHeight="1">
      <c r="A150" s="269" t="s">
        <v>500</v>
      </c>
      <c r="B150" s="269"/>
      <c r="C150" s="269"/>
      <c r="D150" s="269"/>
      <c r="E150" s="269"/>
      <c r="F150" s="269"/>
      <c r="G150" s="269"/>
      <c r="H150" s="269"/>
      <c r="I150" s="269"/>
      <c r="J150" s="269"/>
      <c r="K150" s="269"/>
      <c r="L150" s="269"/>
      <c r="M150" s="269"/>
      <c r="O150" s="269" t="s">
        <v>501</v>
      </c>
      <c r="P150" s="269"/>
      <c r="Q150" s="269"/>
      <c r="R150" s="269"/>
      <c r="S150" s="269"/>
      <c r="T150" s="269"/>
      <c r="U150" s="269"/>
      <c r="V150" s="269"/>
      <c r="W150" s="269"/>
      <c r="X150" s="269"/>
      <c r="Y150" s="269"/>
      <c r="Z150" s="269"/>
      <c r="AB150" s="269" t="s">
        <v>502</v>
      </c>
      <c r="AC150" s="269"/>
      <c r="AD150" s="269"/>
      <c r="AE150" s="269"/>
      <c r="AF150" s="269"/>
      <c r="AG150" s="269"/>
      <c r="AH150" s="269"/>
      <c r="AI150" s="269"/>
      <c r="AJ150" s="269"/>
      <c r="AK150" s="269"/>
      <c r="AL150" s="269"/>
      <c r="AM150" s="269"/>
      <c r="AO150" s="269" t="s">
        <v>503</v>
      </c>
      <c r="AP150" s="269"/>
      <c r="AQ150" s="269"/>
      <c r="AR150" s="269"/>
      <c r="AS150" s="269"/>
      <c r="AT150" s="269"/>
      <c r="AU150" s="269"/>
      <c r="AV150" s="269"/>
      <c r="AW150" s="269"/>
      <c r="AX150" s="269"/>
      <c r="AY150" s="269"/>
      <c r="AZ150" s="269"/>
      <c r="BB150" s="269" t="s">
        <v>504</v>
      </c>
      <c r="BC150" s="269"/>
      <c r="BD150" s="269"/>
      <c r="BE150" s="269"/>
      <c r="BF150" s="269"/>
      <c r="BG150" s="269"/>
      <c r="BH150" s="269"/>
      <c r="BI150" s="269"/>
      <c r="BJ150" s="269"/>
      <c r="BK150" s="269"/>
      <c r="BL150" s="269"/>
      <c r="BM150" s="269"/>
      <c r="BO150" s="269" t="s">
        <v>505</v>
      </c>
      <c r="BP150" s="269"/>
      <c r="BQ150" s="269"/>
      <c r="BR150" s="269"/>
      <c r="BS150" s="269"/>
      <c r="BT150" s="269"/>
      <c r="BU150" s="269"/>
      <c r="BV150" s="269"/>
      <c r="BW150" s="269"/>
      <c r="BX150" s="269"/>
      <c r="BY150" s="269"/>
      <c r="BZ150" s="269"/>
      <c r="CA150" s="188"/>
    </row>
    <row r="151" spans="1:79">
      <c r="A151" t="s">
        <v>32</v>
      </c>
      <c r="C151" s="270">
        <v>2015</v>
      </c>
      <c r="D151" s="270"/>
      <c r="E151" s="270"/>
      <c r="F151" s="270"/>
      <c r="G151" s="270"/>
      <c r="H151" s="270"/>
      <c r="I151" s="270"/>
      <c r="J151" s="270"/>
      <c r="K151" s="270"/>
      <c r="L151" s="270"/>
      <c r="M151" s="270"/>
      <c r="O151" t="s">
        <v>32</v>
      </c>
      <c r="Q151" s="270">
        <f>C151+10</f>
        <v>2025</v>
      </c>
      <c r="R151" s="270"/>
      <c r="S151" s="270"/>
      <c r="T151" s="270"/>
      <c r="U151" s="270"/>
      <c r="V151" s="270"/>
      <c r="W151" s="270"/>
      <c r="X151" s="270"/>
      <c r="Y151" s="270"/>
      <c r="Z151" s="270"/>
      <c r="AB151" t="s">
        <v>32</v>
      </c>
      <c r="AD151" s="270">
        <f>Q151+10</f>
        <v>2035</v>
      </c>
      <c r="AE151" s="270"/>
      <c r="AF151" s="270"/>
      <c r="AG151" s="270"/>
      <c r="AH151" s="270"/>
      <c r="AI151" s="270"/>
      <c r="AJ151" s="270"/>
      <c r="AK151" s="270"/>
      <c r="AL151" s="270"/>
      <c r="AM151" s="270"/>
      <c r="AO151" t="s">
        <v>32</v>
      </c>
      <c r="AQ151" s="270">
        <f>AD151+10</f>
        <v>2045</v>
      </c>
      <c r="AR151" s="270"/>
      <c r="AS151" s="270"/>
      <c r="AT151" s="270"/>
      <c r="AU151" s="270"/>
      <c r="AV151" s="270"/>
      <c r="AW151" s="270"/>
      <c r="AX151" s="270"/>
      <c r="AY151" s="270"/>
      <c r="AZ151" s="270"/>
      <c r="BB151" t="s">
        <v>32</v>
      </c>
      <c r="BD151" s="270">
        <f>AQ151+10</f>
        <v>2055</v>
      </c>
      <c r="BE151" s="270"/>
      <c r="BF151" s="270"/>
      <c r="BG151" s="270"/>
      <c r="BH151" s="270"/>
      <c r="BI151" s="270"/>
      <c r="BJ151" s="270"/>
      <c r="BK151" s="270"/>
      <c r="BL151" s="270"/>
      <c r="BM151" s="270"/>
      <c r="BO151" t="s">
        <v>32</v>
      </c>
      <c r="BQ151" s="270">
        <f>BD151+10</f>
        <v>2065</v>
      </c>
      <c r="BR151" s="270"/>
      <c r="BS151" s="270"/>
      <c r="BT151" s="270"/>
      <c r="BU151" s="270"/>
      <c r="BV151" s="270"/>
      <c r="BW151" s="270"/>
      <c r="BX151" s="270"/>
      <c r="BY151" s="270"/>
      <c r="BZ151" s="270"/>
      <c r="CA151" s="188"/>
    </row>
    <row r="152" spans="1:79" ht="51" customHeight="1">
      <c r="A152" s="1"/>
      <c r="B152" s="1"/>
      <c r="C152" s="91" t="s">
        <v>108</v>
      </c>
      <c r="D152" s="15"/>
      <c r="E152" s="57" t="s">
        <v>33</v>
      </c>
      <c r="F152" s="58" t="s">
        <v>134</v>
      </c>
      <c r="G152" s="58" t="s">
        <v>135</v>
      </c>
      <c r="H152" s="58" t="s">
        <v>136</v>
      </c>
      <c r="I152" s="58" t="s">
        <v>137</v>
      </c>
      <c r="J152" s="58" t="s">
        <v>138</v>
      </c>
      <c r="K152" s="58" t="s">
        <v>139</v>
      </c>
      <c r="L152" s="58" t="s">
        <v>140</v>
      </c>
      <c r="M152" s="58" t="s">
        <v>141</v>
      </c>
      <c r="O152" s="1"/>
      <c r="P152" s="1"/>
      <c r="Q152" s="92" t="s">
        <v>108</v>
      </c>
      <c r="R152" s="156" t="s">
        <v>33</v>
      </c>
      <c r="S152" s="53" t="str">
        <f t="shared" ref="S152:Z152" si="19">F152</f>
        <v>P5</v>
      </c>
      <c r="T152" s="53" t="str">
        <f t="shared" si="19"/>
        <v>P10</v>
      </c>
      <c r="U152" s="53" t="str">
        <f t="shared" si="19"/>
        <v>P25</v>
      </c>
      <c r="V152" s="53" t="str">
        <f t="shared" si="19"/>
        <v>P50</v>
      </c>
      <c r="W152" s="53" t="str">
        <f t="shared" si="19"/>
        <v>P75</v>
      </c>
      <c r="X152" s="53" t="str">
        <f t="shared" si="19"/>
        <v>P90</v>
      </c>
      <c r="Y152" s="53" t="str">
        <f t="shared" si="19"/>
        <v>P95</v>
      </c>
      <c r="Z152" s="53" t="str">
        <f t="shared" si="19"/>
        <v>P99</v>
      </c>
      <c r="AB152" s="1"/>
      <c r="AC152" s="1"/>
      <c r="AD152" s="90" t="s">
        <v>108</v>
      </c>
      <c r="AE152" s="156" t="str">
        <f t="shared" ref="AE152:AM152" si="20">R152</f>
        <v>Mean</v>
      </c>
      <c r="AF152" s="156" t="str">
        <f t="shared" si="20"/>
        <v>P5</v>
      </c>
      <c r="AG152" s="156" t="str">
        <f t="shared" si="20"/>
        <v>P10</v>
      </c>
      <c r="AH152" s="156" t="str">
        <f t="shared" si="20"/>
        <v>P25</v>
      </c>
      <c r="AI152" s="156" t="str">
        <f t="shared" si="20"/>
        <v>P50</v>
      </c>
      <c r="AJ152" s="156" t="str">
        <f t="shared" si="20"/>
        <v>P75</v>
      </c>
      <c r="AK152" s="156" t="str">
        <f t="shared" si="20"/>
        <v>P90</v>
      </c>
      <c r="AL152" s="156" t="str">
        <f t="shared" si="20"/>
        <v>P95</v>
      </c>
      <c r="AM152" s="156" t="str">
        <f t="shared" si="20"/>
        <v>P99</v>
      </c>
      <c r="AO152" s="1"/>
      <c r="AP152" s="1"/>
      <c r="AQ152" s="90" t="s">
        <v>108</v>
      </c>
      <c r="AR152" s="156" t="str">
        <f t="shared" ref="AR152:AZ152" si="21">AE152</f>
        <v>Mean</v>
      </c>
      <c r="AS152" s="156" t="str">
        <f t="shared" si="21"/>
        <v>P5</v>
      </c>
      <c r="AT152" s="156" t="str">
        <f t="shared" si="21"/>
        <v>P10</v>
      </c>
      <c r="AU152" s="156" t="str">
        <f t="shared" si="21"/>
        <v>P25</v>
      </c>
      <c r="AV152" s="156" t="str">
        <f t="shared" si="21"/>
        <v>P50</v>
      </c>
      <c r="AW152" s="156" t="str">
        <f t="shared" si="21"/>
        <v>P75</v>
      </c>
      <c r="AX152" s="156" t="str">
        <f t="shared" si="21"/>
        <v>P90</v>
      </c>
      <c r="AY152" s="156" t="str">
        <f t="shared" si="21"/>
        <v>P95</v>
      </c>
      <c r="AZ152" s="156" t="str">
        <f t="shared" si="21"/>
        <v>P99</v>
      </c>
      <c r="BB152" s="1"/>
      <c r="BC152" s="1"/>
      <c r="BD152" s="90" t="s">
        <v>108</v>
      </c>
      <c r="BE152" s="15" t="str">
        <f>AR152</f>
        <v>Mean</v>
      </c>
      <c r="BF152" s="156" t="str">
        <f t="shared" ref="BF152" si="22">AS152</f>
        <v>P5</v>
      </c>
      <c r="BG152" s="156" t="str">
        <f t="shared" ref="BG152" si="23">AT152</f>
        <v>P10</v>
      </c>
      <c r="BH152" s="156" t="str">
        <f t="shared" ref="BH152" si="24">AU152</f>
        <v>P25</v>
      </c>
      <c r="BI152" s="156" t="str">
        <f t="shared" ref="BI152" si="25">AV152</f>
        <v>P50</v>
      </c>
      <c r="BJ152" s="156" t="str">
        <f t="shared" ref="BJ152" si="26">AW152</f>
        <v>P75</v>
      </c>
      <c r="BK152" s="156" t="str">
        <f t="shared" ref="BK152" si="27">AX152</f>
        <v>P90</v>
      </c>
      <c r="BL152" s="156" t="str">
        <f t="shared" ref="BL152" si="28">AY152</f>
        <v>P95</v>
      </c>
      <c r="BM152" s="156" t="str">
        <f t="shared" ref="BM152" si="29">AZ152</f>
        <v>P99</v>
      </c>
      <c r="BO152" s="1"/>
      <c r="BP152" s="1"/>
      <c r="BQ152" s="90" t="s">
        <v>108</v>
      </c>
      <c r="BR152" s="243" t="s">
        <v>33</v>
      </c>
      <c r="BS152" s="79" t="s">
        <v>134</v>
      </c>
      <c r="BT152" s="79" t="s">
        <v>135</v>
      </c>
      <c r="BU152" s="79" t="s">
        <v>136</v>
      </c>
      <c r="BV152" s="79" t="s">
        <v>137</v>
      </c>
      <c r="BW152" s="79" t="s">
        <v>138</v>
      </c>
      <c r="BX152" s="79" t="s">
        <v>139</v>
      </c>
      <c r="BY152" s="79" t="s">
        <v>140</v>
      </c>
      <c r="BZ152" s="79" t="s">
        <v>141</v>
      </c>
      <c r="CA152" s="188"/>
    </row>
    <row r="153" spans="1:79">
      <c r="A153" t="s">
        <v>0</v>
      </c>
      <c r="C153" s="88">
        <f>SAStab!B7168</f>
        <v>0.64900000000000002</v>
      </c>
      <c r="D153" s="41" t="str">
        <f>SAStab!A5918</f>
        <v>All</v>
      </c>
      <c r="E153" s="59">
        <f>SAStab!B5918</f>
        <v>101429</v>
      </c>
      <c r="F153" s="59">
        <f>SAStab!C5918</f>
        <v>0</v>
      </c>
      <c r="G153" s="59">
        <f>SAStab!D5918</f>
        <v>0</v>
      </c>
      <c r="H153" s="59">
        <f>SAStab!E5918</f>
        <v>0</v>
      </c>
      <c r="I153" s="59">
        <f>SAStab!F5918</f>
        <v>25134.7</v>
      </c>
      <c r="J153" s="59">
        <f>SAStab!G5918</f>
        <v>123712</v>
      </c>
      <c r="K153" s="59">
        <f>SAStab!H5918</f>
        <v>295929</v>
      </c>
      <c r="L153" s="59">
        <f>SAStab!I5918</f>
        <v>441015</v>
      </c>
      <c r="M153" s="59">
        <f>SAStab!J5918</f>
        <v>881423</v>
      </c>
      <c r="O153" t="s">
        <v>0</v>
      </c>
      <c r="Q153" s="93">
        <f>SAStab!C7168</f>
        <v>0.70499999999999996</v>
      </c>
      <c r="R153" s="159">
        <f>SAStab!B6006</f>
        <v>136058</v>
      </c>
      <c r="S153" s="159">
        <f>SAStab!C6006</f>
        <v>0</v>
      </c>
      <c r="T153" s="159">
        <f>SAStab!D6006</f>
        <v>0</v>
      </c>
      <c r="U153" s="159">
        <f>SAStab!E6006</f>
        <v>0</v>
      </c>
      <c r="V153" s="159">
        <f>SAStab!F6006</f>
        <v>40487.9</v>
      </c>
      <c r="W153" s="159">
        <f>SAStab!G6006</f>
        <v>174674</v>
      </c>
      <c r="X153" s="159">
        <f>SAStab!H6006</f>
        <v>393218</v>
      </c>
      <c r="Y153" s="159">
        <f>SAStab!I6006</f>
        <v>582276</v>
      </c>
      <c r="Z153" s="159">
        <f>SAStab!J6006</f>
        <v>1097309</v>
      </c>
      <c r="AB153" t="s">
        <v>0</v>
      </c>
      <c r="AD153" s="86">
        <f>SAStab!D7168</f>
        <v>0.72399999999999998</v>
      </c>
      <c r="AE153" s="159">
        <f>SAStab!B6094</f>
        <v>168455</v>
      </c>
      <c r="AF153" s="159">
        <f>SAStab!C6094</f>
        <v>0</v>
      </c>
      <c r="AG153" s="159">
        <f>SAStab!D6094</f>
        <v>0</v>
      </c>
      <c r="AH153" s="159">
        <f>SAStab!E6094</f>
        <v>0</v>
      </c>
      <c r="AI153" s="159">
        <f>SAStab!F6094</f>
        <v>49869.8</v>
      </c>
      <c r="AJ153" s="159">
        <f>SAStab!G6094</f>
        <v>206846</v>
      </c>
      <c r="AK153" s="159">
        <f>SAStab!H6094</f>
        <v>482313</v>
      </c>
      <c r="AL153" s="159">
        <f>SAStab!I6094</f>
        <v>733835</v>
      </c>
      <c r="AM153" s="159">
        <f>SAStab!J6094</f>
        <v>1370533</v>
      </c>
      <c r="AO153" t="s">
        <v>0</v>
      </c>
      <c r="AQ153" s="86">
        <f>SAStab!E7168</f>
        <v>0.73</v>
      </c>
      <c r="AR153" s="159">
        <f>SAStab!B6182</f>
        <v>197593</v>
      </c>
      <c r="AS153" s="159">
        <f>SAStab!C6182</f>
        <v>0</v>
      </c>
      <c r="AT153" s="159">
        <f>SAStab!D6182</f>
        <v>0</v>
      </c>
      <c r="AU153" s="159">
        <f>SAStab!E6182</f>
        <v>0</v>
      </c>
      <c r="AV153" s="159">
        <f>SAStab!F6182</f>
        <v>53663.1</v>
      </c>
      <c r="AW153" s="159">
        <f>SAStab!G6182</f>
        <v>235248</v>
      </c>
      <c r="AX153" s="159">
        <f>SAStab!H6182</f>
        <v>560493</v>
      </c>
      <c r="AY153" s="159">
        <f>SAStab!I6182</f>
        <v>848105</v>
      </c>
      <c r="AZ153" s="159">
        <f>SAStab!J6182</f>
        <v>1718950</v>
      </c>
      <c r="BB153" t="s">
        <v>0</v>
      </c>
      <c r="BD153" s="86">
        <f>SAStab!F7168</f>
        <v>0.74099999999999999</v>
      </c>
      <c r="BE153" s="40">
        <f>SAStab!B6270</f>
        <v>232139</v>
      </c>
      <c r="BF153" s="159">
        <f>SAStab!C6270</f>
        <v>0</v>
      </c>
      <c r="BG153" s="159">
        <f>SAStab!D6270</f>
        <v>0</v>
      </c>
      <c r="BH153" s="159">
        <f>SAStab!E6270</f>
        <v>0</v>
      </c>
      <c r="BI153" s="159">
        <f>SAStab!F6270</f>
        <v>63494.400000000001</v>
      </c>
      <c r="BJ153" s="159">
        <f>SAStab!G6270</f>
        <v>278558</v>
      </c>
      <c r="BK153" s="159">
        <f>SAStab!H6270</f>
        <v>657329</v>
      </c>
      <c r="BL153" s="159">
        <f>SAStab!I6270</f>
        <v>1003954</v>
      </c>
      <c r="BM153" s="159">
        <f>SAStab!J6270</f>
        <v>2058488</v>
      </c>
      <c r="BO153" t="s">
        <v>0</v>
      </c>
      <c r="BQ153" s="86">
        <f>SAStab!G7168</f>
        <v>0.746</v>
      </c>
      <c r="BR153" s="78">
        <f>SAStab!B6358</f>
        <v>258474</v>
      </c>
      <c r="BS153" s="78">
        <f>SAStab!C6358</f>
        <v>0</v>
      </c>
      <c r="BT153" s="78">
        <f>SAStab!D6358</f>
        <v>0</v>
      </c>
      <c r="BU153" s="78">
        <f>SAStab!E6358</f>
        <v>0</v>
      </c>
      <c r="BV153" s="78">
        <f>SAStab!F6358</f>
        <v>74896.3</v>
      </c>
      <c r="BW153" s="78">
        <f>SAStab!G6358</f>
        <v>319081</v>
      </c>
      <c r="BX153" s="78">
        <f>SAStab!H6358</f>
        <v>735613</v>
      </c>
      <c r="BY153" s="78">
        <f>SAStab!I6358</f>
        <v>1109308</v>
      </c>
      <c r="BZ153" s="78">
        <f>SAStab!J6358</f>
        <v>2187446</v>
      </c>
      <c r="CA153" s="188"/>
    </row>
    <row r="154" spans="1:79">
      <c r="A154" t="s">
        <v>1</v>
      </c>
      <c r="D154" s="41" t="str">
        <f>SAStab!A5919</f>
        <v>age</v>
      </c>
      <c r="O154" t="s">
        <v>1</v>
      </c>
      <c r="AB154" t="s">
        <v>1</v>
      </c>
      <c r="AO154" t="s">
        <v>1</v>
      </c>
      <c r="BB154" t="s">
        <v>1</v>
      </c>
      <c r="BE154" s="41"/>
      <c r="BO154" t="s">
        <v>1</v>
      </c>
      <c r="CA154" s="188"/>
    </row>
    <row r="155" spans="1:79">
      <c r="B155" t="s">
        <v>2</v>
      </c>
      <c r="C155" s="88">
        <f>SAStab!B7170</f>
        <v>0.70699999999999996</v>
      </c>
      <c r="D155" s="41" t="str">
        <f>SAStab!A5920</f>
        <v>62-69</v>
      </c>
      <c r="E155" s="59">
        <f>SAStab!B5920</f>
        <v>127178</v>
      </c>
      <c r="F155" s="59">
        <f>SAStab!C5920</f>
        <v>0</v>
      </c>
      <c r="G155" s="59">
        <f>SAStab!D5920</f>
        <v>0</v>
      </c>
      <c r="H155" s="59">
        <f>SAStab!E5920</f>
        <v>0</v>
      </c>
      <c r="I155" s="59">
        <f>SAStab!F5920</f>
        <v>43647.5</v>
      </c>
      <c r="J155" s="59">
        <f>SAStab!G5920</f>
        <v>167329</v>
      </c>
      <c r="K155" s="59">
        <f>SAStab!H5920</f>
        <v>357714</v>
      </c>
      <c r="L155" s="59">
        <f>SAStab!I5920</f>
        <v>517416</v>
      </c>
      <c r="M155" s="59">
        <f>SAStab!J5920</f>
        <v>968562</v>
      </c>
      <c r="P155" t="s">
        <v>2</v>
      </c>
      <c r="Q155" s="93">
        <f>SAStab!C7170</f>
        <v>0.71699999999999997</v>
      </c>
      <c r="R155" s="159">
        <f>SAStab!B6008</f>
        <v>155626</v>
      </c>
      <c r="S155" s="159">
        <f>SAStab!C6008</f>
        <v>0</v>
      </c>
      <c r="T155" s="159">
        <f>SAStab!D6008</f>
        <v>0</v>
      </c>
      <c r="U155" s="159">
        <f>SAStab!E6008</f>
        <v>0</v>
      </c>
      <c r="V155" s="159">
        <f>SAStab!F6008</f>
        <v>48453.3</v>
      </c>
      <c r="W155" s="159">
        <f>SAStab!G6008</f>
        <v>206021</v>
      </c>
      <c r="X155" s="159">
        <f>SAStab!H6008</f>
        <v>454066</v>
      </c>
      <c r="Y155" s="159">
        <f>SAStab!I6008</f>
        <v>666355</v>
      </c>
      <c r="Z155" s="159">
        <f>SAStab!J6008</f>
        <v>1176287</v>
      </c>
      <c r="AC155" t="s">
        <v>2</v>
      </c>
      <c r="AD155" s="86">
        <f>SAStab!D7170</f>
        <v>0.73399999999999999</v>
      </c>
      <c r="AE155" s="159">
        <f>SAStab!B6096</f>
        <v>210801</v>
      </c>
      <c r="AF155" s="159">
        <f>SAStab!C6096</f>
        <v>0</v>
      </c>
      <c r="AG155" s="159">
        <f>SAStab!D6096</f>
        <v>0</v>
      </c>
      <c r="AH155" s="159">
        <f>SAStab!E6096</f>
        <v>0</v>
      </c>
      <c r="AI155" s="159">
        <f>SAStab!F6096</f>
        <v>62719.199999999997</v>
      </c>
      <c r="AJ155" s="159">
        <f>SAStab!G6096</f>
        <v>260685</v>
      </c>
      <c r="AK155" s="159">
        <f>SAStab!H6096</f>
        <v>609205</v>
      </c>
      <c r="AL155" s="159">
        <f>SAStab!I6096</f>
        <v>896034</v>
      </c>
      <c r="AM155" s="159">
        <f>SAStab!J6096</f>
        <v>1691449</v>
      </c>
      <c r="AP155" t="s">
        <v>2</v>
      </c>
      <c r="AQ155" s="86">
        <f>SAStab!E7170</f>
        <v>0.72599999999999998</v>
      </c>
      <c r="AR155" s="159">
        <f>SAStab!B6184</f>
        <v>235237</v>
      </c>
      <c r="AS155" s="159">
        <f>SAStab!C6184</f>
        <v>0</v>
      </c>
      <c r="AT155" s="159">
        <f>SAStab!D6184</f>
        <v>0</v>
      </c>
      <c r="AU155" s="159">
        <f>SAStab!E6184</f>
        <v>0</v>
      </c>
      <c r="AV155" s="159">
        <f>SAStab!F6184</f>
        <v>63471.9</v>
      </c>
      <c r="AW155" s="159">
        <f>SAStab!G6184</f>
        <v>286014</v>
      </c>
      <c r="AX155" s="159">
        <f>SAStab!H6184</f>
        <v>666514</v>
      </c>
      <c r="AY155" s="159">
        <f>SAStab!I6184</f>
        <v>996102</v>
      </c>
      <c r="AZ155" s="159">
        <f>SAStab!J6184</f>
        <v>2040938</v>
      </c>
      <c r="BC155" t="s">
        <v>2</v>
      </c>
      <c r="BD155" s="86">
        <f>SAStab!F7170</f>
        <v>0.746</v>
      </c>
      <c r="BE155" s="41">
        <f>SAStab!B6272</f>
        <v>278119</v>
      </c>
      <c r="BF155" s="159">
        <f>SAStab!C6272</f>
        <v>0</v>
      </c>
      <c r="BG155" s="159">
        <f>SAStab!D6272</f>
        <v>0</v>
      </c>
      <c r="BH155" s="159">
        <f>SAStab!E6272</f>
        <v>0</v>
      </c>
      <c r="BI155" s="159">
        <f>SAStab!F6272</f>
        <v>85322.7</v>
      </c>
      <c r="BJ155" s="159">
        <f>SAStab!G6272</f>
        <v>343384</v>
      </c>
      <c r="BK155" s="159">
        <f>SAStab!H6272</f>
        <v>768131</v>
      </c>
      <c r="BL155" s="159">
        <f>SAStab!I6272</f>
        <v>1172346</v>
      </c>
      <c r="BM155" s="159">
        <f>SAStab!J6272</f>
        <v>2343634</v>
      </c>
      <c r="BP155" t="s">
        <v>2</v>
      </c>
      <c r="BQ155" s="86">
        <f>SAStab!G7170</f>
        <v>0.74199999999999999</v>
      </c>
      <c r="BR155" s="78">
        <f>SAStab!B6360</f>
        <v>292773</v>
      </c>
      <c r="BS155" s="78">
        <f>SAStab!C6360</f>
        <v>0</v>
      </c>
      <c r="BT155" s="78">
        <f>SAStab!D6360</f>
        <v>0</v>
      </c>
      <c r="BU155" s="78">
        <f>SAStab!E6360</f>
        <v>0</v>
      </c>
      <c r="BV155" s="78">
        <f>SAStab!F6360</f>
        <v>92634</v>
      </c>
      <c r="BW155" s="78">
        <f>SAStab!G6360</f>
        <v>383745</v>
      </c>
      <c r="BX155" s="78">
        <f>SAStab!H6360</f>
        <v>836163</v>
      </c>
      <c r="BY155" s="78">
        <f>SAStab!I6360</f>
        <v>1241108</v>
      </c>
      <c r="BZ155" s="78">
        <f>SAStab!J6360</f>
        <v>2254545</v>
      </c>
      <c r="CA155" s="188"/>
    </row>
    <row r="156" spans="1:79">
      <c r="B156" t="s">
        <v>3</v>
      </c>
      <c r="C156" s="88">
        <f>SAStab!B7171</f>
        <v>0.67200000000000004</v>
      </c>
      <c r="D156" s="41" t="str">
        <f>SAStab!A5921</f>
        <v>70-74</v>
      </c>
      <c r="E156" s="59">
        <f>SAStab!B5921</f>
        <v>110962</v>
      </c>
      <c r="F156" s="59">
        <f>SAStab!C5921</f>
        <v>0</v>
      </c>
      <c r="G156" s="59">
        <f>SAStab!D5921</f>
        <v>0</v>
      </c>
      <c r="H156" s="59">
        <f>SAStab!E5921</f>
        <v>0</v>
      </c>
      <c r="I156" s="59">
        <f>SAStab!F5921</f>
        <v>32237</v>
      </c>
      <c r="J156" s="59">
        <f>SAStab!G5921</f>
        <v>136542</v>
      </c>
      <c r="K156" s="59">
        <f>SAStab!H5921</f>
        <v>314510</v>
      </c>
      <c r="L156" s="59">
        <f>SAStab!I5921</f>
        <v>454677</v>
      </c>
      <c r="M156" s="59">
        <f>SAStab!J5921</f>
        <v>957207</v>
      </c>
      <c r="P156" t="s">
        <v>3</v>
      </c>
      <c r="Q156" s="93">
        <f>SAStab!C7171</f>
        <v>0.72699999999999998</v>
      </c>
      <c r="R156" s="159">
        <f>SAStab!B6009</f>
        <v>156742</v>
      </c>
      <c r="S156" s="159">
        <f>SAStab!C6009</f>
        <v>0</v>
      </c>
      <c r="T156" s="159">
        <f>SAStab!D6009</f>
        <v>0</v>
      </c>
      <c r="U156" s="159">
        <f>SAStab!E6009</f>
        <v>0</v>
      </c>
      <c r="V156" s="159">
        <f>SAStab!F6009</f>
        <v>55446.7</v>
      </c>
      <c r="W156" s="159">
        <f>SAStab!G6009</f>
        <v>204808</v>
      </c>
      <c r="X156" s="159">
        <f>SAStab!H6009</f>
        <v>439973</v>
      </c>
      <c r="Y156" s="159">
        <f>SAStab!I6009</f>
        <v>631753</v>
      </c>
      <c r="Z156" s="159">
        <f>SAStab!J6009</f>
        <v>1237579</v>
      </c>
      <c r="AC156" t="s">
        <v>3</v>
      </c>
      <c r="AD156" s="86">
        <f>SAStab!D7171</f>
        <v>0.71499999999999997</v>
      </c>
      <c r="AE156" s="159">
        <f>SAStab!B6097</f>
        <v>177337</v>
      </c>
      <c r="AF156" s="159">
        <f>SAStab!C6097</f>
        <v>0</v>
      </c>
      <c r="AG156" s="159">
        <f>SAStab!D6097</f>
        <v>0</v>
      </c>
      <c r="AH156" s="159">
        <f>SAStab!E6097</f>
        <v>0</v>
      </c>
      <c r="AI156" s="159">
        <f>SAStab!F6097</f>
        <v>51179.199999999997</v>
      </c>
      <c r="AJ156" s="159">
        <f>SAStab!G6097</f>
        <v>221479</v>
      </c>
      <c r="AK156" s="159">
        <f>SAStab!H6097</f>
        <v>522791</v>
      </c>
      <c r="AL156" s="159">
        <f>SAStab!I6097</f>
        <v>776191</v>
      </c>
      <c r="AM156" s="159">
        <f>SAStab!J6097</f>
        <v>1450051</v>
      </c>
      <c r="AP156" t="s">
        <v>3</v>
      </c>
      <c r="AQ156" s="86">
        <f>SAStab!E7171</f>
        <v>0.73099999999999998</v>
      </c>
      <c r="AR156" s="159">
        <f>SAStab!B6185</f>
        <v>231668</v>
      </c>
      <c r="AS156" s="159">
        <f>SAStab!C6185</f>
        <v>0</v>
      </c>
      <c r="AT156" s="159">
        <f>SAStab!D6185</f>
        <v>0</v>
      </c>
      <c r="AU156" s="159">
        <f>SAStab!E6185</f>
        <v>0</v>
      </c>
      <c r="AV156" s="159">
        <f>SAStab!F6185</f>
        <v>65260.9</v>
      </c>
      <c r="AW156" s="159">
        <f>SAStab!G6185</f>
        <v>291532</v>
      </c>
      <c r="AX156" s="159">
        <f>SAStab!H6185</f>
        <v>665773</v>
      </c>
      <c r="AY156" s="159">
        <f>SAStab!I6185</f>
        <v>1003438</v>
      </c>
      <c r="AZ156" s="159">
        <f>SAStab!J6185</f>
        <v>1910884</v>
      </c>
      <c r="BC156" t="s">
        <v>3</v>
      </c>
      <c r="BD156" s="86">
        <f>SAStab!F7171</f>
        <v>0.73799999999999999</v>
      </c>
      <c r="BE156" s="41">
        <f>SAStab!B6273</f>
        <v>257781</v>
      </c>
      <c r="BF156" s="159">
        <f>SAStab!C6273</f>
        <v>0</v>
      </c>
      <c r="BG156" s="159">
        <f>SAStab!D6273</f>
        <v>0</v>
      </c>
      <c r="BH156" s="159">
        <f>SAStab!E6273</f>
        <v>0</v>
      </c>
      <c r="BI156" s="159">
        <f>SAStab!F6273</f>
        <v>70838.7</v>
      </c>
      <c r="BJ156" s="159">
        <f>SAStab!G6273</f>
        <v>321881</v>
      </c>
      <c r="BK156" s="159">
        <f>SAStab!H6273</f>
        <v>734018</v>
      </c>
      <c r="BL156" s="159">
        <f>SAStab!I6273</f>
        <v>1102365</v>
      </c>
      <c r="BM156" s="159">
        <f>SAStab!J6273</f>
        <v>2143494</v>
      </c>
      <c r="BP156" t="s">
        <v>3</v>
      </c>
      <c r="BQ156" s="86">
        <f>SAStab!G7171</f>
        <v>0.751</v>
      </c>
      <c r="BR156" s="78">
        <f>SAStab!B6361</f>
        <v>300928</v>
      </c>
      <c r="BS156" s="78">
        <f>SAStab!C6361</f>
        <v>0</v>
      </c>
      <c r="BT156" s="78">
        <f>SAStab!D6361</f>
        <v>0</v>
      </c>
      <c r="BU156" s="78">
        <f>SAStab!E6361</f>
        <v>48.4</v>
      </c>
      <c r="BV156" s="78">
        <f>SAStab!F6361</f>
        <v>97490.7</v>
      </c>
      <c r="BW156" s="78">
        <f>SAStab!G6361</f>
        <v>378340</v>
      </c>
      <c r="BX156" s="78">
        <f>SAStab!H6361</f>
        <v>859638</v>
      </c>
      <c r="BY156" s="78">
        <f>SAStab!I6361</f>
        <v>1272017</v>
      </c>
      <c r="BZ156" s="78">
        <f>SAStab!J6361</f>
        <v>2424185</v>
      </c>
      <c r="CA156" s="188"/>
    </row>
    <row r="157" spans="1:79">
      <c r="B157" t="s">
        <v>4</v>
      </c>
      <c r="C157" s="88">
        <f>SAStab!B7172</f>
        <v>0.63500000000000001</v>
      </c>
      <c r="D157" s="41" t="str">
        <f>SAStab!A5922</f>
        <v>75-79</v>
      </c>
      <c r="E157" s="59">
        <f>SAStab!B5922</f>
        <v>86819</v>
      </c>
      <c r="F157" s="59">
        <f>SAStab!C5922</f>
        <v>0</v>
      </c>
      <c r="G157" s="59">
        <f>SAStab!D5922</f>
        <v>0</v>
      </c>
      <c r="H157" s="59">
        <f>SAStab!E5922</f>
        <v>0</v>
      </c>
      <c r="I157" s="59">
        <f>SAStab!F5922</f>
        <v>20070.400000000001</v>
      </c>
      <c r="J157" s="59">
        <f>SAStab!G5922</f>
        <v>96477</v>
      </c>
      <c r="K157" s="59">
        <f>SAStab!H5922</f>
        <v>259670</v>
      </c>
      <c r="L157" s="59">
        <f>SAStab!I5922</f>
        <v>404918</v>
      </c>
      <c r="M157" s="59">
        <f>SAStab!J5922</f>
        <v>789698</v>
      </c>
      <c r="P157" t="s">
        <v>4</v>
      </c>
      <c r="Q157" s="93">
        <f>SAStab!C7172</f>
        <v>0.70799999999999996</v>
      </c>
      <c r="R157" s="159">
        <f>SAStab!B6010</f>
        <v>124850</v>
      </c>
      <c r="S157" s="159">
        <f>SAStab!C6010</f>
        <v>0</v>
      </c>
      <c r="T157" s="159">
        <f>SAStab!D6010</f>
        <v>0</v>
      </c>
      <c r="U157" s="159">
        <f>SAStab!E6010</f>
        <v>0</v>
      </c>
      <c r="V157" s="159">
        <f>SAStab!F6010</f>
        <v>43370.7</v>
      </c>
      <c r="W157" s="159">
        <f>SAStab!G6010</f>
        <v>166684</v>
      </c>
      <c r="X157" s="159">
        <f>SAStab!H6010</f>
        <v>345373</v>
      </c>
      <c r="Y157" s="159">
        <f>SAStab!I6010</f>
        <v>500094</v>
      </c>
      <c r="Z157" s="159">
        <f>SAStab!J6010</f>
        <v>974080</v>
      </c>
      <c r="AC157" t="s">
        <v>4</v>
      </c>
      <c r="AD157" s="86">
        <f>SAStab!D7172</f>
        <v>0.72899999999999998</v>
      </c>
      <c r="AE157" s="159">
        <f>SAStab!B6098</f>
        <v>155302</v>
      </c>
      <c r="AF157" s="159">
        <f>SAStab!C6098</f>
        <v>0</v>
      </c>
      <c r="AG157" s="159">
        <f>SAStab!D6098</f>
        <v>0</v>
      </c>
      <c r="AH157" s="159">
        <f>SAStab!E6098</f>
        <v>0</v>
      </c>
      <c r="AI157" s="159">
        <f>SAStab!F6098</f>
        <v>52270.5</v>
      </c>
      <c r="AJ157" s="159">
        <f>SAStab!G6098</f>
        <v>207069</v>
      </c>
      <c r="AK157" s="159">
        <f>SAStab!H6098</f>
        <v>448675</v>
      </c>
      <c r="AL157" s="159">
        <f>SAStab!I6098</f>
        <v>654490</v>
      </c>
      <c r="AM157" s="159">
        <f>SAStab!J6098</f>
        <v>1140620</v>
      </c>
      <c r="AP157" t="s">
        <v>4</v>
      </c>
      <c r="AQ157" s="86">
        <f>SAStab!E7172</f>
        <v>0.74399999999999999</v>
      </c>
      <c r="AR157" s="159">
        <f>SAStab!B6186</f>
        <v>215878</v>
      </c>
      <c r="AS157" s="159">
        <f>SAStab!C6186</f>
        <v>0</v>
      </c>
      <c r="AT157" s="159">
        <f>SAStab!D6186</f>
        <v>0</v>
      </c>
      <c r="AU157" s="159">
        <f>SAStab!E6186</f>
        <v>0</v>
      </c>
      <c r="AV157" s="159">
        <f>SAStab!F6186</f>
        <v>68465.100000000006</v>
      </c>
      <c r="AW157" s="159">
        <f>SAStab!G6186</f>
        <v>263810</v>
      </c>
      <c r="AX157" s="159">
        <f>SAStab!H6186</f>
        <v>611376</v>
      </c>
      <c r="AY157" s="159">
        <f>SAStab!I6186</f>
        <v>907305</v>
      </c>
      <c r="AZ157" s="159">
        <f>SAStab!J6186</f>
        <v>1734375</v>
      </c>
      <c r="BC157" t="s">
        <v>4</v>
      </c>
      <c r="BD157" s="86">
        <f>SAStab!F7172</f>
        <v>0.73399999999999999</v>
      </c>
      <c r="BE157" s="41">
        <f>SAStab!B6274</f>
        <v>231851</v>
      </c>
      <c r="BF157" s="159">
        <f>SAStab!C6274</f>
        <v>0</v>
      </c>
      <c r="BG157" s="159">
        <f>SAStab!D6274</f>
        <v>0</v>
      </c>
      <c r="BH157" s="159">
        <f>SAStab!E6274</f>
        <v>0</v>
      </c>
      <c r="BI157" s="159">
        <f>SAStab!F6274</f>
        <v>65204.7</v>
      </c>
      <c r="BJ157" s="159">
        <f>SAStab!G6274</f>
        <v>278476</v>
      </c>
      <c r="BK157" s="159">
        <f>SAStab!H6274</f>
        <v>658172</v>
      </c>
      <c r="BL157" s="159">
        <f>SAStab!I6274</f>
        <v>993212</v>
      </c>
      <c r="BM157" s="159">
        <f>SAStab!J6274</f>
        <v>2004357</v>
      </c>
      <c r="BP157" t="s">
        <v>4</v>
      </c>
      <c r="BQ157" s="86">
        <f>SAStab!G7172</f>
        <v>0.747</v>
      </c>
      <c r="BR157" s="78">
        <f>SAStab!B6362</f>
        <v>274820</v>
      </c>
      <c r="BS157" s="78">
        <f>SAStab!C6362</f>
        <v>0</v>
      </c>
      <c r="BT157" s="78">
        <f>SAStab!D6362</f>
        <v>0</v>
      </c>
      <c r="BU157" s="78">
        <f>SAStab!E6362</f>
        <v>0</v>
      </c>
      <c r="BV157" s="78">
        <f>SAStab!F6362</f>
        <v>82098.2</v>
      </c>
      <c r="BW157" s="78">
        <f>SAStab!G6362</f>
        <v>333052</v>
      </c>
      <c r="BX157" s="78">
        <f>SAStab!H6362</f>
        <v>753848</v>
      </c>
      <c r="BY157" s="78">
        <f>SAStab!I6362</f>
        <v>1189524</v>
      </c>
      <c r="BZ157" s="78">
        <f>SAStab!J6362</f>
        <v>2323521</v>
      </c>
      <c r="CA157" s="188"/>
    </row>
    <row r="158" spans="1:79">
      <c r="B158" t="s">
        <v>5</v>
      </c>
      <c r="C158" s="88">
        <f>SAStab!B7173</f>
        <v>0.59699999999999998</v>
      </c>
      <c r="D158" s="41" t="str">
        <f>SAStab!A5923</f>
        <v>80-84</v>
      </c>
      <c r="E158" s="59">
        <f>SAStab!B5923</f>
        <v>59163</v>
      </c>
      <c r="F158" s="59">
        <f>SAStab!C5923</f>
        <v>0</v>
      </c>
      <c r="G158" s="59">
        <f>SAStab!D5923</f>
        <v>0</v>
      </c>
      <c r="H158" s="59">
        <f>SAStab!E5923</f>
        <v>0</v>
      </c>
      <c r="I158" s="59">
        <f>SAStab!F5923</f>
        <v>9887.7999999999993</v>
      </c>
      <c r="J158" s="59">
        <f>SAStab!G5923</f>
        <v>72127</v>
      </c>
      <c r="K158" s="59">
        <f>SAStab!H5923</f>
        <v>173653</v>
      </c>
      <c r="L158" s="59">
        <f>SAStab!I5923</f>
        <v>267642</v>
      </c>
      <c r="M158" s="59">
        <f>SAStab!J5923</f>
        <v>515303</v>
      </c>
      <c r="P158" t="s">
        <v>5</v>
      </c>
      <c r="Q158" s="93">
        <f>SAStab!C7173</f>
        <v>0.68400000000000005</v>
      </c>
      <c r="R158" s="159">
        <f>SAStab!B6011</f>
        <v>99335</v>
      </c>
      <c r="S158" s="159">
        <f>SAStab!C6011</f>
        <v>0</v>
      </c>
      <c r="T158" s="159">
        <f>SAStab!D6011</f>
        <v>0</v>
      </c>
      <c r="U158" s="159">
        <f>SAStab!E6011</f>
        <v>0</v>
      </c>
      <c r="V158" s="159">
        <f>SAStab!F6011</f>
        <v>29445.9</v>
      </c>
      <c r="W158" s="159">
        <f>SAStab!G6011</f>
        <v>125902</v>
      </c>
      <c r="X158" s="159">
        <f>SAStab!H6011</f>
        <v>278122</v>
      </c>
      <c r="Y158" s="159">
        <f>SAStab!I6011</f>
        <v>405614</v>
      </c>
      <c r="Z158" s="159">
        <f>SAStab!J6011</f>
        <v>895739</v>
      </c>
      <c r="AC158" t="s">
        <v>5</v>
      </c>
      <c r="AD158" s="86">
        <f>SAStab!D7173</f>
        <v>0.73699999999999999</v>
      </c>
      <c r="AE158" s="159">
        <f>SAStab!B6099</f>
        <v>138931</v>
      </c>
      <c r="AF158" s="159">
        <f>SAStab!C6099</f>
        <v>0</v>
      </c>
      <c r="AG158" s="159">
        <f>SAStab!D6099</f>
        <v>0</v>
      </c>
      <c r="AH158" s="159">
        <f>SAStab!E6099</f>
        <v>0</v>
      </c>
      <c r="AI158" s="159">
        <f>SAStab!F6099</f>
        <v>49671.3</v>
      </c>
      <c r="AJ158" s="159">
        <f>SAStab!G6099</f>
        <v>182769</v>
      </c>
      <c r="AK158" s="159">
        <f>SAStab!H6099</f>
        <v>392525</v>
      </c>
      <c r="AL158" s="159">
        <f>SAStab!I6099</f>
        <v>557537</v>
      </c>
      <c r="AM158" s="159">
        <f>SAStab!J6099</f>
        <v>1042078</v>
      </c>
      <c r="AP158" t="s">
        <v>5</v>
      </c>
      <c r="AQ158" s="86">
        <f>SAStab!E7173</f>
        <v>0.72199999999999998</v>
      </c>
      <c r="AR158" s="159">
        <f>SAStab!B6187</f>
        <v>153119</v>
      </c>
      <c r="AS158" s="159">
        <f>SAStab!C6187</f>
        <v>0</v>
      </c>
      <c r="AT158" s="159">
        <f>SAStab!D6187</f>
        <v>0</v>
      </c>
      <c r="AU158" s="159">
        <f>SAStab!E6187</f>
        <v>0</v>
      </c>
      <c r="AV158" s="159">
        <f>SAStab!F6187</f>
        <v>45408.4</v>
      </c>
      <c r="AW158" s="159">
        <f>SAStab!G6187</f>
        <v>190067</v>
      </c>
      <c r="AX158" s="159">
        <f>SAStab!H6187</f>
        <v>442256</v>
      </c>
      <c r="AY158" s="159">
        <f>SAStab!I6187</f>
        <v>666938</v>
      </c>
      <c r="AZ158" s="159">
        <f>SAStab!J6187</f>
        <v>1221975</v>
      </c>
      <c r="BC158" t="s">
        <v>5</v>
      </c>
      <c r="BD158" s="86">
        <f>SAStab!F7173</f>
        <v>0.745</v>
      </c>
      <c r="BE158" s="41">
        <f>SAStab!B6275</f>
        <v>203237</v>
      </c>
      <c r="BF158" s="159">
        <f>SAStab!C6275</f>
        <v>0</v>
      </c>
      <c r="BG158" s="159">
        <f>SAStab!D6275</f>
        <v>0</v>
      </c>
      <c r="BH158" s="159">
        <f>SAStab!E6275</f>
        <v>0</v>
      </c>
      <c r="BI158" s="159">
        <f>SAStab!F6275</f>
        <v>58112.9</v>
      </c>
      <c r="BJ158" s="159">
        <f>SAStab!G6275</f>
        <v>254502</v>
      </c>
      <c r="BK158" s="159">
        <f>SAStab!H6275</f>
        <v>581556</v>
      </c>
      <c r="BL158" s="159">
        <f>SAStab!I6275</f>
        <v>878340</v>
      </c>
      <c r="BM158" s="159">
        <f>SAStab!J6275</f>
        <v>1631982</v>
      </c>
      <c r="BP158" t="s">
        <v>5</v>
      </c>
      <c r="BQ158" s="86">
        <f>SAStab!G7173</f>
        <v>0.751</v>
      </c>
      <c r="BR158" s="78">
        <f>SAStab!B6363</f>
        <v>225668</v>
      </c>
      <c r="BS158" s="78">
        <f>SAStab!C6363</f>
        <v>0</v>
      </c>
      <c r="BT158" s="78">
        <f>SAStab!D6363</f>
        <v>0</v>
      </c>
      <c r="BU158" s="78">
        <f>SAStab!E6363</f>
        <v>0</v>
      </c>
      <c r="BV158" s="78">
        <f>SAStab!F6363</f>
        <v>66961.8</v>
      </c>
      <c r="BW158" s="78">
        <f>SAStab!G6363</f>
        <v>282662</v>
      </c>
      <c r="BX158" s="78">
        <f>SAStab!H6363</f>
        <v>625335</v>
      </c>
      <c r="BY158" s="78">
        <f>SAStab!I6363</f>
        <v>955737</v>
      </c>
      <c r="BZ158" s="78">
        <f>SAStab!J6363</f>
        <v>1857909</v>
      </c>
      <c r="CA158" s="188"/>
    </row>
    <row r="159" spans="1:79">
      <c r="B159" t="s">
        <v>6</v>
      </c>
      <c r="C159" s="88">
        <f>SAStab!B7174</f>
        <v>0.39800000000000002</v>
      </c>
      <c r="D159" s="41" t="str">
        <f>SAStab!A5924</f>
        <v>85+</v>
      </c>
      <c r="E159" s="59">
        <f>SAStab!B5924</f>
        <v>22886</v>
      </c>
      <c r="F159" s="59">
        <f>SAStab!C5924</f>
        <v>0</v>
      </c>
      <c r="G159" s="59">
        <f>SAStab!D5924</f>
        <v>0</v>
      </c>
      <c r="H159" s="59">
        <f>SAStab!E5924</f>
        <v>0</v>
      </c>
      <c r="I159" s="59">
        <f>SAStab!F5924</f>
        <v>0</v>
      </c>
      <c r="J159" s="59">
        <f>SAStab!G5924</f>
        <v>21816</v>
      </c>
      <c r="K159" s="59">
        <f>SAStab!H5924</f>
        <v>78673</v>
      </c>
      <c r="L159" s="59">
        <f>SAStab!I5924</f>
        <v>126405</v>
      </c>
      <c r="M159" s="59">
        <f>SAStab!J5924</f>
        <v>231540</v>
      </c>
      <c r="P159" t="s">
        <v>6</v>
      </c>
      <c r="Q159" s="93">
        <f>SAStab!C7174</f>
        <v>0.60899999999999999</v>
      </c>
      <c r="R159" s="159">
        <f>SAStab!B6012</f>
        <v>54328</v>
      </c>
      <c r="S159" s="159">
        <f>SAStab!C6012</f>
        <v>0</v>
      </c>
      <c r="T159" s="159">
        <f>SAStab!D6012</f>
        <v>0</v>
      </c>
      <c r="U159" s="159">
        <f>SAStab!E6012</f>
        <v>0</v>
      </c>
      <c r="V159" s="159">
        <f>SAStab!F6012</f>
        <v>9741</v>
      </c>
      <c r="W159" s="159">
        <f>SAStab!G6012</f>
        <v>58896</v>
      </c>
      <c r="X159" s="159">
        <f>SAStab!H6012</f>
        <v>148452</v>
      </c>
      <c r="Y159" s="159">
        <f>SAStab!I6012</f>
        <v>264116</v>
      </c>
      <c r="Z159" s="159">
        <f>SAStab!J6012</f>
        <v>514523</v>
      </c>
      <c r="AC159" t="s">
        <v>6</v>
      </c>
      <c r="AD159" s="86">
        <f>SAStab!D7174</f>
        <v>0.69299999999999995</v>
      </c>
      <c r="AE159" s="159">
        <f>SAStab!B6100</f>
        <v>84800</v>
      </c>
      <c r="AF159" s="159">
        <f>SAStab!C6100</f>
        <v>0</v>
      </c>
      <c r="AG159" s="159">
        <f>SAStab!D6100</f>
        <v>0</v>
      </c>
      <c r="AH159" s="159">
        <f>SAStab!E6100</f>
        <v>0</v>
      </c>
      <c r="AI159" s="159">
        <f>SAStab!F6100</f>
        <v>25626.2</v>
      </c>
      <c r="AJ159" s="159">
        <f>SAStab!G6100</f>
        <v>109175</v>
      </c>
      <c r="AK159" s="159">
        <f>SAStab!H6100</f>
        <v>234487</v>
      </c>
      <c r="AL159" s="159">
        <f>SAStab!I6100</f>
        <v>352497</v>
      </c>
      <c r="AM159" s="159">
        <f>SAStab!J6100</f>
        <v>696667</v>
      </c>
      <c r="AP159" t="s">
        <v>6</v>
      </c>
      <c r="AQ159" s="86">
        <f>SAStab!E7174</f>
        <v>0.72699999999999998</v>
      </c>
      <c r="AR159" s="159">
        <f>SAStab!B6188</f>
        <v>108658</v>
      </c>
      <c r="AS159" s="159">
        <f>SAStab!C6188</f>
        <v>0</v>
      </c>
      <c r="AT159" s="159">
        <f>SAStab!D6188</f>
        <v>0</v>
      </c>
      <c r="AU159" s="159">
        <f>SAStab!E6188</f>
        <v>0</v>
      </c>
      <c r="AV159" s="159">
        <f>SAStab!F6188</f>
        <v>32288.7</v>
      </c>
      <c r="AW159" s="159">
        <f>SAStab!G6188</f>
        <v>137238</v>
      </c>
      <c r="AX159" s="159">
        <f>SAStab!H6188</f>
        <v>312430</v>
      </c>
      <c r="AY159" s="159">
        <f>SAStab!I6188</f>
        <v>464870</v>
      </c>
      <c r="AZ159" s="159">
        <f>SAStab!J6188</f>
        <v>890049</v>
      </c>
      <c r="BC159" t="s">
        <v>6</v>
      </c>
      <c r="BD159" s="86">
        <f>SAStab!F7174</f>
        <v>0.73899999999999999</v>
      </c>
      <c r="BE159" s="41">
        <f>SAStab!B6276</f>
        <v>133590</v>
      </c>
      <c r="BF159" s="159">
        <f>SAStab!C6276</f>
        <v>0</v>
      </c>
      <c r="BG159" s="159">
        <f>SAStab!D6276</f>
        <v>0</v>
      </c>
      <c r="BH159" s="159">
        <f>SAStab!E6276</f>
        <v>0</v>
      </c>
      <c r="BI159" s="159">
        <f>SAStab!F6276</f>
        <v>36155.599999999999</v>
      </c>
      <c r="BJ159" s="159">
        <f>SAStab!G6276</f>
        <v>153702</v>
      </c>
      <c r="BK159" s="159">
        <f>SAStab!H6276</f>
        <v>371248</v>
      </c>
      <c r="BL159" s="159">
        <f>SAStab!I6276</f>
        <v>572888</v>
      </c>
      <c r="BM159" s="159">
        <f>SAStab!J6276</f>
        <v>1206921</v>
      </c>
      <c r="BP159" t="s">
        <v>6</v>
      </c>
      <c r="BQ159" s="86">
        <f>SAStab!G7174</f>
        <v>0.745</v>
      </c>
      <c r="BR159" s="78">
        <f>SAStab!B6364</f>
        <v>150251</v>
      </c>
      <c r="BS159" s="78">
        <f>SAStab!C6364</f>
        <v>0</v>
      </c>
      <c r="BT159" s="78">
        <f>SAStab!D6364</f>
        <v>0</v>
      </c>
      <c r="BU159" s="78">
        <f>SAStab!E6364</f>
        <v>0</v>
      </c>
      <c r="BV159" s="78">
        <f>SAStab!F6364</f>
        <v>39505.699999999997</v>
      </c>
      <c r="BW159" s="78">
        <f>SAStab!G6364</f>
        <v>178968</v>
      </c>
      <c r="BX159" s="78">
        <f>SAStab!H6364</f>
        <v>413530</v>
      </c>
      <c r="BY159" s="78">
        <f>SAStab!I6364</f>
        <v>642304</v>
      </c>
      <c r="BZ159" s="78">
        <f>SAStab!J6364</f>
        <v>1333789</v>
      </c>
      <c r="CA159" s="188"/>
    </row>
    <row r="160" spans="1:79">
      <c r="A160" t="s">
        <v>7</v>
      </c>
      <c r="D160" s="41" t="str">
        <f>SAStab!A5925</f>
        <v>Male</v>
      </c>
      <c r="O160" t="s">
        <v>7</v>
      </c>
      <c r="AB160" t="s">
        <v>7</v>
      </c>
      <c r="AO160" t="s">
        <v>7</v>
      </c>
      <c r="BB160" t="s">
        <v>7</v>
      </c>
      <c r="BE160" s="41"/>
      <c r="BO160" t="s">
        <v>7</v>
      </c>
      <c r="CA160" s="188"/>
    </row>
    <row r="161" spans="1:79">
      <c r="B161" t="s">
        <v>9</v>
      </c>
      <c r="C161" s="88">
        <f>SAStab!B7176</f>
        <v>0.61499999999999999</v>
      </c>
      <c r="D161" s="41" t="str">
        <f>SAStab!A5926</f>
        <v>Female</v>
      </c>
      <c r="E161" s="59">
        <f>SAStab!B5926</f>
        <v>92118</v>
      </c>
      <c r="F161" s="59">
        <f>SAStab!C5926</f>
        <v>0</v>
      </c>
      <c r="G161" s="59">
        <f>SAStab!D5926</f>
        <v>0</v>
      </c>
      <c r="H161" s="59">
        <f>SAStab!E5926</f>
        <v>0</v>
      </c>
      <c r="I161" s="59">
        <f>SAStab!F5926</f>
        <v>17515.2</v>
      </c>
      <c r="J161" s="59">
        <f>SAStab!G5926</f>
        <v>107931</v>
      </c>
      <c r="K161" s="59">
        <f>SAStab!H5926</f>
        <v>274911</v>
      </c>
      <c r="L161" s="59">
        <f>SAStab!I5926</f>
        <v>412535</v>
      </c>
      <c r="M161" s="59">
        <f>SAStab!J5926</f>
        <v>851454</v>
      </c>
      <c r="P161" t="s">
        <v>9</v>
      </c>
      <c r="Q161" s="93">
        <f>SAStab!C7176</f>
        <v>0.68899999999999995</v>
      </c>
      <c r="R161" s="159">
        <f>SAStab!B6014</f>
        <v>130953</v>
      </c>
      <c r="S161" s="159">
        <f>SAStab!C6014</f>
        <v>0</v>
      </c>
      <c r="T161" s="159">
        <f>SAStab!D6014</f>
        <v>0</v>
      </c>
      <c r="U161" s="159">
        <f>SAStab!E6014</f>
        <v>0</v>
      </c>
      <c r="V161" s="159">
        <f>SAStab!F6014</f>
        <v>34923.599999999999</v>
      </c>
      <c r="W161" s="159">
        <f>SAStab!G6014</f>
        <v>165531</v>
      </c>
      <c r="X161" s="159">
        <f>SAStab!H6014</f>
        <v>380965</v>
      </c>
      <c r="Y161" s="159">
        <f>SAStab!I6014</f>
        <v>565161</v>
      </c>
      <c r="Z161" s="159">
        <f>SAStab!J6014</f>
        <v>1095454</v>
      </c>
      <c r="AC161" t="s">
        <v>9</v>
      </c>
      <c r="AD161" s="86">
        <f>SAStab!D7176</f>
        <v>0.71499999999999997</v>
      </c>
      <c r="AE161" s="159">
        <f>SAStab!B6102</f>
        <v>162080</v>
      </c>
      <c r="AF161" s="159">
        <f>SAStab!C6102</f>
        <v>0</v>
      </c>
      <c r="AG161" s="159">
        <f>SAStab!D6102</f>
        <v>0</v>
      </c>
      <c r="AH161" s="159">
        <f>SAStab!E6102</f>
        <v>0</v>
      </c>
      <c r="AI161" s="159">
        <f>SAStab!F6102</f>
        <v>44934.9</v>
      </c>
      <c r="AJ161" s="159">
        <f>SAStab!G6102</f>
        <v>198343</v>
      </c>
      <c r="AK161" s="159">
        <f>SAStab!H6102</f>
        <v>460658</v>
      </c>
      <c r="AL161" s="159">
        <f>SAStab!I6102</f>
        <v>711062</v>
      </c>
      <c r="AM161" s="159">
        <f>SAStab!J6102</f>
        <v>1356825</v>
      </c>
      <c r="AP161" t="s">
        <v>9</v>
      </c>
      <c r="AQ161" s="86">
        <f>SAStab!E7176</f>
        <v>0.72499999999999998</v>
      </c>
      <c r="AR161" s="159">
        <f>SAStab!B6190</f>
        <v>189498</v>
      </c>
      <c r="AS161" s="159">
        <f>SAStab!C6190</f>
        <v>0</v>
      </c>
      <c r="AT161" s="159">
        <f>SAStab!D6190</f>
        <v>0</v>
      </c>
      <c r="AU161" s="159">
        <f>SAStab!E6190</f>
        <v>0</v>
      </c>
      <c r="AV161" s="159">
        <f>SAStab!F6190</f>
        <v>49707.6</v>
      </c>
      <c r="AW161" s="159">
        <f>SAStab!G6190</f>
        <v>221541</v>
      </c>
      <c r="AX161" s="159">
        <f>SAStab!H6190</f>
        <v>538141</v>
      </c>
      <c r="AY161" s="159">
        <f>SAStab!I6190</f>
        <v>827129</v>
      </c>
      <c r="AZ161" s="159">
        <f>SAStab!J6190</f>
        <v>1689680</v>
      </c>
      <c r="BC161" t="s">
        <v>9</v>
      </c>
      <c r="BD161" s="86">
        <f>SAStab!F7176</f>
        <v>0.74</v>
      </c>
      <c r="BE161" s="41">
        <f>SAStab!B6278</f>
        <v>223589</v>
      </c>
      <c r="BF161" s="159">
        <f>SAStab!C6278</f>
        <v>0</v>
      </c>
      <c r="BG161" s="159">
        <f>SAStab!D6278</f>
        <v>0</v>
      </c>
      <c r="BH161" s="159">
        <f>SAStab!E6278</f>
        <v>0</v>
      </c>
      <c r="BI161" s="159">
        <f>SAStab!F6278</f>
        <v>59446.2</v>
      </c>
      <c r="BJ161" s="159">
        <f>SAStab!G6278</f>
        <v>267545</v>
      </c>
      <c r="BK161" s="159">
        <f>SAStab!H6278</f>
        <v>638904</v>
      </c>
      <c r="BL161" s="159">
        <f>SAStab!I6278</f>
        <v>980228</v>
      </c>
      <c r="BM161" s="159">
        <f>SAStab!J6278</f>
        <v>1995255</v>
      </c>
      <c r="BP161" t="s">
        <v>9</v>
      </c>
      <c r="BQ161" s="86">
        <f>SAStab!G7176</f>
        <v>0.745</v>
      </c>
      <c r="BR161" s="78">
        <f>SAStab!B6366</f>
        <v>250388</v>
      </c>
      <c r="BS161" s="78">
        <f>SAStab!C6366</f>
        <v>0</v>
      </c>
      <c r="BT161" s="78">
        <f>SAStab!D6366</f>
        <v>0</v>
      </c>
      <c r="BU161" s="78">
        <f>SAStab!E6366</f>
        <v>0</v>
      </c>
      <c r="BV161" s="78">
        <f>SAStab!F6366</f>
        <v>70737.899999999994</v>
      </c>
      <c r="BW161" s="78">
        <f>SAStab!G6366</f>
        <v>307932</v>
      </c>
      <c r="BX161" s="78">
        <f>SAStab!H6366</f>
        <v>715849</v>
      </c>
      <c r="BY161" s="78">
        <f>SAStab!I6366</f>
        <v>1076017</v>
      </c>
      <c r="BZ161" s="78">
        <f>SAStab!J6366</f>
        <v>2145696</v>
      </c>
      <c r="CA161" s="188"/>
    </row>
    <row r="162" spans="1:79">
      <c r="B162" t="s">
        <v>8</v>
      </c>
      <c r="C162" s="88">
        <f>SAStab!B7177</f>
        <v>0.69</v>
      </c>
      <c r="D162" s="41" t="str">
        <f>SAStab!A5927</f>
        <v>Male</v>
      </c>
      <c r="E162" s="59">
        <f>SAStab!B5927</f>
        <v>112696</v>
      </c>
      <c r="F162" s="59">
        <f>SAStab!C5927</f>
        <v>0</v>
      </c>
      <c r="G162" s="59">
        <f>SAStab!D5927</f>
        <v>0</v>
      </c>
      <c r="H162" s="59">
        <f>SAStab!E5927</f>
        <v>0</v>
      </c>
      <c r="I162" s="59">
        <f>SAStab!F5927</f>
        <v>35520.6</v>
      </c>
      <c r="J162" s="59">
        <f>SAStab!G5927</f>
        <v>142287</v>
      </c>
      <c r="K162" s="59">
        <f>SAStab!H5927</f>
        <v>323302</v>
      </c>
      <c r="L162" s="59">
        <f>SAStab!I5927</f>
        <v>480833</v>
      </c>
      <c r="M162" s="59">
        <f>SAStab!J5927</f>
        <v>911142</v>
      </c>
      <c r="P162" t="s">
        <v>8</v>
      </c>
      <c r="Q162" s="93">
        <f>SAStab!C7177</f>
        <v>0.72399999999999998</v>
      </c>
      <c r="R162" s="159">
        <f>SAStab!B6015</f>
        <v>142008</v>
      </c>
      <c r="S162" s="159">
        <f>SAStab!C6015</f>
        <v>0</v>
      </c>
      <c r="T162" s="159">
        <f>SAStab!D6015</f>
        <v>0</v>
      </c>
      <c r="U162" s="159">
        <f>SAStab!E6015</f>
        <v>0</v>
      </c>
      <c r="V162" s="159">
        <f>SAStab!F6015</f>
        <v>46762.2</v>
      </c>
      <c r="W162" s="159">
        <f>SAStab!G6015</f>
        <v>183078</v>
      </c>
      <c r="X162" s="159">
        <f>SAStab!H6015</f>
        <v>408260</v>
      </c>
      <c r="Y162" s="159">
        <f>SAStab!I6015</f>
        <v>603643</v>
      </c>
      <c r="Z162" s="159">
        <f>SAStab!J6015</f>
        <v>1098255</v>
      </c>
      <c r="AC162" t="s">
        <v>8</v>
      </c>
      <c r="AD162" s="86">
        <f>SAStab!D7177</f>
        <v>0.73399999999999999</v>
      </c>
      <c r="AE162" s="159">
        <f>SAStab!B6103</f>
        <v>175743</v>
      </c>
      <c r="AF162" s="159">
        <f>SAStab!C6103</f>
        <v>0</v>
      </c>
      <c r="AG162" s="159">
        <f>SAStab!D6103</f>
        <v>0</v>
      </c>
      <c r="AH162" s="159">
        <f>SAStab!E6103</f>
        <v>0</v>
      </c>
      <c r="AI162" s="159">
        <f>SAStab!F6103</f>
        <v>55772.3</v>
      </c>
      <c r="AJ162" s="159">
        <f>SAStab!G6103</f>
        <v>217521</v>
      </c>
      <c r="AK162" s="159">
        <f>SAStab!H6103</f>
        <v>504159</v>
      </c>
      <c r="AL162" s="159">
        <f>SAStab!I6103</f>
        <v>752296</v>
      </c>
      <c r="AM162" s="159">
        <f>SAStab!J6103</f>
        <v>1394761</v>
      </c>
      <c r="AP162" t="s">
        <v>8</v>
      </c>
      <c r="AQ162" s="86">
        <f>SAStab!E7177</f>
        <v>0.73499999999999999</v>
      </c>
      <c r="AR162" s="159">
        <f>SAStab!B6191</f>
        <v>206819</v>
      </c>
      <c r="AS162" s="159">
        <f>SAStab!C6191</f>
        <v>0</v>
      </c>
      <c r="AT162" s="159">
        <f>SAStab!D6191</f>
        <v>0</v>
      </c>
      <c r="AU162" s="159">
        <f>SAStab!E6191</f>
        <v>0</v>
      </c>
      <c r="AV162" s="159">
        <f>SAStab!F6191</f>
        <v>59114.3</v>
      </c>
      <c r="AW162" s="159">
        <f>SAStab!G6191</f>
        <v>251242</v>
      </c>
      <c r="AX162" s="159">
        <f>SAStab!H6191</f>
        <v>589993</v>
      </c>
      <c r="AY162" s="159">
        <f>SAStab!I6191</f>
        <v>877893</v>
      </c>
      <c r="AZ162" s="159">
        <f>SAStab!J6191</f>
        <v>1738701</v>
      </c>
      <c r="BC162" t="s">
        <v>8</v>
      </c>
      <c r="BD162" s="86">
        <f>SAStab!F7177</f>
        <v>0.74299999999999999</v>
      </c>
      <c r="BE162" s="41">
        <f>SAStab!B6279</f>
        <v>241773</v>
      </c>
      <c r="BF162" s="159">
        <f>SAStab!C6279</f>
        <v>0</v>
      </c>
      <c r="BG162" s="159">
        <f>SAStab!D6279</f>
        <v>0</v>
      </c>
      <c r="BH162" s="159">
        <f>SAStab!E6279</f>
        <v>0</v>
      </c>
      <c r="BI162" s="159">
        <f>SAStab!F6279</f>
        <v>68281.100000000006</v>
      </c>
      <c r="BJ162" s="159">
        <f>SAStab!G6279</f>
        <v>293301</v>
      </c>
      <c r="BK162" s="159">
        <f>SAStab!H6279</f>
        <v>679258</v>
      </c>
      <c r="BL162" s="159">
        <f>SAStab!I6279</f>
        <v>1028298</v>
      </c>
      <c r="BM162" s="159">
        <f>SAStab!J6279</f>
        <v>2116908</v>
      </c>
      <c r="BP162" t="s">
        <v>8</v>
      </c>
      <c r="BQ162" s="86">
        <f>SAStab!G7177</f>
        <v>0.748</v>
      </c>
      <c r="BR162" s="78">
        <f>SAStab!B6367</f>
        <v>267627</v>
      </c>
      <c r="BS162" s="78">
        <f>SAStab!C6367</f>
        <v>0</v>
      </c>
      <c r="BT162" s="78">
        <f>SAStab!D6367</f>
        <v>0</v>
      </c>
      <c r="BU162" s="78">
        <f>SAStab!E6367</f>
        <v>0</v>
      </c>
      <c r="BV162" s="78">
        <f>SAStab!F6367</f>
        <v>79092.800000000003</v>
      </c>
      <c r="BW162" s="78">
        <f>SAStab!G6367</f>
        <v>331825</v>
      </c>
      <c r="BX162" s="78">
        <f>SAStab!H6367</f>
        <v>759717</v>
      </c>
      <c r="BY162" s="78">
        <f>SAStab!I6367</f>
        <v>1145307</v>
      </c>
      <c r="BZ162" s="78">
        <f>SAStab!J6367</f>
        <v>2221116</v>
      </c>
      <c r="CA162" s="188"/>
    </row>
    <row r="163" spans="1:79">
      <c r="A163" t="s">
        <v>10</v>
      </c>
      <c r="D163" s="41" t="str">
        <f>SAStab!A5928</f>
        <v>highest education</v>
      </c>
      <c r="O163" t="s">
        <v>10</v>
      </c>
      <c r="AB163" t="s">
        <v>10</v>
      </c>
      <c r="AO163" t="s">
        <v>10</v>
      </c>
      <c r="BB163" t="s">
        <v>10</v>
      </c>
      <c r="BE163" s="41"/>
      <c r="BO163" t="s">
        <v>10</v>
      </c>
      <c r="CA163" s="188"/>
    </row>
    <row r="164" spans="1:79">
      <c r="B164" t="s">
        <v>314</v>
      </c>
      <c r="C164" s="88">
        <f>SAStab!B7179</f>
        <v>0.32100000000000001</v>
      </c>
      <c r="D164" s="41" t="str">
        <f>SAStab!A5929</f>
        <v>1.High School Dropout</v>
      </c>
      <c r="E164" s="59">
        <f>SAStab!B5929</f>
        <v>18720</v>
      </c>
      <c r="F164" s="59">
        <f>SAStab!C5929</f>
        <v>0</v>
      </c>
      <c r="G164" s="59">
        <f>SAStab!D5929</f>
        <v>0</v>
      </c>
      <c r="H164" s="59">
        <f>SAStab!E5929</f>
        <v>0</v>
      </c>
      <c r="I164" s="59">
        <f>SAStab!F5929</f>
        <v>0</v>
      </c>
      <c r="J164" s="59">
        <f>SAStab!G5929</f>
        <v>7082</v>
      </c>
      <c r="K164" s="59">
        <f>SAStab!H5929</f>
        <v>54706</v>
      </c>
      <c r="L164" s="59">
        <f>SAStab!I5929</f>
        <v>110743</v>
      </c>
      <c r="M164" s="59">
        <f>SAStab!J5929</f>
        <v>270218</v>
      </c>
      <c r="P164" t="s">
        <v>314</v>
      </c>
      <c r="Q164" s="93">
        <f>SAStab!C7179</f>
        <v>0.36699999999999999</v>
      </c>
      <c r="R164" s="159">
        <f>SAStab!B6017</f>
        <v>25813</v>
      </c>
      <c r="S164" s="159">
        <f>SAStab!C6017</f>
        <v>0</v>
      </c>
      <c r="T164" s="159">
        <f>SAStab!D6017</f>
        <v>0</v>
      </c>
      <c r="U164" s="159">
        <f>SAStab!E6017</f>
        <v>0</v>
      </c>
      <c r="V164" s="159">
        <f>SAStab!F6017</f>
        <v>0</v>
      </c>
      <c r="W164" s="159">
        <f>SAStab!G6017</f>
        <v>10076</v>
      </c>
      <c r="X164" s="159">
        <f>SAStab!H6017</f>
        <v>67362</v>
      </c>
      <c r="Y164" s="159">
        <f>SAStab!I6017</f>
        <v>143844</v>
      </c>
      <c r="Z164" s="159">
        <f>SAStab!J6017</f>
        <v>384440</v>
      </c>
      <c r="AC164" t="s">
        <v>314</v>
      </c>
      <c r="AD164" s="86">
        <f>SAStab!D7179</f>
        <v>0.40400000000000003</v>
      </c>
      <c r="AE164" s="159">
        <f>SAStab!B6105</f>
        <v>41092</v>
      </c>
      <c r="AF164" s="159">
        <f>SAStab!C6105</f>
        <v>0</v>
      </c>
      <c r="AG164" s="159">
        <f>SAStab!D6105</f>
        <v>0</v>
      </c>
      <c r="AH164" s="159">
        <f>SAStab!E6105</f>
        <v>0</v>
      </c>
      <c r="AI164" s="159">
        <f>SAStab!F6105</f>
        <v>0</v>
      </c>
      <c r="AJ164" s="159">
        <f>SAStab!G6105</f>
        <v>17357</v>
      </c>
      <c r="AK164" s="159">
        <f>SAStab!H6105</f>
        <v>97462</v>
      </c>
      <c r="AL164" s="159">
        <f>SAStab!I6105</f>
        <v>225658</v>
      </c>
      <c r="AM164" s="159">
        <f>SAStab!J6105</f>
        <v>667584</v>
      </c>
      <c r="AP164" t="s">
        <v>314</v>
      </c>
      <c r="AQ164" s="86">
        <f>SAStab!E7179</f>
        <v>0.43099999999999999</v>
      </c>
      <c r="AR164" s="159">
        <f>SAStab!B6193</f>
        <v>47937</v>
      </c>
      <c r="AS164" s="159">
        <f>SAStab!C6193</f>
        <v>0</v>
      </c>
      <c r="AT164" s="159">
        <f>SAStab!D6193</f>
        <v>0</v>
      </c>
      <c r="AU164" s="159">
        <f>SAStab!E6193</f>
        <v>0</v>
      </c>
      <c r="AV164" s="159">
        <f>SAStab!F6193</f>
        <v>0</v>
      </c>
      <c r="AW164" s="159">
        <f>SAStab!G6193</f>
        <v>22759</v>
      </c>
      <c r="AX164" s="159">
        <f>SAStab!H6193</f>
        <v>117929</v>
      </c>
      <c r="AY164" s="159">
        <f>SAStab!I6193</f>
        <v>252870</v>
      </c>
      <c r="AZ164" s="159">
        <f>SAStab!J6193</f>
        <v>803608</v>
      </c>
      <c r="BC164" t="s">
        <v>314</v>
      </c>
      <c r="BD164" s="86">
        <f>SAStab!F7179</f>
        <v>0.46700000000000003</v>
      </c>
      <c r="BE164" s="41">
        <f>SAStab!B6281</f>
        <v>58985</v>
      </c>
      <c r="BF164" s="159">
        <f>SAStab!C6281</f>
        <v>0</v>
      </c>
      <c r="BG164" s="159">
        <f>SAStab!D6281</f>
        <v>0</v>
      </c>
      <c r="BH164" s="159">
        <f>SAStab!E6281</f>
        <v>0</v>
      </c>
      <c r="BI164" s="159">
        <f>SAStab!F6281</f>
        <v>0</v>
      </c>
      <c r="BJ164" s="159">
        <f>SAStab!G6281</f>
        <v>31901</v>
      </c>
      <c r="BK164" s="159">
        <f>SAStab!H6281</f>
        <v>154254</v>
      </c>
      <c r="BL164" s="159">
        <f>SAStab!I6281</f>
        <v>301376</v>
      </c>
      <c r="BM164" s="159">
        <f>SAStab!J6281</f>
        <v>883454</v>
      </c>
      <c r="BP164" t="s">
        <v>314</v>
      </c>
      <c r="BQ164" s="86">
        <f>SAStab!G7179</f>
        <v>0.48</v>
      </c>
      <c r="BR164" s="78">
        <f>SAStab!B6369</f>
        <v>67374</v>
      </c>
      <c r="BS164" s="78">
        <f>SAStab!C6369</f>
        <v>0</v>
      </c>
      <c r="BT164" s="78">
        <f>SAStab!D6369</f>
        <v>0</v>
      </c>
      <c r="BU164" s="78">
        <f>SAStab!E6369</f>
        <v>0</v>
      </c>
      <c r="BV164" s="78">
        <f>SAStab!F6369</f>
        <v>0</v>
      </c>
      <c r="BW164" s="78">
        <f>SAStab!G6369</f>
        <v>39062</v>
      </c>
      <c r="BX164" s="78">
        <f>SAStab!H6369</f>
        <v>191241</v>
      </c>
      <c r="BY164" s="78">
        <f>SAStab!I6369</f>
        <v>369520</v>
      </c>
      <c r="BZ164" s="78">
        <f>SAStab!J6369</f>
        <v>936525</v>
      </c>
      <c r="CA164" s="188"/>
    </row>
    <row r="165" spans="1:79">
      <c r="B165" t="s">
        <v>313</v>
      </c>
      <c r="C165" s="88">
        <f>SAStab!B7180</f>
        <v>0.60399999999999998</v>
      </c>
      <c r="D165" s="41" t="str">
        <f>SAStab!A5930</f>
        <v>2.High School Graduate</v>
      </c>
      <c r="E165" s="59">
        <f>SAStab!B5930</f>
        <v>66220</v>
      </c>
      <c r="F165" s="59">
        <f>SAStab!C5930</f>
        <v>0</v>
      </c>
      <c r="G165" s="59">
        <f>SAStab!D5930</f>
        <v>0</v>
      </c>
      <c r="H165" s="59">
        <f>SAStab!E5930</f>
        <v>0</v>
      </c>
      <c r="I165" s="59">
        <f>SAStab!F5930</f>
        <v>12838</v>
      </c>
      <c r="J165" s="59">
        <f>SAStab!G5930</f>
        <v>76515</v>
      </c>
      <c r="K165" s="59">
        <f>SAStab!H5930</f>
        <v>193130</v>
      </c>
      <c r="L165" s="59">
        <f>SAStab!I5930</f>
        <v>307977</v>
      </c>
      <c r="M165" s="59">
        <f>SAStab!J5930</f>
        <v>585695</v>
      </c>
      <c r="P165" t="s">
        <v>313</v>
      </c>
      <c r="Q165" s="93">
        <f>SAStab!C7180</f>
        <v>0.64900000000000002</v>
      </c>
      <c r="R165" s="159">
        <f>SAStab!B6018</f>
        <v>83597</v>
      </c>
      <c r="S165" s="159">
        <f>SAStab!C6018</f>
        <v>0</v>
      </c>
      <c r="T165" s="159">
        <f>SAStab!D6018</f>
        <v>0</v>
      </c>
      <c r="U165" s="159">
        <f>SAStab!E6018</f>
        <v>0</v>
      </c>
      <c r="V165" s="159">
        <f>SAStab!F6018</f>
        <v>19522.599999999999</v>
      </c>
      <c r="W165" s="159">
        <f>SAStab!G6018</f>
        <v>100898</v>
      </c>
      <c r="X165" s="159">
        <f>SAStab!H6018</f>
        <v>244453</v>
      </c>
      <c r="Y165" s="159">
        <f>SAStab!I6018</f>
        <v>378367</v>
      </c>
      <c r="Z165" s="159">
        <f>SAStab!J6018</f>
        <v>724679</v>
      </c>
      <c r="AC165" t="s">
        <v>313</v>
      </c>
      <c r="AD165" s="86">
        <f>SAStab!D7180</f>
        <v>0.66500000000000004</v>
      </c>
      <c r="AE165" s="159">
        <f>SAStab!B6106</f>
        <v>100595</v>
      </c>
      <c r="AF165" s="159">
        <f>SAStab!C6106</f>
        <v>0</v>
      </c>
      <c r="AG165" s="159">
        <f>SAStab!D6106</f>
        <v>0</v>
      </c>
      <c r="AH165" s="159">
        <f>SAStab!E6106</f>
        <v>0</v>
      </c>
      <c r="AI165" s="159">
        <f>SAStab!F6106</f>
        <v>23173.9</v>
      </c>
      <c r="AJ165" s="159">
        <f>SAStab!G6106</f>
        <v>115440</v>
      </c>
      <c r="AK165" s="159">
        <f>SAStab!H6106</f>
        <v>289225</v>
      </c>
      <c r="AL165" s="159">
        <f>SAStab!I6106</f>
        <v>451534</v>
      </c>
      <c r="AM165" s="159">
        <f>SAStab!J6106</f>
        <v>932979</v>
      </c>
      <c r="AP165" t="s">
        <v>313</v>
      </c>
      <c r="AQ165" s="86">
        <f>SAStab!E7180</f>
        <v>0.67200000000000004</v>
      </c>
      <c r="AR165" s="159">
        <f>SAStab!B6194</f>
        <v>126843</v>
      </c>
      <c r="AS165" s="159">
        <f>SAStab!C6194</f>
        <v>0</v>
      </c>
      <c r="AT165" s="159">
        <f>SAStab!D6194</f>
        <v>0</v>
      </c>
      <c r="AU165" s="159">
        <f>SAStab!E6194</f>
        <v>0</v>
      </c>
      <c r="AV165" s="159">
        <f>SAStab!F6194</f>
        <v>25333.200000000001</v>
      </c>
      <c r="AW165" s="159">
        <f>SAStab!G6194</f>
        <v>135700</v>
      </c>
      <c r="AX165" s="159">
        <f>SAStab!H6194</f>
        <v>359854</v>
      </c>
      <c r="AY165" s="159">
        <f>SAStab!I6194</f>
        <v>575940</v>
      </c>
      <c r="AZ165" s="159">
        <f>SAStab!J6194</f>
        <v>1248514</v>
      </c>
      <c r="BC165" t="s">
        <v>313</v>
      </c>
      <c r="BD165" s="86">
        <f>SAStab!F7180</f>
        <v>0.67900000000000005</v>
      </c>
      <c r="BE165" s="41">
        <f>SAStab!B6282</f>
        <v>148448</v>
      </c>
      <c r="BF165" s="159">
        <f>SAStab!C6282</f>
        <v>0</v>
      </c>
      <c r="BG165" s="159">
        <f>SAStab!D6282</f>
        <v>0</v>
      </c>
      <c r="BH165" s="159">
        <f>SAStab!E6282</f>
        <v>0</v>
      </c>
      <c r="BI165" s="159">
        <f>SAStab!F6282</f>
        <v>27904.1</v>
      </c>
      <c r="BJ165" s="159">
        <f>SAStab!G6282</f>
        <v>160033</v>
      </c>
      <c r="BK165" s="159">
        <f>SAStab!H6282</f>
        <v>425212</v>
      </c>
      <c r="BL165" s="159">
        <f>SAStab!I6282</f>
        <v>677979</v>
      </c>
      <c r="BM165" s="159">
        <f>SAStab!J6282</f>
        <v>1486793</v>
      </c>
      <c r="BP165" t="s">
        <v>313</v>
      </c>
      <c r="BQ165" s="86">
        <f>SAStab!G7180</f>
        <v>0.68300000000000005</v>
      </c>
      <c r="BR165" s="78">
        <f>SAStab!B6370</f>
        <v>168174</v>
      </c>
      <c r="BS165" s="78">
        <f>SAStab!C6370</f>
        <v>0</v>
      </c>
      <c r="BT165" s="78">
        <f>SAStab!D6370</f>
        <v>0</v>
      </c>
      <c r="BU165" s="78">
        <f>SAStab!E6370</f>
        <v>0</v>
      </c>
      <c r="BV165" s="78">
        <f>SAStab!F6370</f>
        <v>33619.9</v>
      </c>
      <c r="BW165" s="78">
        <f>SAStab!G6370</f>
        <v>191406</v>
      </c>
      <c r="BX165" s="78">
        <f>SAStab!H6370</f>
        <v>479795</v>
      </c>
      <c r="BY165" s="78">
        <f>SAStab!I6370</f>
        <v>769021</v>
      </c>
      <c r="BZ165" s="78">
        <f>SAStab!J6370</f>
        <v>1643705</v>
      </c>
      <c r="CA165" s="188"/>
    </row>
    <row r="166" spans="1:79">
      <c r="B166" t="s">
        <v>11</v>
      </c>
      <c r="C166" s="88">
        <f>SAStab!B7181</f>
        <v>0.72899999999999998</v>
      </c>
      <c r="D166" s="41" t="str">
        <f>SAStab!A5931</f>
        <v>3.Some College</v>
      </c>
      <c r="E166" s="59">
        <f>SAStab!B5931</f>
        <v>111365</v>
      </c>
      <c r="F166" s="59">
        <f>SAStab!C5931</f>
        <v>0</v>
      </c>
      <c r="G166" s="59">
        <f>SAStab!D5931</f>
        <v>0</v>
      </c>
      <c r="H166" s="59">
        <f>SAStab!E5931</f>
        <v>0</v>
      </c>
      <c r="I166" s="59">
        <f>SAStab!F5931</f>
        <v>41353.300000000003</v>
      </c>
      <c r="J166" s="59">
        <f>SAStab!G5931</f>
        <v>145909</v>
      </c>
      <c r="K166" s="59">
        <f>SAStab!H5931</f>
        <v>303863</v>
      </c>
      <c r="L166" s="59">
        <f>SAStab!I5931</f>
        <v>452467</v>
      </c>
      <c r="M166" s="59">
        <f>SAStab!J5931</f>
        <v>820932</v>
      </c>
      <c r="P166" t="s">
        <v>11</v>
      </c>
      <c r="Q166" s="93">
        <f>SAStab!C7181</f>
        <v>0.77800000000000002</v>
      </c>
      <c r="R166" s="159">
        <f>SAStab!B6019</f>
        <v>141450</v>
      </c>
      <c r="S166" s="159">
        <f>SAStab!C6019</f>
        <v>0</v>
      </c>
      <c r="T166" s="159">
        <f>SAStab!D6019</f>
        <v>0</v>
      </c>
      <c r="U166" s="159">
        <f>SAStab!E6019</f>
        <v>3172.6</v>
      </c>
      <c r="V166" s="159">
        <f>SAStab!F6019</f>
        <v>59160.4</v>
      </c>
      <c r="W166" s="159">
        <f>SAStab!G6019</f>
        <v>186350</v>
      </c>
      <c r="X166" s="159">
        <f>SAStab!H6019</f>
        <v>383853</v>
      </c>
      <c r="Y166" s="159">
        <f>SAStab!I6019</f>
        <v>558873</v>
      </c>
      <c r="Z166" s="159">
        <f>SAStab!J6019</f>
        <v>1011693</v>
      </c>
      <c r="AC166" t="s">
        <v>11</v>
      </c>
      <c r="AD166" s="86">
        <f>SAStab!D7181</f>
        <v>0.78700000000000003</v>
      </c>
      <c r="AE166" s="159">
        <f>SAStab!B6107</f>
        <v>162893</v>
      </c>
      <c r="AF166" s="159">
        <f>SAStab!C6107</f>
        <v>0</v>
      </c>
      <c r="AG166" s="159">
        <f>SAStab!D6107</f>
        <v>0</v>
      </c>
      <c r="AH166" s="159">
        <f>SAStab!E6107</f>
        <v>4233.1000000000004</v>
      </c>
      <c r="AI166" s="159">
        <f>SAStab!F6107</f>
        <v>64642.7</v>
      </c>
      <c r="AJ166" s="159">
        <f>SAStab!G6107</f>
        <v>207507</v>
      </c>
      <c r="AK166" s="159">
        <f>SAStab!H6107</f>
        <v>444247</v>
      </c>
      <c r="AL166" s="159">
        <f>SAStab!I6107</f>
        <v>659559</v>
      </c>
      <c r="AM166" s="159">
        <f>SAStab!J6107</f>
        <v>1195796</v>
      </c>
      <c r="AP166" t="s">
        <v>11</v>
      </c>
      <c r="AQ166" s="86">
        <f>SAStab!E7181</f>
        <v>0.78400000000000003</v>
      </c>
      <c r="AR166" s="159">
        <f>SAStab!B6195</f>
        <v>183816</v>
      </c>
      <c r="AS166" s="159">
        <f>SAStab!C6195</f>
        <v>0</v>
      </c>
      <c r="AT166" s="159">
        <f>SAStab!D6195</f>
        <v>0</v>
      </c>
      <c r="AU166" s="159">
        <f>SAStab!E6195</f>
        <v>3466.7</v>
      </c>
      <c r="AV166" s="159">
        <f>SAStab!F6195</f>
        <v>65459.6</v>
      </c>
      <c r="AW166" s="159">
        <f>SAStab!G6195</f>
        <v>225041</v>
      </c>
      <c r="AX166" s="159">
        <f>SAStab!H6195</f>
        <v>495030</v>
      </c>
      <c r="AY166" s="159">
        <f>SAStab!I6195</f>
        <v>759630</v>
      </c>
      <c r="AZ166" s="159">
        <f>SAStab!J6195</f>
        <v>1506626</v>
      </c>
      <c r="BC166" t="s">
        <v>11</v>
      </c>
      <c r="BD166" s="86">
        <f>SAStab!F7181</f>
        <v>0.78400000000000003</v>
      </c>
      <c r="BE166" s="41">
        <f>SAStab!B6283</f>
        <v>219426</v>
      </c>
      <c r="BF166" s="159">
        <f>SAStab!C6283</f>
        <v>0</v>
      </c>
      <c r="BG166" s="159">
        <f>SAStab!D6283</f>
        <v>0</v>
      </c>
      <c r="BH166" s="159">
        <f>SAStab!E6283</f>
        <v>3842</v>
      </c>
      <c r="BI166" s="159">
        <f>SAStab!F6283</f>
        <v>74272.5</v>
      </c>
      <c r="BJ166" s="159">
        <f>SAStab!G6283</f>
        <v>270268</v>
      </c>
      <c r="BK166" s="159">
        <f>SAStab!H6283</f>
        <v>600263</v>
      </c>
      <c r="BL166" s="159">
        <f>SAStab!I6283</f>
        <v>906494</v>
      </c>
      <c r="BM166" s="159">
        <f>SAStab!J6283</f>
        <v>1758905</v>
      </c>
      <c r="BP166" t="s">
        <v>11</v>
      </c>
      <c r="BQ166" s="86">
        <f>SAStab!G7181</f>
        <v>0.77600000000000002</v>
      </c>
      <c r="BR166" s="78">
        <f>SAStab!B6371</f>
        <v>239999</v>
      </c>
      <c r="BS166" s="78">
        <f>SAStab!C6371</f>
        <v>0</v>
      </c>
      <c r="BT166" s="78">
        <f>SAStab!D6371</f>
        <v>0</v>
      </c>
      <c r="BU166" s="78">
        <f>SAStab!E6371</f>
        <v>3095.6</v>
      </c>
      <c r="BV166" s="78">
        <f>SAStab!F6371</f>
        <v>84097.2</v>
      </c>
      <c r="BW166" s="78">
        <f>SAStab!G6371</f>
        <v>302226</v>
      </c>
      <c r="BX166" s="78">
        <f>SAStab!H6371</f>
        <v>653957</v>
      </c>
      <c r="BY166" s="78">
        <f>SAStab!I6371</f>
        <v>962918</v>
      </c>
      <c r="BZ166" s="78">
        <f>SAStab!J6371</f>
        <v>1947163</v>
      </c>
      <c r="CA166" s="188"/>
    </row>
    <row r="167" spans="1:79">
      <c r="B167" t="s">
        <v>12</v>
      </c>
      <c r="C167" s="88">
        <f>SAStab!B7182</f>
        <v>0.85</v>
      </c>
      <c r="D167" s="41" t="str">
        <f>SAStab!A5932</f>
        <v>4.College Graduate</v>
      </c>
      <c r="E167" s="59">
        <f>SAStab!B5932</f>
        <v>192767</v>
      </c>
      <c r="F167" s="59">
        <f>SAStab!C5932</f>
        <v>0</v>
      </c>
      <c r="G167" s="59">
        <f>SAStab!D5932</f>
        <v>0</v>
      </c>
      <c r="H167" s="59">
        <f>SAStab!E5932</f>
        <v>22692.3</v>
      </c>
      <c r="I167" s="59">
        <f>SAStab!F5932</f>
        <v>106461.1</v>
      </c>
      <c r="J167" s="59">
        <f>SAStab!G5932</f>
        <v>268379</v>
      </c>
      <c r="K167" s="59">
        <f>SAStab!H5932</f>
        <v>476622</v>
      </c>
      <c r="L167" s="59">
        <f>SAStab!I5932</f>
        <v>665957</v>
      </c>
      <c r="M167" s="59">
        <f>SAStab!J5932</f>
        <v>1265235</v>
      </c>
      <c r="P167" t="s">
        <v>12</v>
      </c>
      <c r="Q167" s="93">
        <f>SAStab!C7182</f>
        <v>0.872</v>
      </c>
      <c r="R167" s="159">
        <f>SAStab!B6020</f>
        <v>245871</v>
      </c>
      <c r="S167" s="159">
        <f>SAStab!C6020</f>
        <v>0</v>
      </c>
      <c r="T167" s="159">
        <f>SAStab!D6020</f>
        <v>0</v>
      </c>
      <c r="U167" s="159">
        <f>SAStab!E6020</f>
        <v>33678.300000000003</v>
      </c>
      <c r="V167" s="159">
        <f>SAStab!F6020</f>
        <v>143423.6</v>
      </c>
      <c r="W167" s="159">
        <f>SAStab!G6020</f>
        <v>340249</v>
      </c>
      <c r="X167" s="159">
        <f>SAStab!H6020</f>
        <v>612540</v>
      </c>
      <c r="Y167" s="159">
        <f>SAStab!I6020</f>
        <v>839101</v>
      </c>
      <c r="Z167" s="159">
        <f>SAStab!J6020</f>
        <v>1422165</v>
      </c>
      <c r="AC167" t="s">
        <v>12</v>
      </c>
      <c r="AD167" s="86">
        <f>SAStab!D7182</f>
        <v>0.86799999999999999</v>
      </c>
      <c r="AE167" s="159">
        <f>SAStab!B6108</f>
        <v>290869</v>
      </c>
      <c r="AF167" s="159">
        <f>SAStab!C6108</f>
        <v>0</v>
      </c>
      <c r="AG167" s="159">
        <f>SAStab!D6108</f>
        <v>0</v>
      </c>
      <c r="AH167" s="159">
        <f>SAStab!E6108</f>
        <v>33696.300000000003</v>
      </c>
      <c r="AI167" s="159">
        <f>SAStab!F6108</f>
        <v>157721.29999999999</v>
      </c>
      <c r="AJ167" s="159">
        <f>SAStab!G6108</f>
        <v>390530</v>
      </c>
      <c r="AK167" s="159">
        <f>SAStab!H6108</f>
        <v>752267</v>
      </c>
      <c r="AL167" s="159">
        <f>SAStab!I6108</f>
        <v>1037107</v>
      </c>
      <c r="AM167" s="159">
        <f>SAStab!J6108</f>
        <v>1796103</v>
      </c>
      <c r="AP167" t="s">
        <v>12</v>
      </c>
      <c r="AQ167" s="86">
        <f>SAStab!E7182</f>
        <v>0.85899999999999999</v>
      </c>
      <c r="AR167" s="159">
        <f>SAStab!B6196</f>
        <v>324257</v>
      </c>
      <c r="AS167" s="159">
        <f>SAStab!C6196</f>
        <v>0</v>
      </c>
      <c r="AT167" s="159">
        <f>SAStab!D6196</f>
        <v>0</v>
      </c>
      <c r="AU167" s="159">
        <f>SAStab!E6196</f>
        <v>30370.9</v>
      </c>
      <c r="AV167" s="159">
        <f>SAStab!F6196</f>
        <v>161955.70000000001</v>
      </c>
      <c r="AW167" s="159">
        <f>SAStab!G6196</f>
        <v>431965</v>
      </c>
      <c r="AX167" s="159">
        <f>SAStab!H6196</f>
        <v>818885</v>
      </c>
      <c r="AY167" s="159">
        <f>SAStab!I6196</f>
        <v>1174232</v>
      </c>
      <c r="AZ167" s="159">
        <f>SAStab!J6196</f>
        <v>2214780</v>
      </c>
      <c r="BC167" t="s">
        <v>12</v>
      </c>
      <c r="BD167" s="86">
        <f>SAStab!F7182</f>
        <v>0.85799999999999998</v>
      </c>
      <c r="BE167" s="41">
        <f>SAStab!B6284</f>
        <v>363970</v>
      </c>
      <c r="BF167" s="159">
        <f>SAStab!C6284</f>
        <v>0</v>
      </c>
      <c r="BG167" s="159">
        <f>SAStab!D6284</f>
        <v>0</v>
      </c>
      <c r="BH167" s="159">
        <f>SAStab!E6284</f>
        <v>31000.9</v>
      </c>
      <c r="BI167" s="159">
        <f>SAStab!F6284</f>
        <v>175541</v>
      </c>
      <c r="BJ167" s="159">
        <f>SAStab!G6284</f>
        <v>476782</v>
      </c>
      <c r="BK167" s="159">
        <f>SAStab!H6284</f>
        <v>949583</v>
      </c>
      <c r="BL167" s="159">
        <f>SAStab!I6284</f>
        <v>1323460</v>
      </c>
      <c r="BM167" s="159">
        <f>SAStab!J6284</f>
        <v>2499022</v>
      </c>
      <c r="BP167" t="s">
        <v>12</v>
      </c>
      <c r="BQ167" s="86">
        <f>SAStab!G7182</f>
        <v>0.85699999999999998</v>
      </c>
      <c r="BR167" s="78">
        <f>SAStab!B6372</f>
        <v>392707</v>
      </c>
      <c r="BS167" s="78">
        <f>SAStab!C6372</f>
        <v>0</v>
      </c>
      <c r="BT167" s="78">
        <f>SAStab!D6372</f>
        <v>0</v>
      </c>
      <c r="BU167" s="78">
        <f>SAStab!E6372</f>
        <v>32910.5</v>
      </c>
      <c r="BV167" s="78">
        <f>SAStab!F6372</f>
        <v>195175.6</v>
      </c>
      <c r="BW167" s="78">
        <f>SAStab!G6372</f>
        <v>523858</v>
      </c>
      <c r="BX167" s="78">
        <f>SAStab!H6372</f>
        <v>1036144</v>
      </c>
      <c r="BY167" s="78">
        <f>SAStab!I6372</f>
        <v>1469221</v>
      </c>
      <c r="BZ167" s="78">
        <f>SAStab!J6372</f>
        <v>2574651</v>
      </c>
      <c r="CA167" s="188"/>
    </row>
    <row r="168" spans="1:79">
      <c r="A168" t="s">
        <v>23</v>
      </c>
      <c r="D168" s="41" t="str">
        <f>SAStab!A5933</f>
        <v>raceeth</v>
      </c>
      <c r="O168" t="s">
        <v>23</v>
      </c>
      <c r="AB168" t="s">
        <v>23</v>
      </c>
      <c r="AO168" t="s">
        <v>23</v>
      </c>
      <c r="BB168" t="s">
        <v>23</v>
      </c>
      <c r="BE168" s="41"/>
      <c r="BO168" t="s">
        <v>23</v>
      </c>
      <c r="CA168" s="188"/>
    </row>
    <row r="169" spans="1:79">
      <c r="B169" t="s">
        <v>24</v>
      </c>
      <c r="C169" s="88">
        <f>SAStab!B7184</f>
        <v>0.70699999999999996</v>
      </c>
      <c r="D169" s="41" t="str">
        <f>SAStab!A5934</f>
        <v>1.White</v>
      </c>
      <c r="E169" s="59">
        <f>SAStab!B5934</f>
        <v>118413</v>
      </c>
      <c r="F169" s="59">
        <f>SAStab!C5934</f>
        <v>0</v>
      </c>
      <c r="G169" s="59">
        <f>SAStab!D5934</f>
        <v>0</v>
      </c>
      <c r="H169" s="59">
        <f>SAStab!E5934</f>
        <v>0</v>
      </c>
      <c r="I169" s="59">
        <f>SAStab!F5934</f>
        <v>39489.199999999997</v>
      </c>
      <c r="J169" s="59">
        <f>SAStab!G5934</f>
        <v>151443</v>
      </c>
      <c r="K169" s="59">
        <f>SAStab!H5934</f>
        <v>333547</v>
      </c>
      <c r="L169" s="59">
        <f>SAStab!I5934</f>
        <v>487160</v>
      </c>
      <c r="M169" s="59">
        <f>SAStab!J5934</f>
        <v>921780</v>
      </c>
      <c r="P169" t="s">
        <v>24</v>
      </c>
      <c r="Q169" s="93">
        <f>SAStab!C7184</f>
        <v>0.76900000000000002</v>
      </c>
      <c r="R169" s="159">
        <f>SAStab!B6022</f>
        <v>159345</v>
      </c>
      <c r="S169" s="159">
        <f>SAStab!C6022</f>
        <v>0</v>
      </c>
      <c r="T169" s="159">
        <f>SAStab!D6022</f>
        <v>0</v>
      </c>
      <c r="U169" s="159">
        <f>SAStab!E6022</f>
        <v>2232.5</v>
      </c>
      <c r="V169" s="159">
        <f>SAStab!F6022</f>
        <v>63429.5</v>
      </c>
      <c r="W169" s="159">
        <f>SAStab!G6022</f>
        <v>211619</v>
      </c>
      <c r="X169" s="159">
        <f>SAStab!H6022</f>
        <v>442175</v>
      </c>
      <c r="Y169" s="159">
        <f>SAStab!I6022</f>
        <v>634254</v>
      </c>
      <c r="Z169" s="159">
        <f>SAStab!J6022</f>
        <v>1144697</v>
      </c>
      <c r="AC169" t="s">
        <v>24</v>
      </c>
      <c r="AD169" s="86">
        <f>SAStab!D7184</f>
        <v>0.78600000000000003</v>
      </c>
      <c r="AE169" s="159">
        <f>SAStab!B6110</f>
        <v>197996</v>
      </c>
      <c r="AF169" s="159">
        <f>SAStab!C6110</f>
        <v>0</v>
      </c>
      <c r="AG169" s="159">
        <f>SAStab!D6110</f>
        <v>0</v>
      </c>
      <c r="AH169" s="159">
        <f>SAStab!E6110</f>
        <v>4530.1000000000004</v>
      </c>
      <c r="AI169" s="159">
        <f>SAStab!F6110</f>
        <v>77633.100000000006</v>
      </c>
      <c r="AJ169" s="159">
        <f>SAStab!G6110</f>
        <v>254030</v>
      </c>
      <c r="AK169" s="159">
        <f>SAStab!H6110</f>
        <v>542435</v>
      </c>
      <c r="AL169" s="159">
        <f>SAStab!I6110</f>
        <v>791682</v>
      </c>
      <c r="AM169" s="159">
        <f>SAStab!J6110</f>
        <v>1457493</v>
      </c>
      <c r="AP169" t="s">
        <v>24</v>
      </c>
      <c r="AQ169" s="86">
        <f>SAStab!E7184</f>
        <v>0.78800000000000003</v>
      </c>
      <c r="AR169" s="159">
        <f>SAStab!B6198</f>
        <v>233888</v>
      </c>
      <c r="AS169" s="159">
        <f>SAStab!C6198</f>
        <v>0</v>
      </c>
      <c r="AT169" s="159">
        <f>SAStab!D6198</f>
        <v>0</v>
      </c>
      <c r="AU169" s="159">
        <f>SAStab!E6198</f>
        <v>4839.3999999999996</v>
      </c>
      <c r="AV169" s="159">
        <f>SAStab!F6198</f>
        <v>84165.6</v>
      </c>
      <c r="AW169" s="159">
        <f>SAStab!G6198</f>
        <v>294713</v>
      </c>
      <c r="AX169" s="159">
        <f>SAStab!H6198</f>
        <v>639136</v>
      </c>
      <c r="AY169" s="159">
        <f>SAStab!I6198</f>
        <v>937283</v>
      </c>
      <c r="AZ169" s="159">
        <f>SAStab!J6198</f>
        <v>1866165</v>
      </c>
      <c r="BC169" t="s">
        <v>24</v>
      </c>
      <c r="BD169" s="86">
        <f>SAStab!F7184</f>
        <v>0.79400000000000004</v>
      </c>
      <c r="BE169" s="41">
        <f>SAStab!B6286</f>
        <v>273376</v>
      </c>
      <c r="BF169" s="159">
        <f>SAStab!C6286</f>
        <v>0</v>
      </c>
      <c r="BG169" s="159">
        <f>SAStab!D6286</f>
        <v>0</v>
      </c>
      <c r="BH169" s="159">
        <f>SAStab!E6286</f>
        <v>6039.6</v>
      </c>
      <c r="BI169" s="159">
        <f>SAStab!F6286</f>
        <v>98671.9</v>
      </c>
      <c r="BJ169" s="159">
        <f>SAStab!G6286</f>
        <v>343381</v>
      </c>
      <c r="BK169" s="159">
        <f>SAStab!H6286</f>
        <v>748550</v>
      </c>
      <c r="BL169" s="159">
        <f>SAStab!I6286</f>
        <v>1115011</v>
      </c>
      <c r="BM169" s="159">
        <f>SAStab!J6286</f>
        <v>2170199</v>
      </c>
      <c r="BP169" t="s">
        <v>24</v>
      </c>
      <c r="BQ169" s="86">
        <f>SAStab!G7184</f>
        <v>0.80200000000000005</v>
      </c>
      <c r="BR169" s="78">
        <f>SAStab!B6374</f>
        <v>305662</v>
      </c>
      <c r="BS169" s="78">
        <f>SAStab!C6374</f>
        <v>0</v>
      </c>
      <c r="BT169" s="78">
        <f>SAStab!D6374</f>
        <v>0</v>
      </c>
      <c r="BU169" s="78">
        <f>SAStab!E6374</f>
        <v>8859.9</v>
      </c>
      <c r="BV169" s="78">
        <f>SAStab!F6374</f>
        <v>119270.6</v>
      </c>
      <c r="BW169" s="78">
        <f>SAStab!G6374</f>
        <v>390127</v>
      </c>
      <c r="BX169" s="78">
        <f>SAStab!H6374</f>
        <v>834486</v>
      </c>
      <c r="BY169" s="78">
        <f>SAStab!I6374</f>
        <v>1251046</v>
      </c>
      <c r="BZ169" s="78">
        <f>SAStab!J6374</f>
        <v>2300017</v>
      </c>
      <c r="CA169" s="188"/>
    </row>
    <row r="170" spans="1:79">
      <c r="B170" t="s">
        <v>25</v>
      </c>
      <c r="C170" s="88">
        <f>SAStab!B7185</f>
        <v>0.51100000000000001</v>
      </c>
      <c r="D170" s="41" t="str">
        <f>SAStab!A5935</f>
        <v>2.Black</v>
      </c>
      <c r="E170" s="59">
        <f>SAStab!B5935</f>
        <v>47432</v>
      </c>
      <c r="F170" s="59">
        <f>SAStab!C5935</f>
        <v>0</v>
      </c>
      <c r="G170" s="59">
        <f>SAStab!D5935</f>
        <v>0</v>
      </c>
      <c r="H170" s="59">
        <f>SAStab!E5935</f>
        <v>0</v>
      </c>
      <c r="I170" s="59">
        <f>SAStab!F5935</f>
        <v>607.20000000000005</v>
      </c>
      <c r="J170" s="59">
        <f>SAStab!G5935</f>
        <v>44070</v>
      </c>
      <c r="K170" s="59">
        <f>SAStab!H5935</f>
        <v>153325</v>
      </c>
      <c r="L170" s="59">
        <f>SAStab!I5935</f>
        <v>254260</v>
      </c>
      <c r="M170" s="59">
        <f>SAStab!J5935</f>
        <v>458864</v>
      </c>
      <c r="P170" t="s">
        <v>25</v>
      </c>
      <c r="Q170" s="93">
        <f>SAStab!C7185</f>
        <v>0.59199999999999997</v>
      </c>
      <c r="R170" s="159">
        <f>SAStab!B6023</f>
        <v>85565</v>
      </c>
      <c r="S170" s="159">
        <f>SAStab!C6023</f>
        <v>0</v>
      </c>
      <c r="T170" s="159">
        <f>SAStab!D6023</f>
        <v>0</v>
      </c>
      <c r="U170" s="159">
        <f>SAStab!E6023</f>
        <v>0</v>
      </c>
      <c r="V170" s="159">
        <f>SAStab!F6023</f>
        <v>8636.1</v>
      </c>
      <c r="W170" s="159">
        <f>SAStab!G6023</f>
        <v>90413</v>
      </c>
      <c r="X170" s="159">
        <f>SAStab!H6023</f>
        <v>256209</v>
      </c>
      <c r="Y170" s="159">
        <f>SAStab!I6023</f>
        <v>394314</v>
      </c>
      <c r="Z170" s="159">
        <f>SAStab!J6023</f>
        <v>926889</v>
      </c>
      <c r="AC170" t="s">
        <v>25</v>
      </c>
      <c r="AD170" s="86">
        <f>SAStab!D7185</f>
        <v>0.65</v>
      </c>
      <c r="AE170" s="159">
        <f>SAStab!B6111</f>
        <v>110243</v>
      </c>
      <c r="AF170" s="159">
        <f>SAStab!C6111</f>
        <v>0</v>
      </c>
      <c r="AG170" s="159">
        <f>SAStab!D6111</f>
        <v>0</v>
      </c>
      <c r="AH170" s="159">
        <f>SAStab!E6111</f>
        <v>0</v>
      </c>
      <c r="AI170" s="159">
        <f>SAStab!F6111</f>
        <v>18763.099999999999</v>
      </c>
      <c r="AJ170" s="159">
        <f>SAStab!G6111</f>
        <v>119396</v>
      </c>
      <c r="AK170" s="159">
        <f>SAStab!H6111</f>
        <v>310607</v>
      </c>
      <c r="AL170" s="159">
        <f>SAStab!I6111</f>
        <v>494443</v>
      </c>
      <c r="AM170" s="159">
        <f>SAStab!J6111</f>
        <v>1203871</v>
      </c>
      <c r="AP170" t="s">
        <v>25</v>
      </c>
      <c r="AQ170" s="86">
        <f>SAStab!E7185</f>
        <v>0.67700000000000005</v>
      </c>
      <c r="AR170" s="159">
        <f>SAStab!B6199</f>
        <v>139766</v>
      </c>
      <c r="AS170" s="159">
        <f>SAStab!C6199</f>
        <v>0</v>
      </c>
      <c r="AT170" s="159">
        <f>SAStab!D6199</f>
        <v>0</v>
      </c>
      <c r="AU170" s="159">
        <f>SAStab!E6199</f>
        <v>0</v>
      </c>
      <c r="AV170" s="159">
        <f>SAStab!F6199</f>
        <v>27528.799999999999</v>
      </c>
      <c r="AW170" s="159">
        <f>SAStab!G6199</f>
        <v>145218</v>
      </c>
      <c r="AX170" s="159">
        <f>SAStab!H6199</f>
        <v>387391</v>
      </c>
      <c r="AY170" s="159">
        <f>SAStab!I6199</f>
        <v>659376</v>
      </c>
      <c r="AZ170" s="159">
        <f>SAStab!J6199</f>
        <v>1515187</v>
      </c>
      <c r="BC170" t="s">
        <v>25</v>
      </c>
      <c r="BD170" s="86">
        <f>SAStab!F7185</f>
        <v>0.69699999999999995</v>
      </c>
      <c r="BE170" s="41">
        <f>SAStab!B6287</f>
        <v>177209</v>
      </c>
      <c r="BF170" s="159">
        <f>SAStab!C6287</f>
        <v>0</v>
      </c>
      <c r="BG170" s="159">
        <f>SAStab!D6287</f>
        <v>0</v>
      </c>
      <c r="BH170" s="159">
        <f>SAStab!E6287</f>
        <v>0</v>
      </c>
      <c r="BI170" s="159">
        <f>SAStab!F6287</f>
        <v>35312.5</v>
      </c>
      <c r="BJ170" s="159">
        <f>SAStab!G6287</f>
        <v>185450</v>
      </c>
      <c r="BK170" s="159">
        <f>SAStab!H6287</f>
        <v>487718</v>
      </c>
      <c r="BL170" s="159">
        <f>SAStab!I6287</f>
        <v>767630</v>
      </c>
      <c r="BM170" s="159">
        <f>SAStab!J6287</f>
        <v>1760345</v>
      </c>
      <c r="BP170" t="s">
        <v>25</v>
      </c>
      <c r="BQ170" s="86">
        <f>SAStab!G7185</f>
        <v>0.69899999999999995</v>
      </c>
      <c r="BR170" s="78">
        <f>SAStab!B6375</f>
        <v>202480</v>
      </c>
      <c r="BS170" s="78">
        <f>SAStab!C6375</f>
        <v>0</v>
      </c>
      <c r="BT170" s="78">
        <f>SAStab!D6375</f>
        <v>0</v>
      </c>
      <c r="BU170" s="78">
        <f>SAStab!E6375</f>
        <v>0</v>
      </c>
      <c r="BV170" s="78">
        <f>SAStab!F6375</f>
        <v>41052.6</v>
      </c>
      <c r="BW170" s="78">
        <f>SAStab!G6375</f>
        <v>222988</v>
      </c>
      <c r="BX170" s="78">
        <f>SAStab!H6375</f>
        <v>581733</v>
      </c>
      <c r="BY170" s="78">
        <f>SAStab!I6375</f>
        <v>924816</v>
      </c>
      <c r="BZ170" s="78">
        <f>SAStab!J6375</f>
        <v>2079544</v>
      </c>
      <c r="CA170" s="188"/>
    </row>
    <row r="171" spans="1:79">
      <c r="B171" t="s">
        <v>26</v>
      </c>
      <c r="C171" s="88">
        <f>SAStab!B7186</f>
        <v>0.377</v>
      </c>
      <c r="D171" s="41" t="str">
        <f>SAStab!A5936</f>
        <v>3.Hispanic</v>
      </c>
      <c r="E171" s="59">
        <f>SAStab!B5936</f>
        <v>33422</v>
      </c>
      <c r="F171" s="59">
        <f>SAStab!C5936</f>
        <v>0</v>
      </c>
      <c r="G171" s="59">
        <f>SAStab!D5936</f>
        <v>0</v>
      </c>
      <c r="H171" s="59">
        <f>SAStab!E5936</f>
        <v>0</v>
      </c>
      <c r="I171" s="59">
        <f>SAStab!F5936</f>
        <v>0</v>
      </c>
      <c r="J171" s="59">
        <f>SAStab!G5936</f>
        <v>20397</v>
      </c>
      <c r="K171" s="59">
        <f>SAStab!H5936</f>
        <v>95882</v>
      </c>
      <c r="L171" s="59">
        <f>SAStab!I5936</f>
        <v>186730</v>
      </c>
      <c r="M171" s="59">
        <f>SAStab!J5936</f>
        <v>450221</v>
      </c>
      <c r="P171" t="s">
        <v>26</v>
      </c>
      <c r="Q171" s="93">
        <f>SAStab!C7186</f>
        <v>0.45400000000000001</v>
      </c>
      <c r="R171" s="159">
        <f>SAStab!B6024</f>
        <v>51839</v>
      </c>
      <c r="S171" s="159">
        <f>SAStab!C6024</f>
        <v>0</v>
      </c>
      <c r="T171" s="159">
        <f>SAStab!D6024</f>
        <v>0</v>
      </c>
      <c r="U171" s="159">
        <f>SAStab!E6024</f>
        <v>0</v>
      </c>
      <c r="V171" s="159">
        <f>SAStab!F6024</f>
        <v>0</v>
      </c>
      <c r="W171" s="159">
        <f>SAStab!G6024</f>
        <v>36405</v>
      </c>
      <c r="X171" s="159">
        <f>SAStab!H6024</f>
        <v>151014</v>
      </c>
      <c r="Y171" s="159">
        <f>SAStab!I6024</f>
        <v>288885</v>
      </c>
      <c r="Z171" s="159">
        <f>SAStab!J6024</f>
        <v>693011</v>
      </c>
      <c r="AC171" t="s">
        <v>26</v>
      </c>
      <c r="AD171" s="86">
        <f>SAStab!D7186</f>
        <v>0.53</v>
      </c>
      <c r="AE171" s="159">
        <f>SAStab!B6112</f>
        <v>84568</v>
      </c>
      <c r="AF171" s="159">
        <f>SAStab!C6112</f>
        <v>0</v>
      </c>
      <c r="AG171" s="159">
        <f>SAStab!D6112</f>
        <v>0</v>
      </c>
      <c r="AH171" s="159">
        <f>SAStab!E6112</f>
        <v>0</v>
      </c>
      <c r="AI171" s="159">
        <f>SAStab!F6112</f>
        <v>2204.1</v>
      </c>
      <c r="AJ171" s="159">
        <f>SAStab!G6112</f>
        <v>73478</v>
      </c>
      <c r="AK171" s="159">
        <f>SAStab!H6112</f>
        <v>252258</v>
      </c>
      <c r="AL171" s="159">
        <f>SAStab!I6112</f>
        <v>446336</v>
      </c>
      <c r="AM171" s="159">
        <f>SAStab!J6112</f>
        <v>1006731</v>
      </c>
      <c r="AP171" t="s">
        <v>26</v>
      </c>
      <c r="AQ171" s="86">
        <f>SAStab!E7186</f>
        <v>0.57999999999999996</v>
      </c>
      <c r="AR171" s="159">
        <f>SAStab!B6200</f>
        <v>115559</v>
      </c>
      <c r="AS171" s="159">
        <f>SAStab!C6200</f>
        <v>0</v>
      </c>
      <c r="AT171" s="159">
        <f>SAStab!D6200</f>
        <v>0</v>
      </c>
      <c r="AU171" s="159">
        <f>SAStab!E6200</f>
        <v>0</v>
      </c>
      <c r="AV171" s="159">
        <f>SAStab!F6200</f>
        <v>8277.7999999999993</v>
      </c>
      <c r="AW171" s="159">
        <f>SAStab!G6200</f>
        <v>105206</v>
      </c>
      <c r="AX171" s="159">
        <f>SAStab!H6200</f>
        <v>340469</v>
      </c>
      <c r="AY171" s="159">
        <f>SAStab!I6200</f>
        <v>584813</v>
      </c>
      <c r="AZ171" s="159">
        <f>SAStab!J6200</f>
        <v>1270756</v>
      </c>
      <c r="BC171" t="s">
        <v>26</v>
      </c>
      <c r="BD171" s="86">
        <f>SAStab!F7186</f>
        <v>0.63600000000000001</v>
      </c>
      <c r="BE171" s="41">
        <f>SAStab!B6288</f>
        <v>155208</v>
      </c>
      <c r="BF171" s="159">
        <f>SAStab!C6288</f>
        <v>0</v>
      </c>
      <c r="BG171" s="159">
        <f>SAStab!D6288</f>
        <v>0</v>
      </c>
      <c r="BH171" s="159">
        <f>SAStab!E6288</f>
        <v>0</v>
      </c>
      <c r="BI171" s="159">
        <f>SAStab!F6288</f>
        <v>19025.7</v>
      </c>
      <c r="BJ171" s="159">
        <f>SAStab!G6288</f>
        <v>155761</v>
      </c>
      <c r="BK171" s="159">
        <f>SAStab!H6288</f>
        <v>448302</v>
      </c>
      <c r="BL171" s="159">
        <f>SAStab!I6288</f>
        <v>737362</v>
      </c>
      <c r="BM171" s="159">
        <f>SAStab!J6288</f>
        <v>1631982</v>
      </c>
      <c r="BP171" t="s">
        <v>26</v>
      </c>
      <c r="BQ171" s="86">
        <f>SAStab!G7186</f>
        <v>0.65500000000000003</v>
      </c>
      <c r="BR171" s="78">
        <f>SAStab!B6376</f>
        <v>181805</v>
      </c>
      <c r="BS171" s="78">
        <f>SAStab!C6376</f>
        <v>0</v>
      </c>
      <c r="BT171" s="78">
        <f>SAStab!D6376</f>
        <v>0</v>
      </c>
      <c r="BU171" s="78">
        <f>SAStab!E6376</f>
        <v>0</v>
      </c>
      <c r="BV171" s="78">
        <f>SAStab!F6376</f>
        <v>26326.1</v>
      </c>
      <c r="BW171" s="78">
        <f>SAStab!G6376</f>
        <v>200849</v>
      </c>
      <c r="BX171" s="78">
        <f>SAStab!H6376</f>
        <v>541638</v>
      </c>
      <c r="BY171" s="78">
        <f>SAStab!I6376</f>
        <v>846816</v>
      </c>
      <c r="BZ171" s="78">
        <f>SAStab!J6376</f>
        <v>1799451</v>
      </c>
      <c r="CA171" s="188"/>
    </row>
    <row r="172" spans="1:79">
      <c r="B172" t="s">
        <v>27</v>
      </c>
      <c r="C172" s="88">
        <f>SAStab!B7187</f>
        <v>0.57799999999999996</v>
      </c>
      <c r="D172" s="41" t="str">
        <f>SAStab!A5937</f>
        <v>4.Other</v>
      </c>
      <c r="E172" s="59">
        <f>SAStab!B5937</f>
        <v>85089</v>
      </c>
      <c r="F172" s="59">
        <f>SAStab!C5937</f>
        <v>0</v>
      </c>
      <c r="G172" s="59">
        <f>SAStab!D5937</f>
        <v>0</v>
      </c>
      <c r="H172" s="59">
        <f>SAStab!E5937</f>
        <v>0</v>
      </c>
      <c r="I172" s="59">
        <f>SAStab!F5937</f>
        <v>8236.1</v>
      </c>
      <c r="J172" s="59">
        <f>SAStab!G5937</f>
        <v>89844</v>
      </c>
      <c r="K172" s="59">
        <f>SAStab!H5937</f>
        <v>232195</v>
      </c>
      <c r="L172" s="59">
        <f>SAStab!I5937</f>
        <v>412281</v>
      </c>
      <c r="M172" s="59">
        <f>SAStab!J5937</f>
        <v>915093</v>
      </c>
      <c r="P172" t="s">
        <v>27</v>
      </c>
      <c r="Q172" s="93">
        <f>SAStab!C7187</f>
        <v>0.621</v>
      </c>
      <c r="R172" s="159">
        <f>SAStab!B6025</f>
        <v>110807</v>
      </c>
      <c r="S172" s="159">
        <f>SAStab!C6025</f>
        <v>0</v>
      </c>
      <c r="T172" s="159">
        <f>SAStab!D6025</f>
        <v>0</v>
      </c>
      <c r="U172" s="159">
        <f>SAStab!E6025</f>
        <v>0</v>
      </c>
      <c r="V172" s="159">
        <f>SAStab!F6025</f>
        <v>16640.599999999999</v>
      </c>
      <c r="W172" s="159">
        <f>SAStab!G6025</f>
        <v>115842</v>
      </c>
      <c r="X172" s="159">
        <f>SAStab!H6025</f>
        <v>339052</v>
      </c>
      <c r="Y172" s="159">
        <f>SAStab!I6025</f>
        <v>540302</v>
      </c>
      <c r="Z172" s="159">
        <f>SAStab!J6025</f>
        <v>1170671</v>
      </c>
      <c r="AC172" t="s">
        <v>27</v>
      </c>
      <c r="AD172" s="86">
        <f>SAStab!D7187</f>
        <v>0.64800000000000002</v>
      </c>
      <c r="AE172" s="159">
        <f>SAStab!B6113</f>
        <v>148873</v>
      </c>
      <c r="AF172" s="159">
        <f>SAStab!C6113</f>
        <v>0</v>
      </c>
      <c r="AG172" s="159">
        <f>SAStab!D6113</f>
        <v>0</v>
      </c>
      <c r="AH172" s="159">
        <f>SAStab!E6113</f>
        <v>0</v>
      </c>
      <c r="AI172" s="159">
        <f>SAStab!F6113</f>
        <v>24033</v>
      </c>
      <c r="AJ172" s="159">
        <f>SAStab!G6113</f>
        <v>163845</v>
      </c>
      <c r="AK172" s="159">
        <f>SAStab!H6113</f>
        <v>448658</v>
      </c>
      <c r="AL172" s="159">
        <f>SAStab!I6113</f>
        <v>749063</v>
      </c>
      <c r="AM172" s="159">
        <f>SAStab!J6113</f>
        <v>1422530</v>
      </c>
      <c r="AP172" t="s">
        <v>27</v>
      </c>
      <c r="AQ172" s="86">
        <f>SAStab!E7187</f>
        <v>0.67300000000000004</v>
      </c>
      <c r="AR172" s="159">
        <f>SAStab!B6201</f>
        <v>177724</v>
      </c>
      <c r="AS172" s="159">
        <f>SAStab!C6201</f>
        <v>0</v>
      </c>
      <c r="AT172" s="159">
        <f>SAStab!D6201</f>
        <v>0</v>
      </c>
      <c r="AU172" s="159">
        <f>SAStab!E6201</f>
        <v>0</v>
      </c>
      <c r="AV172" s="159">
        <f>SAStab!F6201</f>
        <v>32559.1</v>
      </c>
      <c r="AW172" s="159">
        <f>SAStab!G6201</f>
        <v>194428</v>
      </c>
      <c r="AX172" s="159">
        <f>SAStab!H6201</f>
        <v>534568</v>
      </c>
      <c r="AY172" s="159">
        <f>SAStab!I6201</f>
        <v>841879</v>
      </c>
      <c r="AZ172" s="159">
        <f>SAStab!J6201</f>
        <v>1622112</v>
      </c>
      <c r="BC172" t="s">
        <v>27</v>
      </c>
      <c r="BD172" s="86">
        <f>SAStab!F7187</f>
        <v>0.68100000000000005</v>
      </c>
      <c r="BE172" s="41">
        <f>SAStab!B6289</f>
        <v>206004</v>
      </c>
      <c r="BF172" s="159">
        <f>SAStab!C6289</f>
        <v>0</v>
      </c>
      <c r="BG172" s="159">
        <f>SAStab!D6289</f>
        <v>0</v>
      </c>
      <c r="BH172" s="159">
        <f>SAStab!E6289</f>
        <v>0</v>
      </c>
      <c r="BI172" s="159">
        <f>SAStab!F6289</f>
        <v>37484.6</v>
      </c>
      <c r="BJ172" s="159">
        <f>SAStab!G6289</f>
        <v>230117</v>
      </c>
      <c r="BK172" s="159">
        <f>SAStab!H6289</f>
        <v>604909</v>
      </c>
      <c r="BL172" s="159">
        <f>SAStab!I6289</f>
        <v>926214</v>
      </c>
      <c r="BM172" s="159">
        <f>SAStab!J6289</f>
        <v>1894037</v>
      </c>
      <c r="BP172" t="s">
        <v>27</v>
      </c>
      <c r="BQ172" s="86">
        <f>SAStab!G7187</f>
        <v>0.69399999999999995</v>
      </c>
      <c r="BR172" s="78">
        <f>SAStab!B6377</f>
        <v>236637</v>
      </c>
      <c r="BS172" s="78">
        <f>SAStab!C6377</f>
        <v>0</v>
      </c>
      <c r="BT172" s="78">
        <f>SAStab!D6377</f>
        <v>0</v>
      </c>
      <c r="BU172" s="78">
        <f>SAStab!E6377</f>
        <v>0</v>
      </c>
      <c r="BV172" s="78">
        <f>SAStab!F6377</f>
        <v>50734.7</v>
      </c>
      <c r="BW172" s="78">
        <f>SAStab!G6377</f>
        <v>288652</v>
      </c>
      <c r="BX172" s="78">
        <f>SAStab!H6377</f>
        <v>692205</v>
      </c>
      <c r="BY172" s="78">
        <f>SAStab!I6377</f>
        <v>1048099</v>
      </c>
      <c r="BZ172" s="78">
        <f>SAStab!J6377</f>
        <v>2136741</v>
      </c>
      <c r="CA172" s="188"/>
    </row>
    <row r="173" spans="1:79">
      <c r="A173" t="s">
        <v>104</v>
      </c>
      <c r="D173" s="41" t="str">
        <f>SAStab!A5938</f>
        <v>marstat</v>
      </c>
      <c r="O173" t="s">
        <v>104</v>
      </c>
      <c r="AB173" t="s">
        <v>104</v>
      </c>
      <c r="AO173" t="s">
        <v>104</v>
      </c>
      <c r="BB173" t="s">
        <v>104</v>
      </c>
      <c r="BE173" s="41"/>
      <c r="BO173" t="s">
        <v>104</v>
      </c>
      <c r="CA173" s="188"/>
    </row>
    <row r="174" spans="1:79">
      <c r="B174" t="s">
        <v>14</v>
      </c>
      <c r="C174" s="88">
        <f>SAStab!B7189</f>
        <v>0.748</v>
      </c>
      <c r="D174" s="41" t="str">
        <f>SAStab!A5939</f>
        <v>Married</v>
      </c>
      <c r="E174" s="59">
        <f>SAStab!B5939</f>
        <v>123928</v>
      </c>
      <c r="F174" s="59">
        <f>SAStab!C5939</f>
        <v>0</v>
      </c>
      <c r="G174" s="59">
        <f>SAStab!D5939</f>
        <v>0</v>
      </c>
      <c r="H174" s="59">
        <f>SAStab!E5939</f>
        <v>0</v>
      </c>
      <c r="I174" s="59">
        <f>SAStab!F5939</f>
        <v>45788.3</v>
      </c>
      <c r="J174" s="59">
        <f>SAStab!G5939</f>
        <v>163722</v>
      </c>
      <c r="K174" s="59">
        <f>SAStab!H5939</f>
        <v>342533</v>
      </c>
      <c r="L174" s="59">
        <f>SAStab!I5939</f>
        <v>491121</v>
      </c>
      <c r="M174" s="59">
        <f>SAStab!J5939</f>
        <v>940095</v>
      </c>
      <c r="P174" t="s">
        <v>14</v>
      </c>
      <c r="Q174" s="93">
        <f>SAStab!C7189</f>
        <v>0.78500000000000003</v>
      </c>
      <c r="R174" s="159">
        <f>SAStab!B6027</f>
        <v>159248</v>
      </c>
      <c r="S174" s="159">
        <f>SAStab!C6027</f>
        <v>0</v>
      </c>
      <c r="T174" s="159">
        <f>SAStab!D6027</f>
        <v>0</v>
      </c>
      <c r="U174" s="159">
        <f>SAStab!E6027</f>
        <v>3426</v>
      </c>
      <c r="V174" s="159">
        <f>SAStab!F6027</f>
        <v>65525.3</v>
      </c>
      <c r="W174" s="159">
        <f>SAStab!G6027</f>
        <v>214898</v>
      </c>
      <c r="X174" s="159">
        <f>SAStab!H6027</f>
        <v>440370</v>
      </c>
      <c r="Y174" s="159">
        <f>SAStab!I6027</f>
        <v>623580</v>
      </c>
      <c r="Z174" s="159">
        <f>SAStab!J6027</f>
        <v>1132325</v>
      </c>
      <c r="AC174" t="s">
        <v>14</v>
      </c>
      <c r="AD174" s="86">
        <f>SAStab!D7189</f>
        <v>0.79400000000000004</v>
      </c>
      <c r="AE174" s="159">
        <f>SAStab!B6115</f>
        <v>194553</v>
      </c>
      <c r="AF174" s="159">
        <f>SAStab!C6115</f>
        <v>0</v>
      </c>
      <c r="AG174" s="159">
        <f>SAStab!D6115</f>
        <v>0</v>
      </c>
      <c r="AH174" s="159">
        <f>SAStab!E6115</f>
        <v>4907.3999999999996</v>
      </c>
      <c r="AI174" s="159">
        <f>SAStab!F6115</f>
        <v>75374.8</v>
      </c>
      <c r="AJ174" s="159">
        <f>SAStab!G6115</f>
        <v>250068</v>
      </c>
      <c r="AK174" s="159">
        <f>SAStab!H6115</f>
        <v>534414</v>
      </c>
      <c r="AL174" s="159">
        <f>SAStab!I6115</f>
        <v>791682</v>
      </c>
      <c r="AM174" s="159">
        <f>SAStab!J6115</f>
        <v>1425953</v>
      </c>
      <c r="AP174" t="s">
        <v>14</v>
      </c>
      <c r="AQ174" s="86">
        <f>SAStab!E7189</f>
        <v>0.80500000000000005</v>
      </c>
      <c r="AR174" s="159">
        <f>SAStab!B6203</f>
        <v>234818</v>
      </c>
      <c r="AS174" s="159">
        <f>SAStab!C6203</f>
        <v>0</v>
      </c>
      <c r="AT174" s="159">
        <f>SAStab!D6203</f>
        <v>0</v>
      </c>
      <c r="AU174" s="159">
        <f>SAStab!E6203</f>
        <v>6724</v>
      </c>
      <c r="AV174" s="159">
        <f>SAStab!F6203</f>
        <v>85805.1</v>
      </c>
      <c r="AW174" s="159">
        <f>SAStab!G6203</f>
        <v>294847</v>
      </c>
      <c r="AX174" s="159">
        <f>SAStab!H6203</f>
        <v>643559</v>
      </c>
      <c r="AY174" s="159">
        <f>SAStab!I6203</f>
        <v>935657</v>
      </c>
      <c r="AZ174" s="159">
        <f>SAStab!J6203</f>
        <v>1870952</v>
      </c>
      <c r="BC174" t="s">
        <v>14</v>
      </c>
      <c r="BD174" s="86">
        <f>SAStab!F7189</f>
        <v>0.82199999999999995</v>
      </c>
      <c r="BE174" s="41">
        <f>SAStab!B6291</f>
        <v>276176</v>
      </c>
      <c r="BF174" s="159">
        <f>SAStab!C6291</f>
        <v>0</v>
      </c>
      <c r="BG174" s="159">
        <f>SAStab!D6291</f>
        <v>0</v>
      </c>
      <c r="BH174" s="159">
        <f>SAStab!E6291</f>
        <v>10075.700000000001</v>
      </c>
      <c r="BI174" s="159">
        <f>SAStab!F6291</f>
        <v>104647.6</v>
      </c>
      <c r="BJ174" s="159">
        <f>SAStab!G6291</f>
        <v>350935</v>
      </c>
      <c r="BK174" s="159">
        <f>SAStab!H6291</f>
        <v>749206</v>
      </c>
      <c r="BL174" s="159">
        <f>SAStab!I6291</f>
        <v>1112512</v>
      </c>
      <c r="BM174" s="159">
        <f>SAStab!J6291</f>
        <v>2140157</v>
      </c>
      <c r="BP174" t="s">
        <v>14</v>
      </c>
      <c r="BQ174" s="86">
        <f>SAStab!G7189</f>
        <v>0.82699999999999996</v>
      </c>
      <c r="BR174" s="78">
        <f>SAStab!B6379</f>
        <v>307187</v>
      </c>
      <c r="BS174" s="78">
        <f>SAStab!C6379</f>
        <v>0</v>
      </c>
      <c r="BT174" s="78">
        <f>SAStab!D6379</f>
        <v>0</v>
      </c>
      <c r="BU174" s="78">
        <f>SAStab!E6379</f>
        <v>12848.7</v>
      </c>
      <c r="BV174" s="78">
        <f>SAStab!F6379</f>
        <v>128798.7</v>
      </c>
      <c r="BW174" s="78">
        <f>SAStab!G6379</f>
        <v>400473</v>
      </c>
      <c r="BX174" s="78">
        <f>SAStab!H6379</f>
        <v>832838</v>
      </c>
      <c r="BY174" s="78">
        <f>SAStab!I6379</f>
        <v>1221620</v>
      </c>
      <c r="BZ174" s="78">
        <f>SAStab!J6379</f>
        <v>2221694</v>
      </c>
      <c r="CA174" s="188"/>
    </row>
    <row r="175" spans="1:79">
      <c r="B175" t="s">
        <v>15</v>
      </c>
      <c r="C175" s="88">
        <f>SAStab!B7190</f>
        <v>0.51300000000000001</v>
      </c>
      <c r="D175" s="41" t="str">
        <f>SAStab!A5940</f>
        <v>Widowed</v>
      </c>
      <c r="E175" s="59">
        <f>SAStab!B5940</f>
        <v>66770</v>
      </c>
      <c r="F175" s="59">
        <f>SAStab!C5940</f>
        <v>0</v>
      </c>
      <c r="G175" s="59">
        <f>SAStab!D5940</f>
        <v>0</v>
      </c>
      <c r="H175" s="59">
        <f>SAStab!E5940</f>
        <v>0</v>
      </c>
      <c r="I175" s="59">
        <f>SAStab!F5940</f>
        <v>1513.4</v>
      </c>
      <c r="J175" s="59">
        <f>SAStab!G5940</f>
        <v>67658</v>
      </c>
      <c r="K175" s="59">
        <f>SAStab!H5940</f>
        <v>197272</v>
      </c>
      <c r="L175" s="59">
        <f>SAStab!I5940</f>
        <v>331312</v>
      </c>
      <c r="M175" s="59">
        <f>SAStab!J5940</f>
        <v>715359</v>
      </c>
      <c r="P175" t="s">
        <v>15</v>
      </c>
      <c r="Q175" s="93">
        <f>SAStab!C7190</f>
        <v>0.63800000000000001</v>
      </c>
      <c r="R175" s="159">
        <f>SAStab!B6028</f>
        <v>107931</v>
      </c>
      <c r="S175" s="159">
        <f>SAStab!C6028</f>
        <v>0</v>
      </c>
      <c r="T175" s="159">
        <f>SAStab!D6028</f>
        <v>0</v>
      </c>
      <c r="U175" s="159">
        <f>SAStab!E6028</f>
        <v>0</v>
      </c>
      <c r="V175" s="159">
        <f>SAStab!F6028</f>
        <v>20546.099999999999</v>
      </c>
      <c r="W175" s="159">
        <f>SAStab!G6028</f>
        <v>118456</v>
      </c>
      <c r="X175" s="159">
        <f>SAStab!H6028</f>
        <v>313770</v>
      </c>
      <c r="Y175" s="159">
        <f>SAStab!I6028</f>
        <v>511753</v>
      </c>
      <c r="Z175" s="159">
        <f>SAStab!J6028</f>
        <v>1036288</v>
      </c>
      <c r="AC175" t="s">
        <v>15</v>
      </c>
      <c r="AD175" s="86">
        <f>SAStab!D7190</f>
        <v>0.69599999999999995</v>
      </c>
      <c r="AE175" s="159">
        <f>SAStab!B6116</f>
        <v>139196</v>
      </c>
      <c r="AF175" s="159">
        <f>SAStab!C6116</f>
        <v>0</v>
      </c>
      <c r="AG175" s="159">
        <f>SAStab!D6116</f>
        <v>0</v>
      </c>
      <c r="AH175" s="159">
        <f>SAStab!E6116</f>
        <v>0</v>
      </c>
      <c r="AI175" s="159">
        <f>SAStab!F6116</f>
        <v>35480.1</v>
      </c>
      <c r="AJ175" s="159">
        <f>SAStab!G6116</f>
        <v>169032</v>
      </c>
      <c r="AK175" s="159">
        <f>SAStab!H6116</f>
        <v>400423</v>
      </c>
      <c r="AL175" s="159">
        <f>SAStab!I6116</f>
        <v>623840</v>
      </c>
      <c r="AM175" s="159">
        <f>SAStab!J6116</f>
        <v>1252093</v>
      </c>
      <c r="AP175" t="s">
        <v>15</v>
      </c>
      <c r="AQ175" s="86">
        <f>SAStab!E7190</f>
        <v>0.71499999999999997</v>
      </c>
      <c r="AR175" s="159">
        <f>SAStab!B6204</f>
        <v>156851</v>
      </c>
      <c r="AS175" s="159">
        <f>SAStab!C6204</f>
        <v>0</v>
      </c>
      <c r="AT175" s="159">
        <f>SAStab!D6204</f>
        <v>0</v>
      </c>
      <c r="AU175" s="159">
        <f>SAStab!E6204</f>
        <v>0</v>
      </c>
      <c r="AV175" s="159">
        <f>SAStab!F6204</f>
        <v>39291.800000000003</v>
      </c>
      <c r="AW175" s="159">
        <f>SAStab!G6204</f>
        <v>180081</v>
      </c>
      <c r="AX175" s="159">
        <f>SAStab!H6204</f>
        <v>442766</v>
      </c>
      <c r="AY175" s="159">
        <f>SAStab!I6204</f>
        <v>704289</v>
      </c>
      <c r="AZ175" s="159">
        <f>SAStab!J6204</f>
        <v>1390984</v>
      </c>
      <c r="BC175" t="s">
        <v>15</v>
      </c>
      <c r="BD175" s="86">
        <f>SAStab!F7190</f>
        <v>0.72299999999999998</v>
      </c>
      <c r="BE175" s="41">
        <f>SAStab!B6292</f>
        <v>183078</v>
      </c>
      <c r="BF175" s="159">
        <f>SAStab!C6292</f>
        <v>0</v>
      </c>
      <c r="BG175" s="159">
        <f>SAStab!D6292</f>
        <v>0</v>
      </c>
      <c r="BH175" s="159">
        <f>SAStab!E6292</f>
        <v>0</v>
      </c>
      <c r="BI175" s="159">
        <f>SAStab!F6292</f>
        <v>43201.9</v>
      </c>
      <c r="BJ175" s="159">
        <f>SAStab!G6292</f>
        <v>208606</v>
      </c>
      <c r="BK175" s="159">
        <f>SAStab!H6292</f>
        <v>514046</v>
      </c>
      <c r="BL175" s="159">
        <f>SAStab!I6292</f>
        <v>856762</v>
      </c>
      <c r="BM175" s="159">
        <f>SAStab!J6292</f>
        <v>1687947</v>
      </c>
      <c r="BP175" t="s">
        <v>15</v>
      </c>
      <c r="BQ175" s="86">
        <f>SAStab!G7190</f>
        <v>0.74399999999999999</v>
      </c>
      <c r="BR175" s="78">
        <f>SAStab!B6380</f>
        <v>216646</v>
      </c>
      <c r="BS175" s="78">
        <f>SAStab!C6380</f>
        <v>0</v>
      </c>
      <c r="BT175" s="78">
        <f>SAStab!D6380</f>
        <v>0</v>
      </c>
      <c r="BU175" s="78">
        <f>SAStab!E6380</f>
        <v>0</v>
      </c>
      <c r="BV175" s="78">
        <f>SAStab!F6380</f>
        <v>54488.1</v>
      </c>
      <c r="BW175" s="78">
        <f>SAStab!G6380</f>
        <v>245320</v>
      </c>
      <c r="BX175" s="78">
        <f>SAStab!H6380</f>
        <v>609355</v>
      </c>
      <c r="BY175" s="78">
        <f>SAStab!I6380</f>
        <v>1000705</v>
      </c>
      <c r="BZ175" s="78">
        <f>SAStab!J6380</f>
        <v>2097851</v>
      </c>
      <c r="CA175" s="188"/>
    </row>
    <row r="176" spans="1:79">
      <c r="B176" t="s">
        <v>16</v>
      </c>
      <c r="C176" s="88">
        <f>SAStab!B7191</f>
        <v>0.52800000000000002</v>
      </c>
      <c r="D176" s="41" t="str">
        <f>SAStab!A5941</f>
        <v>Divorced</v>
      </c>
      <c r="E176" s="59">
        <f>SAStab!B5941</f>
        <v>74095</v>
      </c>
      <c r="F176" s="59">
        <f>SAStab!C5941</f>
        <v>0</v>
      </c>
      <c r="G176" s="59">
        <f>SAStab!D5941</f>
        <v>0</v>
      </c>
      <c r="H176" s="59">
        <f>SAStab!E5941</f>
        <v>0</v>
      </c>
      <c r="I176" s="59">
        <f>SAStab!F5941</f>
        <v>2690.4</v>
      </c>
      <c r="J176" s="59">
        <f>SAStab!G5941</f>
        <v>75352</v>
      </c>
      <c r="K176" s="59">
        <f>SAStab!H5941</f>
        <v>214643</v>
      </c>
      <c r="L176" s="59">
        <f>SAStab!I5941</f>
        <v>354462</v>
      </c>
      <c r="M176" s="59">
        <f>SAStab!J5941</f>
        <v>802517</v>
      </c>
      <c r="P176" t="s">
        <v>16</v>
      </c>
      <c r="Q176" s="93">
        <f>SAStab!C7191</f>
        <v>0.58199999999999996</v>
      </c>
      <c r="R176" s="159">
        <f>SAStab!B6029</f>
        <v>96487</v>
      </c>
      <c r="S176" s="159">
        <f>SAStab!C6029</f>
        <v>0</v>
      </c>
      <c r="T176" s="159">
        <f>SAStab!D6029</f>
        <v>0</v>
      </c>
      <c r="U176" s="159">
        <f>SAStab!E6029</f>
        <v>0</v>
      </c>
      <c r="V176" s="159">
        <f>SAStab!F6029</f>
        <v>11447</v>
      </c>
      <c r="W176" s="159">
        <f>SAStab!G6029</f>
        <v>109959</v>
      </c>
      <c r="X176" s="159">
        <f>SAStab!H6029</f>
        <v>285545</v>
      </c>
      <c r="Y176" s="159">
        <f>SAStab!I6029</f>
        <v>449023</v>
      </c>
      <c r="Z176" s="159">
        <f>SAStab!J6029</f>
        <v>982231</v>
      </c>
      <c r="AC176" t="s">
        <v>16</v>
      </c>
      <c r="AD176" s="86">
        <f>SAStab!D7191</f>
        <v>0.61899999999999999</v>
      </c>
      <c r="AE176" s="159">
        <f>SAStab!B6117</f>
        <v>124224</v>
      </c>
      <c r="AF176" s="159">
        <f>SAStab!C6117</f>
        <v>0</v>
      </c>
      <c r="AG176" s="159">
        <f>SAStab!D6117</f>
        <v>0</v>
      </c>
      <c r="AH176" s="159">
        <f>SAStab!E6117</f>
        <v>0</v>
      </c>
      <c r="AI176" s="159">
        <f>SAStab!F6117</f>
        <v>18620.8</v>
      </c>
      <c r="AJ176" s="159">
        <f>SAStab!G6117</f>
        <v>133552</v>
      </c>
      <c r="AK176" s="159">
        <f>SAStab!H6117</f>
        <v>356469</v>
      </c>
      <c r="AL176" s="159">
        <f>SAStab!I6117</f>
        <v>561927</v>
      </c>
      <c r="AM176" s="159">
        <f>SAStab!J6117</f>
        <v>1274183</v>
      </c>
      <c r="AP176" t="s">
        <v>16</v>
      </c>
      <c r="AQ176" s="86">
        <f>SAStab!E7191</f>
        <v>0.629</v>
      </c>
      <c r="AR176" s="159">
        <f>SAStab!B6205</f>
        <v>154441</v>
      </c>
      <c r="AS176" s="159">
        <f>SAStab!C6205</f>
        <v>0</v>
      </c>
      <c r="AT176" s="159">
        <f>SAStab!D6205</f>
        <v>0</v>
      </c>
      <c r="AU176" s="159">
        <f>SAStab!E6205</f>
        <v>0</v>
      </c>
      <c r="AV176" s="159">
        <f>SAStab!F6205</f>
        <v>21908.3</v>
      </c>
      <c r="AW176" s="159">
        <f>SAStab!G6205</f>
        <v>160190</v>
      </c>
      <c r="AX176" s="159">
        <f>SAStab!H6205</f>
        <v>460259</v>
      </c>
      <c r="AY176" s="159">
        <f>SAStab!I6205</f>
        <v>716127</v>
      </c>
      <c r="AZ176" s="159">
        <f>SAStab!J6205</f>
        <v>1631092</v>
      </c>
      <c r="BC176" t="s">
        <v>16</v>
      </c>
      <c r="BD176" s="86">
        <f>SAStab!F7191</f>
        <v>0.64700000000000002</v>
      </c>
      <c r="BE176" s="41">
        <f>SAStab!B6293</f>
        <v>181490</v>
      </c>
      <c r="BF176" s="159">
        <f>SAStab!C6293</f>
        <v>0</v>
      </c>
      <c r="BG176" s="159">
        <f>SAStab!D6293</f>
        <v>0</v>
      </c>
      <c r="BH176" s="159">
        <f>SAStab!E6293</f>
        <v>0</v>
      </c>
      <c r="BI176" s="159">
        <f>SAStab!F6293</f>
        <v>26628</v>
      </c>
      <c r="BJ176" s="159">
        <f>SAStab!G6293</f>
        <v>190723</v>
      </c>
      <c r="BK176" s="159">
        <f>SAStab!H6293</f>
        <v>528714</v>
      </c>
      <c r="BL176" s="159">
        <f>SAStab!I6293</f>
        <v>832233</v>
      </c>
      <c r="BM176" s="159">
        <f>SAStab!J6293</f>
        <v>1957086</v>
      </c>
      <c r="BP176" t="s">
        <v>16</v>
      </c>
      <c r="BQ176" s="86">
        <f>SAStab!G7191</f>
        <v>0.64200000000000002</v>
      </c>
      <c r="BR176" s="78">
        <f>SAStab!B6381</f>
        <v>192413</v>
      </c>
      <c r="BS176" s="78">
        <f>SAStab!C6381</f>
        <v>0</v>
      </c>
      <c r="BT176" s="78">
        <f>SAStab!D6381</f>
        <v>0</v>
      </c>
      <c r="BU176" s="78">
        <f>SAStab!E6381</f>
        <v>0</v>
      </c>
      <c r="BV176" s="78">
        <f>SAStab!F6381</f>
        <v>30017.599999999999</v>
      </c>
      <c r="BW176" s="78">
        <f>SAStab!G6381</f>
        <v>210882</v>
      </c>
      <c r="BX176" s="78">
        <f>SAStab!H6381</f>
        <v>558352</v>
      </c>
      <c r="BY176" s="78">
        <f>SAStab!I6381</f>
        <v>897002</v>
      </c>
      <c r="BZ176" s="78">
        <f>SAStab!J6381</f>
        <v>1893584</v>
      </c>
      <c r="CA176" s="188"/>
    </row>
    <row r="177" spans="1:79">
      <c r="B177" t="s">
        <v>13</v>
      </c>
      <c r="C177" s="88">
        <f>SAStab!B7192</f>
        <v>0.47799999999999998</v>
      </c>
      <c r="D177" s="41" t="str">
        <f>SAStab!A5942</f>
        <v>Single</v>
      </c>
      <c r="E177" s="59">
        <f>SAStab!B5942</f>
        <v>75503</v>
      </c>
      <c r="F177" s="59">
        <f>SAStab!C5942</f>
        <v>0</v>
      </c>
      <c r="G177" s="59">
        <f>SAStab!D5942</f>
        <v>0</v>
      </c>
      <c r="H177" s="59">
        <f>SAStab!E5942</f>
        <v>0</v>
      </c>
      <c r="I177" s="59">
        <f>SAStab!F5942</f>
        <v>0</v>
      </c>
      <c r="J177" s="59">
        <f>SAStab!G5942</f>
        <v>75701</v>
      </c>
      <c r="K177" s="59">
        <f>SAStab!H5942</f>
        <v>226543</v>
      </c>
      <c r="L177" s="59">
        <f>SAStab!I5942</f>
        <v>389460</v>
      </c>
      <c r="M177" s="59">
        <f>SAStab!J5942</f>
        <v>887631</v>
      </c>
      <c r="P177" t="s">
        <v>13</v>
      </c>
      <c r="Q177" s="93">
        <f>SAStab!C7192</f>
        <v>0.52900000000000003</v>
      </c>
      <c r="R177" s="159">
        <f>SAStab!B6030</f>
        <v>108925</v>
      </c>
      <c r="S177" s="159">
        <f>SAStab!C6030</f>
        <v>0</v>
      </c>
      <c r="T177" s="159">
        <f>SAStab!D6030</f>
        <v>0</v>
      </c>
      <c r="U177" s="159">
        <f>SAStab!E6030</f>
        <v>0</v>
      </c>
      <c r="V177" s="159">
        <f>SAStab!F6030</f>
        <v>3312.8</v>
      </c>
      <c r="W177" s="159">
        <f>SAStab!G6030</f>
        <v>111502</v>
      </c>
      <c r="X177" s="159">
        <f>SAStab!H6030</f>
        <v>332996</v>
      </c>
      <c r="Y177" s="159">
        <f>SAStab!I6030</f>
        <v>564711</v>
      </c>
      <c r="Z177" s="159">
        <f>SAStab!J6030</f>
        <v>1112636</v>
      </c>
      <c r="AC177" t="s">
        <v>13</v>
      </c>
      <c r="AD177" s="86">
        <f>SAStab!D7192</f>
        <v>0.55900000000000005</v>
      </c>
      <c r="AE177" s="159">
        <f>SAStab!B6118</f>
        <v>144799</v>
      </c>
      <c r="AF177" s="159">
        <f>SAStab!C6118</f>
        <v>0</v>
      </c>
      <c r="AG177" s="159">
        <f>SAStab!D6118</f>
        <v>0</v>
      </c>
      <c r="AH177" s="159">
        <f>SAStab!E6118</f>
        <v>0</v>
      </c>
      <c r="AI177" s="159">
        <f>SAStab!F6118</f>
        <v>8128.7</v>
      </c>
      <c r="AJ177" s="159">
        <f>SAStab!G6118</f>
        <v>144649</v>
      </c>
      <c r="AK177" s="159">
        <f>SAStab!H6118</f>
        <v>424452</v>
      </c>
      <c r="AL177" s="159">
        <f>SAStab!I6118</f>
        <v>693104</v>
      </c>
      <c r="AM177" s="159">
        <f>SAStab!J6118</f>
        <v>1523906</v>
      </c>
      <c r="AP177" t="s">
        <v>13</v>
      </c>
      <c r="AQ177" s="86">
        <f>SAStab!E7192</f>
        <v>0.56100000000000005</v>
      </c>
      <c r="AR177" s="159">
        <f>SAStab!B6206</f>
        <v>156238</v>
      </c>
      <c r="AS177" s="159">
        <f>SAStab!C6206</f>
        <v>0</v>
      </c>
      <c r="AT177" s="159">
        <f>SAStab!D6206</f>
        <v>0</v>
      </c>
      <c r="AU177" s="159">
        <f>SAStab!E6206</f>
        <v>0</v>
      </c>
      <c r="AV177" s="159">
        <f>SAStab!F6206</f>
        <v>9047.7999999999993</v>
      </c>
      <c r="AW177" s="159">
        <f>SAStab!G6206</f>
        <v>144403</v>
      </c>
      <c r="AX177" s="159">
        <f>SAStab!H6206</f>
        <v>455737</v>
      </c>
      <c r="AY177" s="159">
        <f>SAStab!I6206</f>
        <v>744119</v>
      </c>
      <c r="AZ177" s="159">
        <f>SAStab!J6206</f>
        <v>1702889</v>
      </c>
      <c r="BC177" t="s">
        <v>13</v>
      </c>
      <c r="BD177" s="86">
        <f>SAStab!F7192</f>
        <v>0.57099999999999995</v>
      </c>
      <c r="BE177" s="41">
        <f>SAStab!B6294</f>
        <v>182914</v>
      </c>
      <c r="BF177" s="159">
        <f>SAStab!C6294</f>
        <v>0</v>
      </c>
      <c r="BG177" s="159">
        <f>SAStab!D6294</f>
        <v>0</v>
      </c>
      <c r="BH177" s="159">
        <f>SAStab!E6294</f>
        <v>0</v>
      </c>
      <c r="BI177" s="159">
        <f>SAStab!F6294</f>
        <v>12026.8</v>
      </c>
      <c r="BJ177" s="159">
        <f>SAStab!G6294</f>
        <v>167914</v>
      </c>
      <c r="BK177" s="159">
        <f>SAStab!H6294</f>
        <v>519156</v>
      </c>
      <c r="BL177" s="159">
        <f>SAStab!I6294</f>
        <v>878754</v>
      </c>
      <c r="BM177" s="159">
        <f>SAStab!J6294</f>
        <v>2070318</v>
      </c>
      <c r="BP177" t="s">
        <v>13</v>
      </c>
      <c r="BQ177" s="86">
        <f>SAStab!G7192</f>
        <v>0.57399999999999995</v>
      </c>
      <c r="BR177" s="78">
        <f>SAStab!B6382</f>
        <v>197978</v>
      </c>
      <c r="BS177" s="78">
        <f>SAStab!C6382</f>
        <v>0</v>
      </c>
      <c r="BT177" s="78">
        <f>SAStab!D6382</f>
        <v>0</v>
      </c>
      <c r="BU177" s="78">
        <f>SAStab!E6382</f>
        <v>0</v>
      </c>
      <c r="BV177" s="78">
        <f>SAStab!F6382</f>
        <v>13795.4</v>
      </c>
      <c r="BW177" s="78">
        <f>SAStab!G6382</f>
        <v>184439</v>
      </c>
      <c r="BX177" s="78">
        <f>SAStab!H6382</f>
        <v>582383</v>
      </c>
      <c r="BY177" s="78">
        <f>SAStab!I6382</f>
        <v>999360</v>
      </c>
      <c r="BZ177" s="78">
        <f>SAStab!J6382</f>
        <v>2249738</v>
      </c>
      <c r="CA177" s="188"/>
    </row>
    <row r="178" spans="1:79">
      <c r="A178" t="s">
        <v>123</v>
      </c>
      <c r="D178" s="41" t="str">
        <f>SAStab!A5943</f>
        <v>pcyears</v>
      </c>
      <c r="O178" t="s">
        <v>123</v>
      </c>
      <c r="AB178" t="s">
        <v>123</v>
      </c>
      <c r="AO178" t="s">
        <v>123</v>
      </c>
      <c r="BB178" t="s">
        <v>123</v>
      </c>
      <c r="BE178" s="41"/>
      <c r="BO178" t="s">
        <v>123</v>
      </c>
      <c r="CA178" s="188"/>
    </row>
    <row r="179" spans="1:79">
      <c r="B179" t="s">
        <v>124</v>
      </c>
      <c r="C179" s="88">
        <f>SAStab!B7194</f>
        <v>0.14199999999999999</v>
      </c>
      <c r="D179" s="41" t="str">
        <f>SAStab!A5944</f>
        <v>0-9</v>
      </c>
      <c r="E179" s="59">
        <f>SAStab!B5944</f>
        <v>4554</v>
      </c>
      <c r="F179" s="59">
        <f>SAStab!C5944</f>
        <v>0</v>
      </c>
      <c r="G179" s="59">
        <f>SAStab!D5944</f>
        <v>0</v>
      </c>
      <c r="H179" s="59">
        <f>SAStab!E5944</f>
        <v>0</v>
      </c>
      <c r="I179" s="59">
        <f>SAStab!F5944</f>
        <v>0</v>
      </c>
      <c r="J179" s="59">
        <f>SAStab!G5944</f>
        <v>0</v>
      </c>
      <c r="K179" s="59">
        <f>SAStab!H5944</f>
        <v>5474</v>
      </c>
      <c r="L179" s="59">
        <f>SAStab!I5944</f>
        <v>40617</v>
      </c>
      <c r="M179" s="59">
        <f>SAStab!J5944</f>
        <v>80485</v>
      </c>
      <c r="P179" t="s">
        <v>124</v>
      </c>
      <c r="Q179" s="93">
        <f>SAStab!C7194</f>
        <v>0.13800000000000001</v>
      </c>
      <c r="R179" s="159">
        <f>SAStab!B6032</f>
        <v>4126</v>
      </c>
      <c r="S179" s="159">
        <f>SAStab!C6032</f>
        <v>0</v>
      </c>
      <c r="T179" s="159">
        <f>SAStab!D6032</f>
        <v>0</v>
      </c>
      <c r="U179" s="159">
        <f>SAStab!E6032</f>
        <v>0</v>
      </c>
      <c r="V179" s="159">
        <f>SAStab!F6032</f>
        <v>0</v>
      </c>
      <c r="W179" s="159">
        <f>SAStab!G6032</f>
        <v>0</v>
      </c>
      <c r="X179" s="159">
        <f>SAStab!H6032</f>
        <v>4734</v>
      </c>
      <c r="Y179" s="159">
        <f>SAStab!I6032</f>
        <v>28503</v>
      </c>
      <c r="Z179" s="159">
        <f>SAStab!J6032</f>
        <v>87921</v>
      </c>
      <c r="AC179" t="s">
        <v>124</v>
      </c>
      <c r="AD179" s="86">
        <f>SAStab!D7194</f>
        <v>0.122</v>
      </c>
      <c r="AE179" s="159">
        <f>SAStab!B6120</f>
        <v>3845</v>
      </c>
      <c r="AF179" s="159">
        <f>SAStab!C6120</f>
        <v>0</v>
      </c>
      <c r="AG179" s="159">
        <f>SAStab!D6120</f>
        <v>0</v>
      </c>
      <c r="AH179" s="159">
        <f>SAStab!E6120</f>
        <v>0</v>
      </c>
      <c r="AI179" s="159">
        <f>SAStab!F6120</f>
        <v>0</v>
      </c>
      <c r="AJ179" s="159">
        <f>SAStab!G6120</f>
        <v>0</v>
      </c>
      <c r="AK179" s="159">
        <f>SAStab!H6120</f>
        <v>1848</v>
      </c>
      <c r="AL179" s="159">
        <f>SAStab!I6120</f>
        <v>17123</v>
      </c>
      <c r="AM179" s="159">
        <f>SAStab!J6120</f>
        <v>74819</v>
      </c>
      <c r="AP179" t="s">
        <v>124</v>
      </c>
      <c r="AQ179" s="86">
        <f>SAStab!E7194</f>
        <v>0.121</v>
      </c>
      <c r="AR179" s="159">
        <f>SAStab!B6208</f>
        <v>3756</v>
      </c>
      <c r="AS179" s="159">
        <f>SAStab!C6208</f>
        <v>0</v>
      </c>
      <c r="AT179" s="159">
        <f>SAStab!D6208</f>
        <v>0</v>
      </c>
      <c r="AU179" s="159">
        <f>SAStab!E6208</f>
        <v>0</v>
      </c>
      <c r="AV179" s="159">
        <f>SAStab!F6208</f>
        <v>0</v>
      </c>
      <c r="AW179" s="159">
        <f>SAStab!G6208</f>
        <v>0</v>
      </c>
      <c r="AX179" s="159">
        <f>SAStab!H6208</f>
        <v>1986</v>
      </c>
      <c r="AY179" s="159">
        <f>SAStab!I6208</f>
        <v>13349</v>
      </c>
      <c r="AZ179" s="159">
        <f>SAStab!J6208</f>
        <v>77320</v>
      </c>
      <c r="BC179" t="s">
        <v>124</v>
      </c>
      <c r="BD179" s="86">
        <f>SAStab!F7194</f>
        <v>0.13500000000000001</v>
      </c>
      <c r="BE179" s="41">
        <f>SAStab!B6296</f>
        <v>4757</v>
      </c>
      <c r="BF179" s="159">
        <f>SAStab!C6296</f>
        <v>0</v>
      </c>
      <c r="BG179" s="159">
        <f>SAStab!D6296</f>
        <v>0</v>
      </c>
      <c r="BH179" s="159">
        <f>SAStab!E6296</f>
        <v>0</v>
      </c>
      <c r="BI179" s="159">
        <f>SAStab!F6296</f>
        <v>0</v>
      </c>
      <c r="BJ179" s="159">
        <f>SAStab!G6296</f>
        <v>0</v>
      </c>
      <c r="BK179" s="159">
        <f>SAStab!H6296</f>
        <v>3105</v>
      </c>
      <c r="BL179" s="159">
        <f>SAStab!I6296</f>
        <v>18837</v>
      </c>
      <c r="BM179" s="159">
        <f>SAStab!J6296</f>
        <v>102612</v>
      </c>
      <c r="BP179" t="s">
        <v>124</v>
      </c>
      <c r="BQ179" s="86">
        <f>SAStab!G7194</f>
        <v>0.14699999999999999</v>
      </c>
      <c r="BR179" s="78">
        <f>SAStab!B6384</f>
        <v>7380</v>
      </c>
      <c r="BS179" s="78">
        <f>SAStab!C6384</f>
        <v>0</v>
      </c>
      <c r="BT179" s="78">
        <f>SAStab!D6384</f>
        <v>0</v>
      </c>
      <c r="BU179" s="78">
        <f>SAStab!E6384</f>
        <v>0</v>
      </c>
      <c r="BV179" s="78">
        <f>SAStab!F6384</f>
        <v>0</v>
      </c>
      <c r="BW179" s="78">
        <f>SAStab!G6384</f>
        <v>0</v>
      </c>
      <c r="BX179" s="78">
        <f>SAStab!H6384</f>
        <v>3833</v>
      </c>
      <c r="BY179" s="78">
        <f>SAStab!I6384</f>
        <v>18748</v>
      </c>
      <c r="BZ179" s="78">
        <f>SAStab!J6384</f>
        <v>144831</v>
      </c>
      <c r="CA179" s="188"/>
    </row>
    <row r="180" spans="1:79">
      <c r="B180" s="37" t="s">
        <v>125</v>
      </c>
      <c r="C180" s="88">
        <f>SAStab!B7195</f>
        <v>0.30099999999999999</v>
      </c>
      <c r="D180" s="41" t="str">
        <f>SAStab!A5945</f>
        <v>10-14</v>
      </c>
      <c r="E180" s="59">
        <f>SAStab!B5945</f>
        <v>21370</v>
      </c>
      <c r="F180" s="59">
        <f>SAStab!C5945</f>
        <v>0</v>
      </c>
      <c r="G180" s="59">
        <f>SAStab!D5945</f>
        <v>0</v>
      </c>
      <c r="H180" s="59">
        <f>SAStab!E5945</f>
        <v>0</v>
      </c>
      <c r="I180" s="59">
        <f>SAStab!F5945</f>
        <v>0</v>
      </c>
      <c r="J180" s="59">
        <f>SAStab!G5945</f>
        <v>5115</v>
      </c>
      <c r="K180" s="59">
        <f>SAStab!H5945</f>
        <v>54371</v>
      </c>
      <c r="L180" s="59">
        <f>SAStab!I5945</f>
        <v>105488</v>
      </c>
      <c r="M180" s="59">
        <f>SAStab!J5945</f>
        <v>362015</v>
      </c>
      <c r="P180" s="37" t="s">
        <v>125</v>
      </c>
      <c r="Q180" s="93">
        <f>SAStab!C7195</f>
        <v>0.27400000000000002</v>
      </c>
      <c r="R180" s="159">
        <f>SAStab!B6033</f>
        <v>14294</v>
      </c>
      <c r="S180" s="159">
        <f>SAStab!C6033</f>
        <v>0</v>
      </c>
      <c r="T180" s="159">
        <f>SAStab!D6033</f>
        <v>0</v>
      </c>
      <c r="U180" s="159">
        <f>SAStab!E6033</f>
        <v>0</v>
      </c>
      <c r="V180" s="159">
        <f>SAStab!F6033</f>
        <v>0</v>
      </c>
      <c r="W180" s="159">
        <f>SAStab!G6033</f>
        <v>1036</v>
      </c>
      <c r="X180" s="159">
        <f>SAStab!H6033</f>
        <v>43298</v>
      </c>
      <c r="Y180" s="159">
        <f>SAStab!I6033</f>
        <v>74740</v>
      </c>
      <c r="Z180" s="159">
        <f>SAStab!J6033</f>
        <v>225942</v>
      </c>
      <c r="AC180" s="37" t="s">
        <v>125</v>
      </c>
      <c r="AD180" s="86">
        <f>SAStab!D7195</f>
        <v>0.27300000000000002</v>
      </c>
      <c r="AE180" s="159">
        <f>SAStab!B6121</f>
        <v>13845</v>
      </c>
      <c r="AF180" s="159">
        <f>SAStab!C6121</f>
        <v>0</v>
      </c>
      <c r="AG180" s="159">
        <f>SAStab!D6121</f>
        <v>0</v>
      </c>
      <c r="AH180" s="159">
        <f>SAStab!E6121</f>
        <v>0</v>
      </c>
      <c r="AI180" s="159">
        <f>SAStab!F6121</f>
        <v>0</v>
      </c>
      <c r="AJ180" s="159">
        <f>SAStab!G6121</f>
        <v>1219</v>
      </c>
      <c r="AK180" s="159">
        <f>SAStab!H6121</f>
        <v>37315</v>
      </c>
      <c r="AL180" s="159">
        <f>SAStab!I6121</f>
        <v>73921</v>
      </c>
      <c r="AM180" s="159">
        <f>SAStab!J6121</f>
        <v>249879</v>
      </c>
      <c r="AP180" s="37" t="s">
        <v>125</v>
      </c>
      <c r="AQ180" s="86">
        <f>SAStab!E7195</f>
        <v>0.27300000000000002</v>
      </c>
      <c r="AR180" s="159">
        <f>SAStab!B6209</f>
        <v>10836</v>
      </c>
      <c r="AS180" s="159">
        <f>SAStab!C6209</f>
        <v>0</v>
      </c>
      <c r="AT180" s="159">
        <f>SAStab!D6209</f>
        <v>0</v>
      </c>
      <c r="AU180" s="159">
        <f>SAStab!E6209</f>
        <v>0</v>
      </c>
      <c r="AV180" s="159">
        <f>SAStab!F6209</f>
        <v>0</v>
      </c>
      <c r="AW180" s="159">
        <f>SAStab!G6209</f>
        <v>1019</v>
      </c>
      <c r="AX180" s="159">
        <f>SAStab!H6209</f>
        <v>32344</v>
      </c>
      <c r="AY180" s="159">
        <f>SAStab!I6209</f>
        <v>66710</v>
      </c>
      <c r="AZ180" s="159">
        <f>SAStab!J6209</f>
        <v>181798</v>
      </c>
      <c r="BC180" s="37" t="s">
        <v>125</v>
      </c>
      <c r="BD180" s="86">
        <f>SAStab!F7195</f>
        <v>0.308</v>
      </c>
      <c r="BE180" s="41">
        <f>SAStab!B6297</f>
        <v>14508</v>
      </c>
      <c r="BF180" s="159">
        <f>SAStab!C6297</f>
        <v>0</v>
      </c>
      <c r="BG180" s="159">
        <f>SAStab!D6297</f>
        <v>0</v>
      </c>
      <c r="BH180" s="159">
        <f>SAStab!E6297</f>
        <v>0</v>
      </c>
      <c r="BI180" s="159">
        <f>SAStab!F6297</f>
        <v>0</v>
      </c>
      <c r="BJ180" s="159">
        <f>SAStab!G6297</f>
        <v>3021</v>
      </c>
      <c r="BK180" s="159">
        <f>SAStab!H6297</f>
        <v>37473</v>
      </c>
      <c r="BL180" s="159">
        <f>SAStab!I6297</f>
        <v>87778</v>
      </c>
      <c r="BM180" s="159">
        <f>SAStab!J6297</f>
        <v>224407</v>
      </c>
      <c r="BP180" s="37" t="s">
        <v>125</v>
      </c>
      <c r="BQ180" s="86">
        <f>SAStab!G7195</f>
        <v>0.29899999999999999</v>
      </c>
      <c r="BR180" s="78">
        <f>SAStab!B6385</f>
        <v>24275</v>
      </c>
      <c r="BS180" s="78">
        <f>SAStab!C6385</f>
        <v>0</v>
      </c>
      <c r="BT180" s="78">
        <f>SAStab!D6385</f>
        <v>0</v>
      </c>
      <c r="BU180" s="78">
        <f>SAStab!E6385</f>
        <v>0</v>
      </c>
      <c r="BV180" s="78">
        <f>SAStab!F6385</f>
        <v>0</v>
      </c>
      <c r="BW180" s="78">
        <f>SAStab!G6385</f>
        <v>3112</v>
      </c>
      <c r="BX180" s="78">
        <f>SAStab!H6385</f>
        <v>50807</v>
      </c>
      <c r="BY180" s="78">
        <f>SAStab!I6385</f>
        <v>107727</v>
      </c>
      <c r="BZ180" s="78">
        <f>SAStab!J6385</f>
        <v>435632</v>
      </c>
      <c r="CA180" s="188"/>
    </row>
    <row r="181" spans="1:79">
      <c r="B181" s="38" t="s">
        <v>126</v>
      </c>
      <c r="C181" s="88">
        <f>SAStab!B7196</f>
        <v>0.36799999999999999</v>
      </c>
      <c r="D181" s="41" t="str">
        <f>SAStab!A5946</f>
        <v>15-19</v>
      </c>
      <c r="E181" s="59">
        <f>SAStab!B5946</f>
        <v>32892</v>
      </c>
      <c r="F181" s="59">
        <f>SAStab!C5946</f>
        <v>0</v>
      </c>
      <c r="G181" s="59">
        <f>SAStab!D5946</f>
        <v>0</v>
      </c>
      <c r="H181" s="59">
        <f>SAStab!E5946</f>
        <v>0</v>
      </c>
      <c r="I181" s="59">
        <f>SAStab!F5946</f>
        <v>0</v>
      </c>
      <c r="J181" s="59">
        <f>SAStab!G5946</f>
        <v>18123</v>
      </c>
      <c r="K181" s="59">
        <f>SAStab!H5946</f>
        <v>117360</v>
      </c>
      <c r="L181" s="59">
        <f>SAStab!I5946</f>
        <v>211882</v>
      </c>
      <c r="M181" s="59">
        <f>SAStab!J5946</f>
        <v>402328</v>
      </c>
      <c r="P181" s="38" t="s">
        <v>126</v>
      </c>
      <c r="Q181" s="93">
        <f>SAStab!C7196</f>
        <v>0.38400000000000001</v>
      </c>
      <c r="R181" s="159">
        <f>SAStab!B6034</f>
        <v>36291</v>
      </c>
      <c r="S181" s="159">
        <f>SAStab!C6034</f>
        <v>0</v>
      </c>
      <c r="T181" s="159">
        <f>SAStab!D6034</f>
        <v>0</v>
      </c>
      <c r="U181" s="159">
        <f>SAStab!E6034</f>
        <v>0</v>
      </c>
      <c r="V181" s="159">
        <f>SAStab!F6034</f>
        <v>0</v>
      </c>
      <c r="W181" s="159">
        <f>SAStab!G6034</f>
        <v>18487</v>
      </c>
      <c r="X181" s="159">
        <f>SAStab!H6034</f>
        <v>99987</v>
      </c>
      <c r="Y181" s="159">
        <f>SAStab!I6034</f>
        <v>217818</v>
      </c>
      <c r="Z181" s="159">
        <f>SAStab!J6034</f>
        <v>485334</v>
      </c>
      <c r="AC181" s="38" t="s">
        <v>126</v>
      </c>
      <c r="AD181" s="86">
        <f>SAStab!D7196</f>
        <v>0.36799999999999999</v>
      </c>
      <c r="AE181" s="159">
        <f>SAStab!B6122</f>
        <v>30028</v>
      </c>
      <c r="AF181" s="159">
        <f>SAStab!C6122</f>
        <v>0</v>
      </c>
      <c r="AG181" s="159">
        <f>SAStab!D6122</f>
        <v>0</v>
      </c>
      <c r="AH181" s="159">
        <f>SAStab!E6122</f>
        <v>0</v>
      </c>
      <c r="AI181" s="159">
        <f>SAStab!F6122</f>
        <v>0</v>
      </c>
      <c r="AJ181" s="159">
        <f>SAStab!G6122</f>
        <v>15476</v>
      </c>
      <c r="AK181" s="159">
        <f>SAStab!H6122</f>
        <v>77138</v>
      </c>
      <c r="AL181" s="159">
        <f>SAStab!I6122</f>
        <v>157653</v>
      </c>
      <c r="AM181" s="159">
        <f>SAStab!J6122</f>
        <v>483732</v>
      </c>
      <c r="AP181" s="38" t="s">
        <v>126</v>
      </c>
      <c r="AQ181" s="86">
        <f>SAStab!E7196</f>
        <v>0.36599999999999999</v>
      </c>
      <c r="AR181" s="159">
        <f>SAStab!B6210</f>
        <v>26534</v>
      </c>
      <c r="AS181" s="159">
        <f>SAStab!C6210</f>
        <v>0</v>
      </c>
      <c r="AT181" s="159">
        <f>SAStab!D6210</f>
        <v>0</v>
      </c>
      <c r="AU181" s="159">
        <f>SAStab!E6210</f>
        <v>0</v>
      </c>
      <c r="AV181" s="159">
        <f>SAStab!F6210</f>
        <v>0</v>
      </c>
      <c r="AW181" s="159">
        <f>SAStab!G6210</f>
        <v>11905</v>
      </c>
      <c r="AX181" s="159">
        <f>SAStab!H6210</f>
        <v>69255</v>
      </c>
      <c r="AY181" s="159">
        <f>SAStab!I6210</f>
        <v>149618</v>
      </c>
      <c r="AZ181" s="159">
        <f>SAStab!J6210</f>
        <v>432379</v>
      </c>
      <c r="BC181" s="38" t="s">
        <v>126</v>
      </c>
      <c r="BD181" s="86">
        <f>SAStab!F7196</f>
        <v>0.38800000000000001</v>
      </c>
      <c r="BE181" s="41">
        <f>SAStab!B6298</f>
        <v>30171</v>
      </c>
      <c r="BF181" s="159">
        <f>SAStab!C6298</f>
        <v>0</v>
      </c>
      <c r="BG181" s="159">
        <f>SAStab!D6298</f>
        <v>0</v>
      </c>
      <c r="BH181" s="159">
        <f>SAStab!E6298</f>
        <v>0</v>
      </c>
      <c r="BI181" s="159">
        <f>SAStab!F6298</f>
        <v>0</v>
      </c>
      <c r="BJ181" s="159">
        <f>SAStab!G6298</f>
        <v>12191</v>
      </c>
      <c r="BK181" s="159">
        <f>SAStab!H6298</f>
        <v>75819</v>
      </c>
      <c r="BL181" s="159">
        <f>SAStab!I6298</f>
        <v>154926</v>
      </c>
      <c r="BM181" s="159">
        <f>SAStab!J6298</f>
        <v>538606</v>
      </c>
      <c r="BP181" s="38" t="s">
        <v>126</v>
      </c>
      <c r="BQ181" s="86">
        <f>SAStab!G7196</f>
        <v>0.41099999999999998</v>
      </c>
      <c r="BR181" s="78">
        <f>SAStab!B6386</f>
        <v>33415</v>
      </c>
      <c r="BS181" s="78">
        <f>SAStab!C6386</f>
        <v>0</v>
      </c>
      <c r="BT181" s="78">
        <f>SAStab!D6386</f>
        <v>0</v>
      </c>
      <c r="BU181" s="78">
        <f>SAStab!E6386</f>
        <v>0</v>
      </c>
      <c r="BV181" s="78">
        <f>SAStab!F6386</f>
        <v>0</v>
      </c>
      <c r="BW181" s="78">
        <f>SAStab!G6386</f>
        <v>14867</v>
      </c>
      <c r="BX181" s="78">
        <f>SAStab!H6386</f>
        <v>98236</v>
      </c>
      <c r="BY181" s="78">
        <f>SAStab!I6386</f>
        <v>183754</v>
      </c>
      <c r="BZ181" s="78">
        <f>SAStab!J6386</f>
        <v>510678</v>
      </c>
      <c r="CA181" s="188"/>
    </row>
    <row r="182" spans="1:79">
      <c r="B182" t="s">
        <v>127</v>
      </c>
      <c r="C182" s="88">
        <f>SAStab!B7197</f>
        <v>0.41499999999999998</v>
      </c>
      <c r="D182" s="41" t="str">
        <f>SAStab!A5947</f>
        <v>20-24</v>
      </c>
      <c r="E182" s="59">
        <f>SAStab!B5947</f>
        <v>37680</v>
      </c>
      <c r="F182" s="59">
        <f>SAStab!C5947</f>
        <v>0</v>
      </c>
      <c r="G182" s="59">
        <f>SAStab!D5947</f>
        <v>0</v>
      </c>
      <c r="H182" s="59">
        <f>SAStab!E5947</f>
        <v>0</v>
      </c>
      <c r="I182" s="59">
        <f>SAStab!F5947</f>
        <v>0</v>
      </c>
      <c r="J182" s="59">
        <f>SAStab!G5947</f>
        <v>26354</v>
      </c>
      <c r="K182" s="59">
        <f>SAStab!H5947</f>
        <v>105268</v>
      </c>
      <c r="L182" s="59">
        <f>SAStab!I5947</f>
        <v>205318</v>
      </c>
      <c r="M182" s="59">
        <f>SAStab!J5947</f>
        <v>484845</v>
      </c>
      <c r="P182" t="s">
        <v>127</v>
      </c>
      <c r="Q182" s="93">
        <f>SAStab!C7197</f>
        <v>0.45</v>
      </c>
      <c r="R182" s="159">
        <f>SAStab!B6035</f>
        <v>44097</v>
      </c>
      <c r="S182" s="159">
        <f>SAStab!C6035</f>
        <v>0</v>
      </c>
      <c r="T182" s="159">
        <f>SAStab!D6035</f>
        <v>0</v>
      </c>
      <c r="U182" s="159">
        <f>SAStab!E6035</f>
        <v>0</v>
      </c>
      <c r="V182" s="159">
        <f>SAStab!F6035</f>
        <v>0</v>
      </c>
      <c r="W182" s="159">
        <f>SAStab!G6035</f>
        <v>29712</v>
      </c>
      <c r="X182" s="159">
        <f>SAStab!H6035</f>
        <v>139037</v>
      </c>
      <c r="Y182" s="159">
        <f>SAStab!I6035</f>
        <v>245722</v>
      </c>
      <c r="Z182" s="159">
        <f>SAStab!J6035</f>
        <v>558873</v>
      </c>
      <c r="AC182" t="s">
        <v>127</v>
      </c>
      <c r="AD182" s="86">
        <f>SAStab!D7197</f>
        <v>0.499</v>
      </c>
      <c r="AE182" s="159">
        <f>SAStab!B6123</f>
        <v>54650</v>
      </c>
      <c r="AF182" s="159">
        <f>SAStab!C6123</f>
        <v>0</v>
      </c>
      <c r="AG182" s="159">
        <f>SAStab!D6123</f>
        <v>0</v>
      </c>
      <c r="AH182" s="159">
        <f>SAStab!E6123</f>
        <v>0</v>
      </c>
      <c r="AI182" s="159">
        <f>SAStab!F6123</f>
        <v>0</v>
      </c>
      <c r="AJ182" s="159">
        <f>SAStab!G6123</f>
        <v>40213</v>
      </c>
      <c r="AK182" s="159">
        <f>SAStab!H6123</f>
        <v>163845</v>
      </c>
      <c r="AL182" s="159">
        <f>SAStab!I6123</f>
        <v>296659</v>
      </c>
      <c r="AM182" s="159">
        <f>SAStab!J6123</f>
        <v>754077</v>
      </c>
      <c r="AP182" t="s">
        <v>127</v>
      </c>
      <c r="AQ182" s="86">
        <f>SAStab!E7197</f>
        <v>0.50800000000000001</v>
      </c>
      <c r="AR182" s="159">
        <f>SAStab!B6211</f>
        <v>52276</v>
      </c>
      <c r="AS182" s="159">
        <f>SAStab!C6211</f>
        <v>0</v>
      </c>
      <c r="AT182" s="159">
        <f>SAStab!D6211</f>
        <v>0</v>
      </c>
      <c r="AU182" s="159">
        <f>SAStab!E6211</f>
        <v>0</v>
      </c>
      <c r="AV182" s="159">
        <f>SAStab!F6211</f>
        <v>212.1</v>
      </c>
      <c r="AW182" s="159">
        <f>SAStab!G6211</f>
        <v>41089</v>
      </c>
      <c r="AX182" s="159">
        <f>SAStab!H6211</f>
        <v>145798</v>
      </c>
      <c r="AY182" s="159">
        <f>SAStab!I6211</f>
        <v>263251</v>
      </c>
      <c r="AZ182" s="159">
        <f>SAStab!J6211</f>
        <v>677877</v>
      </c>
      <c r="BC182" t="s">
        <v>127</v>
      </c>
      <c r="BD182" s="86">
        <f>SAStab!F7197</f>
        <v>0.51200000000000001</v>
      </c>
      <c r="BE182" s="41">
        <f>SAStab!B6299</f>
        <v>58744</v>
      </c>
      <c r="BF182" s="159">
        <f>SAStab!C6299</f>
        <v>0</v>
      </c>
      <c r="BG182" s="159">
        <f>SAStab!D6299</f>
        <v>0</v>
      </c>
      <c r="BH182" s="159">
        <f>SAStab!E6299</f>
        <v>0</v>
      </c>
      <c r="BI182" s="159">
        <f>SAStab!F6299</f>
        <v>527.79999999999995</v>
      </c>
      <c r="BJ182" s="159">
        <f>SAStab!G6299</f>
        <v>43190</v>
      </c>
      <c r="BK182" s="159">
        <f>SAStab!H6299</f>
        <v>157160</v>
      </c>
      <c r="BL182" s="159">
        <f>SAStab!I6299</f>
        <v>283717</v>
      </c>
      <c r="BM182" s="159">
        <f>SAStab!J6299</f>
        <v>712192</v>
      </c>
      <c r="BP182" t="s">
        <v>127</v>
      </c>
      <c r="BQ182" s="86">
        <f>SAStab!G7197</f>
        <v>0.51</v>
      </c>
      <c r="BR182" s="78">
        <f>SAStab!B6387</f>
        <v>64058</v>
      </c>
      <c r="BS182" s="78">
        <f>SAStab!C6387</f>
        <v>0</v>
      </c>
      <c r="BT182" s="78">
        <f>SAStab!D6387</f>
        <v>0</v>
      </c>
      <c r="BU182" s="78">
        <f>SAStab!E6387</f>
        <v>0</v>
      </c>
      <c r="BV182" s="78">
        <f>SAStab!F6387</f>
        <v>372.9</v>
      </c>
      <c r="BW182" s="78">
        <f>SAStab!G6387</f>
        <v>48453</v>
      </c>
      <c r="BX182" s="78">
        <f>SAStab!H6387</f>
        <v>194794</v>
      </c>
      <c r="BY182" s="78">
        <f>SAStab!I6387</f>
        <v>318816</v>
      </c>
      <c r="BZ182" s="78">
        <f>SAStab!J6387</f>
        <v>853502</v>
      </c>
      <c r="CA182" s="188"/>
    </row>
    <row r="183" spans="1:79">
      <c r="B183" t="s">
        <v>128</v>
      </c>
      <c r="C183" s="88">
        <f>SAStab!B7198</f>
        <v>0.52400000000000002</v>
      </c>
      <c r="D183" s="41" t="str">
        <f>SAStab!A5948</f>
        <v>25-29</v>
      </c>
      <c r="E183" s="59">
        <f>SAStab!B5948</f>
        <v>61330</v>
      </c>
      <c r="F183" s="59">
        <f>SAStab!C5948</f>
        <v>0</v>
      </c>
      <c r="G183" s="59">
        <f>SAStab!D5948</f>
        <v>0</v>
      </c>
      <c r="H183" s="59">
        <f>SAStab!E5948</f>
        <v>0</v>
      </c>
      <c r="I183" s="59">
        <f>SAStab!F5948</f>
        <v>1972.7</v>
      </c>
      <c r="J183" s="59">
        <f>SAStab!G5948</f>
        <v>55270</v>
      </c>
      <c r="K183" s="59">
        <f>SAStab!H5948</f>
        <v>170746</v>
      </c>
      <c r="L183" s="59">
        <f>SAStab!I5948</f>
        <v>303490</v>
      </c>
      <c r="M183" s="59">
        <f>SAStab!J5948</f>
        <v>716772</v>
      </c>
      <c r="P183" t="s">
        <v>128</v>
      </c>
      <c r="Q183" s="93">
        <f>SAStab!C7198</f>
        <v>0.58099999999999996</v>
      </c>
      <c r="R183" s="159">
        <f>SAStab!B6036</f>
        <v>82758</v>
      </c>
      <c r="S183" s="159">
        <f>SAStab!C6036</f>
        <v>0</v>
      </c>
      <c r="T183" s="159">
        <f>SAStab!D6036</f>
        <v>0</v>
      </c>
      <c r="U183" s="159">
        <f>SAStab!E6036</f>
        <v>0</v>
      </c>
      <c r="V183" s="159">
        <f>SAStab!F6036</f>
        <v>5878.7</v>
      </c>
      <c r="W183" s="159">
        <f>SAStab!G6036</f>
        <v>77091</v>
      </c>
      <c r="X183" s="159">
        <f>SAStab!H6036</f>
        <v>247478</v>
      </c>
      <c r="Y183" s="159">
        <f>SAStab!I6036</f>
        <v>429518</v>
      </c>
      <c r="Z183" s="159">
        <f>SAStab!J6036</f>
        <v>895596</v>
      </c>
      <c r="AC183" t="s">
        <v>128</v>
      </c>
      <c r="AD183" s="86">
        <f>SAStab!D7198</f>
        <v>0.57499999999999996</v>
      </c>
      <c r="AE183" s="159">
        <f>SAStab!B6124</f>
        <v>80561</v>
      </c>
      <c r="AF183" s="159">
        <f>SAStab!C6124</f>
        <v>0</v>
      </c>
      <c r="AG183" s="159">
        <f>SAStab!D6124</f>
        <v>0</v>
      </c>
      <c r="AH183" s="159">
        <f>SAStab!E6124</f>
        <v>0</v>
      </c>
      <c r="AI183" s="159">
        <f>SAStab!F6124</f>
        <v>4947.2</v>
      </c>
      <c r="AJ183" s="159">
        <f>SAStab!G6124</f>
        <v>72189</v>
      </c>
      <c r="AK183" s="159">
        <f>SAStab!H6124</f>
        <v>234274</v>
      </c>
      <c r="AL183" s="159">
        <f>SAStab!I6124</f>
        <v>419304</v>
      </c>
      <c r="AM183" s="159">
        <f>SAStab!J6124</f>
        <v>876676</v>
      </c>
      <c r="AP183" t="s">
        <v>128</v>
      </c>
      <c r="AQ183" s="86">
        <f>SAStab!E7198</f>
        <v>0.58299999999999996</v>
      </c>
      <c r="AR183" s="159">
        <f>SAStab!B6212</f>
        <v>86887</v>
      </c>
      <c r="AS183" s="159">
        <f>SAStab!C6212</f>
        <v>0</v>
      </c>
      <c r="AT183" s="159">
        <f>SAStab!D6212</f>
        <v>0</v>
      </c>
      <c r="AU183" s="159">
        <f>SAStab!E6212</f>
        <v>0</v>
      </c>
      <c r="AV183" s="159">
        <f>SAStab!F6212</f>
        <v>6780.2</v>
      </c>
      <c r="AW183" s="159">
        <f>SAStab!G6212</f>
        <v>78076</v>
      </c>
      <c r="AX183" s="159">
        <f>SAStab!H6212</f>
        <v>244712</v>
      </c>
      <c r="AY183" s="159">
        <f>SAStab!I6212</f>
        <v>406279</v>
      </c>
      <c r="AZ183" s="159">
        <f>SAStab!J6212</f>
        <v>1094653</v>
      </c>
      <c r="BC183" t="s">
        <v>128</v>
      </c>
      <c r="BD183" s="86">
        <f>SAStab!F7198</f>
        <v>0.59599999999999997</v>
      </c>
      <c r="BE183" s="41">
        <f>SAStab!B6300</f>
        <v>98020</v>
      </c>
      <c r="BF183" s="159">
        <f>SAStab!C6300</f>
        <v>0</v>
      </c>
      <c r="BG183" s="159">
        <f>SAStab!D6300</f>
        <v>0</v>
      </c>
      <c r="BH183" s="159">
        <f>SAStab!E6300</f>
        <v>0</v>
      </c>
      <c r="BI183" s="159">
        <f>SAStab!F6300</f>
        <v>9709.7000000000007</v>
      </c>
      <c r="BJ183" s="159">
        <f>SAStab!G6300</f>
        <v>91466</v>
      </c>
      <c r="BK183" s="159">
        <f>SAStab!H6300</f>
        <v>262045</v>
      </c>
      <c r="BL183" s="159">
        <f>SAStab!I6300</f>
        <v>482233</v>
      </c>
      <c r="BM183" s="159">
        <f>SAStab!J6300</f>
        <v>1181927</v>
      </c>
      <c r="BP183" t="s">
        <v>128</v>
      </c>
      <c r="BQ183" s="86">
        <f>SAStab!G7198</f>
        <v>0.59099999999999997</v>
      </c>
      <c r="BR183" s="78">
        <f>SAStab!B6388</f>
        <v>103261</v>
      </c>
      <c r="BS183" s="78">
        <f>SAStab!C6388</f>
        <v>0</v>
      </c>
      <c r="BT183" s="78">
        <f>SAStab!D6388</f>
        <v>0</v>
      </c>
      <c r="BU183" s="78">
        <f>SAStab!E6388</f>
        <v>0</v>
      </c>
      <c r="BV183" s="78">
        <f>SAStab!F6388</f>
        <v>8308.6</v>
      </c>
      <c r="BW183" s="78">
        <f>SAStab!G6388</f>
        <v>92931</v>
      </c>
      <c r="BX183" s="78">
        <f>SAStab!H6388</f>
        <v>295389</v>
      </c>
      <c r="BY183" s="78">
        <f>SAStab!I6388</f>
        <v>503227</v>
      </c>
      <c r="BZ183" s="78">
        <f>SAStab!J6388</f>
        <v>1144675</v>
      </c>
      <c r="CA183" s="188"/>
    </row>
    <row r="184" spans="1:79">
      <c r="B184" t="s">
        <v>129</v>
      </c>
      <c r="C184" s="88">
        <f>SAStab!B7199</f>
        <v>0.58399999999999996</v>
      </c>
      <c r="D184" s="41" t="str">
        <f>SAStab!A5949</f>
        <v>30-34</v>
      </c>
      <c r="E184" s="59">
        <f>SAStab!B5949</f>
        <v>74076</v>
      </c>
      <c r="F184" s="59">
        <f>SAStab!C5949</f>
        <v>0</v>
      </c>
      <c r="G184" s="59">
        <f>SAStab!D5949</f>
        <v>0</v>
      </c>
      <c r="H184" s="59">
        <f>SAStab!E5949</f>
        <v>0</v>
      </c>
      <c r="I184" s="59">
        <f>SAStab!F5949</f>
        <v>9198.2999999999993</v>
      </c>
      <c r="J184" s="59">
        <f>SAStab!G5949</f>
        <v>76557</v>
      </c>
      <c r="K184" s="59">
        <f>SAStab!H5949</f>
        <v>221672</v>
      </c>
      <c r="L184" s="59">
        <f>SAStab!I5949</f>
        <v>354906</v>
      </c>
      <c r="M184" s="59">
        <f>SAStab!J5949</f>
        <v>701223</v>
      </c>
      <c r="P184" t="s">
        <v>129</v>
      </c>
      <c r="Q184" s="93">
        <f>SAStab!C7199</f>
        <v>0.63500000000000001</v>
      </c>
      <c r="R184" s="159">
        <f>SAStab!B6037</f>
        <v>97890</v>
      </c>
      <c r="S184" s="159">
        <f>SAStab!C6037</f>
        <v>0</v>
      </c>
      <c r="T184" s="159">
        <f>SAStab!D6037</f>
        <v>0</v>
      </c>
      <c r="U184" s="159">
        <f>SAStab!E6037</f>
        <v>0</v>
      </c>
      <c r="V184" s="159">
        <f>SAStab!F6037</f>
        <v>16412.599999999999</v>
      </c>
      <c r="W184" s="159">
        <f>SAStab!G6037</f>
        <v>108489</v>
      </c>
      <c r="X184" s="159">
        <f>SAStab!H6037</f>
        <v>302652</v>
      </c>
      <c r="Y184" s="159">
        <f>SAStab!I6037</f>
        <v>467413</v>
      </c>
      <c r="Z184" s="159">
        <f>SAStab!J6037</f>
        <v>924288</v>
      </c>
      <c r="AC184" t="s">
        <v>129</v>
      </c>
      <c r="AD184" s="86">
        <f>SAStab!D7199</f>
        <v>0.64700000000000002</v>
      </c>
      <c r="AE184" s="159">
        <f>SAStab!B6125</f>
        <v>103704</v>
      </c>
      <c r="AF184" s="159">
        <f>SAStab!C6125</f>
        <v>0</v>
      </c>
      <c r="AG184" s="159">
        <f>SAStab!D6125</f>
        <v>0</v>
      </c>
      <c r="AH184" s="159">
        <f>SAStab!E6125</f>
        <v>0</v>
      </c>
      <c r="AI184" s="159">
        <f>SAStab!F6125</f>
        <v>16182</v>
      </c>
      <c r="AJ184" s="159">
        <f>SAStab!G6125</f>
        <v>113330</v>
      </c>
      <c r="AK184" s="159">
        <f>SAStab!H6125</f>
        <v>318066</v>
      </c>
      <c r="AL184" s="159">
        <f>SAStab!I6125</f>
        <v>505028</v>
      </c>
      <c r="AM184" s="159">
        <f>SAStab!J6125</f>
        <v>920110</v>
      </c>
      <c r="AP184" t="s">
        <v>129</v>
      </c>
      <c r="AQ184" s="86">
        <f>SAStab!E7199</f>
        <v>0.66500000000000004</v>
      </c>
      <c r="AR184" s="159">
        <f>SAStab!B6213</f>
        <v>117664</v>
      </c>
      <c r="AS184" s="159">
        <f>SAStab!C6213</f>
        <v>0</v>
      </c>
      <c r="AT184" s="159">
        <f>SAStab!D6213</f>
        <v>0</v>
      </c>
      <c r="AU184" s="159">
        <f>SAStab!E6213</f>
        <v>0</v>
      </c>
      <c r="AV184" s="159">
        <f>SAStab!F6213</f>
        <v>20126.3</v>
      </c>
      <c r="AW184" s="159">
        <f>SAStab!G6213</f>
        <v>116061</v>
      </c>
      <c r="AX184" s="159">
        <f>SAStab!H6213</f>
        <v>323467</v>
      </c>
      <c r="AY184" s="159">
        <f>SAStab!I6213</f>
        <v>562659</v>
      </c>
      <c r="AZ184" s="159">
        <f>SAStab!J6213</f>
        <v>1242382</v>
      </c>
      <c r="BC184" t="s">
        <v>129</v>
      </c>
      <c r="BD184" s="86">
        <f>SAStab!F7199</f>
        <v>0.68200000000000005</v>
      </c>
      <c r="BE184" s="41">
        <f>SAStab!B6301</f>
        <v>137065</v>
      </c>
      <c r="BF184" s="159">
        <f>SAStab!C6301</f>
        <v>0</v>
      </c>
      <c r="BG184" s="159">
        <f>SAStab!D6301</f>
        <v>0</v>
      </c>
      <c r="BH184" s="159">
        <f>SAStab!E6301</f>
        <v>0</v>
      </c>
      <c r="BI184" s="159">
        <f>SAStab!F6301</f>
        <v>25598.1</v>
      </c>
      <c r="BJ184" s="159">
        <f>SAStab!G6301</f>
        <v>145712</v>
      </c>
      <c r="BK184" s="159">
        <f>SAStab!H6301</f>
        <v>374692</v>
      </c>
      <c r="BL184" s="159">
        <f>SAStab!I6301</f>
        <v>604214</v>
      </c>
      <c r="BM184" s="159">
        <f>SAStab!J6301</f>
        <v>1459816</v>
      </c>
      <c r="BP184" t="s">
        <v>129</v>
      </c>
      <c r="BQ184" s="86">
        <f>SAStab!G7199</f>
        <v>0.68799999999999994</v>
      </c>
      <c r="BR184" s="78">
        <f>SAStab!B6389</f>
        <v>150981</v>
      </c>
      <c r="BS184" s="78">
        <f>SAStab!C6389</f>
        <v>0</v>
      </c>
      <c r="BT184" s="78">
        <f>SAStab!D6389</f>
        <v>0</v>
      </c>
      <c r="BU184" s="78">
        <f>SAStab!E6389</f>
        <v>0</v>
      </c>
      <c r="BV184" s="78">
        <f>SAStab!F6389</f>
        <v>28685.200000000001</v>
      </c>
      <c r="BW184" s="78">
        <f>SAStab!G6389</f>
        <v>161127</v>
      </c>
      <c r="BX184" s="78">
        <f>SAStab!H6389</f>
        <v>428031</v>
      </c>
      <c r="BY184" s="78">
        <f>SAStab!I6389</f>
        <v>669977</v>
      </c>
      <c r="BZ184" s="78">
        <f>SAStab!J6389</f>
        <v>1573568</v>
      </c>
      <c r="CA184" s="188"/>
    </row>
    <row r="185" spans="1:79">
      <c r="B185" t="s">
        <v>130</v>
      </c>
      <c r="C185" s="88">
        <f>SAStab!B7200</f>
        <v>0.70299999999999996</v>
      </c>
      <c r="D185" s="41" t="str">
        <f>SAStab!A5950</f>
        <v>35-39</v>
      </c>
      <c r="E185" s="59">
        <f>SAStab!B5950</f>
        <v>97275</v>
      </c>
      <c r="F185" s="59">
        <f>SAStab!C5950</f>
        <v>0</v>
      </c>
      <c r="G185" s="59">
        <f>SAStab!D5950</f>
        <v>0</v>
      </c>
      <c r="H185" s="59">
        <f>SAStab!E5950</f>
        <v>0</v>
      </c>
      <c r="I185" s="59">
        <f>SAStab!F5950</f>
        <v>31064.799999999999</v>
      </c>
      <c r="J185" s="59">
        <f>SAStab!G5950</f>
        <v>121202</v>
      </c>
      <c r="K185" s="59">
        <f>SAStab!H5950</f>
        <v>277123</v>
      </c>
      <c r="L185" s="59">
        <f>SAStab!I5950</f>
        <v>405149</v>
      </c>
      <c r="M185" s="59">
        <f>SAStab!J5950</f>
        <v>807621</v>
      </c>
      <c r="P185" t="s">
        <v>130</v>
      </c>
      <c r="Q185" s="93">
        <f>SAStab!C7200</f>
        <v>0.73</v>
      </c>
      <c r="R185" s="159">
        <f>SAStab!B6038</f>
        <v>120738</v>
      </c>
      <c r="S185" s="159">
        <f>SAStab!C6038</f>
        <v>0</v>
      </c>
      <c r="T185" s="159">
        <f>SAStab!D6038</f>
        <v>0</v>
      </c>
      <c r="U185" s="159">
        <f>SAStab!E6038</f>
        <v>0</v>
      </c>
      <c r="V185" s="159">
        <f>SAStab!F6038</f>
        <v>35519.5</v>
      </c>
      <c r="W185" s="159">
        <f>SAStab!G6038</f>
        <v>153494</v>
      </c>
      <c r="X185" s="159">
        <f>SAStab!H6038</f>
        <v>349144</v>
      </c>
      <c r="Y185" s="159">
        <f>SAStab!I6038</f>
        <v>511753</v>
      </c>
      <c r="Z185" s="159">
        <f>SAStab!J6038</f>
        <v>932055</v>
      </c>
      <c r="AC185" t="s">
        <v>130</v>
      </c>
      <c r="AD185" s="86">
        <f>SAStab!D7200</f>
        <v>0.72</v>
      </c>
      <c r="AE185" s="159">
        <f>SAStab!B6126</f>
        <v>133202</v>
      </c>
      <c r="AF185" s="159">
        <f>SAStab!C6126</f>
        <v>0</v>
      </c>
      <c r="AG185" s="159">
        <f>SAStab!D6126</f>
        <v>0</v>
      </c>
      <c r="AH185" s="159">
        <f>SAStab!E6126</f>
        <v>0</v>
      </c>
      <c r="AI185" s="159">
        <f>SAStab!F6126</f>
        <v>36727.199999999997</v>
      </c>
      <c r="AJ185" s="159">
        <f>SAStab!G6126</f>
        <v>156709</v>
      </c>
      <c r="AK185" s="159">
        <f>SAStab!H6126</f>
        <v>389253</v>
      </c>
      <c r="AL185" s="159">
        <f>SAStab!I6126</f>
        <v>591038</v>
      </c>
      <c r="AM185" s="159">
        <f>SAStab!J6126</f>
        <v>1113974</v>
      </c>
      <c r="AP185" t="s">
        <v>130</v>
      </c>
      <c r="AQ185" s="86">
        <f>SAStab!E7200</f>
        <v>0.72799999999999998</v>
      </c>
      <c r="AR185" s="159">
        <f>SAStab!B6214</f>
        <v>153251</v>
      </c>
      <c r="AS185" s="159">
        <f>SAStab!C6214</f>
        <v>0</v>
      </c>
      <c r="AT185" s="159">
        <f>SAStab!D6214</f>
        <v>0</v>
      </c>
      <c r="AU185" s="159">
        <f>SAStab!E6214</f>
        <v>0</v>
      </c>
      <c r="AV185" s="159">
        <f>SAStab!F6214</f>
        <v>39393.300000000003</v>
      </c>
      <c r="AW185" s="159">
        <f>SAStab!G6214</f>
        <v>174053</v>
      </c>
      <c r="AX185" s="159">
        <f>SAStab!H6214</f>
        <v>441992</v>
      </c>
      <c r="AY185" s="159">
        <f>SAStab!I6214</f>
        <v>675608</v>
      </c>
      <c r="AZ185" s="159">
        <f>SAStab!J6214</f>
        <v>1412440</v>
      </c>
      <c r="BC185" t="s">
        <v>130</v>
      </c>
      <c r="BD185" s="86">
        <f>SAStab!F7200</f>
        <v>0.745</v>
      </c>
      <c r="BE185" s="41">
        <f>SAStab!B6302</f>
        <v>186310</v>
      </c>
      <c r="BF185" s="159">
        <f>SAStab!C6302</f>
        <v>0</v>
      </c>
      <c r="BG185" s="159">
        <f>SAStab!D6302</f>
        <v>0</v>
      </c>
      <c r="BH185" s="159">
        <f>SAStab!E6302</f>
        <v>0</v>
      </c>
      <c r="BI185" s="159">
        <f>SAStab!F6302</f>
        <v>50433</v>
      </c>
      <c r="BJ185" s="159">
        <f>SAStab!G6302</f>
        <v>224064</v>
      </c>
      <c r="BK185" s="159">
        <f>SAStab!H6302</f>
        <v>542277</v>
      </c>
      <c r="BL185" s="159">
        <f>SAStab!I6302</f>
        <v>792201</v>
      </c>
      <c r="BM185" s="159">
        <f>SAStab!J6302</f>
        <v>1711082</v>
      </c>
      <c r="BP185" t="s">
        <v>130</v>
      </c>
      <c r="BQ185" s="86">
        <f>SAStab!G7200</f>
        <v>0.76400000000000001</v>
      </c>
      <c r="BR185" s="78">
        <f>SAStab!B6390</f>
        <v>212251</v>
      </c>
      <c r="BS185" s="78">
        <f>SAStab!C6390</f>
        <v>0</v>
      </c>
      <c r="BT185" s="78">
        <f>SAStab!D6390</f>
        <v>0</v>
      </c>
      <c r="BU185" s="78">
        <f>SAStab!E6390</f>
        <v>1294.8</v>
      </c>
      <c r="BV185" s="78">
        <f>SAStab!F6390</f>
        <v>65153.599999999999</v>
      </c>
      <c r="BW185" s="78">
        <f>SAStab!G6390</f>
        <v>263593</v>
      </c>
      <c r="BX185" s="78">
        <f>SAStab!H6390</f>
        <v>614033</v>
      </c>
      <c r="BY185" s="78">
        <f>SAStab!I6390</f>
        <v>889022</v>
      </c>
      <c r="BZ185" s="78">
        <f>SAStab!J6390</f>
        <v>1726643</v>
      </c>
      <c r="CA185" s="188"/>
    </row>
    <row r="186" spans="1:79">
      <c r="B186" t="s">
        <v>131</v>
      </c>
      <c r="C186" s="88">
        <f>SAStab!B7201</f>
        <v>0.81599999999999995</v>
      </c>
      <c r="D186" s="41" t="str">
        <f>SAStab!A5951</f>
        <v>40+</v>
      </c>
      <c r="E186" s="59">
        <f>SAStab!B5951</f>
        <v>152863</v>
      </c>
      <c r="F186" s="59">
        <f>SAStab!C5951</f>
        <v>0</v>
      </c>
      <c r="G186" s="59">
        <f>SAStab!D5951</f>
        <v>0</v>
      </c>
      <c r="H186" s="59">
        <f>SAStab!E5951</f>
        <v>10412.9</v>
      </c>
      <c r="I186" s="59">
        <f>SAStab!F5951</f>
        <v>75151.199999999997</v>
      </c>
      <c r="J186" s="59">
        <f>SAStab!G5951</f>
        <v>204437</v>
      </c>
      <c r="K186" s="59">
        <f>SAStab!H5951</f>
        <v>396938</v>
      </c>
      <c r="L186" s="59">
        <f>SAStab!I5951</f>
        <v>566434</v>
      </c>
      <c r="M186" s="59">
        <f>SAStab!J5951</f>
        <v>1038128</v>
      </c>
      <c r="P186" t="s">
        <v>131</v>
      </c>
      <c r="Q186" s="93">
        <f>SAStab!C7201</f>
        <v>0.84799999999999998</v>
      </c>
      <c r="R186" s="159">
        <f>SAStab!B6039</f>
        <v>189497</v>
      </c>
      <c r="S186" s="159">
        <f>SAStab!C6039</f>
        <v>0</v>
      </c>
      <c r="T186" s="159">
        <f>SAStab!D6039</f>
        <v>0</v>
      </c>
      <c r="U186" s="159">
        <f>SAStab!E6039</f>
        <v>17881.2</v>
      </c>
      <c r="V186" s="159">
        <f>SAStab!F6039</f>
        <v>96227.3</v>
      </c>
      <c r="W186" s="159">
        <f>SAStab!G6039</f>
        <v>255112</v>
      </c>
      <c r="X186" s="159">
        <f>SAStab!H6039</f>
        <v>493844</v>
      </c>
      <c r="Y186" s="159">
        <f>SAStab!I6039</f>
        <v>699205</v>
      </c>
      <c r="Z186" s="159">
        <f>SAStab!J6039</f>
        <v>1254493</v>
      </c>
      <c r="AC186" t="s">
        <v>131</v>
      </c>
      <c r="AD186" s="86">
        <f>SAStab!D7201</f>
        <v>0.85899999999999999</v>
      </c>
      <c r="AE186" s="159">
        <f>SAStab!B6127</f>
        <v>235539</v>
      </c>
      <c r="AF186" s="159">
        <f>SAStab!C6127</f>
        <v>0</v>
      </c>
      <c r="AG186" s="159">
        <f>SAStab!D6127</f>
        <v>0</v>
      </c>
      <c r="AH186" s="159">
        <f>SAStab!E6127</f>
        <v>21350.2</v>
      </c>
      <c r="AI186" s="159">
        <f>SAStab!F6127</f>
        <v>113089.1</v>
      </c>
      <c r="AJ186" s="159">
        <f>SAStab!G6127</f>
        <v>306558</v>
      </c>
      <c r="AK186" s="159">
        <f>SAStab!H6127</f>
        <v>613527</v>
      </c>
      <c r="AL186" s="159">
        <f>SAStab!I6127</f>
        <v>883976</v>
      </c>
      <c r="AM186" s="159">
        <f>SAStab!J6127</f>
        <v>1585306</v>
      </c>
      <c r="AP186" t="s">
        <v>131</v>
      </c>
      <c r="AQ186" s="86">
        <f>SAStab!E7201</f>
        <v>0.85799999999999998</v>
      </c>
      <c r="AR186" s="159">
        <f>SAStab!B6215</f>
        <v>279233</v>
      </c>
      <c r="AS186" s="159">
        <f>SAStab!C6215</f>
        <v>0</v>
      </c>
      <c r="AT186" s="159">
        <f>SAStab!D6215</f>
        <v>0</v>
      </c>
      <c r="AU186" s="159">
        <f>SAStab!E6215</f>
        <v>22468.9</v>
      </c>
      <c r="AV186" s="159">
        <f>SAStab!F6215</f>
        <v>128203.9</v>
      </c>
      <c r="AW186" s="159">
        <f>SAStab!G6215</f>
        <v>365062</v>
      </c>
      <c r="AX186" s="159">
        <f>SAStab!H6215</f>
        <v>724756</v>
      </c>
      <c r="AY186" s="159">
        <f>SAStab!I6215</f>
        <v>1048013</v>
      </c>
      <c r="AZ186" s="159">
        <f>SAStab!J6215</f>
        <v>1985813</v>
      </c>
      <c r="BC186" t="s">
        <v>131</v>
      </c>
      <c r="BD186" s="86">
        <f>SAStab!F7201</f>
        <v>0.86499999999999999</v>
      </c>
      <c r="BE186" s="41">
        <f>SAStab!B6303</f>
        <v>329703</v>
      </c>
      <c r="BF186" s="159">
        <f>SAStab!C6303</f>
        <v>0</v>
      </c>
      <c r="BG186" s="159">
        <f>SAStab!D6303</f>
        <v>0</v>
      </c>
      <c r="BH186" s="159">
        <f>SAStab!E6303</f>
        <v>27577.8</v>
      </c>
      <c r="BI186" s="159">
        <f>SAStab!F6303</f>
        <v>152179.9</v>
      </c>
      <c r="BJ186" s="159">
        <f>SAStab!G6303</f>
        <v>425241</v>
      </c>
      <c r="BK186" s="159">
        <f>SAStab!H6303</f>
        <v>858565</v>
      </c>
      <c r="BL186" s="159">
        <f>SAStab!I6303</f>
        <v>1235025</v>
      </c>
      <c r="BM186" s="159">
        <f>SAStab!J6303</f>
        <v>2370170</v>
      </c>
      <c r="BP186" t="s">
        <v>131</v>
      </c>
      <c r="BQ186" s="86">
        <f>SAStab!G7201</f>
        <v>0.86899999999999999</v>
      </c>
      <c r="BR186" s="78">
        <f>SAStab!B6391</f>
        <v>368749</v>
      </c>
      <c r="BS186" s="78">
        <f>SAStab!C6391</f>
        <v>0</v>
      </c>
      <c r="BT186" s="78">
        <f>SAStab!D6391</f>
        <v>0</v>
      </c>
      <c r="BU186" s="78">
        <f>SAStab!E6391</f>
        <v>33630.1</v>
      </c>
      <c r="BV186" s="78">
        <f>SAStab!F6391</f>
        <v>184073.9</v>
      </c>
      <c r="BW186" s="78">
        <f>SAStab!G6391</f>
        <v>478216</v>
      </c>
      <c r="BX186" s="78">
        <f>SAStab!H6391</f>
        <v>961753</v>
      </c>
      <c r="BY186" s="78">
        <f>SAStab!I6391</f>
        <v>1376786</v>
      </c>
      <c r="BZ186" s="78">
        <f>SAStab!J6391</f>
        <v>2483764</v>
      </c>
      <c r="CA186" s="188"/>
    </row>
    <row r="187" spans="1:79">
      <c r="A187" t="s">
        <v>132</v>
      </c>
      <c r="D187" s="41" t="str">
        <f>SAStab!A5952</f>
        <v>workyrs</v>
      </c>
      <c r="O187" t="s">
        <v>132</v>
      </c>
      <c r="AB187" t="s">
        <v>132</v>
      </c>
      <c r="AO187" t="s">
        <v>132</v>
      </c>
      <c r="BB187" t="s">
        <v>132</v>
      </c>
      <c r="BE187" s="41"/>
      <c r="BO187" t="s">
        <v>132</v>
      </c>
      <c r="CA187" s="188"/>
    </row>
    <row r="188" spans="1:79">
      <c r="B188" t="s">
        <v>124</v>
      </c>
      <c r="C188" s="88">
        <f>SAStab!B7203</f>
        <v>0.27500000000000002</v>
      </c>
      <c r="D188" s="41" t="str">
        <f>SAStab!A5953</f>
        <v>0-9</v>
      </c>
      <c r="E188" s="59">
        <f>SAStab!B5953</f>
        <v>20243</v>
      </c>
      <c r="F188" s="59">
        <f>SAStab!C5953</f>
        <v>0</v>
      </c>
      <c r="G188" s="59">
        <f>SAStab!D5953</f>
        <v>0</v>
      </c>
      <c r="H188" s="59">
        <f>SAStab!E5953</f>
        <v>0</v>
      </c>
      <c r="I188" s="59">
        <f>SAStab!F5953</f>
        <v>0</v>
      </c>
      <c r="J188" s="59">
        <f>SAStab!G5953</f>
        <v>2671</v>
      </c>
      <c r="K188" s="59">
        <f>SAStab!H5953</f>
        <v>57182</v>
      </c>
      <c r="L188" s="59">
        <f>SAStab!I5953</f>
        <v>120543</v>
      </c>
      <c r="M188" s="59">
        <f>SAStab!J5953</f>
        <v>304565</v>
      </c>
      <c r="P188" t="s">
        <v>124</v>
      </c>
      <c r="Q188" s="93">
        <f>SAStab!C7203</f>
        <v>0.26600000000000001</v>
      </c>
      <c r="R188" s="159">
        <f>SAStab!B6041</f>
        <v>25683</v>
      </c>
      <c r="S188" s="159">
        <f>SAStab!C6041</f>
        <v>0</v>
      </c>
      <c r="T188" s="159">
        <f>SAStab!D6041</f>
        <v>0</v>
      </c>
      <c r="U188" s="159">
        <f>SAStab!E6041</f>
        <v>0</v>
      </c>
      <c r="V188" s="159">
        <f>SAStab!F6041</f>
        <v>0</v>
      </c>
      <c r="W188" s="159">
        <f>SAStab!G6041</f>
        <v>1163</v>
      </c>
      <c r="X188" s="159">
        <f>SAStab!H6041</f>
        <v>60338</v>
      </c>
      <c r="Y188" s="159">
        <f>SAStab!I6041</f>
        <v>142843</v>
      </c>
      <c r="Z188" s="159">
        <f>SAStab!J6041</f>
        <v>420601</v>
      </c>
      <c r="AC188" t="s">
        <v>124</v>
      </c>
      <c r="AD188" s="86">
        <f>SAStab!D7203</f>
        <v>0.27</v>
      </c>
      <c r="AE188" s="159">
        <f>SAStab!B6129</f>
        <v>34083</v>
      </c>
      <c r="AF188" s="159">
        <f>SAStab!C6129</f>
        <v>0</v>
      </c>
      <c r="AG188" s="159">
        <f>SAStab!D6129</f>
        <v>0</v>
      </c>
      <c r="AH188" s="159">
        <f>SAStab!E6129</f>
        <v>0</v>
      </c>
      <c r="AI188" s="159">
        <f>SAStab!F6129</f>
        <v>0</v>
      </c>
      <c r="AJ188" s="159">
        <f>SAStab!G6129</f>
        <v>1659</v>
      </c>
      <c r="AK188" s="159">
        <f>SAStab!H6129</f>
        <v>71922</v>
      </c>
      <c r="AL188" s="159">
        <f>SAStab!I6129</f>
        <v>191238</v>
      </c>
      <c r="AM188" s="159">
        <f>SAStab!J6129</f>
        <v>692204</v>
      </c>
      <c r="AP188" t="s">
        <v>124</v>
      </c>
      <c r="AQ188" s="86">
        <f>SAStab!E7203</f>
        <v>0.28499999999999998</v>
      </c>
      <c r="AR188" s="159">
        <f>SAStab!B6217</f>
        <v>41078</v>
      </c>
      <c r="AS188" s="159">
        <f>SAStab!C6217</f>
        <v>0</v>
      </c>
      <c r="AT188" s="159">
        <f>SAStab!D6217</f>
        <v>0</v>
      </c>
      <c r="AU188" s="159">
        <f>SAStab!E6217</f>
        <v>0</v>
      </c>
      <c r="AV188" s="159">
        <f>SAStab!F6217</f>
        <v>0</v>
      </c>
      <c r="AW188" s="159">
        <f>SAStab!G6217</f>
        <v>3842</v>
      </c>
      <c r="AX188" s="159">
        <f>SAStab!H6217</f>
        <v>84497</v>
      </c>
      <c r="AY188" s="159">
        <f>SAStab!I6217</f>
        <v>207880</v>
      </c>
      <c r="AZ188" s="159">
        <f>SAStab!J6217</f>
        <v>815068</v>
      </c>
      <c r="BC188" t="s">
        <v>124</v>
      </c>
      <c r="BD188" s="86">
        <f>SAStab!F7203</f>
        <v>0.29699999999999999</v>
      </c>
      <c r="BE188" s="41">
        <f>SAStab!B6305</f>
        <v>47720</v>
      </c>
      <c r="BF188" s="159">
        <f>SAStab!C6305</f>
        <v>0</v>
      </c>
      <c r="BG188" s="159">
        <f>SAStab!D6305</f>
        <v>0</v>
      </c>
      <c r="BH188" s="159">
        <f>SAStab!E6305</f>
        <v>0</v>
      </c>
      <c r="BI188" s="159">
        <f>SAStab!F6305</f>
        <v>0</v>
      </c>
      <c r="BJ188" s="159">
        <f>SAStab!G6305</f>
        <v>4283</v>
      </c>
      <c r="BK188" s="159">
        <f>SAStab!H6305</f>
        <v>97062</v>
      </c>
      <c r="BL188" s="159">
        <f>SAStab!I6305</f>
        <v>247643</v>
      </c>
      <c r="BM188" s="159">
        <f>SAStab!J6305</f>
        <v>936568</v>
      </c>
      <c r="BP188" t="s">
        <v>124</v>
      </c>
      <c r="BQ188" s="86">
        <f>SAStab!G7203</f>
        <v>0.30299999999999999</v>
      </c>
      <c r="BR188" s="78">
        <f>SAStab!B6393</f>
        <v>54850</v>
      </c>
      <c r="BS188" s="78">
        <f>SAStab!C6393</f>
        <v>0</v>
      </c>
      <c r="BT188" s="78">
        <f>SAStab!D6393</f>
        <v>0</v>
      </c>
      <c r="BU188" s="78">
        <f>SAStab!E6393</f>
        <v>0</v>
      </c>
      <c r="BV188" s="78">
        <f>SAStab!F6393</f>
        <v>0</v>
      </c>
      <c r="BW188" s="78">
        <f>SAStab!G6393</f>
        <v>5361</v>
      </c>
      <c r="BX188" s="78">
        <f>SAStab!H6393</f>
        <v>124579</v>
      </c>
      <c r="BY188" s="78">
        <f>SAStab!I6393</f>
        <v>316418</v>
      </c>
      <c r="BZ188" s="78">
        <f>SAStab!J6393</f>
        <v>1011844</v>
      </c>
      <c r="CA188" s="188"/>
    </row>
    <row r="189" spans="1:79">
      <c r="B189" s="37" t="s">
        <v>125</v>
      </c>
      <c r="C189" s="88">
        <f>SAStab!B7204</f>
        <v>0.39600000000000002</v>
      </c>
      <c r="D189" s="41" t="str">
        <f>SAStab!A5954</f>
        <v>10-14</v>
      </c>
      <c r="E189" s="59">
        <f>SAStab!B5954</f>
        <v>40627</v>
      </c>
      <c r="F189" s="59">
        <f>SAStab!C5954</f>
        <v>0</v>
      </c>
      <c r="G189" s="59">
        <f>SAStab!D5954</f>
        <v>0</v>
      </c>
      <c r="H189" s="59">
        <f>SAStab!E5954</f>
        <v>0</v>
      </c>
      <c r="I189" s="59">
        <f>SAStab!F5954</f>
        <v>0</v>
      </c>
      <c r="J189" s="59">
        <f>SAStab!G5954</f>
        <v>26391</v>
      </c>
      <c r="K189" s="59">
        <f>SAStab!H5954</f>
        <v>114820</v>
      </c>
      <c r="L189" s="59">
        <f>SAStab!I5954</f>
        <v>205473</v>
      </c>
      <c r="M189" s="59">
        <f>SAStab!J5954</f>
        <v>612257</v>
      </c>
      <c r="P189" s="37" t="s">
        <v>125</v>
      </c>
      <c r="Q189" s="93">
        <f>SAStab!C7204</f>
        <v>0.39700000000000002</v>
      </c>
      <c r="R189" s="159">
        <f>SAStab!B6042</f>
        <v>44135</v>
      </c>
      <c r="S189" s="159">
        <f>SAStab!C6042</f>
        <v>0</v>
      </c>
      <c r="T189" s="159">
        <f>SAStab!D6042</f>
        <v>0</v>
      </c>
      <c r="U189" s="159">
        <f>SAStab!E6042</f>
        <v>0</v>
      </c>
      <c r="V189" s="159">
        <f>SAStab!F6042</f>
        <v>0</v>
      </c>
      <c r="W189" s="159">
        <f>SAStab!G6042</f>
        <v>23072</v>
      </c>
      <c r="X189" s="159">
        <f>SAStab!H6042</f>
        <v>112473</v>
      </c>
      <c r="Y189" s="159">
        <f>SAStab!I6042</f>
        <v>240058</v>
      </c>
      <c r="Z189" s="159">
        <f>SAStab!J6042</f>
        <v>685503</v>
      </c>
      <c r="AC189" s="37" t="s">
        <v>125</v>
      </c>
      <c r="AD189" s="86">
        <f>SAStab!D7204</f>
        <v>0.41599999999999998</v>
      </c>
      <c r="AE189" s="159">
        <f>SAStab!B6130</f>
        <v>50702</v>
      </c>
      <c r="AF189" s="159">
        <f>SAStab!C6130</f>
        <v>0</v>
      </c>
      <c r="AG189" s="159">
        <f>SAStab!D6130</f>
        <v>0</v>
      </c>
      <c r="AH189" s="159">
        <f>SAStab!E6130</f>
        <v>0</v>
      </c>
      <c r="AI189" s="159">
        <f>SAStab!F6130</f>
        <v>0</v>
      </c>
      <c r="AJ189" s="159">
        <f>SAStab!G6130</f>
        <v>26003</v>
      </c>
      <c r="AK189" s="159">
        <f>SAStab!H6130</f>
        <v>137300</v>
      </c>
      <c r="AL189" s="159">
        <f>SAStab!I6130</f>
        <v>308731</v>
      </c>
      <c r="AM189" s="159">
        <f>SAStab!J6130</f>
        <v>726554</v>
      </c>
      <c r="AP189" s="37" t="s">
        <v>125</v>
      </c>
      <c r="AQ189" s="86">
        <f>SAStab!E7204</f>
        <v>0.41799999999999998</v>
      </c>
      <c r="AR189" s="159">
        <f>SAStab!B6218</f>
        <v>60029</v>
      </c>
      <c r="AS189" s="159">
        <f>SAStab!C6218</f>
        <v>0</v>
      </c>
      <c r="AT189" s="159">
        <f>SAStab!D6218</f>
        <v>0</v>
      </c>
      <c r="AU189" s="159">
        <f>SAStab!E6218</f>
        <v>0</v>
      </c>
      <c r="AV189" s="159">
        <f>SAStab!F6218</f>
        <v>0</v>
      </c>
      <c r="AW189" s="159">
        <f>SAStab!G6218</f>
        <v>26963</v>
      </c>
      <c r="AX189" s="159">
        <f>SAStab!H6218</f>
        <v>163753</v>
      </c>
      <c r="AY189" s="159">
        <f>SAStab!I6218</f>
        <v>315283</v>
      </c>
      <c r="AZ189" s="159">
        <f>SAStab!J6218</f>
        <v>866291</v>
      </c>
      <c r="BC189" s="37" t="s">
        <v>125</v>
      </c>
      <c r="BD189" s="86">
        <f>SAStab!F7204</f>
        <v>0.439</v>
      </c>
      <c r="BE189" s="41">
        <f>SAStab!B6306</f>
        <v>60679</v>
      </c>
      <c r="BF189" s="159">
        <f>SAStab!C6306</f>
        <v>0</v>
      </c>
      <c r="BG189" s="159">
        <f>SAStab!D6306</f>
        <v>0</v>
      </c>
      <c r="BH189" s="159">
        <f>SAStab!E6306</f>
        <v>0</v>
      </c>
      <c r="BI189" s="159">
        <f>SAStab!F6306</f>
        <v>0</v>
      </c>
      <c r="BJ189" s="159">
        <f>SAStab!G6306</f>
        <v>31003</v>
      </c>
      <c r="BK189" s="159">
        <f>SAStab!H6306</f>
        <v>161096</v>
      </c>
      <c r="BL189" s="159">
        <f>SAStab!I6306</f>
        <v>285308</v>
      </c>
      <c r="BM189" s="159">
        <f>SAStab!J6306</f>
        <v>1025947</v>
      </c>
      <c r="BP189" s="37" t="s">
        <v>125</v>
      </c>
      <c r="BQ189" s="86">
        <f>SAStab!G7204</f>
        <v>0.44800000000000001</v>
      </c>
      <c r="BR189" s="78">
        <f>SAStab!B6394</f>
        <v>73028</v>
      </c>
      <c r="BS189" s="78">
        <f>SAStab!C6394</f>
        <v>0</v>
      </c>
      <c r="BT189" s="78">
        <f>SAStab!D6394</f>
        <v>0</v>
      </c>
      <c r="BU189" s="78">
        <f>SAStab!E6394</f>
        <v>0</v>
      </c>
      <c r="BV189" s="78">
        <f>SAStab!F6394</f>
        <v>0</v>
      </c>
      <c r="BW189" s="78">
        <f>SAStab!G6394</f>
        <v>35897</v>
      </c>
      <c r="BX189" s="78">
        <f>SAStab!H6394</f>
        <v>188726</v>
      </c>
      <c r="BY189" s="78">
        <f>SAStab!I6394</f>
        <v>421718</v>
      </c>
      <c r="BZ189" s="78">
        <f>SAStab!J6394</f>
        <v>1121124</v>
      </c>
      <c r="CA189" s="188"/>
    </row>
    <row r="190" spans="1:79">
      <c r="B190" s="38" t="s">
        <v>126</v>
      </c>
      <c r="C190" s="88">
        <f>SAStab!B7205</f>
        <v>0.48399999999999999</v>
      </c>
      <c r="D190" s="41" t="str">
        <f>SAStab!A5955</f>
        <v>15-19</v>
      </c>
      <c r="E190" s="59">
        <f>SAStab!B5955</f>
        <v>52258</v>
      </c>
      <c r="F190" s="59">
        <f>SAStab!C5955</f>
        <v>0</v>
      </c>
      <c r="G190" s="59">
        <f>SAStab!D5955</f>
        <v>0</v>
      </c>
      <c r="H190" s="59">
        <f>SAStab!E5955</f>
        <v>0</v>
      </c>
      <c r="I190" s="59">
        <f>SAStab!F5955</f>
        <v>0</v>
      </c>
      <c r="J190" s="59">
        <f>SAStab!G5955</f>
        <v>41435</v>
      </c>
      <c r="K190" s="59">
        <f>SAStab!H5955</f>
        <v>150867</v>
      </c>
      <c r="L190" s="59">
        <f>SAStab!I5955</f>
        <v>253890</v>
      </c>
      <c r="M190" s="59">
        <f>SAStab!J5955</f>
        <v>595741</v>
      </c>
      <c r="P190" s="38" t="s">
        <v>126</v>
      </c>
      <c r="Q190" s="93">
        <f>SAStab!C7205</f>
        <v>0.49099999999999999</v>
      </c>
      <c r="R190" s="159">
        <f>SAStab!B6043</f>
        <v>64453</v>
      </c>
      <c r="S190" s="159">
        <f>SAStab!C6043</f>
        <v>0</v>
      </c>
      <c r="T190" s="159">
        <f>SAStab!D6043</f>
        <v>0</v>
      </c>
      <c r="U190" s="159">
        <f>SAStab!E6043</f>
        <v>0</v>
      </c>
      <c r="V190" s="159">
        <f>SAStab!F6043</f>
        <v>0</v>
      </c>
      <c r="W190" s="159">
        <f>SAStab!G6043</f>
        <v>43840</v>
      </c>
      <c r="X190" s="159">
        <f>SAStab!H6043</f>
        <v>198401</v>
      </c>
      <c r="Y190" s="159">
        <f>SAStab!I6043</f>
        <v>376518</v>
      </c>
      <c r="Z190" s="159">
        <f>SAStab!J6043</f>
        <v>788635</v>
      </c>
      <c r="AC190" s="38" t="s">
        <v>126</v>
      </c>
      <c r="AD190" s="86">
        <f>SAStab!D7205</f>
        <v>0.48299999999999998</v>
      </c>
      <c r="AE190" s="159">
        <f>SAStab!B6131</f>
        <v>61238</v>
      </c>
      <c r="AF190" s="159">
        <f>SAStab!C6131</f>
        <v>0</v>
      </c>
      <c r="AG190" s="159">
        <f>SAStab!D6131</f>
        <v>0</v>
      </c>
      <c r="AH190" s="159">
        <f>SAStab!E6131</f>
        <v>0</v>
      </c>
      <c r="AI190" s="159">
        <f>SAStab!F6131</f>
        <v>0</v>
      </c>
      <c r="AJ190" s="159">
        <f>SAStab!G6131</f>
        <v>41664</v>
      </c>
      <c r="AK190" s="159">
        <f>SAStab!H6131</f>
        <v>178073</v>
      </c>
      <c r="AL190" s="159">
        <f>SAStab!I6131</f>
        <v>367241</v>
      </c>
      <c r="AM190" s="159">
        <f>SAStab!J6131</f>
        <v>795822</v>
      </c>
      <c r="AP190" s="38" t="s">
        <v>126</v>
      </c>
      <c r="AQ190" s="86">
        <f>SAStab!E7205</f>
        <v>0.48299999999999998</v>
      </c>
      <c r="AR190" s="159">
        <f>SAStab!B6219</f>
        <v>65463</v>
      </c>
      <c r="AS190" s="159">
        <f>SAStab!C6219</f>
        <v>0</v>
      </c>
      <c r="AT190" s="159">
        <f>SAStab!D6219</f>
        <v>0</v>
      </c>
      <c r="AU190" s="159">
        <f>SAStab!E6219</f>
        <v>0</v>
      </c>
      <c r="AV190" s="159">
        <f>SAStab!F6219</f>
        <v>0</v>
      </c>
      <c r="AW190" s="159">
        <f>SAStab!G6219</f>
        <v>39268</v>
      </c>
      <c r="AX190" s="159">
        <f>SAStab!H6219</f>
        <v>165393</v>
      </c>
      <c r="AY190" s="159">
        <f>SAStab!I6219</f>
        <v>355123</v>
      </c>
      <c r="AZ190" s="159">
        <f>SAStab!J6219</f>
        <v>888161</v>
      </c>
      <c r="BC190" s="38" t="s">
        <v>126</v>
      </c>
      <c r="BD190" s="86">
        <f>SAStab!F7205</f>
        <v>0.503</v>
      </c>
      <c r="BE190" s="41">
        <f>SAStab!B6307</f>
        <v>71525</v>
      </c>
      <c r="BF190" s="159">
        <f>SAStab!C6307</f>
        <v>0</v>
      </c>
      <c r="BG190" s="159">
        <f>SAStab!D6307</f>
        <v>0</v>
      </c>
      <c r="BH190" s="159">
        <f>SAStab!E6307</f>
        <v>0</v>
      </c>
      <c r="BI190" s="159">
        <f>SAStab!F6307</f>
        <v>0</v>
      </c>
      <c r="BJ190" s="159">
        <f>SAStab!G6307</f>
        <v>42711</v>
      </c>
      <c r="BK190" s="159">
        <f>SAStab!H6307</f>
        <v>197064</v>
      </c>
      <c r="BL190" s="159">
        <f>SAStab!I6307</f>
        <v>407409</v>
      </c>
      <c r="BM190" s="159">
        <f>SAStab!J6307</f>
        <v>1057270</v>
      </c>
      <c r="BP190" s="38" t="s">
        <v>126</v>
      </c>
      <c r="BQ190" s="86">
        <f>SAStab!G7205</f>
        <v>0.51200000000000001</v>
      </c>
      <c r="BR190" s="78">
        <f>SAStab!B6395</f>
        <v>79752</v>
      </c>
      <c r="BS190" s="78">
        <f>SAStab!C6395</f>
        <v>0</v>
      </c>
      <c r="BT190" s="78">
        <f>SAStab!D6395</f>
        <v>0</v>
      </c>
      <c r="BU190" s="78">
        <f>SAStab!E6395</f>
        <v>0</v>
      </c>
      <c r="BV190" s="78">
        <f>SAStab!F6395</f>
        <v>327.5</v>
      </c>
      <c r="BW190" s="78">
        <f>SAStab!G6395</f>
        <v>53920</v>
      </c>
      <c r="BX190" s="78">
        <f>SAStab!H6395</f>
        <v>250390</v>
      </c>
      <c r="BY190" s="78">
        <f>SAStab!I6395</f>
        <v>483421</v>
      </c>
      <c r="BZ190" s="78">
        <f>SAStab!J6395</f>
        <v>940178</v>
      </c>
      <c r="CA190" s="188"/>
    </row>
    <row r="191" spans="1:79">
      <c r="B191" t="s">
        <v>127</v>
      </c>
      <c r="C191" s="88">
        <f>SAStab!B7206</f>
        <v>0.498</v>
      </c>
      <c r="D191" s="41" t="str">
        <f>SAStab!A5956</f>
        <v>20-24</v>
      </c>
      <c r="E191" s="59">
        <f>SAStab!B5956</f>
        <v>53020</v>
      </c>
      <c r="F191" s="59">
        <f>SAStab!C5956</f>
        <v>0</v>
      </c>
      <c r="G191" s="59">
        <f>SAStab!D5956</f>
        <v>0</v>
      </c>
      <c r="H191" s="59">
        <f>SAStab!E5956</f>
        <v>0</v>
      </c>
      <c r="I191" s="59">
        <f>SAStab!F5956</f>
        <v>0</v>
      </c>
      <c r="J191" s="59">
        <f>SAStab!G5956</f>
        <v>46614</v>
      </c>
      <c r="K191" s="59">
        <f>SAStab!H5956</f>
        <v>167345</v>
      </c>
      <c r="L191" s="59">
        <f>SAStab!I5956</f>
        <v>285063</v>
      </c>
      <c r="M191" s="59">
        <f>SAStab!J5956</f>
        <v>602537</v>
      </c>
      <c r="P191" t="s">
        <v>127</v>
      </c>
      <c r="Q191" s="93">
        <f>SAStab!C7206</f>
        <v>0.52200000000000002</v>
      </c>
      <c r="R191" s="159">
        <f>SAStab!B6044</f>
        <v>58081</v>
      </c>
      <c r="S191" s="159">
        <f>SAStab!C6044</f>
        <v>0</v>
      </c>
      <c r="T191" s="159">
        <f>SAStab!D6044</f>
        <v>0</v>
      </c>
      <c r="U191" s="159">
        <f>SAStab!E6044</f>
        <v>0</v>
      </c>
      <c r="V191" s="159">
        <f>SAStab!F6044</f>
        <v>870.9</v>
      </c>
      <c r="W191" s="159">
        <f>SAStab!G6044</f>
        <v>49977</v>
      </c>
      <c r="X191" s="159">
        <f>SAStab!H6044</f>
        <v>172043</v>
      </c>
      <c r="Y191" s="159">
        <f>SAStab!I6044</f>
        <v>323669</v>
      </c>
      <c r="Z191" s="159">
        <f>SAStab!J6044</f>
        <v>706217</v>
      </c>
      <c r="AC191" t="s">
        <v>127</v>
      </c>
      <c r="AD191" s="86">
        <f>SAStab!D7206</f>
        <v>0.53600000000000003</v>
      </c>
      <c r="AE191" s="159">
        <f>SAStab!B6132</f>
        <v>63774</v>
      </c>
      <c r="AF191" s="159">
        <f>SAStab!C6132</f>
        <v>0</v>
      </c>
      <c r="AG191" s="159">
        <f>SAStab!D6132</f>
        <v>0</v>
      </c>
      <c r="AH191" s="159">
        <f>SAStab!E6132</f>
        <v>0</v>
      </c>
      <c r="AI191" s="159">
        <f>SAStab!F6132</f>
        <v>1433</v>
      </c>
      <c r="AJ191" s="159">
        <f>SAStab!G6132</f>
        <v>55670</v>
      </c>
      <c r="AK191" s="159">
        <f>SAStab!H6132</f>
        <v>194237</v>
      </c>
      <c r="AL191" s="159">
        <f>SAStab!I6132</f>
        <v>345526</v>
      </c>
      <c r="AM191" s="159">
        <f>SAStab!J6132</f>
        <v>706292</v>
      </c>
      <c r="AP191" t="s">
        <v>127</v>
      </c>
      <c r="AQ191" s="86">
        <f>SAStab!E7206</f>
        <v>0.53700000000000003</v>
      </c>
      <c r="AR191" s="159">
        <f>SAStab!B6220</f>
        <v>67595</v>
      </c>
      <c r="AS191" s="159">
        <f>SAStab!C6220</f>
        <v>0</v>
      </c>
      <c r="AT191" s="159">
        <f>SAStab!D6220</f>
        <v>0</v>
      </c>
      <c r="AU191" s="159">
        <f>SAStab!E6220</f>
        <v>0</v>
      </c>
      <c r="AV191" s="159">
        <f>SAStab!F6220</f>
        <v>1908</v>
      </c>
      <c r="AW191" s="159">
        <f>SAStab!G6220</f>
        <v>54658</v>
      </c>
      <c r="AX191" s="159">
        <f>SAStab!H6220</f>
        <v>204376</v>
      </c>
      <c r="AY191" s="159">
        <f>SAStab!I6220</f>
        <v>349394</v>
      </c>
      <c r="AZ191" s="159">
        <f>SAStab!J6220</f>
        <v>807635</v>
      </c>
      <c r="BC191" t="s">
        <v>127</v>
      </c>
      <c r="BD191" s="86">
        <f>SAStab!F7206</f>
        <v>0.56200000000000006</v>
      </c>
      <c r="BE191" s="41">
        <f>SAStab!B6308</f>
        <v>93545</v>
      </c>
      <c r="BF191" s="159">
        <f>SAStab!C6308</f>
        <v>0</v>
      </c>
      <c r="BG191" s="159">
        <f>SAStab!D6308</f>
        <v>0</v>
      </c>
      <c r="BH191" s="159">
        <f>SAStab!E6308</f>
        <v>0</v>
      </c>
      <c r="BI191" s="159">
        <f>SAStab!F6308</f>
        <v>4207.2</v>
      </c>
      <c r="BJ191" s="159">
        <f>SAStab!G6308</f>
        <v>72160</v>
      </c>
      <c r="BK191" s="159">
        <f>SAStab!H6308</f>
        <v>252437</v>
      </c>
      <c r="BL191" s="159">
        <f>SAStab!I6308</f>
        <v>471294</v>
      </c>
      <c r="BM191" s="159">
        <f>SAStab!J6308</f>
        <v>1151816</v>
      </c>
      <c r="BP191" t="s">
        <v>127</v>
      </c>
      <c r="BQ191" s="86">
        <f>SAStab!G7206</f>
        <v>0.57399999999999995</v>
      </c>
      <c r="BR191" s="78">
        <f>SAStab!B6396</f>
        <v>102500</v>
      </c>
      <c r="BS191" s="78">
        <f>SAStab!C6396</f>
        <v>0</v>
      </c>
      <c r="BT191" s="78">
        <f>SAStab!D6396</f>
        <v>0</v>
      </c>
      <c r="BU191" s="78">
        <f>SAStab!E6396</f>
        <v>0</v>
      </c>
      <c r="BV191" s="78">
        <f>SAStab!F6396</f>
        <v>6215.4</v>
      </c>
      <c r="BW191" s="78">
        <f>SAStab!G6396</f>
        <v>82962</v>
      </c>
      <c r="BX191" s="78">
        <f>SAStab!H6396</f>
        <v>295144</v>
      </c>
      <c r="BY191" s="78">
        <f>SAStab!I6396</f>
        <v>520952</v>
      </c>
      <c r="BZ191" s="78">
        <f>SAStab!J6396</f>
        <v>1190181</v>
      </c>
      <c r="CA191" s="188"/>
    </row>
    <row r="192" spans="1:79">
      <c r="B192" t="s">
        <v>128</v>
      </c>
      <c r="C192" s="88">
        <f>SAStab!B7207</f>
        <v>0.52</v>
      </c>
      <c r="D192" s="41" t="str">
        <f>SAStab!A5957</f>
        <v>25-29</v>
      </c>
      <c r="E192" s="59">
        <f>SAStab!B5957</f>
        <v>62050</v>
      </c>
      <c r="F192" s="59">
        <f>SAStab!C5957</f>
        <v>0</v>
      </c>
      <c r="G192" s="59">
        <f>SAStab!D5957</f>
        <v>0</v>
      </c>
      <c r="H192" s="59">
        <f>SAStab!E5957</f>
        <v>0</v>
      </c>
      <c r="I192" s="59">
        <f>SAStab!F5957</f>
        <v>1729.8</v>
      </c>
      <c r="J192" s="59">
        <f>SAStab!G5957</f>
        <v>63968</v>
      </c>
      <c r="K192" s="59">
        <f>SAStab!H5957</f>
        <v>186453</v>
      </c>
      <c r="L192" s="59">
        <f>SAStab!I5957</f>
        <v>304072</v>
      </c>
      <c r="M192" s="59">
        <f>SAStab!J5957</f>
        <v>622076</v>
      </c>
      <c r="P192" t="s">
        <v>128</v>
      </c>
      <c r="Q192" s="93">
        <f>SAStab!C7207</f>
        <v>0.58599999999999997</v>
      </c>
      <c r="R192" s="159">
        <f>SAStab!B6045</f>
        <v>75576</v>
      </c>
      <c r="S192" s="159">
        <f>SAStab!C6045</f>
        <v>0</v>
      </c>
      <c r="T192" s="159">
        <f>SAStab!D6045</f>
        <v>0</v>
      </c>
      <c r="U192" s="159">
        <f>SAStab!E6045</f>
        <v>0</v>
      </c>
      <c r="V192" s="159">
        <f>SAStab!F6045</f>
        <v>6958.4</v>
      </c>
      <c r="W192" s="159">
        <f>SAStab!G6045</f>
        <v>78243</v>
      </c>
      <c r="X192" s="159">
        <f>SAStab!H6045</f>
        <v>223233</v>
      </c>
      <c r="Y192" s="159">
        <f>SAStab!I6045</f>
        <v>389923</v>
      </c>
      <c r="Z192" s="159">
        <f>SAStab!J6045</f>
        <v>811804</v>
      </c>
      <c r="AC192" t="s">
        <v>128</v>
      </c>
      <c r="AD192" s="86">
        <f>SAStab!D7207</f>
        <v>0.60199999999999998</v>
      </c>
      <c r="AE192" s="159">
        <f>SAStab!B6133</f>
        <v>78788</v>
      </c>
      <c r="AF192" s="159">
        <f>SAStab!C6133</f>
        <v>0</v>
      </c>
      <c r="AG192" s="159">
        <f>SAStab!D6133</f>
        <v>0</v>
      </c>
      <c r="AH192" s="159">
        <f>SAStab!E6133</f>
        <v>0</v>
      </c>
      <c r="AI192" s="159">
        <f>SAStab!F6133</f>
        <v>8992</v>
      </c>
      <c r="AJ192" s="159">
        <f>SAStab!G6133</f>
        <v>77169</v>
      </c>
      <c r="AK192" s="159">
        <f>SAStab!H6133</f>
        <v>235743</v>
      </c>
      <c r="AL192" s="159">
        <f>SAStab!I6133</f>
        <v>397998</v>
      </c>
      <c r="AM192" s="159">
        <f>SAStab!J6133</f>
        <v>850900</v>
      </c>
      <c r="AP192" t="s">
        <v>128</v>
      </c>
      <c r="AQ192" s="86">
        <f>SAStab!E7207</f>
        <v>0.60699999999999998</v>
      </c>
      <c r="AR192" s="159">
        <f>SAStab!B6221</f>
        <v>90125</v>
      </c>
      <c r="AS192" s="159">
        <f>SAStab!C6221</f>
        <v>0</v>
      </c>
      <c r="AT192" s="159">
        <f>SAStab!D6221</f>
        <v>0</v>
      </c>
      <c r="AU192" s="159">
        <f>SAStab!E6221</f>
        <v>0</v>
      </c>
      <c r="AV192" s="159">
        <f>SAStab!F6221</f>
        <v>10793</v>
      </c>
      <c r="AW192" s="159">
        <f>SAStab!G6221</f>
        <v>81492</v>
      </c>
      <c r="AX192" s="159">
        <f>SAStab!H6221</f>
        <v>263251</v>
      </c>
      <c r="AY192" s="159">
        <f>SAStab!I6221</f>
        <v>435169</v>
      </c>
      <c r="AZ192" s="159">
        <f>SAStab!J6221</f>
        <v>963374</v>
      </c>
      <c r="BC192" t="s">
        <v>128</v>
      </c>
      <c r="BD192" s="86">
        <f>SAStab!F7207</f>
        <v>0.61699999999999999</v>
      </c>
      <c r="BE192" s="41">
        <f>SAStab!B6309</f>
        <v>113059</v>
      </c>
      <c r="BF192" s="159">
        <f>SAStab!C6309</f>
        <v>0</v>
      </c>
      <c r="BG192" s="159">
        <f>SAStab!D6309</f>
        <v>0</v>
      </c>
      <c r="BH192" s="159">
        <f>SAStab!E6309</f>
        <v>0</v>
      </c>
      <c r="BI192" s="159">
        <f>SAStab!F6309</f>
        <v>13225.3</v>
      </c>
      <c r="BJ192" s="159">
        <f>SAStab!G6309</f>
        <v>102195</v>
      </c>
      <c r="BK192" s="159">
        <f>SAStab!H6309</f>
        <v>306893</v>
      </c>
      <c r="BL192" s="159">
        <f>SAStab!I6309</f>
        <v>544540</v>
      </c>
      <c r="BM192" s="159">
        <f>SAStab!J6309</f>
        <v>1261660</v>
      </c>
      <c r="BP192" t="s">
        <v>128</v>
      </c>
      <c r="BQ192" s="86">
        <f>SAStab!G7207</f>
        <v>0.60799999999999998</v>
      </c>
      <c r="BR192" s="78">
        <f>SAStab!B6397</f>
        <v>114731</v>
      </c>
      <c r="BS192" s="78">
        <f>SAStab!C6397</f>
        <v>0</v>
      </c>
      <c r="BT192" s="78">
        <f>SAStab!D6397</f>
        <v>0</v>
      </c>
      <c r="BU192" s="78">
        <f>SAStab!E6397</f>
        <v>0</v>
      </c>
      <c r="BV192" s="78">
        <f>SAStab!F6397</f>
        <v>11639</v>
      </c>
      <c r="BW192" s="78">
        <f>SAStab!G6397</f>
        <v>103219</v>
      </c>
      <c r="BX192" s="78">
        <f>SAStab!H6397</f>
        <v>320262</v>
      </c>
      <c r="BY192" s="78">
        <f>SAStab!I6397</f>
        <v>556496</v>
      </c>
      <c r="BZ192" s="78">
        <f>SAStab!J6397</f>
        <v>1357391</v>
      </c>
      <c r="CA192" s="188"/>
    </row>
    <row r="193" spans="1:79">
      <c r="B193" t="s">
        <v>129</v>
      </c>
      <c r="C193" s="88">
        <f>SAStab!B7208</f>
        <v>0.58299999999999996</v>
      </c>
      <c r="D193" s="41" t="str">
        <f>SAStab!A5958</f>
        <v>30-34</v>
      </c>
      <c r="E193" s="59">
        <f>SAStab!B5958</f>
        <v>75019</v>
      </c>
      <c r="F193" s="59">
        <f>SAStab!C5958</f>
        <v>0</v>
      </c>
      <c r="G193" s="59">
        <f>SAStab!D5958</f>
        <v>0</v>
      </c>
      <c r="H193" s="59">
        <f>SAStab!E5958</f>
        <v>0</v>
      </c>
      <c r="I193" s="59">
        <f>SAStab!F5958</f>
        <v>9974.2000000000007</v>
      </c>
      <c r="J193" s="59">
        <f>SAStab!G5958</f>
        <v>75540</v>
      </c>
      <c r="K193" s="59">
        <f>SAStab!H5958</f>
        <v>221615</v>
      </c>
      <c r="L193" s="59">
        <f>SAStab!I5958</f>
        <v>331424</v>
      </c>
      <c r="M193" s="59">
        <f>SAStab!J5958</f>
        <v>730877</v>
      </c>
      <c r="P193" t="s">
        <v>129</v>
      </c>
      <c r="Q193" s="93">
        <f>SAStab!C7208</f>
        <v>0.63500000000000001</v>
      </c>
      <c r="R193" s="159">
        <f>SAStab!B6046</f>
        <v>93882</v>
      </c>
      <c r="S193" s="159">
        <f>SAStab!C6046</f>
        <v>0</v>
      </c>
      <c r="T193" s="159">
        <f>SAStab!D6046</f>
        <v>0</v>
      </c>
      <c r="U193" s="159">
        <f>SAStab!E6046</f>
        <v>0</v>
      </c>
      <c r="V193" s="159">
        <f>SAStab!F6046</f>
        <v>17280.8</v>
      </c>
      <c r="W193" s="159">
        <f>SAStab!G6046</f>
        <v>110369</v>
      </c>
      <c r="X193" s="159">
        <f>SAStab!H6046</f>
        <v>285054</v>
      </c>
      <c r="Y193" s="159">
        <f>SAStab!I6046</f>
        <v>412415</v>
      </c>
      <c r="Z193" s="159">
        <f>SAStab!J6046</f>
        <v>839700</v>
      </c>
      <c r="AC193" t="s">
        <v>129</v>
      </c>
      <c r="AD193" s="86">
        <f>SAStab!D7208</f>
        <v>0.621</v>
      </c>
      <c r="AE193" s="159">
        <f>SAStab!B6134</f>
        <v>94396</v>
      </c>
      <c r="AF193" s="159">
        <f>SAStab!C6134</f>
        <v>0</v>
      </c>
      <c r="AG193" s="159">
        <f>SAStab!D6134</f>
        <v>0</v>
      </c>
      <c r="AH193" s="159">
        <f>SAStab!E6134</f>
        <v>0</v>
      </c>
      <c r="AI193" s="159">
        <f>SAStab!F6134</f>
        <v>13239.6</v>
      </c>
      <c r="AJ193" s="159">
        <f>SAStab!G6134</f>
        <v>102392</v>
      </c>
      <c r="AK193" s="159">
        <f>SAStab!H6134</f>
        <v>278582</v>
      </c>
      <c r="AL193" s="159">
        <f>SAStab!I6134</f>
        <v>437683</v>
      </c>
      <c r="AM193" s="159">
        <f>SAStab!J6134</f>
        <v>864399</v>
      </c>
      <c r="AP193" t="s">
        <v>129</v>
      </c>
      <c r="AQ193" s="86">
        <f>SAStab!E7208</f>
        <v>0.64400000000000002</v>
      </c>
      <c r="AR193" s="159">
        <f>SAStab!B6222</f>
        <v>107958</v>
      </c>
      <c r="AS193" s="159">
        <f>SAStab!C6222</f>
        <v>0</v>
      </c>
      <c r="AT193" s="159">
        <f>SAStab!D6222</f>
        <v>0</v>
      </c>
      <c r="AU193" s="159">
        <f>SAStab!E6222</f>
        <v>0</v>
      </c>
      <c r="AV193" s="159">
        <f>SAStab!F6222</f>
        <v>16181.4</v>
      </c>
      <c r="AW193" s="159">
        <f>SAStab!G6222</f>
        <v>106643</v>
      </c>
      <c r="AX193" s="159">
        <f>SAStab!H6222</f>
        <v>307970</v>
      </c>
      <c r="AY193" s="159">
        <f>SAStab!I6222</f>
        <v>517621</v>
      </c>
      <c r="AZ193" s="159">
        <f>SAStab!J6222</f>
        <v>1179666</v>
      </c>
      <c r="BC193" t="s">
        <v>129</v>
      </c>
      <c r="BD193" s="86">
        <f>SAStab!F7208</f>
        <v>0.66400000000000003</v>
      </c>
      <c r="BE193" s="41">
        <f>SAStab!B6310</f>
        <v>129821</v>
      </c>
      <c r="BF193" s="159">
        <f>SAStab!C6310</f>
        <v>0</v>
      </c>
      <c r="BG193" s="159">
        <f>SAStab!D6310</f>
        <v>0</v>
      </c>
      <c r="BH193" s="159">
        <f>SAStab!E6310</f>
        <v>0</v>
      </c>
      <c r="BI193" s="159">
        <f>SAStab!F6310</f>
        <v>20961.900000000001</v>
      </c>
      <c r="BJ193" s="159">
        <f>SAStab!G6310</f>
        <v>137660</v>
      </c>
      <c r="BK193" s="159">
        <f>SAStab!H6310</f>
        <v>358061</v>
      </c>
      <c r="BL193" s="159">
        <f>SAStab!I6310</f>
        <v>600940</v>
      </c>
      <c r="BM193" s="159">
        <f>SAStab!J6310</f>
        <v>1374016</v>
      </c>
      <c r="BP193" t="s">
        <v>129</v>
      </c>
      <c r="BQ193" s="86">
        <f>SAStab!G7208</f>
        <v>0.66</v>
      </c>
      <c r="BR193" s="78">
        <f>SAStab!B6398</f>
        <v>143834</v>
      </c>
      <c r="BS193" s="78">
        <f>SAStab!C6398</f>
        <v>0</v>
      </c>
      <c r="BT193" s="78">
        <f>SAStab!D6398</f>
        <v>0</v>
      </c>
      <c r="BU193" s="78">
        <f>SAStab!E6398</f>
        <v>0</v>
      </c>
      <c r="BV193" s="78">
        <f>SAStab!F6398</f>
        <v>23073.9</v>
      </c>
      <c r="BW193" s="78">
        <f>SAStab!G6398</f>
        <v>146096</v>
      </c>
      <c r="BX193" s="78">
        <f>SAStab!H6398</f>
        <v>415372</v>
      </c>
      <c r="BY193" s="78">
        <f>SAStab!I6398</f>
        <v>676341</v>
      </c>
      <c r="BZ193" s="78">
        <f>SAStab!J6398</f>
        <v>1495497</v>
      </c>
      <c r="CA193" s="188"/>
    </row>
    <row r="194" spans="1:79">
      <c r="B194" t="s">
        <v>130</v>
      </c>
      <c r="C194" s="88">
        <f>SAStab!B7209</f>
        <v>0.64100000000000001</v>
      </c>
      <c r="D194" s="41" t="str">
        <f>SAStab!A5959</f>
        <v>35-39</v>
      </c>
      <c r="E194" s="59">
        <f>SAStab!B5959</f>
        <v>90350</v>
      </c>
      <c r="F194" s="59">
        <f>SAStab!C5959</f>
        <v>0</v>
      </c>
      <c r="G194" s="59">
        <f>SAStab!D5959</f>
        <v>0</v>
      </c>
      <c r="H194" s="59">
        <f>SAStab!E5959</f>
        <v>0</v>
      </c>
      <c r="I194" s="59">
        <f>SAStab!F5959</f>
        <v>20628</v>
      </c>
      <c r="J194" s="59">
        <f>SAStab!G5959</f>
        <v>104804</v>
      </c>
      <c r="K194" s="59">
        <f>SAStab!H5959</f>
        <v>265503</v>
      </c>
      <c r="L194" s="59">
        <f>SAStab!I5959</f>
        <v>396872</v>
      </c>
      <c r="M194" s="59">
        <f>SAStab!J5959</f>
        <v>818682</v>
      </c>
      <c r="P194" t="s">
        <v>130</v>
      </c>
      <c r="Q194" s="93">
        <f>SAStab!C7209</f>
        <v>0.68700000000000006</v>
      </c>
      <c r="R194" s="159">
        <f>SAStab!B6047</f>
        <v>112029</v>
      </c>
      <c r="S194" s="159">
        <f>SAStab!C6047</f>
        <v>0</v>
      </c>
      <c r="T194" s="159">
        <f>SAStab!D6047</f>
        <v>0</v>
      </c>
      <c r="U194" s="159">
        <f>SAStab!E6047</f>
        <v>0</v>
      </c>
      <c r="V194" s="159">
        <f>SAStab!F6047</f>
        <v>26671.3</v>
      </c>
      <c r="W194" s="159">
        <f>SAStab!G6047</f>
        <v>138139</v>
      </c>
      <c r="X194" s="159">
        <f>SAStab!H6047</f>
        <v>335215</v>
      </c>
      <c r="Y194" s="159">
        <f>SAStab!I6047</f>
        <v>494198</v>
      </c>
      <c r="Z194" s="159">
        <f>SAStab!J6047</f>
        <v>924629</v>
      </c>
      <c r="AC194" t="s">
        <v>130</v>
      </c>
      <c r="AD194" s="86">
        <f>SAStab!D7209</f>
        <v>0.68600000000000005</v>
      </c>
      <c r="AE194" s="159">
        <f>SAStab!B6135</f>
        <v>113255</v>
      </c>
      <c r="AF194" s="159">
        <f>SAStab!C6135</f>
        <v>0</v>
      </c>
      <c r="AG194" s="159">
        <f>SAStab!D6135</f>
        <v>0</v>
      </c>
      <c r="AH194" s="159">
        <f>SAStab!E6135</f>
        <v>0</v>
      </c>
      <c r="AI194" s="159">
        <f>SAStab!F6135</f>
        <v>25750.1</v>
      </c>
      <c r="AJ194" s="159">
        <f>SAStab!G6135</f>
        <v>129153</v>
      </c>
      <c r="AK194" s="159">
        <f>SAStab!H6135</f>
        <v>334127</v>
      </c>
      <c r="AL194" s="159">
        <f>SAStab!I6135</f>
        <v>524294</v>
      </c>
      <c r="AM194" s="159">
        <f>SAStab!J6135</f>
        <v>1042441</v>
      </c>
      <c r="AP194" t="s">
        <v>130</v>
      </c>
      <c r="AQ194" s="86">
        <f>SAStab!E7209</f>
        <v>0.7</v>
      </c>
      <c r="AR194" s="159">
        <f>SAStab!B6223</f>
        <v>138479</v>
      </c>
      <c r="AS194" s="159">
        <f>SAStab!C6223</f>
        <v>0</v>
      </c>
      <c r="AT194" s="159">
        <f>SAStab!D6223</f>
        <v>0</v>
      </c>
      <c r="AU194" s="159">
        <f>SAStab!E6223</f>
        <v>0</v>
      </c>
      <c r="AV194" s="159">
        <f>SAStab!F6223</f>
        <v>30940.9</v>
      </c>
      <c r="AW194" s="159">
        <f>SAStab!G6223</f>
        <v>148160</v>
      </c>
      <c r="AX194" s="159">
        <f>SAStab!H6223</f>
        <v>401253</v>
      </c>
      <c r="AY194" s="159">
        <f>SAStab!I6223</f>
        <v>627794</v>
      </c>
      <c r="AZ194" s="159">
        <f>SAStab!J6223</f>
        <v>1412440</v>
      </c>
      <c r="BC194" t="s">
        <v>130</v>
      </c>
      <c r="BD194" s="86">
        <f>SAStab!F7209</f>
        <v>0.71099999999999997</v>
      </c>
      <c r="BE194" s="41">
        <f>SAStab!B6311</f>
        <v>155620</v>
      </c>
      <c r="BF194" s="159">
        <f>SAStab!C6311</f>
        <v>0</v>
      </c>
      <c r="BG194" s="159">
        <f>SAStab!D6311</f>
        <v>0</v>
      </c>
      <c r="BH194" s="159">
        <f>SAStab!E6311</f>
        <v>0</v>
      </c>
      <c r="BI194" s="159">
        <f>SAStab!F6311</f>
        <v>34560.6</v>
      </c>
      <c r="BJ194" s="159">
        <f>SAStab!G6311</f>
        <v>173608</v>
      </c>
      <c r="BK194" s="159">
        <f>SAStab!H6311</f>
        <v>460648</v>
      </c>
      <c r="BL194" s="159">
        <f>SAStab!I6311</f>
        <v>694764</v>
      </c>
      <c r="BM194" s="159">
        <f>SAStab!J6311</f>
        <v>1474975</v>
      </c>
      <c r="BP194" t="s">
        <v>130</v>
      </c>
      <c r="BQ194" s="86">
        <f>SAStab!G7209</f>
        <v>0.73699999999999999</v>
      </c>
      <c r="BR194" s="78">
        <f>SAStab!B6399</f>
        <v>185430</v>
      </c>
      <c r="BS194" s="78">
        <f>SAStab!C6399</f>
        <v>0</v>
      </c>
      <c r="BT194" s="78">
        <f>SAStab!D6399</f>
        <v>0</v>
      </c>
      <c r="BU194" s="78">
        <f>SAStab!E6399</f>
        <v>0</v>
      </c>
      <c r="BV194" s="78">
        <f>SAStab!F6399</f>
        <v>48510.6</v>
      </c>
      <c r="BW194" s="78">
        <f>SAStab!G6399</f>
        <v>225084</v>
      </c>
      <c r="BX194" s="78">
        <f>SAStab!H6399</f>
        <v>512596</v>
      </c>
      <c r="BY194" s="78">
        <f>SAStab!I6399</f>
        <v>784902</v>
      </c>
      <c r="BZ194" s="78">
        <f>SAStab!J6399</f>
        <v>1683623</v>
      </c>
      <c r="CA194" s="188"/>
    </row>
    <row r="195" spans="1:79">
      <c r="B195" t="s">
        <v>131</v>
      </c>
      <c r="C195" s="88">
        <f>SAStab!B7210</f>
        <v>0.79800000000000004</v>
      </c>
      <c r="D195" s="41" t="str">
        <f>SAStab!A5960</f>
        <v>40+</v>
      </c>
      <c r="E195" s="59">
        <f>SAStab!B5960</f>
        <v>143530</v>
      </c>
      <c r="F195" s="59">
        <f>SAStab!C5960</f>
        <v>0</v>
      </c>
      <c r="G195" s="59">
        <f>SAStab!D5960</f>
        <v>0</v>
      </c>
      <c r="H195" s="59">
        <f>SAStab!E5960</f>
        <v>6650.4</v>
      </c>
      <c r="I195" s="59">
        <f>SAStab!F5960</f>
        <v>65868.7</v>
      </c>
      <c r="J195" s="59">
        <f>SAStab!G5960</f>
        <v>191175</v>
      </c>
      <c r="K195" s="59">
        <f>SAStab!H5960</f>
        <v>383101</v>
      </c>
      <c r="L195" s="59">
        <f>SAStab!I5960</f>
        <v>548555</v>
      </c>
      <c r="M195" s="59">
        <f>SAStab!J5960</f>
        <v>997823</v>
      </c>
      <c r="P195" t="s">
        <v>131</v>
      </c>
      <c r="Q195" s="93">
        <f>SAStab!C7210</f>
        <v>0.83499999999999996</v>
      </c>
      <c r="R195" s="159">
        <f>SAStab!B6048</f>
        <v>183905</v>
      </c>
      <c r="S195" s="159">
        <f>SAStab!C6048</f>
        <v>0</v>
      </c>
      <c r="T195" s="159">
        <f>SAStab!D6048</f>
        <v>0</v>
      </c>
      <c r="U195" s="159">
        <f>SAStab!E6048</f>
        <v>14257.1</v>
      </c>
      <c r="V195" s="159">
        <f>SAStab!F6048</f>
        <v>90271.7</v>
      </c>
      <c r="W195" s="159">
        <f>SAStab!G6048</f>
        <v>248235</v>
      </c>
      <c r="X195" s="159">
        <f>SAStab!H6048</f>
        <v>486608</v>
      </c>
      <c r="Y195" s="159">
        <f>SAStab!I6048</f>
        <v>689250</v>
      </c>
      <c r="Z195" s="159">
        <f>SAStab!J6048</f>
        <v>1225453</v>
      </c>
      <c r="AC195" t="s">
        <v>131</v>
      </c>
      <c r="AD195" s="86">
        <f>SAStab!D7210</f>
        <v>0.84599999999999997</v>
      </c>
      <c r="AE195" s="159">
        <f>SAStab!B6136</f>
        <v>229324</v>
      </c>
      <c r="AF195" s="159">
        <f>SAStab!C6136</f>
        <v>0</v>
      </c>
      <c r="AG195" s="159">
        <f>SAStab!D6136</f>
        <v>0</v>
      </c>
      <c r="AH195" s="159">
        <f>SAStab!E6136</f>
        <v>17581.599999999999</v>
      </c>
      <c r="AI195" s="159">
        <f>SAStab!F6136</f>
        <v>106257</v>
      </c>
      <c r="AJ195" s="159">
        <f>SAStab!G6136</f>
        <v>297410</v>
      </c>
      <c r="AK195" s="159">
        <f>SAStab!H6136</f>
        <v>599343</v>
      </c>
      <c r="AL195" s="159">
        <f>SAStab!I6136</f>
        <v>868550</v>
      </c>
      <c r="AM195" s="159">
        <f>SAStab!J6136</f>
        <v>1571206</v>
      </c>
      <c r="AP195" t="s">
        <v>131</v>
      </c>
      <c r="AQ195" s="86">
        <f>SAStab!E7210</f>
        <v>0.84799999999999998</v>
      </c>
      <c r="AR195" s="159">
        <f>SAStab!B6224</f>
        <v>270704</v>
      </c>
      <c r="AS195" s="159">
        <f>SAStab!C6224</f>
        <v>0</v>
      </c>
      <c r="AT195" s="159">
        <f>SAStab!D6224</f>
        <v>0</v>
      </c>
      <c r="AU195" s="159">
        <f>SAStab!E6224</f>
        <v>18794.2</v>
      </c>
      <c r="AV195" s="159">
        <f>SAStab!F6224</f>
        <v>119984.6</v>
      </c>
      <c r="AW195" s="159">
        <f>SAStab!G6224</f>
        <v>350294</v>
      </c>
      <c r="AX195" s="159">
        <f>SAStab!H6224</f>
        <v>711295</v>
      </c>
      <c r="AY195" s="159">
        <f>SAStab!I6224</f>
        <v>1031263</v>
      </c>
      <c r="AZ195" s="159">
        <f>SAStab!J6224</f>
        <v>1980147</v>
      </c>
      <c r="BC195" t="s">
        <v>131</v>
      </c>
      <c r="BD195" s="86">
        <f>SAStab!F7210</f>
        <v>0.85699999999999998</v>
      </c>
      <c r="BE195" s="41">
        <f>SAStab!B6312</f>
        <v>321779</v>
      </c>
      <c r="BF195" s="159">
        <f>SAStab!C6312</f>
        <v>0</v>
      </c>
      <c r="BG195" s="159">
        <f>SAStab!D6312</f>
        <v>0</v>
      </c>
      <c r="BH195" s="159">
        <f>SAStab!E6312</f>
        <v>24635.200000000001</v>
      </c>
      <c r="BI195" s="159">
        <f>SAStab!F6312</f>
        <v>144512.9</v>
      </c>
      <c r="BJ195" s="159">
        <f>SAStab!G6312</f>
        <v>413194</v>
      </c>
      <c r="BK195" s="159">
        <f>SAStab!H6312</f>
        <v>846451</v>
      </c>
      <c r="BL195" s="159">
        <f>SAStab!I6312</f>
        <v>1215567</v>
      </c>
      <c r="BM195" s="159">
        <f>SAStab!J6312</f>
        <v>2343634</v>
      </c>
      <c r="BP195" t="s">
        <v>131</v>
      </c>
      <c r="BQ195" s="86">
        <f>SAStab!G7210</f>
        <v>0.86199999999999999</v>
      </c>
      <c r="BR195" s="78">
        <f>SAStab!B6400</f>
        <v>359770</v>
      </c>
      <c r="BS195" s="78">
        <f>SAStab!C6400</f>
        <v>0</v>
      </c>
      <c r="BT195" s="78">
        <f>SAStab!D6400</f>
        <v>0</v>
      </c>
      <c r="BU195" s="78">
        <f>SAStab!E6400</f>
        <v>30137.7</v>
      </c>
      <c r="BV195" s="78">
        <f>SAStab!F6400</f>
        <v>173897.4</v>
      </c>
      <c r="BW195" s="78">
        <f>SAStab!G6400</f>
        <v>467291</v>
      </c>
      <c r="BX195" s="78">
        <f>SAStab!H6400</f>
        <v>947793</v>
      </c>
      <c r="BY195" s="78">
        <f>SAStab!I6400</f>
        <v>1361374</v>
      </c>
      <c r="BZ195" s="78">
        <f>SAStab!J6400</f>
        <v>2452235</v>
      </c>
      <c r="CA195" s="188"/>
    </row>
    <row r="196" spans="1:79">
      <c r="A196" t="s">
        <v>105</v>
      </c>
      <c r="D196" s="41" t="str">
        <f>SAStab!A5961</f>
        <v>pcincQ</v>
      </c>
      <c r="O196" t="s">
        <v>105</v>
      </c>
      <c r="AB196" t="s">
        <v>105</v>
      </c>
      <c r="AO196" t="s">
        <v>105</v>
      </c>
      <c r="BB196" t="s">
        <v>105</v>
      </c>
      <c r="BE196" s="41"/>
      <c r="BO196" t="s">
        <v>105</v>
      </c>
      <c r="CA196" s="188"/>
    </row>
    <row r="197" spans="1:79">
      <c r="B197" t="s">
        <v>112</v>
      </c>
      <c r="C197" s="88">
        <f>SAStab!B7212</f>
        <v>0.22</v>
      </c>
      <c r="D197" s="41" t="str">
        <f>SAStab!A5962</f>
        <v>bottom quintile</v>
      </c>
      <c r="E197" s="59">
        <f>SAStab!B5962</f>
        <v>5757</v>
      </c>
      <c r="F197" s="59">
        <f>SAStab!C5962</f>
        <v>0</v>
      </c>
      <c r="G197" s="59">
        <f>SAStab!D5962</f>
        <v>0</v>
      </c>
      <c r="H197" s="59">
        <f>SAStab!E5962</f>
        <v>0</v>
      </c>
      <c r="I197" s="59">
        <f>SAStab!F5962</f>
        <v>0</v>
      </c>
      <c r="J197" s="59">
        <f>SAStab!G5962</f>
        <v>0</v>
      </c>
      <c r="K197" s="59">
        <f>SAStab!H5962</f>
        <v>16684</v>
      </c>
      <c r="L197" s="59">
        <f>SAStab!I5962</f>
        <v>36575</v>
      </c>
      <c r="M197" s="59">
        <f>SAStab!J5962</f>
        <v>93456</v>
      </c>
      <c r="P197" t="s">
        <v>112</v>
      </c>
      <c r="Q197" s="93">
        <f>SAStab!C7212</f>
        <v>0.28000000000000003</v>
      </c>
      <c r="R197" s="159">
        <f>SAStab!B6050</f>
        <v>7765</v>
      </c>
      <c r="S197" s="159">
        <f>SAStab!C6050</f>
        <v>0</v>
      </c>
      <c r="T197" s="159">
        <f>SAStab!D6050</f>
        <v>0</v>
      </c>
      <c r="U197" s="159">
        <f>SAStab!E6050</f>
        <v>0</v>
      </c>
      <c r="V197" s="159">
        <f>SAStab!F6050</f>
        <v>0</v>
      </c>
      <c r="W197" s="159">
        <f>SAStab!G6050</f>
        <v>1223</v>
      </c>
      <c r="X197" s="159">
        <f>SAStab!H6050</f>
        <v>23254</v>
      </c>
      <c r="Y197" s="159">
        <f>SAStab!I6050</f>
        <v>43967</v>
      </c>
      <c r="Z197" s="159">
        <f>SAStab!J6050</f>
        <v>122680</v>
      </c>
      <c r="AC197" t="s">
        <v>112</v>
      </c>
      <c r="AD197" s="86">
        <f>SAStab!D7212</f>
        <v>0.316</v>
      </c>
      <c r="AE197" s="159">
        <f>SAStab!B6138</f>
        <v>8263</v>
      </c>
      <c r="AF197" s="159">
        <f>SAStab!C6138</f>
        <v>0</v>
      </c>
      <c r="AG197" s="159">
        <f>SAStab!D6138</f>
        <v>0</v>
      </c>
      <c r="AH197" s="159">
        <f>SAStab!E6138</f>
        <v>0</v>
      </c>
      <c r="AI197" s="159">
        <f>SAStab!F6138</f>
        <v>0</v>
      </c>
      <c r="AJ197" s="159">
        <f>SAStab!G6138</f>
        <v>3481</v>
      </c>
      <c r="AK197" s="159">
        <f>SAStab!H6138</f>
        <v>25531</v>
      </c>
      <c r="AL197" s="159">
        <f>SAStab!I6138</f>
        <v>47656</v>
      </c>
      <c r="AM197" s="159">
        <f>SAStab!J6138</f>
        <v>113320</v>
      </c>
      <c r="AP197" t="s">
        <v>112</v>
      </c>
      <c r="AQ197" s="86">
        <f>SAStab!E7212</f>
        <v>0.34</v>
      </c>
      <c r="AR197" s="159">
        <f>SAStab!B6226</f>
        <v>9363</v>
      </c>
      <c r="AS197" s="159">
        <f>SAStab!C6226</f>
        <v>0</v>
      </c>
      <c r="AT197" s="159">
        <f>SAStab!D6226</f>
        <v>0</v>
      </c>
      <c r="AU197" s="159">
        <f>SAStab!E6226</f>
        <v>0</v>
      </c>
      <c r="AV197" s="159">
        <f>SAStab!F6226</f>
        <v>0</v>
      </c>
      <c r="AW197" s="159">
        <f>SAStab!G6226</f>
        <v>5034</v>
      </c>
      <c r="AX197" s="159">
        <f>SAStab!H6226</f>
        <v>28834</v>
      </c>
      <c r="AY197" s="159">
        <f>SAStab!I6226</f>
        <v>54738</v>
      </c>
      <c r="AZ197" s="159">
        <f>SAStab!J6226</f>
        <v>128757</v>
      </c>
      <c r="BC197" t="s">
        <v>112</v>
      </c>
      <c r="BD197" s="86">
        <f>SAStab!F7212</f>
        <v>0.371</v>
      </c>
      <c r="BE197" s="41">
        <f>SAStab!B6314</f>
        <v>11965</v>
      </c>
      <c r="BF197" s="159">
        <f>SAStab!C6314</f>
        <v>0</v>
      </c>
      <c r="BG197" s="159">
        <f>SAStab!D6314</f>
        <v>0</v>
      </c>
      <c r="BH197" s="159">
        <f>SAStab!E6314</f>
        <v>0</v>
      </c>
      <c r="BI197" s="159">
        <f>SAStab!F6314</f>
        <v>0</v>
      </c>
      <c r="BJ197" s="159">
        <f>SAStab!G6314</f>
        <v>7337</v>
      </c>
      <c r="BK197" s="159">
        <f>SAStab!H6314</f>
        <v>36634</v>
      </c>
      <c r="BL197" s="159">
        <f>SAStab!I6314</f>
        <v>67181</v>
      </c>
      <c r="BM197" s="159">
        <f>SAStab!J6314</f>
        <v>156468</v>
      </c>
      <c r="BP197" t="s">
        <v>112</v>
      </c>
      <c r="BQ197" s="86">
        <f>SAStab!G7212</f>
        <v>0.38500000000000001</v>
      </c>
      <c r="BR197" s="78">
        <f>SAStab!B6402</f>
        <v>13688</v>
      </c>
      <c r="BS197" s="78">
        <f>SAStab!C6402</f>
        <v>0</v>
      </c>
      <c r="BT197" s="78">
        <f>SAStab!D6402</f>
        <v>0</v>
      </c>
      <c r="BU197" s="78">
        <f>SAStab!E6402</f>
        <v>0</v>
      </c>
      <c r="BV197" s="78">
        <f>SAStab!F6402</f>
        <v>0</v>
      </c>
      <c r="BW197" s="78">
        <f>SAStab!G6402</f>
        <v>8710</v>
      </c>
      <c r="BX197" s="78">
        <f>SAStab!H6402</f>
        <v>42560</v>
      </c>
      <c r="BY197" s="78">
        <f>SAStab!I6402</f>
        <v>75120</v>
      </c>
      <c r="BZ197" s="78">
        <f>SAStab!J6402</f>
        <v>177836</v>
      </c>
      <c r="CA197" s="188"/>
    </row>
    <row r="198" spans="1:79">
      <c r="B198" t="s">
        <v>17</v>
      </c>
      <c r="C198" s="88">
        <f>SAStab!B7213</f>
        <v>0.52100000000000002</v>
      </c>
      <c r="D198" s="41" t="str">
        <f>SAStab!A5963</f>
        <v>2nd quintile</v>
      </c>
      <c r="E198" s="59">
        <f>SAStab!B5963</f>
        <v>24811</v>
      </c>
      <c r="F198" s="59">
        <f>SAStab!C5963</f>
        <v>0</v>
      </c>
      <c r="G198" s="59">
        <f>SAStab!D5963</f>
        <v>0</v>
      </c>
      <c r="H198" s="59">
        <f>SAStab!E5963</f>
        <v>0</v>
      </c>
      <c r="I198" s="59">
        <f>SAStab!F5963</f>
        <v>1234.2</v>
      </c>
      <c r="J198" s="59">
        <f>SAStab!G5963</f>
        <v>30050</v>
      </c>
      <c r="K198" s="59">
        <f>SAStab!H5963</f>
        <v>75940</v>
      </c>
      <c r="L198" s="59">
        <f>SAStab!I5963</f>
        <v>116586</v>
      </c>
      <c r="M198" s="59">
        <f>SAStab!J5963</f>
        <v>232768</v>
      </c>
      <c r="P198" t="s">
        <v>17</v>
      </c>
      <c r="Q198" s="93">
        <f>SAStab!C7213</f>
        <v>0.6</v>
      </c>
      <c r="R198" s="159">
        <f>SAStab!B6051</f>
        <v>33879</v>
      </c>
      <c r="S198" s="159">
        <f>SAStab!C6051</f>
        <v>0</v>
      </c>
      <c r="T198" s="159">
        <f>SAStab!D6051</f>
        <v>0</v>
      </c>
      <c r="U198" s="159">
        <f>SAStab!E6051</f>
        <v>0</v>
      </c>
      <c r="V198" s="159">
        <f>SAStab!F6051</f>
        <v>7590.6</v>
      </c>
      <c r="W198" s="159">
        <f>SAStab!G6051</f>
        <v>43453</v>
      </c>
      <c r="X198" s="159">
        <f>SAStab!H6051</f>
        <v>102928</v>
      </c>
      <c r="Y198" s="159">
        <f>SAStab!I6051</f>
        <v>149677</v>
      </c>
      <c r="Z198" s="159">
        <f>SAStab!J6051</f>
        <v>266327</v>
      </c>
      <c r="AC198" t="s">
        <v>17</v>
      </c>
      <c r="AD198" s="86">
        <f>SAStab!D7213</f>
        <v>0.626</v>
      </c>
      <c r="AE198" s="159">
        <f>SAStab!B6139</f>
        <v>36856</v>
      </c>
      <c r="AF198" s="159">
        <f>SAStab!C6139</f>
        <v>0</v>
      </c>
      <c r="AG198" s="159">
        <f>SAStab!D6139</f>
        <v>0</v>
      </c>
      <c r="AH198" s="159">
        <f>SAStab!E6139</f>
        <v>0</v>
      </c>
      <c r="AI198" s="159">
        <f>SAStab!F6139</f>
        <v>10857.7</v>
      </c>
      <c r="AJ198" s="159">
        <f>SAStab!G6139</f>
        <v>54018</v>
      </c>
      <c r="AK198" s="159">
        <f>SAStab!H6139</f>
        <v>111913</v>
      </c>
      <c r="AL198" s="159">
        <f>SAStab!I6139</f>
        <v>148618</v>
      </c>
      <c r="AM198" s="159">
        <f>SAStab!J6139</f>
        <v>242944</v>
      </c>
      <c r="AP198" t="s">
        <v>17</v>
      </c>
      <c r="AQ198" s="86">
        <f>SAStab!E7213</f>
        <v>0.64</v>
      </c>
      <c r="AR198" s="159">
        <f>SAStab!B6227</f>
        <v>40688</v>
      </c>
      <c r="AS198" s="159">
        <f>SAStab!C6227</f>
        <v>0</v>
      </c>
      <c r="AT198" s="159">
        <f>SAStab!D6227</f>
        <v>0</v>
      </c>
      <c r="AU198" s="159">
        <f>SAStab!E6227</f>
        <v>0</v>
      </c>
      <c r="AV198" s="159">
        <f>SAStab!F6227</f>
        <v>12494.5</v>
      </c>
      <c r="AW198" s="159">
        <f>SAStab!G6227</f>
        <v>57748</v>
      </c>
      <c r="AX198" s="159">
        <f>SAStab!H6227</f>
        <v>118722</v>
      </c>
      <c r="AY198" s="159">
        <f>SAStab!I6227</f>
        <v>165865</v>
      </c>
      <c r="AZ198" s="159">
        <f>SAStab!J6227</f>
        <v>292133</v>
      </c>
      <c r="BC198" t="s">
        <v>17</v>
      </c>
      <c r="BD198" s="86">
        <f>SAStab!F7213</f>
        <v>0.66600000000000004</v>
      </c>
      <c r="BE198" s="41">
        <f>SAStab!B6315</f>
        <v>49629</v>
      </c>
      <c r="BF198" s="159">
        <f>SAStab!C6315</f>
        <v>0</v>
      </c>
      <c r="BG198" s="159">
        <f>SAStab!D6315</f>
        <v>0</v>
      </c>
      <c r="BH198" s="159">
        <f>SAStab!E6315</f>
        <v>0</v>
      </c>
      <c r="BI198" s="159">
        <f>SAStab!F6315</f>
        <v>16210.7</v>
      </c>
      <c r="BJ198" s="159">
        <f>SAStab!G6315</f>
        <v>67624</v>
      </c>
      <c r="BK198" s="159">
        <f>SAStab!H6315</f>
        <v>143474</v>
      </c>
      <c r="BL198" s="159">
        <f>SAStab!I6315</f>
        <v>203898</v>
      </c>
      <c r="BM198" s="159">
        <f>SAStab!J6315</f>
        <v>383554</v>
      </c>
      <c r="BP198" t="s">
        <v>17</v>
      </c>
      <c r="BQ198" s="86">
        <f>SAStab!G7213</f>
        <v>0.67</v>
      </c>
      <c r="BR198" s="78">
        <f>SAStab!B6403</f>
        <v>56336</v>
      </c>
      <c r="BS198" s="78">
        <f>SAStab!C6403</f>
        <v>0</v>
      </c>
      <c r="BT198" s="78">
        <f>SAStab!D6403</f>
        <v>0</v>
      </c>
      <c r="BU198" s="78">
        <f>SAStab!E6403</f>
        <v>0</v>
      </c>
      <c r="BV198" s="78">
        <f>SAStab!F6403</f>
        <v>20443.3</v>
      </c>
      <c r="BW198" s="78">
        <f>SAStab!G6403</f>
        <v>77539</v>
      </c>
      <c r="BX198" s="78">
        <f>SAStab!H6403</f>
        <v>162356</v>
      </c>
      <c r="BY198" s="78">
        <f>SAStab!I6403</f>
        <v>231568</v>
      </c>
      <c r="BZ198" s="78">
        <f>SAStab!J6403</f>
        <v>393547</v>
      </c>
      <c r="CA198" s="188"/>
    </row>
    <row r="199" spans="1:79">
      <c r="B199" t="s">
        <v>18</v>
      </c>
      <c r="C199" s="88">
        <f>SAStab!B7214</f>
        <v>0.71399999999999997</v>
      </c>
      <c r="D199" s="41" t="str">
        <f>SAStab!A5964</f>
        <v>3rd quintile</v>
      </c>
      <c r="E199" s="59">
        <f>SAStab!B5964</f>
        <v>62033</v>
      </c>
      <c r="F199" s="59">
        <f>SAStab!C5964</f>
        <v>0</v>
      </c>
      <c r="G199" s="59">
        <f>SAStab!D5964</f>
        <v>0</v>
      </c>
      <c r="H199" s="59">
        <f>SAStab!E5964</f>
        <v>0</v>
      </c>
      <c r="I199" s="59">
        <f>SAStab!F5964</f>
        <v>30655.8</v>
      </c>
      <c r="J199" s="59">
        <f>SAStab!G5964</f>
        <v>90157</v>
      </c>
      <c r="K199" s="59">
        <f>SAStab!H5964</f>
        <v>164475</v>
      </c>
      <c r="L199" s="59">
        <f>SAStab!I5964</f>
        <v>234376</v>
      </c>
      <c r="M199" s="59">
        <f>SAStab!J5964</f>
        <v>389445</v>
      </c>
      <c r="P199" t="s">
        <v>18</v>
      </c>
      <c r="Q199" s="93">
        <f>SAStab!C7214</f>
        <v>0.79200000000000004</v>
      </c>
      <c r="R199" s="159">
        <f>SAStab!B6052</f>
        <v>86877</v>
      </c>
      <c r="S199" s="159">
        <f>SAStab!C6052</f>
        <v>0</v>
      </c>
      <c r="T199" s="159">
        <f>SAStab!D6052</f>
        <v>0</v>
      </c>
      <c r="U199" s="159">
        <f>SAStab!E6052</f>
        <v>5041.7</v>
      </c>
      <c r="V199" s="159">
        <f>SAStab!F6052</f>
        <v>49433.9</v>
      </c>
      <c r="W199" s="159">
        <f>SAStab!G6052</f>
        <v>126094</v>
      </c>
      <c r="X199" s="159">
        <f>SAStab!H6052</f>
        <v>224694</v>
      </c>
      <c r="Y199" s="159">
        <f>SAStab!I6052</f>
        <v>308384</v>
      </c>
      <c r="Z199" s="159">
        <f>SAStab!J6052</f>
        <v>497819</v>
      </c>
      <c r="AC199" t="s">
        <v>18</v>
      </c>
      <c r="AD199" s="86">
        <f>SAStab!D7214</f>
        <v>0.81899999999999995</v>
      </c>
      <c r="AE199" s="159">
        <f>SAStab!B6140</f>
        <v>100497</v>
      </c>
      <c r="AF199" s="159">
        <f>SAStab!C6140</f>
        <v>0</v>
      </c>
      <c r="AG199" s="159">
        <f>SAStab!D6140</f>
        <v>0</v>
      </c>
      <c r="AH199" s="159">
        <f>SAStab!E6140</f>
        <v>9778.7000000000007</v>
      </c>
      <c r="AI199" s="159">
        <f>SAStab!F6140</f>
        <v>62319.1</v>
      </c>
      <c r="AJ199" s="159">
        <f>SAStab!G6140</f>
        <v>151074</v>
      </c>
      <c r="AK199" s="159">
        <f>SAStab!H6140</f>
        <v>257043</v>
      </c>
      <c r="AL199" s="159">
        <f>SAStab!I6140</f>
        <v>336422</v>
      </c>
      <c r="AM199" s="159">
        <f>SAStab!J6140</f>
        <v>500784</v>
      </c>
      <c r="AP199" t="s">
        <v>18</v>
      </c>
      <c r="AQ199" s="86">
        <f>SAStab!E7214</f>
        <v>0.82399999999999995</v>
      </c>
      <c r="AR199" s="159">
        <f>SAStab!B6228</f>
        <v>110777</v>
      </c>
      <c r="AS199" s="159">
        <f>SAStab!C6228</f>
        <v>0</v>
      </c>
      <c r="AT199" s="159">
        <f>SAStab!D6228</f>
        <v>0</v>
      </c>
      <c r="AU199" s="159">
        <f>SAStab!E6228</f>
        <v>11381.1</v>
      </c>
      <c r="AV199" s="159">
        <f>SAStab!F6228</f>
        <v>70653.399999999994</v>
      </c>
      <c r="AW199" s="159">
        <f>SAStab!G6228</f>
        <v>164844</v>
      </c>
      <c r="AX199" s="159">
        <f>SAStab!H6228</f>
        <v>278157</v>
      </c>
      <c r="AY199" s="159">
        <f>SAStab!I6228</f>
        <v>369881</v>
      </c>
      <c r="AZ199" s="159">
        <f>SAStab!J6228</f>
        <v>572984</v>
      </c>
      <c r="BC199" t="s">
        <v>18</v>
      </c>
      <c r="BD199" s="86">
        <f>SAStab!F7214</f>
        <v>0.82099999999999995</v>
      </c>
      <c r="BE199" s="41">
        <f>SAStab!B6316</f>
        <v>130245</v>
      </c>
      <c r="BF199" s="159">
        <f>SAStab!C6316</f>
        <v>0</v>
      </c>
      <c r="BG199" s="159">
        <f>SAStab!D6316</f>
        <v>0</v>
      </c>
      <c r="BH199" s="159">
        <f>SAStab!E6316</f>
        <v>11241.7</v>
      </c>
      <c r="BI199" s="159">
        <f>SAStab!F6316</f>
        <v>80399</v>
      </c>
      <c r="BJ199" s="159">
        <f>SAStab!G6316</f>
        <v>195558</v>
      </c>
      <c r="BK199" s="159">
        <f>SAStab!H6316</f>
        <v>331843</v>
      </c>
      <c r="BL199" s="159">
        <f>SAStab!I6316</f>
        <v>435500</v>
      </c>
      <c r="BM199" s="159">
        <f>SAStab!J6316</f>
        <v>663784</v>
      </c>
      <c r="BP199" t="s">
        <v>18</v>
      </c>
      <c r="BQ199" s="86">
        <f>SAStab!G7214</f>
        <v>0.82699999999999996</v>
      </c>
      <c r="BR199" s="78">
        <f>SAStab!B6404</f>
        <v>154757</v>
      </c>
      <c r="BS199" s="78">
        <f>SAStab!C6404</f>
        <v>0</v>
      </c>
      <c r="BT199" s="78">
        <f>SAStab!D6404</f>
        <v>0</v>
      </c>
      <c r="BU199" s="78">
        <f>SAStab!E6404</f>
        <v>15312.1</v>
      </c>
      <c r="BV199" s="78">
        <f>SAStab!F6404</f>
        <v>101407.8</v>
      </c>
      <c r="BW199" s="78">
        <f>SAStab!G6404</f>
        <v>238268</v>
      </c>
      <c r="BX199" s="78">
        <f>SAStab!H6404</f>
        <v>389060</v>
      </c>
      <c r="BY199" s="78">
        <f>SAStab!I6404</f>
        <v>492791</v>
      </c>
      <c r="BZ199" s="78">
        <f>SAStab!J6404</f>
        <v>727497</v>
      </c>
      <c r="CA199" s="188"/>
    </row>
    <row r="200" spans="1:79">
      <c r="B200" t="s">
        <v>19</v>
      </c>
      <c r="C200" s="88">
        <f>SAStab!B7215</f>
        <v>0.85699999999999998</v>
      </c>
      <c r="D200" s="41" t="str">
        <f>SAStab!A5965</f>
        <v>4th quintile</v>
      </c>
      <c r="E200" s="59">
        <f>SAStab!B5965</f>
        <v>133340</v>
      </c>
      <c r="F200" s="59">
        <f>SAStab!C5965</f>
        <v>0</v>
      </c>
      <c r="G200" s="59">
        <f>SAStab!D5965</f>
        <v>0</v>
      </c>
      <c r="H200" s="59">
        <f>SAStab!E5965</f>
        <v>21661.200000000001</v>
      </c>
      <c r="I200" s="59">
        <f>SAStab!F5965</f>
        <v>85416.4</v>
      </c>
      <c r="J200" s="59">
        <f>SAStab!G5965</f>
        <v>195197</v>
      </c>
      <c r="K200" s="59">
        <f>SAStab!H5965</f>
        <v>334246</v>
      </c>
      <c r="L200" s="59">
        <f>SAStab!I5965</f>
        <v>433038</v>
      </c>
      <c r="M200" s="59">
        <f>SAStab!J5965</f>
        <v>680362</v>
      </c>
      <c r="P200" t="s">
        <v>19</v>
      </c>
      <c r="Q200" s="93">
        <f>SAStab!C7215</f>
        <v>0.90100000000000002</v>
      </c>
      <c r="R200" s="159">
        <f>SAStab!B6053</f>
        <v>179109</v>
      </c>
      <c r="S200" s="159">
        <f>SAStab!C6053</f>
        <v>0</v>
      </c>
      <c r="T200" s="159">
        <f>SAStab!D6053</f>
        <v>121.37</v>
      </c>
      <c r="U200" s="159">
        <f>SAStab!E6053</f>
        <v>38662.6</v>
      </c>
      <c r="V200" s="159">
        <f>SAStab!F6053</f>
        <v>123358.1</v>
      </c>
      <c r="W200" s="159">
        <f>SAStab!G6053</f>
        <v>256124</v>
      </c>
      <c r="X200" s="159">
        <f>SAStab!H6053</f>
        <v>423218</v>
      </c>
      <c r="Y200" s="159">
        <f>SAStab!I6053</f>
        <v>553550</v>
      </c>
      <c r="Z200" s="159">
        <f>SAStab!J6053</f>
        <v>841839</v>
      </c>
      <c r="AC200" t="s">
        <v>19</v>
      </c>
      <c r="AD200" s="86">
        <f>SAStab!D7215</f>
        <v>0.90700000000000003</v>
      </c>
      <c r="AE200" s="159">
        <f>SAStab!B6141</f>
        <v>216758</v>
      </c>
      <c r="AF200" s="159">
        <f>SAStab!C6141</f>
        <v>0</v>
      </c>
      <c r="AG200" s="159">
        <f>SAStab!D6141</f>
        <v>1570.64</v>
      </c>
      <c r="AH200" s="159">
        <f>SAStab!E6141</f>
        <v>49604.5</v>
      </c>
      <c r="AI200" s="159">
        <f>SAStab!F6141</f>
        <v>157908.9</v>
      </c>
      <c r="AJ200" s="159">
        <f>SAStab!G6141</f>
        <v>320009</v>
      </c>
      <c r="AK200" s="159">
        <f>SAStab!H6141</f>
        <v>507289</v>
      </c>
      <c r="AL200" s="159">
        <f>SAStab!I6141</f>
        <v>643344</v>
      </c>
      <c r="AM200" s="159">
        <f>SAStab!J6141</f>
        <v>950451</v>
      </c>
      <c r="AP200" t="s">
        <v>19</v>
      </c>
      <c r="AQ200" s="86">
        <f>SAStab!E7215</f>
        <v>0.89900000000000002</v>
      </c>
      <c r="AR200" s="159">
        <f>SAStab!B6229</f>
        <v>244744</v>
      </c>
      <c r="AS200" s="159">
        <f>SAStab!C6229</f>
        <v>0</v>
      </c>
      <c r="AT200" s="159">
        <f>SAStab!D6229</f>
        <v>0</v>
      </c>
      <c r="AU200" s="159">
        <f>SAStab!E6229</f>
        <v>51455.9</v>
      </c>
      <c r="AV200" s="159">
        <f>SAStab!F6229</f>
        <v>178673.5</v>
      </c>
      <c r="AW200" s="159">
        <f>SAStab!G6229</f>
        <v>363038</v>
      </c>
      <c r="AX200" s="159">
        <f>SAStab!H6229</f>
        <v>571735</v>
      </c>
      <c r="AY200" s="159">
        <f>SAStab!I6229</f>
        <v>723492</v>
      </c>
      <c r="AZ200" s="159">
        <f>SAStab!J6229</f>
        <v>1085766</v>
      </c>
      <c r="BC200" t="s">
        <v>19</v>
      </c>
      <c r="BD200" s="86">
        <f>SAStab!F7215</f>
        <v>0.9</v>
      </c>
      <c r="BE200" s="41">
        <f>SAStab!B6317</f>
        <v>288348</v>
      </c>
      <c r="BF200" s="159">
        <f>SAStab!C6317</f>
        <v>0</v>
      </c>
      <c r="BG200" s="159">
        <f>SAStab!D6317</f>
        <v>0</v>
      </c>
      <c r="BH200" s="159">
        <f>SAStab!E6317</f>
        <v>65193</v>
      </c>
      <c r="BI200" s="159">
        <f>SAStab!F6317</f>
        <v>210427.1</v>
      </c>
      <c r="BJ200" s="159">
        <f>SAStab!G6317</f>
        <v>423703</v>
      </c>
      <c r="BK200" s="159">
        <f>SAStab!H6317</f>
        <v>685162</v>
      </c>
      <c r="BL200" s="159">
        <f>SAStab!I6317</f>
        <v>871017</v>
      </c>
      <c r="BM200" s="159">
        <f>SAStab!J6317</f>
        <v>1220403</v>
      </c>
      <c r="BP200" t="s">
        <v>19</v>
      </c>
      <c r="BQ200" s="86">
        <f>SAStab!G7215</f>
        <v>0.90100000000000002</v>
      </c>
      <c r="BR200" s="78">
        <f>SAStab!B6405</f>
        <v>322601</v>
      </c>
      <c r="BS200" s="78">
        <f>SAStab!C6405</f>
        <v>0</v>
      </c>
      <c r="BT200" s="78">
        <f>SAStab!D6405</f>
        <v>0</v>
      </c>
      <c r="BU200" s="78">
        <f>SAStab!E6405</f>
        <v>71929.3</v>
      </c>
      <c r="BV200" s="78">
        <f>SAStab!F6405</f>
        <v>239933.6</v>
      </c>
      <c r="BW200" s="78">
        <f>SAStab!G6405</f>
        <v>471599</v>
      </c>
      <c r="BX200" s="78">
        <f>SAStab!H6405</f>
        <v>747118</v>
      </c>
      <c r="BY200" s="78">
        <f>SAStab!I6405</f>
        <v>955026</v>
      </c>
      <c r="BZ200" s="78">
        <f>SAStab!J6405</f>
        <v>1439245</v>
      </c>
      <c r="CA200" s="188"/>
    </row>
    <row r="201" spans="1:79">
      <c r="B201" t="s">
        <v>113</v>
      </c>
      <c r="C201" s="88">
        <f>SAStab!B7216</f>
        <v>0.93200000000000005</v>
      </c>
      <c r="D201" s="41" t="str">
        <f>SAStab!A5966</f>
        <v>top quintile</v>
      </c>
      <c r="E201" s="59">
        <f>SAStab!B5966</f>
        <v>281235</v>
      </c>
      <c r="F201" s="59">
        <f>SAStab!C5966</f>
        <v>0</v>
      </c>
      <c r="G201" s="59">
        <f>SAStab!D5966</f>
        <v>13224.66</v>
      </c>
      <c r="H201" s="59">
        <f>SAStab!E5966</f>
        <v>79089.3</v>
      </c>
      <c r="I201" s="59">
        <f>SAStab!F5966</f>
        <v>194204.3</v>
      </c>
      <c r="J201" s="59">
        <f>SAStab!G5966</f>
        <v>380413</v>
      </c>
      <c r="K201" s="59">
        <f>SAStab!H5966</f>
        <v>631366</v>
      </c>
      <c r="L201" s="59">
        <f>SAStab!I5966</f>
        <v>868210</v>
      </c>
      <c r="M201" s="59">
        <f>SAStab!J5966</f>
        <v>1513558</v>
      </c>
      <c r="P201" t="s">
        <v>113</v>
      </c>
      <c r="Q201" s="93">
        <f>SAStab!C7216</f>
        <v>0.95199999999999996</v>
      </c>
      <c r="R201" s="159">
        <f>SAStab!B6054</f>
        <v>372697</v>
      </c>
      <c r="S201" s="159">
        <f>SAStab!C6054</f>
        <v>1731.5</v>
      </c>
      <c r="T201" s="159">
        <f>SAStab!D6054</f>
        <v>30814.080000000002</v>
      </c>
      <c r="U201" s="159">
        <f>SAStab!E6054</f>
        <v>117630.1</v>
      </c>
      <c r="V201" s="159">
        <f>SAStab!F6054</f>
        <v>275692.40000000002</v>
      </c>
      <c r="W201" s="159">
        <f>SAStab!G6054</f>
        <v>511234</v>
      </c>
      <c r="X201" s="159">
        <f>SAStab!H6054</f>
        <v>823620</v>
      </c>
      <c r="Y201" s="159">
        <f>SAStab!I6054</f>
        <v>1082046</v>
      </c>
      <c r="Z201" s="159">
        <f>SAStab!J6054</f>
        <v>1719013</v>
      </c>
      <c r="AC201" t="s">
        <v>113</v>
      </c>
      <c r="AD201" s="86">
        <f>SAStab!D7216</f>
        <v>0.95299999999999996</v>
      </c>
      <c r="AE201" s="159">
        <f>SAStab!B6142</f>
        <v>479953</v>
      </c>
      <c r="AF201" s="159">
        <f>SAStab!C6142</f>
        <v>2628.77</v>
      </c>
      <c r="AG201" s="159">
        <f>SAStab!D6142</f>
        <v>38225.42</v>
      </c>
      <c r="AH201" s="159">
        <f>SAStab!E6142</f>
        <v>147476.20000000001</v>
      </c>
      <c r="AI201" s="159">
        <f>SAStab!F6142</f>
        <v>346437.8</v>
      </c>
      <c r="AJ201" s="159">
        <f>SAStab!G6142</f>
        <v>662688</v>
      </c>
      <c r="AK201" s="159">
        <f>SAStab!H6142</f>
        <v>1066511</v>
      </c>
      <c r="AL201" s="159">
        <f>SAStab!I6142</f>
        <v>1363957</v>
      </c>
      <c r="AM201" s="159">
        <f>SAStab!J6142</f>
        <v>2332091</v>
      </c>
      <c r="AP201" t="s">
        <v>113</v>
      </c>
      <c r="AQ201" s="86">
        <f>SAStab!E7216</f>
        <v>0.94599999999999995</v>
      </c>
      <c r="AR201" s="159">
        <f>SAStab!B6230</f>
        <v>582434</v>
      </c>
      <c r="AS201" s="159">
        <f>SAStab!C6230</f>
        <v>0</v>
      </c>
      <c r="AT201" s="159">
        <f>SAStab!D6230</f>
        <v>37126.61</v>
      </c>
      <c r="AU201" s="159">
        <f>SAStab!E6230</f>
        <v>169635.5</v>
      </c>
      <c r="AV201" s="159">
        <f>SAStab!F6230</f>
        <v>419496.8</v>
      </c>
      <c r="AW201" s="159">
        <f>SAStab!G6230</f>
        <v>785412</v>
      </c>
      <c r="AX201" s="159">
        <f>SAStab!H6230</f>
        <v>1263490</v>
      </c>
      <c r="AY201" s="159">
        <f>SAStab!I6230</f>
        <v>1713437</v>
      </c>
      <c r="AZ201" s="159">
        <f>SAStab!J6230</f>
        <v>2946574</v>
      </c>
      <c r="BC201" t="s">
        <v>113</v>
      </c>
      <c r="BD201" s="86">
        <f>SAStab!F7216</f>
        <v>0.94899999999999995</v>
      </c>
      <c r="BE201" s="41">
        <f>SAStab!B6318</f>
        <v>680558</v>
      </c>
      <c r="BF201" s="159">
        <f>SAStab!C6318</f>
        <v>0</v>
      </c>
      <c r="BG201" s="159">
        <f>SAStab!D6318</f>
        <v>43326.5</v>
      </c>
      <c r="BH201" s="159">
        <f>SAStab!E6318</f>
        <v>207234.7</v>
      </c>
      <c r="BI201" s="159">
        <f>SAStab!F6318</f>
        <v>477548</v>
      </c>
      <c r="BJ201" s="159">
        <f>SAStab!G6318</f>
        <v>919433</v>
      </c>
      <c r="BK201" s="159">
        <f>SAStab!H6318</f>
        <v>1504394</v>
      </c>
      <c r="BL201" s="159">
        <f>SAStab!I6318</f>
        <v>2045486</v>
      </c>
      <c r="BM201" s="159">
        <f>SAStab!J6318</f>
        <v>3507244</v>
      </c>
      <c r="BP201" t="s">
        <v>113</v>
      </c>
      <c r="BQ201" s="86">
        <f>SAStab!G7216</f>
        <v>0.94899999999999995</v>
      </c>
      <c r="BR201" s="78">
        <f>SAStab!B6406</f>
        <v>745045</v>
      </c>
      <c r="BS201" s="78">
        <f>SAStab!C6406</f>
        <v>0</v>
      </c>
      <c r="BT201" s="78">
        <f>SAStab!D6406</f>
        <v>52068.47</v>
      </c>
      <c r="BU201" s="78">
        <f>SAStab!E6406</f>
        <v>234803.20000000001</v>
      </c>
      <c r="BV201" s="78">
        <f>SAStab!F6406</f>
        <v>545562.4</v>
      </c>
      <c r="BW201" s="78">
        <f>SAStab!G6406</f>
        <v>1023979</v>
      </c>
      <c r="BX201" s="78">
        <f>SAStab!H6406</f>
        <v>1645359</v>
      </c>
      <c r="BY201" s="78">
        <f>SAStab!I6406</f>
        <v>2178713</v>
      </c>
      <c r="BZ201" s="78">
        <f>SAStab!J6406</f>
        <v>3377929</v>
      </c>
      <c r="CA201" s="188"/>
    </row>
    <row r="202" spans="1:79">
      <c r="A202" t="s">
        <v>106</v>
      </c>
      <c r="D202" s="41" t="str">
        <f>SAStab!A5967</f>
        <v>ksaimeQ</v>
      </c>
      <c r="O202" t="s">
        <v>106</v>
      </c>
      <c r="AB202" t="s">
        <v>106</v>
      </c>
      <c r="AO202" t="s">
        <v>106</v>
      </c>
      <c r="BB202" t="s">
        <v>106</v>
      </c>
      <c r="BE202" s="41"/>
      <c r="BO202" t="s">
        <v>106</v>
      </c>
      <c r="CA202" s="188"/>
    </row>
    <row r="203" spans="1:79">
      <c r="B203" t="s">
        <v>112</v>
      </c>
      <c r="C203" s="88">
        <f>SAStab!B7218</f>
        <v>0.28299999999999997</v>
      </c>
      <c r="D203" s="41" t="str">
        <f>SAStab!A5968</f>
        <v>bottom quintile</v>
      </c>
      <c r="E203" s="59">
        <f>SAStab!B5968</f>
        <v>14321</v>
      </c>
      <c r="F203" s="59">
        <f>SAStab!C5968</f>
        <v>0</v>
      </c>
      <c r="G203" s="59">
        <f>SAStab!D5968</f>
        <v>0</v>
      </c>
      <c r="H203" s="59">
        <f>SAStab!E5968</f>
        <v>0</v>
      </c>
      <c r="I203" s="59">
        <f>SAStab!F5968</f>
        <v>0</v>
      </c>
      <c r="J203" s="59">
        <f>SAStab!G5968</f>
        <v>2003</v>
      </c>
      <c r="K203" s="59">
        <f>SAStab!H5968</f>
        <v>38681</v>
      </c>
      <c r="L203" s="59">
        <f>SAStab!I5968</f>
        <v>73670</v>
      </c>
      <c r="M203" s="59">
        <f>SAStab!J5968</f>
        <v>209147</v>
      </c>
      <c r="P203" t="s">
        <v>112</v>
      </c>
      <c r="Q203" s="93">
        <f>SAStab!C7218</f>
        <v>0.32</v>
      </c>
      <c r="R203" s="159">
        <f>SAStab!B6056</f>
        <v>14100</v>
      </c>
      <c r="S203" s="159">
        <f>SAStab!C6056</f>
        <v>0</v>
      </c>
      <c r="T203" s="159">
        <f>SAStab!D6056</f>
        <v>0</v>
      </c>
      <c r="U203" s="159">
        <f>SAStab!E6056</f>
        <v>0</v>
      </c>
      <c r="V203" s="159">
        <f>SAStab!F6056</f>
        <v>0</v>
      </c>
      <c r="W203" s="159">
        <f>SAStab!G6056</f>
        <v>3953</v>
      </c>
      <c r="X203" s="159">
        <f>SAStab!H6056</f>
        <v>36898</v>
      </c>
      <c r="Y203" s="159">
        <f>SAStab!I6056</f>
        <v>73025</v>
      </c>
      <c r="Z203" s="159">
        <f>SAStab!J6056</f>
        <v>220862</v>
      </c>
      <c r="AC203" t="s">
        <v>112</v>
      </c>
      <c r="AD203" s="86">
        <f>SAStab!D7218</f>
        <v>0.33600000000000002</v>
      </c>
      <c r="AE203" s="159">
        <f>SAStab!B6144</f>
        <v>15448</v>
      </c>
      <c r="AF203" s="159">
        <f>SAStab!C6144</f>
        <v>0</v>
      </c>
      <c r="AG203" s="159">
        <f>SAStab!D6144</f>
        <v>0</v>
      </c>
      <c r="AH203" s="159">
        <f>SAStab!E6144</f>
        <v>0</v>
      </c>
      <c r="AI203" s="159">
        <f>SAStab!F6144</f>
        <v>0</v>
      </c>
      <c r="AJ203" s="159">
        <f>SAStab!G6144</f>
        <v>5334</v>
      </c>
      <c r="AK203" s="159">
        <f>SAStab!H6144</f>
        <v>38925</v>
      </c>
      <c r="AL203" s="159">
        <f>SAStab!I6144</f>
        <v>77194</v>
      </c>
      <c r="AM203" s="159">
        <f>SAStab!J6144</f>
        <v>249230</v>
      </c>
      <c r="AP203" t="s">
        <v>112</v>
      </c>
      <c r="AQ203" s="86">
        <f>SAStab!E7218</f>
        <v>0.35299999999999998</v>
      </c>
      <c r="AR203" s="159">
        <f>SAStab!B6232</f>
        <v>17345</v>
      </c>
      <c r="AS203" s="159">
        <f>SAStab!C6232</f>
        <v>0</v>
      </c>
      <c r="AT203" s="159">
        <f>SAStab!D6232</f>
        <v>0</v>
      </c>
      <c r="AU203" s="159">
        <f>SAStab!E6232</f>
        <v>0</v>
      </c>
      <c r="AV203" s="159">
        <f>SAStab!F6232</f>
        <v>0</v>
      </c>
      <c r="AW203" s="159">
        <f>SAStab!G6232</f>
        <v>6453</v>
      </c>
      <c r="AX203" s="159">
        <f>SAStab!H6232</f>
        <v>43211</v>
      </c>
      <c r="AY203" s="159">
        <f>SAStab!I6232</f>
        <v>89511</v>
      </c>
      <c r="AZ203" s="159">
        <f>SAStab!J6232</f>
        <v>261332</v>
      </c>
      <c r="BC203" t="s">
        <v>112</v>
      </c>
      <c r="BD203" s="86">
        <f>SAStab!F7218</f>
        <v>0.38500000000000001</v>
      </c>
      <c r="BE203" s="41">
        <f>SAStab!B6320</f>
        <v>19726</v>
      </c>
      <c r="BF203" s="159">
        <f>SAStab!C6320</f>
        <v>0</v>
      </c>
      <c r="BG203" s="159">
        <f>SAStab!D6320</f>
        <v>0</v>
      </c>
      <c r="BH203" s="159">
        <f>SAStab!E6320</f>
        <v>0</v>
      </c>
      <c r="BI203" s="159">
        <f>SAStab!F6320</f>
        <v>0</v>
      </c>
      <c r="BJ203" s="159">
        <f>SAStab!G6320</f>
        <v>9414</v>
      </c>
      <c r="BK203" s="159">
        <f>SAStab!H6320</f>
        <v>50973</v>
      </c>
      <c r="BL203" s="159">
        <f>SAStab!I6320</f>
        <v>99526</v>
      </c>
      <c r="BM203" s="159">
        <f>SAStab!J6320</f>
        <v>329635</v>
      </c>
      <c r="BP203" t="s">
        <v>112</v>
      </c>
      <c r="BQ203" s="86">
        <f>SAStab!G7218</f>
        <v>0.4</v>
      </c>
      <c r="BR203" s="78">
        <f>SAStab!B6408</f>
        <v>24487</v>
      </c>
      <c r="BS203" s="78">
        <f>SAStab!C6408</f>
        <v>0</v>
      </c>
      <c r="BT203" s="78">
        <f>SAStab!D6408</f>
        <v>0</v>
      </c>
      <c r="BU203" s="78">
        <f>SAStab!E6408</f>
        <v>0</v>
      </c>
      <c r="BV203" s="78">
        <f>SAStab!F6408</f>
        <v>0</v>
      </c>
      <c r="BW203" s="78">
        <f>SAStab!G6408</f>
        <v>11389</v>
      </c>
      <c r="BX203" s="78">
        <f>SAStab!H6408</f>
        <v>58903</v>
      </c>
      <c r="BY203" s="78">
        <f>SAStab!I6408</f>
        <v>122144</v>
      </c>
      <c r="BZ203" s="78">
        <f>SAStab!J6408</f>
        <v>408810</v>
      </c>
      <c r="CA203" s="188"/>
    </row>
    <row r="204" spans="1:79">
      <c r="B204" t="s">
        <v>17</v>
      </c>
      <c r="C204" s="88">
        <f>SAStab!B7219</f>
        <v>0.54300000000000004</v>
      </c>
      <c r="D204" s="41" t="str">
        <f>SAStab!A5969</f>
        <v>2nd quintile</v>
      </c>
      <c r="E204" s="59">
        <f>SAStab!B5969</f>
        <v>42178</v>
      </c>
      <c r="F204" s="59">
        <f>SAStab!C5969</f>
        <v>0</v>
      </c>
      <c r="G204" s="59">
        <f>SAStab!D5969</f>
        <v>0</v>
      </c>
      <c r="H204" s="59">
        <f>SAStab!E5969</f>
        <v>0</v>
      </c>
      <c r="I204" s="59">
        <f>SAStab!F5969</f>
        <v>3257.9</v>
      </c>
      <c r="J204" s="59">
        <f>SAStab!G5969</f>
        <v>41756</v>
      </c>
      <c r="K204" s="59">
        <f>SAStab!H5969</f>
        <v>124996</v>
      </c>
      <c r="L204" s="59">
        <f>SAStab!I5969</f>
        <v>206718</v>
      </c>
      <c r="M204" s="59">
        <f>SAStab!J5969</f>
        <v>466587</v>
      </c>
      <c r="P204" t="s">
        <v>17</v>
      </c>
      <c r="Q204" s="93">
        <f>SAStab!C7219</f>
        <v>0.61099999999999999</v>
      </c>
      <c r="R204" s="159">
        <f>SAStab!B6057</f>
        <v>52000</v>
      </c>
      <c r="S204" s="159">
        <f>SAStab!C6057</f>
        <v>0</v>
      </c>
      <c r="T204" s="159">
        <f>SAStab!D6057</f>
        <v>0</v>
      </c>
      <c r="U204" s="159">
        <f>SAStab!E6057</f>
        <v>0</v>
      </c>
      <c r="V204" s="159">
        <f>SAStab!F6057</f>
        <v>8957.9</v>
      </c>
      <c r="W204" s="159">
        <f>SAStab!G6057</f>
        <v>58249</v>
      </c>
      <c r="X204" s="159">
        <f>SAStab!H6057</f>
        <v>145382</v>
      </c>
      <c r="Y204" s="159">
        <f>SAStab!I6057</f>
        <v>235087</v>
      </c>
      <c r="Z204" s="159">
        <f>SAStab!J6057</f>
        <v>548339</v>
      </c>
      <c r="AC204" t="s">
        <v>17</v>
      </c>
      <c r="AD204" s="86">
        <f>SAStab!D7219</f>
        <v>0.65</v>
      </c>
      <c r="AE204" s="159">
        <f>SAStab!B6145</f>
        <v>54624</v>
      </c>
      <c r="AF204" s="159">
        <f>SAStab!C6145</f>
        <v>0</v>
      </c>
      <c r="AG204" s="159">
        <f>SAStab!D6145</f>
        <v>0</v>
      </c>
      <c r="AH204" s="159">
        <f>SAStab!E6145</f>
        <v>0</v>
      </c>
      <c r="AI204" s="159">
        <f>SAStab!F6145</f>
        <v>13662.7</v>
      </c>
      <c r="AJ204" s="159">
        <f>SAStab!G6145</f>
        <v>62891</v>
      </c>
      <c r="AK204" s="159">
        <f>SAStab!H6145</f>
        <v>148618</v>
      </c>
      <c r="AL204" s="159">
        <f>SAStab!I6145</f>
        <v>242172</v>
      </c>
      <c r="AM204" s="159">
        <f>SAStab!J6145</f>
        <v>511152</v>
      </c>
      <c r="AP204" t="s">
        <v>17</v>
      </c>
      <c r="AQ204" s="86">
        <f>SAStab!E7219</f>
        <v>0.65900000000000003</v>
      </c>
      <c r="AR204" s="159">
        <f>SAStab!B6233</f>
        <v>60641</v>
      </c>
      <c r="AS204" s="159">
        <f>SAStab!C6233</f>
        <v>0</v>
      </c>
      <c r="AT204" s="159">
        <f>SAStab!D6233</f>
        <v>0</v>
      </c>
      <c r="AU204" s="159">
        <f>SAStab!E6233</f>
        <v>0</v>
      </c>
      <c r="AV204" s="159">
        <f>SAStab!F6233</f>
        <v>15139.4</v>
      </c>
      <c r="AW204" s="159">
        <f>SAStab!G6233</f>
        <v>68832</v>
      </c>
      <c r="AX204" s="159">
        <f>SAStab!H6233</f>
        <v>165393</v>
      </c>
      <c r="AY204" s="159">
        <f>SAStab!I6233</f>
        <v>270376</v>
      </c>
      <c r="AZ204" s="159">
        <f>SAStab!J6233</f>
        <v>579810</v>
      </c>
      <c r="BC204" t="s">
        <v>17</v>
      </c>
      <c r="BD204" s="86">
        <f>SAStab!F7219</f>
        <v>0.67900000000000005</v>
      </c>
      <c r="BE204" s="41">
        <f>SAStab!B6321</f>
        <v>74268</v>
      </c>
      <c r="BF204" s="159">
        <f>SAStab!C6321</f>
        <v>0</v>
      </c>
      <c r="BG204" s="159">
        <f>SAStab!D6321</f>
        <v>0</v>
      </c>
      <c r="BH204" s="159">
        <f>SAStab!E6321</f>
        <v>0</v>
      </c>
      <c r="BI204" s="159">
        <f>SAStab!F6321</f>
        <v>18740.2</v>
      </c>
      <c r="BJ204" s="159">
        <f>SAStab!G6321</f>
        <v>84540</v>
      </c>
      <c r="BK204" s="159">
        <f>SAStab!H6321</f>
        <v>206118</v>
      </c>
      <c r="BL204" s="159">
        <f>SAStab!I6321</f>
        <v>321552</v>
      </c>
      <c r="BM204" s="159">
        <f>SAStab!J6321</f>
        <v>706158</v>
      </c>
      <c r="BP204" t="s">
        <v>17</v>
      </c>
      <c r="BQ204" s="86">
        <f>SAStab!G7219</f>
        <v>0.68200000000000005</v>
      </c>
      <c r="BR204" s="78">
        <f>SAStab!B6409</f>
        <v>81518</v>
      </c>
      <c r="BS204" s="78">
        <f>SAStab!C6409</f>
        <v>0</v>
      </c>
      <c r="BT204" s="78">
        <f>SAStab!D6409</f>
        <v>0</v>
      </c>
      <c r="BU204" s="78">
        <f>SAStab!E6409</f>
        <v>0</v>
      </c>
      <c r="BV204" s="78">
        <f>SAStab!F6409</f>
        <v>21862.400000000001</v>
      </c>
      <c r="BW204" s="78">
        <f>SAStab!G6409</f>
        <v>95711</v>
      </c>
      <c r="BX204" s="78">
        <f>SAStab!H6409</f>
        <v>229787</v>
      </c>
      <c r="BY204" s="78">
        <f>SAStab!I6409</f>
        <v>351682</v>
      </c>
      <c r="BZ204" s="78">
        <f>SAStab!J6409</f>
        <v>757266</v>
      </c>
      <c r="CA204" s="188"/>
    </row>
    <row r="205" spans="1:79">
      <c r="B205" t="s">
        <v>18</v>
      </c>
      <c r="C205" s="88">
        <f>SAStab!B7220</f>
        <v>0.69299999999999995</v>
      </c>
      <c r="D205" s="41" t="str">
        <f>SAStab!A5970</f>
        <v>3rd quintile</v>
      </c>
      <c r="E205" s="59">
        <f>SAStab!B5970</f>
        <v>72128</v>
      </c>
      <c r="F205" s="59">
        <f>SAStab!C5970</f>
        <v>0</v>
      </c>
      <c r="G205" s="59">
        <f>SAStab!D5970</f>
        <v>0</v>
      </c>
      <c r="H205" s="59">
        <f>SAStab!E5970</f>
        <v>0</v>
      </c>
      <c r="I205" s="59">
        <f>SAStab!F5970</f>
        <v>27753.9</v>
      </c>
      <c r="J205" s="59">
        <f>SAStab!G5970</f>
        <v>93357</v>
      </c>
      <c r="K205" s="59">
        <f>SAStab!H5970</f>
        <v>201854</v>
      </c>
      <c r="L205" s="59">
        <f>SAStab!I5970</f>
        <v>302453</v>
      </c>
      <c r="M205" s="59">
        <f>SAStab!J5970</f>
        <v>565108</v>
      </c>
      <c r="P205" t="s">
        <v>18</v>
      </c>
      <c r="Q205" s="93">
        <f>SAStab!C7220</f>
        <v>0.77800000000000002</v>
      </c>
      <c r="R205" s="159">
        <f>SAStab!B6058</f>
        <v>96697</v>
      </c>
      <c r="S205" s="159">
        <f>SAStab!C6058</f>
        <v>0</v>
      </c>
      <c r="T205" s="159">
        <f>SAStab!D6058</f>
        <v>0</v>
      </c>
      <c r="U205" s="159">
        <f>SAStab!E6058</f>
        <v>3032.6</v>
      </c>
      <c r="V205" s="159">
        <f>SAStab!F6058</f>
        <v>45668</v>
      </c>
      <c r="W205" s="159">
        <f>SAStab!G6058</f>
        <v>132563</v>
      </c>
      <c r="X205" s="159">
        <f>SAStab!H6058</f>
        <v>256871</v>
      </c>
      <c r="Y205" s="159">
        <f>SAStab!I6058</f>
        <v>358076</v>
      </c>
      <c r="Z205" s="159">
        <f>SAStab!J6058</f>
        <v>639524</v>
      </c>
      <c r="AC205" t="s">
        <v>18</v>
      </c>
      <c r="AD205" s="86">
        <f>SAStab!D7220</f>
        <v>0.79500000000000004</v>
      </c>
      <c r="AE205" s="159">
        <f>SAStab!B6146</f>
        <v>115104</v>
      </c>
      <c r="AF205" s="159">
        <f>SAStab!C6146</f>
        <v>0</v>
      </c>
      <c r="AG205" s="159">
        <f>SAStab!D6146</f>
        <v>0</v>
      </c>
      <c r="AH205" s="159">
        <f>SAStab!E6146</f>
        <v>5945.3</v>
      </c>
      <c r="AI205" s="159">
        <f>SAStab!F6146</f>
        <v>58503.1</v>
      </c>
      <c r="AJ205" s="159">
        <f>SAStab!G6146</f>
        <v>156180</v>
      </c>
      <c r="AK205" s="159">
        <f>SAStab!H6146</f>
        <v>297548</v>
      </c>
      <c r="AL205" s="159">
        <f>SAStab!I6146</f>
        <v>423247</v>
      </c>
      <c r="AM205" s="159">
        <f>SAStab!J6146</f>
        <v>769742</v>
      </c>
      <c r="AP205" t="s">
        <v>18</v>
      </c>
      <c r="AQ205" s="86">
        <f>SAStab!E7220</f>
        <v>0.80600000000000005</v>
      </c>
      <c r="AR205" s="159">
        <f>SAStab!B6234</f>
        <v>133187</v>
      </c>
      <c r="AS205" s="159">
        <f>SAStab!C6234</f>
        <v>0</v>
      </c>
      <c r="AT205" s="159">
        <f>SAStab!D6234</f>
        <v>0</v>
      </c>
      <c r="AU205" s="159">
        <f>SAStab!E6234</f>
        <v>7462.1</v>
      </c>
      <c r="AV205" s="159">
        <f>SAStab!F6234</f>
        <v>62821.7</v>
      </c>
      <c r="AW205" s="159">
        <f>SAStab!G6234</f>
        <v>167656</v>
      </c>
      <c r="AX205" s="159">
        <f>SAStab!H6234</f>
        <v>343253</v>
      </c>
      <c r="AY205" s="159">
        <f>SAStab!I6234</f>
        <v>495049</v>
      </c>
      <c r="AZ205" s="159">
        <f>SAStab!J6234</f>
        <v>1004431</v>
      </c>
      <c r="BC205" t="s">
        <v>18</v>
      </c>
      <c r="BD205" s="86">
        <f>SAStab!F7220</f>
        <v>0.80500000000000005</v>
      </c>
      <c r="BE205" s="41">
        <f>SAStab!B6322</f>
        <v>157458</v>
      </c>
      <c r="BF205" s="159">
        <f>SAStab!C6322</f>
        <v>0</v>
      </c>
      <c r="BG205" s="159">
        <f>SAStab!D6322</f>
        <v>0</v>
      </c>
      <c r="BH205" s="159">
        <f>SAStab!E6322</f>
        <v>8308.1</v>
      </c>
      <c r="BI205" s="159">
        <f>SAStab!F6322</f>
        <v>74194</v>
      </c>
      <c r="BJ205" s="159">
        <f>SAStab!G6322</f>
        <v>204413</v>
      </c>
      <c r="BK205" s="159">
        <f>SAStab!H6322</f>
        <v>401405</v>
      </c>
      <c r="BL205" s="159">
        <f>SAStab!I6322</f>
        <v>582746</v>
      </c>
      <c r="BM205" s="159">
        <f>SAStab!J6322</f>
        <v>1113655</v>
      </c>
      <c r="BP205" t="s">
        <v>18</v>
      </c>
      <c r="BQ205" s="86">
        <f>SAStab!G7220</f>
        <v>0.81399999999999995</v>
      </c>
      <c r="BR205" s="78">
        <f>SAStab!B6410</f>
        <v>179319</v>
      </c>
      <c r="BS205" s="78">
        <f>SAStab!C6410</f>
        <v>0</v>
      </c>
      <c r="BT205" s="78">
        <f>SAStab!D6410</f>
        <v>0</v>
      </c>
      <c r="BU205" s="78">
        <f>SAStab!E6410</f>
        <v>11378.1</v>
      </c>
      <c r="BV205" s="78">
        <f>SAStab!F6410</f>
        <v>86471.1</v>
      </c>
      <c r="BW205" s="78">
        <f>SAStab!G6410</f>
        <v>237337</v>
      </c>
      <c r="BX205" s="78">
        <f>SAStab!H6410</f>
        <v>457683</v>
      </c>
      <c r="BY205" s="78">
        <f>SAStab!I6410</f>
        <v>653537</v>
      </c>
      <c r="BZ205" s="78">
        <f>SAStab!J6410</f>
        <v>1277808</v>
      </c>
      <c r="CA205" s="188"/>
    </row>
    <row r="206" spans="1:79">
      <c r="B206" t="s">
        <v>19</v>
      </c>
      <c r="C206" s="88">
        <f>SAStab!B7221</f>
        <v>0.81399999999999995</v>
      </c>
      <c r="D206" s="41" t="str">
        <f>SAStab!A5971</f>
        <v>4th quintile</v>
      </c>
      <c r="E206" s="59">
        <f>SAStab!B5971</f>
        <v>122859</v>
      </c>
      <c r="F206" s="59">
        <f>SAStab!C5971</f>
        <v>0</v>
      </c>
      <c r="G206" s="59">
        <f>SAStab!D5971</f>
        <v>0</v>
      </c>
      <c r="H206" s="59">
        <f>SAStab!E5971</f>
        <v>10864.4</v>
      </c>
      <c r="I206" s="59">
        <f>SAStab!F5971</f>
        <v>66681.100000000006</v>
      </c>
      <c r="J206" s="59">
        <f>SAStab!G5971</f>
        <v>167222</v>
      </c>
      <c r="K206" s="59">
        <f>SAStab!H5971</f>
        <v>307803</v>
      </c>
      <c r="L206" s="59">
        <f>SAStab!I5971</f>
        <v>419601</v>
      </c>
      <c r="M206" s="59">
        <f>SAStab!J5971</f>
        <v>807621</v>
      </c>
      <c r="P206" t="s">
        <v>19</v>
      </c>
      <c r="Q206" s="93">
        <f>SAStab!C7221</f>
        <v>0.873</v>
      </c>
      <c r="R206" s="159">
        <f>SAStab!B6059</f>
        <v>171167</v>
      </c>
      <c r="S206" s="159">
        <f>SAStab!C6059</f>
        <v>0</v>
      </c>
      <c r="T206" s="159">
        <f>SAStab!D6059</f>
        <v>0</v>
      </c>
      <c r="U206" s="159">
        <f>SAStab!E6059</f>
        <v>29248.7</v>
      </c>
      <c r="V206" s="159">
        <f>SAStab!F6059</f>
        <v>107169.9</v>
      </c>
      <c r="W206" s="159">
        <f>SAStab!G6059</f>
        <v>239517</v>
      </c>
      <c r="X206" s="159">
        <f>SAStab!H6059</f>
        <v>419951</v>
      </c>
      <c r="Y206" s="159">
        <f>SAStab!I6059</f>
        <v>553550</v>
      </c>
      <c r="Z206" s="159">
        <f>SAStab!J6059</f>
        <v>944800</v>
      </c>
      <c r="AC206" t="s">
        <v>19</v>
      </c>
      <c r="AD206" s="86">
        <f>SAStab!D7221</f>
        <v>0.89400000000000002</v>
      </c>
      <c r="AE206" s="159">
        <f>SAStab!B6147</f>
        <v>209363</v>
      </c>
      <c r="AF206" s="159">
        <f>SAStab!C6147</f>
        <v>0</v>
      </c>
      <c r="AG206" s="159">
        <f>SAStab!D6147</f>
        <v>0</v>
      </c>
      <c r="AH206" s="159">
        <f>SAStab!E6147</f>
        <v>39210</v>
      </c>
      <c r="AI206" s="159">
        <f>SAStab!F6147</f>
        <v>133869.1</v>
      </c>
      <c r="AJ206" s="159">
        <f>SAStab!G6147</f>
        <v>286995</v>
      </c>
      <c r="AK206" s="159">
        <f>SAStab!H6147</f>
        <v>517493</v>
      </c>
      <c r="AL206" s="159">
        <f>SAStab!I6147</f>
        <v>683160</v>
      </c>
      <c r="AM206" s="159">
        <f>SAStab!J6147</f>
        <v>1155663</v>
      </c>
      <c r="AP206" t="s">
        <v>19</v>
      </c>
      <c r="AQ206" s="86">
        <f>SAStab!E7221</f>
        <v>0.89</v>
      </c>
      <c r="AR206" s="159">
        <f>SAStab!B6235</f>
        <v>251475</v>
      </c>
      <c r="AS206" s="159">
        <f>SAStab!C6235</f>
        <v>0</v>
      </c>
      <c r="AT206" s="159">
        <f>SAStab!D6235</f>
        <v>0</v>
      </c>
      <c r="AU206" s="159">
        <f>SAStab!E6235</f>
        <v>41391.1</v>
      </c>
      <c r="AV206" s="159">
        <f>SAStab!F6235</f>
        <v>150288</v>
      </c>
      <c r="AW206" s="159">
        <f>SAStab!G6235</f>
        <v>334607</v>
      </c>
      <c r="AX206" s="159">
        <f>SAStab!H6235</f>
        <v>597024</v>
      </c>
      <c r="AY206" s="159">
        <f>SAStab!I6235</f>
        <v>817585</v>
      </c>
      <c r="AZ206" s="159">
        <f>SAStab!J6235</f>
        <v>1623065</v>
      </c>
      <c r="BC206" t="s">
        <v>19</v>
      </c>
      <c r="BD206" s="86">
        <f>SAStab!F7221</f>
        <v>0.89500000000000002</v>
      </c>
      <c r="BE206" s="41">
        <f>SAStab!B6323</f>
        <v>295668</v>
      </c>
      <c r="BF206" s="159">
        <f>SAStab!C6323</f>
        <v>0</v>
      </c>
      <c r="BG206" s="159">
        <f>SAStab!D6323</f>
        <v>0</v>
      </c>
      <c r="BH206" s="159">
        <f>SAStab!E6323</f>
        <v>50293.4</v>
      </c>
      <c r="BI206" s="159">
        <f>SAStab!F6323</f>
        <v>180567.4</v>
      </c>
      <c r="BJ206" s="159">
        <f>SAStab!G6323</f>
        <v>396025</v>
      </c>
      <c r="BK206" s="159">
        <f>SAStab!H6323</f>
        <v>693961</v>
      </c>
      <c r="BL206" s="159">
        <f>SAStab!I6323</f>
        <v>959051</v>
      </c>
      <c r="BM206" s="159">
        <f>SAStab!J6323</f>
        <v>1919251</v>
      </c>
      <c r="BP206" t="s">
        <v>19</v>
      </c>
      <c r="BQ206" s="86">
        <f>SAStab!G7221</f>
        <v>0.89500000000000002</v>
      </c>
      <c r="BR206" s="78">
        <f>SAStab!B6411</f>
        <v>327575</v>
      </c>
      <c r="BS206" s="78">
        <f>SAStab!C6411</f>
        <v>0</v>
      </c>
      <c r="BT206" s="78">
        <f>SAStab!D6411</f>
        <v>0</v>
      </c>
      <c r="BU206" s="78">
        <f>SAStab!E6411</f>
        <v>60697.1</v>
      </c>
      <c r="BV206" s="78">
        <f>SAStab!F6411</f>
        <v>218301.8</v>
      </c>
      <c r="BW206" s="78">
        <f>SAStab!G6411</f>
        <v>443337</v>
      </c>
      <c r="BX206" s="78">
        <f>SAStab!H6411</f>
        <v>753279</v>
      </c>
      <c r="BY206" s="78">
        <f>SAStab!I6411</f>
        <v>1031308</v>
      </c>
      <c r="BZ206" s="78">
        <f>SAStab!J6411</f>
        <v>1929372</v>
      </c>
      <c r="CA206" s="188"/>
    </row>
    <row r="207" spans="1:79">
      <c r="B207" t="s">
        <v>113</v>
      </c>
      <c r="C207" s="88">
        <f>SAStab!B7222</f>
        <v>0.91100000000000003</v>
      </c>
      <c r="D207" s="41" t="str">
        <f>SAStab!A5972</f>
        <v>top quintile</v>
      </c>
      <c r="E207" s="59">
        <f>SAStab!B5972</f>
        <v>255679</v>
      </c>
      <c r="F207" s="59">
        <f>SAStab!C5972</f>
        <v>0</v>
      </c>
      <c r="G207" s="59">
        <f>SAStab!D5972</f>
        <v>3703.7</v>
      </c>
      <c r="H207" s="59">
        <f>SAStab!E5972</f>
        <v>60041.2</v>
      </c>
      <c r="I207" s="59">
        <f>SAStab!F5972</f>
        <v>169927</v>
      </c>
      <c r="J207" s="59">
        <f>SAStab!G5972</f>
        <v>346969</v>
      </c>
      <c r="K207" s="59">
        <f>SAStab!H5972</f>
        <v>583835</v>
      </c>
      <c r="L207" s="59">
        <f>SAStab!I5972</f>
        <v>804993</v>
      </c>
      <c r="M207" s="59">
        <f>SAStab!J5972</f>
        <v>1393268</v>
      </c>
      <c r="P207" t="s">
        <v>113</v>
      </c>
      <c r="Q207" s="93">
        <f>SAStab!C7222</f>
        <v>0.94299999999999995</v>
      </c>
      <c r="R207" s="159">
        <f>SAStab!B6060</f>
        <v>346334</v>
      </c>
      <c r="S207" s="159">
        <f>SAStab!C6060</f>
        <v>0</v>
      </c>
      <c r="T207" s="159">
        <f>SAStab!D6060</f>
        <v>21606.66</v>
      </c>
      <c r="U207" s="159">
        <f>SAStab!E6060</f>
        <v>100559.1</v>
      </c>
      <c r="V207" s="159">
        <f>SAStab!F6060</f>
        <v>250848.6</v>
      </c>
      <c r="W207" s="159">
        <f>SAStab!G6060</f>
        <v>472919</v>
      </c>
      <c r="X207" s="159">
        <f>SAStab!H6060</f>
        <v>771760</v>
      </c>
      <c r="Y207" s="159">
        <f>SAStab!I6060</f>
        <v>1032526</v>
      </c>
      <c r="Z207" s="159">
        <f>SAStab!J6060</f>
        <v>1710959</v>
      </c>
      <c r="AC207" t="s">
        <v>113</v>
      </c>
      <c r="AD207" s="86">
        <f>SAStab!D7222</f>
        <v>0.94599999999999995</v>
      </c>
      <c r="AE207" s="159">
        <f>SAStab!B6148</f>
        <v>447782</v>
      </c>
      <c r="AF207" s="159">
        <f>SAStab!C6148</f>
        <v>0</v>
      </c>
      <c r="AG207" s="159">
        <f>SAStab!D6148</f>
        <v>29810.42</v>
      </c>
      <c r="AH207" s="159">
        <f>SAStab!E6148</f>
        <v>131552.5</v>
      </c>
      <c r="AI207" s="159">
        <f>SAStab!F6148</f>
        <v>314786.59999999998</v>
      </c>
      <c r="AJ207" s="159">
        <f>SAStab!G6148</f>
        <v>598027</v>
      </c>
      <c r="AK207" s="159">
        <f>SAStab!H6148</f>
        <v>995507</v>
      </c>
      <c r="AL207" s="159">
        <f>SAStab!I6148</f>
        <v>1316799</v>
      </c>
      <c r="AM207" s="159">
        <f>SAStab!J6148</f>
        <v>2313289</v>
      </c>
      <c r="AP207" t="s">
        <v>113</v>
      </c>
      <c r="AQ207" s="86">
        <f>SAStab!E7222</f>
        <v>0.94099999999999995</v>
      </c>
      <c r="AR207" s="159">
        <f>SAStab!B6236</f>
        <v>525349</v>
      </c>
      <c r="AS207" s="159">
        <f>SAStab!C6236</f>
        <v>0</v>
      </c>
      <c r="AT207" s="159">
        <f>SAStab!D6236</f>
        <v>28743.25</v>
      </c>
      <c r="AU207" s="159">
        <f>SAStab!E6236</f>
        <v>152650.70000000001</v>
      </c>
      <c r="AV207" s="159">
        <f>SAStab!F6236</f>
        <v>365857.9</v>
      </c>
      <c r="AW207" s="159">
        <f>SAStab!G6236</f>
        <v>701638</v>
      </c>
      <c r="AX207" s="159">
        <f>SAStab!H6236</f>
        <v>1170889</v>
      </c>
      <c r="AY207" s="159">
        <f>SAStab!I6236</f>
        <v>1599457</v>
      </c>
      <c r="AZ207" s="159">
        <f>SAStab!J6236</f>
        <v>2693086</v>
      </c>
      <c r="BC207" t="s">
        <v>113</v>
      </c>
      <c r="BD207" s="86">
        <f>SAStab!F7222</f>
        <v>0.94199999999999995</v>
      </c>
      <c r="BE207" s="41">
        <f>SAStab!B6324</f>
        <v>613607</v>
      </c>
      <c r="BF207" s="159">
        <f>SAStab!C6324</f>
        <v>0</v>
      </c>
      <c r="BG207" s="159">
        <f>SAStab!D6324</f>
        <v>33628.69</v>
      </c>
      <c r="BH207" s="159">
        <f>SAStab!E6324</f>
        <v>168101.3</v>
      </c>
      <c r="BI207" s="159">
        <f>SAStab!F6324</f>
        <v>422886</v>
      </c>
      <c r="BJ207" s="159">
        <f>SAStab!G6324</f>
        <v>820853</v>
      </c>
      <c r="BK207" s="159">
        <f>SAStab!H6324</f>
        <v>1360542</v>
      </c>
      <c r="BL207" s="159">
        <f>SAStab!I6324</f>
        <v>1813673</v>
      </c>
      <c r="BM207" s="159">
        <f>SAStab!J6324</f>
        <v>3427045</v>
      </c>
      <c r="BP207" t="s">
        <v>113</v>
      </c>
      <c r="BQ207" s="86">
        <f>SAStab!G7222</f>
        <v>0.94099999999999995</v>
      </c>
      <c r="BR207" s="78">
        <f>SAStab!B6412</f>
        <v>679505</v>
      </c>
      <c r="BS207" s="78">
        <f>SAStab!C6412</f>
        <v>0</v>
      </c>
      <c r="BT207" s="78">
        <f>SAStab!D6412</f>
        <v>37311.94</v>
      </c>
      <c r="BU207" s="78">
        <f>SAStab!E6412</f>
        <v>200161.8</v>
      </c>
      <c r="BV207" s="78">
        <f>SAStab!F6412</f>
        <v>478748.1</v>
      </c>
      <c r="BW207" s="78">
        <f>SAStab!G6412</f>
        <v>935689</v>
      </c>
      <c r="BX207" s="78">
        <f>SAStab!H6412</f>
        <v>1527566</v>
      </c>
      <c r="BY207" s="78">
        <f>SAStab!I6412</f>
        <v>2073751</v>
      </c>
      <c r="BZ207" s="78">
        <f>SAStab!J6412</f>
        <v>3162880</v>
      </c>
      <c r="CA207" s="188"/>
    </row>
    <row r="208" spans="1:79">
      <c r="A208" t="s">
        <v>20</v>
      </c>
      <c r="D208" s="41" t="str">
        <f>SAStab!A5973</f>
        <v>equivalent home equity</v>
      </c>
      <c r="O208" t="s">
        <v>20</v>
      </c>
      <c r="AB208" t="s">
        <v>20</v>
      </c>
      <c r="AO208" t="s">
        <v>20</v>
      </c>
      <c r="BB208" t="s">
        <v>20</v>
      </c>
      <c r="BE208" s="41"/>
      <c r="BO208" t="s">
        <v>20</v>
      </c>
      <c r="CA208" s="188"/>
    </row>
    <row r="209" spans="1:79">
      <c r="B209" t="s">
        <v>21</v>
      </c>
      <c r="C209" s="88">
        <f>SAStab!B7224</f>
        <v>0.71699999999999997</v>
      </c>
      <c r="D209" s="41" t="str">
        <f>SAStab!A5974</f>
        <v>Home Owner</v>
      </c>
      <c r="E209" s="59">
        <f>SAStab!B5974</f>
        <v>118646</v>
      </c>
      <c r="F209" s="59">
        <f>SAStab!C5974</f>
        <v>0</v>
      </c>
      <c r="G209" s="59">
        <f>SAStab!D5974</f>
        <v>0</v>
      </c>
      <c r="H209" s="59">
        <f>SAStab!E5974</f>
        <v>0</v>
      </c>
      <c r="I209" s="59">
        <f>SAStab!F5974</f>
        <v>40382</v>
      </c>
      <c r="J209" s="59">
        <f>SAStab!G5974</f>
        <v>151614</v>
      </c>
      <c r="K209" s="59">
        <f>SAStab!H5974</f>
        <v>331510</v>
      </c>
      <c r="L209" s="59">
        <f>SAStab!I5974</f>
        <v>486503</v>
      </c>
      <c r="M209" s="59">
        <f>SAStab!J5974</f>
        <v>923527</v>
      </c>
      <c r="P209" t="s">
        <v>21</v>
      </c>
      <c r="Q209" s="93">
        <f>SAStab!C7224</f>
        <v>0.77600000000000002</v>
      </c>
      <c r="R209" s="159">
        <f>SAStab!B6062</f>
        <v>160067</v>
      </c>
      <c r="S209" s="159">
        <f>SAStab!C6062</f>
        <v>0</v>
      </c>
      <c r="T209" s="159">
        <f>SAStab!D6062</f>
        <v>0</v>
      </c>
      <c r="U209" s="159">
        <f>SAStab!E6062</f>
        <v>2820.2</v>
      </c>
      <c r="V209" s="159">
        <f>SAStab!F6062</f>
        <v>64364.7</v>
      </c>
      <c r="W209" s="159">
        <f>SAStab!G6062</f>
        <v>211799</v>
      </c>
      <c r="X209" s="159">
        <f>SAStab!H6062</f>
        <v>444071</v>
      </c>
      <c r="Y209" s="159">
        <f>SAStab!I6062</f>
        <v>636552</v>
      </c>
      <c r="Z209" s="159">
        <f>SAStab!J6062</f>
        <v>1161837</v>
      </c>
      <c r="AC209" t="s">
        <v>21</v>
      </c>
      <c r="AD209" s="86">
        <f>SAStab!D7224</f>
        <v>0.79600000000000004</v>
      </c>
      <c r="AE209" s="159">
        <f>SAStab!B6150</f>
        <v>199565</v>
      </c>
      <c r="AF209" s="159">
        <f>SAStab!C6150</f>
        <v>0</v>
      </c>
      <c r="AG209" s="159">
        <f>SAStab!D6150</f>
        <v>0</v>
      </c>
      <c r="AH209" s="159">
        <f>SAStab!E6150</f>
        <v>5857</v>
      </c>
      <c r="AI209" s="159">
        <f>SAStab!F6150</f>
        <v>78619.5</v>
      </c>
      <c r="AJ209" s="159">
        <f>SAStab!G6150</f>
        <v>254042</v>
      </c>
      <c r="AK209" s="159">
        <f>SAStab!H6150</f>
        <v>543103</v>
      </c>
      <c r="AL209" s="159">
        <f>SAStab!I6150</f>
        <v>795985</v>
      </c>
      <c r="AM209" s="159">
        <f>SAStab!J6150</f>
        <v>1464408</v>
      </c>
      <c r="AP209" t="s">
        <v>21</v>
      </c>
      <c r="AQ209" s="86">
        <f>SAStab!E7224</f>
        <v>0.80700000000000005</v>
      </c>
      <c r="AR209" s="159">
        <f>SAStab!B6238</f>
        <v>237946</v>
      </c>
      <c r="AS209" s="159">
        <f>SAStab!C6238</f>
        <v>0</v>
      </c>
      <c r="AT209" s="159">
        <f>SAStab!D6238</f>
        <v>0</v>
      </c>
      <c r="AU209" s="159">
        <f>SAStab!E6238</f>
        <v>7549.8</v>
      </c>
      <c r="AV209" s="159">
        <f>SAStab!F6238</f>
        <v>88723.3</v>
      </c>
      <c r="AW209" s="159">
        <f>SAStab!G6238</f>
        <v>300079</v>
      </c>
      <c r="AX209" s="159">
        <f>SAStab!H6238</f>
        <v>645511</v>
      </c>
      <c r="AY209" s="159">
        <f>SAStab!I6238</f>
        <v>954172</v>
      </c>
      <c r="AZ209" s="159">
        <f>SAStab!J6238</f>
        <v>1863505</v>
      </c>
      <c r="BC209" t="s">
        <v>21</v>
      </c>
      <c r="BD209" s="86">
        <f>SAStab!F7224</f>
        <v>0.82</v>
      </c>
      <c r="BE209" s="41">
        <f>SAStab!B6326</f>
        <v>281978</v>
      </c>
      <c r="BF209" s="159">
        <f>SAStab!C6326</f>
        <v>0</v>
      </c>
      <c r="BG209" s="159">
        <f>SAStab!D6326</f>
        <v>0</v>
      </c>
      <c r="BH209" s="159">
        <f>SAStab!E6326</f>
        <v>10790.3</v>
      </c>
      <c r="BI209" s="159">
        <f>SAStab!F6326</f>
        <v>107126.6</v>
      </c>
      <c r="BJ209" s="159">
        <f>SAStab!G6326</f>
        <v>355189</v>
      </c>
      <c r="BK209" s="159">
        <f>SAStab!H6326</f>
        <v>759621</v>
      </c>
      <c r="BL209" s="159">
        <f>SAStab!I6326</f>
        <v>1129725</v>
      </c>
      <c r="BM209" s="159">
        <f>SAStab!J6326</f>
        <v>2186060</v>
      </c>
      <c r="BP209" t="s">
        <v>21</v>
      </c>
      <c r="BQ209" s="86">
        <f>SAStab!G7224</f>
        <v>0.82699999999999996</v>
      </c>
      <c r="BR209" s="78">
        <f>SAStab!B6414</f>
        <v>316093</v>
      </c>
      <c r="BS209" s="78">
        <f>SAStab!C6414</f>
        <v>0</v>
      </c>
      <c r="BT209" s="78">
        <f>SAStab!D6414</f>
        <v>0</v>
      </c>
      <c r="BU209" s="78">
        <f>SAStab!E6414</f>
        <v>14090.6</v>
      </c>
      <c r="BV209" s="78">
        <f>SAStab!F6414</f>
        <v>130492</v>
      </c>
      <c r="BW209" s="78">
        <f>SAStab!G6414</f>
        <v>405203</v>
      </c>
      <c r="BX209" s="78">
        <f>SAStab!H6414</f>
        <v>856315</v>
      </c>
      <c r="BY209" s="78">
        <f>SAStab!I6414</f>
        <v>1266311</v>
      </c>
      <c r="BZ209" s="78">
        <f>SAStab!J6414</f>
        <v>2318795</v>
      </c>
      <c r="CA209" s="188"/>
    </row>
    <row r="210" spans="1:79">
      <c r="B210" t="s">
        <v>22</v>
      </c>
      <c r="C210" s="88">
        <f>SAStab!B7225</f>
        <v>0.378</v>
      </c>
      <c r="D210" s="41" t="str">
        <f>SAStab!A5975</f>
        <v>Renter</v>
      </c>
      <c r="E210" s="59">
        <f>SAStab!B5975</f>
        <v>33093</v>
      </c>
      <c r="F210" s="59">
        <f>SAStab!C5975</f>
        <v>0</v>
      </c>
      <c r="G210" s="59">
        <f>SAStab!D5975</f>
        <v>0</v>
      </c>
      <c r="H210" s="59">
        <f>SAStab!E5975</f>
        <v>0</v>
      </c>
      <c r="I210" s="59">
        <f>SAStab!F5975</f>
        <v>0</v>
      </c>
      <c r="J210" s="59">
        <f>SAStab!G5975</f>
        <v>19315</v>
      </c>
      <c r="K210" s="59">
        <f>SAStab!H5975</f>
        <v>94365</v>
      </c>
      <c r="L210" s="59">
        <f>SAStab!I5975</f>
        <v>182694</v>
      </c>
      <c r="M210" s="59">
        <f>SAStab!J5975</f>
        <v>482424</v>
      </c>
      <c r="P210" t="s">
        <v>22</v>
      </c>
      <c r="Q210" s="93">
        <f>SAStab!C7225</f>
        <v>0.42699999999999999</v>
      </c>
      <c r="R210" s="159">
        <f>SAStab!B6063</f>
        <v>42514</v>
      </c>
      <c r="S210" s="159">
        <f>SAStab!C6063</f>
        <v>0</v>
      </c>
      <c r="T210" s="159">
        <f>SAStab!D6063</f>
        <v>0</v>
      </c>
      <c r="U210" s="159">
        <f>SAStab!E6063</f>
        <v>0</v>
      </c>
      <c r="V210" s="159">
        <f>SAStab!F6063</f>
        <v>0</v>
      </c>
      <c r="W210" s="159">
        <f>SAStab!G6063</f>
        <v>30118</v>
      </c>
      <c r="X210" s="159">
        <f>SAStab!H6063</f>
        <v>127777</v>
      </c>
      <c r="Y210" s="159">
        <f>SAStab!I6063</f>
        <v>233196</v>
      </c>
      <c r="Z210" s="159">
        <f>SAStab!J6063</f>
        <v>520572</v>
      </c>
      <c r="AC210" t="s">
        <v>22</v>
      </c>
      <c r="AD210" s="86">
        <f>SAStab!D7225</f>
        <v>0.46100000000000002</v>
      </c>
      <c r="AE210" s="159">
        <f>SAStab!B6151</f>
        <v>54618</v>
      </c>
      <c r="AF210" s="159">
        <f>SAStab!C6151</f>
        <v>0</v>
      </c>
      <c r="AG210" s="159">
        <f>SAStab!D6151</f>
        <v>0</v>
      </c>
      <c r="AH210" s="159">
        <f>SAStab!E6151</f>
        <v>0</v>
      </c>
      <c r="AI210" s="159">
        <f>SAStab!F6151</f>
        <v>0</v>
      </c>
      <c r="AJ210" s="159">
        <f>SAStab!G6151</f>
        <v>39084</v>
      </c>
      <c r="AK210" s="159">
        <f>SAStab!H6151</f>
        <v>160894</v>
      </c>
      <c r="AL210" s="159">
        <f>SAStab!I6151</f>
        <v>295846</v>
      </c>
      <c r="AM210" s="159">
        <f>SAStab!J6151</f>
        <v>712691</v>
      </c>
      <c r="AP210" t="s">
        <v>22</v>
      </c>
      <c r="AQ210" s="86">
        <f>SAStab!E7225</f>
        <v>0.48399999999999999</v>
      </c>
      <c r="AR210" s="159">
        <f>SAStab!B6239</f>
        <v>68381</v>
      </c>
      <c r="AS210" s="159">
        <f>SAStab!C6239</f>
        <v>0</v>
      </c>
      <c r="AT210" s="159">
        <f>SAStab!D6239</f>
        <v>0</v>
      </c>
      <c r="AU210" s="159">
        <f>SAStab!E6239</f>
        <v>0</v>
      </c>
      <c r="AV210" s="159">
        <f>SAStab!F6239</f>
        <v>0</v>
      </c>
      <c r="AW210" s="159">
        <f>SAStab!G6239</f>
        <v>49981</v>
      </c>
      <c r="AX210" s="159">
        <f>SAStab!H6239</f>
        <v>187296</v>
      </c>
      <c r="AY210" s="159">
        <f>SAStab!I6239</f>
        <v>352117</v>
      </c>
      <c r="AZ210" s="159">
        <f>SAStab!J6239</f>
        <v>860183</v>
      </c>
      <c r="BC210" t="s">
        <v>22</v>
      </c>
      <c r="BD210" s="86">
        <f>SAStab!F7225</f>
        <v>0.50700000000000001</v>
      </c>
      <c r="BE210" s="41">
        <f>SAStab!B6327</f>
        <v>85011</v>
      </c>
      <c r="BF210" s="159">
        <f>SAStab!C6327</f>
        <v>0</v>
      </c>
      <c r="BG210" s="159">
        <f>SAStab!D6327</f>
        <v>0</v>
      </c>
      <c r="BH210" s="159">
        <f>SAStab!E6327</f>
        <v>0</v>
      </c>
      <c r="BI210" s="159">
        <f>SAStab!F6327</f>
        <v>310.3</v>
      </c>
      <c r="BJ210" s="159">
        <f>SAStab!G6327</f>
        <v>63923</v>
      </c>
      <c r="BK210" s="159">
        <f>SAStab!H6327</f>
        <v>237465</v>
      </c>
      <c r="BL210" s="159">
        <f>SAStab!I6327</f>
        <v>440086</v>
      </c>
      <c r="BM210" s="159">
        <f>SAStab!J6327</f>
        <v>1027004</v>
      </c>
      <c r="BP210" t="s">
        <v>22</v>
      </c>
      <c r="BQ210" s="86">
        <f>SAStab!G7225</f>
        <v>0.51800000000000002</v>
      </c>
      <c r="BR210" s="78">
        <f>SAStab!B6415</f>
        <v>94934</v>
      </c>
      <c r="BS210" s="78">
        <f>SAStab!C6415</f>
        <v>0</v>
      </c>
      <c r="BT210" s="78">
        <f>SAStab!D6415</f>
        <v>0</v>
      </c>
      <c r="BU210" s="78">
        <f>SAStab!E6415</f>
        <v>0</v>
      </c>
      <c r="BV210" s="78">
        <f>SAStab!F6415</f>
        <v>1224.4000000000001</v>
      </c>
      <c r="BW210" s="78">
        <f>SAStab!G6415</f>
        <v>74994</v>
      </c>
      <c r="BX210" s="78">
        <f>SAStab!H6415</f>
        <v>276504</v>
      </c>
      <c r="BY210" s="78">
        <f>SAStab!I6415</f>
        <v>476155</v>
      </c>
      <c r="BZ210" s="78">
        <f>SAStab!J6415</f>
        <v>1183427</v>
      </c>
      <c r="CA210" s="188"/>
    </row>
    <row r="211" spans="1:79">
      <c r="A211" t="s">
        <v>107</v>
      </c>
      <c r="D211" s="41" t="str">
        <f>SAStab!A5976</f>
        <v>census Poverty rate</v>
      </c>
      <c r="O211" t="s">
        <v>107</v>
      </c>
      <c r="AB211" t="s">
        <v>107</v>
      </c>
      <c r="AO211" t="s">
        <v>107</v>
      </c>
      <c r="BB211" t="s">
        <v>107</v>
      </c>
      <c r="BE211" s="41"/>
      <c r="BO211" t="s">
        <v>107</v>
      </c>
      <c r="CA211" s="188"/>
    </row>
    <row r="212" spans="1:79">
      <c r="B212" t="s">
        <v>28</v>
      </c>
      <c r="C212" s="88">
        <f>SAStab!B7227</f>
        <v>0.223</v>
      </c>
      <c r="D212" s="41" t="str">
        <f>SAStab!A5977</f>
        <v>1.Less 100% of Poverty</v>
      </c>
      <c r="E212" s="59">
        <f>SAStab!B5977</f>
        <v>14224</v>
      </c>
      <c r="F212" s="59">
        <f>SAStab!C5977</f>
        <v>0</v>
      </c>
      <c r="G212" s="59">
        <f>SAStab!D5977</f>
        <v>0</v>
      </c>
      <c r="H212" s="59">
        <f>SAStab!E5977</f>
        <v>0</v>
      </c>
      <c r="I212" s="59">
        <f>SAStab!F5977</f>
        <v>0</v>
      </c>
      <c r="J212" s="59">
        <f>SAStab!G5977</f>
        <v>0</v>
      </c>
      <c r="K212" s="59">
        <f>SAStab!H5977</f>
        <v>28228</v>
      </c>
      <c r="L212" s="59">
        <f>SAStab!I5977</f>
        <v>69812</v>
      </c>
      <c r="M212" s="59">
        <f>SAStab!J5977</f>
        <v>327765</v>
      </c>
      <c r="P212" t="s">
        <v>28</v>
      </c>
      <c r="Q212" s="93">
        <f>SAStab!C7227</f>
        <v>0.25600000000000001</v>
      </c>
      <c r="R212" s="159">
        <f>SAStab!B6065</f>
        <v>17997</v>
      </c>
      <c r="S212" s="159">
        <f>SAStab!C6065</f>
        <v>0</v>
      </c>
      <c r="T212" s="159">
        <f>SAStab!D6065</f>
        <v>0</v>
      </c>
      <c r="U212" s="159">
        <f>SAStab!E6065</f>
        <v>0</v>
      </c>
      <c r="V212" s="159">
        <f>SAStab!F6065</f>
        <v>0</v>
      </c>
      <c r="W212" s="159">
        <f>SAStab!G6065</f>
        <v>264</v>
      </c>
      <c r="X212" s="159">
        <f>SAStab!H6065</f>
        <v>30998</v>
      </c>
      <c r="Y212" s="159">
        <f>SAStab!I6065</f>
        <v>80621</v>
      </c>
      <c r="Z212" s="159">
        <f>SAStab!J6065</f>
        <v>395532</v>
      </c>
      <c r="AC212" t="s">
        <v>28</v>
      </c>
      <c r="AD212" s="86">
        <f>SAStab!D7227</f>
        <v>0.253</v>
      </c>
      <c r="AE212" s="159">
        <f>SAStab!B6153</f>
        <v>15449</v>
      </c>
      <c r="AF212" s="159">
        <f>SAStab!C6153</f>
        <v>0</v>
      </c>
      <c r="AG212" s="159">
        <f>SAStab!D6153</f>
        <v>0</v>
      </c>
      <c r="AH212" s="159">
        <f>SAStab!E6153</f>
        <v>0</v>
      </c>
      <c r="AI212" s="159">
        <f>SAStab!F6153</f>
        <v>0</v>
      </c>
      <c r="AJ212" s="159">
        <f>SAStab!G6153</f>
        <v>0</v>
      </c>
      <c r="AK212" s="159">
        <f>SAStab!H6153</f>
        <v>21822</v>
      </c>
      <c r="AL212" s="159">
        <f>SAStab!I6153</f>
        <v>59130</v>
      </c>
      <c r="AM212" s="159">
        <f>SAStab!J6153</f>
        <v>358016</v>
      </c>
      <c r="AP212" t="s">
        <v>28</v>
      </c>
      <c r="AQ212" s="86">
        <f>SAStab!E7227</f>
        <v>0.28599999999999998</v>
      </c>
      <c r="AR212" s="159">
        <f>SAStab!B6241</f>
        <v>15228</v>
      </c>
      <c r="AS212" s="159">
        <f>SAStab!C6241</f>
        <v>0</v>
      </c>
      <c r="AT212" s="159">
        <f>SAStab!D6241</f>
        <v>0</v>
      </c>
      <c r="AU212" s="159">
        <f>SAStab!E6241</f>
        <v>0</v>
      </c>
      <c r="AV212" s="159">
        <f>SAStab!F6241</f>
        <v>0</v>
      </c>
      <c r="AW212" s="159">
        <f>SAStab!G6241</f>
        <v>1338</v>
      </c>
      <c r="AX212" s="159">
        <f>SAStab!H6241</f>
        <v>25263</v>
      </c>
      <c r="AY212" s="159">
        <f>SAStab!I6241</f>
        <v>72650</v>
      </c>
      <c r="AZ212" s="159">
        <f>SAStab!J6241</f>
        <v>338941</v>
      </c>
      <c r="BC212" t="s">
        <v>28</v>
      </c>
      <c r="BD212" s="86">
        <f>SAStab!F7227</f>
        <v>0.307</v>
      </c>
      <c r="BE212" s="41">
        <f>SAStab!B6329</f>
        <v>19049</v>
      </c>
      <c r="BF212" s="159">
        <f>SAStab!C6329</f>
        <v>0</v>
      </c>
      <c r="BG212" s="159">
        <f>SAStab!D6329</f>
        <v>0</v>
      </c>
      <c r="BH212" s="159">
        <f>SAStab!E6329</f>
        <v>0</v>
      </c>
      <c r="BI212" s="159">
        <f>SAStab!F6329</f>
        <v>0</v>
      </c>
      <c r="BJ212" s="159">
        <f>SAStab!G6329</f>
        <v>2824</v>
      </c>
      <c r="BK212" s="159">
        <f>SAStab!H6329</f>
        <v>36773</v>
      </c>
      <c r="BL212" s="159">
        <f>SAStab!I6329</f>
        <v>88133</v>
      </c>
      <c r="BM212" s="159">
        <f>SAStab!J6329</f>
        <v>373451</v>
      </c>
      <c r="BP212" t="s">
        <v>28</v>
      </c>
      <c r="BQ212" s="86">
        <f>SAStab!G7227</f>
        <v>0.309</v>
      </c>
      <c r="BR212" s="78">
        <f>SAStab!B6417</f>
        <v>22187</v>
      </c>
      <c r="BS212" s="78">
        <f>SAStab!C6417</f>
        <v>0</v>
      </c>
      <c r="BT212" s="78">
        <f>SAStab!D6417</f>
        <v>0</v>
      </c>
      <c r="BU212" s="78">
        <f>SAStab!E6417</f>
        <v>0</v>
      </c>
      <c r="BV212" s="78">
        <f>SAStab!F6417</f>
        <v>0</v>
      </c>
      <c r="BW212" s="78">
        <f>SAStab!G6417</f>
        <v>2569</v>
      </c>
      <c r="BX212" s="78">
        <f>SAStab!H6417</f>
        <v>34938</v>
      </c>
      <c r="BY212" s="78">
        <f>SAStab!I6417</f>
        <v>103978</v>
      </c>
      <c r="BZ212" s="78">
        <f>SAStab!J6417</f>
        <v>382277</v>
      </c>
      <c r="CA212" s="188"/>
    </row>
    <row r="213" spans="1:79">
      <c r="B213" t="s">
        <v>29</v>
      </c>
      <c r="C213" s="88">
        <f>SAStab!B7228</f>
        <v>0.39400000000000002</v>
      </c>
      <c r="D213" s="41" t="str">
        <f>SAStab!A5978</f>
        <v>2.100-199% of Poverty</v>
      </c>
      <c r="E213" s="59">
        <f>SAStab!B5978</f>
        <v>25273</v>
      </c>
      <c r="F213" s="59">
        <f>SAStab!C5978</f>
        <v>0</v>
      </c>
      <c r="G213" s="59">
        <f>SAStab!D5978</f>
        <v>0</v>
      </c>
      <c r="H213" s="59">
        <f>SAStab!E5978</f>
        <v>0</v>
      </c>
      <c r="I213" s="59">
        <f>SAStab!F5978</f>
        <v>0</v>
      </c>
      <c r="J213" s="59">
        <f>SAStab!G5978</f>
        <v>15750</v>
      </c>
      <c r="K213" s="59">
        <f>SAStab!H5978</f>
        <v>64385</v>
      </c>
      <c r="L213" s="59">
        <f>SAStab!I5978</f>
        <v>125695</v>
      </c>
      <c r="M213" s="59">
        <f>SAStab!J5978</f>
        <v>383012</v>
      </c>
      <c r="P213" t="s">
        <v>29</v>
      </c>
      <c r="Q213" s="93">
        <f>SAStab!C7228</f>
        <v>0.432</v>
      </c>
      <c r="R213" s="159">
        <f>SAStab!B6066</f>
        <v>27102</v>
      </c>
      <c r="S213" s="159">
        <f>SAStab!C6066</f>
        <v>0</v>
      </c>
      <c r="T213" s="159">
        <f>SAStab!D6066</f>
        <v>0</v>
      </c>
      <c r="U213" s="159">
        <f>SAStab!E6066</f>
        <v>0</v>
      </c>
      <c r="V213" s="159">
        <f>SAStab!F6066</f>
        <v>0</v>
      </c>
      <c r="W213" s="159">
        <f>SAStab!G6066</f>
        <v>18487</v>
      </c>
      <c r="X213" s="159">
        <f>SAStab!H6066</f>
        <v>70010</v>
      </c>
      <c r="Y213" s="159">
        <f>SAStab!I6066</f>
        <v>136307</v>
      </c>
      <c r="Z213" s="159">
        <f>SAStab!J6066</f>
        <v>405704</v>
      </c>
      <c r="AC213" t="s">
        <v>29</v>
      </c>
      <c r="AD213" s="86">
        <f>SAStab!D7228</f>
        <v>0.44500000000000001</v>
      </c>
      <c r="AE213" s="159">
        <f>SAStab!B6154</f>
        <v>22508</v>
      </c>
      <c r="AF213" s="159">
        <f>SAStab!C6154</f>
        <v>0</v>
      </c>
      <c r="AG213" s="159">
        <f>SAStab!D6154</f>
        <v>0</v>
      </c>
      <c r="AH213" s="159">
        <f>SAStab!E6154</f>
        <v>0</v>
      </c>
      <c r="AI213" s="159">
        <f>SAStab!F6154</f>
        <v>0</v>
      </c>
      <c r="AJ213" s="159">
        <f>SAStab!G6154</f>
        <v>17072</v>
      </c>
      <c r="AK213" s="159">
        <f>SAStab!H6154</f>
        <v>60976</v>
      </c>
      <c r="AL213" s="159">
        <f>SAStab!I6154</f>
        <v>104296</v>
      </c>
      <c r="AM213" s="159">
        <f>SAStab!J6154</f>
        <v>278841</v>
      </c>
      <c r="AP213" t="s">
        <v>29</v>
      </c>
      <c r="AQ213" s="86">
        <f>SAStab!E7228</f>
        <v>0.46300000000000002</v>
      </c>
      <c r="AR213" s="159">
        <f>SAStab!B6242</f>
        <v>26729</v>
      </c>
      <c r="AS213" s="159">
        <f>SAStab!C6242</f>
        <v>0</v>
      </c>
      <c r="AT213" s="159">
        <f>SAStab!D6242</f>
        <v>0</v>
      </c>
      <c r="AU213" s="159">
        <f>SAStab!E6242</f>
        <v>0</v>
      </c>
      <c r="AV213" s="159">
        <f>SAStab!F6242</f>
        <v>0</v>
      </c>
      <c r="AW213" s="159">
        <f>SAStab!G6242</f>
        <v>19462</v>
      </c>
      <c r="AX213" s="159">
        <f>SAStab!H6242</f>
        <v>64253</v>
      </c>
      <c r="AY213" s="159">
        <f>SAStab!I6242</f>
        <v>110476</v>
      </c>
      <c r="AZ213" s="159">
        <f>SAStab!J6242</f>
        <v>430144</v>
      </c>
      <c r="BC213" t="s">
        <v>29</v>
      </c>
      <c r="BD213" s="86">
        <f>SAStab!F7228</f>
        <v>0.46800000000000003</v>
      </c>
      <c r="BE213" s="41">
        <f>SAStab!B6330</f>
        <v>28821</v>
      </c>
      <c r="BF213" s="159">
        <f>SAStab!C6330</f>
        <v>0</v>
      </c>
      <c r="BG213" s="159">
        <f>SAStab!D6330</f>
        <v>0</v>
      </c>
      <c r="BH213" s="159">
        <f>SAStab!E6330</f>
        <v>0</v>
      </c>
      <c r="BI213" s="159">
        <f>SAStab!F6330</f>
        <v>0</v>
      </c>
      <c r="BJ213" s="159">
        <f>SAStab!G6330</f>
        <v>18425</v>
      </c>
      <c r="BK213" s="159">
        <f>SAStab!H6330</f>
        <v>65327</v>
      </c>
      <c r="BL213" s="159">
        <f>SAStab!I6330</f>
        <v>121700</v>
      </c>
      <c r="BM213" s="159">
        <f>SAStab!J6330</f>
        <v>415964</v>
      </c>
      <c r="BP213" t="s">
        <v>29</v>
      </c>
      <c r="BQ213" s="86">
        <f>SAStab!G7228</f>
        <v>0.44600000000000001</v>
      </c>
      <c r="BR213" s="78">
        <f>SAStab!B6418</f>
        <v>25474</v>
      </c>
      <c r="BS213" s="78">
        <f>SAStab!C6418</f>
        <v>0</v>
      </c>
      <c r="BT213" s="78">
        <f>SAStab!D6418</f>
        <v>0</v>
      </c>
      <c r="BU213" s="78">
        <f>SAStab!E6418</f>
        <v>0</v>
      </c>
      <c r="BV213" s="78">
        <f>SAStab!F6418</f>
        <v>0</v>
      </c>
      <c r="BW213" s="78">
        <f>SAStab!G6418</f>
        <v>15567</v>
      </c>
      <c r="BX213" s="78">
        <f>SAStab!H6418</f>
        <v>59818</v>
      </c>
      <c r="BY213" s="78">
        <f>SAStab!I6418</f>
        <v>113446</v>
      </c>
      <c r="BZ213" s="78">
        <f>SAStab!J6418</f>
        <v>378616</v>
      </c>
      <c r="CA213" s="188"/>
    </row>
    <row r="214" spans="1:79">
      <c r="B214" t="s">
        <v>30</v>
      </c>
      <c r="C214" s="88">
        <f>SAStab!B7229</f>
        <v>0.66200000000000003</v>
      </c>
      <c r="D214" s="41" t="str">
        <f>SAStab!A5979</f>
        <v>3.200-399% of Poverty</v>
      </c>
      <c r="E214" s="59">
        <f>SAStab!B5979</f>
        <v>66258</v>
      </c>
      <c r="F214" s="59">
        <f>SAStab!C5979</f>
        <v>0</v>
      </c>
      <c r="G214" s="59">
        <f>SAStab!D5979</f>
        <v>0</v>
      </c>
      <c r="H214" s="59">
        <f>SAStab!E5979</f>
        <v>0</v>
      </c>
      <c r="I214" s="59">
        <f>SAStab!F5979</f>
        <v>20268.599999999999</v>
      </c>
      <c r="J214" s="59">
        <f>SAStab!G5979</f>
        <v>81284</v>
      </c>
      <c r="K214" s="59">
        <f>SAStab!H5979</f>
        <v>178305</v>
      </c>
      <c r="L214" s="59">
        <f>SAStab!I5979</f>
        <v>278109</v>
      </c>
      <c r="M214" s="59">
        <f>SAStab!J5979</f>
        <v>566434</v>
      </c>
      <c r="P214" t="s">
        <v>30</v>
      </c>
      <c r="Q214" s="93">
        <f>SAStab!C7229</f>
        <v>0.70099999999999996</v>
      </c>
      <c r="R214" s="159">
        <f>SAStab!B6067</f>
        <v>73648</v>
      </c>
      <c r="S214" s="159">
        <f>SAStab!C6067</f>
        <v>0</v>
      </c>
      <c r="T214" s="159">
        <f>SAStab!D6067</f>
        <v>0</v>
      </c>
      <c r="U214" s="159">
        <f>SAStab!E6067</f>
        <v>0</v>
      </c>
      <c r="V214" s="159">
        <f>SAStab!F6067</f>
        <v>25168.6</v>
      </c>
      <c r="W214" s="159">
        <f>SAStab!G6067</f>
        <v>91935</v>
      </c>
      <c r="X214" s="159">
        <f>SAStab!H6067</f>
        <v>198966</v>
      </c>
      <c r="Y214" s="159">
        <f>SAStab!I6067</f>
        <v>300835</v>
      </c>
      <c r="Z214" s="159">
        <f>SAStab!J6067</f>
        <v>650794</v>
      </c>
      <c r="AC214" t="s">
        <v>30</v>
      </c>
      <c r="AD214" s="86">
        <f>SAStab!D7229</f>
        <v>0.73099999999999998</v>
      </c>
      <c r="AE214" s="159">
        <f>SAStab!B6155</f>
        <v>84157</v>
      </c>
      <c r="AF214" s="159">
        <f>SAStab!C6155</f>
        <v>0</v>
      </c>
      <c r="AG214" s="159">
        <f>SAStab!D6155</f>
        <v>0</v>
      </c>
      <c r="AH214" s="159">
        <f>SAStab!E6155</f>
        <v>0</v>
      </c>
      <c r="AI214" s="159">
        <f>SAStab!F6155</f>
        <v>32863</v>
      </c>
      <c r="AJ214" s="159">
        <f>SAStab!G6155</f>
        <v>103587</v>
      </c>
      <c r="AK214" s="159">
        <f>SAStab!H6155</f>
        <v>207438</v>
      </c>
      <c r="AL214" s="159">
        <f>SAStab!I6155</f>
        <v>306240</v>
      </c>
      <c r="AM214" s="159">
        <f>SAStab!J6155</f>
        <v>755329</v>
      </c>
      <c r="AP214" t="s">
        <v>30</v>
      </c>
      <c r="AQ214" s="86">
        <f>SAStab!E7229</f>
        <v>0.71599999999999997</v>
      </c>
      <c r="AR214" s="159">
        <f>SAStab!B6243</f>
        <v>81007</v>
      </c>
      <c r="AS214" s="159">
        <f>SAStab!C6243</f>
        <v>0</v>
      </c>
      <c r="AT214" s="159">
        <f>SAStab!D6243</f>
        <v>0</v>
      </c>
      <c r="AU214" s="159">
        <f>SAStab!E6243</f>
        <v>0</v>
      </c>
      <c r="AV214" s="159">
        <f>SAStab!F6243</f>
        <v>30061.200000000001</v>
      </c>
      <c r="AW214" s="159">
        <f>SAStab!G6243</f>
        <v>98880</v>
      </c>
      <c r="AX214" s="159">
        <f>SAStab!H6243</f>
        <v>201211</v>
      </c>
      <c r="AY214" s="159">
        <f>SAStab!I6243</f>
        <v>297853</v>
      </c>
      <c r="AZ214" s="159">
        <f>SAStab!J6243</f>
        <v>720047</v>
      </c>
      <c r="BC214" t="s">
        <v>30</v>
      </c>
      <c r="BD214" s="86">
        <f>SAStab!F7229</f>
        <v>0.69899999999999995</v>
      </c>
      <c r="BE214" s="41">
        <f>SAStab!B6331</f>
        <v>82250</v>
      </c>
      <c r="BF214" s="159">
        <f>SAStab!C6331</f>
        <v>0</v>
      </c>
      <c r="BG214" s="159">
        <f>SAStab!D6331</f>
        <v>0</v>
      </c>
      <c r="BH214" s="159">
        <f>SAStab!E6331</f>
        <v>0</v>
      </c>
      <c r="BI214" s="159">
        <f>SAStab!F6331</f>
        <v>26460.1</v>
      </c>
      <c r="BJ214" s="159">
        <f>SAStab!G6331</f>
        <v>97092</v>
      </c>
      <c r="BK214" s="159">
        <f>SAStab!H6331</f>
        <v>205953</v>
      </c>
      <c r="BL214" s="159">
        <f>SAStab!I6331</f>
        <v>313199</v>
      </c>
      <c r="BM214" s="159">
        <f>SAStab!J6331</f>
        <v>795788</v>
      </c>
      <c r="BP214" t="s">
        <v>30</v>
      </c>
      <c r="BQ214" s="86">
        <f>SAStab!G7229</f>
        <v>0.66900000000000004</v>
      </c>
      <c r="BR214" s="78">
        <f>SAStab!B6419</f>
        <v>71416</v>
      </c>
      <c r="BS214" s="78">
        <f>SAStab!C6419</f>
        <v>0</v>
      </c>
      <c r="BT214" s="78">
        <f>SAStab!D6419</f>
        <v>0</v>
      </c>
      <c r="BU214" s="78">
        <f>SAStab!E6419</f>
        <v>0</v>
      </c>
      <c r="BV214" s="78">
        <f>SAStab!F6419</f>
        <v>21436</v>
      </c>
      <c r="BW214" s="78">
        <f>SAStab!G6419</f>
        <v>84715</v>
      </c>
      <c r="BX214" s="78">
        <f>SAStab!H6419</f>
        <v>183417</v>
      </c>
      <c r="BY214" s="78">
        <f>SAStab!I6419</f>
        <v>284530</v>
      </c>
      <c r="BZ214" s="78">
        <f>SAStab!J6419</f>
        <v>642939</v>
      </c>
      <c r="CA214" s="188"/>
    </row>
    <row r="215" spans="1:79" s="188" customFormat="1">
      <c r="A215" s="1"/>
      <c r="B215" s="1" t="s">
        <v>31</v>
      </c>
      <c r="C215" s="89">
        <f>SAStab!B7230</f>
        <v>0.85299999999999998</v>
      </c>
      <c r="D215" s="183" t="str">
        <f>SAStab!A5980</f>
        <v>4.400%+ of Poverty</v>
      </c>
      <c r="E215" s="79">
        <f>SAStab!B5980</f>
        <v>181784</v>
      </c>
      <c r="F215" s="79">
        <f>SAStab!C5980</f>
        <v>0</v>
      </c>
      <c r="G215" s="79">
        <f>SAStab!D5980</f>
        <v>0</v>
      </c>
      <c r="H215" s="79">
        <f>SAStab!E5980</f>
        <v>24381.5</v>
      </c>
      <c r="I215" s="79">
        <f>SAStab!F5980</f>
        <v>104930.3</v>
      </c>
      <c r="J215" s="79">
        <f>SAStab!G5980</f>
        <v>247560</v>
      </c>
      <c r="K215" s="79">
        <f>SAStab!H5980</f>
        <v>445362</v>
      </c>
      <c r="L215" s="79">
        <f>SAStab!I5980</f>
        <v>623372</v>
      </c>
      <c r="M215" s="79">
        <f>SAStab!J5980</f>
        <v>1163876</v>
      </c>
      <c r="O215" s="1"/>
      <c r="P215" s="1" t="s">
        <v>31</v>
      </c>
      <c r="Q215" s="94">
        <f>SAStab!C7230</f>
        <v>0.88</v>
      </c>
      <c r="R215" s="123">
        <f>SAStab!B6068</f>
        <v>233847</v>
      </c>
      <c r="S215" s="123">
        <f>SAStab!C6068</f>
        <v>0</v>
      </c>
      <c r="T215" s="123">
        <f>SAStab!D6068</f>
        <v>0</v>
      </c>
      <c r="U215" s="123">
        <f>SAStab!E6068</f>
        <v>39244</v>
      </c>
      <c r="V215" s="123">
        <f>SAStab!F6068</f>
        <v>141928.9</v>
      </c>
      <c r="W215" s="123">
        <f>SAStab!G6068</f>
        <v>322039</v>
      </c>
      <c r="X215" s="123">
        <f>SAStab!H6068</f>
        <v>572008</v>
      </c>
      <c r="Y215" s="123">
        <f>SAStab!I6068</f>
        <v>779551</v>
      </c>
      <c r="Z215" s="123">
        <f>SAStab!J6068</f>
        <v>1318815</v>
      </c>
      <c r="AB215" s="1"/>
      <c r="AC215" s="1" t="s">
        <v>31</v>
      </c>
      <c r="AD215" s="87">
        <f>SAStab!D7230</f>
        <v>0.88100000000000001</v>
      </c>
      <c r="AE215" s="123">
        <f>SAStab!B6156</f>
        <v>288132</v>
      </c>
      <c r="AF215" s="123">
        <f>SAStab!C6156</f>
        <v>0</v>
      </c>
      <c r="AG215" s="123">
        <f>SAStab!D6156</f>
        <v>0</v>
      </c>
      <c r="AH215" s="123">
        <f>SAStab!E6156</f>
        <v>43640.7</v>
      </c>
      <c r="AI215" s="123">
        <f>SAStab!F6156</f>
        <v>173841.2</v>
      </c>
      <c r="AJ215" s="123">
        <f>SAStab!G6156</f>
        <v>391343</v>
      </c>
      <c r="AK215" s="123">
        <f>SAStab!H6156</f>
        <v>716082</v>
      </c>
      <c r="AL215" s="123">
        <f>SAStab!I6156</f>
        <v>965759</v>
      </c>
      <c r="AM215" s="123">
        <f>SAStab!J6156</f>
        <v>1693151</v>
      </c>
      <c r="AO215" s="1"/>
      <c r="AP215" s="1" t="s">
        <v>31</v>
      </c>
      <c r="AQ215" s="87">
        <f>SAStab!E7230</f>
        <v>0.879</v>
      </c>
      <c r="AR215" s="123">
        <f>SAStab!B6244</f>
        <v>338162</v>
      </c>
      <c r="AS215" s="123">
        <f>SAStab!C6244</f>
        <v>0</v>
      </c>
      <c r="AT215" s="123">
        <f>SAStab!D6244</f>
        <v>0</v>
      </c>
      <c r="AU215" s="123">
        <f>SAStab!E6244</f>
        <v>46356.1</v>
      </c>
      <c r="AV215" s="123">
        <f>SAStab!F6244</f>
        <v>193719</v>
      </c>
      <c r="AW215" s="123">
        <f>SAStab!G6244</f>
        <v>448791</v>
      </c>
      <c r="AX215" s="123">
        <f>SAStab!H6244</f>
        <v>823306</v>
      </c>
      <c r="AY215" s="123">
        <f>SAStab!I6244</f>
        <v>1160551</v>
      </c>
      <c r="AZ215" s="123">
        <f>SAStab!J6244</f>
        <v>2121535</v>
      </c>
      <c r="BB215" s="1"/>
      <c r="BC215" s="1" t="s">
        <v>31</v>
      </c>
      <c r="BD215" s="87">
        <f>SAStab!F7230</f>
        <v>0.877</v>
      </c>
      <c r="BE215" s="183">
        <f>SAStab!B6332</f>
        <v>378440</v>
      </c>
      <c r="BF215" s="123">
        <f>SAStab!C6332</f>
        <v>0</v>
      </c>
      <c r="BG215" s="123">
        <f>SAStab!D6332</f>
        <v>0</v>
      </c>
      <c r="BH215" s="123">
        <f>SAStab!E6332</f>
        <v>48345.9</v>
      </c>
      <c r="BI215" s="123">
        <f>SAStab!F6332</f>
        <v>215870.5</v>
      </c>
      <c r="BJ215" s="123">
        <f>SAStab!G6332</f>
        <v>494882</v>
      </c>
      <c r="BK215" s="123">
        <f>SAStab!H6332</f>
        <v>934439</v>
      </c>
      <c r="BL215" s="123">
        <f>SAStab!I6332</f>
        <v>1306834</v>
      </c>
      <c r="BM215" s="123">
        <f>SAStab!J6332</f>
        <v>2466056</v>
      </c>
      <c r="BO215" s="1"/>
      <c r="BP215" s="1" t="s">
        <v>31</v>
      </c>
      <c r="BQ215" s="87">
        <f>SAStab!G7230</f>
        <v>0.874</v>
      </c>
      <c r="BR215" s="79">
        <f>SAStab!B6420</f>
        <v>401060</v>
      </c>
      <c r="BS215" s="79">
        <f>SAStab!C6420</f>
        <v>0</v>
      </c>
      <c r="BT215" s="79">
        <f>SAStab!D6420</f>
        <v>0</v>
      </c>
      <c r="BU215" s="79">
        <f>SAStab!E6420</f>
        <v>51479.6</v>
      </c>
      <c r="BV215" s="79">
        <f>SAStab!F6420</f>
        <v>230607.3</v>
      </c>
      <c r="BW215" s="79">
        <f>SAStab!G6420</f>
        <v>531603</v>
      </c>
      <c r="BX215" s="79">
        <f>SAStab!H6420</f>
        <v>997694</v>
      </c>
      <c r="BY215" s="79">
        <f>SAStab!I6420</f>
        <v>1424611</v>
      </c>
      <c r="BZ215" s="79">
        <f>SAStab!J6420</f>
        <v>2511086</v>
      </c>
    </row>
    <row r="216" spans="1:79">
      <c r="A216" t="str">
        <f>NOTES!$A$3</f>
        <v>Source: DYNASIM3 ID912. Option FICA15:  Increase Payroll tax to 15.4% over 10 Years</v>
      </c>
      <c r="O216" t="str">
        <f>NOTES!$A$3</f>
        <v>Source: DYNASIM3 ID912. Option FICA15:  Increase Payroll tax to 15.4% over 10 Years</v>
      </c>
      <c r="AB216" t="str">
        <f>NOTES!$A$3</f>
        <v>Source: DYNASIM3 ID912. Option FICA15:  Increase Payroll tax to 15.4% over 10 Years</v>
      </c>
      <c r="AO216" t="str">
        <f>NOTES!$A$3</f>
        <v>Source: DYNASIM3 ID912. Option FICA15:  Increase Payroll tax to 15.4% over 10 Years</v>
      </c>
      <c r="BB216" t="str">
        <f>NOTES!$A$3</f>
        <v>Source: DYNASIM3 ID912. Option FICA15:  Increase Payroll tax to 15.4% over 10 Years</v>
      </c>
      <c r="BO216" t="str">
        <f>NOTES!$A$3</f>
        <v>Source: DYNASIM3 ID912. Option FICA15:  Increase Payroll tax to 15.4% over 10 Years</v>
      </c>
      <c r="CA216" s="188"/>
    </row>
    <row r="217" spans="1:79">
      <c r="A217" t="s">
        <v>115</v>
      </c>
      <c r="O217" t="str">
        <f>$A217</f>
        <v>Notes</v>
      </c>
      <c r="AB217" t="str">
        <f>$A217</f>
        <v>Notes</v>
      </c>
      <c r="AO217" t="str">
        <f>$A217</f>
        <v>Notes</v>
      </c>
      <c r="BB217" t="str">
        <f>$A217</f>
        <v>Notes</v>
      </c>
      <c r="BO217" t="str">
        <f>$A217</f>
        <v>Notes</v>
      </c>
      <c r="CA217" s="188"/>
    </row>
    <row r="218" spans="1:79">
      <c r="A218" s="271" t="str">
        <f>NOTES!A10</f>
        <v>Retirement account assets includes IRAs, Keoghs, and employer DC plans.</v>
      </c>
      <c r="B218" s="271"/>
      <c r="C218" s="271"/>
      <c r="D218" s="271"/>
      <c r="E218" s="271"/>
      <c r="F218" s="271"/>
      <c r="G218" s="271"/>
      <c r="H218" s="271"/>
      <c r="I218" s="271"/>
      <c r="J218" s="271"/>
      <c r="K218" s="271"/>
      <c r="L218" s="271"/>
      <c r="M218" s="271"/>
      <c r="O218" s="278" t="str">
        <f t="shared" ref="O218" si="30">$A218</f>
        <v>Retirement account assets includes IRAs, Keoghs, and employer DC plans.</v>
      </c>
      <c r="P218" s="278"/>
      <c r="Q218" s="278"/>
      <c r="R218" s="278"/>
      <c r="S218" s="278"/>
      <c r="T218" s="278"/>
      <c r="U218" s="278"/>
      <c r="V218" s="278"/>
      <c r="W218" s="278"/>
      <c r="X218" s="278"/>
      <c r="Y218" s="278"/>
      <c r="Z218" s="278"/>
      <c r="AB218" s="278" t="str">
        <f t="shared" ref="AB218" si="31">$A218</f>
        <v>Retirement account assets includes IRAs, Keoghs, and employer DC plans.</v>
      </c>
      <c r="AC218" s="278"/>
      <c r="AD218" s="278"/>
      <c r="AE218" s="278"/>
      <c r="AF218" s="278"/>
      <c r="AG218" s="278"/>
      <c r="AH218" s="278"/>
      <c r="AI218" s="278"/>
      <c r="AJ218" s="278"/>
      <c r="AK218" s="278"/>
      <c r="AL218" s="278"/>
      <c r="AM218" s="278"/>
      <c r="AO218" s="278" t="str">
        <f t="shared" ref="AO218" si="32">$A218</f>
        <v>Retirement account assets includes IRAs, Keoghs, and employer DC plans.</v>
      </c>
      <c r="AP218" s="278"/>
      <c r="AQ218" s="278"/>
      <c r="AR218" s="278"/>
      <c r="AS218" s="278"/>
      <c r="AT218" s="278"/>
      <c r="AU218" s="278"/>
      <c r="AV218" s="278"/>
      <c r="AW218" s="278"/>
      <c r="AX218" s="278"/>
      <c r="AY218" s="278"/>
      <c r="AZ218" s="278"/>
      <c r="BB218" s="278" t="str">
        <f t="shared" ref="BB218" si="33">$A218</f>
        <v>Retirement account assets includes IRAs, Keoghs, and employer DC plans.</v>
      </c>
      <c r="BC218" s="278"/>
      <c r="BD218" s="278"/>
      <c r="BE218" s="278"/>
      <c r="BF218" s="278"/>
      <c r="BG218" s="278"/>
      <c r="BH218" s="278"/>
      <c r="BI218" s="278"/>
      <c r="BJ218" s="278"/>
      <c r="BK218" s="278"/>
      <c r="BL218" s="278"/>
      <c r="BM218" s="278"/>
      <c r="BO218" s="278" t="str">
        <f t="shared" ref="BO218" si="34">$A218</f>
        <v>Retirement account assets includes IRAs, Keoghs, and employer DC plans.</v>
      </c>
      <c r="BP218" s="278"/>
      <c r="BQ218" s="278"/>
      <c r="BR218" s="278"/>
      <c r="BS218" s="278"/>
      <c r="BT218" s="278"/>
      <c r="BU218" s="278"/>
      <c r="BV218" s="278"/>
      <c r="BW218" s="278"/>
      <c r="BX218" s="278"/>
      <c r="BY218" s="278"/>
      <c r="BZ218" s="278"/>
      <c r="CA218" s="188"/>
    </row>
    <row r="219" spans="1:79" ht="30" customHeight="1">
      <c r="A219" s="266" t="str">
        <f>NOTES!A8</f>
        <v>Shared lifetime earnings includes half the couples earnings in years a person is married and own earnings in years a person is unmarried.</v>
      </c>
      <c r="B219" s="266"/>
      <c r="C219" s="266"/>
      <c r="D219" s="266"/>
      <c r="E219" s="266"/>
      <c r="F219" s="266"/>
      <c r="G219" s="266"/>
      <c r="H219" s="266"/>
      <c r="I219" s="266"/>
      <c r="J219" s="266"/>
      <c r="K219" s="266"/>
      <c r="L219" s="266"/>
      <c r="M219" s="266"/>
      <c r="O219" s="266" t="str">
        <f>$A219</f>
        <v>Shared lifetime earnings includes half the couples earnings in years a person is married and own earnings in years a person is unmarried.</v>
      </c>
      <c r="P219" s="266"/>
      <c r="Q219" s="266"/>
      <c r="R219" s="266"/>
      <c r="S219" s="266"/>
      <c r="T219" s="266"/>
      <c r="U219" s="266"/>
      <c r="V219" s="266"/>
      <c r="W219" s="266"/>
      <c r="X219" s="266"/>
      <c r="Y219" s="266"/>
      <c r="Z219" s="266"/>
      <c r="AB219" s="266" t="str">
        <f>$A219</f>
        <v>Shared lifetime earnings includes half the couples earnings in years a person is married and own earnings in years a person is unmarried.</v>
      </c>
      <c r="AC219" s="266"/>
      <c r="AD219" s="266"/>
      <c r="AE219" s="266"/>
      <c r="AF219" s="266"/>
      <c r="AG219" s="266"/>
      <c r="AH219" s="266"/>
      <c r="AI219" s="266"/>
      <c r="AJ219" s="266"/>
      <c r="AK219" s="266"/>
      <c r="AL219" s="266"/>
      <c r="AM219" s="266"/>
      <c r="AO219" s="266" t="str">
        <f>$A219</f>
        <v>Shared lifetime earnings includes half the couples earnings in years a person is married and own earnings in years a person is unmarried.</v>
      </c>
      <c r="AP219" s="266"/>
      <c r="AQ219" s="266"/>
      <c r="AR219" s="266"/>
      <c r="AS219" s="266"/>
      <c r="AT219" s="266"/>
      <c r="AU219" s="266"/>
      <c r="AV219" s="266"/>
      <c r="AW219" s="266"/>
      <c r="AX219" s="266"/>
      <c r="AY219" s="266"/>
      <c r="AZ219" s="266"/>
      <c r="BB219" t="str">
        <f>$A219</f>
        <v>Shared lifetime earnings includes half the couples earnings in years a person is married and own earnings in years a person is unmarried.</v>
      </c>
      <c r="BO219" t="str">
        <f>$A219</f>
        <v>Shared lifetime earnings includes half the couples earnings in years a person is married and own earnings in years a person is unmarried.</v>
      </c>
      <c r="CA219" s="188"/>
    </row>
    <row r="220" spans="1:79" ht="33.75" customHeight="1">
      <c r="A220" s="266" t="str">
        <f>NOTES!$A$17</f>
        <v>For shared work years, couples split work years (both members of a couple are credited with 1/2 year for a 1-earner couple, and 1 year for a two-earner couple).</v>
      </c>
      <c r="B220" s="266"/>
      <c r="C220" s="266"/>
      <c r="D220" s="266"/>
      <c r="E220" s="266"/>
      <c r="F220" s="266"/>
      <c r="G220" s="266"/>
      <c r="H220" s="266"/>
      <c r="I220" s="266"/>
      <c r="J220" s="266"/>
      <c r="K220" s="266"/>
      <c r="L220" s="266"/>
      <c r="M220" s="266"/>
      <c r="N220" s="42"/>
      <c r="O220" s="266" t="str">
        <f>NOTES!$A$17</f>
        <v>For shared work years, couples split work years (both members of a couple are credited with 1/2 year for a 1-earner couple, and 1 year for a two-earner couple).</v>
      </c>
      <c r="P220" s="266"/>
      <c r="Q220" s="266"/>
      <c r="R220" s="266"/>
      <c r="S220" s="266"/>
      <c r="T220" s="266"/>
      <c r="U220" s="266"/>
      <c r="V220" s="266"/>
      <c r="W220" s="266"/>
      <c r="X220" s="266"/>
      <c r="Y220" s="266"/>
      <c r="Z220" s="266"/>
      <c r="AA220" s="39"/>
      <c r="AB220" s="266" t="str">
        <f>NOTES!$A$17</f>
        <v>For shared work years, couples split work years (both members of a couple are credited with 1/2 year for a 1-earner couple, and 1 year for a two-earner couple).</v>
      </c>
      <c r="AC220" s="266"/>
      <c r="AD220" s="266"/>
      <c r="AE220" s="266"/>
      <c r="AF220" s="266"/>
      <c r="AG220" s="266"/>
      <c r="AH220" s="266"/>
      <c r="AI220" s="266"/>
      <c r="AJ220" s="266"/>
      <c r="AK220" s="266"/>
      <c r="AL220" s="266"/>
      <c r="AM220" s="266"/>
      <c r="AN220" s="39"/>
      <c r="AO220" s="266" t="str">
        <f>NOTES!$A$17</f>
        <v>For shared work years, couples split work years (both members of a couple are credited with 1/2 year for a 1-earner couple, and 1 year for a two-earner couple).</v>
      </c>
      <c r="AP220" s="266"/>
      <c r="AQ220" s="266"/>
      <c r="AR220" s="266"/>
      <c r="AS220" s="266"/>
      <c r="AT220" s="266"/>
      <c r="AU220" s="266"/>
      <c r="AV220" s="266"/>
      <c r="AW220" s="266"/>
      <c r="AX220" s="266"/>
      <c r="AY220" s="266"/>
      <c r="AZ220" s="266"/>
      <c r="BA220" s="39"/>
      <c r="BB220" s="266" t="str">
        <f>NOTES!$A$17</f>
        <v>For shared work years, couples split work years (both members of a couple are credited with 1/2 year for a 1-earner couple, and 1 year for a two-earner couple).</v>
      </c>
      <c r="BC220" s="266"/>
      <c r="BD220" s="266"/>
      <c r="BE220" s="266"/>
      <c r="BF220" s="266"/>
      <c r="BG220" s="266"/>
      <c r="BH220" s="266"/>
      <c r="BI220" s="266"/>
      <c r="BJ220" s="266"/>
      <c r="BK220" s="266"/>
      <c r="BL220" s="266"/>
      <c r="BM220" s="266"/>
      <c r="BN220" s="266"/>
      <c r="BO220" s="266" t="str">
        <f>NOTES!$A$17</f>
        <v>For shared work years, couples split work years (both members of a couple are credited with 1/2 year for a 1-earner couple, and 1 year for a two-earner couple).</v>
      </c>
      <c r="BP220" s="266"/>
      <c r="BQ220" s="266"/>
      <c r="BR220" s="266"/>
      <c r="BS220" s="266"/>
      <c r="BT220" s="266"/>
      <c r="BU220" s="266"/>
      <c r="BV220" s="266"/>
      <c r="BW220" s="266"/>
      <c r="BX220" s="266"/>
      <c r="BY220" s="266"/>
      <c r="BZ220" s="266"/>
      <c r="CA220" s="188"/>
    </row>
    <row r="221" spans="1:79">
      <c r="CA221" s="188"/>
    </row>
    <row r="222" spans="1:79">
      <c r="CA222" s="188"/>
    </row>
    <row r="223" spans="1:79">
      <c r="CA223" s="188"/>
    </row>
    <row r="224" spans="1:79" ht="35.25" customHeight="1">
      <c r="A224" s="269" t="s">
        <v>506</v>
      </c>
      <c r="B224" s="269"/>
      <c r="C224" s="269"/>
      <c r="D224" s="269"/>
      <c r="E224" s="269"/>
      <c r="F224" s="269"/>
      <c r="G224" s="269"/>
      <c r="H224" s="269"/>
      <c r="I224" s="269"/>
      <c r="J224" s="269"/>
      <c r="K224" s="269"/>
      <c r="L224" s="269"/>
      <c r="M224" s="269"/>
      <c r="O224" s="269" t="s">
        <v>507</v>
      </c>
      <c r="P224" s="269"/>
      <c r="Q224" s="269"/>
      <c r="R224" s="269"/>
      <c r="S224" s="269"/>
      <c r="T224" s="269"/>
      <c r="U224" s="269"/>
      <c r="V224" s="269"/>
      <c r="W224" s="269"/>
      <c r="X224" s="269"/>
      <c r="Y224" s="269"/>
      <c r="Z224" s="269"/>
      <c r="AB224" s="269" t="s">
        <v>508</v>
      </c>
      <c r="AC224" s="269"/>
      <c r="AD224" s="269"/>
      <c r="AE224" s="269"/>
      <c r="AF224" s="269"/>
      <c r="AG224" s="269"/>
      <c r="AH224" s="269"/>
      <c r="AI224" s="269"/>
      <c r="AJ224" s="269"/>
      <c r="AK224" s="269"/>
      <c r="AL224" s="269"/>
      <c r="AM224" s="269"/>
      <c r="AO224" s="269" t="s">
        <v>509</v>
      </c>
      <c r="AP224" s="269"/>
      <c r="AQ224" s="269"/>
      <c r="AR224" s="269"/>
      <c r="AS224" s="269"/>
      <c r="AT224" s="269"/>
      <c r="AU224" s="269"/>
      <c r="AV224" s="269"/>
      <c r="AW224" s="269"/>
      <c r="AX224" s="269"/>
      <c r="AY224" s="269"/>
      <c r="AZ224" s="269"/>
      <c r="BB224" s="269" t="s">
        <v>510</v>
      </c>
      <c r="BC224" s="269"/>
      <c r="BD224" s="269"/>
      <c r="BE224" s="269"/>
      <c r="BF224" s="269"/>
      <c r="BG224" s="269"/>
      <c r="BH224" s="269"/>
      <c r="BI224" s="269"/>
      <c r="BJ224" s="269"/>
      <c r="BK224" s="269"/>
      <c r="BL224" s="269"/>
      <c r="BM224" s="269"/>
      <c r="BO224" s="269" t="s">
        <v>511</v>
      </c>
      <c r="BP224" s="269"/>
      <c r="BQ224" s="269"/>
      <c r="BR224" s="269"/>
      <c r="BS224" s="269"/>
      <c r="BT224" s="269"/>
      <c r="BU224" s="269"/>
      <c r="BV224" s="269"/>
      <c r="BW224" s="269"/>
      <c r="BX224" s="269"/>
      <c r="BY224" s="269"/>
      <c r="BZ224" s="269"/>
      <c r="CA224" s="188"/>
    </row>
    <row r="225" spans="1:79">
      <c r="A225" t="s">
        <v>32</v>
      </c>
      <c r="C225" s="277">
        <v>2015</v>
      </c>
      <c r="D225" s="277"/>
      <c r="E225" s="277"/>
      <c r="F225" s="277"/>
      <c r="G225" s="277"/>
      <c r="H225" s="277"/>
      <c r="I225" s="277"/>
      <c r="J225" s="277"/>
      <c r="K225" s="277"/>
      <c r="L225" s="277"/>
      <c r="M225" s="277"/>
      <c r="O225" t="s">
        <v>32</v>
      </c>
      <c r="Q225" s="270">
        <f>C225+10</f>
        <v>2025</v>
      </c>
      <c r="R225" s="270"/>
      <c r="S225" s="270"/>
      <c r="T225" s="270"/>
      <c r="U225" s="270"/>
      <c r="V225" s="270"/>
      <c r="W225" s="270"/>
      <c r="X225" s="270"/>
      <c r="Y225" s="270"/>
      <c r="Z225" s="270"/>
      <c r="AB225" t="s">
        <v>32</v>
      </c>
      <c r="AD225" s="270">
        <f>Q225+10</f>
        <v>2035</v>
      </c>
      <c r="AE225" s="270"/>
      <c r="AF225" s="270"/>
      <c r="AG225" s="270"/>
      <c r="AH225" s="270"/>
      <c r="AI225" s="270"/>
      <c r="AJ225" s="270"/>
      <c r="AK225" s="270"/>
      <c r="AL225" s="270"/>
      <c r="AM225" s="270"/>
      <c r="AO225" t="s">
        <v>32</v>
      </c>
      <c r="AQ225" s="270">
        <f>AD225+10</f>
        <v>2045</v>
      </c>
      <c r="AR225" s="270"/>
      <c r="AS225" s="270"/>
      <c r="AT225" s="270"/>
      <c r="AU225" s="270"/>
      <c r="AV225" s="270"/>
      <c r="AW225" s="270"/>
      <c r="AX225" s="270"/>
      <c r="AY225" s="270"/>
      <c r="AZ225" s="270"/>
      <c r="BB225" t="s">
        <v>32</v>
      </c>
      <c r="BD225" s="270">
        <f>AQ225+10</f>
        <v>2055</v>
      </c>
      <c r="BE225" s="270"/>
      <c r="BF225" s="270"/>
      <c r="BG225" s="270"/>
      <c r="BH225" s="270"/>
      <c r="BI225" s="270"/>
      <c r="BJ225" s="270"/>
      <c r="BK225" s="270"/>
      <c r="BL225" s="270"/>
      <c r="BM225" s="270"/>
      <c r="BO225" t="s">
        <v>32</v>
      </c>
      <c r="BQ225" s="270">
        <f>BD225+10</f>
        <v>2065</v>
      </c>
      <c r="BR225" s="270"/>
      <c r="BS225" s="270"/>
      <c r="BT225" s="270"/>
      <c r="BU225" s="270"/>
      <c r="BV225" s="270"/>
      <c r="BW225" s="270"/>
      <c r="BX225" s="270"/>
      <c r="BY225" s="270"/>
      <c r="BZ225" s="270"/>
      <c r="CA225" s="188"/>
    </row>
    <row r="226" spans="1:79" ht="51" customHeight="1">
      <c r="A226" s="1"/>
      <c r="B226" s="1"/>
      <c r="C226" s="91" t="s">
        <v>108</v>
      </c>
      <c r="D226" s="15"/>
      <c r="E226" s="57" t="s">
        <v>33</v>
      </c>
      <c r="F226" s="58" t="s">
        <v>134</v>
      </c>
      <c r="G226" s="58" t="s">
        <v>135</v>
      </c>
      <c r="H226" s="58" t="s">
        <v>136</v>
      </c>
      <c r="I226" s="58" t="s">
        <v>137</v>
      </c>
      <c r="J226" s="58" t="s">
        <v>138</v>
      </c>
      <c r="K226" s="58" t="s">
        <v>139</v>
      </c>
      <c r="L226" s="58" t="s">
        <v>140</v>
      </c>
      <c r="M226" s="58" t="s">
        <v>141</v>
      </c>
      <c r="O226" s="1"/>
      <c r="P226" s="1"/>
      <c r="Q226" s="92" t="s">
        <v>108</v>
      </c>
      <c r="R226" s="156" t="s">
        <v>33</v>
      </c>
      <c r="S226" s="53" t="str">
        <f t="shared" ref="S226:Z226" si="35">F226</f>
        <v>P5</v>
      </c>
      <c r="T226" s="53" t="str">
        <f t="shared" si="35"/>
        <v>P10</v>
      </c>
      <c r="U226" s="53" t="str">
        <f t="shared" si="35"/>
        <v>P25</v>
      </c>
      <c r="V226" s="53" t="str">
        <f t="shared" si="35"/>
        <v>P50</v>
      </c>
      <c r="W226" s="53" t="str">
        <f t="shared" si="35"/>
        <v>P75</v>
      </c>
      <c r="X226" s="53" t="str">
        <f t="shared" si="35"/>
        <v>P90</v>
      </c>
      <c r="Y226" s="53" t="str">
        <f t="shared" si="35"/>
        <v>P95</v>
      </c>
      <c r="Z226" s="53" t="str">
        <f t="shared" si="35"/>
        <v>P99</v>
      </c>
      <c r="AB226" s="1"/>
      <c r="AC226" s="1"/>
      <c r="AD226" s="90" t="s">
        <v>108</v>
      </c>
      <c r="AE226" s="156" t="str">
        <f t="shared" ref="AE226:AM226" si="36">R226</f>
        <v>Mean</v>
      </c>
      <c r="AF226" s="156" t="str">
        <f t="shared" si="36"/>
        <v>P5</v>
      </c>
      <c r="AG226" s="156" t="str">
        <f t="shared" si="36"/>
        <v>P10</v>
      </c>
      <c r="AH226" s="156" t="str">
        <f t="shared" si="36"/>
        <v>P25</v>
      </c>
      <c r="AI226" s="156" t="str">
        <f t="shared" si="36"/>
        <v>P50</v>
      </c>
      <c r="AJ226" s="156" t="str">
        <f t="shared" si="36"/>
        <v>P75</v>
      </c>
      <c r="AK226" s="156" t="str">
        <f t="shared" si="36"/>
        <v>P90</v>
      </c>
      <c r="AL226" s="156" t="str">
        <f t="shared" si="36"/>
        <v>P95</v>
      </c>
      <c r="AM226" s="156" t="str">
        <f t="shared" si="36"/>
        <v>P99</v>
      </c>
      <c r="AO226" s="1"/>
      <c r="AP226" s="1"/>
      <c r="AQ226" s="90" t="s">
        <v>108</v>
      </c>
      <c r="AR226" s="156" t="str">
        <f t="shared" ref="AR226:AZ226" si="37">AE226</f>
        <v>Mean</v>
      </c>
      <c r="AS226" s="156" t="str">
        <f t="shared" si="37"/>
        <v>P5</v>
      </c>
      <c r="AT226" s="156" t="str">
        <f t="shared" si="37"/>
        <v>P10</v>
      </c>
      <c r="AU226" s="156" t="str">
        <f t="shared" si="37"/>
        <v>P25</v>
      </c>
      <c r="AV226" s="156" t="str">
        <f t="shared" si="37"/>
        <v>P50</v>
      </c>
      <c r="AW226" s="156" t="str">
        <f t="shared" si="37"/>
        <v>P75</v>
      </c>
      <c r="AX226" s="156" t="str">
        <f t="shared" si="37"/>
        <v>P90</v>
      </c>
      <c r="AY226" s="156" t="str">
        <f t="shared" si="37"/>
        <v>P95</v>
      </c>
      <c r="AZ226" s="156" t="str">
        <f t="shared" si="37"/>
        <v>P99</v>
      </c>
      <c r="BB226" s="1"/>
      <c r="BC226" s="1"/>
      <c r="BD226" s="90" t="s">
        <v>108</v>
      </c>
      <c r="BE226" s="15" t="str">
        <f>AR226</f>
        <v>Mean</v>
      </c>
      <c r="BF226" s="156" t="str">
        <f t="shared" ref="BF226" si="38">AS226</f>
        <v>P5</v>
      </c>
      <c r="BG226" s="156" t="str">
        <f t="shared" ref="BG226" si="39">AT226</f>
        <v>P10</v>
      </c>
      <c r="BH226" s="156" t="str">
        <f t="shared" ref="BH226" si="40">AU226</f>
        <v>P25</v>
      </c>
      <c r="BI226" s="156" t="str">
        <f t="shared" ref="BI226" si="41">AV226</f>
        <v>P50</v>
      </c>
      <c r="BJ226" s="156" t="str">
        <f t="shared" ref="BJ226" si="42">AW226</f>
        <v>P75</v>
      </c>
      <c r="BK226" s="156" t="str">
        <f t="shared" ref="BK226" si="43">AX226</f>
        <v>P90</v>
      </c>
      <c r="BL226" s="156" t="str">
        <f t="shared" ref="BL226" si="44">AY226</f>
        <v>P95</v>
      </c>
      <c r="BM226" s="156" t="str">
        <f t="shared" ref="BM226" si="45">AZ226</f>
        <v>P99</v>
      </c>
      <c r="BO226" s="1"/>
      <c r="BP226" s="1"/>
      <c r="BQ226" s="90" t="s">
        <v>108</v>
      </c>
      <c r="BR226" s="243" t="s">
        <v>33</v>
      </c>
      <c r="BS226" s="79" t="s">
        <v>134</v>
      </c>
      <c r="BT226" s="79" t="s">
        <v>135</v>
      </c>
      <c r="BU226" s="79" t="s">
        <v>136</v>
      </c>
      <c r="BV226" s="79" t="s">
        <v>137</v>
      </c>
      <c r="BW226" s="79" t="s">
        <v>138</v>
      </c>
      <c r="BX226" s="79" t="s">
        <v>139</v>
      </c>
      <c r="BY226" s="79" t="s">
        <v>140</v>
      </c>
      <c r="BZ226" s="79" t="s">
        <v>141</v>
      </c>
      <c r="CA226" s="188"/>
    </row>
    <row r="227" spans="1:79">
      <c r="A227" t="s">
        <v>0</v>
      </c>
      <c r="C227" s="88">
        <f>SAStab!B7262</f>
        <v>0.79900000000000004</v>
      </c>
      <c r="D227" s="41" t="str">
        <f>SAStab!A6446</f>
        <v>All</v>
      </c>
      <c r="E227" s="59">
        <f>SAStab!B6446</f>
        <v>164494</v>
      </c>
      <c r="F227" s="59">
        <f>SAStab!C6446</f>
        <v>0</v>
      </c>
      <c r="G227" s="59">
        <f>SAStab!D6446</f>
        <v>0</v>
      </c>
      <c r="H227" s="59">
        <f>SAStab!E6446</f>
        <v>22085</v>
      </c>
      <c r="I227" s="59">
        <f>SAStab!F6446</f>
        <v>96581.3</v>
      </c>
      <c r="J227" s="59">
        <f>SAStab!G6446</f>
        <v>218194</v>
      </c>
      <c r="K227" s="59">
        <f>SAStab!H6446</f>
        <v>403765</v>
      </c>
      <c r="L227" s="59">
        <f>SAStab!I6446</f>
        <v>558384</v>
      </c>
      <c r="M227" s="59">
        <f>SAStab!J6446</f>
        <v>1061931</v>
      </c>
      <c r="O227" t="s">
        <v>0</v>
      </c>
      <c r="Q227" s="93">
        <f>SAStab!C7262</f>
        <v>0.79600000000000004</v>
      </c>
      <c r="R227" s="159">
        <f>SAStab!B6534</f>
        <v>183165</v>
      </c>
      <c r="S227" s="159">
        <f>SAStab!C6534</f>
        <v>0</v>
      </c>
      <c r="T227" s="159">
        <f>SAStab!D6534</f>
        <v>0</v>
      </c>
      <c r="U227" s="159">
        <f>SAStab!E6534</f>
        <v>21100.6</v>
      </c>
      <c r="V227" s="159">
        <f>SAStab!F6534</f>
        <v>95096.8</v>
      </c>
      <c r="W227" s="159">
        <f>SAStab!G6534</f>
        <v>231254</v>
      </c>
      <c r="X227" s="159">
        <f>SAStab!H6534</f>
        <v>458432</v>
      </c>
      <c r="Y227" s="159">
        <f>SAStab!I6534</f>
        <v>664102</v>
      </c>
      <c r="Z227" s="159">
        <f>SAStab!J6534</f>
        <v>1261158</v>
      </c>
      <c r="AB227" t="s">
        <v>0</v>
      </c>
      <c r="AD227" s="86">
        <f>SAStab!D7262</f>
        <v>0.78500000000000003</v>
      </c>
      <c r="AE227" s="159">
        <f>SAStab!B6622</f>
        <v>202323</v>
      </c>
      <c r="AF227" s="159">
        <f>SAStab!C6622</f>
        <v>0</v>
      </c>
      <c r="AG227" s="159">
        <f>SAStab!D6622</f>
        <v>0</v>
      </c>
      <c r="AH227" s="159">
        <f>SAStab!E6622</f>
        <v>21043</v>
      </c>
      <c r="AI227" s="159">
        <f>SAStab!F6622</f>
        <v>99019.3</v>
      </c>
      <c r="AJ227" s="159">
        <f>SAStab!G6622</f>
        <v>245587</v>
      </c>
      <c r="AK227" s="159">
        <f>SAStab!H6622</f>
        <v>506989</v>
      </c>
      <c r="AL227" s="159">
        <f>SAStab!I6622</f>
        <v>748814</v>
      </c>
      <c r="AM227" s="159">
        <f>SAStab!J6622</f>
        <v>1512548</v>
      </c>
      <c r="AO227" t="s">
        <v>0</v>
      </c>
      <c r="AQ227" s="86">
        <f>SAStab!E7262</f>
        <v>0.76200000000000001</v>
      </c>
      <c r="AR227" s="159">
        <f>SAStab!B6710</f>
        <v>222251</v>
      </c>
      <c r="AS227" s="159">
        <f>SAStab!C6710</f>
        <v>0</v>
      </c>
      <c r="AT227" s="159">
        <f>SAStab!D6710</f>
        <v>0</v>
      </c>
      <c r="AU227" s="159">
        <f>SAStab!E6710</f>
        <v>14771.6</v>
      </c>
      <c r="AV227" s="159">
        <f>SAStab!F6710</f>
        <v>99590.3</v>
      </c>
      <c r="AW227" s="159">
        <f>SAStab!G6710</f>
        <v>255496</v>
      </c>
      <c r="AX227" s="159">
        <f>SAStab!H6710</f>
        <v>547742</v>
      </c>
      <c r="AY227" s="159">
        <f>SAStab!I6710</f>
        <v>829440</v>
      </c>
      <c r="AZ227" s="159">
        <f>SAStab!J6710</f>
        <v>1854215</v>
      </c>
      <c r="BB227" t="s">
        <v>0</v>
      </c>
      <c r="BD227" s="86">
        <f>SAStab!F7262</f>
        <v>0.747</v>
      </c>
      <c r="BE227" s="54">
        <f>SAStab!B6798</f>
        <v>246977</v>
      </c>
      <c r="BF227" s="159">
        <f>SAStab!C6798</f>
        <v>0</v>
      </c>
      <c r="BG227" s="159">
        <f>SAStab!D6798</f>
        <v>0</v>
      </c>
      <c r="BH227" s="159">
        <f>SAStab!E6798</f>
        <v>0</v>
      </c>
      <c r="BI227" s="159">
        <f>SAStab!F6798</f>
        <v>108456.9</v>
      </c>
      <c r="BJ227" s="159">
        <f>SAStab!G6798</f>
        <v>279709</v>
      </c>
      <c r="BK227" s="159">
        <f>SAStab!H6798</f>
        <v>592951</v>
      </c>
      <c r="BL227" s="159">
        <f>SAStab!I6798</f>
        <v>900594</v>
      </c>
      <c r="BM227" s="159">
        <f>SAStab!J6798</f>
        <v>2141662</v>
      </c>
      <c r="BO227" t="s">
        <v>0</v>
      </c>
      <c r="BQ227" s="86">
        <f>SAStab!G7262</f>
        <v>0.73899999999999999</v>
      </c>
      <c r="BR227" s="78">
        <f>SAStab!B6886</f>
        <v>277453</v>
      </c>
      <c r="BS227" s="78">
        <f>SAStab!C6886</f>
        <v>0</v>
      </c>
      <c r="BT227" s="78">
        <f>SAStab!D6886</f>
        <v>0</v>
      </c>
      <c r="BU227" s="78">
        <f>SAStab!E6886</f>
        <v>0</v>
      </c>
      <c r="BV227" s="78">
        <f>SAStab!F6886</f>
        <v>119712.8</v>
      </c>
      <c r="BW227" s="78">
        <f>SAStab!G6886</f>
        <v>311408</v>
      </c>
      <c r="BX227" s="78">
        <f>SAStab!H6886</f>
        <v>667648</v>
      </c>
      <c r="BY227" s="78">
        <f>SAStab!I6886</f>
        <v>1026781</v>
      </c>
      <c r="BZ227" s="78">
        <f>SAStab!J6886</f>
        <v>2374334</v>
      </c>
      <c r="CA227" s="188"/>
    </row>
    <row r="228" spans="1:79">
      <c r="A228" t="s">
        <v>1</v>
      </c>
      <c r="D228" s="41" t="str">
        <f>SAStab!A6447</f>
        <v>age</v>
      </c>
      <c r="O228" t="s">
        <v>1</v>
      </c>
      <c r="AB228" t="s">
        <v>1</v>
      </c>
      <c r="AO228" t="s">
        <v>1</v>
      </c>
      <c r="BB228" t="s">
        <v>1</v>
      </c>
      <c r="BE228" s="54"/>
      <c r="BO228" t="s">
        <v>1</v>
      </c>
      <c r="CA228" s="188"/>
    </row>
    <row r="229" spans="1:79">
      <c r="B229" t="s">
        <v>2</v>
      </c>
      <c r="C229" s="88">
        <f>SAStab!B7264</f>
        <v>0.80700000000000005</v>
      </c>
      <c r="D229" s="41" t="str">
        <f>SAStab!A6448</f>
        <v>62-69</v>
      </c>
      <c r="E229" s="59">
        <f>SAStab!B6448</f>
        <v>180322</v>
      </c>
      <c r="F229" s="59">
        <f>SAStab!C6448</f>
        <v>0</v>
      </c>
      <c r="G229" s="59">
        <f>SAStab!D6448</f>
        <v>0</v>
      </c>
      <c r="H229" s="59">
        <f>SAStab!E6448</f>
        <v>23079.200000000001</v>
      </c>
      <c r="I229" s="59">
        <f>SAStab!F6448</f>
        <v>93912</v>
      </c>
      <c r="J229" s="59">
        <f>SAStab!G6448</f>
        <v>231309</v>
      </c>
      <c r="K229" s="59">
        <f>SAStab!H6448</f>
        <v>459502</v>
      </c>
      <c r="L229" s="59">
        <f>SAStab!I6448</f>
        <v>662170</v>
      </c>
      <c r="M229" s="59">
        <f>SAStab!J6448</f>
        <v>1209944</v>
      </c>
      <c r="P229" t="s">
        <v>2</v>
      </c>
      <c r="Q229" s="93">
        <f>SAStab!C7264</f>
        <v>0.78800000000000003</v>
      </c>
      <c r="R229" s="159">
        <f>SAStab!B6536</f>
        <v>159386</v>
      </c>
      <c r="S229" s="159">
        <f>SAStab!C6536</f>
        <v>0</v>
      </c>
      <c r="T229" s="159">
        <f>SAStab!D6536</f>
        <v>0</v>
      </c>
      <c r="U229" s="159">
        <f>SAStab!E6536</f>
        <v>16967.099999999999</v>
      </c>
      <c r="V229" s="159">
        <f>SAStab!F6536</f>
        <v>76880.600000000006</v>
      </c>
      <c r="W229" s="159">
        <f>SAStab!G6536</f>
        <v>191881</v>
      </c>
      <c r="X229" s="159">
        <f>SAStab!H6536</f>
        <v>392926</v>
      </c>
      <c r="Y229" s="159">
        <f>SAStab!I6536</f>
        <v>589144</v>
      </c>
      <c r="Z229" s="159">
        <f>SAStab!J6536</f>
        <v>1219232</v>
      </c>
      <c r="AC229" t="s">
        <v>2</v>
      </c>
      <c r="AD229" s="86">
        <f>SAStab!D7264</f>
        <v>0.76300000000000001</v>
      </c>
      <c r="AE229" s="159">
        <f>SAStab!B6624</f>
        <v>196816</v>
      </c>
      <c r="AF229" s="159">
        <f>SAStab!C6624</f>
        <v>0</v>
      </c>
      <c r="AG229" s="159">
        <f>SAStab!D6624</f>
        <v>0</v>
      </c>
      <c r="AH229" s="159">
        <f>SAStab!E6624</f>
        <v>14771.6</v>
      </c>
      <c r="AI229" s="159">
        <f>SAStab!F6624</f>
        <v>91968.3</v>
      </c>
      <c r="AJ229" s="159">
        <f>SAStab!G6624</f>
        <v>233695</v>
      </c>
      <c r="AK229" s="159">
        <f>SAStab!H6624</f>
        <v>485615</v>
      </c>
      <c r="AL229" s="159">
        <f>SAStab!I6624</f>
        <v>735205</v>
      </c>
      <c r="AM229" s="159">
        <f>SAStab!J6624</f>
        <v>1524408</v>
      </c>
      <c r="AP229" t="s">
        <v>2</v>
      </c>
      <c r="AQ229" s="86">
        <f>SAStab!E7264</f>
        <v>0.72599999999999998</v>
      </c>
      <c r="AR229" s="159">
        <f>SAStab!B6712</f>
        <v>214785</v>
      </c>
      <c r="AS229" s="159">
        <f>SAStab!C6712</f>
        <v>0</v>
      </c>
      <c r="AT229" s="159">
        <f>SAStab!D6712</f>
        <v>0</v>
      </c>
      <c r="AU229" s="159">
        <f>SAStab!E6712</f>
        <v>0</v>
      </c>
      <c r="AV229" s="159">
        <f>SAStab!F6712</f>
        <v>89257.4</v>
      </c>
      <c r="AW229" s="159">
        <f>SAStab!G6712</f>
        <v>237388</v>
      </c>
      <c r="AX229" s="159">
        <f>SAStab!H6712</f>
        <v>523441</v>
      </c>
      <c r="AY229" s="159">
        <f>SAStab!I6712</f>
        <v>795099</v>
      </c>
      <c r="AZ229" s="159">
        <f>SAStab!J6712</f>
        <v>1984533</v>
      </c>
      <c r="BC229" t="s">
        <v>2</v>
      </c>
      <c r="BD229" s="86">
        <f>SAStab!F7264</f>
        <v>0.73599999999999999</v>
      </c>
      <c r="BE229" s="54">
        <f>SAStab!B6800</f>
        <v>241098</v>
      </c>
      <c r="BF229" s="159">
        <f>SAStab!C6800</f>
        <v>0</v>
      </c>
      <c r="BG229" s="159">
        <f>SAStab!D6800</f>
        <v>0</v>
      </c>
      <c r="BH229" s="159">
        <f>SAStab!E6800</f>
        <v>0</v>
      </c>
      <c r="BI229" s="159">
        <f>SAStab!F6800</f>
        <v>103302.9</v>
      </c>
      <c r="BJ229" s="159">
        <f>SAStab!G6800</f>
        <v>268051</v>
      </c>
      <c r="BK229" s="159">
        <f>SAStab!H6800</f>
        <v>573484</v>
      </c>
      <c r="BL229" s="159">
        <f>SAStab!I6800</f>
        <v>857642</v>
      </c>
      <c r="BM229" s="159">
        <f>SAStab!J6800</f>
        <v>2116517</v>
      </c>
      <c r="BP229" t="s">
        <v>2</v>
      </c>
      <c r="BQ229" s="86">
        <f>SAStab!G7264</f>
        <v>0.73099999999999998</v>
      </c>
      <c r="BR229" s="78">
        <f>SAStab!B6888</f>
        <v>276258</v>
      </c>
      <c r="BS229" s="78">
        <f>SAStab!C6888</f>
        <v>0</v>
      </c>
      <c r="BT229" s="78">
        <f>SAStab!D6888</f>
        <v>0</v>
      </c>
      <c r="BU229" s="78">
        <f>SAStab!E6888</f>
        <v>0</v>
      </c>
      <c r="BV229" s="78">
        <f>SAStab!F6888</f>
        <v>118943.7</v>
      </c>
      <c r="BW229" s="78">
        <f>SAStab!G6888</f>
        <v>303442</v>
      </c>
      <c r="BX229" s="78">
        <f>SAStab!H6888</f>
        <v>663483</v>
      </c>
      <c r="BY229" s="78">
        <f>SAStab!I6888</f>
        <v>1042218</v>
      </c>
      <c r="BZ229" s="78">
        <f>SAStab!J6888</f>
        <v>2369761</v>
      </c>
      <c r="CA229" s="188"/>
    </row>
    <row r="230" spans="1:79">
      <c r="B230" t="s">
        <v>3</v>
      </c>
      <c r="C230" s="88">
        <f>SAStab!B7265</f>
        <v>0.79300000000000004</v>
      </c>
      <c r="D230" s="41" t="str">
        <f>SAStab!A6449</f>
        <v>70-74</v>
      </c>
      <c r="E230" s="59">
        <f>SAStab!B6449</f>
        <v>173336</v>
      </c>
      <c r="F230" s="59">
        <f>SAStab!C6449</f>
        <v>0</v>
      </c>
      <c r="G230" s="59">
        <f>SAStab!D6449</f>
        <v>0</v>
      </c>
      <c r="H230" s="59">
        <f>SAStab!E6449</f>
        <v>20051.5</v>
      </c>
      <c r="I230" s="59">
        <f>SAStab!F6449</f>
        <v>103849.8</v>
      </c>
      <c r="J230" s="59">
        <f>SAStab!G6449</f>
        <v>238358</v>
      </c>
      <c r="K230" s="59">
        <f>SAStab!H6449</f>
        <v>423982</v>
      </c>
      <c r="L230" s="59">
        <f>SAStab!I6449</f>
        <v>575906</v>
      </c>
      <c r="M230" s="59">
        <f>SAStab!J6449</f>
        <v>1036913</v>
      </c>
      <c r="P230" t="s">
        <v>3</v>
      </c>
      <c r="Q230" s="93">
        <f>SAStab!C7265</f>
        <v>0.80400000000000005</v>
      </c>
      <c r="R230" s="159">
        <f>SAStab!B6537</f>
        <v>208893</v>
      </c>
      <c r="S230" s="159">
        <f>SAStab!C6537</f>
        <v>0</v>
      </c>
      <c r="T230" s="159">
        <f>SAStab!D6537</f>
        <v>0</v>
      </c>
      <c r="U230" s="159">
        <f>SAStab!E6537</f>
        <v>25886.799999999999</v>
      </c>
      <c r="V230" s="159">
        <f>SAStab!F6537</f>
        <v>109173.3</v>
      </c>
      <c r="W230" s="159">
        <f>SAStab!G6537</f>
        <v>259078</v>
      </c>
      <c r="X230" s="159">
        <f>SAStab!H6537</f>
        <v>525203</v>
      </c>
      <c r="Y230" s="159">
        <f>SAStab!I6537</f>
        <v>778587</v>
      </c>
      <c r="Z230" s="159">
        <f>SAStab!J6537</f>
        <v>1466943</v>
      </c>
      <c r="AC230" t="s">
        <v>3</v>
      </c>
      <c r="AD230" s="86">
        <f>SAStab!D7265</f>
        <v>0.77600000000000002</v>
      </c>
      <c r="AE230" s="159">
        <f>SAStab!B6625</f>
        <v>183535</v>
      </c>
      <c r="AF230" s="159">
        <f>SAStab!C6625</f>
        <v>0</v>
      </c>
      <c r="AG230" s="159">
        <f>SAStab!D6625</f>
        <v>0</v>
      </c>
      <c r="AH230" s="159">
        <f>SAStab!E6625</f>
        <v>16447.599999999999</v>
      </c>
      <c r="AI230" s="159">
        <f>SAStab!F6625</f>
        <v>85709</v>
      </c>
      <c r="AJ230" s="159">
        <f>SAStab!G6625</f>
        <v>209453</v>
      </c>
      <c r="AK230" s="159">
        <f>SAStab!H6625</f>
        <v>442702</v>
      </c>
      <c r="AL230" s="159">
        <f>SAStab!I6625</f>
        <v>674815</v>
      </c>
      <c r="AM230" s="159">
        <f>SAStab!J6625</f>
        <v>1503478</v>
      </c>
      <c r="AP230" t="s">
        <v>3</v>
      </c>
      <c r="AQ230" s="86">
        <f>SAStab!E7265</f>
        <v>0.74299999999999999</v>
      </c>
      <c r="AR230" s="159">
        <f>SAStab!B6713</f>
        <v>236101</v>
      </c>
      <c r="AS230" s="159">
        <f>SAStab!C6713</f>
        <v>0</v>
      </c>
      <c r="AT230" s="159">
        <f>SAStab!D6713</f>
        <v>0</v>
      </c>
      <c r="AU230" s="159">
        <f>SAStab!E6713</f>
        <v>0</v>
      </c>
      <c r="AV230" s="159">
        <f>SAStab!F6713</f>
        <v>103310.9</v>
      </c>
      <c r="AW230" s="159">
        <f>SAStab!G6713</f>
        <v>266649</v>
      </c>
      <c r="AX230" s="159">
        <f>SAStab!H6713</f>
        <v>582050</v>
      </c>
      <c r="AY230" s="159">
        <f>SAStab!I6713</f>
        <v>883116</v>
      </c>
      <c r="AZ230" s="159">
        <f>SAStab!J6713</f>
        <v>2134191</v>
      </c>
      <c r="BC230" t="s">
        <v>3</v>
      </c>
      <c r="BD230" s="86">
        <f>SAStab!F7265</f>
        <v>0.73099999999999998</v>
      </c>
      <c r="BE230" s="54">
        <f>SAStab!B6801</f>
        <v>253007</v>
      </c>
      <c r="BF230" s="159">
        <f>SAStab!C6801</f>
        <v>0</v>
      </c>
      <c r="BG230" s="159">
        <f>SAStab!D6801</f>
        <v>0</v>
      </c>
      <c r="BH230" s="159">
        <f>SAStab!E6801</f>
        <v>0</v>
      </c>
      <c r="BI230" s="159">
        <f>SAStab!F6801</f>
        <v>107982.39999999999</v>
      </c>
      <c r="BJ230" s="159">
        <f>SAStab!G6801</f>
        <v>283790</v>
      </c>
      <c r="BK230" s="159">
        <f>SAStab!H6801</f>
        <v>606348</v>
      </c>
      <c r="BL230" s="159">
        <f>SAStab!I6801</f>
        <v>930422</v>
      </c>
      <c r="BM230" s="159">
        <f>SAStab!J6801</f>
        <v>2376199</v>
      </c>
      <c r="BP230" t="s">
        <v>3</v>
      </c>
      <c r="BQ230" s="86">
        <f>SAStab!G7265</f>
        <v>0.73599999999999999</v>
      </c>
      <c r="BR230" s="78">
        <f>SAStab!B6889</f>
        <v>281615</v>
      </c>
      <c r="BS230" s="78">
        <f>SAStab!C6889</f>
        <v>0</v>
      </c>
      <c r="BT230" s="78">
        <f>SAStab!D6889</f>
        <v>0</v>
      </c>
      <c r="BU230" s="78">
        <f>SAStab!E6889</f>
        <v>0</v>
      </c>
      <c r="BV230" s="78">
        <f>SAStab!F6889</f>
        <v>121439.6</v>
      </c>
      <c r="BW230" s="78">
        <f>SAStab!G6889</f>
        <v>319814</v>
      </c>
      <c r="BX230" s="78">
        <f>SAStab!H6889</f>
        <v>677053</v>
      </c>
      <c r="BY230" s="78">
        <f>SAStab!I6889</f>
        <v>1014018</v>
      </c>
      <c r="BZ230" s="78">
        <f>SAStab!J6889</f>
        <v>2297430</v>
      </c>
      <c r="CA230" s="188"/>
    </row>
    <row r="231" spans="1:79">
      <c r="B231" t="s">
        <v>4</v>
      </c>
      <c r="C231" s="88">
        <f>SAStab!B7266</f>
        <v>0.79</v>
      </c>
      <c r="D231" s="41" t="str">
        <f>SAStab!A6450</f>
        <v>75-79</v>
      </c>
      <c r="E231" s="59">
        <f>SAStab!B6450</f>
        <v>147271</v>
      </c>
      <c r="F231" s="59">
        <f>SAStab!C6450</f>
        <v>0</v>
      </c>
      <c r="G231" s="59">
        <f>SAStab!D6450</f>
        <v>0</v>
      </c>
      <c r="H231" s="59">
        <f>SAStab!E6450</f>
        <v>18457.400000000001</v>
      </c>
      <c r="I231" s="59">
        <f>SAStab!F6450</f>
        <v>95187.8</v>
      </c>
      <c r="J231" s="59">
        <f>SAStab!G6450</f>
        <v>206520</v>
      </c>
      <c r="K231" s="59">
        <f>SAStab!H6450</f>
        <v>360078</v>
      </c>
      <c r="L231" s="59">
        <f>SAStab!I6450</f>
        <v>477561</v>
      </c>
      <c r="M231" s="59">
        <f>SAStab!J6450</f>
        <v>773639</v>
      </c>
      <c r="P231" t="s">
        <v>4</v>
      </c>
      <c r="Q231" s="93">
        <f>SAStab!C7266</f>
        <v>0.81399999999999995</v>
      </c>
      <c r="R231" s="159">
        <f>SAStab!B6538</f>
        <v>225387</v>
      </c>
      <c r="S231" s="159">
        <f>SAStab!C6538</f>
        <v>0</v>
      </c>
      <c r="T231" s="159">
        <f>SAStab!D6538</f>
        <v>0</v>
      </c>
      <c r="U231" s="159">
        <f>SAStab!E6538</f>
        <v>31419</v>
      </c>
      <c r="V231" s="159">
        <f>SAStab!F6538</f>
        <v>122815.9</v>
      </c>
      <c r="W231" s="159">
        <f>SAStab!G6538</f>
        <v>297075</v>
      </c>
      <c r="X231" s="159">
        <f>SAStab!H6538</f>
        <v>566827</v>
      </c>
      <c r="Y231" s="159">
        <f>SAStab!I6538</f>
        <v>783994</v>
      </c>
      <c r="Z231" s="159">
        <f>SAStab!J6538</f>
        <v>1475041</v>
      </c>
      <c r="AC231" t="s">
        <v>4</v>
      </c>
      <c r="AD231" s="86">
        <f>SAStab!D7266</f>
        <v>0.80100000000000005</v>
      </c>
      <c r="AE231" s="159">
        <f>SAStab!B6626</f>
        <v>192958</v>
      </c>
      <c r="AF231" s="159">
        <f>SAStab!C6626</f>
        <v>0</v>
      </c>
      <c r="AG231" s="159">
        <f>SAStab!D6626</f>
        <v>0</v>
      </c>
      <c r="AH231" s="159">
        <f>SAStab!E6626</f>
        <v>22953.7</v>
      </c>
      <c r="AI231" s="159">
        <f>SAStab!F6626</f>
        <v>94079.1</v>
      </c>
      <c r="AJ231" s="159">
        <f>SAStab!G6626</f>
        <v>234299</v>
      </c>
      <c r="AK231" s="159">
        <f>SAStab!H6626</f>
        <v>484252</v>
      </c>
      <c r="AL231" s="159">
        <f>SAStab!I6626</f>
        <v>722503</v>
      </c>
      <c r="AM231" s="159">
        <f>SAStab!J6626</f>
        <v>1461706</v>
      </c>
      <c r="AP231" t="s">
        <v>4</v>
      </c>
      <c r="AQ231" s="86">
        <f>SAStab!E7266</f>
        <v>0.78300000000000003</v>
      </c>
      <c r="AR231" s="159">
        <f>SAStab!B6714</f>
        <v>234417</v>
      </c>
      <c r="AS231" s="159">
        <f>SAStab!C6714</f>
        <v>0</v>
      </c>
      <c r="AT231" s="159">
        <f>SAStab!D6714</f>
        <v>0</v>
      </c>
      <c r="AU231" s="159">
        <f>SAStab!E6714</f>
        <v>26478.6</v>
      </c>
      <c r="AV231" s="159">
        <f>SAStab!F6714</f>
        <v>113042.2</v>
      </c>
      <c r="AW231" s="159">
        <f>SAStab!G6714</f>
        <v>275952</v>
      </c>
      <c r="AX231" s="159">
        <f>SAStab!H6714</f>
        <v>569766</v>
      </c>
      <c r="AY231" s="159">
        <f>SAStab!I6714</f>
        <v>872730</v>
      </c>
      <c r="AZ231" s="159">
        <f>SAStab!J6714</f>
        <v>1709076</v>
      </c>
      <c r="BC231" t="s">
        <v>4</v>
      </c>
      <c r="BD231" s="86">
        <f>SAStab!F7266</f>
        <v>0.73299999999999998</v>
      </c>
      <c r="BE231" s="54">
        <f>SAStab!B6802</f>
        <v>246863</v>
      </c>
      <c r="BF231" s="159">
        <f>SAStab!C6802</f>
        <v>0</v>
      </c>
      <c r="BG231" s="159">
        <f>SAStab!D6802</f>
        <v>0</v>
      </c>
      <c r="BH231" s="159">
        <f>SAStab!E6802</f>
        <v>0</v>
      </c>
      <c r="BI231" s="159">
        <f>SAStab!F6802</f>
        <v>104777.7</v>
      </c>
      <c r="BJ231" s="159">
        <f>SAStab!G6802</f>
        <v>280231</v>
      </c>
      <c r="BK231" s="159">
        <f>SAStab!H6802</f>
        <v>616559</v>
      </c>
      <c r="BL231" s="159">
        <f>SAStab!I6802</f>
        <v>921813</v>
      </c>
      <c r="BM231" s="159">
        <f>SAStab!J6802</f>
        <v>2125879</v>
      </c>
      <c r="BP231" t="s">
        <v>4</v>
      </c>
      <c r="BQ231" s="86">
        <f>SAStab!G7266</f>
        <v>0.74</v>
      </c>
      <c r="BR231" s="78">
        <f>SAStab!B6890</f>
        <v>280418</v>
      </c>
      <c r="BS231" s="78">
        <f>SAStab!C6890</f>
        <v>0</v>
      </c>
      <c r="BT231" s="78">
        <f>SAStab!D6890</f>
        <v>0</v>
      </c>
      <c r="BU231" s="78">
        <f>SAStab!E6890</f>
        <v>0</v>
      </c>
      <c r="BV231" s="78">
        <f>SAStab!F6890</f>
        <v>120083.4</v>
      </c>
      <c r="BW231" s="78">
        <f>SAStab!G6890</f>
        <v>312117</v>
      </c>
      <c r="BX231" s="78">
        <f>SAStab!H6890</f>
        <v>658264</v>
      </c>
      <c r="BY231" s="78">
        <f>SAStab!I6890</f>
        <v>1001643</v>
      </c>
      <c r="BZ231" s="78">
        <f>SAStab!J6890</f>
        <v>2580922</v>
      </c>
      <c r="CA231" s="188"/>
    </row>
    <row r="232" spans="1:79">
      <c r="B232" t="s">
        <v>5</v>
      </c>
      <c r="C232" s="88">
        <f>SAStab!B7267</f>
        <v>0.79700000000000004</v>
      </c>
      <c r="D232" s="41" t="str">
        <f>SAStab!A6451</f>
        <v>80-84</v>
      </c>
      <c r="E232" s="59">
        <f>SAStab!B6451</f>
        <v>140603</v>
      </c>
      <c r="F232" s="59">
        <f>SAStab!C6451</f>
        <v>0</v>
      </c>
      <c r="G232" s="59">
        <f>SAStab!D6451</f>
        <v>0</v>
      </c>
      <c r="H232" s="59">
        <f>SAStab!E6451</f>
        <v>30117.9</v>
      </c>
      <c r="I232" s="59">
        <f>SAStab!F6451</f>
        <v>104419.4</v>
      </c>
      <c r="J232" s="59">
        <f>SAStab!G6451</f>
        <v>205369</v>
      </c>
      <c r="K232" s="59">
        <f>SAStab!H6451</f>
        <v>329376</v>
      </c>
      <c r="L232" s="59">
        <f>SAStab!I6451</f>
        <v>410133</v>
      </c>
      <c r="M232" s="59">
        <f>SAStab!J6451</f>
        <v>644843</v>
      </c>
      <c r="P232" t="s">
        <v>5</v>
      </c>
      <c r="Q232" s="93">
        <f>SAStab!C7267</f>
        <v>0.79100000000000004</v>
      </c>
      <c r="R232" s="159">
        <f>SAStab!B6539</f>
        <v>186805</v>
      </c>
      <c r="S232" s="159">
        <f>SAStab!C6539</f>
        <v>0</v>
      </c>
      <c r="T232" s="159">
        <f>SAStab!D6539</f>
        <v>0</v>
      </c>
      <c r="U232" s="159">
        <f>SAStab!E6539</f>
        <v>20039</v>
      </c>
      <c r="V232" s="159">
        <f>SAStab!F6539</f>
        <v>111147.6</v>
      </c>
      <c r="W232" s="159">
        <f>SAStab!G6539</f>
        <v>257135</v>
      </c>
      <c r="X232" s="159">
        <f>SAStab!H6539</f>
        <v>469961</v>
      </c>
      <c r="Y232" s="159">
        <f>SAStab!I6539</f>
        <v>636636</v>
      </c>
      <c r="Z232" s="159">
        <f>SAStab!J6539</f>
        <v>1149473</v>
      </c>
      <c r="AC232" t="s">
        <v>5</v>
      </c>
      <c r="AD232" s="86">
        <f>SAStab!D7267</f>
        <v>0.81299999999999994</v>
      </c>
      <c r="AE232" s="159">
        <f>SAStab!B6627</f>
        <v>233020</v>
      </c>
      <c r="AF232" s="159">
        <f>SAStab!C6627</f>
        <v>0</v>
      </c>
      <c r="AG232" s="159">
        <f>SAStab!D6627</f>
        <v>0</v>
      </c>
      <c r="AH232" s="159">
        <f>SAStab!E6627</f>
        <v>30993.9</v>
      </c>
      <c r="AI232" s="159">
        <f>SAStab!F6627</f>
        <v>122373.5</v>
      </c>
      <c r="AJ232" s="159">
        <f>SAStab!G6627</f>
        <v>293824</v>
      </c>
      <c r="AK232" s="159">
        <f>SAStab!H6627</f>
        <v>582165</v>
      </c>
      <c r="AL232" s="159">
        <f>SAStab!I6627</f>
        <v>858561</v>
      </c>
      <c r="AM232" s="159">
        <f>SAStab!J6627</f>
        <v>1584723</v>
      </c>
      <c r="AP232" t="s">
        <v>5</v>
      </c>
      <c r="AQ232" s="86">
        <f>SAStab!E7267</f>
        <v>0.78700000000000003</v>
      </c>
      <c r="AR232" s="159">
        <f>SAStab!B6715</f>
        <v>200107</v>
      </c>
      <c r="AS232" s="159">
        <f>SAStab!C6715</f>
        <v>0</v>
      </c>
      <c r="AT232" s="159">
        <f>SAStab!D6715</f>
        <v>0</v>
      </c>
      <c r="AU232" s="159">
        <f>SAStab!E6715</f>
        <v>21973.1</v>
      </c>
      <c r="AV232" s="159">
        <f>SAStab!F6715</f>
        <v>91731.8</v>
      </c>
      <c r="AW232" s="159">
        <f>SAStab!G6715</f>
        <v>227921</v>
      </c>
      <c r="AX232" s="159">
        <f>SAStab!H6715</f>
        <v>497146</v>
      </c>
      <c r="AY232" s="159">
        <f>SAStab!I6715</f>
        <v>744918</v>
      </c>
      <c r="AZ232" s="159">
        <f>SAStab!J6715</f>
        <v>1609008</v>
      </c>
      <c r="BC232" t="s">
        <v>5</v>
      </c>
      <c r="BD232" s="86">
        <f>SAStab!F7267</f>
        <v>0.75700000000000001</v>
      </c>
      <c r="BE232" s="54">
        <f>SAStab!B6803</f>
        <v>257780</v>
      </c>
      <c r="BF232" s="159">
        <f>SAStab!C6803</f>
        <v>0</v>
      </c>
      <c r="BG232" s="159">
        <f>SAStab!D6803</f>
        <v>0</v>
      </c>
      <c r="BH232" s="159">
        <f>SAStab!E6803</f>
        <v>15607.2</v>
      </c>
      <c r="BI232" s="159">
        <f>SAStab!F6803</f>
        <v>114706.4</v>
      </c>
      <c r="BJ232" s="159">
        <f>SAStab!G6803</f>
        <v>292562</v>
      </c>
      <c r="BK232" s="159">
        <f>SAStab!H6803</f>
        <v>632637</v>
      </c>
      <c r="BL232" s="159">
        <f>SAStab!I6803</f>
        <v>943999</v>
      </c>
      <c r="BM232" s="159">
        <f>SAStab!J6803</f>
        <v>2292306</v>
      </c>
      <c r="BP232" t="s">
        <v>5</v>
      </c>
      <c r="BQ232" s="86">
        <f>SAStab!G7267</f>
        <v>0.74099999999999999</v>
      </c>
      <c r="BR232" s="78">
        <f>SAStab!B6891</f>
        <v>275307</v>
      </c>
      <c r="BS232" s="78">
        <f>SAStab!C6891</f>
        <v>0</v>
      </c>
      <c r="BT232" s="78">
        <f>SAStab!D6891</f>
        <v>0</v>
      </c>
      <c r="BU232" s="78">
        <f>SAStab!E6891</f>
        <v>0</v>
      </c>
      <c r="BV232" s="78">
        <f>SAStab!F6891</f>
        <v>118775.7</v>
      </c>
      <c r="BW232" s="78">
        <f>SAStab!G6891</f>
        <v>317361</v>
      </c>
      <c r="BX232" s="78">
        <f>SAStab!H6891</f>
        <v>652177</v>
      </c>
      <c r="BY232" s="78">
        <f>SAStab!I6891</f>
        <v>1020456</v>
      </c>
      <c r="BZ232" s="78">
        <f>SAStab!J6891</f>
        <v>2439487</v>
      </c>
      <c r="CA232" s="188"/>
    </row>
    <row r="233" spans="1:79">
      <c r="B233" t="s">
        <v>6</v>
      </c>
      <c r="C233" s="88">
        <f>SAStab!B7268</f>
        <v>0.78500000000000003</v>
      </c>
      <c r="D233" s="41" t="str">
        <f>SAStab!A6452</f>
        <v>85+</v>
      </c>
      <c r="E233" s="59">
        <f>SAStab!B6452</f>
        <v>119649</v>
      </c>
      <c r="F233" s="59">
        <f>SAStab!C6452</f>
        <v>0</v>
      </c>
      <c r="G233" s="59">
        <f>SAStab!D6452</f>
        <v>0</v>
      </c>
      <c r="H233" s="59">
        <f>SAStab!E6452</f>
        <v>19281.599999999999</v>
      </c>
      <c r="I233" s="59">
        <f>SAStab!F6452</f>
        <v>87946.8</v>
      </c>
      <c r="J233" s="59">
        <f>SAStab!G6452</f>
        <v>166175</v>
      </c>
      <c r="K233" s="59">
        <f>SAStab!H6452</f>
        <v>297424</v>
      </c>
      <c r="L233" s="59">
        <f>SAStab!I6452</f>
        <v>396373</v>
      </c>
      <c r="M233" s="59">
        <f>SAStab!J6452</f>
        <v>537522</v>
      </c>
      <c r="P233" t="s">
        <v>6</v>
      </c>
      <c r="Q233" s="93">
        <f>SAStab!C7268</f>
        <v>0.78800000000000003</v>
      </c>
      <c r="R233" s="159">
        <f>SAStab!B6540</f>
        <v>154098</v>
      </c>
      <c r="S233" s="159">
        <f>SAStab!C6540</f>
        <v>0</v>
      </c>
      <c r="T233" s="159">
        <f>SAStab!D6540</f>
        <v>0</v>
      </c>
      <c r="U233" s="159">
        <f>SAStab!E6540</f>
        <v>21707.200000000001</v>
      </c>
      <c r="V233" s="159">
        <f>SAStab!F6540</f>
        <v>104729.8</v>
      </c>
      <c r="W233" s="159">
        <f>SAStab!G6540</f>
        <v>218360</v>
      </c>
      <c r="X233" s="159">
        <f>SAStab!H6540</f>
        <v>376249</v>
      </c>
      <c r="Y233" s="159">
        <f>SAStab!I6540</f>
        <v>483802</v>
      </c>
      <c r="Z233" s="159">
        <f>SAStab!J6540</f>
        <v>770137</v>
      </c>
      <c r="AC233" t="s">
        <v>6</v>
      </c>
      <c r="AD233" s="86">
        <f>SAStab!D7268</f>
        <v>0.81100000000000005</v>
      </c>
      <c r="AE233" s="159">
        <f>SAStab!B6628</f>
        <v>232260</v>
      </c>
      <c r="AF233" s="159">
        <f>SAStab!C6628</f>
        <v>0</v>
      </c>
      <c r="AG233" s="159">
        <f>SAStab!D6628</f>
        <v>0</v>
      </c>
      <c r="AH233" s="159">
        <f>SAStab!E6628</f>
        <v>30639.5</v>
      </c>
      <c r="AI233" s="159">
        <f>SAStab!F6628</f>
        <v>131381</v>
      </c>
      <c r="AJ233" s="159">
        <f>SAStab!G6628</f>
        <v>309651</v>
      </c>
      <c r="AK233" s="159">
        <f>SAStab!H6628</f>
        <v>577010</v>
      </c>
      <c r="AL233" s="159">
        <f>SAStab!I6628</f>
        <v>808301</v>
      </c>
      <c r="AM233" s="159">
        <f>SAStab!J6628</f>
        <v>1480982</v>
      </c>
      <c r="AP233" t="s">
        <v>6</v>
      </c>
      <c r="AQ233" s="86">
        <f>SAStab!E7268</f>
        <v>0.80900000000000005</v>
      </c>
      <c r="AR233" s="159">
        <f>SAStab!B6716</f>
        <v>229453</v>
      </c>
      <c r="AS233" s="159">
        <f>SAStab!C6716</f>
        <v>0</v>
      </c>
      <c r="AT233" s="159">
        <f>SAStab!D6716</f>
        <v>0</v>
      </c>
      <c r="AU233" s="159">
        <f>SAStab!E6716</f>
        <v>29342.3</v>
      </c>
      <c r="AV233" s="159">
        <f>SAStab!F6716</f>
        <v>113259.4</v>
      </c>
      <c r="AW233" s="159">
        <f>SAStab!G6716</f>
        <v>283435</v>
      </c>
      <c r="AX233" s="159">
        <f>SAStab!H6716</f>
        <v>578153</v>
      </c>
      <c r="AY233" s="159">
        <f>SAStab!I6716</f>
        <v>849146</v>
      </c>
      <c r="AZ233" s="159">
        <f>SAStab!J6716</f>
        <v>1643573</v>
      </c>
      <c r="BC233" t="s">
        <v>6</v>
      </c>
      <c r="BD233" s="86">
        <f>SAStab!F7268</f>
        <v>0.79100000000000004</v>
      </c>
      <c r="BE233" s="54">
        <f>SAStab!B6804</f>
        <v>244452</v>
      </c>
      <c r="BF233" s="159">
        <f>SAStab!C6804</f>
        <v>0</v>
      </c>
      <c r="BG233" s="159">
        <f>SAStab!D6804</f>
        <v>0</v>
      </c>
      <c r="BH233" s="159">
        <f>SAStab!E6804</f>
        <v>28434.3</v>
      </c>
      <c r="BI233" s="159">
        <f>SAStab!F6804</f>
        <v>118399.1</v>
      </c>
      <c r="BJ233" s="159">
        <f>SAStab!G6804</f>
        <v>287466</v>
      </c>
      <c r="BK233" s="159">
        <f>SAStab!H6804</f>
        <v>589511</v>
      </c>
      <c r="BL233" s="159">
        <f>SAStab!I6804</f>
        <v>894568</v>
      </c>
      <c r="BM233" s="159">
        <f>SAStab!J6804</f>
        <v>1866779</v>
      </c>
      <c r="BP233" t="s">
        <v>6</v>
      </c>
      <c r="BQ233" s="86">
        <f>SAStab!G7268</f>
        <v>0.75900000000000001</v>
      </c>
      <c r="BR233" s="78">
        <f>SAStab!B6892</f>
        <v>273624</v>
      </c>
      <c r="BS233" s="78">
        <f>SAStab!C6892</f>
        <v>0</v>
      </c>
      <c r="BT233" s="78">
        <f>SAStab!D6892</f>
        <v>0</v>
      </c>
      <c r="BU233" s="78">
        <f>SAStab!E6892</f>
        <v>16183.2</v>
      </c>
      <c r="BV233" s="78">
        <f>SAStab!F6892</f>
        <v>119646.8</v>
      </c>
      <c r="BW233" s="78">
        <f>SAStab!G6892</f>
        <v>312464</v>
      </c>
      <c r="BX233" s="78">
        <f>SAStab!H6892</f>
        <v>679968</v>
      </c>
      <c r="BY233" s="78">
        <f>SAStab!I6892</f>
        <v>1044851</v>
      </c>
      <c r="BZ233" s="78">
        <f>SAStab!J6892</f>
        <v>2273584</v>
      </c>
      <c r="CA233" s="188"/>
    </row>
    <row r="234" spans="1:79">
      <c r="A234" t="s">
        <v>7</v>
      </c>
      <c r="D234" s="41" t="str">
        <f>SAStab!A6453</f>
        <v>Male</v>
      </c>
      <c r="O234" t="s">
        <v>7</v>
      </c>
      <c r="AB234" t="s">
        <v>7</v>
      </c>
      <c r="AO234" t="s">
        <v>7</v>
      </c>
      <c r="BB234" t="s">
        <v>7</v>
      </c>
      <c r="BE234" s="54"/>
      <c r="BO234" t="s">
        <v>7</v>
      </c>
      <c r="CA234" s="188"/>
    </row>
    <row r="235" spans="1:79">
      <c r="B235" t="s">
        <v>9</v>
      </c>
      <c r="C235" s="88">
        <f>SAStab!B7270</f>
        <v>0.79700000000000004</v>
      </c>
      <c r="D235" s="41" t="str">
        <f>SAStab!A6454</f>
        <v>Female</v>
      </c>
      <c r="E235" s="59">
        <f>SAStab!B6454</f>
        <v>161291</v>
      </c>
      <c r="F235" s="59">
        <f>SAStab!C6454</f>
        <v>0</v>
      </c>
      <c r="G235" s="59">
        <f>SAStab!D6454</f>
        <v>0</v>
      </c>
      <c r="H235" s="59">
        <f>SAStab!E6454</f>
        <v>21122.3</v>
      </c>
      <c r="I235" s="59">
        <f>SAStab!F6454</f>
        <v>96261.5</v>
      </c>
      <c r="J235" s="59">
        <f>SAStab!G6454</f>
        <v>215757</v>
      </c>
      <c r="K235" s="59">
        <f>SAStab!H6454</f>
        <v>398743</v>
      </c>
      <c r="L235" s="59">
        <f>SAStab!I6454</f>
        <v>542253</v>
      </c>
      <c r="M235" s="59">
        <f>SAStab!J6454</f>
        <v>1004708</v>
      </c>
      <c r="P235" t="s">
        <v>9</v>
      </c>
      <c r="Q235" s="93">
        <f>SAStab!C7270</f>
        <v>0.80500000000000005</v>
      </c>
      <c r="R235" s="159">
        <f>SAStab!B6542</f>
        <v>187759</v>
      </c>
      <c r="S235" s="159">
        <f>SAStab!C6542</f>
        <v>0</v>
      </c>
      <c r="T235" s="159">
        <f>SAStab!D6542</f>
        <v>0</v>
      </c>
      <c r="U235" s="159">
        <f>SAStab!E6542</f>
        <v>24645.8</v>
      </c>
      <c r="V235" s="159">
        <f>SAStab!F6542</f>
        <v>100384.9</v>
      </c>
      <c r="W235" s="159">
        <f>SAStab!G6542</f>
        <v>239938</v>
      </c>
      <c r="X235" s="159">
        <f>SAStab!H6542</f>
        <v>467785</v>
      </c>
      <c r="Y235" s="159">
        <f>SAStab!I6542</f>
        <v>662793</v>
      </c>
      <c r="Z235" s="159">
        <f>SAStab!J6542</f>
        <v>1271609</v>
      </c>
      <c r="AC235" t="s">
        <v>9</v>
      </c>
      <c r="AD235" s="86">
        <f>SAStab!D7270</f>
        <v>0.8</v>
      </c>
      <c r="AE235" s="159">
        <f>SAStab!B6630</f>
        <v>208526</v>
      </c>
      <c r="AF235" s="159">
        <f>SAStab!C6630</f>
        <v>0</v>
      </c>
      <c r="AG235" s="159">
        <f>SAStab!D6630</f>
        <v>0</v>
      </c>
      <c r="AH235" s="159">
        <f>SAStab!E6630</f>
        <v>25795.8</v>
      </c>
      <c r="AI235" s="159">
        <f>SAStab!F6630</f>
        <v>104516.4</v>
      </c>
      <c r="AJ235" s="159">
        <f>SAStab!G6630</f>
        <v>255441</v>
      </c>
      <c r="AK235" s="159">
        <f>SAStab!H6630</f>
        <v>521001</v>
      </c>
      <c r="AL235" s="159">
        <f>SAStab!I6630</f>
        <v>755716</v>
      </c>
      <c r="AM235" s="159">
        <f>SAStab!J6630</f>
        <v>1506671</v>
      </c>
      <c r="AP235" t="s">
        <v>9</v>
      </c>
      <c r="AQ235" s="86">
        <f>SAStab!E7270</f>
        <v>0.77500000000000002</v>
      </c>
      <c r="AR235" s="159">
        <f>SAStab!B6718</f>
        <v>227939</v>
      </c>
      <c r="AS235" s="159">
        <f>SAStab!C6718</f>
        <v>0</v>
      </c>
      <c r="AT235" s="159">
        <f>SAStab!D6718</f>
        <v>0</v>
      </c>
      <c r="AU235" s="159">
        <f>SAStab!E6718</f>
        <v>20443.599999999999</v>
      </c>
      <c r="AV235" s="159">
        <f>SAStab!F6718</f>
        <v>105940.2</v>
      </c>
      <c r="AW235" s="159">
        <f>SAStab!G6718</f>
        <v>264465</v>
      </c>
      <c r="AX235" s="159">
        <f>SAStab!H6718</f>
        <v>558544</v>
      </c>
      <c r="AY235" s="159">
        <f>SAStab!I6718</f>
        <v>846987</v>
      </c>
      <c r="AZ235" s="159">
        <f>SAStab!J6718</f>
        <v>1889115</v>
      </c>
      <c r="BC235" t="s">
        <v>9</v>
      </c>
      <c r="BD235" s="86">
        <f>SAStab!F7270</f>
        <v>0.75700000000000001</v>
      </c>
      <c r="BE235" s="54">
        <f>SAStab!B6806</f>
        <v>253389</v>
      </c>
      <c r="BF235" s="159">
        <f>SAStab!C6806</f>
        <v>0</v>
      </c>
      <c r="BG235" s="159">
        <f>SAStab!D6806</f>
        <v>0</v>
      </c>
      <c r="BH235" s="159">
        <f>SAStab!E6806</f>
        <v>14837.2</v>
      </c>
      <c r="BI235" s="159">
        <f>SAStab!F6806</f>
        <v>113386.3</v>
      </c>
      <c r="BJ235" s="159">
        <f>SAStab!G6806</f>
        <v>289165</v>
      </c>
      <c r="BK235" s="159">
        <f>SAStab!H6806</f>
        <v>606926</v>
      </c>
      <c r="BL235" s="159">
        <f>SAStab!I6806</f>
        <v>920474</v>
      </c>
      <c r="BM235" s="159">
        <f>SAStab!J6806</f>
        <v>2155533</v>
      </c>
      <c r="BP235" t="s">
        <v>9</v>
      </c>
      <c r="BQ235" s="86">
        <f>SAStab!G7270</f>
        <v>0.749</v>
      </c>
      <c r="BR235" s="78">
        <f>SAStab!B6894</f>
        <v>288826</v>
      </c>
      <c r="BS235" s="78">
        <f>SAStab!C6894</f>
        <v>0</v>
      </c>
      <c r="BT235" s="78">
        <f>SAStab!D6894</f>
        <v>0</v>
      </c>
      <c r="BU235" s="78">
        <f>SAStab!E6894</f>
        <v>0</v>
      </c>
      <c r="BV235" s="78">
        <f>SAStab!F6894</f>
        <v>125349.4</v>
      </c>
      <c r="BW235" s="78">
        <f>SAStab!G6894</f>
        <v>323514</v>
      </c>
      <c r="BX235" s="78">
        <f>SAStab!H6894</f>
        <v>698803</v>
      </c>
      <c r="BY235" s="78">
        <f>SAStab!I6894</f>
        <v>1064188</v>
      </c>
      <c r="BZ235" s="78">
        <f>SAStab!J6894</f>
        <v>2439487</v>
      </c>
      <c r="CA235" s="188"/>
    </row>
    <row r="236" spans="1:79">
      <c r="B236" t="s">
        <v>8</v>
      </c>
      <c r="C236" s="88">
        <f>SAStab!B7271</f>
        <v>0.80100000000000005</v>
      </c>
      <c r="D236" s="41" t="str">
        <f>SAStab!A6455</f>
        <v>Male</v>
      </c>
      <c r="E236" s="59">
        <f>SAStab!B6455</f>
        <v>168370</v>
      </c>
      <c r="F236" s="59">
        <f>SAStab!C6455</f>
        <v>0</v>
      </c>
      <c r="G236" s="59">
        <f>SAStab!D6455</f>
        <v>0</v>
      </c>
      <c r="H236" s="59">
        <f>SAStab!E6455</f>
        <v>23064.3</v>
      </c>
      <c r="I236" s="59">
        <f>SAStab!F6455</f>
        <v>96959.5</v>
      </c>
      <c r="J236" s="59">
        <f>SAStab!G6455</f>
        <v>221699</v>
      </c>
      <c r="K236" s="59">
        <f>SAStab!H6455</f>
        <v>408950</v>
      </c>
      <c r="L236" s="59">
        <f>SAStab!I6455</f>
        <v>579309</v>
      </c>
      <c r="M236" s="59">
        <f>SAStab!J6455</f>
        <v>1083415</v>
      </c>
      <c r="P236" t="s">
        <v>8</v>
      </c>
      <c r="Q236" s="93">
        <f>SAStab!C7271</f>
        <v>0.78400000000000003</v>
      </c>
      <c r="R236" s="159">
        <f>SAStab!B6543</f>
        <v>177811</v>
      </c>
      <c r="S236" s="159">
        <f>SAStab!C6543</f>
        <v>0</v>
      </c>
      <c r="T236" s="159">
        <f>SAStab!D6543</f>
        <v>0</v>
      </c>
      <c r="U236" s="159">
        <f>SAStab!E6543</f>
        <v>17534.099999999999</v>
      </c>
      <c r="V236" s="159">
        <f>SAStab!F6543</f>
        <v>88573.7</v>
      </c>
      <c r="W236" s="159">
        <f>SAStab!G6543</f>
        <v>221019</v>
      </c>
      <c r="X236" s="159">
        <f>SAStab!H6543</f>
        <v>448278</v>
      </c>
      <c r="Y236" s="159">
        <f>SAStab!I6543</f>
        <v>666329</v>
      </c>
      <c r="Z236" s="159">
        <f>SAStab!J6543</f>
        <v>1251035</v>
      </c>
      <c r="AC236" t="s">
        <v>8</v>
      </c>
      <c r="AD236" s="86">
        <f>SAStab!D7271</f>
        <v>0.76900000000000002</v>
      </c>
      <c r="AE236" s="159">
        <f>SAStab!B6631</f>
        <v>195232</v>
      </c>
      <c r="AF236" s="159">
        <f>SAStab!C6631</f>
        <v>0</v>
      </c>
      <c r="AG236" s="159">
        <f>SAStab!D6631</f>
        <v>0</v>
      </c>
      <c r="AH236" s="159">
        <f>SAStab!E6631</f>
        <v>14916.1</v>
      </c>
      <c r="AI236" s="159">
        <f>SAStab!F6631</f>
        <v>91825.7</v>
      </c>
      <c r="AJ236" s="159">
        <f>SAStab!G6631</f>
        <v>233620</v>
      </c>
      <c r="AK236" s="159">
        <f>SAStab!H6631</f>
        <v>488213</v>
      </c>
      <c r="AL236" s="159">
        <f>SAStab!I6631</f>
        <v>739812</v>
      </c>
      <c r="AM236" s="159">
        <f>SAStab!J6631</f>
        <v>1513068</v>
      </c>
      <c r="AP236" t="s">
        <v>8</v>
      </c>
      <c r="AQ236" s="86">
        <f>SAStab!E7271</f>
        <v>0.747</v>
      </c>
      <c r="AR236" s="159">
        <f>SAStab!B6719</f>
        <v>215770</v>
      </c>
      <c r="AS236" s="159">
        <f>SAStab!C6719</f>
        <v>0</v>
      </c>
      <c r="AT236" s="159">
        <f>SAStab!D6719</f>
        <v>0</v>
      </c>
      <c r="AU236" s="159">
        <f>SAStab!E6719</f>
        <v>0</v>
      </c>
      <c r="AV236" s="159">
        <f>SAStab!F6719</f>
        <v>93312.6</v>
      </c>
      <c r="AW236" s="159">
        <f>SAStab!G6719</f>
        <v>247225</v>
      </c>
      <c r="AX236" s="159">
        <f>SAStab!H6719</f>
        <v>533176</v>
      </c>
      <c r="AY236" s="159">
        <f>SAStab!I6719</f>
        <v>809185</v>
      </c>
      <c r="AZ236" s="159">
        <f>SAStab!J6719</f>
        <v>1819943</v>
      </c>
      <c r="BC236" t="s">
        <v>8</v>
      </c>
      <c r="BD236" s="86">
        <f>SAStab!F7271</f>
        <v>0.73499999999999999</v>
      </c>
      <c r="BE236" s="54">
        <f>SAStab!B6807</f>
        <v>239753</v>
      </c>
      <c r="BF236" s="159">
        <f>SAStab!C6807</f>
        <v>0</v>
      </c>
      <c r="BG236" s="159">
        <f>SAStab!D6807</f>
        <v>0</v>
      </c>
      <c r="BH236" s="159">
        <f>SAStab!E6807</f>
        <v>0</v>
      </c>
      <c r="BI236" s="159">
        <f>SAStab!F6807</f>
        <v>103031.1</v>
      </c>
      <c r="BJ236" s="159">
        <f>SAStab!G6807</f>
        <v>268177</v>
      </c>
      <c r="BK236" s="159">
        <f>SAStab!H6807</f>
        <v>576669</v>
      </c>
      <c r="BL236" s="159">
        <f>SAStab!I6807</f>
        <v>881140</v>
      </c>
      <c r="BM236" s="159">
        <f>SAStab!J6807</f>
        <v>2128665</v>
      </c>
      <c r="BP236" t="s">
        <v>8</v>
      </c>
      <c r="BQ236" s="86">
        <f>SAStab!G7271</f>
        <v>0.72899999999999998</v>
      </c>
      <c r="BR236" s="78">
        <f>SAStab!B6895</f>
        <v>264580</v>
      </c>
      <c r="BS236" s="78">
        <f>SAStab!C6895</f>
        <v>0</v>
      </c>
      <c r="BT236" s="78">
        <f>SAStab!D6895</f>
        <v>0</v>
      </c>
      <c r="BU236" s="78">
        <f>SAStab!E6895</f>
        <v>0</v>
      </c>
      <c r="BV236" s="78">
        <f>SAStab!F6895</f>
        <v>113570.2</v>
      </c>
      <c r="BW236" s="78">
        <f>SAStab!G6895</f>
        <v>296321</v>
      </c>
      <c r="BX236" s="78">
        <f>SAStab!H6895</f>
        <v>633282</v>
      </c>
      <c r="BY236" s="78">
        <f>SAStab!I6895</f>
        <v>987702</v>
      </c>
      <c r="BZ236" s="78">
        <f>SAStab!J6895</f>
        <v>2309986</v>
      </c>
      <c r="CA236" s="188"/>
    </row>
    <row r="237" spans="1:79">
      <c r="A237" t="s">
        <v>10</v>
      </c>
      <c r="D237" s="41" t="str">
        <f>SAStab!A6456</f>
        <v>highest education</v>
      </c>
      <c r="O237" t="s">
        <v>10</v>
      </c>
      <c r="AB237" t="s">
        <v>10</v>
      </c>
      <c r="AO237" t="s">
        <v>10</v>
      </c>
      <c r="BB237" t="s">
        <v>10</v>
      </c>
      <c r="BE237" s="54"/>
      <c r="BO237" t="s">
        <v>10</v>
      </c>
      <c r="CA237" s="188"/>
    </row>
    <row r="238" spans="1:79">
      <c r="B238" t="s">
        <v>314</v>
      </c>
      <c r="C238" s="88">
        <f>SAStab!B7273</f>
        <v>0.63600000000000001</v>
      </c>
      <c r="D238" s="41" t="str">
        <f>SAStab!A6457</f>
        <v>1.High School Dropout</v>
      </c>
      <c r="E238" s="59">
        <f>SAStab!B6457</f>
        <v>72607</v>
      </c>
      <c r="F238" s="59">
        <f>SAStab!C6457</f>
        <v>0</v>
      </c>
      <c r="G238" s="59">
        <f>SAStab!D6457</f>
        <v>0</v>
      </c>
      <c r="H238" s="59">
        <f>SAStab!E6457</f>
        <v>0</v>
      </c>
      <c r="I238" s="59">
        <f>SAStab!F6457</f>
        <v>34680.699999999997</v>
      </c>
      <c r="J238" s="59">
        <f>SAStab!G6457</f>
        <v>96032</v>
      </c>
      <c r="K238" s="59">
        <f>SAStab!H6457</f>
        <v>193660</v>
      </c>
      <c r="L238" s="59">
        <f>SAStab!I6457</f>
        <v>284423</v>
      </c>
      <c r="M238" s="59">
        <f>SAStab!J6457</f>
        <v>527964</v>
      </c>
      <c r="P238" t="s">
        <v>314</v>
      </c>
      <c r="Q238" s="93">
        <f>SAStab!C7273</f>
        <v>0.60199999999999998</v>
      </c>
      <c r="R238" s="159">
        <f>SAStab!B6545</f>
        <v>70432</v>
      </c>
      <c r="S238" s="159">
        <f>SAStab!C6545</f>
        <v>0</v>
      </c>
      <c r="T238" s="159">
        <f>SAStab!D6545</f>
        <v>0</v>
      </c>
      <c r="U238" s="159">
        <f>SAStab!E6545</f>
        <v>0</v>
      </c>
      <c r="V238" s="159">
        <f>SAStab!F6545</f>
        <v>27518.799999999999</v>
      </c>
      <c r="W238" s="159">
        <f>SAStab!G6545</f>
        <v>88055</v>
      </c>
      <c r="X238" s="159">
        <f>SAStab!H6545</f>
        <v>189190</v>
      </c>
      <c r="Y238" s="159">
        <f>SAStab!I6545</f>
        <v>295412</v>
      </c>
      <c r="Z238" s="159">
        <f>SAStab!J6545</f>
        <v>565456</v>
      </c>
      <c r="AC238" t="s">
        <v>314</v>
      </c>
      <c r="AD238" s="86">
        <f>SAStab!D7273</f>
        <v>0.59299999999999997</v>
      </c>
      <c r="AE238" s="159">
        <f>SAStab!B6633</f>
        <v>82852</v>
      </c>
      <c r="AF238" s="159">
        <f>SAStab!C6633</f>
        <v>0</v>
      </c>
      <c r="AG238" s="159">
        <f>SAStab!D6633</f>
        <v>0</v>
      </c>
      <c r="AH238" s="159">
        <f>SAStab!E6633</f>
        <v>0</v>
      </c>
      <c r="AI238" s="159">
        <f>SAStab!F6633</f>
        <v>28289.200000000001</v>
      </c>
      <c r="AJ238" s="159">
        <f>SAStab!G6633</f>
        <v>96374</v>
      </c>
      <c r="AK238" s="159">
        <f>SAStab!H6633</f>
        <v>219281</v>
      </c>
      <c r="AL238" s="159">
        <f>SAStab!I6633</f>
        <v>346557</v>
      </c>
      <c r="AM238" s="159">
        <f>SAStab!J6633</f>
        <v>810247</v>
      </c>
      <c r="AP238" t="s">
        <v>314</v>
      </c>
      <c r="AQ238" s="86">
        <f>SAStab!E7273</f>
        <v>0.56799999999999995</v>
      </c>
      <c r="AR238" s="159">
        <f>SAStab!B6721</f>
        <v>86725</v>
      </c>
      <c r="AS238" s="159">
        <f>SAStab!C6721</f>
        <v>0</v>
      </c>
      <c r="AT238" s="159">
        <f>SAStab!D6721</f>
        <v>0</v>
      </c>
      <c r="AU238" s="159">
        <f>SAStab!E6721</f>
        <v>0</v>
      </c>
      <c r="AV238" s="159">
        <f>SAStab!F6721</f>
        <v>26713.7</v>
      </c>
      <c r="AW238" s="159">
        <f>SAStab!G6721</f>
        <v>104415</v>
      </c>
      <c r="AX238" s="159">
        <f>SAStab!H6721</f>
        <v>225855</v>
      </c>
      <c r="AY238" s="159">
        <f>SAStab!I6721</f>
        <v>369574</v>
      </c>
      <c r="AZ238" s="159">
        <f>SAStab!J6721</f>
        <v>795099</v>
      </c>
      <c r="BC238" t="s">
        <v>314</v>
      </c>
      <c r="BD238" s="86">
        <f>SAStab!F7273</f>
        <v>0.55600000000000005</v>
      </c>
      <c r="BE238" s="54">
        <f>SAStab!B6809</f>
        <v>98532</v>
      </c>
      <c r="BF238" s="159">
        <f>SAStab!C6809</f>
        <v>0</v>
      </c>
      <c r="BG238" s="159">
        <f>SAStab!D6809</f>
        <v>0</v>
      </c>
      <c r="BH238" s="159">
        <f>SAStab!E6809</f>
        <v>0</v>
      </c>
      <c r="BI238" s="159">
        <f>SAStab!F6809</f>
        <v>29046</v>
      </c>
      <c r="BJ238" s="159">
        <f>SAStab!G6809</f>
        <v>117484</v>
      </c>
      <c r="BK238" s="159">
        <f>SAStab!H6809</f>
        <v>259245</v>
      </c>
      <c r="BL238" s="159">
        <f>SAStab!I6809</f>
        <v>409522</v>
      </c>
      <c r="BM238" s="159">
        <f>SAStab!J6809</f>
        <v>884579</v>
      </c>
      <c r="BP238" t="s">
        <v>314</v>
      </c>
      <c r="BQ238" s="86">
        <f>SAStab!G7273</f>
        <v>0.54900000000000004</v>
      </c>
      <c r="BR238" s="78">
        <f>SAStab!B6897</f>
        <v>112111</v>
      </c>
      <c r="BS238" s="78">
        <f>SAStab!C6897</f>
        <v>0</v>
      </c>
      <c r="BT238" s="78">
        <f>SAStab!D6897</f>
        <v>0</v>
      </c>
      <c r="BU238" s="78">
        <f>SAStab!E6897</f>
        <v>0</v>
      </c>
      <c r="BV238" s="78">
        <f>SAStab!F6897</f>
        <v>29016.1</v>
      </c>
      <c r="BW238" s="78">
        <f>SAStab!G6897</f>
        <v>130512</v>
      </c>
      <c r="BX238" s="78">
        <f>SAStab!H6897</f>
        <v>287446</v>
      </c>
      <c r="BY238" s="78">
        <f>SAStab!I6897</f>
        <v>452172</v>
      </c>
      <c r="BZ238" s="78">
        <f>SAStab!J6897</f>
        <v>1106782</v>
      </c>
      <c r="CA238" s="188"/>
    </row>
    <row r="239" spans="1:79">
      <c r="B239" t="s">
        <v>313</v>
      </c>
      <c r="C239" s="88">
        <f>SAStab!B7274</f>
        <v>0.78200000000000003</v>
      </c>
      <c r="D239" s="41" t="str">
        <f>SAStab!A6458</f>
        <v>2.High School Graduate</v>
      </c>
      <c r="E239" s="59">
        <f>SAStab!B6458</f>
        <v>130125</v>
      </c>
      <c r="F239" s="59">
        <f>SAStab!C6458</f>
        <v>0</v>
      </c>
      <c r="G239" s="59">
        <f>SAStab!D6458</f>
        <v>0</v>
      </c>
      <c r="H239" s="59">
        <f>SAStab!E6458</f>
        <v>15204.8</v>
      </c>
      <c r="I239" s="59">
        <f>SAStab!F6458</f>
        <v>83378.8</v>
      </c>
      <c r="J239" s="59">
        <f>SAStab!G6458</f>
        <v>178484</v>
      </c>
      <c r="K239" s="59">
        <f>SAStab!H6458</f>
        <v>318936</v>
      </c>
      <c r="L239" s="59">
        <f>SAStab!I6458</f>
        <v>433394</v>
      </c>
      <c r="M239" s="59">
        <f>SAStab!J6458</f>
        <v>786752</v>
      </c>
      <c r="P239" t="s">
        <v>313</v>
      </c>
      <c r="Q239" s="93">
        <f>SAStab!C7274</f>
        <v>0.76800000000000002</v>
      </c>
      <c r="R239" s="159">
        <f>SAStab!B6546</f>
        <v>136009</v>
      </c>
      <c r="S239" s="159">
        <f>SAStab!C6546</f>
        <v>0</v>
      </c>
      <c r="T239" s="159">
        <f>SAStab!D6546</f>
        <v>0</v>
      </c>
      <c r="U239" s="159">
        <f>SAStab!E6546</f>
        <v>10695.3</v>
      </c>
      <c r="V239" s="159">
        <f>SAStab!F6546</f>
        <v>75170</v>
      </c>
      <c r="W239" s="159">
        <f>SAStab!G6546</f>
        <v>177938</v>
      </c>
      <c r="X239" s="159">
        <f>SAStab!H6546</f>
        <v>344143</v>
      </c>
      <c r="Y239" s="159">
        <f>SAStab!I6546</f>
        <v>496020</v>
      </c>
      <c r="Z239" s="159">
        <f>SAStab!J6546</f>
        <v>923618</v>
      </c>
      <c r="AC239" t="s">
        <v>313</v>
      </c>
      <c r="AD239" s="86">
        <f>SAStab!D7274</f>
        <v>0.752</v>
      </c>
      <c r="AE239" s="159">
        <f>SAStab!B6634</f>
        <v>148659</v>
      </c>
      <c r="AF239" s="159">
        <f>SAStab!C6634</f>
        <v>0</v>
      </c>
      <c r="AG239" s="159">
        <f>SAStab!D6634</f>
        <v>0</v>
      </c>
      <c r="AH239" s="159">
        <f>SAStab!E6634</f>
        <v>4586.2</v>
      </c>
      <c r="AI239" s="159">
        <f>SAStab!F6634</f>
        <v>76104.100000000006</v>
      </c>
      <c r="AJ239" s="159">
        <f>SAStab!G6634</f>
        <v>184914</v>
      </c>
      <c r="AK239" s="159">
        <f>SAStab!H6634</f>
        <v>371043</v>
      </c>
      <c r="AL239" s="159">
        <f>SAStab!I6634</f>
        <v>552285</v>
      </c>
      <c r="AM239" s="159">
        <f>SAStab!J6634</f>
        <v>1092687</v>
      </c>
      <c r="AP239" t="s">
        <v>313</v>
      </c>
      <c r="AQ239" s="86">
        <f>SAStab!E7274</f>
        <v>0.72199999999999998</v>
      </c>
      <c r="AR239" s="159">
        <f>SAStab!B6722</f>
        <v>165875</v>
      </c>
      <c r="AS239" s="159">
        <f>SAStab!C6722</f>
        <v>0</v>
      </c>
      <c r="AT239" s="159">
        <f>SAStab!D6722</f>
        <v>0</v>
      </c>
      <c r="AU239" s="159">
        <f>SAStab!E6722</f>
        <v>0</v>
      </c>
      <c r="AV239" s="159">
        <f>SAStab!F6722</f>
        <v>77023</v>
      </c>
      <c r="AW239" s="159">
        <f>SAStab!G6722</f>
        <v>197419</v>
      </c>
      <c r="AX239" s="159">
        <f>SAStab!H6722</f>
        <v>413595</v>
      </c>
      <c r="AY239" s="159">
        <f>SAStab!I6722</f>
        <v>628852</v>
      </c>
      <c r="AZ239" s="159">
        <f>SAStab!J6722</f>
        <v>1362310</v>
      </c>
      <c r="BC239" t="s">
        <v>313</v>
      </c>
      <c r="BD239" s="86">
        <f>SAStab!F7274</f>
        <v>0.70099999999999996</v>
      </c>
      <c r="BE239" s="54">
        <f>SAStab!B6810</f>
        <v>189118</v>
      </c>
      <c r="BF239" s="159">
        <f>SAStab!C6810</f>
        <v>0</v>
      </c>
      <c r="BG239" s="159">
        <f>SAStab!D6810</f>
        <v>0</v>
      </c>
      <c r="BH239" s="159">
        <f>SAStab!E6810</f>
        <v>0</v>
      </c>
      <c r="BI239" s="159">
        <f>SAStab!F6810</f>
        <v>80832.399999999994</v>
      </c>
      <c r="BJ239" s="159">
        <f>SAStab!G6810</f>
        <v>218469</v>
      </c>
      <c r="BK239" s="159">
        <f>SAStab!H6810</f>
        <v>472932</v>
      </c>
      <c r="BL239" s="159">
        <f>SAStab!I6810</f>
        <v>709939</v>
      </c>
      <c r="BM239" s="159">
        <f>SAStab!J6810</f>
        <v>1610210</v>
      </c>
      <c r="BP239" t="s">
        <v>313</v>
      </c>
      <c r="BQ239" s="86">
        <f>SAStab!G7274</f>
        <v>0.68799999999999994</v>
      </c>
      <c r="BR239" s="78">
        <f>SAStab!B6898</f>
        <v>214376</v>
      </c>
      <c r="BS239" s="78">
        <f>SAStab!C6898</f>
        <v>0</v>
      </c>
      <c r="BT239" s="78">
        <f>SAStab!D6898</f>
        <v>0</v>
      </c>
      <c r="BU239" s="78">
        <f>SAStab!E6898</f>
        <v>0</v>
      </c>
      <c r="BV239" s="78">
        <f>SAStab!F6898</f>
        <v>86441.7</v>
      </c>
      <c r="BW239" s="78">
        <f>SAStab!G6898</f>
        <v>242907</v>
      </c>
      <c r="BX239" s="78">
        <f>SAStab!H6898</f>
        <v>521212</v>
      </c>
      <c r="BY239" s="78">
        <f>SAStab!I6898</f>
        <v>815815</v>
      </c>
      <c r="BZ239" s="78">
        <f>SAStab!J6898</f>
        <v>1842908</v>
      </c>
      <c r="CA239" s="188"/>
    </row>
    <row r="240" spans="1:79">
      <c r="B240" t="s">
        <v>11</v>
      </c>
      <c r="C240" s="88">
        <f>SAStab!B7275</f>
        <v>0.84799999999999998</v>
      </c>
      <c r="D240" s="41" t="str">
        <f>SAStab!A6459</f>
        <v>3.Some College</v>
      </c>
      <c r="E240" s="59">
        <f>SAStab!B6459</f>
        <v>172158</v>
      </c>
      <c r="F240" s="59">
        <f>SAStab!C6459</f>
        <v>0</v>
      </c>
      <c r="G240" s="59">
        <f>SAStab!D6459</f>
        <v>0</v>
      </c>
      <c r="H240" s="59">
        <f>SAStab!E6459</f>
        <v>38857.4</v>
      </c>
      <c r="I240" s="59">
        <f>SAStab!F6459</f>
        <v>109521.3</v>
      </c>
      <c r="J240" s="59">
        <f>SAStab!G6459</f>
        <v>230456</v>
      </c>
      <c r="K240" s="59">
        <f>SAStab!H6459</f>
        <v>395677</v>
      </c>
      <c r="L240" s="59">
        <f>SAStab!I6459</f>
        <v>552928</v>
      </c>
      <c r="M240" s="59">
        <f>SAStab!J6459</f>
        <v>1059364</v>
      </c>
      <c r="P240" t="s">
        <v>11</v>
      </c>
      <c r="Q240" s="93">
        <f>SAStab!C7275</f>
        <v>0.83799999999999997</v>
      </c>
      <c r="R240" s="159">
        <f>SAStab!B6547</f>
        <v>179743</v>
      </c>
      <c r="S240" s="159">
        <f>SAStab!C6547</f>
        <v>0</v>
      </c>
      <c r="T240" s="159">
        <f>SAStab!D6547</f>
        <v>0</v>
      </c>
      <c r="U240" s="159">
        <f>SAStab!E6547</f>
        <v>32819.699999999997</v>
      </c>
      <c r="V240" s="159">
        <f>SAStab!F6547</f>
        <v>105215</v>
      </c>
      <c r="W240" s="159">
        <f>SAStab!G6547</f>
        <v>231122</v>
      </c>
      <c r="X240" s="159">
        <f>SAStab!H6547</f>
        <v>422313</v>
      </c>
      <c r="Y240" s="159">
        <f>SAStab!I6547</f>
        <v>614991</v>
      </c>
      <c r="Z240" s="159">
        <f>SAStab!J6547</f>
        <v>1149494</v>
      </c>
      <c r="AC240" t="s">
        <v>11</v>
      </c>
      <c r="AD240" s="86">
        <f>SAStab!D7275</f>
        <v>0.82</v>
      </c>
      <c r="AE240" s="159">
        <f>SAStab!B6635</f>
        <v>195861</v>
      </c>
      <c r="AF240" s="159">
        <f>SAStab!C6635</f>
        <v>0</v>
      </c>
      <c r="AG240" s="159">
        <f>SAStab!D6635</f>
        <v>0</v>
      </c>
      <c r="AH240" s="159">
        <f>SAStab!E6635</f>
        <v>31539.8</v>
      </c>
      <c r="AI240" s="159">
        <f>SAStab!F6635</f>
        <v>104420.8</v>
      </c>
      <c r="AJ240" s="159">
        <f>SAStab!G6635</f>
        <v>240696</v>
      </c>
      <c r="AK240" s="159">
        <f>SAStab!H6635</f>
        <v>462750</v>
      </c>
      <c r="AL240" s="159">
        <f>SAStab!I6635</f>
        <v>690125</v>
      </c>
      <c r="AM240" s="159">
        <f>SAStab!J6635</f>
        <v>1407848</v>
      </c>
      <c r="AP240" t="s">
        <v>11</v>
      </c>
      <c r="AQ240" s="86">
        <f>SAStab!E7275</f>
        <v>0.79300000000000004</v>
      </c>
      <c r="AR240" s="159">
        <f>SAStab!B6723</f>
        <v>203678</v>
      </c>
      <c r="AS240" s="159">
        <f>SAStab!C6723</f>
        <v>0</v>
      </c>
      <c r="AT240" s="159">
        <f>SAStab!D6723</f>
        <v>0</v>
      </c>
      <c r="AU240" s="159">
        <f>SAStab!E6723</f>
        <v>26226.2</v>
      </c>
      <c r="AV240" s="159">
        <f>SAStab!F6723</f>
        <v>101604.4</v>
      </c>
      <c r="AW240" s="159">
        <f>SAStab!G6723</f>
        <v>245825</v>
      </c>
      <c r="AX240" s="159">
        <f>SAStab!H6723</f>
        <v>489000</v>
      </c>
      <c r="AY240" s="159">
        <f>SAStab!I6723</f>
        <v>733232</v>
      </c>
      <c r="AZ240" s="159">
        <f>SAStab!J6723</f>
        <v>1609008</v>
      </c>
      <c r="BC240" t="s">
        <v>11</v>
      </c>
      <c r="BD240" s="86">
        <f>SAStab!F7275</f>
        <v>0.76600000000000001</v>
      </c>
      <c r="BE240" s="54">
        <f>SAStab!B6811</f>
        <v>223739</v>
      </c>
      <c r="BF240" s="159">
        <f>SAStab!C6811</f>
        <v>0</v>
      </c>
      <c r="BG240" s="159">
        <f>SAStab!D6811</f>
        <v>0</v>
      </c>
      <c r="BH240" s="159">
        <f>SAStab!E6811</f>
        <v>19842.8</v>
      </c>
      <c r="BI240" s="159">
        <f>SAStab!F6811</f>
        <v>106543.3</v>
      </c>
      <c r="BJ240" s="159">
        <f>SAStab!G6811</f>
        <v>264629</v>
      </c>
      <c r="BK240" s="159">
        <f>SAStab!H6811</f>
        <v>539437</v>
      </c>
      <c r="BL240" s="159">
        <f>SAStab!I6811</f>
        <v>837032</v>
      </c>
      <c r="BM240" s="159">
        <f>SAStab!J6811</f>
        <v>1753118</v>
      </c>
      <c r="BP240" t="s">
        <v>11</v>
      </c>
      <c r="BQ240" s="86">
        <f>SAStab!G7275</f>
        <v>0.752</v>
      </c>
      <c r="BR240" s="78">
        <f>SAStab!B6899</f>
        <v>241803</v>
      </c>
      <c r="BS240" s="78">
        <f>SAStab!C6899</f>
        <v>0</v>
      </c>
      <c r="BT240" s="78">
        <f>SAStab!D6899</f>
        <v>0</v>
      </c>
      <c r="BU240" s="78">
        <f>SAStab!E6899</f>
        <v>9400.5</v>
      </c>
      <c r="BV240" s="78">
        <f>SAStab!F6899</f>
        <v>117373.8</v>
      </c>
      <c r="BW240" s="78">
        <f>SAStab!G6899</f>
        <v>282602</v>
      </c>
      <c r="BX240" s="78">
        <f>SAStab!H6899</f>
        <v>586846</v>
      </c>
      <c r="BY240" s="78">
        <f>SAStab!I6899</f>
        <v>894608</v>
      </c>
      <c r="BZ240" s="78">
        <f>SAStab!J6899</f>
        <v>2050239</v>
      </c>
      <c r="CA240" s="188"/>
    </row>
    <row r="241" spans="1:79">
      <c r="B241" t="s">
        <v>12</v>
      </c>
      <c r="C241" s="88">
        <f>SAStab!B7276</f>
        <v>0.88400000000000001</v>
      </c>
      <c r="D241" s="41" t="str">
        <f>SAStab!A6460</f>
        <v>4.College Graduate</v>
      </c>
      <c r="E241" s="59">
        <f>SAStab!B6460</f>
        <v>262154</v>
      </c>
      <c r="F241" s="59">
        <f>SAStab!C6460</f>
        <v>0</v>
      </c>
      <c r="G241" s="59">
        <f>SAStab!D6460</f>
        <v>0</v>
      </c>
      <c r="H241" s="59">
        <f>SAStab!E6460</f>
        <v>69173.7</v>
      </c>
      <c r="I241" s="59">
        <f>SAStab!F6460</f>
        <v>173770.9</v>
      </c>
      <c r="J241" s="59">
        <f>SAStab!G6460</f>
        <v>355676</v>
      </c>
      <c r="K241" s="59">
        <f>SAStab!H6460</f>
        <v>584468</v>
      </c>
      <c r="L241" s="59">
        <f>SAStab!I6460</f>
        <v>808450</v>
      </c>
      <c r="M241" s="59">
        <f>SAStab!J6460</f>
        <v>1363911</v>
      </c>
      <c r="P241" t="s">
        <v>12</v>
      </c>
      <c r="Q241" s="93">
        <f>SAStab!C7276</f>
        <v>0.88600000000000001</v>
      </c>
      <c r="R241" s="159">
        <f>SAStab!B6548</f>
        <v>294800</v>
      </c>
      <c r="S241" s="159">
        <f>SAStab!C6548</f>
        <v>0</v>
      </c>
      <c r="T241" s="159">
        <f>SAStab!D6548</f>
        <v>0</v>
      </c>
      <c r="U241" s="159">
        <f>SAStab!E6548</f>
        <v>68978.399999999994</v>
      </c>
      <c r="V241" s="159">
        <f>SAStab!F6548</f>
        <v>180747.8</v>
      </c>
      <c r="W241" s="159">
        <f>SAStab!G6548</f>
        <v>384907</v>
      </c>
      <c r="X241" s="159">
        <f>SAStab!H6548</f>
        <v>682402</v>
      </c>
      <c r="Y241" s="159">
        <f>SAStab!I6548</f>
        <v>955599</v>
      </c>
      <c r="Z241" s="159">
        <f>SAStab!J6548</f>
        <v>1737946</v>
      </c>
      <c r="AC241" t="s">
        <v>12</v>
      </c>
      <c r="AD241" s="86">
        <f>SAStab!D7276</f>
        <v>0.872</v>
      </c>
      <c r="AE241" s="159">
        <f>SAStab!B6636</f>
        <v>308124</v>
      </c>
      <c r="AF241" s="159">
        <f>SAStab!C6636</f>
        <v>0</v>
      </c>
      <c r="AG241" s="159">
        <f>SAStab!D6636</f>
        <v>0</v>
      </c>
      <c r="AH241" s="159">
        <f>SAStab!E6636</f>
        <v>64275.9</v>
      </c>
      <c r="AI241" s="159">
        <f>SAStab!F6636</f>
        <v>172577.3</v>
      </c>
      <c r="AJ241" s="159">
        <f>SAStab!G6636</f>
        <v>392244</v>
      </c>
      <c r="AK241" s="159">
        <f>SAStab!H6636</f>
        <v>723743</v>
      </c>
      <c r="AL241" s="159">
        <f>SAStab!I6636</f>
        <v>1034622</v>
      </c>
      <c r="AM241" s="159">
        <f>SAStab!J6636</f>
        <v>2116981</v>
      </c>
      <c r="AP241" t="s">
        <v>12</v>
      </c>
      <c r="AQ241" s="86">
        <f>SAStab!E7276</f>
        <v>0.85199999999999998</v>
      </c>
      <c r="AR241" s="159">
        <f>SAStab!B6724</f>
        <v>333740</v>
      </c>
      <c r="AS241" s="159">
        <f>SAStab!C6724</f>
        <v>0</v>
      </c>
      <c r="AT241" s="159">
        <f>SAStab!D6724</f>
        <v>0</v>
      </c>
      <c r="AU241" s="159">
        <f>SAStab!E6724</f>
        <v>60604.9</v>
      </c>
      <c r="AV241" s="159">
        <f>SAStab!F6724</f>
        <v>171126.9</v>
      </c>
      <c r="AW241" s="159">
        <f>SAStab!G6724</f>
        <v>397497</v>
      </c>
      <c r="AX241" s="159">
        <f>SAStab!H6724</f>
        <v>769823</v>
      </c>
      <c r="AY241" s="159">
        <f>SAStab!I6724</f>
        <v>1163768</v>
      </c>
      <c r="AZ241" s="159">
        <f>SAStab!J6724</f>
        <v>2578003</v>
      </c>
      <c r="BC241" t="s">
        <v>12</v>
      </c>
      <c r="BD241" s="86">
        <f>SAStab!F7276</f>
        <v>0.83699999999999997</v>
      </c>
      <c r="BE241" s="54">
        <f>SAStab!B6812</f>
        <v>354987</v>
      </c>
      <c r="BF241" s="159">
        <f>SAStab!C6812</f>
        <v>0</v>
      </c>
      <c r="BG241" s="159">
        <f>SAStab!D6812</f>
        <v>0</v>
      </c>
      <c r="BH241" s="159">
        <f>SAStab!E6812</f>
        <v>58776.800000000003</v>
      </c>
      <c r="BI241" s="159">
        <f>SAStab!F6812</f>
        <v>176000.4</v>
      </c>
      <c r="BJ241" s="159">
        <f>SAStab!G6812</f>
        <v>407634</v>
      </c>
      <c r="BK241" s="159">
        <f>SAStab!H6812</f>
        <v>790870</v>
      </c>
      <c r="BL241" s="159">
        <f>SAStab!I6812</f>
        <v>1244200</v>
      </c>
      <c r="BM241" s="159">
        <f>SAStab!J6812</f>
        <v>2938102</v>
      </c>
      <c r="BP241" t="s">
        <v>12</v>
      </c>
      <c r="BQ241" s="86">
        <f>SAStab!G7276</f>
        <v>0.82699999999999996</v>
      </c>
      <c r="BR241" s="78">
        <f>SAStab!B6900</f>
        <v>391534</v>
      </c>
      <c r="BS241" s="78">
        <f>SAStab!C6900</f>
        <v>0</v>
      </c>
      <c r="BT241" s="78">
        <f>SAStab!D6900</f>
        <v>0</v>
      </c>
      <c r="BU241" s="78">
        <f>SAStab!E6900</f>
        <v>61599.3</v>
      </c>
      <c r="BV241" s="78">
        <f>SAStab!F6900</f>
        <v>192044.7</v>
      </c>
      <c r="BW241" s="78">
        <f>SAStab!G6900</f>
        <v>444665</v>
      </c>
      <c r="BX241" s="78">
        <f>SAStab!H6900</f>
        <v>886787</v>
      </c>
      <c r="BY241" s="78">
        <f>SAStab!I6900</f>
        <v>1372691</v>
      </c>
      <c r="BZ241" s="78">
        <f>SAStab!J6900</f>
        <v>3184220</v>
      </c>
      <c r="CA241" s="188"/>
    </row>
    <row r="242" spans="1:79">
      <c r="A242" t="s">
        <v>23</v>
      </c>
      <c r="D242" s="41" t="str">
        <f>SAStab!A6461</f>
        <v>raceeth</v>
      </c>
      <c r="O242" t="s">
        <v>23</v>
      </c>
      <c r="AB242" t="s">
        <v>23</v>
      </c>
      <c r="AO242" t="s">
        <v>23</v>
      </c>
      <c r="BB242" t="s">
        <v>23</v>
      </c>
      <c r="BE242" s="54"/>
      <c r="BO242" t="s">
        <v>23</v>
      </c>
      <c r="CA242" s="188"/>
    </row>
    <row r="243" spans="1:79">
      <c r="B243" t="s">
        <v>24</v>
      </c>
      <c r="C243" s="88">
        <f>SAStab!B7278</f>
        <v>0.86399999999999999</v>
      </c>
      <c r="D243" s="41" t="str">
        <f>SAStab!A6462</f>
        <v>1.White</v>
      </c>
      <c r="E243" s="59">
        <f>SAStab!B6462</f>
        <v>189585</v>
      </c>
      <c r="F243" s="59">
        <f>SAStab!C6462</f>
        <v>0</v>
      </c>
      <c r="G243" s="59">
        <f>SAStab!D6462</f>
        <v>0</v>
      </c>
      <c r="H243" s="59">
        <f>SAStab!E6462</f>
        <v>46079.6</v>
      </c>
      <c r="I243" s="59">
        <f>SAStab!F6462</f>
        <v>121202.7</v>
      </c>
      <c r="J243" s="59">
        <f>SAStab!G6462</f>
        <v>250244</v>
      </c>
      <c r="K243" s="59">
        <f>SAStab!H6462</f>
        <v>443479</v>
      </c>
      <c r="L243" s="59">
        <f>SAStab!I6462</f>
        <v>607186</v>
      </c>
      <c r="M243" s="59">
        <f>SAStab!J6462</f>
        <v>1119754</v>
      </c>
      <c r="P243" t="s">
        <v>24</v>
      </c>
      <c r="Q243" s="93">
        <f>SAStab!C7278</f>
        <v>0.86299999999999999</v>
      </c>
      <c r="R243" s="159">
        <f>SAStab!B6550</f>
        <v>215109</v>
      </c>
      <c r="S243" s="159">
        <f>SAStab!C6550</f>
        <v>0</v>
      </c>
      <c r="T243" s="159">
        <f>SAStab!D6550</f>
        <v>0</v>
      </c>
      <c r="U243" s="159">
        <f>SAStab!E6550</f>
        <v>44249.8</v>
      </c>
      <c r="V243" s="159">
        <f>SAStab!F6550</f>
        <v>124341.4</v>
      </c>
      <c r="W243" s="159">
        <f>SAStab!G6550</f>
        <v>274628</v>
      </c>
      <c r="X243" s="159">
        <f>SAStab!H6550</f>
        <v>514350</v>
      </c>
      <c r="Y243" s="159">
        <f>SAStab!I6550</f>
        <v>732433</v>
      </c>
      <c r="Z243" s="159">
        <f>SAStab!J6550</f>
        <v>1360034</v>
      </c>
      <c r="AC243" t="s">
        <v>24</v>
      </c>
      <c r="AD243" s="86">
        <f>SAStab!D7278</f>
        <v>0.85</v>
      </c>
      <c r="AE243" s="159">
        <f>SAStab!B6638</f>
        <v>238350</v>
      </c>
      <c r="AF243" s="159">
        <f>SAStab!C6638</f>
        <v>0</v>
      </c>
      <c r="AG243" s="159">
        <f>SAStab!D6638</f>
        <v>0</v>
      </c>
      <c r="AH243" s="159">
        <f>SAStab!E6638</f>
        <v>45253.5</v>
      </c>
      <c r="AI243" s="159">
        <f>SAStab!F6638</f>
        <v>129835.1</v>
      </c>
      <c r="AJ243" s="159">
        <f>SAStab!G6638</f>
        <v>292386</v>
      </c>
      <c r="AK243" s="159">
        <f>SAStab!H6638</f>
        <v>567818</v>
      </c>
      <c r="AL243" s="159">
        <f>SAStab!I6638</f>
        <v>829440</v>
      </c>
      <c r="AM243" s="159">
        <f>SAStab!J6638</f>
        <v>1648654</v>
      </c>
      <c r="AP243" t="s">
        <v>24</v>
      </c>
      <c r="AQ243" s="86">
        <f>SAStab!E7278</f>
        <v>0.83099999999999996</v>
      </c>
      <c r="AR243" s="159">
        <f>SAStab!B6726</f>
        <v>265596</v>
      </c>
      <c r="AS243" s="159">
        <f>SAStab!C6726</f>
        <v>0</v>
      </c>
      <c r="AT243" s="159">
        <f>SAStab!D6726</f>
        <v>0</v>
      </c>
      <c r="AU243" s="159">
        <f>SAStab!E6726</f>
        <v>43706</v>
      </c>
      <c r="AV243" s="159">
        <f>SAStab!F6726</f>
        <v>135714.1</v>
      </c>
      <c r="AW243" s="159">
        <f>SAStab!G6726</f>
        <v>309584</v>
      </c>
      <c r="AX243" s="159">
        <f>SAStab!H6726</f>
        <v>622883</v>
      </c>
      <c r="AY243" s="159">
        <f>SAStab!I6726</f>
        <v>941296</v>
      </c>
      <c r="AZ243" s="159">
        <f>SAStab!J6726</f>
        <v>2078189</v>
      </c>
      <c r="BC243" t="s">
        <v>24</v>
      </c>
      <c r="BD243" s="86">
        <f>SAStab!F7278</f>
        <v>0.81599999999999995</v>
      </c>
      <c r="BE243" s="54">
        <f>SAStab!B6814</f>
        <v>294351</v>
      </c>
      <c r="BF243" s="159">
        <f>SAStab!C6814</f>
        <v>0</v>
      </c>
      <c r="BG243" s="159">
        <f>SAStab!D6814</f>
        <v>0</v>
      </c>
      <c r="BH243" s="159">
        <f>SAStab!E6814</f>
        <v>44542.3</v>
      </c>
      <c r="BI243" s="159">
        <f>SAStab!F6814</f>
        <v>146772.9</v>
      </c>
      <c r="BJ243" s="159">
        <f>SAStab!G6814</f>
        <v>338767</v>
      </c>
      <c r="BK243" s="159">
        <f>SAStab!H6814</f>
        <v>673682</v>
      </c>
      <c r="BL243" s="159">
        <f>SAStab!I6814</f>
        <v>1018425</v>
      </c>
      <c r="BM243" s="159">
        <f>SAStab!J6814</f>
        <v>2353171</v>
      </c>
      <c r="BP243" t="s">
        <v>24</v>
      </c>
      <c r="BQ243" s="86">
        <f>SAStab!G7278</f>
        <v>0.80700000000000005</v>
      </c>
      <c r="BR243" s="78">
        <f>SAStab!B6902</f>
        <v>332546</v>
      </c>
      <c r="BS243" s="78">
        <f>SAStab!C6902</f>
        <v>0</v>
      </c>
      <c r="BT243" s="78">
        <f>SAStab!D6902</f>
        <v>0</v>
      </c>
      <c r="BU243" s="78">
        <f>SAStab!E6902</f>
        <v>46876</v>
      </c>
      <c r="BV243" s="78">
        <f>SAStab!F6902</f>
        <v>161650.70000000001</v>
      </c>
      <c r="BW243" s="78">
        <f>SAStab!G6902</f>
        <v>377969</v>
      </c>
      <c r="BX243" s="78">
        <f>SAStab!H6902</f>
        <v>772551</v>
      </c>
      <c r="BY243" s="78">
        <f>SAStab!I6902</f>
        <v>1167665</v>
      </c>
      <c r="BZ243" s="78">
        <f>SAStab!J6902</f>
        <v>2573703</v>
      </c>
      <c r="CA243" s="188"/>
    </row>
    <row r="244" spans="1:79">
      <c r="B244" t="s">
        <v>25</v>
      </c>
      <c r="C244" s="88">
        <f>SAStab!B7279</f>
        <v>0.64100000000000001</v>
      </c>
      <c r="D244" s="41" t="str">
        <f>SAStab!A6463</f>
        <v>2.Black</v>
      </c>
      <c r="E244" s="59">
        <f>SAStab!B6463</f>
        <v>68242</v>
      </c>
      <c r="F244" s="59">
        <f>SAStab!C6463</f>
        <v>0</v>
      </c>
      <c r="G244" s="59">
        <f>SAStab!D6463</f>
        <v>0</v>
      </c>
      <c r="H244" s="59">
        <f>SAStab!E6463</f>
        <v>0</v>
      </c>
      <c r="I244" s="59">
        <f>SAStab!F6463</f>
        <v>30220.1</v>
      </c>
      <c r="J244" s="59">
        <f>SAStab!G6463</f>
        <v>93672</v>
      </c>
      <c r="K244" s="59">
        <f>SAStab!H6463</f>
        <v>179615</v>
      </c>
      <c r="L244" s="59">
        <f>SAStab!I6463</f>
        <v>260758</v>
      </c>
      <c r="M244" s="59">
        <f>SAStab!J6463</f>
        <v>509506</v>
      </c>
      <c r="P244" t="s">
        <v>25</v>
      </c>
      <c r="Q244" s="93">
        <f>SAStab!C7279</f>
        <v>0.65600000000000003</v>
      </c>
      <c r="R244" s="159">
        <f>SAStab!B6551</f>
        <v>83283</v>
      </c>
      <c r="S244" s="159">
        <f>SAStab!C6551</f>
        <v>0</v>
      </c>
      <c r="T244" s="159">
        <f>SAStab!D6551</f>
        <v>0</v>
      </c>
      <c r="U244" s="159">
        <f>SAStab!E6551</f>
        <v>0</v>
      </c>
      <c r="V244" s="159">
        <f>SAStab!F6551</f>
        <v>30060.6</v>
      </c>
      <c r="W244" s="159">
        <f>SAStab!G6551</f>
        <v>97363</v>
      </c>
      <c r="X244" s="159">
        <f>SAStab!H6551</f>
        <v>214010</v>
      </c>
      <c r="Y244" s="159">
        <f>SAStab!I6551</f>
        <v>342777</v>
      </c>
      <c r="Z244" s="159">
        <f>SAStab!J6551</f>
        <v>709528</v>
      </c>
      <c r="AC244" t="s">
        <v>25</v>
      </c>
      <c r="AD244" s="86">
        <f>SAStab!D7279</f>
        <v>0.65500000000000003</v>
      </c>
      <c r="AE244" s="159">
        <f>SAStab!B6639</f>
        <v>101527</v>
      </c>
      <c r="AF244" s="159">
        <f>SAStab!C6639</f>
        <v>0</v>
      </c>
      <c r="AG244" s="159">
        <f>SAStab!D6639</f>
        <v>0</v>
      </c>
      <c r="AH244" s="159">
        <f>SAStab!E6639</f>
        <v>0</v>
      </c>
      <c r="AI244" s="159">
        <f>SAStab!F6639</f>
        <v>35814.800000000003</v>
      </c>
      <c r="AJ244" s="159">
        <f>SAStab!G6639</f>
        <v>109891</v>
      </c>
      <c r="AK244" s="159">
        <f>SAStab!H6639</f>
        <v>258564</v>
      </c>
      <c r="AL244" s="159">
        <f>SAStab!I6639</f>
        <v>428950</v>
      </c>
      <c r="AM244" s="159">
        <f>SAStab!J6639</f>
        <v>955599</v>
      </c>
      <c r="AP244" t="s">
        <v>25</v>
      </c>
      <c r="AQ244" s="86">
        <f>SAStab!E7279</f>
        <v>0.61899999999999999</v>
      </c>
      <c r="AR244" s="159">
        <f>SAStab!B6727</f>
        <v>115270</v>
      </c>
      <c r="AS244" s="159">
        <f>SAStab!C6727</f>
        <v>0</v>
      </c>
      <c r="AT244" s="159">
        <f>SAStab!D6727</f>
        <v>0</v>
      </c>
      <c r="AU244" s="159">
        <f>SAStab!E6727</f>
        <v>0</v>
      </c>
      <c r="AV244" s="159">
        <f>SAStab!F6727</f>
        <v>37464.6</v>
      </c>
      <c r="AW244" s="159">
        <f>SAStab!G6727</f>
        <v>119145</v>
      </c>
      <c r="AX244" s="159">
        <f>SAStab!H6727</f>
        <v>286997</v>
      </c>
      <c r="AY244" s="159">
        <f>SAStab!I6727</f>
        <v>484006</v>
      </c>
      <c r="AZ244" s="159">
        <f>SAStab!J6727</f>
        <v>1173166</v>
      </c>
      <c r="BC244" t="s">
        <v>25</v>
      </c>
      <c r="BD244" s="86">
        <f>SAStab!F7279</f>
        <v>0.60399999999999998</v>
      </c>
      <c r="BE244" s="54">
        <f>SAStab!B6815</f>
        <v>136064</v>
      </c>
      <c r="BF244" s="159">
        <f>SAStab!C6815</f>
        <v>0</v>
      </c>
      <c r="BG244" s="159">
        <f>SAStab!D6815</f>
        <v>0</v>
      </c>
      <c r="BH244" s="159">
        <f>SAStab!E6815</f>
        <v>0</v>
      </c>
      <c r="BI244" s="159">
        <f>SAStab!F6815</f>
        <v>40349.800000000003</v>
      </c>
      <c r="BJ244" s="159">
        <f>SAStab!G6815</f>
        <v>134650</v>
      </c>
      <c r="BK244" s="159">
        <f>SAStab!H6815</f>
        <v>329567</v>
      </c>
      <c r="BL244" s="159">
        <f>SAStab!I6815</f>
        <v>564229</v>
      </c>
      <c r="BM244" s="159">
        <f>SAStab!J6815</f>
        <v>1424151</v>
      </c>
      <c r="BP244" t="s">
        <v>25</v>
      </c>
      <c r="BQ244" s="86">
        <f>SAStab!G7279</f>
        <v>0.60299999999999998</v>
      </c>
      <c r="BR244" s="78">
        <f>SAStab!B6903</f>
        <v>155304</v>
      </c>
      <c r="BS244" s="78">
        <f>SAStab!C6903</f>
        <v>0</v>
      </c>
      <c r="BT244" s="78">
        <f>SAStab!D6903</f>
        <v>0</v>
      </c>
      <c r="BU244" s="78">
        <f>SAStab!E6903</f>
        <v>0</v>
      </c>
      <c r="BV244" s="78">
        <f>SAStab!F6903</f>
        <v>45494</v>
      </c>
      <c r="BW244" s="78">
        <f>SAStab!G6903</f>
        <v>157076</v>
      </c>
      <c r="BX244" s="78">
        <f>SAStab!H6903</f>
        <v>385168</v>
      </c>
      <c r="BY244" s="78">
        <f>SAStab!I6903</f>
        <v>650452</v>
      </c>
      <c r="BZ244" s="78">
        <f>SAStab!J6903</f>
        <v>1609488</v>
      </c>
      <c r="CA244" s="188"/>
    </row>
    <row r="245" spans="1:79">
      <c r="B245" t="s">
        <v>26</v>
      </c>
      <c r="C245" s="88">
        <f>SAStab!B7280</f>
        <v>0.54700000000000004</v>
      </c>
      <c r="D245" s="41" t="str">
        <f>SAStab!A6464</f>
        <v>3.Hispanic</v>
      </c>
      <c r="E245" s="59">
        <f>SAStab!B6464</f>
        <v>76128</v>
      </c>
      <c r="F245" s="59">
        <f>SAStab!C6464</f>
        <v>0</v>
      </c>
      <c r="G245" s="59">
        <f>SAStab!D6464</f>
        <v>0</v>
      </c>
      <c r="H245" s="59">
        <f>SAStab!E6464</f>
        <v>0</v>
      </c>
      <c r="I245" s="59">
        <f>SAStab!F6464</f>
        <v>17149.7</v>
      </c>
      <c r="J245" s="59">
        <f>SAStab!G6464</f>
        <v>94209</v>
      </c>
      <c r="K245" s="59">
        <f>SAStab!H6464</f>
        <v>227618</v>
      </c>
      <c r="L245" s="59">
        <f>SAStab!I6464</f>
        <v>323587</v>
      </c>
      <c r="M245" s="59">
        <f>SAStab!J6464</f>
        <v>616284</v>
      </c>
      <c r="P245" t="s">
        <v>26</v>
      </c>
      <c r="Q245" s="93">
        <f>SAStab!C7280</f>
        <v>0.58299999999999996</v>
      </c>
      <c r="R245" s="159">
        <f>SAStab!B6552</f>
        <v>87667</v>
      </c>
      <c r="S245" s="159">
        <f>SAStab!C6552</f>
        <v>0</v>
      </c>
      <c r="T245" s="159">
        <f>SAStab!D6552</f>
        <v>0</v>
      </c>
      <c r="U245" s="159">
        <f>SAStab!E6552</f>
        <v>0</v>
      </c>
      <c r="V245" s="159">
        <f>SAStab!F6552</f>
        <v>26942.400000000001</v>
      </c>
      <c r="W245" s="159">
        <f>SAStab!G6552</f>
        <v>104077</v>
      </c>
      <c r="X245" s="159">
        <f>SAStab!H6552</f>
        <v>238504</v>
      </c>
      <c r="Y245" s="159">
        <f>SAStab!I6552</f>
        <v>367935</v>
      </c>
      <c r="Z245" s="159">
        <f>SAStab!J6552</f>
        <v>793423</v>
      </c>
      <c r="AC245" t="s">
        <v>26</v>
      </c>
      <c r="AD245" s="86">
        <f>SAStab!D7280</f>
        <v>0.624</v>
      </c>
      <c r="AE245" s="159">
        <f>SAStab!B6640</f>
        <v>119845</v>
      </c>
      <c r="AF245" s="159">
        <f>SAStab!C6640</f>
        <v>0</v>
      </c>
      <c r="AG245" s="159">
        <f>SAStab!D6640</f>
        <v>0</v>
      </c>
      <c r="AH245" s="159">
        <f>SAStab!E6640</f>
        <v>0</v>
      </c>
      <c r="AI245" s="159">
        <f>SAStab!F6640</f>
        <v>43253.3</v>
      </c>
      <c r="AJ245" s="159">
        <f>SAStab!G6640</f>
        <v>136251</v>
      </c>
      <c r="AK245" s="159">
        <f>SAStab!H6640</f>
        <v>307878</v>
      </c>
      <c r="AL245" s="159">
        <f>SAStab!I6640</f>
        <v>482040</v>
      </c>
      <c r="AM245" s="159">
        <f>SAStab!J6640</f>
        <v>1120126</v>
      </c>
      <c r="AP245" t="s">
        <v>26</v>
      </c>
      <c r="AQ245" s="86">
        <f>SAStab!E7280</f>
        <v>0.63700000000000001</v>
      </c>
      <c r="AR245" s="159">
        <f>SAStab!B6728</f>
        <v>152096</v>
      </c>
      <c r="AS245" s="159">
        <f>SAStab!C6728</f>
        <v>0</v>
      </c>
      <c r="AT245" s="159">
        <f>SAStab!D6728</f>
        <v>0</v>
      </c>
      <c r="AU245" s="159">
        <f>SAStab!E6728</f>
        <v>0</v>
      </c>
      <c r="AV245" s="159">
        <f>SAStab!F6728</f>
        <v>54315.8</v>
      </c>
      <c r="AW245" s="159">
        <f>SAStab!G6728</f>
        <v>167172</v>
      </c>
      <c r="AX245" s="159">
        <f>SAStab!H6728</f>
        <v>385430</v>
      </c>
      <c r="AY245" s="159">
        <f>SAStab!I6728</f>
        <v>607046</v>
      </c>
      <c r="AZ245" s="159">
        <f>SAStab!J6728</f>
        <v>1512548</v>
      </c>
      <c r="BC245" t="s">
        <v>26</v>
      </c>
      <c r="BD245" s="86">
        <f>SAStab!F7280</f>
        <v>0.65600000000000003</v>
      </c>
      <c r="BE245" s="54">
        <f>SAStab!B6816</f>
        <v>191494</v>
      </c>
      <c r="BF245" s="159">
        <f>SAStab!C6816</f>
        <v>0</v>
      </c>
      <c r="BG245" s="159">
        <f>SAStab!D6816</f>
        <v>0</v>
      </c>
      <c r="BH245" s="159">
        <f>SAStab!E6816</f>
        <v>0</v>
      </c>
      <c r="BI245" s="159">
        <f>SAStab!F6816</f>
        <v>70133.899999999994</v>
      </c>
      <c r="BJ245" s="159">
        <f>SAStab!G6816</f>
        <v>211063</v>
      </c>
      <c r="BK245" s="159">
        <f>SAStab!H6816</f>
        <v>476308</v>
      </c>
      <c r="BL245" s="159">
        <f>SAStab!I6816</f>
        <v>737925</v>
      </c>
      <c r="BM245" s="159">
        <f>SAStab!J6816</f>
        <v>1835500</v>
      </c>
      <c r="BP245" t="s">
        <v>26</v>
      </c>
      <c r="BQ245" s="86">
        <f>SAStab!G7280</f>
        <v>0.66500000000000004</v>
      </c>
      <c r="BR245" s="78">
        <f>SAStab!B6904</f>
        <v>228814</v>
      </c>
      <c r="BS245" s="78">
        <f>SAStab!C6904</f>
        <v>0</v>
      </c>
      <c r="BT245" s="78">
        <f>SAStab!D6904</f>
        <v>0</v>
      </c>
      <c r="BU245" s="78">
        <f>SAStab!E6904</f>
        <v>0</v>
      </c>
      <c r="BV245" s="78">
        <f>SAStab!F6904</f>
        <v>86589.6</v>
      </c>
      <c r="BW245" s="78">
        <f>SAStab!G6904</f>
        <v>252644</v>
      </c>
      <c r="BX245" s="78">
        <f>SAStab!H6904</f>
        <v>562308</v>
      </c>
      <c r="BY245" s="78">
        <f>SAStab!I6904</f>
        <v>890599</v>
      </c>
      <c r="BZ245" s="78">
        <f>SAStab!J6904</f>
        <v>2193274</v>
      </c>
      <c r="CA245" s="188"/>
    </row>
    <row r="246" spans="1:79">
      <c r="B246" t="s">
        <v>27</v>
      </c>
      <c r="C246" s="88">
        <f>SAStab!B7281</f>
        <v>0.61799999999999999</v>
      </c>
      <c r="D246" s="41" t="str">
        <f>SAStab!A6465</f>
        <v>4.Other</v>
      </c>
      <c r="E246" s="59">
        <f>SAStab!B6465</f>
        <v>148131</v>
      </c>
      <c r="F246" s="59">
        <f>SAStab!C6465</f>
        <v>0</v>
      </c>
      <c r="G246" s="59">
        <f>SAStab!D6465</f>
        <v>0</v>
      </c>
      <c r="H246" s="59">
        <f>SAStab!E6465</f>
        <v>0</v>
      </c>
      <c r="I246" s="59">
        <f>SAStab!F6465</f>
        <v>56235.1</v>
      </c>
      <c r="J246" s="59">
        <f>SAStab!G6465</f>
        <v>197595</v>
      </c>
      <c r="K246" s="59">
        <f>SAStab!H6465</f>
        <v>431659</v>
      </c>
      <c r="L246" s="59">
        <f>SAStab!I6465</f>
        <v>608235</v>
      </c>
      <c r="M246" s="59">
        <f>SAStab!J6465</f>
        <v>986989</v>
      </c>
      <c r="P246" t="s">
        <v>27</v>
      </c>
      <c r="Q246" s="93">
        <f>SAStab!C7281</f>
        <v>0.65600000000000003</v>
      </c>
      <c r="R246" s="159">
        <f>SAStab!B6553</f>
        <v>162579</v>
      </c>
      <c r="S246" s="159">
        <f>SAStab!C6553</f>
        <v>0</v>
      </c>
      <c r="T246" s="159">
        <f>SAStab!D6553</f>
        <v>0</v>
      </c>
      <c r="U246" s="159">
        <f>SAStab!E6553</f>
        <v>0</v>
      </c>
      <c r="V246" s="159">
        <f>SAStab!F6553</f>
        <v>60993.4</v>
      </c>
      <c r="W246" s="159">
        <f>SAStab!G6553</f>
        <v>200354</v>
      </c>
      <c r="X246" s="159">
        <f>SAStab!H6553</f>
        <v>445873</v>
      </c>
      <c r="Y246" s="159">
        <f>SAStab!I6553</f>
        <v>626253</v>
      </c>
      <c r="Z246" s="159">
        <f>SAStab!J6553</f>
        <v>1338262</v>
      </c>
      <c r="AC246" t="s">
        <v>27</v>
      </c>
      <c r="AD246" s="86">
        <f>SAStab!D7281</f>
        <v>0.69599999999999995</v>
      </c>
      <c r="AE246" s="159">
        <f>SAStab!B6641</f>
        <v>184208</v>
      </c>
      <c r="AF246" s="159">
        <f>SAStab!C6641</f>
        <v>0</v>
      </c>
      <c r="AG246" s="159">
        <f>SAStab!D6641</f>
        <v>0</v>
      </c>
      <c r="AH246" s="159">
        <f>SAStab!E6641</f>
        <v>0</v>
      </c>
      <c r="AI246" s="159">
        <f>SAStab!F6641</f>
        <v>73471.5</v>
      </c>
      <c r="AJ246" s="159">
        <f>SAStab!G6641</f>
        <v>212643</v>
      </c>
      <c r="AK246" s="159">
        <f>SAStab!H6641</f>
        <v>506989</v>
      </c>
      <c r="AL246" s="159">
        <f>SAStab!I6641</f>
        <v>779423</v>
      </c>
      <c r="AM246" s="159">
        <f>SAStab!J6641</f>
        <v>1409844</v>
      </c>
      <c r="AP246" t="s">
        <v>27</v>
      </c>
      <c r="AQ246" s="86">
        <f>SAStab!E7281</f>
        <v>0.70799999999999996</v>
      </c>
      <c r="AR246" s="159">
        <f>SAStab!B6729</f>
        <v>196973</v>
      </c>
      <c r="AS246" s="159">
        <f>SAStab!C6729</f>
        <v>0</v>
      </c>
      <c r="AT246" s="159">
        <f>SAStab!D6729</f>
        <v>0</v>
      </c>
      <c r="AU246" s="159">
        <f>SAStab!E6729</f>
        <v>0</v>
      </c>
      <c r="AV246" s="159">
        <f>SAStab!F6729</f>
        <v>80459.100000000006</v>
      </c>
      <c r="AW246" s="159">
        <f>SAStab!G6729</f>
        <v>216644</v>
      </c>
      <c r="AX246" s="159">
        <f>SAStab!H6729</f>
        <v>515639</v>
      </c>
      <c r="AY246" s="159">
        <f>SAStab!I6729</f>
        <v>825866</v>
      </c>
      <c r="AZ246" s="159">
        <f>SAStab!J6729</f>
        <v>1837143</v>
      </c>
      <c r="BC246" t="s">
        <v>27</v>
      </c>
      <c r="BD246" s="86">
        <f>SAStab!F7281</f>
        <v>0.69499999999999995</v>
      </c>
      <c r="BE246" s="54">
        <f>SAStab!B6817</f>
        <v>216604</v>
      </c>
      <c r="BF246" s="159">
        <f>SAStab!C6817</f>
        <v>0</v>
      </c>
      <c r="BG246" s="159">
        <f>SAStab!D6817</f>
        <v>0</v>
      </c>
      <c r="BH246" s="159">
        <f>SAStab!E6817</f>
        <v>0</v>
      </c>
      <c r="BI246" s="159">
        <f>SAStab!F6817</f>
        <v>83939.1</v>
      </c>
      <c r="BJ246" s="159">
        <f>SAStab!G6817</f>
        <v>232986</v>
      </c>
      <c r="BK246" s="159">
        <f>SAStab!H6817</f>
        <v>529880</v>
      </c>
      <c r="BL246" s="159">
        <f>SAStab!I6817</f>
        <v>891293</v>
      </c>
      <c r="BM246" s="159">
        <f>SAStab!J6817</f>
        <v>2107945</v>
      </c>
      <c r="BP246" t="s">
        <v>27</v>
      </c>
      <c r="BQ246" s="86">
        <f>SAStab!G7281</f>
        <v>0.70599999999999996</v>
      </c>
      <c r="BR246" s="78">
        <f>SAStab!B6905</f>
        <v>240006</v>
      </c>
      <c r="BS246" s="78">
        <f>SAStab!C6905</f>
        <v>0</v>
      </c>
      <c r="BT246" s="78">
        <f>SAStab!D6905</f>
        <v>0</v>
      </c>
      <c r="BU246" s="78">
        <f>SAStab!E6905</f>
        <v>0</v>
      </c>
      <c r="BV246" s="78">
        <f>SAStab!F6905</f>
        <v>99408.2</v>
      </c>
      <c r="BW246" s="78">
        <f>SAStab!G6905</f>
        <v>262901</v>
      </c>
      <c r="BX246" s="78">
        <f>SAStab!H6905</f>
        <v>562360</v>
      </c>
      <c r="BY246" s="78">
        <f>SAStab!I6905</f>
        <v>955523</v>
      </c>
      <c r="BZ246" s="78">
        <f>SAStab!J6905</f>
        <v>2255320</v>
      </c>
      <c r="CA246" s="188"/>
    </row>
    <row r="247" spans="1:79">
      <c r="A247" t="s">
        <v>104</v>
      </c>
      <c r="D247" s="41" t="str">
        <f>SAStab!A6466</f>
        <v>marstat</v>
      </c>
      <c r="O247" t="s">
        <v>104</v>
      </c>
      <c r="AB247" t="s">
        <v>104</v>
      </c>
      <c r="AO247" t="s">
        <v>104</v>
      </c>
      <c r="BB247" t="s">
        <v>104</v>
      </c>
      <c r="BE247" s="54"/>
      <c r="BO247" t="s">
        <v>104</v>
      </c>
      <c r="CA247" s="188"/>
    </row>
    <row r="248" spans="1:79">
      <c r="B248" t="s">
        <v>14</v>
      </c>
      <c r="C248" s="88">
        <f>SAStab!B7283</f>
        <v>0.88</v>
      </c>
      <c r="D248" s="41" t="str">
        <f>SAStab!A6467</f>
        <v>Married</v>
      </c>
      <c r="E248" s="59">
        <f>SAStab!B6467</f>
        <v>177597</v>
      </c>
      <c r="F248" s="59">
        <f>SAStab!C6467</f>
        <v>0</v>
      </c>
      <c r="G248" s="59">
        <f>SAStab!D6467</f>
        <v>0</v>
      </c>
      <c r="H248" s="59">
        <f>SAStab!E6467</f>
        <v>42945.7</v>
      </c>
      <c r="I248" s="59">
        <f>SAStab!F6467</f>
        <v>110461.6</v>
      </c>
      <c r="J248" s="59">
        <f>SAStab!G6467</f>
        <v>237025</v>
      </c>
      <c r="K248" s="59">
        <f>SAStab!H6467</f>
        <v>417729</v>
      </c>
      <c r="L248" s="59">
        <f>SAStab!I6467</f>
        <v>572300</v>
      </c>
      <c r="M248" s="59">
        <f>SAStab!J6467</f>
        <v>1068631</v>
      </c>
      <c r="P248" t="s">
        <v>14</v>
      </c>
      <c r="Q248" s="93">
        <f>SAStab!C7283</f>
        <v>0.88500000000000001</v>
      </c>
      <c r="R248" s="159">
        <f>SAStab!B6555</f>
        <v>191212</v>
      </c>
      <c r="S248" s="159">
        <f>SAStab!C6555</f>
        <v>0</v>
      </c>
      <c r="T248" s="159">
        <f>SAStab!D6555</f>
        <v>0</v>
      </c>
      <c r="U248" s="159">
        <f>SAStab!E6555</f>
        <v>39604.800000000003</v>
      </c>
      <c r="V248" s="159">
        <f>SAStab!F6555</f>
        <v>106156.2</v>
      </c>
      <c r="W248" s="159">
        <f>SAStab!G6555</f>
        <v>241815</v>
      </c>
      <c r="X248" s="159">
        <f>SAStab!H6555</f>
        <v>466592</v>
      </c>
      <c r="Y248" s="159">
        <f>SAStab!I6555</f>
        <v>667092</v>
      </c>
      <c r="Z248" s="159">
        <f>SAStab!J6555</f>
        <v>1220242</v>
      </c>
      <c r="AC248" t="s">
        <v>14</v>
      </c>
      <c r="AD248" s="86">
        <f>SAStab!D7283</f>
        <v>0.879</v>
      </c>
      <c r="AE248" s="159">
        <f>SAStab!B6643</f>
        <v>203713</v>
      </c>
      <c r="AF248" s="159">
        <f>SAStab!C6643</f>
        <v>0</v>
      </c>
      <c r="AG248" s="159">
        <f>SAStab!D6643</f>
        <v>0</v>
      </c>
      <c r="AH248" s="159">
        <f>SAStab!E6643</f>
        <v>42828</v>
      </c>
      <c r="AI248" s="159">
        <f>SAStab!F6643</f>
        <v>110515.7</v>
      </c>
      <c r="AJ248" s="159">
        <f>SAStab!G6643</f>
        <v>247867</v>
      </c>
      <c r="AK248" s="159">
        <f>SAStab!H6643</f>
        <v>488227</v>
      </c>
      <c r="AL248" s="159">
        <f>SAStab!I6643</f>
        <v>715346</v>
      </c>
      <c r="AM248" s="159">
        <f>SAStab!J6643</f>
        <v>1334980</v>
      </c>
      <c r="AP248" t="s">
        <v>14</v>
      </c>
      <c r="AQ248" s="86">
        <f>SAStab!E7283</f>
        <v>0.87</v>
      </c>
      <c r="AR248" s="159">
        <f>SAStab!B6731</f>
        <v>222292</v>
      </c>
      <c r="AS248" s="159">
        <f>SAStab!C6731</f>
        <v>0</v>
      </c>
      <c r="AT248" s="159">
        <f>SAStab!D6731</f>
        <v>0</v>
      </c>
      <c r="AU248" s="159">
        <f>SAStab!E6731</f>
        <v>45872</v>
      </c>
      <c r="AV248" s="159">
        <f>SAStab!F6731</f>
        <v>116198.3</v>
      </c>
      <c r="AW248" s="159">
        <f>SAStab!G6731</f>
        <v>263177</v>
      </c>
      <c r="AX248" s="159">
        <f>SAStab!H6731</f>
        <v>522338</v>
      </c>
      <c r="AY248" s="159">
        <f>SAStab!I6731</f>
        <v>767310</v>
      </c>
      <c r="AZ248" s="159">
        <f>SAStab!J6731</f>
        <v>1604737</v>
      </c>
      <c r="BC248" t="s">
        <v>14</v>
      </c>
      <c r="BD248" s="86">
        <f>SAStab!F7283</f>
        <v>0.86699999999999999</v>
      </c>
      <c r="BE248" s="54">
        <f>SAStab!B6819</f>
        <v>249290</v>
      </c>
      <c r="BF248" s="159">
        <f>SAStab!C6819</f>
        <v>0</v>
      </c>
      <c r="BG248" s="159">
        <f>SAStab!D6819</f>
        <v>0</v>
      </c>
      <c r="BH248" s="159">
        <f>SAStab!E6819</f>
        <v>50220.2</v>
      </c>
      <c r="BI248" s="159">
        <f>SAStab!F6819</f>
        <v>130433.9</v>
      </c>
      <c r="BJ248" s="159">
        <f>SAStab!G6819</f>
        <v>293638</v>
      </c>
      <c r="BK248" s="159">
        <f>SAStab!H6819</f>
        <v>578743</v>
      </c>
      <c r="BL248" s="159">
        <f>SAStab!I6819</f>
        <v>838537</v>
      </c>
      <c r="BM248" s="159">
        <f>SAStab!J6819</f>
        <v>1832577</v>
      </c>
      <c r="BP248" t="s">
        <v>14</v>
      </c>
      <c r="BQ248" s="86">
        <f>SAStab!G7283</f>
        <v>0.86699999999999999</v>
      </c>
      <c r="BR248" s="78">
        <f>SAStab!B6907</f>
        <v>273001</v>
      </c>
      <c r="BS248" s="78">
        <f>SAStab!C6907</f>
        <v>0</v>
      </c>
      <c r="BT248" s="78">
        <f>SAStab!D6907</f>
        <v>0</v>
      </c>
      <c r="BU248" s="78">
        <f>SAStab!E6907</f>
        <v>56929.4</v>
      </c>
      <c r="BV248" s="78">
        <f>SAStab!F6907</f>
        <v>147318.39999999999</v>
      </c>
      <c r="BW248" s="78">
        <f>SAStab!G6907</f>
        <v>326064</v>
      </c>
      <c r="BX248" s="78">
        <f>SAStab!H6907</f>
        <v>639695</v>
      </c>
      <c r="BY248" s="78">
        <f>SAStab!I6907</f>
        <v>938513</v>
      </c>
      <c r="BZ248" s="78">
        <f>SAStab!J6907</f>
        <v>1933391</v>
      </c>
      <c r="CA248" s="188"/>
    </row>
    <row r="249" spans="1:79">
      <c r="B249" t="s">
        <v>15</v>
      </c>
      <c r="C249" s="88">
        <f>SAStab!B7284</f>
        <v>0.82099999999999995</v>
      </c>
      <c r="D249" s="41" t="str">
        <f>SAStab!A6468</f>
        <v>Widowed</v>
      </c>
      <c r="E249" s="59">
        <f>SAStab!B6468</f>
        <v>175070</v>
      </c>
      <c r="F249" s="59">
        <f>SAStab!C6468</f>
        <v>0</v>
      </c>
      <c r="G249" s="59">
        <f>SAStab!D6468</f>
        <v>0</v>
      </c>
      <c r="H249" s="59">
        <f>SAStab!E6468</f>
        <v>36615</v>
      </c>
      <c r="I249" s="59">
        <f>SAStab!F6468</f>
        <v>116913.7</v>
      </c>
      <c r="J249" s="59">
        <f>SAStab!G6468</f>
        <v>233852</v>
      </c>
      <c r="K249" s="59">
        <f>SAStab!H6468</f>
        <v>409425</v>
      </c>
      <c r="L249" s="59">
        <f>SAStab!I6468</f>
        <v>559238</v>
      </c>
      <c r="M249" s="59">
        <f>SAStab!J6468</f>
        <v>980358</v>
      </c>
      <c r="P249" t="s">
        <v>15</v>
      </c>
      <c r="Q249" s="93">
        <f>SAStab!C7284</f>
        <v>0.84599999999999997</v>
      </c>
      <c r="R249" s="159">
        <f>SAStab!B6556</f>
        <v>227630</v>
      </c>
      <c r="S249" s="159">
        <f>SAStab!C6556</f>
        <v>0</v>
      </c>
      <c r="T249" s="159">
        <f>SAStab!D6556</f>
        <v>0</v>
      </c>
      <c r="U249" s="159">
        <f>SAStab!E6556</f>
        <v>48116.2</v>
      </c>
      <c r="V249" s="159">
        <f>SAStab!F6556</f>
        <v>136971.1</v>
      </c>
      <c r="W249" s="159">
        <f>SAStab!G6556</f>
        <v>296092</v>
      </c>
      <c r="X249" s="159">
        <f>SAStab!H6556</f>
        <v>543201</v>
      </c>
      <c r="Y249" s="159">
        <f>SAStab!I6556</f>
        <v>748316</v>
      </c>
      <c r="Z249" s="159">
        <f>SAStab!J6556</f>
        <v>1417259</v>
      </c>
      <c r="AC249" t="s">
        <v>15</v>
      </c>
      <c r="AD249" s="86">
        <f>SAStab!D7284</f>
        <v>0.86599999999999999</v>
      </c>
      <c r="AE249" s="159">
        <f>SAStab!B6644</f>
        <v>263349</v>
      </c>
      <c r="AF249" s="159">
        <f>SAStab!C6644</f>
        <v>0</v>
      </c>
      <c r="AG249" s="159">
        <f>SAStab!D6644</f>
        <v>0</v>
      </c>
      <c r="AH249" s="159">
        <f>SAStab!E6644</f>
        <v>54002</v>
      </c>
      <c r="AI249" s="159">
        <f>SAStab!F6644</f>
        <v>147741</v>
      </c>
      <c r="AJ249" s="159">
        <f>SAStab!G6644</f>
        <v>336740</v>
      </c>
      <c r="AK249" s="159">
        <f>SAStab!H6644</f>
        <v>621443</v>
      </c>
      <c r="AL249" s="159">
        <f>SAStab!I6644</f>
        <v>904504</v>
      </c>
      <c r="AM249" s="159">
        <f>SAStab!J6644</f>
        <v>1724025</v>
      </c>
      <c r="AP249" t="s">
        <v>15</v>
      </c>
      <c r="AQ249" s="86">
        <f>SAStab!E7284</f>
        <v>0.85899999999999999</v>
      </c>
      <c r="AR249" s="159">
        <f>SAStab!B6732</f>
        <v>281286</v>
      </c>
      <c r="AS249" s="159">
        <f>SAStab!C6732</f>
        <v>0</v>
      </c>
      <c r="AT249" s="159">
        <f>SAStab!D6732</f>
        <v>0</v>
      </c>
      <c r="AU249" s="159">
        <f>SAStab!E6732</f>
        <v>51174.2</v>
      </c>
      <c r="AV249" s="159">
        <f>SAStab!F6732</f>
        <v>150941.20000000001</v>
      </c>
      <c r="AW249" s="159">
        <f>SAStab!G6732</f>
        <v>347758</v>
      </c>
      <c r="AX249" s="159">
        <f>SAStab!H6732</f>
        <v>678395</v>
      </c>
      <c r="AY249" s="159">
        <f>SAStab!I6732</f>
        <v>1000644</v>
      </c>
      <c r="AZ249" s="159">
        <f>SAStab!J6732</f>
        <v>1969838</v>
      </c>
      <c r="BC249" t="s">
        <v>15</v>
      </c>
      <c r="BD249" s="86">
        <f>SAStab!F7284</f>
        <v>0.84199999999999997</v>
      </c>
      <c r="BE249" s="54">
        <f>SAStab!B6820</f>
        <v>299585</v>
      </c>
      <c r="BF249" s="159">
        <f>SAStab!C6820</f>
        <v>0</v>
      </c>
      <c r="BG249" s="159">
        <f>SAStab!D6820</f>
        <v>0</v>
      </c>
      <c r="BH249" s="159">
        <f>SAStab!E6820</f>
        <v>53562</v>
      </c>
      <c r="BI249" s="159">
        <f>SAStab!F6820</f>
        <v>158516.5</v>
      </c>
      <c r="BJ249" s="159">
        <f>SAStab!G6820</f>
        <v>368681</v>
      </c>
      <c r="BK249" s="159">
        <f>SAStab!H6820</f>
        <v>707215</v>
      </c>
      <c r="BL249" s="159">
        <f>SAStab!I6820</f>
        <v>1058191</v>
      </c>
      <c r="BM249" s="159">
        <f>SAStab!J6820</f>
        <v>2179600</v>
      </c>
      <c r="BP249" t="s">
        <v>15</v>
      </c>
      <c r="BQ249" s="86">
        <f>SAStab!G7284</f>
        <v>0.83799999999999997</v>
      </c>
      <c r="BR249" s="78">
        <f>SAStab!B6908</f>
        <v>354362</v>
      </c>
      <c r="BS249" s="78">
        <f>SAStab!C6908</f>
        <v>0</v>
      </c>
      <c r="BT249" s="78">
        <f>SAStab!D6908</f>
        <v>0</v>
      </c>
      <c r="BU249" s="78">
        <f>SAStab!E6908</f>
        <v>59193.3</v>
      </c>
      <c r="BV249" s="78">
        <f>SAStab!F6908</f>
        <v>177276.3</v>
      </c>
      <c r="BW249" s="78">
        <f>SAStab!G6908</f>
        <v>415506</v>
      </c>
      <c r="BX249" s="78">
        <f>SAStab!H6908</f>
        <v>841055</v>
      </c>
      <c r="BY249" s="78">
        <f>SAStab!I6908</f>
        <v>1256825</v>
      </c>
      <c r="BZ249" s="78">
        <f>SAStab!J6908</f>
        <v>2702709</v>
      </c>
      <c r="CA249" s="188"/>
    </row>
    <row r="250" spans="1:79">
      <c r="B250" t="s">
        <v>16</v>
      </c>
      <c r="C250" s="88">
        <f>SAStab!B7285</f>
        <v>0.61099999999999999</v>
      </c>
      <c r="D250" s="41" t="str">
        <f>SAStab!A6469</f>
        <v>Divorced</v>
      </c>
      <c r="E250" s="59">
        <f>SAStab!B6469</f>
        <v>125190</v>
      </c>
      <c r="F250" s="59">
        <f>SAStab!C6469</f>
        <v>0</v>
      </c>
      <c r="G250" s="59">
        <f>SAStab!D6469</f>
        <v>0</v>
      </c>
      <c r="H250" s="59">
        <f>SAStab!E6469</f>
        <v>0</v>
      </c>
      <c r="I250" s="59">
        <f>SAStab!F6469</f>
        <v>40245.599999999999</v>
      </c>
      <c r="J250" s="59">
        <f>SAStab!G6469</f>
        <v>154880</v>
      </c>
      <c r="K250" s="59">
        <f>SAStab!H6469</f>
        <v>344048</v>
      </c>
      <c r="L250" s="59">
        <f>SAStab!I6469</f>
        <v>510478</v>
      </c>
      <c r="M250" s="59">
        <f>SAStab!J6469</f>
        <v>1142458</v>
      </c>
      <c r="P250" t="s">
        <v>16</v>
      </c>
      <c r="Q250" s="93">
        <f>SAStab!C7285</f>
        <v>0.62</v>
      </c>
      <c r="R250" s="159">
        <f>SAStab!B6557</f>
        <v>142252</v>
      </c>
      <c r="S250" s="159">
        <f>SAStab!C6557</f>
        <v>0</v>
      </c>
      <c r="T250" s="159">
        <f>SAStab!D6557</f>
        <v>0</v>
      </c>
      <c r="U250" s="159">
        <f>SAStab!E6557</f>
        <v>0</v>
      </c>
      <c r="V250" s="159">
        <f>SAStab!F6557</f>
        <v>46739.199999999997</v>
      </c>
      <c r="W250" s="159">
        <f>SAStab!G6557</f>
        <v>170919</v>
      </c>
      <c r="X250" s="159">
        <f>SAStab!H6557</f>
        <v>376578</v>
      </c>
      <c r="Y250" s="159">
        <f>SAStab!I6557</f>
        <v>574890</v>
      </c>
      <c r="Z250" s="159">
        <f>SAStab!J6557</f>
        <v>1225757</v>
      </c>
      <c r="AC250" t="s">
        <v>16</v>
      </c>
      <c r="AD250" s="86">
        <f>SAStab!D7285</f>
        <v>0.623</v>
      </c>
      <c r="AE250" s="159">
        <f>SAStab!B6645</f>
        <v>165287</v>
      </c>
      <c r="AF250" s="159">
        <f>SAStab!C6645</f>
        <v>0</v>
      </c>
      <c r="AG250" s="159">
        <f>SAStab!D6645</f>
        <v>0</v>
      </c>
      <c r="AH250" s="159">
        <f>SAStab!E6645</f>
        <v>0</v>
      </c>
      <c r="AI250" s="159">
        <f>SAStab!F6645</f>
        <v>50222.3</v>
      </c>
      <c r="AJ250" s="159">
        <f>SAStab!G6645</f>
        <v>184710</v>
      </c>
      <c r="AK250" s="159">
        <f>SAStab!H6645</f>
        <v>417478</v>
      </c>
      <c r="AL250" s="159">
        <f>SAStab!I6645</f>
        <v>678107</v>
      </c>
      <c r="AM250" s="159">
        <f>SAStab!J6645</f>
        <v>1681590</v>
      </c>
      <c r="AP250" t="s">
        <v>16</v>
      </c>
      <c r="AQ250" s="86">
        <f>SAStab!E7285</f>
        <v>0.60699999999999998</v>
      </c>
      <c r="AR250" s="159">
        <f>SAStab!B6733</f>
        <v>208779</v>
      </c>
      <c r="AS250" s="159">
        <f>SAStab!C6733</f>
        <v>0</v>
      </c>
      <c r="AT250" s="159">
        <f>SAStab!D6733</f>
        <v>0</v>
      </c>
      <c r="AU250" s="159">
        <f>SAStab!E6733</f>
        <v>0</v>
      </c>
      <c r="AV250" s="159">
        <f>SAStab!F6733</f>
        <v>51719.5</v>
      </c>
      <c r="AW250" s="159">
        <f>SAStab!G6733</f>
        <v>199198</v>
      </c>
      <c r="AX250" s="159">
        <f>SAStab!H6733</f>
        <v>485868</v>
      </c>
      <c r="AY250" s="159">
        <f>SAStab!I6733</f>
        <v>859441</v>
      </c>
      <c r="AZ250" s="159">
        <f>SAStab!J6733</f>
        <v>2400150</v>
      </c>
      <c r="BC250" t="s">
        <v>16</v>
      </c>
      <c r="BD250" s="86">
        <f>SAStab!F7285</f>
        <v>0.60699999999999998</v>
      </c>
      <c r="BE250" s="54">
        <f>SAStab!B6821</f>
        <v>254819</v>
      </c>
      <c r="BF250" s="159">
        <f>SAStab!C6821</f>
        <v>0</v>
      </c>
      <c r="BG250" s="159">
        <f>SAStab!D6821</f>
        <v>0</v>
      </c>
      <c r="BH250" s="159">
        <f>SAStab!E6821</f>
        <v>0</v>
      </c>
      <c r="BI250" s="159">
        <f>SAStab!F6821</f>
        <v>57754.2</v>
      </c>
      <c r="BJ250" s="159">
        <f>SAStab!G6821</f>
        <v>223671</v>
      </c>
      <c r="BK250" s="159">
        <f>SAStab!H6821</f>
        <v>574432</v>
      </c>
      <c r="BL250" s="159">
        <f>SAStab!I6821</f>
        <v>998969</v>
      </c>
      <c r="BM250" s="159">
        <f>SAStab!J6821</f>
        <v>2974216</v>
      </c>
      <c r="BP250" t="s">
        <v>16</v>
      </c>
      <c r="BQ250" s="86">
        <f>SAStab!G7285</f>
        <v>0.58699999999999997</v>
      </c>
      <c r="BR250" s="78">
        <f>SAStab!B6909</f>
        <v>274468</v>
      </c>
      <c r="BS250" s="78">
        <f>SAStab!C6909</f>
        <v>0</v>
      </c>
      <c r="BT250" s="78">
        <f>SAStab!D6909</f>
        <v>0</v>
      </c>
      <c r="BU250" s="78">
        <f>SAStab!E6909</f>
        <v>0</v>
      </c>
      <c r="BV250" s="78">
        <f>SAStab!F6909</f>
        <v>58054.7</v>
      </c>
      <c r="BW250" s="78">
        <f>SAStab!G6909</f>
        <v>246525</v>
      </c>
      <c r="BX250" s="78">
        <f>SAStab!H6909</f>
        <v>646811</v>
      </c>
      <c r="BY250" s="78">
        <f>SAStab!I6909</f>
        <v>1195275</v>
      </c>
      <c r="BZ250" s="78">
        <f>SAStab!J6909</f>
        <v>3356014</v>
      </c>
      <c r="CA250" s="188"/>
    </row>
    <row r="251" spans="1:79">
      <c r="B251" t="s">
        <v>13</v>
      </c>
      <c r="C251" s="88">
        <f>SAStab!B7286</f>
        <v>0.40300000000000002</v>
      </c>
      <c r="D251" s="41" t="str">
        <f>SAStab!A6470</f>
        <v>Single</v>
      </c>
      <c r="E251" s="59">
        <f>SAStab!B6470</f>
        <v>96808</v>
      </c>
      <c r="F251" s="59">
        <f>SAStab!C6470</f>
        <v>0</v>
      </c>
      <c r="G251" s="59">
        <f>SAStab!D6470</f>
        <v>0</v>
      </c>
      <c r="H251" s="59">
        <f>SAStab!E6470</f>
        <v>0</v>
      </c>
      <c r="I251" s="59">
        <f>SAStab!F6470</f>
        <v>0</v>
      </c>
      <c r="J251" s="59">
        <f>SAStab!G6470</f>
        <v>85112</v>
      </c>
      <c r="K251" s="59">
        <f>SAStab!H6470</f>
        <v>269079</v>
      </c>
      <c r="L251" s="59">
        <f>SAStab!I6470</f>
        <v>501229</v>
      </c>
      <c r="M251" s="59">
        <f>SAStab!J6470</f>
        <v>1189343</v>
      </c>
      <c r="P251" t="s">
        <v>13</v>
      </c>
      <c r="Q251" s="93">
        <f>SAStab!C7286</f>
        <v>0.39500000000000002</v>
      </c>
      <c r="R251" s="159">
        <f>SAStab!B6558</f>
        <v>102040</v>
      </c>
      <c r="S251" s="159">
        <f>SAStab!C6558</f>
        <v>0</v>
      </c>
      <c r="T251" s="159">
        <f>SAStab!D6558</f>
        <v>0</v>
      </c>
      <c r="U251" s="159">
        <f>SAStab!E6558</f>
        <v>0</v>
      </c>
      <c r="V251" s="159">
        <f>SAStab!F6558</f>
        <v>0</v>
      </c>
      <c r="W251" s="159">
        <f>SAStab!G6558</f>
        <v>85241</v>
      </c>
      <c r="X251" s="159">
        <f>SAStab!H6558</f>
        <v>310204</v>
      </c>
      <c r="Y251" s="159">
        <f>SAStab!I6558</f>
        <v>509923</v>
      </c>
      <c r="Z251" s="159">
        <f>SAStab!J6558</f>
        <v>1182505</v>
      </c>
      <c r="AC251" t="s">
        <v>13</v>
      </c>
      <c r="AD251" s="86">
        <f>SAStab!D7286</f>
        <v>0.39200000000000002</v>
      </c>
      <c r="AE251" s="159">
        <f>SAStab!B6646</f>
        <v>135023</v>
      </c>
      <c r="AF251" s="159">
        <f>SAStab!C6646</f>
        <v>0</v>
      </c>
      <c r="AG251" s="159">
        <f>SAStab!D6646</f>
        <v>0</v>
      </c>
      <c r="AH251" s="159">
        <f>SAStab!E6646</f>
        <v>0</v>
      </c>
      <c r="AI251" s="159">
        <f>SAStab!F6646</f>
        <v>0</v>
      </c>
      <c r="AJ251" s="159">
        <f>SAStab!G6646</f>
        <v>110444</v>
      </c>
      <c r="AK251" s="159">
        <f>SAStab!H6646</f>
        <v>384956</v>
      </c>
      <c r="AL251" s="159">
        <f>SAStab!I6646</f>
        <v>671579</v>
      </c>
      <c r="AM251" s="159">
        <f>SAStab!J6646</f>
        <v>1666171</v>
      </c>
      <c r="AP251" t="s">
        <v>13</v>
      </c>
      <c r="AQ251" s="86">
        <f>SAStab!E7286</f>
        <v>0.36299999999999999</v>
      </c>
      <c r="AR251" s="159">
        <f>SAStab!B6734</f>
        <v>150104</v>
      </c>
      <c r="AS251" s="159">
        <f>SAStab!C6734</f>
        <v>0</v>
      </c>
      <c r="AT251" s="159">
        <f>SAStab!D6734</f>
        <v>0</v>
      </c>
      <c r="AU251" s="159">
        <f>SAStab!E6734</f>
        <v>0</v>
      </c>
      <c r="AV251" s="159">
        <f>SAStab!F6734</f>
        <v>0</v>
      </c>
      <c r="AW251" s="159">
        <f>SAStab!G6734</f>
        <v>107992</v>
      </c>
      <c r="AX251" s="159">
        <f>SAStab!H6734</f>
        <v>410426</v>
      </c>
      <c r="AY251" s="159">
        <f>SAStab!I6734</f>
        <v>752316</v>
      </c>
      <c r="AZ251" s="159">
        <f>SAStab!J6734</f>
        <v>2170000</v>
      </c>
      <c r="BC251" t="s">
        <v>13</v>
      </c>
      <c r="BD251" s="86">
        <f>SAStab!F7286</f>
        <v>0.35599999999999998</v>
      </c>
      <c r="BE251" s="54">
        <f>SAStab!B6822</f>
        <v>173769</v>
      </c>
      <c r="BF251" s="159">
        <f>SAStab!C6822</f>
        <v>0</v>
      </c>
      <c r="BG251" s="159">
        <f>SAStab!D6822</f>
        <v>0</v>
      </c>
      <c r="BH251" s="159">
        <f>SAStab!E6822</f>
        <v>0</v>
      </c>
      <c r="BI251" s="159">
        <f>SAStab!F6822</f>
        <v>0</v>
      </c>
      <c r="BJ251" s="159">
        <f>SAStab!G6822</f>
        <v>119726</v>
      </c>
      <c r="BK251" s="159">
        <f>SAStab!H6822</f>
        <v>449754</v>
      </c>
      <c r="BL251" s="159">
        <f>SAStab!I6822</f>
        <v>852815</v>
      </c>
      <c r="BM251" s="159">
        <f>SAStab!J6822</f>
        <v>2583086</v>
      </c>
      <c r="BP251" t="s">
        <v>13</v>
      </c>
      <c r="BQ251" s="86">
        <f>SAStab!G7286</f>
        <v>0.35299999999999998</v>
      </c>
      <c r="BR251" s="78">
        <f>SAStab!B6910</f>
        <v>214114</v>
      </c>
      <c r="BS251" s="78">
        <f>SAStab!C6910</f>
        <v>0</v>
      </c>
      <c r="BT251" s="78">
        <f>SAStab!D6910</f>
        <v>0</v>
      </c>
      <c r="BU251" s="78">
        <f>SAStab!E6910</f>
        <v>0</v>
      </c>
      <c r="BV251" s="78">
        <f>SAStab!F6910</f>
        <v>0</v>
      </c>
      <c r="BW251" s="78">
        <f>SAStab!G6910</f>
        <v>138418</v>
      </c>
      <c r="BX251" s="78">
        <f>SAStab!H6910</f>
        <v>527346</v>
      </c>
      <c r="BY251" s="78">
        <f>SAStab!I6910</f>
        <v>996198</v>
      </c>
      <c r="BZ251" s="78">
        <f>SAStab!J6910</f>
        <v>3063695</v>
      </c>
      <c r="CA251" s="188"/>
    </row>
    <row r="252" spans="1:79">
      <c r="A252" t="s">
        <v>123</v>
      </c>
      <c r="D252" s="41" t="str">
        <f>SAStab!A6471</f>
        <v>pcyears</v>
      </c>
      <c r="O252" t="s">
        <v>123</v>
      </c>
      <c r="AB252" t="s">
        <v>123</v>
      </c>
      <c r="AO252" t="s">
        <v>123</v>
      </c>
      <c r="BB252" t="s">
        <v>123</v>
      </c>
      <c r="BE252" s="54"/>
      <c r="BO252" t="s">
        <v>123</v>
      </c>
      <c r="CA252" s="188"/>
    </row>
    <row r="253" spans="1:79">
      <c r="B253" t="s">
        <v>124</v>
      </c>
      <c r="C253" s="88">
        <f>SAStab!B7288</f>
        <v>0.152</v>
      </c>
      <c r="D253" s="41" t="str">
        <f>SAStab!A6472</f>
        <v>0-9</v>
      </c>
      <c r="E253" s="59">
        <f>SAStab!B6472</f>
        <v>17833</v>
      </c>
      <c r="F253" s="59">
        <f>SAStab!C6472</f>
        <v>0</v>
      </c>
      <c r="G253" s="59">
        <f>SAStab!D6472</f>
        <v>0</v>
      </c>
      <c r="H253" s="59">
        <f>SAStab!E6472</f>
        <v>0</v>
      </c>
      <c r="I253" s="59">
        <f>SAStab!F6472</f>
        <v>0</v>
      </c>
      <c r="J253" s="59">
        <f>SAStab!G6472</f>
        <v>0</v>
      </c>
      <c r="K253" s="59">
        <f>SAStab!H6472</f>
        <v>42971</v>
      </c>
      <c r="L253" s="59">
        <f>SAStab!I6472</f>
        <v>122719</v>
      </c>
      <c r="M253" s="59">
        <f>SAStab!J6472</f>
        <v>324671</v>
      </c>
      <c r="P253" t="s">
        <v>124</v>
      </c>
      <c r="Q253" s="93">
        <f>SAStab!C7288</f>
        <v>0.123</v>
      </c>
      <c r="R253" s="159">
        <f>SAStab!B6560</f>
        <v>14833</v>
      </c>
      <c r="S253" s="159">
        <f>SAStab!C6560</f>
        <v>0</v>
      </c>
      <c r="T253" s="159">
        <f>SAStab!D6560</f>
        <v>0</v>
      </c>
      <c r="U253" s="159">
        <f>SAStab!E6560</f>
        <v>0</v>
      </c>
      <c r="V253" s="159">
        <f>SAStab!F6560</f>
        <v>0</v>
      </c>
      <c r="W253" s="159">
        <f>SAStab!G6560</f>
        <v>0</v>
      </c>
      <c r="X253" s="159">
        <f>SAStab!H6560</f>
        <v>27895</v>
      </c>
      <c r="Y253" s="159">
        <f>SAStab!I6560</f>
        <v>94444</v>
      </c>
      <c r="Z253" s="159">
        <f>SAStab!J6560</f>
        <v>324671</v>
      </c>
      <c r="AC253" t="s">
        <v>124</v>
      </c>
      <c r="AD253" s="86">
        <f>SAStab!D7288</f>
        <v>0.13200000000000001</v>
      </c>
      <c r="AE253" s="159">
        <f>SAStab!B6648</f>
        <v>16368</v>
      </c>
      <c r="AF253" s="159">
        <f>SAStab!C6648</f>
        <v>0</v>
      </c>
      <c r="AG253" s="159">
        <f>SAStab!D6648</f>
        <v>0</v>
      </c>
      <c r="AH253" s="159">
        <f>SAStab!E6648</f>
        <v>0</v>
      </c>
      <c r="AI253" s="159">
        <f>SAStab!F6648</f>
        <v>0</v>
      </c>
      <c r="AJ253" s="159">
        <f>SAStab!G6648</f>
        <v>0</v>
      </c>
      <c r="AK253" s="159">
        <f>SAStab!H6648</f>
        <v>37030</v>
      </c>
      <c r="AL253" s="159">
        <f>SAStab!I6648</f>
        <v>89426</v>
      </c>
      <c r="AM253" s="159">
        <f>SAStab!J6648</f>
        <v>329436</v>
      </c>
      <c r="AP253" t="s">
        <v>124</v>
      </c>
      <c r="AQ253" s="86">
        <f>SAStab!E7288</f>
        <v>0.13100000000000001</v>
      </c>
      <c r="AR253" s="159">
        <f>SAStab!B6736</f>
        <v>17487</v>
      </c>
      <c r="AS253" s="159">
        <f>SAStab!C6736</f>
        <v>0</v>
      </c>
      <c r="AT253" s="159">
        <f>SAStab!D6736</f>
        <v>0</v>
      </c>
      <c r="AU253" s="159">
        <f>SAStab!E6736</f>
        <v>0</v>
      </c>
      <c r="AV253" s="159">
        <f>SAStab!F6736</f>
        <v>0</v>
      </c>
      <c r="AW253" s="159">
        <f>SAStab!G6736</f>
        <v>0</v>
      </c>
      <c r="AX253" s="159">
        <f>SAStab!H6736</f>
        <v>26579</v>
      </c>
      <c r="AY253" s="159">
        <f>SAStab!I6736</f>
        <v>101491</v>
      </c>
      <c r="AZ253" s="159">
        <f>SAStab!J6736</f>
        <v>396081</v>
      </c>
      <c r="BC253" t="s">
        <v>124</v>
      </c>
      <c r="BD253" s="86">
        <f>SAStab!F7288</f>
        <v>0.122</v>
      </c>
      <c r="BE253" s="54">
        <f>SAStab!B6824</f>
        <v>17012</v>
      </c>
      <c r="BF253" s="159">
        <f>SAStab!C6824</f>
        <v>0</v>
      </c>
      <c r="BG253" s="159">
        <f>SAStab!D6824</f>
        <v>0</v>
      </c>
      <c r="BH253" s="159">
        <f>SAStab!E6824</f>
        <v>0</v>
      </c>
      <c r="BI253" s="159">
        <f>SAStab!F6824</f>
        <v>0</v>
      </c>
      <c r="BJ253" s="159">
        <f>SAStab!G6824</f>
        <v>0</v>
      </c>
      <c r="BK253" s="159">
        <f>SAStab!H6824</f>
        <v>37245</v>
      </c>
      <c r="BL253" s="159">
        <f>SAStab!I6824</f>
        <v>103815</v>
      </c>
      <c r="BM253" s="159">
        <f>SAStab!J6824</f>
        <v>343048</v>
      </c>
      <c r="BP253" t="s">
        <v>124</v>
      </c>
      <c r="BQ253" s="86">
        <f>SAStab!G7288</f>
        <v>0.13</v>
      </c>
      <c r="BR253" s="78">
        <f>SAStab!B6912</f>
        <v>21402</v>
      </c>
      <c r="BS253" s="78">
        <f>SAStab!C6912</f>
        <v>0</v>
      </c>
      <c r="BT253" s="78">
        <f>SAStab!D6912</f>
        <v>0</v>
      </c>
      <c r="BU253" s="78">
        <f>SAStab!E6912</f>
        <v>0</v>
      </c>
      <c r="BV253" s="78">
        <f>SAStab!F6912</f>
        <v>0</v>
      </c>
      <c r="BW253" s="78">
        <f>SAStab!G6912</f>
        <v>0</v>
      </c>
      <c r="BX253" s="78">
        <f>SAStab!H6912</f>
        <v>42391</v>
      </c>
      <c r="BY253" s="78">
        <f>SAStab!I6912</f>
        <v>120031</v>
      </c>
      <c r="BZ253" s="78">
        <f>SAStab!J6912</f>
        <v>459036</v>
      </c>
      <c r="CA253" s="188"/>
    </row>
    <row r="254" spans="1:79">
      <c r="B254" s="37" t="s">
        <v>125</v>
      </c>
      <c r="C254" s="88">
        <f>SAStab!B7289</f>
        <v>0.49299999999999999</v>
      </c>
      <c r="D254" s="41" t="str">
        <f>SAStab!A6473</f>
        <v>10-14</v>
      </c>
      <c r="E254" s="59">
        <f>SAStab!B6473</f>
        <v>73230</v>
      </c>
      <c r="F254" s="59">
        <f>SAStab!C6473</f>
        <v>0</v>
      </c>
      <c r="G254" s="59">
        <f>SAStab!D6473</f>
        <v>0</v>
      </c>
      <c r="H254" s="59">
        <f>SAStab!E6473</f>
        <v>0</v>
      </c>
      <c r="I254" s="59">
        <f>SAStab!F6473</f>
        <v>0</v>
      </c>
      <c r="J254" s="59">
        <f>SAStab!G6473</f>
        <v>83251</v>
      </c>
      <c r="K254" s="59">
        <f>SAStab!H6473</f>
        <v>190872</v>
      </c>
      <c r="L254" s="59">
        <f>SAStab!I6473</f>
        <v>336552</v>
      </c>
      <c r="M254" s="59">
        <f>SAStab!J6473</f>
        <v>748416</v>
      </c>
      <c r="P254" s="37" t="s">
        <v>125</v>
      </c>
      <c r="Q254" s="93">
        <f>SAStab!C7289</f>
        <v>0.45900000000000002</v>
      </c>
      <c r="R254" s="159">
        <f>SAStab!B6561</f>
        <v>53103</v>
      </c>
      <c r="S254" s="159">
        <f>SAStab!C6561</f>
        <v>0</v>
      </c>
      <c r="T254" s="159">
        <f>SAStab!D6561</f>
        <v>0</v>
      </c>
      <c r="U254" s="159">
        <f>SAStab!E6561</f>
        <v>0</v>
      </c>
      <c r="V254" s="159">
        <f>SAStab!F6561</f>
        <v>0</v>
      </c>
      <c r="W254" s="159">
        <f>SAStab!G6561</f>
        <v>60661</v>
      </c>
      <c r="X254" s="159">
        <f>SAStab!H6561</f>
        <v>149917</v>
      </c>
      <c r="Y254" s="159">
        <f>SAStab!I6561</f>
        <v>266936</v>
      </c>
      <c r="Z254" s="159">
        <f>SAStab!J6561</f>
        <v>548600</v>
      </c>
      <c r="AC254" s="37" t="s">
        <v>125</v>
      </c>
      <c r="AD254" s="86">
        <f>SAStab!D7289</f>
        <v>0.44600000000000001</v>
      </c>
      <c r="AE254" s="159">
        <f>SAStab!B6649</f>
        <v>56099</v>
      </c>
      <c r="AF254" s="159">
        <f>SAStab!C6649</f>
        <v>0</v>
      </c>
      <c r="AG254" s="159">
        <f>SAStab!D6649</f>
        <v>0</v>
      </c>
      <c r="AH254" s="159">
        <f>SAStab!E6649</f>
        <v>0</v>
      </c>
      <c r="AI254" s="159">
        <f>SAStab!F6649</f>
        <v>0</v>
      </c>
      <c r="AJ254" s="159">
        <f>SAStab!G6649</f>
        <v>65875</v>
      </c>
      <c r="AK254" s="159">
        <f>SAStab!H6649</f>
        <v>146209</v>
      </c>
      <c r="AL254" s="159">
        <f>SAStab!I6649</f>
        <v>277044</v>
      </c>
      <c r="AM254" s="159">
        <f>SAStab!J6649</f>
        <v>587469</v>
      </c>
      <c r="AP254" s="37" t="s">
        <v>125</v>
      </c>
      <c r="AQ254" s="86">
        <f>SAStab!E7289</f>
        <v>0.38400000000000001</v>
      </c>
      <c r="AR254" s="159">
        <f>SAStab!B6737</f>
        <v>48278</v>
      </c>
      <c r="AS254" s="159">
        <f>SAStab!C6737</f>
        <v>0</v>
      </c>
      <c r="AT254" s="159">
        <f>SAStab!D6737</f>
        <v>0</v>
      </c>
      <c r="AU254" s="159">
        <f>SAStab!E6737</f>
        <v>0</v>
      </c>
      <c r="AV254" s="159">
        <f>SAStab!F6737</f>
        <v>0</v>
      </c>
      <c r="AW254" s="159">
        <f>SAStab!G6737</f>
        <v>53121</v>
      </c>
      <c r="AX254" s="159">
        <f>SAStab!H6737</f>
        <v>134116</v>
      </c>
      <c r="AY254" s="159">
        <f>SAStab!I6737</f>
        <v>217732</v>
      </c>
      <c r="AZ254" s="159">
        <f>SAStab!J6737</f>
        <v>537157</v>
      </c>
      <c r="BC254" s="37" t="s">
        <v>125</v>
      </c>
      <c r="BD254" s="86">
        <f>SAStab!F7289</f>
        <v>0.34300000000000003</v>
      </c>
      <c r="BE254" s="54">
        <f>SAStab!B6825</f>
        <v>61607</v>
      </c>
      <c r="BF254" s="159">
        <f>SAStab!C6825</f>
        <v>0</v>
      </c>
      <c r="BG254" s="159">
        <f>SAStab!D6825</f>
        <v>0</v>
      </c>
      <c r="BH254" s="159">
        <f>SAStab!E6825</f>
        <v>0</v>
      </c>
      <c r="BI254" s="159">
        <f>SAStab!F6825</f>
        <v>0</v>
      </c>
      <c r="BJ254" s="159">
        <f>SAStab!G6825</f>
        <v>42891</v>
      </c>
      <c r="BK254" s="159">
        <f>SAStab!H6825</f>
        <v>135967</v>
      </c>
      <c r="BL254" s="159">
        <f>SAStab!I6825</f>
        <v>222453</v>
      </c>
      <c r="BM254" s="159">
        <f>SAStab!J6825</f>
        <v>861828</v>
      </c>
      <c r="BP254" s="37" t="s">
        <v>125</v>
      </c>
      <c r="BQ254" s="86">
        <f>SAStab!G7289</f>
        <v>0.34399999999999997</v>
      </c>
      <c r="BR254" s="78">
        <f>SAStab!B6913</f>
        <v>84135</v>
      </c>
      <c r="BS254" s="78">
        <f>SAStab!C6913</f>
        <v>0</v>
      </c>
      <c r="BT254" s="78">
        <f>SAStab!D6913</f>
        <v>0</v>
      </c>
      <c r="BU254" s="78">
        <f>SAStab!E6913</f>
        <v>0</v>
      </c>
      <c r="BV254" s="78">
        <f>SAStab!F6913</f>
        <v>0</v>
      </c>
      <c r="BW254" s="78">
        <f>SAStab!G6913</f>
        <v>46502</v>
      </c>
      <c r="BX254" s="78">
        <f>SAStab!H6913</f>
        <v>166356</v>
      </c>
      <c r="BY254" s="78">
        <f>SAStab!I6913</f>
        <v>406660</v>
      </c>
      <c r="BZ254" s="78">
        <f>SAStab!J6913</f>
        <v>1450673</v>
      </c>
      <c r="CA254" s="188"/>
    </row>
    <row r="255" spans="1:79">
      <c r="B255" s="38" t="s">
        <v>126</v>
      </c>
      <c r="C255" s="88">
        <f>SAStab!B7290</f>
        <v>0.65900000000000003</v>
      </c>
      <c r="D255" s="41" t="str">
        <f>SAStab!A6474</f>
        <v>15-19</v>
      </c>
      <c r="E255" s="59">
        <f>SAStab!B6474</f>
        <v>103391</v>
      </c>
      <c r="F255" s="59">
        <f>SAStab!C6474</f>
        <v>0</v>
      </c>
      <c r="G255" s="59">
        <f>SAStab!D6474</f>
        <v>0</v>
      </c>
      <c r="H255" s="59">
        <f>SAStab!E6474</f>
        <v>0</v>
      </c>
      <c r="I255" s="59">
        <f>SAStab!F6474</f>
        <v>44851.6</v>
      </c>
      <c r="J255" s="59">
        <f>SAStab!G6474</f>
        <v>123387</v>
      </c>
      <c r="K255" s="59">
        <f>SAStab!H6474</f>
        <v>301131</v>
      </c>
      <c r="L255" s="59">
        <f>SAStab!I6474</f>
        <v>430106</v>
      </c>
      <c r="M255" s="59">
        <f>SAStab!J6474</f>
        <v>801636</v>
      </c>
      <c r="P255" s="38" t="s">
        <v>126</v>
      </c>
      <c r="Q255" s="93">
        <f>SAStab!C7290</f>
        <v>0.621</v>
      </c>
      <c r="R255" s="159">
        <f>SAStab!B6562</f>
        <v>94946</v>
      </c>
      <c r="S255" s="159">
        <f>SAStab!C6562</f>
        <v>0</v>
      </c>
      <c r="T255" s="159">
        <f>SAStab!D6562</f>
        <v>0</v>
      </c>
      <c r="U255" s="159">
        <f>SAStab!E6562</f>
        <v>0</v>
      </c>
      <c r="V255" s="159">
        <f>SAStab!F6562</f>
        <v>32909.199999999997</v>
      </c>
      <c r="W255" s="159">
        <f>SAStab!G6562</f>
        <v>103834</v>
      </c>
      <c r="X255" s="159">
        <f>SAStab!H6562</f>
        <v>259667</v>
      </c>
      <c r="Y255" s="159">
        <f>SAStab!I6562</f>
        <v>401329</v>
      </c>
      <c r="Z255" s="159">
        <f>SAStab!J6562</f>
        <v>914499</v>
      </c>
      <c r="AC255" s="38" t="s">
        <v>126</v>
      </c>
      <c r="AD255" s="86">
        <f>SAStab!D7290</f>
        <v>0.59</v>
      </c>
      <c r="AE255" s="159">
        <f>SAStab!B6650</f>
        <v>97793</v>
      </c>
      <c r="AF255" s="159">
        <f>SAStab!C6650</f>
        <v>0</v>
      </c>
      <c r="AG255" s="159">
        <f>SAStab!D6650</f>
        <v>0</v>
      </c>
      <c r="AH255" s="159">
        <f>SAStab!E6650</f>
        <v>0</v>
      </c>
      <c r="AI255" s="159">
        <f>SAStab!F6650</f>
        <v>26465.4</v>
      </c>
      <c r="AJ255" s="159">
        <f>SAStab!G6650</f>
        <v>104902</v>
      </c>
      <c r="AK255" s="159">
        <f>SAStab!H6650</f>
        <v>239193</v>
      </c>
      <c r="AL255" s="159">
        <f>SAStab!I6650</f>
        <v>380135</v>
      </c>
      <c r="AM255" s="159">
        <f>SAStab!J6650</f>
        <v>954518</v>
      </c>
      <c r="AP255" s="38" t="s">
        <v>126</v>
      </c>
      <c r="AQ255" s="86">
        <f>SAStab!E7290</f>
        <v>0.57199999999999995</v>
      </c>
      <c r="AR255" s="159">
        <f>SAStab!B6738</f>
        <v>83218</v>
      </c>
      <c r="AS255" s="159">
        <f>SAStab!C6738</f>
        <v>0</v>
      </c>
      <c r="AT255" s="159">
        <f>SAStab!D6738</f>
        <v>0</v>
      </c>
      <c r="AU255" s="159">
        <f>SAStab!E6738</f>
        <v>0</v>
      </c>
      <c r="AV255" s="159">
        <f>SAStab!F6738</f>
        <v>27251.8</v>
      </c>
      <c r="AW255" s="159">
        <f>SAStab!G6738</f>
        <v>95765</v>
      </c>
      <c r="AX255" s="159">
        <f>SAStab!H6738</f>
        <v>205286</v>
      </c>
      <c r="AY255" s="159">
        <f>SAStab!I6738</f>
        <v>314376</v>
      </c>
      <c r="AZ255" s="159">
        <f>SAStab!J6738</f>
        <v>796437</v>
      </c>
      <c r="BC255" s="38" t="s">
        <v>126</v>
      </c>
      <c r="BD255" s="86">
        <f>SAStab!F7290</f>
        <v>0.55400000000000005</v>
      </c>
      <c r="BE255" s="54">
        <f>SAStab!B6826</f>
        <v>90679</v>
      </c>
      <c r="BF255" s="159">
        <f>SAStab!C6826</f>
        <v>0</v>
      </c>
      <c r="BG255" s="159">
        <f>SAStab!D6826</f>
        <v>0</v>
      </c>
      <c r="BH255" s="159">
        <f>SAStab!E6826</f>
        <v>0</v>
      </c>
      <c r="BI255" s="159">
        <f>SAStab!F6826</f>
        <v>25452.6</v>
      </c>
      <c r="BJ255" s="159">
        <f>SAStab!G6826</f>
        <v>113152</v>
      </c>
      <c r="BK255" s="159">
        <f>SAStab!H6826</f>
        <v>235269</v>
      </c>
      <c r="BL255" s="159">
        <f>SAStab!I6826</f>
        <v>340012</v>
      </c>
      <c r="BM255" s="159">
        <f>SAStab!J6826</f>
        <v>851354</v>
      </c>
      <c r="BP255" s="38" t="s">
        <v>126</v>
      </c>
      <c r="BQ255" s="86">
        <f>SAStab!G7290</f>
        <v>0.51600000000000001</v>
      </c>
      <c r="BR255" s="78">
        <f>SAStab!B6914</f>
        <v>127785</v>
      </c>
      <c r="BS255" s="78">
        <f>SAStab!C6914</f>
        <v>0</v>
      </c>
      <c r="BT255" s="78">
        <f>SAStab!D6914</f>
        <v>0</v>
      </c>
      <c r="BU255" s="78">
        <f>SAStab!E6914</f>
        <v>0</v>
      </c>
      <c r="BV255" s="78">
        <f>SAStab!F6914</f>
        <v>13952.2</v>
      </c>
      <c r="BW255" s="78">
        <f>SAStab!G6914</f>
        <v>118497</v>
      </c>
      <c r="BX255" s="78">
        <f>SAStab!H6914</f>
        <v>260720</v>
      </c>
      <c r="BY255" s="78">
        <f>SAStab!I6914</f>
        <v>376965</v>
      </c>
      <c r="BZ255" s="78">
        <f>SAStab!J6914</f>
        <v>1587974</v>
      </c>
      <c r="CA255" s="188"/>
    </row>
    <row r="256" spans="1:79">
      <c r="B256" t="s">
        <v>127</v>
      </c>
      <c r="C256" s="88">
        <f>SAStab!B7291</f>
        <v>0.748</v>
      </c>
      <c r="D256" s="41" t="str">
        <f>SAStab!A6475</f>
        <v>20-24</v>
      </c>
      <c r="E256" s="59">
        <f>SAStab!B6475</f>
        <v>111773</v>
      </c>
      <c r="F256" s="59">
        <f>SAStab!C6475</f>
        <v>0</v>
      </c>
      <c r="G256" s="59">
        <f>SAStab!D6475</f>
        <v>0</v>
      </c>
      <c r="H256" s="59">
        <f>SAStab!E6475</f>
        <v>0</v>
      </c>
      <c r="I256" s="59">
        <f>SAStab!F6475</f>
        <v>59648.6</v>
      </c>
      <c r="J256" s="59">
        <f>SAStab!G6475</f>
        <v>145200</v>
      </c>
      <c r="K256" s="59">
        <f>SAStab!H6475</f>
        <v>290445</v>
      </c>
      <c r="L256" s="59">
        <f>SAStab!I6475</f>
        <v>392839</v>
      </c>
      <c r="M256" s="59">
        <f>SAStab!J6475</f>
        <v>764924</v>
      </c>
      <c r="P256" t="s">
        <v>127</v>
      </c>
      <c r="Q256" s="93">
        <f>SAStab!C7291</f>
        <v>0.70599999999999996</v>
      </c>
      <c r="R256" s="159">
        <f>SAStab!B6563</f>
        <v>116938</v>
      </c>
      <c r="S256" s="159">
        <f>SAStab!C6563</f>
        <v>0</v>
      </c>
      <c r="T256" s="159">
        <f>SAStab!D6563</f>
        <v>0</v>
      </c>
      <c r="U256" s="159">
        <f>SAStab!E6563</f>
        <v>0</v>
      </c>
      <c r="V256" s="159">
        <f>SAStab!F6563</f>
        <v>51112.7</v>
      </c>
      <c r="W256" s="159">
        <f>SAStab!G6563</f>
        <v>131773</v>
      </c>
      <c r="X256" s="159">
        <f>SAStab!H6563</f>
        <v>305883</v>
      </c>
      <c r="Y256" s="159">
        <f>SAStab!I6563</f>
        <v>445175</v>
      </c>
      <c r="Z256" s="159">
        <f>SAStab!J6563</f>
        <v>938042</v>
      </c>
      <c r="AC256" t="s">
        <v>127</v>
      </c>
      <c r="AD256" s="86">
        <f>SAStab!D7291</f>
        <v>0.69099999999999995</v>
      </c>
      <c r="AE256" s="159">
        <f>SAStab!B6651</f>
        <v>123542</v>
      </c>
      <c r="AF256" s="159">
        <f>SAStab!C6651</f>
        <v>0</v>
      </c>
      <c r="AG256" s="159">
        <f>SAStab!D6651</f>
        <v>0</v>
      </c>
      <c r="AH256" s="159">
        <f>SAStab!E6651</f>
        <v>0</v>
      </c>
      <c r="AI256" s="159">
        <f>SAStab!F6651</f>
        <v>50389.7</v>
      </c>
      <c r="AJ256" s="159">
        <f>SAStab!G6651</f>
        <v>136955</v>
      </c>
      <c r="AK256" s="159">
        <f>SAStab!H6651</f>
        <v>304992</v>
      </c>
      <c r="AL256" s="159">
        <f>SAStab!I6651</f>
        <v>506964</v>
      </c>
      <c r="AM256" s="159">
        <f>SAStab!J6651</f>
        <v>1204496</v>
      </c>
      <c r="AP256" t="s">
        <v>127</v>
      </c>
      <c r="AQ256" s="86">
        <f>SAStab!E7291</f>
        <v>0.65400000000000003</v>
      </c>
      <c r="AR256" s="159">
        <f>SAStab!B6739</f>
        <v>135866</v>
      </c>
      <c r="AS256" s="159">
        <f>SAStab!C6739</f>
        <v>0</v>
      </c>
      <c r="AT256" s="159">
        <f>SAStab!D6739</f>
        <v>0</v>
      </c>
      <c r="AU256" s="159">
        <f>SAStab!E6739</f>
        <v>0</v>
      </c>
      <c r="AV256" s="159">
        <f>SAStab!F6739</f>
        <v>48394.7</v>
      </c>
      <c r="AW256" s="159">
        <f>SAStab!G6739</f>
        <v>149239</v>
      </c>
      <c r="AX256" s="159">
        <f>SAStab!H6739</f>
        <v>324655</v>
      </c>
      <c r="AY256" s="159">
        <f>SAStab!I6739</f>
        <v>535925</v>
      </c>
      <c r="AZ256" s="159">
        <f>SAStab!J6739</f>
        <v>1204496</v>
      </c>
      <c r="BC256" t="s">
        <v>127</v>
      </c>
      <c r="BD256" s="86">
        <f>SAStab!F7291</f>
        <v>0.61</v>
      </c>
      <c r="BE256" s="54">
        <f>SAStab!B6827</f>
        <v>139093</v>
      </c>
      <c r="BF256" s="159">
        <f>SAStab!C6827</f>
        <v>0</v>
      </c>
      <c r="BG256" s="159">
        <f>SAStab!D6827</f>
        <v>0</v>
      </c>
      <c r="BH256" s="159">
        <f>SAStab!E6827</f>
        <v>0</v>
      </c>
      <c r="BI256" s="159">
        <f>SAStab!F6827</f>
        <v>46662.7</v>
      </c>
      <c r="BJ256" s="159">
        <f>SAStab!G6827</f>
        <v>151829</v>
      </c>
      <c r="BK256" s="159">
        <f>SAStab!H6827</f>
        <v>341049</v>
      </c>
      <c r="BL256" s="159">
        <f>SAStab!I6827</f>
        <v>575238</v>
      </c>
      <c r="BM256" s="159">
        <f>SAStab!J6827</f>
        <v>1212380</v>
      </c>
      <c r="BP256" t="s">
        <v>127</v>
      </c>
      <c r="BQ256" s="86">
        <f>SAStab!G7291</f>
        <v>0.60599999999999998</v>
      </c>
      <c r="BR256" s="78">
        <f>SAStab!B6915</f>
        <v>152508</v>
      </c>
      <c r="BS256" s="78">
        <f>SAStab!C6915</f>
        <v>0</v>
      </c>
      <c r="BT256" s="78">
        <f>SAStab!D6915</f>
        <v>0</v>
      </c>
      <c r="BU256" s="78">
        <f>SAStab!E6915</f>
        <v>0</v>
      </c>
      <c r="BV256" s="78">
        <f>SAStab!F6915</f>
        <v>51250.8</v>
      </c>
      <c r="BW256" s="78">
        <f>SAStab!G6915</f>
        <v>164998</v>
      </c>
      <c r="BX256" s="78">
        <f>SAStab!H6915</f>
        <v>374537</v>
      </c>
      <c r="BY256" s="78">
        <f>SAStab!I6915</f>
        <v>627803</v>
      </c>
      <c r="BZ256" s="78">
        <f>SAStab!J6915</f>
        <v>1589334</v>
      </c>
      <c r="CA256" s="188"/>
    </row>
    <row r="257" spans="1:79">
      <c r="B257" t="s">
        <v>128</v>
      </c>
      <c r="C257" s="88">
        <f>SAStab!B7292</f>
        <v>0.78100000000000003</v>
      </c>
      <c r="D257" s="41" t="str">
        <f>SAStab!A6476</f>
        <v>25-29</v>
      </c>
      <c r="E257" s="59">
        <f>SAStab!B6476</f>
        <v>132899</v>
      </c>
      <c r="F257" s="59">
        <f>SAStab!C6476</f>
        <v>0</v>
      </c>
      <c r="G257" s="59">
        <f>SAStab!D6476</f>
        <v>0</v>
      </c>
      <c r="H257" s="59">
        <f>SAStab!E6476</f>
        <v>15215.1</v>
      </c>
      <c r="I257" s="59">
        <f>SAStab!F6476</f>
        <v>77594.5</v>
      </c>
      <c r="J257" s="59">
        <f>SAStab!G6476</f>
        <v>180315</v>
      </c>
      <c r="K257" s="59">
        <f>SAStab!H6476</f>
        <v>333008</v>
      </c>
      <c r="L257" s="59">
        <f>SAStab!I6476</f>
        <v>453271</v>
      </c>
      <c r="M257" s="59">
        <f>SAStab!J6476</f>
        <v>764924</v>
      </c>
      <c r="P257" t="s">
        <v>128</v>
      </c>
      <c r="Q257" s="93">
        <f>SAStab!C7292</f>
        <v>0.77200000000000002</v>
      </c>
      <c r="R257" s="159">
        <f>SAStab!B6564</f>
        <v>140580</v>
      </c>
      <c r="S257" s="159">
        <f>SAStab!C6564</f>
        <v>0</v>
      </c>
      <c r="T257" s="159">
        <f>SAStab!D6564</f>
        <v>0</v>
      </c>
      <c r="U257" s="159">
        <f>SAStab!E6564</f>
        <v>10534.9</v>
      </c>
      <c r="V257" s="159">
        <f>SAStab!F6564</f>
        <v>68270.7</v>
      </c>
      <c r="W257" s="159">
        <f>SAStab!G6564</f>
        <v>175805</v>
      </c>
      <c r="X257" s="159">
        <f>SAStab!H6564</f>
        <v>355569</v>
      </c>
      <c r="Y257" s="159">
        <f>SAStab!I6564</f>
        <v>521426</v>
      </c>
      <c r="Z257" s="159">
        <f>SAStab!J6564</f>
        <v>1033967</v>
      </c>
      <c r="AC257" t="s">
        <v>128</v>
      </c>
      <c r="AD257" s="86">
        <f>SAStab!D7292</f>
        <v>0.72399999999999998</v>
      </c>
      <c r="AE257" s="159">
        <f>SAStab!B6652</f>
        <v>145605</v>
      </c>
      <c r="AF257" s="159">
        <f>SAStab!C6652</f>
        <v>0</v>
      </c>
      <c r="AG257" s="159">
        <f>SAStab!D6652</f>
        <v>0</v>
      </c>
      <c r="AH257" s="159">
        <f>SAStab!E6652</f>
        <v>0</v>
      </c>
      <c r="AI257" s="159">
        <f>SAStab!F6652</f>
        <v>63880.6</v>
      </c>
      <c r="AJ257" s="159">
        <f>SAStab!G6652</f>
        <v>170857</v>
      </c>
      <c r="AK257" s="159">
        <f>SAStab!H6652</f>
        <v>385108</v>
      </c>
      <c r="AL257" s="159">
        <f>SAStab!I6652</f>
        <v>541538</v>
      </c>
      <c r="AM257" s="159">
        <f>SAStab!J6652</f>
        <v>1235627</v>
      </c>
      <c r="AP257" t="s">
        <v>128</v>
      </c>
      <c r="AQ257" s="86">
        <f>SAStab!E7292</f>
        <v>0.68500000000000005</v>
      </c>
      <c r="AR257" s="159">
        <f>SAStab!B6740</f>
        <v>149972</v>
      </c>
      <c r="AS257" s="159">
        <f>SAStab!C6740</f>
        <v>0</v>
      </c>
      <c r="AT257" s="159">
        <f>SAStab!D6740</f>
        <v>0</v>
      </c>
      <c r="AU257" s="159">
        <f>SAStab!E6740</f>
        <v>0</v>
      </c>
      <c r="AV257" s="159">
        <f>SAStab!F6740</f>
        <v>61106.8</v>
      </c>
      <c r="AW257" s="159">
        <f>SAStab!G6740</f>
        <v>169561</v>
      </c>
      <c r="AX257" s="159">
        <f>SAStab!H6740</f>
        <v>396406</v>
      </c>
      <c r="AY257" s="159">
        <f>SAStab!I6740</f>
        <v>596600</v>
      </c>
      <c r="AZ257" s="159">
        <f>SAStab!J6740</f>
        <v>1515567</v>
      </c>
      <c r="BC257" t="s">
        <v>128</v>
      </c>
      <c r="BD257" s="86">
        <f>SAStab!F7292</f>
        <v>0.68500000000000005</v>
      </c>
      <c r="BE257" s="54">
        <f>SAStab!B6828</f>
        <v>171394</v>
      </c>
      <c r="BF257" s="159">
        <f>SAStab!C6828</f>
        <v>0</v>
      </c>
      <c r="BG257" s="159">
        <f>SAStab!D6828</f>
        <v>0</v>
      </c>
      <c r="BH257" s="159">
        <f>SAStab!E6828</f>
        <v>0</v>
      </c>
      <c r="BI257" s="159">
        <f>SAStab!F6828</f>
        <v>66510.399999999994</v>
      </c>
      <c r="BJ257" s="159">
        <f>SAStab!G6828</f>
        <v>189935</v>
      </c>
      <c r="BK257" s="159">
        <f>SAStab!H6828</f>
        <v>454182</v>
      </c>
      <c r="BL257" s="159">
        <f>SAStab!I6828</f>
        <v>686731</v>
      </c>
      <c r="BM257" s="159">
        <f>SAStab!J6828</f>
        <v>1587831</v>
      </c>
      <c r="BP257" t="s">
        <v>128</v>
      </c>
      <c r="BQ257" s="86">
        <f>SAStab!G7292</f>
        <v>0.66500000000000004</v>
      </c>
      <c r="BR257" s="78">
        <f>SAStab!B6916</f>
        <v>190465</v>
      </c>
      <c r="BS257" s="78">
        <f>SAStab!C6916</f>
        <v>0</v>
      </c>
      <c r="BT257" s="78">
        <f>SAStab!D6916</f>
        <v>0</v>
      </c>
      <c r="BU257" s="78">
        <f>SAStab!E6916</f>
        <v>0</v>
      </c>
      <c r="BV257" s="78">
        <f>SAStab!F6916</f>
        <v>73507.5</v>
      </c>
      <c r="BW257" s="78">
        <f>SAStab!G6916</f>
        <v>213845</v>
      </c>
      <c r="BX257" s="78">
        <f>SAStab!H6916</f>
        <v>488037</v>
      </c>
      <c r="BY257" s="78">
        <f>SAStab!I6916</f>
        <v>752455</v>
      </c>
      <c r="BZ257" s="78">
        <f>SAStab!J6916</f>
        <v>1695246</v>
      </c>
      <c r="CA257" s="188"/>
    </row>
    <row r="258" spans="1:79">
      <c r="B258" t="s">
        <v>129</v>
      </c>
      <c r="C258" s="88">
        <f>SAStab!B7293</f>
        <v>0.81699999999999995</v>
      </c>
      <c r="D258" s="41" t="str">
        <f>SAStab!A6477</f>
        <v>30-34</v>
      </c>
      <c r="E258" s="59">
        <f>SAStab!B6477</f>
        <v>157008</v>
      </c>
      <c r="F258" s="59">
        <f>SAStab!C6477</f>
        <v>0</v>
      </c>
      <c r="G258" s="59">
        <f>SAStab!D6477</f>
        <v>0</v>
      </c>
      <c r="H258" s="59">
        <f>SAStab!E6477</f>
        <v>26382.400000000001</v>
      </c>
      <c r="I258" s="59">
        <f>SAStab!F6477</f>
        <v>96485.8</v>
      </c>
      <c r="J258" s="59">
        <f>SAStab!G6477</f>
        <v>210895</v>
      </c>
      <c r="K258" s="59">
        <f>SAStab!H6477</f>
        <v>377852</v>
      </c>
      <c r="L258" s="59">
        <f>SAStab!I6477</f>
        <v>530569</v>
      </c>
      <c r="M258" s="59">
        <f>SAStab!J6477</f>
        <v>912891</v>
      </c>
      <c r="P258" t="s">
        <v>129</v>
      </c>
      <c r="Q258" s="93">
        <f>SAStab!C7293</f>
        <v>0.79100000000000004</v>
      </c>
      <c r="R258" s="159">
        <f>SAStab!B6565</f>
        <v>157297</v>
      </c>
      <c r="S258" s="159">
        <f>SAStab!C6565</f>
        <v>0</v>
      </c>
      <c r="T258" s="159">
        <f>SAStab!D6565</f>
        <v>0</v>
      </c>
      <c r="U258" s="159">
        <f>SAStab!E6565</f>
        <v>17865.5</v>
      </c>
      <c r="V258" s="159">
        <f>SAStab!F6565</f>
        <v>80026.2</v>
      </c>
      <c r="W258" s="159">
        <f>SAStab!G6565</f>
        <v>191030</v>
      </c>
      <c r="X258" s="159">
        <f>SAStab!H6565</f>
        <v>380647</v>
      </c>
      <c r="Y258" s="159">
        <f>SAStab!I6565</f>
        <v>573575</v>
      </c>
      <c r="Z258" s="159">
        <f>SAStab!J6565</f>
        <v>1167705</v>
      </c>
      <c r="AC258" t="s">
        <v>129</v>
      </c>
      <c r="AD258" s="86">
        <f>SAStab!D7293</f>
        <v>0.77600000000000002</v>
      </c>
      <c r="AE258" s="159">
        <f>SAStab!B6653</f>
        <v>160051</v>
      </c>
      <c r="AF258" s="159">
        <f>SAStab!C6653</f>
        <v>0</v>
      </c>
      <c r="AG258" s="159">
        <f>SAStab!D6653</f>
        <v>0</v>
      </c>
      <c r="AH258" s="159">
        <f>SAStab!E6653</f>
        <v>14792.9</v>
      </c>
      <c r="AI258" s="159">
        <f>SAStab!F6653</f>
        <v>77998.3</v>
      </c>
      <c r="AJ258" s="159">
        <f>SAStab!G6653</f>
        <v>190634</v>
      </c>
      <c r="AK258" s="159">
        <f>SAStab!H6653</f>
        <v>407462</v>
      </c>
      <c r="AL258" s="159">
        <f>SAStab!I6653</f>
        <v>584276</v>
      </c>
      <c r="AM258" s="159">
        <f>SAStab!J6653</f>
        <v>1269994</v>
      </c>
      <c r="AP258" t="s">
        <v>129</v>
      </c>
      <c r="AQ258" s="86">
        <f>SAStab!E7293</f>
        <v>0.75</v>
      </c>
      <c r="AR258" s="159">
        <f>SAStab!B6741</f>
        <v>178646</v>
      </c>
      <c r="AS258" s="159">
        <f>SAStab!C6741</f>
        <v>0</v>
      </c>
      <c r="AT258" s="159">
        <f>SAStab!D6741</f>
        <v>0</v>
      </c>
      <c r="AU258" s="159">
        <f>SAStab!E6741</f>
        <v>0</v>
      </c>
      <c r="AV258" s="159">
        <f>SAStab!F6741</f>
        <v>80119.899999999994</v>
      </c>
      <c r="AW258" s="159">
        <f>SAStab!G6741</f>
        <v>210853</v>
      </c>
      <c r="AX258" s="159">
        <f>SAStab!H6741</f>
        <v>465718</v>
      </c>
      <c r="AY258" s="159">
        <f>SAStab!I6741</f>
        <v>673330</v>
      </c>
      <c r="AZ258" s="159">
        <f>SAStab!J6741</f>
        <v>1500507</v>
      </c>
      <c r="BC258" t="s">
        <v>129</v>
      </c>
      <c r="BD258" s="86">
        <f>SAStab!F7293</f>
        <v>0.72499999999999998</v>
      </c>
      <c r="BE258" s="54">
        <f>SAStab!B6829</f>
        <v>187659</v>
      </c>
      <c r="BF258" s="159">
        <f>SAStab!C6829</f>
        <v>0</v>
      </c>
      <c r="BG258" s="159">
        <f>SAStab!D6829</f>
        <v>0</v>
      </c>
      <c r="BH258" s="159">
        <f>SAStab!E6829</f>
        <v>0</v>
      </c>
      <c r="BI258" s="159">
        <f>SAStab!F6829</f>
        <v>86909.5</v>
      </c>
      <c r="BJ258" s="159">
        <f>SAStab!G6829</f>
        <v>228038</v>
      </c>
      <c r="BK258" s="159">
        <f>SAStab!H6829</f>
        <v>471913</v>
      </c>
      <c r="BL258" s="159">
        <f>SAStab!I6829</f>
        <v>691760</v>
      </c>
      <c r="BM258" s="159">
        <f>SAStab!J6829</f>
        <v>1458860</v>
      </c>
      <c r="BP258" t="s">
        <v>129</v>
      </c>
      <c r="BQ258" s="86">
        <f>SAStab!G7293</f>
        <v>0.71799999999999997</v>
      </c>
      <c r="BR258" s="78">
        <f>SAStab!B6917</f>
        <v>218069</v>
      </c>
      <c r="BS258" s="78">
        <f>SAStab!C6917</f>
        <v>0</v>
      </c>
      <c r="BT258" s="78">
        <f>SAStab!D6917</f>
        <v>0</v>
      </c>
      <c r="BU258" s="78">
        <f>SAStab!E6917</f>
        <v>0</v>
      </c>
      <c r="BV258" s="78">
        <f>SAStab!F6917</f>
        <v>100318.9</v>
      </c>
      <c r="BW258" s="78">
        <f>SAStab!G6917</f>
        <v>252464</v>
      </c>
      <c r="BX258" s="78">
        <f>SAStab!H6917</f>
        <v>512858</v>
      </c>
      <c r="BY258" s="78">
        <f>SAStab!I6917</f>
        <v>823656</v>
      </c>
      <c r="BZ258" s="78">
        <f>SAStab!J6917</f>
        <v>1738477</v>
      </c>
      <c r="CA258" s="188"/>
    </row>
    <row r="259" spans="1:79">
      <c r="B259" t="s">
        <v>130</v>
      </c>
      <c r="C259" s="88">
        <f>SAStab!B7294</f>
        <v>0.85199999999999998</v>
      </c>
      <c r="D259" s="41" t="str">
        <f>SAStab!A6478</f>
        <v>35-39</v>
      </c>
      <c r="E259" s="59">
        <f>SAStab!B6478</f>
        <v>166870</v>
      </c>
      <c r="F259" s="59">
        <f>SAStab!C6478</f>
        <v>0</v>
      </c>
      <c r="G259" s="59">
        <f>SAStab!D6478</f>
        <v>0</v>
      </c>
      <c r="H259" s="59">
        <f>SAStab!E6478</f>
        <v>40501.300000000003</v>
      </c>
      <c r="I259" s="59">
        <f>SAStab!F6478</f>
        <v>107803.7</v>
      </c>
      <c r="J259" s="59">
        <f>SAStab!G6478</f>
        <v>222093</v>
      </c>
      <c r="K259" s="59">
        <f>SAStab!H6478</f>
        <v>395443</v>
      </c>
      <c r="L259" s="59">
        <f>SAStab!I6478</f>
        <v>541451</v>
      </c>
      <c r="M259" s="59">
        <f>SAStab!J6478</f>
        <v>918113</v>
      </c>
      <c r="P259" t="s">
        <v>130</v>
      </c>
      <c r="Q259" s="93">
        <f>SAStab!C7294</f>
        <v>0.83299999999999996</v>
      </c>
      <c r="R259" s="159">
        <f>SAStab!B6566</f>
        <v>172850</v>
      </c>
      <c r="S259" s="159">
        <f>SAStab!C6566</f>
        <v>0</v>
      </c>
      <c r="T259" s="159">
        <f>SAStab!D6566</f>
        <v>0</v>
      </c>
      <c r="U259" s="159">
        <f>SAStab!E6566</f>
        <v>28935.4</v>
      </c>
      <c r="V259" s="159">
        <f>SAStab!F6566</f>
        <v>97362.1</v>
      </c>
      <c r="W259" s="159">
        <f>SAStab!G6566</f>
        <v>234105</v>
      </c>
      <c r="X259" s="159">
        <f>SAStab!H6566</f>
        <v>416435</v>
      </c>
      <c r="Y259" s="159">
        <f>SAStab!I6566</f>
        <v>599181</v>
      </c>
      <c r="Z259" s="159">
        <f>SAStab!J6566</f>
        <v>1108530</v>
      </c>
      <c r="AC259" t="s">
        <v>130</v>
      </c>
      <c r="AD259" s="86">
        <f>SAStab!D7294</f>
        <v>0.81100000000000005</v>
      </c>
      <c r="AE259" s="159">
        <f>SAStab!B6654</f>
        <v>184600</v>
      </c>
      <c r="AF259" s="159">
        <f>SAStab!C6654</f>
        <v>0</v>
      </c>
      <c r="AG259" s="159">
        <f>SAStab!D6654</f>
        <v>0</v>
      </c>
      <c r="AH259" s="159">
        <f>SAStab!E6654</f>
        <v>26940.799999999999</v>
      </c>
      <c r="AI259" s="159">
        <f>SAStab!F6654</f>
        <v>96480.1</v>
      </c>
      <c r="AJ259" s="159">
        <f>SAStab!G6654</f>
        <v>231838</v>
      </c>
      <c r="AK259" s="159">
        <f>SAStab!H6654</f>
        <v>459496</v>
      </c>
      <c r="AL259" s="159">
        <f>SAStab!I6654</f>
        <v>678934</v>
      </c>
      <c r="AM259" s="159">
        <f>SAStab!J6654</f>
        <v>1235953</v>
      </c>
      <c r="AP259" t="s">
        <v>130</v>
      </c>
      <c r="AQ259" s="86">
        <f>SAStab!E7294</f>
        <v>0.78800000000000003</v>
      </c>
      <c r="AR259" s="159">
        <f>SAStab!B6742</f>
        <v>196182</v>
      </c>
      <c r="AS259" s="159">
        <f>SAStab!C6742</f>
        <v>0</v>
      </c>
      <c r="AT259" s="159">
        <f>SAStab!D6742</f>
        <v>0</v>
      </c>
      <c r="AU259" s="159">
        <f>SAStab!E6742</f>
        <v>25225.599999999999</v>
      </c>
      <c r="AV259" s="159">
        <f>SAStab!F6742</f>
        <v>96462.9</v>
      </c>
      <c r="AW259" s="159">
        <f>SAStab!G6742</f>
        <v>227244</v>
      </c>
      <c r="AX259" s="159">
        <f>SAStab!H6742</f>
        <v>474864</v>
      </c>
      <c r="AY259" s="159">
        <f>SAStab!I6742</f>
        <v>739558</v>
      </c>
      <c r="AZ259" s="159">
        <f>SAStab!J6742</f>
        <v>1411253</v>
      </c>
      <c r="BC259" t="s">
        <v>130</v>
      </c>
      <c r="BD259" s="86">
        <f>SAStab!F7294</f>
        <v>0.78</v>
      </c>
      <c r="BE259" s="54">
        <f>SAStab!B6830</f>
        <v>222045</v>
      </c>
      <c r="BF259" s="159">
        <f>SAStab!C6830</f>
        <v>0</v>
      </c>
      <c r="BG259" s="159">
        <f>SAStab!D6830</f>
        <v>0</v>
      </c>
      <c r="BH259" s="159">
        <f>SAStab!E6830</f>
        <v>24811.5</v>
      </c>
      <c r="BI259" s="159">
        <f>SAStab!F6830</f>
        <v>103505.2</v>
      </c>
      <c r="BJ259" s="159">
        <f>SAStab!G6830</f>
        <v>252945</v>
      </c>
      <c r="BK259" s="159">
        <f>SAStab!H6830</f>
        <v>529215</v>
      </c>
      <c r="BL259" s="159">
        <f>SAStab!I6830</f>
        <v>787500</v>
      </c>
      <c r="BM259" s="159">
        <f>SAStab!J6830</f>
        <v>1764747</v>
      </c>
      <c r="BP259" t="s">
        <v>130</v>
      </c>
      <c r="BQ259" s="86">
        <f>SAStab!G7294</f>
        <v>0.77200000000000002</v>
      </c>
      <c r="BR259" s="78">
        <f>SAStab!B6918</f>
        <v>251142</v>
      </c>
      <c r="BS259" s="78">
        <f>SAStab!C6918</f>
        <v>0</v>
      </c>
      <c r="BT259" s="78">
        <f>SAStab!D6918</f>
        <v>0</v>
      </c>
      <c r="BU259" s="78">
        <f>SAStab!E6918</f>
        <v>23772.7</v>
      </c>
      <c r="BV259" s="78">
        <f>SAStab!F6918</f>
        <v>116659.3</v>
      </c>
      <c r="BW259" s="78">
        <f>SAStab!G6918</f>
        <v>292346</v>
      </c>
      <c r="BX259" s="78">
        <f>SAStab!H6918</f>
        <v>613390</v>
      </c>
      <c r="BY259" s="78">
        <f>SAStab!I6918</f>
        <v>945513</v>
      </c>
      <c r="BZ259" s="78">
        <f>SAStab!J6918</f>
        <v>2068629</v>
      </c>
      <c r="CA259" s="188"/>
    </row>
    <row r="260" spans="1:79">
      <c r="B260" t="s">
        <v>131</v>
      </c>
      <c r="C260" s="88">
        <f>SAStab!B7295</f>
        <v>0.88600000000000001</v>
      </c>
      <c r="D260" s="41" t="str">
        <f>SAStab!A6479</f>
        <v>40+</v>
      </c>
      <c r="E260" s="59">
        <f>SAStab!B6479</f>
        <v>208889</v>
      </c>
      <c r="F260" s="59">
        <f>SAStab!C6479</f>
        <v>0</v>
      </c>
      <c r="G260" s="59">
        <f>SAStab!D6479</f>
        <v>0</v>
      </c>
      <c r="H260" s="59">
        <f>SAStab!E6479</f>
        <v>53247.3</v>
      </c>
      <c r="I260" s="59">
        <f>SAStab!F6479</f>
        <v>132610.5</v>
      </c>
      <c r="J260" s="59">
        <f>SAStab!G6479</f>
        <v>274915</v>
      </c>
      <c r="K260" s="59">
        <f>SAStab!H6479</f>
        <v>480588</v>
      </c>
      <c r="L260" s="59">
        <f>SAStab!I6479</f>
        <v>669839</v>
      </c>
      <c r="M260" s="59">
        <f>SAStab!J6479</f>
        <v>1194629</v>
      </c>
      <c r="P260" t="s">
        <v>131</v>
      </c>
      <c r="Q260" s="93">
        <f>SAStab!C7295</f>
        <v>0.88200000000000001</v>
      </c>
      <c r="R260" s="159">
        <f>SAStab!B6567</f>
        <v>230852</v>
      </c>
      <c r="S260" s="159">
        <f>SAStab!C6567</f>
        <v>0</v>
      </c>
      <c r="T260" s="159">
        <f>SAStab!D6567</f>
        <v>0</v>
      </c>
      <c r="U260" s="159">
        <f>SAStab!E6567</f>
        <v>51538.1</v>
      </c>
      <c r="V260" s="159">
        <f>SAStab!F6567</f>
        <v>134855.70000000001</v>
      </c>
      <c r="W260" s="159">
        <f>SAStab!G6567</f>
        <v>290534</v>
      </c>
      <c r="X260" s="159">
        <f>SAStab!H6567</f>
        <v>550807</v>
      </c>
      <c r="Y260" s="159">
        <f>SAStab!I6567</f>
        <v>771501</v>
      </c>
      <c r="Z260" s="159">
        <f>SAStab!J6567</f>
        <v>1469550</v>
      </c>
      <c r="AC260" t="s">
        <v>131</v>
      </c>
      <c r="AD260" s="86">
        <f>SAStab!D7295</f>
        <v>0.86599999999999999</v>
      </c>
      <c r="AE260" s="159">
        <f>SAStab!B6655</f>
        <v>253063</v>
      </c>
      <c r="AF260" s="159">
        <f>SAStab!C6655</f>
        <v>0</v>
      </c>
      <c r="AG260" s="159">
        <f>SAStab!D6655</f>
        <v>0</v>
      </c>
      <c r="AH260" s="159">
        <f>SAStab!E6655</f>
        <v>51014.5</v>
      </c>
      <c r="AI260" s="159">
        <f>SAStab!F6655</f>
        <v>137938.79999999999</v>
      </c>
      <c r="AJ260" s="159">
        <f>SAStab!G6655</f>
        <v>307433</v>
      </c>
      <c r="AK260" s="159">
        <f>SAStab!H6655</f>
        <v>600542</v>
      </c>
      <c r="AL260" s="159">
        <f>SAStab!I6655</f>
        <v>876286</v>
      </c>
      <c r="AM260" s="159">
        <f>SAStab!J6655</f>
        <v>1745452</v>
      </c>
      <c r="AP260" t="s">
        <v>131</v>
      </c>
      <c r="AQ260" s="86">
        <f>SAStab!E7295</f>
        <v>0.84199999999999997</v>
      </c>
      <c r="AR260" s="159">
        <f>SAStab!B6743</f>
        <v>280968</v>
      </c>
      <c r="AS260" s="159">
        <f>SAStab!C6743</f>
        <v>0</v>
      </c>
      <c r="AT260" s="159">
        <f>SAStab!D6743</f>
        <v>0</v>
      </c>
      <c r="AU260" s="159">
        <f>SAStab!E6743</f>
        <v>48963.199999999997</v>
      </c>
      <c r="AV260" s="159">
        <f>SAStab!F6743</f>
        <v>141824.6</v>
      </c>
      <c r="AW260" s="159">
        <f>SAStab!G6743</f>
        <v>325615</v>
      </c>
      <c r="AX260" s="159">
        <f>SAStab!H6743</f>
        <v>655086</v>
      </c>
      <c r="AY260" s="159">
        <f>SAStab!I6743</f>
        <v>987587</v>
      </c>
      <c r="AZ260" s="159">
        <f>SAStab!J6743</f>
        <v>2211871</v>
      </c>
      <c r="BC260" t="s">
        <v>131</v>
      </c>
      <c r="BD260" s="86">
        <f>SAStab!F7295</f>
        <v>0.82599999999999996</v>
      </c>
      <c r="BE260" s="54">
        <f>SAStab!B6831</f>
        <v>314377</v>
      </c>
      <c r="BF260" s="159">
        <f>SAStab!C6831</f>
        <v>0</v>
      </c>
      <c r="BG260" s="159">
        <f>SAStab!D6831</f>
        <v>0</v>
      </c>
      <c r="BH260" s="159">
        <f>SAStab!E6831</f>
        <v>49297.7</v>
      </c>
      <c r="BI260" s="159">
        <f>SAStab!F6831</f>
        <v>154230</v>
      </c>
      <c r="BJ260" s="159">
        <f>SAStab!G6831</f>
        <v>357427</v>
      </c>
      <c r="BK260" s="159">
        <f>SAStab!H6831</f>
        <v>714163</v>
      </c>
      <c r="BL260" s="159">
        <f>SAStab!I6831</f>
        <v>1101648</v>
      </c>
      <c r="BM260" s="159">
        <f>SAStab!J6831</f>
        <v>2579327</v>
      </c>
      <c r="BP260" t="s">
        <v>131</v>
      </c>
      <c r="BQ260" s="86">
        <f>SAStab!G7295</f>
        <v>0.82099999999999995</v>
      </c>
      <c r="BR260" s="78">
        <f>SAStab!B6919</f>
        <v>350582</v>
      </c>
      <c r="BS260" s="78">
        <f>SAStab!C6919</f>
        <v>0</v>
      </c>
      <c r="BT260" s="78">
        <f>SAStab!D6919</f>
        <v>0</v>
      </c>
      <c r="BU260" s="78">
        <f>SAStab!E6919</f>
        <v>53701.9</v>
      </c>
      <c r="BV260" s="78">
        <f>SAStab!F6919</f>
        <v>171134</v>
      </c>
      <c r="BW260" s="78">
        <f>SAStab!G6919</f>
        <v>396256</v>
      </c>
      <c r="BX260" s="78">
        <f>SAStab!H6919</f>
        <v>803543</v>
      </c>
      <c r="BY260" s="78">
        <f>SAStab!I6919</f>
        <v>1226722</v>
      </c>
      <c r="BZ260" s="78">
        <f>SAStab!J6919</f>
        <v>2851482</v>
      </c>
      <c r="CA260" s="188"/>
    </row>
    <row r="261" spans="1:79">
      <c r="A261" t="s">
        <v>132</v>
      </c>
      <c r="D261" s="41" t="str">
        <f>SAStab!A6480</f>
        <v>workyrs</v>
      </c>
      <c r="O261" t="s">
        <v>132</v>
      </c>
      <c r="AB261" t="s">
        <v>132</v>
      </c>
      <c r="AO261" t="s">
        <v>132</v>
      </c>
      <c r="BB261" t="s">
        <v>132</v>
      </c>
      <c r="BE261" s="159"/>
      <c r="BO261" t="s">
        <v>132</v>
      </c>
      <c r="BR261" s="78">
        <f>SAStab!B6920</f>
        <v>0</v>
      </c>
      <c r="BS261" s="78">
        <f>SAStab!C6920</f>
        <v>0</v>
      </c>
      <c r="BT261" s="78">
        <f>SAStab!D6920</f>
        <v>0</v>
      </c>
      <c r="BU261" s="78">
        <f>SAStab!E6920</f>
        <v>0</v>
      </c>
      <c r="BV261" s="78">
        <f>SAStab!F6920</f>
        <v>0</v>
      </c>
      <c r="BW261" s="78">
        <f>SAStab!G6920</f>
        <v>0</v>
      </c>
      <c r="BX261" s="78">
        <f>SAStab!H6920</f>
        <v>0</v>
      </c>
      <c r="BY261" s="78">
        <f>SAStab!I6920</f>
        <v>0</v>
      </c>
      <c r="BZ261" s="78">
        <f>SAStab!J6920</f>
        <v>0</v>
      </c>
      <c r="CA261" s="188"/>
    </row>
    <row r="262" spans="1:79">
      <c r="B262" t="s">
        <v>124</v>
      </c>
      <c r="C262" s="88">
        <f>SAStab!B7297</f>
        <v>0.46</v>
      </c>
      <c r="D262" s="41" t="str">
        <f>SAStab!A6481</f>
        <v>0-9</v>
      </c>
      <c r="E262" s="59">
        <f>SAStab!B6481</f>
        <v>72369</v>
      </c>
      <c r="F262" s="59">
        <f>SAStab!C6481</f>
        <v>0</v>
      </c>
      <c r="G262" s="59">
        <f>SAStab!D6481</f>
        <v>0</v>
      </c>
      <c r="H262" s="59">
        <f>SAStab!E6481</f>
        <v>0</v>
      </c>
      <c r="I262" s="59">
        <f>SAStab!F6481</f>
        <v>0</v>
      </c>
      <c r="J262" s="59">
        <f>SAStab!G6481</f>
        <v>93672</v>
      </c>
      <c r="K262" s="59">
        <f>SAStab!H6481</f>
        <v>229543</v>
      </c>
      <c r="L262" s="59">
        <f>SAStab!I6481</f>
        <v>341815</v>
      </c>
      <c r="M262" s="59">
        <f>SAStab!J6481</f>
        <v>586705</v>
      </c>
      <c r="P262" t="s">
        <v>124</v>
      </c>
      <c r="Q262" s="93">
        <f>SAStab!C7297</f>
        <v>0.40600000000000003</v>
      </c>
      <c r="R262" s="159">
        <f>SAStab!B6569</f>
        <v>66342</v>
      </c>
      <c r="S262" s="159">
        <f>SAStab!C6569</f>
        <v>0</v>
      </c>
      <c r="T262" s="159">
        <f>SAStab!D6569</f>
        <v>0</v>
      </c>
      <c r="U262" s="159">
        <f>SAStab!E6569</f>
        <v>0</v>
      </c>
      <c r="V262" s="159">
        <f>SAStab!F6569</f>
        <v>0</v>
      </c>
      <c r="W262" s="159">
        <f>SAStab!G6569</f>
        <v>72435</v>
      </c>
      <c r="X262" s="159">
        <f>SAStab!H6569</f>
        <v>204960</v>
      </c>
      <c r="Y262" s="159">
        <f>SAStab!I6569</f>
        <v>345988</v>
      </c>
      <c r="Z262" s="159">
        <f>SAStab!J6569</f>
        <v>687333</v>
      </c>
      <c r="AC262" t="s">
        <v>124</v>
      </c>
      <c r="AD262" s="86">
        <f>SAStab!D7297</f>
        <v>0.41299999999999998</v>
      </c>
      <c r="AE262" s="159">
        <f>SAStab!B6657</f>
        <v>74682</v>
      </c>
      <c r="AF262" s="159">
        <f>SAStab!C6657</f>
        <v>0</v>
      </c>
      <c r="AG262" s="159">
        <f>SAStab!D6657</f>
        <v>0</v>
      </c>
      <c r="AH262" s="159">
        <f>SAStab!E6657</f>
        <v>0</v>
      </c>
      <c r="AI262" s="159">
        <f>SAStab!F6657</f>
        <v>0</v>
      </c>
      <c r="AJ262" s="159">
        <f>SAStab!G6657</f>
        <v>73270</v>
      </c>
      <c r="AK262" s="159">
        <f>SAStab!H6657</f>
        <v>218673</v>
      </c>
      <c r="AL262" s="159">
        <f>SAStab!I6657</f>
        <v>374591</v>
      </c>
      <c r="AM262" s="159">
        <f>SAStab!J6657</f>
        <v>898319</v>
      </c>
      <c r="AP262" t="s">
        <v>124</v>
      </c>
      <c r="AQ262" s="86">
        <f>SAStab!E7297</f>
        <v>0.41799999999999998</v>
      </c>
      <c r="AR262" s="159">
        <f>SAStab!B6745</f>
        <v>77518</v>
      </c>
      <c r="AS262" s="159">
        <f>SAStab!C6745</f>
        <v>0</v>
      </c>
      <c r="AT262" s="159">
        <f>SAStab!D6745</f>
        <v>0</v>
      </c>
      <c r="AU262" s="159">
        <f>SAStab!E6745</f>
        <v>0</v>
      </c>
      <c r="AV262" s="159">
        <f>SAStab!F6745</f>
        <v>0</v>
      </c>
      <c r="AW262" s="159">
        <f>SAStab!G6745</f>
        <v>77917</v>
      </c>
      <c r="AX262" s="159">
        <f>SAStab!H6745</f>
        <v>214557</v>
      </c>
      <c r="AY262" s="159">
        <f>SAStab!I6745</f>
        <v>375902</v>
      </c>
      <c r="AZ262" s="159">
        <f>SAStab!J6745</f>
        <v>876022</v>
      </c>
      <c r="BC262" t="s">
        <v>124</v>
      </c>
      <c r="BD262" s="86">
        <f>SAStab!F7297</f>
        <v>0.40500000000000003</v>
      </c>
      <c r="BE262" s="54">
        <f>SAStab!B6833</f>
        <v>83515</v>
      </c>
      <c r="BF262" s="159">
        <f>SAStab!C6833</f>
        <v>0</v>
      </c>
      <c r="BG262" s="159">
        <f>SAStab!D6833</f>
        <v>0</v>
      </c>
      <c r="BH262" s="159">
        <f>SAStab!E6833</f>
        <v>0</v>
      </c>
      <c r="BI262" s="159">
        <f>SAStab!F6833</f>
        <v>0</v>
      </c>
      <c r="BJ262" s="159">
        <f>SAStab!G6833</f>
        <v>87494</v>
      </c>
      <c r="BK262" s="159">
        <f>SAStab!H6833</f>
        <v>215221</v>
      </c>
      <c r="BL262" s="159">
        <f>SAStab!I6833</f>
        <v>373486</v>
      </c>
      <c r="BM262" s="159">
        <f>SAStab!J6833</f>
        <v>990775</v>
      </c>
      <c r="BP262" t="s">
        <v>124</v>
      </c>
      <c r="BQ262" s="86">
        <f>SAStab!G7297</f>
        <v>0.40300000000000002</v>
      </c>
      <c r="BR262" s="78">
        <f>SAStab!B6921</f>
        <v>112164</v>
      </c>
      <c r="BS262" s="78">
        <f>SAStab!C6921</f>
        <v>0</v>
      </c>
      <c r="BT262" s="78">
        <f>SAStab!D6921</f>
        <v>0</v>
      </c>
      <c r="BU262" s="78">
        <f>SAStab!E6921</f>
        <v>0</v>
      </c>
      <c r="BV262" s="78">
        <f>SAStab!F6921</f>
        <v>0</v>
      </c>
      <c r="BW262" s="78">
        <f>SAStab!G6921</f>
        <v>91174</v>
      </c>
      <c r="BX262" s="78">
        <f>SAStab!H6921</f>
        <v>247343</v>
      </c>
      <c r="BY262" s="78">
        <f>SAStab!I6921</f>
        <v>440244</v>
      </c>
      <c r="BZ262" s="78">
        <f>SAStab!J6921</f>
        <v>1248005</v>
      </c>
      <c r="CA262" s="188"/>
    </row>
    <row r="263" spans="1:79">
      <c r="B263" s="37" t="s">
        <v>125</v>
      </c>
      <c r="C263" s="88">
        <f>SAStab!B7298</f>
        <v>0.64900000000000002</v>
      </c>
      <c r="D263" s="41" t="str">
        <f>SAStab!A6482</f>
        <v>10-14</v>
      </c>
      <c r="E263" s="59">
        <f>SAStab!B6482</f>
        <v>104570</v>
      </c>
      <c r="F263" s="59">
        <f>SAStab!C6482</f>
        <v>0</v>
      </c>
      <c r="G263" s="59">
        <f>SAStab!D6482</f>
        <v>0</v>
      </c>
      <c r="H263" s="59">
        <f>SAStab!E6482</f>
        <v>0</v>
      </c>
      <c r="I263" s="59">
        <f>SAStab!F6482</f>
        <v>46288.800000000003</v>
      </c>
      <c r="J263" s="59">
        <f>SAStab!G6482</f>
        <v>134372</v>
      </c>
      <c r="K263" s="59">
        <f>SAStab!H6482</f>
        <v>277244</v>
      </c>
      <c r="L263" s="59">
        <f>SAStab!I6482</f>
        <v>391056</v>
      </c>
      <c r="M263" s="59">
        <f>SAStab!J6482</f>
        <v>832096</v>
      </c>
      <c r="P263" s="37" t="s">
        <v>125</v>
      </c>
      <c r="Q263" s="93">
        <f>SAStab!C7298</f>
        <v>0.61599999999999999</v>
      </c>
      <c r="R263" s="159">
        <f>SAStab!B6570</f>
        <v>99932</v>
      </c>
      <c r="S263" s="159">
        <f>SAStab!C6570</f>
        <v>0</v>
      </c>
      <c r="T263" s="159">
        <f>SAStab!D6570</f>
        <v>0</v>
      </c>
      <c r="U263" s="159">
        <f>SAStab!E6570</f>
        <v>0</v>
      </c>
      <c r="V263" s="159">
        <f>SAStab!F6570</f>
        <v>34841.199999999997</v>
      </c>
      <c r="W263" s="159">
        <f>SAStab!G6570</f>
        <v>125876</v>
      </c>
      <c r="X263" s="159">
        <f>SAStab!H6570</f>
        <v>255527</v>
      </c>
      <c r="Y263" s="159">
        <f>SAStab!I6570</f>
        <v>391732</v>
      </c>
      <c r="Z263" s="159">
        <f>SAStab!J6570</f>
        <v>913848</v>
      </c>
      <c r="AC263" s="37" t="s">
        <v>125</v>
      </c>
      <c r="AD263" s="86">
        <f>SAStab!D7298</f>
        <v>0.60899999999999999</v>
      </c>
      <c r="AE263" s="159">
        <f>SAStab!B6658</f>
        <v>102867</v>
      </c>
      <c r="AF263" s="159">
        <f>SAStab!C6658</f>
        <v>0</v>
      </c>
      <c r="AG263" s="159">
        <f>SAStab!D6658</f>
        <v>0</v>
      </c>
      <c r="AH263" s="159">
        <f>SAStab!E6658</f>
        <v>0</v>
      </c>
      <c r="AI263" s="159">
        <f>SAStab!F6658</f>
        <v>33278</v>
      </c>
      <c r="AJ263" s="159">
        <f>SAStab!G6658</f>
        <v>125935</v>
      </c>
      <c r="AK263" s="159">
        <f>SAStab!H6658</f>
        <v>278134</v>
      </c>
      <c r="AL263" s="159">
        <f>SAStab!I6658</f>
        <v>409758</v>
      </c>
      <c r="AM263" s="159">
        <f>SAStab!J6658</f>
        <v>877752</v>
      </c>
      <c r="AP263" s="37" t="s">
        <v>125</v>
      </c>
      <c r="AQ263" s="86">
        <f>SAStab!E7298</f>
        <v>0.56499999999999995</v>
      </c>
      <c r="AR263" s="159">
        <f>SAStab!B6746</f>
        <v>102043</v>
      </c>
      <c r="AS263" s="159">
        <f>SAStab!C6746</f>
        <v>0</v>
      </c>
      <c r="AT263" s="159">
        <f>SAStab!D6746</f>
        <v>0</v>
      </c>
      <c r="AU263" s="159">
        <f>SAStab!E6746</f>
        <v>0</v>
      </c>
      <c r="AV263" s="159">
        <f>SAStab!F6746</f>
        <v>28473.8</v>
      </c>
      <c r="AW263" s="159">
        <f>SAStab!G6746</f>
        <v>117350</v>
      </c>
      <c r="AX263" s="159">
        <f>SAStab!H6746</f>
        <v>268530</v>
      </c>
      <c r="AY263" s="159">
        <f>SAStab!I6746</f>
        <v>446347</v>
      </c>
      <c r="AZ263" s="159">
        <f>SAStab!J6746</f>
        <v>1014354</v>
      </c>
      <c r="BC263" s="37" t="s">
        <v>125</v>
      </c>
      <c r="BD263" s="86">
        <f>SAStab!F7298</f>
        <v>0.54100000000000004</v>
      </c>
      <c r="BE263" s="54">
        <f>SAStab!B6834</f>
        <v>117685</v>
      </c>
      <c r="BF263" s="159">
        <f>SAStab!C6834</f>
        <v>0</v>
      </c>
      <c r="BG263" s="159">
        <f>SAStab!D6834</f>
        <v>0</v>
      </c>
      <c r="BH263" s="159">
        <f>SAStab!E6834</f>
        <v>0</v>
      </c>
      <c r="BI263" s="159">
        <f>SAStab!F6834</f>
        <v>25653.7</v>
      </c>
      <c r="BJ263" s="159">
        <f>SAStab!G6834</f>
        <v>121170</v>
      </c>
      <c r="BK263" s="159">
        <f>SAStab!H6834</f>
        <v>327210</v>
      </c>
      <c r="BL263" s="159">
        <f>SAStab!I6834</f>
        <v>532166</v>
      </c>
      <c r="BM263" s="159">
        <f>SAStab!J6834</f>
        <v>1152321</v>
      </c>
      <c r="BP263" s="37" t="s">
        <v>125</v>
      </c>
      <c r="BQ263" s="86">
        <f>SAStab!G7298</f>
        <v>0.52400000000000002</v>
      </c>
      <c r="BR263" s="78">
        <f>SAStab!B6922</f>
        <v>145005</v>
      </c>
      <c r="BS263" s="78">
        <f>SAStab!C6922</f>
        <v>0</v>
      </c>
      <c r="BT263" s="78">
        <f>SAStab!D6922</f>
        <v>0</v>
      </c>
      <c r="BU263" s="78">
        <f>SAStab!E6922</f>
        <v>0</v>
      </c>
      <c r="BV263" s="78">
        <f>SAStab!F6922</f>
        <v>23651.200000000001</v>
      </c>
      <c r="BW263" s="78">
        <f>SAStab!G6922</f>
        <v>146247</v>
      </c>
      <c r="BX263" s="78">
        <f>SAStab!H6922</f>
        <v>372738</v>
      </c>
      <c r="BY263" s="78">
        <f>SAStab!I6922</f>
        <v>649254</v>
      </c>
      <c r="BZ263" s="78">
        <f>SAStab!J6922</f>
        <v>1687834</v>
      </c>
      <c r="CA263" s="188"/>
    </row>
    <row r="264" spans="1:79">
      <c r="B264" s="38" t="s">
        <v>126</v>
      </c>
      <c r="C264" s="88">
        <f>SAStab!B7299</f>
        <v>0.70299999999999996</v>
      </c>
      <c r="D264" s="41" t="str">
        <f>SAStab!A6483</f>
        <v>15-19</v>
      </c>
      <c r="E264" s="59">
        <f>SAStab!B6483</f>
        <v>124931</v>
      </c>
      <c r="F264" s="59">
        <f>SAStab!C6483</f>
        <v>0</v>
      </c>
      <c r="G264" s="59">
        <f>SAStab!D6483</f>
        <v>0</v>
      </c>
      <c r="H264" s="59">
        <f>SAStab!E6483</f>
        <v>0</v>
      </c>
      <c r="I264" s="59">
        <f>SAStab!F6483</f>
        <v>58855.1</v>
      </c>
      <c r="J264" s="59">
        <f>SAStab!G6483</f>
        <v>172231</v>
      </c>
      <c r="K264" s="59">
        <f>SAStab!H6483</f>
        <v>335824</v>
      </c>
      <c r="L264" s="59">
        <f>SAStab!I6483</f>
        <v>459417</v>
      </c>
      <c r="M264" s="59">
        <f>SAStab!J6483</f>
        <v>829681</v>
      </c>
      <c r="P264" s="38" t="s">
        <v>126</v>
      </c>
      <c r="Q264" s="93">
        <f>SAStab!C7299</f>
        <v>0.66300000000000003</v>
      </c>
      <c r="R264" s="159">
        <f>SAStab!B6571</f>
        <v>130458</v>
      </c>
      <c r="S264" s="159">
        <f>SAStab!C6571</f>
        <v>0</v>
      </c>
      <c r="T264" s="159">
        <f>SAStab!D6571</f>
        <v>0</v>
      </c>
      <c r="U264" s="159">
        <f>SAStab!E6571</f>
        <v>0</v>
      </c>
      <c r="V264" s="159">
        <f>SAStab!F6571</f>
        <v>46730</v>
      </c>
      <c r="W264" s="159">
        <f>SAStab!G6571</f>
        <v>153380</v>
      </c>
      <c r="X264" s="159">
        <f>SAStab!H6571</f>
        <v>349780</v>
      </c>
      <c r="Y264" s="159">
        <f>SAStab!I6571</f>
        <v>498291</v>
      </c>
      <c r="Z264" s="159">
        <f>SAStab!J6571</f>
        <v>1127691</v>
      </c>
      <c r="AC264" s="38" t="s">
        <v>126</v>
      </c>
      <c r="AD264" s="86">
        <f>SAStab!D7299</f>
        <v>0.63400000000000001</v>
      </c>
      <c r="AE264" s="159">
        <f>SAStab!B6659</f>
        <v>130119</v>
      </c>
      <c r="AF264" s="159">
        <f>SAStab!C6659</f>
        <v>0</v>
      </c>
      <c r="AG264" s="159">
        <f>SAStab!D6659</f>
        <v>0</v>
      </c>
      <c r="AH264" s="159">
        <f>SAStab!E6659</f>
        <v>0</v>
      </c>
      <c r="AI264" s="159">
        <f>SAStab!F6659</f>
        <v>42061.4</v>
      </c>
      <c r="AJ264" s="159">
        <f>SAStab!G6659</f>
        <v>140753</v>
      </c>
      <c r="AK264" s="159">
        <f>SAStab!H6659</f>
        <v>333611</v>
      </c>
      <c r="AL264" s="159">
        <f>SAStab!I6659</f>
        <v>512282</v>
      </c>
      <c r="AM264" s="159">
        <f>SAStab!J6659</f>
        <v>1314331</v>
      </c>
      <c r="AP264" s="38" t="s">
        <v>126</v>
      </c>
      <c r="AQ264" s="86">
        <f>SAStab!E7299</f>
        <v>0.60899999999999999</v>
      </c>
      <c r="AR264" s="159">
        <f>SAStab!B6747</f>
        <v>127893</v>
      </c>
      <c r="AS264" s="159">
        <f>SAStab!C6747</f>
        <v>0</v>
      </c>
      <c r="AT264" s="159">
        <f>SAStab!D6747</f>
        <v>0</v>
      </c>
      <c r="AU264" s="159">
        <f>SAStab!E6747</f>
        <v>0</v>
      </c>
      <c r="AV264" s="159">
        <f>SAStab!F6747</f>
        <v>42491</v>
      </c>
      <c r="AW264" s="159">
        <f>SAStab!G6747</f>
        <v>146535</v>
      </c>
      <c r="AX264" s="159">
        <f>SAStab!H6747</f>
        <v>336525</v>
      </c>
      <c r="AY264" s="159">
        <f>SAStab!I6747</f>
        <v>524154</v>
      </c>
      <c r="AZ264" s="159">
        <f>SAStab!J6747</f>
        <v>1378484</v>
      </c>
      <c r="BC264" s="38" t="s">
        <v>126</v>
      </c>
      <c r="BD264" s="86">
        <f>SAStab!F7299</f>
        <v>0.57399999999999995</v>
      </c>
      <c r="BE264" s="54">
        <f>SAStab!B6835</f>
        <v>131733</v>
      </c>
      <c r="BF264" s="159">
        <f>SAStab!C6835</f>
        <v>0</v>
      </c>
      <c r="BG264" s="159">
        <f>SAStab!D6835</f>
        <v>0</v>
      </c>
      <c r="BH264" s="159">
        <f>SAStab!E6835</f>
        <v>0</v>
      </c>
      <c r="BI264" s="159">
        <f>SAStab!F6835</f>
        <v>36585.800000000003</v>
      </c>
      <c r="BJ264" s="159">
        <f>SAStab!G6835</f>
        <v>152397</v>
      </c>
      <c r="BK264" s="159">
        <f>SAStab!H6835</f>
        <v>355893</v>
      </c>
      <c r="BL264" s="159">
        <f>SAStab!I6835</f>
        <v>561152</v>
      </c>
      <c r="BM264" s="159">
        <f>SAStab!J6835</f>
        <v>1378484</v>
      </c>
      <c r="BP264" s="38" t="s">
        <v>126</v>
      </c>
      <c r="BQ264" s="86">
        <f>SAStab!G7299</f>
        <v>0.55500000000000005</v>
      </c>
      <c r="BR264" s="78">
        <f>SAStab!B6923</f>
        <v>153812</v>
      </c>
      <c r="BS264" s="78">
        <f>SAStab!C6923</f>
        <v>0</v>
      </c>
      <c r="BT264" s="78">
        <f>SAStab!D6923</f>
        <v>0</v>
      </c>
      <c r="BU264" s="78">
        <f>SAStab!E6923</f>
        <v>0</v>
      </c>
      <c r="BV264" s="78">
        <f>SAStab!F6923</f>
        <v>32561.9</v>
      </c>
      <c r="BW264" s="78">
        <f>SAStab!G6923</f>
        <v>159096</v>
      </c>
      <c r="BX264" s="78">
        <f>SAStab!H6923</f>
        <v>402720</v>
      </c>
      <c r="BY264" s="78">
        <f>SAStab!I6923</f>
        <v>704462</v>
      </c>
      <c r="BZ264" s="78">
        <f>SAStab!J6923</f>
        <v>1595821</v>
      </c>
      <c r="CA264" s="188"/>
    </row>
    <row r="265" spans="1:79">
      <c r="B265" t="s">
        <v>127</v>
      </c>
      <c r="C265" s="88">
        <f>SAStab!B7300</f>
        <v>0.73699999999999999</v>
      </c>
      <c r="D265" s="41" t="str">
        <f>SAStab!A6484</f>
        <v>20-24</v>
      </c>
      <c r="E265" s="59">
        <f>SAStab!B6484</f>
        <v>119245</v>
      </c>
      <c r="F265" s="59">
        <f>SAStab!C6484</f>
        <v>0</v>
      </c>
      <c r="G265" s="59">
        <f>SAStab!D6484</f>
        <v>0</v>
      </c>
      <c r="H265" s="59">
        <f>SAStab!E6484</f>
        <v>0</v>
      </c>
      <c r="I265" s="59">
        <f>SAStab!F6484</f>
        <v>61410.2</v>
      </c>
      <c r="J265" s="59">
        <f>SAStab!G6484</f>
        <v>168422</v>
      </c>
      <c r="K265" s="59">
        <f>SAStab!H6484</f>
        <v>311652</v>
      </c>
      <c r="L265" s="59">
        <f>SAStab!I6484</f>
        <v>414005</v>
      </c>
      <c r="M265" s="59">
        <f>SAStab!J6484</f>
        <v>735378</v>
      </c>
      <c r="P265" t="s">
        <v>127</v>
      </c>
      <c r="Q265" s="93">
        <f>SAStab!C7300</f>
        <v>0.68799999999999994</v>
      </c>
      <c r="R265" s="159">
        <f>SAStab!B6572</f>
        <v>118128</v>
      </c>
      <c r="S265" s="159">
        <f>SAStab!C6572</f>
        <v>0</v>
      </c>
      <c r="T265" s="159">
        <f>SAStab!D6572</f>
        <v>0</v>
      </c>
      <c r="U265" s="159">
        <f>SAStab!E6572</f>
        <v>0</v>
      </c>
      <c r="V265" s="159">
        <f>SAStab!F6572</f>
        <v>51551.3</v>
      </c>
      <c r="W265" s="159">
        <f>SAStab!G6572</f>
        <v>137890</v>
      </c>
      <c r="X265" s="159">
        <f>SAStab!H6572</f>
        <v>314910</v>
      </c>
      <c r="Y265" s="159">
        <f>SAStab!I6572</f>
        <v>468878</v>
      </c>
      <c r="Z265" s="159">
        <f>SAStab!J6572</f>
        <v>963602</v>
      </c>
      <c r="AC265" t="s">
        <v>127</v>
      </c>
      <c r="AD265" s="86">
        <f>SAStab!D7300</f>
        <v>0.67500000000000004</v>
      </c>
      <c r="AE265" s="159">
        <f>SAStab!B6660</f>
        <v>132538</v>
      </c>
      <c r="AF265" s="159">
        <f>SAStab!C6660</f>
        <v>0</v>
      </c>
      <c r="AG265" s="159">
        <f>SAStab!D6660</f>
        <v>0</v>
      </c>
      <c r="AH265" s="159">
        <f>SAStab!E6660</f>
        <v>0</v>
      </c>
      <c r="AI265" s="159">
        <f>SAStab!F6660</f>
        <v>50288.9</v>
      </c>
      <c r="AJ265" s="159">
        <f>SAStab!G6660</f>
        <v>147838</v>
      </c>
      <c r="AK265" s="159">
        <f>SAStab!H6660</f>
        <v>337693</v>
      </c>
      <c r="AL265" s="159">
        <f>SAStab!I6660</f>
        <v>534725</v>
      </c>
      <c r="AM265" s="159">
        <f>SAStab!J6660</f>
        <v>1041275</v>
      </c>
      <c r="AP265" t="s">
        <v>127</v>
      </c>
      <c r="AQ265" s="86">
        <f>SAStab!E7300</f>
        <v>0.64500000000000002</v>
      </c>
      <c r="AR265" s="159">
        <f>SAStab!B6748</f>
        <v>145896</v>
      </c>
      <c r="AS265" s="159">
        <f>SAStab!C6748</f>
        <v>0</v>
      </c>
      <c r="AT265" s="159">
        <f>SAStab!D6748</f>
        <v>0</v>
      </c>
      <c r="AU265" s="159">
        <f>SAStab!E6748</f>
        <v>0</v>
      </c>
      <c r="AV265" s="159">
        <f>SAStab!F6748</f>
        <v>50555.1</v>
      </c>
      <c r="AW265" s="159">
        <f>SAStab!G6748</f>
        <v>167849</v>
      </c>
      <c r="AX265" s="159">
        <f>SAStab!H6748</f>
        <v>401571</v>
      </c>
      <c r="AY265" s="159">
        <f>SAStab!I6748</f>
        <v>598504</v>
      </c>
      <c r="AZ265" s="159">
        <f>SAStab!J6748</f>
        <v>1304863</v>
      </c>
      <c r="BC265" t="s">
        <v>127</v>
      </c>
      <c r="BD265" s="86">
        <f>SAStab!F7300</f>
        <v>0.63400000000000001</v>
      </c>
      <c r="BE265" s="54">
        <f>SAStab!B6836</f>
        <v>150290</v>
      </c>
      <c r="BF265" s="159">
        <f>SAStab!C6836</f>
        <v>0</v>
      </c>
      <c r="BG265" s="159">
        <f>SAStab!D6836</f>
        <v>0</v>
      </c>
      <c r="BH265" s="159">
        <f>SAStab!E6836</f>
        <v>0</v>
      </c>
      <c r="BI265" s="159">
        <f>SAStab!F6836</f>
        <v>55988.6</v>
      </c>
      <c r="BJ265" s="159">
        <f>SAStab!G6836</f>
        <v>181151</v>
      </c>
      <c r="BK265" s="159">
        <f>SAStab!H6836</f>
        <v>393563</v>
      </c>
      <c r="BL265" s="159">
        <f>SAStab!I6836</f>
        <v>631308</v>
      </c>
      <c r="BM265" s="159">
        <f>SAStab!J6836</f>
        <v>1237139</v>
      </c>
      <c r="BP265" t="s">
        <v>127</v>
      </c>
      <c r="BQ265" s="86">
        <f>SAStab!G7300</f>
        <v>0.63100000000000001</v>
      </c>
      <c r="BR265" s="78">
        <f>SAStab!B6924</f>
        <v>166020</v>
      </c>
      <c r="BS265" s="78">
        <f>SAStab!C6924</f>
        <v>0</v>
      </c>
      <c r="BT265" s="78">
        <f>SAStab!D6924</f>
        <v>0</v>
      </c>
      <c r="BU265" s="78">
        <f>SAStab!E6924</f>
        <v>0</v>
      </c>
      <c r="BV265" s="78">
        <f>SAStab!F6924</f>
        <v>61720.7</v>
      </c>
      <c r="BW265" s="78">
        <f>SAStab!G6924</f>
        <v>200086</v>
      </c>
      <c r="BX265" s="78">
        <f>SAStab!H6924</f>
        <v>428263</v>
      </c>
      <c r="BY265" s="78">
        <f>SAStab!I6924</f>
        <v>687545</v>
      </c>
      <c r="BZ265" s="78">
        <f>SAStab!J6924</f>
        <v>1524930</v>
      </c>
      <c r="CA265" s="188"/>
    </row>
    <row r="266" spans="1:79">
      <c r="B266" t="s">
        <v>128</v>
      </c>
      <c r="C266" s="88">
        <f>SAStab!B7301</f>
        <v>0.78100000000000003</v>
      </c>
      <c r="D266" s="41" t="str">
        <f>SAStab!A6485</f>
        <v>25-29</v>
      </c>
      <c r="E266" s="59">
        <f>SAStab!B6485</f>
        <v>137946</v>
      </c>
      <c r="F266" s="59">
        <f>SAStab!C6485</f>
        <v>0</v>
      </c>
      <c r="G266" s="59">
        <f>SAStab!D6485</f>
        <v>0</v>
      </c>
      <c r="H266" s="59">
        <f>SAStab!E6485</f>
        <v>14286.9</v>
      </c>
      <c r="I266" s="59">
        <f>SAStab!F6485</f>
        <v>81758.7</v>
      </c>
      <c r="J266" s="59">
        <f>SAStab!G6485</f>
        <v>188809</v>
      </c>
      <c r="K266" s="59">
        <f>SAStab!H6485</f>
        <v>344740</v>
      </c>
      <c r="L266" s="59">
        <f>SAStab!I6485</f>
        <v>477406</v>
      </c>
      <c r="M266" s="59">
        <f>SAStab!J6485</f>
        <v>879823</v>
      </c>
      <c r="P266" t="s">
        <v>128</v>
      </c>
      <c r="Q266" s="93">
        <f>SAStab!C7301</f>
        <v>0.75600000000000001</v>
      </c>
      <c r="R266" s="159">
        <f>SAStab!B6573</f>
        <v>139215</v>
      </c>
      <c r="S266" s="159">
        <f>SAStab!C6573</f>
        <v>0</v>
      </c>
      <c r="T266" s="159">
        <f>SAStab!D6573</f>
        <v>0</v>
      </c>
      <c r="U266" s="159">
        <f>SAStab!E6573</f>
        <v>5319</v>
      </c>
      <c r="V266" s="159">
        <f>SAStab!F6573</f>
        <v>66886.100000000006</v>
      </c>
      <c r="W266" s="159">
        <f>SAStab!G6573</f>
        <v>179985</v>
      </c>
      <c r="X266" s="159">
        <f>SAStab!H6573</f>
        <v>356903</v>
      </c>
      <c r="Y266" s="159">
        <f>SAStab!I6573</f>
        <v>523021</v>
      </c>
      <c r="Z266" s="159">
        <f>SAStab!J6573</f>
        <v>1033967</v>
      </c>
      <c r="AC266" t="s">
        <v>128</v>
      </c>
      <c r="AD266" s="86">
        <f>SAStab!D7301</f>
        <v>0.70699999999999996</v>
      </c>
      <c r="AE266" s="159">
        <f>SAStab!B6661</f>
        <v>138642</v>
      </c>
      <c r="AF266" s="159">
        <f>SAStab!C6661</f>
        <v>0</v>
      </c>
      <c r="AG266" s="159">
        <f>SAStab!D6661</f>
        <v>0</v>
      </c>
      <c r="AH266" s="159">
        <f>SAStab!E6661</f>
        <v>0</v>
      </c>
      <c r="AI266" s="159">
        <f>SAStab!F6661</f>
        <v>60157.4</v>
      </c>
      <c r="AJ266" s="159">
        <f>SAStab!G6661</f>
        <v>165774</v>
      </c>
      <c r="AK266" s="159">
        <f>SAStab!H6661</f>
        <v>369015</v>
      </c>
      <c r="AL266" s="159">
        <f>SAStab!I6661</f>
        <v>533362</v>
      </c>
      <c r="AM266" s="159">
        <f>SAStab!J6661</f>
        <v>1079478</v>
      </c>
      <c r="AP266" t="s">
        <v>128</v>
      </c>
      <c r="AQ266" s="86">
        <f>SAStab!E7301</f>
        <v>0.66</v>
      </c>
      <c r="AR266" s="159">
        <f>SAStab!B6749</f>
        <v>145409</v>
      </c>
      <c r="AS266" s="159">
        <f>SAStab!C6749</f>
        <v>0</v>
      </c>
      <c r="AT266" s="159">
        <f>SAStab!D6749</f>
        <v>0</v>
      </c>
      <c r="AU266" s="159">
        <f>SAStab!E6749</f>
        <v>0</v>
      </c>
      <c r="AV266" s="159">
        <f>SAStab!F6749</f>
        <v>55144.800000000003</v>
      </c>
      <c r="AW266" s="159">
        <f>SAStab!G6749</f>
        <v>164815</v>
      </c>
      <c r="AX266" s="159">
        <f>SAStab!H6749</f>
        <v>362052</v>
      </c>
      <c r="AY266" s="159">
        <f>SAStab!I6749</f>
        <v>573194</v>
      </c>
      <c r="AZ266" s="159">
        <f>SAStab!J6749</f>
        <v>1251170</v>
      </c>
      <c r="BC266" t="s">
        <v>128</v>
      </c>
      <c r="BD266" s="86">
        <f>SAStab!F7301</f>
        <v>0.66800000000000004</v>
      </c>
      <c r="BE266" s="54">
        <f>SAStab!B6837</f>
        <v>171722</v>
      </c>
      <c r="BF266" s="159">
        <f>SAStab!C6837</f>
        <v>0</v>
      </c>
      <c r="BG266" s="159">
        <f>SAStab!D6837</f>
        <v>0</v>
      </c>
      <c r="BH266" s="159">
        <f>SAStab!E6837</f>
        <v>0</v>
      </c>
      <c r="BI266" s="159">
        <f>SAStab!F6837</f>
        <v>66381.2</v>
      </c>
      <c r="BJ266" s="159">
        <f>SAStab!G6837</f>
        <v>197171</v>
      </c>
      <c r="BK266" s="159">
        <f>SAStab!H6837</f>
        <v>433594</v>
      </c>
      <c r="BL266" s="159">
        <f>SAStab!I6837</f>
        <v>639929</v>
      </c>
      <c r="BM266" s="159">
        <f>SAStab!J6837</f>
        <v>1745608</v>
      </c>
      <c r="BP266" t="s">
        <v>128</v>
      </c>
      <c r="BQ266" s="86">
        <f>SAStab!G7301</f>
        <v>0.65100000000000002</v>
      </c>
      <c r="BR266" s="78">
        <f>SAStab!B6925</f>
        <v>192296</v>
      </c>
      <c r="BS266" s="78">
        <f>SAStab!C6925</f>
        <v>0</v>
      </c>
      <c r="BT266" s="78">
        <f>SAStab!D6925</f>
        <v>0</v>
      </c>
      <c r="BU266" s="78">
        <f>SAStab!E6925</f>
        <v>0</v>
      </c>
      <c r="BV266" s="78">
        <f>SAStab!F6925</f>
        <v>71443.600000000006</v>
      </c>
      <c r="BW266" s="78">
        <f>SAStab!G6925</f>
        <v>215743</v>
      </c>
      <c r="BX266" s="78">
        <f>SAStab!H6925</f>
        <v>468294</v>
      </c>
      <c r="BY266" s="78">
        <f>SAStab!I6925</f>
        <v>707357</v>
      </c>
      <c r="BZ266" s="78">
        <f>SAStab!J6925</f>
        <v>1895590</v>
      </c>
      <c r="CA266" s="188"/>
    </row>
    <row r="267" spans="1:79">
      <c r="B267" t="s">
        <v>129</v>
      </c>
      <c r="C267" s="88">
        <f>SAStab!B7302</f>
        <v>0.78</v>
      </c>
      <c r="D267" s="41" t="str">
        <f>SAStab!A6486</f>
        <v>30-34</v>
      </c>
      <c r="E267" s="59">
        <f>SAStab!B6486</f>
        <v>147188</v>
      </c>
      <c r="F267" s="59">
        <f>SAStab!C6486</f>
        <v>0</v>
      </c>
      <c r="G267" s="59">
        <f>SAStab!D6486</f>
        <v>0</v>
      </c>
      <c r="H267" s="59">
        <f>SAStab!E6486</f>
        <v>14698.4</v>
      </c>
      <c r="I267" s="59">
        <f>SAStab!F6486</f>
        <v>86473.9</v>
      </c>
      <c r="J267" s="59">
        <f>SAStab!G6486</f>
        <v>193670</v>
      </c>
      <c r="K267" s="59">
        <f>SAStab!H6486</f>
        <v>362708</v>
      </c>
      <c r="L267" s="59">
        <f>SAStab!I6486</f>
        <v>528409</v>
      </c>
      <c r="M267" s="59">
        <f>SAStab!J6486</f>
        <v>948145</v>
      </c>
      <c r="P267" t="s">
        <v>129</v>
      </c>
      <c r="Q267" s="93">
        <f>SAStab!C7302</f>
        <v>0.76900000000000002</v>
      </c>
      <c r="R267" s="159">
        <f>SAStab!B6574</f>
        <v>148727</v>
      </c>
      <c r="S267" s="159">
        <f>SAStab!C6574</f>
        <v>0</v>
      </c>
      <c r="T267" s="159">
        <f>SAStab!D6574</f>
        <v>0</v>
      </c>
      <c r="U267" s="159">
        <f>SAStab!E6574</f>
        <v>11183.6</v>
      </c>
      <c r="V267" s="159">
        <f>SAStab!F6574</f>
        <v>73945.7</v>
      </c>
      <c r="W267" s="159">
        <f>SAStab!G6574</f>
        <v>190232</v>
      </c>
      <c r="X267" s="159">
        <f>SAStab!H6574</f>
        <v>365907</v>
      </c>
      <c r="Y267" s="159">
        <f>SAStab!I6574</f>
        <v>537399</v>
      </c>
      <c r="Z267" s="159">
        <f>SAStab!J6574</f>
        <v>1101356</v>
      </c>
      <c r="AC267" t="s">
        <v>129</v>
      </c>
      <c r="AD267" s="86">
        <f>SAStab!D7302</f>
        <v>0.74199999999999999</v>
      </c>
      <c r="AE267" s="159">
        <f>SAStab!B6662</f>
        <v>152616</v>
      </c>
      <c r="AF267" s="159">
        <f>SAStab!C6662</f>
        <v>0</v>
      </c>
      <c r="AG267" s="159">
        <f>SAStab!D6662</f>
        <v>0</v>
      </c>
      <c r="AH267" s="159">
        <f>SAStab!E6662</f>
        <v>0</v>
      </c>
      <c r="AI267" s="159">
        <f>SAStab!F6662</f>
        <v>68324.100000000006</v>
      </c>
      <c r="AJ267" s="159">
        <f>SAStab!G6662</f>
        <v>186347</v>
      </c>
      <c r="AK267" s="159">
        <f>SAStab!H6662</f>
        <v>392127</v>
      </c>
      <c r="AL267" s="159">
        <f>SAStab!I6662</f>
        <v>571744</v>
      </c>
      <c r="AM267" s="159">
        <f>SAStab!J6662</f>
        <v>1188137</v>
      </c>
      <c r="AP267" t="s">
        <v>129</v>
      </c>
      <c r="AQ267" s="86">
        <f>SAStab!E7302</f>
        <v>0.72</v>
      </c>
      <c r="AR267" s="159">
        <f>SAStab!B6750</f>
        <v>176520</v>
      </c>
      <c r="AS267" s="159">
        <f>SAStab!C6750</f>
        <v>0</v>
      </c>
      <c r="AT267" s="159">
        <f>SAStab!D6750</f>
        <v>0</v>
      </c>
      <c r="AU267" s="159">
        <f>SAStab!E6750</f>
        <v>0</v>
      </c>
      <c r="AV267" s="159">
        <f>SAStab!F6750</f>
        <v>72360.399999999994</v>
      </c>
      <c r="AW267" s="159">
        <f>SAStab!G6750</f>
        <v>198166</v>
      </c>
      <c r="AX267" s="159">
        <f>SAStab!H6750</f>
        <v>431802</v>
      </c>
      <c r="AY267" s="159">
        <f>SAStab!I6750</f>
        <v>695436</v>
      </c>
      <c r="AZ267" s="159">
        <f>SAStab!J6750</f>
        <v>1515567</v>
      </c>
      <c r="BC267" t="s">
        <v>129</v>
      </c>
      <c r="BD267" s="86">
        <f>SAStab!F7302</f>
        <v>0.7</v>
      </c>
      <c r="BE267" s="54">
        <f>SAStab!B6838</f>
        <v>180081</v>
      </c>
      <c r="BF267" s="159">
        <f>SAStab!C6838</f>
        <v>0</v>
      </c>
      <c r="BG267" s="159">
        <f>SAStab!D6838</f>
        <v>0</v>
      </c>
      <c r="BH267" s="159">
        <f>SAStab!E6838</f>
        <v>0</v>
      </c>
      <c r="BI267" s="159">
        <f>SAStab!F6838</f>
        <v>76032.5</v>
      </c>
      <c r="BJ267" s="159">
        <f>SAStab!G6838</f>
        <v>206859</v>
      </c>
      <c r="BK267" s="159">
        <f>SAStab!H6838</f>
        <v>469905</v>
      </c>
      <c r="BL267" s="159">
        <f>SAStab!I6838</f>
        <v>730960</v>
      </c>
      <c r="BM267" s="159">
        <f>SAStab!J6838</f>
        <v>1565900</v>
      </c>
      <c r="BP267" t="s">
        <v>129</v>
      </c>
      <c r="BQ267" s="86">
        <f>SAStab!G7302</f>
        <v>0.69499999999999995</v>
      </c>
      <c r="BR267" s="78">
        <f>SAStab!B6926</f>
        <v>221812</v>
      </c>
      <c r="BS267" s="78">
        <f>SAStab!C6926</f>
        <v>0</v>
      </c>
      <c r="BT267" s="78">
        <f>SAStab!D6926</f>
        <v>0</v>
      </c>
      <c r="BU267" s="78">
        <f>SAStab!E6926</f>
        <v>0</v>
      </c>
      <c r="BV267" s="78">
        <f>SAStab!F6926</f>
        <v>92374.1</v>
      </c>
      <c r="BW267" s="78">
        <f>SAStab!G6926</f>
        <v>247102</v>
      </c>
      <c r="BX267" s="78">
        <f>SAStab!H6926</f>
        <v>534580</v>
      </c>
      <c r="BY267" s="78">
        <f>SAStab!I6926</f>
        <v>873572</v>
      </c>
      <c r="BZ267" s="78">
        <f>SAStab!J6926</f>
        <v>1919121</v>
      </c>
      <c r="CA267" s="188"/>
    </row>
    <row r="268" spans="1:79">
      <c r="B268" t="s">
        <v>130</v>
      </c>
      <c r="C268" s="88">
        <f>SAStab!B7303</f>
        <v>0.82199999999999995</v>
      </c>
      <c r="D268" s="41" t="str">
        <f>SAStab!A6487</f>
        <v>35-39</v>
      </c>
      <c r="E268" s="59">
        <f>SAStab!B6487</f>
        <v>154948</v>
      </c>
      <c r="F268" s="59">
        <f>SAStab!C6487</f>
        <v>0</v>
      </c>
      <c r="G268" s="59">
        <f>SAStab!D6487</f>
        <v>0</v>
      </c>
      <c r="H268" s="59">
        <f>SAStab!E6487</f>
        <v>28736.2</v>
      </c>
      <c r="I268" s="59">
        <f>SAStab!F6487</f>
        <v>93999</v>
      </c>
      <c r="J268" s="59">
        <f>SAStab!G6487</f>
        <v>208052</v>
      </c>
      <c r="K268" s="59">
        <f>SAStab!H6487</f>
        <v>381082</v>
      </c>
      <c r="L268" s="59">
        <f>SAStab!I6487</f>
        <v>523022</v>
      </c>
      <c r="M268" s="59">
        <f>SAStab!J6487</f>
        <v>899932</v>
      </c>
      <c r="P268" t="s">
        <v>130</v>
      </c>
      <c r="Q268" s="93">
        <f>SAStab!C7303</f>
        <v>0.79500000000000004</v>
      </c>
      <c r="R268" s="159">
        <f>SAStab!B6575</f>
        <v>164394</v>
      </c>
      <c r="S268" s="159">
        <f>SAStab!C6575</f>
        <v>0</v>
      </c>
      <c r="T268" s="159">
        <f>SAStab!D6575</f>
        <v>0</v>
      </c>
      <c r="U268" s="159">
        <f>SAStab!E6575</f>
        <v>19032</v>
      </c>
      <c r="V268" s="159">
        <f>SAStab!F6575</f>
        <v>85874.7</v>
      </c>
      <c r="W268" s="159">
        <f>SAStab!G6575</f>
        <v>207308</v>
      </c>
      <c r="X268" s="159">
        <f>SAStab!H6575</f>
        <v>417171</v>
      </c>
      <c r="Y268" s="159">
        <f>SAStab!I6575</f>
        <v>602260</v>
      </c>
      <c r="Z268" s="159">
        <f>SAStab!J6575</f>
        <v>1149494</v>
      </c>
      <c r="AC268" t="s">
        <v>130</v>
      </c>
      <c r="AD268" s="86">
        <f>SAStab!D7303</f>
        <v>0.76300000000000001</v>
      </c>
      <c r="AE268" s="159">
        <f>SAStab!B6663</f>
        <v>168320</v>
      </c>
      <c r="AF268" s="159">
        <f>SAStab!C6663</f>
        <v>0</v>
      </c>
      <c r="AG268" s="159">
        <f>SAStab!D6663</f>
        <v>0</v>
      </c>
      <c r="AH268" s="159">
        <f>SAStab!E6663</f>
        <v>12026.1</v>
      </c>
      <c r="AI268" s="159">
        <f>SAStab!F6663</f>
        <v>84090.4</v>
      </c>
      <c r="AJ268" s="159">
        <f>SAStab!G6663</f>
        <v>206676</v>
      </c>
      <c r="AK268" s="159">
        <f>SAStab!H6663</f>
        <v>424599</v>
      </c>
      <c r="AL268" s="159">
        <f>SAStab!I6663</f>
        <v>610265</v>
      </c>
      <c r="AM268" s="159">
        <f>SAStab!J6663</f>
        <v>1188315</v>
      </c>
      <c r="AP268" t="s">
        <v>130</v>
      </c>
      <c r="AQ268" s="86">
        <f>SAStab!E7303</f>
        <v>0.74099999999999999</v>
      </c>
      <c r="AR268" s="159">
        <f>SAStab!B6751</f>
        <v>183349</v>
      </c>
      <c r="AS268" s="159">
        <f>SAStab!C6751</f>
        <v>0</v>
      </c>
      <c r="AT268" s="159">
        <f>SAStab!D6751</f>
        <v>0</v>
      </c>
      <c r="AU268" s="159">
        <f>SAStab!E6751</f>
        <v>0</v>
      </c>
      <c r="AV268" s="159">
        <f>SAStab!F6751</f>
        <v>85419.5</v>
      </c>
      <c r="AW268" s="159">
        <f>SAStab!G6751</f>
        <v>215837</v>
      </c>
      <c r="AX268" s="159">
        <f>SAStab!H6751</f>
        <v>470044</v>
      </c>
      <c r="AY268" s="159">
        <f>SAStab!I6751</f>
        <v>696696</v>
      </c>
      <c r="AZ268" s="159">
        <f>SAStab!J6751</f>
        <v>1494399</v>
      </c>
      <c r="BC268" t="s">
        <v>130</v>
      </c>
      <c r="BD268" s="86">
        <f>SAStab!F7303</f>
        <v>0.72799999999999998</v>
      </c>
      <c r="BE268" s="54">
        <f>SAStab!B6839</f>
        <v>205383</v>
      </c>
      <c r="BF268" s="159">
        <f>SAStab!C6839</f>
        <v>0</v>
      </c>
      <c r="BG268" s="159">
        <f>SAStab!D6839</f>
        <v>0</v>
      </c>
      <c r="BH268" s="159">
        <f>SAStab!E6839</f>
        <v>0</v>
      </c>
      <c r="BI268" s="159">
        <f>SAStab!F6839</f>
        <v>88483</v>
      </c>
      <c r="BJ268" s="159">
        <f>SAStab!G6839</f>
        <v>238936</v>
      </c>
      <c r="BK268" s="159">
        <f>SAStab!H6839</f>
        <v>494317</v>
      </c>
      <c r="BL268" s="159">
        <f>SAStab!I6839</f>
        <v>738877</v>
      </c>
      <c r="BM268" s="159">
        <f>SAStab!J6839</f>
        <v>1792421</v>
      </c>
      <c r="BP268" t="s">
        <v>130</v>
      </c>
      <c r="BQ268" s="86">
        <f>SAStab!G7303</f>
        <v>0.72899999999999998</v>
      </c>
      <c r="BR268" s="78">
        <f>SAStab!B6927</f>
        <v>222373</v>
      </c>
      <c r="BS268" s="78">
        <f>SAStab!C6927</f>
        <v>0</v>
      </c>
      <c r="BT268" s="78">
        <f>SAStab!D6927</f>
        <v>0</v>
      </c>
      <c r="BU268" s="78">
        <f>SAStab!E6927</f>
        <v>0</v>
      </c>
      <c r="BV268" s="78">
        <f>SAStab!F6927</f>
        <v>100500.7</v>
      </c>
      <c r="BW268" s="78">
        <f>SAStab!G6927</f>
        <v>269727</v>
      </c>
      <c r="BX268" s="78">
        <f>SAStab!H6927</f>
        <v>549042</v>
      </c>
      <c r="BY268" s="78">
        <f>SAStab!I6927</f>
        <v>863887</v>
      </c>
      <c r="BZ268" s="78">
        <f>SAStab!J6927</f>
        <v>1916634</v>
      </c>
      <c r="CA268" s="188"/>
    </row>
    <row r="269" spans="1:79">
      <c r="B269" t="s">
        <v>131</v>
      </c>
      <c r="C269" s="88">
        <f>SAStab!B7304</f>
        <v>0.88500000000000001</v>
      </c>
      <c r="D269" s="41" t="str">
        <f>SAStab!A6488</f>
        <v>40+</v>
      </c>
      <c r="E269" s="59">
        <f>SAStab!B6488</f>
        <v>203301</v>
      </c>
      <c r="F269" s="59">
        <f>SAStab!C6488</f>
        <v>0</v>
      </c>
      <c r="G269" s="59">
        <f>SAStab!D6488</f>
        <v>0</v>
      </c>
      <c r="H269" s="59">
        <f>SAStab!E6488</f>
        <v>51272.3</v>
      </c>
      <c r="I269" s="59">
        <f>SAStab!F6488</f>
        <v>128617</v>
      </c>
      <c r="J269" s="59">
        <f>SAStab!G6488</f>
        <v>264126</v>
      </c>
      <c r="K269" s="59">
        <f>SAStab!H6488</f>
        <v>466756</v>
      </c>
      <c r="L269" s="59">
        <f>SAStab!I6488</f>
        <v>657406</v>
      </c>
      <c r="M269" s="59">
        <f>SAStab!J6488</f>
        <v>1185431</v>
      </c>
      <c r="P269" t="s">
        <v>131</v>
      </c>
      <c r="Q269" s="93">
        <f>SAStab!C7304</f>
        <v>0.88100000000000001</v>
      </c>
      <c r="R269" s="159">
        <f>SAStab!B6576</f>
        <v>224895</v>
      </c>
      <c r="S269" s="159">
        <f>SAStab!C6576</f>
        <v>0</v>
      </c>
      <c r="T269" s="159">
        <f>SAStab!D6576</f>
        <v>0</v>
      </c>
      <c r="U269" s="159">
        <f>SAStab!E6576</f>
        <v>48369.599999999999</v>
      </c>
      <c r="V269" s="159">
        <f>SAStab!F6576</f>
        <v>129910.1</v>
      </c>
      <c r="W269" s="159">
        <f>SAStab!G6576</f>
        <v>282578</v>
      </c>
      <c r="X269" s="159">
        <f>SAStab!H6576</f>
        <v>536474</v>
      </c>
      <c r="Y269" s="159">
        <f>SAStab!I6576</f>
        <v>759934</v>
      </c>
      <c r="Z269" s="159">
        <f>SAStab!J6576</f>
        <v>1444782</v>
      </c>
      <c r="AC269" t="s">
        <v>131</v>
      </c>
      <c r="AD269" s="86">
        <f>SAStab!D7304</f>
        <v>0.86699999999999999</v>
      </c>
      <c r="AE269" s="159">
        <f>SAStab!B6664</f>
        <v>247875</v>
      </c>
      <c r="AF269" s="159">
        <f>SAStab!C6664</f>
        <v>0</v>
      </c>
      <c r="AG269" s="159">
        <f>SAStab!D6664</f>
        <v>0</v>
      </c>
      <c r="AH269" s="159">
        <f>SAStab!E6664</f>
        <v>49509.8</v>
      </c>
      <c r="AI269" s="159">
        <f>SAStab!F6664</f>
        <v>134159.79999999999</v>
      </c>
      <c r="AJ269" s="159">
        <f>SAStab!G6664</f>
        <v>300648</v>
      </c>
      <c r="AK269" s="159">
        <f>SAStab!H6664</f>
        <v>587003</v>
      </c>
      <c r="AL269" s="159">
        <f>SAStab!I6664</f>
        <v>866272</v>
      </c>
      <c r="AM269" s="159">
        <f>SAStab!J6664</f>
        <v>1720548</v>
      </c>
      <c r="AP269" t="s">
        <v>131</v>
      </c>
      <c r="AQ269" s="86">
        <f>SAStab!E7304</f>
        <v>0.84299999999999997</v>
      </c>
      <c r="AR269" s="159">
        <f>SAStab!B6752</f>
        <v>274517</v>
      </c>
      <c r="AS269" s="159">
        <f>SAStab!C6752</f>
        <v>0</v>
      </c>
      <c r="AT269" s="159">
        <f>SAStab!D6752</f>
        <v>0</v>
      </c>
      <c r="AU269" s="159">
        <f>SAStab!E6752</f>
        <v>47593.8</v>
      </c>
      <c r="AV269" s="159">
        <f>SAStab!F6752</f>
        <v>138303.70000000001</v>
      </c>
      <c r="AW269" s="159">
        <f>SAStab!G6752</f>
        <v>317912</v>
      </c>
      <c r="AX269" s="159">
        <f>SAStab!H6752</f>
        <v>644395</v>
      </c>
      <c r="AY269" s="159">
        <f>SAStab!I6752</f>
        <v>971667</v>
      </c>
      <c r="AZ269" s="159">
        <f>SAStab!J6752</f>
        <v>2142110</v>
      </c>
      <c r="BC269" t="s">
        <v>131</v>
      </c>
      <c r="BD269" s="86">
        <f>SAStab!F7304</f>
        <v>0.82699999999999996</v>
      </c>
      <c r="BE269" s="54">
        <f>SAStab!B6840</f>
        <v>309571</v>
      </c>
      <c r="BF269" s="159">
        <f>SAStab!C6840</f>
        <v>0</v>
      </c>
      <c r="BG269" s="159">
        <f>SAStab!D6840</f>
        <v>0</v>
      </c>
      <c r="BH269" s="159">
        <f>SAStab!E6840</f>
        <v>48798.3</v>
      </c>
      <c r="BI269" s="159">
        <f>SAStab!F6840</f>
        <v>150690.79999999999</v>
      </c>
      <c r="BJ269" s="159">
        <f>SAStab!G6840</f>
        <v>350512</v>
      </c>
      <c r="BK269" s="159">
        <f>SAStab!H6840</f>
        <v>706721</v>
      </c>
      <c r="BL269" s="159">
        <f>SAStab!I6840</f>
        <v>1083981</v>
      </c>
      <c r="BM269" s="159">
        <f>SAStab!J6840</f>
        <v>2529770</v>
      </c>
      <c r="BP269" t="s">
        <v>131</v>
      </c>
      <c r="BQ269" s="86">
        <f>SAStab!G7304</f>
        <v>0.82</v>
      </c>
      <c r="BR269" s="78">
        <f>SAStab!B6928</f>
        <v>345637</v>
      </c>
      <c r="BS269" s="78">
        <f>SAStab!C6928</f>
        <v>0</v>
      </c>
      <c r="BT269" s="78">
        <f>SAStab!D6928</f>
        <v>0</v>
      </c>
      <c r="BU269" s="78">
        <f>SAStab!E6928</f>
        <v>51964.6</v>
      </c>
      <c r="BV269" s="78">
        <f>SAStab!F6928</f>
        <v>166876</v>
      </c>
      <c r="BW269" s="78">
        <f>SAStab!G6928</f>
        <v>388647</v>
      </c>
      <c r="BX269" s="78">
        <f>SAStab!H6928</f>
        <v>795831</v>
      </c>
      <c r="BY269" s="78">
        <f>SAStab!I6928</f>
        <v>1213032</v>
      </c>
      <c r="BZ269" s="78">
        <f>SAStab!J6928</f>
        <v>2830211</v>
      </c>
      <c r="CA269" s="188"/>
    </row>
    <row r="270" spans="1:79">
      <c r="A270" t="s">
        <v>105</v>
      </c>
      <c r="D270" s="41" t="str">
        <f>SAStab!A6489</f>
        <v>pcincQ</v>
      </c>
      <c r="O270" t="s">
        <v>105</v>
      </c>
      <c r="AB270" t="s">
        <v>105</v>
      </c>
      <c r="AO270" t="s">
        <v>105</v>
      </c>
      <c r="BB270" t="s">
        <v>105</v>
      </c>
      <c r="BE270" s="159"/>
      <c r="BO270" t="s">
        <v>105</v>
      </c>
      <c r="BR270" s="78">
        <f>SAStab!B6929</f>
        <v>0</v>
      </c>
      <c r="BS270" s="78">
        <f>SAStab!C6929</f>
        <v>0</v>
      </c>
      <c r="BT270" s="78">
        <f>SAStab!D6929</f>
        <v>0</v>
      </c>
      <c r="BU270" s="78">
        <f>SAStab!E6929</f>
        <v>0</v>
      </c>
      <c r="BV270" s="78">
        <f>SAStab!F6929</f>
        <v>0</v>
      </c>
      <c r="BW270" s="78">
        <f>SAStab!G6929</f>
        <v>0</v>
      </c>
      <c r="BX270" s="78">
        <f>SAStab!H6929</f>
        <v>0</v>
      </c>
      <c r="BY270" s="78">
        <f>SAStab!I6929</f>
        <v>0</v>
      </c>
      <c r="BZ270" s="78">
        <f>SAStab!J6929</f>
        <v>0</v>
      </c>
      <c r="CA270" s="188"/>
    </row>
    <row r="271" spans="1:79">
      <c r="B271" t="s">
        <v>112</v>
      </c>
      <c r="C271" s="88">
        <f>SAStab!B7306</f>
        <v>0.44700000000000001</v>
      </c>
      <c r="D271" s="41" t="str">
        <f>SAStab!A6490</f>
        <v>bottom quintile</v>
      </c>
      <c r="E271" s="59">
        <f>SAStab!B6490</f>
        <v>33139</v>
      </c>
      <c r="F271" s="59">
        <f>SAStab!C6490</f>
        <v>0</v>
      </c>
      <c r="G271" s="59">
        <f>SAStab!D6490</f>
        <v>0</v>
      </c>
      <c r="H271" s="59">
        <f>SAStab!E6490</f>
        <v>0</v>
      </c>
      <c r="I271" s="59">
        <f>SAStab!F6490</f>
        <v>0</v>
      </c>
      <c r="J271" s="59">
        <f>SAStab!G6490</f>
        <v>49047</v>
      </c>
      <c r="K271" s="59">
        <f>SAStab!H6490</f>
        <v>103813</v>
      </c>
      <c r="L271" s="59">
        <f>SAStab!I6490</f>
        <v>148606</v>
      </c>
      <c r="M271" s="59">
        <f>SAStab!J6490</f>
        <v>257088</v>
      </c>
      <c r="P271" t="s">
        <v>112</v>
      </c>
      <c r="Q271" s="93">
        <f>SAStab!C7306</f>
        <v>0.45500000000000002</v>
      </c>
      <c r="R271" s="159">
        <f>SAStab!B6578</f>
        <v>34071</v>
      </c>
      <c r="S271" s="159">
        <f>SAStab!C6578</f>
        <v>0</v>
      </c>
      <c r="T271" s="159">
        <f>SAStab!D6578</f>
        <v>0</v>
      </c>
      <c r="U271" s="159">
        <f>SAStab!E6578</f>
        <v>0</v>
      </c>
      <c r="V271" s="159">
        <f>SAStab!F6578</f>
        <v>0</v>
      </c>
      <c r="W271" s="159">
        <f>SAStab!G6578</f>
        <v>48737</v>
      </c>
      <c r="X271" s="159">
        <f>SAStab!H6578</f>
        <v>105189</v>
      </c>
      <c r="Y271" s="159">
        <f>SAStab!I6578</f>
        <v>154242</v>
      </c>
      <c r="Z271" s="159">
        <f>SAStab!J6578</f>
        <v>265226</v>
      </c>
      <c r="AC271" t="s">
        <v>112</v>
      </c>
      <c r="AD271" s="86">
        <f>SAStab!D7306</f>
        <v>0.44500000000000001</v>
      </c>
      <c r="AE271" s="159">
        <f>SAStab!B6666</f>
        <v>35166</v>
      </c>
      <c r="AF271" s="159">
        <f>SAStab!C6666</f>
        <v>0</v>
      </c>
      <c r="AG271" s="159">
        <f>SAStab!D6666</f>
        <v>0</v>
      </c>
      <c r="AH271" s="159">
        <f>SAStab!E6666</f>
        <v>0</v>
      </c>
      <c r="AI271" s="159">
        <f>SAStab!F6666</f>
        <v>0</v>
      </c>
      <c r="AJ271" s="159">
        <f>SAStab!G6666</f>
        <v>51087</v>
      </c>
      <c r="AK271" s="159">
        <f>SAStab!H6666</f>
        <v>108510</v>
      </c>
      <c r="AL271" s="159">
        <f>SAStab!I6666</f>
        <v>154612</v>
      </c>
      <c r="AM271" s="159">
        <f>SAStab!J6666</f>
        <v>291772</v>
      </c>
      <c r="AP271" t="s">
        <v>112</v>
      </c>
      <c r="AQ271" s="86">
        <f>SAStab!E7306</f>
        <v>0.41499999999999998</v>
      </c>
      <c r="AR271" s="159">
        <f>SAStab!B6754</f>
        <v>36254</v>
      </c>
      <c r="AS271" s="159">
        <f>SAStab!C6754</f>
        <v>0</v>
      </c>
      <c r="AT271" s="159">
        <f>SAStab!D6754</f>
        <v>0</v>
      </c>
      <c r="AU271" s="159">
        <f>SAStab!E6754</f>
        <v>0</v>
      </c>
      <c r="AV271" s="159">
        <f>SAStab!F6754</f>
        <v>0</v>
      </c>
      <c r="AW271" s="159">
        <f>SAStab!G6754</f>
        <v>51201</v>
      </c>
      <c r="AX271" s="159">
        <f>SAStab!H6754</f>
        <v>112900</v>
      </c>
      <c r="AY271" s="159">
        <f>SAStab!I6754</f>
        <v>169814</v>
      </c>
      <c r="AZ271" s="159">
        <f>SAStab!J6754</f>
        <v>308507</v>
      </c>
      <c r="BC271" t="s">
        <v>112</v>
      </c>
      <c r="BD271" s="86">
        <f>SAStab!F7306</f>
        <v>0.39200000000000002</v>
      </c>
      <c r="BE271" s="54">
        <f>SAStab!B6842</f>
        <v>39515</v>
      </c>
      <c r="BF271" s="159">
        <f>SAStab!C6842</f>
        <v>0</v>
      </c>
      <c r="BG271" s="159">
        <f>SAStab!D6842</f>
        <v>0</v>
      </c>
      <c r="BH271" s="159">
        <f>SAStab!E6842</f>
        <v>0</v>
      </c>
      <c r="BI271" s="159">
        <f>SAStab!F6842</f>
        <v>0</v>
      </c>
      <c r="BJ271" s="159">
        <f>SAStab!G6842</f>
        <v>55595</v>
      </c>
      <c r="BK271" s="159">
        <f>SAStab!H6842</f>
        <v>125830</v>
      </c>
      <c r="BL271" s="159">
        <f>SAStab!I6842</f>
        <v>186063</v>
      </c>
      <c r="BM271" s="159">
        <f>SAStab!J6842</f>
        <v>353428</v>
      </c>
      <c r="BP271" t="s">
        <v>112</v>
      </c>
      <c r="BQ271" s="86">
        <f>SAStab!G7306</f>
        <v>0.38</v>
      </c>
      <c r="BR271" s="78">
        <f>SAStab!B6930</f>
        <v>42391</v>
      </c>
      <c r="BS271" s="78">
        <f>SAStab!C6930</f>
        <v>0</v>
      </c>
      <c r="BT271" s="78">
        <f>SAStab!D6930</f>
        <v>0</v>
      </c>
      <c r="BU271" s="78">
        <f>SAStab!E6930</f>
        <v>0</v>
      </c>
      <c r="BV271" s="78">
        <f>SAStab!F6930</f>
        <v>0</v>
      </c>
      <c r="BW271" s="78">
        <f>SAStab!G6930</f>
        <v>58082</v>
      </c>
      <c r="BX271" s="78">
        <f>SAStab!H6930</f>
        <v>140408</v>
      </c>
      <c r="BY271" s="78">
        <f>SAStab!I6930</f>
        <v>203376</v>
      </c>
      <c r="BZ271" s="78">
        <f>SAStab!J6930</f>
        <v>384663</v>
      </c>
      <c r="CA271" s="188"/>
    </row>
    <row r="272" spans="1:79">
      <c r="B272" t="s">
        <v>17</v>
      </c>
      <c r="C272" s="88">
        <f>SAStab!B7307</f>
        <v>0.80500000000000005</v>
      </c>
      <c r="D272" s="41" t="str">
        <f>SAStab!A6491</f>
        <v>2nd quintile</v>
      </c>
      <c r="E272" s="59">
        <f>SAStab!B6491</f>
        <v>98923</v>
      </c>
      <c r="F272" s="59">
        <f>SAStab!C6491</f>
        <v>0</v>
      </c>
      <c r="G272" s="59">
        <f>SAStab!D6491</f>
        <v>0</v>
      </c>
      <c r="H272" s="59">
        <f>SAStab!E6491</f>
        <v>19278.400000000001</v>
      </c>
      <c r="I272" s="59">
        <f>SAStab!F6491</f>
        <v>72253.8</v>
      </c>
      <c r="J272" s="59">
        <f>SAStab!G6491</f>
        <v>143295</v>
      </c>
      <c r="K272" s="59">
        <f>SAStab!H6491</f>
        <v>241036</v>
      </c>
      <c r="L272" s="59">
        <f>SAStab!I6491</f>
        <v>302540</v>
      </c>
      <c r="M272" s="59">
        <f>SAStab!J6491</f>
        <v>451755</v>
      </c>
      <c r="P272" t="s">
        <v>17</v>
      </c>
      <c r="Q272" s="93">
        <f>SAStab!C7307</f>
        <v>0.78900000000000003</v>
      </c>
      <c r="R272" s="159">
        <f>SAStab!B6579</f>
        <v>98880</v>
      </c>
      <c r="S272" s="159">
        <f>SAStab!C6579</f>
        <v>0</v>
      </c>
      <c r="T272" s="159">
        <f>SAStab!D6579</f>
        <v>0</v>
      </c>
      <c r="U272" s="159">
        <f>SAStab!E6579</f>
        <v>15110.4</v>
      </c>
      <c r="V272" s="159">
        <f>SAStab!F6579</f>
        <v>66597.600000000006</v>
      </c>
      <c r="W272" s="159">
        <f>SAStab!G6579</f>
        <v>139644</v>
      </c>
      <c r="X272" s="159">
        <f>SAStab!H6579</f>
        <v>247867</v>
      </c>
      <c r="Y272" s="159">
        <f>SAStab!I6579</f>
        <v>334922</v>
      </c>
      <c r="Z272" s="159">
        <f>SAStab!J6579</f>
        <v>494417</v>
      </c>
      <c r="AC272" t="s">
        <v>17</v>
      </c>
      <c r="AD272" s="86">
        <f>SAStab!D7307</f>
        <v>0.77800000000000002</v>
      </c>
      <c r="AE272" s="159">
        <f>SAStab!B6667</f>
        <v>106395</v>
      </c>
      <c r="AF272" s="159">
        <f>SAStab!C6667</f>
        <v>0</v>
      </c>
      <c r="AG272" s="159">
        <f>SAStab!D6667</f>
        <v>0</v>
      </c>
      <c r="AH272" s="159">
        <f>SAStab!E6667</f>
        <v>15441.2</v>
      </c>
      <c r="AI272" s="159">
        <f>SAStab!F6667</f>
        <v>71000.5</v>
      </c>
      <c r="AJ272" s="159">
        <f>SAStab!G6667</f>
        <v>151067</v>
      </c>
      <c r="AK272" s="159">
        <f>SAStab!H6667</f>
        <v>265652</v>
      </c>
      <c r="AL272" s="159">
        <f>SAStab!I6667</f>
        <v>356457</v>
      </c>
      <c r="AM272" s="159">
        <f>SAStab!J6667</f>
        <v>553616</v>
      </c>
      <c r="AP272" t="s">
        <v>17</v>
      </c>
      <c r="AQ272" s="86">
        <f>SAStab!E7307</f>
        <v>0.73799999999999999</v>
      </c>
      <c r="AR272" s="159">
        <f>SAStab!B6755</f>
        <v>102835</v>
      </c>
      <c r="AS272" s="159">
        <f>SAStab!C6755</f>
        <v>0</v>
      </c>
      <c r="AT272" s="159">
        <f>SAStab!D6755</f>
        <v>0</v>
      </c>
      <c r="AU272" s="159">
        <f>SAStab!E6755</f>
        <v>0</v>
      </c>
      <c r="AV272" s="159">
        <f>SAStab!F6755</f>
        <v>69000.5</v>
      </c>
      <c r="AW272" s="159">
        <f>SAStab!G6755</f>
        <v>147925</v>
      </c>
      <c r="AX272" s="159">
        <f>SAStab!H6755</f>
        <v>252786</v>
      </c>
      <c r="AY272" s="159">
        <f>SAStab!I6755</f>
        <v>345627</v>
      </c>
      <c r="AZ272" s="159">
        <f>SAStab!J6755</f>
        <v>555566</v>
      </c>
      <c r="BC272" t="s">
        <v>17</v>
      </c>
      <c r="BD272" s="86">
        <f>SAStab!F7307</f>
        <v>0.72199999999999998</v>
      </c>
      <c r="BE272" s="54">
        <f>SAStab!B6843</f>
        <v>114009</v>
      </c>
      <c r="BF272" s="159">
        <f>SAStab!C6843</f>
        <v>0</v>
      </c>
      <c r="BG272" s="159">
        <f>SAStab!D6843</f>
        <v>0</v>
      </c>
      <c r="BH272" s="159">
        <f>SAStab!E6843</f>
        <v>0</v>
      </c>
      <c r="BI272" s="159">
        <f>SAStab!F6843</f>
        <v>71810.399999999994</v>
      </c>
      <c r="BJ272" s="159">
        <f>SAStab!G6843</f>
        <v>162210</v>
      </c>
      <c r="BK272" s="159">
        <f>SAStab!H6843</f>
        <v>287835</v>
      </c>
      <c r="BL272" s="159">
        <f>SAStab!I6843</f>
        <v>395032</v>
      </c>
      <c r="BM272" s="159">
        <f>SAStab!J6843</f>
        <v>637479</v>
      </c>
      <c r="BP272" t="s">
        <v>17</v>
      </c>
      <c r="BQ272" s="86">
        <f>SAStab!G7307</f>
        <v>0.71099999999999997</v>
      </c>
      <c r="BR272" s="78">
        <f>SAStab!B6931</f>
        <v>125322</v>
      </c>
      <c r="BS272" s="78">
        <f>SAStab!C6931</f>
        <v>0</v>
      </c>
      <c r="BT272" s="78">
        <f>SAStab!D6931</f>
        <v>0</v>
      </c>
      <c r="BU272" s="78">
        <f>SAStab!E6931</f>
        <v>0</v>
      </c>
      <c r="BV272" s="78">
        <f>SAStab!F6931</f>
        <v>78356.5</v>
      </c>
      <c r="BW272" s="78">
        <f>SAStab!G6931</f>
        <v>179463</v>
      </c>
      <c r="BX272" s="78">
        <f>SAStab!H6931</f>
        <v>321179</v>
      </c>
      <c r="BY272" s="78">
        <f>SAStab!I6931</f>
        <v>433339</v>
      </c>
      <c r="BZ272" s="78">
        <f>SAStab!J6931</f>
        <v>704993</v>
      </c>
      <c r="CA272" s="188"/>
    </row>
    <row r="273" spans="1:79">
      <c r="B273" t="s">
        <v>18</v>
      </c>
      <c r="C273" s="88">
        <f>SAStab!B7308</f>
        <v>0.876</v>
      </c>
      <c r="D273" s="41" t="str">
        <f>SAStab!A6492</f>
        <v>3rd quintile</v>
      </c>
      <c r="E273" s="59">
        <f>SAStab!B6492</f>
        <v>154380</v>
      </c>
      <c r="F273" s="59">
        <f>SAStab!C6492</f>
        <v>0</v>
      </c>
      <c r="G273" s="59">
        <f>SAStab!D6492</f>
        <v>0</v>
      </c>
      <c r="H273" s="59">
        <f>SAStab!E6492</f>
        <v>42836.5</v>
      </c>
      <c r="I273" s="59">
        <f>SAStab!F6492</f>
        <v>110780.7</v>
      </c>
      <c r="J273" s="59">
        <f>SAStab!G6492</f>
        <v>214078</v>
      </c>
      <c r="K273" s="59">
        <f>SAStab!H6492</f>
        <v>363023</v>
      </c>
      <c r="L273" s="59">
        <f>SAStab!I6492</f>
        <v>473340</v>
      </c>
      <c r="M273" s="59">
        <f>SAStab!J6492</f>
        <v>707539</v>
      </c>
      <c r="P273" t="s">
        <v>18</v>
      </c>
      <c r="Q273" s="93">
        <f>SAStab!C7308</f>
        <v>0.871</v>
      </c>
      <c r="R273" s="159">
        <f>SAStab!B6580</f>
        <v>161785</v>
      </c>
      <c r="S273" s="159">
        <f>SAStab!C6580</f>
        <v>0</v>
      </c>
      <c r="T273" s="159">
        <f>SAStab!D6580</f>
        <v>0</v>
      </c>
      <c r="U273" s="159">
        <f>SAStab!E6580</f>
        <v>39464.1</v>
      </c>
      <c r="V273" s="159">
        <f>SAStab!F6580</f>
        <v>107332.7</v>
      </c>
      <c r="W273" s="159">
        <f>SAStab!G6580</f>
        <v>222001</v>
      </c>
      <c r="X273" s="159">
        <f>SAStab!H6580</f>
        <v>398953</v>
      </c>
      <c r="Y273" s="159">
        <f>SAStab!I6580</f>
        <v>526626</v>
      </c>
      <c r="Z273" s="159">
        <f>SAStab!J6580</f>
        <v>781895</v>
      </c>
      <c r="AC273" t="s">
        <v>18</v>
      </c>
      <c r="AD273" s="86">
        <f>SAStab!D7308</f>
        <v>0.85699999999999998</v>
      </c>
      <c r="AE273" s="159">
        <f>SAStab!B6668</f>
        <v>174123</v>
      </c>
      <c r="AF273" s="159">
        <f>SAStab!C6668</f>
        <v>0</v>
      </c>
      <c r="AG273" s="159">
        <f>SAStab!D6668</f>
        <v>0</v>
      </c>
      <c r="AH273" s="159">
        <f>SAStab!E6668</f>
        <v>41947.8</v>
      </c>
      <c r="AI273" s="159">
        <f>SAStab!F6668</f>
        <v>110984.1</v>
      </c>
      <c r="AJ273" s="159">
        <f>SAStab!G6668</f>
        <v>236962</v>
      </c>
      <c r="AK273" s="159">
        <f>SAStab!H6668</f>
        <v>430810</v>
      </c>
      <c r="AL273" s="159">
        <f>SAStab!I6668</f>
        <v>571744</v>
      </c>
      <c r="AM273" s="159">
        <f>SAStab!J6668</f>
        <v>883598</v>
      </c>
      <c r="AP273" t="s">
        <v>18</v>
      </c>
      <c r="AQ273" s="86">
        <f>SAStab!E7308</f>
        <v>0.83599999999999997</v>
      </c>
      <c r="AR273" s="159">
        <f>SAStab!B6756</f>
        <v>184467</v>
      </c>
      <c r="AS273" s="159">
        <f>SAStab!C6756</f>
        <v>0</v>
      </c>
      <c r="AT273" s="159">
        <f>SAStab!D6756</f>
        <v>0</v>
      </c>
      <c r="AU273" s="159">
        <f>SAStab!E6756</f>
        <v>41729.5</v>
      </c>
      <c r="AV273" s="159">
        <f>SAStab!F6756</f>
        <v>116786.7</v>
      </c>
      <c r="AW273" s="159">
        <f>SAStab!G6756</f>
        <v>249351</v>
      </c>
      <c r="AX273" s="159">
        <f>SAStab!H6756</f>
        <v>461843</v>
      </c>
      <c r="AY273" s="159">
        <f>SAStab!I6756</f>
        <v>622972</v>
      </c>
      <c r="AZ273" s="159">
        <f>SAStab!J6756</f>
        <v>954250</v>
      </c>
      <c r="BC273" t="s">
        <v>18</v>
      </c>
      <c r="BD273" s="86">
        <f>SAStab!F7308</f>
        <v>0.82199999999999995</v>
      </c>
      <c r="BE273" s="54">
        <f>SAStab!B6844</f>
        <v>200695</v>
      </c>
      <c r="BF273" s="159">
        <f>SAStab!C6844</f>
        <v>0</v>
      </c>
      <c r="BG273" s="159">
        <f>SAStab!D6844</f>
        <v>0</v>
      </c>
      <c r="BH273" s="159">
        <f>SAStab!E6844</f>
        <v>41392.6</v>
      </c>
      <c r="BI273" s="159">
        <f>SAStab!F6844</f>
        <v>126917.6</v>
      </c>
      <c r="BJ273" s="159">
        <f>SAStab!G6844</f>
        <v>272727</v>
      </c>
      <c r="BK273" s="159">
        <f>SAStab!H6844</f>
        <v>506138</v>
      </c>
      <c r="BL273" s="159">
        <f>SAStab!I6844</f>
        <v>673970</v>
      </c>
      <c r="BM273" s="159">
        <f>SAStab!J6844</f>
        <v>1088712</v>
      </c>
      <c r="BP273" t="s">
        <v>18</v>
      </c>
      <c r="BQ273" s="86">
        <f>SAStab!G7308</f>
        <v>0.81699999999999995</v>
      </c>
      <c r="BR273" s="78">
        <f>SAStab!B6932</f>
        <v>222747</v>
      </c>
      <c r="BS273" s="78">
        <f>SAStab!C6932</f>
        <v>0</v>
      </c>
      <c r="BT273" s="78">
        <f>SAStab!D6932</f>
        <v>0</v>
      </c>
      <c r="BU273" s="78">
        <f>SAStab!E6932</f>
        <v>44568.2</v>
      </c>
      <c r="BV273" s="78">
        <f>SAStab!F6932</f>
        <v>140961.20000000001</v>
      </c>
      <c r="BW273" s="78">
        <f>SAStab!G6932</f>
        <v>304970</v>
      </c>
      <c r="BX273" s="78">
        <f>SAStab!H6932</f>
        <v>550917</v>
      </c>
      <c r="BY273" s="78">
        <f>SAStab!I6932</f>
        <v>758393</v>
      </c>
      <c r="BZ273" s="78">
        <f>SAStab!J6932</f>
        <v>1255481</v>
      </c>
      <c r="CA273" s="188"/>
    </row>
    <row r="274" spans="1:79">
      <c r="B274" t="s">
        <v>19</v>
      </c>
      <c r="C274" s="88">
        <f>SAStab!B7309</f>
        <v>0.91700000000000004</v>
      </c>
      <c r="D274" s="41" t="str">
        <f>SAStab!A6493</f>
        <v>4th quintile</v>
      </c>
      <c r="E274" s="59">
        <f>SAStab!B6493</f>
        <v>207119</v>
      </c>
      <c r="F274" s="59">
        <f>SAStab!C6493</f>
        <v>0</v>
      </c>
      <c r="G274" s="59">
        <f>SAStab!D6493</f>
        <v>13943.79</v>
      </c>
      <c r="H274" s="59">
        <f>SAStab!E6493</f>
        <v>69059.7</v>
      </c>
      <c r="I274" s="59">
        <f>SAStab!F6493</f>
        <v>146117</v>
      </c>
      <c r="J274" s="59">
        <f>SAStab!G6493</f>
        <v>277987</v>
      </c>
      <c r="K274" s="59">
        <f>SAStab!H6493</f>
        <v>460596</v>
      </c>
      <c r="L274" s="59">
        <f>SAStab!I6493</f>
        <v>607186</v>
      </c>
      <c r="M274" s="59">
        <f>SAStab!J6493</f>
        <v>1067267</v>
      </c>
      <c r="P274" t="s">
        <v>19</v>
      </c>
      <c r="Q274" s="93">
        <f>SAStab!C7309</f>
        <v>0.91100000000000003</v>
      </c>
      <c r="R274" s="159">
        <f>SAStab!B6581</f>
        <v>233690</v>
      </c>
      <c r="S274" s="159">
        <f>SAStab!C6581</f>
        <v>0</v>
      </c>
      <c r="T274" s="159">
        <f>SAStab!D6581</f>
        <v>13661.95</v>
      </c>
      <c r="U274" s="159">
        <f>SAStab!E6581</f>
        <v>67995.7</v>
      </c>
      <c r="V274" s="159">
        <f>SAStab!F6581</f>
        <v>156758.29999999999</v>
      </c>
      <c r="W274" s="159">
        <f>SAStab!G6581</f>
        <v>310617</v>
      </c>
      <c r="X274" s="159">
        <f>SAStab!H6581</f>
        <v>546997</v>
      </c>
      <c r="Y274" s="159">
        <f>SAStab!I6581</f>
        <v>734900</v>
      </c>
      <c r="Z274" s="159">
        <f>SAStab!J6581</f>
        <v>1225757</v>
      </c>
      <c r="AC274" t="s">
        <v>19</v>
      </c>
      <c r="AD274" s="86">
        <f>SAStab!D7309</f>
        <v>0.90300000000000002</v>
      </c>
      <c r="AE274" s="159">
        <f>SAStab!B6669</f>
        <v>251171</v>
      </c>
      <c r="AF274" s="159">
        <f>SAStab!C6669</f>
        <v>0</v>
      </c>
      <c r="AG274" s="159">
        <f>SAStab!D6669</f>
        <v>9385.5400000000009</v>
      </c>
      <c r="AH274" s="159">
        <f>SAStab!E6669</f>
        <v>67360.3</v>
      </c>
      <c r="AI274" s="159">
        <f>SAStab!F6669</f>
        <v>158315.1</v>
      </c>
      <c r="AJ274" s="159">
        <f>SAStab!G6669</f>
        <v>330253</v>
      </c>
      <c r="AK274" s="159">
        <f>SAStab!H6669</f>
        <v>588811</v>
      </c>
      <c r="AL274" s="159">
        <f>SAStab!I6669</f>
        <v>835163</v>
      </c>
      <c r="AM274" s="159">
        <f>SAStab!J6669</f>
        <v>1387480</v>
      </c>
      <c r="AP274" t="s">
        <v>19</v>
      </c>
      <c r="AQ274" s="86">
        <f>SAStab!E7309</f>
        <v>0.88600000000000001</v>
      </c>
      <c r="AR274" s="159">
        <f>SAStab!B6757</f>
        <v>270941</v>
      </c>
      <c r="AS274" s="159">
        <f>SAStab!C6757</f>
        <v>0</v>
      </c>
      <c r="AT274" s="159">
        <f>SAStab!D6757</f>
        <v>0</v>
      </c>
      <c r="AU274" s="159">
        <f>SAStab!E6757</f>
        <v>66998.100000000006</v>
      </c>
      <c r="AV274" s="159">
        <f>SAStab!F6757</f>
        <v>165888.4</v>
      </c>
      <c r="AW274" s="159">
        <f>SAStab!G6757</f>
        <v>347923</v>
      </c>
      <c r="AX274" s="159">
        <f>SAStab!H6757</f>
        <v>659616</v>
      </c>
      <c r="AY274" s="159">
        <f>SAStab!I6757</f>
        <v>920435</v>
      </c>
      <c r="AZ274" s="159">
        <f>SAStab!J6757</f>
        <v>1597650</v>
      </c>
      <c r="BC274" t="s">
        <v>19</v>
      </c>
      <c r="BD274" s="86">
        <f>SAStab!F7309</f>
        <v>0.873</v>
      </c>
      <c r="BE274" s="54">
        <f>SAStab!B6845</f>
        <v>300120</v>
      </c>
      <c r="BF274" s="159">
        <f>SAStab!C6845</f>
        <v>0</v>
      </c>
      <c r="BG274" s="159">
        <f>SAStab!D6845</f>
        <v>0</v>
      </c>
      <c r="BH274" s="159">
        <f>SAStab!E6845</f>
        <v>72356</v>
      </c>
      <c r="BI274" s="159">
        <f>SAStab!F6845</f>
        <v>179512.5</v>
      </c>
      <c r="BJ274" s="159">
        <f>SAStab!G6845</f>
        <v>379466</v>
      </c>
      <c r="BK274" s="159">
        <f>SAStab!H6845</f>
        <v>735950</v>
      </c>
      <c r="BL274" s="159">
        <f>SAStab!I6845</f>
        <v>1014018</v>
      </c>
      <c r="BM274" s="159">
        <f>SAStab!J6845</f>
        <v>1846696</v>
      </c>
      <c r="BP274" t="s">
        <v>19</v>
      </c>
      <c r="BQ274" s="86">
        <f>SAStab!G7309</f>
        <v>0.86399999999999999</v>
      </c>
      <c r="BR274" s="78">
        <f>SAStab!B6933</f>
        <v>341288</v>
      </c>
      <c r="BS274" s="78">
        <f>SAStab!C6933</f>
        <v>0</v>
      </c>
      <c r="BT274" s="78">
        <f>SAStab!D6933</f>
        <v>0</v>
      </c>
      <c r="BU274" s="78">
        <f>SAStab!E6933</f>
        <v>78309.5</v>
      </c>
      <c r="BV274" s="78">
        <f>SAStab!F6933</f>
        <v>200343.3</v>
      </c>
      <c r="BW274" s="78">
        <f>SAStab!G6933</f>
        <v>432555</v>
      </c>
      <c r="BX274" s="78">
        <f>SAStab!H6933</f>
        <v>841203</v>
      </c>
      <c r="BY274" s="78">
        <f>SAStab!I6933</f>
        <v>1195906</v>
      </c>
      <c r="BZ274" s="78">
        <f>SAStab!J6933</f>
        <v>2133895</v>
      </c>
      <c r="CA274" s="188"/>
    </row>
    <row r="275" spans="1:79">
      <c r="B275" t="s">
        <v>113</v>
      </c>
      <c r="C275" s="88">
        <f>SAStab!B7310</f>
        <v>0.94899999999999995</v>
      </c>
      <c r="D275" s="41" t="str">
        <f>SAStab!A6494</f>
        <v>top quintile</v>
      </c>
      <c r="E275" s="59">
        <f>SAStab!B6494</f>
        <v>328950</v>
      </c>
      <c r="F275" s="59">
        <f>SAStab!C6494</f>
        <v>0</v>
      </c>
      <c r="G275" s="59">
        <f>SAStab!D6494</f>
        <v>45752.45</v>
      </c>
      <c r="H275" s="59">
        <f>SAStab!E6494</f>
        <v>115772.6</v>
      </c>
      <c r="I275" s="59">
        <f>SAStab!F6494</f>
        <v>236478.3</v>
      </c>
      <c r="J275" s="59">
        <f>SAStab!G6494</f>
        <v>423141</v>
      </c>
      <c r="K275" s="59">
        <f>SAStab!H6494</f>
        <v>711479</v>
      </c>
      <c r="L275" s="59">
        <f>SAStab!I6494</f>
        <v>939475</v>
      </c>
      <c r="M275" s="59">
        <f>SAStab!J6494</f>
        <v>1618961</v>
      </c>
      <c r="P275" t="s">
        <v>113</v>
      </c>
      <c r="Q275" s="93">
        <f>SAStab!C7310</f>
        <v>0.95299999999999996</v>
      </c>
      <c r="R275" s="159">
        <f>SAStab!B6582</f>
        <v>387435</v>
      </c>
      <c r="S275" s="159">
        <f>SAStab!C6582</f>
        <v>11652.51</v>
      </c>
      <c r="T275" s="159">
        <f>SAStab!D6582</f>
        <v>46489.59</v>
      </c>
      <c r="U275" s="159">
        <f>SAStab!E6582</f>
        <v>114387.7</v>
      </c>
      <c r="V275" s="159">
        <f>SAStab!F6582</f>
        <v>249030.39999999999</v>
      </c>
      <c r="W275" s="159">
        <f>SAStab!G6582</f>
        <v>490705</v>
      </c>
      <c r="X275" s="159">
        <f>SAStab!H6582</f>
        <v>859320</v>
      </c>
      <c r="Y275" s="159">
        <f>SAStab!I6582</f>
        <v>1193320</v>
      </c>
      <c r="Z275" s="159">
        <f>SAStab!J6582</f>
        <v>2190898</v>
      </c>
      <c r="AC275" t="s">
        <v>113</v>
      </c>
      <c r="AD275" s="86">
        <f>SAStab!D7310</f>
        <v>0.94399999999999995</v>
      </c>
      <c r="AE275" s="159">
        <f>SAStab!B6670</f>
        <v>444795</v>
      </c>
      <c r="AF275" s="159">
        <f>SAStab!C6670</f>
        <v>0</v>
      </c>
      <c r="AG275" s="159">
        <f>SAStab!D6670</f>
        <v>46067.41</v>
      </c>
      <c r="AH275" s="159">
        <f>SAStab!E6670</f>
        <v>119210.6</v>
      </c>
      <c r="AI275" s="159">
        <f>SAStab!F6670</f>
        <v>267230.7</v>
      </c>
      <c r="AJ275" s="159">
        <f>SAStab!G6670</f>
        <v>549108</v>
      </c>
      <c r="AK275" s="159">
        <f>SAStab!H6670</f>
        <v>995088</v>
      </c>
      <c r="AL275" s="159">
        <f>SAStab!I6670</f>
        <v>1416326</v>
      </c>
      <c r="AM275" s="159">
        <f>SAStab!J6670</f>
        <v>2821585</v>
      </c>
      <c r="AP275" t="s">
        <v>113</v>
      </c>
      <c r="AQ275" s="86">
        <f>SAStab!E7310</f>
        <v>0.93400000000000005</v>
      </c>
      <c r="AR275" s="159">
        <f>SAStab!B6758</f>
        <v>516789</v>
      </c>
      <c r="AS275" s="159">
        <f>SAStab!C6758</f>
        <v>0</v>
      </c>
      <c r="AT275" s="159">
        <f>SAStab!D6758</f>
        <v>42831.97</v>
      </c>
      <c r="AU275" s="159">
        <f>SAStab!E6758</f>
        <v>125968.2</v>
      </c>
      <c r="AV275" s="159">
        <f>SAStab!F6758</f>
        <v>285752.09999999998</v>
      </c>
      <c r="AW275" s="159">
        <f>SAStab!G6758</f>
        <v>595394</v>
      </c>
      <c r="AX275" s="159">
        <f>SAStab!H6758</f>
        <v>1184775</v>
      </c>
      <c r="AY275" s="159">
        <f>SAStab!I6758</f>
        <v>1730964</v>
      </c>
      <c r="AZ275" s="159">
        <f>SAStab!J6758</f>
        <v>3774259</v>
      </c>
      <c r="BC275" t="s">
        <v>113</v>
      </c>
      <c r="BD275" s="86">
        <f>SAStab!F7310</f>
        <v>0.92600000000000005</v>
      </c>
      <c r="BE275" s="54">
        <f>SAStab!B6846</f>
        <v>580588</v>
      </c>
      <c r="BF275" s="159">
        <f>SAStab!C6846</f>
        <v>0</v>
      </c>
      <c r="BG275" s="159">
        <f>SAStab!D6846</f>
        <v>40748.1</v>
      </c>
      <c r="BH275" s="159">
        <f>SAStab!E6846</f>
        <v>131727.29999999999</v>
      </c>
      <c r="BI275" s="159">
        <f>SAStab!F6846</f>
        <v>303943.3</v>
      </c>
      <c r="BJ275" s="159">
        <f>SAStab!G6846</f>
        <v>635186</v>
      </c>
      <c r="BK275" s="159">
        <f>SAStab!H6846</f>
        <v>1301245</v>
      </c>
      <c r="BL275" s="159">
        <f>SAStab!I6846</f>
        <v>2016607</v>
      </c>
      <c r="BM275" s="159">
        <f>SAStab!J6846</f>
        <v>4874649</v>
      </c>
      <c r="BP275" t="s">
        <v>113</v>
      </c>
      <c r="BQ275" s="86">
        <f>SAStab!G7310</f>
        <v>0.92500000000000004</v>
      </c>
      <c r="BR275" s="78">
        <f>SAStab!B6934</f>
        <v>655565</v>
      </c>
      <c r="BS275" s="78">
        <f>SAStab!C6934</f>
        <v>0</v>
      </c>
      <c r="BT275" s="78">
        <f>SAStab!D6934</f>
        <v>49096.9</v>
      </c>
      <c r="BU275" s="78">
        <f>SAStab!E6934</f>
        <v>149300</v>
      </c>
      <c r="BV275" s="78">
        <f>SAStab!F6934</f>
        <v>336484.8</v>
      </c>
      <c r="BW275" s="78">
        <f>SAStab!G6934</f>
        <v>725942</v>
      </c>
      <c r="BX275" s="78">
        <f>SAStab!H6934</f>
        <v>1468528</v>
      </c>
      <c r="BY275" s="78">
        <f>SAStab!I6934</f>
        <v>2230969</v>
      </c>
      <c r="BZ275" s="78">
        <f>SAStab!J6934</f>
        <v>5136153</v>
      </c>
      <c r="CA275" s="188"/>
    </row>
    <row r="276" spans="1:79">
      <c r="A276" t="s">
        <v>106</v>
      </c>
      <c r="D276" s="41" t="str">
        <f>SAStab!A6495</f>
        <v>ksaimeQ</v>
      </c>
      <c r="O276" t="s">
        <v>106</v>
      </c>
      <c r="AB276" t="s">
        <v>106</v>
      </c>
      <c r="AO276" t="s">
        <v>106</v>
      </c>
      <c r="BB276" t="s">
        <v>106</v>
      </c>
      <c r="BE276" s="54"/>
      <c r="BO276" t="s">
        <v>106</v>
      </c>
      <c r="CA276" s="188"/>
    </row>
    <row r="277" spans="1:79">
      <c r="B277" t="s">
        <v>112</v>
      </c>
      <c r="C277" s="88">
        <f>SAStab!B7312</f>
        <v>0.48</v>
      </c>
      <c r="D277" s="41" t="str">
        <f>SAStab!A6496</f>
        <v>bottom quintile</v>
      </c>
      <c r="E277" s="59">
        <f>SAStab!B6496</f>
        <v>51107</v>
      </c>
      <c r="F277" s="59">
        <f>SAStab!C6496</f>
        <v>0</v>
      </c>
      <c r="G277" s="59">
        <f>SAStab!D6496</f>
        <v>0</v>
      </c>
      <c r="H277" s="59">
        <f>SAStab!E6496</f>
        <v>0</v>
      </c>
      <c r="I277" s="59">
        <f>SAStab!F6496</f>
        <v>0</v>
      </c>
      <c r="J277" s="59">
        <f>SAStab!G6496</f>
        <v>63292</v>
      </c>
      <c r="K277" s="59">
        <f>SAStab!H6496</f>
        <v>153045</v>
      </c>
      <c r="L277" s="59">
        <f>SAStab!I6496</f>
        <v>246390</v>
      </c>
      <c r="M277" s="59">
        <f>SAStab!J6496</f>
        <v>460915</v>
      </c>
      <c r="P277" t="s">
        <v>112</v>
      </c>
      <c r="Q277" s="93">
        <f>SAStab!C7312</f>
        <v>0.47299999999999998</v>
      </c>
      <c r="R277" s="159">
        <f>SAStab!B6584</f>
        <v>49553</v>
      </c>
      <c r="S277" s="159">
        <f>SAStab!C6584</f>
        <v>0</v>
      </c>
      <c r="T277" s="159">
        <f>SAStab!D6584</f>
        <v>0</v>
      </c>
      <c r="U277" s="159">
        <f>SAStab!E6584</f>
        <v>0</v>
      </c>
      <c r="V277" s="159">
        <f>SAStab!F6584</f>
        <v>0</v>
      </c>
      <c r="W277" s="159">
        <f>SAStab!G6584</f>
        <v>59845</v>
      </c>
      <c r="X277" s="159">
        <f>SAStab!H6584</f>
        <v>138951</v>
      </c>
      <c r="Y277" s="159">
        <f>SAStab!I6584</f>
        <v>231348</v>
      </c>
      <c r="Z277" s="159">
        <f>SAStab!J6584</f>
        <v>481899</v>
      </c>
      <c r="AC277" t="s">
        <v>112</v>
      </c>
      <c r="AD277" s="86">
        <f>SAStab!D7312</f>
        <v>0.46600000000000003</v>
      </c>
      <c r="AE277" s="159">
        <f>SAStab!B6672</f>
        <v>56259</v>
      </c>
      <c r="AF277" s="159">
        <f>SAStab!C6672</f>
        <v>0</v>
      </c>
      <c r="AG277" s="159">
        <f>SAStab!D6672</f>
        <v>0</v>
      </c>
      <c r="AH277" s="159">
        <f>SAStab!E6672</f>
        <v>0</v>
      </c>
      <c r="AI277" s="159">
        <f>SAStab!F6672</f>
        <v>0</v>
      </c>
      <c r="AJ277" s="159">
        <f>SAStab!G6672</f>
        <v>65194</v>
      </c>
      <c r="AK277" s="159">
        <f>SAStab!H6672</f>
        <v>158134</v>
      </c>
      <c r="AL277" s="159">
        <f>SAStab!I6672</f>
        <v>265788</v>
      </c>
      <c r="AM277" s="159">
        <f>SAStab!J6672</f>
        <v>587469</v>
      </c>
      <c r="AP277" t="s">
        <v>112</v>
      </c>
      <c r="AQ277" s="86">
        <f>SAStab!E7312</f>
        <v>0.434</v>
      </c>
      <c r="AR277" s="159">
        <f>SAStab!B6760</f>
        <v>58728</v>
      </c>
      <c r="AS277" s="159">
        <f>SAStab!C6760</f>
        <v>0</v>
      </c>
      <c r="AT277" s="159">
        <f>SAStab!D6760</f>
        <v>0</v>
      </c>
      <c r="AU277" s="159">
        <f>SAStab!E6760</f>
        <v>0</v>
      </c>
      <c r="AV277" s="159">
        <f>SAStab!F6760</f>
        <v>0</v>
      </c>
      <c r="AW277" s="159">
        <f>SAStab!G6760</f>
        <v>66748</v>
      </c>
      <c r="AX277" s="159">
        <f>SAStab!H6760</f>
        <v>163645</v>
      </c>
      <c r="AY277" s="159">
        <f>SAStab!I6760</f>
        <v>281613</v>
      </c>
      <c r="AZ277" s="159">
        <f>SAStab!J6760</f>
        <v>642586</v>
      </c>
      <c r="BC277" t="s">
        <v>112</v>
      </c>
      <c r="BD277" s="86">
        <f>SAStab!F7312</f>
        <v>0.41599999999999998</v>
      </c>
      <c r="BE277" s="54">
        <f>SAStab!B6848</f>
        <v>66765</v>
      </c>
      <c r="BF277" s="159">
        <f>SAStab!C6848</f>
        <v>0</v>
      </c>
      <c r="BG277" s="159">
        <f>SAStab!D6848</f>
        <v>0</v>
      </c>
      <c r="BH277" s="159">
        <f>SAStab!E6848</f>
        <v>0</v>
      </c>
      <c r="BI277" s="159">
        <f>SAStab!F6848</f>
        <v>0</v>
      </c>
      <c r="BJ277" s="159">
        <f>SAStab!G6848</f>
        <v>71919</v>
      </c>
      <c r="BK277" s="159">
        <f>SAStab!H6848</f>
        <v>189308</v>
      </c>
      <c r="BL277" s="159">
        <f>SAStab!I6848</f>
        <v>301973</v>
      </c>
      <c r="BM277" s="159">
        <f>SAStab!J6848</f>
        <v>733005</v>
      </c>
      <c r="BP277" t="s">
        <v>112</v>
      </c>
      <c r="BQ277" s="86">
        <f>SAStab!G7312</f>
        <v>0.40500000000000003</v>
      </c>
      <c r="BR277" s="78">
        <f>SAStab!B6936</f>
        <v>76861</v>
      </c>
      <c r="BS277" s="78">
        <f>SAStab!C6936</f>
        <v>0</v>
      </c>
      <c r="BT277" s="78">
        <f>SAStab!D6936</f>
        <v>0</v>
      </c>
      <c r="BU277" s="78">
        <f>SAStab!E6936</f>
        <v>0</v>
      </c>
      <c r="BV277" s="78">
        <f>SAStab!F6936</f>
        <v>0</v>
      </c>
      <c r="BW277" s="78">
        <f>SAStab!G6936</f>
        <v>79595</v>
      </c>
      <c r="BX277" s="78">
        <f>SAStab!H6936</f>
        <v>205735</v>
      </c>
      <c r="BY277" s="78">
        <f>SAStab!I6936</f>
        <v>346268</v>
      </c>
      <c r="BZ277" s="78">
        <f>SAStab!J6936</f>
        <v>916101</v>
      </c>
      <c r="CA277" s="188"/>
    </row>
    <row r="278" spans="1:79">
      <c r="B278" t="s">
        <v>17</v>
      </c>
      <c r="C278" s="88">
        <f>SAStab!B7313</f>
        <v>0.77700000000000002</v>
      </c>
      <c r="D278" s="41" t="str">
        <f>SAStab!A6497</f>
        <v>2nd quintile</v>
      </c>
      <c r="E278" s="59">
        <f>SAStab!B6497</f>
        <v>111099</v>
      </c>
      <c r="F278" s="59">
        <f>SAStab!C6497</f>
        <v>0</v>
      </c>
      <c r="G278" s="59">
        <f>SAStab!D6497</f>
        <v>0</v>
      </c>
      <c r="H278" s="59">
        <f>SAStab!E6497</f>
        <v>11306.3</v>
      </c>
      <c r="I278" s="59">
        <f>SAStab!F6497</f>
        <v>68235.7</v>
      </c>
      <c r="J278" s="59">
        <f>SAStab!G6497</f>
        <v>148688</v>
      </c>
      <c r="K278" s="59">
        <f>SAStab!H6497</f>
        <v>276236</v>
      </c>
      <c r="L278" s="59">
        <f>SAStab!I6497</f>
        <v>378869</v>
      </c>
      <c r="M278" s="59">
        <f>SAStab!J6497</f>
        <v>644348</v>
      </c>
      <c r="P278" t="s">
        <v>17</v>
      </c>
      <c r="Q278" s="93">
        <f>SAStab!C7313</f>
        <v>0.76400000000000001</v>
      </c>
      <c r="R278" s="159">
        <f>SAStab!B6585</f>
        <v>112316</v>
      </c>
      <c r="S278" s="159">
        <f>SAStab!C6585</f>
        <v>0</v>
      </c>
      <c r="T278" s="159">
        <f>SAStab!D6585</f>
        <v>0</v>
      </c>
      <c r="U278" s="159">
        <f>SAStab!E6585</f>
        <v>8544</v>
      </c>
      <c r="V278" s="159">
        <f>SAStab!F6585</f>
        <v>59448.4</v>
      </c>
      <c r="W278" s="159">
        <f>SAStab!G6585</f>
        <v>143257</v>
      </c>
      <c r="X278" s="159">
        <f>SAStab!H6585</f>
        <v>284971</v>
      </c>
      <c r="Y278" s="159">
        <f>SAStab!I6585</f>
        <v>400079</v>
      </c>
      <c r="Z278" s="159">
        <f>SAStab!J6585</f>
        <v>748416</v>
      </c>
      <c r="AC278" t="s">
        <v>17</v>
      </c>
      <c r="AD278" s="86">
        <f>SAStab!D7313</f>
        <v>0.745</v>
      </c>
      <c r="AE278" s="159">
        <f>SAStab!B6673</f>
        <v>118562</v>
      </c>
      <c r="AF278" s="159">
        <f>SAStab!C6673</f>
        <v>0</v>
      </c>
      <c r="AG278" s="159">
        <f>SAStab!D6673</f>
        <v>0</v>
      </c>
      <c r="AH278" s="159">
        <f>SAStab!E6673</f>
        <v>0</v>
      </c>
      <c r="AI278" s="159">
        <f>SAStab!F6673</f>
        <v>60931.9</v>
      </c>
      <c r="AJ278" s="159">
        <f>SAStab!G6673</f>
        <v>144690</v>
      </c>
      <c r="AK278" s="159">
        <f>SAStab!H6673</f>
        <v>294103</v>
      </c>
      <c r="AL278" s="159">
        <f>SAStab!I6673</f>
        <v>428637</v>
      </c>
      <c r="AM278" s="159">
        <f>SAStab!J6673</f>
        <v>839641</v>
      </c>
      <c r="AP278" t="s">
        <v>17</v>
      </c>
      <c r="AQ278" s="86">
        <f>SAStab!E7313</f>
        <v>0.71</v>
      </c>
      <c r="AR278" s="159">
        <f>SAStab!B6761</f>
        <v>125644</v>
      </c>
      <c r="AS278" s="159">
        <f>SAStab!C6761</f>
        <v>0</v>
      </c>
      <c r="AT278" s="159">
        <f>SAStab!D6761</f>
        <v>0</v>
      </c>
      <c r="AU278" s="159">
        <f>SAStab!E6761</f>
        <v>0</v>
      </c>
      <c r="AV278" s="159">
        <f>SAStab!F6761</f>
        <v>60511.3</v>
      </c>
      <c r="AW278" s="159">
        <f>SAStab!G6761</f>
        <v>150707</v>
      </c>
      <c r="AX278" s="159">
        <f>SAStab!H6761</f>
        <v>304416</v>
      </c>
      <c r="AY278" s="159">
        <f>SAStab!I6761</f>
        <v>474790</v>
      </c>
      <c r="AZ278" s="159">
        <f>SAStab!J6761</f>
        <v>1007746</v>
      </c>
      <c r="BC278" t="s">
        <v>17</v>
      </c>
      <c r="BD278" s="86">
        <f>SAStab!F7313</f>
        <v>0.69299999999999995</v>
      </c>
      <c r="BE278" s="54">
        <f>SAStab!B6849</f>
        <v>137079</v>
      </c>
      <c r="BF278" s="159">
        <f>SAStab!C6849</f>
        <v>0</v>
      </c>
      <c r="BG278" s="159">
        <f>SAStab!D6849</f>
        <v>0</v>
      </c>
      <c r="BH278" s="159">
        <f>SAStab!E6849</f>
        <v>0</v>
      </c>
      <c r="BI278" s="159">
        <f>SAStab!F6849</f>
        <v>66346.600000000006</v>
      </c>
      <c r="BJ278" s="159">
        <f>SAStab!G6849</f>
        <v>166254</v>
      </c>
      <c r="BK278" s="159">
        <f>SAStab!H6849</f>
        <v>338978</v>
      </c>
      <c r="BL278" s="159">
        <f>SAStab!I6849</f>
        <v>517038</v>
      </c>
      <c r="BM278" s="159">
        <f>SAStab!J6849</f>
        <v>1120492</v>
      </c>
      <c r="BP278" t="s">
        <v>17</v>
      </c>
      <c r="BQ278" s="86">
        <f>SAStab!G7313</f>
        <v>0.68600000000000005</v>
      </c>
      <c r="BR278" s="78">
        <f>SAStab!B6937</f>
        <v>155430</v>
      </c>
      <c r="BS278" s="78">
        <f>SAStab!C6937</f>
        <v>0</v>
      </c>
      <c r="BT278" s="78">
        <f>SAStab!D6937</f>
        <v>0</v>
      </c>
      <c r="BU278" s="78">
        <f>SAStab!E6937</f>
        <v>0</v>
      </c>
      <c r="BV278" s="78">
        <f>SAStab!F6937</f>
        <v>71242.7</v>
      </c>
      <c r="BW278" s="78">
        <f>SAStab!G6937</f>
        <v>184754</v>
      </c>
      <c r="BX278" s="78">
        <f>SAStab!H6937</f>
        <v>360854</v>
      </c>
      <c r="BY278" s="78">
        <f>SAStab!I6937</f>
        <v>546208</v>
      </c>
      <c r="BZ278" s="78">
        <f>SAStab!J6937</f>
        <v>1283626</v>
      </c>
      <c r="CA278" s="188"/>
    </row>
    <row r="279" spans="1:79">
      <c r="B279" t="s">
        <v>18</v>
      </c>
      <c r="C279" s="88">
        <f>SAStab!B7314</f>
        <v>0.85899999999999999</v>
      </c>
      <c r="D279" s="41" t="str">
        <f>SAStab!A6498</f>
        <v>3rd quintile</v>
      </c>
      <c r="E279" s="59">
        <f>SAStab!B6498</f>
        <v>155852</v>
      </c>
      <c r="F279" s="59">
        <f>SAStab!C6498</f>
        <v>0</v>
      </c>
      <c r="G279" s="59">
        <f>SAStab!D6498</f>
        <v>0</v>
      </c>
      <c r="H279" s="59">
        <f>SAStab!E6498</f>
        <v>42040.3</v>
      </c>
      <c r="I279" s="59">
        <f>SAStab!F6498</f>
        <v>106476.1</v>
      </c>
      <c r="J279" s="59">
        <f>SAStab!G6498</f>
        <v>205179</v>
      </c>
      <c r="K279" s="59">
        <f>SAStab!H6498</f>
        <v>356276</v>
      </c>
      <c r="L279" s="59">
        <f>SAStab!I6498</f>
        <v>495421</v>
      </c>
      <c r="M279" s="59">
        <f>SAStab!J6498</f>
        <v>871001</v>
      </c>
      <c r="P279" t="s">
        <v>18</v>
      </c>
      <c r="Q279" s="93">
        <f>SAStab!C7314</f>
        <v>0.85599999999999998</v>
      </c>
      <c r="R279" s="159">
        <f>SAStab!B6586</f>
        <v>163208</v>
      </c>
      <c r="S279" s="159">
        <f>SAStab!C6586</f>
        <v>0</v>
      </c>
      <c r="T279" s="159">
        <f>SAStab!D6586</f>
        <v>0</v>
      </c>
      <c r="U279" s="159">
        <f>SAStab!E6586</f>
        <v>36370.699999999997</v>
      </c>
      <c r="V279" s="159">
        <f>SAStab!F6586</f>
        <v>100560.6</v>
      </c>
      <c r="W279" s="159">
        <f>SAStab!G6586</f>
        <v>214801</v>
      </c>
      <c r="X279" s="159">
        <f>SAStab!H6586</f>
        <v>390597</v>
      </c>
      <c r="Y279" s="159">
        <f>SAStab!I6586</f>
        <v>538843</v>
      </c>
      <c r="Z279" s="159">
        <f>SAStab!J6586</f>
        <v>994209</v>
      </c>
      <c r="AC279" t="s">
        <v>18</v>
      </c>
      <c r="AD279" s="86">
        <f>SAStab!D7314</f>
        <v>0.84299999999999997</v>
      </c>
      <c r="AE279" s="159">
        <f>SAStab!B6674</f>
        <v>172269</v>
      </c>
      <c r="AF279" s="159">
        <f>SAStab!C6674</f>
        <v>0</v>
      </c>
      <c r="AG279" s="159">
        <f>SAStab!D6674</f>
        <v>0</v>
      </c>
      <c r="AH279" s="159">
        <f>SAStab!E6674</f>
        <v>36905.9</v>
      </c>
      <c r="AI279" s="159">
        <f>SAStab!F6674</f>
        <v>102911</v>
      </c>
      <c r="AJ279" s="159">
        <f>SAStab!G6674</f>
        <v>219187</v>
      </c>
      <c r="AK279" s="159">
        <f>SAStab!H6674</f>
        <v>408176</v>
      </c>
      <c r="AL279" s="159">
        <f>SAStab!I6674</f>
        <v>592679</v>
      </c>
      <c r="AM279" s="159">
        <f>SAStab!J6674</f>
        <v>1046767</v>
      </c>
      <c r="AP279" t="s">
        <v>18</v>
      </c>
      <c r="AQ279" s="86">
        <f>SAStab!E7314</f>
        <v>0.81299999999999994</v>
      </c>
      <c r="AR279" s="159">
        <f>SAStab!B6762</f>
        <v>177878</v>
      </c>
      <c r="AS279" s="159">
        <f>SAStab!C6762</f>
        <v>0</v>
      </c>
      <c r="AT279" s="159">
        <f>SAStab!D6762</f>
        <v>0</v>
      </c>
      <c r="AU279" s="159">
        <f>SAStab!E6762</f>
        <v>32623.5</v>
      </c>
      <c r="AV279" s="159">
        <f>SAStab!F6762</f>
        <v>99024.4</v>
      </c>
      <c r="AW279" s="159">
        <f>SAStab!G6762</f>
        <v>219318</v>
      </c>
      <c r="AX279" s="159">
        <f>SAStab!H6762</f>
        <v>433849</v>
      </c>
      <c r="AY279" s="159">
        <f>SAStab!I6762</f>
        <v>624740</v>
      </c>
      <c r="AZ279" s="159">
        <f>SAStab!J6762</f>
        <v>1193081</v>
      </c>
      <c r="BC279" t="s">
        <v>18</v>
      </c>
      <c r="BD279" s="86">
        <f>SAStab!F7314</f>
        <v>0.79600000000000004</v>
      </c>
      <c r="BE279" s="54">
        <f>SAStab!B6850</f>
        <v>196793</v>
      </c>
      <c r="BF279" s="159">
        <f>SAStab!C6850</f>
        <v>0</v>
      </c>
      <c r="BG279" s="159">
        <f>SAStab!D6850</f>
        <v>0</v>
      </c>
      <c r="BH279" s="159">
        <f>SAStab!E6850</f>
        <v>31091.7</v>
      </c>
      <c r="BI279" s="159">
        <f>SAStab!F6850</f>
        <v>108061.9</v>
      </c>
      <c r="BJ279" s="159">
        <f>SAStab!G6850</f>
        <v>239290</v>
      </c>
      <c r="BK279" s="159">
        <f>SAStab!H6850</f>
        <v>471510</v>
      </c>
      <c r="BL279" s="159">
        <f>SAStab!I6850</f>
        <v>691063</v>
      </c>
      <c r="BM279" s="159">
        <f>SAStab!J6850</f>
        <v>1378484</v>
      </c>
      <c r="BP279" t="s">
        <v>18</v>
      </c>
      <c r="BQ279" s="86">
        <f>SAStab!G7314</f>
        <v>0.78900000000000003</v>
      </c>
      <c r="BR279" s="78">
        <f>SAStab!B6938</f>
        <v>220407</v>
      </c>
      <c r="BS279" s="78">
        <f>SAStab!C6938</f>
        <v>0</v>
      </c>
      <c r="BT279" s="78">
        <f>SAStab!D6938</f>
        <v>0</v>
      </c>
      <c r="BU279" s="78">
        <f>SAStab!E6938</f>
        <v>32371.3</v>
      </c>
      <c r="BV279" s="78">
        <f>SAStab!F6938</f>
        <v>118615.9</v>
      </c>
      <c r="BW279" s="78">
        <f>SAStab!G6938</f>
        <v>270382</v>
      </c>
      <c r="BX279" s="78">
        <f>SAStab!H6938</f>
        <v>514597</v>
      </c>
      <c r="BY279" s="78">
        <f>SAStab!I6938</f>
        <v>784384</v>
      </c>
      <c r="BZ279" s="78">
        <f>SAStab!J6938</f>
        <v>1556717</v>
      </c>
      <c r="CA279" s="188"/>
    </row>
    <row r="280" spans="1:79">
      <c r="B280" t="s">
        <v>19</v>
      </c>
      <c r="C280" s="88">
        <f>SAStab!B7315</f>
        <v>0.92400000000000004</v>
      </c>
      <c r="D280" s="41" t="str">
        <f>SAStab!A6499</f>
        <v>4th quintile</v>
      </c>
      <c r="E280" s="59">
        <f>SAStab!B6499</f>
        <v>195377</v>
      </c>
      <c r="F280" s="59">
        <f>SAStab!C6499</f>
        <v>0</v>
      </c>
      <c r="G280" s="59">
        <f>SAStab!D6499</f>
        <v>17226.759999999998</v>
      </c>
      <c r="H280" s="59">
        <f>SAStab!E6499</f>
        <v>66042.600000000006</v>
      </c>
      <c r="I280" s="59">
        <f>SAStab!F6499</f>
        <v>139680.29999999999</v>
      </c>
      <c r="J280" s="59">
        <f>SAStab!G6499</f>
        <v>257723</v>
      </c>
      <c r="K280" s="59">
        <f>SAStab!H6499</f>
        <v>426863</v>
      </c>
      <c r="L280" s="59">
        <f>SAStab!I6499</f>
        <v>561172</v>
      </c>
      <c r="M280" s="59">
        <f>SAStab!J6499</f>
        <v>986621</v>
      </c>
      <c r="P280" t="s">
        <v>19</v>
      </c>
      <c r="Q280" s="93">
        <f>SAStab!C7315</f>
        <v>0.92</v>
      </c>
      <c r="R280" s="159">
        <f>SAStab!B6587</f>
        <v>223095</v>
      </c>
      <c r="S280" s="159">
        <f>SAStab!C6587</f>
        <v>0</v>
      </c>
      <c r="T280" s="159">
        <f>SAStab!D6587</f>
        <v>16401.21</v>
      </c>
      <c r="U280" s="159">
        <f>SAStab!E6587</f>
        <v>65330.6</v>
      </c>
      <c r="V280" s="159">
        <f>SAStab!F6587</f>
        <v>144339.4</v>
      </c>
      <c r="W280" s="159">
        <f>SAStab!G6587</f>
        <v>290097</v>
      </c>
      <c r="X280" s="159">
        <f>SAStab!H6587</f>
        <v>509224</v>
      </c>
      <c r="Y280" s="159">
        <f>SAStab!I6587</f>
        <v>704795</v>
      </c>
      <c r="Z280" s="159">
        <f>SAStab!J6587</f>
        <v>1239578</v>
      </c>
      <c r="AC280" t="s">
        <v>19</v>
      </c>
      <c r="AD280" s="86">
        <f>SAStab!D7315</f>
        <v>0.91400000000000003</v>
      </c>
      <c r="AE280" s="159">
        <f>SAStab!B6675</f>
        <v>243463</v>
      </c>
      <c r="AF280" s="159">
        <f>SAStab!C6675</f>
        <v>0</v>
      </c>
      <c r="AG280" s="159">
        <f>SAStab!D6675</f>
        <v>16351.63</v>
      </c>
      <c r="AH280" s="159">
        <f>SAStab!E6675</f>
        <v>66492.600000000006</v>
      </c>
      <c r="AI280" s="159">
        <f>SAStab!F6675</f>
        <v>152340.6</v>
      </c>
      <c r="AJ280" s="159">
        <f>SAStab!G6675</f>
        <v>306166</v>
      </c>
      <c r="AK280" s="159">
        <f>SAStab!H6675</f>
        <v>552846</v>
      </c>
      <c r="AL280" s="159">
        <f>SAStab!I6675</f>
        <v>787165</v>
      </c>
      <c r="AM280" s="159">
        <f>SAStab!J6675</f>
        <v>1476847</v>
      </c>
      <c r="AP280" t="s">
        <v>19</v>
      </c>
      <c r="AQ280" s="86">
        <f>SAStab!E7315</f>
        <v>0.89500000000000002</v>
      </c>
      <c r="AR280" s="159">
        <f>SAStab!B6763</f>
        <v>262338</v>
      </c>
      <c r="AS280" s="159">
        <f>SAStab!C6763</f>
        <v>0</v>
      </c>
      <c r="AT280" s="159">
        <f>SAStab!D6763</f>
        <v>0</v>
      </c>
      <c r="AU280" s="159">
        <f>SAStab!E6763</f>
        <v>67389.600000000006</v>
      </c>
      <c r="AV280" s="159">
        <f>SAStab!F6763</f>
        <v>154545.60000000001</v>
      </c>
      <c r="AW280" s="159">
        <f>SAStab!G6763</f>
        <v>320341</v>
      </c>
      <c r="AX280" s="159">
        <f>SAStab!H6763</f>
        <v>594826</v>
      </c>
      <c r="AY280" s="159">
        <f>SAStab!I6763</f>
        <v>864005</v>
      </c>
      <c r="AZ280" s="159">
        <f>SAStab!J6763</f>
        <v>1744021</v>
      </c>
      <c r="BC280" t="s">
        <v>19</v>
      </c>
      <c r="BD280" s="86">
        <f>SAStab!F7315</f>
        <v>0.878</v>
      </c>
      <c r="BE280" s="54">
        <f>SAStab!B6851</f>
        <v>289898</v>
      </c>
      <c r="BF280" s="159">
        <f>SAStab!C6851</f>
        <v>0</v>
      </c>
      <c r="BG280" s="159">
        <f>SAStab!D6851</f>
        <v>0</v>
      </c>
      <c r="BH280" s="159">
        <f>SAStab!E6851</f>
        <v>67780</v>
      </c>
      <c r="BI280" s="159">
        <f>SAStab!F6851</f>
        <v>166536.6</v>
      </c>
      <c r="BJ280" s="159">
        <f>SAStab!G6851</f>
        <v>352086</v>
      </c>
      <c r="BK280" s="159">
        <f>SAStab!H6851</f>
        <v>664386</v>
      </c>
      <c r="BL280" s="159">
        <f>SAStab!I6851</f>
        <v>980363</v>
      </c>
      <c r="BM280" s="159">
        <f>SAStab!J6851</f>
        <v>1968680</v>
      </c>
      <c r="BP280" t="s">
        <v>19</v>
      </c>
      <c r="BQ280" s="86">
        <f>SAStab!G7315</f>
        <v>0.86599999999999999</v>
      </c>
      <c r="BR280" s="78">
        <f>SAStab!B6939</f>
        <v>321384</v>
      </c>
      <c r="BS280" s="78">
        <f>SAStab!C6939</f>
        <v>0</v>
      </c>
      <c r="BT280" s="78">
        <f>SAStab!D6939</f>
        <v>0</v>
      </c>
      <c r="BU280" s="78">
        <f>SAStab!E6939</f>
        <v>73138.600000000006</v>
      </c>
      <c r="BV280" s="78">
        <f>SAStab!F6939</f>
        <v>185003.3</v>
      </c>
      <c r="BW280" s="78">
        <f>SAStab!G6939</f>
        <v>394645</v>
      </c>
      <c r="BX280" s="78">
        <f>SAStab!H6939</f>
        <v>742607</v>
      </c>
      <c r="BY280" s="78">
        <f>SAStab!I6939</f>
        <v>1099177</v>
      </c>
      <c r="BZ280" s="78">
        <f>SAStab!J6939</f>
        <v>2133697</v>
      </c>
      <c r="CA280" s="188"/>
    </row>
    <row r="281" spans="1:79">
      <c r="B281" t="s">
        <v>113</v>
      </c>
      <c r="C281" s="88">
        <f>SAStab!B7316</f>
        <v>0.95399999999999996</v>
      </c>
      <c r="D281" s="41" t="str">
        <f>SAStab!A6500</f>
        <v>top quintile</v>
      </c>
      <c r="E281" s="59">
        <f>SAStab!B6500</f>
        <v>309058</v>
      </c>
      <c r="F281" s="59">
        <f>SAStab!C6500</f>
        <v>8281.83</v>
      </c>
      <c r="G281" s="59">
        <f>SAStab!D6500</f>
        <v>37769.07</v>
      </c>
      <c r="H281" s="59">
        <f>SAStab!E6500</f>
        <v>101902.8</v>
      </c>
      <c r="I281" s="59">
        <f>SAStab!F6500</f>
        <v>218467.8</v>
      </c>
      <c r="J281" s="59">
        <f>SAStab!G6500</f>
        <v>402502</v>
      </c>
      <c r="K281" s="59">
        <f>SAStab!H6500</f>
        <v>675008</v>
      </c>
      <c r="L281" s="59">
        <f>SAStab!I6500</f>
        <v>900047</v>
      </c>
      <c r="M281" s="59">
        <f>SAStab!J6500</f>
        <v>1554398</v>
      </c>
      <c r="P281" t="s">
        <v>113</v>
      </c>
      <c r="Q281" s="93">
        <f>SAStab!C7316</f>
        <v>0.96599999999999997</v>
      </c>
      <c r="R281" s="159">
        <f>SAStab!B6588</f>
        <v>367659</v>
      </c>
      <c r="S281" s="159">
        <f>SAStab!C6588</f>
        <v>21339.33</v>
      </c>
      <c r="T281" s="159">
        <f>SAStab!D6588</f>
        <v>50764.25</v>
      </c>
      <c r="U281" s="159">
        <f>SAStab!E6588</f>
        <v>115013.9</v>
      </c>
      <c r="V281" s="159">
        <f>SAStab!F6588</f>
        <v>241189.8</v>
      </c>
      <c r="W281" s="159">
        <f>SAStab!G6588</f>
        <v>469144</v>
      </c>
      <c r="X281" s="159">
        <f>SAStab!H6588</f>
        <v>808489</v>
      </c>
      <c r="Y281" s="159">
        <f>SAStab!I6588</f>
        <v>1121244</v>
      </c>
      <c r="Z281" s="159">
        <f>SAStab!J6588</f>
        <v>2027492</v>
      </c>
      <c r="AC281" t="s">
        <v>113</v>
      </c>
      <c r="AD281" s="86">
        <f>SAStab!D7316</f>
        <v>0.95899999999999996</v>
      </c>
      <c r="AE281" s="159">
        <f>SAStab!B6676</f>
        <v>421096</v>
      </c>
      <c r="AF281" s="159">
        <f>SAStab!C6676</f>
        <v>21962.880000000001</v>
      </c>
      <c r="AG281" s="159">
        <f>SAStab!D6676</f>
        <v>56281.07</v>
      </c>
      <c r="AH281" s="159">
        <f>SAStab!E6676</f>
        <v>123164.5</v>
      </c>
      <c r="AI281" s="159">
        <f>SAStab!F6676</f>
        <v>260464.8</v>
      </c>
      <c r="AJ281" s="159">
        <f>SAStab!G6676</f>
        <v>517180</v>
      </c>
      <c r="AK281" s="159">
        <f>SAStab!H6676</f>
        <v>932266</v>
      </c>
      <c r="AL281" s="159">
        <f>SAStab!I6676</f>
        <v>1280974</v>
      </c>
      <c r="AM281" s="159">
        <f>SAStab!J6676</f>
        <v>2592831</v>
      </c>
      <c r="AP281" t="s">
        <v>113</v>
      </c>
      <c r="AQ281" s="86">
        <f>SAStab!E7316</f>
        <v>0.95899999999999996</v>
      </c>
      <c r="AR281" s="159">
        <f>SAStab!B6764</f>
        <v>486696</v>
      </c>
      <c r="AS281" s="159">
        <f>SAStab!C6764</f>
        <v>24399.54</v>
      </c>
      <c r="AT281" s="159">
        <f>SAStab!D6764</f>
        <v>61340.14</v>
      </c>
      <c r="AU281" s="159">
        <f>SAStab!E6764</f>
        <v>133750.6</v>
      </c>
      <c r="AV281" s="159">
        <f>SAStab!F6764</f>
        <v>280207.5</v>
      </c>
      <c r="AW281" s="159">
        <f>SAStab!G6764</f>
        <v>564807</v>
      </c>
      <c r="AX281" s="159">
        <f>SAStab!H6764</f>
        <v>1067640</v>
      </c>
      <c r="AY281" s="159">
        <f>SAStab!I6764</f>
        <v>1580272</v>
      </c>
      <c r="AZ281" s="159">
        <f>SAStab!J6764</f>
        <v>3414383</v>
      </c>
      <c r="BC281" t="s">
        <v>113</v>
      </c>
      <c r="BD281" s="86">
        <f>SAStab!F7316</f>
        <v>0.95299999999999996</v>
      </c>
      <c r="BE281" s="54">
        <f>SAStab!B6852</f>
        <v>544378</v>
      </c>
      <c r="BF281" s="159">
        <f>SAStab!C6852</f>
        <v>17830.61</v>
      </c>
      <c r="BG281" s="159">
        <f>SAStab!D6852</f>
        <v>62322.9</v>
      </c>
      <c r="BH281" s="159">
        <f>SAStab!E6852</f>
        <v>144623.6</v>
      </c>
      <c r="BI281" s="159">
        <f>SAStab!F6852</f>
        <v>300109.5</v>
      </c>
      <c r="BJ281" s="159">
        <f>SAStab!G6852</f>
        <v>603840</v>
      </c>
      <c r="BK281" s="159">
        <f>SAStab!H6852</f>
        <v>1160165</v>
      </c>
      <c r="BL281" s="159">
        <f>SAStab!I6852</f>
        <v>1755354</v>
      </c>
      <c r="BM281" s="159">
        <f>SAStab!J6852</f>
        <v>4106043</v>
      </c>
      <c r="BP281" t="s">
        <v>113</v>
      </c>
      <c r="BQ281" s="86">
        <f>SAStab!G7316</f>
        <v>0.95099999999999996</v>
      </c>
      <c r="BR281" s="78">
        <f>SAStab!B6940</f>
        <v>613214</v>
      </c>
      <c r="BS281" s="78">
        <f>SAStab!C6940</f>
        <v>12580.9</v>
      </c>
      <c r="BT281" s="78">
        <f>SAStab!D6940</f>
        <v>70483.66</v>
      </c>
      <c r="BU281" s="78">
        <f>SAStab!E6940</f>
        <v>161793.5</v>
      </c>
      <c r="BV281" s="78">
        <f>SAStab!F6940</f>
        <v>335606.2</v>
      </c>
      <c r="BW281" s="78">
        <f>SAStab!G6940</f>
        <v>691518</v>
      </c>
      <c r="BX281" s="78">
        <f>SAStab!H6940</f>
        <v>1310454</v>
      </c>
      <c r="BY281" s="78">
        <f>SAStab!I6940</f>
        <v>1984431</v>
      </c>
      <c r="BZ281" s="78">
        <f>SAStab!J6940</f>
        <v>4403333</v>
      </c>
      <c r="CA281" s="188"/>
    </row>
    <row r="282" spans="1:79">
      <c r="A282" t="s">
        <v>20</v>
      </c>
      <c r="D282" s="41" t="str">
        <f>SAStab!A6501</f>
        <v>equivalent home equity</v>
      </c>
      <c r="O282" t="s">
        <v>20</v>
      </c>
      <c r="AB282" t="s">
        <v>20</v>
      </c>
      <c r="AO282" t="s">
        <v>20</v>
      </c>
      <c r="BB282" t="s">
        <v>20</v>
      </c>
      <c r="BE282" s="54"/>
      <c r="BO282" t="s">
        <v>20</v>
      </c>
      <c r="CA282" s="188"/>
    </row>
    <row r="283" spans="1:79">
      <c r="B283" t="s">
        <v>21</v>
      </c>
      <c r="C283" s="88">
        <f>SAStab!B7318</f>
        <v>1</v>
      </c>
      <c r="D283" s="41" t="str">
        <f>SAStab!A6502</f>
        <v>Home Owner</v>
      </c>
      <c r="E283" s="59">
        <f>SAStab!B6502</f>
        <v>205936</v>
      </c>
      <c r="F283" s="59">
        <f>SAStab!C6502</f>
        <v>19049.84</v>
      </c>
      <c r="G283" s="59">
        <f>SAStab!D6502</f>
        <v>32206.43</v>
      </c>
      <c r="H283" s="59">
        <f>SAStab!E6502</f>
        <v>65787</v>
      </c>
      <c r="I283" s="59">
        <f>SAStab!F6502</f>
        <v>134908.20000000001</v>
      </c>
      <c r="J283" s="59">
        <f>SAStab!G6502</f>
        <v>262433</v>
      </c>
      <c r="K283" s="59">
        <f>SAStab!H6502</f>
        <v>453271</v>
      </c>
      <c r="L283" s="59">
        <f>SAStab!I6502</f>
        <v>618428</v>
      </c>
      <c r="M283" s="59">
        <f>SAStab!J6502</f>
        <v>1136146</v>
      </c>
      <c r="P283" t="s">
        <v>21</v>
      </c>
      <c r="Q283" s="93">
        <f>SAStab!C7318</f>
        <v>1</v>
      </c>
      <c r="R283" s="159">
        <f>SAStab!B6590</f>
        <v>230176</v>
      </c>
      <c r="S283" s="159">
        <f>SAStab!C6590</f>
        <v>19514.89</v>
      </c>
      <c r="T283" s="159">
        <f>SAStab!D6590</f>
        <v>31052.26</v>
      </c>
      <c r="U283" s="159">
        <f>SAStab!E6590</f>
        <v>63963.8</v>
      </c>
      <c r="V283" s="159">
        <f>SAStab!F6590</f>
        <v>136472.20000000001</v>
      </c>
      <c r="W283" s="159">
        <f>SAStab!G6590</f>
        <v>284443</v>
      </c>
      <c r="X283" s="159">
        <f>SAStab!H6590</f>
        <v>521927</v>
      </c>
      <c r="Y283" s="159">
        <f>SAStab!I6590</f>
        <v>738380</v>
      </c>
      <c r="Z283" s="159">
        <f>SAStab!J6590</f>
        <v>1373265</v>
      </c>
      <c r="AC283" t="s">
        <v>21</v>
      </c>
      <c r="AD283" s="86">
        <f>SAStab!D7318</f>
        <v>1</v>
      </c>
      <c r="AE283" s="159">
        <f>SAStab!B6678</f>
        <v>257613</v>
      </c>
      <c r="AF283" s="159">
        <f>SAStab!C6678</f>
        <v>22526.91</v>
      </c>
      <c r="AG283" s="159">
        <f>SAStab!D6678</f>
        <v>34756.080000000002</v>
      </c>
      <c r="AH283" s="159">
        <f>SAStab!E6678</f>
        <v>69025.3</v>
      </c>
      <c r="AI283" s="159">
        <f>SAStab!F6678</f>
        <v>144875.79999999999</v>
      </c>
      <c r="AJ283" s="159">
        <f>SAStab!G6678</f>
        <v>305917</v>
      </c>
      <c r="AK283" s="159">
        <f>SAStab!H6678</f>
        <v>577947</v>
      </c>
      <c r="AL283" s="159">
        <f>SAStab!I6678</f>
        <v>848394</v>
      </c>
      <c r="AM283" s="159">
        <f>SAStab!J6678</f>
        <v>1665881</v>
      </c>
      <c r="AP283" t="s">
        <v>21</v>
      </c>
      <c r="AQ283" s="86">
        <f>SAStab!E7318</f>
        <v>1</v>
      </c>
      <c r="AR283" s="159">
        <f>SAStab!B6766</f>
        <v>291660</v>
      </c>
      <c r="AS283" s="159">
        <f>SAStab!C6766</f>
        <v>25813.439999999999</v>
      </c>
      <c r="AT283" s="159">
        <f>SAStab!D6766</f>
        <v>38400.54</v>
      </c>
      <c r="AU283" s="159">
        <f>SAStab!E6766</f>
        <v>74240.600000000006</v>
      </c>
      <c r="AV283" s="159">
        <f>SAStab!F6766</f>
        <v>156269.20000000001</v>
      </c>
      <c r="AW283" s="159">
        <f>SAStab!G6766</f>
        <v>330268</v>
      </c>
      <c r="AX283" s="159">
        <f>SAStab!H6766</f>
        <v>647981</v>
      </c>
      <c r="AY283" s="159">
        <f>SAStab!I6766</f>
        <v>964373</v>
      </c>
      <c r="AZ283" s="159">
        <f>SAStab!J6766</f>
        <v>2125299</v>
      </c>
      <c r="BC283" t="s">
        <v>21</v>
      </c>
      <c r="BD283" s="86">
        <f>SAStab!F7318</f>
        <v>1</v>
      </c>
      <c r="BE283" s="54">
        <f>SAStab!B6854</f>
        <v>330640</v>
      </c>
      <c r="BF283" s="159">
        <f>SAStab!C6854</f>
        <v>29763.06</v>
      </c>
      <c r="BG283" s="159">
        <f>SAStab!D6854</f>
        <v>43702.12</v>
      </c>
      <c r="BH283" s="159">
        <f>SAStab!E6854</f>
        <v>84110.399999999994</v>
      </c>
      <c r="BI283" s="159">
        <f>SAStab!F6854</f>
        <v>175331.1</v>
      </c>
      <c r="BJ283" s="159">
        <f>SAStab!G6854</f>
        <v>368681</v>
      </c>
      <c r="BK283" s="159">
        <f>SAStab!H6854</f>
        <v>711651</v>
      </c>
      <c r="BL283" s="159">
        <f>SAStab!I6854</f>
        <v>1069253</v>
      </c>
      <c r="BM283" s="159">
        <f>SAStab!J6854</f>
        <v>2465169</v>
      </c>
      <c r="BP283" t="s">
        <v>21</v>
      </c>
      <c r="BQ283" s="86">
        <f>SAStab!G7318</f>
        <v>1</v>
      </c>
      <c r="BR283" s="78">
        <f>SAStab!B6942</f>
        <v>375207</v>
      </c>
      <c r="BS283" s="78">
        <f>SAStab!C6942</f>
        <v>33049.06</v>
      </c>
      <c r="BT283" s="78">
        <f>SAStab!D6942</f>
        <v>49013.61</v>
      </c>
      <c r="BU283" s="78">
        <f>SAStab!E6942</f>
        <v>95825.2</v>
      </c>
      <c r="BV283" s="78">
        <f>SAStab!F6942</f>
        <v>197169.8</v>
      </c>
      <c r="BW283" s="78">
        <f>SAStab!G6942</f>
        <v>412305</v>
      </c>
      <c r="BX283" s="78">
        <f>SAStab!H6942</f>
        <v>813575</v>
      </c>
      <c r="BY283" s="78">
        <f>SAStab!I6942</f>
        <v>1224008</v>
      </c>
      <c r="BZ283" s="78">
        <f>SAStab!J6942</f>
        <v>2748140</v>
      </c>
      <c r="CA283" s="188"/>
    </row>
    <row r="284" spans="1:79">
      <c r="B284" t="s">
        <v>22</v>
      </c>
      <c r="C284" s="88">
        <f>SAStab!B7319</f>
        <v>0</v>
      </c>
      <c r="D284" s="41" t="str">
        <f>SAStab!A6503</f>
        <v>Renter</v>
      </c>
      <c r="E284" s="59">
        <f>SAStab!B6503</f>
        <v>0</v>
      </c>
      <c r="F284" s="59">
        <f>SAStab!C6503</f>
        <v>0</v>
      </c>
      <c r="G284" s="59">
        <f>SAStab!D6503</f>
        <v>0</v>
      </c>
      <c r="H284" s="59">
        <f>SAStab!E6503</f>
        <v>0</v>
      </c>
      <c r="I284" s="59">
        <f>SAStab!F6503</f>
        <v>0</v>
      </c>
      <c r="J284" s="59">
        <f>SAStab!G6503</f>
        <v>0</v>
      </c>
      <c r="K284" s="59">
        <f>SAStab!H6503</f>
        <v>0</v>
      </c>
      <c r="L284" s="59">
        <f>SAStab!I6503</f>
        <v>0</v>
      </c>
      <c r="M284" s="59">
        <f>SAStab!J6503</f>
        <v>0</v>
      </c>
      <c r="P284" t="s">
        <v>22</v>
      </c>
      <c r="Q284" s="93">
        <f>SAStab!C7319</f>
        <v>0</v>
      </c>
      <c r="R284" s="159">
        <f>SAStab!B6591</f>
        <v>0</v>
      </c>
      <c r="S284" s="159">
        <f>SAStab!C6591</f>
        <v>0</v>
      </c>
      <c r="T284" s="159">
        <f>SAStab!D6591</f>
        <v>0</v>
      </c>
      <c r="U284" s="159">
        <f>SAStab!E6591</f>
        <v>0</v>
      </c>
      <c r="V284" s="159">
        <f>SAStab!F6591</f>
        <v>0</v>
      </c>
      <c r="W284" s="159">
        <f>SAStab!G6591</f>
        <v>0</v>
      </c>
      <c r="X284" s="159">
        <f>SAStab!H6591</f>
        <v>0</v>
      </c>
      <c r="Y284" s="159">
        <f>SAStab!I6591</f>
        <v>0</v>
      </c>
      <c r="Z284" s="159">
        <f>SAStab!J6591</f>
        <v>0</v>
      </c>
      <c r="AC284" t="s">
        <v>22</v>
      </c>
      <c r="AD284" s="86">
        <f>SAStab!D7319</f>
        <v>0</v>
      </c>
      <c r="AE284" s="159">
        <f>SAStab!B6679</f>
        <v>0</v>
      </c>
      <c r="AF284" s="159">
        <f>SAStab!C6679</f>
        <v>0</v>
      </c>
      <c r="AG284" s="159">
        <f>SAStab!D6679</f>
        <v>0</v>
      </c>
      <c r="AH284" s="159">
        <f>SAStab!E6679</f>
        <v>0</v>
      </c>
      <c r="AI284" s="159">
        <f>SAStab!F6679</f>
        <v>0</v>
      </c>
      <c r="AJ284" s="159">
        <f>SAStab!G6679</f>
        <v>0</v>
      </c>
      <c r="AK284" s="159">
        <f>SAStab!H6679</f>
        <v>0</v>
      </c>
      <c r="AL284" s="159">
        <f>SAStab!I6679</f>
        <v>0</v>
      </c>
      <c r="AM284" s="159">
        <f>SAStab!J6679</f>
        <v>0</v>
      </c>
      <c r="AP284" t="s">
        <v>22</v>
      </c>
      <c r="AQ284" s="86">
        <f>SAStab!E7319</f>
        <v>0</v>
      </c>
      <c r="AR284" s="159">
        <f>SAStab!B6767</f>
        <v>0</v>
      </c>
      <c r="AS284" s="159">
        <f>SAStab!C6767</f>
        <v>0</v>
      </c>
      <c r="AT284" s="159">
        <f>SAStab!D6767</f>
        <v>0</v>
      </c>
      <c r="AU284" s="159">
        <f>SAStab!E6767</f>
        <v>0</v>
      </c>
      <c r="AV284" s="159">
        <f>SAStab!F6767</f>
        <v>0</v>
      </c>
      <c r="AW284" s="159">
        <f>SAStab!G6767</f>
        <v>0</v>
      </c>
      <c r="AX284" s="159">
        <f>SAStab!H6767</f>
        <v>0</v>
      </c>
      <c r="AY284" s="159">
        <f>SAStab!I6767</f>
        <v>0</v>
      </c>
      <c r="AZ284" s="159">
        <f>SAStab!J6767</f>
        <v>0</v>
      </c>
      <c r="BC284" t="s">
        <v>22</v>
      </c>
      <c r="BD284" s="86">
        <f>SAStab!F7319</f>
        <v>0</v>
      </c>
      <c r="BE284" s="54">
        <f>SAStab!B6855</f>
        <v>0</v>
      </c>
      <c r="BF284" s="159">
        <f>SAStab!C6855</f>
        <v>0</v>
      </c>
      <c r="BG284" s="159">
        <f>SAStab!D6855</f>
        <v>0</v>
      </c>
      <c r="BH284" s="159">
        <f>SAStab!E6855</f>
        <v>0</v>
      </c>
      <c r="BI284" s="159">
        <f>SAStab!F6855</f>
        <v>0</v>
      </c>
      <c r="BJ284" s="159">
        <f>SAStab!G6855</f>
        <v>0</v>
      </c>
      <c r="BK284" s="159">
        <f>SAStab!H6855</f>
        <v>0</v>
      </c>
      <c r="BL284" s="159">
        <f>SAStab!I6855</f>
        <v>0</v>
      </c>
      <c r="BM284" s="159">
        <f>SAStab!J6855</f>
        <v>0</v>
      </c>
      <c r="BP284" t="s">
        <v>22</v>
      </c>
      <c r="BQ284" s="86">
        <f>SAStab!G7319</f>
        <v>0</v>
      </c>
      <c r="BR284" s="78">
        <f>SAStab!B6943</f>
        <v>0</v>
      </c>
      <c r="BS284" s="78">
        <f>SAStab!C6943</f>
        <v>0</v>
      </c>
      <c r="BT284" s="78">
        <f>SAStab!D6943</f>
        <v>0</v>
      </c>
      <c r="BU284" s="78">
        <f>SAStab!E6943</f>
        <v>0</v>
      </c>
      <c r="BV284" s="78">
        <f>SAStab!F6943</f>
        <v>0</v>
      </c>
      <c r="BW284" s="78">
        <f>SAStab!G6943</f>
        <v>0</v>
      </c>
      <c r="BX284" s="78">
        <f>SAStab!H6943</f>
        <v>0</v>
      </c>
      <c r="BY284" s="78">
        <f>SAStab!I6943</f>
        <v>0</v>
      </c>
      <c r="BZ284" s="78">
        <f>SAStab!J6943</f>
        <v>0</v>
      </c>
      <c r="CA284" s="188"/>
    </row>
    <row r="285" spans="1:79">
      <c r="A285" t="s">
        <v>107</v>
      </c>
      <c r="D285" s="41" t="str">
        <f>SAStab!A6504</f>
        <v>census Poverty rate</v>
      </c>
      <c r="O285" t="s">
        <v>107</v>
      </c>
      <c r="AB285" t="s">
        <v>107</v>
      </c>
      <c r="AO285" t="s">
        <v>107</v>
      </c>
      <c r="BB285" t="s">
        <v>107</v>
      </c>
      <c r="BE285" s="54"/>
      <c r="BO285" t="s">
        <v>107</v>
      </c>
      <c r="CA285" s="188"/>
    </row>
    <row r="286" spans="1:79">
      <c r="B286" t="s">
        <v>28</v>
      </c>
      <c r="C286" s="88">
        <f>SAStab!B7321</f>
        <v>0.42799999999999999</v>
      </c>
      <c r="D286" s="41" t="str">
        <f>SAStab!A6505</f>
        <v>1.Less 100% of Poverty</v>
      </c>
      <c r="E286" s="59">
        <f>SAStab!B6505</f>
        <v>51976</v>
      </c>
      <c r="F286" s="59">
        <f>SAStab!C6505</f>
        <v>0</v>
      </c>
      <c r="G286" s="59">
        <f>SAStab!D6505</f>
        <v>0</v>
      </c>
      <c r="H286" s="59">
        <f>SAStab!E6505</f>
        <v>0</v>
      </c>
      <c r="I286" s="59">
        <f>SAStab!F6505</f>
        <v>0</v>
      </c>
      <c r="J286" s="59">
        <f>SAStab!G6505</f>
        <v>60284</v>
      </c>
      <c r="K286" s="59">
        <f>SAStab!H6505</f>
        <v>163770</v>
      </c>
      <c r="L286" s="59">
        <f>SAStab!I6505</f>
        <v>242811</v>
      </c>
      <c r="M286" s="59">
        <f>SAStab!J6505</f>
        <v>453039</v>
      </c>
      <c r="P286" t="s">
        <v>28</v>
      </c>
      <c r="Q286" s="93">
        <f>SAStab!C7321</f>
        <v>0.38700000000000001</v>
      </c>
      <c r="R286" s="159">
        <f>SAStab!B6593</f>
        <v>50977</v>
      </c>
      <c r="S286" s="159">
        <f>SAStab!C6593</f>
        <v>0</v>
      </c>
      <c r="T286" s="159">
        <f>SAStab!D6593</f>
        <v>0</v>
      </c>
      <c r="U286" s="159">
        <f>SAStab!E6593</f>
        <v>0</v>
      </c>
      <c r="V286" s="159">
        <f>SAStab!F6593</f>
        <v>0</v>
      </c>
      <c r="W286" s="159">
        <f>SAStab!G6593</f>
        <v>49769</v>
      </c>
      <c r="X286" s="159">
        <f>SAStab!H6593</f>
        <v>139523</v>
      </c>
      <c r="Y286" s="159">
        <f>SAStab!I6593</f>
        <v>235730</v>
      </c>
      <c r="Z286" s="159">
        <f>SAStab!J6593</f>
        <v>495787</v>
      </c>
      <c r="AC286" t="s">
        <v>28</v>
      </c>
      <c r="AD286" s="86">
        <f>SAStab!D7321</f>
        <v>0.36799999999999999</v>
      </c>
      <c r="AE286" s="159">
        <f>SAStab!B6681</f>
        <v>52377</v>
      </c>
      <c r="AF286" s="159">
        <f>SAStab!C6681</f>
        <v>0</v>
      </c>
      <c r="AG286" s="159">
        <f>SAStab!D6681</f>
        <v>0</v>
      </c>
      <c r="AH286" s="159">
        <f>SAStab!E6681</f>
        <v>0</v>
      </c>
      <c r="AI286" s="159">
        <f>SAStab!F6681</f>
        <v>0</v>
      </c>
      <c r="AJ286" s="159">
        <f>SAStab!G6681</f>
        <v>45689</v>
      </c>
      <c r="AK286" s="159">
        <f>SAStab!H6681</f>
        <v>141655</v>
      </c>
      <c r="AL286" s="159">
        <f>SAStab!I6681</f>
        <v>247606</v>
      </c>
      <c r="AM286" s="159">
        <f>SAStab!J6681</f>
        <v>699105</v>
      </c>
      <c r="AP286" t="s">
        <v>28</v>
      </c>
      <c r="AQ286" s="86">
        <f>SAStab!E7321</f>
        <v>0.36399999999999999</v>
      </c>
      <c r="AR286" s="159">
        <f>SAStab!B6769</f>
        <v>61554</v>
      </c>
      <c r="AS286" s="159">
        <f>SAStab!C6769</f>
        <v>0</v>
      </c>
      <c r="AT286" s="159">
        <f>SAStab!D6769</f>
        <v>0</v>
      </c>
      <c r="AU286" s="159">
        <f>SAStab!E6769</f>
        <v>0</v>
      </c>
      <c r="AV286" s="159">
        <f>SAStab!F6769</f>
        <v>0</v>
      </c>
      <c r="AW286" s="159">
        <f>SAStab!G6769</f>
        <v>52322</v>
      </c>
      <c r="AX286" s="159">
        <f>SAStab!H6769</f>
        <v>172367</v>
      </c>
      <c r="AY286" s="159">
        <f>SAStab!I6769</f>
        <v>302868</v>
      </c>
      <c r="AZ286" s="159">
        <f>SAStab!J6769</f>
        <v>760837</v>
      </c>
      <c r="BC286" t="s">
        <v>28</v>
      </c>
      <c r="BD286" s="86">
        <f>SAStab!F7321</f>
        <v>0.35299999999999998</v>
      </c>
      <c r="BE286" s="54">
        <f>SAStab!B6857</f>
        <v>63114</v>
      </c>
      <c r="BF286" s="159">
        <f>SAStab!C6857</f>
        <v>0</v>
      </c>
      <c r="BG286" s="159">
        <f>SAStab!D6857</f>
        <v>0</v>
      </c>
      <c r="BH286" s="159">
        <f>SAStab!E6857</f>
        <v>0</v>
      </c>
      <c r="BI286" s="159">
        <f>SAStab!F6857</f>
        <v>0</v>
      </c>
      <c r="BJ286" s="159">
        <f>SAStab!G6857</f>
        <v>57447</v>
      </c>
      <c r="BK286" s="159">
        <f>SAStab!H6857</f>
        <v>185932</v>
      </c>
      <c r="BL286" s="159">
        <f>SAStab!I6857</f>
        <v>327336</v>
      </c>
      <c r="BM286" s="159">
        <f>SAStab!J6857</f>
        <v>772625</v>
      </c>
      <c r="BP286" t="s">
        <v>28</v>
      </c>
      <c r="BQ286" s="86">
        <f>SAStab!G7321</f>
        <v>0.32700000000000001</v>
      </c>
      <c r="BR286" s="78">
        <f>SAStab!B6945</f>
        <v>78172</v>
      </c>
      <c r="BS286" s="78">
        <f>SAStab!C6945</f>
        <v>0</v>
      </c>
      <c r="BT286" s="78">
        <f>SAStab!D6945</f>
        <v>0</v>
      </c>
      <c r="BU286" s="78">
        <f>SAStab!E6945</f>
        <v>0</v>
      </c>
      <c r="BV286" s="78">
        <f>SAStab!F6945</f>
        <v>0</v>
      </c>
      <c r="BW286" s="78">
        <f>SAStab!G6945</f>
        <v>51718</v>
      </c>
      <c r="BX286" s="78">
        <f>SAStab!H6945</f>
        <v>192477</v>
      </c>
      <c r="BY286" s="78">
        <f>SAStab!I6945</f>
        <v>332393</v>
      </c>
      <c r="BZ286" s="78">
        <f>SAStab!J6945</f>
        <v>1049284</v>
      </c>
      <c r="CA286" s="188"/>
    </row>
    <row r="287" spans="1:79">
      <c r="B287" t="s">
        <v>29</v>
      </c>
      <c r="C287" s="88">
        <f>SAStab!B7322</f>
        <v>0.65500000000000003</v>
      </c>
      <c r="D287" s="41" t="str">
        <f>SAStab!A6506</f>
        <v>2.100-199% of Poverty</v>
      </c>
      <c r="E287" s="59">
        <f>SAStab!B6506</f>
        <v>93367</v>
      </c>
      <c r="F287" s="59">
        <f>SAStab!C6506</f>
        <v>0</v>
      </c>
      <c r="G287" s="59">
        <f>SAStab!D6506</f>
        <v>0</v>
      </c>
      <c r="H287" s="59">
        <f>SAStab!E6506</f>
        <v>0</v>
      </c>
      <c r="I287" s="59">
        <f>SAStab!F6506</f>
        <v>46822.2</v>
      </c>
      <c r="J287" s="59">
        <f>SAStab!G6506</f>
        <v>126626</v>
      </c>
      <c r="K287" s="59">
        <f>SAStab!H6506</f>
        <v>255573</v>
      </c>
      <c r="L287" s="59">
        <f>SAStab!I6506</f>
        <v>361364</v>
      </c>
      <c r="M287" s="59">
        <f>SAStab!J6506</f>
        <v>682517</v>
      </c>
      <c r="P287" t="s">
        <v>29</v>
      </c>
      <c r="Q287" s="93">
        <f>SAStab!C7322</f>
        <v>0.63300000000000001</v>
      </c>
      <c r="R287" s="159">
        <f>SAStab!B6594</f>
        <v>91880</v>
      </c>
      <c r="S287" s="159">
        <f>SAStab!C6594</f>
        <v>0</v>
      </c>
      <c r="T287" s="159">
        <f>SAStab!D6594</f>
        <v>0</v>
      </c>
      <c r="U287" s="159">
        <f>SAStab!E6594</f>
        <v>0</v>
      </c>
      <c r="V287" s="159">
        <f>SAStab!F6594</f>
        <v>36685.199999999997</v>
      </c>
      <c r="W287" s="159">
        <f>SAStab!G6594</f>
        <v>114263</v>
      </c>
      <c r="X287" s="159">
        <f>SAStab!H6594</f>
        <v>246114</v>
      </c>
      <c r="Y287" s="159">
        <f>SAStab!I6594</f>
        <v>380045</v>
      </c>
      <c r="Z287" s="159">
        <f>SAStab!J6594</f>
        <v>719238</v>
      </c>
      <c r="AC287" t="s">
        <v>29</v>
      </c>
      <c r="AD287" s="86">
        <f>SAStab!D7322</f>
        <v>0.61199999999999999</v>
      </c>
      <c r="AE287" s="159">
        <f>SAStab!B6682</f>
        <v>98524</v>
      </c>
      <c r="AF287" s="159">
        <f>SAStab!C6682</f>
        <v>0</v>
      </c>
      <c r="AG287" s="159">
        <f>SAStab!D6682</f>
        <v>0</v>
      </c>
      <c r="AH287" s="159">
        <f>SAStab!E6682</f>
        <v>0</v>
      </c>
      <c r="AI287" s="159">
        <f>SAStab!F6682</f>
        <v>34773.599999999999</v>
      </c>
      <c r="AJ287" s="159">
        <f>SAStab!G6682</f>
        <v>118388</v>
      </c>
      <c r="AK287" s="159">
        <f>SAStab!H6682</f>
        <v>253471</v>
      </c>
      <c r="AL287" s="159">
        <f>SAStab!I6682</f>
        <v>411928</v>
      </c>
      <c r="AM287" s="159">
        <f>SAStab!J6682</f>
        <v>854075</v>
      </c>
      <c r="AP287" t="s">
        <v>29</v>
      </c>
      <c r="AQ287" s="86">
        <f>SAStab!E7322</f>
        <v>0.57999999999999996</v>
      </c>
      <c r="AR287" s="159">
        <f>SAStab!B6770</f>
        <v>98450</v>
      </c>
      <c r="AS287" s="159">
        <f>SAStab!C6770</f>
        <v>0</v>
      </c>
      <c r="AT287" s="159">
        <f>SAStab!D6770</f>
        <v>0</v>
      </c>
      <c r="AU287" s="159">
        <f>SAStab!E6770</f>
        <v>0</v>
      </c>
      <c r="AV287" s="159">
        <f>SAStab!F6770</f>
        <v>32511.1</v>
      </c>
      <c r="AW287" s="159">
        <f>SAStab!G6770</f>
        <v>117537</v>
      </c>
      <c r="AX287" s="159">
        <f>SAStab!H6770</f>
        <v>253082</v>
      </c>
      <c r="AY287" s="159">
        <f>SAStab!I6770</f>
        <v>420323</v>
      </c>
      <c r="AZ287" s="159">
        <f>SAStab!J6770</f>
        <v>941296</v>
      </c>
      <c r="BC287" t="s">
        <v>29</v>
      </c>
      <c r="BD287" s="86">
        <f>SAStab!F7322</f>
        <v>0.52700000000000002</v>
      </c>
      <c r="BE287" s="54">
        <f>SAStab!B6858</f>
        <v>104007</v>
      </c>
      <c r="BF287" s="159">
        <f>SAStab!C6858</f>
        <v>0</v>
      </c>
      <c r="BG287" s="159">
        <f>SAStab!D6858</f>
        <v>0</v>
      </c>
      <c r="BH287" s="159">
        <f>SAStab!E6858</f>
        <v>0</v>
      </c>
      <c r="BI287" s="159">
        <f>SAStab!F6858</f>
        <v>20941.400000000001</v>
      </c>
      <c r="BJ287" s="159">
        <f>SAStab!G6858</f>
        <v>118180</v>
      </c>
      <c r="BK287" s="159">
        <f>SAStab!H6858</f>
        <v>265062</v>
      </c>
      <c r="BL287" s="159">
        <f>SAStab!I6858</f>
        <v>422084</v>
      </c>
      <c r="BM287" s="159">
        <f>SAStab!J6858</f>
        <v>1103687</v>
      </c>
      <c r="BP287" t="s">
        <v>29</v>
      </c>
      <c r="BQ287" s="86">
        <f>SAStab!G7322</f>
        <v>0.47499999999999998</v>
      </c>
      <c r="BR287" s="78">
        <f>SAStab!B6946</f>
        <v>109004</v>
      </c>
      <c r="BS287" s="78">
        <f>SAStab!C6946</f>
        <v>0</v>
      </c>
      <c r="BT287" s="78">
        <f>SAStab!D6946</f>
        <v>0</v>
      </c>
      <c r="BU287" s="78">
        <f>SAStab!E6946</f>
        <v>0</v>
      </c>
      <c r="BV287" s="78">
        <f>SAStab!F6946</f>
        <v>0</v>
      </c>
      <c r="BW287" s="78">
        <f>SAStab!G6946</f>
        <v>112261</v>
      </c>
      <c r="BX287" s="78">
        <f>SAStab!H6946</f>
        <v>272197</v>
      </c>
      <c r="BY287" s="78">
        <f>SAStab!I6946</f>
        <v>459268</v>
      </c>
      <c r="BZ287" s="78">
        <f>SAStab!J6946</f>
        <v>1371149</v>
      </c>
      <c r="CA287" s="188"/>
    </row>
    <row r="288" spans="1:79">
      <c r="B288" t="s">
        <v>30</v>
      </c>
      <c r="C288" s="88">
        <f>SAStab!B7323</f>
        <v>0.82699999999999996</v>
      </c>
      <c r="D288" s="41" t="str">
        <f>SAStab!A6507</f>
        <v>3.200-399% of Poverty</v>
      </c>
      <c r="E288" s="59">
        <f>SAStab!B6507</f>
        <v>152286</v>
      </c>
      <c r="F288" s="59">
        <f>SAStab!C6507</f>
        <v>0</v>
      </c>
      <c r="G288" s="59">
        <f>SAStab!D6507</f>
        <v>0</v>
      </c>
      <c r="H288" s="59">
        <f>SAStab!E6507</f>
        <v>28591.3</v>
      </c>
      <c r="I288" s="59">
        <f>SAStab!F6507</f>
        <v>93069.5</v>
      </c>
      <c r="J288" s="59">
        <f>SAStab!G6507</f>
        <v>200934</v>
      </c>
      <c r="K288" s="59">
        <f>SAStab!H6507</f>
        <v>359463</v>
      </c>
      <c r="L288" s="59">
        <f>SAStab!I6507</f>
        <v>518918</v>
      </c>
      <c r="M288" s="59">
        <f>SAStab!J6507</f>
        <v>965775</v>
      </c>
      <c r="P288" t="s">
        <v>30</v>
      </c>
      <c r="Q288" s="93">
        <f>SAStab!C7323</f>
        <v>0.79900000000000004</v>
      </c>
      <c r="R288" s="159">
        <f>SAStab!B6595</f>
        <v>152644</v>
      </c>
      <c r="S288" s="159">
        <f>SAStab!C6595</f>
        <v>0</v>
      </c>
      <c r="T288" s="159">
        <f>SAStab!D6595</f>
        <v>0</v>
      </c>
      <c r="U288" s="159">
        <f>SAStab!E6595</f>
        <v>19560.599999999999</v>
      </c>
      <c r="V288" s="159">
        <f>SAStab!F6595</f>
        <v>82741.7</v>
      </c>
      <c r="W288" s="159">
        <f>SAStab!G6595</f>
        <v>196799</v>
      </c>
      <c r="X288" s="159">
        <f>SAStab!H6595</f>
        <v>388957</v>
      </c>
      <c r="Y288" s="159">
        <f>SAStab!I6595</f>
        <v>544274</v>
      </c>
      <c r="Z288" s="159">
        <f>SAStab!J6595</f>
        <v>1053274</v>
      </c>
      <c r="AC288" t="s">
        <v>30</v>
      </c>
      <c r="AD288" s="86">
        <f>SAStab!D7323</f>
        <v>0.79100000000000004</v>
      </c>
      <c r="AE288" s="159">
        <f>SAStab!B6683</f>
        <v>172292</v>
      </c>
      <c r="AF288" s="159">
        <f>SAStab!C6683</f>
        <v>0</v>
      </c>
      <c r="AG288" s="159">
        <f>SAStab!D6683</f>
        <v>0</v>
      </c>
      <c r="AH288" s="159">
        <f>SAStab!E6683</f>
        <v>21547.200000000001</v>
      </c>
      <c r="AI288" s="159">
        <f>SAStab!F6683</f>
        <v>85671.9</v>
      </c>
      <c r="AJ288" s="159">
        <f>SAStab!G6683</f>
        <v>209447</v>
      </c>
      <c r="AK288" s="159">
        <f>SAStab!H6683</f>
        <v>423629</v>
      </c>
      <c r="AL288" s="159">
        <f>SAStab!I6683</f>
        <v>613567</v>
      </c>
      <c r="AM288" s="159">
        <f>SAStab!J6683</f>
        <v>1254391</v>
      </c>
      <c r="AP288" t="s">
        <v>30</v>
      </c>
      <c r="AQ288" s="86">
        <f>SAStab!E7323</f>
        <v>0.74299999999999999</v>
      </c>
      <c r="AR288" s="159">
        <f>SAStab!B6771</f>
        <v>164969</v>
      </c>
      <c r="AS288" s="159">
        <f>SAStab!C6771</f>
        <v>0</v>
      </c>
      <c r="AT288" s="159">
        <f>SAStab!D6771</f>
        <v>0</v>
      </c>
      <c r="AU288" s="159">
        <f>SAStab!E6771</f>
        <v>0</v>
      </c>
      <c r="AV288" s="159">
        <f>SAStab!F6771</f>
        <v>80237.3</v>
      </c>
      <c r="AW288" s="159">
        <f>SAStab!G6771</f>
        <v>196293</v>
      </c>
      <c r="AX288" s="159">
        <f>SAStab!H6771</f>
        <v>416910</v>
      </c>
      <c r="AY288" s="159">
        <f>SAStab!I6771</f>
        <v>639493</v>
      </c>
      <c r="AZ288" s="159">
        <f>SAStab!J6771</f>
        <v>1301357</v>
      </c>
      <c r="BC288" t="s">
        <v>30</v>
      </c>
      <c r="BD288" s="86">
        <f>SAStab!F7323</f>
        <v>0.69799999999999995</v>
      </c>
      <c r="BE288" s="54">
        <f>SAStab!B6859</f>
        <v>174658</v>
      </c>
      <c r="BF288" s="159">
        <f>SAStab!C6859</f>
        <v>0</v>
      </c>
      <c r="BG288" s="159">
        <f>SAStab!D6859</f>
        <v>0</v>
      </c>
      <c r="BH288" s="159">
        <f>SAStab!E6859</f>
        <v>0</v>
      </c>
      <c r="BI288" s="159">
        <f>SAStab!F6859</f>
        <v>77339.100000000006</v>
      </c>
      <c r="BJ288" s="159">
        <f>SAStab!G6859</f>
        <v>206018</v>
      </c>
      <c r="BK288" s="159">
        <f>SAStab!H6859</f>
        <v>434252</v>
      </c>
      <c r="BL288" s="159">
        <f>SAStab!I6859</f>
        <v>660291</v>
      </c>
      <c r="BM288" s="159">
        <f>SAStab!J6859</f>
        <v>1586578</v>
      </c>
      <c r="BP288" t="s">
        <v>30</v>
      </c>
      <c r="BQ288" s="86">
        <f>SAStab!G7323</f>
        <v>0.66900000000000004</v>
      </c>
      <c r="BR288" s="78">
        <f>SAStab!B6947</f>
        <v>187186</v>
      </c>
      <c r="BS288" s="78">
        <f>SAStab!C6947</f>
        <v>0</v>
      </c>
      <c r="BT288" s="78">
        <f>SAStab!D6947</f>
        <v>0</v>
      </c>
      <c r="BU288" s="78">
        <f>SAStab!E6947</f>
        <v>0</v>
      </c>
      <c r="BV288" s="78">
        <f>SAStab!F6947</f>
        <v>74430.5</v>
      </c>
      <c r="BW288" s="78">
        <f>SAStab!G6947</f>
        <v>210331</v>
      </c>
      <c r="BX288" s="78">
        <f>SAStab!H6947</f>
        <v>459344</v>
      </c>
      <c r="BY288" s="78">
        <f>SAStab!I6947</f>
        <v>732080</v>
      </c>
      <c r="BZ288" s="78">
        <f>SAStab!J6947</f>
        <v>1747176</v>
      </c>
      <c r="CA288" s="188"/>
    </row>
    <row r="289" spans="1:79" s="188" customFormat="1">
      <c r="A289" s="1"/>
      <c r="B289" s="1" t="s">
        <v>31</v>
      </c>
      <c r="C289" s="89">
        <f>SAStab!B7324</f>
        <v>0.92700000000000005</v>
      </c>
      <c r="D289" s="183" t="str">
        <f>SAStab!A6508</f>
        <v>4.400%+ of Poverty</v>
      </c>
      <c r="E289" s="79">
        <f>SAStab!B6508</f>
        <v>231416</v>
      </c>
      <c r="F289" s="79">
        <f>SAStab!C6508</f>
        <v>0</v>
      </c>
      <c r="G289" s="79">
        <f>SAStab!D6508</f>
        <v>18187.98</v>
      </c>
      <c r="H289" s="79">
        <f>SAStab!E6508</f>
        <v>70011.8</v>
      </c>
      <c r="I289" s="79">
        <f>SAStab!F6508</f>
        <v>155112.6</v>
      </c>
      <c r="J289" s="79">
        <f>SAStab!G6508</f>
        <v>306108</v>
      </c>
      <c r="K289" s="79">
        <f>SAStab!H6508</f>
        <v>515044</v>
      </c>
      <c r="L289" s="79">
        <f>SAStab!I6508</f>
        <v>704540</v>
      </c>
      <c r="M289" s="79">
        <f>SAStab!J6508</f>
        <v>1216418</v>
      </c>
      <c r="O289" s="1"/>
      <c r="P289" s="1" t="s">
        <v>31</v>
      </c>
      <c r="Q289" s="94">
        <f>SAStab!C7324</f>
        <v>0.92100000000000004</v>
      </c>
      <c r="R289" s="123">
        <f>SAStab!B6596</f>
        <v>257101</v>
      </c>
      <c r="S289" s="123">
        <f>SAStab!C6596</f>
        <v>0</v>
      </c>
      <c r="T289" s="123">
        <f>SAStab!D6596</f>
        <v>16756.79</v>
      </c>
      <c r="U289" s="123">
        <f>SAStab!E6596</f>
        <v>65654.2</v>
      </c>
      <c r="V289" s="123">
        <f>SAStab!F6596</f>
        <v>155760</v>
      </c>
      <c r="W289" s="123">
        <f>SAStab!G6596</f>
        <v>323352</v>
      </c>
      <c r="X289" s="123">
        <f>SAStab!H6596</f>
        <v>602260</v>
      </c>
      <c r="Y289" s="123">
        <f>SAStab!I6596</f>
        <v>841284</v>
      </c>
      <c r="Z289" s="123">
        <f>SAStab!J6596</f>
        <v>1543100</v>
      </c>
      <c r="AB289" s="1"/>
      <c r="AC289" s="1" t="s">
        <v>31</v>
      </c>
      <c r="AD289" s="87">
        <f>SAStab!D7324</f>
        <v>0.90100000000000002</v>
      </c>
      <c r="AE289" s="123">
        <f>SAStab!B6684</f>
        <v>276086</v>
      </c>
      <c r="AF289" s="123">
        <f>SAStab!C6684</f>
        <v>0</v>
      </c>
      <c r="AG289" s="123">
        <f>SAStab!D6684</f>
        <v>4586.2</v>
      </c>
      <c r="AH289" s="123">
        <f>SAStab!E6684</f>
        <v>64133.2</v>
      </c>
      <c r="AI289" s="123">
        <f>SAStab!F6684</f>
        <v>155359.20000000001</v>
      </c>
      <c r="AJ289" s="123">
        <f>SAStab!G6684</f>
        <v>338241</v>
      </c>
      <c r="AK289" s="123">
        <f>SAStab!H6684</f>
        <v>643715</v>
      </c>
      <c r="AL289" s="123">
        <f>SAStab!I6684</f>
        <v>925088</v>
      </c>
      <c r="AM289" s="123">
        <f>SAStab!J6684</f>
        <v>1848653</v>
      </c>
      <c r="AO289" s="1"/>
      <c r="AP289" s="1" t="s">
        <v>31</v>
      </c>
      <c r="AQ289" s="87">
        <f>SAStab!E7324</f>
        <v>0.88300000000000001</v>
      </c>
      <c r="AR289" s="123">
        <f>SAStab!B6772</f>
        <v>313149</v>
      </c>
      <c r="AS289" s="123">
        <f>SAStab!C6772</f>
        <v>0</v>
      </c>
      <c r="AT289" s="123">
        <f>SAStab!D6772</f>
        <v>0</v>
      </c>
      <c r="AU289" s="123">
        <f>SAStab!E6772</f>
        <v>63450.7</v>
      </c>
      <c r="AV289" s="123">
        <f>SAStab!F6772</f>
        <v>163313.20000000001</v>
      </c>
      <c r="AW289" s="123">
        <f>SAStab!G6772</f>
        <v>362165</v>
      </c>
      <c r="AX289" s="123">
        <f>SAStab!H6772</f>
        <v>713072</v>
      </c>
      <c r="AY289" s="123">
        <f>SAStab!I6772</f>
        <v>1082905</v>
      </c>
      <c r="AZ289" s="123">
        <f>SAStab!J6772</f>
        <v>2409547</v>
      </c>
      <c r="BB289" s="1"/>
      <c r="BC289" s="1" t="s">
        <v>31</v>
      </c>
      <c r="BD289" s="87">
        <f>SAStab!F7324</f>
        <v>0.86899999999999999</v>
      </c>
      <c r="BE289" s="183">
        <f>SAStab!B6860</f>
        <v>337707</v>
      </c>
      <c r="BF289" s="123">
        <f>SAStab!C6860</f>
        <v>0</v>
      </c>
      <c r="BG289" s="123">
        <f>SAStab!D6860</f>
        <v>0</v>
      </c>
      <c r="BH289" s="123">
        <f>SAStab!E6860</f>
        <v>65060.6</v>
      </c>
      <c r="BI289" s="123">
        <f>SAStab!F6860</f>
        <v>172047.3</v>
      </c>
      <c r="BJ289" s="123">
        <f>SAStab!G6860</f>
        <v>385133</v>
      </c>
      <c r="BK289" s="123">
        <f>SAStab!H6860</f>
        <v>756859</v>
      </c>
      <c r="BL289" s="123">
        <f>SAStab!I6860</f>
        <v>1144019</v>
      </c>
      <c r="BM289" s="123">
        <f>SAStab!J6860</f>
        <v>2687357</v>
      </c>
      <c r="BO289" s="1"/>
      <c r="BP289" s="1" t="s">
        <v>31</v>
      </c>
      <c r="BQ289" s="87">
        <f>SAStab!G7324</f>
        <v>0.85499999999999998</v>
      </c>
      <c r="BR289" s="79">
        <f>SAStab!B6948</f>
        <v>364329</v>
      </c>
      <c r="BS289" s="79">
        <f>SAStab!C6948</f>
        <v>0</v>
      </c>
      <c r="BT289" s="79">
        <f>SAStab!D6948</f>
        <v>0</v>
      </c>
      <c r="BU289" s="79">
        <f>SAStab!E6948</f>
        <v>67189.899999999994</v>
      </c>
      <c r="BV289" s="79">
        <f>SAStab!F6948</f>
        <v>184485.2</v>
      </c>
      <c r="BW289" s="79">
        <f>SAStab!G6948</f>
        <v>413594</v>
      </c>
      <c r="BX289" s="79">
        <f>SAStab!H6948</f>
        <v>826101</v>
      </c>
      <c r="BY289" s="79">
        <f>SAStab!I6948</f>
        <v>1248005</v>
      </c>
      <c r="BZ289" s="79">
        <f>SAStab!J6948</f>
        <v>2828827</v>
      </c>
    </row>
    <row r="290" spans="1:79">
      <c r="A290" t="str">
        <f>NOTES!$A$3</f>
        <v>Source: DYNASIM3 ID912. Option FICA15:  Increase Payroll tax to 15.4% over 10 Years</v>
      </c>
      <c r="O290" t="str">
        <f>NOTES!$A$3</f>
        <v>Source: DYNASIM3 ID912. Option FICA15:  Increase Payroll tax to 15.4% over 10 Years</v>
      </c>
      <c r="AB290" t="str">
        <f>NOTES!$A$3</f>
        <v>Source: DYNASIM3 ID912. Option FICA15:  Increase Payroll tax to 15.4% over 10 Years</v>
      </c>
      <c r="AO290" t="str">
        <f>NOTES!$A$3</f>
        <v>Source: DYNASIM3 ID912. Option FICA15:  Increase Payroll tax to 15.4% over 10 Years</v>
      </c>
      <c r="BB290" t="str">
        <f>NOTES!$A$3</f>
        <v>Source: DYNASIM3 ID912. Option FICA15:  Increase Payroll tax to 15.4% over 10 Years</v>
      </c>
      <c r="BO290" t="str">
        <f>NOTES!$A$3</f>
        <v>Source: DYNASIM3 ID912. Option FICA15:  Increase Payroll tax to 15.4% over 10 Years</v>
      </c>
    </row>
    <row r="291" spans="1:79">
      <c r="A291" t="s">
        <v>119</v>
      </c>
      <c r="O291" t="str">
        <f>$A291</f>
        <v>Notes:</v>
      </c>
      <c r="AB291" t="str">
        <f>$A291</f>
        <v>Notes:</v>
      </c>
      <c r="AO291" t="str">
        <f>$A291</f>
        <v>Notes:</v>
      </c>
      <c r="BB291" t="str">
        <f>$A291</f>
        <v>Notes:</v>
      </c>
      <c r="BO291" t="str">
        <f>$A291</f>
        <v>Notes:</v>
      </c>
    </row>
    <row r="292" spans="1:79">
      <c r="A292" t="str">
        <f>NOTES!A10</f>
        <v>Retirement account assets includes IRAs, Keoghs, and employer DC plans.</v>
      </c>
      <c r="O292" t="str">
        <f t="shared" ref="O292" si="46">$A292</f>
        <v>Retirement account assets includes IRAs, Keoghs, and employer DC plans.</v>
      </c>
      <c r="AB292" t="str">
        <f t="shared" ref="AB292" si="47">$A292</f>
        <v>Retirement account assets includes IRAs, Keoghs, and employer DC plans.</v>
      </c>
      <c r="AO292" t="str">
        <f t="shared" ref="AO292" si="48">$A292</f>
        <v>Retirement account assets includes IRAs, Keoghs, and employer DC plans.</v>
      </c>
      <c r="BB292" t="str">
        <f t="shared" ref="BB292" si="49">$A292</f>
        <v>Retirement account assets includes IRAs, Keoghs, and employer DC plans.</v>
      </c>
      <c r="BO292" t="str">
        <f t="shared" ref="BO292" si="50">$A292</f>
        <v>Retirement account assets includes IRAs, Keoghs, and employer DC plans.</v>
      </c>
    </row>
    <row r="293" spans="1:79" ht="35.25" customHeight="1">
      <c r="A293" s="266" t="str">
        <f>NOTES!$A$11</f>
        <v>Financial assets includes savings, checking, money market, certificate of deposits, stock, bond, farm and business equity, vehicle equity, less unsecured debt.</v>
      </c>
      <c r="B293" s="266"/>
      <c r="C293" s="266"/>
      <c r="D293" s="266"/>
      <c r="E293" s="266"/>
      <c r="F293" s="266"/>
      <c r="G293" s="266"/>
      <c r="H293" s="266"/>
      <c r="I293" s="266"/>
      <c r="J293" s="266"/>
      <c r="K293" s="266"/>
      <c r="L293" s="266"/>
      <c r="M293" s="266"/>
      <c r="O293" s="266" t="str">
        <f>NOTES!$A$11</f>
        <v>Financial assets includes savings, checking, money market, certificate of deposits, stock, bond, farm and business equity, vehicle equity, less unsecured debt.</v>
      </c>
      <c r="P293" s="266"/>
      <c r="Q293" s="266"/>
      <c r="R293" s="266"/>
      <c r="S293" s="266"/>
      <c r="T293" s="266"/>
      <c r="U293" s="266"/>
      <c r="V293" s="266"/>
      <c r="W293" s="266"/>
      <c r="X293" s="266"/>
      <c r="Y293" s="266"/>
      <c r="Z293" s="266"/>
      <c r="AB293" s="266" t="str">
        <f>NOTES!$A$11</f>
        <v>Financial assets includes savings, checking, money market, certificate of deposits, stock, bond, farm and business equity, vehicle equity, less unsecured debt.</v>
      </c>
      <c r="AC293" s="266"/>
      <c r="AD293" s="266"/>
      <c r="AE293" s="266"/>
      <c r="AF293" s="266"/>
      <c r="AG293" s="266"/>
      <c r="AH293" s="266"/>
      <c r="AI293" s="266"/>
      <c r="AJ293" s="266"/>
      <c r="AK293" s="266"/>
      <c r="AL293" s="266"/>
      <c r="AM293" s="266"/>
      <c r="AO293" s="266" t="str">
        <f>NOTES!$A$11</f>
        <v>Financial assets includes savings, checking, money market, certificate of deposits, stock, bond, farm and business equity, vehicle equity, less unsecured debt.</v>
      </c>
      <c r="AP293" s="266"/>
      <c r="AQ293" s="266"/>
      <c r="AR293" s="266"/>
      <c r="AS293" s="266"/>
      <c r="AT293" s="266"/>
      <c r="AU293" s="266"/>
      <c r="AV293" s="266"/>
      <c r="AW293" s="266"/>
      <c r="AX293" s="266"/>
      <c r="AY293" s="266"/>
      <c r="AZ293" s="266"/>
      <c r="BB293" s="266" t="str">
        <f>NOTES!$A$11</f>
        <v>Financial assets includes savings, checking, money market, certificate of deposits, stock, bond, farm and business equity, vehicle equity, less unsecured debt.</v>
      </c>
      <c r="BC293" s="266"/>
      <c r="BD293" s="266"/>
      <c r="BE293" s="266"/>
      <c r="BF293" s="266"/>
      <c r="BG293" s="266"/>
      <c r="BH293" s="266"/>
      <c r="BI293" s="266"/>
      <c r="BJ293" s="266"/>
      <c r="BK293" s="266"/>
      <c r="BL293" s="266"/>
      <c r="BM293" s="266"/>
      <c r="BO293" s="266" t="str">
        <f>NOTES!$A$11</f>
        <v>Financial assets includes savings, checking, money market, certificate of deposits, stock, bond, farm and business equity, vehicle equity, less unsecured debt.</v>
      </c>
      <c r="BP293" s="266"/>
      <c r="BQ293" s="266"/>
      <c r="BR293" s="266"/>
      <c r="BS293" s="266"/>
      <c r="BT293" s="266"/>
      <c r="BU293" s="266"/>
      <c r="BV293" s="266"/>
      <c r="BW293" s="266"/>
      <c r="BX293" s="266"/>
      <c r="BY293" s="266"/>
      <c r="BZ293" s="266"/>
    </row>
    <row r="294" spans="1:79" ht="17.25" customHeight="1">
      <c r="A294" s="266" t="str">
        <f>NOTES!A8</f>
        <v>Shared lifetime earnings includes half the couples earnings in years a person is married and own earnings in years a person is unmarried.</v>
      </c>
      <c r="B294" s="266"/>
      <c r="C294" s="266"/>
      <c r="D294" s="266"/>
      <c r="E294" s="266"/>
      <c r="F294" s="266"/>
      <c r="G294" s="266"/>
      <c r="H294" s="266"/>
      <c r="I294" s="266"/>
      <c r="J294" s="266"/>
      <c r="K294" s="266"/>
      <c r="L294" s="266"/>
      <c r="M294" s="266"/>
      <c r="O294" s="266" t="str">
        <f>$A294</f>
        <v>Shared lifetime earnings includes half the couples earnings in years a person is married and own earnings in years a person is unmarried.</v>
      </c>
      <c r="P294" s="266"/>
      <c r="Q294" s="266"/>
      <c r="R294" s="266"/>
      <c r="S294" s="266"/>
      <c r="T294" s="266"/>
      <c r="U294" s="266"/>
      <c r="V294" s="266"/>
      <c r="W294" s="266"/>
      <c r="X294" s="266"/>
      <c r="Y294" s="266"/>
      <c r="Z294" s="266"/>
      <c r="AB294" s="266" t="str">
        <f>$A294</f>
        <v>Shared lifetime earnings includes half the couples earnings in years a person is married and own earnings in years a person is unmarried.</v>
      </c>
      <c r="AC294" s="266"/>
      <c r="AD294" s="266"/>
      <c r="AE294" s="266"/>
      <c r="AF294" s="266"/>
      <c r="AG294" s="266"/>
      <c r="AH294" s="266"/>
      <c r="AI294" s="266"/>
      <c r="AJ294" s="266"/>
      <c r="AK294" s="266"/>
      <c r="AL294" s="266"/>
      <c r="AM294" s="266"/>
      <c r="AO294" s="266" t="str">
        <f>$A294</f>
        <v>Shared lifetime earnings includes half the couples earnings in years a person is married and own earnings in years a person is unmarried.</v>
      </c>
      <c r="AP294" s="266"/>
      <c r="AQ294" s="266"/>
      <c r="AR294" s="266"/>
      <c r="AS294" s="266"/>
      <c r="AT294" s="266"/>
      <c r="AU294" s="266"/>
      <c r="AV294" s="266"/>
      <c r="AW294" s="266"/>
      <c r="AX294" s="266"/>
      <c r="AY294" s="266"/>
      <c r="AZ294" s="266"/>
      <c r="BB294" t="str">
        <f>$A294</f>
        <v>Shared lifetime earnings includes half the couples earnings in years a person is married and own earnings in years a person is unmarried.</v>
      </c>
      <c r="BO294" t="str">
        <f>$A294</f>
        <v>Shared lifetime earnings includes half the couples earnings in years a person is married and own earnings in years a person is unmarried.</v>
      </c>
    </row>
    <row r="295" spans="1:79" ht="33.75" customHeight="1">
      <c r="A295" s="266" t="str">
        <f>NOTES!$A$17</f>
        <v>For shared work years, couples split work years (both members of a couple are credited with 1/2 year for a 1-earner couple, and 1 year for a two-earner couple).</v>
      </c>
      <c r="B295" s="266"/>
      <c r="C295" s="266"/>
      <c r="D295" s="266"/>
      <c r="E295" s="266"/>
      <c r="F295" s="266"/>
      <c r="G295" s="266"/>
      <c r="H295" s="266"/>
      <c r="I295" s="266"/>
      <c r="J295" s="266"/>
      <c r="K295" s="266"/>
      <c r="L295" s="266"/>
      <c r="M295" s="266"/>
      <c r="N295" s="42"/>
      <c r="O295" s="266" t="str">
        <f>NOTES!$A$17</f>
        <v>For shared work years, couples split work years (both members of a couple are credited with 1/2 year for a 1-earner couple, and 1 year for a two-earner couple).</v>
      </c>
      <c r="P295" s="266"/>
      <c r="Q295" s="266"/>
      <c r="R295" s="266"/>
      <c r="S295" s="266"/>
      <c r="T295" s="266"/>
      <c r="U295" s="266"/>
      <c r="V295" s="266"/>
      <c r="W295" s="266"/>
      <c r="X295" s="266"/>
      <c r="Y295" s="266"/>
      <c r="Z295" s="266"/>
      <c r="AA295" s="39"/>
      <c r="AB295" s="266" t="str">
        <f>NOTES!$A$17</f>
        <v>For shared work years, couples split work years (both members of a couple are credited with 1/2 year for a 1-earner couple, and 1 year for a two-earner couple).</v>
      </c>
      <c r="AC295" s="266"/>
      <c r="AD295" s="266"/>
      <c r="AE295" s="266"/>
      <c r="AF295" s="266"/>
      <c r="AG295" s="266"/>
      <c r="AH295" s="266"/>
      <c r="AI295" s="266"/>
      <c r="AJ295" s="266"/>
      <c r="AK295" s="266"/>
      <c r="AL295" s="266"/>
      <c r="AM295" s="266"/>
      <c r="AN295" s="39"/>
      <c r="AO295" s="266" t="str">
        <f>NOTES!$A$17</f>
        <v>For shared work years, couples split work years (both members of a couple are credited with 1/2 year for a 1-earner couple, and 1 year for a two-earner couple).</v>
      </c>
      <c r="AP295" s="266"/>
      <c r="AQ295" s="266"/>
      <c r="AR295" s="266"/>
      <c r="AS295" s="266"/>
      <c r="AT295" s="266"/>
      <c r="AU295" s="266"/>
      <c r="AV295" s="266"/>
      <c r="AW295" s="266"/>
      <c r="AX295" s="266"/>
      <c r="AY295" s="266"/>
      <c r="AZ295" s="266"/>
      <c r="BA295" s="39"/>
      <c r="BB295" s="266" t="str">
        <f>NOTES!$A$17</f>
        <v>For shared work years, couples split work years (both members of a couple are credited with 1/2 year for a 1-earner couple, and 1 year for a two-earner couple).</v>
      </c>
      <c r="BC295" s="266"/>
      <c r="BD295" s="266"/>
      <c r="BE295" s="266"/>
      <c r="BF295" s="266"/>
      <c r="BG295" s="266"/>
      <c r="BH295" s="266"/>
      <c r="BI295" s="266"/>
      <c r="BJ295" s="266"/>
      <c r="BK295" s="266"/>
      <c r="BL295" s="266"/>
      <c r="BM295" s="266"/>
      <c r="BN295" s="266"/>
      <c r="BO295" s="266" t="str">
        <f>NOTES!$A$17</f>
        <v>For shared work years, couples split work years (both members of a couple are credited with 1/2 year for a 1-earner couple, and 1 year for a two-earner couple).</v>
      </c>
      <c r="BP295" s="266"/>
      <c r="BQ295" s="266"/>
      <c r="BR295" s="266"/>
      <c r="BS295" s="266"/>
      <c r="BT295" s="266"/>
      <c r="BU295" s="266"/>
      <c r="BV295" s="266"/>
      <c r="BW295" s="266"/>
      <c r="BX295" s="266"/>
      <c r="BY295" s="266"/>
      <c r="BZ295" s="266"/>
      <c r="CA295" s="39"/>
    </row>
  </sheetData>
  <mergeCells count="126">
    <mergeCell ref="A218:M218"/>
    <mergeCell ref="O218:Z218"/>
    <mergeCell ref="AB218:AM218"/>
    <mergeCell ref="AO218:AZ218"/>
    <mergeCell ref="BB218:BM218"/>
    <mergeCell ref="BO218:BZ218"/>
    <mergeCell ref="A145:M145"/>
    <mergeCell ref="O145:Z145"/>
    <mergeCell ref="AB145:AM145"/>
    <mergeCell ref="AO145:AZ145"/>
    <mergeCell ref="BB293:BM293"/>
    <mergeCell ref="BO293:BZ293"/>
    <mergeCell ref="AB146:AM146"/>
    <mergeCell ref="AO146:AZ146"/>
    <mergeCell ref="A294:M294"/>
    <mergeCell ref="O294:Z294"/>
    <mergeCell ref="AB294:AM294"/>
    <mergeCell ref="AO294:AZ294"/>
    <mergeCell ref="A293:M293"/>
    <mergeCell ref="O293:Z293"/>
    <mergeCell ref="AB293:AM293"/>
    <mergeCell ref="AO293:AZ293"/>
    <mergeCell ref="BO147:BZ147"/>
    <mergeCell ref="A220:M220"/>
    <mergeCell ref="O220:Z220"/>
    <mergeCell ref="AB220:AM220"/>
    <mergeCell ref="BB150:BM150"/>
    <mergeCell ref="BO150:BZ150"/>
    <mergeCell ref="C151:M151"/>
    <mergeCell ref="A150:M150"/>
    <mergeCell ref="O150:Z150"/>
    <mergeCell ref="AB150:AM150"/>
    <mergeCell ref="C225:M225"/>
    <mergeCell ref="A224:M224"/>
    <mergeCell ref="BO295:BZ295"/>
    <mergeCell ref="O72:Z72"/>
    <mergeCell ref="A72:M72"/>
    <mergeCell ref="AB72:AM72"/>
    <mergeCell ref="AO72:AZ72"/>
    <mergeCell ref="A219:M219"/>
    <mergeCell ref="O219:Z219"/>
    <mergeCell ref="AB219:AM219"/>
    <mergeCell ref="AO219:AZ219"/>
    <mergeCell ref="A146:M146"/>
    <mergeCell ref="O146:Z146"/>
    <mergeCell ref="A295:M295"/>
    <mergeCell ref="O295:Z295"/>
    <mergeCell ref="AB295:AM295"/>
    <mergeCell ref="AO295:AZ295"/>
    <mergeCell ref="BB295:BN295"/>
    <mergeCell ref="A73:M73"/>
    <mergeCell ref="AO220:AZ220"/>
    <mergeCell ref="BB220:BN220"/>
    <mergeCell ref="BO220:BZ220"/>
    <mergeCell ref="A147:M147"/>
    <mergeCell ref="O147:Z147"/>
    <mergeCell ref="AB147:AM147"/>
    <mergeCell ref="AO147:AZ147"/>
    <mergeCell ref="O224:Z224"/>
    <mergeCell ref="AB224:AM224"/>
    <mergeCell ref="AO224:AZ224"/>
    <mergeCell ref="Q225:Z225"/>
    <mergeCell ref="AD225:AM225"/>
    <mergeCell ref="AQ225:AZ225"/>
    <mergeCell ref="C2:M2"/>
    <mergeCell ref="BB224:BM224"/>
    <mergeCell ref="BO224:BZ224"/>
    <mergeCell ref="Q151:Z151"/>
    <mergeCell ref="AD151:AM151"/>
    <mergeCell ref="AQ151:AZ151"/>
    <mergeCell ref="BD151:BM151"/>
    <mergeCell ref="BQ151:BZ151"/>
    <mergeCell ref="BB77:BM77"/>
    <mergeCell ref="BO77:BZ77"/>
    <mergeCell ref="C78:M78"/>
    <mergeCell ref="A77:M77"/>
    <mergeCell ref="O77:Z77"/>
    <mergeCell ref="AB77:AM77"/>
    <mergeCell ref="AO77:AZ77"/>
    <mergeCell ref="Q78:Z78"/>
    <mergeCell ref="Q2:Z2"/>
    <mergeCell ref="AD2:AM2"/>
    <mergeCell ref="BD225:BM225"/>
    <mergeCell ref="BQ225:BZ225"/>
    <mergeCell ref="BD2:BM2"/>
    <mergeCell ref="BQ2:BZ2"/>
    <mergeCell ref="AD78:AM78"/>
    <mergeCell ref="AQ78:AZ78"/>
    <mergeCell ref="BD78:BM78"/>
    <mergeCell ref="BQ78:BZ78"/>
    <mergeCell ref="BO73:BZ73"/>
    <mergeCell ref="AB69:AM69"/>
    <mergeCell ref="AB70:AM70"/>
    <mergeCell ref="AB71:AM71"/>
    <mergeCell ref="BB72:BM72"/>
    <mergeCell ref="BB73:BM73"/>
    <mergeCell ref="BO69:BZ69"/>
    <mergeCell ref="BO70:BZ70"/>
    <mergeCell ref="BO71:BZ71"/>
    <mergeCell ref="BO72:BZ72"/>
    <mergeCell ref="AO69:AZ69"/>
    <mergeCell ref="AO70:AZ70"/>
    <mergeCell ref="AO71:AZ71"/>
    <mergeCell ref="BB69:BM69"/>
    <mergeCell ref="BB70:BM70"/>
    <mergeCell ref="BB71:BM71"/>
    <mergeCell ref="O73:Z73"/>
    <mergeCell ref="AB73:AM73"/>
    <mergeCell ref="AO73:AZ73"/>
    <mergeCell ref="AO150:AZ150"/>
    <mergeCell ref="BB1:BM1"/>
    <mergeCell ref="BO1:BZ1"/>
    <mergeCell ref="A1:M1"/>
    <mergeCell ref="O1:Z1"/>
    <mergeCell ref="AB1:AM1"/>
    <mergeCell ref="AO1:AZ1"/>
    <mergeCell ref="AQ2:AZ2"/>
    <mergeCell ref="A69:M69"/>
    <mergeCell ref="A70:M70"/>
    <mergeCell ref="A71:M71"/>
    <mergeCell ref="O69:Z69"/>
    <mergeCell ref="O70:Z70"/>
    <mergeCell ref="O71:Z71"/>
    <mergeCell ref="BB145:BM145"/>
    <mergeCell ref="BB147:BM147"/>
    <mergeCell ref="BO145:BZ145"/>
  </mergeCells>
  <pageMargins left="0.25" right="0.25" top="0.75" bottom="0.75" header="0.3" footer="0.3"/>
  <pageSetup scale="53" orientation="portrait" r:id="rId1"/>
  <headerFooter>
    <oddFooter>&amp;L&amp;Z&amp;F  &amp;A&amp;R&amp;D</oddFooter>
  </headerFooter>
  <rowBreaks count="2" manualBreakCount="2">
    <brk id="75" max="16383" man="1"/>
    <brk id="221" max="82" man="1"/>
  </rowBreaks>
  <colBreaks count="5" manualBreakCount="5">
    <brk id="13" max="1048575" man="1"/>
    <brk id="26" max="1048575" man="1"/>
    <brk id="39" max="1048575" man="1"/>
    <brk id="52" max="1048575" man="1"/>
    <brk id="6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Y876"/>
  <sheetViews>
    <sheetView topLeftCell="A2" zoomScale="85" zoomScaleNormal="85" zoomScaleSheetLayoutView="85" workbookViewId="0">
      <selection activeCell="A2" sqref="A2"/>
    </sheetView>
  </sheetViews>
  <sheetFormatPr defaultRowHeight="15"/>
  <cols>
    <col min="1" max="1" width="3" style="9" customWidth="1"/>
    <col min="2" max="2" width="25.42578125" style="9" customWidth="1"/>
    <col min="3" max="3" width="25.42578125" style="95" customWidth="1"/>
    <col min="4" max="12" width="9.140625" style="52" customWidth="1"/>
    <col min="13" max="13" width="9.140625" style="11" customWidth="1"/>
    <col min="14" max="14" width="3" style="9" customWidth="1"/>
    <col min="15" max="15" width="24.28515625" style="9" customWidth="1"/>
    <col min="16" max="16" width="19.7109375" style="95" customWidth="1"/>
    <col min="17" max="17" width="9.140625" customWidth="1"/>
    <col min="18" max="23" width="9.140625" style="52" customWidth="1"/>
    <col min="24" max="25" width="9.140625" customWidth="1"/>
    <col min="26" max="26" width="9.140625" style="11" customWidth="1"/>
    <col min="27" max="27" width="3" style="9" customWidth="1"/>
    <col min="28" max="28" width="25.7109375" style="9" customWidth="1"/>
    <col min="29" max="29" width="19.7109375" style="95" customWidth="1"/>
    <col min="30" max="38" width="9.140625" customWidth="1"/>
    <col min="39" max="39" width="9.140625" style="11" customWidth="1"/>
    <col min="40" max="40" width="3" style="9" customWidth="1"/>
    <col min="41" max="41" width="25.7109375" style="9" customWidth="1"/>
    <col min="42" max="42" width="19.7109375" style="95" customWidth="1"/>
    <col min="43" max="51" width="9.140625" style="52" customWidth="1"/>
    <col min="52" max="52" width="9.140625" style="11" customWidth="1"/>
    <col min="53" max="53" width="3" style="9" customWidth="1"/>
    <col min="54" max="54" width="28.7109375" style="9" customWidth="1"/>
    <col min="55" max="55" width="19.7109375" style="95" customWidth="1"/>
    <col min="56" max="64" width="9.140625" style="52" customWidth="1"/>
    <col min="65" max="65" width="9.140625" style="11" customWidth="1"/>
    <col min="66" max="66" width="3" style="9" customWidth="1"/>
    <col min="67" max="67" width="29.140625" style="9" customWidth="1"/>
    <col min="68" max="68" width="19.7109375" style="95" customWidth="1"/>
    <col min="69" max="73" width="9.140625" customWidth="1"/>
    <col min="74" max="77" width="9.140625" style="11" customWidth="1"/>
    <col min="78" max="233" width="9.140625" style="11"/>
  </cols>
  <sheetData>
    <row r="1" spans="1:233" ht="15" hidden="1" customHeight="1">
      <c r="A1" s="9" t="str">
        <f>CONCATENATE("Distribution of Equivalent Income and Taxes by Source Among Individuals Age 62 and Older in ",L1)</f>
        <v>Distribution of Equivalent Income and Taxes by Source Among Individuals Age 62 and Older in  Year 2015 (2015 dollars)</v>
      </c>
      <c r="D1" s="122"/>
      <c r="L1" s="52" t="s">
        <v>65</v>
      </c>
      <c r="N1" s="9" t="str">
        <f>CONCATENATE("Distribution of Equivalent Income and Taxes by Source Among Individuals Age 62 and Older in ",Y1)</f>
        <v>Distribution of Equivalent Income and Taxes by Source Among Individuals Age 62 and Older in  Year 2025 (2015 dollars)</v>
      </c>
      <c r="Q1" s="9"/>
      <c r="Y1" t="s">
        <v>66</v>
      </c>
      <c r="AA1" s="9" t="str">
        <f>CONCATENATE("Distribution of Equivalent Income and Taxes by Source Among Individuals Age 62 and Older in ",AL1)</f>
        <v>Distribution of Equivalent Income and Taxes by Source Among Individuals Age 62 and Older in  Year 2035 (2015 dollars)</v>
      </c>
      <c r="AD1" s="9"/>
      <c r="AL1" t="s">
        <v>228</v>
      </c>
      <c r="AN1" s="9" t="str">
        <f>CONCATENATE("Distribution of Equivalent Income and Taxes by Source Among Individuals Age 62 and Older in ",AY1)</f>
        <v>Distribution of Equivalent Income and Taxes by Source Among Individuals Age 62 and Older in  Year 2045 (2015 dollars)</v>
      </c>
      <c r="AQ1" s="122"/>
      <c r="AY1" s="52" t="s">
        <v>67</v>
      </c>
      <c r="BA1" s="9" t="str">
        <f>CONCATENATE("Distribution of Equivalent Income and Taxes by Source Among Individuals Age 62 and Older in ",BL1)</f>
        <v>Distribution of Equivalent Income and Taxes by Source Among Individuals Age 62 and Older in  Year 2055 (2015 dollars)</v>
      </c>
      <c r="BD1" s="122"/>
      <c r="BL1" s="52" t="s">
        <v>69</v>
      </c>
      <c r="BN1" s="9" t="str">
        <f>CONCATENATE("Distribution of Equivalent Income and Taxes by Source Among Individuals Age 62 and Older in ",BY1)</f>
        <v>Distribution of Equivalent Income and Taxes by Source Among Individuals Age 62 and Older in  Year 2065 (2015 dollars)</v>
      </c>
      <c r="BQ1" s="9"/>
      <c r="BY1" s="11" t="s">
        <v>68</v>
      </c>
    </row>
    <row r="2" spans="1:233">
      <c r="N2" s="8"/>
      <c r="O2" s="8"/>
      <c r="P2" s="99"/>
      <c r="Q2" s="11"/>
      <c r="R2" s="85"/>
      <c r="S2" s="85"/>
      <c r="T2" s="85"/>
      <c r="U2" s="85"/>
      <c r="V2" s="85"/>
      <c r="W2" s="85"/>
      <c r="X2" s="11"/>
      <c r="Y2" s="11"/>
      <c r="AB2" s="8"/>
      <c r="AO2" s="8"/>
      <c r="BB2" s="8"/>
    </row>
    <row r="3" spans="1:233" s="13" customFormat="1" ht="24.75" customHeight="1">
      <c r="A3" s="283" t="str">
        <f>CONCATENATE(A$1," by Gender")</f>
        <v>Distribution of Equivalent Income and Taxes by Source Among Individuals Age 62 and Older in  Year 2015 (2015 dollars) by Gender</v>
      </c>
      <c r="B3" s="283"/>
      <c r="C3" s="283"/>
      <c r="D3" s="283"/>
      <c r="E3" s="283"/>
      <c r="F3" s="283"/>
      <c r="G3" s="283"/>
      <c r="H3" s="283"/>
      <c r="I3" s="283"/>
      <c r="J3" s="283"/>
      <c r="K3" s="283"/>
      <c r="L3" s="283"/>
      <c r="M3" s="84"/>
      <c r="N3" s="283" t="str">
        <f>CONCATENATE(N$1," by Gender")</f>
        <v>Distribution of Equivalent Income and Taxes by Source Among Individuals Age 62 and Older in  Year 2025 (2015 dollars) by Gender</v>
      </c>
      <c r="O3" s="283"/>
      <c r="P3" s="283"/>
      <c r="Q3" s="283"/>
      <c r="R3" s="283"/>
      <c r="S3" s="283"/>
      <c r="T3" s="283"/>
      <c r="U3" s="283"/>
      <c r="V3" s="283"/>
      <c r="W3" s="283"/>
      <c r="X3" s="283"/>
      <c r="Y3" s="283"/>
      <c r="Z3" s="84"/>
      <c r="AA3" s="283" t="str">
        <f>CONCATENATE(AA$1," by Gender")</f>
        <v>Distribution of Equivalent Income and Taxes by Source Among Individuals Age 62 and Older in  Year 2035 (2015 dollars) by Gender</v>
      </c>
      <c r="AB3" s="283"/>
      <c r="AC3" s="283"/>
      <c r="AD3" s="283"/>
      <c r="AE3" s="283"/>
      <c r="AF3" s="283"/>
      <c r="AG3" s="283"/>
      <c r="AH3" s="283"/>
      <c r="AI3" s="283"/>
      <c r="AJ3" s="283"/>
      <c r="AK3" s="283"/>
      <c r="AL3" s="283"/>
      <c r="AM3" s="84"/>
      <c r="AN3" s="283" t="str">
        <f>CONCATENATE(AN$1," by Gender")</f>
        <v>Distribution of Equivalent Income and Taxes by Source Among Individuals Age 62 and Older in  Year 2045 (2015 dollars) by Gender</v>
      </c>
      <c r="AO3" s="283"/>
      <c r="AP3" s="283"/>
      <c r="AQ3" s="283"/>
      <c r="AR3" s="283"/>
      <c r="AS3" s="283"/>
      <c r="AT3" s="283"/>
      <c r="AU3" s="283"/>
      <c r="AV3" s="283"/>
      <c r="AW3" s="283"/>
      <c r="AX3" s="283"/>
      <c r="AY3" s="283"/>
      <c r="AZ3" s="84"/>
      <c r="BA3" s="283" t="str">
        <f>CONCATENATE(BA$1," by Gender")</f>
        <v>Distribution of Equivalent Income and Taxes by Source Among Individuals Age 62 and Older in  Year 2055 (2015 dollars) by Gender</v>
      </c>
      <c r="BB3" s="283"/>
      <c r="BC3" s="283"/>
      <c r="BD3" s="283"/>
      <c r="BE3" s="283"/>
      <c r="BF3" s="283"/>
      <c r="BG3" s="283"/>
      <c r="BH3" s="283"/>
      <c r="BI3" s="283"/>
      <c r="BJ3" s="283"/>
      <c r="BK3" s="283"/>
      <c r="BL3" s="283"/>
      <c r="BM3" s="114"/>
      <c r="BN3" s="283" t="str">
        <f>CONCATENATE(BN$1," by Gender")</f>
        <v>Distribution of Equivalent Income and Taxes by Source Among Individuals Age 62 and Older in  Year 2065 (2015 dollars) by Gender</v>
      </c>
      <c r="BO3" s="283"/>
      <c r="BP3" s="283"/>
      <c r="BQ3" s="283"/>
      <c r="BR3" s="283"/>
      <c r="BS3" s="283"/>
      <c r="BT3" s="283"/>
      <c r="BU3" s="283"/>
      <c r="BV3" s="283"/>
      <c r="BW3" s="283"/>
      <c r="BX3" s="283"/>
      <c r="BY3" s="283"/>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c r="FK3" s="84"/>
      <c r="FL3" s="84"/>
      <c r="FM3" s="84"/>
      <c r="FN3" s="84"/>
      <c r="FO3" s="84"/>
      <c r="FP3" s="84"/>
      <c r="FQ3" s="84"/>
      <c r="FR3" s="84"/>
      <c r="FS3" s="84"/>
      <c r="FT3" s="84"/>
      <c r="FU3" s="84"/>
      <c r="FV3" s="84"/>
      <c r="FW3" s="84"/>
      <c r="FX3" s="84"/>
      <c r="FY3" s="84"/>
      <c r="FZ3" s="84"/>
      <c r="GA3" s="84"/>
      <c r="GB3" s="84"/>
      <c r="GC3" s="84"/>
      <c r="GD3" s="84"/>
      <c r="GE3" s="84"/>
      <c r="GF3" s="84"/>
      <c r="GG3" s="84"/>
      <c r="GH3" s="84"/>
      <c r="GI3" s="84"/>
      <c r="GJ3" s="84"/>
      <c r="GK3" s="84"/>
      <c r="GL3" s="84"/>
      <c r="GM3" s="84"/>
      <c r="GN3" s="84"/>
      <c r="GO3" s="84"/>
      <c r="GP3" s="84"/>
      <c r="GQ3" s="84"/>
      <c r="GR3" s="84"/>
      <c r="GS3" s="84"/>
      <c r="GT3" s="84"/>
      <c r="GU3" s="84"/>
      <c r="GV3" s="84"/>
      <c r="GW3" s="84"/>
      <c r="GX3" s="84"/>
      <c r="GY3" s="84"/>
      <c r="GZ3" s="84"/>
      <c r="HA3" s="84"/>
      <c r="HB3" s="84"/>
      <c r="HC3" s="84"/>
      <c r="HD3" s="84"/>
      <c r="HE3" s="84"/>
      <c r="HF3" s="84"/>
      <c r="HG3" s="84"/>
      <c r="HH3" s="84"/>
      <c r="HI3" s="84"/>
      <c r="HJ3" s="84"/>
      <c r="HK3" s="84"/>
      <c r="HL3" s="84"/>
      <c r="HM3" s="84"/>
      <c r="HN3" s="84"/>
      <c r="HO3" s="84"/>
      <c r="HP3" s="84"/>
      <c r="HQ3" s="84"/>
      <c r="HR3" s="84"/>
      <c r="HS3" s="84"/>
      <c r="HT3" s="84"/>
      <c r="HU3" s="84"/>
      <c r="HV3" s="84"/>
      <c r="HW3" s="84"/>
      <c r="HX3" s="84"/>
      <c r="HY3" s="84"/>
    </row>
    <row r="4" spans="1:233" ht="24.75" customHeight="1">
      <c r="A4" s="12"/>
      <c r="B4" s="12"/>
      <c r="C4" s="96"/>
      <c r="D4" s="285" t="str">
        <f>CONCATENATE("Equivalent Income",L$1)</f>
        <v>Equivalent Income Year 2015 (2015 dollars)</v>
      </c>
      <c r="E4" s="285"/>
      <c r="F4" s="285"/>
      <c r="G4" s="285"/>
      <c r="H4" s="285"/>
      <c r="I4" s="285"/>
      <c r="J4" s="285"/>
      <c r="K4" s="285"/>
      <c r="L4" s="285"/>
      <c r="N4" s="12"/>
      <c r="O4" s="12"/>
      <c r="P4" s="96"/>
      <c r="Q4" s="284" t="str">
        <f>CONCATENATE("Equivalent Income",Y$1)</f>
        <v>Equivalent Income Year 2025 (2015 dollars)</v>
      </c>
      <c r="R4" s="284"/>
      <c r="S4" s="284"/>
      <c r="T4" s="284"/>
      <c r="U4" s="284"/>
      <c r="V4" s="284"/>
      <c r="W4" s="284"/>
      <c r="X4" s="284"/>
      <c r="Y4" s="284"/>
      <c r="AA4" s="12"/>
      <c r="AB4" s="12"/>
      <c r="AC4" s="96"/>
      <c r="AD4" s="284" t="str">
        <f>CONCATENATE("Equivalent Income",AL$1)</f>
        <v>Equivalent Income Year 2035 (2015 dollars)</v>
      </c>
      <c r="AE4" s="284"/>
      <c r="AF4" s="284"/>
      <c r="AG4" s="284"/>
      <c r="AH4" s="284"/>
      <c r="AI4" s="284"/>
      <c r="AJ4" s="284"/>
      <c r="AK4" s="284"/>
      <c r="AL4" s="284"/>
      <c r="AN4" s="12"/>
      <c r="AO4" s="12"/>
      <c r="AP4" s="96"/>
      <c r="AQ4" s="285" t="str">
        <f>CONCATENATE("Equivalent Income",AY$1)</f>
        <v>Equivalent Income Year 2045 (2015 dollars)</v>
      </c>
      <c r="AR4" s="285"/>
      <c r="AS4" s="285"/>
      <c r="AT4" s="285"/>
      <c r="AU4" s="285"/>
      <c r="AV4" s="285"/>
      <c r="AW4" s="285"/>
      <c r="AX4" s="285"/>
      <c r="AY4" s="285"/>
      <c r="BA4" s="12"/>
      <c r="BB4" s="12"/>
      <c r="BC4" s="96"/>
      <c r="BD4" s="285" t="str">
        <f>CONCATENATE("Equivalent Income",BL$1)</f>
        <v>Equivalent Income Year 2055 (2015 dollars)</v>
      </c>
      <c r="BE4" s="285"/>
      <c r="BF4" s="285"/>
      <c r="BG4" s="285"/>
      <c r="BH4" s="285"/>
      <c r="BI4" s="285"/>
      <c r="BJ4" s="285"/>
      <c r="BK4" s="285"/>
      <c r="BL4" s="285"/>
      <c r="BM4" s="148"/>
      <c r="BN4" s="12"/>
      <c r="BO4" s="12"/>
      <c r="BP4" s="96"/>
      <c r="BQ4" s="284" t="str">
        <f>CONCATENATE("Equivalent Income",BY$1)</f>
        <v>Equivalent Income Year 2065 (2015 dollars)</v>
      </c>
      <c r="BR4" s="284"/>
      <c r="BS4" s="284"/>
      <c r="BT4" s="284"/>
      <c r="BU4" s="284"/>
      <c r="BV4" s="284"/>
      <c r="BW4" s="284"/>
      <c r="BX4" s="284"/>
      <c r="BY4" s="284"/>
    </row>
    <row r="5" spans="1:233" ht="47.25" customHeight="1">
      <c r="A5" s="4"/>
      <c r="B5" s="5"/>
      <c r="C5" s="97" t="s">
        <v>109</v>
      </c>
      <c r="D5" s="123" t="s">
        <v>33</v>
      </c>
      <c r="E5" s="123" t="s">
        <v>134</v>
      </c>
      <c r="F5" s="123" t="s">
        <v>135</v>
      </c>
      <c r="G5" s="123" t="s">
        <v>136</v>
      </c>
      <c r="H5" s="123" t="s">
        <v>137</v>
      </c>
      <c r="I5" s="123" t="s">
        <v>138</v>
      </c>
      <c r="J5" s="123" t="s">
        <v>139</v>
      </c>
      <c r="K5" s="123" t="s">
        <v>140</v>
      </c>
      <c r="L5" s="123" t="s">
        <v>141</v>
      </c>
      <c r="N5" s="4"/>
      <c r="O5" s="5"/>
      <c r="P5" s="97" t="s">
        <v>109</v>
      </c>
      <c r="Q5" s="1" t="s">
        <v>33</v>
      </c>
      <c r="R5" s="53" t="s">
        <v>134</v>
      </c>
      <c r="S5" s="53" t="s">
        <v>135</v>
      </c>
      <c r="T5" s="53" t="s">
        <v>136</v>
      </c>
      <c r="U5" s="53" t="s">
        <v>137</v>
      </c>
      <c r="V5" s="53" t="s">
        <v>138</v>
      </c>
      <c r="W5" s="53" t="s">
        <v>139</v>
      </c>
      <c r="X5" s="1" t="s">
        <v>140</v>
      </c>
      <c r="Y5" s="1" t="s">
        <v>141</v>
      </c>
      <c r="AA5" s="4"/>
      <c r="AB5" s="5"/>
      <c r="AC5" s="97" t="s">
        <v>109</v>
      </c>
      <c r="AD5" s="1" t="s">
        <v>33</v>
      </c>
      <c r="AE5" s="1" t="s">
        <v>134</v>
      </c>
      <c r="AF5" s="1" t="s">
        <v>135</v>
      </c>
      <c r="AG5" s="1" t="s">
        <v>136</v>
      </c>
      <c r="AH5" s="1" t="s">
        <v>137</v>
      </c>
      <c r="AI5" s="1" t="s">
        <v>138</v>
      </c>
      <c r="AJ5" s="1" t="s">
        <v>139</v>
      </c>
      <c r="AK5" s="1" t="s">
        <v>140</v>
      </c>
      <c r="AL5" s="1" t="s">
        <v>141</v>
      </c>
      <c r="AN5" s="4"/>
      <c r="AO5" s="5"/>
      <c r="AP5" s="97" t="s">
        <v>109</v>
      </c>
      <c r="AQ5" s="53" t="s">
        <v>33</v>
      </c>
      <c r="AR5" s="53" t="s">
        <v>134</v>
      </c>
      <c r="AS5" s="53" t="s">
        <v>135</v>
      </c>
      <c r="AT5" s="53" t="s">
        <v>136</v>
      </c>
      <c r="AU5" s="53" t="s">
        <v>137</v>
      </c>
      <c r="AV5" s="53" t="s">
        <v>138</v>
      </c>
      <c r="AW5" s="53" t="s">
        <v>139</v>
      </c>
      <c r="AX5" s="53" t="s">
        <v>140</v>
      </c>
      <c r="AY5" s="53" t="s">
        <v>141</v>
      </c>
      <c r="BA5" s="4"/>
      <c r="BB5" s="5"/>
      <c r="BC5" s="97" t="s">
        <v>109</v>
      </c>
      <c r="BD5" s="53" t="s">
        <v>33</v>
      </c>
      <c r="BE5" s="53" t="s">
        <v>134</v>
      </c>
      <c r="BF5" s="53" t="s">
        <v>135</v>
      </c>
      <c r="BG5" s="53" t="s">
        <v>136</v>
      </c>
      <c r="BH5" s="53" t="s">
        <v>137</v>
      </c>
      <c r="BI5" s="53" t="s">
        <v>138</v>
      </c>
      <c r="BJ5" s="53" t="s">
        <v>139</v>
      </c>
      <c r="BK5" s="53" t="s">
        <v>140</v>
      </c>
      <c r="BL5" s="53" t="s">
        <v>141</v>
      </c>
      <c r="BN5" s="4"/>
      <c r="BO5" s="5"/>
      <c r="BP5" s="97" t="s">
        <v>109</v>
      </c>
      <c r="BQ5" s="1" t="s">
        <v>33</v>
      </c>
      <c r="BR5" s="1" t="s">
        <v>134</v>
      </c>
      <c r="BS5" s="1" t="s">
        <v>135</v>
      </c>
      <c r="BT5" s="1" t="s">
        <v>136</v>
      </c>
      <c r="BU5" s="1" t="s">
        <v>137</v>
      </c>
      <c r="BV5" s="1" t="s">
        <v>138</v>
      </c>
      <c r="BW5" s="1" t="s">
        <v>139</v>
      </c>
      <c r="BX5" s="1" t="s">
        <v>140</v>
      </c>
      <c r="BY5" s="1" t="s">
        <v>141</v>
      </c>
    </row>
    <row r="6" spans="1:233">
      <c r="A6" s="6" t="s">
        <v>38</v>
      </c>
      <c r="B6" s="7"/>
      <c r="C6" s="98"/>
      <c r="N6" s="6" t="s">
        <v>38</v>
      </c>
      <c r="O6" s="7"/>
      <c r="P6" s="98"/>
      <c r="AA6" s="6" t="s">
        <v>38</v>
      </c>
      <c r="AB6" s="7"/>
      <c r="AC6" s="98"/>
      <c r="AN6" s="6" t="s">
        <v>38</v>
      </c>
      <c r="AO6" s="7"/>
      <c r="AP6" s="98"/>
      <c r="BA6" s="6" t="s">
        <v>38</v>
      </c>
      <c r="BB6" s="7"/>
      <c r="BC6" s="98"/>
      <c r="BN6" s="6" t="s">
        <v>38</v>
      </c>
      <c r="BO6" s="7"/>
      <c r="BP6" s="98"/>
    </row>
    <row r="7" spans="1:233">
      <c r="B7" s="7" t="s">
        <v>512</v>
      </c>
      <c r="C7" s="95">
        <f>SAStab!B1640</f>
        <v>0.99</v>
      </c>
      <c r="D7" s="52">
        <f>SAStab!B7348</f>
        <v>72340</v>
      </c>
      <c r="E7" s="52">
        <f>SAStab!C7348</f>
        <v>8867.42</v>
      </c>
      <c r="F7" s="52">
        <f>SAStab!D7348</f>
        <v>12624.34</v>
      </c>
      <c r="G7" s="52">
        <f>SAStab!E7348</f>
        <v>23963.9</v>
      </c>
      <c r="H7" s="52">
        <f>SAStab!F7348</f>
        <v>45863.4</v>
      </c>
      <c r="I7" s="52">
        <f>SAStab!G7348</f>
        <v>84797</v>
      </c>
      <c r="J7" s="52">
        <f>SAStab!H7348</f>
        <v>144059</v>
      </c>
      <c r="K7" s="52">
        <f>SAStab!I7348</f>
        <v>203367</v>
      </c>
      <c r="L7" s="52">
        <f>SAStab!J7348</f>
        <v>433241</v>
      </c>
      <c r="O7" s="7" t="str">
        <f>$B7</f>
        <v>Equivalent Annuity Income</v>
      </c>
      <c r="P7" s="95">
        <f>SAStab!C1640</f>
        <v>0.99</v>
      </c>
      <c r="Q7">
        <f>SAStab!B7438</f>
        <v>77868</v>
      </c>
      <c r="R7" s="52">
        <f>SAStab!C7438</f>
        <v>9215.8700000000008</v>
      </c>
      <c r="S7" s="52">
        <f>SAStab!D7438</f>
        <v>13595.5</v>
      </c>
      <c r="T7" s="52">
        <f>SAStab!E7438</f>
        <v>25878.400000000001</v>
      </c>
      <c r="U7" s="52">
        <f>SAStab!F7438</f>
        <v>49598.1</v>
      </c>
      <c r="V7" s="52">
        <f>SAStab!G7438</f>
        <v>91383</v>
      </c>
      <c r="W7" s="52">
        <f>SAStab!H7438</f>
        <v>155353</v>
      </c>
      <c r="X7">
        <f>SAStab!I7438</f>
        <v>221075</v>
      </c>
      <c r="Y7">
        <f>SAStab!J7438</f>
        <v>478573</v>
      </c>
      <c r="AB7" s="7" t="str">
        <f>$B7</f>
        <v>Equivalent Annuity Income</v>
      </c>
      <c r="AC7" s="95">
        <f>SAStab!D1640</f>
        <v>0.99099999999999999</v>
      </c>
      <c r="AD7">
        <f>SAStab!B7528</f>
        <v>81465</v>
      </c>
      <c r="AE7">
        <f>SAStab!C7528</f>
        <v>9359.69</v>
      </c>
      <c r="AF7">
        <f>SAStab!D7528</f>
        <v>14181.33</v>
      </c>
      <c r="AG7">
        <f>SAStab!E7528</f>
        <v>26581.7</v>
      </c>
      <c r="AH7">
        <f>SAStab!F7528</f>
        <v>50652.2</v>
      </c>
      <c r="AI7">
        <f>SAStab!G7528</f>
        <v>95345</v>
      </c>
      <c r="AJ7">
        <f>SAStab!H7528</f>
        <v>167585</v>
      </c>
      <c r="AK7">
        <f>SAStab!I7528</f>
        <v>233714</v>
      </c>
      <c r="AL7">
        <f>SAStab!J7528</f>
        <v>521024</v>
      </c>
      <c r="AO7" s="7" t="str">
        <f>$B7</f>
        <v>Equivalent Annuity Income</v>
      </c>
      <c r="AP7" s="95">
        <f>SAStab!E1640</f>
        <v>0.99099999999999999</v>
      </c>
      <c r="AQ7" s="52">
        <f>SAStab!B7618</f>
        <v>86829</v>
      </c>
      <c r="AR7" s="52">
        <f>SAStab!C7618</f>
        <v>9358.25</v>
      </c>
      <c r="AS7" s="52">
        <f>SAStab!D7618</f>
        <v>14699.36</v>
      </c>
      <c r="AT7" s="52">
        <f>SAStab!E7618</f>
        <v>27415.1</v>
      </c>
      <c r="AU7" s="52">
        <f>SAStab!F7618</f>
        <v>51958.7</v>
      </c>
      <c r="AV7" s="52">
        <f>SAStab!G7618</f>
        <v>100214</v>
      </c>
      <c r="AW7" s="52">
        <f>SAStab!H7618</f>
        <v>178659</v>
      </c>
      <c r="AX7" s="52">
        <f>SAStab!I7618</f>
        <v>259689</v>
      </c>
      <c r="AY7" s="52">
        <f>SAStab!J7618</f>
        <v>572228</v>
      </c>
      <c r="BB7" s="7" t="str">
        <f>$B7</f>
        <v>Equivalent Annuity Income</v>
      </c>
      <c r="BC7" s="95">
        <f>SAStab!F1640</f>
        <v>0.99099999999999999</v>
      </c>
      <c r="BD7" s="52">
        <f>SAStab!B7708</f>
        <v>93953</v>
      </c>
      <c r="BE7" s="52">
        <f>SAStab!C7708</f>
        <v>9681.1299999999992</v>
      </c>
      <c r="BF7" s="52">
        <f>SAStab!D7708</f>
        <v>15908.79</v>
      </c>
      <c r="BG7" s="52">
        <f>SAStab!E7708</f>
        <v>29521.4</v>
      </c>
      <c r="BH7" s="52">
        <f>SAStab!F7708</f>
        <v>56459.3</v>
      </c>
      <c r="BI7" s="52">
        <f>SAStab!G7708</f>
        <v>109325</v>
      </c>
      <c r="BJ7" s="52">
        <f>SAStab!H7708</f>
        <v>194259</v>
      </c>
      <c r="BK7" s="52">
        <f>SAStab!I7708</f>
        <v>277495</v>
      </c>
      <c r="BL7" s="52">
        <f>SAStab!J7708</f>
        <v>605315</v>
      </c>
      <c r="BO7" s="7" t="str">
        <f>$B7</f>
        <v>Equivalent Annuity Income</v>
      </c>
      <c r="BP7" s="95">
        <f>SAStab!G1640</f>
        <v>0.99199999999999999</v>
      </c>
      <c r="BQ7" s="52">
        <f>SAStab!B7798</f>
        <v>100492</v>
      </c>
      <c r="BR7" s="52">
        <f>SAStab!C7798</f>
        <v>10422.629999999999</v>
      </c>
      <c r="BS7" s="52">
        <f>SAStab!D7798</f>
        <v>17593.560000000001</v>
      </c>
      <c r="BT7" s="52">
        <f>SAStab!E7798</f>
        <v>32446.7</v>
      </c>
      <c r="BU7" s="52">
        <f>SAStab!F7798</f>
        <v>62124.6</v>
      </c>
      <c r="BV7" s="85">
        <f>SAStab!G7798</f>
        <v>118328</v>
      </c>
      <c r="BW7" s="85">
        <f>SAStab!H7798</f>
        <v>210027</v>
      </c>
      <c r="BX7" s="85">
        <f>SAStab!I7798</f>
        <v>293029</v>
      </c>
      <c r="BY7" s="85">
        <f>SAStab!J7798</f>
        <v>637714</v>
      </c>
    </row>
    <row r="8" spans="1:233">
      <c r="B8" s="7" t="s">
        <v>39</v>
      </c>
      <c r="C8" s="95">
        <f>SAStab!B1641</f>
        <v>0.83899999999999997</v>
      </c>
      <c r="D8" s="52">
        <f>SAStab!B7349</f>
        <v>14605</v>
      </c>
      <c r="E8" s="52">
        <f>SAStab!C7349</f>
        <v>0</v>
      </c>
      <c r="F8" s="52">
        <f>SAStab!D7349</f>
        <v>0</v>
      </c>
      <c r="G8" s="52">
        <f>SAStab!E7349</f>
        <v>7489.9</v>
      </c>
      <c r="H8" s="52">
        <f>SAStab!F7349</f>
        <v>15345.6</v>
      </c>
      <c r="I8" s="52">
        <f>SAStab!G7349</f>
        <v>21507</v>
      </c>
      <c r="J8" s="52">
        <f>SAStab!H7349</f>
        <v>26576</v>
      </c>
      <c r="K8" s="52">
        <f>SAStab!I7349</f>
        <v>29600</v>
      </c>
      <c r="L8" s="52">
        <f>SAStab!J7349</f>
        <v>35882</v>
      </c>
      <c r="O8" s="7" t="str">
        <f t="shared" ref="O8:O15" si="0">$B8</f>
        <v>Social Security Benefits</v>
      </c>
      <c r="P8" s="95">
        <f>SAStab!C1641</f>
        <v>0.85499999999999998</v>
      </c>
      <c r="Q8">
        <f>SAStab!B7439</f>
        <v>16751</v>
      </c>
      <c r="R8" s="52">
        <f>SAStab!C7439</f>
        <v>0</v>
      </c>
      <c r="S8" s="52">
        <f>SAStab!D7439</f>
        <v>0</v>
      </c>
      <c r="T8" s="52">
        <f>SAStab!E7439</f>
        <v>8927.5</v>
      </c>
      <c r="U8" s="52">
        <f>SAStab!F7439</f>
        <v>17194.400000000001</v>
      </c>
      <c r="V8" s="52">
        <f>SAStab!G7439</f>
        <v>24802</v>
      </c>
      <c r="W8" s="52">
        <f>SAStab!H7439</f>
        <v>30520</v>
      </c>
      <c r="X8">
        <f>SAStab!I7439</f>
        <v>33730</v>
      </c>
      <c r="Y8">
        <f>SAStab!J7439</f>
        <v>40407</v>
      </c>
      <c r="AB8" s="7" t="str">
        <f t="shared" ref="AB8:AB33" si="1">$B8</f>
        <v>Social Security Benefits</v>
      </c>
      <c r="AC8" s="95">
        <f>SAStab!D1641</f>
        <v>0.872</v>
      </c>
      <c r="AD8">
        <f>SAStab!B7529</f>
        <v>18854</v>
      </c>
      <c r="AE8">
        <f>SAStab!C7529</f>
        <v>0</v>
      </c>
      <c r="AF8">
        <f>SAStab!D7529</f>
        <v>0</v>
      </c>
      <c r="AG8">
        <f>SAStab!E7529</f>
        <v>10664.3</v>
      </c>
      <c r="AH8">
        <f>SAStab!F7529</f>
        <v>19360.400000000001</v>
      </c>
      <c r="AI8">
        <f>SAStab!G7529</f>
        <v>27226</v>
      </c>
      <c r="AJ8">
        <f>SAStab!H7529</f>
        <v>33504</v>
      </c>
      <c r="AK8">
        <f>SAStab!I7529</f>
        <v>37158</v>
      </c>
      <c r="AL8">
        <f>SAStab!J7529</f>
        <v>44714</v>
      </c>
      <c r="AO8" s="7" t="str">
        <f t="shared" ref="AO8:AO33" si="2">$B8</f>
        <v>Social Security Benefits</v>
      </c>
      <c r="AP8" s="95">
        <f>SAStab!E1641</f>
        <v>0.871</v>
      </c>
      <c r="AQ8" s="52">
        <f>SAStab!B7619</f>
        <v>20345</v>
      </c>
      <c r="AR8" s="52">
        <f>SAStab!C7619</f>
        <v>0</v>
      </c>
      <c r="AS8" s="52">
        <f>SAStab!D7619</f>
        <v>0</v>
      </c>
      <c r="AT8" s="52">
        <f>SAStab!E7619</f>
        <v>11372.5</v>
      </c>
      <c r="AU8" s="52">
        <f>SAStab!F7619</f>
        <v>20492.400000000001</v>
      </c>
      <c r="AV8" s="52">
        <f>SAStab!G7619</f>
        <v>29425</v>
      </c>
      <c r="AW8" s="52">
        <f>SAStab!H7619</f>
        <v>36709</v>
      </c>
      <c r="AX8" s="52">
        <f>SAStab!I7619</f>
        <v>41298</v>
      </c>
      <c r="AY8" s="52">
        <f>SAStab!J7619</f>
        <v>49315</v>
      </c>
      <c r="BB8" s="7" t="str">
        <f t="shared" ref="BB8:BB33" si="3">$B8</f>
        <v>Social Security Benefits</v>
      </c>
      <c r="BC8" s="95">
        <f>SAStab!F1641</f>
        <v>0.871</v>
      </c>
      <c r="BD8" s="52">
        <f>SAStab!B7709</f>
        <v>22288</v>
      </c>
      <c r="BE8" s="52">
        <f>SAStab!C7709</f>
        <v>0</v>
      </c>
      <c r="BF8" s="52">
        <f>SAStab!D7709</f>
        <v>0</v>
      </c>
      <c r="BG8" s="52">
        <f>SAStab!E7709</f>
        <v>12359.4</v>
      </c>
      <c r="BH8" s="52">
        <f>SAStab!F7709</f>
        <v>22159.9</v>
      </c>
      <c r="BI8" s="52">
        <f>SAStab!G7709</f>
        <v>32239</v>
      </c>
      <c r="BJ8" s="52">
        <f>SAStab!H7709</f>
        <v>41002</v>
      </c>
      <c r="BK8" s="52">
        <f>SAStab!I7709</f>
        <v>46043</v>
      </c>
      <c r="BL8" s="52">
        <f>SAStab!J7709</f>
        <v>54506</v>
      </c>
      <c r="BO8" s="7" t="str">
        <f t="shared" ref="BO8:BO33" si="4">$B8</f>
        <v>Social Security Benefits</v>
      </c>
      <c r="BP8" s="95">
        <f>SAStab!G1641</f>
        <v>0.874</v>
      </c>
      <c r="BQ8" s="52">
        <f>SAStab!B7799</f>
        <v>25224</v>
      </c>
      <c r="BR8" s="52">
        <f>SAStab!C7799</f>
        <v>0</v>
      </c>
      <c r="BS8" s="52">
        <f>SAStab!D7799</f>
        <v>0</v>
      </c>
      <c r="BT8" s="52">
        <f>SAStab!E7799</f>
        <v>14229.1</v>
      </c>
      <c r="BU8" s="52">
        <f>SAStab!F7799</f>
        <v>25066.799999999999</v>
      </c>
      <c r="BV8" s="85">
        <f>SAStab!G7799</f>
        <v>36561</v>
      </c>
      <c r="BW8" s="85">
        <f>SAStab!H7799</f>
        <v>46081</v>
      </c>
      <c r="BX8" s="85">
        <f>SAStab!I7799</f>
        <v>51245</v>
      </c>
      <c r="BY8" s="85">
        <f>SAStab!J7799</f>
        <v>60833</v>
      </c>
    </row>
    <row r="9" spans="1:233">
      <c r="B9" s="7" t="s">
        <v>63</v>
      </c>
      <c r="C9" s="95">
        <f>SAStab!B1642</f>
        <v>3.4000000000000002E-2</v>
      </c>
      <c r="D9" s="52">
        <f>SAStab!B7350</f>
        <v>186</v>
      </c>
      <c r="E9" s="52">
        <f>SAStab!C7350</f>
        <v>0</v>
      </c>
      <c r="F9" s="52">
        <f>SAStab!D7350</f>
        <v>0</v>
      </c>
      <c r="G9" s="52">
        <f>SAStab!E7350</f>
        <v>0</v>
      </c>
      <c r="H9" s="52">
        <f>SAStab!F7350</f>
        <v>0</v>
      </c>
      <c r="I9" s="52">
        <f>SAStab!G7350</f>
        <v>0</v>
      </c>
      <c r="J9" s="52">
        <f>SAStab!H7350</f>
        <v>0</v>
      </c>
      <c r="K9" s="52">
        <f>SAStab!I7350</f>
        <v>0</v>
      </c>
      <c r="L9" s="52">
        <f>SAStab!J7350</f>
        <v>8069</v>
      </c>
      <c r="O9" s="7" t="str">
        <f t="shared" si="0"/>
        <v>SSI</v>
      </c>
      <c r="P9" s="95">
        <f>SAStab!C1642</f>
        <v>2.7E-2</v>
      </c>
      <c r="Q9">
        <f>SAStab!B7440</f>
        <v>150</v>
      </c>
      <c r="R9" s="52">
        <f>SAStab!C7440</f>
        <v>0</v>
      </c>
      <c r="S9" s="52">
        <f>SAStab!D7440</f>
        <v>0</v>
      </c>
      <c r="T9" s="52">
        <f>SAStab!E7440</f>
        <v>0</v>
      </c>
      <c r="U9" s="52">
        <f>SAStab!F7440</f>
        <v>0</v>
      </c>
      <c r="V9" s="52">
        <f>SAStab!G7440</f>
        <v>0</v>
      </c>
      <c r="W9" s="52">
        <f>SAStab!H7440</f>
        <v>0</v>
      </c>
      <c r="X9">
        <f>SAStab!I7440</f>
        <v>0</v>
      </c>
      <c r="Y9">
        <f>SAStab!J7440</f>
        <v>6876</v>
      </c>
      <c r="AB9" s="7" t="str">
        <f t="shared" si="1"/>
        <v>SSI</v>
      </c>
      <c r="AC9" s="95">
        <f>SAStab!D1642</f>
        <v>2.1999999999999999E-2</v>
      </c>
      <c r="AD9">
        <f>SAStab!B7530</f>
        <v>119</v>
      </c>
      <c r="AE9">
        <f>SAStab!C7530</f>
        <v>0</v>
      </c>
      <c r="AF9">
        <f>SAStab!D7530</f>
        <v>0</v>
      </c>
      <c r="AG9">
        <f>SAStab!E7530</f>
        <v>0</v>
      </c>
      <c r="AH9">
        <f>SAStab!F7530</f>
        <v>0</v>
      </c>
      <c r="AI9">
        <f>SAStab!G7530</f>
        <v>0</v>
      </c>
      <c r="AJ9">
        <f>SAStab!H7530</f>
        <v>0</v>
      </c>
      <c r="AK9">
        <f>SAStab!I7530</f>
        <v>0</v>
      </c>
      <c r="AL9">
        <f>SAStab!J7530</f>
        <v>6023</v>
      </c>
      <c r="AO9" s="7" t="str">
        <f t="shared" si="2"/>
        <v>SSI</v>
      </c>
      <c r="AP9" s="95">
        <f>SAStab!E1642</f>
        <v>1.7999999999999999E-2</v>
      </c>
      <c r="AQ9" s="52">
        <f>SAStab!B7620</f>
        <v>100</v>
      </c>
      <c r="AR9" s="52">
        <f>SAStab!C7620</f>
        <v>0</v>
      </c>
      <c r="AS9" s="52">
        <f>SAStab!D7620</f>
        <v>0</v>
      </c>
      <c r="AT9" s="52">
        <f>SAStab!E7620</f>
        <v>0</v>
      </c>
      <c r="AU9" s="52">
        <f>SAStab!F7620</f>
        <v>0</v>
      </c>
      <c r="AV9" s="52">
        <f>SAStab!G7620</f>
        <v>0</v>
      </c>
      <c r="AW9" s="52">
        <f>SAStab!H7620</f>
        <v>0</v>
      </c>
      <c r="AX9" s="52">
        <f>SAStab!I7620</f>
        <v>0</v>
      </c>
      <c r="AY9" s="52">
        <f>SAStab!J7620</f>
        <v>5020</v>
      </c>
      <c r="BB9" s="7" t="str">
        <f t="shared" si="3"/>
        <v>SSI</v>
      </c>
      <c r="BC9" s="95">
        <f>SAStab!F1642</f>
        <v>1.4E-2</v>
      </c>
      <c r="BD9" s="52">
        <f>SAStab!B7710</f>
        <v>78</v>
      </c>
      <c r="BE9" s="52">
        <f>SAStab!C7710</f>
        <v>0</v>
      </c>
      <c r="BF9" s="52">
        <f>SAStab!D7710</f>
        <v>0</v>
      </c>
      <c r="BG9" s="52">
        <f>SAStab!E7710</f>
        <v>0</v>
      </c>
      <c r="BH9" s="52">
        <f>SAStab!F7710</f>
        <v>0</v>
      </c>
      <c r="BI9" s="52">
        <f>SAStab!G7710</f>
        <v>0</v>
      </c>
      <c r="BJ9" s="52">
        <f>SAStab!H7710</f>
        <v>0</v>
      </c>
      <c r="BK9" s="52">
        <f>SAStab!I7710</f>
        <v>0</v>
      </c>
      <c r="BL9" s="52">
        <f>SAStab!J7710</f>
        <v>3323</v>
      </c>
      <c r="BO9" s="7" t="str">
        <f t="shared" si="4"/>
        <v>SSI</v>
      </c>
      <c r="BP9" s="95">
        <f>SAStab!G1642</f>
        <v>1.0999999999999999E-2</v>
      </c>
      <c r="BQ9" s="52">
        <f>SAStab!B7800</f>
        <v>63</v>
      </c>
      <c r="BR9" s="52">
        <f>SAStab!C7800</f>
        <v>0</v>
      </c>
      <c r="BS9" s="52">
        <f>SAStab!D7800</f>
        <v>0</v>
      </c>
      <c r="BT9" s="52">
        <f>SAStab!E7800</f>
        <v>0</v>
      </c>
      <c r="BU9" s="52">
        <f>SAStab!F7800</f>
        <v>0</v>
      </c>
      <c r="BV9" s="85">
        <f>SAStab!G7800</f>
        <v>0</v>
      </c>
      <c r="BW9" s="85">
        <f>SAStab!H7800</f>
        <v>0</v>
      </c>
      <c r="BX9" s="85">
        <f>SAStab!I7800</f>
        <v>0</v>
      </c>
      <c r="BY9" s="85">
        <f>SAStab!J7800</f>
        <v>1113</v>
      </c>
    </row>
    <row r="10" spans="1:233">
      <c r="B10" s="7" t="s">
        <v>271</v>
      </c>
      <c r="C10" s="95">
        <f>SAStab!B1643</f>
        <v>0.93</v>
      </c>
      <c r="D10" s="52">
        <f>SAStab!B7351</f>
        <v>27019</v>
      </c>
      <c r="E10" s="52">
        <f>SAStab!C7351</f>
        <v>-32</v>
      </c>
      <c r="F10" s="52">
        <f>SAStab!D7351</f>
        <v>106.38</v>
      </c>
      <c r="G10" s="52">
        <f>SAStab!E7351</f>
        <v>1321.4</v>
      </c>
      <c r="H10" s="52">
        <f>SAStab!F7351</f>
        <v>6406.6</v>
      </c>
      <c r="I10" s="52">
        <f>SAStab!G7351</f>
        <v>21950</v>
      </c>
      <c r="J10" s="52">
        <f>SAStab!H7351</f>
        <v>59827</v>
      </c>
      <c r="K10" s="52">
        <f>SAStab!I7351</f>
        <v>108042</v>
      </c>
      <c r="L10" s="52">
        <f>SAStab!J7351</f>
        <v>329737</v>
      </c>
      <c r="O10" s="7" t="str">
        <f t="shared" si="0"/>
        <v>Annuitized Financial Income</v>
      </c>
      <c r="P10" s="95">
        <f>SAStab!C1643</f>
        <v>0.93899999999999995</v>
      </c>
      <c r="Q10">
        <f>SAStab!B7441</f>
        <v>30861</v>
      </c>
      <c r="R10" s="52">
        <f>SAStab!C7441</f>
        <v>-32.93</v>
      </c>
      <c r="S10" s="52">
        <f>SAStab!D7441</f>
        <v>202.62</v>
      </c>
      <c r="T10" s="52">
        <f>SAStab!E7441</f>
        <v>1758.3</v>
      </c>
      <c r="U10" s="52">
        <f>SAStab!F7441</f>
        <v>7642.2</v>
      </c>
      <c r="V10" s="52">
        <f>SAStab!G7441</f>
        <v>24676</v>
      </c>
      <c r="W10" s="52">
        <f>SAStab!H7441</f>
        <v>67178</v>
      </c>
      <c r="X10">
        <f>SAStab!I7441</f>
        <v>117114</v>
      </c>
      <c r="Y10">
        <f>SAStab!J7441</f>
        <v>382740</v>
      </c>
      <c r="AB10" s="7" t="str">
        <f t="shared" si="1"/>
        <v>Annuitized Financial Income</v>
      </c>
      <c r="AC10" s="95">
        <f>SAStab!D1643</f>
        <v>0.94099999999999995</v>
      </c>
      <c r="AD10">
        <f>SAStab!B7531</f>
        <v>33029</v>
      </c>
      <c r="AE10">
        <f>SAStab!C7531</f>
        <v>-35.340000000000003</v>
      </c>
      <c r="AF10">
        <f>SAStab!D7531</f>
        <v>259.14</v>
      </c>
      <c r="AG10">
        <f>SAStab!E7531</f>
        <v>2045.6</v>
      </c>
      <c r="AH10">
        <f>SAStab!F7531</f>
        <v>8630.7999999999993</v>
      </c>
      <c r="AI10">
        <f>SAStab!G7531</f>
        <v>28434</v>
      </c>
      <c r="AJ10">
        <f>SAStab!H7531</f>
        <v>73879</v>
      </c>
      <c r="AK10">
        <f>SAStab!I7531</f>
        <v>126967</v>
      </c>
      <c r="AL10">
        <f>SAStab!J7531</f>
        <v>384222</v>
      </c>
      <c r="AO10" s="7" t="str">
        <f t="shared" si="2"/>
        <v>Annuitized Financial Income</v>
      </c>
      <c r="AP10" s="95">
        <f>SAStab!E1643</f>
        <v>0.93799999999999994</v>
      </c>
      <c r="AQ10" s="52">
        <f>SAStab!B7621</f>
        <v>35744</v>
      </c>
      <c r="AR10" s="52">
        <f>SAStab!C7621</f>
        <v>-42.22</v>
      </c>
      <c r="AS10" s="52">
        <f>SAStab!D7621</f>
        <v>266.57</v>
      </c>
      <c r="AT10" s="52">
        <f>SAStab!E7621</f>
        <v>2184.1</v>
      </c>
      <c r="AU10" s="52">
        <f>SAStab!F7621</f>
        <v>9219.4</v>
      </c>
      <c r="AV10" s="52">
        <f>SAStab!G7621</f>
        <v>31041</v>
      </c>
      <c r="AW10" s="52">
        <f>SAStab!H7621</f>
        <v>80642</v>
      </c>
      <c r="AX10" s="52">
        <f>SAStab!I7621</f>
        <v>139531</v>
      </c>
      <c r="AY10" s="52">
        <f>SAStab!J7621</f>
        <v>410554</v>
      </c>
      <c r="BB10" s="7" t="str">
        <f t="shared" si="3"/>
        <v>Annuitized Financial Income</v>
      </c>
      <c r="BC10" s="95">
        <f>SAStab!F1643</f>
        <v>0.94</v>
      </c>
      <c r="BD10" s="52">
        <f>SAStab!B7711</f>
        <v>36404</v>
      </c>
      <c r="BE10" s="52">
        <f>SAStab!C7711</f>
        <v>-39.229999999999997</v>
      </c>
      <c r="BF10" s="52">
        <f>SAStab!D7711</f>
        <v>301.66000000000003</v>
      </c>
      <c r="BG10" s="52">
        <f>SAStab!E7711</f>
        <v>2385</v>
      </c>
      <c r="BH10" s="52">
        <f>SAStab!F7711</f>
        <v>9829.5</v>
      </c>
      <c r="BI10" s="52">
        <f>SAStab!G7711</f>
        <v>32480</v>
      </c>
      <c r="BJ10" s="52">
        <f>SAStab!H7711</f>
        <v>83858</v>
      </c>
      <c r="BK10" s="52">
        <f>SAStab!I7711</f>
        <v>144105</v>
      </c>
      <c r="BL10" s="52">
        <f>SAStab!J7711</f>
        <v>411350</v>
      </c>
      <c r="BO10" s="7" t="str">
        <f t="shared" si="4"/>
        <v>Annuitized Financial Income</v>
      </c>
      <c r="BP10" s="95">
        <f>SAStab!G1643</f>
        <v>0.94199999999999995</v>
      </c>
      <c r="BQ10" s="52">
        <f>SAStab!B7801</f>
        <v>37572</v>
      </c>
      <c r="BR10" s="52">
        <f>SAStab!C7801</f>
        <v>-36.01</v>
      </c>
      <c r="BS10" s="52">
        <f>SAStab!D7801</f>
        <v>342.35</v>
      </c>
      <c r="BT10" s="52">
        <f>SAStab!E7801</f>
        <v>2551.6</v>
      </c>
      <c r="BU10" s="52">
        <f>SAStab!F7801</f>
        <v>10719.2</v>
      </c>
      <c r="BV10" s="85">
        <f>SAStab!G7801</f>
        <v>33682</v>
      </c>
      <c r="BW10" s="85">
        <f>SAStab!H7801</f>
        <v>85186</v>
      </c>
      <c r="BX10" s="85">
        <f>SAStab!I7801</f>
        <v>146035</v>
      </c>
      <c r="BY10" s="85">
        <f>SAStab!J7801</f>
        <v>396889</v>
      </c>
    </row>
    <row r="11" spans="1:233">
      <c r="B11" s="7" t="s">
        <v>40</v>
      </c>
      <c r="C11" s="95">
        <f>SAStab!B1644</f>
        <v>0.48099999999999998</v>
      </c>
      <c r="D11" s="52">
        <f>SAStab!B7352</f>
        <v>7887</v>
      </c>
      <c r="E11" s="52">
        <f>SAStab!C7352</f>
        <v>0</v>
      </c>
      <c r="F11" s="52">
        <f>SAStab!D7352</f>
        <v>0</v>
      </c>
      <c r="G11" s="52">
        <f>SAStab!E7352</f>
        <v>0</v>
      </c>
      <c r="H11" s="52">
        <f>SAStab!F7352</f>
        <v>0</v>
      </c>
      <c r="I11" s="52">
        <f>SAStab!G7352</f>
        <v>9760</v>
      </c>
      <c r="J11" s="52">
        <f>SAStab!H7352</f>
        <v>24818</v>
      </c>
      <c r="K11" s="52">
        <f>SAStab!I7352</f>
        <v>37756</v>
      </c>
      <c r="L11" s="52">
        <f>SAStab!J7352</f>
        <v>73271</v>
      </c>
      <c r="O11" s="7" t="str">
        <f t="shared" si="0"/>
        <v>DB Pension Income</v>
      </c>
      <c r="P11" s="95">
        <f>SAStab!C1644</f>
        <v>0.45500000000000002</v>
      </c>
      <c r="Q11">
        <f>SAStab!B7442</f>
        <v>6408</v>
      </c>
      <c r="R11" s="52">
        <f>SAStab!C7442</f>
        <v>0</v>
      </c>
      <c r="S11" s="52">
        <f>SAStab!D7442</f>
        <v>0</v>
      </c>
      <c r="T11" s="52">
        <f>SAStab!E7442</f>
        <v>0</v>
      </c>
      <c r="U11" s="52">
        <f>SAStab!F7442</f>
        <v>0</v>
      </c>
      <c r="V11" s="52">
        <f>SAStab!G7442</f>
        <v>6281</v>
      </c>
      <c r="W11" s="52">
        <f>SAStab!H7442</f>
        <v>20027</v>
      </c>
      <c r="X11">
        <f>SAStab!I7442</f>
        <v>33575</v>
      </c>
      <c r="Y11">
        <f>SAStab!J7442</f>
        <v>69553</v>
      </c>
      <c r="AB11" s="7" t="str">
        <f t="shared" si="1"/>
        <v>DB Pension Income</v>
      </c>
      <c r="AC11" s="95">
        <f>SAStab!D1644</f>
        <v>0.40500000000000003</v>
      </c>
      <c r="AD11">
        <f>SAStab!B7532</f>
        <v>4730</v>
      </c>
      <c r="AE11">
        <f>SAStab!C7532</f>
        <v>0</v>
      </c>
      <c r="AF11">
        <f>SAStab!D7532</f>
        <v>0</v>
      </c>
      <c r="AG11">
        <f>SAStab!E7532</f>
        <v>0</v>
      </c>
      <c r="AH11">
        <f>SAStab!F7532</f>
        <v>0</v>
      </c>
      <c r="AI11">
        <f>SAStab!G7532</f>
        <v>3145</v>
      </c>
      <c r="AJ11">
        <f>SAStab!H7532</f>
        <v>13164</v>
      </c>
      <c r="AK11">
        <f>SAStab!I7532</f>
        <v>25454</v>
      </c>
      <c r="AL11">
        <f>SAStab!J7532</f>
        <v>64198</v>
      </c>
      <c r="AO11" s="7" t="str">
        <f t="shared" si="2"/>
        <v>DB Pension Income</v>
      </c>
      <c r="AP11" s="95">
        <f>SAStab!E1644</f>
        <v>0.33300000000000002</v>
      </c>
      <c r="AQ11" s="52">
        <f>SAStab!B7622</f>
        <v>3580</v>
      </c>
      <c r="AR11" s="52">
        <f>SAStab!C7622</f>
        <v>0</v>
      </c>
      <c r="AS11" s="52">
        <f>SAStab!D7622</f>
        <v>0</v>
      </c>
      <c r="AT11" s="52">
        <f>SAStab!E7622</f>
        <v>0</v>
      </c>
      <c r="AU11" s="52">
        <f>SAStab!F7622</f>
        <v>0</v>
      </c>
      <c r="AV11" s="52">
        <f>SAStab!G7622</f>
        <v>1208</v>
      </c>
      <c r="AW11" s="52">
        <f>SAStab!H7622</f>
        <v>7614</v>
      </c>
      <c r="AX11" s="52">
        <f>SAStab!I7622</f>
        <v>18449</v>
      </c>
      <c r="AY11" s="52">
        <f>SAStab!J7622</f>
        <v>61415</v>
      </c>
      <c r="BB11" s="7" t="str">
        <f t="shared" si="3"/>
        <v>DB Pension Income</v>
      </c>
      <c r="BC11" s="95">
        <f>SAStab!F1644</f>
        <v>0.248</v>
      </c>
      <c r="BD11" s="52">
        <f>SAStab!B7712</f>
        <v>3062</v>
      </c>
      <c r="BE11" s="52">
        <f>SAStab!C7712</f>
        <v>0</v>
      </c>
      <c r="BF11" s="52">
        <f>SAStab!D7712</f>
        <v>0</v>
      </c>
      <c r="BG11" s="52">
        <f>SAStab!E7712</f>
        <v>0</v>
      </c>
      <c r="BH11" s="52">
        <f>SAStab!F7712</f>
        <v>0</v>
      </c>
      <c r="BI11" s="52">
        <f>SAStab!G7712</f>
        <v>0</v>
      </c>
      <c r="BJ11" s="52">
        <f>SAStab!H7712</f>
        <v>5066</v>
      </c>
      <c r="BK11" s="52">
        <f>SAStab!I7712</f>
        <v>15081</v>
      </c>
      <c r="BL11" s="52">
        <f>SAStab!J7712</f>
        <v>61669</v>
      </c>
      <c r="BO11" s="7" t="str">
        <f t="shared" si="4"/>
        <v>DB Pension Income</v>
      </c>
      <c r="BP11" s="95">
        <f>SAStab!G1644</f>
        <v>0.19700000000000001</v>
      </c>
      <c r="BQ11" s="52">
        <f>SAStab!B7802</f>
        <v>3088</v>
      </c>
      <c r="BR11" s="52">
        <f>SAStab!C7802</f>
        <v>0</v>
      </c>
      <c r="BS11" s="52">
        <f>SAStab!D7802</f>
        <v>0</v>
      </c>
      <c r="BT11" s="52">
        <f>SAStab!E7802</f>
        <v>0</v>
      </c>
      <c r="BU11" s="52">
        <f>SAStab!F7802</f>
        <v>0</v>
      </c>
      <c r="BV11" s="85">
        <f>SAStab!G7802</f>
        <v>0</v>
      </c>
      <c r="BW11" s="85">
        <f>SAStab!H7802</f>
        <v>4578</v>
      </c>
      <c r="BX11" s="85">
        <f>SAStab!I7802</f>
        <v>16045</v>
      </c>
      <c r="BY11" s="85">
        <f>SAStab!J7802</f>
        <v>63529</v>
      </c>
    </row>
    <row r="12" spans="1:233">
      <c r="B12" s="7" t="s">
        <v>41</v>
      </c>
      <c r="C12" s="95">
        <f>SAStab!B1645</f>
        <v>0.41299999999999998</v>
      </c>
      <c r="D12" s="52">
        <f>SAStab!B7353</f>
        <v>16753</v>
      </c>
      <c r="E12" s="52">
        <f>SAStab!C7353</f>
        <v>0</v>
      </c>
      <c r="F12" s="52">
        <f>SAStab!D7353</f>
        <v>0</v>
      </c>
      <c r="G12" s="52">
        <f>SAStab!E7353</f>
        <v>0</v>
      </c>
      <c r="H12" s="52">
        <f>SAStab!F7353</f>
        <v>0</v>
      </c>
      <c r="I12" s="52">
        <f>SAStab!G7353</f>
        <v>20239</v>
      </c>
      <c r="J12" s="52">
        <f>SAStab!H7353</f>
        <v>50425</v>
      </c>
      <c r="K12" s="52">
        <f>SAStab!I7353</f>
        <v>74477</v>
      </c>
      <c r="L12" s="52">
        <f>SAStab!J7353</f>
        <v>142288</v>
      </c>
      <c r="O12" s="7" t="str">
        <f t="shared" si="0"/>
        <v>Earned Income</v>
      </c>
      <c r="P12" s="95">
        <f>SAStab!C1645</f>
        <v>0.43</v>
      </c>
      <c r="Q12">
        <f>SAStab!B7443</f>
        <v>17138</v>
      </c>
      <c r="R12" s="52">
        <f>SAStab!C7443</f>
        <v>0</v>
      </c>
      <c r="S12" s="52">
        <f>SAStab!D7443</f>
        <v>0</v>
      </c>
      <c r="T12" s="52">
        <f>SAStab!E7443</f>
        <v>0</v>
      </c>
      <c r="U12" s="52">
        <f>SAStab!F7443</f>
        <v>0</v>
      </c>
      <c r="V12" s="52">
        <f>SAStab!G7443</f>
        <v>22785</v>
      </c>
      <c r="W12" s="52">
        <f>SAStab!H7443</f>
        <v>54471</v>
      </c>
      <c r="X12">
        <f>SAStab!I7443</f>
        <v>80628</v>
      </c>
      <c r="Y12">
        <f>SAStab!J7443</f>
        <v>151101</v>
      </c>
      <c r="AB12" s="7" t="str">
        <f t="shared" si="1"/>
        <v>Earned Income</v>
      </c>
      <c r="AC12" s="95">
        <f>SAStab!D1645</f>
        <v>0.39200000000000002</v>
      </c>
      <c r="AD12">
        <f>SAStab!B7533</f>
        <v>17590</v>
      </c>
      <c r="AE12">
        <f>SAStab!C7533</f>
        <v>0</v>
      </c>
      <c r="AF12">
        <f>SAStab!D7533</f>
        <v>0</v>
      </c>
      <c r="AG12">
        <f>SAStab!E7533</f>
        <v>0</v>
      </c>
      <c r="AH12">
        <f>SAStab!F7533</f>
        <v>0</v>
      </c>
      <c r="AI12">
        <f>SAStab!G7533</f>
        <v>20847</v>
      </c>
      <c r="AJ12">
        <f>SAStab!H7533</f>
        <v>55929</v>
      </c>
      <c r="AK12">
        <f>SAStab!I7533</f>
        <v>85157</v>
      </c>
      <c r="AL12">
        <f>SAStab!J7533</f>
        <v>165704</v>
      </c>
      <c r="AO12" s="7" t="str">
        <f t="shared" si="2"/>
        <v>Earned Income</v>
      </c>
      <c r="AP12" s="95">
        <f>SAStab!E1645</f>
        <v>0.374</v>
      </c>
      <c r="AQ12" s="52">
        <f>SAStab!B7623</f>
        <v>19207</v>
      </c>
      <c r="AR12" s="52">
        <f>SAStab!C7623</f>
        <v>0</v>
      </c>
      <c r="AS12" s="52">
        <f>SAStab!D7623</f>
        <v>0</v>
      </c>
      <c r="AT12" s="52">
        <f>SAStab!E7623</f>
        <v>0</v>
      </c>
      <c r="AU12" s="52">
        <f>SAStab!F7623</f>
        <v>0</v>
      </c>
      <c r="AV12" s="52">
        <f>SAStab!G7623</f>
        <v>20847</v>
      </c>
      <c r="AW12" s="52">
        <f>SAStab!H7623</f>
        <v>61458</v>
      </c>
      <c r="AX12" s="52">
        <f>SAStab!I7623</f>
        <v>95063</v>
      </c>
      <c r="AY12" s="52">
        <f>SAStab!J7623</f>
        <v>188779</v>
      </c>
      <c r="BB12" s="7" t="str">
        <f t="shared" si="3"/>
        <v>Earned Income</v>
      </c>
      <c r="BC12" s="95">
        <f>SAStab!F1645</f>
        <v>0.39500000000000002</v>
      </c>
      <c r="BD12" s="52">
        <f>SAStab!B7713</f>
        <v>23320</v>
      </c>
      <c r="BE12" s="52">
        <f>SAStab!C7713</f>
        <v>0</v>
      </c>
      <c r="BF12" s="52">
        <f>SAStab!D7713</f>
        <v>0</v>
      </c>
      <c r="BG12" s="52">
        <f>SAStab!E7713</f>
        <v>0</v>
      </c>
      <c r="BH12" s="52">
        <f>SAStab!F7713</f>
        <v>0</v>
      </c>
      <c r="BI12" s="52">
        <f>SAStab!G7713</f>
        <v>25805</v>
      </c>
      <c r="BJ12" s="52">
        <f>SAStab!H7713</f>
        <v>71767</v>
      </c>
      <c r="BK12" s="52">
        <f>SAStab!I7713</f>
        <v>107893</v>
      </c>
      <c r="BL12" s="52">
        <f>SAStab!J7713</f>
        <v>214319</v>
      </c>
      <c r="BO12" s="7" t="str">
        <f t="shared" si="4"/>
        <v>Earned Income</v>
      </c>
      <c r="BP12" s="95">
        <f>SAStab!G1645</f>
        <v>0.39100000000000001</v>
      </c>
      <c r="BQ12" s="52">
        <f>SAStab!B7803</f>
        <v>24710</v>
      </c>
      <c r="BR12" s="52">
        <f>SAStab!C7803</f>
        <v>0</v>
      </c>
      <c r="BS12" s="52">
        <f>SAStab!D7803</f>
        <v>0</v>
      </c>
      <c r="BT12" s="52">
        <f>SAStab!E7803</f>
        <v>0</v>
      </c>
      <c r="BU12" s="52">
        <f>SAStab!F7803</f>
        <v>0</v>
      </c>
      <c r="BV12" s="85">
        <f>SAStab!G7803</f>
        <v>27557</v>
      </c>
      <c r="BW12" s="85">
        <f>SAStab!H7803</f>
        <v>79031</v>
      </c>
      <c r="BX12" s="85">
        <f>SAStab!I7803</f>
        <v>121431</v>
      </c>
      <c r="BY12" s="85">
        <f>SAStab!J7803</f>
        <v>249467</v>
      </c>
    </row>
    <row r="13" spans="1:233">
      <c r="B13" s="7" t="s">
        <v>42</v>
      </c>
      <c r="C13" s="95">
        <f>SAStab!B1646</f>
        <v>0.79800000000000004</v>
      </c>
      <c r="D13" s="52">
        <f>SAStab!B7354</f>
        <v>4935</v>
      </c>
      <c r="E13" s="52">
        <f>SAStab!C7354</f>
        <v>0</v>
      </c>
      <c r="F13" s="52">
        <f>SAStab!D7354</f>
        <v>0</v>
      </c>
      <c r="G13" s="52">
        <f>SAStab!E7354</f>
        <v>662.6</v>
      </c>
      <c r="H13" s="52">
        <f>SAStab!F7354</f>
        <v>2897.4</v>
      </c>
      <c r="I13" s="52">
        <f>SAStab!G7354</f>
        <v>6546</v>
      </c>
      <c r="J13" s="52">
        <f>SAStab!H7354</f>
        <v>12113</v>
      </c>
      <c r="K13" s="52">
        <f>SAStab!I7354</f>
        <v>16752</v>
      </c>
      <c r="L13" s="52">
        <f>SAStab!J7354</f>
        <v>31858</v>
      </c>
      <c r="O13" s="7" t="str">
        <f t="shared" si="0"/>
        <v>Imputed Rental Income</v>
      </c>
      <c r="P13" s="95">
        <f>SAStab!C1646</f>
        <v>0.79500000000000004</v>
      </c>
      <c r="Q13">
        <f>SAStab!B7444</f>
        <v>5495</v>
      </c>
      <c r="R13" s="52">
        <f>SAStab!C7444</f>
        <v>0</v>
      </c>
      <c r="S13" s="52">
        <f>SAStab!D7444</f>
        <v>0</v>
      </c>
      <c r="T13" s="52">
        <f>SAStab!E7444</f>
        <v>633</v>
      </c>
      <c r="U13" s="52">
        <f>SAStab!F7444</f>
        <v>2852.9</v>
      </c>
      <c r="V13" s="52">
        <f>SAStab!G7444</f>
        <v>6938</v>
      </c>
      <c r="W13" s="52">
        <f>SAStab!H7444</f>
        <v>13753</v>
      </c>
      <c r="X13">
        <f>SAStab!I7444</f>
        <v>19923</v>
      </c>
      <c r="Y13">
        <f>SAStab!J7444</f>
        <v>37835</v>
      </c>
      <c r="AB13" s="7" t="str">
        <f t="shared" si="1"/>
        <v>Imputed Rental Income</v>
      </c>
      <c r="AC13" s="95">
        <f>SAStab!D1646</f>
        <v>0.78500000000000003</v>
      </c>
      <c r="AD13">
        <f>SAStab!B7534</f>
        <v>6070</v>
      </c>
      <c r="AE13">
        <f>SAStab!C7534</f>
        <v>0</v>
      </c>
      <c r="AF13">
        <f>SAStab!D7534</f>
        <v>0</v>
      </c>
      <c r="AG13">
        <f>SAStab!E7534</f>
        <v>631.29999999999995</v>
      </c>
      <c r="AH13">
        <f>SAStab!F7534</f>
        <v>2970.6</v>
      </c>
      <c r="AI13">
        <f>SAStab!G7534</f>
        <v>7368</v>
      </c>
      <c r="AJ13">
        <f>SAStab!H7534</f>
        <v>15210</v>
      </c>
      <c r="AK13">
        <f>SAStab!I7534</f>
        <v>22464</v>
      </c>
      <c r="AL13">
        <f>SAStab!J7534</f>
        <v>45376</v>
      </c>
      <c r="AO13" s="7" t="str">
        <f t="shared" si="2"/>
        <v>Imputed Rental Income</v>
      </c>
      <c r="AP13" s="95">
        <f>SAStab!E1646</f>
        <v>0.76200000000000001</v>
      </c>
      <c r="AQ13" s="52">
        <f>SAStab!B7624</f>
        <v>6668</v>
      </c>
      <c r="AR13" s="52">
        <f>SAStab!C7624</f>
        <v>0</v>
      </c>
      <c r="AS13" s="52">
        <f>SAStab!D7624</f>
        <v>0</v>
      </c>
      <c r="AT13" s="52">
        <f>SAStab!E7624</f>
        <v>443.1</v>
      </c>
      <c r="AU13" s="52">
        <f>SAStab!F7624</f>
        <v>2987.7</v>
      </c>
      <c r="AV13" s="52">
        <f>SAStab!G7624</f>
        <v>7665</v>
      </c>
      <c r="AW13" s="52">
        <f>SAStab!H7624</f>
        <v>16432</v>
      </c>
      <c r="AX13" s="52">
        <f>SAStab!I7624</f>
        <v>24883</v>
      </c>
      <c r="AY13" s="52">
        <f>SAStab!J7624</f>
        <v>55626</v>
      </c>
      <c r="BB13" s="7" t="str">
        <f t="shared" si="3"/>
        <v>Imputed Rental Income</v>
      </c>
      <c r="BC13" s="95">
        <f>SAStab!F1646</f>
        <v>0.747</v>
      </c>
      <c r="BD13" s="52">
        <f>SAStab!B7714</f>
        <v>7409</v>
      </c>
      <c r="BE13" s="52">
        <f>SAStab!C7714</f>
        <v>0</v>
      </c>
      <c r="BF13" s="52">
        <f>SAStab!D7714</f>
        <v>0</v>
      </c>
      <c r="BG13" s="52">
        <f>SAStab!E7714</f>
        <v>0</v>
      </c>
      <c r="BH13" s="52">
        <f>SAStab!F7714</f>
        <v>3253.7</v>
      </c>
      <c r="BI13" s="52">
        <f>SAStab!G7714</f>
        <v>8391</v>
      </c>
      <c r="BJ13" s="52">
        <f>SAStab!H7714</f>
        <v>17789</v>
      </c>
      <c r="BK13" s="52">
        <f>SAStab!I7714</f>
        <v>27018</v>
      </c>
      <c r="BL13" s="52">
        <f>SAStab!J7714</f>
        <v>64250</v>
      </c>
      <c r="BO13" s="7" t="str">
        <f t="shared" si="4"/>
        <v>Imputed Rental Income</v>
      </c>
      <c r="BP13" s="95">
        <f>SAStab!G1646</f>
        <v>0.73899999999999999</v>
      </c>
      <c r="BQ13" s="52">
        <f>SAStab!B7804</f>
        <v>8324</v>
      </c>
      <c r="BR13" s="52">
        <f>SAStab!C7804</f>
        <v>0</v>
      </c>
      <c r="BS13" s="52">
        <f>SAStab!D7804</f>
        <v>0</v>
      </c>
      <c r="BT13" s="52">
        <f>SAStab!E7804</f>
        <v>0</v>
      </c>
      <c r="BU13" s="52">
        <f>SAStab!F7804</f>
        <v>3591.4</v>
      </c>
      <c r="BV13" s="85">
        <f>SAStab!G7804</f>
        <v>9342</v>
      </c>
      <c r="BW13" s="85">
        <f>SAStab!H7804</f>
        <v>20029</v>
      </c>
      <c r="BX13" s="85">
        <f>SAStab!I7804</f>
        <v>30803</v>
      </c>
      <c r="BY13" s="85">
        <f>SAStab!J7804</f>
        <v>71230</v>
      </c>
    </row>
    <row r="14" spans="1:233">
      <c r="A14" s="7"/>
      <c r="B14" s="7" t="s">
        <v>226</v>
      </c>
      <c r="C14" s="95">
        <f>SAStab!B1647</f>
        <v>9.2999999999999999E-2</v>
      </c>
      <c r="D14" s="52">
        <f>SAStab!B7355</f>
        <v>956</v>
      </c>
      <c r="E14" s="52">
        <f>SAStab!C7355</f>
        <v>0</v>
      </c>
      <c r="F14" s="52">
        <f>SAStab!D7355</f>
        <v>0</v>
      </c>
      <c r="G14" s="52">
        <f>SAStab!E7355</f>
        <v>0</v>
      </c>
      <c r="H14" s="52">
        <f>SAStab!F7355</f>
        <v>0</v>
      </c>
      <c r="I14" s="52">
        <f>SAStab!G7355</f>
        <v>0</v>
      </c>
      <c r="J14" s="52">
        <f>SAStab!H7355</f>
        <v>0</v>
      </c>
      <c r="K14" s="52">
        <f>SAStab!I7355</f>
        <v>8847</v>
      </c>
      <c r="L14" s="52">
        <f>SAStab!J7355</f>
        <v>18093</v>
      </c>
      <c r="N14" s="7"/>
      <c r="O14" s="7" t="str">
        <f t="shared" si="0"/>
        <v>Means+Nonmeans Benefits</v>
      </c>
      <c r="P14" s="95">
        <f>SAStab!C1647</f>
        <v>9.1999999999999998E-2</v>
      </c>
      <c r="Q14">
        <f>SAStab!B7445</f>
        <v>1065</v>
      </c>
      <c r="R14" s="52">
        <f>SAStab!C7445</f>
        <v>0</v>
      </c>
      <c r="S14" s="52">
        <f>SAStab!D7445</f>
        <v>0</v>
      </c>
      <c r="T14" s="52">
        <f>SAStab!E7445</f>
        <v>0</v>
      </c>
      <c r="U14" s="52">
        <f>SAStab!F7445</f>
        <v>0</v>
      </c>
      <c r="V14" s="52">
        <f>SAStab!G7445</f>
        <v>0</v>
      </c>
      <c r="W14" s="52">
        <f>SAStab!H7445</f>
        <v>0</v>
      </c>
      <c r="X14">
        <f>SAStab!I7445</f>
        <v>9854</v>
      </c>
      <c r="Y14">
        <f>SAStab!J7445</f>
        <v>20443</v>
      </c>
      <c r="AA14" s="7"/>
      <c r="AB14" s="7" t="str">
        <f t="shared" si="1"/>
        <v>Means+Nonmeans Benefits</v>
      </c>
      <c r="AC14" s="95">
        <f>SAStab!D1647</f>
        <v>8.5000000000000006E-2</v>
      </c>
      <c r="AD14">
        <f>SAStab!B7535</f>
        <v>1073</v>
      </c>
      <c r="AE14">
        <f>SAStab!C7535</f>
        <v>0</v>
      </c>
      <c r="AF14">
        <f>SAStab!D7535</f>
        <v>0</v>
      </c>
      <c r="AG14">
        <f>SAStab!E7535</f>
        <v>0</v>
      </c>
      <c r="AH14">
        <f>SAStab!F7535</f>
        <v>0</v>
      </c>
      <c r="AI14">
        <f>SAStab!G7535</f>
        <v>0</v>
      </c>
      <c r="AJ14">
        <f>SAStab!H7535</f>
        <v>0</v>
      </c>
      <c r="AK14">
        <f>SAStab!I7535</f>
        <v>9924</v>
      </c>
      <c r="AL14">
        <f>SAStab!J7535</f>
        <v>21522</v>
      </c>
      <c r="AN14" s="7"/>
      <c r="AO14" s="7" t="str">
        <f t="shared" si="2"/>
        <v>Means+Nonmeans Benefits</v>
      </c>
      <c r="AP14" s="95">
        <f>SAStab!E1647</f>
        <v>8.4000000000000005E-2</v>
      </c>
      <c r="AQ14" s="52">
        <f>SAStab!B7625</f>
        <v>1186</v>
      </c>
      <c r="AR14" s="52">
        <f>SAStab!C7625</f>
        <v>0</v>
      </c>
      <c r="AS14" s="52">
        <f>SAStab!D7625</f>
        <v>0</v>
      </c>
      <c r="AT14" s="52">
        <f>SAStab!E7625</f>
        <v>0</v>
      </c>
      <c r="AU14" s="52">
        <f>SAStab!F7625</f>
        <v>0</v>
      </c>
      <c r="AV14" s="52">
        <f>SAStab!G7625</f>
        <v>0</v>
      </c>
      <c r="AW14" s="52">
        <f>SAStab!H7625</f>
        <v>0</v>
      </c>
      <c r="AX14" s="52">
        <f>SAStab!I7625</f>
        <v>11050</v>
      </c>
      <c r="AY14" s="52">
        <f>SAStab!J7625</f>
        <v>23930</v>
      </c>
      <c r="BA14" s="7"/>
      <c r="BB14" s="7" t="str">
        <f t="shared" si="3"/>
        <v>Means+Nonmeans Benefits</v>
      </c>
      <c r="BC14" s="95">
        <f>SAStab!F1647</f>
        <v>8.8999999999999996E-2</v>
      </c>
      <c r="BD14" s="52">
        <f>SAStab!B7715</f>
        <v>1391</v>
      </c>
      <c r="BE14" s="52">
        <f>SAStab!C7715</f>
        <v>0</v>
      </c>
      <c r="BF14" s="52">
        <f>SAStab!D7715</f>
        <v>0</v>
      </c>
      <c r="BG14" s="52">
        <f>SAStab!E7715</f>
        <v>0</v>
      </c>
      <c r="BH14" s="52">
        <f>SAStab!F7715</f>
        <v>0</v>
      </c>
      <c r="BI14" s="52">
        <f>SAStab!G7715</f>
        <v>0</v>
      </c>
      <c r="BJ14" s="52">
        <f>SAStab!H7715</f>
        <v>0</v>
      </c>
      <c r="BK14" s="52">
        <f>SAStab!I7715</f>
        <v>13020</v>
      </c>
      <c r="BL14" s="52">
        <f>SAStab!J7715</f>
        <v>27283</v>
      </c>
      <c r="BN14" s="7"/>
      <c r="BO14" s="7" t="str">
        <f t="shared" si="4"/>
        <v>Means+Nonmeans Benefits</v>
      </c>
      <c r="BP14" s="95">
        <f>SAStab!G1647</f>
        <v>8.7999999999999995E-2</v>
      </c>
      <c r="BQ14" s="52">
        <f>SAStab!B7805</f>
        <v>1512</v>
      </c>
      <c r="BR14" s="52">
        <f>SAStab!C7805</f>
        <v>0</v>
      </c>
      <c r="BS14" s="52">
        <f>SAStab!D7805</f>
        <v>0</v>
      </c>
      <c r="BT14" s="52">
        <f>SAStab!E7805</f>
        <v>0</v>
      </c>
      <c r="BU14" s="52">
        <f>SAStab!F7805</f>
        <v>0</v>
      </c>
      <c r="BV14" s="85">
        <f>SAStab!G7805</f>
        <v>0</v>
      </c>
      <c r="BW14" s="85">
        <f>SAStab!H7805</f>
        <v>0</v>
      </c>
      <c r="BX14" s="85">
        <f>SAStab!I7805</f>
        <v>13918</v>
      </c>
      <c r="BY14" s="85">
        <f>SAStab!J7805</f>
        <v>30041</v>
      </c>
    </row>
    <row r="15" spans="1:233">
      <c r="A15" s="7"/>
      <c r="B15" s="7" t="s">
        <v>308</v>
      </c>
      <c r="C15" s="95">
        <f>SAStab!B1648</f>
        <v>0.16400000000000001</v>
      </c>
      <c r="D15" s="52">
        <f>SAStab!B7356</f>
        <v>5884</v>
      </c>
      <c r="E15" s="52">
        <f>SAStab!C7356</f>
        <v>0</v>
      </c>
      <c r="F15" s="52">
        <f>SAStab!D7356</f>
        <v>0</v>
      </c>
      <c r="G15" s="52">
        <f>SAStab!E7356</f>
        <v>0</v>
      </c>
      <c r="H15" s="52">
        <f>SAStab!F7356</f>
        <v>0</v>
      </c>
      <c r="I15" s="52">
        <f>SAStab!G7356</f>
        <v>0</v>
      </c>
      <c r="J15" s="52">
        <f>SAStab!H7356</f>
        <v>17562</v>
      </c>
      <c r="K15" s="52">
        <f>SAStab!I7356</f>
        <v>52170</v>
      </c>
      <c r="L15" s="52">
        <f>SAStab!J7356</f>
        <v>79621</v>
      </c>
      <c r="N15" s="7"/>
      <c r="O15" s="7" t="str">
        <f t="shared" si="0"/>
        <v>Other Family Member Income</v>
      </c>
      <c r="P15" s="95">
        <f>SAStab!C1648</f>
        <v>0.16800000000000001</v>
      </c>
      <c r="Q15">
        <f>SAStab!B7446</f>
        <v>7094</v>
      </c>
      <c r="R15" s="52">
        <f>SAStab!C7446</f>
        <v>0</v>
      </c>
      <c r="S15" s="52">
        <f>SAStab!D7446</f>
        <v>0</v>
      </c>
      <c r="T15" s="52">
        <f>SAStab!E7446</f>
        <v>0</v>
      </c>
      <c r="U15" s="52">
        <f>SAStab!F7446</f>
        <v>0</v>
      </c>
      <c r="V15" s="52">
        <f>SAStab!G7446</f>
        <v>0</v>
      </c>
      <c r="W15" s="52">
        <f>SAStab!H7446</f>
        <v>20629</v>
      </c>
      <c r="X15">
        <f>SAStab!I7446</f>
        <v>61280</v>
      </c>
      <c r="Y15">
        <f>SAStab!J7446</f>
        <v>106314</v>
      </c>
      <c r="AA15" s="7"/>
      <c r="AB15" s="7" t="str">
        <f t="shared" si="1"/>
        <v>Other Family Member Income</v>
      </c>
      <c r="AC15" s="95">
        <f>SAStab!D1648</f>
        <v>0.17</v>
      </c>
      <c r="AD15">
        <f>SAStab!B7536</f>
        <v>8183</v>
      </c>
      <c r="AE15">
        <f>SAStab!C7536</f>
        <v>0</v>
      </c>
      <c r="AF15">
        <f>SAStab!D7536</f>
        <v>0</v>
      </c>
      <c r="AG15">
        <f>SAStab!E7536</f>
        <v>0</v>
      </c>
      <c r="AH15">
        <f>SAStab!F7536</f>
        <v>0</v>
      </c>
      <c r="AI15">
        <f>SAStab!G7536</f>
        <v>0</v>
      </c>
      <c r="AJ15">
        <f>SAStab!H7536</f>
        <v>23225</v>
      </c>
      <c r="AK15">
        <f>SAStab!I7536</f>
        <v>68991</v>
      </c>
      <c r="AL15">
        <f>SAStab!J7536</f>
        <v>119693</v>
      </c>
      <c r="AN15" s="7"/>
      <c r="AO15" s="7" t="str">
        <f t="shared" si="2"/>
        <v>Other Family Member Income</v>
      </c>
      <c r="AP15" s="95">
        <f>SAStab!E1648</f>
        <v>0.17799999999999999</v>
      </c>
      <c r="AQ15" s="52">
        <f>SAStab!B7626</f>
        <v>9531</v>
      </c>
      <c r="AR15" s="52">
        <f>SAStab!C7626</f>
        <v>0</v>
      </c>
      <c r="AS15" s="52">
        <f>SAStab!D7626</f>
        <v>0</v>
      </c>
      <c r="AT15" s="52">
        <f>SAStab!E7626</f>
        <v>0</v>
      </c>
      <c r="AU15" s="52">
        <f>SAStab!F7626</f>
        <v>0</v>
      </c>
      <c r="AV15" s="52">
        <f>SAStab!G7626</f>
        <v>0</v>
      </c>
      <c r="AW15" s="52">
        <f>SAStab!H7626</f>
        <v>25956</v>
      </c>
      <c r="AX15" s="52">
        <f>SAStab!I7626</f>
        <v>77104</v>
      </c>
      <c r="AY15" s="52">
        <f>SAStab!J7626</f>
        <v>133768</v>
      </c>
      <c r="BA15" s="7"/>
      <c r="BB15" s="7" t="str">
        <f t="shared" si="3"/>
        <v>Other Family Member Income</v>
      </c>
      <c r="BC15" s="95">
        <f>SAStab!F1648</f>
        <v>0.183</v>
      </c>
      <c r="BD15" s="52">
        <f>SAStab!B7716</f>
        <v>10681</v>
      </c>
      <c r="BE15" s="52">
        <f>SAStab!C7716</f>
        <v>0</v>
      </c>
      <c r="BF15" s="52">
        <f>SAStab!D7716</f>
        <v>0</v>
      </c>
      <c r="BG15" s="52">
        <f>SAStab!E7716</f>
        <v>0</v>
      </c>
      <c r="BH15" s="52">
        <f>SAStab!F7716</f>
        <v>0</v>
      </c>
      <c r="BI15" s="52">
        <f>SAStab!G7716</f>
        <v>0</v>
      </c>
      <c r="BJ15" s="52">
        <f>SAStab!H7716</f>
        <v>28903</v>
      </c>
      <c r="BK15" s="52">
        <f>SAStab!I7716</f>
        <v>85859</v>
      </c>
      <c r="BL15" s="52">
        <f>SAStab!J7716</f>
        <v>148956</v>
      </c>
      <c r="BN15" s="7"/>
      <c r="BO15" s="7" t="str">
        <f t="shared" si="4"/>
        <v>Other Family Member Income</v>
      </c>
      <c r="BP15" s="95">
        <f>SAStab!G1648</f>
        <v>0.184</v>
      </c>
      <c r="BQ15" s="52">
        <f>SAStab!B7806</f>
        <v>11678</v>
      </c>
      <c r="BR15" s="52">
        <f>SAStab!C7806</f>
        <v>0</v>
      </c>
      <c r="BS15" s="52">
        <f>SAStab!D7806</f>
        <v>0</v>
      </c>
      <c r="BT15" s="52">
        <f>SAStab!E7806</f>
        <v>0</v>
      </c>
      <c r="BU15" s="52">
        <f>SAStab!F7806</f>
        <v>0</v>
      </c>
      <c r="BV15" s="85">
        <f>SAStab!G7806</f>
        <v>0</v>
      </c>
      <c r="BW15" s="85">
        <f>SAStab!H7806</f>
        <v>32140</v>
      </c>
      <c r="BX15" s="85">
        <f>SAStab!I7806</f>
        <v>95473</v>
      </c>
      <c r="BY15" s="85">
        <f>SAStab!J7806</f>
        <v>165636</v>
      </c>
    </row>
    <row r="16" spans="1:233">
      <c r="A16" s="7"/>
      <c r="B16" s="9" t="s">
        <v>44</v>
      </c>
      <c r="C16" s="95">
        <f>SAStab!B1649</f>
        <v>0.79500000000000004</v>
      </c>
      <c r="D16" s="52">
        <f>SAStab!B7357</f>
        <v>12481</v>
      </c>
      <c r="E16" s="52">
        <f>SAStab!C7357</f>
        <v>0</v>
      </c>
      <c r="F16" s="52">
        <f>SAStab!D7357</f>
        <v>0</v>
      </c>
      <c r="G16" s="52">
        <f>SAStab!E7357</f>
        <v>5394.5</v>
      </c>
      <c r="H16" s="52">
        <f>SAStab!F7357</f>
        <v>12711.6</v>
      </c>
      <c r="I16" s="52">
        <f>SAStab!G7357</f>
        <v>19250</v>
      </c>
      <c r="J16" s="52">
        <f>SAStab!H7357</f>
        <v>24031</v>
      </c>
      <c r="K16" s="52">
        <f>SAStab!I7357</f>
        <v>26323</v>
      </c>
      <c r="L16" s="52">
        <f>SAStab!J7357</f>
        <v>30203</v>
      </c>
      <c r="N16" s="7"/>
      <c r="O16" s="7" t="str">
        <f>B16</f>
        <v xml:space="preserve">      Own Benefit</v>
      </c>
      <c r="P16" s="95">
        <f>SAStab!C1649</f>
        <v>0.81200000000000006</v>
      </c>
      <c r="Q16">
        <f>SAStab!B7447</f>
        <v>14166</v>
      </c>
      <c r="R16" s="52">
        <f>SAStab!C7447</f>
        <v>0</v>
      </c>
      <c r="S16" s="52">
        <f>SAStab!D7447</f>
        <v>0</v>
      </c>
      <c r="T16" s="52">
        <f>SAStab!E7447</f>
        <v>6891.4</v>
      </c>
      <c r="U16" s="52">
        <f>SAStab!F7447</f>
        <v>14355.9</v>
      </c>
      <c r="V16" s="52">
        <f>SAStab!G7447</f>
        <v>21735</v>
      </c>
      <c r="W16" s="52">
        <f>SAStab!H7447</f>
        <v>26846</v>
      </c>
      <c r="X16">
        <f>SAStab!I7447</f>
        <v>29485</v>
      </c>
      <c r="Y16">
        <f>SAStab!J7447</f>
        <v>33894</v>
      </c>
      <c r="AA16" s="7"/>
      <c r="AB16" s="7" t="str">
        <f>$B16</f>
        <v xml:space="preserve">      Own Benefit</v>
      </c>
      <c r="AC16" s="95">
        <f>SAStab!D1649</f>
        <v>0.84</v>
      </c>
      <c r="AD16">
        <f>SAStab!B7537</f>
        <v>16019</v>
      </c>
      <c r="AE16">
        <f>SAStab!C7537</f>
        <v>0</v>
      </c>
      <c r="AF16">
        <f>SAStab!D7537</f>
        <v>0</v>
      </c>
      <c r="AG16">
        <f>SAStab!E7537</f>
        <v>8912.2000000000007</v>
      </c>
      <c r="AH16">
        <f>SAStab!F7537</f>
        <v>16116.7</v>
      </c>
      <c r="AI16">
        <f>SAStab!G7537</f>
        <v>23989</v>
      </c>
      <c r="AJ16">
        <f>SAStab!H7537</f>
        <v>29614</v>
      </c>
      <c r="AK16">
        <f>SAStab!I7537</f>
        <v>32593</v>
      </c>
      <c r="AL16">
        <f>SAStab!J7537</f>
        <v>37252</v>
      </c>
      <c r="AN16" s="7"/>
      <c r="AO16" s="7" t="str">
        <f>$B16</f>
        <v xml:space="preserve">      Own Benefit</v>
      </c>
      <c r="AP16" s="95">
        <f>SAStab!E1649</f>
        <v>0.84399999999999997</v>
      </c>
      <c r="AQ16" s="52">
        <f>SAStab!B7627</f>
        <v>17389</v>
      </c>
      <c r="AR16" s="52">
        <f>SAStab!C7627</f>
        <v>0</v>
      </c>
      <c r="AS16" s="52">
        <f>SAStab!D7627</f>
        <v>0</v>
      </c>
      <c r="AT16" s="52">
        <f>SAStab!E7627</f>
        <v>9772.1</v>
      </c>
      <c r="AU16" s="52">
        <f>SAStab!F7627</f>
        <v>17143.7</v>
      </c>
      <c r="AV16" s="52">
        <f>SAStab!G7627</f>
        <v>25796</v>
      </c>
      <c r="AW16" s="52">
        <f>SAStab!H7627</f>
        <v>32491</v>
      </c>
      <c r="AX16" s="52">
        <f>SAStab!I7627</f>
        <v>36079</v>
      </c>
      <c r="AY16" s="52">
        <f>SAStab!J7627</f>
        <v>42158</v>
      </c>
      <c r="BA16" s="7"/>
      <c r="BB16" s="7" t="str">
        <f>$B16</f>
        <v xml:space="preserve">      Own Benefit</v>
      </c>
      <c r="BC16" s="95">
        <f>SAStab!F1649</f>
        <v>0.84199999999999997</v>
      </c>
      <c r="BD16" s="52">
        <f>SAStab!B7717</f>
        <v>19053</v>
      </c>
      <c r="BE16" s="52">
        <f>SAStab!C7717</f>
        <v>0</v>
      </c>
      <c r="BF16" s="52">
        <f>SAStab!D7717</f>
        <v>0</v>
      </c>
      <c r="BG16" s="52">
        <f>SAStab!E7717</f>
        <v>10630.5</v>
      </c>
      <c r="BH16" s="52">
        <f>SAStab!F7717</f>
        <v>18633.099999999999</v>
      </c>
      <c r="BI16" s="52">
        <f>SAStab!G7717</f>
        <v>28228</v>
      </c>
      <c r="BJ16" s="52">
        <f>SAStab!H7717</f>
        <v>36103</v>
      </c>
      <c r="BK16" s="52">
        <f>SAStab!I7717</f>
        <v>40308</v>
      </c>
      <c r="BL16" s="52">
        <f>SAStab!J7717</f>
        <v>47241</v>
      </c>
      <c r="BN16" s="7"/>
      <c r="BO16" s="7" t="str">
        <f>$B16</f>
        <v xml:space="preserve">      Own Benefit</v>
      </c>
      <c r="BP16" s="95">
        <f>SAStab!G1649</f>
        <v>0.84899999999999998</v>
      </c>
      <c r="BQ16" s="52">
        <f>SAStab!B7807</f>
        <v>21513</v>
      </c>
      <c r="BR16" s="52">
        <f>SAStab!C7807</f>
        <v>0</v>
      </c>
      <c r="BS16" s="52">
        <f>SAStab!D7807</f>
        <v>0</v>
      </c>
      <c r="BT16" s="52">
        <f>SAStab!E7807</f>
        <v>12301.5</v>
      </c>
      <c r="BU16" s="52">
        <f>SAStab!F7807</f>
        <v>20919.099999999999</v>
      </c>
      <c r="BV16" s="85">
        <f>SAStab!G7807</f>
        <v>31629</v>
      </c>
      <c r="BW16" s="85">
        <f>SAStab!H7807</f>
        <v>40768</v>
      </c>
      <c r="BX16" s="85">
        <f>SAStab!I7807</f>
        <v>45365</v>
      </c>
      <c r="BY16" s="85">
        <f>SAStab!J7807</f>
        <v>52575</v>
      </c>
    </row>
    <row r="17" spans="1:77">
      <c r="A17" s="7"/>
      <c r="B17" s="9" t="s">
        <v>45</v>
      </c>
      <c r="C17" s="95">
        <f>SAStab!B1650</f>
        <v>0.39500000000000002</v>
      </c>
      <c r="D17" s="52">
        <f>SAStab!B7358</f>
        <v>5998</v>
      </c>
      <c r="E17" s="52">
        <f>SAStab!C7358</f>
        <v>0</v>
      </c>
      <c r="F17" s="52">
        <f>SAStab!D7358</f>
        <v>0</v>
      </c>
      <c r="G17" s="52">
        <f>SAStab!E7358</f>
        <v>0</v>
      </c>
      <c r="H17" s="52">
        <f>SAStab!F7358</f>
        <v>0</v>
      </c>
      <c r="I17" s="52">
        <f>SAStab!G7358</f>
        <v>11555</v>
      </c>
      <c r="J17" s="52">
        <f>SAStab!H7358</f>
        <v>20619</v>
      </c>
      <c r="K17" s="52">
        <f>SAStab!I7358</f>
        <v>24361</v>
      </c>
      <c r="L17" s="52">
        <f>SAStab!J7358</f>
        <v>29234</v>
      </c>
      <c r="N17" s="7"/>
      <c r="O17" s="7" t="str">
        <f>B17</f>
        <v xml:space="preserve">      Spouse Benefit</v>
      </c>
      <c r="P17" s="95">
        <f>SAStab!C1650</f>
        <v>0.41199999999999998</v>
      </c>
      <c r="Q17">
        <f>SAStab!B7448</f>
        <v>6978</v>
      </c>
      <c r="R17" s="52">
        <f>SAStab!C7448</f>
        <v>0</v>
      </c>
      <c r="S17" s="52">
        <f>SAStab!D7448</f>
        <v>0</v>
      </c>
      <c r="T17" s="52">
        <f>SAStab!E7448</f>
        <v>0</v>
      </c>
      <c r="U17" s="52">
        <f>SAStab!F7448</f>
        <v>0</v>
      </c>
      <c r="V17" s="52">
        <f>SAStab!G7448</f>
        <v>13630</v>
      </c>
      <c r="W17" s="52">
        <f>SAStab!H7448</f>
        <v>23119</v>
      </c>
      <c r="X17">
        <f>SAStab!I7448</f>
        <v>27040</v>
      </c>
      <c r="Y17">
        <f>SAStab!J7448</f>
        <v>32744</v>
      </c>
      <c r="AA17" s="7"/>
      <c r="AB17" s="7" t="str">
        <f>$B17</f>
        <v xml:space="preserve">      Spouse Benefit</v>
      </c>
      <c r="AC17" s="95">
        <f>SAStab!D1650</f>
        <v>0.41499999999999998</v>
      </c>
      <c r="AD17">
        <f>SAStab!B7538</f>
        <v>7604</v>
      </c>
      <c r="AE17">
        <f>SAStab!C7538</f>
        <v>0</v>
      </c>
      <c r="AF17">
        <f>SAStab!D7538</f>
        <v>0</v>
      </c>
      <c r="AG17">
        <f>SAStab!E7538</f>
        <v>0</v>
      </c>
      <c r="AH17">
        <f>SAStab!F7538</f>
        <v>0</v>
      </c>
      <c r="AI17">
        <f>SAStab!G7538</f>
        <v>14808</v>
      </c>
      <c r="AJ17">
        <f>SAStab!H7538</f>
        <v>24978</v>
      </c>
      <c r="AK17">
        <f>SAStab!I7538</f>
        <v>29411</v>
      </c>
      <c r="AL17">
        <f>SAStab!J7538</f>
        <v>35498</v>
      </c>
      <c r="AN17" s="7"/>
      <c r="AO17" s="7" t="str">
        <f>$B17</f>
        <v xml:space="preserve">      Spouse Benefit</v>
      </c>
      <c r="AP17" s="95">
        <f>SAStab!E1650</f>
        <v>0.39500000000000002</v>
      </c>
      <c r="AQ17" s="52">
        <f>SAStab!B7628</f>
        <v>7902</v>
      </c>
      <c r="AR17" s="52">
        <f>SAStab!C7628</f>
        <v>0</v>
      </c>
      <c r="AS17" s="52">
        <f>SAStab!D7628</f>
        <v>0</v>
      </c>
      <c r="AT17" s="52">
        <f>SAStab!E7628</f>
        <v>0</v>
      </c>
      <c r="AU17" s="52">
        <f>SAStab!F7628</f>
        <v>0</v>
      </c>
      <c r="AV17" s="52">
        <f>SAStab!G7628</f>
        <v>15216</v>
      </c>
      <c r="AW17" s="52">
        <f>SAStab!H7628</f>
        <v>26774</v>
      </c>
      <c r="AX17" s="52">
        <f>SAStab!I7628</f>
        <v>32281</v>
      </c>
      <c r="AY17" s="52">
        <f>SAStab!J7628</f>
        <v>40123</v>
      </c>
      <c r="BA17" s="7"/>
      <c r="BB17" s="7" t="str">
        <f>$B17</f>
        <v xml:space="preserve">      Spouse Benefit</v>
      </c>
      <c r="BC17" s="95">
        <f>SAStab!F1650</f>
        <v>0.39600000000000002</v>
      </c>
      <c r="BD17" s="52">
        <f>SAStab!B7718</f>
        <v>8735</v>
      </c>
      <c r="BE17" s="52">
        <f>SAStab!C7718</f>
        <v>0</v>
      </c>
      <c r="BF17" s="52">
        <f>SAStab!D7718</f>
        <v>0</v>
      </c>
      <c r="BG17" s="52">
        <f>SAStab!E7718</f>
        <v>0</v>
      </c>
      <c r="BH17" s="52">
        <f>SAStab!F7718</f>
        <v>0</v>
      </c>
      <c r="BI17" s="52">
        <f>SAStab!G7718</f>
        <v>16798</v>
      </c>
      <c r="BJ17" s="52">
        <f>SAStab!H7718</f>
        <v>29391</v>
      </c>
      <c r="BK17" s="52">
        <f>SAStab!I7718</f>
        <v>35968</v>
      </c>
      <c r="BL17" s="52">
        <f>SAStab!J7718</f>
        <v>44775</v>
      </c>
      <c r="BN17" s="7"/>
      <c r="BO17" s="7" t="str">
        <f>$B17</f>
        <v xml:space="preserve">      Spouse Benefit</v>
      </c>
      <c r="BP17" s="95">
        <f>SAStab!G1650</f>
        <v>0.40200000000000002</v>
      </c>
      <c r="BQ17" s="52">
        <f>SAStab!B7808</f>
        <v>9954</v>
      </c>
      <c r="BR17" s="52">
        <f>SAStab!C7808</f>
        <v>0</v>
      </c>
      <c r="BS17" s="52">
        <f>SAStab!D7808</f>
        <v>0</v>
      </c>
      <c r="BT17" s="52">
        <f>SAStab!E7808</f>
        <v>0</v>
      </c>
      <c r="BU17" s="52">
        <f>SAStab!F7808</f>
        <v>0</v>
      </c>
      <c r="BV17" s="85">
        <f>SAStab!G7808</f>
        <v>19087</v>
      </c>
      <c r="BW17" s="85">
        <f>SAStab!H7808</f>
        <v>33230</v>
      </c>
      <c r="BX17" s="85">
        <f>SAStab!I7808</f>
        <v>40643</v>
      </c>
      <c r="BY17" s="85">
        <f>SAStab!J7808</f>
        <v>50170</v>
      </c>
    </row>
    <row r="18" spans="1:77">
      <c r="A18" s="7"/>
      <c r="B18" s="9" t="s">
        <v>46</v>
      </c>
      <c r="C18" s="95">
        <f>SAStab!B1651</f>
        <v>0.30599999999999999</v>
      </c>
      <c r="D18" s="52">
        <f>SAStab!B7359</f>
        <v>12615</v>
      </c>
      <c r="E18" s="52">
        <f>SAStab!C7359</f>
        <v>0</v>
      </c>
      <c r="F18" s="52">
        <f>SAStab!D7359</f>
        <v>0</v>
      </c>
      <c r="G18" s="52">
        <f>SAStab!E7359</f>
        <v>0</v>
      </c>
      <c r="H18" s="52">
        <f>SAStab!F7359</f>
        <v>0</v>
      </c>
      <c r="I18" s="52">
        <f>SAStab!G7359</f>
        <v>9220</v>
      </c>
      <c r="J18" s="52">
        <f>SAStab!H7359</f>
        <v>40146</v>
      </c>
      <c r="K18" s="52">
        <f>SAStab!I7359</f>
        <v>63594</v>
      </c>
      <c r="L18" s="52">
        <f>SAStab!J7359</f>
        <v>128766</v>
      </c>
      <c r="N18" s="7"/>
      <c r="O18" s="7" t="str">
        <f>B18</f>
        <v xml:space="preserve">      Own Earnings</v>
      </c>
      <c r="P18" s="95">
        <f>SAStab!C1651</f>
        <v>0.31900000000000001</v>
      </c>
      <c r="Q18">
        <f>SAStab!B7449</f>
        <v>12661</v>
      </c>
      <c r="R18" s="52">
        <f>SAStab!C7449</f>
        <v>0</v>
      </c>
      <c r="S18" s="52">
        <f>SAStab!D7449</f>
        <v>0</v>
      </c>
      <c r="T18" s="52">
        <f>SAStab!E7449</f>
        <v>0</v>
      </c>
      <c r="U18" s="52">
        <f>SAStab!F7449</f>
        <v>0</v>
      </c>
      <c r="V18" s="52">
        <f>SAStab!G7449</f>
        <v>11891</v>
      </c>
      <c r="W18" s="52">
        <f>SAStab!H7449</f>
        <v>42789</v>
      </c>
      <c r="X18">
        <f>SAStab!I7449</f>
        <v>67427</v>
      </c>
      <c r="Y18">
        <f>SAStab!J7449</f>
        <v>138208</v>
      </c>
      <c r="AA18" s="7"/>
      <c r="AB18" s="7" t="str">
        <f>$B18</f>
        <v xml:space="preserve">      Own Earnings</v>
      </c>
      <c r="AC18" s="95">
        <f>SAStab!D1651</f>
        <v>0.29199999999999998</v>
      </c>
      <c r="AD18">
        <f>SAStab!B7539</f>
        <v>13497</v>
      </c>
      <c r="AE18">
        <f>SAStab!C7539</f>
        <v>0</v>
      </c>
      <c r="AF18">
        <f>SAStab!D7539</f>
        <v>0</v>
      </c>
      <c r="AG18">
        <f>SAStab!E7539</f>
        <v>0</v>
      </c>
      <c r="AH18">
        <f>SAStab!F7539</f>
        <v>0</v>
      </c>
      <c r="AI18">
        <f>SAStab!G7539</f>
        <v>8228</v>
      </c>
      <c r="AJ18">
        <f>SAStab!H7539</f>
        <v>44758</v>
      </c>
      <c r="AK18">
        <f>SAStab!I7539</f>
        <v>72453</v>
      </c>
      <c r="AL18">
        <f>SAStab!J7539</f>
        <v>152466</v>
      </c>
      <c r="AN18" s="7"/>
      <c r="AO18" s="7" t="str">
        <f>$B18</f>
        <v xml:space="preserve">      Own Earnings</v>
      </c>
      <c r="AP18" s="95">
        <f>SAStab!E1651</f>
        <v>0.28199999999999997</v>
      </c>
      <c r="AQ18" s="52">
        <f>SAStab!B7629</f>
        <v>14536</v>
      </c>
      <c r="AR18" s="52">
        <f>SAStab!C7629</f>
        <v>0</v>
      </c>
      <c r="AS18" s="52">
        <f>SAStab!D7629</f>
        <v>0</v>
      </c>
      <c r="AT18" s="52">
        <f>SAStab!E7629</f>
        <v>0</v>
      </c>
      <c r="AU18" s="52">
        <f>SAStab!F7629</f>
        <v>0</v>
      </c>
      <c r="AV18" s="52">
        <f>SAStab!G7629</f>
        <v>6292</v>
      </c>
      <c r="AW18" s="52">
        <f>SAStab!H7629</f>
        <v>47662</v>
      </c>
      <c r="AX18" s="52">
        <f>SAStab!I7629</f>
        <v>79310</v>
      </c>
      <c r="AY18" s="52">
        <f>SAStab!J7629</f>
        <v>173949</v>
      </c>
      <c r="BA18" s="7"/>
      <c r="BB18" s="7" t="str">
        <f>$B18</f>
        <v xml:space="preserve">      Own Earnings</v>
      </c>
      <c r="BC18" s="95">
        <f>SAStab!F1651</f>
        <v>0.29899999999999999</v>
      </c>
      <c r="BD18" s="52">
        <f>SAStab!B7719</f>
        <v>17730</v>
      </c>
      <c r="BE18" s="52">
        <f>SAStab!C7719</f>
        <v>0</v>
      </c>
      <c r="BF18" s="52">
        <f>SAStab!D7719</f>
        <v>0</v>
      </c>
      <c r="BG18" s="52">
        <f>SAStab!E7719</f>
        <v>0</v>
      </c>
      <c r="BH18" s="52">
        <f>SAStab!F7719</f>
        <v>0</v>
      </c>
      <c r="BI18" s="52">
        <f>SAStab!G7719</f>
        <v>10536</v>
      </c>
      <c r="BJ18" s="52">
        <f>SAStab!H7719</f>
        <v>55576</v>
      </c>
      <c r="BK18" s="52">
        <f>SAStab!I7719</f>
        <v>91315</v>
      </c>
      <c r="BL18" s="52">
        <f>SAStab!J7719</f>
        <v>200116</v>
      </c>
      <c r="BN18" s="7"/>
      <c r="BO18" s="7" t="str">
        <f>$B18</f>
        <v xml:space="preserve">      Own Earnings</v>
      </c>
      <c r="BP18" s="95">
        <f>SAStab!G1651</f>
        <v>0.29599999999999999</v>
      </c>
      <c r="BQ18" s="52">
        <f>SAStab!B7809</f>
        <v>18814</v>
      </c>
      <c r="BR18" s="52">
        <f>SAStab!C7809</f>
        <v>0</v>
      </c>
      <c r="BS18" s="52">
        <f>SAStab!D7809</f>
        <v>0</v>
      </c>
      <c r="BT18" s="52">
        <f>SAStab!E7809</f>
        <v>0</v>
      </c>
      <c r="BU18" s="52">
        <f>SAStab!F7809</f>
        <v>0</v>
      </c>
      <c r="BV18" s="85">
        <f>SAStab!G7809</f>
        <v>10778</v>
      </c>
      <c r="BW18" s="85">
        <f>SAStab!H7809</f>
        <v>61966</v>
      </c>
      <c r="BX18" s="85">
        <f>SAStab!I7809</f>
        <v>102012</v>
      </c>
      <c r="BY18" s="85">
        <f>SAStab!J7809</f>
        <v>225267</v>
      </c>
    </row>
    <row r="19" spans="1:77">
      <c r="A19" s="7"/>
      <c r="B19" s="9" t="s">
        <v>47</v>
      </c>
      <c r="C19" s="95">
        <f>SAStab!B1652</f>
        <v>0.22700000000000001</v>
      </c>
      <c r="D19" s="52">
        <f>SAStab!B7360</f>
        <v>9989</v>
      </c>
      <c r="E19" s="52">
        <f>SAStab!C7360</f>
        <v>0</v>
      </c>
      <c r="F19" s="52">
        <f>SAStab!D7360</f>
        <v>0</v>
      </c>
      <c r="G19" s="52">
        <f>SAStab!E7360</f>
        <v>0</v>
      </c>
      <c r="H19" s="52">
        <f>SAStab!F7360</f>
        <v>0</v>
      </c>
      <c r="I19" s="52">
        <f>SAStab!G7360</f>
        <v>0</v>
      </c>
      <c r="J19" s="52">
        <f>SAStab!H7360</f>
        <v>34018</v>
      </c>
      <c r="K19" s="52">
        <f>SAStab!I7360</f>
        <v>57605</v>
      </c>
      <c r="L19" s="52">
        <f>SAStab!J7360</f>
        <v>127629</v>
      </c>
      <c r="N19" s="7"/>
      <c r="O19" s="7" t="str">
        <f>B19</f>
        <v xml:space="preserve">      Spouse Earnings</v>
      </c>
      <c r="P19" s="95">
        <f>SAStab!C1652</f>
        <v>0.22700000000000001</v>
      </c>
      <c r="Q19">
        <f>SAStab!B7450</f>
        <v>10201</v>
      </c>
      <c r="R19" s="52">
        <f>SAStab!C7450</f>
        <v>0</v>
      </c>
      <c r="S19" s="52">
        <f>SAStab!D7450</f>
        <v>0</v>
      </c>
      <c r="T19" s="52">
        <f>SAStab!E7450</f>
        <v>0</v>
      </c>
      <c r="U19" s="52">
        <f>SAStab!F7450</f>
        <v>0</v>
      </c>
      <c r="V19" s="52">
        <f>SAStab!G7450</f>
        <v>0</v>
      </c>
      <c r="W19" s="52">
        <f>SAStab!H7450</f>
        <v>35625</v>
      </c>
      <c r="X19">
        <f>SAStab!I7450</f>
        <v>62208</v>
      </c>
      <c r="Y19">
        <f>SAStab!J7450</f>
        <v>133604</v>
      </c>
      <c r="AA19" s="7"/>
      <c r="AB19" s="7" t="str">
        <f>$B19</f>
        <v xml:space="preserve">      Spouse Earnings</v>
      </c>
      <c r="AC19" s="95">
        <f>SAStab!D1652</f>
        <v>0.19900000000000001</v>
      </c>
      <c r="AD19">
        <f>SAStab!B7540</f>
        <v>9869</v>
      </c>
      <c r="AE19">
        <f>SAStab!C7540</f>
        <v>0</v>
      </c>
      <c r="AF19">
        <f>SAStab!D7540</f>
        <v>0</v>
      </c>
      <c r="AG19">
        <f>SAStab!E7540</f>
        <v>0</v>
      </c>
      <c r="AH19">
        <f>SAStab!F7540</f>
        <v>0</v>
      </c>
      <c r="AI19">
        <f>SAStab!G7540</f>
        <v>0</v>
      </c>
      <c r="AJ19">
        <f>SAStab!H7540</f>
        <v>34109</v>
      </c>
      <c r="AK19">
        <f>SAStab!I7540</f>
        <v>63111</v>
      </c>
      <c r="AL19">
        <f>SAStab!J7540</f>
        <v>143148</v>
      </c>
      <c r="AN19" s="7"/>
      <c r="AO19" s="7" t="str">
        <f>$B19</f>
        <v xml:space="preserve">      Spouse Earnings</v>
      </c>
      <c r="AP19" s="95">
        <f>SAStab!E1652</f>
        <v>0.188</v>
      </c>
      <c r="AQ19" s="52">
        <f>SAStab!B7630</f>
        <v>11070</v>
      </c>
      <c r="AR19" s="52">
        <f>SAStab!C7630</f>
        <v>0</v>
      </c>
      <c r="AS19" s="52">
        <f>SAStab!D7630</f>
        <v>0</v>
      </c>
      <c r="AT19" s="52">
        <f>SAStab!E7630</f>
        <v>0</v>
      </c>
      <c r="AU19" s="52">
        <f>SAStab!F7630</f>
        <v>0</v>
      </c>
      <c r="AV19" s="52">
        <f>SAStab!G7630</f>
        <v>0</v>
      </c>
      <c r="AW19" s="52">
        <f>SAStab!H7630</f>
        <v>34964</v>
      </c>
      <c r="AX19" s="52">
        <f>SAStab!I7630</f>
        <v>70025</v>
      </c>
      <c r="AY19" s="52">
        <f>SAStab!J7630</f>
        <v>166197</v>
      </c>
      <c r="BA19" s="7"/>
      <c r="BB19" s="7" t="str">
        <f>$B19</f>
        <v xml:space="preserve">      Spouse Earnings</v>
      </c>
      <c r="BC19" s="95">
        <f>SAStab!F1652</f>
        <v>0.20200000000000001</v>
      </c>
      <c r="BD19" s="52">
        <f>SAStab!B7720</f>
        <v>13305</v>
      </c>
      <c r="BE19" s="52">
        <f>SAStab!C7720</f>
        <v>0</v>
      </c>
      <c r="BF19" s="52">
        <f>SAStab!D7720</f>
        <v>0</v>
      </c>
      <c r="BG19" s="52">
        <f>SAStab!E7720</f>
        <v>0</v>
      </c>
      <c r="BH19" s="52">
        <f>SAStab!F7720</f>
        <v>0</v>
      </c>
      <c r="BI19" s="52">
        <f>SAStab!G7720</f>
        <v>0</v>
      </c>
      <c r="BJ19" s="52">
        <f>SAStab!H7720</f>
        <v>42063</v>
      </c>
      <c r="BK19" s="52">
        <f>SAStab!I7720</f>
        <v>80472</v>
      </c>
      <c r="BL19" s="52">
        <f>SAStab!J7720</f>
        <v>183210</v>
      </c>
      <c r="BN19" s="7"/>
      <c r="BO19" s="7" t="str">
        <f>$B19</f>
        <v xml:space="preserve">      Spouse Earnings</v>
      </c>
      <c r="BP19" s="95">
        <f>SAStab!G1652</f>
        <v>0.19900000000000001</v>
      </c>
      <c r="BQ19" s="52">
        <f>SAStab!B7810</f>
        <v>14107</v>
      </c>
      <c r="BR19" s="52">
        <f>SAStab!C7810</f>
        <v>0</v>
      </c>
      <c r="BS19" s="52">
        <f>SAStab!D7810</f>
        <v>0</v>
      </c>
      <c r="BT19" s="52">
        <f>SAStab!E7810</f>
        <v>0</v>
      </c>
      <c r="BU19" s="52">
        <f>SAStab!F7810</f>
        <v>0</v>
      </c>
      <c r="BV19" s="85">
        <f>SAStab!G7810</f>
        <v>0</v>
      </c>
      <c r="BW19" s="85">
        <f>SAStab!H7810</f>
        <v>46444</v>
      </c>
      <c r="BX19" s="85">
        <f>SAStab!I7810</f>
        <v>88185</v>
      </c>
      <c r="BY19" s="85">
        <f>SAStab!J7810</f>
        <v>204162</v>
      </c>
    </row>
    <row r="20" spans="1:77">
      <c r="A20" s="7"/>
      <c r="B20" s="7" t="s">
        <v>312</v>
      </c>
      <c r="C20" s="95">
        <f>SAStab!B1653</f>
        <v>1</v>
      </c>
      <c r="D20" s="52">
        <f>SAStab!B7361</f>
        <v>63900</v>
      </c>
      <c r="E20" s="52">
        <f>SAStab!C7361</f>
        <v>6892.67</v>
      </c>
      <c r="F20" s="52">
        <f>SAStab!D7361</f>
        <v>10683.05</v>
      </c>
      <c r="G20" s="52">
        <f>SAStab!E7361</f>
        <v>21784.1</v>
      </c>
      <c r="H20" s="52">
        <f>SAStab!F7361</f>
        <v>42279.7</v>
      </c>
      <c r="I20" s="52">
        <f>SAStab!G7361</f>
        <v>75222</v>
      </c>
      <c r="J20" s="52">
        <f>SAStab!H7361</f>
        <v>126345</v>
      </c>
      <c r="K20" s="52">
        <f>SAStab!I7361</f>
        <v>176269</v>
      </c>
      <c r="L20" s="52">
        <f>SAStab!J7361</f>
        <v>401458</v>
      </c>
      <c r="O20" s="7" t="str">
        <f>B20</f>
        <v>Net Annuity Income</v>
      </c>
      <c r="P20" s="95">
        <f>SAStab!C1653</f>
        <v>1</v>
      </c>
      <c r="Q20">
        <f>SAStab!B7451</f>
        <v>68506</v>
      </c>
      <c r="R20" s="52">
        <f>SAStab!C7451</f>
        <v>6709.14</v>
      </c>
      <c r="S20" s="52">
        <f>SAStab!D7451</f>
        <v>11082.74</v>
      </c>
      <c r="T20" s="52">
        <f>SAStab!E7451</f>
        <v>22895.7</v>
      </c>
      <c r="U20" s="52">
        <f>SAStab!F7451</f>
        <v>44542.2</v>
      </c>
      <c r="V20" s="52">
        <f>SAStab!G7451</f>
        <v>79646</v>
      </c>
      <c r="W20" s="52">
        <f>SAStab!H7451</f>
        <v>133441</v>
      </c>
      <c r="X20">
        <f>SAStab!I7451</f>
        <v>191204</v>
      </c>
      <c r="Y20">
        <f>SAStab!J7451</f>
        <v>431014</v>
      </c>
      <c r="AA20" s="7"/>
      <c r="AB20" s="7" t="str">
        <f t="shared" si="1"/>
        <v>Net Annuity Income</v>
      </c>
      <c r="AC20" s="95">
        <f>SAStab!D1653</f>
        <v>1</v>
      </c>
      <c r="AD20">
        <f>SAStab!B7541</f>
        <v>70427</v>
      </c>
      <c r="AE20">
        <f>SAStab!C7541</f>
        <v>6205.19</v>
      </c>
      <c r="AF20">
        <f>SAStab!D7541</f>
        <v>10994.35</v>
      </c>
      <c r="AG20">
        <f>SAStab!E7541</f>
        <v>22958.2</v>
      </c>
      <c r="AH20">
        <f>SAStab!F7541</f>
        <v>44885.1</v>
      </c>
      <c r="AI20">
        <f>SAStab!G7541</f>
        <v>82174</v>
      </c>
      <c r="AJ20">
        <f>SAStab!H7541</f>
        <v>142040</v>
      </c>
      <c r="AK20">
        <f>SAStab!I7541</f>
        <v>199187</v>
      </c>
      <c r="AL20">
        <f>SAStab!J7541</f>
        <v>452392</v>
      </c>
      <c r="AN20" s="7"/>
      <c r="AO20" s="7" t="str">
        <f t="shared" si="2"/>
        <v>Net Annuity Income</v>
      </c>
      <c r="AP20" s="95">
        <f>SAStab!E1653</f>
        <v>1</v>
      </c>
      <c r="AQ20" s="52">
        <f>SAStab!B7631</f>
        <v>73516</v>
      </c>
      <c r="AR20" s="52">
        <f>SAStab!C7631</f>
        <v>5333.44</v>
      </c>
      <c r="AS20" s="52">
        <f>SAStab!D7631</f>
        <v>10625.27</v>
      </c>
      <c r="AT20" s="52">
        <f>SAStab!E7631</f>
        <v>23015.1</v>
      </c>
      <c r="AU20" s="52">
        <f>SAStab!F7631</f>
        <v>45204.1</v>
      </c>
      <c r="AV20" s="52">
        <f>SAStab!G7631</f>
        <v>85037</v>
      </c>
      <c r="AW20" s="52">
        <f>SAStab!H7631</f>
        <v>149580</v>
      </c>
      <c r="AX20" s="52">
        <f>SAStab!I7631</f>
        <v>215762</v>
      </c>
      <c r="AY20" s="52">
        <f>SAStab!J7631</f>
        <v>493101</v>
      </c>
      <c r="BA20" s="7"/>
      <c r="BB20" s="7" t="str">
        <f t="shared" si="3"/>
        <v>Net Annuity Income</v>
      </c>
      <c r="BC20" s="95">
        <f>SAStab!F1653</f>
        <v>1</v>
      </c>
      <c r="BD20" s="52">
        <f>SAStab!B7721</f>
        <v>77070</v>
      </c>
      <c r="BE20" s="52">
        <f>SAStab!C7721</f>
        <v>4592.25</v>
      </c>
      <c r="BF20" s="52">
        <f>SAStab!D7721</f>
        <v>10807.85</v>
      </c>
      <c r="BG20" s="52">
        <f>SAStab!E7721</f>
        <v>24020.3</v>
      </c>
      <c r="BH20" s="52">
        <f>SAStab!F7721</f>
        <v>48128.2</v>
      </c>
      <c r="BI20" s="52">
        <f>SAStab!G7721</f>
        <v>91400</v>
      </c>
      <c r="BJ20" s="52">
        <f>SAStab!H7721</f>
        <v>159442</v>
      </c>
      <c r="BK20" s="52">
        <f>SAStab!I7721</f>
        <v>227486</v>
      </c>
      <c r="BL20" s="52">
        <f>SAStab!J7721</f>
        <v>503231</v>
      </c>
      <c r="BN20" s="7"/>
      <c r="BO20" s="7" t="str">
        <f t="shared" si="4"/>
        <v>Net Annuity Income</v>
      </c>
      <c r="BP20" s="95">
        <f>SAStab!G1653</f>
        <v>1</v>
      </c>
      <c r="BQ20" s="52">
        <f>SAStab!B7811</f>
        <v>81210</v>
      </c>
      <c r="BR20" s="52">
        <f>SAStab!C7811</f>
        <v>4283.2700000000004</v>
      </c>
      <c r="BS20" s="52">
        <f>SAStab!D7811</f>
        <v>11256.05</v>
      </c>
      <c r="BT20" s="52">
        <f>SAStab!E7811</f>
        <v>25656.7</v>
      </c>
      <c r="BU20" s="52">
        <f>SAStab!F7811</f>
        <v>51911.4</v>
      </c>
      <c r="BV20" s="85">
        <f>SAStab!G7811</f>
        <v>96714</v>
      </c>
      <c r="BW20" s="85">
        <f>SAStab!H7811</f>
        <v>168898</v>
      </c>
      <c r="BX20" s="85">
        <f>SAStab!I7811</f>
        <v>234986</v>
      </c>
      <c r="BY20" s="85">
        <f>SAStab!J7811</f>
        <v>499150</v>
      </c>
    </row>
    <row r="21" spans="1:77">
      <c r="A21" s="7"/>
      <c r="B21" s="7" t="s">
        <v>311</v>
      </c>
      <c r="C21" s="95">
        <f>SAStab!B1654</f>
        <v>1</v>
      </c>
      <c r="D21" s="52">
        <f>SAStab!B7362</f>
        <v>38395</v>
      </c>
      <c r="E21" s="52">
        <f>SAStab!C7362</f>
        <v>5014.59</v>
      </c>
      <c r="F21" s="52">
        <f>SAStab!D7362</f>
        <v>8399.3799999999992</v>
      </c>
      <c r="G21" s="52">
        <f>SAStab!E7362</f>
        <v>16038.1</v>
      </c>
      <c r="H21" s="52">
        <f>SAStab!F7362</f>
        <v>29916.3</v>
      </c>
      <c r="I21" s="52">
        <f>SAStab!G7362</f>
        <v>50627</v>
      </c>
      <c r="J21" s="52">
        <f>SAStab!H7362</f>
        <v>76434</v>
      </c>
      <c r="K21" s="52">
        <f>SAStab!I7362</f>
        <v>98088</v>
      </c>
      <c r="L21" s="52">
        <f>SAStab!J7362</f>
        <v>149789</v>
      </c>
      <c r="O21" s="7" t="str">
        <f>B21</f>
        <v>Net Cash Income</v>
      </c>
      <c r="P21" s="95">
        <f>SAStab!C1654</f>
        <v>1</v>
      </c>
      <c r="Q21">
        <f>SAStab!B7452</f>
        <v>40922</v>
      </c>
      <c r="R21" s="52">
        <f>SAStab!C7452</f>
        <v>4794.2299999999996</v>
      </c>
      <c r="S21" s="52">
        <f>SAStab!D7452</f>
        <v>8556.33</v>
      </c>
      <c r="T21" s="52">
        <f>SAStab!E7452</f>
        <v>17367.5</v>
      </c>
      <c r="U21" s="52">
        <f>SAStab!F7452</f>
        <v>32516.6</v>
      </c>
      <c r="V21" s="52">
        <f>SAStab!G7452</f>
        <v>54582</v>
      </c>
      <c r="W21" s="52">
        <f>SAStab!H7452</f>
        <v>83228</v>
      </c>
      <c r="X21">
        <f>SAStab!I7452</f>
        <v>105564</v>
      </c>
      <c r="Y21">
        <f>SAStab!J7452</f>
        <v>164628</v>
      </c>
      <c r="AA21" s="7"/>
      <c r="AB21" s="7" t="str">
        <f t="shared" si="1"/>
        <v>Net Cash Income</v>
      </c>
      <c r="AC21" s="95">
        <f>SAStab!D1654</f>
        <v>1</v>
      </c>
      <c r="AD21">
        <f>SAStab!B7542</f>
        <v>42521</v>
      </c>
      <c r="AE21">
        <f>SAStab!C7542</f>
        <v>4492.88</v>
      </c>
      <c r="AF21">
        <f>SAStab!D7542</f>
        <v>8371.5499999999993</v>
      </c>
      <c r="AG21">
        <f>SAStab!E7542</f>
        <v>17421.8</v>
      </c>
      <c r="AH21">
        <f>SAStab!F7542</f>
        <v>32786.9</v>
      </c>
      <c r="AI21">
        <f>SAStab!G7542</f>
        <v>56648</v>
      </c>
      <c r="AJ21">
        <f>SAStab!H7542</f>
        <v>87224</v>
      </c>
      <c r="AK21">
        <f>SAStab!I7542</f>
        <v>111797</v>
      </c>
      <c r="AL21">
        <f>SAStab!J7542</f>
        <v>176423</v>
      </c>
      <c r="AN21" s="7"/>
      <c r="AO21" s="7" t="str">
        <f t="shared" si="2"/>
        <v>Net Cash Income</v>
      </c>
      <c r="AP21" s="95">
        <f>SAStab!E1654</f>
        <v>0.999</v>
      </c>
      <c r="AQ21" s="52">
        <f>SAStab!B7632</f>
        <v>44807</v>
      </c>
      <c r="AR21" s="52">
        <f>SAStab!C7632</f>
        <v>3324.32</v>
      </c>
      <c r="AS21" s="52">
        <f>SAStab!D7632</f>
        <v>7810.48</v>
      </c>
      <c r="AT21" s="52">
        <f>SAStab!E7632</f>
        <v>17222.099999999999</v>
      </c>
      <c r="AU21" s="52">
        <f>SAStab!F7632</f>
        <v>33017.800000000003</v>
      </c>
      <c r="AV21" s="52">
        <f>SAStab!G7632</f>
        <v>59266</v>
      </c>
      <c r="AW21" s="52">
        <f>SAStab!H7632</f>
        <v>93498</v>
      </c>
      <c r="AX21" s="52">
        <f>SAStab!I7632</f>
        <v>120966</v>
      </c>
      <c r="AY21" s="52">
        <f>SAStab!J7632</f>
        <v>203630</v>
      </c>
      <c r="BA21" s="7"/>
      <c r="BB21" s="7" t="str">
        <f t="shared" si="3"/>
        <v>Net Cash Income</v>
      </c>
      <c r="BC21" s="95">
        <f>SAStab!F1654</f>
        <v>0.999</v>
      </c>
      <c r="BD21" s="52">
        <f>SAStab!B7722</f>
        <v>49321</v>
      </c>
      <c r="BE21" s="52">
        <f>SAStab!C7722</f>
        <v>2521.6</v>
      </c>
      <c r="BF21" s="52">
        <f>SAStab!D7722</f>
        <v>7853.66</v>
      </c>
      <c r="BG21" s="52">
        <f>SAStab!E7722</f>
        <v>17901.8</v>
      </c>
      <c r="BH21" s="52">
        <f>SAStab!F7722</f>
        <v>35466</v>
      </c>
      <c r="BI21" s="52">
        <f>SAStab!G7722</f>
        <v>64766</v>
      </c>
      <c r="BJ21" s="52">
        <f>SAStab!H7722</f>
        <v>103495</v>
      </c>
      <c r="BK21" s="52">
        <f>SAStab!I7722</f>
        <v>134410</v>
      </c>
      <c r="BL21" s="52">
        <f>SAStab!J7722</f>
        <v>230730</v>
      </c>
      <c r="BN21" s="7"/>
      <c r="BO21" s="7" t="str">
        <f t="shared" si="4"/>
        <v>Net Cash Income</v>
      </c>
      <c r="BP21" s="95">
        <f>SAStab!G1654</f>
        <v>1</v>
      </c>
      <c r="BQ21" s="52">
        <f>SAStab!B7812</f>
        <v>53411</v>
      </c>
      <c r="BR21" s="52">
        <f>SAStab!C7812</f>
        <v>2145.5100000000002</v>
      </c>
      <c r="BS21" s="52">
        <f>SAStab!D7812</f>
        <v>8099.71</v>
      </c>
      <c r="BT21" s="52">
        <f>SAStab!E7812</f>
        <v>19412.8</v>
      </c>
      <c r="BU21" s="52">
        <f>SAStab!F7812</f>
        <v>39219.300000000003</v>
      </c>
      <c r="BV21" s="85">
        <f>SAStab!G7812</f>
        <v>70628</v>
      </c>
      <c r="BW21" s="85">
        <f>SAStab!H7812</f>
        <v>113454</v>
      </c>
      <c r="BX21" s="85">
        <f>SAStab!I7812</f>
        <v>149256</v>
      </c>
      <c r="BY21" s="85">
        <f>SAStab!J7812</f>
        <v>252899</v>
      </c>
    </row>
    <row r="22" spans="1:77">
      <c r="A22" s="7"/>
      <c r="B22" s="7" t="s">
        <v>62</v>
      </c>
      <c r="C22" s="95">
        <f>SAStab!B1655</f>
        <v>0.5</v>
      </c>
      <c r="D22" s="52">
        <f>SAStab!B7363</f>
        <v>4562</v>
      </c>
      <c r="E22" s="52">
        <f>SAStab!C7363</f>
        <v>0</v>
      </c>
      <c r="F22" s="52">
        <f>SAStab!D7363</f>
        <v>0</v>
      </c>
      <c r="G22" s="52">
        <f>SAStab!E7363</f>
        <v>0</v>
      </c>
      <c r="H22" s="52">
        <f>SAStab!F7363</f>
        <v>0</v>
      </c>
      <c r="I22" s="52">
        <f>SAStab!G7363</f>
        <v>4016</v>
      </c>
      <c r="J22" s="52">
        <f>SAStab!H7363</f>
        <v>10815</v>
      </c>
      <c r="K22" s="52">
        <f>SAStab!I7363</f>
        <v>18063</v>
      </c>
      <c r="L22" s="52">
        <f>SAStab!J7363</f>
        <v>48955</v>
      </c>
      <c r="O22" s="7" t="str">
        <f>B22</f>
        <v>Federal Income Tax</v>
      </c>
      <c r="P22" s="95">
        <f>SAStab!C1655</f>
        <v>0.53</v>
      </c>
      <c r="Q22">
        <f>SAStab!B7453</f>
        <v>4674</v>
      </c>
      <c r="R22" s="52">
        <f>SAStab!C7453</f>
        <v>0</v>
      </c>
      <c r="S22" s="52">
        <f>SAStab!D7453</f>
        <v>0</v>
      </c>
      <c r="T22" s="52">
        <f>SAStab!E7453</f>
        <v>0</v>
      </c>
      <c r="U22" s="52">
        <f>SAStab!F7453</f>
        <v>179.7</v>
      </c>
      <c r="V22" s="52">
        <f>SAStab!G7453</f>
        <v>4933</v>
      </c>
      <c r="W22" s="52">
        <f>SAStab!H7453</f>
        <v>12782</v>
      </c>
      <c r="X22">
        <f>SAStab!I7453</f>
        <v>20338</v>
      </c>
      <c r="Y22">
        <f>SAStab!J7453</f>
        <v>53703</v>
      </c>
      <c r="AB22" s="7" t="str">
        <f t="shared" si="1"/>
        <v>Federal Income Tax</v>
      </c>
      <c r="AC22" s="95">
        <f>SAStab!D1655</f>
        <v>0.51800000000000002</v>
      </c>
      <c r="AD22">
        <f>SAStab!B7543</f>
        <v>5558</v>
      </c>
      <c r="AE22">
        <f>SAStab!C7543</f>
        <v>0</v>
      </c>
      <c r="AF22">
        <f>SAStab!D7543</f>
        <v>0</v>
      </c>
      <c r="AG22">
        <f>SAStab!E7543</f>
        <v>0</v>
      </c>
      <c r="AH22">
        <f>SAStab!F7543</f>
        <v>126</v>
      </c>
      <c r="AI22">
        <f>SAStab!G7543</f>
        <v>5404</v>
      </c>
      <c r="AJ22">
        <f>SAStab!H7543</f>
        <v>13847</v>
      </c>
      <c r="AK22">
        <f>SAStab!I7543</f>
        <v>23128</v>
      </c>
      <c r="AL22">
        <f>SAStab!J7543</f>
        <v>62504</v>
      </c>
      <c r="AO22" s="7" t="str">
        <f t="shared" si="2"/>
        <v>Federal Income Tax</v>
      </c>
      <c r="AP22" s="95">
        <f>SAStab!E1655</f>
        <v>0.51300000000000001</v>
      </c>
      <c r="AQ22" s="52">
        <f>SAStab!B7633</f>
        <v>6625</v>
      </c>
      <c r="AR22" s="52">
        <f>SAStab!C7633</f>
        <v>0</v>
      </c>
      <c r="AS22" s="52">
        <f>SAStab!D7633</f>
        <v>0</v>
      </c>
      <c r="AT22" s="52">
        <f>SAStab!E7633</f>
        <v>0</v>
      </c>
      <c r="AU22" s="52">
        <f>SAStab!F7633</f>
        <v>86.9</v>
      </c>
      <c r="AV22" s="52">
        <f>SAStab!G7633</f>
        <v>5939</v>
      </c>
      <c r="AW22" s="52">
        <f>SAStab!H7633</f>
        <v>16277</v>
      </c>
      <c r="AX22" s="52">
        <f>SAStab!I7633</f>
        <v>27593</v>
      </c>
      <c r="AY22" s="52">
        <f>SAStab!J7633</f>
        <v>79129</v>
      </c>
      <c r="BB22" s="7" t="str">
        <f t="shared" si="3"/>
        <v>Federal Income Tax</v>
      </c>
      <c r="BC22" s="95">
        <f>SAStab!F1655</f>
        <v>0.52500000000000002</v>
      </c>
      <c r="BD22" s="52">
        <f>SAStab!B7723</f>
        <v>8538</v>
      </c>
      <c r="BE22" s="52">
        <f>SAStab!C7723</f>
        <v>0</v>
      </c>
      <c r="BF22" s="52">
        <f>SAStab!D7723</f>
        <v>0</v>
      </c>
      <c r="BG22" s="52">
        <f>SAStab!E7723</f>
        <v>0</v>
      </c>
      <c r="BH22" s="52">
        <f>SAStab!F7723</f>
        <v>403.3</v>
      </c>
      <c r="BI22" s="52">
        <f>SAStab!G7723</f>
        <v>7053</v>
      </c>
      <c r="BJ22" s="52">
        <f>SAStab!H7723</f>
        <v>19640</v>
      </c>
      <c r="BK22" s="52">
        <f>SAStab!I7723</f>
        <v>33103</v>
      </c>
      <c r="BL22" s="52">
        <f>SAStab!J7723</f>
        <v>91612</v>
      </c>
      <c r="BO22" s="7" t="str">
        <f t="shared" si="4"/>
        <v>Federal Income Tax</v>
      </c>
      <c r="BP22" s="95">
        <f>SAStab!G1655</f>
        <v>0.53800000000000003</v>
      </c>
      <c r="BQ22" s="52">
        <f>SAStab!B7813</f>
        <v>9439</v>
      </c>
      <c r="BR22" s="52">
        <f>SAStab!C7813</f>
        <v>0</v>
      </c>
      <c r="BS22" s="52">
        <f>SAStab!D7813</f>
        <v>0</v>
      </c>
      <c r="BT22" s="52">
        <f>SAStab!E7813</f>
        <v>0</v>
      </c>
      <c r="BU22" s="52">
        <f>SAStab!F7813</f>
        <v>741.6</v>
      </c>
      <c r="BV22" s="85">
        <f>SAStab!G7813</f>
        <v>8913</v>
      </c>
      <c r="BW22" s="85">
        <f>SAStab!H7813</f>
        <v>23773</v>
      </c>
      <c r="BX22" s="85">
        <f>SAStab!I7813</f>
        <v>40473</v>
      </c>
      <c r="BY22" s="85">
        <f>SAStab!J7813</f>
        <v>105009</v>
      </c>
    </row>
    <row r="23" spans="1:77">
      <c r="A23" s="7"/>
      <c r="B23" s="7" t="s">
        <v>277</v>
      </c>
      <c r="C23" s="95">
        <f>SAStab!B1656</f>
        <v>0.39300000000000002</v>
      </c>
      <c r="D23" s="52">
        <f>SAStab!B7364</f>
        <v>950</v>
      </c>
      <c r="E23" s="52">
        <f>SAStab!C7364</f>
        <v>0</v>
      </c>
      <c r="F23" s="52">
        <f>SAStab!D7364</f>
        <v>0</v>
      </c>
      <c r="G23" s="52">
        <f>SAStab!E7364</f>
        <v>0</v>
      </c>
      <c r="H23" s="52">
        <f>SAStab!F7364</f>
        <v>0</v>
      </c>
      <c r="I23" s="52">
        <f>SAStab!G7364</f>
        <v>567</v>
      </c>
      <c r="J23" s="52">
        <f>SAStab!H7364</f>
        <v>2371</v>
      </c>
      <c r="K23" s="52">
        <f>SAStab!I7364</f>
        <v>4186</v>
      </c>
      <c r="L23" s="52">
        <f>SAStab!J7364</f>
        <v>10812</v>
      </c>
      <c r="O23" s="7" t="str">
        <f>B23</f>
        <v>State Income Tax</v>
      </c>
      <c r="P23" s="95">
        <f>SAStab!C1656</f>
        <v>0.39700000000000002</v>
      </c>
      <c r="Q23">
        <f>SAStab!B7454</f>
        <v>867</v>
      </c>
      <c r="R23" s="52">
        <f>SAStab!C7454</f>
        <v>0</v>
      </c>
      <c r="S23" s="52">
        <f>SAStab!D7454</f>
        <v>0</v>
      </c>
      <c r="T23" s="52">
        <f>SAStab!E7454</f>
        <v>0</v>
      </c>
      <c r="U23" s="52">
        <f>SAStab!F7454</f>
        <v>0</v>
      </c>
      <c r="V23" s="52">
        <f>SAStab!G7454</f>
        <v>603</v>
      </c>
      <c r="W23" s="52">
        <f>SAStab!H7454</f>
        <v>2425</v>
      </c>
      <c r="X23">
        <f>SAStab!I7454</f>
        <v>4394</v>
      </c>
      <c r="Y23">
        <f>SAStab!J7454</f>
        <v>11710</v>
      </c>
      <c r="AB23" s="7" t="str">
        <f t="shared" si="1"/>
        <v>State Income Tax</v>
      </c>
      <c r="AC23" s="95">
        <f>SAStab!D1656</f>
        <v>0.38</v>
      </c>
      <c r="AD23">
        <f>SAStab!B7544</f>
        <v>929</v>
      </c>
      <c r="AE23">
        <f>SAStab!C7544</f>
        <v>0</v>
      </c>
      <c r="AF23">
        <f>SAStab!D7544</f>
        <v>0</v>
      </c>
      <c r="AG23">
        <f>SAStab!E7544</f>
        <v>0</v>
      </c>
      <c r="AH23">
        <f>SAStab!F7544</f>
        <v>0</v>
      </c>
      <c r="AI23">
        <f>SAStab!G7544</f>
        <v>527</v>
      </c>
      <c r="AJ23">
        <f>SAStab!H7544</f>
        <v>2393</v>
      </c>
      <c r="AK23">
        <f>SAStab!I7544</f>
        <v>4361</v>
      </c>
      <c r="AL23">
        <f>SAStab!J7544</f>
        <v>12919</v>
      </c>
      <c r="AO23" s="7" t="str">
        <f t="shared" si="2"/>
        <v>State Income Tax</v>
      </c>
      <c r="AP23" s="95">
        <f>SAStab!E1656</f>
        <v>0.36699999999999999</v>
      </c>
      <c r="AQ23" s="52">
        <f>SAStab!B7634</f>
        <v>1065</v>
      </c>
      <c r="AR23" s="52">
        <f>SAStab!C7634</f>
        <v>0</v>
      </c>
      <c r="AS23" s="52">
        <f>SAStab!D7634</f>
        <v>0</v>
      </c>
      <c r="AT23" s="52">
        <f>SAStab!E7634</f>
        <v>0</v>
      </c>
      <c r="AU23" s="52">
        <f>SAStab!F7634</f>
        <v>0</v>
      </c>
      <c r="AV23" s="52">
        <f>SAStab!G7634</f>
        <v>506</v>
      </c>
      <c r="AW23" s="52">
        <f>SAStab!H7634</f>
        <v>2548</v>
      </c>
      <c r="AX23" s="52">
        <f>SAStab!I7634</f>
        <v>4812</v>
      </c>
      <c r="AY23" s="52">
        <f>SAStab!J7634</f>
        <v>15181</v>
      </c>
      <c r="BB23" s="7" t="str">
        <f t="shared" si="3"/>
        <v>State Income Tax</v>
      </c>
      <c r="BC23" s="95">
        <f>SAStab!F1656</f>
        <v>0.371</v>
      </c>
      <c r="BD23" s="52">
        <f>SAStab!B7724</f>
        <v>1270</v>
      </c>
      <c r="BE23" s="52">
        <f>SAStab!C7724</f>
        <v>0</v>
      </c>
      <c r="BF23" s="52">
        <f>SAStab!D7724</f>
        <v>0</v>
      </c>
      <c r="BG23" s="52">
        <f>SAStab!E7724</f>
        <v>0</v>
      </c>
      <c r="BH23" s="52">
        <f>SAStab!F7724</f>
        <v>0</v>
      </c>
      <c r="BI23" s="52">
        <f>SAStab!G7724</f>
        <v>554</v>
      </c>
      <c r="BJ23" s="52">
        <f>SAStab!H7724</f>
        <v>2835</v>
      </c>
      <c r="BK23" s="52">
        <f>SAStab!I7724</f>
        <v>5374</v>
      </c>
      <c r="BL23" s="52">
        <f>SAStab!J7724</f>
        <v>16284</v>
      </c>
      <c r="BO23" s="7" t="str">
        <f t="shared" si="4"/>
        <v>State Income Tax</v>
      </c>
      <c r="BP23" s="95">
        <f>SAStab!G1656</f>
        <v>0.377</v>
      </c>
      <c r="BQ23" s="52">
        <f>SAStab!B7814</f>
        <v>1298</v>
      </c>
      <c r="BR23" s="52">
        <f>SAStab!C7814</f>
        <v>0</v>
      </c>
      <c r="BS23" s="52">
        <f>SAStab!D7814</f>
        <v>0</v>
      </c>
      <c r="BT23" s="52">
        <f>SAStab!E7814</f>
        <v>0</v>
      </c>
      <c r="BU23" s="52">
        <f>SAStab!F7814</f>
        <v>0</v>
      </c>
      <c r="BV23" s="85">
        <f>SAStab!G7814</f>
        <v>627</v>
      </c>
      <c r="BW23" s="85">
        <f>SAStab!H7814</f>
        <v>3193</v>
      </c>
      <c r="BX23" s="85">
        <f>SAStab!I7814</f>
        <v>5911</v>
      </c>
      <c r="BY23" s="85">
        <f>SAStab!J7814</f>
        <v>19495</v>
      </c>
    </row>
    <row r="24" spans="1:77">
      <c r="A24" s="7"/>
      <c r="B24" s="7" t="s">
        <v>297</v>
      </c>
      <c r="C24" s="95">
        <f>SAStab!B1657</f>
        <v>0.38500000000000001</v>
      </c>
      <c r="D24" s="52">
        <f>SAStab!B7365</f>
        <v>807</v>
      </c>
      <c r="E24" s="52">
        <f>SAStab!C7365</f>
        <v>0</v>
      </c>
      <c r="F24" s="52">
        <f>SAStab!D7365</f>
        <v>0</v>
      </c>
      <c r="G24" s="52">
        <f>SAStab!E7365</f>
        <v>0</v>
      </c>
      <c r="H24" s="52">
        <f>SAStab!F7365</f>
        <v>0</v>
      </c>
      <c r="I24" s="52">
        <f>SAStab!G7365</f>
        <v>1051</v>
      </c>
      <c r="J24" s="52">
        <f>SAStab!H7365</f>
        <v>2891</v>
      </c>
      <c r="K24" s="52">
        <f>SAStab!I7365</f>
        <v>4323</v>
      </c>
      <c r="L24" s="52">
        <f>SAStab!J7365</f>
        <v>6662</v>
      </c>
      <c r="O24" s="7" t="str">
        <f>B24</f>
        <v>OASDI tax</v>
      </c>
      <c r="P24" s="95">
        <f>SAStab!C1657</f>
        <v>0.40500000000000003</v>
      </c>
      <c r="Q24">
        <f>SAStab!B7455</f>
        <v>1157</v>
      </c>
      <c r="R24" s="52">
        <f>SAStab!C7455</f>
        <v>0</v>
      </c>
      <c r="S24" s="52">
        <f>SAStab!D7455</f>
        <v>0</v>
      </c>
      <c r="T24" s="52">
        <f>SAStab!E7455</f>
        <v>0</v>
      </c>
      <c r="U24" s="52">
        <f>SAStab!F7455</f>
        <v>0</v>
      </c>
      <c r="V24" s="52">
        <f>SAStab!G7455</f>
        <v>1572</v>
      </c>
      <c r="W24" s="52">
        <f>SAStab!H7455</f>
        <v>3980</v>
      </c>
      <c r="X24">
        <f>SAStab!I7455</f>
        <v>5933</v>
      </c>
      <c r="Y24">
        <f>SAStab!J7455</f>
        <v>9715</v>
      </c>
      <c r="AA24" s="7"/>
      <c r="AB24" s="7" t="str">
        <f t="shared" si="1"/>
        <v>OASDI tax</v>
      </c>
      <c r="AC24" s="95">
        <f>SAStab!D1657</f>
        <v>0.372</v>
      </c>
      <c r="AD24">
        <f>SAStab!B7545</f>
        <v>1176</v>
      </c>
      <c r="AE24">
        <f>SAStab!C7545</f>
        <v>0</v>
      </c>
      <c r="AF24">
        <f>SAStab!D7545</f>
        <v>0</v>
      </c>
      <c r="AG24">
        <f>SAStab!E7545</f>
        <v>0</v>
      </c>
      <c r="AH24">
        <f>SAStab!F7545</f>
        <v>0</v>
      </c>
      <c r="AI24">
        <f>SAStab!G7545</f>
        <v>1458</v>
      </c>
      <c r="AJ24">
        <f>SAStab!H7545</f>
        <v>4137</v>
      </c>
      <c r="AK24">
        <f>SAStab!I7545</f>
        <v>6358</v>
      </c>
      <c r="AL24">
        <f>SAStab!J7545</f>
        <v>10676</v>
      </c>
      <c r="AN24" s="7"/>
      <c r="AO24" s="7" t="str">
        <f t="shared" si="2"/>
        <v>OASDI tax</v>
      </c>
      <c r="AP24" s="95">
        <f>SAStab!E1657</f>
        <v>0.35599999999999998</v>
      </c>
      <c r="AQ24" s="52">
        <f>SAStab!B7635</f>
        <v>1275</v>
      </c>
      <c r="AR24" s="52">
        <f>SAStab!C7635</f>
        <v>0</v>
      </c>
      <c r="AS24" s="52">
        <f>SAStab!D7635</f>
        <v>0</v>
      </c>
      <c r="AT24" s="52">
        <f>SAStab!E7635</f>
        <v>0</v>
      </c>
      <c r="AU24" s="52">
        <f>SAStab!F7635</f>
        <v>0</v>
      </c>
      <c r="AV24" s="52">
        <f>SAStab!G7635</f>
        <v>1428</v>
      </c>
      <c r="AW24" s="52">
        <f>SAStab!H7635</f>
        <v>4617</v>
      </c>
      <c r="AX24" s="52">
        <f>SAStab!I7635</f>
        <v>7137</v>
      </c>
      <c r="AY24" s="52">
        <f>SAStab!J7635</f>
        <v>11622</v>
      </c>
      <c r="BA24" s="7"/>
      <c r="BB24" s="7" t="str">
        <f t="shared" si="3"/>
        <v>OASDI tax</v>
      </c>
      <c r="BC24" s="95">
        <f>SAStab!F1657</f>
        <v>0.379</v>
      </c>
      <c r="BD24" s="52">
        <f>SAStab!B7725</f>
        <v>1505</v>
      </c>
      <c r="BE24" s="52">
        <f>SAStab!C7725</f>
        <v>0</v>
      </c>
      <c r="BF24" s="52">
        <f>SAStab!D7725</f>
        <v>0</v>
      </c>
      <c r="BG24" s="52">
        <f>SAStab!E7725</f>
        <v>0</v>
      </c>
      <c r="BH24" s="52">
        <f>SAStab!F7725</f>
        <v>0</v>
      </c>
      <c r="BI24" s="52">
        <f>SAStab!G7725</f>
        <v>1817</v>
      </c>
      <c r="BJ24" s="52">
        <f>SAStab!H7725</f>
        <v>5393</v>
      </c>
      <c r="BK24" s="52">
        <f>SAStab!I7725</f>
        <v>8163</v>
      </c>
      <c r="BL24" s="52">
        <f>SAStab!J7725</f>
        <v>13230</v>
      </c>
      <c r="BN24" s="7"/>
      <c r="BO24" s="7" t="str">
        <f t="shared" si="4"/>
        <v>OASDI tax</v>
      </c>
      <c r="BP24" s="95">
        <f>SAStab!G1657</f>
        <v>0.375</v>
      </c>
      <c r="BQ24" s="52">
        <f>SAStab!B7815</f>
        <v>1656</v>
      </c>
      <c r="BR24" s="52">
        <f>SAStab!C7815</f>
        <v>0</v>
      </c>
      <c r="BS24" s="52">
        <f>SAStab!D7815</f>
        <v>0</v>
      </c>
      <c r="BT24" s="52">
        <f>SAStab!E7815</f>
        <v>0</v>
      </c>
      <c r="BU24" s="52">
        <f>SAStab!F7815</f>
        <v>0</v>
      </c>
      <c r="BV24" s="52">
        <f>SAStab!G7815</f>
        <v>1933</v>
      </c>
      <c r="BW24" s="52">
        <f>SAStab!H7815</f>
        <v>5889</v>
      </c>
      <c r="BX24" s="52">
        <f>SAStab!I7815</f>
        <v>9111</v>
      </c>
      <c r="BY24" s="52">
        <f>SAStab!J7815</f>
        <v>15058</v>
      </c>
    </row>
    <row r="25" spans="1:77">
      <c r="B25" s="7" t="s">
        <v>298</v>
      </c>
      <c r="C25" s="95">
        <f>SAStab!B1658</f>
        <v>0.38500000000000001</v>
      </c>
      <c r="D25" s="52">
        <f>SAStab!B7366</f>
        <v>221</v>
      </c>
      <c r="E25" s="52">
        <f>SAStab!C7366</f>
        <v>0</v>
      </c>
      <c r="F25" s="52">
        <f>SAStab!D7366</f>
        <v>0</v>
      </c>
      <c r="G25" s="52">
        <f>SAStab!E7366</f>
        <v>0</v>
      </c>
      <c r="H25" s="52">
        <f>SAStab!F7366</f>
        <v>0</v>
      </c>
      <c r="I25" s="52">
        <f>SAStab!G7366</f>
        <v>246</v>
      </c>
      <c r="J25" s="52">
        <f>SAStab!H7366</f>
        <v>676</v>
      </c>
      <c r="K25" s="52">
        <f>SAStab!I7366</f>
        <v>1017</v>
      </c>
      <c r="L25" s="52">
        <f>SAStab!J7366</f>
        <v>2005</v>
      </c>
      <c r="O25" s="7" t="str">
        <f>B25</f>
        <v>HI tax</v>
      </c>
      <c r="P25" s="95">
        <f>SAStab!C1658</f>
        <v>0.40500000000000003</v>
      </c>
      <c r="Q25">
        <f>SAStab!B7456</f>
        <v>232</v>
      </c>
      <c r="R25" s="52">
        <f>SAStab!C7456</f>
        <v>0</v>
      </c>
      <c r="S25" s="52">
        <f>SAStab!D7456</f>
        <v>0</v>
      </c>
      <c r="T25" s="52">
        <f>SAStab!E7456</f>
        <v>0</v>
      </c>
      <c r="U25" s="52">
        <f>SAStab!F7456</f>
        <v>0</v>
      </c>
      <c r="V25" s="52">
        <f>SAStab!G7456</f>
        <v>296</v>
      </c>
      <c r="W25" s="52">
        <f>SAStab!H7456</f>
        <v>749</v>
      </c>
      <c r="X25">
        <f>SAStab!I7456</f>
        <v>1125</v>
      </c>
      <c r="Y25">
        <f>SAStab!J7456</f>
        <v>2148</v>
      </c>
      <c r="AB25" s="7" t="str">
        <f t="shared" si="1"/>
        <v>HI tax</v>
      </c>
      <c r="AC25" s="95">
        <f>SAStab!D1658</f>
        <v>0.372</v>
      </c>
      <c r="AD25">
        <f>SAStab!B7546</f>
        <v>242</v>
      </c>
      <c r="AE25">
        <f>SAStab!C7546</f>
        <v>0</v>
      </c>
      <c r="AF25">
        <f>SAStab!D7546</f>
        <v>0</v>
      </c>
      <c r="AG25">
        <f>SAStab!E7546</f>
        <v>0</v>
      </c>
      <c r="AH25">
        <f>SAStab!F7546</f>
        <v>0</v>
      </c>
      <c r="AI25">
        <f>SAStab!G7546</f>
        <v>275</v>
      </c>
      <c r="AJ25">
        <f>SAStab!H7546</f>
        <v>779</v>
      </c>
      <c r="AK25">
        <f>SAStab!I7546</f>
        <v>1203</v>
      </c>
      <c r="AL25">
        <f>SAStab!J7546</f>
        <v>2356</v>
      </c>
      <c r="AO25" s="7" t="str">
        <f t="shared" si="2"/>
        <v>HI tax</v>
      </c>
      <c r="AP25" s="95">
        <f>SAStab!E1658</f>
        <v>0.35599999999999998</v>
      </c>
      <c r="AQ25" s="52">
        <f>SAStab!B7636</f>
        <v>268</v>
      </c>
      <c r="AR25" s="52">
        <f>SAStab!C7636</f>
        <v>0</v>
      </c>
      <c r="AS25" s="52">
        <f>SAStab!D7636</f>
        <v>0</v>
      </c>
      <c r="AT25" s="52">
        <f>SAStab!E7636</f>
        <v>0</v>
      </c>
      <c r="AU25" s="52">
        <f>SAStab!F7636</f>
        <v>0</v>
      </c>
      <c r="AV25" s="52">
        <f>SAStab!G7636</f>
        <v>269</v>
      </c>
      <c r="AW25" s="52">
        <f>SAStab!H7636</f>
        <v>869</v>
      </c>
      <c r="AX25" s="52">
        <f>SAStab!I7636</f>
        <v>1347</v>
      </c>
      <c r="AY25" s="52">
        <f>SAStab!J7636</f>
        <v>2716</v>
      </c>
      <c r="BB25" s="7" t="str">
        <f t="shared" si="3"/>
        <v>HI tax</v>
      </c>
      <c r="BC25" s="95">
        <f>SAStab!F1658</f>
        <v>0.379</v>
      </c>
      <c r="BD25" s="52">
        <f>SAStab!B7726</f>
        <v>325</v>
      </c>
      <c r="BE25" s="52">
        <f>SAStab!C7726</f>
        <v>0</v>
      </c>
      <c r="BF25" s="52">
        <f>SAStab!D7726</f>
        <v>0</v>
      </c>
      <c r="BG25" s="52">
        <f>SAStab!E7726</f>
        <v>0</v>
      </c>
      <c r="BH25" s="52">
        <f>SAStab!F7726</f>
        <v>0</v>
      </c>
      <c r="BI25" s="52">
        <f>SAStab!G7726</f>
        <v>342</v>
      </c>
      <c r="BJ25" s="52">
        <f>SAStab!H7726</f>
        <v>1015</v>
      </c>
      <c r="BK25" s="52">
        <f>SAStab!I7726</f>
        <v>1546</v>
      </c>
      <c r="BL25" s="52">
        <f>SAStab!J7726</f>
        <v>3077</v>
      </c>
      <c r="BO25" s="7" t="str">
        <f t="shared" si="4"/>
        <v>HI tax</v>
      </c>
      <c r="BP25" s="95">
        <f>SAStab!G1658</f>
        <v>0.375</v>
      </c>
      <c r="BQ25" s="52">
        <f>SAStab!B7816</f>
        <v>345</v>
      </c>
      <c r="BR25" s="52">
        <f>SAStab!C7816</f>
        <v>0</v>
      </c>
      <c r="BS25" s="52">
        <f>SAStab!D7816</f>
        <v>0</v>
      </c>
      <c r="BT25" s="52">
        <f>SAStab!E7816</f>
        <v>0</v>
      </c>
      <c r="BU25" s="52">
        <f>SAStab!F7816</f>
        <v>0</v>
      </c>
      <c r="BV25" s="85">
        <f>SAStab!G7816</f>
        <v>364</v>
      </c>
      <c r="BW25" s="85">
        <f>SAStab!H7816</f>
        <v>1109</v>
      </c>
      <c r="BX25" s="85">
        <f>SAStab!I7816</f>
        <v>1723</v>
      </c>
      <c r="BY25" s="85">
        <f>SAStab!J7816</f>
        <v>3607</v>
      </c>
    </row>
    <row r="26" spans="1:77">
      <c r="B26" s="7" t="s">
        <v>268</v>
      </c>
      <c r="C26" s="95">
        <f>SAStab!B1659</f>
        <v>2.4E-2</v>
      </c>
      <c r="D26" s="52">
        <f>SAStab!B7367</f>
        <v>53</v>
      </c>
      <c r="E26" s="52">
        <f>SAStab!C7367</f>
        <v>0</v>
      </c>
      <c r="F26" s="52">
        <f>SAStab!D7367</f>
        <v>0</v>
      </c>
      <c r="G26" s="52">
        <f>SAStab!E7367</f>
        <v>0</v>
      </c>
      <c r="H26" s="52">
        <f>SAStab!F7367</f>
        <v>0</v>
      </c>
      <c r="I26" s="52">
        <f>SAStab!G7367</f>
        <v>0</v>
      </c>
      <c r="J26" s="52">
        <f>SAStab!H7367</f>
        <v>0</v>
      </c>
      <c r="K26" s="52">
        <f>SAStab!I7367</f>
        <v>0</v>
      </c>
      <c r="L26" s="52">
        <f>SAStab!J7367</f>
        <v>1168</v>
      </c>
      <c r="O26" s="7" t="str">
        <f>B26</f>
        <v>Medicare Surtax</v>
      </c>
      <c r="P26" s="95">
        <f>SAStab!C1659</f>
        <v>5.0999999999999997E-2</v>
      </c>
      <c r="Q26">
        <f>SAStab!B7457</f>
        <v>64</v>
      </c>
      <c r="R26" s="52">
        <f>SAStab!C7457</f>
        <v>0</v>
      </c>
      <c r="S26" s="52">
        <f>SAStab!D7457</f>
        <v>0</v>
      </c>
      <c r="T26" s="52">
        <f>SAStab!E7457</f>
        <v>0</v>
      </c>
      <c r="U26" s="52">
        <f>SAStab!F7457</f>
        <v>0</v>
      </c>
      <c r="V26" s="52">
        <f>SAStab!G7457</f>
        <v>0</v>
      </c>
      <c r="W26" s="52">
        <f>SAStab!H7457</f>
        <v>0</v>
      </c>
      <c r="X26">
        <f>SAStab!I7457</f>
        <v>2</v>
      </c>
      <c r="Y26">
        <f>SAStab!J7457</f>
        <v>2021</v>
      </c>
      <c r="AB26" s="7" t="str">
        <f t="shared" si="1"/>
        <v>Medicare Surtax</v>
      </c>
      <c r="AC26" s="95">
        <f>SAStab!D1659</f>
        <v>9.2999999999999999E-2</v>
      </c>
      <c r="AD26">
        <f>SAStab!B7547</f>
        <v>108</v>
      </c>
      <c r="AE26">
        <f>SAStab!C7547</f>
        <v>0</v>
      </c>
      <c r="AF26">
        <f>SAStab!D7547</f>
        <v>0</v>
      </c>
      <c r="AG26">
        <f>SAStab!E7547</f>
        <v>0</v>
      </c>
      <c r="AH26">
        <f>SAStab!F7547</f>
        <v>0</v>
      </c>
      <c r="AI26">
        <f>SAStab!G7547</f>
        <v>0</v>
      </c>
      <c r="AJ26">
        <f>SAStab!H7547</f>
        <v>0</v>
      </c>
      <c r="AK26">
        <f>SAStab!I7547</f>
        <v>401</v>
      </c>
      <c r="AL26">
        <f>SAStab!J7547</f>
        <v>2657</v>
      </c>
      <c r="AO26" s="7" t="str">
        <f t="shared" si="2"/>
        <v>Medicare Surtax</v>
      </c>
      <c r="AP26" s="95">
        <f>SAStab!E1659</f>
        <v>0.16300000000000001</v>
      </c>
      <c r="AQ26" s="52">
        <f>SAStab!B7637</f>
        <v>175</v>
      </c>
      <c r="AR26" s="52">
        <f>SAStab!C7637</f>
        <v>0</v>
      </c>
      <c r="AS26" s="52">
        <f>SAStab!D7637</f>
        <v>0</v>
      </c>
      <c r="AT26" s="52">
        <f>SAStab!E7637</f>
        <v>0</v>
      </c>
      <c r="AU26" s="52">
        <f>SAStab!F7637</f>
        <v>0</v>
      </c>
      <c r="AV26" s="52">
        <f>SAStab!G7637</f>
        <v>0</v>
      </c>
      <c r="AW26" s="52">
        <f>SAStab!H7637</f>
        <v>247</v>
      </c>
      <c r="AX26" s="52">
        <f>SAStab!I7637</f>
        <v>881</v>
      </c>
      <c r="AY26" s="52">
        <f>SAStab!J7637</f>
        <v>3576</v>
      </c>
      <c r="BB26" s="7" t="str">
        <f t="shared" si="3"/>
        <v>Medicare Surtax</v>
      </c>
      <c r="BC26" s="95">
        <f>SAStab!F1659</f>
        <v>0.26600000000000001</v>
      </c>
      <c r="BD26" s="52">
        <f>SAStab!B7727</f>
        <v>284</v>
      </c>
      <c r="BE26" s="52">
        <f>SAStab!C7727</f>
        <v>0</v>
      </c>
      <c r="BF26" s="52">
        <f>SAStab!D7727</f>
        <v>0</v>
      </c>
      <c r="BG26" s="52">
        <f>SAStab!E7727</f>
        <v>0</v>
      </c>
      <c r="BH26" s="52">
        <f>SAStab!F7727</f>
        <v>0</v>
      </c>
      <c r="BI26" s="52">
        <f>SAStab!G7727</f>
        <v>8</v>
      </c>
      <c r="BJ26" s="52">
        <f>SAStab!H7727</f>
        <v>607</v>
      </c>
      <c r="BK26" s="52">
        <f>SAStab!I7727</f>
        <v>1363</v>
      </c>
      <c r="BL26" s="52">
        <f>SAStab!J7727</f>
        <v>4318</v>
      </c>
      <c r="BO26" s="7" t="str">
        <f t="shared" si="4"/>
        <v>Medicare Surtax</v>
      </c>
      <c r="BP26" s="95">
        <f>SAStab!G1659</f>
        <v>0.36</v>
      </c>
      <c r="BQ26" s="52">
        <f>SAStab!B7817</f>
        <v>349</v>
      </c>
      <c r="BR26" s="52">
        <f>SAStab!C7817</f>
        <v>0</v>
      </c>
      <c r="BS26" s="52">
        <f>SAStab!D7817</f>
        <v>0</v>
      </c>
      <c r="BT26" s="52">
        <f>SAStab!E7817</f>
        <v>0</v>
      </c>
      <c r="BU26" s="52">
        <f>SAStab!F7817</f>
        <v>0</v>
      </c>
      <c r="BV26" s="85">
        <f>SAStab!G7817</f>
        <v>157</v>
      </c>
      <c r="BW26" s="85">
        <f>SAStab!H7817</f>
        <v>882</v>
      </c>
      <c r="BX26" s="85">
        <f>SAStab!I7817</f>
        <v>1740</v>
      </c>
      <c r="BY26" s="85">
        <f>SAStab!J7817</f>
        <v>5333</v>
      </c>
    </row>
    <row r="27" spans="1:77">
      <c r="B27" s="7" t="s">
        <v>296</v>
      </c>
      <c r="C27" s="95">
        <f>SAStab!B1660</f>
        <v>0.91900000000000004</v>
      </c>
      <c r="D27" s="52">
        <f>SAStab!B7368</f>
        <v>1454</v>
      </c>
      <c r="E27" s="52">
        <f>SAStab!C7368</f>
        <v>0</v>
      </c>
      <c r="F27" s="52">
        <f>SAStab!D7368</f>
        <v>1500.08</v>
      </c>
      <c r="G27" s="52">
        <f>SAStab!E7368</f>
        <v>1500.1</v>
      </c>
      <c r="H27" s="52">
        <f>SAStab!F7368</f>
        <v>1500.1</v>
      </c>
      <c r="I27" s="52">
        <f>SAStab!G7368</f>
        <v>1500</v>
      </c>
      <c r="J27" s="52">
        <f>SAStab!H7368</f>
        <v>1500</v>
      </c>
      <c r="K27" s="52">
        <f>SAStab!I7368</f>
        <v>2100</v>
      </c>
      <c r="L27" s="52">
        <f>SAStab!J7368</f>
        <v>3900</v>
      </c>
      <c r="O27" s="7" t="str">
        <f>B27</f>
        <v>Medicare Part B Premium</v>
      </c>
      <c r="P27" s="95">
        <f>SAStab!C1660</f>
        <v>0.92200000000000004</v>
      </c>
      <c r="Q27">
        <f>SAStab!B7458</f>
        <v>1827</v>
      </c>
      <c r="R27" s="52">
        <f>SAStab!C7458</f>
        <v>0</v>
      </c>
      <c r="S27" s="52">
        <f>SAStab!D7458</f>
        <v>1862.3</v>
      </c>
      <c r="T27" s="52">
        <f>SAStab!E7458</f>
        <v>1862.3</v>
      </c>
      <c r="U27" s="52">
        <f>SAStab!F7458</f>
        <v>1862.3</v>
      </c>
      <c r="V27" s="52">
        <f>SAStab!G7458</f>
        <v>1862</v>
      </c>
      <c r="W27" s="52">
        <f>SAStab!H7458</f>
        <v>1862</v>
      </c>
      <c r="X27">
        <f>SAStab!I7458</f>
        <v>2607</v>
      </c>
      <c r="Y27">
        <f>SAStab!J7458</f>
        <v>4842</v>
      </c>
      <c r="AB27" s="7" t="str">
        <f t="shared" si="1"/>
        <v>Medicare Part B Premium</v>
      </c>
      <c r="AC27" s="95">
        <f>SAStab!D1660</f>
        <v>0.92700000000000005</v>
      </c>
      <c r="AD27">
        <f>SAStab!B7548</f>
        <v>2333</v>
      </c>
      <c r="AE27">
        <f>SAStab!C7548</f>
        <v>0</v>
      </c>
      <c r="AF27">
        <f>SAStab!D7548</f>
        <v>2346.06</v>
      </c>
      <c r="AG27">
        <f>SAStab!E7548</f>
        <v>2346.1</v>
      </c>
      <c r="AH27">
        <f>SAStab!F7548</f>
        <v>2346.1</v>
      </c>
      <c r="AI27">
        <f>SAStab!G7548</f>
        <v>2346</v>
      </c>
      <c r="AJ27">
        <f>SAStab!H7548</f>
        <v>2346</v>
      </c>
      <c r="AK27">
        <f>SAStab!I7548</f>
        <v>3284</v>
      </c>
      <c r="AL27">
        <f>SAStab!J7548</f>
        <v>6100</v>
      </c>
      <c r="AO27" s="7" t="str">
        <f t="shared" si="2"/>
        <v>Medicare Part B Premium</v>
      </c>
      <c r="AP27" s="95">
        <f>SAStab!E1660</f>
        <v>0.92700000000000005</v>
      </c>
      <c r="AQ27" s="52">
        <f>SAStab!B7638</f>
        <v>3014</v>
      </c>
      <c r="AR27" s="52">
        <f>SAStab!C7638</f>
        <v>0</v>
      </c>
      <c r="AS27" s="52">
        <f>SAStab!D7638</f>
        <v>2977.43</v>
      </c>
      <c r="AT27" s="52">
        <f>SAStab!E7638</f>
        <v>2977.4</v>
      </c>
      <c r="AU27" s="52">
        <f>SAStab!F7638</f>
        <v>2977.4</v>
      </c>
      <c r="AV27" s="52">
        <f>SAStab!G7638</f>
        <v>2977</v>
      </c>
      <c r="AW27" s="52">
        <f>SAStab!H7638</f>
        <v>2977</v>
      </c>
      <c r="AX27" s="52">
        <f>SAStab!I7638</f>
        <v>5955</v>
      </c>
      <c r="AY27" s="52">
        <f>SAStab!J7638</f>
        <v>9528</v>
      </c>
      <c r="BB27" s="7" t="str">
        <f t="shared" si="3"/>
        <v>Medicare Part B Premium</v>
      </c>
      <c r="BC27" s="95">
        <f>SAStab!F1660</f>
        <v>0.92300000000000004</v>
      </c>
      <c r="BD27" s="52">
        <f>SAStab!B7728</f>
        <v>3828</v>
      </c>
      <c r="BE27" s="52">
        <f>SAStab!C7728</f>
        <v>0</v>
      </c>
      <c r="BF27" s="52">
        <f>SAStab!D7728</f>
        <v>3717.23</v>
      </c>
      <c r="BG27" s="52">
        <f>SAStab!E7728</f>
        <v>3717.2</v>
      </c>
      <c r="BH27" s="52">
        <f>SAStab!F7728</f>
        <v>3717.2</v>
      </c>
      <c r="BI27" s="52">
        <f>SAStab!G7728</f>
        <v>3717</v>
      </c>
      <c r="BJ27" s="52">
        <f>SAStab!H7728</f>
        <v>5204</v>
      </c>
      <c r="BK27" s="52">
        <f>SAStab!I7728</f>
        <v>7434</v>
      </c>
      <c r="BL27" s="52">
        <f>SAStab!J7728</f>
        <v>11895</v>
      </c>
      <c r="BO27" s="7" t="str">
        <f t="shared" si="4"/>
        <v>Medicare Part B Premium</v>
      </c>
      <c r="BP27" s="95">
        <f>SAStab!G1660</f>
        <v>0.92200000000000004</v>
      </c>
      <c r="BQ27" s="52">
        <f>SAStab!B7818</f>
        <v>4782</v>
      </c>
      <c r="BR27" s="52">
        <f>SAStab!C7818</f>
        <v>0</v>
      </c>
      <c r="BS27" s="52">
        <f>SAStab!D7818</f>
        <v>4517.92</v>
      </c>
      <c r="BT27" s="52">
        <f>SAStab!E7818</f>
        <v>4517.8999999999996</v>
      </c>
      <c r="BU27" s="52">
        <f>SAStab!F7818</f>
        <v>4517.8999999999996</v>
      </c>
      <c r="BV27" s="85">
        <f>SAStab!G7818</f>
        <v>4518</v>
      </c>
      <c r="BW27" s="85">
        <f>SAStab!H7818</f>
        <v>6325</v>
      </c>
      <c r="BX27" s="85">
        <f>SAStab!I7818</f>
        <v>9036</v>
      </c>
      <c r="BY27" s="85">
        <f>SAStab!J7818</f>
        <v>14457</v>
      </c>
    </row>
    <row r="28" spans="1:77">
      <c r="B28" s="7" t="s">
        <v>299</v>
      </c>
      <c r="C28" s="95">
        <f>SAStab!B1661</f>
        <v>0.72599999999999998</v>
      </c>
      <c r="D28" s="52">
        <f>SAStab!B7369</f>
        <v>392</v>
      </c>
      <c r="E28" s="52">
        <f>SAStab!C7369</f>
        <v>0</v>
      </c>
      <c r="F28" s="52">
        <f>SAStab!D7369</f>
        <v>0</v>
      </c>
      <c r="G28" s="52">
        <f>SAStab!E7369</f>
        <v>0</v>
      </c>
      <c r="H28" s="52">
        <f>SAStab!F7369</f>
        <v>513.6</v>
      </c>
      <c r="I28" s="52">
        <f>SAStab!G7369</f>
        <v>514</v>
      </c>
      <c r="J28" s="52">
        <f>SAStab!H7369</f>
        <v>514</v>
      </c>
      <c r="K28" s="52">
        <f>SAStab!I7369</f>
        <v>514</v>
      </c>
      <c r="L28" s="52">
        <f>SAStab!J7369</f>
        <v>1007</v>
      </c>
      <c r="O28" s="7" t="str">
        <f>B28</f>
        <v>Medicare Part D Premium</v>
      </c>
      <c r="P28" s="95">
        <f>SAStab!C1661</f>
        <v>0.73</v>
      </c>
      <c r="Q28">
        <f>SAStab!B7459</f>
        <v>542</v>
      </c>
      <c r="R28" s="52">
        <f>SAStab!C7459</f>
        <v>0</v>
      </c>
      <c r="S28" s="52">
        <f>SAStab!D7459</f>
        <v>0</v>
      </c>
      <c r="T28" s="52">
        <f>SAStab!E7459</f>
        <v>0</v>
      </c>
      <c r="U28" s="52">
        <f>SAStab!F7459</f>
        <v>699.6</v>
      </c>
      <c r="V28" s="52">
        <f>SAStab!G7459</f>
        <v>700</v>
      </c>
      <c r="W28" s="52">
        <f>SAStab!H7459</f>
        <v>700</v>
      </c>
      <c r="X28">
        <f>SAStab!I7459</f>
        <v>700</v>
      </c>
      <c r="Y28">
        <f>SAStab!J7459</f>
        <v>1783</v>
      </c>
      <c r="AB28" s="7" t="str">
        <f t="shared" si="1"/>
        <v>Medicare Part D Premium</v>
      </c>
      <c r="AC28" s="95">
        <f>SAStab!D1661</f>
        <v>0.73499999999999999</v>
      </c>
      <c r="AD28">
        <f>SAStab!B7549</f>
        <v>693</v>
      </c>
      <c r="AE28">
        <f>SAStab!C7549</f>
        <v>0</v>
      </c>
      <c r="AF28">
        <f>SAStab!D7549</f>
        <v>0</v>
      </c>
      <c r="AG28">
        <f>SAStab!E7549</f>
        <v>0</v>
      </c>
      <c r="AH28">
        <f>SAStab!F7549</f>
        <v>881.4</v>
      </c>
      <c r="AI28">
        <f>SAStab!G7549</f>
        <v>881</v>
      </c>
      <c r="AJ28">
        <f>SAStab!H7549</f>
        <v>881</v>
      </c>
      <c r="AK28">
        <f>SAStab!I7549</f>
        <v>1210</v>
      </c>
      <c r="AL28">
        <f>SAStab!J7549</f>
        <v>2247</v>
      </c>
      <c r="AO28" s="7" t="str">
        <f t="shared" si="2"/>
        <v>Medicare Part D Premium</v>
      </c>
      <c r="AP28" s="95">
        <f>SAStab!E1661</f>
        <v>0.73199999999999998</v>
      </c>
      <c r="AQ28" s="52">
        <f>SAStab!B7639</f>
        <v>892</v>
      </c>
      <c r="AR28" s="52">
        <f>SAStab!C7639</f>
        <v>0</v>
      </c>
      <c r="AS28" s="52">
        <f>SAStab!D7639</f>
        <v>0</v>
      </c>
      <c r="AT28" s="52">
        <f>SAStab!E7639</f>
        <v>0</v>
      </c>
      <c r="AU28" s="52">
        <f>SAStab!F7639</f>
        <v>1118.5999999999999</v>
      </c>
      <c r="AV28" s="52">
        <f>SAStab!G7639</f>
        <v>1119</v>
      </c>
      <c r="AW28" s="52">
        <f>SAStab!H7639</f>
        <v>1119</v>
      </c>
      <c r="AX28" s="52">
        <f>SAStab!I7639</f>
        <v>1535</v>
      </c>
      <c r="AY28" s="52">
        <f>SAStab!J7639</f>
        <v>2851</v>
      </c>
      <c r="BB28" s="7" t="str">
        <f t="shared" si="3"/>
        <v>Medicare Part D Premium</v>
      </c>
      <c r="BC28" s="95">
        <f>SAStab!F1661</f>
        <v>0.72899999999999998</v>
      </c>
      <c r="BD28" s="52">
        <f>SAStab!B7729</f>
        <v>1132</v>
      </c>
      <c r="BE28" s="52">
        <f>SAStab!C7729</f>
        <v>0</v>
      </c>
      <c r="BF28" s="52">
        <f>SAStab!D7729</f>
        <v>0</v>
      </c>
      <c r="BG28" s="52">
        <f>SAStab!E7729</f>
        <v>0</v>
      </c>
      <c r="BH28" s="52">
        <f>SAStab!F7729</f>
        <v>1396.5</v>
      </c>
      <c r="BI28" s="52">
        <f>SAStab!G7729</f>
        <v>1397</v>
      </c>
      <c r="BJ28" s="52">
        <f>SAStab!H7729</f>
        <v>1397</v>
      </c>
      <c r="BK28" s="52">
        <f>SAStab!I7729</f>
        <v>2738</v>
      </c>
      <c r="BL28" s="52">
        <f>SAStab!J7729</f>
        <v>4381</v>
      </c>
      <c r="BO28" s="7" t="str">
        <f t="shared" si="4"/>
        <v>Medicare Part D Premium</v>
      </c>
      <c r="BP28" s="95">
        <f>SAStab!G1661</f>
        <v>0.72899999999999998</v>
      </c>
      <c r="BQ28" s="52">
        <f>SAStab!B7819</f>
        <v>1414</v>
      </c>
      <c r="BR28" s="52">
        <f>SAStab!C7819</f>
        <v>0</v>
      </c>
      <c r="BS28" s="52">
        <f>SAStab!D7819</f>
        <v>0</v>
      </c>
      <c r="BT28" s="52">
        <f>SAStab!E7819</f>
        <v>0</v>
      </c>
      <c r="BU28" s="52">
        <f>SAStab!F7819</f>
        <v>1697.3</v>
      </c>
      <c r="BV28" s="85">
        <f>SAStab!G7819</f>
        <v>1697</v>
      </c>
      <c r="BW28" s="85">
        <f>SAStab!H7819</f>
        <v>2330</v>
      </c>
      <c r="BX28" s="85">
        <f>SAStab!I7819</f>
        <v>3328</v>
      </c>
      <c r="BY28" s="85">
        <f>SAStab!J7819</f>
        <v>5325</v>
      </c>
    </row>
    <row r="29" spans="1:77">
      <c r="B29" s="7" t="s">
        <v>513</v>
      </c>
      <c r="C29" s="95">
        <f>SAStab!B1662</f>
        <v>0.98399999999999999</v>
      </c>
      <c r="D29" s="52">
        <f>SAStab!B7370</f>
        <v>46835</v>
      </c>
      <c r="E29" s="52">
        <f>SAStab!C7370</f>
        <v>6926.39</v>
      </c>
      <c r="F29" s="52">
        <f>SAStab!D7370</f>
        <v>10324</v>
      </c>
      <c r="G29" s="52">
        <f>SAStab!E7370</f>
        <v>18113.5</v>
      </c>
      <c r="H29" s="52">
        <f>SAStab!F7370</f>
        <v>32984.699999999997</v>
      </c>
      <c r="I29" s="52">
        <f>SAStab!G7370</f>
        <v>58690</v>
      </c>
      <c r="J29" s="52">
        <f>SAStab!H7370</f>
        <v>94452</v>
      </c>
      <c r="K29" s="52">
        <f>SAStab!I7370</f>
        <v>124997</v>
      </c>
      <c r="L29" s="52">
        <f>SAStab!J7370</f>
        <v>206015</v>
      </c>
      <c r="O29" s="7" t="str">
        <f>B29</f>
        <v>Equivalent Cash Income</v>
      </c>
      <c r="P29" s="95">
        <f>SAStab!C1662</f>
        <v>0.98399999999999999</v>
      </c>
      <c r="Q29">
        <f>SAStab!B7460</f>
        <v>50284</v>
      </c>
      <c r="R29" s="52">
        <f>SAStab!C7460</f>
        <v>7304.3</v>
      </c>
      <c r="S29" s="52">
        <f>SAStab!D7460</f>
        <v>11009.38</v>
      </c>
      <c r="T29" s="52">
        <f>SAStab!E7460</f>
        <v>20215.8</v>
      </c>
      <c r="U29" s="52">
        <f>SAStab!F7460</f>
        <v>36675.800000000003</v>
      </c>
      <c r="V29" s="52">
        <f>SAStab!G7460</f>
        <v>64774</v>
      </c>
      <c r="W29" s="52">
        <f>SAStab!H7460</f>
        <v>104819</v>
      </c>
      <c r="X29">
        <f>SAStab!I7460</f>
        <v>137376</v>
      </c>
      <c r="Y29">
        <f>SAStab!J7460</f>
        <v>233632</v>
      </c>
      <c r="AB29" s="7" t="str">
        <f t="shared" si="1"/>
        <v>Equivalent Cash Income</v>
      </c>
      <c r="AC29" s="95">
        <f>SAStab!D1662</f>
        <v>0.98299999999999998</v>
      </c>
      <c r="AD29">
        <f>SAStab!B7550</f>
        <v>53560</v>
      </c>
      <c r="AE29">
        <f>SAStab!C7550</f>
        <v>7653.5</v>
      </c>
      <c r="AF29">
        <f>SAStab!D7550</f>
        <v>11496.58</v>
      </c>
      <c r="AG29">
        <f>SAStab!E7550</f>
        <v>20758.5</v>
      </c>
      <c r="AH29">
        <f>SAStab!F7550</f>
        <v>37729.800000000003</v>
      </c>
      <c r="AI29">
        <f>SAStab!G7550</f>
        <v>68184</v>
      </c>
      <c r="AJ29">
        <f>SAStab!H7550</f>
        <v>110004</v>
      </c>
      <c r="AK29">
        <f>SAStab!I7550</f>
        <v>146844</v>
      </c>
      <c r="AL29">
        <f>SAStab!J7550</f>
        <v>254466</v>
      </c>
      <c r="AO29" s="7" t="str">
        <f t="shared" si="2"/>
        <v>Equivalent Cash Income</v>
      </c>
      <c r="AP29" s="95">
        <f>SAStab!E1662</f>
        <v>0.98099999999999998</v>
      </c>
      <c r="AQ29" s="52">
        <f>SAStab!B7640</f>
        <v>58121</v>
      </c>
      <c r="AR29" s="52">
        <f>SAStab!C7640</f>
        <v>7361.93</v>
      </c>
      <c r="AS29" s="52">
        <f>SAStab!D7640</f>
        <v>11709.09</v>
      </c>
      <c r="AT29" s="52">
        <f>SAStab!E7640</f>
        <v>21356.9</v>
      </c>
      <c r="AU29" s="52">
        <f>SAStab!F7640</f>
        <v>38838.6</v>
      </c>
      <c r="AV29" s="52">
        <f>SAStab!G7640</f>
        <v>72378</v>
      </c>
      <c r="AW29" s="52">
        <f>SAStab!H7640</f>
        <v>120643</v>
      </c>
      <c r="AX29" s="52">
        <f>SAStab!I7640</f>
        <v>162997</v>
      </c>
      <c r="AY29" s="52">
        <f>SAStab!J7640</f>
        <v>305288</v>
      </c>
      <c r="BB29" s="7" t="str">
        <f t="shared" si="3"/>
        <v>Equivalent Cash Income</v>
      </c>
      <c r="BC29" s="95">
        <f>SAStab!F1662</f>
        <v>0.98199999999999998</v>
      </c>
      <c r="BD29" s="52">
        <f>SAStab!B7730</f>
        <v>66204</v>
      </c>
      <c r="BE29" s="52">
        <f>SAStab!C7730</f>
        <v>7571.59</v>
      </c>
      <c r="BF29" s="52">
        <f>SAStab!D7730</f>
        <v>12769.09</v>
      </c>
      <c r="BG29" s="52">
        <f>SAStab!E7730</f>
        <v>23065.9</v>
      </c>
      <c r="BH29" s="52">
        <f>SAStab!F7730</f>
        <v>42657.7</v>
      </c>
      <c r="BI29" s="52">
        <f>SAStab!G7730</f>
        <v>81051</v>
      </c>
      <c r="BJ29" s="52">
        <f>SAStab!H7730</f>
        <v>136358</v>
      </c>
      <c r="BK29" s="52">
        <f>SAStab!I7730</f>
        <v>184707</v>
      </c>
      <c r="BL29" s="52">
        <f>SAStab!J7730</f>
        <v>345359</v>
      </c>
      <c r="BO29" s="7" t="str">
        <f t="shared" si="4"/>
        <v>Equivalent Cash Income</v>
      </c>
      <c r="BP29" s="95">
        <f>SAStab!G1662</f>
        <v>0.98199999999999998</v>
      </c>
      <c r="BQ29" s="52">
        <f>SAStab!B7820</f>
        <v>72694</v>
      </c>
      <c r="BR29" s="52">
        <f>SAStab!C7820</f>
        <v>8495.19</v>
      </c>
      <c r="BS29" s="52">
        <f>SAStab!D7820</f>
        <v>14212.32</v>
      </c>
      <c r="BT29" s="52">
        <f>SAStab!E7820</f>
        <v>25711.9</v>
      </c>
      <c r="BU29" s="52">
        <f>SAStab!F7820</f>
        <v>48128.4</v>
      </c>
      <c r="BV29" s="85">
        <f>SAStab!G7820</f>
        <v>90033</v>
      </c>
      <c r="BW29" s="85">
        <f>SAStab!H7820</f>
        <v>153598</v>
      </c>
      <c r="BX29" s="85">
        <f>SAStab!I7820</f>
        <v>209291</v>
      </c>
      <c r="BY29" s="85">
        <f>SAStab!J7820</f>
        <v>397508</v>
      </c>
    </row>
    <row r="30" spans="1:77">
      <c r="B30" s="7" t="s">
        <v>514</v>
      </c>
      <c r="C30" s="95">
        <f>SAStab!B1663</f>
        <v>0.34100000000000003</v>
      </c>
      <c r="D30" s="52">
        <f>SAStab!B7371</f>
        <v>2337</v>
      </c>
      <c r="E30" s="52">
        <f>SAStab!C7371</f>
        <v>0</v>
      </c>
      <c r="F30" s="52">
        <f>SAStab!D7371</f>
        <v>0</v>
      </c>
      <c r="G30" s="52">
        <f>SAStab!E7371</f>
        <v>0</v>
      </c>
      <c r="H30" s="52">
        <f>SAStab!F7371</f>
        <v>0</v>
      </c>
      <c r="I30" s="52">
        <f>SAStab!G7371</f>
        <v>1332</v>
      </c>
      <c r="J30" s="52">
        <f>SAStab!H7371</f>
        <v>7084</v>
      </c>
      <c r="K30" s="52">
        <f>SAStab!I7371</f>
        <v>12744</v>
      </c>
      <c r="L30" s="52">
        <f>SAStab!J7371</f>
        <v>31402</v>
      </c>
      <c r="O30" s="7" t="str">
        <f>B30</f>
        <v>Equivalent IRA Withdrawal</v>
      </c>
      <c r="P30" s="95">
        <f>SAStab!C1663</f>
        <v>0.44</v>
      </c>
      <c r="Q30">
        <f>SAStab!B7461</f>
        <v>4198</v>
      </c>
      <c r="R30" s="52">
        <f>SAStab!C7461</f>
        <v>0</v>
      </c>
      <c r="S30" s="52">
        <f>SAStab!D7461</f>
        <v>0</v>
      </c>
      <c r="T30" s="52">
        <f>SAStab!E7461</f>
        <v>0</v>
      </c>
      <c r="U30" s="52">
        <f>SAStab!F7461</f>
        <v>0</v>
      </c>
      <c r="V30" s="52">
        <f>SAStab!G7461</f>
        <v>3894</v>
      </c>
      <c r="W30" s="52">
        <f>SAStab!H7461</f>
        <v>12970</v>
      </c>
      <c r="X30">
        <f>SAStab!I7461</f>
        <v>21209</v>
      </c>
      <c r="Y30">
        <f>SAStab!J7461</f>
        <v>46908</v>
      </c>
      <c r="AB30" s="7" t="str">
        <f t="shared" si="1"/>
        <v>Equivalent IRA Withdrawal</v>
      </c>
      <c r="AC30" s="95">
        <f>SAStab!D1663</f>
        <v>0.50800000000000001</v>
      </c>
      <c r="AD30">
        <f>SAStab!B7551</f>
        <v>6011</v>
      </c>
      <c r="AE30">
        <f>SAStab!C7551</f>
        <v>0</v>
      </c>
      <c r="AF30">
        <f>SAStab!D7551</f>
        <v>0</v>
      </c>
      <c r="AG30">
        <f>SAStab!E7551</f>
        <v>0</v>
      </c>
      <c r="AH30">
        <f>SAStab!F7551</f>
        <v>40.5</v>
      </c>
      <c r="AI30">
        <f>SAStab!G7551</f>
        <v>6146</v>
      </c>
      <c r="AJ30">
        <f>SAStab!H7551</f>
        <v>18199</v>
      </c>
      <c r="AK30">
        <f>SAStab!I7551</f>
        <v>29140</v>
      </c>
      <c r="AL30">
        <f>SAStab!J7551</f>
        <v>60749</v>
      </c>
      <c r="AO30" s="7" t="str">
        <f t="shared" si="2"/>
        <v>Equivalent IRA Withdrawal</v>
      </c>
      <c r="AP30" s="95">
        <f>SAStab!E1663</f>
        <v>0.52700000000000002</v>
      </c>
      <c r="AQ30" s="52">
        <f>SAStab!B7641</f>
        <v>7829</v>
      </c>
      <c r="AR30" s="52">
        <f>SAStab!C7641</f>
        <v>0</v>
      </c>
      <c r="AS30" s="52">
        <f>SAStab!D7641</f>
        <v>0</v>
      </c>
      <c r="AT30" s="52">
        <f>SAStab!E7641</f>
        <v>0</v>
      </c>
      <c r="AU30" s="52">
        <f>SAStab!F7641</f>
        <v>214.9</v>
      </c>
      <c r="AV30" s="52">
        <f>SAStab!G7641</f>
        <v>7800</v>
      </c>
      <c r="AW30" s="52">
        <f>SAStab!H7641</f>
        <v>23501</v>
      </c>
      <c r="AX30" s="52">
        <f>SAStab!I7641</f>
        <v>38039</v>
      </c>
      <c r="AY30" s="52">
        <f>SAStab!J7641</f>
        <v>81888</v>
      </c>
      <c r="BB30" s="7" t="str">
        <f t="shared" si="3"/>
        <v>Equivalent IRA Withdrawal</v>
      </c>
      <c r="BC30" s="95">
        <f>SAStab!F1663</f>
        <v>0.52</v>
      </c>
      <c r="BD30" s="52">
        <f>SAStab!B7731</f>
        <v>8928</v>
      </c>
      <c r="BE30" s="52">
        <f>SAStab!C7731</f>
        <v>0</v>
      </c>
      <c r="BF30" s="52">
        <f>SAStab!D7731</f>
        <v>0</v>
      </c>
      <c r="BG30" s="52">
        <f>SAStab!E7731</f>
        <v>0</v>
      </c>
      <c r="BH30" s="52">
        <f>SAStab!F7731</f>
        <v>152.69999999999999</v>
      </c>
      <c r="BI30" s="52">
        <f>SAStab!G7731</f>
        <v>8524</v>
      </c>
      <c r="BJ30" s="52">
        <f>SAStab!H7731</f>
        <v>26463</v>
      </c>
      <c r="BK30" s="52">
        <f>SAStab!I7731</f>
        <v>43441</v>
      </c>
      <c r="BL30" s="52">
        <f>SAStab!J7731</f>
        <v>96222</v>
      </c>
      <c r="BO30" s="7" t="str">
        <f t="shared" si="4"/>
        <v>Equivalent IRA Withdrawal</v>
      </c>
      <c r="BP30" s="95">
        <f>SAStab!G1663</f>
        <v>0.54300000000000004</v>
      </c>
      <c r="BQ30" s="52">
        <f>SAStab!B7821</f>
        <v>10525</v>
      </c>
      <c r="BR30" s="52">
        <f>SAStab!C7821</f>
        <v>0</v>
      </c>
      <c r="BS30" s="52">
        <f>SAStab!D7821</f>
        <v>0</v>
      </c>
      <c r="BT30" s="52">
        <f>SAStab!E7821</f>
        <v>0</v>
      </c>
      <c r="BU30" s="52">
        <f>SAStab!F7821</f>
        <v>458.7</v>
      </c>
      <c r="BV30" s="85">
        <f>SAStab!G7821</f>
        <v>10667</v>
      </c>
      <c r="BW30" s="85">
        <f>SAStab!H7821</f>
        <v>31114</v>
      </c>
      <c r="BX30" s="85">
        <f>SAStab!I7821</f>
        <v>50483</v>
      </c>
      <c r="BY30" s="85">
        <f>SAStab!J7821</f>
        <v>112628</v>
      </c>
    </row>
    <row r="31" spans="1:77">
      <c r="B31" s="7" t="s">
        <v>515</v>
      </c>
      <c r="C31" s="95">
        <f>SAStab!B1664</f>
        <v>0.47299999999999998</v>
      </c>
      <c r="D31" s="52">
        <f>SAStab!B7372</f>
        <v>1143</v>
      </c>
      <c r="E31" s="52">
        <f>SAStab!C7372</f>
        <v>0</v>
      </c>
      <c r="F31" s="52">
        <f>SAStab!D7372</f>
        <v>0</v>
      </c>
      <c r="G31" s="52">
        <f>SAStab!E7372</f>
        <v>0</v>
      </c>
      <c r="H31" s="52">
        <f>SAStab!F7372</f>
        <v>0</v>
      </c>
      <c r="I31" s="52">
        <f>SAStab!G7372</f>
        <v>351</v>
      </c>
      <c r="J31" s="52">
        <f>SAStab!H7372</f>
        <v>2556</v>
      </c>
      <c r="K31" s="52">
        <f>SAStab!I7372</f>
        <v>5687</v>
      </c>
      <c r="L31" s="52">
        <f>SAStab!J7372</f>
        <v>17746</v>
      </c>
      <c r="O31" s="7" t="str">
        <f>B31</f>
        <v>Equivalent Interest Income</v>
      </c>
      <c r="P31" s="95">
        <f>SAStab!C1664</f>
        <v>0.47199999999999998</v>
      </c>
      <c r="Q31">
        <f>SAStab!B7462</f>
        <v>1300</v>
      </c>
      <c r="R31" s="52">
        <f>SAStab!C7462</f>
        <v>0</v>
      </c>
      <c r="S31" s="52">
        <f>SAStab!D7462</f>
        <v>0</v>
      </c>
      <c r="T31" s="52">
        <f>SAStab!E7462</f>
        <v>0</v>
      </c>
      <c r="U31" s="52">
        <f>SAStab!F7462</f>
        <v>0</v>
      </c>
      <c r="V31" s="52">
        <f>SAStab!G7462</f>
        <v>379</v>
      </c>
      <c r="W31" s="52">
        <f>SAStab!H7462</f>
        <v>2727</v>
      </c>
      <c r="X31">
        <f>SAStab!I7462</f>
        <v>6213</v>
      </c>
      <c r="Y31">
        <f>SAStab!J7462</f>
        <v>20837</v>
      </c>
      <c r="AB31" s="7" t="str">
        <f t="shared" si="1"/>
        <v>Equivalent Interest Income</v>
      </c>
      <c r="AC31" s="95">
        <f>SAStab!D1664</f>
        <v>0.47599999999999998</v>
      </c>
      <c r="AD31">
        <f>SAStab!B7552</f>
        <v>1407</v>
      </c>
      <c r="AE31">
        <f>SAStab!C7552</f>
        <v>0</v>
      </c>
      <c r="AF31">
        <f>SAStab!D7552</f>
        <v>0</v>
      </c>
      <c r="AG31">
        <f>SAStab!E7552</f>
        <v>0</v>
      </c>
      <c r="AH31">
        <f>SAStab!F7552</f>
        <v>0</v>
      </c>
      <c r="AI31">
        <f>SAStab!G7552</f>
        <v>451</v>
      </c>
      <c r="AJ31">
        <f>SAStab!H7552</f>
        <v>3160</v>
      </c>
      <c r="AK31">
        <f>SAStab!I7552</f>
        <v>7048</v>
      </c>
      <c r="AL31">
        <f>SAStab!J7552</f>
        <v>23602</v>
      </c>
      <c r="AO31" s="7" t="str">
        <f t="shared" si="2"/>
        <v>Equivalent Interest Income</v>
      </c>
      <c r="AP31" s="95">
        <f>SAStab!E1664</f>
        <v>0.46300000000000002</v>
      </c>
      <c r="AQ31" s="52">
        <f>SAStab!B7642</f>
        <v>1614</v>
      </c>
      <c r="AR31" s="52">
        <f>SAStab!C7642</f>
        <v>0</v>
      </c>
      <c r="AS31" s="52">
        <f>SAStab!D7642</f>
        <v>0</v>
      </c>
      <c r="AT31" s="52">
        <f>SAStab!E7642</f>
        <v>0</v>
      </c>
      <c r="AU31" s="52">
        <f>SAStab!F7642</f>
        <v>0</v>
      </c>
      <c r="AV31" s="52">
        <f>SAStab!G7642</f>
        <v>457</v>
      </c>
      <c r="AW31" s="52">
        <f>SAStab!H7642</f>
        <v>3655</v>
      </c>
      <c r="AX31" s="52">
        <f>SAStab!I7642</f>
        <v>7980</v>
      </c>
      <c r="AY31" s="52">
        <f>SAStab!J7642</f>
        <v>25793</v>
      </c>
      <c r="BB31" s="7" t="str">
        <f t="shared" si="3"/>
        <v>Equivalent Interest Income</v>
      </c>
      <c r="BC31" s="95">
        <f>SAStab!F1664</f>
        <v>0.46700000000000003</v>
      </c>
      <c r="BD31" s="52">
        <f>SAStab!B7732</f>
        <v>2048</v>
      </c>
      <c r="BE31" s="52">
        <f>SAStab!C7732</f>
        <v>0</v>
      </c>
      <c r="BF31" s="52">
        <f>SAStab!D7732</f>
        <v>0</v>
      </c>
      <c r="BG31" s="52">
        <f>SAStab!E7732</f>
        <v>0</v>
      </c>
      <c r="BH31" s="52">
        <f>SAStab!F7732</f>
        <v>0</v>
      </c>
      <c r="BI31" s="52">
        <f>SAStab!G7732</f>
        <v>509</v>
      </c>
      <c r="BJ31" s="52">
        <f>SAStab!H7732</f>
        <v>3820</v>
      </c>
      <c r="BK31" s="52">
        <f>SAStab!I7732</f>
        <v>8886</v>
      </c>
      <c r="BL31" s="52">
        <f>SAStab!J7732</f>
        <v>30964</v>
      </c>
      <c r="BO31" s="7" t="str">
        <f t="shared" si="4"/>
        <v>Equivalent Interest Income</v>
      </c>
      <c r="BP31" s="95">
        <f>SAStab!G1664</f>
        <v>0.47299999999999998</v>
      </c>
      <c r="BQ31" s="52">
        <f>SAStab!B7822</f>
        <v>2165</v>
      </c>
      <c r="BR31" s="52">
        <f>SAStab!C7822</f>
        <v>0</v>
      </c>
      <c r="BS31" s="52">
        <f>SAStab!D7822</f>
        <v>0</v>
      </c>
      <c r="BT31" s="52">
        <f>SAStab!E7822</f>
        <v>0</v>
      </c>
      <c r="BU31" s="52">
        <f>SAStab!F7822</f>
        <v>0</v>
      </c>
      <c r="BV31" s="85">
        <f>SAStab!G7822</f>
        <v>605</v>
      </c>
      <c r="BW31" s="85">
        <f>SAStab!H7822</f>
        <v>4538</v>
      </c>
      <c r="BX31" s="85">
        <f>SAStab!I7822</f>
        <v>10198</v>
      </c>
      <c r="BY31" s="85">
        <f>SAStab!J7822</f>
        <v>34130</v>
      </c>
    </row>
    <row r="32" spans="1:77">
      <c r="B32" s="7" t="s">
        <v>516</v>
      </c>
      <c r="C32" s="95">
        <f>SAStab!B1665</f>
        <v>0.28799999999999998</v>
      </c>
      <c r="D32" s="52">
        <f>SAStab!B7373</f>
        <v>2142</v>
      </c>
      <c r="E32" s="52">
        <f>SAStab!C7373</f>
        <v>0</v>
      </c>
      <c r="F32" s="52">
        <f>SAStab!D7373</f>
        <v>0</v>
      </c>
      <c r="G32" s="52">
        <f>SAStab!E7373</f>
        <v>0</v>
      </c>
      <c r="H32" s="52">
        <f>SAStab!F7373</f>
        <v>0</v>
      </c>
      <c r="I32" s="52">
        <f>SAStab!G7373</f>
        <v>70</v>
      </c>
      <c r="J32" s="52">
        <f>SAStab!H7373</f>
        <v>3730</v>
      </c>
      <c r="K32" s="52">
        <f>SAStab!I7373</f>
        <v>11026</v>
      </c>
      <c r="L32" s="52">
        <f>SAStab!J7373</f>
        <v>41342</v>
      </c>
      <c r="O32" s="7" t="str">
        <f>B32</f>
        <v>Equivalent Dividend Income</v>
      </c>
      <c r="P32" s="95">
        <f>SAStab!C1665</f>
        <v>0.28199999999999997</v>
      </c>
      <c r="Q32">
        <f>SAStab!B7463</f>
        <v>2341</v>
      </c>
      <c r="R32" s="52">
        <f>SAStab!C7463</f>
        <v>0</v>
      </c>
      <c r="S32" s="52">
        <f>SAStab!D7463</f>
        <v>0</v>
      </c>
      <c r="T32" s="52">
        <f>SAStab!E7463</f>
        <v>0</v>
      </c>
      <c r="U32" s="52">
        <f>SAStab!F7463</f>
        <v>0</v>
      </c>
      <c r="V32" s="52">
        <f>SAStab!G7463</f>
        <v>60</v>
      </c>
      <c r="W32" s="52">
        <f>SAStab!H7463</f>
        <v>4431</v>
      </c>
      <c r="X32">
        <f>SAStab!I7463</f>
        <v>13512</v>
      </c>
      <c r="Y32">
        <f>SAStab!J7463</f>
        <v>44454</v>
      </c>
      <c r="AB32" s="7" t="str">
        <f t="shared" si="1"/>
        <v>Equivalent Dividend Income</v>
      </c>
      <c r="AC32" s="95">
        <f>SAStab!D1665</f>
        <v>0.27700000000000002</v>
      </c>
      <c r="AD32">
        <f>SAStab!B7553</f>
        <v>2666</v>
      </c>
      <c r="AE32">
        <f>SAStab!C7553</f>
        <v>0</v>
      </c>
      <c r="AF32">
        <f>SAStab!D7553</f>
        <v>0</v>
      </c>
      <c r="AG32">
        <f>SAStab!E7553</f>
        <v>0</v>
      </c>
      <c r="AH32">
        <f>SAStab!F7553</f>
        <v>0</v>
      </c>
      <c r="AI32">
        <f>SAStab!G7553</f>
        <v>61</v>
      </c>
      <c r="AJ32">
        <f>SAStab!H7553</f>
        <v>5305</v>
      </c>
      <c r="AK32">
        <f>SAStab!I7553</f>
        <v>15279</v>
      </c>
      <c r="AL32">
        <f>SAStab!J7553</f>
        <v>48941</v>
      </c>
      <c r="AO32" s="7" t="str">
        <f t="shared" si="2"/>
        <v>Equivalent Dividend Income</v>
      </c>
      <c r="AP32" s="95">
        <f>SAStab!E1665</f>
        <v>0.26700000000000002</v>
      </c>
      <c r="AQ32" s="52">
        <f>SAStab!B7643</f>
        <v>3069</v>
      </c>
      <c r="AR32" s="52">
        <f>SAStab!C7643</f>
        <v>0</v>
      </c>
      <c r="AS32" s="52">
        <f>SAStab!D7643</f>
        <v>0</v>
      </c>
      <c r="AT32" s="52">
        <f>SAStab!E7643</f>
        <v>0</v>
      </c>
      <c r="AU32" s="52">
        <f>SAStab!F7643</f>
        <v>0</v>
      </c>
      <c r="AV32" s="52">
        <f>SAStab!G7643</f>
        <v>36</v>
      </c>
      <c r="AW32" s="52">
        <f>SAStab!H7643</f>
        <v>5264</v>
      </c>
      <c r="AX32" s="52">
        <f>SAStab!I7643</f>
        <v>16318</v>
      </c>
      <c r="AY32" s="52">
        <f>SAStab!J7643</f>
        <v>57613</v>
      </c>
      <c r="BB32" s="7" t="str">
        <f t="shared" si="3"/>
        <v>Equivalent Dividend Income</v>
      </c>
      <c r="BC32" s="95">
        <f>SAStab!F1665</f>
        <v>0.26500000000000001</v>
      </c>
      <c r="BD32" s="52">
        <f>SAStab!B7733</f>
        <v>3613</v>
      </c>
      <c r="BE32" s="52">
        <f>SAStab!C7733</f>
        <v>0</v>
      </c>
      <c r="BF32" s="52">
        <f>SAStab!D7733</f>
        <v>0</v>
      </c>
      <c r="BG32" s="52">
        <f>SAStab!E7733</f>
        <v>0</v>
      </c>
      <c r="BH32" s="52">
        <f>SAStab!F7733</f>
        <v>0</v>
      </c>
      <c r="BI32" s="52">
        <f>SAStab!G7733</f>
        <v>34</v>
      </c>
      <c r="BJ32" s="52">
        <f>SAStab!H7733</f>
        <v>6059</v>
      </c>
      <c r="BK32" s="52">
        <f>SAStab!I7733</f>
        <v>18367</v>
      </c>
      <c r="BL32" s="52">
        <f>SAStab!J7733</f>
        <v>64478</v>
      </c>
      <c r="BO32" s="7" t="str">
        <f t="shared" si="4"/>
        <v>Equivalent Dividend Income</v>
      </c>
      <c r="BP32" s="95">
        <f>SAStab!G1665</f>
        <v>0.26900000000000002</v>
      </c>
      <c r="BQ32" s="52">
        <f>SAStab!B7823</f>
        <v>3818</v>
      </c>
      <c r="BR32" s="52">
        <f>SAStab!C7823</f>
        <v>0</v>
      </c>
      <c r="BS32" s="52">
        <f>SAStab!D7823</f>
        <v>0</v>
      </c>
      <c r="BT32" s="52">
        <f>SAStab!E7823</f>
        <v>0</v>
      </c>
      <c r="BU32" s="52">
        <f>SAStab!F7823</f>
        <v>0</v>
      </c>
      <c r="BV32" s="85">
        <f>SAStab!G7823</f>
        <v>50</v>
      </c>
      <c r="BW32" s="85">
        <f>SAStab!H7823</f>
        <v>6904</v>
      </c>
      <c r="BX32" s="85">
        <f>SAStab!I7823</f>
        <v>20116</v>
      </c>
      <c r="BY32" s="85">
        <f>SAStab!J7823</f>
        <v>75025</v>
      </c>
    </row>
    <row r="33" spans="1:77">
      <c r="B33" s="7" t="s">
        <v>517</v>
      </c>
      <c r="C33" s="95">
        <f>SAStab!B1666</f>
        <v>8.3000000000000004E-2</v>
      </c>
      <c r="D33" s="52">
        <f>SAStab!B7374</f>
        <v>826</v>
      </c>
      <c r="E33" s="52">
        <f>SAStab!C7374</f>
        <v>0</v>
      </c>
      <c r="F33" s="52">
        <f>SAStab!D7374</f>
        <v>0</v>
      </c>
      <c r="G33" s="52">
        <f>SAStab!E7374</f>
        <v>0</v>
      </c>
      <c r="H33" s="52">
        <f>SAStab!F7374</f>
        <v>0</v>
      </c>
      <c r="I33" s="52">
        <f>SAStab!G7374</f>
        <v>0</v>
      </c>
      <c r="J33" s="52">
        <f>SAStab!H7374</f>
        <v>0</v>
      </c>
      <c r="K33" s="52">
        <f>SAStab!I7374</f>
        <v>3102</v>
      </c>
      <c r="L33" s="52">
        <f>SAStab!J7374</f>
        <v>29594</v>
      </c>
      <c r="O33" s="7" t="str">
        <f>B33</f>
        <v>Equivalent Rental Income</v>
      </c>
      <c r="P33" s="95">
        <f>SAStab!C1666</f>
        <v>8.1000000000000003E-2</v>
      </c>
      <c r="Q33">
        <f>SAStab!B7464</f>
        <v>932</v>
      </c>
      <c r="R33" s="52">
        <f>SAStab!C7464</f>
        <v>0</v>
      </c>
      <c r="S33" s="52">
        <f>SAStab!D7464</f>
        <v>0</v>
      </c>
      <c r="T33" s="52">
        <f>SAStab!E7464</f>
        <v>0</v>
      </c>
      <c r="U33" s="52">
        <f>SAStab!F7464</f>
        <v>0</v>
      </c>
      <c r="V33" s="52">
        <f>SAStab!G7464</f>
        <v>0</v>
      </c>
      <c r="W33" s="52">
        <f>SAStab!H7464</f>
        <v>0</v>
      </c>
      <c r="X33">
        <f>SAStab!I7464</f>
        <v>3269</v>
      </c>
      <c r="Y33">
        <f>SAStab!J7464</f>
        <v>35991</v>
      </c>
      <c r="AB33" s="7" t="str">
        <f t="shared" si="1"/>
        <v>Equivalent Rental Income</v>
      </c>
      <c r="AC33" s="95">
        <f>SAStab!D1666</f>
        <v>0.08</v>
      </c>
      <c r="AD33">
        <f>SAStab!B7554</f>
        <v>1109</v>
      </c>
      <c r="AE33">
        <f>SAStab!C7554</f>
        <v>0</v>
      </c>
      <c r="AF33">
        <f>SAStab!D7554</f>
        <v>0</v>
      </c>
      <c r="AG33">
        <f>SAStab!E7554</f>
        <v>0</v>
      </c>
      <c r="AH33">
        <f>SAStab!F7554</f>
        <v>0</v>
      </c>
      <c r="AI33">
        <f>SAStab!G7554</f>
        <v>0</v>
      </c>
      <c r="AJ33">
        <f>SAStab!H7554</f>
        <v>0</v>
      </c>
      <c r="AK33">
        <f>SAStab!I7554</f>
        <v>3864</v>
      </c>
      <c r="AL33">
        <f>SAStab!J7554</f>
        <v>38797</v>
      </c>
      <c r="AO33" s="7" t="str">
        <f t="shared" si="2"/>
        <v>Equivalent Rental Income</v>
      </c>
      <c r="AP33" s="95">
        <f>SAStab!E1666</f>
        <v>8.1000000000000003E-2</v>
      </c>
      <c r="AQ33" s="52">
        <f>SAStab!B7644</f>
        <v>1191</v>
      </c>
      <c r="AR33" s="52">
        <f>SAStab!C7644</f>
        <v>0</v>
      </c>
      <c r="AS33" s="52">
        <f>SAStab!D7644</f>
        <v>0</v>
      </c>
      <c r="AT33" s="52">
        <f>SAStab!E7644</f>
        <v>0</v>
      </c>
      <c r="AU33" s="52">
        <f>SAStab!F7644</f>
        <v>0</v>
      </c>
      <c r="AV33" s="52">
        <f>SAStab!G7644</f>
        <v>0</v>
      </c>
      <c r="AW33" s="52">
        <f>SAStab!H7644</f>
        <v>0</v>
      </c>
      <c r="AX33" s="52">
        <f>SAStab!I7644</f>
        <v>4350</v>
      </c>
      <c r="AY33" s="52">
        <f>SAStab!J7644</f>
        <v>40570</v>
      </c>
      <c r="BB33" s="7" t="str">
        <f t="shared" si="3"/>
        <v>Equivalent Rental Income</v>
      </c>
      <c r="BC33" s="95">
        <f>SAStab!F1666</f>
        <v>8.2000000000000003E-2</v>
      </c>
      <c r="BD33" s="52">
        <f>SAStab!B7734</f>
        <v>1475</v>
      </c>
      <c r="BE33" s="52">
        <f>SAStab!C7734</f>
        <v>0</v>
      </c>
      <c r="BF33" s="52">
        <f>SAStab!D7734</f>
        <v>0</v>
      </c>
      <c r="BG33" s="52">
        <f>SAStab!E7734</f>
        <v>0</v>
      </c>
      <c r="BH33" s="52">
        <f>SAStab!F7734</f>
        <v>0</v>
      </c>
      <c r="BI33" s="52">
        <f>SAStab!G7734</f>
        <v>0</v>
      </c>
      <c r="BJ33" s="52">
        <f>SAStab!H7734</f>
        <v>0</v>
      </c>
      <c r="BK33" s="52">
        <f>SAStab!I7734</f>
        <v>4634</v>
      </c>
      <c r="BL33" s="52">
        <f>SAStab!J7734</f>
        <v>48894</v>
      </c>
      <c r="BO33" s="7" t="str">
        <f t="shared" si="4"/>
        <v>Equivalent Rental Income</v>
      </c>
      <c r="BP33" s="95">
        <f>SAStab!G1666</f>
        <v>8.1000000000000003E-2</v>
      </c>
      <c r="BQ33" s="52">
        <f>SAStab!B7824</f>
        <v>1589</v>
      </c>
      <c r="BR33" s="52">
        <f>SAStab!C7824</f>
        <v>0</v>
      </c>
      <c r="BS33" s="52">
        <f>SAStab!D7824</f>
        <v>0</v>
      </c>
      <c r="BT33" s="52">
        <f>SAStab!E7824</f>
        <v>0</v>
      </c>
      <c r="BU33" s="52">
        <f>SAStab!F7824</f>
        <v>0</v>
      </c>
      <c r="BV33" s="85">
        <f>SAStab!G7824</f>
        <v>0</v>
      </c>
      <c r="BW33" s="85">
        <f>SAStab!H7824</f>
        <v>0</v>
      </c>
      <c r="BX33" s="85">
        <f>SAStab!I7824</f>
        <v>5094</v>
      </c>
      <c r="BY33" s="85">
        <f>SAStab!J7824</f>
        <v>55582</v>
      </c>
    </row>
    <row r="34" spans="1:77">
      <c r="A34" s="6" t="s">
        <v>48</v>
      </c>
      <c r="B34" s="7"/>
      <c r="N34" s="6" t="s">
        <v>48</v>
      </c>
      <c r="O34" s="7"/>
      <c r="AA34" s="6" t="s">
        <v>48</v>
      </c>
      <c r="AB34" s="7"/>
      <c r="AN34" s="6" t="s">
        <v>48</v>
      </c>
      <c r="AO34" s="7"/>
      <c r="BA34" s="6" t="s">
        <v>48</v>
      </c>
      <c r="BB34" s="7"/>
      <c r="BN34" s="6" t="s">
        <v>48</v>
      </c>
      <c r="BO34" s="7"/>
      <c r="BQ34" s="52"/>
      <c r="BR34" s="52"/>
      <c r="BS34" s="52"/>
      <c r="BT34" s="52"/>
      <c r="BU34" s="52"/>
      <c r="BV34" s="85"/>
      <c r="BW34" s="85"/>
      <c r="BX34" s="85"/>
      <c r="BY34" s="85"/>
    </row>
    <row r="35" spans="1:77">
      <c r="B35" s="7" t="str">
        <f>B7</f>
        <v>Equivalent Annuity Income</v>
      </c>
      <c r="C35" s="95">
        <f>SAStab!B1677</f>
        <v>0.98899999999999999</v>
      </c>
      <c r="D35" s="52">
        <f>SAStab!B7376</f>
        <v>65248</v>
      </c>
      <c r="E35" s="52">
        <f>SAStab!C7376</f>
        <v>8137.73</v>
      </c>
      <c r="F35" s="52">
        <f>SAStab!D7376</f>
        <v>11210.91</v>
      </c>
      <c r="G35" s="52">
        <f>SAStab!E7376</f>
        <v>21786.9</v>
      </c>
      <c r="H35" s="52">
        <f>SAStab!F7376</f>
        <v>41267.599999999999</v>
      </c>
      <c r="I35" s="52">
        <f>SAStab!G7376</f>
        <v>77505</v>
      </c>
      <c r="J35" s="52">
        <f>SAStab!H7376</f>
        <v>135077</v>
      </c>
      <c r="K35" s="52">
        <f>SAStab!I7376</f>
        <v>190272</v>
      </c>
      <c r="L35" s="52">
        <f>SAStab!J7376</f>
        <v>387506</v>
      </c>
      <c r="O35" s="7" t="str">
        <f t="shared" ref="O35:O47" si="5">$B35</f>
        <v>Equivalent Annuity Income</v>
      </c>
      <c r="P35" s="95">
        <f>SAStab!C1677</f>
        <v>0.98899999999999999</v>
      </c>
      <c r="Q35">
        <f>SAStab!B7466</f>
        <v>73996</v>
      </c>
      <c r="R35" s="52">
        <f>SAStab!C7466</f>
        <v>8985.0400000000009</v>
      </c>
      <c r="S35" s="52">
        <f>SAStab!D7466</f>
        <v>12768.6</v>
      </c>
      <c r="T35" s="52">
        <f>SAStab!E7466</f>
        <v>24409.7</v>
      </c>
      <c r="U35" s="52">
        <f>SAStab!F7466</f>
        <v>46588.1</v>
      </c>
      <c r="V35" s="52">
        <f>SAStab!G7466</f>
        <v>87503</v>
      </c>
      <c r="W35" s="52">
        <f>SAStab!H7466</f>
        <v>151101</v>
      </c>
      <c r="X35">
        <f>SAStab!I7466</f>
        <v>215537</v>
      </c>
      <c r="Y35">
        <f>SAStab!J7466</f>
        <v>458232</v>
      </c>
      <c r="AB35" s="7" t="str">
        <f t="shared" ref="AB35:AB47" si="6">$B35</f>
        <v>Equivalent Annuity Income</v>
      </c>
      <c r="AC35" s="95">
        <f>SAStab!D1677</f>
        <v>0.99</v>
      </c>
      <c r="AD35">
        <f>SAStab!B7556</f>
        <v>76931</v>
      </c>
      <c r="AE35">
        <f>SAStab!C7556</f>
        <v>9106.68</v>
      </c>
      <c r="AF35">
        <f>SAStab!D7556</f>
        <v>13542.95</v>
      </c>
      <c r="AG35">
        <f>SAStab!E7556</f>
        <v>25271.4</v>
      </c>
      <c r="AH35">
        <f>SAStab!F7556</f>
        <v>47990.7</v>
      </c>
      <c r="AI35">
        <f>SAStab!G7556</f>
        <v>90680</v>
      </c>
      <c r="AJ35">
        <f>SAStab!H7556</f>
        <v>160147</v>
      </c>
      <c r="AK35">
        <f>SAStab!I7556</f>
        <v>223026</v>
      </c>
      <c r="AL35">
        <f>SAStab!J7556</f>
        <v>477834</v>
      </c>
      <c r="AO35" s="7" t="str">
        <f t="shared" ref="AO35:AO47" si="7">$B35</f>
        <v>Equivalent Annuity Income</v>
      </c>
      <c r="AP35" s="95">
        <f>SAStab!E1677</f>
        <v>0.99</v>
      </c>
      <c r="AQ35" s="120">
        <f>SAStab!B7646</f>
        <v>80959</v>
      </c>
      <c r="AR35" s="120">
        <f>SAStab!C7646</f>
        <v>9076.0400000000009</v>
      </c>
      <c r="AS35" s="120">
        <f>SAStab!D7646</f>
        <v>14052.84</v>
      </c>
      <c r="AT35" s="120">
        <f>SAStab!E7646</f>
        <v>26146.400000000001</v>
      </c>
      <c r="AU35" s="120">
        <f>SAStab!F7646</f>
        <v>48840.2</v>
      </c>
      <c r="AV35" s="120">
        <f>SAStab!G7646</f>
        <v>93461</v>
      </c>
      <c r="AW35" s="120">
        <f>SAStab!H7646</f>
        <v>168204</v>
      </c>
      <c r="AX35" s="120">
        <f>SAStab!I7646</f>
        <v>242344</v>
      </c>
      <c r="AY35" s="120">
        <f>SAStab!J7646</f>
        <v>546229</v>
      </c>
      <c r="BB35" s="7" t="str">
        <f t="shared" ref="BB35:BB47" si="8">$B35</f>
        <v>Equivalent Annuity Income</v>
      </c>
      <c r="BC35" s="95">
        <f>SAStab!F1677</f>
        <v>0.98899999999999999</v>
      </c>
      <c r="BD35" s="52">
        <f>SAStab!B7736</f>
        <v>87741</v>
      </c>
      <c r="BE35" s="52">
        <f>SAStab!C7736</f>
        <v>9146.82</v>
      </c>
      <c r="BF35" s="52">
        <f>SAStab!D7736</f>
        <v>15043.09</v>
      </c>
      <c r="BG35" s="52">
        <f>SAStab!E7736</f>
        <v>28029.1</v>
      </c>
      <c r="BH35" s="52">
        <f>SAStab!F7736</f>
        <v>53058.8</v>
      </c>
      <c r="BI35" s="52">
        <f>SAStab!G7736</f>
        <v>102922</v>
      </c>
      <c r="BJ35" s="52">
        <f>SAStab!H7736</f>
        <v>184938</v>
      </c>
      <c r="BK35" s="52">
        <f>SAStab!I7736</f>
        <v>262762</v>
      </c>
      <c r="BL35" s="52">
        <f>SAStab!J7736</f>
        <v>574220</v>
      </c>
      <c r="BO35" s="7" t="str">
        <f t="shared" ref="BO35:BO47" si="9">$B35</f>
        <v>Equivalent Annuity Income</v>
      </c>
      <c r="BP35" s="95">
        <f>SAStab!G1677</f>
        <v>0.99099999999999999</v>
      </c>
      <c r="BQ35" s="120">
        <f>SAStab!B7826</f>
        <v>95286</v>
      </c>
      <c r="BR35" s="120">
        <f>SAStab!C7826</f>
        <v>9799.09</v>
      </c>
      <c r="BS35" s="120">
        <f>SAStab!D7826</f>
        <v>16675.8</v>
      </c>
      <c r="BT35" s="120">
        <f>SAStab!E7826</f>
        <v>30869.1</v>
      </c>
      <c r="BU35" s="120">
        <f>SAStab!F7826</f>
        <v>58735.1</v>
      </c>
      <c r="BV35" s="120">
        <f>SAStab!G7826</f>
        <v>112076</v>
      </c>
      <c r="BW35" s="120">
        <f>SAStab!H7826</f>
        <v>201352</v>
      </c>
      <c r="BX35" s="120">
        <f>SAStab!I7826</f>
        <v>282926</v>
      </c>
      <c r="BY35" s="120">
        <f>SAStab!J7826</f>
        <v>593642</v>
      </c>
    </row>
    <row r="36" spans="1:77" ht="17.25" customHeight="1">
      <c r="B36" s="7" t="s">
        <v>39</v>
      </c>
      <c r="C36" s="95">
        <f>SAStab!B1678</f>
        <v>0.84699999999999998</v>
      </c>
      <c r="D36" s="52">
        <f>SAStab!B7377</f>
        <v>14594</v>
      </c>
      <c r="E36" s="52">
        <f>SAStab!C7377</f>
        <v>0</v>
      </c>
      <c r="F36" s="52">
        <f>SAStab!D7377</f>
        <v>0</v>
      </c>
      <c r="G36" s="52">
        <f>SAStab!E7377</f>
        <v>7865</v>
      </c>
      <c r="H36" s="52">
        <f>SAStab!F7377</f>
        <v>15320.3</v>
      </c>
      <c r="I36" s="52">
        <f>SAStab!G7377</f>
        <v>21146</v>
      </c>
      <c r="J36" s="52">
        <f>SAStab!H7377</f>
        <v>26248</v>
      </c>
      <c r="K36" s="52">
        <f>SAStab!I7377</f>
        <v>29301</v>
      </c>
      <c r="L36" s="52">
        <f>SAStab!J7377</f>
        <v>35906</v>
      </c>
      <c r="O36" s="7" t="str">
        <f t="shared" si="5"/>
        <v>Social Security Benefits</v>
      </c>
      <c r="P36" s="95">
        <f>SAStab!C1678</f>
        <v>0.85799999999999998</v>
      </c>
      <c r="Q36">
        <f>SAStab!B7467</f>
        <v>16916</v>
      </c>
      <c r="R36" s="52">
        <f>SAStab!C7467</f>
        <v>0</v>
      </c>
      <c r="S36" s="52">
        <f>SAStab!D7467</f>
        <v>0</v>
      </c>
      <c r="T36" s="52">
        <f>SAStab!E7467</f>
        <v>9451.9</v>
      </c>
      <c r="U36" s="52">
        <f>SAStab!F7467</f>
        <v>17496.5</v>
      </c>
      <c r="V36" s="52">
        <f>SAStab!G7467</f>
        <v>24731</v>
      </c>
      <c r="W36" s="52">
        <f>SAStab!H7467</f>
        <v>30330</v>
      </c>
      <c r="X36">
        <f>SAStab!I7467</f>
        <v>33580</v>
      </c>
      <c r="Y36">
        <f>SAStab!J7467</f>
        <v>40573</v>
      </c>
      <c r="AB36" s="7" t="str">
        <f t="shared" si="6"/>
        <v>Social Security Benefits</v>
      </c>
      <c r="AC36" s="95">
        <f>SAStab!D1678</f>
        <v>0.875</v>
      </c>
      <c r="AD36">
        <f>SAStab!B7557</f>
        <v>19093</v>
      </c>
      <c r="AE36">
        <f>SAStab!C7557</f>
        <v>0</v>
      </c>
      <c r="AF36">
        <f>SAStab!D7557</f>
        <v>0</v>
      </c>
      <c r="AG36">
        <f>SAStab!E7557</f>
        <v>11185.2</v>
      </c>
      <c r="AH36">
        <f>SAStab!F7557</f>
        <v>19775.8</v>
      </c>
      <c r="AI36">
        <f>SAStab!G7557</f>
        <v>27277</v>
      </c>
      <c r="AJ36">
        <f>SAStab!H7557</f>
        <v>33359</v>
      </c>
      <c r="AK36">
        <f>SAStab!I7557</f>
        <v>36884</v>
      </c>
      <c r="AL36">
        <f>SAStab!J7557</f>
        <v>44837</v>
      </c>
      <c r="AO36" s="7" t="str">
        <f t="shared" si="7"/>
        <v>Social Security Benefits</v>
      </c>
      <c r="AP36" s="95">
        <f>SAStab!E1678</f>
        <v>0.876</v>
      </c>
      <c r="AQ36" s="120">
        <f>SAStab!B7647</f>
        <v>20655</v>
      </c>
      <c r="AR36" s="120">
        <f>SAStab!C7647</f>
        <v>0</v>
      </c>
      <c r="AS36" s="120">
        <f>SAStab!D7647</f>
        <v>0</v>
      </c>
      <c r="AT36" s="120">
        <f>SAStab!E7647</f>
        <v>12084.9</v>
      </c>
      <c r="AU36" s="120">
        <f>SAStab!F7647</f>
        <v>21042.799999999999</v>
      </c>
      <c r="AV36" s="120">
        <f>SAStab!G7647</f>
        <v>29488</v>
      </c>
      <c r="AW36" s="120">
        <f>SAStab!H7647</f>
        <v>36596</v>
      </c>
      <c r="AX36" s="120">
        <f>SAStab!I7647</f>
        <v>41133</v>
      </c>
      <c r="AY36" s="120">
        <f>SAStab!J7647</f>
        <v>49354</v>
      </c>
      <c r="BB36" s="7" t="str">
        <f t="shared" si="8"/>
        <v>Social Security Benefits</v>
      </c>
      <c r="BC36" s="95">
        <f>SAStab!F1678</f>
        <v>0.874</v>
      </c>
      <c r="BD36" s="52">
        <f>SAStab!B7737</f>
        <v>22563</v>
      </c>
      <c r="BE36" s="52">
        <f>SAStab!C7737</f>
        <v>0</v>
      </c>
      <c r="BF36" s="52">
        <f>SAStab!D7737</f>
        <v>0</v>
      </c>
      <c r="BG36" s="52">
        <f>SAStab!E7737</f>
        <v>13073.4</v>
      </c>
      <c r="BH36" s="52">
        <f>SAStab!F7737</f>
        <v>22586.400000000001</v>
      </c>
      <c r="BI36" s="52">
        <f>SAStab!G7737</f>
        <v>32283</v>
      </c>
      <c r="BJ36" s="52">
        <f>SAStab!H7737</f>
        <v>40801</v>
      </c>
      <c r="BK36" s="52">
        <f>SAStab!I7737</f>
        <v>45904</v>
      </c>
      <c r="BL36" s="52">
        <f>SAStab!J7737</f>
        <v>54569</v>
      </c>
      <c r="BO36" s="7" t="str">
        <f t="shared" si="9"/>
        <v>Social Security Benefits</v>
      </c>
      <c r="BP36" s="95">
        <f>SAStab!G1678</f>
        <v>0.88100000000000001</v>
      </c>
      <c r="BQ36" s="120">
        <f>SAStab!B7827</f>
        <v>25613</v>
      </c>
      <c r="BR36" s="120">
        <f>SAStab!C7827</f>
        <v>0</v>
      </c>
      <c r="BS36" s="120">
        <f>SAStab!D7827</f>
        <v>0</v>
      </c>
      <c r="BT36" s="120">
        <f>SAStab!E7827</f>
        <v>14958.9</v>
      </c>
      <c r="BU36" s="120">
        <f>SAStab!F7827</f>
        <v>25538.6</v>
      </c>
      <c r="BV36" s="120">
        <f>SAStab!G7827</f>
        <v>36689</v>
      </c>
      <c r="BW36" s="120">
        <f>SAStab!H7827</f>
        <v>45972</v>
      </c>
      <c r="BX36" s="120">
        <f>SAStab!I7827</f>
        <v>51069</v>
      </c>
      <c r="BY36" s="120">
        <f>SAStab!J7827</f>
        <v>61028</v>
      </c>
    </row>
    <row r="37" spans="1:77">
      <c r="B37" s="7" t="s">
        <v>63</v>
      </c>
      <c r="C37" s="95">
        <f>SAStab!B1679</f>
        <v>4.2000000000000003E-2</v>
      </c>
      <c r="D37" s="52">
        <f>SAStab!B7378</f>
        <v>241</v>
      </c>
      <c r="E37" s="52">
        <f>SAStab!C7378</f>
        <v>0</v>
      </c>
      <c r="F37" s="52">
        <f>SAStab!D7378</f>
        <v>0</v>
      </c>
      <c r="G37" s="52">
        <f>SAStab!E7378</f>
        <v>0</v>
      </c>
      <c r="H37" s="52">
        <f>SAStab!F7378</f>
        <v>0</v>
      </c>
      <c r="I37" s="52">
        <f>SAStab!G7378</f>
        <v>0</v>
      </c>
      <c r="J37" s="52">
        <f>SAStab!H7378</f>
        <v>0</v>
      </c>
      <c r="K37" s="52">
        <f>SAStab!I7378</f>
        <v>0</v>
      </c>
      <c r="L37" s="52">
        <f>SAStab!J7378</f>
        <v>8666</v>
      </c>
      <c r="O37" s="7" t="str">
        <f t="shared" si="5"/>
        <v>SSI</v>
      </c>
      <c r="P37" s="95">
        <f>SAStab!C1679</f>
        <v>3.2000000000000001E-2</v>
      </c>
      <c r="Q37">
        <f>SAStab!B7468</f>
        <v>186</v>
      </c>
      <c r="R37" s="52">
        <f>SAStab!C7468</f>
        <v>0</v>
      </c>
      <c r="S37" s="52">
        <f>SAStab!D7468</f>
        <v>0</v>
      </c>
      <c r="T37" s="52">
        <f>SAStab!E7468</f>
        <v>0</v>
      </c>
      <c r="U37" s="52">
        <f>SAStab!F7468</f>
        <v>0</v>
      </c>
      <c r="V37" s="52">
        <f>SAStab!G7468</f>
        <v>0</v>
      </c>
      <c r="W37" s="52">
        <f>SAStab!H7468</f>
        <v>0</v>
      </c>
      <c r="X37">
        <f>SAStab!I7468</f>
        <v>0</v>
      </c>
      <c r="Y37">
        <f>SAStab!J7468</f>
        <v>7800</v>
      </c>
      <c r="AB37" s="7" t="str">
        <f t="shared" si="6"/>
        <v>SSI</v>
      </c>
      <c r="AC37" s="95">
        <f>SAStab!D1679</f>
        <v>2.5000000000000001E-2</v>
      </c>
      <c r="AD37">
        <f>SAStab!B7558</f>
        <v>141</v>
      </c>
      <c r="AE37">
        <f>SAStab!C7558</f>
        <v>0</v>
      </c>
      <c r="AF37">
        <f>SAStab!D7558</f>
        <v>0</v>
      </c>
      <c r="AG37">
        <f>SAStab!E7558</f>
        <v>0</v>
      </c>
      <c r="AH37">
        <f>SAStab!F7558</f>
        <v>0</v>
      </c>
      <c r="AI37">
        <f>SAStab!G7558</f>
        <v>0</v>
      </c>
      <c r="AJ37">
        <f>SAStab!H7558</f>
        <v>0</v>
      </c>
      <c r="AK37">
        <f>SAStab!I7558</f>
        <v>0</v>
      </c>
      <c r="AL37">
        <f>SAStab!J7558</f>
        <v>6390</v>
      </c>
      <c r="AO37" s="7" t="str">
        <f t="shared" si="7"/>
        <v>SSI</v>
      </c>
      <c r="AP37" s="95">
        <f>SAStab!E1679</f>
        <v>0.02</v>
      </c>
      <c r="AQ37" s="120">
        <f>SAStab!B7648</f>
        <v>114</v>
      </c>
      <c r="AR37" s="120">
        <f>SAStab!C7648</f>
        <v>0</v>
      </c>
      <c r="AS37" s="120">
        <f>SAStab!D7648</f>
        <v>0</v>
      </c>
      <c r="AT37" s="120">
        <f>SAStab!E7648</f>
        <v>0</v>
      </c>
      <c r="AU37" s="120">
        <f>SAStab!F7648</f>
        <v>0</v>
      </c>
      <c r="AV37" s="120">
        <f>SAStab!G7648</f>
        <v>0</v>
      </c>
      <c r="AW37" s="120">
        <f>SAStab!H7648</f>
        <v>0</v>
      </c>
      <c r="AX37" s="120">
        <f>SAStab!I7648</f>
        <v>0</v>
      </c>
      <c r="AY37" s="120">
        <f>SAStab!J7648</f>
        <v>6072</v>
      </c>
      <c r="BB37" s="7" t="str">
        <f t="shared" si="8"/>
        <v>SSI</v>
      </c>
      <c r="BC37" s="95">
        <f>SAStab!F1679</f>
        <v>1.6E-2</v>
      </c>
      <c r="BD37" s="52">
        <f>SAStab!B7738</f>
        <v>90</v>
      </c>
      <c r="BE37" s="52">
        <f>SAStab!C7738</f>
        <v>0</v>
      </c>
      <c r="BF37" s="52">
        <f>SAStab!D7738</f>
        <v>0</v>
      </c>
      <c r="BG37" s="52">
        <f>SAStab!E7738</f>
        <v>0</v>
      </c>
      <c r="BH37" s="52">
        <f>SAStab!F7738</f>
        <v>0</v>
      </c>
      <c r="BI37" s="52">
        <f>SAStab!G7738</f>
        <v>0</v>
      </c>
      <c r="BJ37" s="52">
        <f>SAStab!H7738</f>
        <v>0</v>
      </c>
      <c r="BK37" s="52">
        <f>SAStab!I7738</f>
        <v>0</v>
      </c>
      <c r="BL37" s="52">
        <f>SAStab!J7738</f>
        <v>4560</v>
      </c>
      <c r="BO37" s="7" t="str">
        <f t="shared" si="9"/>
        <v>SSI</v>
      </c>
      <c r="BP37" s="95">
        <f>SAStab!G1679</f>
        <v>1.2E-2</v>
      </c>
      <c r="BQ37" s="120">
        <f>SAStab!B7828</f>
        <v>69</v>
      </c>
      <c r="BR37" s="120">
        <f>SAStab!C7828</f>
        <v>0</v>
      </c>
      <c r="BS37" s="120">
        <f>SAStab!D7828</f>
        <v>0</v>
      </c>
      <c r="BT37" s="120">
        <f>SAStab!E7828</f>
        <v>0</v>
      </c>
      <c r="BU37" s="120">
        <f>SAStab!F7828</f>
        <v>0</v>
      </c>
      <c r="BV37" s="120">
        <f>SAStab!G7828</f>
        <v>0</v>
      </c>
      <c r="BW37" s="120">
        <f>SAStab!H7828</f>
        <v>0</v>
      </c>
      <c r="BX37" s="120">
        <f>SAStab!I7828</f>
        <v>0</v>
      </c>
      <c r="BY37" s="120">
        <f>SAStab!J7828</f>
        <v>1853</v>
      </c>
    </row>
    <row r="38" spans="1:77">
      <c r="B38" s="7" t="str">
        <f>B10</f>
        <v>Annuitized Financial Income</v>
      </c>
      <c r="C38" s="95">
        <f>SAStab!B1680</f>
        <v>0.92200000000000004</v>
      </c>
      <c r="D38" s="52">
        <f>SAStab!B7379</f>
        <v>23584</v>
      </c>
      <c r="E38" s="52">
        <f>SAStab!C7379</f>
        <v>-37.53</v>
      </c>
      <c r="F38" s="52">
        <f>SAStab!D7379</f>
        <v>58.61</v>
      </c>
      <c r="G38" s="52">
        <f>SAStab!E7379</f>
        <v>1062.2</v>
      </c>
      <c r="H38" s="52">
        <f>SAStab!F7379</f>
        <v>5579.2</v>
      </c>
      <c r="I38" s="52">
        <f>SAStab!G7379</f>
        <v>19811</v>
      </c>
      <c r="J38" s="52">
        <f>SAStab!H7379</f>
        <v>54088</v>
      </c>
      <c r="K38" s="52">
        <f>SAStab!I7379</f>
        <v>97804</v>
      </c>
      <c r="L38" s="52">
        <f>SAStab!J7379</f>
        <v>299759</v>
      </c>
      <c r="O38" s="7" t="str">
        <f t="shared" si="5"/>
        <v>Annuitized Financial Income</v>
      </c>
      <c r="P38" s="95">
        <f>SAStab!C1680</f>
        <v>0.93500000000000005</v>
      </c>
      <c r="Q38">
        <f>SAStab!B7469</f>
        <v>28310</v>
      </c>
      <c r="R38" s="52">
        <f>SAStab!C7469</f>
        <v>-36.72</v>
      </c>
      <c r="S38" s="52">
        <f>SAStab!D7469</f>
        <v>148.94</v>
      </c>
      <c r="T38" s="52">
        <f>SAStab!E7469</f>
        <v>1504.5</v>
      </c>
      <c r="U38" s="52">
        <f>SAStab!F7469</f>
        <v>7138.6</v>
      </c>
      <c r="V38" s="52">
        <f>SAStab!G7469</f>
        <v>23070</v>
      </c>
      <c r="W38" s="52">
        <f>SAStab!H7469</f>
        <v>62456</v>
      </c>
      <c r="X38">
        <f>SAStab!I7469</f>
        <v>110349</v>
      </c>
      <c r="Y38">
        <f>SAStab!J7469</f>
        <v>353020</v>
      </c>
      <c r="AB38" s="7" t="str">
        <f t="shared" si="6"/>
        <v>Annuitized Financial Income</v>
      </c>
      <c r="AC38" s="95">
        <f>SAStab!D1680</f>
        <v>0.93799999999999994</v>
      </c>
      <c r="AD38">
        <f>SAStab!B7559</f>
        <v>30401</v>
      </c>
      <c r="AE38">
        <f>SAStab!C7559</f>
        <v>-39.22</v>
      </c>
      <c r="AF38">
        <f>SAStab!D7559</f>
        <v>202.8</v>
      </c>
      <c r="AG38">
        <f>SAStab!E7559</f>
        <v>1782.2</v>
      </c>
      <c r="AH38">
        <f>SAStab!F7559</f>
        <v>8003.3</v>
      </c>
      <c r="AI38">
        <f>SAStab!G7559</f>
        <v>26020</v>
      </c>
      <c r="AJ38">
        <f>SAStab!H7559</f>
        <v>68339</v>
      </c>
      <c r="AK38">
        <f>SAStab!I7559</f>
        <v>118651</v>
      </c>
      <c r="AL38">
        <f>SAStab!J7559</f>
        <v>352212</v>
      </c>
      <c r="AO38" s="7" t="str">
        <f t="shared" si="7"/>
        <v>Annuitized Financial Income</v>
      </c>
      <c r="AP38" s="95">
        <f>SAStab!E1680</f>
        <v>0.93500000000000005</v>
      </c>
      <c r="AQ38" s="120">
        <f>SAStab!B7649</f>
        <v>32270</v>
      </c>
      <c r="AR38" s="120">
        <f>SAStab!C7649</f>
        <v>-44.04</v>
      </c>
      <c r="AS38" s="120">
        <f>SAStab!D7649</f>
        <v>213.85</v>
      </c>
      <c r="AT38" s="120">
        <f>SAStab!E7649</f>
        <v>1880.1</v>
      </c>
      <c r="AU38" s="120">
        <f>SAStab!F7649</f>
        <v>8538.4</v>
      </c>
      <c r="AV38" s="120">
        <f>SAStab!G7649</f>
        <v>28259</v>
      </c>
      <c r="AW38" s="120">
        <f>SAStab!H7649</f>
        <v>72978</v>
      </c>
      <c r="AX38" s="120">
        <f>SAStab!I7649</f>
        <v>127190</v>
      </c>
      <c r="AY38" s="120">
        <f>SAStab!J7649</f>
        <v>385458</v>
      </c>
      <c r="BB38" s="7" t="str">
        <f t="shared" si="8"/>
        <v>Annuitized Financial Income</v>
      </c>
      <c r="BC38" s="95">
        <f>SAStab!F1680</f>
        <v>0.93799999999999994</v>
      </c>
      <c r="BD38" s="52">
        <f>SAStab!B7739</f>
        <v>33111</v>
      </c>
      <c r="BE38" s="52">
        <f>SAStab!C7739</f>
        <v>-39.47</v>
      </c>
      <c r="BF38" s="52">
        <f>SAStab!D7739</f>
        <v>241.55</v>
      </c>
      <c r="BG38" s="52">
        <f>SAStab!E7739</f>
        <v>2116.9</v>
      </c>
      <c r="BH38" s="52">
        <f>SAStab!F7739</f>
        <v>8990.7000000000007</v>
      </c>
      <c r="BI38" s="52">
        <f>SAStab!G7739</f>
        <v>29941</v>
      </c>
      <c r="BJ38" s="52">
        <f>SAStab!H7739</f>
        <v>76219</v>
      </c>
      <c r="BK38" s="52">
        <f>SAStab!I7739</f>
        <v>131833</v>
      </c>
      <c r="BL38" s="52">
        <f>SAStab!J7739</f>
        <v>377139</v>
      </c>
      <c r="BO38" s="7" t="str">
        <f t="shared" si="9"/>
        <v>Annuitized Financial Income</v>
      </c>
      <c r="BP38" s="95">
        <f>SAStab!G1680</f>
        <v>0.94</v>
      </c>
      <c r="BQ38" s="120">
        <f>SAStab!B7829</f>
        <v>34814</v>
      </c>
      <c r="BR38" s="120">
        <f>SAStab!C7829</f>
        <v>-35.35</v>
      </c>
      <c r="BS38" s="120">
        <f>SAStab!D7829</f>
        <v>285.45999999999998</v>
      </c>
      <c r="BT38" s="120">
        <f>SAStab!E7829</f>
        <v>2254</v>
      </c>
      <c r="BU38" s="120">
        <f>SAStab!F7829</f>
        <v>9770.5</v>
      </c>
      <c r="BV38" s="120">
        <f>SAStab!G7829</f>
        <v>31450</v>
      </c>
      <c r="BW38" s="120">
        <f>SAStab!H7829</f>
        <v>78363</v>
      </c>
      <c r="BX38" s="120">
        <f>SAStab!I7829</f>
        <v>134793</v>
      </c>
      <c r="BY38" s="120">
        <f>SAStab!J7829</f>
        <v>369174</v>
      </c>
    </row>
    <row r="39" spans="1:77">
      <c r="B39" s="7" t="s">
        <v>40</v>
      </c>
      <c r="C39" s="95">
        <f>SAStab!B1681</f>
        <v>0.45200000000000001</v>
      </c>
      <c r="D39" s="52">
        <f>SAStab!B7380</f>
        <v>7062</v>
      </c>
      <c r="E39" s="52">
        <f>SAStab!C7380</f>
        <v>0</v>
      </c>
      <c r="F39" s="52">
        <f>SAStab!D7380</f>
        <v>0</v>
      </c>
      <c r="G39" s="52">
        <f>SAStab!E7380</f>
        <v>0</v>
      </c>
      <c r="H39" s="52">
        <f>SAStab!F7380</f>
        <v>0</v>
      </c>
      <c r="I39" s="52">
        <f>SAStab!G7380</f>
        <v>8195</v>
      </c>
      <c r="J39" s="52">
        <f>SAStab!H7380</f>
        <v>22376</v>
      </c>
      <c r="K39" s="52">
        <f>SAStab!I7380</f>
        <v>35149</v>
      </c>
      <c r="L39" s="52">
        <f>SAStab!J7380</f>
        <v>70954</v>
      </c>
      <c r="O39" s="7" t="str">
        <f t="shared" si="5"/>
        <v>DB Pension Income</v>
      </c>
      <c r="P39" s="95">
        <f>SAStab!C1681</f>
        <v>0.443</v>
      </c>
      <c r="Q39">
        <f>SAStab!B7470</f>
        <v>6082</v>
      </c>
      <c r="R39" s="52">
        <f>SAStab!C7470</f>
        <v>0</v>
      </c>
      <c r="S39" s="52">
        <f>SAStab!D7470</f>
        <v>0</v>
      </c>
      <c r="T39" s="52">
        <f>SAStab!E7470</f>
        <v>0</v>
      </c>
      <c r="U39" s="52">
        <f>SAStab!F7470</f>
        <v>0</v>
      </c>
      <c r="V39" s="52">
        <f>SAStab!G7470</f>
        <v>5736</v>
      </c>
      <c r="W39" s="52">
        <f>SAStab!H7470</f>
        <v>19088</v>
      </c>
      <c r="X39">
        <f>SAStab!I7470</f>
        <v>32300</v>
      </c>
      <c r="Y39">
        <f>SAStab!J7470</f>
        <v>67352</v>
      </c>
      <c r="AB39" s="7" t="str">
        <f t="shared" si="6"/>
        <v>DB Pension Income</v>
      </c>
      <c r="AC39" s="95">
        <f>SAStab!D1681</f>
        <v>0.40400000000000003</v>
      </c>
      <c r="AD39">
        <f>SAStab!B7560</f>
        <v>4663</v>
      </c>
      <c r="AE39">
        <f>SAStab!C7560</f>
        <v>0</v>
      </c>
      <c r="AF39">
        <f>SAStab!D7560</f>
        <v>0</v>
      </c>
      <c r="AG39">
        <f>SAStab!E7560</f>
        <v>0</v>
      </c>
      <c r="AH39">
        <f>SAStab!F7560</f>
        <v>0</v>
      </c>
      <c r="AI39">
        <f>SAStab!G7560</f>
        <v>3118</v>
      </c>
      <c r="AJ39">
        <f>SAStab!H7560</f>
        <v>13020</v>
      </c>
      <c r="AK39">
        <f>SAStab!I7560</f>
        <v>25146</v>
      </c>
      <c r="AL39">
        <f>SAStab!J7560</f>
        <v>63908</v>
      </c>
      <c r="AO39" s="7" t="str">
        <f t="shared" si="7"/>
        <v>DB Pension Income</v>
      </c>
      <c r="AP39" s="95">
        <f>SAStab!E1681</f>
        <v>0.33700000000000002</v>
      </c>
      <c r="AQ39" s="120">
        <f>SAStab!B7650</f>
        <v>3397</v>
      </c>
      <c r="AR39" s="120">
        <f>SAStab!C7650</f>
        <v>0</v>
      </c>
      <c r="AS39" s="120">
        <f>SAStab!D7650</f>
        <v>0</v>
      </c>
      <c r="AT39" s="120">
        <f>SAStab!E7650</f>
        <v>0</v>
      </c>
      <c r="AU39" s="120">
        <f>SAStab!F7650</f>
        <v>0</v>
      </c>
      <c r="AV39" s="120">
        <f>SAStab!G7650</f>
        <v>1260</v>
      </c>
      <c r="AW39" s="120">
        <f>SAStab!H7650</f>
        <v>7527</v>
      </c>
      <c r="AX39" s="120">
        <f>SAStab!I7650</f>
        <v>17593</v>
      </c>
      <c r="AY39" s="120">
        <f>SAStab!J7650</f>
        <v>57275</v>
      </c>
      <c r="BB39" s="7" t="str">
        <f t="shared" si="8"/>
        <v>DB Pension Income</v>
      </c>
      <c r="BC39" s="95">
        <f>SAStab!F1681</f>
        <v>0.254</v>
      </c>
      <c r="BD39" s="52">
        <f>SAStab!B7740</f>
        <v>2850</v>
      </c>
      <c r="BE39" s="52">
        <f>SAStab!C7740</f>
        <v>0</v>
      </c>
      <c r="BF39" s="52">
        <f>SAStab!D7740</f>
        <v>0</v>
      </c>
      <c r="BG39" s="52">
        <f>SAStab!E7740</f>
        <v>0</v>
      </c>
      <c r="BH39" s="52">
        <f>SAStab!F7740</f>
        <v>0</v>
      </c>
      <c r="BI39" s="52">
        <f>SAStab!G7740</f>
        <v>114</v>
      </c>
      <c r="BJ39" s="52">
        <f>SAStab!H7740</f>
        <v>4952</v>
      </c>
      <c r="BK39" s="52">
        <f>SAStab!I7740</f>
        <v>14069</v>
      </c>
      <c r="BL39" s="52">
        <f>SAStab!J7740</f>
        <v>55995</v>
      </c>
      <c r="BO39" s="7" t="str">
        <f t="shared" si="9"/>
        <v>DB Pension Income</v>
      </c>
      <c r="BP39" s="95">
        <f>SAStab!G1681</f>
        <v>0.2</v>
      </c>
      <c r="BQ39" s="120">
        <f>SAStab!B7830</f>
        <v>2867</v>
      </c>
      <c r="BR39" s="120">
        <f>SAStab!C7830</f>
        <v>0</v>
      </c>
      <c r="BS39" s="120">
        <f>SAStab!D7830</f>
        <v>0</v>
      </c>
      <c r="BT39" s="120">
        <f>SAStab!E7830</f>
        <v>0</v>
      </c>
      <c r="BU39" s="120">
        <f>SAStab!F7830</f>
        <v>0</v>
      </c>
      <c r="BV39" s="120">
        <f>SAStab!G7830</f>
        <v>0</v>
      </c>
      <c r="BW39" s="120">
        <f>SAStab!H7830</f>
        <v>4497</v>
      </c>
      <c r="BX39" s="120">
        <f>SAStab!I7830</f>
        <v>15149</v>
      </c>
      <c r="BY39" s="120">
        <f>SAStab!J7830</f>
        <v>58227</v>
      </c>
    </row>
    <row r="40" spans="1:77">
      <c r="B40" s="7" t="s">
        <v>41</v>
      </c>
      <c r="C40" s="95">
        <f>SAStab!B1682</f>
        <v>0.36</v>
      </c>
      <c r="D40" s="52">
        <f>SAStab!B7381</f>
        <v>14198</v>
      </c>
      <c r="E40" s="52">
        <f>SAStab!C7381</f>
        <v>0</v>
      </c>
      <c r="F40" s="52">
        <f>SAStab!D7381</f>
        <v>0</v>
      </c>
      <c r="G40" s="52">
        <f>SAStab!E7381</f>
        <v>0</v>
      </c>
      <c r="H40" s="52">
        <f>SAStab!F7381</f>
        <v>0</v>
      </c>
      <c r="I40" s="52">
        <f>SAStab!G7381</f>
        <v>14957</v>
      </c>
      <c r="J40" s="52">
        <f>SAStab!H7381</f>
        <v>45079</v>
      </c>
      <c r="K40" s="52">
        <f>SAStab!I7381</f>
        <v>68887</v>
      </c>
      <c r="L40" s="52">
        <f>SAStab!J7381</f>
        <v>135669</v>
      </c>
      <c r="O40" s="7" t="str">
        <f t="shared" si="5"/>
        <v>Earned Income</v>
      </c>
      <c r="P40" s="95">
        <f>SAStab!C1682</f>
        <v>0.38900000000000001</v>
      </c>
      <c r="Q40">
        <f>SAStab!B7471</f>
        <v>16067</v>
      </c>
      <c r="R40" s="52">
        <f>SAStab!C7471</f>
        <v>0</v>
      </c>
      <c r="S40" s="52">
        <f>SAStab!D7471</f>
        <v>0</v>
      </c>
      <c r="T40" s="52">
        <f>SAStab!E7471</f>
        <v>0</v>
      </c>
      <c r="U40" s="52">
        <f>SAStab!F7471</f>
        <v>0</v>
      </c>
      <c r="V40" s="52">
        <f>SAStab!G7471</f>
        <v>20071</v>
      </c>
      <c r="W40" s="52">
        <f>SAStab!H7471</f>
        <v>52233</v>
      </c>
      <c r="X40">
        <f>SAStab!I7471</f>
        <v>78746</v>
      </c>
      <c r="Y40">
        <f>SAStab!J7471</f>
        <v>151101</v>
      </c>
      <c r="AB40" s="7" t="str">
        <f t="shared" si="6"/>
        <v>Earned Income</v>
      </c>
      <c r="AC40" s="95">
        <f>SAStab!D1682</f>
        <v>0.34899999999999998</v>
      </c>
      <c r="AD40">
        <f>SAStab!B7561</f>
        <v>15543</v>
      </c>
      <c r="AE40">
        <f>SAStab!C7561</f>
        <v>0</v>
      </c>
      <c r="AF40">
        <f>SAStab!D7561</f>
        <v>0</v>
      </c>
      <c r="AG40">
        <f>SAStab!E7561</f>
        <v>0</v>
      </c>
      <c r="AH40">
        <f>SAStab!F7561</f>
        <v>0</v>
      </c>
      <c r="AI40">
        <f>SAStab!G7561</f>
        <v>16941</v>
      </c>
      <c r="AJ40">
        <f>SAStab!H7561</f>
        <v>51942</v>
      </c>
      <c r="AK40">
        <f>SAStab!I7561</f>
        <v>81010</v>
      </c>
      <c r="AL40">
        <f>SAStab!J7561</f>
        <v>156920</v>
      </c>
      <c r="AO40" s="7" t="str">
        <f t="shared" si="7"/>
        <v>Earned Income</v>
      </c>
      <c r="AP40" s="95">
        <f>SAStab!E1682</f>
        <v>0.33</v>
      </c>
      <c r="AQ40" s="120">
        <f>SAStab!B7651</f>
        <v>16823</v>
      </c>
      <c r="AR40" s="120">
        <f>SAStab!C7651</f>
        <v>0</v>
      </c>
      <c r="AS40" s="120">
        <f>SAStab!D7651</f>
        <v>0</v>
      </c>
      <c r="AT40" s="120">
        <f>SAStab!E7651</f>
        <v>0</v>
      </c>
      <c r="AU40" s="120">
        <f>SAStab!F7651</f>
        <v>0</v>
      </c>
      <c r="AV40" s="120">
        <f>SAStab!G7651</f>
        <v>15005</v>
      </c>
      <c r="AW40" s="120">
        <f>SAStab!H7651</f>
        <v>56301</v>
      </c>
      <c r="AX40" s="120">
        <f>SAStab!I7651</f>
        <v>88039</v>
      </c>
      <c r="AY40" s="120">
        <f>SAStab!J7651</f>
        <v>178837</v>
      </c>
      <c r="BB40" s="7" t="str">
        <f t="shared" si="8"/>
        <v>Earned Income</v>
      </c>
      <c r="BC40" s="95">
        <f>SAStab!F1682</f>
        <v>0.34899999999999998</v>
      </c>
      <c r="BD40" s="52">
        <f>SAStab!B7741</f>
        <v>20476</v>
      </c>
      <c r="BE40" s="52">
        <f>SAStab!C7741</f>
        <v>0</v>
      </c>
      <c r="BF40" s="52">
        <f>SAStab!D7741</f>
        <v>0</v>
      </c>
      <c r="BG40" s="52">
        <f>SAStab!E7741</f>
        <v>0</v>
      </c>
      <c r="BH40" s="52">
        <f>SAStab!F7741</f>
        <v>0</v>
      </c>
      <c r="BI40" s="52">
        <f>SAStab!G7741</f>
        <v>20328</v>
      </c>
      <c r="BJ40" s="52">
        <f>SAStab!H7741</f>
        <v>66376</v>
      </c>
      <c r="BK40" s="52">
        <f>SAStab!I7741</f>
        <v>102069</v>
      </c>
      <c r="BL40" s="52">
        <f>SAStab!J7741</f>
        <v>202890</v>
      </c>
      <c r="BO40" s="7" t="str">
        <f t="shared" si="9"/>
        <v>Earned Income</v>
      </c>
      <c r="BP40" s="95">
        <f>SAStab!G1682</f>
        <v>0.34799999999999998</v>
      </c>
      <c r="BQ40" s="120">
        <f>SAStab!B7831</f>
        <v>22096</v>
      </c>
      <c r="BR40" s="120">
        <f>SAStab!C7831</f>
        <v>0</v>
      </c>
      <c r="BS40" s="120">
        <f>SAStab!D7831</f>
        <v>0</v>
      </c>
      <c r="BT40" s="120">
        <f>SAStab!E7831</f>
        <v>0</v>
      </c>
      <c r="BU40" s="120">
        <f>SAStab!F7831</f>
        <v>0</v>
      </c>
      <c r="BV40" s="120">
        <f>SAStab!G7831</f>
        <v>21997</v>
      </c>
      <c r="BW40" s="120">
        <f>SAStab!H7831</f>
        <v>72264</v>
      </c>
      <c r="BX40" s="120">
        <f>SAStab!I7831</f>
        <v>113105</v>
      </c>
      <c r="BY40" s="120">
        <f>SAStab!J7831</f>
        <v>240304</v>
      </c>
    </row>
    <row r="41" spans="1:77">
      <c r="B41" s="7" t="s">
        <v>42</v>
      </c>
      <c r="C41" s="95">
        <f>SAStab!B1683</f>
        <v>0.79600000000000004</v>
      </c>
      <c r="D41" s="52">
        <f>SAStab!B7382</f>
        <v>4839</v>
      </c>
      <c r="E41" s="52">
        <f>SAStab!C7382</f>
        <v>0</v>
      </c>
      <c r="F41" s="52">
        <f>SAStab!D7382</f>
        <v>0</v>
      </c>
      <c r="G41" s="52">
        <f>SAStab!E7382</f>
        <v>633.70000000000005</v>
      </c>
      <c r="H41" s="52">
        <f>SAStab!F7382</f>
        <v>2887.8</v>
      </c>
      <c r="I41" s="52">
        <f>SAStab!G7382</f>
        <v>6473</v>
      </c>
      <c r="J41" s="52">
        <f>SAStab!H7382</f>
        <v>11962</v>
      </c>
      <c r="K41" s="52">
        <f>SAStab!I7382</f>
        <v>16268</v>
      </c>
      <c r="L41" s="52">
        <f>SAStab!J7382</f>
        <v>30141</v>
      </c>
      <c r="O41" s="7" t="str">
        <f t="shared" si="5"/>
        <v>Imputed Rental Income</v>
      </c>
      <c r="P41" s="95">
        <f>SAStab!C1683</f>
        <v>0.80500000000000005</v>
      </c>
      <c r="Q41">
        <f>SAStab!B7472</f>
        <v>5633</v>
      </c>
      <c r="R41" s="52">
        <f>SAStab!C7472</f>
        <v>0</v>
      </c>
      <c r="S41" s="52">
        <f>SAStab!D7472</f>
        <v>0</v>
      </c>
      <c r="T41" s="52">
        <f>SAStab!E7472</f>
        <v>739.4</v>
      </c>
      <c r="U41" s="52">
        <f>SAStab!F7472</f>
        <v>3011.5</v>
      </c>
      <c r="V41" s="52">
        <f>SAStab!G7472</f>
        <v>7198</v>
      </c>
      <c r="W41" s="52">
        <f>SAStab!H7472</f>
        <v>14034</v>
      </c>
      <c r="X41">
        <f>SAStab!I7472</f>
        <v>19884</v>
      </c>
      <c r="Y41">
        <f>SAStab!J7472</f>
        <v>38148</v>
      </c>
      <c r="AB41" s="7" t="str">
        <f t="shared" si="6"/>
        <v>Imputed Rental Income</v>
      </c>
      <c r="AC41" s="95">
        <f>SAStab!D1683</f>
        <v>0.79900000000000004</v>
      </c>
      <c r="AD41">
        <f>SAStab!B7562</f>
        <v>6256</v>
      </c>
      <c r="AE41">
        <f>SAStab!C7562</f>
        <v>0</v>
      </c>
      <c r="AF41">
        <f>SAStab!D7562</f>
        <v>0</v>
      </c>
      <c r="AG41">
        <f>SAStab!E7562</f>
        <v>773.9</v>
      </c>
      <c r="AH41">
        <f>SAStab!F7562</f>
        <v>3135.5</v>
      </c>
      <c r="AI41">
        <f>SAStab!G7562</f>
        <v>7663</v>
      </c>
      <c r="AJ41">
        <f>SAStab!H7562</f>
        <v>15630</v>
      </c>
      <c r="AK41">
        <f>SAStab!I7562</f>
        <v>22671</v>
      </c>
      <c r="AL41">
        <f>SAStab!J7562</f>
        <v>45200</v>
      </c>
      <c r="AO41" s="7" t="str">
        <f t="shared" si="7"/>
        <v>Imputed Rental Income</v>
      </c>
      <c r="AP41" s="95">
        <f>SAStab!E1683</f>
        <v>0.77500000000000002</v>
      </c>
      <c r="AQ41" s="120">
        <f>SAStab!B7652</f>
        <v>6838</v>
      </c>
      <c r="AR41" s="120">
        <f>SAStab!C7652</f>
        <v>0</v>
      </c>
      <c r="AS41" s="120">
        <f>SAStab!D7652</f>
        <v>0</v>
      </c>
      <c r="AT41" s="120">
        <f>SAStab!E7652</f>
        <v>613.29999999999995</v>
      </c>
      <c r="AU41" s="120">
        <f>SAStab!F7652</f>
        <v>3178.2</v>
      </c>
      <c r="AV41" s="120">
        <f>SAStab!G7652</f>
        <v>7934</v>
      </c>
      <c r="AW41" s="120">
        <f>SAStab!H7652</f>
        <v>16756</v>
      </c>
      <c r="AX41" s="120">
        <f>SAStab!I7652</f>
        <v>25410</v>
      </c>
      <c r="AY41" s="120">
        <f>SAStab!J7652</f>
        <v>56673</v>
      </c>
      <c r="BB41" s="7" t="str">
        <f t="shared" si="8"/>
        <v>Imputed Rental Income</v>
      </c>
      <c r="BC41" s="95">
        <f>SAStab!F1683</f>
        <v>0.75700000000000001</v>
      </c>
      <c r="BD41" s="52">
        <f>SAStab!B7742</f>
        <v>7602</v>
      </c>
      <c r="BE41" s="52">
        <f>SAStab!C7742</f>
        <v>0</v>
      </c>
      <c r="BF41" s="52">
        <f>SAStab!D7742</f>
        <v>0</v>
      </c>
      <c r="BG41" s="52">
        <f>SAStab!E7742</f>
        <v>445.1</v>
      </c>
      <c r="BH41" s="52">
        <f>SAStab!F7742</f>
        <v>3401.6</v>
      </c>
      <c r="BI41" s="52">
        <f>SAStab!G7742</f>
        <v>8675</v>
      </c>
      <c r="BJ41" s="52">
        <f>SAStab!H7742</f>
        <v>18208</v>
      </c>
      <c r="BK41" s="52">
        <f>SAStab!I7742</f>
        <v>27614</v>
      </c>
      <c r="BL41" s="52">
        <f>SAStab!J7742</f>
        <v>64666</v>
      </c>
      <c r="BO41" s="7" t="str">
        <f t="shared" si="9"/>
        <v>Imputed Rental Income</v>
      </c>
      <c r="BP41" s="95">
        <f>SAStab!G1683</f>
        <v>0.749</v>
      </c>
      <c r="BQ41" s="120">
        <f>SAStab!B7832</f>
        <v>8665</v>
      </c>
      <c r="BR41" s="120">
        <f>SAStab!C7832</f>
        <v>0</v>
      </c>
      <c r="BS41" s="120">
        <f>SAStab!D7832</f>
        <v>0</v>
      </c>
      <c r="BT41" s="120">
        <f>SAStab!E7832</f>
        <v>0</v>
      </c>
      <c r="BU41" s="120">
        <f>SAStab!F7832</f>
        <v>3760.5</v>
      </c>
      <c r="BV41" s="120">
        <f>SAStab!G7832</f>
        <v>9705</v>
      </c>
      <c r="BW41" s="120">
        <f>SAStab!H7832</f>
        <v>20964</v>
      </c>
      <c r="BX41" s="120">
        <f>SAStab!I7832</f>
        <v>31926</v>
      </c>
      <c r="BY41" s="120">
        <f>SAStab!J7832</f>
        <v>73185</v>
      </c>
    </row>
    <row r="42" spans="1:77">
      <c r="A42" s="7"/>
      <c r="B42" s="7" t="s">
        <v>226</v>
      </c>
      <c r="C42" s="95">
        <f>SAStab!B1684</f>
        <v>7.6999999999999999E-2</v>
      </c>
      <c r="D42" s="52">
        <f>SAStab!B7383</f>
        <v>730</v>
      </c>
      <c r="E42" s="52">
        <f>SAStab!C7383</f>
        <v>0</v>
      </c>
      <c r="F42" s="52">
        <f>SAStab!D7383</f>
        <v>0</v>
      </c>
      <c r="G42" s="52">
        <f>SAStab!E7383</f>
        <v>0</v>
      </c>
      <c r="H42" s="52">
        <f>SAStab!F7383</f>
        <v>0</v>
      </c>
      <c r="I42" s="52">
        <f>SAStab!G7383</f>
        <v>0</v>
      </c>
      <c r="J42" s="52">
        <f>SAStab!H7383</f>
        <v>0</v>
      </c>
      <c r="K42" s="52">
        <f>SAStab!I7383</f>
        <v>6541</v>
      </c>
      <c r="L42" s="52">
        <f>SAStab!J7383</f>
        <v>15781</v>
      </c>
      <c r="N42" s="7"/>
      <c r="O42" s="7" t="str">
        <f t="shared" si="5"/>
        <v>Means+Nonmeans Benefits</v>
      </c>
      <c r="P42" s="95">
        <f>SAStab!C1684</f>
        <v>7.3999999999999996E-2</v>
      </c>
      <c r="Q42">
        <f>SAStab!B7473</f>
        <v>803</v>
      </c>
      <c r="R42" s="52">
        <f>SAStab!C7473</f>
        <v>0</v>
      </c>
      <c r="S42" s="52">
        <f>SAStab!D7473</f>
        <v>0</v>
      </c>
      <c r="T42" s="52">
        <f>SAStab!E7473</f>
        <v>0</v>
      </c>
      <c r="U42" s="52">
        <f>SAStab!F7473</f>
        <v>0</v>
      </c>
      <c r="V42" s="52">
        <f>SAStab!G7473</f>
        <v>0</v>
      </c>
      <c r="W42" s="52">
        <f>SAStab!H7473</f>
        <v>0</v>
      </c>
      <c r="X42">
        <f>SAStab!I7473</f>
        <v>7121</v>
      </c>
      <c r="Y42">
        <f>SAStab!J7473</f>
        <v>17975</v>
      </c>
      <c r="AA42" s="7"/>
      <c r="AB42" s="7" t="str">
        <f t="shared" si="6"/>
        <v>Means+Nonmeans Benefits</v>
      </c>
      <c r="AC42" s="95">
        <f>SAStab!D1684</f>
        <v>7.0000000000000007E-2</v>
      </c>
      <c r="AD42">
        <f>SAStab!B7563</f>
        <v>834</v>
      </c>
      <c r="AE42">
        <f>SAStab!C7563</f>
        <v>0</v>
      </c>
      <c r="AF42">
        <f>SAStab!D7563</f>
        <v>0</v>
      </c>
      <c r="AG42">
        <f>SAStab!E7563</f>
        <v>0</v>
      </c>
      <c r="AH42">
        <f>SAStab!F7563</f>
        <v>0</v>
      </c>
      <c r="AI42">
        <f>SAStab!G7563</f>
        <v>0</v>
      </c>
      <c r="AJ42">
        <f>SAStab!H7563</f>
        <v>0</v>
      </c>
      <c r="AK42">
        <f>SAStab!I7563</f>
        <v>7522</v>
      </c>
      <c r="AL42">
        <f>SAStab!J7563</f>
        <v>19530</v>
      </c>
      <c r="AN42" s="7"/>
      <c r="AO42" s="7" t="str">
        <f t="shared" si="7"/>
        <v>Means+Nonmeans Benefits</v>
      </c>
      <c r="AP42" s="95">
        <f>SAStab!E1684</f>
        <v>6.5000000000000002E-2</v>
      </c>
      <c r="AQ42" s="120">
        <f>SAStab!B7653</f>
        <v>862</v>
      </c>
      <c r="AR42" s="120">
        <f>SAStab!C7653</f>
        <v>0</v>
      </c>
      <c r="AS42" s="120">
        <f>SAStab!D7653</f>
        <v>0</v>
      </c>
      <c r="AT42" s="120">
        <f>SAStab!E7653</f>
        <v>0</v>
      </c>
      <c r="AU42" s="120">
        <f>SAStab!F7653</f>
        <v>0</v>
      </c>
      <c r="AV42" s="120">
        <f>SAStab!G7653</f>
        <v>0</v>
      </c>
      <c r="AW42" s="120">
        <f>SAStab!H7653</f>
        <v>0</v>
      </c>
      <c r="AX42" s="120">
        <f>SAStab!I7653</f>
        <v>6771</v>
      </c>
      <c r="AY42" s="120">
        <f>SAStab!J7653</f>
        <v>20914</v>
      </c>
      <c r="BA42" s="7"/>
      <c r="BB42" s="7" t="str">
        <f t="shared" si="8"/>
        <v>Means+Nonmeans Benefits</v>
      </c>
      <c r="BC42" s="95">
        <f>SAStab!F1684</f>
        <v>7.0999999999999994E-2</v>
      </c>
      <c r="BD42" s="52">
        <f>SAStab!B7743</f>
        <v>1048</v>
      </c>
      <c r="BE42" s="52">
        <f>SAStab!C7743</f>
        <v>0</v>
      </c>
      <c r="BF42" s="52">
        <f>SAStab!D7743</f>
        <v>0</v>
      </c>
      <c r="BG42" s="52">
        <f>SAStab!E7743</f>
        <v>0</v>
      </c>
      <c r="BH42" s="52">
        <f>SAStab!F7743</f>
        <v>0</v>
      </c>
      <c r="BI42" s="52">
        <f>SAStab!G7743</f>
        <v>0</v>
      </c>
      <c r="BJ42" s="52">
        <f>SAStab!H7743</f>
        <v>0</v>
      </c>
      <c r="BK42" s="52">
        <f>SAStab!I7743</f>
        <v>9159</v>
      </c>
      <c r="BL42" s="52">
        <f>SAStab!J7743</f>
        <v>24327</v>
      </c>
      <c r="BN42" s="7"/>
      <c r="BO42" s="7" t="str">
        <f t="shared" si="9"/>
        <v>Means+Nonmeans Benefits</v>
      </c>
      <c r="BP42" s="95">
        <f>SAStab!G1684</f>
        <v>7.1999999999999995E-2</v>
      </c>
      <c r="BQ42" s="120">
        <f>SAStab!B7833</f>
        <v>1163</v>
      </c>
      <c r="BR42" s="120">
        <f>SAStab!C7833</f>
        <v>0</v>
      </c>
      <c r="BS42" s="120">
        <f>SAStab!D7833</f>
        <v>0</v>
      </c>
      <c r="BT42" s="120">
        <f>SAStab!E7833</f>
        <v>0</v>
      </c>
      <c r="BU42" s="120">
        <f>SAStab!F7833</f>
        <v>0</v>
      </c>
      <c r="BV42" s="120">
        <f>SAStab!G7833</f>
        <v>0</v>
      </c>
      <c r="BW42" s="120">
        <f>SAStab!H7833</f>
        <v>0</v>
      </c>
      <c r="BX42" s="120">
        <f>SAStab!I7833</f>
        <v>10259</v>
      </c>
      <c r="BY42" s="120">
        <f>SAStab!J7833</f>
        <v>26086</v>
      </c>
    </row>
    <row r="43" spans="1:77">
      <c r="A43" s="7"/>
      <c r="B43" s="7" t="s">
        <v>308</v>
      </c>
      <c r="C43" s="95">
        <f>SAStab!B1685</f>
        <v>0.185</v>
      </c>
      <c r="D43" s="52">
        <f>SAStab!B7384</f>
        <v>7711</v>
      </c>
      <c r="E43" s="52">
        <f>SAStab!C7384</f>
        <v>0</v>
      </c>
      <c r="F43" s="52">
        <f>SAStab!D7384</f>
        <v>0</v>
      </c>
      <c r="G43" s="52">
        <f>SAStab!E7384</f>
        <v>0</v>
      </c>
      <c r="H43" s="52">
        <f>SAStab!F7384</f>
        <v>0</v>
      </c>
      <c r="I43" s="52">
        <f>SAStab!G7384</f>
        <v>0</v>
      </c>
      <c r="J43" s="52">
        <f>SAStab!H7384</f>
        <v>26449</v>
      </c>
      <c r="K43" s="52">
        <f>SAStab!I7384</f>
        <v>66422</v>
      </c>
      <c r="L43" s="52">
        <f>SAStab!J7384</f>
        <v>90510</v>
      </c>
      <c r="N43" s="7"/>
      <c r="O43" s="7" t="str">
        <f t="shared" si="5"/>
        <v>Other Family Member Income</v>
      </c>
      <c r="P43" s="95">
        <f>SAStab!C1685</f>
        <v>0.188</v>
      </c>
      <c r="Q43">
        <f>SAStab!B7474</f>
        <v>9152</v>
      </c>
      <c r="R43" s="52">
        <f>SAStab!C7474</f>
        <v>0</v>
      </c>
      <c r="S43" s="52">
        <f>SAStab!D7474</f>
        <v>0</v>
      </c>
      <c r="T43" s="52">
        <f>SAStab!E7474</f>
        <v>0</v>
      </c>
      <c r="U43" s="52">
        <f>SAStab!F7474</f>
        <v>0</v>
      </c>
      <c r="V43" s="52">
        <f>SAStab!G7474</f>
        <v>0</v>
      </c>
      <c r="W43" s="52">
        <f>SAStab!H7474</f>
        <v>40949</v>
      </c>
      <c r="X43">
        <f>SAStab!I7474</f>
        <v>78020</v>
      </c>
      <c r="Y43">
        <f>SAStab!J7474</f>
        <v>106314</v>
      </c>
      <c r="AA43" s="7"/>
      <c r="AB43" s="7" t="str">
        <f t="shared" si="6"/>
        <v>Other Family Member Income</v>
      </c>
      <c r="AC43" s="95">
        <f>SAStab!D1685</f>
        <v>0.188</v>
      </c>
      <c r="AD43">
        <f>SAStab!B7564</f>
        <v>10475</v>
      </c>
      <c r="AE43">
        <f>SAStab!C7564</f>
        <v>0</v>
      </c>
      <c r="AF43">
        <f>SAStab!D7564</f>
        <v>0</v>
      </c>
      <c r="AG43">
        <f>SAStab!E7564</f>
        <v>0</v>
      </c>
      <c r="AH43">
        <f>SAStab!F7564</f>
        <v>0</v>
      </c>
      <c r="AI43">
        <f>SAStab!G7564</f>
        <v>0</v>
      </c>
      <c r="AJ43">
        <f>SAStab!H7564</f>
        <v>46102</v>
      </c>
      <c r="AK43">
        <f>SAStab!I7564</f>
        <v>87838</v>
      </c>
      <c r="AL43">
        <f>SAStab!J7564</f>
        <v>119693</v>
      </c>
      <c r="AN43" s="7"/>
      <c r="AO43" s="7" t="str">
        <f t="shared" si="7"/>
        <v>Other Family Member Income</v>
      </c>
      <c r="AP43" s="95">
        <f>SAStab!E1685</f>
        <v>0.19700000000000001</v>
      </c>
      <c r="AQ43" s="120">
        <f>SAStab!B7654</f>
        <v>12245</v>
      </c>
      <c r="AR43" s="120">
        <f>SAStab!C7654</f>
        <v>0</v>
      </c>
      <c r="AS43" s="120">
        <f>SAStab!D7654</f>
        <v>0</v>
      </c>
      <c r="AT43" s="120">
        <f>SAStab!E7654</f>
        <v>0</v>
      </c>
      <c r="AU43" s="120">
        <f>SAStab!F7654</f>
        <v>0</v>
      </c>
      <c r="AV43" s="120">
        <f>SAStab!G7654</f>
        <v>0</v>
      </c>
      <c r="AW43" s="120">
        <f>SAStab!H7654</f>
        <v>51524</v>
      </c>
      <c r="AX43" s="120">
        <f>SAStab!I7654</f>
        <v>98167</v>
      </c>
      <c r="AY43" s="120">
        <f>SAStab!J7654</f>
        <v>133768</v>
      </c>
      <c r="BA43" s="7"/>
      <c r="BB43" s="7" t="str">
        <f t="shared" si="8"/>
        <v>Other Family Member Income</v>
      </c>
      <c r="BC43" s="95">
        <f>SAStab!F1685</f>
        <v>0.20599999999999999</v>
      </c>
      <c r="BD43" s="52">
        <f>SAStab!B7744</f>
        <v>14085</v>
      </c>
      <c r="BE43" s="52">
        <f>SAStab!C7744</f>
        <v>0</v>
      </c>
      <c r="BF43" s="52">
        <f>SAStab!D7744</f>
        <v>0</v>
      </c>
      <c r="BG43" s="52">
        <f>SAStab!E7744</f>
        <v>0</v>
      </c>
      <c r="BH43" s="52">
        <f>SAStab!F7744</f>
        <v>0</v>
      </c>
      <c r="BI43" s="52">
        <f>SAStab!G7744</f>
        <v>0</v>
      </c>
      <c r="BJ43" s="52">
        <f>SAStab!H7744</f>
        <v>57374</v>
      </c>
      <c r="BK43" s="52">
        <f>SAStab!I7744</f>
        <v>109313</v>
      </c>
      <c r="BL43" s="52">
        <f>SAStab!J7744</f>
        <v>148956</v>
      </c>
      <c r="BN43" s="7"/>
      <c r="BO43" s="7" t="str">
        <f t="shared" si="9"/>
        <v>Other Family Member Income</v>
      </c>
      <c r="BP43" s="95">
        <f>SAStab!G1685</f>
        <v>0.20300000000000001</v>
      </c>
      <c r="BQ43" s="120">
        <f>SAStab!B7834</f>
        <v>15176</v>
      </c>
      <c r="BR43" s="120">
        <f>SAStab!C7834</f>
        <v>0</v>
      </c>
      <c r="BS43" s="120">
        <f>SAStab!D7834</f>
        <v>0</v>
      </c>
      <c r="BT43" s="120">
        <f>SAStab!E7834</f>
        <v>0</v>
      </c>
      <c r="BU43" s="120">
        <f>SAStab!F7834</f>
        <v>0</v>
      </c>
      <c r="BV43" s="120">
        <f>SAStab!G7834</f>
        <v>0</v>
      </c>
      <c r="BW43" s="120">
        <f>SAStab!H7834</f>
        <v>63798</v>
      </c>
      <c r="BX43" s="120">
        <f>SAStab!I7834</f>
        <v>121553</v>
      </c>
      <c r="BY43" s="120">
        <f>SAStab!J7834</f>
        <v>165636</v>
      </c>
    </row>
    <row r="44" spans="1:77">
      <c r="B44" s="9" t="s">
        <v>44</v>
      </c>
      <c r="C44" s="95">
        <f>SAStab!B1686</f>
        <v>0.80100000000000005</v>
      </c>
      <c r="D44" s="52">
        <f>SAStab!B7385</f>
        <v>11061</v>
      </c>
      <c r="E44" s="52">
        <f>SAStab!C7385</f>
        <v>0</v>
      </c>
      <c r="F44" s="52">
        <f>SAStab!D7385</f>
        <v>0</v>
      </c>
      <c r="G44" s="52">
        <f>SAStab!E7385</f>
        <v>5141</v>
      </c>
      <c r="H44" s="52">
        <f>SAStab!F7385</f>
        <v>11224.8</v>
      </c>
      <c r="I44" s="52">
        <f>SAStab!G7385</f>
        <v>16690</v>
      </c>
      <c r="J44" s="52">
        <f>SAStab!H7385</f>
        <v>21332</v>
      </c>
      <c r="K44" s="52">
        <f>SAStab!I7385</f>
        <v>23860</v>
      </c>
      <c r="L44" s="52">
        <f>SAStab!J7385</f>
        <v>27796</v>
      </c>
      <c r="O44" s="7" t="str">
        <f t="shared" si="5"/>
        <v xml:space="preserve">      Own Benefit</v>
      </c>
      <c r="P44" s="95">
        <f>SAStab!C1686</f>
        <v>0.81299999999999994</v>
      </c>
      <c r="Q44">
        <f>SAStab!B7475</f>
        <v>13065</v>
      </c>
      <c r="R44" s="52">
        <f>SAStab!C7475</f>
        <v>0</v>
      </c>
      <c r="S44" s="52">
        <f>SAStab!D7475</f>
        <v>0</v>
      </c>
      <c r="T44" s="52">
        <f>SAStab!E7475</f>
        <v>6308.4</v>
      </c>
      <c r="U44" s="52">
        <f>SAStab!F7475</f>
        <v>13109.6</v>
      </c>
      <c r="V44" s="52">
        <f>SAStab!G7475</f>
        <v>19801</v>
      </c>
      <c r="W44" s="52">
        <f>SAStab!H7475</f>
        <v>25167</v>
      </c>
      <c r="X44">
        <f>SAStab!I7475</f>
        <v>27862</v>
      </c>
      <c r="Y44">
        <f>SAStab!J7475</f>
        <v>32396</v>
      </c>
      <c r="AB44" s="7" t="str">
        <f t="shared" si="6"/>
        <v xml:space="preserve">      Own Benefit</v>
      </c>
      <c r="AC44" s="95">
        <f>SAStab!D1686</f>
        <v>0.84199999999999997</v>
      </c>
      <c r="AD44">
        <f>SAStab!B7565</f>
        <v>15159</v>
      </c>
      <c r="AE44">
        <f>SAStab!C7565</f>
        <v>0</v>
      </c>
      <c r="AF44">
        <f>SAStab!D7565</f>
        <v>0</v>
      </c>
      <c r="AG44">
        <f>SAStab!E7565</f>
        <v>8470.1</v>
      </c>
      <c r="AH44">
        <f>SAStab!F7565</f>
        <v>14981.8</v>
      </c>
      <c r="AI44">
        <f>SAStab!G7565</f>
        <v>22718</v>
      </c>
      <c r="AJ44">
        <f>SAStab!H7565</f>
        <v>28344</v>
      </c>
      <c r="AK44">
        <f>SAStab!I7565</f>
        <v>31276</v>
      </c>
      <c r="AL44">
        <f>SAStab!J7565</f>
        <v>36090</v>
      </c>
      <c r="AO44" s="7" t="str">
        <f t="shared" si="7"/>
        <v xml:space="preserve">      Own Benefit</v>
      </c>
      <c r="AP44" s="95">
        <f>SAStab!E1686</f>
        <v>0.84499999999999997</v>
      </c>
      <c r="AQ44" s="120">
        <f>SAStab!B7655</f>
        <v>16615</v>
      </c>
      <c r="AR44" s="120">
        <f>SAStab!C7655</f>
        <v>0</v>
      </c>
      <c r="AS44" s="120">
        <f>SAStab!D7655</f>
        <v>0</v>
      </c>
      <c r="AT44" s="120">
        <f>SAStab!E7655</f>
        <v>9482.2000000000007</v>
      </c>
      <c r="AU44" s="120">
        <f>SAStab!F7655</f>
        <v>16346</v>
      </c>
      <c r="AV44" s="120">
        <f>SAStab!G7655</f>
        <v>24527</v>
      </c>
      <c r="AW44" s="120">
        <f>SAStab!H7655</f>
        <v>31047</v>
      </c>
      <c r="AX44" s="120">
        <f>SAStab!I7655</f>
        <v>34673</v>
      </c>
      <c r="AY44" s="120">
        <f>SAStab!J7655</f>
        <v>40695</v>
      </c>
      <c r="BB44" s="7" t="str">
        <f t="shared" si="8"/>
        <v xml:space="preserve">      Own Benefit</v>
      </c>
      <c r="BC44" s="95">
        <f>SAStab!F1686</f>
        <v>0.84199999999999997</v>
      </c>
      <c r="BD44" s="52">
        <f>SAStab!B7745</f>
        <v>18154</v>
      </c>
      <c r="BE44" s="52">
        <f>SAStab!C7745</f>
        <v>0</v>
      </c>
      <c r="BF44" s="52">
        <f>SAStab!D7745</f>
        <v>0</v>
      </c>
      <c r="BG44" s="52">
        <f>SAStab!E7745</f>
        <v>10347</v>
      </c>
      <c r="BH44" s="52">
        <f>SAStab!F7745</f>
        <v>17775.2</v>
      </c>
      <c r="BI44" s="52">
        <f>SAStab!G7745</f>
        <v>26715</v>
      </c>
      <c r="BJ44" s="52">
        <f>SAStab!H7745</f>
        <v>34390</v>
      </c>
      <c r="BK44" s="52">
        <f>SAStab!I7745</f>
        <v>38400</v>
      </c>
      <c r="BL44" s="52">
        <f>SAStab!J7745</f>
        <v>45571</v>
      </c>
      <c r="BO44" s="7" t="str">
        <f t="shared" si="9"/>
        <v xml:space="preserve">      Own Benefit</v>
      </c>
      <c r="BP44" s="95">
        <f>SAStab!G1686</f>
        <v>0.85099999999999998</v>
      </c>
      <c r="BQ44" s="120">
        <f>SAStab!B7835</f>
        <v>20591</v>
      </c>
      <c r="BR44" s="120">
        <f>SAStab!C7835</f>
        <v>0</v>
      </c>
      <c r="BS44" s="120">
        <f>SAStab!D7835</f>
        <v>0</v>
      </c>
      <c r="BT44" s="120">
        <f>SAStab!E7835</f>
        <v>12094.1</v>
      </c>
      <c r="BU44" s="120">
        <f>SAStab!F7835</f>
        <v>20000.2</v>
      </c>
      <c r="BV44" s="120">
        <f>SAStab!G7835</f>
        <v>29945</v>
      </c>
      <c r="BW44" s="120">
        <f>SAStab!H7835</f>
        <v>38848</v>
      </c>
      <c r="BX44" s="120">
        <f>SAStab!I7835</f>
        <v>43305</v>
      </c>
      <c r="BY44" s="120">
        <f>SAStab!J7835</f>
        <v>50732</v>
      </c>
    </row>
    <row r="45" spans="1:77">
      <c r="B45" s="9" t="s">
        <v>45</v>
      </c>
      <c r="C45" s="95">
        <f>SAStab!B1687</f>
        <v>0.36799999999999999</v>
      </c>
      <c r="D45" s="52">
        <f>SAStab!B7386</f>
        <v>6838</v>
      </c>
      <c r="E45" s="52">
        <f>SAStab!C7386</f>
        <v>0</v>
      </c>
      <c r="F45" s="52">
        <f>SAStab!D7386</f>
        <v>0</v>
      </c>
      <c r="G45" s="52">
        <f>SAStab!E7386</f>
        <v>0</v>
      </c>
      <c r="H45" s="52">
        <f>SAStab!F7386</f>
        <v>0</v>
      </c>
      <c r="I45" s="52">
        <f>SAStab!G7386</f>
        <v>15421</v>
      </c>
      <c r="J45" s="52">
        <f>SAStab!H7386</f>
        <v>23409</v>
      </c>
      <c r="K45" s="52">
        <f>SAStab!I7386</f>
        <v>26167</v>
      </c>
      <c r="L45" s="52">
        <f>SAStab!J7386</f>
        <v>30381</v>
      </c>
      <c r="O45" s="7" t="str">
        <f t="shared" si="5"/>
        <v xml:space="preserve">      Spouse Benefit</v>
      </c>
      <c r="P45" s="95">
        <f>SAStab!C1687</f>
        <v>0.38900000000000001</v>
      </c>
      <c r="Q45">
        <f>SAStab!B7476</f>
        <v>7700</v>
      </c>
      <c r="R45" s="52">
        <f>SAStab!C7476</f>
        <v>0</v>
      </c>
      <c r="S45" s="52">
        <f>SAStab!D7476</f>
        <v>0</v>
      </c>
      <c r="T45" s="52">
        <f>SAStab!E7476</f>
        <v>0</v>
      </c>
      <c r="U45" s="52">
        <f>SAStab!F7476</f>
        <v>0</v>
      </c>
      <c r="V45" s="52">
        <f>SAStab!G7476</f>
        <v>16753</v>
      </c>
      <c r="W45" s="52">
        <f>SAStab!H7476</f>
        <v>25613</v>
      </c>
      <c r="X45">
        <f>SAStab!I7476</f>
        <v>28997</v>
      </c>
      <c r="Y45">
        <f>SAStab!J7476</f>
        <v>33906</v>
      </c>
      <c r="AB45" s="7" t="str">
        <f t="shared" si="6"/>
        <v xml:space="preserve">      Spouse Benefit</v>
      </c>
      <c r="AC45" s="95">
        <f>SAStab!D1687</f>
        <v>0.39200000000000002</v>
      </c>
      <c r="AD45">
        <f>SAStab!B7566</f>
        <v>8123</v>
      </c>
      <c r="AE45">
        <f>SAStab!C7566</f>
        <v>0</v>
      </c>
      <c r="AF45">
        <f>SAStab!D7566</f>
        <v>0</v>
      </c>
      <c r="AG45">
        <f>SAStab!E7566</f>
        <v>0</v>
      </c>
      <c r="AH45">
        <f>SAStab!F7566</f>
        <v>0</v>
      </c>
      <c r="AI45">
        <f>SAStab!G7566</f>
        <v>16998</v>
      </c>
      <c r="AJ45">
        <f>SAStab!H7566</f>
        <v>27200</v>
      </c>
      <c r="AK45">
        <f>SAStab!I7566</f>
        <v>31176</v>
      </c>
      <c r="AL45">
        <f>SAStab!J7566</f>
        <v>36490</v>
      </c>
      <c r="AO45" s="7" t="str">
        <f t="shared" si="7"/>
        <v xml:space="preserve">      Spouse Benefit</v>
      </c>
      <c r="AP45" s="95">
        <f>SAStab!E1687</f>
        <v>0.375</v>
      </c>
      <c r="AQ45" s="120">
        <f>SAStab!B7656</f>
        <v>8384</v>
      </c>
      <c r="AR45" s="120">
        <f>SAStab!C7656</f>
        <v>0</v>
      </c>
      <c r="AS45" s="120">
        <f>SAStab!D7656</f>
        <v>0</v>
      </c>
      <c r="AT45" s="120">
        <f>SAStab!E7656</f>
        <v>0</v>
      </c>
      <c r="AU45" s="120">
        <f>SAStab!F7656</f>
        <v>0</v>
      </c>
      <c r="AV45" s="120">
        <f>SAStab!G7656</f>
        <v>16672</v>
      </c>
      <c r="AW45" s="120">
        <f>SAStab!H7656</f>
        <v>29378</v>
      </c>
      <c r="AX45" s="120">
        <f>SAStab!I7656</f>
        <v>34441</v>
      </c>
      <c r="AY45" s="120">
        <f>SAStab!J7656</f>
        <v>41577</v>
      </c>
      <c r="BB45" s="7" t="str">
        <f t="shared" si="8"/>
        <v xml:space="preserve">      Spouse Benefit</v>
      </c>
      <c r="BC45" s="95">
        <f>SAStab!F1687</f>
        <v>0.379</v>
      </c>
      <c r="BD45" s="52">
        <f>SAStab!B7746</f>
        <v>9258</v>
      </c>
      <c r="BE45" s="52">
        <f>SAStab!C7746</f>
        <v>0</v>
      </c>
      <c r="BF45" s="52">
        <f>SAStab!D7746</f>
        <v>0</v>
      </c>
      <c r="BG45" s="52">
        <f>SAStab!E7746</f>
        <v>0</v>
      </c>
      <c r="BH45" s="52">
        <f>SAStab!F7746</f>
        <v>0</v>
      </c>
      <c r="BI45" s="52">
        <f>SAStab!G7746</f>
        <v>18271</v>
      </c>
      <c r="BJ45" s="52">
        <f>SAStab!H7746</f>
        <v>32238</v>
      </c>
      <c r="BK45" s="52">
        <f>SAStab!I7746</f>
        <v>38460</v>
      </c>
      <c r="BL45" s="52">
        <f>SAStab!J7746</f>
        <v>46306</v>
      </c>
      <c r="BO45" s="7" t="str">
        <f t="shared" si="9"/>
        <v xml:space="preserve">      Spouse Benefit</v>
      </c>
      <c r="BP45" s="95">
        <f>SAStab!G1687</f>
        <v>0.38500000000000001</v>
      </c>
      <c r="BQ45" s="120">
        <f>SAStab!B7836</f>
        <v>10541</v>
      </c>
      <c r="BR45" s="120">
        <f>SAStab!C7836</f>
        <v>0</v>
      </c>
      <c r="BS45" s="120">
        <f>SAStab!D7836</f>
        <v>0</v>
      </c>
      <c r="BT45" s="120">
        <f>SAStab!E7836</f>
        <v>0</v>
      </c>
      <c r="BU45" s="120">
        <f>SAStab!F7836</f>
        <v>0</v>
      </c>
      <c r="BV45" s="120">
        <f>SAStab!G7836</f>
        <v>20631</v>
      </c>
      <c r="BW45" s="120">
        <f>SAStab!H7836</f>
        <v>36673</v>
      </c>
      <c r="BX45" s="120">
        <f>SAStab!I7836</f>
        <v>43230</v>
      </c>
      <c r="BY45" s="120">
        <f>SAStab!J7836</f>
        <v>51645</v>
      </c>
    </row>
    <row r="46" spans="1:77">
      <c r="B46" s="9" t="s">
        <v>46</v>
      </c>
      <c r="C46" s="95">
        <f>SAStab!B1688</f>
        <v>0.25700000000000001</v>
      </c>
      <c r="D46" s="52">
        <f>SAStab!B7387</f>
        <v>8807</v>
      </c>
      <c r="E46" s="52">
        <f>SAStab!C7387</f>
        <v>0</v>
      </c>
      <c r="F46" s="52">
        <f>SAStab!D7387</f>
        <v>0</v>
      </c>
      <c r="G46" s="52">
        <f>SAStab!E7387</f>
        <v>0</v>
      </c>
      <c r="H46" s="52">
        <f>SAStab!F7387</f>
        <v>0</v>
      </c>
      <c r="I46" s="52">
        <f>SAStab!G7387</f>
        <v>245</v>
      </c>
      <c r="J46" s="52">
        <f>SAStab!H7387</f>
        <v>31907</v>
      </c>
      <c r="K46" s="52">
        <f>SAStab!I7387</f>
        <v>52377</v>
      </c>
      <c r="L46" s="52">
        <f>SAStab!J7387</f>
        <v>107928</v>
      </c>
      <c r="O46" s="7" t="str">
        <f t="shared" si="5"/>
        <v xml:space="preserve">      Own Earnings</v>
      </c>
      <c r="P46" s="95">
        <f>SAStab!C1688</f>
        <v>0.27600000000000002</v>
      </c>
      <c r="Q46">
        <f>SAStab!B7477</f>
        <v>11445</v>
      </c>
      <c r="R46" s="52">
        <f>SAStab!C7477</f>
        <v>0</v>
      </c>
      <c r="S46" s="52">
        <f>SAStab!D7477</f>
        <v>0</v>
      </c>
      <c r="T46" s="52">
        <f>SAStab!E7477</f>
        <v>0</v>
      </c>
      <c r="U46" s="52">
        <f>SAStab!F7477</f>
        <v>0</v>
      </c>
      <c r="V46" s="52">
        <f>SAStab!G7477</f>
        <v>6220</v>
      </c>
      <c r="W46" s="52">
        <f>SAStab!H7477</f>
        <v>39651</v>
      </c>
      <c r="X46">
        <f>SAStab!I7477</f>
        <v>63894</v>
      </c>
      <c r="Y46">
        <f>SAStab!J7477</f>
        <v>136896</v>
      </c>
      <c r="AB46" s="7" t="str">
        <f t="shared" si="6"/>
        <v xml:space="preserve">      Own Earnings</v>
      </c>
      <c r="AC46" s="95">
        <f>SAStab!D1688</f>
        <v>0.246</v>
      </c>
      <c r="AD46">
        <f>SAStab!B7567</f>
        <v>11193</v>
      </c>
      <c r="AE46">
        <f>SAStab!C7567</f>
        <v>0</v>
      </c>
      <c r="AF46">
        <f>SAStab!D7567</f>
        <v>0</v>
      </c>
      <c r="AG46">
        <f>SAStab!E7567</f>
        <v>0</v>
      </c>
      <c r="AH46">
        <f>SAStab!F7567</f>
        <v>0</v>
      </c>
      <c r="AI46">
        <f>SAStab!G7567</f>
        <v>0</v>
      </c>
      <c r="AJ46">
        <f>SAStab!H7567</f>
        <v>40426</v>
      </c>
      <c r="AK46">
        <f>SAStab!I7567</f>
        <v>67467</v>
      </c>
      <c r="AL46">
        <f>SAStab!J7567</f>
        <v>137654</v>
      </c>
      <c r="AO46" s="7" t="str">
        <f t="shared" si="7"/>
        <v xml:space="preserve">      Own Earnings</v>
      </c>
      <c r="AP46" s="95">
        <f>SAStab!E1688</f>
        <v>0.24199999999999999</v>
      </c>
      <c r="AQ46" s="120">
        <f>SAStab!B7657</f>
        <v>11903</v>
      </c>
      <c r="AR46" s="120">
        <f>SAStab!C7657</f>
        <v>0</v>
      </c>
      <c r="AS46" s="120">
        <f>SAStab!D7657</f>
        <v>0</v>
      </c>
      <c r="AT46" s="120">
        <f>SAStab!E7657</f>
        <v>0</v>
      </c>
      <c r="AU46" s="120">
        <f>SAStab!F7657</f>
        <v>0</v>
      </c>
      <c r="AV46" s="120">
        <f>SAStab!G7657</f>
        <v>0</v>
      </c>
      <c r="AW46" s="120">
        <f>SAStab!H7657</f>
        <v>43112</v>
      </c>
      <c r="AX46" s="120">
        <f>SAStab!I7657</f>
        <v>73139</v>
      </c>
      <c r="AY46" s="120">
        <f>SAStab!J7657</f>
        <v>151568</v>
      </c>
      <c r="BB46" s="7" t="str">
        <f t="shared" si="8"/>
        <v xml:space="preserve">      Own Earnings</v>
      </c>
      <c r="BC46" s="95">
        <f>SAStab!F1688</f>
        <v>0.255</v>
      </c>
      <c r="BD46" s="52">
        <f>SAStab!B7747</f>
        <v>14219</v>
      </c>
      <c r="BE46" s="52">
        <f>SAStab!C7747</f>
        <v>0</v>
      </c>
      <c r="BF46" s="52">
        <f>SAStab!D7747</f>
        <v>0</v>
      </c>
      <c r="BG46" s="52">
        <f>SAStab!E7747</f>
        <v>0</v>
      </c>
      <c r="BH46" s="52">
        <f>SAStab!F7747</f>
        <v>0</v>
      </c>
      <c r="BI46" s="52">
        <f>SAStab!G7747</f>
        <v>242</v>
      </c>
      <c r="BJ46" s="52">
        <f>SAStab!H7747</f>
        <v>51220</v>
      </c>
      <c r="BK46" s="52">
        <f>SAStab!I7747</f>
        <v>84248</v>
      </c>
      <c r="BL46" s="52">
        <f>SAStab!J7747</f>
        <v>174498</v>
      </c>
      <c r="BO46" s="7" t="str">
        <f t="shared" si="9"/>
        <v xml:space="preserve">      Own Earnings</v>
      </c>
      <c r="BP46" s="95">
        <f>SAStab!G1688</f>
        <v>0.255</v>
      </c>
      <c r="BQ46" s="120">
        <f>SAStab!B7837</f>
        <v>16341</v>
      </c>
      <c r="BR46" s="120">
        <f>SAStab!C7837</f>
        <v>0</v>
      </c>
      <c r="BS46" s="120">
        <f>SAStab!D7837</f>
        <v>0</v>
      </c>
      <c r="BT46" s="120">
        <f>SAStab!E7837</f>
        <v>0</v>
      </c>
      <c r="BU46" s="120">
        <f>SAStab!F7837</f>
        <v>0</v>
      </c>
      <c r="BV46" s="120">
        <f>SAStab!G7837</f>
        <v>250</v>
      </c>
      <c r="BW46" s="120">
        <f>SAStab!H7837</f>
        <v>58182</v>
      </c>
      <c r="BX46" s="120">
        <f>SAStab!I7837</f>
        <v>96873</v>
      </c>
      <c r="BY46" s="120">
        <f>SAStab!J7837</f>
        <v>205638</v>
      </c>
    </row>
    <row r="47" spans="1:77">
      <c r="B47" s="9" t="s">
        <v>47</v>
      </c>
      <c r="C47" s="95">
        <f>SAStab!B1689</f>
        <v>0.186</v>
      </c>
      <c r="D47" s="52">
        <f>SAStab!B7388</f>
        <v>9504</v>
      </c>
      <c r="E47" s="52">
        <f>SAStab!C7388</f>
        <v>0</v>
      </c>
      <c r="F47" s="52">
        <f>SAStab!D7388</f>
        <v>0</v>
      </c>
      <c r="G47" s="52">
        <f>SAStab!E7388</f>
        <v>0</v>
      </c>
      <c r="H47" s="52">
        <f>SAStab!F7388</f>
        <v>0</v>
      </c>
      <c r="I47" s="52">
        <f>SAStab!G7388</f>
        <v>0</v>
      </c>
      <c r="J47" s="52">
        <f>SAStab!H7388</f>
        <v>27170</v>
      </c>
      <c r="K47" s="52">
        <f>SAStab!I7388</f>
        <v>53858</v>
      </c>
      <c r="L47" s="52">
        <f>SAStab!J7388</f>
        <v>137938</v>
      </c>
      <c r="O47" s="7" t="str">
        <f t="shared" si="5"/>
        <v xml:space="preserve">      Spouse Earnings</v>
      </c>
      <c r="P47" s="95">
        <f>SAStab!C1689</f>
        <v>0.2</v>
      </c>
      <c r="Q47">
        <f>SAStab!B7478</f>
        <v>8968</v>
      </c>
      <c r="R47" s="52">
        <f>SAStab!C7478</f>
        <v>0</v>
      </c>
      <c r="S47" s="52">
        <f>SAStab!D7478</f>
        <v>0</v>
      </c>
      <c r="T47" s="52">
        <f>SAStab!E7478</f>
        <v>0</v>
      </c>
      <c r="U47" s="52">
        <f>SAStab!F7478</f>
        <v>0</v>
      </c>
      <c r="V47" s="52">
        <f>SAStab!G7478</f>
        <v>0</v>
      </c>
      <c r="W47" s="52">
        <f>SAStab!H7478</f>
        <v>29841</v>
      </c>
      <c r="X47">
        <f>SAStab!I7478</f>
        <v>56592</v>
      </c>
      <c r="Y47">
        <f>SAStab!J7478</f>
        <v>130426</v>
      </c>
      <c r="AB47" s="7" t="str">
        <f t="shared" si="6"/>
        <v xml:space="preserve">      Spouse Earnings</v>
      </c>
      <c r="AC47" s="95">
        <f>SAStab!D1689</f>
        <v>0.17299999999999999</v>
      </c>
      <c r="AD47">
        <f>SAStab!B7568</f>
        <v>8397</v>
      </c>
      <c r="AE47">
        <f>SAStab!C7568</f>
        <v>0</v>
      </c>
      <c r="AF47">
        <f>SAStab!D7568</f>
        <v>0</v>
      </c>
      <c r="AG47">
        <f>SAStab!E7568</f>
        <v>0</v>
      </c>
      <c r="AH47">
        <f>SAStab!F7568</f>
        <v>0</v>
      </c>
      <c r="AI47">
        <f>SAStab!G7568</f>
        <v>0</v>
      </c>
      <c r="AJ47">
        <f>SAStab!H7568</f>
        <v>26146</v>
      </c>
      <c r="AK47">
        <f>SAStab!I7568</f>
        <v>53285</v>
      </c>
      <c r="AL47">
        <f>SAStab!J7568</f>
        <v>134040</v>
      </c>
      <c r="AO47" s="7" t="str">
        <f t="shared" si="7"/>
        <v xml:space="preserve">      Spouse Earnings</v>
      </c>
      <c r="AP47" s="95">
        <f>SAStab!E1689</f>
        <v>0.156</v>
      </c>
      <c r="AQ47" s="120">
        <f>SAStab!B7658</f>
        <v>9445</v>
      </c>
      <c r="AR47" s="120">
        <f>SAStab!C7658</f>
        <v>0</v>
      </c>
      <c r="AS47" s="120">
        <f>SAStab!D7658</f>
        <v>0</v>
      </c>
      <c r="AT47" s="120">
        <f>SAStab!E7658</f>
        <v>0</v>
      </c>
      <c r="AU47" s="120">
        <f>SAStab!F7658</f>
        <v>0</v>
      </c>
      <c r="AV47" s="120">
        <f>SAStab!G7658</f>
        <v>0</v>
      </c>
      <c r="AW47" s="120">
        <f>SAStab!H7658</f>
        <v>22403</v>
      </c>
      <c r="AX47" s="120">
        <f>SAStab!I7658</f>
        <v>57617</v>
      </c>
      <c r="AY47" s="120">
        <f>SAStab!J7658</f>
        <v>158863</v>
      </c>
      <c r="BB47" s="7" t="str">
        <f t="shared" si="8"/>
        <v xml:space="preserve">      Spouse Earnings</v>
      </c>
      <c r="BC47" s="95">
        <f>SAStab!F1689</f>
        <v>0.17299999999999999</v>
      </c>
      <c r="BD47" s="52">
        <f>SAStab!B7748</f>
        <v>11895</v>
      </c>
      <c r="BE47" s="52">
        <f>SAStab!C7748</f>
        <v>0</v>
      </c>
      <c r="BF47" s="52">
        <f>SAStab!D7748</f>
        <v>0</v>
      </c>
      <c r="BG47" s="52">
        <f>SAStab!E7748</f>
        <v>0</v>
      </c>
      <c r="BH47" s="52">
        <f>SAStab!F7748</f>
        <v>0</v>
      </c>
      <c r="BI47" s="52">
        <f>SAStab!G7748</f>
        <v>0</v>
      </c>
      <c r="BJ47" s="52">
        <f>SAStab!H7748</f>
        <v>30253</v>
      </c>
      <c r="BK47" s="52">
        <f>SAStab!I7748</f>
        <v>66806</v>
      </c>
      <c r="BL47" s="52">
        <f>SAStab!J7748</f>
        <v>172747</v>
      </c>
      <c r="BO47" s="7" t="str">
        <f t="shared" si="9"/>
        <v xml:space="preserve">      Spouse Earnings</v>
      </c>
      <c r="BP47" s="95">
        <f>SAStab!G1689</f>
        <v>0.17</v>
      </c>
      <c r="BQ47" s="120">
        <f>SAStab!B7838</f>
        <v>11784</v>
      </c>
      <c r="BR47" s="120">
        <f>SAStab!C7838</f>
        <v>0</v>
      </c>
      <c r="BS47" s="120">
        <f>SAStab!D7838</f>
        <v>0</v>
      </c>
      <c r="BT47" s="120">
        <f>SAStab!E7838</f>
        <v>0</v>
      </c>
      <c r="BU47" s="120">
        <f>SAStab!F7838</f>
        <v>0</v>
      </c>
      <c r="BV47" s="120">
        <f>SAStab!G7838</f>
        <v>0</v>
      </c>
      <c r="BW47" s="120">
        <f>SAStab!H7838</f>
        <v>31350</v>
      </c>
      <c r="BX47" s="120">
        <f>SAStab!I7838</f>
        <v>72315</v>
      </c>
      <c r="BY47" s="120">
        <f>SAStab!J7838</f>
        <v>192311</v>
      </c>
    </row>
    <row r="48" spans="1:77">
      <c r="B48" s="7" t="s">
        <v>312</v>
      </c>
      <c r="C48" s="95">
        <f>SAStab!B1690</f>
        <v>1</v>
      </c>
      <c r="D48" s="52">
        <f>SAStab!B7389</f>
        <v>57728</v>
      </c>
      <c r="E48" s="52">
        <f>SAStab!C7389</f>
        <v>6275.56</v>
      </c>
      <c r="F48" s="52">
        <f>SAStab!D7389</f>
        <v>9265.93</v>
      </c>
      <c r="G48" s="52">
        <f>SAStab!E7389</f>
        <v>19635.599999999999</v>
      </c>
      <c r="H48" s="52">
        <f>SAStab!F7389</f>
        <v>37962.699999999997</v>
      </c>
      <c r="I48" s="52">
        <f>SAStab!G7389</f>
        <v>69353</v>
      </c>
      <c r="J48" s="52">
        <f>SAStab!H7389</f>
        <v>118044</v>
      </c>
      <c r="K48" s="52">
        <f>SAStab!I7389</f>
        <v>165566</v>
      </c>
      <c r="L48" s="52">
        <f>SAStab!J7389</f>
        <v>340488</v>
      </c>
      <c r="O48" s="7" t="str">
        <f>$B48</f>
        <v>Net Annuity Income</v>
      </c>
      <c r="P48" s="95">
        <f>SAStab!C1690</f>
        <v>1</v>
      </c>
      <c r="Q48">
        <f>SAStab!B7479</f>
        <v>64880</v>
      </c>
      <c r="R48" s="52">
        <f>SAStab!C7479</f>
        <v>6423.92</v>
      </c>
      <c r="S48" s="52">
        <f>SAStab!D7479</f>
        <v>10333.870000000001</v>
      </c>
      <c r="T48" s="52">
        <f>SAStab!E7479</f>
        <v>21578.400000000001</v>
      </c>
      <c r="U48" s="52">
        <f>SAStab!F7479</f>
        <v>41978</v>
      </c>
      <c r="V48" s="52">
        <f>SAStab!G7479</f>
        <v>76255</v>
      </c>
      <c r="W48" s="52">
        <f>SAStab!H7479</f>
        <v>129335</v>
      </c>
      <c r="X48">
        <f>SAStab!I7479</f>
        <v>184863</v>
      </c>
      <c r="Y48">
        <f>SAStab!J7479</f>
        <v>401084</v>
      </c>
      <c r="AB48" s="7" t="str">
        <f>$B48</f>
        <v>Net Annuity Income</v>
      </c>
      <c r="AC48" s="95">
        <f>SAStab!D1690</f>
        <v>1</v>
      </c>
      <c r="AD48">
        <f>SAStab!B7569</f>
        <v>66529</v>
      </c>
      <c r="AE48">
        <f>SAStab!C7569</f>
        <v>5883</v>
      </c>
      <c r="AF48">
        <f>SAStab!D7569</f>
        <v>10353.16</v>
      </c>
      <c r="AG48">
        <f>SAStab!E7569</f>
        <v>21739.599999999999</v>
      </c>
      <c r="AH48">
        <f>SAStab!F7569</f>
        <v>42668.1</v>
      </c>
      <c r="AI48">
        <f>SAStab!G7569</f>
        <v>78167</v>
      </c>
      <c r="AJ48">
        <f>SAStab!H7569</f>
        <v>136356</v>
      </c>
      <c r="AK48">
        <f>SAStab!I7569</f>
        <v>191034</v>
      </c>
      <c r="AL48">
        <f>SAStab!J7569</f>
        <v>417225</v>
      </c>
      <c r="AO48" s="7" t="str">
        <f>$B48</f>
        <v>Net Annuity Income</v>
      </c>
      <c r="AP48" s="95">
        <f>SAStab!E1690</f>
        <v>1</v>
      </c>
      <c r="AQ48" s="120">
        <f>SAStab!B7659</f>
        <v>68507</v>
      </c>
      <c r="AR48" s="120">
        <f>SAStab!C7659</f>
        <v>4979.3999999999996</v>
      </c>
      <c r="AS48" s="120">
        <f>SAStab!D7659</f>
        <v>9996.35</v>
      </c>
      <c r="AT48" s="120">
        <f>SAStab!E7659</f>
        <v>21764.400000000001</v>
      </c>
      <c r="AU48" s="120">
        <f>SAStab!F7659</f>
        <v>42587</v>
      </c>
      <c r="AV48" s="120">
        <f>SAStab!G7659</f>
        <v>79757</v>
      </c>
      <c r="AW48" s="120">
        <f>SAStab!H7659</f>
        <v>140120</v>
      </c>
      <c r="AX48" s="120">
        <f>SAStab!I7659</f>
        <v>203584</v>
      </c>
      <c r="AY48" s="120">
        <f>SAStab!J7659</f>
        <v>470862</v>
      </c>
      <c r="BB48" s="7" t="str">
        <f>$B48</f>
        <v>Net Annuity Income</v>
      </c>
      <c r="BC48" s="95">
        <f>SAStab!F1690</f>
        <v>1</v>
      </c>
      <c r="BD48" s="52">
        <f>SAStab!B7749</f>
        <v>72142</v>
      </c>
      <c r="BE48" s="52">
        <f>SAStab!C7749</f>
        <v>4055.09</v>
      </c>
      <c r="BF48" s="52">
        <f>SAStab!D7749</f>
        <v>9889.2000000000007</v>
      </c>
      <c r="BG48" s="52">
        <f>SAStab!E7749</f>
        <v>22538</v>
      </c>
      <c r="BH48" s="52">
        <f>SAStab!F7749</f>
        <v>45371.7</v>
      </c>
      <c r="BI48" s="52">
        <f>SAStab!G7749</f>
        <v>85970</v>
      </c>
      <c r="BJ48" s="52">
        <f>SAStab!H7749</f>
        <v>151262</v>
      </c>
      <c r="BK48" s="52">
        <f>SAStab!I7749</f>
        <v>216366</v>
      </c>
      <c r="BL48" s="52">
        <f>SAStab!J7749</f>
        <v>473632</v>
      </c>
      <c r="BO48" s="7" t="str">
        <f>$B48</f>
        <v>Net Annuity Income</v>
      </c>
      <c r="BP48" s="95">
        <f>SAStab!G1690</f>
        <v>1</v>
      </c>
      <c r="BQ48" s="120">
        <f>SAStab!B7839</f>
        <v>76926</v>
      </c>
      <c r="BR48" s="120">
        <f>SAStab!C7839</f>
        <v>3503.14</v>
      </c>
      <c r="BS48" s="120">
        <f>SAStab!D7839</f>
        <v>10398.299999999999</v>
      </c>
      <c r="BT48" s="120">
        <f>SAStab!E7839</f>
        <v>24124.400000000001</v>
      </c>
      <c r="BU48" s="120">
        <f>SAStab!F7839</f>
        <v>48946.6</v>
      </c>
      <c r="BV48" s="120">
        <f>SAStab!G7839</f>
        <v>91378</v>
      </c>
      <c r="BW48" s="120">
        <f>SAStab!H7839</f>
        <v>161931</v>
      </c>
      <c r="BX48" s="120">
        <f>SAStab!I7839</f>
        <v>223539</v>
      </c>
      <c r="BY48" s="120">
        <f>SAStab!J7839</f>
        <v>472572</v>
      </c>
    </row>
    <row r="49" spans="1:77">
      <c r="B49" s="7" t="s">
        <v>311</v>
      </c>
      <c r="C49" s="95">
        <f>SAStab!B1691</f>
        <v>1</v>
      </c>
      <c r="D49" s="52">
        <f>SAStab!B7390</f>
        <v>35468</v>
      </c>
      <c r="E49" s="52">
        <f>SAStab!C7390</f>
        <v>4039.36</v>
      </c>
      <c r="F49" s="52">
        <f>SAStab!D7390</f>
        <v>7478.02</v>
      </c>
      <c r="G49" s="52">
        <f>SAStab!E7390</f>
        <v>14393.8</v>
      </c>
      <c r="H49" s="52">
        <f>SAStab!F7390</f>
        <v>26674.799999999999</v>
      </c>
      <c r="I49" s="52">
        <f>SAStab!G7390</f>
        <v>46876</v>
      </c>
      <c r="J49" s="52">
        <f>SAStab!H7390</f>
        <v>72934</v>
      </c>
      <c r="K49" s="52">
        <f>SAStab!I7390</f>
        <v>93542</v>
      </c>
      <c r="L49" s="52">
        <f>SAStab!J7390</f>
        <v>144722</v>
      </c>
      <c r="O49" s="7" t="str">
        <f t="shared" ref="O49:O61" si="10">$B49</f>
        <v>Net Cash Income</v>
      </c>
      <c r="P49" s="95">
        <f>SAStab!C1691</f>
        <v>1</v>
      </c>
      <c r="Q49">
        <f>SAStab!B7480</f>
        <v>39559</v>
      </c>
      <c r="R49" s="52">
        <f>SAStab!C7480</f>
        <v>4280.9399999999996</v>
      </c>
      <c r="S49" s="52">
        <f>SAStab!D7480</f>
        <v>7950.89</v>
      </c>
      <c r="T49" s="52">
        <f>SAStab!E7480</f>
        <v>16309.9</v>
      </c>
      <c r="U49" s="52">
        <f>SAStab!F7480</f>
        <v>30482.6</v>
      </c>
      <c r="V49" s="52">
        <f>SAStab!G7480</f>
        <v>52430</v>
      </c>
      <c r="W49" s="52">
        <f>SAStab!H7480</f>
        <v>81771</v>
      </c>
      <c r="X49">
        <f>SAStab!I7480</f>
        <v>104842</v>
      </c>
      <c r="Y49">
        <f>SAStab!J7480</f>
        <v>166611</v>
      </c>
      <c r="AB49" s="7" t="str">
        <f t="shared" ref="AB49:AB61" si="11">$B49</f>
        <v>Net Cash Income</v>
      </c>
      <c r="AC49" s="95">
        <f>SAStab!D1691</f>
        <v>1</v>
      </c>
      <c r="AD49">
        <f>SAStab!B7570</f>
        <v>40999</v>
      </c>
      <c r="AE49">
        <f>SAStab!C7570</f>
        <v>3858.78</v>
      </c>
      <c r="AF49">
        <f>SAStab!D7570</f>
        <v>7876.11</v>
      </c>
      <c r="AG49">
        <f>SAStab!E7570</f>
        <v>16589.400000000001</v>
      </c>
      <c r="AH49">
        <f>SAStab!F7570</f>
        <v>31218.7</v>
      </c>
      <c r="AI49">
        <f>SAStab!G7570</f>
        <v>54825</v>
      </c>
      <c r="AJ49">
        <f>SAStab!H7570</f>
        <v>85134</v>
      </c>
      <c r="AK49">
        <f>SAStab!I7570</f>
        <v>108906</v>
      </c>
      <c r="AL49">
        <f>SAStab!J7570</f>
        <v>174784</v>
      </c>
      <c r="AO49" s="7" t="str">
        <f t="shared" ref="AO49:AO61" si="12">$B49</f>
        <v>Net Cash Income</v>
      </c>
      <c r="AP49" s="95">
        <f>SAStab!E1691</f>
        <v>1</v>
      </c>
      <c r="AQ49" s="120">
        <f>SAStab!B7660</f>
        <v>42779</v>
      </c>
      <c r="AR49" s="120">
        <f>SAStab!C7660</f>
        <v>2742.62</v>
      </c>
      <c r="AS49" s="120">
        <f>SAStab!D7660</f>
        <v>7248.11</v>
      </c>
      <c r="AT49" s="120">
        <f>SAStab!E7660</f>
        <v>16371.9</v>
      </c>
      <c r="AU49" s="120">
        <f>SAStab!F7660</f>
        <v>31303.5</v>
      </c>
      <c r="AV49" s="120">
        <f>SAStab!G7660</f>
        <v>56690</v>
      </c>
      <c r="AW49" s="120">
        <f>SAStab!H7660</f>
        <v>90587</v>
      </c>
      <c r="AX49" s="120">
        <f>SAStab!I7660</f>
        <v>117323</v>
      </c>
      <c r="AY49" s="120">
        <f>SAStab!J7660</f>
        <v>197989</v>
      </c>
      <c r="BB49" s="7" t="str">
        <f t="shared" ref="BB49:BB61" si="13">$B49</f>
        <v>Net Cash Income</v>
      </c>
      <c r="BC49" s="95">
        <f>SAStab!F1691</f>
        <v>0.999</v>
      </c>
      <c r="BD49" s="52">
        <f>SAStab!B7750</f>
        <v>46912</v>
      </c>
      <c r="BE49" s="52">
        <f>SAStab!C7750</f>
        <v>1741.9</v>
      </c>
      <c r="BF49" s="52">
        <f>SAStab!D7750</f>
        <v>7196.19</v>
      </c>
      <c r="BG49" s="52">
        <f>SAStab!E7750</f>
        <v>16899.099999999999</v>
      </c>
      <c r="BH49" s="52">
        <f>SAStab!F7750</f>
        <v>33598.800000000003</v>
      </c>
      <c r="BI49" s="52">
        <f>SAStab!G7750</f>
        <v>62085</v>
      </c>
      <c r="BJ49" s="52">
        <f>SAStab!H7750</f>
        <v>99845</v>
      </c>
      <c r="BK49" s="52">
        <f>SAStab!I7750</f>
        <v>130519</v>
      </c>
      <c r="BL49" s="52">
        <f>SAStab!J7750</f>
        <v>220403</v>
      </c>
      <c r="BO49" s="7" t="str">
        <f t="shared" ref="BO49:BO61" si="14">$B49</f>
        <v>Net Cash Income</v>
      </c>
      <c r="BP49" s="95">
        <f>SAStab!G1691</f>
        <v>1</v>
      </c>
      <c r="BQ49" s="120">
        <f>SAStab!B7840</f>
        <v>51447</v>
      </c>
      <c r="BR49" s="120">
        <f>SAStab!C7840</f>
        <v>1650.97</v>
      </c>
      <c r="BS49" s="120">
        <f>SAStab!D7840</f>
        <v>7637.35</v>
      </c>
      <c r="BT49" s="120">
        <f>SAStab!E7840</f>
        <v>18298.900000000001</v>
      </c>
      <c r="BU49" s="120">
        <f>SAStab!F7840</f>
        <v>37252.300000000003</v>
      </c>
      <c r="BV49" s="120">
        <f>SAStab!G7840</f>
        <v>68222</v>
      </c>
      <c r="BW49" s="120">
        <f>SAStab!H7840</f>
        <v>110388</v>
      </c>
      <c r="BX49" s="120">
        <f>SAStab!I7840</f>
        <v>146054</v>
      </c>
      <c r="BY49" s="120">
        <f>SAStab!J7840</f>
        <v>246444</v>
      </c>
    </row>
    <row r="50" spans="1:77">
      <c r="B50" s="7" t="s">
        <v>62</v>
      </c>
      <c r="C50" s="95">
        <f>SAStab!B1692</f>
        <v>0.44600000000000001</v>
      </c>
      <c r="D50" s="52">
        <f>SAStab!B7391</f>
        <v>3918</v>
      </c>
      <c r="E50" s="52">
        <f>SAStab!C7391</f>
        <v>0</v>
      </c>
      <c r="F50" s="52">
        <f>SAStab!D7391</f>
        <v>0</v>
      </c>
      <c r="G50" s="52">
        <f>SAStab!E7391</f>
        <v>0</v>
      </c>
      <c r="H50" s="52">
        <f>SAStab!F7391</f>
        <v>0</v>
      </c>
      <c r="I50" s="52">
        <f>SAStab!G7391</f>
        <v>3316</v>
      </c>
      <c r="J50" s="52">
        <f>SAStab!H7391</f>
        <v>9879</v>
      </c>
      <c r="K50" s="52">
        <f>SAStab!I7391</f>
        <v>16521</v>
      </c>
      <c r="L50" s="52">
        <f>SAStab!J7391</f>
        <v>44235</v>
      </c>
      <c r="N50" s="7"/>
      <c r="O50" s="7" t="str">
        <f t="shared" si="10"/>
        <v>Federal Income Tax</v>
      </c>
      <c r="P50" s="95">
        <f>SAStab!C1692</f>
        <v>0.496</v>
      </c>
      <c r="Q50">
        <f>SAStab!B7481</f>
        <v>4527</v>
      </c>
      <c r="R50" s="52">
        <f>SAStab!C7481</f>
        <v>0</v>
      </c>
      <c r="S50" s="52">
        <f>SAStab!D7481</f>
        <v>0</v>
      </c>
      <c r="T50" s="52">
        <f>SAStab!E7481</f>
        <v>0</v>
      </c>
      <c r="U50" s="52">
        <f>SAStab!F7481</f>
        <v>0</v>
      </c>
      <c r="V50" s="52">
        <f>SAStab!G7481</f>
        <v>4629</v>
      </c>
      <c r="W50" s="52">
        <f>SAStab!H7481</f>
        <v>12471</v>
      </c>
      <c r="X50">
        <f>SAStab!I7481</f>
        <v>20040</v>
      </c>
      <c r="Y50">
        <f>SAStab!J7481</f>
        <v>52787</v>
      </c>
      <c r="AB50" s="7" t="str">
        <f t="shared" si="11"/>
        <v>Federal Income Tax</v>
      </c>
      <c r="AC50" s="95">
        <f>SAStab!D1692</f>
        <v>0.49</v>
      </c>
      <c r="AD50">
        <f>SAStab!B7571</f>
        <v>5105</v>
      </c>
      <c r="AE50">
        <f>SAStab!C7571</f>
        <v>0</v>
      </c>
      <c r="AF50">
        <f>SAStab!D7571</f>
        <v>0</v>
      </c>
      <c r="AG50">
        <f>SAStab!E7571</f>
        <v>0</v>
      </c>
      <c r="AH50">
        <f>SAStab!F7571</f>
        <v>0</v>
      </c>
      <c r="AI50">
        <f>SAStab!G7571</f>
        <v>5104</v>
      </c>
      <c r="AJ50">
        <f>SAStab!H7571</f>
        <v>13451</v>
      </c>
      <c r="AK50">
        <f>SAStab!I7571</f>
        <v>22201</v>
      </c>
      <c r="AL50">
        <f>SAStab!J7571</f>
        <v>60189</v>
      </c>
      <c r="AO50" s="7" t="str">
        <f t="shared" si="12"/>
        <v>Federal Income Tax</v>
      </c>
      <c r="AP50" s="95">
        <f>SAStab!E1692</f>
        <v>0.48299999999999998</v>
      </c>
      <c r="AQ50" s="120">
        <f>SAStab!B7661</f>
        <v>6054</v>
      </c>
      <c r="AR50" s="120">
        <f>SAStab!C7661</f>
        <v>0</v>
      </c>
      <c r="AS50" s="120">
        <f>SAStab!D7661</f>
        <v>0</v>
      </c>
      <c r="AT50" s="120">
        <f>SAStab!E7661</f>
        <v>0</v>
      </c>
      <c r="AU50" s="120">
        <f>SAStab!F7661</f>
        <v>0</v>
      </c>
      <c r="AV50" s="120">
        <f>SAStab!G7661</f>
        <v>5447</v>
      </c>
      <c r="AW50" s="120">
        <f>SAStab!H7661</f>
        <v>15587</v>
      </c>
      <c r="AX50" s="120">
        <f>SAStab!I7661</f>
        <v>26167</v>
      </c>
      <c r="AY50" s="120">
        <f>SAStab!J7661</f>
        <v>76806</v>
      </c>
      <c r="BB50" s="7" t="str">
        <f t="shared" si="13"/>
        <v>Federal Income Tax</v>
      </c>
      <c r="BC50" s="95">
        <f>SAStab!F1692</f>
        <v>0.495</v>
      </c>
      <c r="BD50" s="52">
        <f>SAStab!B7751</f>
        <v>7569</v>
      </c>
      <c r="BE50" s="52">
        <f>SAStab!C7751</f>
        <v>0</v>
      </c>
      <c r="BF50" s="52">
        <f>SAStab!D7751</f>
        <v>0</v>
      </c>
      <c r="BG50" s="52">
        <f>SAStab!E7751</f>
        <v>0</v>
      </c>
      <c r="BH50" s="52">
        <f>SAStab!F7751</f>
        <v>0</v>
      </c>
      <c r="BI50" s="52">
        <f>SAStab!G7751</f>
        <v>6635</v>
      </c>
      <c r="BJ50" s="52">
        <f>SAStab!H7751</f>
        <v>18584</v>
      </c>
      <c r="BK50" s="52">
        <f>SAStab!I7751</f>
        <v>31066</v>
      </c>
      <c r="BL50" s="52">
        <f>SAStab!J7751</f>
        <v>84396</v>
      </c>
      <c r="BO50" s="7" t="str">
        <f t="shared" si="14"/>
        <v>Federal Income Tax</v>
      </c>
      <c r="BP50" s="95">
        <f>SAStab!G1692</f>
        <v>0.51200000000000001</v>
      </c>
      <c r="BQ50" s="120">
        <f>SAStab!B7841</f>
        <v>8786</v>
      </c>
      <c r="BR50" s="120">
        <f>SAStab!C7841</f>
        <v>0</v>
      </c>
      <c r="BS50" s="120">
        <f>SAStab!D7841</f>
        <v>0</v>
      </c>
      <c r="BT50" s="120">
        <f>SAStab!E7841</f>
        <v>0</v>
      </c>
      <c r="BU50" s="120">
        <f>SAStab!F7841</f>
        <v>205.9</v>
      </c>
      <c r="BV50" s="120">
        <f>SAStab!G7841</f>
        <v>8403</v>
      </c>
      <c r="BW50" s="120">
        <f>SAStab!H7841</f>
        <v>22627</v>
      </c>
      <c r="BX50" s="120">
        <f>SAStab!I7841</f>
        <v>38667</v>
      </c>
      <c r="BY50" s="120">
        <f>SAStab!J7841</f>
        <v>98005</v>
      </c>
    </row>
    <row r="51" spans="1:77">
      <c r="B51" s="7" t="s">
        <v>277</v>
      </c>
      <c r="C51" s="95">
        <f>SAStab!B1693</f>
        <v>0.35499999999999998</v>
      </c>
      <c r="D51" s="52">
        <f>SAStab!B7392</f>
        <v>815</v>
      </c>
      <c r="E51" s="52">
        <f>SAStab!C7392</f>
        <v>0</v>
      </c>
      <c r="F51" s="52">
        <f>SAStab!D7392</f>
        <v>0</v>
      </c>
      <c r="G51" s="52">
        <f>SAStab!E7392</f>
        <v>0</v>
      </c>
      <c r="H51" s="52">
        <f>SAStab!F7392</f>
        <v>0</v>
      </c>
      <c r="I51" s="52">
        <f>SAStab!G7392</f>
        <v>384</v>
      </c>
      <c r="J51" s="52">
        <f>SAStab!H7392</f>
        <v>2074</v>
      </c>
      <c r="K51" s="52">
        <f>SAStab!I7392</f>
        <v>3801</v>
      </c>
      <c r="L51" s="52">
        <f>SAStab!J7392</f>
        <v>10343</v>
      </c>
      <c r="N51" s="7"/>
      <c r="O51" s="7" t="str">
        <f t="shared" si="10"/>
        <v>State Income Tax</v>
      </c>
      <c r="P51" s="95">
        <f>SAStab!C1693</f>
        <v>0.371</v>
      </c>
      <c r="Q51">
        <f>SAStab!B7482</f>
        <v>825</v>
      </c>
      <c r="R51" s="52">
        <f>SAStab!C7482</f>
        <v>0</v>
      </c>
      <c r="S51" s="52">
        <f>SAStab!D7482</f>
        <v>0</v>
      </c>
      <c r="T51" s="52">
        <f>SAStab!E7482</f>
        <v>0</v>
      </c>
      <c r="U51" s="52">
        <f>SAStab!F7482</f>
        <v>0</v>
      </c>
      <c r="V51" s="52">
        <f>SAStab!G7482</f>
        <v>471</v>
      </c>
      <c r="W51" s="52">
        <f>SAStab!H7482</f>
        <v>2266</v>
      </c>
      <c r="X51">
        <f>SAStab!I7482</f>
        <v>4267</v>
      </c>
      <c r="Y51">
        <f>SAStab!J7482</f>
        <v>11555</v>
      </c>
      <c r="AB51" s="7" t="str">
        <f t="shared" si="11"/>
        <v>State Income Tax</v>
      </c>
      <c r="AC51" s="95">
        <f>SAStab!D1693</f>
        <v>0.35899999999999999</v>
      </c>
      <c r="AD51">
        <f>SAStab!B7572</f>
        <v>862</v>
      </c>
      <c r="AE51">
        <f>SAStab!C7572</f>
        <v>0</v>
      </c>
      <c r="AF51">
        <f>SAStab!D7572</f>
        <v>0</v>
      </c>
      <c r="AG51">
        <f>SAStab!E7572</f>
        <v>0</v>
      </c>
      <c r="AH51">
        <f>SAStab!F7572</f>
        <v>0</v>
      </c>
      <c r="AI51">
        <f>SAStab!G7572</f>
        <v>434</v>
      </c>
      <c r="AJ51">
        <f>SAStab!H7572</f>
        <v>2246</v>
      </c>
      <c r="AK51">
        <f>SAStab!I7572</f>
        <v>4158</v>
      </c>
      <c r="AL51">
        <f>SAStab!J7572</f>
        <v>12349</v>
      </c>
      <c r="AO51" s="7" t="str">
        <f t="shared" si="12"/>
        <v>State Income Tax</v>
      </c>
      <c r="AP51" s="95">
        <f>SAStab!E1693</f>
        <v>0.34399999999999997</v>
      </c>
      <c r="AQ51" s="120">
        <f>SAStab!B7662</f>
        <v>928</v>
      </c>
      <c r="AR51" s="120">
        <f>SAStab!C7662</f>
        <v>0</v>
      </c>
      <c r="AS51" s="120">
        <f>SAStab!D7662</f>
        <v>0</v>
      </c>
      <c r="AT51" s="120">
        <f>SAStab!E7662</f>
        <v>0</v>
      </c>
      <c r="AU51" s="120">
        <f>SAStab!F7662</f>
        <v>0</v>
      </c>
      <c r="AV51" s="120">
        <f>SAStab!G7662</f>
        <v>366</v>
      </c>
      <c r="AW51" s="120">
        <f>SAStab!H7662</f>
        <v>2296</v>
      </c>
      <c r="AX51" s="120">
        <f>SAStab!I7662</f>
        <v>4534</v>
      </c>
      <c r="AY51" s="120">
        <f>SAStab!J7662</f>
        <v>13773</v>
      </c>
      <c r="BB51" s="7" t="str">
        <f t="shared" si="13"/>
        <v>State Income Tax</v>
      </c>
      <c r="BC51" s="95">
        <f>SAStab!F1693</f>
        <v>0.34699999999999998</v>
      </c>
      <c r="BD51" s="52">
        <f>SAStab!B7752</f>
        <v>1131</v>
      </c>
      <c r="BE51" s="52">
        <f>SAStab!C7752</f>
        <v>0</v>
      </c>
      <c r="BF51" s="52">
        <f>SAStab!D7752</f>
        <v>0</v>
      </c>
      <c r="BG51" s="52">
        <f>SAStab!E7752</f>
        <v>0</v>
      </c>
      <c r="BH51" s="52">
        <f>SAStab!F7752</f>
        <v>0</v>
      </c>
      <c r="BI51" s="52">
        <f>SAStab!G7752</f>
        <v>433</v>
      </c>
      <c r="BJ51" s="52">
        <f>SAStab!H7752</f>
        <v>2603</v>
      </c>
      <c r="BK51" s="52">
        <f>SAStab!I7752</f>
        <v>5001</v>
      </c>
      <c r="BL51" s="52">
        <f>SAStab!J7752</f>
        <v>15038</v>
      </c>
      <c r="BO51" s="7" t="str">
        <f t="shared" si="14"/>
        <v>State Income Tax</v>
      </c>
      <c r="BP51" s="95">
        <f>SAStab!G1693</f>
        <v>0.35599999999999998</v>
      </c>
      <c r="BQ51" s="120">
        <f>SAStab!B7842</f>
        <v>1182</v>
      </c>
      <c r="BR51" s="120">
        <f>SAStab!C7842</f>
        <v>0</v>
      </c>
      <c r="BS51" s="120">
        <f>SAStab!D7842</f>
        <v>0</v>
      </c>
      <c r="BT51" s="120">
        <f>SAStab!E7842</f>
        <v>0</v>
      </c>
      <c r="BU51" s="120">
        <f>SAStab!F7842</f>
        <v>0</v>
      </c>
      <c r="BV51" s="120">
        <f>SAStab!G7842</f>
        <v>499</v>
      </c>
      <c r="BW51" s="120">
        <f>SAStab!H7842</f>
        <v>2959</v>
      </c>
      <c r="BX51" s="120">
        <f>SAStab!I7842</f>
        <v>5594</v>
      </c>
      <c r="BY51" s="120">
        <f>SAStab!J7842</f>
        <v>18302</v>
      </c>
    </row>
    <row r="52" spans="1:77">
      <c r="A52" s="7"/>
      <c r="B52" s="7" t="s">
        <v>297</v>
      </c>
      <c r="C52" s="95">
        <f>SAStab!B1694</f>
        <v>0.33300000000000002</v>
      </c>
      <c r="D52" s="52">
        <f>SAStab!B7393</f>
        <v>693</v>
      </c>
      <c r="E52" s="52">
        <f>SAStab!C7393</f>
        <v>0</v>
      </c>
      <c r="F52" s="52">
        <f>SAStab!D7393</f>
        <v>0</v>
      </c>
      <c r="G52" s="52">
        <f>SAStab!E7393</f>
        <v>0</v>
      </c>
      <c r="H52" s="52">
        <f>SAStab!F7393</f>
        <v>0</v>
      </c>
      <c r="I52" s="52">
        <f>SAStab!G7393</f>
        <v>738</v>
      </c>
      <c r="J52" s="52">
        <f>SAStab!H7393</f>
        <v>2566</v>
      </c>
      <c r="K52" s="52">
        <f>SAStab!I7393</f>
        <v>4006</v>
      </c>
      <c r="L52" s="52">
        <f>SAStab!J7393</f>
        <v>6565</v>
      </c>
      <c r="O52" s="7" t="str">
        <f t="shared" si="10"/>
        <v>OASDI tax</v>
      </c>
      <c r="P52" s="95">
        <f>SAStab!C1694</f>
        <v>0.36499999999999999</v>
      </c>
      <c r="Q52">
        <f>SAStab!B7483</f>
        <v>1076</v>
      </c>
      <c r="R52" s="52">
        <f>SAStab!C7483</f>
        <v>0</v>
      </c>
      <c r="S52" s="52">
        <f>SAStab!D7483</f>
        <v>0</v>
      </c>
      <c r="T52" s="52">
        <f>SAStab!E7483</f>
        <v>0</v>
      </c>
      <c r="U52" s="52">
        <f>SAStab!F7483</f>
        <v>0</v>
      </c>
      <c r="V52" s="52">
        <f>SAStab!G7483</f>
        <v>1329</v>
      </c>
      <c r="W52" s="52">
        <f>SAStab!H7483</f>
        <v>3797</v>
      </c>
      <c r="X52">
        <f>SAStab!I7483</f>
        <v>5798</v>
      </c>
      <c r="Y52">
        <f>SAStab!J7483</f>
        <v>9857</v>
      </c>
      <c r="AA52" s="7"/>
      <c r="AB52" s="7" t="str">
        <f t="shared" si="11"/>
        <v>OASDI tax</v>
      </c>
      <c r="AC52" s="95">
        <f>SAStab!D1694</f>
        <v>0.33</v>
      </c>
      <c r="AD52">
        <f>SAStab!B7573</f>
        <v>1058</v>
      </c>
      <c r="AE52">
        <f>SAStab!C7573</f>
        <v>0</v>
      </c>
      <c r="AF52">
        <f>SAStab!D7573</f>
        <v>0</v>
      </c>
      <c r="AG52">
        <f>SAStab!E7573</f>
        <v>0</v>
      </c>
      <c r="AH52">
        <f>SAStab!F7573</f>
        <v>0</v>
      </c>
      <c r="AI52">
        <f>SAStab!G7573</f>
        <v>1086</v>
      </c>
      <c r="AJ52">
        <f>SAStab!H7573</f>
        <v>3819</v>
      </c>
      <c r="AK52">
        <f>SAStab!I7573</f>
        <v>6030</v>
      </c>
      <c r="AL52">
        <f>SAStab!J7573</f>
        <v>10550</v>
      </c>
      <c r="AN52" s="7"/>
      <c r="AO52" s="7" t="str">
        <f t="shared" si="12"/>
        <v>OASDI tax</v>
      </c>
      <c r="AP52" s="95">
        <f>SAStab!E1694</f>
        <v>0.312</v>
      </c>
      <c r="AQ52" s="120">
        <f>SAStab!B7663</f>
        <v>1125</v>
      </c>
      <c r="AR52" s="120">
        <f>SAStab!C7663</f>
        <v>0</v>
      </c>
      <c r="AS52" s="120">
        <f>SAStab!D7663</f>
        <v>0</v>
      </c>
      <c r="AT52" s="120">
        <f>SAStab!E7663</f>
        <v>0</v>
      </c>
      <c r="AU52" s="120">
        <f>SAStab!F7663</f>
        <v>0</v>
      </c>
      <c r="AV52" s="120">
        <f>SAStab!G7663</f>
        <v>953</v>
      </c>
      <c r="AW52" s="120">
        <f>SAStab!H7663</f>
        <v>4199</v>
      </c>
      <c r="AX52" s="120">
        <f>SAStab!I7663</f>
        <v>6624</v>
      </c>
      <c r="AY52" s="120">
        <f>SAStab!J7663</f>
        <v>11554</v>
      </c>
      <c r="BA52" s="7"/>
      <c r="BB52" s="7" t="str">
        <f t="shared" si="13"/>
        <v>OASDI tax</v>
      </c>
      <c r="BC52" s="95">
        <f>SAStab!F1694</f>
        <v>0.33300000000000002</v>
      </c>
      <c r="BD52" s="52">
        <f>SAStab!B7753</f>
        <v>1347</v>
      </c>
      <c r="BE52" s="52">
        <f>SAStab!C7753</f>
        <v>0</v>
      </c>
      <c r="BF52" s="52">
        <f>SAStab!D7753</f>
        <v>0</v>
      </c>
      <c r="BG52" s="52">
        <f>SAStab!E7753</f>
        <v>0</v>
      </c>
      <c r="BH52" s="52">
        <f>SAStab!F7753</f>
        <v>0</v>
      </c>
      <c r="BI52" s="52">
        <f>SAStab!G7753</f>
        <v>1405</v>
      </c>
      <c r="BJ52" s="52">
        <f>SAStab!H7753</f>
        <v>4973</v>
      </c>
      <c r="BK52" s="52">
        <f>SAStab!I7753</f>
        <v>7731</v>
      </c>
      <c r="BL52" s="52">
        <f>SAStab!J7753</f>
        <v>13144</v>
      </c>
      <c r="BN52" s="7"/>
      <c r="BO52" s="7" t="str">
        <f t="shared" si="14"/>
        <v>OASDI tax</v>
      </c>
      <c r="BP52" s="95">
        <f>SAStab!G1694</f>
        <v>0.33300000000000002</v>
      </c>
      <c r="BQ52" s="120">
        <f>SAStab!B7843</f>
        <v>1494</v>
      </c>
      <c r="BR52" s="120">
        <f>SAStab!C7843</f>
        <v>0</v>
      </c>
      <c r="BS52" s="120">
        <f>SAStab!D7843</f>
        <v>0</v>
      </c>
      <c r="BT52" s="120">
        <f>SAStab!E7843</f>
        <v>0</v>
      </c>
      <c r="BU52" s="120">
        <f>SAStab!F7843</f>
        <v>0</v>
      </c>
      <c r="BV52" s="120">
        <f>SAStab!G7843</f>
        <v>1504</v>
      </c>
      <c r="BW52" s="120">
        <f>SAStab!H7843</f>
        <v>5432</v>
      </c>
      <c r="BX52" s="120">
        <f>SAStab!I7843</f>
        <v>8528</v>
      </c>
      <c r="BY52" s="120">
        <f>SAStab!J7843</f>
        <v>15109</v>
      </c>
    </row>
    <row r="53" spans="1:77">
      <c r="A53" s="7"/>
      <c r="B53" s="7" t="s">
        <v>298</v>
      </c>
      <c r="C53" s="95">
        <f>SAStab!B1695</f>
        <v>0.33300000000000002</v>
      </c>
      <c r="D53" s="52">
        <f>SAStab!B7394</f>
        <v>187</v>
      </c>
      <c r="E53" s="52">
        <f>SAStab!C7394</f>
        <v>0</v>
      </c>
      <c r="F53" s="52">
        <f>SAStab!D7394</f>
        <v>0</v>
      </c>
      <c r="G53" s="52">
        <f>SAStab!E7394</f>
        <v>0</v>
      </c>
      <c r="H53" s="52">
        <f>SAStab!F7394</f>
        <v>0</v>
      </c>
      <c r="I53" s="52">
        <f>SAStab!G7394</f>
        <v>172</v>
      </c>
      <c r="J53" s="52">
        <f>SAStab!H7394</f>
        <v>600</v>
      </c>
      <c r="K53" s="52">
        <f>SAStab!I7394</f>
        <v>938</v>
      </c>
      <c r="L53" s="52">
        <f>SAStab!J7394</f>
        <v>1895</v>
      </c>
      <c r="O53" s="7" t="str">
        <f t="shared" si="10"/>
        <v>HI tax</v>
      </c>
      <c r="P53" s="95">
        <f>SAStab!C1695</f>
        <v>0.36499999999999999</v>
      </c>
      <c r="Q53">
        <f>SAStab!B7484</f>
        <v>217</v>
      </c>
      <c r="R53" s="52">
        <f>SAStab!C7484</f>
        <v>0</v>
      </c>
      <c r="S53" s="52">
        <f>SAStab!D7484</f>
        <v>0</v>
      </c>
      <c r="T53" s="52">
        <f>SAStab!E7484</f>
        <v>0</v>
      </c>
      <c r="U53" s="52">
        <f>SAStab!F7484</f>
        <v>0</v>
      </c>
      <c r="V53" s="52">
        <f>SAStab!G7484</f>
        <v>250</v>
      </c>
      <c r="W53" s="52">
        <f>SAStab!H7484</f>
        <v>715</v>
      </c>
      <c r="X53">
        <f>SAStab!I7484</f>
        <v>1092</v>
      </c>
      <c r="Y53">
        <f>SAStab!J7484</f>
        <v>2151</v>
      </c>
      <c r="AA53" s="7"/>
      <c r="AB53" s="7" t="str">
        <f t="shared" si="11"/>
        <v>HI tax</v>
      </c>
      <c r="AC53" s="95">
        <f>SAStab!D1695</f>
        <v>0.33</v>
      </c>
      <c r="AD53">
        <f>SAStab!B7574</f>
        <v>213</v>
      </c>
      <c r="AE53">
        <f>SAStab!C7574</f>
        <v>0</v>
      </c>
      <c r="AF53">
        <f>SAStab!D7574</f>
        <v>0</v>
      </c>
      <c r="AG53">
        <f>SAStab!E7574</f>
        <v>0</v>
      </c>
      <c r="AH53">
        <f>SAStab!F7574</f>
        <v>0</v>
      </c>
      <c r="AI53">
        <f>SAStab!G7574</f>
        <v>205</v>
      </c>
      <c r="AJ53">
        <f>SAStab!H7574</f>
        <v>719</v>
      </c>
      <c r="AK53">
        <f>SAStab!I7574</f>
        <v>1138</v>
      </c>
      <c r="AL53">
        <f>SAStab!J7574</f>
        <v>2239</v>
      </c>
      <c r="AN53" s="7"/>
      <c r="AO53" s="7" t="str">
        <f t="shared" si="12"/>
        <v>HI tax</v>
      </c>
      <c r="AP53" s="95">
        <f>SAStab!E1695</f>
        <v>0.312</v>
      </c>
      <c r="AQ53" s="120">
        <f>SAStab!B7664</f>
        <v>233</v>
      </c>
      <c r="AR53" s="120">
        <f>SAStab!C7664</f>
        <v>0</v>
      </c>
      <c r="AS53" s="120">
        <f>SAStab!D7664</f>
        <v>0</v>
      </c>
      <c r="AT53" s="120">
        <f>SAStab!E7664</f>
        <v>0</v>
      </c>
      <c r="AU53" s="120">
        <f>SAStab!F7664</f>
        <v>0</v>
      </c>
      <c r="AV53" s="120">
        <f>SAStab!G7664</f>
        <v>179</v>
      </c>
      <c r="AW53" s="120">
        <f>SAStab!H7664</f>
        <v>791</v>
      </c>
      <c r="AX53" s="120">
        <f>SAStab!I7664</f>
        <v>1247</v>
      </c>
      <c r="AY53" s="120">
        <f>SAStab!J7664</f>
        <v>2534</v>
      </c>
      <c r="BA53" s="7"/>
      <c r="BB53" s="7" t="str">
        <f t="shared" si="13"/>
        <v>HI tax</v>
      </c>
      <c r="BC53" s="95">
        <f>SAStab!F1695</f>
        <v>0.33300000000000002</v>
      </c>
      <c r="BD53" s="52">
        <f>SAStab!B7754</f>
        <v>287</v>
      </c>
      <c r="BE53" s="52">
        <f>SAStab!C7754</f>
        <v>0</v>
      </c>
      <c r="BF53" s="52">
        <f>SAStab!D7754</f>
        <v>0</v>
      </c>
      <c r="BG53" s="52">
        <f>SAStab!E7754</f>
        <v>0</v>
      </c>
      <c r="BH53" s="52">
        <f>SAStab!F7754</f>
        <v>0</v>
      </c>
      <c r="BI53" s="52">
        <f>SAStab!G7754</f>
        <v>264</v>
      </c>
      <c r="BJ53" s="52">
        <f>SAStab!H7754</f>
        <v>936</v>
      </c>
      <c r="BK53" s="52">
        <f>SAStab!I7754</f>
        <v>1456</v>
      </c>
      <c r="BL53" s="52">
        <f>SAStab!J7754</f>
        <v>2936</v>
      </c>
      <c r="BN53" s="7"/>
      <c r="BO53" s="7" t="str">
        <f t="shared" si="14"/>
        <v>HI tax</v>
      </c>
      <c r="BP53" s="95">
        <f>SAStab!G1695</f>
        <v>0.33300000000000002</v>
      </c>
      <c r="BQ53" s="120">
        <f>SAStab!B7844</f>
        <v>309</v>
      </c>
      <c r="BR53" s="120">
        <f>SAStab!C7844</f>
        <v>0</v>
      </c>
      <c r="BS53" s="120">
        <f>SAStab!D7844</f>
        <v>0</v>
      </c>
      <c r="BT53" s="120">
        <f>SAStab!E7844</f>
        <v>0</v>
      </c>
      <c r="BU53" s="120">
        <f>SAStab!F7844</f>
        <v>0</v>
      </c>
      <c r="BV53" s="120">
        <f>SAStab!G7844</f>
        <v>283</v>
      </c>
      <c r="BW53" s="120">
        <f>SAStab!H7844</f>
        <v>1023</v>
      </c>
      <c r="BX53" s="120">
        <f>SAStab!I7844</f>
        <v>1606</v>
      </c>
      <c r="BY53" s="120">
        <f>SAStab!J7844</f>
        <v>3479</v>
      </c>
    </row>
    <row r="54" spans="1:77">
      <c r="A54" s="7"/>
      <c r="B54" s="7" t="s">
        <v>268</v>
      </c>
      <c r="C54" s="95">
        <f>SAStab!B1696</f>
        <v>0.02</v>
      </c>
      <c r="D54" s="52">
        <f>SAStab!B7395</f>
        <v>43</v>
      </c>
      <c r="E54" s="52">
        <f>SAStab!C7395</f>
        <v>0</v>
      </c>
      <c r="F54" s="52">
        <f>SAStab!D7395</f>
        <v>0</v>
      </c>
      <c r="G54" s="52">
        <f>SAStab!E7395</f>
        <v>0</v>
      </c>
      <c r="H54" s="52">
        <f>SAStab!F7395</f>
        <v>0</v>
      </c>
      <c r="I54" s="52">
        <f>SAStab!G7395</f>
        <v>0</v>
      </c>
      <c r="J54" s="52">
        <f>SAStab!H7395</f>
        <v>0</v>
      </c>
      <c r="K54" s="52">
        <f>SAStab!I7395</f>
        <v>0</v>
      </c>
      <c r="L54" s="52">
        <f>SAStab!J7395</f>
        <v>920</v>
      </c>
      <c r="N54" s="7"/>
      <c r="O54" s="7" t="str">
        <f t="shared" si="10"/>
        <v>Medicare Surtax</v>
      </c>
      <c r="P54" s="95">
        <f>SAStab!C1696</f>
        <v>4.8000000000000001E-2</v>
      </c>
      <c r="Q54">
        <f>SAStab!B7485</f>
        <v>62</v>
      </c>
      <c r="R54" s="52">
        <f>SAStab!C7485</f>
        <v>0</v>
      </c>
      <c r="S54" s="52">
        <f>SAStab!D7485</f>
        <v>0</v>
      </c>
      <c r="T54" s="52">
        <f>SAStab!E7485</f>
        <v>0</v>
      </c>
      <c r="U54" s="52">
        <f>SAStab!F7485</f>
        <v>0</v>
      </c>
      <c r="V54" s="52">
        <f>SAStab!G7485</f>
        <v>0</v>
      </c>
      <c r="W54" s="52">
        <f>SAStab!H7485</f>
        <v>0</v>
      </c>
      <c r="X54">
        <f>SAStab!I7485</f>
        <v>0</v>
      </c>
      <c r="Y54">
        <f>SAStab!J7485</f>
        <v>2040</v>
      </c>
      <c r="AA54" s="7"/>
      <c r="AB54" s="7" t="str">
        <f t="shared" si="11"/>
        <v>Medicare Surtax</v>
      </c>
      <c r="AC54" s="95">
        <f>SAStab!D1696</f>
        <v>8.4000000000000005E-2</v>
      </c>
      <c r="AD54">
        <f>SAStab!B7575</f>
        <v>98</v>
      </c>
      <c r="AE54">
        <f>SAStab!C7575</f>
        <v>0</v>
      </c>
      <c r="AF54">
        <f>SAStab!D7575</f>
        <v>0</v>
      </c>
      <c r="AG54">
        <f>SAStab!E7575</f>
        <v>0</v>
      </c>
      <c r="AH54">
        <f>SAStab!F7575</f>
        <v>0</v>
      </c>
      <c r="AI54">
        <f>SAStab!G7575</f>
        <v>0</v>
      </c>
      <c r="AJ54">
        <f>SAStab!H7575</f>
        <v>0</v>
      </c>
      <c r="AK54">
        <f>SAStab!I7575</f>
        <v>317</v>
      </c>
      <c r="AL54">
        <f>SAStab!J7575</f>
        <v>2592</v>
      </c>
      <c r="AN54" s="7"/>
      <c r="AO54" s="7" t="str">
        <f t="shared" si="12"/>
        <v>Medicare Surtax</v>
      </c>
      <c r="AP54" s="95">
        <f>SAStab!E1696</f>
        <v>0.14699999999999999</v>
      </c>
      <c r="AQ54" s="120">
        <f>SAStab!B7665</f>
        <v>155</v>
      </c>
      <c r="AR54" s="120">
        <f>SAStab!C7665</f>
        <v>0</v>
      </c>
      <c r="AS54" s="120">
        <f>SAStab!D7665</f>
        <v>0</v>
      </c>
      <c r="AT54" s="120">
        <f>SAStab!E7665</f>
        <v>0</v>
      </c>
      <c r="AU54" s="120">
        <f>SAStab!F7665</f>
        <v>0</v>
      </c>
      <c r="AV54" s="120">
        <f>SAStab!G7665</f>
        <v>0</v>
      </c>
      <c r="AW54" s="120">
        <f>SAStab!H7665</f>
        <v>179</v>
      </c>
      <c r="AX54" s="120">
        <f>SAStab!I7665</f>
        <v>771</v>
      </c>
      <c r="AY54" s="120">
        <f>SAStab!J7665</f>
        <v>3409</v>
      </c>
      <c r="BA54" s="7"/>
      <c r="BB54" s="7" t="str">
        <f t="shared" si="13"/>
        <v>Medicare Surtax</v>
      </c>
      <c r="BC54" s="95">
        <f>SAStab!F1696</f>
        <v>0.246</v>
      </c>
      <c r="BD54" s="52">
        <f>SAStab!B7755</f>
        <v>247</v>
      </c>
      <c r="BE54" s="52">
        <f>SAStab!C7755</f>
        <v>0</v>
      </c>
      <c r="BF54" s="52">
        <f>SAStab!D7755</f>
        <v>0</v>
      </c>
      <c r="BG54" s="52">
        <f>SAStab!E7755</f>
        <v>0</v>
      </c>
      <c r="BH54" s="52">
        <f>SAStab!F7755</f>
        <v>0</v>
      </c>
      <c r="BI54" s="52">
        <f>SAStab!G7755</f>
        <v>0</v>
      </c>
      <c r="BJ54" s="52">
        <f>SAStab!H7755</f>
        <v>545</v>
      </c>
      <c r="BK54" s="52">
        <f>SAStab!I7755</f>
        <v>1293</v>
      </c>
      <c r="BL54" s="52">
        <f>SAStab!J7755</f>
        <v>4032</v>
      </c>
      <c r="BN54" s="7"/>
      <c r="BO54" s="7" t="str">
        <f t="shared" si="14"/>
        <v>Medicare Surtax</v>
      </c>
      <c r="BP54" s="95">
        <f>SAStab!G1696</f>
        <v>0.33700000000000002</v>
      </c>
      <c r="BQ54" s="120">
        <f>SAStab!B7845</f>
        <v>326</v>
      </c>
      <c r="BR54" s="120">
        <f>SAStab!C7845</f>
        <v>0</v>
      </c>
      <c r="BS54" s="120">
        <f>SAStab!D7845</f>
        <v>0</v>
      </c>
      <c r="BT54" s="120">
        <f>SAStab!E7845</f>
        <v>0</v>
      </c>
      <c r="BU54" s="120">
        <f>SAStab!F7845</f>
        <v>0</v>
      </c>
      <c r="BV54" s="120">
        <f>SAStab!G7845</f>
        <v>119</v>
      </c>
      <c r="BW54" s="120">
        <f>SAStab!H7845</f>
        <v>834</v>
      </c>
      <c r="BX54" s="120">
        <f>SAStab!I7845</f>
        <v>1678</v>
      </c>
      <c r="BY54" s="120">
        <f>SAStab!J7845</f>
        <v>5085</v>
      </c>
    </row>
    <row r="55" spans="1:77">
      <c r="A55" s="7"/>
      <c r="B55" s="7" t="s">
        <v>296</v>
      </c>
      <c r="C55" s="95">
        <f>SAStab!B1697</f>
        <v>0.92800000000000005</v>
      </c>
      <c r="D55" s="52">
        <f>SAStab!B7396</f>
        <v>1459</v>
      </c>
      <c r="E55" s="52">
        <f>SAStab!C7396</f>
        <v>0</v>
      </c>
      <c r="F55" s="52">
        <f>SAStab!D7396</f>
        <v>1500.08</v>
      </c>
      <c r="G55" s="52">
        <f>SAStab!E7396</f>
        <v>1500.1</v>
      </c>
      <c r="H55" s="52">
        <f>SAStab!F7396</f>
        <v>1500.1</v>
      </c>
      <c r="I55" s="52">
        <f>SAStab!G7396</f>
        <v>1500</v>
      </c>
      <c r="J55" s="52">
        <f>SAStab!H7396</f>
        <v>1500</v>
      </c>
      <c r="K55" s="52">
        <f>SAStab!I7396</f>
        <v>1500</v>
      </c>
      <c r="L55" s="52">
        <f>SAStab!J7396</f>
        <v>3000</v>
      </c>
      <c r="N55" s="7"/>
      <c r="O55" s="7" t="str">
        <f t="shared" si="10"/>
        <v>Medicare Part B Premium</v>
      </c>
      <c r="P55" s="95">
        <f>SAStab!C1697</f>
        <v>0.92800000000000005</v>
      </c>
      <c r="Q55">
        <f>SAStab!B7486</f>
        <v>1843</v>
      </c>
      <c r="R55" s="52">
        <f>SAStab!C7486</f>
        <v>0</v>
      </c>
      <c r="S55" s="52">
        <f>SAStab!D7486</f>
        <v>1862.3</v>
      </c>
      <c r="T55" s="52">
        <f>SAStab!E7486</f>
        <v>1862.3</v>
      </c>
      <c r="U55" s="52">
        <f>SAStab!F7486</f>
        <v>1862.3</v>
      </c>
      <c r="V55" s="52">
        <f>SAStab!G7486</f>
        <v>1862</v>
      </c>
      <c r="W55" s="52">
        <f>SAStab!H7486</f>
        <v>1862</v>
      </c>
      <c r="X55">
        <f>SAStab!I7486</f>
        <v>2607</v>
      </c>
      <c r="Y55">
        <f>SAStab!J7486</f>
        <v>4842</v>
      </c>
      <c r="AA55" s="7"/>
      <c r="AB55" s="7" t="str">
        <f t="shared" si="11"/>
        <v>Medicare Part B Premium</v>
      </c>
      <c r="AC55" s="95">
        <f>SAStab!D1697</f>
        <v>0.93300000000000005</v>
      </c>
      <c r="AD55">
        <f>SAStab!B7576</f>
        <v>2346</v>
      </c>
      <c r="AE55">
        <f>SAStab!C7576</f>
        <v>0</v>
      </c>
      <c r="AF55">
        <f>SAStab!D7576</f>
        <v>2346.06</v>
      </c>
      <c r="AG55">
        <f>SAStab!E7576</f>
        <v>2346.1</v>
      </c>
      <c r="AH55">
        <f>SAStab!F7576</f>
        <v>2346.1</v>
      </c>
      <c r="AI55">
        <f>SAStab!G7576</f>
        <v>2346</v>
      </c>
      <c r="AJ55">
        <f>SAStab!H7576</f>
        <v>2346</v>
      </c>
      <c r="AK55">
        <f>SAStab!I7576</f>
        <v>3284</v>
      </c>
      <c r="AL55">
        <f>SAStab!J7576</f>
        <v>6100</v>
      </c>
      <c r="AN55" s="7"/>
      <c r="AO55" s="7" t="str">
        <f t="shared" si="12"/>
        <v>Medicare Part B Premium</v>
      </c>
      <c r="AP55" s="95">
        <f>SAStab!E1697</f>
        <v>0.93500000000000005</v>
      </c>
      <c r="AQ55" s="120">
        <f>SAStab!B7666</f>
        <v>3032</v>
      </c>
      <c r="AR55" s="120">
        <f>SAStab!C7666</f>
        <v>0</v>
      </c>
      <c r="AS55" s="120">
        <f>SAStab!D7666</f>
        <v>2977.43</v>
      </c>
      <c r="AT55" s="120">
        <f>SAStab!E7666</f>
        <v>2977.4</v>
      </c>
      <c r="AU55" s="120">
        <f>SAStab!F7666</f>
        <v>2977.4</v>
      </c>
      <c r="AV55" s="120">
        <f>SAStab!G7666</f>
        <v>2977</v>
      </c>
      <c r="AW55" s="120">
        <f>SAStab!H7666</f>
        <v>2977</v>
      </c>
      <c r="AX55" s="120">
        <f>SAStab!I7666</f>
        <v>5955</v>
      </c>
      <c r="AY55" s="120">
        <f>SAStab!J7666</f>
        <v>9528</v>
      </c>
      <c r="BA55" s="7"/>
      <c r="BB55" s="7" t="str">
        <f t="shared" si="13"/>
        <v>Medicare Part B Premium</v>
      </c>
      <c r="BC55" s="95">
        <f>SAStab!F1697</f>
        <v>0.93</v>
      </c>
      <c r="BD55" s="52">
        <f>SAStab!B7756</f>
        <v>3843</v>
      </c>
      <c r="BE55" s="52">
        <f>SAStab!C7756</f>
        <v>0</v>
      </c>
      <c r="BF55" s="52">
        <f>SAStab!D7756</f>
        <v>3717.23</v>
      </c>
      <c r="BG55" s="52">
        <f>SAStab!E7756</f>
        <v>3717.2</v>
      </c>
      <c r="BH55" s="52">
        <f>SAStab!F7756</f>
        <v>3717.2</v>
      </c>
      <c r="BI55" s="52">
        <f>SAStab!G7756</f>
        <v>3717</v>
      </c>
      <c r="BJ55" s="52">
        <f>SAStab!H7756</f>
        <v>3717</v>
      </c>
      <c r="BK55" s="52">
        <f>SAStab!I7756</f>
        <v>7434</v>
      </c>
      <c r="BL55" s="52">
        <f>SAStab!J7756</f>
        <v>11895</v>
      </c>
      <c r="BN55" s="7"/>
      <c r="BO55" s="7" t="str">
        <f t="shared" si="14"/>
        <v>Medicare Part B Premium</v>
      </c>
      <c r="BP55" s="95">
        <f>SAStab!G1697</f>
        <v>0.92900000000000005</v>
      </c>
      <c r="BQ55" s="120">
        <f>SAStab!B7846</f>
        <v>4799</v>
      </c>
      <c r="BR55" s="120">
        <f>SAStab!C7846</f>
        <v>0</v>
      </c>
      <c r="BS55" s="120">
        <f>SAStab!D7846</f>
        <v>4517.92</v>
      </c>
      <c r="BT55" s="120">
        <f>SAStab!E7846</f>
        <v>4517.8999999999996</v>
      </c>
      <c r="BU55" s="120">
        <f>SAStab!F7846</f>
        <v>4517.8999999999996</v>
      </c>
      <c r="BV55" s="120">
        <f>SAStab!G7846</f>
        <v>4518</v>
      </c>
      <c r="BW55" s="120">
        <f>SAStab!H7846</f>
        <v>6325</v>
      </c>
      <c r="BX55" s="120">
        <f>SAStab!I7846</f>
        <v>9036</v>
      </c>
      <c r="BY55" s="120">
        <f>SAStab!J7846</f>
        <v>14457</v>
      </c>
    </row>
    <row r="56" spans="1:77">
      <c r="A56" s="7"/>
      <c r="B56" s="7" t="s">
        <v>299</v>
      </c>
      <c r="C56" s="95">
        <f>SAStab!B1698</f>
        <v>0.75600000000000001</v>
      </c>
      <c r="D56" s="52">
        <f>SAStab!B7397</f>
        <v>406</v>
      </c>
      <c r="E56" s="52">
        <f>SAStab!C7397</f>
        <v>0</v>
      </c>
      <c r="F56" s="52">
        <f>SAStab!D7397</f>
        <v>0</v>
      </c>
      <c r="G56" s="52">
        <f>SAStab!E7397</f>
        <v>513.6</v>
      </c>
      <c r="H56" s="52">
        <f>SAStab!F7397</f>
        <v>513.6</v>
      </c>
      <c r="I56" s="52">
        <f>SAStab!G7397</f>
        <v>514</v>
      </c>
      <c r="J56" s="52">
        <f>SAStab!H7397</f>
        <v>514</v>
      </c>
      <c r="K56" s="52">
        <f>SAStab!I7397</f>
        <v>514</v>
      </c>
      <c r="L56" s="52">
        <f>SAStab!J7397</f>
        <v>1007</v>
      </c>
      <c r="N56" s="7"/>
      <c r="O56" s="7" t="str">
        <f t="shared" si="10"/>
        <v>Medicare Part D Premium</v>
      </c>
      <c r="P56" s="95">
        <f>SAStab!C1698</f>
        <v>0.76</v>
      </c>
      <c r="Q56">
        <f>SAStab!B7487</f>
        <v>564</v>
      </c>
      <c r="R56" s="52">
        <f>SAStab!C7487</f>
        <v>0</v>
      </c>
      <c r="S56" s="52">
        <f>SAStab!D7487</f>
        <v>0</v>
      </c>
      <c r="T56" s="52">
        <f>SAStab!E7487</f>
        <v>699.6</v>
      </c>
      <c r="U56" s="52">
        <f>SAStab!F7487</f>
        <v>699.6</v>
      </c>
      <c r="V56" s="52">
        <f>SAStab!G7487</f>
        <v>700</v>
      </c>
      <c r="W56" s="52">
        <f>SAStab!H7487</f>
        <v>700</v>
      </c>
      <c r="X56">
        <f>SAStab!I7487</f>
        <v>700</v>
      </c>
      <c r="Y56">
        <f>SAStab!J7487</f>
        <v>1783</v>
      </c>
      <c r="AA56" s="7"/>
      <c r="AB56" s="7" t="str">
        <f t="shared" si="11"/>
        <v>Medicare Part D Premium</v>
      </c>
      <c r="AC56" s="95">
        <f>SAStab!D1698</f>
        <v>0.76500000000000001</v>
      </c>
      <c r="AD56">
        <f>SAStab!B7577</f>
        <v>721</v>
      </c>
      <c r="AE56">
        <f>SAStab!C7577</f>
        <v>0</v>
      </c>
      <c r="AF56">
        <f>SAStab!D7577</f>
        <v>0</v>
      </c>
      <c r="AG56">
        <f>SAStab!E7577</f>
        <v>881.4</v>
      </c>
      <c r="AH56">
        <f>SAStab!F7577</f>
        <v>881.4</v>
      </c>
      <c r="AI56">
        <f>SAStab!G7577</f>
        <v>881</v>
      </c>
      <c r="AJ56">
        <f>SAStab!H7577</f>
        <v>881</v>
      </c>
      <c r="AK56">
        <f>SAStab!I7577</f>
        <v>1210</v>
      </c>
      <c r="AL56">
        <f>SAStab!J7577</f>
        <v>2247</v>
      </c>
      <c r="AN56" s="7"/>
      <c r="AO56" s="7" t="str">
        <f t="shared" si="12"/>
        <v>Medicare Part D Premium</v>
      </c>
      <c r="AP56" s="95">
        <f>SAStab!E1698</f>
        <v>0.76300000000000001</v>
      </c>
      <c r="AQ56" s="120">
        <f>SAStab!B7667</f>
        <v>925</v>
      </c>
      <c r="AR56" s="120">
        <f>SAStab!C7667</f>
        <v>0</v>
      </c>
      <c r="AS56" s="120">
        <f>SAStab!D7667</f>
        <v>0</v>
      </c>
      <c r="AT56" s="120">
        <f>SAStab!E7667</f>
        <v>1118.5999999999999</v>
      </c>
      <c r="AU56" s="120">
        <f>SAStab!F7667</f>
        <v>1118.5999999999999</v>
      </c>
      <c r="AV56" s="120">
        <f>SAStab!G7667</f>
        <v>1119</v>
      </c>
      <c r="AW56" s="120">
        <f>SAStab!H7667</f>
        <v>1119</v>
      </c>
      <c r="AX56" s="120">
        <f>SAStab!I7667</f>
        <v>1535</v>
      </c>
      <c r="AY56" s="120">
        <f>SAStab!J7667</f>
        <v>2851</v>
      </c>
      <c r="BA56" s="7"/>
      <c r="BB56" s="7" t="str">
        <f t="shared" si="13"/>
        <v>Medicare Part D Premium</v>
      </c>
      <c r="BC56" s="95">
        <f>SAStab!F1698</f>
        <v>0.76</v>
      </c>
      <c r="BD56" s="52">
        <f>SAStab!B7757</f>
        <v>1175</v>
      </c>
      <c r="BE56" s="52">
        <f>SAStab!C7757</f>
        <v>0</v>
      </c>
      <c r="BF56" s="52">
        <f>SAStab!D7757</f>
        <v>0</v>
      </c>
      <c r="BG56" s="52">
        <f>SAStab!E7757</f>
        <v>1396.5</v>
      </c>
      <c r="BH56" s="52">
        <f>SAStab!F7757</f>
        <v>1396.5</v>
      </c>
      <c r="BI56" s="52">
        <f>SAStab!G7757</f>
        <v>1397</v>
      </c>
      <c r="BJ56" s="52">
        <f>SAStab!H7757</f>
        <v>1397</v>
      </c>
      <c r="BK56" s="52">
        <f>SAStab!I7757</f>
        <v>2738</v>
      </c>
      <c r="BL56" s="52">
        <f>SAStab!J7757</f>
        <v>4381</v>
      </c>
      <c r="BN56" s="7"/>
      <c r="BO56" s="7" t="str">
        <f t="shared" si="14"/>
        <v>Medicare Part D Premium</v>
      </c>
      <c r="BP56" s="95">
        <f>SAStab!G1698</f>
        <v>0.75800000000000001</v>
      </c>
      <c r="BQ56" s="120">
        <f>SAStab!B7847</f>
        <v>1464</v>
      </c>
      <c r="BR56" s="120">
        <f>SAStab!C7847</f>
        <v>0</v>
      </c>
      <c r="BS56" s="120">
        <f>SAStab!D7847</f>
        <v>0</v>
      </c>
      <c r="BT56" s="120">
        <f>SAStab!E7847</f>
        <v>1697.3</v>
      </c>
      <c r="BU56" s="120">
        <f>SAStab!F7847</f>
        <v>1697.3</v>
      </c>
      <c r="BV56" s="120">
        <f>SAStab!G7847</f>
        <v>1697</v>
      </c>
      <c r="BW56" s="120">
        <f>SAStab!H7847</f>
        <v>2330</v>
      </c>
      <c r="BX56" s="120">
        <f>SAStab!I7847</f>
        <v>3328</v>
      </c>
      <c r="BY56" s="120">
        <f>SAStab!J7847</f>
        <v>5325</v>
      </c>
    </row>
    <row r="57" spans="1:77">
      <c r="A57" s="7"/>
      <c r="B57" s="7" t="s">
        <v>513</v>
      </c>
      <c r="C57" s="95">
        <f>SAStab!B1699</f>
        <v>0.98199999999999998</v>
      </c>
      <c r="D57" s="52">
        <f>SAStab!B7398</f>
        <v>42988</v>
      </c>
      <c r="E57" s="52">
        <f>SAStab!C7398</f>
        <v>5998.79</v>
      </c>
      <c r="F57" s="52">
        <f>SAStab!D7398</f>
        <v>9386.39</v>
      </c>
      <c r="G57" s="52">
        <f>SAStab!E7398</f>
        <v>16366.2</v>
      </c>
      <c r="H57" s="52">
        <f>SAStab!F7398</f>
        <v>29228.400000000001</v>
      </c>
      <c r="I57" s="52">
        <f>SAStab!G7398</f>
        <v>53850</v>
      </c>
      <c r="J57" s="52">
        <f>SAStab!H7398</f>
        <v>89229</v>
      </c>
      <c r="K57" s="52">
        <f>SAStab!I7398</f>
        <v>118447</v>
      </c>
      <c r="L57" s="52">
        <f>SAStab!J7398</f>
        <v>195569</v>
      </c>
      <c r="N57" s="7"/>
      <c r="O57" s="7" t="str">
        <f t="shared" si="10"/>
        <v>Equivalent Cash Income</v>
      </c>
      <c r="P57" s="95">
        <f>SAStab!C1699</f>
        <v>0.98199999999999998</v>
      </c>
      <c r="Q57">
        <f>SAStab!B7488</f>
        <v>48674</v>
      </c>
      <c r="R57" s="52">
        <f>SAStab!C7488</f>
        <v>6927.59</v>
      </c>
      <c r="S57" s="52">
        <f>SAStab!D7488</f>
        <v>10474.370000000001</v>
      </c>
      <c r="T57" s="52">
        <f>SAStab!E7488</f>
        <v>18925.7</v>
      </c>
      <c r="U57" s="52">
        <f>SAStab!F7488</f>
        <v>34218.5</v>
      </c>
      <c r="V57" s="52">
        <f>SAStab!G7488</f>
        <v>62283</v>
      </c>
      <c r="W57" s="52">
        <f>SAStab!H7488</f>
        <v>102708</v>
      </c>
      <c r="X57">
        <f>SAStab!I7488</f>
        <v>136465</v>
      </c>
      <c r="Y57">
        <f>SAStab!J7488</f>
        <v>235869</v>
      </c>
      <c r="AA57" s="7"/>
      <c r="AB57" s="7" t="str">
        <f t="shared" si="11"/>
        <v>Equivalent Cash Income</v>
      </c>
      <c r="AC57" s="95">
        <f>SAStab!D1699</f>
        <v>0.98199999999999998</v>
      </c>
      <c r="AD57">
        <f>SAStab!B7578</f>
        <v>51400</v>
      </c>
      <c r="AE57">
        <f>SAStab!C7578</f>
        <v>7073.24</v>
      </c>
      <c r="AF57">
        <f>SAStab!D7578</f>
        <v>10913.06</v>
      </c>
      <c r="AG57">
        <f>SAStab!E7578</f>
        <v>19889.3</v>
      </c>
      <c r="AH57">
        <f>SAStab!F7578</f>
        <v>35742.800000000003</v>
      </c>
      <c r="AI57">
        <f>SAStab!G7578</f>
        <v>65736</v>
      </c>
      <c r="AJ57">
        <f>SAStab!H7578</f>
        <v>106948</v>
      </c>
      <c r="AK57">
        <f>SAStab!I7578</f>
        <v>142840</v>
      </c>
      <c r="AL57">
        <f>SAStab!J7578</f>
        <v>250639</v>
      </c>
      <c r="AN57" s="7"/>
      <c r="AO57" s="7" t="str">
        <f t="shared" si="12"/>
        <v>Equivalent Cash Income</v>
      </c>
      <c r="AP57" s="95">
        <f>SAStab!E1699</f>
        <v>0.98</v>
      </c>
      <c r="AQ57" s="120">
        <f>SAStab!B7668</f>
        <v>55231</v>
      </c>
      <c r="AR57" s="120">
        <f>SAStab!C7668</f>
        <v>6741.19</v>
      </c>
      <c r="AS57" s="120">
        <f>SAStab!D7668</f>
        <v>11220.45</v>
      </c>
      <c r="AT57" s="120">
        <f>SAStab!E7668</f>
        <v>20485.599999999999</v>
      </c>
      <c r="AU57" s="120">
        <f>SAStab!F7668</f>
        <v>36694.5</v>
      </c>
      <c r="AV57" s="120">
        <f>SAStab!G7668</f>
        <v>68839</v>
      </c>
      <c r="AW57" s="120">
        <f>SAStab!H7668</f>
        <v>116656</v>
      </c>
      <c r="AX57" s="120">
        <f>SAStab!I7668</f>
        <v>157086</v>
      </c>
      <c r="AY57" s="120">
        <f>SAStab!J7668</f>
        <v>293053</v>
      </c>
      <c r="BA57" s="7"/>
      <c r="BB57" s="7" t="str">
        <f t="shared" si="13"/>
        <v>Equivalent Cash Income</v>
      </c>
      <c r="BC57" s="95">
        <f>SAStab!F1699</f>
        <v>0.97899999999999998</v>
      </c>
      <c r="BD57" s="52">
        <f>SAStab!B7758</f>
        <v>62511</v>
      </c>
      <c r="BE57" s="52">
        <f>SAStab!C7758</f>
        <v>6724.55</v>
      </c>
      <c r="BF57" s="52">
        <f>SAStab!D7758</f>
        <v>12151.27</v>
      </c>
      <c r="BG57" s="52">
        <f>SAStab!E7758</f>
        <v>21968.5</v>
      </c>
      <c r="BH57" s="52">
        <f>SAStab!F7758</f>
        <v>40234</v>
      </c>
      <c r="BI57" s="52">
        <f>SAStab!G7758</f>
        <v>77382</v>
      </c>
      <c r="BJ57" s="52">
        <f>SAStab!H7758</f>
        <v>131154</v>
      </c>
      <c r="BK57" s="52">
        <f>SAStab!I7758</f>
        <v>178120</v>
      </c>
      <c r="BL57" s="52">
        <f>SAStab!J7758</f>
        <v>327251</v>
      </c>
      <c r="BN57" s="7"/>
      <c r="BO57" s="7" t="str">
        <f t="shared" si="14"/>
        <v>Equivalent Cash Income</v>
      </c>
      <c r="BP57" s="95">
        <f>SAStab!G1699</f>
        <v>0.98099999999999998</v>
      </c>
      <c r="BQ57" s="120">
        <f>SAStab!B7848</f>
        <v>69807</v>
      </c>
      <c r="BR57" s="120">
        <f>SAStab!C7848</f>
        <v>7977.16</v>
      </c>
      <c r="BS57" s="120">
        <f>SAStab!D7848</f>
        <v>13741.95</v>
      </c>
      <c r="BT57" s="120">
        <f>SAStab!E7848</f>
        <v>24507.1</v>
      </c>
      <c r="BU57" s="120">
        <f>SAStab!F7848</f>
        <v>45597.9</v>
      </c>
      <c r="BV57" s="120">
        <f>SAStab!G7848</f>
        <v>86819</v>
      </c>
      <c r="BW57" s="120">
        <f>SAStab!H7848</f>
        <v>149385</v>
      </c>
      <c r="BX57" s="120">
        <f>SAStab!I7848</f>
        <v>204461</v>
      </c>
      <c r="BY57" s="120">
        <f>SAStab!J7848</f>
        <v>375143</v>
      </c>
    </row>
    <row r="58" spans="1:77">
      <c r="A58" s="7"/>
      <c r="B58" s="7" t="s">
        <v>514</v>
      </c>
      <c r="C58" s="95">
        <f>SAStab!B1700</f>
        <v>0.34799999999999998</v>
      </c>
      <c r="D58" s="52">
        <f>SAStab!B7399</f>
        <v>2326</v>
      </c>
      <c r="E58" s="52">
        <f>SAStab!C7399</f>
        <v>0</v>
      </c>
      <c r="F58" s="52">
        <f>SAStab!D7399</f>
        <v>0</v>
      </c>
      <c r="G58" s="52">
        <f>SAStab!E7399</f>
        <v>0</v>
      </c>
      <c r="H58" s="52">
        <f>SAStab!F7399</f>
        <v>0</v>
      </c>
      <c r="I58" s="52">
        <f>SAStab!G7399</f>
        <v>1393</v>
      </c>
      <c r="J58" s="52">
        <f>SAStab!H7399</f>
        <v>6906</v>
      </c>
      <c r="K58" s="52">
        <f>SAStab!I7399</f>
        <v>12630</v>
      </c>
      <c r="L58" s="52">
        <f>SAStab!J7399</f>
        <v>30934</v>
      </c>
      <c r="N58" s="7"/>
      <c r="O58" s="7" t="str">
        <f t="shared" si="10"/>
        <v>Equivalent IRA Withdrawal</v>
      </c>
      <c r="P58" s="95">
        <f>SAStab!C1700</f>
        <v>0.45100000000000001</v>
      </c>
      <c r="Q58">
        <f>SAStab!B7489</f>
        <v>4188</v>
      </c>
      <c r="R58" s="52">
        <f>SAStab!C7489</f>
        <v>0</v>
      </c>
      <c r="S58" s="52">
        <f>SAStab!D7489</f>
        <v>0</v>
      </c>
      <c r="T58" s="52">
        <f>SAStab!E7489</f>
        <v>0</v>
      </c>
      <c r="U58" s="52">
        <f>SAStab!F7489</f>
        <v>0</v>
      </c>
      <c r="V58" s="52">
        <f>SAStab!G7489</f>
        <v>3908</v>
      </c>
      <c r="W58" s="52">
        <f>SAStab!H7489</f>
        <v>12950</v>
      </c>
      <c r="X58">
        <f>SAStab!I7489</f>
        <v>20900</v>
      </c>
      <c r="Y58">
        <f>SAStab!J7489</f>
        <v>46342</v>
      </c>
      <c r="AA58" s="7"/>
      <c r="AB58" s="7" t="str">
        <f t="shared" si="11"/>
        <v>Equivalent IRA Withdrawal</v>
      </c>
      <c r="AC58" s="95">
        <f>SAStab!D1700</f>
        <v>0.52200000000000002</v>
      </c>
      <c r="AD58">
        <f>SAStab!B7579</f>
        <v>6094</v>
      </c>
      <c r="AE58">
        <f>SAStab!C7579</f>
        <v>0</v>
      </c>
      <c r="AF58">
        <f>SAStab!D7579</f>
        <v>0</v>
      </c>
      <c r="AG58">
        <f>SAStab!E7579</f>
        <v>0</v>
      </c>
      <c r="AH58">
        <f>SAStab!F7579</f>
        <v>139.5</v>
      </c>
      <c r="AI58">
        <f>SAStab!G7579</f>
        <v>6331</v>
      </c>
      <c r="AJ58">
        <f>SAStab!H7579</f>
        <v>18139</v>
      </c>
      <c r="AK58">
        <f>SAStab!I7579</f>
        <v>29226</v>
      </c>
      <c r="AL58">
        <f>SAStab!J7579</f>
        <v>61254</v>
      </c>
      <c r="AN58" s="7"/>
      <c r="AO58" s="7" t="str">
        <f t="shared" si="12"/>
        <v>Equivalent IRA Withdrawal</v>
      </c>
      <c r="AP58" s="95">
        <f>SAStab!E1700</f>
        <v>0.54500000000000004</v>
      </c>
      <c r="AQ58" s="120">
        <f>SAStab!B7669</f>
        <v>7951</v>
      </c>
      <c r="AR58" s="120">
        <f>SAStab!C7669</f>
        <v>0</v>
      </c>
      <c r="AS58" s="120">
        <f>SAStab!D7669</f>
        <v>0</v>
      </c>
      <c r="AT58" s="120">
        <f>SAStab!E7669</f>
        <v>0</v>
      </c>
      <c r="AU58" s="120">
        <f>SAStab!F7669</f>
        <v>377.6</v>
      </c>
      <c r="AV58" s="120">
        <f>SAStab!G7669</f>
        <v>8072</v>
      </c>
      <c r="AW58" s="120">
        <f>SAStab!H7669</f>
        <v>23467</v>
      </c>
      <c r="AX58" s="120">
        <f>SAStab!I7669</f>
        <v>37972</v>
      </c>
      <c r="AY58" s="120">
        <f>SAStab!J7669</f>
        <v>83636</v>
      </c>
      <c r="BA58" s="7"/>
      <c r="BB58" s="7" t="str">
        <f t="shared" si="13"/>
        <v>Equivalent IRA Withdrawal</v>
      </c>
      <c r="BC58" s="95">
        <f>SAStab!F1700</f>
        <v>0.53900000000000003</v>
      </c>
      <c r="BD58" s="52">
        <f>SAStab!B7759</f>
        <v>8939</v>
      </c>
      <c r="BE58" s="52">
        <f>SAStab!C7759</f>
        <v>0</v>
      </c>
      <c r="BF58" s="52">
        <f>SAStab!D7759</f>
        <v>0</v>
      </c>
      <c r="BG58" s="52">
        <f>SAStab!E7759</f>
        <v>0</v>
      </c>
      <c r="BH58" s="52">
        <f>SAStab!F7759</f>
        <v>327.9</v>
      </c>
      <c r="BI58" s="52">
        <f>SAStab!G7759</f>
        <v>8906</v>
      </c>
      <c r="BJ58" s="52">
        <f>SAStab!H7759</f>
        <v>26452</v>
      </c>
      <c r="BK58" s="52">
        <f>SAStab!I7759</f>
        <v>43157</v>
      </c>
      <c r="BL58" s="52">
        <f>SAStab!J7759</f>
        <v>93573</v>
      </c>
      <c r="BN58" s="7"/>
      <c r="BO58" s="7" t="str">
        <f t="shared" si="14"/>
        <v>Equivalent IRA Withdrawal</v>
      </c>
      <c r="BP58" s="95">
        <f>SAStab!G1700</f>
        <v>0.56200000000000006</v>
      </c>
      <c r="BQ58" s="120">
        <f>SAStab!B7849</f>
        <v>10704</v>
      </c>
      <c r="BR58" s="120">
        <f>SAStab!C7849</f>
        <v>0</v>
      </c>
      <c r="BS58" s="120">
        <f>SAStab!D7849</f>
        <v>0</v>
      </c>
      <c r="BT58" s="120">
        <f>SAStab!E7849</f>
        <v>0</v>
      </c>
      <c r="BU58" s="120">
        <f>SAStab!F7849</f>
        <v>697.1</v>
      </c>
      <c r="BV58" s="120">
        <f>SAStab!G7849</f>
        <v>11122</v>
      </c>
      <c r="BW58" s="120">
        <f>SAStab!H7849</f>
        <v>31541</v>
      </c>
      <c r="BX58" s="120">
        <f>SAStab!I7849</f>
        <v>50715</v>
      </c>
      <c r="BY58" s="120">
        <f>SAStab!J7849</f>
        <v>113428</v>
      </c>
    </row>
    <row r="59" spans="1:77">
      <c r="A59" s="7"/>
      <c r="B59" s="7" t="s">
        <v>515</v>
      </c>
      <c r="C59" s="95">
        <f>SAStab!B1701</f>
        <v>0.46300000000000002</v>
      </c>
      <c r="D59" s="52">
        <f>SAStab!B7400</f>
        <v>1030</v>
      </c>
      <c r="E59" s="52">
        <f>SAStab!C7400</f>
        <v>0</v>
      </c>
      <c r="F59" s="52">
        <f>SAStab!D7400</f>
        <v>0</v>
      </c>
      <c r="G59" s="52">
        <f>SAStab!E7400</f>
        <v>0</v>
      </c>
      <c r="H59" s="52">
        <f>SAStab!F7400</f>
        <v>0</v>
      </c>
      <c r="I59" s="52">
        <f>SAStab!G7400</f>
        <v>298</v>
      </c>
      <c r="J59" s="52">
        <f>SAStab!H7400</f>
        <v>2371</v>
      </c>
      <c r="K59" s="52">
        <f>SAStab!I7400</f>
        <v>5298</v>
      </c>
      <c r="L59" s="52">
        <f>SAStab!J7400</f>
        <v>16178</v>
      </c>
      <c r="N59" s="7"/>
      <c r="O59" s="7" t="str">
        <f t="shared" si="10"/>
        <v>Equivalent Interest Income</v>
      </c>
      <c r="P59" s="95">
        <f>SAStab!C1701</f>
        <v>0.46400000000000002</v>
      </c>
      <c r="Q59">
        <f>SAStab!B7490</f>
        <v>1218</v>
      </c>
      <c r="R59" s="52">
        <f>SAStab!C7490</f>
        <v>0</v>
      </c>
      <c r="S59" s="52">
        <f>SAStab!D7490</f>
        <v>0</v>
      </c>
      <c r="T59" s="52">
        <f>SAStab!E7490</f>
        <v>0</v>
      </c>
      <c r="U59" s="52">
        <f>SAStab!F7490</f>
        <v>0</v>
      </c>
      <c r="V59" s="52">
        <f>SAStab!G7490</f>
        <v>352</v>
      </c>
      <c r="W59" s="52">
        <f>SAStab!H7490</f>
        <v>2607</v>
      </c>
      <c r="X59">
        <f>SAStab!I7490</f>
        <v>5871</v>
      </c>
      <c r="Y59">
        <f>SAStab!J7490</f>
        <v>20157</v>
      </c>
      <c r="AA59" s="7"/>
      <c r="AB59" s="7" t="str">
        <f t="shared" si="11"/>
        <v>Equivalent Interest Income</v>
      </c>
      <c r="AC59" s="95">
        <f>SAStab!D1701</f>
        <v>0.46899999999999997</v>
      </c>
      <c r="AD59">
        <f>SAStab!B7580</f>
        <v>1382</v>
      </c>
      <c r="AE59">
        <f>SAStab!C7580</f>
        <v>0</v>
      </c>
      <c r="AF59">
        <f>SAStab!D7580</f>
        <v>0</v>
      </c>
      <c r="AG59">
        <f>SAStab!E7580</f>
        <v>0</v>
      </c>
      <c r="AH59">
        <f>SAStab!F7580</f>
        <v>0</v>
      </c>
      <c r="AI59">
        <f>SAStab!G7580</f>
        <v>399</v>
      </c>
      <c r="AJ59">
        <f>SAStab!H7580</f>
        <v>3023</v>
      </c>
      <c r="AK59">
        <f>SAStab!I7580</f>
        <v>6961</v>
      </c>
      <c r="AL59">
        <f>SAStab!J7580</f>
        <v>23517</v>
      </c>
      <c r="AN59" s="7"/>
      <c r="AO59" s="7" t="str">
        <f t="shared" si="12"/>
        <v>Equivalent Interest Income</v>
      </c>
      <c r="AP59" s="95">
        <f>SAStab!E1701</f>
        <v>0.45700000000000002</v>
      </c>
      <c r="AQ59" s="120">
        <f>SAStab!B7670</f>
        <v>1555</v>
      </c>
      <c r="AR59" s="120">
        <f>SAStab!C7670</f>
        <v>0</v>
      </c>
      <c r="AS59" s="120">
        <f>SAStab!D7670</f>
        <v>0</v>
      </c>
      <c r="AT59" s="120">
        <f>SAStab!E7670</f>
        <v>0</v>
      </c>
      <c r="AU59" s="120">
        <f>SAStab!F7670</f>
        <v>0</v>
      </c>
      <c r="AV59" s="120">
        <f>SAStab!G7670</f>
        <v>419</v>
      </c>
      <c r="AW59" s="120">
        <f>SAStab!H7670</f>
        <v>3458</v>
      </c>
      <c r="AX59" s="120">
        <f>SAStab!I7670</f>
        <v>7686</v>
      </c>
      <c r="AY59" s="120">
        <f>SAStab!J7670</f>
        <v>24649</v>
      </c>
      <c r="BA59" s="7"/>
      <c r="BB59" s="7" t="str">
        <f t="shared" si="13"/>
        <v>Equivalent Interest Income</v>
      </c>
      <c r="BC59" s="95">
        <f>SAStab!F1701</f>
        <v>0.45800000000000002</v>
      </c>
      <c r="BD59" s="52">
        <f>SAStab!B7760</f>
        <v>1825</v>
      </c>
      <c r="BE59" s="52">
        <f>SAStab!C7760</f>
        <v>0</v>
      </c>
      <c r="BF59" s="52">
        <f>SAStab!D7760</f>
        <v>0</v>
      </c>
      <c r="BG59" s="52">
        <f>SAStab!E7760</f>
        <v>0</v>
      </c>
      <c r="BH59" s="52">
        <f>SAStab!F7760</f>
        <v>0</v>
      </c>
      <c r="BI59" s="52">
        <f>SAStab!G7760</f>
        <v>470</v>
      </c>
      <c r="BJ59" s="52">
        <f>SAStab!H7760</f>
        <v>3713</v>
      </c>
      <c r="BK59" s="52">
        <f>SAStab!I7760</f>
        <v>8602</v>
      </c>
      <c r="BL59" s="52">
        <f>SAStab!J7760</f>
        <v>29326</v>
      </c>
      <c r="BN59" s="7"/>
      <c r="BO59" s="7" t="str">
        <f t="shared" si="14"/>
        <v>Equivalent Interest Income</v>
      </c>
      <c r="BP59" s="95">
        <f>SAStab!G1701</f>
        <v>0.46300000000000002</v>
      </c>
      <c r="BQ59" s="120">
        <f>SAStab!B7850</f>
        <v>2126</v>
      </c>
      <c r="BR59" s="120">
        <f>SAStab!C7850</f>
        <v>0</v>
      </c>
      <c r="BS59" s="120">
        <f>SAStab!D7850</f>
        <v>0</v>
      </c>
      <c r="BT59" s="120">
        <f>SAStab!E7850</f>
        <v>0</v>
      </c>
      <c r="BU59" s="120">
        <f>SAStab!F7850</f>
        <v>0</v>
      </c>
      <c r="BV59" s="120">
        <f>SAStab!G7850</f>
        <v>551</v>
      </c>
      <c r="BW59" s="120">
        <f>SAStab!H7850</f>
        <v>4325</v>
      </c>
      <c r="BX59" s="120">
        <f>SAStab!I7850</f>
        <v>9922</v>
      </c>
      <c r="BY59" s="120">
        <f>SAStab!J7850</f>
        <v>33109</v>
      </c>
    </row>
    <row r="60" spans="1:77">
      <c r="A60" s="7"/>
      <c r="B60" s="7" t="s">
        <v>516</v>
      </c>
      <c r="C60" s="95">
        <f>SAStab!B1702</f>
        <v>0.26800000000000002</v>
      </c>
      <c r="D60" s="52">
        <f>SAStab!B7401</f>
        <v>2020</v>
      </c>
      <c r="E60" s="52">
        <f>SAStab!C7401</f>
        <v>0</v>
      </c>
      <c r="F60" s="52">
        <f>SAStab!D7401</f>
        <v>0</v>
      </c>
      <c r="G60" s="52">
        <f>SAStab!E7401</f>
        <v>0</v>
      </c>
      <c r="H60" s="52">
        <f>SAStab!F7401</f>
        <v>0</v>
      </c>
      <c r="I60" s="52">
        <f>SAStab!G7401</f>
        <v>25</v>
      </c>
      <c r="J60" s="52">
        <f>SAStab!H7401</f>
        <v>3253</v>
      </c>
      <c r="K60" s="52">
        <f>SAStab!I7401</f>
        <v>10021</v>
      </c>
      <c r="L60" s="52">
        <f>SAStab!J7401</f>
        <v>41342</v>
      </c>
      <c r="N60" s="7"/>
      <c r="O60" s="7" t="str">
        <f t="shared" si="10"/>
        <v>Equivalent Dividend Income</v>
      </c>
      <c r="P60" s="95">
        <f>SAStab!C1702</f>
        <v>0.26900000000000002</v>
      </c>
      <c r="Q60">
        <f>SAStab!B7491</f>
        <v>2335</v>
      </c>
      <c r="R60" s="52">
        <f>SAStab!C7491</f>
        <v>0</v>
      </c>
      <c r="S60" s="52">
        <f>SAStab!D7491</f>
        <v>0</v>
      </c>
      <c r="T60" s="52">
        <f>SAStab!E7491</f>
        <v>0</v>
      </c>
      <c r="U60" s="52">
        <f>SAStab!F7491</f>
        <v>0</v>
      </c>
      <c r="V60" s="52">
        <f>SAStab!G7491</f>
        <v>31</v>
      </c>
      <c r="W60" s="52">
        <f>SAStab!H7491</f>
        <v>4095</v>
      </c>
      <c r="X60">
        <f>SAStab!I7491</f>
        <v>12979</v>
      </c>
      <c r="Y60">
        <f>SAStab!J7491</f>
        <v>45936</v>
      </c>
      <c r="AA60" s="7"/>
      <c r="AB60" s="7" t="str">
        <f t="shared" si="11"/>
        <v>Equivalent Dividend Income</v>
      </c>
      <c r="AC60" s="95">
        <f>SAStab!D1702</f>
        <v>0.26400000000000001</v>
      </c>
      <c r="AD60">
        <f>SAStab!B7581</f>
        <v>2550</v>
      </c>
      <c r="AE60">
        <f>SAStab!C7581</f>
        <v>0</v>
      </c>
      <c r="AF60">
        <f>SAStab!D7581</f>
        <v>0</v>
      </c>
      <c r="AG60">
        <f>SAStab!E7581</f>
        <v>0</v>
      </c>
      <c r="AH60">
        <f>SAStab!F7581</f>
        <v>0</v>
      </c>
      <c r="AI60">
        <f>SAStab!G7581</f>
        <v>26</v>
      </c>
      <c r="AJ60">
        <f>SAStab!H7581</f>
        <v>4756</v>
      </c>
      <c r="AK60">
        <f>SAStab!I7581</f>
        <v>14502</v>
      </c>
      <c r="AL60">
        <f>SAStab!J7581</f>
        <v>48537</v>
      </c>
      <c r="AN60" s="7"/>
      <c r="AO60" s="7" t="str">
        <f t="shared" si="12"/>
        <v>Equivalent Dividend Income</v>
      </c>
      <c r="AP60" s="95">
        <f>SAStab!E1702</f>
        <v>0.255</v>
      </c>
      <c r="AQ60" s="120">
        <f>SAStab!B7671</f>
        <v>2802</v>
      </c>
      <c r="AR60" s="120">
        <f>SAStab!C7671</f>
        <v>0</v>
      </c>
      <c r="AS60" s="120">
        <f>SAStab!D7671</f>
        <v>0</v>
      </c>
      <c r="AT60" s="120">
        <f>SAStab!E7671</f>
        <v>0</v>
      </c>
      <c r="AU60" s="120">
        <f>SAStab!F7671</f>
        <v>0</v>
      </c>
      <c r="AV60" s="120">
        <f>SAStab!G7671</f>
        <v>11</v>
      </c>
      <c r="AW60" s="120">
        <f>SAStab!H7671</f>
        <v>4617</v>
      </c>
      <c r="AX60" s="120">
        <f>SAStab!I7671</f>
        <v>14236</v>
      </c>
      <c r="AY60" s="120">
        <f>SAStab!J7671</f>
        <v>55084</v>
      </c>
      <c r="BA60" s="7"/>
      <c r="BB60" s="7" t="str">
        <f t="shared" si="13"/>
        <v>Equivalent Dividend Income</v>
      </c>
      <c r="BC60" s="95">
        <f>SAStab!F1702</f>
        <v>0.251</v>
      </c>
      <c r="BD60" s="52">
        <f>SAStab!B7761</f>
        <v>3354</v>
      </c>
      <c r="BE60" s="52">
        <f>SAStab!C7761</f>
        <v>0</v>
      </c>
      <c r="BF60" s="52">
        <f>SAStab!D7761</f>
        <v>0</v>
      </c>
      <c r="BG60" s="52">
        <f>SAStab!E7761</f>
        <v>0</v>
      </c>
      <c r="BH60" s="52">
        <f>SAStab!F7761</f>
        <v>0</v>
      </c>
      <c r="BI60" s="52">
        <f>SAStab!G7761</f>
        <v>3</v>
      </c>
      <c r="BJ60" s="52">
        <f>SAStab!H7761</f>
        <v>5442</v>
      </c>
      <c r="BK60" s="52">
        <f>SAStab!I7761</f>
        <v>17572</v>
      </c>
      <c r="BL60" s="52">
        <f>SAStab!J7761</f>
        <v>64361</v>
      </c>
      <c r="BN60" s="7"/>
      <c r="BO60" s="7" t="str">
        <f t="shared" si="14"/>
        <v>Equivalent Dividend Income</v>
      </c>
      <c r="BP60" s="95">
        <f>SAStab!G1702</f>
        <v>0.25700000000000001</v>
      </c>
      <c r="BQ60" s="120">
        <f>SAStab!B7851</f>
        <v>3667</v>
      </c>
      <c r="BR60" s="120">
        <f>SAStab!C7851</f>
        <v>0</v>
      </c>
      <c r="BS60" s="120">
        <f>SAStab!D7851</f>
        <v>0</v>
      </c>
      <c r="BT60" s="120">
        <f>SAStab!E7851</f>
        <v>0</v>
      </c>
      <c r="BU60" s="120">
        <f>SAStab!F7851</f>
        <v>0</v>
      </c>
      <c r="BV60" s="120">
        <f>SAStab!G7851</f>
        <v>20</v>
      </c>
      <c r="BW60" s="120">
        <f>SAStab!H7851</f>
        <v>6435</v>
      </c>
      <c r="BX60" s="120">
        <f>SAStab!I7851</f>
        <v>19550</v>
      </c>
      <c r="BY60" s="120">
        <f>SAStab!J7851</f>
        <v>73393</v>
      </c>
    </row>
    <row r="61" spans="1:77">
      <c r="A61" s="7"/>
      <c r="B61" s="7" t="s">
        <v>517</v>
      </c>
      <c r="C61" s="95">
        <f>SAStab!B1703</f>
        <v>7.4999999999999997E-2</v>
      </c>
      <c r="D61" s="52">
        <f>SAStab!B7402</f>
        <v>787</v>
      </c>
      <c r="E61" s="52">
        <f>SAStab!C7402</f>
        <v>0</v>
      </c>
      <c r="F61" s="52">
        <f>SAStab!D7402</f>
        <v>0</v>
      </c>
      <c r="G61" s="52">
        <f>SAStab!E7402</f>
        <v>0</v>
      </c>
      <c r="H61" s="52">
        <f>SAStab!F7402</f>
        <v>0</v>
      </c>
      <c r="I61" s="52">
        <f>SAStab!G7402</f>
        <v>0</v>
      </c>
      <c r="J61" s="52">
        <f>SAStab!H7402</f>
        <v>0</v>
      </c>
      <c r="K61" s="52">
        <f>SAStab!I7402</f>
        <v>2769</v>
      </c>
      <c r="L61" s="52">
        <f>SAStab!J7402</f>
        <v>29848</v>
      </c>
      <c r="N61" s="7"/>
      <c r="O61" s="7" t="str">
        <f t="shared" si="10"/>
        <v>Equivalent Rental Income</v>
      </c>
      <c r="P61" s="95">
        <f>SAStab!C1703</f>
        <v>7.5999999999999998E-2</v>
      </c>
      <c r="Q61">
        <f>SAStab!B7492</f>
        <v>881</v>
      </c>
      <c r="R61" s="52">
        <f>SAStab!C7492</f>
        <v>0</v>
      </c>
      <c r="S61" s="52">
        <f>SAStab!D7492</f>
        <v>0</v>
      </c>
      <c r="T61" s="52">
        <f>SAStab!E7492</f>
        <v>0</v>
      </c>
      <c r="U61" s="52">
        <f>SAStab!F7492</f>
        <v>0</v>
      </c>
      <c r="V61" s="52">
        <f>SAStab!G7492</f>
        <v>0</v>
      </c>
      <c r="W61" s="52">
        <f>SAStab!H7492</f>
        <v>0</v>
      </c>
      <c r="X61">
        <f>SAStab!I7492</f>
        <v>2836</v>
      </c>
      <c r="Y61">
        <f>SAStab!J7492</f>
        <v>33747</v>
      </c>
      <c r="AA61" s="7"/>
      <c r="AB61" s="7" t="str">
        <f t="shared" si="11"/>
        <v>Equivalent Rental Income</v>
      </c>
      <c r="AC61" s="95">
        <f>SAStab!D1703</f>
        <v>7.5999999999999998E-2</v>
      </c>
      <c r="AD61">
        <f>SAStab!B7582</f>
        <v>1101</v>
      </c>
      <c r="AE61">
        <f>SAStab!C7582</f>
        <v>0</v>
      </c>
      <c r="AF61">
        <f>SAStab!D7582</f>
        <v>0</v>
      </c>
      <c r="AG61">
        <f>SAStab!E7582</f>
        <v>0</v>
      </c>
      <c r="AH61">
        <f>SAStab!F7582</f>
        <v>0</v>
      </c>
      <c r="AI61">
        <f>SAStab!G7582</f>
        <v>0</v>
      </c>
      <c r="AJ61">
        <f>SAStab!H7582</f>
        <v>0</v>
      </c>
      <c r="AK61">
        <f>SAStab!I7582</f>
        <v>3681</v>
      </c>
      <c r="AL61">
        <f>SAStab!J7582</f>
        <v>39440</v>
      </c>
      <c r="AN61" s="7"/>
      <c r="AO61" s="7" t="str">
        <f t="shared" si="12"/>
        <v>Equivalent Rental Income</v>
      </c>
      <c r="AP61" s="95">
        <f>SAStab!E1703</f>
        <v>7.5999999999999998E-2</v>
      </c>
      <c r="AQ61" s="120">
        <f>SAStab!B7672</f>
        <v>1073</v>
      </c>
      <c r="AR61" s="120">
        <f>SAStab!C7672</f>
        <v>0</v>
      </c>
      <c r="AS61" s="120">
        <f>SAStab!D7672</f>
        <v>0</v>
      </c>
      <c r="AT61" s="120">
        <f>SAStab!E7672</f>
        <v>0</v>
      </c>
      <c r="AU61" s="120">
        <f>SAStab!F7672</f>
        <v>0</v>
      </c>
      <c r="AV61" s="120">
        <f>SAStab!G7672</f>
        <v>0</v>
      </c>
      <c r="AW61" s="120">
        <f>SAStab!H7672</f>
        <v>0</v>
      </c>
      <c r="AX61" s="120">
        <f>SAStab!I7672</f>
        <v>3704</v>
      </c>
      <c r="AY61" s="120">
        <f>SAStab!J7672</f>
        <v>38066</v>
      </c>
      <c r="BA61" s="7"/>
      <c r="BB61" s="7" t="str">
        <f t="shared" si="13"/>
        <v>Equivalent Rental Income</v>
      </c>
      <c r="BC61" s="95">
        <f>SAStab!F1703</f>
        <v>7.6999999999999999E-2</v>
      </c>
      <c r="BD61" s="52">
        <f>SAStab!B7762</f>
        <v>1365</v>
      </c>
      <c r="BE61" s="52">
        <f>SAStab!C7762</f>
        <v>0</v>
      </c>
      <c r="BF61" s="52">
        <f>SAStab!D7762</f>
        <v>0</v>
      </c>
      <c r="BG61" s="52">
        <f>SAStab!E7762</f>
        <v>0</v>
      </c>
      <c r="BH61" s="52">
        <f>SAStab!F7762</f>
        <v>0</v>
      </c>
      <c r="BI61" s="52">
        <f>SAStab!G7762</f>
        <v>0</v>
      </c>
      <c r="BJ61" s="52">
        <f>SAStab!H7762</f>
        <v>0</v>
      </c>
      <c r="BK61" s="52">
        <f>SAStab!I7762</f>
        <v>4271</v>
      </c>
      <c r="BL61" s="52">
        <f>SAStab!J7762</f>
        <v>49734</v>
      </c>
      <c r="BN61" s="7"/>
      <c r="BO61" s="7" t="str">
        <f t="shared" si="14"/>
        <v>Equivalent Rental Income</v>
      </c>
      <c r="BP61" s="95">
        <f>SAStab!G1703</f>
        <v>7.5999999999999998E-2</v>
      </c>
      <c r="BQ61" s="120">
        <f>SAStab!B7852</f>
        <v>1503</v>
      </c>
      <c r="BR61" s="120">
        <f>SAStab!C7852</f>
        <v>0</v>
      </c>
      <c r="BS61" s="120">
        <f>SAStab!D7852</f>
        <v>0</v>
      </c>
      <c r="BT61" s="120">
        <f>SAStab!E7852</f>
        <v>0</v>
      </c>
      <c r="BU61" s="120">
        <f>SAStab!F7852</f>
        <v>0</v>
      </c>
      <c r="BV61" s="120">
        <f>SAStab!G7852</f>
        <v>0</v>
      </c>
      <c r="BW61" s="120">
        <f>SAStab!H7852</f>
        <v>0</v>
      </c>
      <c r="BX61" s="120">
        <f>SAStab!I7852</f>
        <v>4480</v>
      </c>
      <c r="BY61" s="120">
        <f>SAStab!J7852</f>
        <v>56102</v>
      </c>
    </row>
    <row r="62" spans="1:77">
      <c r="A62" s="6" t="s">
        <v>43</v>
      </c>
      <c r="B62" s="7"/>
      <c r="N62" s="6" t="s">
        <v>8</v>
      </c>
      <c r="O62" s="7"/>
      <c r="AA62" s="6" t="s">
        <v>43</v>
      </c>
      <c r="AB62" s="7"/>
      <c r="AN62" s="6" t="s">
        <v>43</v>
      </c>
      <c r="AO62" s="7"/>
      <c r="BA62" s="6" t="s">
        <v>43</v>
      </c>
      <c r="BB62" s="7"/>
      <c r="BN62" s="6" t="s">
        <v>43</v>
      </c>
      <c r="BO62" s="7"/>
      <c r="BQ62" s="52"/>
      <c r="BR62" s="52"/>
      <c r="BS62" s="52"/>
      <c r="BT62" s="52"/>
      <c r="BU62" s="52"/>
      <c r="BV62" s="85"/>
      <c r="BW62" s="85"/>
      <c r="BX62" s="85"/>
      <c r="BY62" s="85"/>
    </row>
    <row r="63" spans="1:77">
      <c r="B63" s="7" t="str">
        <f>B35</f>
        <v>Equivalent Annuity Income</v>
      </c>
      <c r="C63" s="95">
        <f>SAStab!B1714</f>
        <v>0.99099999999999999</v>
      </c>
      <c r="D63" s="52">
        <f>SAStab!B7403</f>
        <v>80920</v>
      </c>
      <c r="E63" s="52">
        <f>SAStab!C7403</f>
        <v>9905.59</v>
      </c>
      <c r="F63" s="52">
        <f>SAStab!D7403</f>
        <v>14551.78</v>
      </c>
      <c r="G63" s="52">
        <f>SAStab!E7403</f>
        <v>28122.9</v>
      </c>
      <c r="H63" s="52">
        <f>SAStab!F7403</f>
        <v>52655.1</v>
      </c>
      <c r="I63" s="52">
        <f>SAStab!G7403</f>
        <v>92667</v>
      </c>
      <c r="J63" s="52">
        <f>SAStab!H7403</f>
        <v>155922</v>
      </c>
      <c r="K63" s="52">
        <f>SAStab!I7403</f>
        <v>218201</v>
      </c>
      <c r="L63" s="52">
        <f>SAStab!J7403</f>
        <v>479162</v>
      </c>
      <c r="O63" s="7" t="str">
        <f t="shared" ref="O63:O71" si="15">$B63</f>
        <v>Equivalent Annuity Income</v>
      </c>
      <c r="P63" s="95">
        <f>SAStab!C1714</f>
        <v>0.99099999999999999</v>
      </c>
      <c r="Q63" s="7">
        <f>SAStab!B7493</f>
        <v>82381</v>
      </c>
      <c r="R63" s="120">
        <f>SAStab!C7493</f>
        <v>9823.34</v>
      </c>
      <c r="S63" s="120">
        <f>SAStab!D7493</f>
        <v>14696.54</v>
      </c>
      <c r="T63" s="120">
        <f>SAStab!E7493</f>
        <v>28228.3</v>
      </c>
      <c r="U63" s="120">
        <f>SAStab!F7493</f>
        <v>53191.1</v>
      </c>
      <c r="V63" s="120">
        <f>SAStab!G7493</f>
        <v>95629</v>
      </c>
      <c r="W63" s="120">
        <f>SAStab!H7493</f>
        <v>160905</v>
      </c>
      <c r="X63" s="7">
        <f>SAStab!I7493</f>
        <v>228070</v>
      </c>
      <c r="Y63" s="7">
        <f>SAStab!J7493</f>
        <v>515123</v>
      </c>
      <c r="AB63" s="7" t="str">
        <f t="shared" ref="AB63:AB71" si="16">$B63</f>
        <v>Equivalent Annuity Income</v>
      </c>
      <c r="AC63" s="95">
        <f>SAStab!D1714</f>
        <v>0.99199999999999999</v>
      </c>
      <c r="AD63">
        <f>SAStab!B7583</f>
        <v>86649</v>
      </c>
      <c r="AE63">
        <f>SAStab!C7583</f>
        <v>9943.39</v>
      </c>
      <c r="AF63">
        <f>SAStab!D7583</f>
        <v>15008.77</v>
      </c>
      <c r="AG63">
        <f>SAStab!E7583</f>
        <v>28407.5</v>
      </c>
      <c r="AH63">
        <f>SAStab!F7583</f>
        <v>53966.400000000001</v>
      </c>
      <c r="AI63">
        <f>SAStab!G7583</f>
        <v>100416</v>
      </c>
      <c r="AJ63">
        <f>SAStab!H7583</f>
        <v>175748</v>
      </c>
      <c r="AK63">
        <f>SAStab!I7583</f>
        <v>247881</v>
      </c>
      <c r="AL63">
        <f>SAStab!J7583</f>
        <v>549638</v>
      </c>
      <c r="AO63" s="7" t="str">
        <f t="shared" ref="AO63:AO71" si="17">$B63</f>
        <v>Equivalent Annuity Income</v>
      </c>
      <c r="AP63" s="95">
        <f>SAStab!E1714</f>
        <v>0.99199999999999999</v>
      </c>
      <c r="AQ63" s="120">
        <f>SAStab!B7673</f>
        <v>93519</v>
      </c>
      <c r="AR63" s="120">
        <f>SAStab!C7673</f>
        <v>9953.8700000000008</v>
      </c>
      <c r="AS63" s="120">
        <f>SAStab!D7673</f>
        <v>15509.16</v>
      </c>
      <c r="AT63" s="120">
        <f>SAStab!E7673</f>
        <v>29005.7</v>
      </c>
      <c r="AU63" s="120">
        <f>SAStab!F7673</f>
        <v>55913.5</v>
      </c>
      <c r="AV63" s="120">
        <f>SAStab!G7673</f>
        <v>107417</v>
      </c>
      <c r="AW63" s="120">
        <f>SAStab!H7673</f>
        <v>190303</v>
      </c>
      <c r="AX63" s="120">
        <f>SAStab!I7673</f>
        <v>276468</v>
      </c>
      <c r="AY63" s="120">
        <f>SAStab!J7673</f>
        <v>597316</v>
      </c>
      <c r="BB63" s="7" t="str">
        <f t="shared" ref="BB63:BB71" si="18">$B63</f>
        <v>Equivalent Annuity Income</v>
      </c>
      <c r="BC63" s="95">
        <f>SAStab!F1714</f>
        <v>0.99199999999999999</v>
      </c>
      <c r="BD63" s="52">
        <f>SAStab!B7763</f>
        <v>100953</v>
      </c>
      <c r="BE63" s="52">
        <f>SAStab!C7763</f>
        <v>10682.18</v>
      </c>
      <c r="BF63" s="52">
        <f>SAStab!D7763</f>
        <v>17031.349999999999</v>
      </c>
      <c r="BG63" s="52">
        <f>SAStab!E7763</f>
        <v>31455</v>
      </c>
      <c r="BH63" s="52">
        <f>SAStab!F7763</f>
        <v>60583.7</v>
      </c>
      <c r="BI63" s="52">
        <f>SAStab!G7763</f>
        <v>116730</v>
      </c>
      <c r="BJ63" s="52">
        <f>SAStab!H7763</f>
        <v>206407</v>
      </c>
      <c r="BK63" s="52">
        <f>SAStab!I7763</f>
        <v>291190</v>
      </c>
      <c r="BL63" s="52">
        <f>SAStab!J7763</f>
        <v>641284</v>
      </c>
      <c r="BO63" s="7" t="str">
        <f t="shared" ref="BO63:BO71" si="19">$B63</f>
        <v>Equivalent Annuity Income</v>
      </c>
      <c r="BP63" s="95">
        <f>SAStab!G1714</f>
        <v>0.99399999999999999</v>
      </c>
      <c r="BQ63" s="120">
        <f>SAStab!B7853</f>
        <v>106386</v>
      </c>
      <c r="BR63" s="120">
        <f>SAStab!C7853</f>
        <v>11450.46</v>
      </c>
      <c r="BS63" s="120">
        <f>SAStab!D7853</f>
        <v>18583.61</v>
      </c>
      <c r="BT63" s="120">
        <f>SAStab!E7853</f>
        <v>34586.300000000003</v>
      </c>
      <c r="BU63" s="120">
        <f>SAStab!F7853</f>
        <v>66043.100000000006</v>
      </c>
      <c r="BV63" s="120">
        <f>SAStab!G7853</f>
        <v>125169</v>
      </c>
      <c r="BW63" s="120">
        <f>SAStab!H7853</f>
        <v>219662</v>
      </c>
      <c r="BX63" s="120">
        <f>SAStab!I7853</f>
        <v>308400</v>
      </c>
      <c r="BY63" s="120">
        <f>SAStab!J7853</f>
        <v>672488</v>
      </c>
    </row>
    <row r="64" spans="1:77">
      <c r="B64" s="7" t="s">
        <v>39</v>
      </c>
      <c r="C64" s="95">
        <f>SAStab!B1715</f>
        <v>0.82899999999999996</v>
      </c>
      <c r="D64" s="52">
        <f>SAStab!B7404</f>
        <v>14617</v>
      </c>
      <c r="E64" s="52">
        <f>SAStab!C7404</f>
        <v>0</v>
      </c>
      <c r="F64" s="52">
        <f>SAStab!D7404</f>
        <v>0</v>
      </c>
      <c r="G64" s="52">
        <f>SAStab!E7404</f>
        <v>7060.6</v>
      </c>
      <c r="H64" s="52">
        <f>SAStab!F7404</f>
        <v>15379.9</v>
      </c>
      <c r="I64" s="52">
        <f>SAStab!G7404</f>
        <v>21961</v>
      </c>
      <c r="J64" s="52">
        <f>SAStab!H7404</f>
        <v>26950</v>
      </c>
      <c r="K64" s="52">
        <f>SAStab!I7404</f>
        <v>29909</v>
      </c>
      <c r="L64" s="52">
        <f>SAStab!J7404</f>
        <v>35851</v>
      </c>
      <c r="O64" s="7" t="str">
        <f t="shared" si="15"/>
        <v>Social Security Benefits</v>
      </c>
      <c r="P64" s="95">
        <f>SAStab!C1715</f>
        <v>0.85099999999999998</v>
      </c>
      <c r="Q64" s="7">
        <f>SAStab!B7494</f>
        <v>16559</v>
      </c>
      <c r="R64" s="120">
        <f>SAStab!C7494</f>
        <v>0</v>
      </c>
      <c r="S64" s="120">
        <f>SAStab!D7494</f>
        <v>0</v>
      </c>
      <c r="T64" s="120">
        <f>SAStab!E7494</f>
        <v>8287.2999999999993</v>
      </c>
      <c r="U64" s="120">
        <f>SAStab!F7494</f>
        <v>16843.5</v>
      </c>
      <c r="V64" s="120">
        <f>SAStab!G7494</f>
        <v>24899</v>
      </c>
      <c r="W64" s="120">
        <f>SAStab!H7494</f>
        <v>30700</v>
      </c>
      <c r="X64" s="7">
        <f>SAStab!I7494</f>
        <v>33939</v>
      </c>
      <c r="Y64" s="7">
        <f>SAStab!J7494</f>
        <v>40288</v>
      </c>
      <c r="AB64" s="7" t="str">
        <f t="shared" si="16"/>
        <v>Social Security Benefits</v>
      </c>
      <c r="AC64" s="95">
        <f>SAStab!D1715</f>
        <v>0.86799999999999999</v>
      </c>
      <c r="AD64">
        <f>SAStab!B7584</f>
        <v>18581</v>
      </c>
      <c r="AE64">
        <f>SAStab!C7584</f>
        <v>0</v>
      </c>
      <c r="AF64">
        <f>SAStab!D7584</f>
        <v>0</v>
      </c>
      <c r="AG64">
        <f>SAStab!E7584</f>
        <v>10074</v>
      </c>
      <c r="AH64">
        <f>SAStab!F7584</f>
        <v>18800.8</v>
      </c>
      <c r="AI64">
        <f>SAStab!G7584</f>
        <v>27179</v>
      </c>
      <c r="AJ64">
        <f>SAStab!H7584</f>
        <v>33678</v>
      </c>
      <c r="AK64">
        <f>SAStab!I7584</f>
        <v>37385</v>
      </c>
      <c r="AL64">
        <f>SAStab!J7584</f>
        <v>44583</v>
      </c>
      <c r="AO64" s="7" t="str">
        <f t="shared" si="17"/>
        <v>Social Security Benefits</v>
      </c>
      <c r="AP64" s="95">
        <f>SAStab!E1715</f>
        <v>0.86499999999999999</v>
      </c>
      <c r="AQ64" s="120">
        <f>SAStab!B7674</f>
        <v>19992</v>
      </c>
      <c r="AR64" s="120">
        <f>SAStab!C7674</f>
        <v>0</v>
      </c>
      <c r="AS64" s="120">
        <f>SAStab!D7674</f>
        <v>0</v>
      </c>
      <c r="AT64" s="120">
        <f>SAStab!E7674</f>
        <v>10620</v>
      </c>
      <c r="AU64" s="120">
        <f>SAStab!F7674</f>
        <v>19853.400000000001</v>
      </c>
      <c r="AV64" s="120">
        <f>SAStab!G7674</f>
        <v>29351</v>
      </c>
      <c r="AW64" s="120">
        <f>SAStab!H7674</f>
        <v>36835</v>
      </c>
      <c r="AX64" s="120">
        <f>SAStab!I7674</f>
        <v>41491</v>
      </c>
      <c r="AY64" s="120">
        <f>SAStab!J7674</f>
        <v>49304</v>
      </c>
      <c r="BB64" s="7" t="str">
        <f t="shared" si="18"/>
        <v>Social Security Benefits</v>
      </c>
      <c r="BC64" s="95">
        <f>SAStab!F1715</f>
        <v>0.86699999999999999</v>
      </c>
      <c r="BD64" s="52">
        <f>SAStab!B7764</f>
        <v>21978</v>
      </c>
      <c r="BE64" s="52">
        <f>SAStab!C7764</f>
        <v>0</v>
      </c>
      <c r="BF64" s="52">
        <f>SAStab!D7764</f>
        <v>0</v>
      </c>
      <c r="BG64" s="52">
        <f>SAStab!E7764</f>
        <v>11629.4</v>
      </c>
      <c r="BH64" s="52">
        <f>SAStab!F7764</f>
        <v>21701.9</v>
      </c>
      <c r="BI64" s="52">
        <f>SAStab!G7764</f>
        <v>32204</v>
      </c>
      <c r="BJ64" s="52">
        <f>SAStab!H7764</f>
        <v>41244</v>
      </c>
      <c r="BK64" s="52">
        <f>SAStab!I7764</f>
        <v>46238</v>
      </c>
      <c r="BL64" s="52">
        <f>SAStab!J7764</f>
        <v>54445</v>
      </c>
      <c r="BO64" s="7" t="str">
        <f t="shared" si="19"/>
        <v>Social Security Benefits</v>
      </c>
      <c r="BP64" s="95">
        <f>SAStab!G1715</f>
        <v>0.86699999999999999</v>
      </c>
      <c r="BQ64" s="120">
        <f>SAStab!B7854</f>
        <v>24784</v>
      </c>
      <c r="BR64" s="120">
        <f>SAStab!C7854</f>
        <v>0</v>
      </c>
      <c r="BS64" s="120">
        <f>SAStab!D7854</f>
        <v>0</v>
      </c>
      <c r="BT64" s="120">
        <f>SAStab!E7854</f>
        <v>13341.7</v>
      </c>
      <c r="BU64" s="120">
        <f>SAStab!F7854</f>
        <v>24509.599999999999</v>
      </c>
      <c r="BV64" s="120">
        <f>SAStab!G7854</f>
        <v>36378</v>
      </c>
      <c r="BW64" s="120">
        <f>SAStab!H7854</f>
        <v>46218</v>
      </c>
      <c r="BX64" s="120">
        <f>SAStab!I7854</f>
        <v>51372</v>
      </c>
      <c r="BY64" s="120">
        <f>SAStab!J7854</f>
        <v>60681</v>
      </c>
    </row>
    <row r="65" spans="1:233">
      <c r="B65" s="7" t="s">
        <v>63</v>
      </c>
      <c r="C65" s="95">
        <f>SAStab!B1716</f>
        <v>2.4E-2</v>
      </c>
      <c r="D65" s="52">
        <f>SAStab!B7405</f>
        <v>119</v>
      </c>
      <c r="E65" s="52">
        <f>SAStab!C7405</f>
        <v>0</v>
      </c>
      <c r="F65" s="52">
        <f>SAStab!D7405</f>
        <v>0</v>
      </c>
      <c r="G65" s="52">
        <f>SAStab!E7405</f>
        <v>0</v>
      </c>
      <c r="H65" s="52">
        <f>SAStab!F7405</f>
        <v>0</v>
      </c>
      <c r="I65" s="52">
        <f>SAStab!G7405</f>
        <v>0</v>
      </c>
      <c r="J65" s="52">
        <f>SAStab!H7405</f>
        <v>0</v>
      </c>
      <c r="K65" s="52">
        <f>SAStab!I7405</f>
        <v>0</v>
      </c>
      <c r="L65" s="52">
        <f>SAStab!J7405</f>
        <v>5466</v>
      </c>
      <c r="O65" s="7" t="str">
        <f t="shared" si="15"/>
        <v>SSI</v>
      </c>
      <c r="P65" s="95">
        <f>SAStab!C1716</f>
        <v>2.1000000000000001E-2</v>
      </c>
      <c r="Q65" s="7">
        <f>SAStab!B7495</f>
        <v>108</v>
      </c>
      <c r="R65" s="120">
        <f>SAStab!C7495</f>
        <v>0</v>
      </c>
      <c r="S65" s="120">
        <f>SAStab!D7495</f>
        <v>0</v>
      </c>
      <c r="T65" s="120">
        <f>SAStab!E7495</f>
        <v>0</v>
      </c>
      <c r="U65" s="120">
        <f>SAStab!F7495</f>
        <v>0</v>
      </c>
      <c r="V65" s="120">
        <f>SAStab!G7495</f>
        <v>0</v>
      </c>
      <c r="W65" s="120">
        <f>SAStab!H7495</f>
        <v>0</v>
      </c>
      <c r="X65" s="7">
        <f>SAStab!I7495</f>
        <v>0</v>
      </c>
      <c r="Y65" s="7">
        <f>SAStab!J7495</f>
        <v>5235</v>
      </c>
      <c r="AB65" s="7" t="str">
        <f t="shared" si="16"/>
        <v>SSI</v>
      </c>
      <c r="AC65" s="95">
        <f>SAStab!D1716</f>
        <v>1.9E-2</v>
      </c>
      <c r="AD65">
        <f>SAStab!B7585</f>
        <v>95</v>
      </c>
      <c r="AE65">
        <f>SAStab!C7585</f>
        <v>0</v>
      </c>
      <c r="AF65">
        <f>SAStab!D7585</f>
        <v>0</v>
      </c>
      <c r="AG65">
        <f>SAStab!E7585</f>
        <v>0</v>
      </c>
      <c r="AH65">
        <f>SAStab!F7585</f>
        <v>0</v>
      </c>
      <c r="AI65">
        <f>SAStab!G7585</f>
        <v>0</v>
      </c>
      <c r="AJ65">
        <f>SAStab!H7585</f>
        <v>0</v>
      </c>
      <c r="AK65">
        <f>SAStab!I7585</f>
        <v>0</v>
      </c>
      <c r="AL65">
        <f>SAStab!J7585</f>
        <v>4319</v>
      </c>
      <c r="AO65" s="7" t="str">
        <f t="shared" si="17"/>
        <v>SSI</v>
      </c>
      <c r="AP65" s="95">
        <f>SAStab!E1716</f>
        <v>1.6E-2</v>
      </c>
      <c r="AQ65" s="120">
        <f>SAStab!B7675</f>
        <v>83</v>
      </c>
      <c r="AR65" s="120">
        <f>SAStab!C7675</f>
        <v>0</v>
      </c>
      <c r="AS65" s="120">
        <f>SAStab!D7675</f>
        <v>0</v>
      </c>
      <c r="AT65" s="120">
        <f>SAStab!E7675</f>
        <v>0</v>
      </c>
      <c r="AU65" s="120">
        <f>SAStab!F7675</f>
        <v>0</v>
      </c>
      <c r="AV65" s="120">
        <f>SAStab!G7675</f>
        <v>0</v>
      </c>
      <c r="AW65" s="120">
        <f>SAStab!H7675</f>
        <v>0</v>
      </c>
      <c r="AX65" s="120">
        <f>SAStab!I7675</f>
        <v>0</v>
      </c>
      <c r="AY65" s="120">
        <f>SAStab!J7675</f>
        <v>3651</v>
      </c>
      <c r="BB65" s="7" t="str">
        <f t="shared" si="18"/>
        <v>SSI</v>
      </c>
      <c r="BC65" s="95">
        <f>SAStab!F1716</f>
        <v>1.2E-2</v>
      </c>
      <c r="BD65" s="52">
        <f>SAStab!B7765</f>
        <v>64</v>
      </c>
      <c r="BE65" s="52">
        <f>SAStab!C7765</f>
        <v>0</v>
      </c>
      <c r="BF65" s="52">
        <f>SAStab!D7765</f>
        <v>0</v>
      </c>
      <c r="BG65" s="52">
        <f>SAStab!E7765</f>
        <v>0</v>
      </c>
      <c r="BH65" s="52">
        <f>SAStab!F7765</f>
        <v>0</v>
      </c>
      <c r="BI65" s="52">
        <f>SAStab!G7765</f>
        <v>0</v>
      </c>
      <c r="BJ65" s="52">
        <f>SAStab!H7765</f>
        <v>0</v>
      </c>
      <c r="BK65" s="52">
        <f>SAStab!I7765</f>
        <v>0</v>
      </c>
      <c r="BL65" s="52">
        <f>SAStab!J7765</f>
        <v>1607</v>
      </c>
      <c r="BO65" s="7" t="str">
        <f t="shared" si="19"/>
        <v>SSI</v>
      </c>
      <c r="BP65" s="95">
        <f>SAStab!G1716</f>
        <v>0.01</v>
      </c>
      <c r="BQ65" s="120">
        <f>SAStab!B7855</f>
        <v>56</v>
      </c>
      <c r="BR65" s="120">
        <f>SAStab!C7855</f>
        <v>0</v>
      </c>
      <c r="BS65" s="120">
        <f>SAStab!D7855</f>
        <v>0</v>
      </c>
      <c r="BT65" s="120">
        <f>SAStab!E7855</f>
        <v>0</v>
      </c>
      <c r="BU65" s="120">
        <f>SAStab!F7855</f>
        <v>0</v>
      </c>
      <c r="BV65" s="120">
        <f>SAStab!G7855</f>
        <v>0</v>
      </c>
      <c r="BW65" s="120">
        <f>SAStab!H7855</f>
        <v>0</v>
      </c>
      <c r="BX65" s="120">
        <f>SAStab!I7855</f>
        <v>0</v>
      </c>
      <c r="BY65" s="120">
        <f>SAStab!J7855</f>
        <v>472</v>
      </c>
    </row>
    <row r="66" spans="1:233">
      <c r="B66" s="7" t="str">
        <f>B38</f>
        <v>Annuitized Financial Income</v>
      </c>
      <c r="C66" s="95">
        <f>SAStab!B1717</f>
        <v>0.93899999999999995</v>
      </c>
      <c r="D66" s="52">
        <f>SAStab!B7406</f>
        <v>31175</v>
      </c>
      <c r="E66" s="52">
        <f>SAStab!C7406</f>
        <v>-23.54</v>
      </c>
      <c r="F66" s="52">
        <f>SAStab!D7406</f>
        <v>199.31</v>
      </c>
      <c r="G66" s="52">
        <f>SAStab!E7406</f>
        <v>1794.8</v>
      </c>
      <c r="H66" s="52">
        <f>SAStab!F7406</f>
        <v>7501.6</v>
      </c>
      <c r="I66" s="52">
        <f>SAStab!G7406</f>
        <v>25075</v>
      </c>
      <c r="J66" s="52">
        <f>SAStab!H7406</f>
        <v>66985</v>
      </c>
      <c r="K66" s="52">
        <f>SAStab!I7406</f>
        <v>119698</v>
      </c>
      <c r="L66" s="52">
        <f>SAStab!J7406</f>
        <v>374920</v>
      </c>
      <c r="O66" s="7" t="str">
        <f t="shared" si="15"/>
        <v>Annuitized Financial Income</v>
      </c>
      <c r="P66" s="95">
        <f>SAStab!C1717</f>
        <v>0.94299999999999995</v>
      </c>
      <c r="Q66" s="7">
        <f>SAStab!B7496</f>
        <v>33835</v>
      </c>
      <c r="R66" s="120">
        <f>SAStab!C7496</f>
        <v>-28.88</v>
      </c>
      <c r="S66" s="120">
        <f>SAStab!D7496</f>
        <v>280.82</v>
      </c>
      <c r="T66" s="120">
        <f>SAStab!E7496</f>
        <v>2051.8000000000002</v>
      </c>
      <c r="U66" s="120">
        <f>SAStab!F7496</f>
        <v>8301.7000000000007</v>
      </c>
      <c r="V66" s="120">
        <f>SAStab!G7496</f>
        <v>26688</v>
      </c>
      <c r="W66" s="120">
        <f>SAStab!H7496</f>
        <v>72611</v>
      </c>
      <c r="X66" s="7">
        <f>SAStab!I7496</f>
        <v>127917</v>
      </c>
      <c r="Y66" s="7">
        <f>SAStab!J7496</f>
        <v>413656</v>
      </c>
      <c r="AB66" s="7" t="str">
        <f t="shared" si="16"/>
        <v>Annuitized Financial Income</v>
      </c>
      <c r="AC66" s="95">
        <f>SAStab!D1717</f>
        <v>0.94399999999999995</v>
      </c>
      <c r="AD66">
        <f>SAStab!B7586</f>
        <v>36033</v>
      </c>
      <c r="AE66">
        <f>SAStab!C7586</f>
        <v>-31.21</v>
      </c>
      <c r="AF66">
        <f>SAStab!D7586</f>
        <v>338.49</v>
      </c>
      <c r="AG66">
        <f>SAStab!E7586</f>
        <v>2347.9</v>
      </c>
      <c r="AH66">
        <f>SAStab!F7586</f>
        <v>9452</v>
      </c>
      <c r="AI66">
        <f>SAStab!G7586</f>
        <v>31008</v>
      </c>
      <c r="AJ66">
        <f>SAStab!H7586</f>
        <v>80490</v>
      </c>
      <c r="AK66">
        <f>SAStab!I7586</f>
        <v>137408</v>
      </c>
      <c r="AL66">
        <f>SAStab!J7586</f>
        <v>405967</v>
      </c>
      <c r="AO66" s="7" t="str">
        <f t="shared" si="17"/>
        <v>Annuitized Financial Income</v>
      </c>
      <c r="AP66" s="95">
        <f>SAStab!E1717</f>
        <v>0.94199999999999995</v>
      </c>
      <c r="AQ66" s="120">
        <f>SAStab!B7676</f>
        <v>39704</v>
      </c>
      <c r="AR66" s="120">
        <f>SAStab!C7676</f>
        <v>-38.68</v>
      </c>
      <c r="AS66" s="120">
        <f>SAStab!D7676</f>
        <v>342.87</v>
      </c>
      <c r="AT66" s="120">
        <f>SAStab!E7676</f>
        <v>2510.1</v>
      </c>
      <c r="AU66" s="120">
        <f>SAStab!F7676</f>
        <v>10087</v>
      </c>
      <c r="AV66" s="120">
        <f>SAStab!G7676</f>
        <v>34387</v>
      </c>
      <c r="AW66" s="120">
        <f>SAStab!H7676</f>
        <v>88961</v>
      </c>
      <c r="AX66" s="120">
        <f>SAStab!I7676</f>
        <v>151619</v>
      </c>
      <c r="AY66" s="120">
        <f>SAStab!J7676</f>
        <v>453753</v>
      </c>
      <c r="BB66" s="7" t="str">
        <f t="shared" si="18"/>
        <v>Annuitized Financial Income</v>
      </c>
      <c r="BC66" s="95">
        <f>SAStab!F1717</f>
        <v>0.94199999999999995</v>
      </c>
      <c r="BD66" s="52">
        <f>SAStab!B7766</f>
        <v>40114</v>
      </c>
      <c r="BE66" s="52">
        <f>SAStab!C7766</f>
        <v>-38.71</v>
      </c>
      <c r="BF66" s="52">
        <f>SAStab!D7766</f>
        <v>382.84</v>
      </c>
      <c r="BG66" s="52">
        <f>SAStab!E7766</f>
        <v>2727.5</v>
      </c>
      <c r="BH66" s="52">
        <f>SAStab!F7766</f>
        <v>10813.7</v>
      </c>
      <c r="BI66" s="52">
        <f>SAStab!G7766</f>
        <v>35483</v>
      </c>
      <c r="BJ66" s="52">
        <f>SAStab!H7766</f>
        <v>92401</v>
      </c>
      <c r="BK66" s="52">
        <f>SAStab!I7766</f>
        <v>157336</v>
      </c>
      <c r="BL66" s="52">
        <f>SAStab!J7766</f>
        <v>444242</v>
      </c>
      <c r="BO66" s="7" t="str">
        <f t="shared" si="19"/>
        <v>Annuitized Financial Income</v>
      </c>
      <c r="BP66" s="95">
        <f>SAStab!G1717</f>
        <v>0.94399999999999995</v>
      </c>
      <c r="BQ66" s="120">
        <f>SAStab!B7856</f>
        <v>40694</v>
      </c>
      <c r="BR66" s="120">
        <f>SAStab!C7856</f>
        <v>-36.22</v>
      </c>
      <c r="BS66" s="120">
        <f>SAStab!D7856</f>
        <v>418.23</v>
      </c>
      <c r="BT66" s="120">
        <f>SAStab!E7856</f>
        <v>2928.3</v>
      </c>
      <c r="BU66" s="120">
        <f>SAStab!F7856</f>
        <v>11829</v>
      </c>
      <c r="BV66" s="120">
        <f>SAStab!G7856</f>
        <v>36528</v>
      </c>
      <c r="BW66" s="120">
        <f>SAStab!H7856</f>
        <v>92607</v>
      </c>
      <c r="BX66" s="120">
        <f>SAStab!I7856</f>
        <v>156886</v>
      </c>
      <c r="BY66" s="120">
        <f>SAStab!J7856</f>
        <v>429797</v>
      </c>
    </row>
    <row r="67" spans="1:233" s="75" customFormat="1">
      <c r="A67" s="207"/>
      <c r="B67" s="7" t="s">
        <v>41</v>
      </c>
      <c r="C67" s="208">
        <f>SAStab!B1719</f>
        <v>0.47799999999999998</v>
      </c>
      <c r="D67" s="209">
        <f>SAStab!B7408</f>
        <v>19845</v>
      </c>
      <c r="E67" s="209">
        <f>SAStab!C7408</f>
        <v>0</v>
      </c>
      <c r="F67" s="209">
        <f>SAStab!D7408</f>
        <v>0</v>
      </c>
      <c r="G67" s="209">
        <f>SAStab!E7408</f>
        <v>0</v>
      </c>
      <c r="H67" s="209">
        <f>SAStab!F7408</f>
        <v>0</v>
      </c>
      <c r="I67" s="209">
        <f>SAStab!G7408</f>
        <v>25768</v>
      </c>
      <c r="J67" s="209">
        <f>SAStab!H7408</f>
        <v>55742</v>
      </c>
      <c r="K67" s="209">
        <f>SAStab!I7408</f>
        <v>79924</v>
      </c>
      <c r="L67" s="209">
        <f>SAStab!J7408</f>
        <v>149943</v>
      </c>
      <c r="M67" s="210"/>
      <c r="N67" s="207"/>
      <c r="O67" s="7" t="str">
        <f t="shared" si="15"/>
        <v>Earned Income</v>
      </c>
      <c r="P67" s="208">
        <f>SAStab!C1719</f>
        <v>0.47899999999999998</v>
      </c>
      <c r="Q67" s="7">
        <f>SAStab!B7498</f>
        <v>18386</v>
      </c>
      <c r="R67" s="120">
        <f>SAStab!C7498</f>
        <v>0</v>
      </c>
      <c r="S67" s="120">
        <f>SAStab!D7498</f>
        <v>0</v>
      </c>
      <c r="T67" s="120">
        <f>SAStab!E7498</f>
        <v>0</v>
      </c>
      <c r="U67" s="120">
        <f>SAStab!F7498</f>
        <v>0</v>
      </c>
      <c r="V67" s="120">
        <f>SAStab!G7498</f>
        <v>25480</v>
      </c>
      <c r="W67" s="120">
        <f>SAStab!H7498</f>
        <v>56774</v>
      </c>
      <c r="X67" s="7">
        <f>SAStab!I7498</f>
        <v>82545</v>
      </c>
      <c r="Y67" s="7">
        <f>SAStab!J7498</f>
        <v>150878</v>
      </c>
      <c r="Z67" s="210"/>
      <c r="AA67" s="207"/>
      <c r="AB67" s="7" t="str">
        <f t="shared" si="16"/>
        <v>Earned Income</v>
      </c>
      <c r="AC67" s="208">
        <f>SAStab!D1719</f>
        <v>0.441</v>
      </c>
      <c r="AD67" s="75">
        <f>SAStab!B7588</f>
        <v>19929</v>
      </c>
      <c r="AE67" s="75">
        <f>SAStab!C7588</f>
        <v>0</v>
      </c>
      <c r="AF67" s="75">
        <f>SAStab!D7588</f>
        <v>0</v>
      </c>
      <c r="AG67" s="75">
        <f>SAStab!E7588</f>
        <v>0</v>
      </c>
      <c r="AH67" s="75">
        <f>SAStab!F7588</f>
        <v>0</v>
      </c>
      <c r="AI67" s="75">
        <f>SAStab!G7588</f>
        <v>24759</v>
      </c>
      <c r="AJ67" s="75">
        <f>SAStab!H7588</f>
        <v>59758</v>
      </c>
      <c r="AK67" s="75">
        <f>SAStab!I7588</f>
        <v>91216</v>
      </c>
      <c r="AL67" s="75">
        <f>SAStab!J7588</f>
        <v>172340</v>
      </c>
      <c r="AM67" s="210"/>
      <c r="AN67" s="207"/>
      <c r="AO67" s="7" t="str">
        <f t="shared" si="17"/>
        <v>Earned Income</v>
      </c>
      <c r="AP67" s="208">
        <f>SAStab!E1719</f>
        <v>0.42499999999999999</v>
      </c>
      <c r="AQ67" s="120">
        <f>SAStab!B7678</f>
        <v>21923</v>
      </c>
      <c r="AR67" s="120">
        <f>SAStab!C7678</f>
        <v>0</v>
      </c>
      <c r="AS67" s="120">
        <f>SAStab!D7678</f>
        <v>0</v>
      </c>
      <c r="AT67" s="120">
        <f>SAStab!E7678</f>
        <v>0</v>
      </c>
      <c r="AU67" s="120">
        <f>SAStab!F7678</f>
        <v>0</v>
      </c>
      <c r="AV67" s="120">
        <f>SAStab!G7678</f>
        <v>26138</v>
      </c>
      <c r="AW67" s="120">
        <f>SAStab!H7678</f>
        <v>67343</v>
      </c>
      <c r="AX67" s="120">
        <f>SAStab!I7678</f>
        <v>101561</v>
      </c>
      <c r="AY67" s="120">
        <f>SAStab!J7678</f>
        <v>198292</v>
      </c>
      <c r="AZ67" s="210"/>
      <c r="BA67" s="207"/>
      <c r="BB67" s="7" t="str">
        <f t="shared" si="18"/>
        <v>Earned Income</v>
      </c>
      <c r="BC67" s="208">
        <f>SAStab!F1719</f>
        <v>0.44700000000000001</v>
      </c>
      <c r="BD67" s="209">
        <f>SAStab!B7768</f>
        <v>26525</v>
      </c>
      <c r="BE67" s="209">
        <f>SAStab!C7768</f>
        <v>0</v>
      </c>
      <c r="BF67" s="209">
        <f>SAStab!D7768</f>
        <v>0</v>
      </c>
      <c r="BG67" s="209">
        <f>SAStab!E7768</f>
        <v>0</v>
      </c>
      <c r="BH67" s="209">
        <f>SAStab!F7768</f>
        <v>0</v>
      </c>
      <c r="BI67" s="209">
        <f>SAStab!G7768</f>
        <v>30793</v>
      </c>
      <c r="BJ67" s="209">
        <f>SAStab!H7768</f>
        <v>77245</v>
      </c>
      <c r="BK67" s="209">
        <f>SAStab!I7768</f>
        <v>114284</v>
      </c>
      <c r="BL67" s="209">
        <f>SAStab!J7768</f>
        <v>224531</v>
      </c>
      <c r="BM67" s="210"/>
      <c r="BN67" s="207"/>
      <c r="BO67" s="7" t="str">
        <f t="shared" si="19"/>
        <v>Earned Income</v>
      </c>
      <c r="BP67" s="208">
        <f>SAStab!G1719</f>
        <v>0.44</v>
      </c>
      <c r="BQ67" s="120">
        <f>SAStab!B7858</f>
        <v>27669</v>
      </c>
      <c r="BR67" s="120">
        <f>SAStab!C7858</f>
        <v>0</v>
      </c>
      <c r="BS67" s="120">
        <f>SAStab!D7858</f>
        <v>0</v>
      </c>
      <c r="BT67" s="120">
        <f>SAStab!E7858</f>
        <v>0</v>
      </c>
      <c r="BU67" s="120">
        <f>SAStab!F7858</f>
        <v>0</v>
      </c>
      <c r="BV67" s="120">
        <f>SAStab!G7858</f>
        <v>33496</v>
      </c>
      <c r="BW67" s="120">
        <f>SAStab!H7858</f>
        <v>85021</v>
      </c>
      <c r="BX67" s="120">
        <f>SAStab!I7858</f>
        <v>127669</v>
      </c>
      <c r="BY67" s="120">
        <f>SAStab!J7858</f>
        <v>259766</v>
      </c>
      <c r="BZ67" s="210"/>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210"/>
      <c r="FM67" s="210"/>
      <c r="FN67" s="210"/>
      <c r="FO67" s="210"/>
      <c r="FP67" s="210"/>
      <c r="FQ67" s="210"/>
      <c r="FR67" s="210"/>
      <c r="FS67" s="210"/>
      <c r="FT67" s="210"/>
      <c r="FU67" s="210"/>
      <c r="FV67" s="210"/>
      <c r="FW67" s="210"/>
      <c r="FX67" s="210"/>
      <c r="FY67" s="210"/>
      <c r="FZ67" s="210"/>
      <c r="GA67" s="210"/>
      <c r="GB67" s="210"/>
      <c r="GC67" s="210"/>
      <c r="GD67" s="210"/>
      <c r="GE67" s="210"/>
      <c r="GF67" s="210"/>
      <c r="GG67" s="210"/>
      <c r="GH67" s="210"/>
      <c r="GI67" s="210"/>
      <c r="GJ67" s="210"/>
      <c r="GK67" s="210"/>
      <c r="GL67" s="210"/>
      <c r="GM67" s="210"/>
      <c r="GN67" s="210"/>
      <c r="GO67" s="210"/>
      <c r="GP67" s="210"/>
      <c r="GQ67" s="210"/>
      <c r="GR67" s="210"/>
      <c r="GS67" s="210"/>
      <c r="GT67" s="210"/>
      <c r="GU67" s="210"/>
      <c r="GV67" s="210"/>
      <c r="GW67" s="210"/>
      <c r="GX67" s="210"/>
      <c r="GY67" s="210"/>
      <c r="GZ67" s="210"/>
      <c r="HA67" s="210"/>
      <c r="HB67" s="210"/>
      <c r="HC67" s="210"/>
      <c r="HD67" s="210"/>
      <c r="HE67" s="210"/>
      <c r="HF67" s="210"/>
      <c r="HG67" s="210"/>
      <c r="HH67" s="210"/>
      <c r="HI67" s="210"/>
      <c r="HJ67" s="210"/>
      <c r="HK67" s="210"/>
      <c r="HL67" s="210"/>
      <c r="HM67" s="210"/>
      <c r="HN67" s="210"/>
      <c r="HO67" s="210"/>
      <c r="HP67" s="210"/>
      <c r="HQ67" s="210"/>
      <c r="HR67" s="210"/>
      <c r="HS67" s="210"/>
      <c r="HT67" s="210"/>
      <c r="HU67" s="210"/>
      <c r="HV67" s="210"/>
      <c r="HW67" s="210"/>
      <c r="HX67" s="210"/>
      <c r="HY67" s="210"/>
    </row>
    <row r="68" spans="1:233" s="75" customFormat="1">
      <c r="A68" s="207"/>
      <c r="B68" s="7" t="s">
        <v>40</v>
      </c>
      <c r="C68" s="208">
        <f>SAStab!B1718</f>
        <v>0.51500000000000001</v>
      </c>
      <c r="D68" s="209">
        <f>SAStab!B7407</f>
        <v>8885</v>
      </c>
      <c r="E68" s="209">
        <f>SAStab!C7407</f>
        <v>0</v>
      </c>
      <c r="F68" s="209">
        <f>SAStab!D7407</f>
        <v>0</v>
      </c>
      <c r="G68" s="209">
        <f>SAStab!E7407</f>
        <v>0</v>
      </c>
      <c r="H68" s="209">
        <f>SAStab!F7407</f>
        <v>724.2</v>
      </c>
      <c r="I68" s="209">
        <f>SAStab!G7407</f>
        <v>11641</v>
      </c>
      <c r="J68" s="209">
        <f>SAStab!H7407</f>
        <v>27365</v>
      </c>
      <c r="K68" s="209">
        <f>SAStab!I7407</f>
        <v>40739</v>
      </c>
      <c r="L68" s="209">
        <f>SAStab!J7407</f>
        <v>75053</v>
      </c>
      <c r="M68" s="210"/>
      <c r="N68" s="207"/>
      <c r="O68" s="7" t="str">
        <f t="shared" si="15"/>
        <v>DB Pension Income</v>
      </c>
      <c r="P68" s="208">
        <f>SAStab!C1718</f>
        <v>0.47</v>
      </c>
      <c r="Q68" s="7">
        <f>SAStab!B7497</f>
        <v>6789</v>
      </c>
      <c r="R68" s="120">
        <f>SAStab!C7497</f>
        <v>0</v>
      </c>
      <c r="S68" s="120">
        <f>SAStab!D7497</f>
        <v>0</v>
      </c>
      <c r="T68" s="120">
        <f>SAStab!E7497</f>
        <v>0</v>
      </c>
      <c r="U68" s="120">
        <f>SAStab!F7497</f>
        <v>0</v>
      </c>
      <c r="V68" s="120">
        <f>SAStab!G7497</f>
        <v>6833</v>
      </c>
      <c r="W68" s="120">
        <f>SAStab!H7497</f>
        <v>21115</v>
      </c>
      <c r="X68" s="7">
        <f>SAStab!I7497</f>
        <v>34855</v>
      </c>
      <c r="Y68" s="7">
        <f>SAStab!J7497</f>
        <v>72266</v>
      </c>
      <c r="Z68" s="210"/>
      <c r="AA68" s="207"/>
      <c r="AB68" s="7" t="str">
        <f t="shared" si="16"/>
        <v>DB Pension Income</v>
      </c>
      <c r="AC68" s="208">
        <f>SAStab!D1718</f>
        <v>0.40600000000000003</v>
      </c>
      <c r="AD68" s="75">
        <f>SAStab!B7587</f>
        <v>4807</v>
      </c>
      <c r="AE68" s="75">
        <f>SAStab!C7587</f>
        <v>0</v>
      </c>
      <c r="AF68" s="75">
        <f>SAStab!D7587</f>
        <v>0</v>
      </c>
      <c r="AG68" s="75">
        <f>SAStab!E7587</f>
        <v>0</v>
      </c>
      <c r="AH68" s="75">
        <f>SAStab!F7587</f>
        <v>0</v>
      </c>
      <c r="AI68" s="75">
        <f>SAStab!G7587</f>
        <v>3174</v>
      </c>
      <c r="AJ68" s="75">
        <f>SAStab!H7587</f>
        <v>13407</v>
      </c>
      <c r="AK68" s="75">
        <f>SAStab!I7587</f>
        <v>25660</v>
      </c>
      <c r="AL68" s="75">
        <f>SAStab!J7587</f>
        <v>65252</v>
      </c>
      <c r="AM68" s="210"/>
      <c r="AN68" s="207"/>
      <c r="AO68" s="7" t="str">
        <f t="shared" si="17"/>
        <v>DB Pension Income</v>
      </c>
      <c r="AP68" s="208">
        <f>SAStab!E1718</f>
        <v>0.32700000000000001</v>
      </c>
      <c r="AQ68" s="120">
        <f>SAStab!B7677</f>
        <v>3788</v>
      </c>
      <c r="AR68" s="120">
        <f>SAStab!C7677</f>
        <v>0</v>
      </c>
      <c r="AS68" s="120">
        <f>SAStab!D7677</f>
        <v>0</v>
      </c>
      <c r="AT68" s="120">
        <f>SAStab!E7677</f>
        <v>0</v>
      </c>
      <c r="AU68" s="120">
        <f>SAStab!F7677</f>
        <v>0</v>
      </c>
      <c r="AV68" s="120">
        <f>SAStab!G7677</f>
        <v>1155</v>
      </c>
      <c r="AW68" s="120">
        <f>SAStab!H7677</f>
        <v>7743</v>
      </c>
      <c r="AX68" s="120">
        <f>SAStab!I7677</f>
        <v>19427</v>
      </c>
      <c r="AY68" s="120">
        <f>SAStab!J7677</f>
        <v>68694</v>
      </c>
      <c r="AZ68" s="210"/>
      <c r="BA68" s="207"/>
      <c r="BB68" s="7" t="str">
        <f t="shared" si="18"/>
        <v>DB Pension Income</v>
      </c>
      <c r="BC68" s="208">
        <f>SAStab!F1718</f>
        <v>0.24099999999999999</v>
      </c>
      <c r="BD68" s="209">
        <f>SAStab!B7767</f>
        <v>3301</v>
      </c>
      <c r="BE68" s="209">
        <f>SAStab!C7767</f>
        <v>0</v>
      </c>
      <c r="BF68" s="209">
        <f>SAStab!D7767</f>
        <v>0</v>
      </c>
      <c r="BG68" s="209">
        <f>SAStab!E7767</f>
        <v>0</v>
      </c>
      <c r="BH68" s="209">
        <f>SAStab!F7767</f>
        <v>0</v>
      </c>
      <c r="BI68" s="209">
        <f>SAStab!G7767</f>
        <v>0</v>
      </c>
      <c r="BJ68" s="209">
        <f>SAStab!H7767</f>
        <v>5179</v>
      </c>
      <c r="BK68" s="209">
        <f>SAStab!I7767</f>
        <v>16242</v>
      </c>
      <c r="BL68" s="209">
        <f>SAStab!J7767</f>
        <v>67773</v>
      </c>
      <c r="BM68" s="210"/>
      <c r="BN68" s="207"/>
      <c r="BO68" s="7" t="str">
        <f t="shared" si="19"/>
        <v>DB Pension Income</v>
      </c>
      <c r="BP68" s="208">
        <f>SAStab!G1718</f>
        <v>0.192</v>
      </c>
      <c r="BQ68" s="120">
        <f>SAStab!B7857</f>
        <v>3339</v>
      </c>
      <c r="BR68" s="120">
        <f>SAStab!C7857</f>
        <v>0</v>
      </c>
      <c r="BS68" s="120">
        <f>SAStab!D7857</f>
        <v>0</v>
      </c>
      <c r="BT68" s="120">
        <f>SAStab!E7857</f>
        <v>0</v>
      </c>
      <c r="BU68" s="120">
        <f>SAStab!F7857</f>
        <v>0</v>
      </c>
      <c r="BV68" s="120">
        <f>SAStab!G7857</f>
        <v>0</v>
      </c>
      <c r="BW68" s="120">
        <f>SAStab!H7857</f>
        <v>4679</v>
      </c>
      <c r="BX68" s="120">
        <f>SAStab!I7857</f>
        <v>16977</v>
      </c>
      <c r="BY68" s="120">
        <f>SAStab!J7857</f>
        <v>69160</v>
      </c>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c r="FP68" s="210"/>
      <c r="FQ68" s="210"/>
      <c r="FR68" s="210"/>
      <c r="FS68" s="210"/>
      <c r="FT68" s="210"/>
      <c r="FU68" s="210"/>
      <c r="FV68" s="210"/>
      <c r="FW68" s="210"/>
      <c r="FX68" s="210"/>
      <c r="FY68" s="210"/>
      <c r="FZ68" s="210"/>
      <c r="GA68" s="210"/>
      <c r="GB68" s="210"/>
      <c r="GC68" s="210"/>
      <c r="GD68" s="210"/>
      <c r="GE68" s="210"/>
      <c r="GF68" s="210"/>
      <c r="GG68" s="210"/>
      <c r="GH68" s="210"/>
      <c r="GI68" s="210"/>
      <c r="GJ68" s="210"/>
      <c r="GK68" s="210"/>
      <c r="GL68" s="210"/>
      <c r="GM68" s="210"/>
      <c r="GN68" s="210"/>
      <c r="GO68" s="210"/>
      <c r="GP68" s="210"/>
      <c r="GQ68" s="210"/>
      <c r="GR68" s="210"/>
      <c r="GS68" s="210"/>
      <c r="GT68" s="210"/>
      <c r="GU68" s="210"/>
      <c r="GV68" s="210"/>
      <c r="GW68" s="210"/>
      <c r="GX68" s="210"/>
      <c r="GY68" s="210"/>
      <c r="GZ68" s="210"/>
      <c r="HA68" s="210"/>
      <c r="HB68" s="210"/>
      <c r="HC68" s="210"/>
      <c r="HD68" s="210"/>
      <c r="HE68" s="210"/>
      <c r="HF68" s="210"/>
      <c r="HG68" s="210"/>
      <c r="HH68" s="210"/>
      <c r="HI68" s="210"/>
      <c r="HJ68" s="210"/>
      <c r="HK68" s="210"/>
      <c r="HL68" s="210"/>
      <c r="HM68" s="210"/>
      <c r="HN68" s="210"/>
      <c r="HO68" s="210"/>
      <c r="HP68" s="210"/>
      <c r="HQ68" s="210"/>
      <c r="HR68" s="210"/>
      <c r="HS68" s="210"/>
      <c r="HT68" s="210"/>
      <c r="HU68" s="210"/>
      <c r="HV68" s="210"/>
      <c r="HW68" s="210"/>
      <c r="HX68" s="210"/>
      <c r="HY68" s="210"/>
    </row>
    <row r="69" spans="1:233" s="75" customFormat="1">
      <c r="A69" s="207"/>
      <c r="B69" s="7" t="s">
        <v>42</v>
      </c>
      <c r="C69" s="208">
        <f>SAStab!B1720</f>
        <v>0.80100000000000005</v>
      </c>
      <c r="D69" s="209">
        <f>SAStab!B7409</f>
        <v>5051</v>
      </c>
      <c r="E69" s="209">
        <f>SAStab!C7409</f>
        <v>0</v>
      </c>
      <c r="F69" s="209">
        <f>SAStab!D7409</f>
        <v>0</v>
      </c>
      <c r="G69" s="209">
        <f>SAStab!E7409</f>
        <v>691.9</v>
      </c>
      <c r="H69" s="209">
        <f>SAStab!F7409</f>
        <v>2908.8</v>
      </c>
      <c r="I69" s="209">
        <f>SAStab!G7409</f>
        <v>6651</v>
      </c>
      <c r="J69" s="209">
        <f>SAStab!H7409</f>
        <v>12269</v>
      </c>
      <c r="K69" s="209">
        <f>SAStab!I7409</f>
        <v>17379</v>
      </c>
      <c r="L69" s="209">
        <f>SAStab!J7409</f>
        <v>32502</v>
      </c>
      <c r="M69" s="210"/>
      <c r="N69" s="7"/>
      <c r="O69" s="7" t="str">
        <f t="shared" si="15"/>
        <v>Imputed Rental Income</v>
      </c>
      <c r="P69" s="208">
        <f>SAStab!C1720</f>
        <v>0.78400000000000003</v>
      </c>
      <c r="Q69" s="7">
        <f>SAStab!B7499</f>
        <v>5334</v>
      </c>
      <c r="R69" s="120">
        <f>SAStab!C7499</f>
        <v>0</v>
      </c>
      <c r="S69" s="120">
        <f>SAStab!D7499</f>
        <v>0</v>
      </c>
      <c r="T69" s="120">
        <f>SAStab!E7499</f>
        <v>526</v>
      </c>
      <c r="U69" s="120">
        <f>SAStab!F7499</f>
        <v>2657.2</v>
      </c>
      <c r="V69" s="120">
        <f>SAStab!G7499</f>
        <v>6631</v>
      </c>
      <c r="W69" s="120">
        <f>SAStab!H7499</f>
        <v>13448</v>
      </c>
      <c r="X69" s="7">
        <f>SAStab!I7499</f>
        <v>19990</v>
      </c>
      <c r="Y69" s="7">
        <f>SAStab!J7499</f>
        <v>37531</v>
      </c>
      <c r="Z69" s="210"/>
      <c r="AA69" s="7"/>
      <c r="AB69" s="7" t="str">
        <f t="shared" si="16"/>
        <v>Imputed Rental Income</v>
      </c>
      <c r="AC69" s="208">
        <f>SAStab!D1720</f>
        <v>0.76900000000000002</v>
      </c>
      <c r="AD69" s="75">
        <f>SAStab!B7589</f>
        <v>5857</v>
      </c>
      <c r="AE69" s="75">
        <f>SAStab!C7589</f>
        <v>0</v>
      </c>
      <c r="AF69" s="75">
        <f>SAStab!D7589</f>
        <v>0</v>
      </c>
      <c r="AG69" s="75">
        <f>SAStab!E7589</f>
        <v>447.5</v>
      </c>
      <c r="AH69" s="75">
        <f>SAStab!F7589</f>
        <v>2754.8</v>
      </c>
      <c r="AI69" s="75">
        <f>SAStab!G7589</f>
        <v>7009</v>
      </c>
      <c r="AJ69" s="75">
        <f>SAStab!H7589</f>
        <v>14646</v>
      </c>
      <c r="AK69" s="75">
        <f>SAStab!I7589</f>
        <v>22194</v>
      </c>
      <c r="AL69" s="75">
        <f>SAStab!J7589</f>
        <v>45392</v>
      </c>
      <c r="AM69" s="210"/>
      <c r="AN69" s="7"/>
      <c r="AO69" s="7" t="str">
        <f t="shared" si="17"/>
        <v>Imputed Rental Income</v>
      </c>
      <c r="AP69" s="208">
        <f>SAStab!E1720</f>
        <v>0.747</v>
      </c>
      <c r="AQ69" s="120">
        <f>SAStab!B7679</f>
        <v>6473</v>
      </c>
      <c r="AR69" s="120">
        <f>SAStab!C7679</f>
        <v>0</v>
      </c>
      <c r="AS69" s="120">
        <f>SAStab!D7679</f>
        <v>0</v>
      </c>
      <c r="AT69" s="120">
        <f>SAStab!E7679</f>
        <v>0</v>
      </c>
      <c r="AU69" s="120">
        <f>SAStab!F7679</f>
        <v>2799.4</v>
      </c>
      <c r="AV69" s="120">
        <f>SAStab!G7679</f>
        <v>7417</v>
      </c>
      <c r="AW69" s="120">
        <f>SAStab!H7679</f>
        <v>15995</v>
      </c>
      <c r="AX69" s="120">
        <f>SAStab!I7679</f>
        <v>24276</v>
      </c>
      <c r="AY69" s="120">
        <f>SAStab!J7679</f>
        <v>54598</v>
      </c>
      <c r="AZ69" s="210"/>
      <c r="BA69" s="7"/>
      <c r="BB69" s="7" t="str">
        <f t="shared" si="18"/>
        <v>Imputed Rental Income</v>
      </c>
      <c r="BC69" s="208">
        <f>SAStab!F1720</f>
        <v>0.73499999999999999</v>
      </c>
      <c r="BD69" s="209">
        <f>SAStab!B7769</f>
        <v>7193</v>
      </c>
      <c r="BE69" s="209">
        <f>SAStab!C7769</f>
        <v>0</v>
      </c>
      <c r="BF69" s="209">
        <f>SAStab!D7769</f>
        <v>0</v>
      </c>
      <c r="BG69" s="209">
        <f>SAStab!E7769</f>
        <v>0</v>
      </c>
      <c r="BH69" s="209">
        <f>SAStab!F7769</f>
        <v>3090.9</v>
      </c>
      <c r="BI69" s="209">
        <f>SAStab!G7769</f>
        <v>8045</v>
      </c>
      <c r="BJ69" s="209">
        <f>SAStab!H7769</f>
        <v>17300</v>
      </c>
      <c r="BK69" s="209">
        <f>SAStab!I7769</f>
        <v>26434</v>
      </c>
      <c r="BL69" s="209">
        <f>SAStab!J7769</f>
        <v>63860</v>
      </c>
      <c r="BM69" s="210"/>
      <c r="BN69" s="7"/>
      <c r="BO69" s="7" t="str">
        <f t="shared" si="19"/>
        <v>Imputed Rental Income</v>
      </c>
      <c r="BP69" s="208">
        <f>SAStab!G1720</f>
        <v>0.72899999999999998</v>
      </c>
      <c r="BQ69" s="120">
        <f>SAStab!B7859</f>
        <v>7937</v>
      </c>
      <c r="BR69" s="120">
        <f>SAStab!C7859</f>
        <v>0</v>
      </c>
      <c r="BS69" s="120">
        <f>SAStab!D7859</f>
        <v>0</v>
      </c>
      <c r="BT69" s="120">
        <f>SAStab!E7859</f>
        <v>0</v>
      </c>
      <c r="BU69" s="120">
        <f>SAStab!F7859</f>
        <v>3407.1</v>
      </c>
      <c r="BV69" s="120">
        <f>SAStab!G7859</f>
        <v>8890</v>
      </c>
      <c r="BW69" s="120">
        <f>SAStab!H7859</f>
        <v>18998</v>
      </c>
      <c r="BX69" s="120">
        <f>SAStab!I7859</f>
        <v>29631</v>
      </c>
      <c r="BY69" s="120">
        <f>SAStab!J7859</f>
        <v>69300</v>
      </c>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c r="GJ69" s="210"/>
      <c r="GK69" s="210"/>
      <c r="GL69" s="210"/>
      <c r="GM69" s="210"/>
      <c r="GN69" s="210"/>
      <c r="GO69" s="210"/>
      <c r="GP69" s="210"/>
      <c r="GQ69" s="210"/>
      <c r="GR69" s="210"/>
      <c r="GS69" s="210"/>
      <c r="GT69" s="210"/>
      <c r="GU69" s="210"/>
      <c r="GV69" s="210"/>
      <c r="GW69" s="210"/>
      <c r="GX69" s="210"/>
      <c r="GY69" s="210"/>
      <c r="GZ69" s="210"/>
      <c r="HA69" s="210"/>
      <c r="HB69" s="210"/>
      <c r="HC69" s="210"/>
      <c r="HD69" s="210"/>
      <c r="HE69" s="210"/>
      <c r="HF69" s="210"/>
      <c r="HG69" s="210"/>
      <c r="HH69" s="210"/>
      <c r="HI69" s="210"/>
      <c r="HJ69" s="210"/>
      <c r="HK69" s="210"/>
      <c r="HL69" s="210"/>
      <c r="HM69" s="210"/>
      <c r="HN69" s="210"/>
      <c r="HO69" s="210"/>
      <c r="HP69" s="210"/>
      <c r="HQ69" s="210"/>
      <c r="HR69" s="210"/>
      <c r="HS69" s="210"/>
      <c r="HT69" s="210"/>
      <c r="HU69" s="210"/>
      <c r="HV69" s="210"/>
      <c r="HW69" s="210"/>
      <c r="HX69" s="210"/>
      <c r="HY69" s="210"/>
    </row>
    <row r="70" spans="1:233" s="75" customFormat="1">
      <c r="A70" s="207"/>
      <c r="B70" s="7" t="s">
        <v>308</v>
      </c>
      <c r="C70" s="208">
        <f>SAStab!B1722</f>
        <v>0.13900000000000001</v>
      </c>
      <c r="D70" s="209">
        <f>SAStab!B7411</f>
        <v>3674</v>
      </c>
      <c r="E70" s="209">
        <f>SAStab!C7411</f>
        <v>0</v>
      </c>
      <c r="F70" s="209">
        <f>SAStab!D7411</f>
        <v>0</v>
      </c>
      <c r="G70" s="209">
        <f>SAStab!E7411</f>
        <v>0</v>
      </c>
      <c r="H70" s="209">
        <f>SAStab!F7411</f>
        <v>0</v>
      </c>
      <c r="I70" s="209">
        <f>SAStab!G7411</f>
        <v>0</v>
      </c>
      <c r="J70" s="209">
        <f>SAStab!H7411</f>
        <v>15600</v>
      </c>
      <c r="K70" s="209">
        <f>SAStab!I7411</f>
        <v>17562</v>
      </c>
      <c r="L70" s="209">
        <f>SAStab!J7411</f>
        <v>66422</v>
      </c>
      <c r="M70" s="210"/>
      <c r="N70" s="7"/>
      <c r="O70" s="7" t="str">
        <f t="shared" si="15"/>
        <v>Other Family Member Income</v>
      </c>
      <c r="P70" s="208">
        <f>SAStab!C1722</f>
        <v>0.14499999999999999</v>
      </c>
      <c r="Q70" s="7">
        <f>SAStab!B7501</f>
        <v>4696</v>
      </c>
      <c r="R70" s="120">
        <f>SAStab!C7501</f>
        <v>0</v>
      </c>
      <c r="S70" s="120">
        <f>SAStab!D7501</f>
        <v>0</v>
      </c>
      <c r="T70" s="120">
        <f>SAStab!E7501</f>
        <v>0</v>
      </c>
      <c r="U70" s="120">
        <f>SAStab!F7501</f>
        <v>0</v>
      </c>
      <c r="V70" s="120">
        <f>SAStab!G7501</f>
        <v>0</v>
      </c>
      <c r="W70" s="120">
        <f>SAStab!H7501</f>
        <v>19484</v>
      </c>
      <c r="X70" s="7">
        <f>SAStab!I7501</f>
        <v>30491</v>
      </c>
      <c r="Y70" s="7">
        <f>SAStab!J7501</f>
        <v>78020</v>
      </c>
      <c r="Z70" s="210"/>
      <c r="AA70" s="7"/>
      <c r="AB70" s="7" t="str">
        <f t="shared" si="16"/>
        <v>Other Family Member Income</v>
      </c>
      <c r="AC70" s="208">
        <f>SAStab!D1722</f>
        <v>0.15</v>
      </c>
      <c r="AD70" s="75">
        <f>SAStab!B7591</f>
        <v>5564</v>
      </c>
      <c r="AE70" s="75">
        <f>SAStab!C7591</f>
        <v>0</v>
      </c>
      <c r="AF70" s="75">
        <f>SAStab!D7591</f>
        <v>0</v>
      </c>
      <c r="AG70" s="75">
        <f>SAStab!E7591</f>
        <v>0</v>
      </c>
      <c r="AH70" s="75">
        <f>SAStab!F7591</f>
        <v>0</v>
      </c>
      <c r="AI70" s="75">
        <f>SAStab!G7591</f>
        <v>0</v>
      </c>
      <c r="AJ70" s="75">
        <f>SAStab!H7591</f>
        <v>21936</v>
      </c>
      <c r="AK70" s="75">
        <f>SAStab!I7591</f>
        <v>34977</v>
      </c>
      <c r="AL70" s="75">
        <f>SAStab!J7591</f>
        <v>87838</v>
      </c>
      <c r="AM70" s="210"/>
      <c r="AN70" s="7"/>
      <c r="AO70" s="7" t="str">
        <f t="shared" si="17"/>
        <v>Other Family Member Income</v>
      </c>
      <c r="AP70" s="208">
        <f>SAStab!E1722</f>
        <v>0.157</v>
      </c>
      <c r="AQ70" s="120">
        <f>SAStab!B7681</f>
        <v>6437</v>
      </c>
      <c r="AR70" s="120">
        <f>SAStab!C7681</f>
        <v>0</v>
      </c>
      <c r="AS70" s="120">
        <f>SAStab!D7681</f>
        <v>0</v>
      </c>
      <c r="AT70" s="120">
        <f>SAStab!E7681</f>
        <v>0</v>
      </c>
      <c r="AU70" s="120">
        <f>SAStab!F7681</f>
        <v>0</v>
      </c>
      <c r="AV70" s="120">
        <f>SAStab!G7681</f>
        <v>0</v>
      </c>
      <c r="AW70" s="120">
        <f>SAStab!H7681</f>
        <v>24515</v>
      </c>
      <c r="AX70" s="120">
        <f>SAStab!I7681</f>
        <v>39090</v>
      </c>
      <c r="AY70" s="120">
        <f>SAStab!J7681</f>
        <v>98167</v>
      </c>
      <c r="AZ70" s="210"/>
      <c r="BA70" s="7"/>
      <c r="BB70" s="7" t="str">
        <f t="shared" si="18"/>
        <v>Other Family Member Income</v>
      </c>
      <c r="BC70" s="208">
        <f>SAStab!F1722</f>
        <v>0.156</v>
      </c>
      <c r="BD70" s="209">
        <f>SAStab!B7771</f>
        <v>6845</v>
      </c>
      <c r="BE70" s="209">
        <f>SAStab!C7771</f>
        <v>0</v>
      </c>
      <c r="BF70" s="209">
        <f>SAStab!D7771</f>
        <v>0</v>
      </c>
      <c r="BG70" s="209">
        <f>SAStab!E7771</f>
        <v>0</v>
      </c>
      <c r="BH70" s="209">
        <f>SAStab!F7771</f>
        <v>0</v>
      </c>
      <c r="BI70" s="209">
        <f>SAStab!G7771</f>
        <v>0</v>
      </c>
      <c r="BJ70" s="209">
        <f>SAStab!H7771</f>
        <v>25674</v>
      </c>
      <c r="BK70" s="209">
        <f>SAStab!I7771</f>
        <v>43528</v>
      </c>
      <c r="BL70" s="209">
        <f>SAStab!J7771</f>
        <v>109313</v>
      </c>
      <c r="BM70" s="210"/>
      <c r="BN70" s="7"/>
      <c r="BO70" s="7" t="str">
        <f t="shared" si="19"/>
        <v>Other Family Member Income</v>
      </c>
      <c r="BP70" s="208">
        <f>SAStab!G1722</f>
        <v>0.16200000000000001</v>
      </c>
      <c r="BQ70" s="120">
        <f>SAStab!B7861</f>
        <v>7719</v>
      </c>
      <c r="BR70" s="120">
        <f>SAStab!C7861</f>
        <v>0</v>
      </c>
      <c r="BS70" s="120">
        <f>SAStab!D7861</f>
        <v>0</v>
      </c>
      <c r="BT70" s="120">
        <f>SAStab!E7861</f>
        <v>0</v>
      </c>
      <c r="BU70" s="120">
        <f>SAStab!F7861</f>
        <v>0</v>
      </c>
      <c r="BV70" s="120">
        <f>SAStab!G7861</f>
        <v>0</v>
      </c>
      <c r="BW70" s="120">
        <f>SAStab!H7861</f>
        <v>30355</v>
      </c>
      <c r="BX70" s="120">
        <f>SAStab!I7861</f>
        <v>48402</v>
      </c>
      <c r="BY70" s="120">
        <f>SAStab!J7861</f>
        <v>121553</v>
      </c>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c r="HC70" s="210"/>
      <c r="HD70" s="210"/>
      <c r="HE70" s="210"/>
      <c r="HF70" s="210"/>
      <c r="HG70" s="210"/>
      <c r="HH70" s="210"/>
      <c r="HI70" s="210"/>
      <c r="HJ70" s="210"/>
      <c r="HK70" s="210"/>
      <c r="HL70" s="210"/>
      <c r="HM70" s="210"/>
      <c r="HN70" s="210"/>
      <c r="HO70" s="210"/>
      <c r="HP70" s="210"/>
      <c r="HQ70" s="210"/>
      <c r="HR70" s="210"/>
      <c r="HS70" s="210"/>
      <c r="HT70" s="210"/>
      <c r="HU70" s="210"/>
      <c r="HV70" s="210"/>
      <c r="HW70" s="210"/>
      <c r="HX70" s="210"/>
      <c r="HY70" s="210"/>
    </row>
    <row r="71" spans="1:233" s="75" customFormat="1">
      <c r="A71" s="207"/>
      <c r="B71" s="7" t="s">
        <v>226</v>
      </c>
      <c r="C71" s="98">
        <f>SAStab!B1721</f>
        <v>0.112</v>
      </c>
      <c r="D71" s="211">
        <f>SAStab!B7410</f>
        <v>1228</v>
      </c>
      <c r="E71" s="211">
        <f>SAStab!C7410</f>
        <v>0</v>
      </c>
      <c r="F71" s="211">
        <f>SAStab!D7410</f>
        <v>0</v>
      </c>
      <c r="G71" s="211">
        <f>SAStab!E7410</f>
        <v>0</v>
      </c>
      <c r="H71" s="211">
        <f>SAStab!F7410</f>
        <v>0</v>
      </c>
      <c r="I71" s="211">
        <f>SAStab!G7410</f>
        <v>0</v>
      </c>
      <c r="J71" s="211">
        <f>SAStab!H7410</f>
        <v>3854</v>
      </c>
      <c r="K71" s="211">
        <f>SAStab!I7410</f>
        <v>10921</v>
      </c>
      <c r="L71" s="211">
        <f>SAStab!J7410</f>
        <v>20480</v>
      </c>
      <c r="M71" s="210"/>
      <c r="N71" s="7"/>
      <c r="O71" s="7" t="str">
        <f t="shared" si="15"/>
        <v>Means+Nonmeans Benefits</v>
      </c>
      <c r="P71" s="98">
        <f>SAStab!C1721</f>
        <v>0.113</v>
      </c>
      <c r="Q71" s="7">
        <f>SAStab!B7500</f>
        <v>1370</v>
      </c>
      <c r="R71" s="120">
        <f>SAStab!C7500</f>
        <v>0</v>
      </c>
      <c r="S71" s="120">
        <f>SAStab!D7500</f>
        <v>0</v>
      </c>
      <c r="T71" s="120">
        <f>SAStab!E7500</f>
        <v>0</v>
      </c>
      <c r="U71" s="120">
        <f>SAStab!F7500</f>
        <v>0</v>
      </c>
      <c r="V71" s="120">
        <f>SAStab!G7500</f>
        <v>0</v>
      </c>
      <c r="W71" s="120">
        <f>SAStab!H7500</f>
        <v>4429</v>
      </c>
      <c r="X71" s="7">
        <f>SAStab!I7500</f>
        <v>12183</v>
      </c>
      <c r="Y71" s="7">
        <f>SAStab!J7500</f>
        <v>22281</v>
      </c>
      <c r="Z71" s="210"/>
      <c r="AA71" s="7"/>
      <c r="AB71" s="7" t="str">
        <f t="shared" si="16"/>
        <v>Means+Nonmeans Benefits</v>
      </c>
      <c r="AC71" s="98">
        <f>SAStab!D1721</f>
        <v>0.10199999999999999</v>
      </c>
      <c r="AD71" s="210">
        <f>SAStab!B7590</f>
        <v>1346</v>
      </c>
      <c r="AE71" s="210">
        <f>SAStab!C7590</f>
        <v>0</v>
      </c>
      <c r="AF71" s="210">
        <f>SAStab!D7590</f>
        <v>0</v>
      </c>
      <c r="AG71" s="210">
        <f>SAStab!E7590</f>
        <v>0</v>
      </c>
      <c r="AH71" s="210">
        <f>SAStab!F7590</f>
        <v>0</v>
      </c>
      <c r="AI71" s="210">
        <f>SAStab!G7590</f>
        <v>0</v>
      </c>
      <c r="AJ71" s="210">
        <f>SAStab!H7590</f>
        <v>1378</v>
      </c>
      <c r="AK71" s="210">
        <f>SAStab!I7590</f>
        <v>12190</v>
      </c>
      <c r="AL71" s="210">
        <f>SAStab!J7590</f>
        <v>23778</v>
      </c>
      <c r="AM71" s="210"/>
      <c r="AN71" s="7"/>
      <c r="AO71" s="7" t="str">
        <f t="shared" si="17"/>
        <v>Means+Nonmeans Benefits</v>
      </c>
      <c r="AP71" s="98">
        <f>SAStab!E1721</f>
        <v>0.106</v>
      </c>
      <c r="AQ71" s="120">
        <f>SAStab!B7680</f>
        <v>1556</v>
      </c>
      <c r="AR71" s="120">
        <f>SAStab!C7680</f>
        <v>0</v>
      </c>
      <c r="AS71" s="120">
        <f>SAStab!D7680</f>
        <v>0</v>
      </c>
      <c r="AT71" s="120">
        <f>SAStab!E7680</f>
        <v>0</v>
      </c>
      <c r="AU71" s="120">
        <f>SAStab!F7680</f>
        <v>0</v>
      </c>
      <c r="AV71" s="120">
        <f>SAStab!G7680</f>
        <v>0</v>
      </c>
      <c r="AW71" s="120">
        <f>SAStab!H7680</f>
        <v>3554</v>
      </c>
      <c r="AX71" s="120">
        <f>SAStab!I7680</f>
        <v>14418</v>
      </c>
      <c r="AY71" s="120">
        <f>SAStab!J7680</f>
        <v>26111</v>
      </c>
      <c r="AZ71" s="210"/>
      <c r="BA71" s="7"/>
      <c r="BB71" s="7" t="str">
        <f t="shared" si="18"/>
        <v>Means+Nonmeans Benefits</v>
      </c>
      <c r="BC71" s="98">
        <f>SAStab!F1721</f>
        <v>0.109</v>
      </c>
      <c r="BD71" s="211">
        <f>SAStab!B7770</f>
        <v>1778</v>
      </c>
      <c r="BE71" s="211">
        <f>SAStab!C7770</f>
        <v>0</v>
      </c>
      <c r="BF71" s="211">
        <f>SAStab!D7770</f>
        <v>0</v>
      </c>
      <c r="BG71" s="211">
        <f>SAStab!E7770</f>
        <v>0</v>
      </c>
      <c r="BH71" s="211">
        <f>SAStab!F7770</f>
        <v>0</v>
      </c>
      <c r="BI71" s="211">
        <f>SAStab!G7770</f>
        <v>0</v>
      </c>
      <c r="BJ71" s="211">
        <f>SAStab!H7770</f>
        <v>4569</v>
      </c>
      <c r="BK71" s="211">
        <f>SAStab!I7770</f>
        <v>15923</v>
      </c>
      <c r="BL71" s="211">
        <f>SAStab!J7770</f>
        <v>29678</v>
      </c>
      <c r="BM71" s="210"/>
      <c r="BN71" s="7"/>
      <c r="BO71" s="7" t="str">
        <f t="shared" si="19"/>
        <v>Means+Nonmeans Benefits</v>
      </c>
      <c r="BP71" s="98">
        <f>SAStab!G1721</f>
        <v>0.107</v>
      </c>
      <c r="BQ71" s="120">
        <f>SAStab!B7860</f>
        <v>1907</v>
      </c>
      <c r="BR71" s="120">
        <f>SAStab!C7860</f>
        <v>0</v>
      </c>
      <c r="BS71" s="120">
        <f>SAStab!D7860</f>
        <v>0</v>
      </c>
      <c r="BT71" s="120">
        <f>SAStab!E7860</f>
        <v>0</v>
      </c>
      <c r="BU71" s="120">
        <f>SAStab!F7860</f>
        <v>0</v>
      </c>
      <c r="BV71" s="120">
        <f>SAStab!G7860</f>
        <v>0</v>
      </c>
      <c r="BW71" s="120">
        <f>SAStab!H7860</f>
        <v>3584</v>
      </c>
      <c r="BX71" s="120">
        <f>SAStab!I7860</f>
        <v>17059</v>
      </c>
      <c r="BY71" s="120">
        <f>SAStab!J7860</f>
        <v>32550</v>
      </c>
      <c r="BZ71" s="210"/>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c r="EV71" s="210"/>
      <c r="EW71" s="210"/>
      <c r="EX71" s="210"/>
      <c r="EY71" s="210"/>
      <c r="EZ71" s="210"/>
      <c r="FA71" s="210"/>
      <c r="FB71" s="210"/>
      <c r="FC71" s="210"/>
      <c r="FD71" s="210"/>
      <c r="FE71" s="210"/>
      <c r="FF71" s="210"/>
      <c r="FG71" s="210"/>
      <c r="FH71" s="210"/>
      <c r="FI71" s="210"/>
      <c r="FJ71" s="210"/>
      <c r="FK71" s="210"/>
      <c r="FL71" s="210"/>
      <c r="FM71" s="210"/>
      <c r="FN71" s="210"/>
      <c r="FO71" s="210"/>
      <c r="FP71" s="210"/>
      <c r="FQ71" s="210"/>
      <c r="FR71" s="210"/>
      <c r="FS71" s="210"/>
      <c r="FT71" s="210"/>
      <c r="FU71" s="210"/>
      <c r="FV71" s="210"/>
      <c r="FW71" s="210"/>
      <c r="FX71" s="210"/>
      <c r="FY71" s="210"/>
      <c r="FZ71" s="210"/>
      <c r="GA71" s="210"/>
      <c r="GB71" s="210"/>
      <c r="GC71" s="210"/>
      <c r="GD71" s="210"/>
      <c r="GE71" s="210"/>
      <c r="GF71" s="210"/>
      <c r="GG71" s="210"/>
      <c r="GH71" s="210"/>
      <c r="GI71" s="210"/>
      <c r="GJ71" s="210"/>
      <c r="GK71" s="210"/>
      <c r="GL71" s="210"/>
      <c r="GM71" s="210"/>
      <c r="GN71" s="210"/>
      <c r="GO71" s="210"/>
      <c r="GP71" s="210"/>
      <c r="GQ71" s="210"/>
      <c r="GR71" s="210"/>
      <c r="GS71" s="210"/>
      <c r="GT71" s="210"/>
      <c r="GU71" s="210"/>
      <c r="GV71" s="210"/>
      <c r="GW71" s="210"/>
      <c r="GX71" s="210"/>
      <c r="GY71" s="210"/>
      <c r="GZ71" s="210"/>
      <c r="HA71" s="210"/>
      <c r="HB71" s="210"/>
      <c r="HC71" s="210"/>
      <c r="HD71" s="210"/>
      <c r="HE71" s="210"/>
      <c r="HF71" s="210"/>
      <c r="HG71" s="210"/>
      <c r="HH71" s="210"/>
      <c r="HI71" s="210"/>
      <c r="HJ71" s="210"/>
      <c r="HK71" s="210"/>
      <c r="HL71" s="210"/>
      <c r="HM71" s="210"/>
      <c r="HN71" s="210"/>
      <c r="HO71" s="210"/>
      <c r="HP71" s="210"/>
      <c r="HQ71" s="210"/>
      <c r="HR71" s="210"/>
      <c r="HS71" s="210"/>
      <c r="HT71" s="210"/>
      <c r="HU71" s="210"/>
      <c r="HV71" s="210"/>
      <c r="HW71" s="210"/>
      <c r="HX71" s="210"/>
      <c r="HY71" s="210"/>
    </row>
    <row r="72" spans="1:233">
      <c r="B72" s="9" t="s">
        <v>44</v>
      </c>
      <c r="C72" s="95">
        <f>SAStab!B1723</f>
        <v>0.78800000000000003</v>
      </c>
      <c r="D72" s="52">
        <f>SAStab!B7412</f>
        <v>14198</v>
      </c>
      <c r="E72" s="52">
        <f>SAStab!C7412</f>
        <v>0</v>
      </c>
      <c r="F72" s="52">
        <f>SAStab!D7412</f>
        <v>0</v>
      </c>
      <c r="G72" s="52">
        <f>SAStab!E7412</f>
        <v>5959.1</v>
      </c>
      <c r="H72" s="52">
        <f>SAStab!F7412</f>
        <v>15744.7</v>
      </c>
      <c r="I72" s="52">
        <f>SAStab!G7412</f>
        <v>21922</v>
      </c>
      <c r="J72" s="52">
        <f>SAStab!H7412</f>
        <v>25884</v>
      </c>
      <c r="K72" s="52">
        <f>SAStab!I7412</f>
        <v>27995</v>
      </c>
      <c r="L72" s="52">
        <f>SAStab!J7412</f>
        <v>31572</v>
      </c>
      <c r="O72" s="7" t="str">
        <f>$B72</f>
        <v xml:space="preserve">      Own Benefit</v>
      </c>
      <c r="P72" s="95">
        <f>SAStab!C1723</f>
        <v>0.81100000000000005</v>
      </c>
      <c r="Q72" s="7">
        <f>SAStab!B7502</f>
        <v>15450</v>
      </c>
      <c r="R72" s="120">
        <f>SAStab!C7502</f>
        <v>0</v>
      </c>
      <c r="S72" s="120">
        <f>SAStab!D7502</f>
        <v>0</v>
      </c>
      <c r="T72" s="120">
        <f>SAStab!E7502</f>
        <v>7557</v>
      </c>
      <c r="U72" s="120">
        <f>SAStab!F7502</f>
        <v>16467.400000000001</v>
      </c>
      <c r="V72" s="120">
        <f>SAStab!G7502</f>
        <v>23629</v>
      </c>
      <c r="W72" s="120">
        <f>SAStab!H7502</f>
        <v>28396</v>
      </c>
      <c r="X72" s="7">
        <f>SAStab!I7502</f>
        <v>30829</v>
      </c>
      <c r="Y72" s="7">
        <f>SAStab!J7502</f>
        <v>34945</v>
      </c>
      <c r="AB72" s="7" t="str">
        <f>$B72</f>
        <v xml:space="preserve">      Own Benefit</v>
      </c>
      <c r="AC72" s="95">
        <f>SAStab!D1723</f>
        <v>0.83699999999999997</v>
      </c>
      <c r="AD72">
        <f>SAStab!B7592</f>
        <v>17001</v>
      </c>
      <c r="AE72">
        <f>SAStab!C7592</f>
        <v>0</v>
      </c>
      <c r="AF72">
        <f>SAStab!D7592</f>
        <v>0</v>
      </c>
      <c r="AG72">
        <f>SAStab!E7592</f>
        <v>9685.7999999999993</v>
      </c>
      <c r="AH72">
        <f>SAStab!F7592</f>
        <v>17624.2</v>
      </c>
      <c r="AI72">
        <f>SAStab!G7592</f>
        <v>25395</v>
      </c>
      <c r="AJ72">
        <f>SAStab!H7592</f>
        <v>30922</v>
      </c>
      <c r="AK72">
        <f>SAStab!I7592</f>
        <v>33731</v>
      </c>
      <c r="AL72">
        <f>SAStab!J7592</f>
        <v>38302</v>
      </c>
      <c r="AO72" s="7" t="str">
        <f>$B72</f>
        <v xml:space="preserve">      Own Benefit</v>
      </c>
      <c r="AP72" s="95">
        <f>SAStab!E1723</f>
        <v>0.84199999999999997</v>
      </c>
      <c r="AQ72" s="120">
        <f>SAStab!B7682</f>
        <v>18271</v>
      </c>
      <c r="AR72" s="120">
        <f>SAStab!C7682</f>
        <v>0</v>
      </c>
      <c r="AS72" s="120">
        <f>SAStab!D7682</f>
        <v>0</v>
      </c>
      <c r="AT72" s="120">
        <f>SAStab!E7682</f>
        <v>10208.799999999999</v>
      </c>
      <c r="AU72" s="120">
        <f>SAStab!F7682</f>
        <v>18236.7</v>
      </c>
      <c r="AV72" s="120">
        <f>SAStab!G7682</f>
        <v>27249</v>
      </c>
      <c r="AW72" s="120">
        <f>SAStab!H7682</f>
        <v>33988</v>
      </c>
      <c r="AX72" s="120">
        <f>SAStab!I7682</f>
        <v>37516</v>
      </c>
      <c r="AY72" s="120">
        <f>SAStab!J7682</f>
        <v>43327</v>
      </c>
      <c r="BB72" s="7" t="str">
        <f>$B72</f>
        <v xml:space="preserve">      Own Benefit</v>
      </c>
      <c r="BC72" s="95">
        <f>SAStab!F1723</f>
        <v>0.84299999999999997</v>
      </c>
      <c r="BD72" s="52">
        <f>SAStab!B7772</f>
        <v>20067</v>
      </c>
      <c r="BE72" s="52">
        <f>SAStab!C7772</f>
        <v>0</v>
      </c>
      <c r="BF72" s="52">
        <f>SAStab!D7772</f>
        <v>0</v>
      </c>
      <c r="BG72" s="52">
        <f>SAStab!E7772</f>
        <v>11035.5</v>
      </c>
      <c r="BH72" s="52">
        <f>SAStab!F7772</f>
        <v>19852.599999999999</v>
      </c>
      <c r="BI72" s="52">
        <f>SAStab!G7772</f>
        <v>29861</v>
      </c>
      <c r="BJ72" s="52">
        <f>SAStab!H7772</f>
        <v>37975</v>
      </c>
      <c r="BK72" s="52">
        <f>SAStab!I7772</f>
        <v>42087</v>
      </c>
      <c r="BL72" s="52">
        <f>SAStab!J7772</f>
        <v>48223</v>
      </c>
      <c r="BO72" s="7" t="str">
        <f>$B72</f>
        <v xml:space="preserve">      Own Benefit</v>
      </c>
      <c r="BP72" s="95">
        <f>SAStab!G1723</f>
        <v>0.84799999999999998</v>
      </c>
      <c r="BQ72" s="120">
        <f>SAStab!B7862</f>
        <v>22556</v>
      </c>
      <c r="BR72" s="120">
        <f>SAStab!C7862</f>
        <v>0</v>
      </c>
      <c r="BS72" s="120">
        <f>SAStab!D7862</f>
        <v>0</v>
      </c>
      <c r="BT72" s="120">
        <f>SAStab!E7862</f>
        <v>12554.4</v>
      </c>
      <c r="BU72" s="120">
        <f>SAStab!F7862</f>
        <v>22098.5</v>
      </c>
      <c r="BV72" s="120">
        <f>SAStab!G7862</f>
        <v>33499</v>
      </c>
      <c r="BW72" s="120">
        <f>SAStab!H7862</f>
        <v>42734</v>
      </c>
      <c r="BX72" s="120">
        <f>SAStab!I7862</f>
        <v>47226</v>
      </c>
      <c r="BY72" s="120">
        <f>SAStab!J7862</f>
        <v>53756</v>
      </c>
    </row>
    <row r="73" spans="1:233">
      <c r="A73" s="8"/>
      <c r="B73" s="9" t="s">
        <v>45</v>
      </c>
      <c r="C73" s="95">
        <f>SAStab!B1724</f>
        <v>0.42699999999999999</v>
      </c>
      <c r="D73" s="52">
        <f>SAStab!B7413</f>
        <v>4981</v>
      </c>
      <c r="E73" s="52">
        <f>SAStab!C7413</f>
        <v>0</v>
      </c>
      <c r="F73" s="52">
        <f>SAStab!D7413</f>
        <v>0</v>
      </c>
      <c r="G73" s="52">
        <f>SAStab!E7413</f>
        <v>0</v>
      </c>
      <c r="H73" s="52">
        <f>SAStab!F7413</f>
        <v>0</v>
      </c>
      <c r="I73" s="52">
        <f>SAStab!G7413</f>
        <v>10148</v>
      </c>
      <c r="J73" s="52">
        <f>SAStab!H7413</f>
        <v>14455</v>
      </c>
      <c r="K73" s="52">
        <f>SAStab!I7413</f>
        <v>18489</v>
      </c>
      <c r="L73" s="52">
        <f>SAStab!J7413</f>
        <v>24963</v>
      </c>
      <c r="O73" s="7" t="str">
        <f>$B73</f>
        <v xml:space="preserve">      Spouse Benefit</v>
      </c>
      <c r="P73" s="95">
        <f>SAStab!C1724</f>
        <v>0.438</v>
      </c>
      <c r="Q73" s="7">
        <f>SAStab!B7503</f>
        <v>6136</v>
      </c>
      <c r="R73" s="120">
        <f>SAStab!C7503</f>
        <v>0</v>
      </c>
      <c r="S73" s="120">
        <f>SAStab!D7503</f>
        <v>0</v>
      </c>
      <c r="T73" s="120">
        <f>SAStab!E7503</f>
        <v>0</v>
      </c>
      <c r="U73" s="120">
        <f>SAStab!F7503</f>
        <v>0</v>
      </c>
      <c r="V73" s="120">
        <f>SAStab!G7503</f>
        <v>12038</v>
      </c>
      <c r="W73" s="120">
        <f>SAStab!H7503</f>
        <v>18366</v>
      </c>
      <c r="X73" s="7">
        <f>SAStab!I7503</f>
        <v>22946</v>
      </c>
      <c r="Y73" s="7">
        <f>SAStab!J7503</f>
        <v>29130</v>
      </c>
      <c r="AB73" s="7" t="str">
        <f>$B73</f>
        <v xml:space="preserve">      Spouse Benefit</v>
      </c>
      <c r="AC73" s="95">
        <f>SAStab!D1724</f>
        <v>0.443</v>
      </c>
      <c r="AD73">
        <f>SAStab!B7593</f>
        <v>7011</v>
      </c>
      <c r="AE73">
        <f>SAStab!C7593</f>
        <v>0</v>
      </c>
      <c r="AF73">
        <f>SAStab!D7593</f>
        <v>0</v>
      </c>
      <c r="AG73">
        <f>SAStab!E7593</f>
        <v>0</v>
      </c>
      <c r="AH73">
        <f>SAStab!F7593</f>
        <v>0</v>
      </c>
      <c r="AI73">
        <f>SAStab!G7593</f>
        <v>13421</v>
      </c>
      <c r="AJ73">
        <f>SAStab!H7593</f>
        <v>21476</v>
      </c>
      <c r="AK73">
        <f>SAStab!I7593</f>
        <v>26466</v>
      </c>
      <c r="AL73">
        <f>SAStab!J7593</f>
        <v>33175</v>
      </c>
      <c r="AO73" s="7" t="str">
        <f>$B73</f>
        <v xml:space="preserve">      Spouse Benefit</v>
      </c>
      <c r="AP73" s="95">
        <f>SAStab!E1724</f>
        <v>0.41799999999999998</v>
      </c>
      <c r="AQ73" s="120">
        <f>SAStab!B7683</f>
        <v>7353</v>
      </c>
      <c r="AR73" s="120">
        <f>SAStab!C7683</f>
        <v>0</v>
      </c>
      <c r="AS73" s="120">
        <f>SAStab!D7683</f>
        <v>0</v>
      </c>
      <c r="AT73" s="120">
        <f>SAStab!E7683</f>
        <v>0</v>
      </c>
      <c r="AU73" s="120">
        <f>SAStab!F7683</f>
        <v>0</v>
      </c>
      <c r="AV73" s="120">
        <f>SAStab!G7683</f>
        <v>14161</v>
      </c>
      <c r="AW73" s="120">
        <f>SAStab!H7683</f>
        <v>23130</v>
      </c>
      <c r="AX73" s="120">
        <f>SAStab!I7683</f>
        <v>28985</v>
      </c>
      <c r="AY73" s="120">
        <f>SAStab!J7683</f>
        <v>36981</v>
      </c>
      <c r="BB73" s="7" t="str">
        <f>$B73</f>
        <v xml:space="preserve">      Spouse Benefit</v>
      </c>
      <c r="BC73" s="95">
        <f>SAStab!F1724</f>
        <v>0.41399999999999998</v>
      </c>
      <c r="BD73" s="52">
        <f>SAStab!B7773</f>
        <v>8146</v>
      </c>
      <c r="BE73" s="52">
        <f>SAStab!C7773</f>
        <v>0</v>
      </c>
      <c r="BF73" s="52">
        <f>SAStab!D7773</f>
        <v>0</v>
      </c>
      <c r="BG73" s="52">
        <f>SAStab!E7773</f>
        <v>0</v>
      </c>
      <c r="BH73" s="52">
        <f>SAStab!F7773</f>
        <v>0</v>
      </c>
      <c r="BI73" s="52">
        <f>SAStab!G7773</f>
        <v>15820</v>
      </c>
      <c r="BJ73" s="52">
        <f>SAStab!H7773</f>
        <v>25572</v>
      </c>
      <c r="BK73" s="52">
        <f>SAStab!I7773</f>
        <v>32279</v>
      </c>
      <c r="BL73" s="52">
        <f>SAStab!J7773</f>
        <v>41497</v>
      </c>
      <c r="BO73" s="7" t="str">
        <f>$B73</f>
        <v xml:space="preserve">      Spouse Benefit</v>
      </c>
      <c r="BP73" s="95">
        <f>SAStab!G1724</f>
        <v>0.42</v>
      </c>
      <c r="BQ73" s="120">
        <f>SAStab!B7863</f>
        <v>9290</v>
      </c>
      <c r="BR73" s="120">
        <f>SAStab!C7863</f>
        <v>0</v>
      </c>
      <c r="BS73" s="120">
        <f>SAStab!D7863</f>
        <v>0</v>
      </c>
      <c r="BT73" s="120">
        <f>SAStab!E7863</f>
        <v>0</v>
      </c>
      <c r="BU73" s="120">
        <f>SAStab!F7863</f>
        <v>0</v>
      </c>
      <c r="BV73" s="120">
        <f>SAStab!G7863</f>
        <v>17994</v>
      </c>
      <c r="BW73" s="120">
        <f>SAStab!H7863</f>
        <v>28875</v>
      </c>
      <c r="BX73" s="120">
        <f>SAStab!I7863</f>
        <v>36438</v>
      </c>
      <c r="BY73" s="120">
        <f>SAStab!J7863</f>
        <v>46745</v>
      </c>
    </row>
    <row r="74" spans="1:233">
      <c r="A74" s="8"/>
      <c r="B74" s="9" t="s">
        <v>46</v>
      </c>
      <c r="C74" s="99">
        <f>SAStab!B1725</f>
        <v>0.36399999999999999</v>
      </c>
      <c r="D74" s="52">
        <f>SAStab!B7414</f>
        <v>17222</v>
      </c>
      <c r="E74" s="52">
        <f>SAStab!C7414</f>
        <v>0</v>
      </c>
      <c r="F74" s="52">
        <f>SAStab!D7414</f>
        <v>0</v>
      </c>
      <c r="G74" s="52">
        <f>SAStab!E7414</f>
        <v>0</v>
      </c>
      <c r="H74" s="52">
        <f>SAStab!F7414</f>
        <v>0</v>
      </c>
      <c r="I74" s="52">
        <f>SAStab!G7414</f>
        <v>16224</v>
      </c>
      <c r="J74" s="52">
        <f>SAStab!H7414</f>
        <v>48573</v>
      </c>
      <c r="K74" s="52">
        <f>SAStab!I7414</f>
        <v>74058</v>
      </c>
      <c r="L74" s="52">
        <f>SAStab!J7414</f>
        <v>157827</v>
      </c>
      <c r="O74" s="7" t="str">
        <f>$B74</f>
        <v xml:space="preserve">      Own Earnings</v>
      </c>
      <c r="P74" s="99">
        <f>SAStab!C1725</f>
        <v>0.36899999999999999</v>
      </c>
      <c r="Q74" s="7">
        <f>SAStab!B7504</f>
        <v>14079</v>
      </c>
      <c r="R74" s="120">
        <f>SAStab!C7504</f>
        <v>0</v>
      </c>
      <c r="S74" s="120">
        <f>SAStab!D7504</f>
        <v>0</v>
      </c>
      <c r="T74" s="120">
        <f>SAStab!E7504</f>
        <v>0</v>
      </c>
      <c r="U74" s="120">
        <f>SAStab!F7504</f>
        <v>0</v>
      </c>
      <c r="V74" s="120">
        <f>SAStab!G7504</f>
        <v>16392</v>
      </c>
      <c r="W74" s="120">
        <f>SAStab!H7504</f>
        <v>46403</v>
      </c>
      <c r="X74" s="7">
        <f>SAStab!I7504</f>
        <v>72308</v>
      </c>
      <c r="Y74" s="7">
        <f>SAStab!J7504</f>
        <v>141277</v>
      </c>
      <c r="AB74" s="7" t="str">
        <f>$B74</f>
        <v xml:space="preserve">      Own Earnings</v>
      </c>
      <c r="AC74" s="99">
        <f>SAStab!D1725</f>
        <v>0.34399999999999997</v>
      </c>
      <c r="AD74">
        <f>SAStab!B7594</f>
        <v>16131</v>
      </c>
      <c r="AE74">
        <f>SAStab!C7594</f>
        <v>0</v>
      </c>
      <c r="AF74">
        <f>SAStab!D7594</f>
        <v>0</v>
      </c>
      <c r="AG74">
        <f>SAStab!E7594</f>
        <v>0</v>
      </c>
      <c r="AH74">
        <f>SAStab!F7594</f>
        <v>0</v>
      </c>
      <c r="AI74">
        <f>SAStab!G7594</f>
        <v>14368</v>
      </c>
      <c r="AJ74">
        <f>SAStab!H7594</f>
        <v>49243</v>
      </c>
      <c r="AK74">
        <f>SAStab!I7594</f>
        <v>78205</v>
      </c>
      <c r="AL74">
        <f>SAStab!J7594</f>
        <v>169320</v>
      </c>
      <c r="AO74" s="7" t="str">
        <f>$B74</f>
        <v xml:space="preserve">      Own Earnings</v>
      </c>
      <c r="AP74" s="99">
        <f>SAStab!E1725</f>
        <v>0.32800000000000001</v>
      </c>
      <c r="AQ74" s="120">
        <f>SAStab!B7684</f>
        <v>17536</v>
      </c>
      <c r="AR74" s="120">
        <f>SAStab!C7684</f>
        <v>0</v>
      </c>
      <c r="AS74" s="120">
        <f>SAStab!D7684</f>
        <v>0</v>
      </c>
      <c r="AT74" s="120">
        <f>SAStab!E7684</f>
        <v>0</v>
      </c>
      <c r="AU74" s="120">
        <f>SAStab!F7684</f>
        <v>0</v>
      </c>
      <c r="AV74" s="120">
        <f>SAStab!G7684</f>
        <v>12254</v>
      </c>
      <c r="AW74" s="120">
        <f>SAStab!H7684</f>
        <v>53221</v>
      </c>
      <c r="AX74" s="120">
        <f>SAStab!I7684</f>
        <v>86717</v>
      </c>
      <c r="AY74" s="120">
        <f>SAStab!J7684</f>
        <v>201352</v>
      </c>
      <c r="BB74" s="7" t="str">
        <f>$B74</f>
        <v xml:space="preserve">      Own Earnings</v>
      </c>
      <c r="BC74" s="99">
        <f>SAStab!F1725</f>
        <v>0.34799999999999998</v>
      </c>
      <c r="BD74" s="52">
        <f>SAStab!B7774</f>
        <v>21685</v>
      </c>
      <c r="BE74" s="52">
        <f>SAStab!C7774</f>
        <v>0</v>
      </c>
      <c r="BF74" s="52">
        <f>SAStab!D7774</f>
        <v>0</v>
      </c>
      <c r="BG74" s="52">
        <f>SAStab!E7774</f>
        <v>0</v>
      </c>
      <c r="BH74" s="52">
        <f>SAStab!F7774</f>
        <v>0</v>
      </c>
      <c r="BI74" s="52">
        <f>SAStab!G7774</f>
        <v>16586</v>
      </c>
      <c r="BJ74" s="52">
        <f>SAStab!H7774</f>
        <v>61304</v>
      </c>
      <c r="BK74" s="52">
        <f>SAStab!I7774</f>
        <v>98454</v>
      </c>
      <c r="BL74" s="52">
        <f>SAStab!J7774</f>
        <v>231009</v>
      </c>
      <c r="BO74" s="7" t="str">
        <f>$B74</f>
        <v xml:space="preserve">      Own Earnings</v>
      </c>
      <c r="BP74" s="99">
        <f>SAStab!G1725</f>
        <v>0.34300000000000003</v>
      </c>
      <c r="BQ74" s="120">
        <f>SAStab!B7864</f>
        <v>21614</v>
      </c>
      <c r="BR74" s="120">
        <f>SAStab!C7864</f>
        <v>0</v>
      </c>
      <c r="BS74" s="120">
        <f>SAStab!D7864</f>
        <v>0</v>
      </c>
      <c r="BT74" s="120">
        <f>SAStab!E7864</f>
        <v>0</v>
      </c>
      <c r="BU74" s="120">
        <f>SAStab!F7864</f>
        <v>0</v>
      </c>
      <c r="BV74" s="120">
        <f>SAStab!G7864</f>
        <v>16546</v>
      </c>
      <c r="BW74" s="120">
        <f>SAStab!H7864</f>
        <v>65927</v>
      </c>
      <c r="BX74" s="120">
        <f>SAStab!I7864</f>
        <v>108434</v>
      </c>
      <c r="BY74" s="120">
        <f>SAStab!J7864</f>
        <v>252045</v>
      </c>
    </row>
    <row r="75" spans="1:233" s="11" customFormat="1">
      <c r="A75" s="7"/>
      <c r="B75" s="9" t="s">
        <v>47</v>
      </c>
      <c r="C75" s="99">
        <f>SAStab!B1726</f>
        <v>0.27700000000000002</v>
      </c>
      <c r="D75" s="52">
        <f>SAStab!B7415</f>
        <v>10576</v>
      </c>
      <c r="E75" s="52">
        <f>SAStab!C7415</f>
        <v>0</v>
      </c>
      <c r="F75" s="52">
        <f>SAStab!D7415</f>
        <v>0</v>
      </c>
      <c r="G75" s="52">
        <f>SAStab!E7415</f>
        <v>0</v>
      </c>
      <c r="H75" s="52">
        <f>SAStab!F7415</f>
        <v>0</v>
      </c>
      <c r="I75" s="52">
        <f>SAStab!G7415</f>
        <v>6594</v>
      </c>
      <c r="J75" s="52">
        <f>SAStab!H7415</f>
        <v>39352</v>
      </c>
      <c r="K75" s="52">
        <f>SAStab!I7415</f>
        <v>61254</v>
      </c>
      <c r="L75" s="52">
        <f>SAStab!J7415</f>
        <v>117018</v>
      </c>
      <c r="N75" s="9"/>
      <c r="O75" s="7" t="str">
        <f>$B75</f>
        <v xml:space="preserve">      Spouse Earnings</v>
      </c>
      <c r="P75" s="99">
        <f>SAStab!C1726</f>
        <v>0.26</v>
      </c>
      <c r="Q75" s="7">
        <f>SAStab!B7505</f>
        <v>11638</v>
      </c>
      <c r="R75" s="120">
        <f>SAStab!C7505</f>
        <v>0</v>
      </c>
      <c r="S75" s="120">
        <f>SAStab!D7505</f>
        <v>0</v>
      </c>
      <c r="T75" s="120">
        <f>SAStab!E7505</f>
        <v>0</v>
      </c>
      <c r="U75" s="120">
        <f>SAStab!F7505</f>
        <v>0</v>
      </c>
      <c r="V75" s="120">
        <f>SAStab!G7505</f>
        <v>1944</v>
      </c>
      <c r="W75" s="120">
        <f>SAStab!H7505</f>
        <v>41369</v>
      </c>
      <c r="X75" s="7">
        <f>SAStab!I7505</f>
        <v>66411</v>
      </c>
      <c r="Y75" s="7">
        <f>SAStab!J7505</f>
        <v>137062</v>
      </c>
      <c r="AA75" s="9"/>
      <c r="AB75" s="7" t="str">
        <f>$B75</f>
        <v xml:space="preserve">      Spouse Earnings</v>
      </c>
      <c r="AC75" s="99">
        <f>SAStab!D1726</f>
        <v>0.22800000000000001</v>
      </c>
      <c r="AD75">
        <f>SAStab!B7595</f>
        <v>11551</v>
      </c>
      <c r="AE75">
        <f>SAStab!C7595</f>
        <v>0</v>
      </c>
      <c r="AF75">
        <f>SAStab!D7595</f>
        <v>0</v>
      </c>
      <c r="AG75">
        <f>SAStab!E7595</f>
        <v>0</v>
      </c>
      <c r="AH75">
        <f>SAStab!F7595</f>
        <v>0</v>
      </c>
      <c r="AI75">
        <f>SAStab!G7595</f>
        <v>0</v>
      </c>
      <c r="AJ75">
        <f>SAStab!H7595</f>
        <v>42418</v>
      </c>
      <c r="AK75">
        <f>SAStab!I7595</f>
        <v>71275</v>
      </c>
      <c r="AL75">
        <f>SAStab!J7595</f>
        <v>152587</v>
      </c>
      <c r="AN75" s="9"/>
      <c r="AO75" s="7" t="str">
        <f>$B75</f>
        <v xml:space="preserve">      Spouse Earnings</v>
      </c>
      <c r="AP75" s="99">
        <f>SAStab!E1726</f>
        <v>0.224</v>
      </c>
      <c r="AQ75" s="120">
        <f>SAStab!B7685</f>
        <v>12922</v>
      </c>
      <c r="AR75" s="120">
        <f>SAStab!C7685</f>
        <v>0</v>
      </c>
      <c r="AS75" s="120">
        <f>SAStab!D7685</f>
        <v>0</v>
      </c>
      <c r="AT75" s="120">
        <f>SAStab!E7685</f>
        <v>0</v>
      </c>
      <c r="AU75" s="120">
        <f>SAStab!F7685</f>
        <v>0</v>
      </c>
      <c r="AV75" s="120">
        <f>SAStab!G7685</f>
        <v>0</v>
      </c>
      <c r="AW75" s="120">
        <f>SAStab!H7685</f>
        <v>46936</v>
      </c>
      <c r="AX75" s="120">
        <f>SAStab!I7685</f>
        <v>80004</v>
      </c>
      <c r="AY75" s="120">
        <f>SAStab!J7685</f>
        <v>170650</v>
      </c>
      <c r="BA75" s="9"/>
      <c r="BB75" s="7" t="str">
        <f>$B75</f>
        <v xml:space="preserve">      Spouse Earnings</v>
      </c>
      <c r="BC75" s="99">
        <f>SAStab!F1726</f>
        <v>0.23599999999999999</v>
      </c>
      <c r="BD75" s="52">
        <f>SAStab!B7775</f>
        <v>14895</v>
      </c>
      <c r="BE75" s="52">
        <f>SAStab!C7775</f>
        <v>0</v>
      </c>
      <c r="BF75" s="52">
        <f>SAStab!D7775</f>
        <v>0</v>
      </c>
      <c r="BG75" s="52">
        <f>SAStab!E7775</f>
        <v>0</v>
      </c>
      <c r="BH75" s="52">
        <f>SAStab!F7775</f>
        <v>0</v>
      </c>
      <c r="BI75" s="52">
        <f>SAStab!G7775</f>
        <v>0</v>
      </c>
      <c r="BJ75" s="52">
        <f>SAStab!H7775</f>
        <v>53390</v>
      </c>
      <c r="BK75" s="52">
        <f>SAStab!I7775</f>
        <v>91283</v>
      </c>
      <c r="BL75" s="52">
        <f>SAStab!J7775</f>
        <v>191512</v>
      </c>
      <c r="BN75" s="9"/>
      <c r="BO75" s="7" t="str">
        <f>$B75</f>
        <v xml:space="preserve">      Spouse Earnings</v>
      </c>
      <c r="BP75" s="99">
        <f>SAStab!G1726</f>
        <v>0.23200000000000001</v>
      </c>
      <c r="BQ75" s="120">
        <f>SAStab!B7865</f>
        <v>16736</v>
      </c>
      <c r="BR75" s="120">
        <f>SAStab!C7865</f>
        <v>0</v>
      </c>
      <c r="BS75" s="120">
        <f>SAStab!D7865</f>
        <v>0</v>
      </c>
      <c r="BT75" s="120">
        <f>SAStab!E7865</f>
        <v>0</v>
      </c>
      <c r="BU75" s="120">
        <f>SAStab!F7865</f>
        <v>0</v>
      </c>
      <c r="BV75" s="120">
        <f>SAStab!G7865</f>
        <v>0</v>
      </c>
      <c r="BW75" s="120">
        <f>SAStab!H7865</f>
        <v>60028</v>
      </c>
      <c r="BX75" s="120">
        <f>SAStab!I7865</f>
        <v>103993</v>
      </c>
      <c r="BY75" s="120">
        <f>SAStab!J7865</f>
        <v>210454</v>
      </c>
    </row>
    <row r="76" spans="1:233" s="11" customFormat="1">
      <c r="A76" s="7"/>
      <c r="B76" s="7" t="s">
        <v>312</v>
      </c>
      <c r="C76" s="99">
        <f>SAStab!B1727</f>
        <v>1</v>
      </c>
      <c r="D76" s="52">
        <f>SAStab!B7416</f>
        <v>71368</v>
      </c>
      <c r="E76" s="52">
        <f>SAStab!C7416</f>
        <v>8009.65</v>
      </c>
      <c r="F76" s="52">
        <f>SAStab!D7416</f>
        <v>12636.78</v>
      </c>
      <c r="G76" s="52">
        <f>SAStab!E7416</f>
        <v>25677.8</v>
      </c>
      <c r="H76" s="52">
        <f>SAStab!F7416</f>
        <v>47631</v>
      </c>
      <c r="I76" s="52">
        <f>SAStab!G7416</f>
        <v>81646</v>
      </c>
      <c r="J76" s="52">
        <f>SAStab!H7416</f>
        <v>135747</v>
      </c>
      <c r="K76" s="52">
        <f>SAStab!I7416</f>
        <v>190894</v>
      </c>
      <c r="L76" s="52">
        <f>SAStab!J7416</f>
        <v>443869</v>
      </c>
      <c r="N76" s="9"/>
      <c r="O76" s="7" t="str">
        <f t="shared" ref="O76:O89" si="20">$B76</f>
        <v>Net Annuity Income</v>
      </c>
      <c r="P76" s="99">
        <f>SAStab!C1727</f>
        <v>1</v>
      </c>
      <c r="Q76" s="7">
        <f>SAStab!B7506</f>
        <v>72732</v>
      </c>
      <c r="R76" s="120">
        <f>SAStab!C7506</f>
        <v>7382.49</v>
      </c>
      <c r="S76" s="120">
        <f>SAStab!D7506</f>
        <v>12134.65</v>
      </c>
      <c r="T76" s="120">
        <f>SAStab!E7506</f>
        <v>24893.8</v>
      </c>
      <c r="U76" s="120">
        <f>SAStab!F7506</f>
        <v>47540.3</v>
      </c>
      <c r="V76" s="120">
        <f>SAStab!G7506</f>
        <v>83601</v>
      </c>
      <c r="W76" s="120">
        <f>SAStab!H7506</f>
        <v>138563</v>
      </c>
      <c r="X76" s="7">
        <f>SAStab!I7506</f>
        <v>198241</v>
      </c>
      <c r="Y76" s="7">
        <f>SAStab!J7506</f>
        <v>467377</v>
      </c>
      <c r="AA76" s="9"/>
      <c r="AB76" s="7" t="str">
        <f t="shared" ref="AB76:AB89" si="21">$B76</f>
        <v>Net Annuity Income</v>
      </c>
      <c r="AC76" s="99">
        <f>SAStab!D1727</f>
        <v>1</v>
      </c>
      <c r="AD76">
        <f>SAStab!B7596</f>
        <v>74882</v>
      </c>
      <c r="AE76">
        <f>SAStab!C7596</f>
        <v>6861.76</v>
      </c>
      <c r="AF76">
        <f>SAStab!D7596</f>
        <v>11849.63</v>
      </c>
      <c r="AG76">
        <f>SAStab!E7596</f>
        <v>24497.200000000001</v>
      </c>
      <c r="AH76">
        <f>SAStab!F7596</f>
        <v>47606.5</v>
      </c>
      <c r="AI76">
        <f>SAStab!G7596</f>
        <v>86390</v>
      </c>
      <c r="AJ76">
        <f>SAStab!H7596</f>
        <v>148736</v>
      </c>
      <c r="AK76">
        <f>SAStab!I7596</f>
        <v>210174</v>
      </c>
      <c r="AL76">
        <f>SAStab!J7596</f>
        <v>486052</v>
      </c>
      <c r="AN76" s="9"/>
      <c r="AO76" s="7" t="str">
        <f t="shared" ref="AO76:AO89" si="22">$B76</f>
        <v>Net Annuity Income</v>
      </c>
      <c r="AP76" s="99">
        <f>SAStab!E1727</f>
        <v>1</v>
      </c>
      <c r="AQ76" s="120">
        <f>SAStab!B7686</f>
        <v>79224</v>
      </c>
      <c r="AR76" s="120">
        <f>SAStab!C7686</f>
        <v>6051.15</v>
      </c>
      <c r="AS76" s="120">
        <f>SAStab!D7686</f>
        <v>11470.75</v>
      </c>
      <c r="AT76" s="120">
        <f>SAStab!E7686</f>
        <v>24541.3</v>
      </c>
      <c r="AU76" s="120">
        <f>SAStab!F7686</f>
        <v>48654.2</v>
      </c>
      <c r="AV76" s="120">
        <f>SAStab!G7686</f>
        <v>91272</v>
      </c>
      <c r="AW76" s="120">
        <f>SAStab!H7686</f>
        <v>160368</v>
      </c>
      <c r="AX76" s="120">
        <f>SAStab!I7686</f>
        <v>231678</v>
      </c>
      <c r="AY76" s="120">
        <f>SAStab!J7686</f>
        <v>516587</v>
      </c>
      <c r="BA76" s="9"/>
      <c r="BB76" s="7" t="str">
        <f t="shared" ref="BB76:BB89" si="23">$B76</f>
        <v>Net Annuity Income</v>
      </c>
      <c r="BC76" s="99">
        <f>SAStab!F1727</f>
        <v>1</v>
      </c>
      <c r="BD76" s="52">
        <f>SAStab!B7776</f>
        <v>82622</v>
      </c>
      <c r="BE76" s="52">
        <f>SAStab!C7776</f>
        <v>5535.93</v>
      </c>
      <c r="BF76" s="52">
        <f>SAStab!D7776</f>
        <v>11973.49</v>
      </c>
      <c r="BG76" s="52">
        <f>SAStab!E7776</f>
        <v>25778.799999999999</v>
      </c>
      <c r="BH76" s="52">
        <f>SAStab!F7776</f>
        <v>51680.1</v>
      </c>
      <c r="BI76" s="52">
        <f>SAStab!G7776</f>
        <v>96786</v>
      </c>
      <c r="BJ76" s="52">
        <f>SAStab!H7776</f>
        <v>168480</v>
      </c>
      <c r="BK76" s="52">
        <f>SAStab!I7776</f>
        <v>240181</v>
      </c>
      <c r="BL76" s="52">
        <f>SAStab!J7776</f>
        <v>536932</v>
      </c>
      <c r="BN76" s="9"/>
      <c r="BO76" s="7" t="str">
        <f t="shared" ref="BO76:BO89" si="24">$B76</f>
        <v>Net Annuity Income</v>
      </c>
      <c r="BP76" s="99">
        <f>SAStab!G1727</f>
        <v>1</v>
      </c>
      <c r="BQ76" s="120">
        <f>SAStab!B7866</f>
        <v>86060</v>
      </c>
      <c r="BR76" s="120">
        <f>SAStab!C7866</f>
        <v>5250.65</v>
      </c>
      <c r="BS76" s="120">
        <f>SAStab!D7866</f>
        <v>12327.63</v>
      </c>
      <c r="BT76" s="120">
        <f>SAStab!E7866</f>
        <v>27781.599999999999</v>
      </c>
      <c r="BU76" s="120">
        <f>SAStab!F7866</f>
        <v>55586</v>
      </c>
      <c r="BV76" s="120">
        <f>SAStab!G7866</f>
        <v>102735</v>
      </c>
      <c r="BW76" s="120">
        <f>SAStab!H7866</f>
        <v>176084</v>
      </c>
      <c r="BX76" s="120">
        <f>SAStab!I7866</f>
        <v>245747</v>
      </c>
      <c r="BY76" s="120">
        <f>SAStab!J7866</f>
        <v>533219</v>
      </c>
    </row>
    <row r="77" spans="1:233" s="11" customFormat="1">
      <c r="A77" s="7"/>
      <c r="B77" s="7" t="s">
        <v>311</v>
      </c>
      <c r="C77" s="99">
        <f>SAStab!B1728</f>
        <v>1</v>
      </c>
      <c r="D77" s="52">
        <f>SAStab!B7417</f>
        <v>41938</v>
      </c>
      <c r="E77" s="52">
        <f>SAStab!C7417</f>
        <v>6652.36</v>
      </c>
      <c r="F77" s="52">
        <f>SAStab!D7417</f>
        <v>9863.64</v>
      </c>
      <c r="G77" s="52">
        <f>SAStab!E7417</f>
        <v>18884.3</v>
      </c>
      <c r="H77" s="52">
        <f>SAStab!F7417</f>
        <v>33989.1</v>
      </c>
      <c r="I77" s="52">
        <f>SAStab!G7417</f>
        <v>54471</v>
      </c>
      <c r="J77" s="52">
        <f>SAStab!H7417</f>
        <v>80124</v>
      </c>
      <c r="K77" s="52">
        <f>SAStab!I7417</f>
        <v>103013</v>
      </c>
      <c r="L77" s="52">
        <f>SAStab!J7417</f>
        <v>156655</v>
      </c>
      <c r="N77" s="9"/>
      <c r="O77" s="7" t="str">
        <f t="shared" si="20"/>
        <v>Net Cash Income</v>
      </c>
      <c r="P77" s="99">
        <f>SAStab!C1728</f>
        <v>1</v>
      </c>
      <c r="Q77" s="7">
        <f>SAStab!B7507</f>
        <v>42510</v>
      </c>
      <c r="R77" s="120">
        <f>SAStab!C7507</f>
        <v>5404.76</v>
      </c>
      <c r="S77" s="120">
        <f>SAStab!D7507</f>
        <v>9439.7099999999991</v>
      </c>
      <c r="T77" s="120">
        <f>SAStab!E7507</f>
        <v>18894.400000000001</v>
      </c>
      <c r="U77" s="120">
        <f>SAStab!F7507</f>
        <v>34855.300000000003</v>
      </c>
      <c r="V77" s="120">
        <f>SAStab!G7507</f>
        <v>56370</v>
      </c>
      <c r="W77" s="120">
        <f>SAStab!H7507</f>
        <v>84736</v>
      </c>
      <c r="X77" s="7">
        <f>SAStab!I7507</f>
        <v>106094</v>
      </c>
      <c r="Y77" s="7">
        <f>SAStab!J7507</f>
        <v>162281</v>
      </c>
      <c r="AA77" s="9"/>
      <c r="AB77" s="7" t="str">
        <f t="shared" si="21"/>
        <v>Net Cash Income</v>
      </c>
      <c r="AC77" s="99">
        <f>SAStab!D1728</f>
        <v>1</v>
      </c>
      <c r="AD77">
        <f>SAStab!B7597</f>
        <v>44261</v>
      </c>
      <c r="AE77">
        <f>SAStab!C7597</f>
        <v>5428.74</v>
      </c>
      <c r="AF77">
        <f>SAStab!D7597</f>
        <v>9002.24</v>
      </c>
      <c r="AG77">
        <f>SAStab!E7597</f>
        <v>18608</v>
      </c>
      <c r="AH77">
        <f>SAStab!F7597</f>
        <v>34793.699999999997</v>
      </c>
      <c r="AI77">
        <f>SAStab!G7597</f>
        <v>58510</v>
      </c>
      <c r="AJ77">
        <f>SAStab!H7597</f>
        <v>89511</v>
      </c>
      <c r="AK77">
        <f>SAStab!I7597</f>
        <v>114137</v>
      </c>
      <c r="AL77">
        <f>SAStab!J7597</f>
        <v>177911</v>
      </c>
      <c r="AN77" s="9"/>
      <c r="AO77" s="7" t="str">
        <f t="shared" si="22"/>
        <v>Net Cash Income</v>
      </c>
      <c r="AP77" s="99">
        <f>SAStab!E1728</f>
        <v>0.999</v>
      </c>
      <c r="AQ77" s="120">
        <f>SAStab!B7687</f>
        <v>47119</v>
      </c>
      <c r="AR77" s="120">
        <f>SAStab!C7687</f>
        <v>4184.43</v>
      </c>
      <c r="AS77" s="120">
        <f>SAStab!D7687</f>
        <v>8380.7099999999991</v>
      </c>
      <c r="AT77" s="120">
        <f>SAStab!E7687</f>
        <v>18411.599999999999</v>
      </c>
      <c r="AU77" s="120">
        <f>SAStab!F7687</f>
        <v>34981.4</v>
      </c>
      <c r="AV77" s="120">
        <f>SAStab!G7687</f>
        <v>62143</v>
      </c>
      <c r="AW77" s="120">
        <f>SAStab!H7687</f>
        <v>96516</v>
      </c>
      <c r="AX77" s="120">
        <f>SAStab!I7687</f>
        <v>125646</v>
      </c>
      <c r="AY77" s="120">
        <f>SAStab!J7687</f>
        <v>209159</v>
      </c>
      <c r="BA77" s="9"/>
      <c r="BB77" s="7" t="str">
        <f t="shared" si="23"/>
        <v>Net Cash Income</v>
      </c>
      <c r="BC77" s="99">
        <f>SAStab!F1728</f>
        <v>0.999</v>
      </c>
      <c r="BD77" s="52">
        <f>SAStab!B7777</f>
        <v>52036</v>
      </c>
      <c r="BE77" s="52">
        <f>SAStab!C7777</f>
        <v>3348.86</v>
      </c>
      <c r="BF77" s="52">
        <f>SAStab!D7777</f>
        <v>8633.4500000000007</v>
      </c>
      <c r="BG77" s="52">
        <f>SAStab!E7777</f>
        <v>19211.400000000001</v>
      </c>
      <c r="BH77" s="52">
        <f>SAStab!F7777</f>
        <v>37786.400000000001</v>
      </c>
      <c r="BI77" s="52">
        <f>SAStab!G7777</f>
        <v>67660</v>
      </c>
      <c r="BJ77" s="52">
        <f>SAStab!H7777</f>
        <v>107004</v>
      </c>
      <c r="BK77" s="52">
        <f>SAStab!I7777</f>
        <v>137929</v>
      </c>
      <c r="BL77" s="52">
        <f>SAStab!J7777</f>
        <v>246926</v>
      </c>
      <c r="BN77" s="9"/>
      <c r="BO77" s="7" t="str">
        <f t="shared" si="24"/>
        <v>Net Cash Income</v>
      </c>
      <c r="BP77" s="99">
        <f>SAStab!G1728</f>
        <v>0.999</v>
      </c>
      <c r="BQ77" s="120">
        <f>SAStab!B7867</f>
        <v>55635</v>
      </c>
      <c r="BR77" s="120">
        <f>SAStab!C7867</f>
        <v>2819.04</v>
      </c>
      <c r="BS77" s="120">
        <f>SAStab!D7867</f>
        <v>8710.24</v>
      </c>
      <c r="BT77" s="120">
        <f>SAStab!E7867</f>
        <v>20962.099999999999</v>
      </c>
      <c r="BU77" s="120">
        <f>SAStab!F7867</f>
        <v>41449</v>
      </c>
      <c r="BV77" s="120">
        <f>SAStab!G7867</f>
        <v>73536</v>
      </c>
      <c r="BW77" s="120">
        <f>SAStab!H7867</f>
        <v>117488</v>
      </c>
      <c r="BX77" s="120">
        <f>SAStab!I7867</f>
        <v>152039</v>
      </c>
      <c r="BY77" s="120">
        <f>SAStab!J7867</f>
        <v>264369</v>
      </c>
    </row>
    <row r="78" spans="1:233" s="11" customFormat="1">
      <c r="A78" s="7"/>
      <c r="B78" s="7" t="s">
        <v>62</v>
      </c>
      <c r="C78" s="99">
        <f>SAStab!B1729</f>
        <v>0.56499999999999995</v>
      </c>
      <c r="D78" s="52">
        <f>SAStab!B7418</f>
        <v>5341</v>
      </c>
      <c r="E78" s="52">
        <f>SAStab!C7418</f>
        <v>0</v>
      </c>
      <c r="F78" s="52">
        <f>SAStab!D7418</f>
        <v>0</v>
      </c>
      <c r="G78" s="52">
        <f>SAStab!E7418</f>
        <v>0</v>
      </c>
      <c r="H78" s="52">
        <f>SAStab!F7418</f>
        <v>346.6</v>
      </c>
      <c r="I78" s="52">
        <f>SAStab!G7418</f>
        <v>4811</v>
      </c>
      <c r="J78" s="52">
        <f>SAStab!H7418</f>
        <v>11930</v>
      </c>
      <c r="K78" s="52">
        <f>SAStab!I7418</f>
        <v>19714</v>
      </c>
      <c r="L78" s="52">
        <f>SAStab!J7418</f>
        <v>51793</v>
      </c>
      <c r="N78" s="9"/>
      <c r="O78" s="7" t="str">
        <f t="shared" si="20"/>
        <v>Federal Income Tax</v>
      </c>
      <c r="P78" s="99">
        <f>SAStab!C1729</f>
        <v>0.56999999999999995</v>
      </c>
      <c r="Q78" s="7">
        <f>SAStab!B7508</f>
        <v>4844</v>
      </c>
      <c r="R78" s="120">
        <f>SAStab!C7508</f>
        <v>0</v>
      </c>
      <c r="S78" s="120">
        <f>SAStab!D7508</f>
        <v>0</v>
      </c>
      <c r="T78" s="120">
        <f>SAStab!E7508</f>
        <v>0</v>
      </c>
      <c r="U78" s="120">
        <f>SAStab!F7508</f>
        <v>588.1</v>
      </c>
      <c r="V78" s="120">
        <f>SAStab!G7508</f>
        <v>5259</v>
      </c>
      <c r="W78" s="120">
        <f>SAStab!H7508</f>
        <v>13081</v>
      </c>
      <c r="X78" s="7">
        <f>SAStab!I7508</f>
        <v>20733</v>
      </c>
      <c r="Y78" s="7">
        <f>SAStab!J7508</f>
        <v>55889</v>
      </c>
      <c r="AA78" s="9"/>
      <c r="AB78" s="7" t="str">
        <f t="shared" si="21"/>
        <v>Federal Income Tax</v>
      </c>
      <c r="AC78" s="99">
        <f>SAStab!D1729</f>
        <v>0.55100000000000005</v>
      </c>
      <c r="AD78">
        <f>SAStab!B7598</f>
        <v>6077</v>
      </c>
      <c r="AE78">
        <f>SAStab!C7598</f>
        <v>0</v>
      </c>
      <c r="AF78">
        <f>SAStab!D7598</f>
        <v>0</v>
      </c>
      <c r="AG78">
        <f>SAStab!E7598</f>
        <v>0</v>
      </c>
      <c r="AH78">
        <f>SAStab!F7598</f>
        <v>552.20000000000005</v>
      </c>
      <c r="AI78">
        <f>SAStab!G7598</f>
        <v>5724</v>
      </c>
      <c r="AJ78">
        <f>SAStab!H7598</f>
        <v>14364</v>
      </c>
      <c r="AK78">
        <f>SAStab!I7598</f>
        <v>24313</v>
      </c>
      <c r="AL78">
        <f>SAStab!J7598</f>
        <v>64869</v>
      </c>
      <c r="AN78" s="9"/>
      <c r="AO78" s="7" t="str">
        <f t="shared" si="22"/>
        <v>Federal Income Tax</v>
      </c>
      <c r="AP78" s="99">
        <f>SAStab!E1729</f>
        <v>0.54700000000000004</v>
      </c>
      <c r="AQ78" s="120">
        <f>SAStab!B7688</f>
        <v>7276</v>
      </c>
      <c r="AR78" s="120">
        <f>SAStab!C7688</f>
        <v>0</v>
      </c>
      <c r="AS78" s="120">
        <f>SAStab!D7688</f>
        <v>0</v>
      </c>
      <c r="AT78" s="120">
        <f>SAStab!E7688</f>
        <v>0</v>
      </c>
      <c r="AU78" s="120">
        <f>SAStab!F7688</f>
        <v>605.1</v>
      </c>
      <c r="AV78" s="120">
        <f>SAStab!G7688</f>
        <v>6393</v>
      </c>
      <c r="AW78" s="120">
        <f>SAStab!H7688</f>
        <v>17048</v>
      </c>
      <c r="AX78" s="120">
        <f>SAStab!I7688</f>
        <v>29158</v>
      </c>
      <c r="AY78" s="120">
        <f>SAStab!J7688</f>
        <v>81874</v>
      </c>
      <c r="BA78" s="9"/>
      <c r="BB78" s="7" t="str">
        <f t="shared" si="23"/>
        <v>Federal Income Tax</v>
      </c>
      <c r="BC78" s="99">
        <f>SAStab!F1729</f>
        <v>0.55800000000000005</v>
      </c>
      <c r="BD78" s="52">
        <f>SAStab!B7778</f>
        <v>9630</v>
      </c>
      <c r="BE78" s="52">
        <f>SAStab!C7778</f>
        <v>0</v>
      </c>
      <c r="BF78" s="52">
        <f>SAStab!D7778</f>
        <v>0</v>
      </c>
      <c r="BG78" s="52">
        <f>SAStab!E7778</f>
        <v>0</v>
      </c>
      <c r="BH78" s="52">
        <f>SAStab!F7778</f>
        <v>916.8</v>
      </c>
      <c r="BI78" s="52">
        <f>SAStab!G7778</f>
        <v>7662</v>
      </c>
      <c r="BJ78" s="52">
        <f>SAStab!H7778</f>
        <v>20798</v>
      </c>
      <c r="BK78" s="52">
        <f>SAStab!I7778</f>
        <v>34872</v>
      </c>
      <c r="BL78" s="52">
        <f>SAStab!J7778</f>
        <v>98315</v>
      </c>
      <c r="BN78" s="9"/>
      <c r="BO78" s="7" t="str">
        <f t="shared" si="24"/>
        <v>Federal Income Tax</v>
      </c>
      <c r="BP78" s="99">
        <f>SAStab!G1729</f>
        <v>0.56799999999999995</v>
      </c>
      <c r="BQ78" s="120">
        <f>SAStab!B7868</f>
        <v>10179</v>
      </c>
      <c r="BR78" s="120">
        <f>SAStab!C7868</f>
        <v>0</v>
      </c>
      <c r="BS78" s="120">
        <f>SAStab!D7868</f>
        <v>0</v>
      </c>
      <c r="BT78" s="120">
        <f>SAStab!E7868</f>
        <v>0</v>
      </c>
      <c r="BU78" s="120">
        <f>SAStab!F7868</f>
        <v>1341.2</v>
      </c>
      <c r="BV78" s="120">
        <f>SAStab!G7868</f>
        <v>9516</v>
      </c>
      <c r="BW78" s="120">
        <f>SAStab!H7868</f>
        <v>25016</v>
      </c>
      <c r="BX78" s="120">
        <f>SAStab!I7868</f>
        <v>42636</v>
      </c>
      <c r="BY78" s="120">
        <f>SAStab!J7868</f>
        <v>111584</v>
      </c>
    </row>
    <row r="79" spans="1:233" s="11" customFormat="1">
      <c r="A79" s="7"/>
      <c r="B79" s="7" t="s">
        <v>277</v>
      </c>
      <c r="C79" s="99">
        <f>SAStab!B1730</f>
        <v>0.439</v>
      </c>
      <c r="D79" s="52">
        <f>SAStab!B7419</f>
        <v>1113</v>
      </c>
      <c r="E79" s="52">
        <f>SAStab!C7419</f>
        <v>0</v>
      </c>
      <c r="F79" s="52">
        <f>SAStab!D7419</f>
        <v>0</v>
      </c>
      <c r="G79" s="52">
        <f>SAStab!E7419</f>
        <v>0</v>
      </c>
      <c r="H79" s="52">
        <f>SAStab!F7419</f>
        <v>0</v>
      </c>
      <c r="I79" s="52">
        <f>SAStab!G7419</f>
        <v>785</v>
      </c>
      <c r="J79" s="52">
        <f>SAStab!H7419</f>
        <v>2699</v>
      </c>
      <c r="K79" s="52">
        <f>SAStab!I7419</f>
        <v>4567</v>
      </c>
      <c r="L79" s="52">
        <f>SAStab!J7419</f>
        <v>11460</v>
      </c>
      <c r="N79" s="9"/>
      <c r="O79" s="7" t="str">
        <f t="shared" si="20"/>
        <v>State Income Tax</v>
      </c>
      <c r="P79" s="99">
        <f>SAStab!C1730</f>
        <v>0.42799999999999999</v>
      </c>
      <c r="Q79" s="7">
        <f>SAStab!B7509</f>
        <v>915</v>
      </c>
      <c r="R79" s="120">
        <f>SAStab!C7509</f>
        <v>0</v>
      </c>
      <c r="S79" s="120">
        <f>SAStab!D7509</f>
        <v>0</v>
      </c>
      <c r="T79" s="120">
        <f>SAStab!E7509</f>
        <v>0</v>
      </c>
      <c r="U79" s="120">
        <f>SAStab!F7509</f>
        <v>0</v>
      </c>
      <c r="V79" s="120">
        <f>SAStab!G7509</f>
        <v>750</v>
      </c>
      <c r="W79" s="120">
        <f>SAStab!H7509</f>
        <v>2569</v>
      </c>
      <c r="X79" s="7">
        <f>SAStab!I7509</f>
        <v>4546</v>
      </c>
      <c r="Y79" s="7">
        <f>SAStab!J7509</f>
        <v>12012</v>
      </c>
      <c r="AA79" s="9"/>
      <c r="AB79" s="7" t="str">
        <f t="shared" si="21"/>
        <v>State Income Tax</v>
      </c>
      <c r="AC79" s="99">
        <f>SAStab!D1730</f>
        <v>0.40400000000000003</v>
      </c>
      <c r="AD79">
        <f>SAStab!B7599</f>
        <v>1006</v>
      </c>
      <c r="AE79">
        <f>SAStab!C7599</f>
        <v>0</v>
      </c>
      <c r="AF79">
        <f>SAStab!D7599</f>
        <v>0</v>
      </c>
      <c r="AG79">
        <f>SAStab!E7599</f>
        <v>0</v>
      </c>
      <c r="AH79">
        <f>SAStab!F7599</f>
        <v>0</v>
      </c>
      <c r="AI79">
        <f>SAStab!G7599</f>
        <v>628</v>
      </c>
      <c r="AJ79">
        <f>SAStab!H7599</f>
        <v>2540</v>
      </c>
      <c r="AK79">
        <f>SAStab!I7599</f>
        <v>4654</v>
      </c>
      <c r="AL79">
        <f>SAStab!J7599</f>
        <v>13647</v>
      </c>
      <c r="AN79" s="9"/>
      <c r="AO79" s="7" t="str">
        <f t="shared" si="22"/>
        <v>State Income Tax</v>
      </c>
      <c r="AP79" s="99">
        <f>SAStab!E1730</f>
        <v>0.39300000000000002</v>
      </c>
      <c r="AQ79" s="120">
        <f>SAStab!B7689</f>
        <v>1221</v>
      </c>
      <c r="AR79" s="120">
        <f>SAStab!C7689</f>
        <v>0</v>
      </c>
      <c r="AS79" s="120">
        <f>SAStab!D7689</f>
        <v>0</v>
      </c>
      <c r="AT79" s="120">
        <f>SAStab!E7689</f>
        <v>0</v>
      </c>
      <c r="AU79" s="120">
        <f>SAStab!F7689</f>
        <v>0</v>
      </c>
      <c r="AV79" s="120">
        <f>SAStab!G7689</f>
        <v>655</v>
      </c>
      <c r="AW79" s="120">
        <f>SAStab!H7689</f>
        <v>2808</v>
      </c>
      <c r="AX79" s="120">
        <f>SAStab!I7689</f>
        <v>5167</v>
      </c>
      <c r="AY79" s="120">
        <f>SAStab!J7689</f>
        <v>16791</v>
      </c>
      <c r="BA79" s="9"/>
      <c r="BB79" s="7" t="str">
        <f t="shared" si="23"/>
        <v>State Income Tax</v>
      </c>
      <c r="BC79" s="99">
        <f>SAStab!F1730</f>
        <v>0.39700000000000002</v>
      </c>
      <c r="BD79" s="52">
        <f>SAStab!B7779</f>
        <v>1427</v>
      </c>
      <c r="BE79" s="52">
        <f>SAStab!C7779</f>
        <v>0</v>
      </c>
      <c r="BF79" s="52">
        <f>SAStab!D7779</f>
        <v>0</v>
      </c>
      <c r="BG79" s="52">
        <f>SAStab!E7779</f>
        <v>0</v>
      </c>
      <c r="BH79" s="52">
        <f>SAStab!F7779</f>
        <v>0</v>
      </c>
      <c r="BI79" s="52">
        <f>SAStab!G7779</f>
        <v>686</v>
      </c>
      <c r="BJ79" s="52">
        <f>SAStab!H7779</f>
        <v>3090</v>
      </c>
      <c r="BK79" s="52">
        <f>SAStab!I7779</f>
        <v>5759</v>
      </c>
      <c r="BL79" s="52">
        <f>SAStab!J7779</f>
        <v>17718</v>
      </c>
      <c r="BN79" s="9"/>
      <c r="BO79" s="7" t="str">
        <f t="shared" si="24"/>
        <v>State Income Tax</v>
      </c>
      <c r="BP79" s="99">
        <f>SAStab!G1730</f>
        <v>0.4</v>
      </c>
      <c r="BQ79" s="120">
        <f>SAStab!B7869</f>
        <v>1429</v>
      </c>
      <c r="BR79" s="120">
        <f>SAStab!C7869</f>
        <v>0</v>
      </c>
      <c r="BS79" s="120">
        <f>SAStab!D7869</f>
        <v>0</v>
      </c>
      <c r="BT79" s="120">
        <f>SAStab!E7869</f>
        <v>0</v>
      </c>
      <c r="BU79" s="120">
        <f>SAStab!F7869</f>
        <v>0</v>
      </c>
      <c r="BV79" s="120">
        <f>SAStab!G7869</f>
        <v>784</v>
      </c>
      <c r="BW79" s="120">
        <f>SAStab!H7869</f>
        <v>3441</v>
      </c>
      <c r="BX79" s="120">
        <f>SAStab!I7869</f>
        <v>6367</v>
      </c>
      <c r="BY79" s="120">
        <f>SAStab!J7869</f>
        <v>20999</v>
      </c>
    </row>
    <row r="80" spans="1:233" s="11" customFormat="1">
      <c r="A80" s="7"/>
      <c r="B80" s="7" t="s">
        <v>297</v>
      </c>
      <c r="C80" s="99">
        <f>SAStab!B1731</f>
        <v>0.44700000000000001</v>
      </c>
      <c r="D80" s="52">
        <f>SAStab!B7420</f>
        <v>946</v>
      </c>
      <c r="E80" s="52">
        <f>SAStab!C7420</f>
        <v>0</v>
      </c>
      <c r="F80" s="52">
        <f>SAStab!D7420</f>
        <v>0</v>
      </c>
      <c r="G80" s="52">
        <f>SAStab!E7420</f>
        <v>0</v>
      </c>
      <c r="H80" s="52">
        <f>SAStab!F7420</f>
        <v>0</v>
      </c>
      <c r="I80" s="52">
        <f>SAStab!G7420</f>
        <v>1398</v>
      </c>
      <c r="J80" s="52">
        <f>SAStab!H7420</f>
        <v>3234</v>
      </c>
      <c r="K80" s="52">
        <f>SAStab!I7420</f>
        <v>4638</v>
      </c>
      <c r="L80" s="52">
        <f>SAStab!J7420</f>
        <v>6823</v>
      </c>
      <c r="N80" s="9"/>
      <c r="O80" s="7" t="str">
        <f t="shared" si="20"/>
        <v>OASDI tax</v>
      </c>
      <c r="P80" s="99">
        <f>SAStab!C1731</f>
        <v>0.45100000000000001</v>
      </c>
      <c r="Q80" s="7">
        <f>SAStab!B7510</f>
        <v>1252</v>
      </c>
      <c r="R80" s="120">
        <f>SAStab!C7510</f>
        <v>0</v>
      </c>
      <c r="S80" s="120">
        <f>SAStab!D7510</f>
        <v>0</v>
      </c>
      <c r="T80" s="120">
        <f>SAStab!E7510</f>
        <v>0</v>
      </c>
      <c r="U80" s="120">
        <f>SAStab!F7510</f>
        <v>0</v>
      </c>
      <c r="V80" s="120">
        <f>SAStab!G7510</f>
        <v>1781</v>
      </c>
      <c r="W80" s="120">
        <f>SAStab!H7510</f>
        <v>4162</v>
      </c>
      <c r="X80" s="7">
        <f>SAStab!I7510</f>
        <v>6044</v>
      </c>
      <c r="Y80" s="7">
        <f>SAStab!J7510</f>
        <v>9502</v>
      </c>
      <c r="AA80" s="9"/>
      <c r="AB80" s="7" t="str">
        <f t="shared" si="21"/>
        <v>OASDI tax</v>
      </c>
      <c r="AC80" s="99">
        <f>SAStab!D1731</f>
        <v>0.42099999999999999</v>
      </c>
      <c r="AD80">
        <f>SAStab!B7600</f>
        <v>1312</v>
      </c>
      <c r="AE80">
        <f>SAStab!C7600</f>
        <v>0</v>
      </c>
      <c r="AF80">
        <f>SAStab!D7600</f>
        <v>0</v>
      </c>
      <c r="AG80">
        <f>SAStab!E7600</f>
        <v>0</v>
      </c>
      <c r="AH80">
        <f>SAStab!F7600</f>
        <v>0</v>
      </c>
      <c r="AI80">
        <f>SAStab!G7600</f>
        <v>1772</v>
      </c>
      <c r="AJ80">
        <f>SAStab!H7600</f>
        <v>4410</v>
      </c>
      <c r="AK80">
        <f>SAStab!I7600</f>
        <v>6663</v>
      </c>
      <c r="AL80">
        <f>SAStab!J7600</f>
        <v>10759</v>
      </c>
      <c r="AN80" s="9"/>
      <c r="AO80" s="7" t="str">
        <f t="shared" si="22"/>
        <v>OASDI tax</v>
      </c>
      <c r="AP80" s="99">
        <f>SAStab!E1731</f>
        <v>0.40600000000000003</v>
      </c>
      <c r="AQ80" s="120">
        <f>SAStab!B7690</f>
        <v>1445</v>
      </c>
      <c r="AR80" s="120">
        <f>SAStab!C7690</f>
        <v>0</v>
      </c>
      <c r="AS80" s="120">
        <f>SAStab!D7690</f>
        <v>0</v>
      </c>
      <c r="AT80" s="120">
        <f>SAStab!E7690</f>
        <v>0</v>
      </c>
      <c r="AU80" s="120">
        <f>SAStab!F7690</f>
        <v>0</v>
      </c>
      <c r="AV80" s="120">
        <f>SAStab!G7690</f>
        <v>1865</v>
      </c>
      <c r="AW80" s="120">
        <f>SAStab!H7690</f>
        <v>5068</v>
      </c>
      <c r="AX80" s="120">
        <f>SAStab!I7690</f>
        <v>7616</v>
      </c>
      <c r="AY80" s="120">
        <f>SAStab!J7690</f>
        <v>11755</v>
      </c>
      <c r="BA80" s="9"/>
      <c r="BB80" s="7" t="str">
        <f t="shared" si="23"/>
        <v>OASDI tax</v>
      </c>
      <c r="BC80" s="99">
        <f>SAStab!F1731</f>
        <v>0.43099999999999999</v>
      </c>
      <c r="BD80" s="52">
        <f>SAStab!B7780</f>
        <v>1683</v>
      </c>
      <c r="BE80" s="52">
        <f>SAStab!C7780</f>
        <v>0</v>
      </c>
      <c r="BF80" s="52">
        <f>SAStab!D7780</f>
        <v>0</v>
      </c>
      <c r="BG80" s="52">
        <f>SAStab!E7780</f>
        <v>0</v>
      </c>
      <c r="BH80" s="52">
        <f>SAStab!F7780</f>
        <v>0</v>
      </c>
      <c r="BI80" s="52">
        <f>SAStab!G7780</f>
        <v>2246</v>
      </c>
      <c r="BJ80" s="52">
        <f>SAStab!H7780</f>
        <v>5809</v>
      </c>
      <c r="BK80" s="52">
        <f>SAStab!I7780</f>
        <v>8551</v>
      </c>
      <c r="BL80" s="52">
        <f>SAStab!J7780</f>
        <v>13290</v>
      </c>
      <c r="BN80" s="9"/>
      <c r="BO80" s="7" t="str">
        <f t="shared" si="24"/>
        <v>OASDI tax</v>
      </c>
      <c r="BP80" s="99">
        <f>SAStab!G1731</f>
        <v>0.42199999999999999</v>
      </c>
      <c r="BQ80" s="120">
        <f>SAStab!B7870</f>
        <v>1839</v>
      </c>
      <c r="BR80" s="120">
        <f>SAStab!C7870</f>
        <v>0</v>
      </c>
      <c r="BS80" s="120">
        <f>SAStab!D7870</f>
        <v>0</v>
      </c>
      <c r="BT80" s="120">
        <f>SAStab!E7870</f>
        <v>0</v>
      </c>
      <c r="BU80" s="120">
        <f>SAStab!F7870</f>
        <v>0</v>
      </c>
      <c r="BV80" s="120">
        <f>SAStab!G7870</f>
        <v>2391</v>
      </c>
      <c r="BW80" s="120">
        <f>SAStab!H7870</f>
        <v>6408</v>
      </c>
      <c r="BX80" s="120">
        <f>SAStab!I7870</f>
        <v>9584</v>
      </c>
      <c r="BY80" s="120">
        <f>SAStab!J7870</f>
        <v>14981</v>
      </c>
    </row>
    <row r="81" spans="1:78">
      <c r="B81" s="7" t="s">
        <v>298</v>
      </c>
      <c r="C81" s="99">
        <f>SAStab!B1732</f>
        <v>0.44700000000000001</v>
      </c>
      <c r="D81" s="52">
        <f>SAStab!B7421</f>
        <v>264</v>
      </c>
      <c r="E81" s="52">
        <f>SAStab!C7421</f>
        <v>0</v>
      </c>
      <c r="F81" s="52">
        <f>SAStab!D7421</f>
        <v>0</v>
      </c>
      <c r="G81" s="52">
        <f>SAStab!E7421</f>
        <v>0</v>
      </c>
      <c r="H81" s="52">
        <f>SAStab!F7421</f>
        <v>0</v>
      </c>
      <c r="I81" s="52">
        <f>SAStab!G7421</f>
        <v>327</v>
      </c>
      <c r="J81" s="52">
        <f>SAStab!H7421</f>
        <v>757</v>
      </c>
      <c r="K81" s="52">
        <f>SAStab!I7421</f>
        <v>1091</v>
      </c>
      <c r="L81" s="52">
        <f>SAStab!J7421</f>
        <v>2090</v>
      </c>
      <c r="O81" s="7" t="str">
        <f t="shared" si="20"/>
        <v>HI tax</v>
      </c>
      <c r="P81" s="99">
        <f>SAStab!C1732</f>
        <v>0.45100000000000001</v>
      </c>
      <c r="Q81" s="7">
        <f>SAStab!B7511</f>
        <v>248</v>
      </c>
      <c r="R81" s="120">
        <f>SAStab!C7511</f>
        <v>0</v>
      </c>
      <c r="S81" s="120">
        <f>SAStab!D7511</f>
        <v>0</v>
      </c>
      <c r="T81" s="120">
        <f>SAStab!E7511</f>
        <v>0</v>
      </c>
      <c r="U81" s="120">
        <f>SAStab!F7511</f>
        <v>0</v>
      </c>
      <c r="V81" s="120">
        <f>SAStab!G7511</f>
        <v>335</v>
      </c>
      <c r="W81" s="120">
        <f>SAStab!H7511</f>
        <v>784</v>
      </c>
      <c r="X81" s="7">
        <f>SAStab!I7511</f>
        <v>1154</v>
      </c>
      <c r="Y81" s="7">
        <f>SAStab!J7511</f>
        <v>2141</v>
      </c>
      <c r="AB81" s="7" t="str">
        <f t="shared" si="21"/>
        <v>HI tax</v>
      </c>
      <c r="AC81" s="99">
        <f>SAStab!D1732</f>
        <v>0.42099999999999999</v>
      </c>
      <c r="AD81">
        <f>SAStab!B7601</f>
        <v>275</v>
      </c>
      <c r="AE81">
        <f>SAStab!C7601</f>
        <v>0</v>
      </c>
      <c r="AF81">
        <f>SAStab!D7601</f>
        <v>0</v>
      </c>
      <c r="AG81">
        <f>SAStab!E7601</f>
        <v>0</v>
      </c>
      <c r="AH81">
        <f>SAStab!F7601</f>
        <v>0</v>
      </c>
      <c r="AI81">
        <f>SAStab!G7601</f>
        <v>334</v>
      </c>
      <c r="AJ81">
        <f>SAStab!H7601</f>
        <v>831</v>
      </c>
      <c r="AK81">
        <f>SAStab!I7601</f>
        <v>1267</v>
      </c>
      <c r="AL81">
        <f>SAStab!J7601</f>
        <v>2433</v>
      </c>
      <c r="AO81" s="7" t="str">
        <f t="shared" si="22"/>
        <v>HI tax</v>
      </c>
      <c r="AP81" s="99">
        <f>SAStab!E1732</f>
        <v>0.40600000000000003</v>
      </c>
      <c r="AQ81" s="120">
        <f>SAStab!B7691</f>
        <v>307</v>
      </c>
      <c r="AR81" s="120">
        <f>SAStab!C7691</f>
        <v>0</v>
      </c>
      <c r="AS81" s="120">
        <f>SAStab!D7691</f>
        <v>0</v>
      </c>
      <c r="AT81" s="120">
        <f>SAStab!E7691</f>
        <v>0</v>
      </c>
      <c r="AU81" s="120">
        <f>SAStab!F7691</f>
        <v>0</v>
      </c>
      <c r="AV81" s="120">
        <f>SAStab!G7691</f>
        <v>351</v>
      </c>
      <c r="AW81" s="120">
        <f>SAStab!H7691</f>
        <v>954</v>
      </c>
      <c r="AX81" s="120">
        <f>SAStab!I7691</f>
        <v>1452</v>
      </c>
      <c r="AY81" s="120">
        <f>SAStab!J7691</f>
        <v>2869</v>
      </c>
      <c r="BB81" s="7" t="str">
        <f t="shared" si="23"/>
        <v>HI tax</v>
      </c>
      <c r="BC81" s="99">
        <f>SAStab!F1732</f>
        <v>0.43099999999999999</v>
      </c>
      <c r="BD81" s="52">
        <f>SAStab!B7781</f>
        <v>368</v>
      </c>
      <c r="BE81" s="52">
        <f>SAStab!C7781</f>
        <v>0</v>
      </c>
      <c r="BF81" s="52">
        <f>SAStab!D7781</f>
        <v>0</v>
      </c>
      <c r="BG81" s="52">
        <f>SAStab!E7781</f>
        <v>0</v>
      </c>
      <c r="BH81" s="52">
        <f>SAStab!F7781</f>
        <v>0</v>
      </c>
      <c r="BI81" s="52">
        <f>SAStab!G7781</f>
        <v>423</v>
      </c>
      <c r="BJ81" s="52">
        <f>SAStab!H7781</f>
        <v>1094</v>
      </c>
      <c r="BK81" s="52">
        <f>SAStab!I7781</f>
        <v>1630</v>
      </c>
      <c r="BL81" s="52">
        <f>SAStab!J7781</f>
        <v>3240</v>
      </c>
      <c r="BO81" s="7" t="str">
        <f t="shared" si="24"/>
        <v>HI tax</v>
      </c>
      <c r="BP81" s="99">
        <f>SAStab!G1732</f>
        <v>0.42199999999999999</v>
      </c>
      <c r="BQ81" s="120">
        <f>SAStab!B7871</f>
        <v>386</v>
      </c>
      <c r="BR81" s="120">
        <f>SAStab!C7871</f>
        <v>0</v>
      </c>
      <c r="BS81" s="120">
        <f>SAStab!D7871</f>
        <v>0</v>
      </c>
      <c r="BT81" s="120">
        <f>SAStab!E7871</f>
        <v>0</v>
      </c>
      <c r="BU81" s="120">
        <f>SAStab!F7871</f>
        <v>0</v>
      </c>
      <c r="BV81" s="120">
        <f>SAStab!G7871</f>
        <v>450</v>
      </c>
      <c r="BW81" s="120">
        <f>SAStab!H7871</f>
        <v>1207</v>
      </c>
      <c r="BX81" s="120">
        <f>SAStab!I7871</f>
        <v>1821</v>
      </c>
      <c r="BY81" s="120">
        <f>SAStab!J7871</f>
        <v>3736</v>
      </c>
    </row>
    <row r="82" spans="1:78">
      <c r="B82" s="7" t="s">
        <v>268</v>
      </c>
      <c r="C82" s="99">
        <f>SAStab!B1733</f>
        <v>2.8000000000000001E-2</v>
      </c>
      <c r="D82" s="52">
        <f>SAStab!B7422</f>
        <v>66</v>
      </c>
      <c r="E82" s="52">
        <f>SAStab!C7422</f>
        <v>0</v>
      </c>
      <c r="F82" s="52">
        <f>SAStab!D7422</f>
        <v>0</v>
      </c>
      <c r="G82" s="52">
        <f>SAStab!E7422</f>
        <v>0</v>
      </c>
      <c r="H82" s="52">
        <f>SAStab!F7422</f>
        <v>0</v>
      </c>
      <c r="I82" s="52">
        <f>SAStab!G7422</f>
        <v>0</v>
      </c>
      <c r="J82" s="52">
        <f>SAStab!H7422</f>
        <v>0</v>
      </c>
      <c r="K82" s="52">
        <f>SAStab!I7422</f>
        <v>0</v>
      </c>
      <c r="L82" s="52">
        <f>SAStab!J7422</f>
        <v>1443</v>
      </c>
      <c r="O82" s="7" t="str">
        <f t="shared" si="20"/>
        <v>Medicare Surtax</v>
      </c>
      <c r="P82" s="99">
        <f>SAStab!C1733</f>
        <v>5.3999999999999999E-2</v>
      </c>
      <c r="Q82" s="7">
        <f>SAStab!B7512</f>
        <v>66</v>
      </c>
      <c r="R82" s="120">
        <f>SAStab!C7512</f>
        <v>0</v>
      </c>
      <c r="S82" s="120">
        <f>SAStab!D7512</f>
        <v>0</v>
      </c>
      <c r="T82" s="120">
        <f>SAStab!E7512</f>
        <v>0</v>
      </c>
      <c r="U82" s="120">
        <f>SAStab!F7512</f>
        <v>0</v>
      </c>
      <c r="V82" s="120">
        <f>SAStab!G7512</f>
        <v>0</v>
      </c>
      <c r="W82" s="120">
        <f>SAStab!H7512</f>
        <v>0</v>
      </c>
      <c r="X82" s="7">
        <f>SAStab!I7512</f>
        <v>24</v>
      </c>
      <c r="Y82" s="7">
        <f>SAStab!J7512</f>
        <v>1974</v>
      </c>
      <c r="AB82" s="7" t="str">
        <f t="shared" si="21"/>
        <v>Medicare Surtax</v>
      </c>
      <c r="AC82" s="99">
        <f>SAStab!D1733</f>
        <v>0.10199999999999999</v>
      </c>
      <c r="AD82">
        <f>SAStab!B7602</f>
        <v>118</v>
      </c>
      <c r="AE82">
        <f>SAStab!C7602</f>
        <v>0</v>
      </c>
      <c r="AF82">
        <f>SAStab!D7602</f>
        <v>0</v>
      </c>
      <c r="AG82">
        <f>SAStab!E7602</f>
        <v>0</v>
      </c>
      <c r="AH82">
        <f>SAStab!F7602</f>
        <v>0</v>
      </c>
      <c r="AI82">
        <f>SAStab!G7602</f>
        <v>0</v>
      </c>
      <c r="AJ82">
        <f>SAStab!H7602</f>
        <v>2</v>
      </c>
      <c r="AK82">
        <f>SAStab!I7602</f>
        <v>503</v>
      </c>
      <c r="AL82">
        <f>SAStab!J7602</f>
        <v>2777</v>
      </c>
      <c r="AO82" s="7" t="str">
        <f t="shared" si="22"/>
        <v>Medicare Surtax</v>
      </c>
      <c r="AP82" s="99">
        <f>SAStab!E1733</f>
        <v>0.18</v>
      </c>
      <c r="AQ82" s="120">
        <f>SAStab!B7692</f>
        <v>198</v>
      </c>
      <c r="AR82" s="120">
        <f>SAStab!C7692</f>
        <v>0</v>
      </c>
      <c r="AS82" s="120">
        <f>SAStab!D7692</f>
        <v>0</v>
      </c>
      <c r="AT82" s="120">
        <f>SAStab!E7692</f>
        <v>0</v>
      </c>
      <c r="AU82" s="120">
        <f>SAStab!F7692</f>
        <v>0</v>
      </c>
      <c r="AV82" s="120">
        <f>SAStab!G7692</f>
        <v>0</v>
      </c>
      <c r="AW82" s="120">
        <f>SAStab!H7692</f>
        <v>316</v>
      </c>
      <c r="AX82" s="120">
        <f>SAStab!I7692</f>
        <v>971</v>
      </c>
      <c r="AY82" s="120">
        <f>SAStab!J7692</f>
        <v>3688</v>
      </c>
      <c r="BB82" s="7" t="str">
        <f t="shared" si="23"/>
        <v>Medicare Surtax</v>
      </c>
      <c r="BC82" s="99">
        <f>SAStab!F1733</f>
        <v>0.28999999999999998</v>
      </c>
      <c r="BD82" s="52">
        <f>SAStab!B7782</f>
        <v>327</v>
      </c>
      <c r="BE82" s="52">
        <f>SAStab!C7782</f>
        <v>0</v>
      </c>
      <c r="BF82" s="52">
        <f>SAStab!D7782</f>
        <v>0</v>
      </c>
      <c r="BG82" s="52">
        <f>SAStab!E7782</f>
        <v>0</v>
      </c>
      <c r="BH82" s="52">
        <f>SAStab!F7782</f>
        <v>0</v>
      </c>
      <c r="BI82" s="52">
        <f>SAStab!G7782</f>
        <v>40</v>
      </c>
      <c r="BJ82" s="52">
        <f>SAStab!H7782</f>
        <v>679</v>
      </c>
      <c r="BK82" s="52">
        <f>SAStab!I7782</f>
        <v>1460</v>
      </c>
      <c r="BL82" s="52">
        <f>SAStab!J7782</f>
        <v>4711</v>
      </c>
      <c r="BO82" s="7" t="str">
        <f t="shared" si="24"/>
        <v>Medicare Surtax</v>
      </c>
      <c r="BP82" s="99">
        <f>SAStab!G1733</f>
        <v>0.38700000000000001</v>
      </c>
      <c r="BQ82" s="120">
        <f>SAStab!B7872</f>
        <v>374</v>
      </c>
      <c r="BR82" s="120">
        <f>SAStab!C7872</f>
        <v>0</v>
      </c>
      <c r="BS82" s="120">
        <f>SAStab!D7872</f>
        <v>0</v>
      </c>
      <c r="BT82" s="120">
        <f>SAStab!E7872</f>
        <v>0</v>
      </c>
      <c r="BU82" s="120">
        <f>SAStab!F7872</f>
        <v>0</v>
      </c>
      <c r="BV82" s="120">
        <f>SAStab!G7872</f>
        <v>204</v>
      </c>
      <c r="BW82" s="120">
        <f>SAStab!H7872</f>
        <v>933</v>
      </c>
      <c r="BX82" s="120">
        <f>SAStab!I7872</f>
        <v>1793</v>
      </c>
      <c r="BY82" s="120">
        <f>SAStab!J7872</f>
        <v>5548</v>
      </c>
    </row>
    <row r="83" spans="1:78">
      <c r="B83" s="7" t="s">
        <v>296</v>
      </c>
      <c r="C83" s="99">
        <f>SAStab!B1734</f>
        <v>0.90800000000000003</v>
      </c>
      <c r="D83" s="52">
        <f>SAStab!B7423</f>
        <v>1447</v>
      </c>
      <c r="E83" s="52">
        <f>SAStab!C7423</f>
        <v>0</v>
      </c>
      <c r="F83" s="52">
        <f>SAStab!D7423</f>
        <v>1500.08</v>
      </c>
      <c r="G83" s="52">
        <f>SAStab!E7423</f>
        <v>1500.1</v>
      </c>
      <c r="H83" s="52">
        <f>SAStab!F7423</f>
        <v>1500.1</v>
      </c>
      <c r="I83" s="52">
        <f>SAStab!G7423</f>
        <v>1500</v>
      </c>
      <c r="J83" s="52">
        <f>SAStab!H7423</f>
        <v>1500</v>
      </c>
      <c r="K83" s="52">
        <f>SAStab!I7423</f>
        <v>2100</v>
      </c>
      <c r="L83" s="52">
        <f>SAStab!J7423</f>
        <v>3900</v>
      </c>
      <c r="O83" s="7" t="str">
        <f t="shared" si="20"/>
        <v>Medicare Part B Premium</v>
      </c>
      <c r="P83" s="99">
        <f>SAStab!C1734</f>
        <v>0.91400000000000003</v>
      </c>
      <c r="Q83" s="7">
        <f>SAStab!B7513</f>
        <v>1809</v>
      </c>
      <c r="R83" s="120">
        <f>SAStab!C7513</f>
        <v>0</v>
      </c>
      <c r="S83" s="120">
        <f>SAStab!D7513</f>
        <v>1862.3</v>
      </c>
      <c r="T83" s="120">
        <f>SAStab!E7513</f>
        <v>1862.3</v>
      </c>
      <c r="U83" s="120">
        <f>SAStab!F7513</f>
        <v>1862.3</v>
      </c>
      <c r="V83" s="120">
        <f>SAStab!G7513</f>
        <v>1862</v>
      </c>
      <c r="W83" s="120">
        <f>SAStab!H7513</f>
        <v>1862</v>
      </c>
      <c r="X83" s="7">
        <f>SAStab!I7513</f>
        <v>2607</v>
      </c>
      <c r="Y83" s="7">
        <f>SAStab!J7513</f>
        <v>4842</v>
      </c>
      <c r="AB83" s="7" t="str">
        <f t="shared" si="21"/>
        <v>Medicare Part B Premium</v>
      </c>
      <c r="AC83" s="99">
        <f>SAStab!D1734</f>
        <v>0.91900000000000004</v>
      </c>
      <c r="AD83">
        <f>SAStab!B7603</f>
        <v>2317</v>
      </c>
      <c r="AE83">
        <f>SAStab!C7603</f>
        <v>0</v>
      </c>
      <c r="AF83">
        <f>SAStab!D7603</f>
        <v>2346.06</v>
      </c>
      <c r="AG83">
        <f>SAStab!E7603</f>
        <v>2346.1</v>
      </c>
      <c r="AH83">
        <f>SAStab!F7603</f>
        <v>2346.1</v>
      </c>
      <c r="AI83">
        <f>SAStab!G7603</f>
        <v>2346</v>
      </c>
      <c r="AJ83">
        <f>SAStab!H7603</f>
        <v>2346</v>
      </c>
      <c r="AK83">
        <f>SAStab!I7603</f>
        <v>3284</v>
      </c>
      <c r="AL83">
        <f>SAStab!J7603</f>
        <v>6100</v>
      </c>
      <c r="AO83" s="7" t="str">
        <f t="shared" si="22"/>
        <v>Medicare Part B Premium</v>
      </c>
      <c r="AP83" s="99">
        <f>SAStab!E1734</f>
        <v>0.91700000000000004</v>
      </c>
      <c r="AQ83" s="120">
        <f>SAStab!B7693</f>
        <v>2994</v>
      </c>
      <c r="AR83" s="120">
        <f>SAStab!C7693</f>
        <v>0</v>
      </c>
      <c r="AS83" s="120">
        <f>SAStab!D7693</f>
        <v>2977.43</v>
      </c>
      <c r="AT83" s="120">
        <f>SAStab!E7693</f>
        <v>2977.4</v>
      </c>
      <c r="AU83" s="120">
        <f>SAStab!F7693</f>
        <v>2977.4</v>
      </c>
      <c r="AV83" s="120">
        <f>SAStab!G7693</f>
        <v>2977</v>
      </c>
      <c r="AW83" s="120">
        <f>SAStab!H7693</f>
        <v>2977</v>
      </c>
      <c r="AX83" s="120">
        <f>SAStab!I7693</f>
        <v>5955</v>
      </c>
      <c r="AY83" s="120">
        <f>SAStab!J7693</f>
        <v>9528</v>
      </c>
      <c r="BB83" s="7" t="str">
        <f t="shared" si="23"/>
        <v>Medicare Part B Premium</v>
      </c>
      <c r="BC83" s="99">
        <f>SAStab!F1734</f>
        <v>0.91500000000000004</v>
      </c>
      <c r="BD83" s="52">
        <f>SAStab!B7783</f>
        <v>3812</v>
      </c>
      <c r="BE83" s="52">
        <f>SAStab!C7783</f>
        <v>0</v>
      </c>
      <c r="BF83" s="52">
        <f>SAStab!D7783</f>
        <v>3717.23</v>
      </c>
      <c r="BG83" s="52">
        <f>SAStab!E7783</f>
        <v>3717.2</v>
      </c>
      <c r="BH83" s="52">
        <f>SAStab!F7783</f>
        <v>3717.2</v>
      </c>
      <c r="BI83" s="52">
        <f>SAStab!G7783</f>
        <v>3717</v>
      </c>
      <c r="BJ83" s="52">
        <f>SAStab!H7783</f>
        <v>5204</v>
      </c>
      <c r="BK83" s="52">
        <f>SAStab!I7783</f>
        <v>7434</v>
      </c>
      <c r="BL83" s="52">
        <f>SAStab!J7783</f>
        <v>11895</v>
      </c>
      <c r="BO83" s="7" t="str">
        <f t="shared" si="24"/>
        <v>Medicare Part B Premium</v>
      </c>
      <c r="BP83" s="99">
        <f>SAStab!G1734</f>
        <v>0.91400000000000003</v>
      </c>
      <c r="BQ83" s="120">
        <f>SAStab!B7873</f>
        <v>4763</v>
      </c>
      <c r="BR83" s="120">
        <f>SAStab!C7873</f>
        <v>0</v>
      </c>
      <c r="BS83" s="120">
        <f>SAStab!D7873</f>
        <v>4517.92</v>
      </c>
      <c r="BT83" s="120">
        <f>SAStab!E7873</f>
        <v>4517.8999999999996</v>
      </c>
      <c r="BU83" s="120">
        <f>SAStab!F7873</f>
        <v>4517.8999999999996</v>
      </c>
      <c r="BV83" s="120">
        <f>SAStab!G7873</f>
        <v>4518</v>
      </c>
      <c r="BW83" s="120">
        <f>SAStab!H7873</f>
        <v>6325</v>
      </c>
      <c r="BX83" s="120">
        <f>SAStab!I7873</f>
        <v>9036</v>
      </c>
      <c r="BY83" s="120">
        <f>SAStab!J7873</f>
        <v>14457</v>
      </c>
    </row>
    <row r="84" spans="1:78">
      <c r="B84" s="7" t="s">
        <v>299</v>
      </c>
      <c r="C84" s="99">
        <f>SAStab!B1735</f>
        <v>0.68899999999999995</v>
      </c>
      <c r="D84" s="52">
        <f>SAStab!B7424</f>
        <v>375</v>
      </c>
      <c r="E84" s="52">
        <f>SAStab!C7424</f>
        <v>0</v>
      </c>
      <c r="F84" s="52">
        <f>SAStab!D7424</f>
        <v>0</v>
      </c>
      <c r="G84" s="52">
        <f>SAStab!E7424</f>
        <v>0</v>
      </c>
      <c r="H84" s="52">
        <f>SAStab!F7424</f>
        <v>513.6</v>
      </c>
      <c r="I84" s="52">
        <f>SAStab!G7424</f>
        <v>514</v>
      </c>
      <c r="J84" s="52">
        <f>SAStab!H7424</f>
        <v>514</v>
      </c>
      <c r="K84" s="52">
        <f>SAStab!I7424</f>
        <v>514</v>
      </c>
      <c r="L84" s="52">
        <f>SAStab!J7424</f>
        <v>1309</v>
      </c>
      <c r="O84" s="7" t="str">
        <f t="shared" si="20"/>
        <v>Medicare Part D Premium</v>
      </c>
      <c r="P84" s="99">
        <f>SAStab!C1735</f>
        <v>0.69599999999999995</v>
      </c>
      <c r="Q84" s="7">
        <f>SAStab!B7514</f>
        <v>515</v>
      </c>
      <c r="R84" s="120">
        <f>SAStab!C7514</f>
        <v>0</v>
      </c>
      <c r="S84" s="120">
        <f>SAStab!D7514</f>
        <v>0</v>
      </c>
      <c r="T84" s="120">
        <f>SAStab!E7514</f>
        <v>0</v>
      </c>
      <c r="U84" s="120">
        <f>SAStab!F7514</f>
        <v>699.6</v>
      </c>
      <c r="V84" s="120">
        <f>SAStab!G7514</f>
        <v>700</v>
      </c>
      <c r="W84" s="120">
        <f>SAStab!H7514</f>
        <v>700</v>
      </c>
      <c r="X84" s="7">
        <f>SAStab!I7514</f>
        <v>700</v>
      </c>
      <c r="Y84" s="7">
        <f>SAStab!J7514</f>
        <v>1783</v>
      </c>
      <c r="AB84" s="7" t="str">
        <f t="shared" si="21"/>
        <v>Medicare Part D Premium</v>
      </c>
      <c r="AC84" s="99">
        <f>SAStab!D1735</f>
        <v>0.70199999999999996</v>
      </c>
      <c r="AD84">
        <f>SAStab!B7604</f>
        <v>662</v>
      </c>
      <c r="AE84">
        <f>SAStab!C7604</f>
        <v>0</v>
      </c>
      <c r="AF84">
        <f>SAStab!D7604</f>
        <v>0</v>
      </c>
      <c r="AG84">
        <f>SAStab!E7604</f>
        <v>0</v>
      </c>
      <c r="AH84">
        <f>SAStab!F7604</f>
        <v>881.4</v>
      </c>
      <c r="AI84">
        <f>SAStab!G7604</f>
        <v>881</v>
      </c>
      <c r="AJ84">
        <f>SAStab!H7604</f>
        <v>881</v>
      </c>
      <c r="AK84">
        <f>SAStab!I7604</f>
        <v>1210</v>
      </c>
      <c r="AL84">
        <f>SAStab!J7604</f>
        <v>2247</v>
      </c>
      <c r="AO84" s="7" t="str">
        <f t="shared" si="22"/>
        <v>Medicare Part D Premium</v>
      </c>
      <c r="AP84" s="99">
        <f>SAStab!E1735</f>
        <v>0.69699999999999995</v>
      </c>
      <c r="AQ84" s="120">
        <f>SAStab!B7694</f>
        <v>853</v>
      </c>
      <c r="AR84" s="120">
        <f>SAStab!C7694</f>
        <v>0</v>
      </c>
      <c r="AS84" s="120">
        <f>SAStab!D7694</f>
        <v>0</v>
      </c>
      <c r="AT84" s="120">
        <f>SAStab!E7694</f>
        <v>0</v>
      </c>
      <c r="AU84" s="120">
        <f>SAStab!F7694</f>
        <v>1118.5999999999999</v>
      </c>
      <c r="AV84" s="120">
        <f>SAStab!G7694</f>
        <v>1119</v>
      </c>
      <c r="AW84" s="120">
        <f>SAStab!H7694</f>
        <v>1119</v>
      </c>
      <c r="AX84" s="120">
        <f>SAStab!I7694</f>
        <v>1535</v>
      </c>
      <c r="AY84" s="120">
        <f>SAStab!J7694</f>
        <v>2851</v>
      </c>
      <c r="BB84" s="7" t="str">
        <f t="shared" si="23"/>
        <v>Medicare Part D Premium</v>
      </c>
      <c r="BC84" s="99">
        <f>SAStab!F1735</f>
        <v>0.69399999999999995</v>
      </c>
      <c r="BD84" s="52">
        <f>SAStab!B7784</f>
        <v>1084</v>
      </c>
      <c r="BE84" s="52">
        <f>SAStab!C7784</f>
        <v>0</v>
      </c>
      <c r="BF84" s="52">
        <f>SAStab!D7784</f>
        <v>0</v>
      </c>
      <c r="BG84" s="52">
        <f>SAStab!E7784</f>
        <v>0</v>
      </c>
      <c r="BH84" s="52">
        <f>SAStab!F7784</f>
        <v>1396.5</v>
      </c>
      <c r="BI84" s="52">
        <f>SAStab!G7784</f>
        <v>1397</v>
      </c>
      <c r="BJ84" s="52">
        <f>SAStab!H7784</f>
        <v>1397</v>
      </c>
      <c r="BK84" s="52">
        <f>SAStab!I7784</f>
        <v>2738</v>
      </c>
      <c r="BL84" s="52">
        <f>SAStab!J7784</f>
        <v>4381</v>
      </c>
      <c r="BO84" s="7" t="str">
        <f t="shared" si="24"/>
        <v>Medicare Part D Premium</v>
      </c>
      <c r="BP84" s="99">
        <f>SAStab!G1735</f>
        <v>0.69599999999999995</v>
      </c>
      <c r="BQ84" s="120">
        <f>SAStab!B7874</f>
        <v>1356</v>
      </c>
      <c r="BR84" s="120">
        <f>SAStab!C7874</f>
        <v>0</v>
      </c>
      <c r="BS84" s="120">
        <f>SAStab!D7874</f>
        <v>0</v>
      </c>
      <c r="BT84" s="120">
        <f>SAStab!E7874</f>
        <v>0</v>
      </c>
      <c r="BU84" s="120">
        <f>SAStab!F7874</f>
        <v>1697.3</v>
      </c>
      <c r="BV84" s="120">
        <f>SAStab!G7874</f>
        <v>1697</v>
      </c>
      <c r="BW84" s="120">
        <f>SAStab!H7874</f>
        <v>1697</v>
      </c>
      <c r="BX84" s="120">
        <f>SAStab!I7874</f>
        <v>3328</v>
      </c>
      <c r="BY84" s="120">
        <f>SAStab!J7874</f>
        <v>5325</v>
      </c>
    </row>
    <row r="85" spans="1:78">
      <c r="B85" s="7" t="s">
        <v>513</v>
      </c>
      <c r="C85" s="99">
        <f>SAStab!B1736</f>
        <v>0.98699999999999999</v>
      </c>
      <c r="D85" s="52">
        <f>SAStab!B7425</f>
        <v>51490</v>
      </c>
      <c r="E85" s="52">
        <f>SAStab!C7425</f>
        <v>8613.0499999999993</v>
      </c>
      <c r="F85" s="52">
        <f>SAStab!D7425</f>
        <v>11840.29</v>
      </c>
      <c r="G85" s="52">
        <f>SAStab!E7425</f>
        <v>21069.4</v>
      </c>
      <c r="H85" s="52">
        <f>SAStab!F7425</f>
        <v>37806.800000000003</v>
      </c>
      <c r="I85" s="52">
        <f>SAStab!G7425</f>
        <v>63874</v>
      </c>
      <c r="J85" s="52">
        <f>SAStab!H7425</f>
        <v>99485</v>
      </c>
      <c r="K85" s="52">
        <f>SAStab!I7425</f>
        <v>130772</v>
      </c>
      <c r="L85" s="52">
        <f>SAStab!J7425</f>
        <v>213709</v>
      </c>
      <c r="O85" s="7" t="str">
        <f t="shared" si="20"/>
        <v>Equivalent Cash Income</v>
      </c>
      <c r="P85" s="99">
        <f>SAStab!C1736</f>
        <v>0.98599999999999999</v>
      </c>
      <c r="Q85" s="7">
        <f>SAStab!B7515</f>
        <v>52159</v>
      </c>
      <c r="R85" s="120">
        <f>SAStab!C7515</f>
        <v>7959.2</v>
      </c>
      <c r="S85" s="120">
        <f>SAStab!D7515</f>
        <v>11915.25</v>
      </c>
      <c r="T85" s="120">
        <f>SAStab!E7515</f>
        <v>21735.5</v>
      </c>
      <c r="U85" s="120">
        <f>SAStab!F7515</f>
        <v>39606.699999999997</v>
      </c>
      <c r="V85" s="120">
        <f>SAStab!G7515</f>
        <v>67072</v>
      </c>
      <c r="W85" s="120">
        <f>SAStab!H7515</f>
        <v>106926</v>
      </c>
      <c r="X85" s="7">
        <f>SAStab!I7515</f>
        <v>138583</v>
      </c>
      <c r="Y85" s="7">
        <f>SAStab!J7515</f>
        <v>230587</v>
      </c>
      <c r="AB85" s="7" t="str">
        <f t="shared" si="21"/>
        <v>Equivalent Cash Income</v>
      </c>
      <c r="AC85" s="99">
        <f>SAStab!D1736</f>
        <v>0.98499999999999999</v>
      </c>
      <c r="AD85">
        <f>SAStab!B7605</f>
        <v>56028</v>
      </c>
      <c r="AE85">
        <f>SAStab!C7605</f>
        <v>8566.5300000000007</v>
      </c>
      <c r="AF85">
        <f>SAStab!D7605</f>
        <v>12151.69</v>
      </c>
      <c r="AG85">
        <f>SAStab!E7605</f>
        <v>22019.4</v>
      </c>
      <c r="AH85">
        <f>SAStab!F7605</f>
        <v>40119.199999999997</v>
      </c>
      <c r="AI85">
        <f>SAStab!G7605</f>
        <v>70444</v>
      </c>
      <c r="AJ85">
        <f>SAStab!H7605</f>
        <v>113291</v>
      </c>
      <c r="AK85">
        <f>SAStab!I7605</f>
        <v>150208</v>
      </c>
      <c r="AL85">
        <f>SAStab!J7605</f>
        <v>259889</v>
      </c>
      <c r="AO85" s="7" t="str">
        <f t="shared" si="22"/>
        <v>Equivalent Cash Income</v>
      </c>
      <c r="AP85" s="99">
        <f>SAStab!E1736</f>
        <v>0.98299999999999998</v>
      </c>
      <c r="AQ85" s="120">
        <f>SAStab!B7695</f>
        <v>61414</v>
      </c>
      <c r="AR85" s="120">
        <f>SAStab!C7695</f>
        <v>8099.68</v>
      </c>
      <c r="AS85" s="120">
        <f>SAStab!D7695</f>
        <v>12343.26</v>
      </c>
      <c r="AT85" s="120">
        <f>SAStab!E7695</f>
        <v>22624.3</v>
      </c>
      <c r="AU85" s="120">
        <f>SAStab!F7695</f>
        <v>41509.699999999997</v>
      </c>
      <c r="AV85" s="120">
        <f>SAStab!G7695</f>
        <v>76028</v>
      </c>
      <c r="AW85" s="120">
        <f>SAStab!H7695</f>
        <v>124796</v>
      </c>
      <c r="AX85" s="120">
        <f>SAStab!I7695</f>
        <v>170198</v>
      </c>
      <c r="AY85" s="120">
        <f>SAStab!J7695</f>
        <v>313854</v>
      </c>
      <c r="BB85" s="7" t="str">
        <f t="shared" si="23"/>
        <v>Equivalent Cash Income</v>
      </c>
      <c r="BC85" s="99">
        <f>SAStab!F1736</f>
        <v>0.98499999999999999</v>
      </c>
      <c r="BD85" s="52">
        <f>SAStab!B7785</f>
        <v>70366</v>
      </c>
      <c r="BE85" s="52">
        <f>SAStab!C7785</f>
        <v>8556.4699999999993</v>
      </c>
      <c r="BF85" s="52">
        <f>SAStab!D7785</f>
        <v>13518.48</v>
      </c>
      <c r="BG85" s="52">
        <f>SAStab!E7785</f>
        <v>24479.3</v>
      </c>
      <c r="BH85" s="52">
        <f>SAStab!F7785</f>
        <v>45507.8</v>
      </c>
      <c r="BI85" s="52">
        <f>SAStab!G7785</f>
        <v>84709</v>
      </c>
      <c r="BJ85" s="52">
        <f>SAStab!H7785</f>
        <v>140985</v>
      </c>
      <c r="BK85" s="52">
        <f>SAStab!I7785</f>
        <v>191549</v>
      </c>
      <c r="BL85" s="52">
        <f>SAStab!J7785</f>
        <v>366547</v>
      </c>
      <c r="BO85" s="7" t="str">
        <f t="shared" si="24"/>
        <v>Equivalent Cash Income</v>
      </c>
      <c r="BP85" s="99">
        <f>SAStab!G1736</f>
        <v>0.98399999999999999</v>
      </c>
      <c r="BQ85" s="120">
        <f>SAStab!B7875</f>
        <v>75961</v>
      </c>
      <c r="BR85" s="120">
        <f>SAStab!C7875</f>
        <v>9034.84</v>
      </c>
      <c r="BS85" s="120">
        <f>SAStab!D7875</f>
        <v>14871</v>
      </c>
      <c r="BT85" s="120">
        <f>SAStab!E7875</f>
        <v>27275.5</v>
      </c>
      <c r="BU85" s="120">
        <f>SAStab!F7875</f>
        <v>51020.800000000003</v>
      </c>
      <c r="BV85" s="120">
        <f>SAStab!G7875</f>
        <v>94038</v>
      </c>
      <c r="BW85" s="120">
        <f>SAStab!H7875</f>
        <v>158424</v>
      </c>
      <c r="BX85" s="120">
        <f>SAStab!I7875</f>
        <v>214201</v>
      </c>
      <c r="BY85" s="120">
        <f>SAStab!J7875</f>
        <v>409573</v>
      </c>
    </row>
    <row r="86" spans="1:78">
      <c r="B86" s="7" t="s">
        <v>514</v>
      </c>
      <c r="C86" s="99">
        <f>SAStab!B1737</f>
        <v>0.33200000000000002</v>
      </c>
      <c r="D86" s="52">
        <f>SAStab!B7426</f>
        <v>2352</v>
      </c>
      <c r="E86" s="52">
        <f>SAStab!C7426</f>
        <v>0</v>
      </c>
      <c r="F86" s="52">
        <f>SAStab!D7426</f>
        <v>0</v>
      </c>
      <c r="G86" s="52">
        <f>SAStab!E7426</f>
        <v>0</v>
      </c>
      <c r="H86" s="52">
        <f>SAStab!F7426</f>
        <v>0</v>
      </c>
      <c r="I86" s="52">
        <f>SAStab!G7426</f>
        <v>1263</v>
      </c>
      <c r="J86" s="52">
        <f>SAStab!H7426</f>
        <v>7338</v>
      </c>
      <c r="K86" s="52">
        <f>SAStab!I7426</f>
        <v>13020</v>
      </c>
      <c r="L86" s="52">
        <f>SAStab!J7426</f>
        <v>31472</v>
      </c>
      <c r="O86" s="7" t="str">
        <f t="shared" si="20"/>
        <v>Equivalent IRA Withdrawal</v>
      </c>
      <c r="P86" s="99">
        <f>SAStab!C1737</f>
        <v>0.42699999999999999</v>
      </c>
      <c r="Q86" s="7">
        <f>SAStab!B7516</f>
        <v>4210</v>
      </c>
      <c r="R86" s="120">
        <f>SAStab!C7516</f>
        <v>0</v>
      </c>
      <c r="S86" s="120">
        <f>SAStab!D7516</f>
        <v>0</v>
      </c>
      <c r="T86" s="120">
        <f>SAStab!E7516</f>
        <v>0</v>
      </c>
      <c r="U86" s="120">
        <f>SAStab!F7516</f>
        <v>0</v>
      </c>
      <c r="V86" s="120">
        <f>SAStab!G7516</f>
        <v>3873</v>
      </c>
      <c r="W86" s="120">
        <f>SAStab!H7516</f>
        <v>13002</v>
      </c>
      <c r="X86" s="7">
        <f>SAStab!I7516</f>
        <v>21340</v>
      </c>
      <c r="Y86" s="7">
        <f>SAStab!J7516</f>
        <v>47815</v>
      </c>
      <c r="AB86" s="7" t="str">
        <f t="shared" si="21"/>
        <v>Equivalent IRA Withdrawal</v>
      </c>
      <c r="AC86" s="99">
        <f>SAStab!D1737</f>
        <v>0.49199999999999999</v>
      </c>
      <c r="AD86">
        <f>SAStab!B7606</f>
        <v>5917</v>
      </c>
      <c r="AE86">
        <f>SAStab!C7606</f>
        <v>0</v>
      </c>
      <c r="AF86">
        <f>SAStab!D7606</f>
        <v>0</v>
      </c>
      <c r="AG86">
        <f>SAStab!E7606</f>
        <v>0</v>
      </c>
      <c r="AH86">
        <f>SAStab!F7606</f>
        <v>0</v>
      </c>
      <c r="AI86">
        <f>SAStab!G7606</f>
        <v>6007</v>
      </c>
      <c r="AJ86">
        <f>SAStab!H7606</f>
        <v>18261</v>
      </c>
      <c r="AK86">
        <f>SAStab!I7606</f>
        <v>28959</v>
      </c>
      <c r="AL86">
        <f>SAStab!J7606</f>
        <v>59517</v>
      </c>
      <c r="AO86" s="7" t="str">
        <f t="shared" si="22"/>
        <v>Equivalent IRA Withdrawal</v>
      </c>
      <c r="AP86" s="99">
        <f>SAStab!E1737</f>
        <v>0.50700000000000001</v>
      </c>
      <c r="AQ86" s="120">
        <f>SAStab!B7696</f>
        <v>7690</v>
      </c>
      <c r="AR86" s="120">
        <f>SAStab!C7696</f>
        <v>0</v>
      </c>
      <c r="AS86" s="120">
        <f>SAStab!D7696</f>
        <v>0</v>
      </c>
      <c r="AT86" s="120">
        <f>SAStab!E7696</f>
        <v>0</v>
      </c>
      <c r="AU86" s="120">
        <f>SAStab!F7696</f>
        <v>39.200000000000003</v>
      </c>
      <c r="AV86" s="120">
        <f>SAStab!G7696</f>
        <v>7455</v>
      </c>
      <c r="AW86" s="120">
        <f>SAStab!H7696</f>
        <v>23525</v>
      </c>
      <c r="AX86" s="120">
        <f>SAStab!I7696</f>
        <v>38157</v>
      </c>
      <c r="AY86" s="120">
        <f>SAStab!J7696</f>
        <v>80298</v>
      </c>
      <c r="BB86" s="7" t="str">
        <f t="shared" si="23"/>
        <v>Equivalent IRA Withdrawal</v>
      </c>
      <c r="BC86" s="99">
        <f>SAStab!F1737</f>
        <v>0.499</v>
      </c>
      <c r="BD86" s="52">
        <f>SAStab!B7786</f>
        <v>8915</v>
      </c>
      <c r="BE86" s="52">
        <f>SAStab!C7786</f>
        <v>0</v>
      </c>
      <c r="BF86" s="52">
        <f>SAStab!D7786</f>
        <v>0</v>
      </c>
      <c r="BG86" s="52">
        <f>SAStab!E7786</f>
        <v>0</v>
      </c>
      <c r="BH86" s="52">
        <f>SAStab!F7786</f>
        <v>0</v>
      </c>
      <c r="BI86" s="52">
        <f>SAStab!G7786</f>
        <v>8105</v>
      </c>
      <c r="BJ86" s="52">
        <f>SAStab!H7786</f>
        <v>26488</v>
      </c>
      <c r="BK86" s="52">
        <f>SAStab!I7786</f>
        <v>44024</v>
      </c>
      <c r="BL86" s="52">
        <f>SAStab!J7786</f>
        <v>97150</v>
      </c>
      <c r="BO86" s="7" t="str">
        <f t="shared" si="24"/>
        <v>Equivalent IRA Withdrawal</v>
      </c>
      <c r="BP86" s="99">
        <f>SAStab!G1737</f>
        <v>0.52100000000000002</v>
      </c>
      <c r="BQ86" s="120">
        <f>SAStab!B7876</f>
        <v>10322</v>
      </c>
      <c r="BR86" s="120">
        <f>SAStab!C7876</f>
        <v>0</v>
      </c>
      <c r="BS86" s="120">
        <f>SAStab!D7876</f>
        <v>0</v>
      </c>
      <c r="BT86" s="120">
        <f>SAStab!E7876</f>
        <v>0</v>
      </c>
      <c r="BU86" s="120">
        <f>SAStab!F7876</f>
        <v>208.9</v>
      </c>
      <c r="BV86" s="120">
        <f>SAStab!G7876</f>
        <v>10180</v>
      </c>
      <c r="BW86" s="120">
        <f>SAStab!H7876</f>
        <v>30614</v>
      </c>
      <c r="BX86" s="120">
        <f>SAStab!I7876</f>
        <v>50066</v>
      </c>
      <c r="BY86" s="120">
        <f>SAStab!J7876</f>
        <v>111814</v>
      </c>
    </row>
    <row r="87" spans="1:78">
      <c r="B87" s="7" t="s">
        <v>515</v>
      </c>
      <c r="C87" s="99">
        <f>SAStab!B1738</f>
        <v>0.48399999999999999</v>
      </c>
      <c r="D87" s="52">
        <f>SAStab!B7427</f>
        <v>1280</v>
      </c>
      <c r="E87" s="52">
        <f>SAStab!C7427</f>
        <v>0</v>
      </c>
      <c r="F87" s="52">
        <f>SAStab!D7427</f>
        <v>0</v>
      </c>
      <c r="G87" s="52">
        <f>SAStab!E7427</f>
        <v>0</v>
      </c>
      <c r="H87" s="52">
        <f>SAStab!F7427</f>
        <v>0</v>
      </c>
      <c r="I87" s="52">
        <f>SAStab!G7427</f>
        <v>420</v>
      </c>
      <c r="J87" s="52">
        <f>SAStab!H7427</f>
        <v>2850</v>
      </c>
      <c r="K87" s="52">
        <f>SAStab!I7427</f>
        <v>6042</v>
      </c>
      <c r="L87" s="52">
        <f>SAStab!J7427</f>
        <v>18749</v>
      </c>
      <c r="O87" s="7" t="str">
        <f t="shared" si="20"/>
        <v>Equivalent Interest Income</v>
      </c>
      <c r="P87" s="99">
        <f>SAStab!C1738</f>
        <v>0.48099999999999998</v>
      </c>
      <c r="Q87" s="7">
        <f>SAStab!B7517</f>
        <v>1397</v>
      </c>
      <c r="R87" s="120">
        <f>SAStab!C7517</f>
        <v>0</v>
      </c>
      <c r="S87" s="120">
        <f>SAStab!D7517</f>
        <v>0</v>
      </c>
      <c r="T87" s="120">
        <f>SAStab!E7517</f>
        <v>0</v>
      </c>
      <c r="U87" s="120">
        <f>SAStab!F7517</f>
        <v>0</v>
      </c>
      <c r="V87" s="120">
        <f>SAStab!G7517</f>
        <v>412</v>
      </c>
      <c r="W87" s="120">
        <f>SAStab!H7517</f>
        <v>2899</v>
      </c>
      <c r="X87" s="7">
        <f>SAStab!I7517</f>
        <v>6398</v>
      </c>
      <c r="Y87" s="7">
        <f>SAStab!J7517</f>
        <v>22054</v>
      </c>
      <c r="AB87" s="7" t="str">
        <f t="shared" si="21"/>
        <v>Equivalent Interest Income</v>
      </c>
      <c r="AC87" s="99">
        <f>SAStab!D1738</f>
        <v>0.48499999999999999</v>
      </c>
      <c r="AD87">
        <f>SAStab!B7607</f>
        <v>1435</v>
      </c>
      <c r="AE87">
        <f>SAStab!C7607</f>
        <v>0</v>
      </c>
      <c r="AF87">
        <f>SAStab!D7607</f>
        <v>0</v>
      </c>
      <c r="AG87">
        <f>SAStab!E7607</f>
        <v>0</v>
      </c>
      <c r="AH87">
        <f>SAStab!F7607</f>
        <v>0</v>
      </c>
      <c r="AI87">
        <f>SAStab!G7607</f>
        <v>505</v>
      </c>
      <c r="AJ87">
        <f>SAStab!H7607</f>
        <v>3281</v>
      </c>
      <c r="AK87">
        <f>SAStab!I7607</f>
        <v>7164</v>
      </c>
      <c r="AL87">
        <f>SAStab!J7607</f>
        <v>24159</v>
      </c>
      <c r="AO87" s="7" t="str">
        <f t="shared" si="22"/>
        <v>Equivalent Interest Income</v>
      </c>
      <c r="AP87" s="99">
        <f>SAStab!E1738</f>
        <v>0.47099999999999997</v>
      </c>
      <c r="AQ87" s="120">
        <f>SAStab!B7697</f>
        <v>1682</v>
      </c>
      <c r="AR87" s="120">
        <f>SAStab!C7697</f>
        <v>0</v>
      </c>
      <c r="AS87" s="120">
        <f>SAStab!D7697</f>
        <v>0</v>
      </c>
      <c r="AT87" s="120">
        <f>SAStab!E7697</f>
        <v>0</v>
      </c>
      <c r="AU87" s="120">
        <f>SAStab!F7697</f>
        <v>0</v>
      </c>
      <c r="AV87" s="120">
        <f>SAStab!G7697</f>
        <v>517</v>
      </c>
      <c r="AW87" s="120">
        <f>SAStab!H7697</f>
        <v>3853</v>
      </c>
      <c r="AX87" s="120">
        <f>SAStab!I7697</f>
        <v>8276</v>
      </c>
      <c r="AY87" s="120">
        <f>SAStab!J7697</f>
        <v>27012</v>
      </c>
      <c r="BB87" s="7" t="str">
        <f t="shared" si="23"/>
        <v>Equivalent Interest Income</v>
      </c>
      <c r="BC87" s="99">
        <f>SAStab!F1738</f>
        <v>0.47699999999999998</v>
      </c>
      <c r="BD87" s="52">
        <f>SAStab!B7787</f>
        <v>2301</v>
      </c>
      <c r="BE87" s="52">
        <f>SAStab!C7787</f>
        <v>0</v>
      </c>
      <c r="BF87" s="52">
        <f>SAStab!D7787</f>
        <v>0</v>
      </c>
      <c r="BG87" s="52">
        <f>SAStab!E7787</f>
        <v>0</v>
      </c>
      <c r="BH87" s="52">
        <f>SAStab!F7787</f>
        <v>0</v>
      </c>
      <c r="BI87" s="52">
        <f>SAStab!G7787</f>
        <v>586</v>
      </c>
      <c r="BJ87" s="52">
        <f>SAStab!H7787</f>
        <v>3992</v>
      </c>
      <c r="BK87" s="52">
        <f>SAStab!I7787</f>
        <v>9216</v>
      </c>
      <c r="BL87" s="52">
        <f>SAStab!J7787</f>
        <v>33143</v>
      </c>
      <c r="BO87" s="7" t="str">
        <f t="shared" si="24"/>
        <v>Equivalent Interest Income</v>
      </c>
      <c r="BP87" s="99">
        <f>SAStab!G1738</f>
        <v>0.48399999999999999</v>
      </c>
      <c r="BQ87" s="120">
        <f>SAStab!B7877</f>
        <v>2210</v>
      </c>
      <c r="BR87" s="120">
        <f>SAStab!C7877</f>
        <v>0</v>
      </c>
      <c r="BS87" s="120">
        <f>SAStab!D7877</f>
        <v>0</v>
      </c>
      <c r="BT87" s="120">
        <f>SAStab!E7877</f>
        <v>0</v>
      </c>
      <c r="BU87" s="120">
        <f>SAStab!F7877</f>
        <v>0</v>
      </c>
      <c r="BV87" s="120">
        <f>SAStab!G7877</f>
        <v>680</v>
      </c>
      <c r="BW87" s="120">
        <f>SAStab!H7877</f>
        <v>4766</v>
      </c>
      <c r="BX87" s="120">
        <f>SAStab!I7877</f>
        <v>10431</v>
      </c>
      <c r="BY87" s="120">
        <f>SAStab!J7877</f>
        <v>34693</v>
      </c>
    </row>
    <row r="88" spans="1:78">
      <c r="B88" s="7" t="s">
        <v>516</v>
      </c>
      <c r="C88" s="99">
        <f>SAStab!B1739</f>
        <v>0.313</v>
      </c>
      <c r="D88" s="52">
        <f>SAStab!B7428</f>
        <v>2290</v>
      </c>
      <c r="E88" s="52">
        <f>SAStab!C7428</f>
        <v>0</v>
      </c>
      <c r="F88" s="52">
        <f>SAStab!D7428</f>
        <v>0</v>
      </c>
      <c r="G88" s="52">
        <f>SAStab!E7428</f>
        <v>0</v>
      </c>
      <c r="H88" s="52">
        <f>SAStab!F7428</f>
        <v>0</v>
      </c>
      <c r="I88" s="52">
        <f>SAStab!G7428</f>
        <v>163</v>
      </c>
      <c r="J88" s="52">
        <f>SAStab!H7428</f>
        <v>4484</v>
      </c>
      <c r="K88" s="52">
        <f>SAStab!I7428</f>
        <v>12481</v>
      </c>
      <c r="L88" s="52">
        <f>SAStab!J7428</f>
        <v>41342</v>
      </c>
      <c r="O88" s="7" t="str">
        <f t="shared" si="20"/>
        <v>Equivalent Dividend Income</v>
      </c>
      <c r="P88" s="99">
        <f>SAStab!C1739</f>
        <v>0.29699999999999999</v>
      </c>
      <c r="Q88" s="7">
        <f>SAStab!B7518</f>
        <v>2349</v>
      </c>
      <c r="R88" s="120">
        <f>SAStab!C7518</f>
        <v>0</v>
      </c>
      <c r="S88" s="120">
        <f>SAStab!D7518</f>
        <v>0</v>
      </c>
      <c r="T88" s="120">
        <f>SAStab!E7518</f>
        <v>0</v>
      </c>
      <c r="U88" s="120">
        <f>SAStab!F7518</f>
        <v>0</v>
      </c>
      <c r="V88" s="120">
        <f>SAStab!G7518</f>
        <v>108</v>
      </c>
      <c r="W88" s="120">
        <f>SAStab!H7518</f>
        <v>4842</v>
      </c>
      <c r="X88" s="7">
        <f>SAStab!I7518</f>
        <v>14203</v>
      </c>
      <c r="Y88" s="7">
        <f>SAStab!J7518</f>
        <v>43856</v>
      </c>
      <c r="AB88" s="7" t="str">
        <f t="shared" si="21"/>
        <v>Equivalent Dividend Income</v>
      </c>
      <c r="AC88" s="99">
        <f>SAStab!D1739</f>
        <v>0.29199999999999998</v>
      </c>
      <c r="AD88">
        <f>SAStab!B7608</f>
        <v>2799</v>
      </c>
      <c r="AE88">
        <f>SAStab!C7608</f>
        <v>0</v>
      </c>
      <c r="AF88">
        <f>SAStab!D7608</f>
        <v>0</v>
      </c>
      <c r="AG88">
        <f>SAStab!E7608</f>
        <v>0</v>
      </c>
      <c r="AH88">
        <f>SAStab!F7608</f>
        <v>0</v>
      </c>
      <c r="AI88">
        <f>SAStab!G7608</f>
        <v>128</v>
      </c>
      <c r="AJ88">
        <f>SAStab!H7608</f>
        <v>5899</v>
      </c>
      <c r="AK88">
        <f>SAStab!I7608</f>
        <v>15980</v>
      </c>
      <c r="AL88">
        <f>SAStab!J7608</f>
        <v>49670</v>
      </c>
      <c r="AO88" s="7" t="str">
        <f t="shared" si="22"/>
        <v>Equivalent Dividend Income</v>
      </c>
      <c r="AP88" s="99">
        <f>SAStab!E1739</f>
        <v>0.27900000000000003</v>
      </c>
      <c r="AQ88" s="120">
        <f>SAStab!B7698</f>
        <v>3373</v>
      </c>
      <c r="AR88" s="120">
        <f>SAStab!C7698</f>
        <v>0</v>
      </c>
      <c r="AS88" s="120">
        <f>SAStab!D7698</f>
        <v>0</v>
      </c>
      <c r="AT88" s="120">
        <f>SAStab!E7698</f>
        <v>0</v>
      </c>
      <c r="AU88" s="120">
        <f>SAStab!F7698</f>
        <v>0</v>
      </c>
      <c r="AV88" s="120">
        <f>SAStab!G7698</f>
        <v>78</v>
      </c>
      <c r="AW88" s="120">
        <f>SAStab!H7698</f>
        <v>5940</v>
      </c>
      <c r="AX88" s="120">
        <f>SAStab!I7698</f>
        <v>17983</v>
      </c>
      <c r="AY88" s="120">
        <f>SAStab!J7698</f>
        <v>60560</v>
      </c>
      <c r="BB88" s="7" t="str">
        <f t="shared" si="23"/>
        <v>Equivalent Dividend Income</v>
      </c>
      <c r="BC88" s="99">
        <f>SAStab!F1739</f>
        <v>0.28000000000000003</v>
      </c>
      <c r="BD88" s="52">
        <f>SAStab!B7788</f>
        <v>3905</v>
      </c>
      <c r="BE88" s="52">
        <f>SAStab!C7788</f>
        <v>0</v>
      </c>
      <c r="BF88" s="52">
        <f>SAStab!D7788</f>
        <v>0</v>
      </c>
      <c r="BG88" s="52">
        <f>SAStab!E7788</f>
        <v>0</v>
      </c>
      <c r="BH88" s="52">
        <f>SAStab!F7788</f>
        <v>0</v>
      </c>
      <c r="BI88" s="52">
        <f>SAStab!G7788</f>
        <v>84</v>
      </c>
      <c r="BJ88" s="52">
        <f>SAStab!H7788</f>
        <v>6641</v>
      </c>
      <c r="BK88" s="52">
        <f>SAStab!I7788</f>
        <v>19376</v>
      </c>
      <c r="BL88" s="52">
        <f>SAStab!J7788</f>
        <v>66290</v>
      </c>
      <c r="BO88" s="7" t="str">
        <f t="shared" si="24"/>
        <v>Equivalent Dividend Income</v>
      </c>
      <c r="BP88" s="99">
        <f>SAStab!G1739</f>
        <v>0.28199999999999997</v>
      </c>
      <c r="BQ88" s="120">
        <f>SAStab!B7878</f>
        <v>3989</v>
      </c>
      <c r="BR88" s="120">
        <f>SAStab!C7878</f>
        <v>0</v>
      </c>
      <c r="BS88" s="120">
        <f>SAStab!D7878</f>
        <v>0</v>
      </c>
      <c r="BT88" s="120">
        <f>SAStab!E7878</f>
        <v>0</v>
      </c>
      <c r="BU88" s="120">
        <f>SAStab!F7878</f>
        <v>0</v>
      </c>
      <c r="BV88" s="120">
        <f>SAStab!G7878</f>
        <v>105</v>
      </c>
      <c r="BW88" s="120">
        <f>SAStab!H7878</f>
        <v>7586</v>
      </c>
      <c r="BX88" s="120">
        <f>SAStab!I7878</f>
        <v>20424</v>
      </c>
      <c r="BY88" s="120">
        <f>SAStab!J7878</f>
        <v>76478</v>
      </c>
    </row>
    <row r="89" spans="1:78" s="1" customFormat="1">
      <c r="A89" s="4"/>
      <c r="B89" s="5" t="s">
        <v>517</v>
      </c>
      <c r="C89" s="100">
        <f>SAStab!B1740</f>
        <v>9.1999999999999998E-2</v>
      </c>
      <c r="D89" s="53">
        <f>SAStab!B7429</f>
        <v>874</v>
      </c>
      <c r="E89" s="53">
        <f>SAStab!C7429</f>
        <v>0</v>
      </c>
      <c r="F89" s="53">
        <f>SAStab!D7429</f>
        <v>0</v>
      </c>
      <c r="G89" s="53">
        <f>SAStab!E7429</f>
        <v>0</v>
      </c>
      <c r="H89" s="53">
        <f>SAStab!F7429</f>
        <v>0</v>
      </c>
      <c r="I89" s="53">
        <f>SAStab!G7429</f>
        <v>0</v>
      </c>
      <c r="J89" s="53">
        <f>SAStab!H7429</f>
        <v>0</v>
      </c>
      <c r="K89" s="53">
        <f>SAStab!I7429</f>
        <v>3797</v>
      </c>
      <c r="L89" s="53">
        <f>SAStab!J7429</f>
        <v>29594</v>
      </c>
      <c r="M89" s="11"/>
      <c r="N89" s="4"/>
      <c r="O89" s="5" t="str">
        <f t="shared" si="20"/>
        <v>Equivalent Rental Income</v>
      </c>
      <c r="P89" s="100">
        <f>SAStab!C1740</f>
        <v>8.6999999999999994E-2</v>
      </c>
      <c r="Q89" s="5">
        <f>SAStab!B7519</f>
        <v>992</v>
      </c>
      <c r="R89" s="121">
        <f>SAStab!C7519</f>
        <v>0</v>
      </c>
      <c r="S89" s="121">
        <f>SAStab!D7519</f>
        <v>0</v>
      </c>
      <c r="T89" s="121">
        <f>SAStab!E7519</f>
        <v>0</v>
      </c>
      <c r="U89" s="121">
        <f>SAStab!F7519</f>
        <v>0</v>
      </c>
      <c r="V89" s="121">
        <f>SAStab!G7519</f>
        <v>0</v>
      </c>
      <c r="W89" s="121">
        <f>SAStab!H7519</f>
        <v>0</v>
      </c>
      <c r="X89" s="5">
        <f>SAStab!I7519</f>
        <v>4218</v>
      </c>
      <c r="Y89" s="5">
        <f>SAStab!J7519</f>
        <v>36703</v>
      </c>
      <c r="Z89" s="11"/>
      <c r="AA89" s="4"/>
      <c r="AB89" s="5" t="str">
        <f t="shared" si="21"/>
        <v>Equivalent Rental Income</v>
      </c>
      <c r="AC89" s="100">
        <f>SAStab!D1740</f>
        <v>8.5000000000000006E-2</v>
      </c>
      <c r="AD89" s="1">
        <f>SAStab!B7609</f>
        <v>1119</v>
      </c>
      <c r="AE89" s="1">
        <f>SAStab!C7609</f>
        <v>0</v>
      </c>
      <c r="AF89" s="1">
        <f>SAStab!D7609</f>
        <v>0</v>
      </c>
      <c r="AG89" s="1">
        <f>SAStab!E7609</f>
        <v>0</v>
      </c>
      <c r="AH89" s="1">
        <f>SAStab!F7609</f>
        <v>0</v>
      </c>
      <c r="AI89" s="1">
        <f>SAStab!G7609</f>
        <v>0</v>
      </c>
      <c r="AJ89" s="1">
        <f>SAStab!H7609</f>
        <v>0</v>
      </c>
      <c r="AK89" s="1">
        <f>SAStab!I7609</f>
        <v>4215</v>
      </c>
      <c r="AL89" s="1">
        <f>SAStab!J7609</f>
        <v>37993</v>
      </c>
      <c r="AM89" s="11"/>
      <c r="AN89" s="4"/>
      <c r="AO89" s="5" t="str">
        <f t="shared" si="22"/>
        <v>Equivalent Rental Income</v>
      </c>
      <c r="AP89" s="100">
        <f>SAStab!E1740</f>
        <v>8.7999999999999995E-2</v>
      </c>
      <c r="AQ89" s="121">
        <f>SAStab!B7699</f>
        <v>1326</v>
      </c>
      <c r="AR89" s="121">
        <f>SAStab!C7699</f>
        <v>0</v>
      </c>
      <c r="AS89" s="121">
        <f>SAStab!D7699</f>
        <v>0</v>
      </c>
      <c r="AT89" s="121">
        <f>SAStab!E7699</f>
        <v>0</v>
      </c>
      <c r="AU89" s="121">
        <f>SAStab!F7699</f>
        <v>0</v>
      </c>
      <c r="AV89" s="121">
        <f>SAStab!G7699</f>
        <v>0</v>
      </c>
      <c r="AW89" s="121">
        <f>SAStab!H7699</f>
        <v>0</v>
      </c>
      <c r="AX89" s="121">
        <f>SAStab!I7699</f>
        <v>5165</v>
      </c>
      <c r="AY89" s="121">
        <f>SAStab!J7699</f>
        <v>42990</v>
      </c>
      <c r="AZ89" s="11"/>
      <c r="BA89" s="4"/>
      <c r="BB89" s="5" t="str">
        <f t="shared" si="23"/>
        <v>Equivalent Rental Income</v>
      </c>
      <c r="BC89" s="100">
        <f>SAStab!F1740</f>
        <v>8.6999999999999994E-2</v>
      </c>
      <c r="BD89" s="53">
        <f>SAStab!B7789</f>
        <v>1599</v>
      </c>
      <c r="BE89" s="53">
        <f>SAStab!C7789</f>
        <v>0</v>
      </c>
      <c r="BF89" s="53">
        <f>SAStab!D7789</f>
        <v>0</v>
      </c>
      <c r="BG89" s="53">
        <f>SAStab!E7789</f>
        <v>0</v>
      </c>
      <c r="BH89" s="53">
        <f>SAStab!F7789</f>
        <v>0</v>
      </c>
      <c r="BI89" s="53">
        <f>SAStab!G7789</f>
        <v>0</v>
      </c>
      <c r="BJ89" s="53">
        <f>SAStab!H7789</f>
        <v>0</v>
      </c>
      <c r="BK89" s="53">
        <f>SAStab!I7789</f>
        <v>5148</v>
      </c>
      <c r="BL89" s="53">
        <f>SAStab!J7789</f>
        <v>48705</v>
      </c>
      <c r="BM89" s="11"/>
      <c r="BN89" s="4"/>
      <c r="BO89" s="5" t="str">
        <f t="shared" si="24"/>
        <v>Equivalent Rental Income</v>
      </c>
      <c r="BP89" s="100">
        <f>SAStab!G1740</f>
        <v>8.6999999999999994E-2</v>
      </c>
      <c r="BQ89" s="121">
        <f>SAStab!B7879</f>
        <v>1686</v>
      </c>
      <c r="BR89" s="121">
        <f>SAStab!C7879</f>
        <v>0</v>
      </c>
      <c r="BS89" s="121">
        <f>SAStab!D7879</f>
        <v>0</v>
      </c>
      <c r="BT89" s="121">
        <f>SAStab!E7879</f>
        <v>0</v>
      </c>
      <c r="BU89" s="121">
        <f>SAStab!F7879</f>
        <v>0</v>
      </c>
      <c r="BV89" s="121">
        <f>SAStab!G7879</f>
        <v>0</v>
      </c>
      <c r="BW89" s="121">
        <f>SAStab!H7879</f>
        <v>0</v>
      </c>
      <c r="BX89" s="121">
        <f>SAStab!I7879</f>
        <v>5880</v>
      </c>
      <c r="BY89" s="121">
        <f>SAStab!J7879</f>
        <v>55582</v>
      </c>
      <c r="BZ89" s="11"/>
    </row>
    <row r="90" spans="1:78">
      <c r="A90" s="7" t="str">
        <f>NOTES!$A$3</f>
        <v>Source: DYNASIM3 ID912. Option FICA15:  Increase Payroll tax to 15.4% over 10 Years</v>
      </c>
      <c r="B90" s="7"/>
      <c r="N90" s="274" t="str">
        <f>NOTES!$A$3</f>
        <v>Source: DYNASIM3 ID912. Option FICA15:  Increase Payroll tax to 15.4% over 10 Years</v>
      </c>
      <c r="O90" s="274"/>
      <c r="P90" s="274"/>
      <c r="Q90" s="274"/>
      <c r="R90" s="274"/>
      <c r="S90" s="274"/>
      <c r="T90" s="274"/>
      <c r="U90" s="274"/>
      <c r="V90" s="274"/>
      <c r="W90" s="274"/>
      <c r="X90" s="274"/>
      <c r="Y90" s="274"/>
      <c r="AA90" s="7" t="str">
        <f>NOTES!$A$3</f>
        <v>Source: DYNASIM3 ID912. Option FICA15:  Increase Payroll tax to 15.4% over 10 Years</v>
      </c>
      <c r="AB90" s="7"/>
      <c r="AN90" s="7" t="str">
        <f>NOTES!$A$3</f>
        <v>Source: DYNASIM3 ID912. Option FICA15:  Increase Payroll tax to 15.4% over 10 Years</v>
      </c>
      <c r="AO90" s="7"/>
      <c r="BA90" s="7" t="str">
        <f>NOTES!$A$3</f>
        <v>Source: DYNASIM3 ID912. Option FICA15:  Increase Payroll tax to 15.4% over 10 Years</v>
      </c>
      <c r="BB90" s="7"/>
      <c r="BN90" s="7" t="str">
        <f>NOTES!$A$3</f>
        <v>Source: DYNASIM3 ID912. Option FICA15:  Increase Payroll tax to 15.4% over 10 Years</v>
      </c>
      <c r="BO90" s="7"/>
    </row>
    <row r="91" spans="1:78">
      <c r="A91" s="7" t="s">
        <v>119</v>
      </c>
      <c r="B91" s="7"/>
      <c r="N91" s="7" t="s">
        <v>119</v>
      </c>
      <c r="O91" s="7"/>
      <c r="AA91" s="7" t="s">
        <v>119</v>
      </c>
      <c r="AB91" s="7"/>
      <c r="AN91" s="7" t="s">
        <v>119</v>
      </c>
      <c r="AO91" s="7"/>
      <c r="BA91" s="7" t="s">
        <v>119</v>
      </c>
      <c r="BB91" s="7"/>
      <c r="BN91" s="7" t="s">
        <v>119</v>
      </c>
      <c r="BO91" s="7"/>
    </row>
    <row r="92" spans="1:78" ht="25.5" customHeight="1">
      <c r="A92" s="275" t="str">
        <f>NOTES!$A$4</f>
        <v>Equivalent annuity income includes earnings, Social Security, DB pension, annuitized asset income, SSI, imputed rent, means tested benefits, nonmeans tested benefits.</v>
      </c>
      <c r="B92" s="275"/>
      <c r="C92" s="275"/>
      <c r="D92" s="275"/>
      <c r="E92" s="275"/>
      <c r="F92" s="275"/>
      <c r="G92" s="275"/>
      <c r="H92" s="275"/>
      <c r="I92" s="275"/>
      <c r="J92" s="275"/>
      <c r="K92" s="275"/>
      <c r="L92" s="275"/>
      <c r="N92" s="275" t="str">
        <f>NOTES!$A$4</f>
        <v>Equivalent annuity income includes earnings, Social Security, DB pension, annuitized asset income, SSI, imputed rent, means tested benefits, nonmeans tested benefits.</v>
      </c>
      <c r="O92" s="275"/>
      <c r="P92" s="275"/>
      <c r="Q92" s="275"/>
      <c r="R92" s="275"/>
      <c r="S92" s="275"/>
      <c r="T92" s="275"/>
      <c r="U92" s="275"/>
      <c r="V92" s="275"/>
      <c r="W92" s="275"/>
      <c r="X92" s="275"/>
      <c r="Y92" s="275"/>
      <c r="AA92" s="275" t="str">
        <f>NOTES!$A$4</f>
        <v>Equivalent annuity income includes earnings, Social Security, DB pension, annuitized asset income, SSI, imputed rent, means tested benefits, nonmeans tested benefits.</v>
      </c>
      <c r="AB92" s="275"/>
      <c r="AC92" s="275"/>
      <c r="AD92" s="275"/>
      <c r="AE92" s="275"/>
      <c r="AF92" s="275"/>
      <c r="AG92" s="275"/>
      <c r="AH92" s="275"/>
      <c r="AI92" s="275"/>
      <c r="AJ92" s="275"/>
      <c r="AK92" s="275"/>
      <c r="AL92" s="275"/>
      <c r="AN92" s="275" t="str">
        <f>NOTES!$A$4</f>
        <v>Equivalent annuity income includes earnings, Social Security, DB pension, annuitized asset income, SSI, imputed rent, means tested benefits, nonmeans tested benefits.</v>
      </c>
      <c r="AO92" s="275"/>
      <c r="AP92" s="275"/>
      <c r="AQ92" s="275"/>
      <c r="AR92" s="275"/>
      <c r="AS92" s="275"/>
      <c r="AT92" s="275"/>
      <c r="AU92" s="275"/>
      <c r="AV92" s="275"/>
      <c r="AW92" s="275"/>
      <c r="AX92" s="275"/>
      <c r="AY92" s="275"/>
      <c r="BA92" s="275" t="str">
        <f>NOTES!$A$4</f>
        <v>Equivalent annuity income includes earnings, Social Security, DB pension, annuitized asset income, SSI, imputed rent, means tested benefits, nonmeans tested benefits.</v>
      </c>
      <c r="BB92" s="275"/>
      <c r="BC92" s="275"/>
      <c r="BD92" s="275"/>
      <c r="BE92" s="275"/>
      <c r="BF92" s="275"/>
      <c r="BG92" s="275"/>
      <c r="BH92" s="275"/>
      <c r="BI92" s="275"/>
      <c r="BJ92" s="275"/>
      <c r="BK92" s="275"/>
      <c r="BL92" s="275"/>
      <c r="BM92" s="147"/>
      <c r="BN92" s="275" t="str">
        <f>NOTES!$A$4</f>
        <v>Equivalent annuity income includes earnings, Social Security, DB pension, annuitized asset income, SSI, imputed rent, means tested benefits, nonmeans tested benefits.</v>
      </c>
      <c r="BO92" s="275"/>
      <c r="BP92" s="275"/>
      <c r="BQ92" s="275"/>
      <c r="BR92" s="275"/>
      <c r="BS92" s="275"/>
      <c r="BT92" s="275"/>
      <c r="BU92" s="275"/>
      <c r="BV92" s="275"/>
      <c r="BW92" s="275"/>
      <c r="BX92" s="275"/>
      <c r="BY92" s="275"/>
    </row>
    <row r="93" spans="1:78" ht="25.5" customHeight="1">
      <c r="A93" s="275" t="str">
        <f>NOTES!$A$6</f>
        <v>Equivalent cash income includes earnings, Social Security, DB pension, interest, dividends, rental income, retirement account withdrawals SSI, means tested benefits, nonmeans tested benefits.</v>
      </c>
      <c r="B93" s="275"/>
      <c r="C93" s="275"/>
      <c r="D93" s="275"/>
      <c r="E93" s="275"/>
      <c r="F93" s="275"/>
      <c r="G93" s="275"/>
      <c r="H93" s="275"/>
      <c r="I93" s="275"/>
      <c r="J93" s="275"/>
      <c r="K93" s="275"/>
      <c r="L93" s="275"/>
      <c r="N93" s="275" t="str">
        <f>NOTES!$A$6</f>
        <v>Equivalent cash income includes earnings, Social Security, DB pension, interest, dividends, rental income, retirement account withdrawals SSI, means tested benefits, nonmeans tested benefits.</v>
      </c>
      <c r="O93" s="275"/>
      <c r="P93" s="275"/>
      <c r="Q93" s="275"/>
      <c r="R93" s="275"/>
      <c r="S93" s="275"/>
      <c r="T93" s="275"/>
      <c r="U93" s="275"/>
      <c r="V93" s="275"/>
      <c r="W93" s="275"/>
      <c r="X93" s="275"/>
      <c r="Y93" s="275"/>
      <c r="Z93" s="109"/>
      <c r="AA93" s="275" t="str">
        <f>NOTES!$A$6</f>
        <v>Equivalent cash income includes earnings, Social Security, DB pension, interest, dividends, rental income, retirement account withdrawals SSI, means tested benefits, nonmeans tested benefits.</v>
      </c>
      <c r="AB93" s="275"/>
      <c r="AC93" s="275"/>
      <c r="AD93" s="275"/>
      <c r="AE93" s="275"/>
      <c r="AF93" s="275"/>
      <c r="AG93" s="275"/>
      <c r="AH93" s="275"/>
      <c r="AI93" s="275"/>
      <c r="AJ93" s="275"/>
      <c r="AK93" s="275"/>
      <c r="AL93" s="275"/>
      <c r="AN93" s="275" t="str">
        <f>NOTES!$A$6</f>
        <v>Equivalent cash income includes earnings, Social Security, DB pension, interest, dividends, rental income, retirement account withdrawals SSI, means tested benefits, nonmeans tested benefits.</v>
      </c>
      <c r="AO93" s="275"/>
      <c r="AP93" s="275"/>
      <c r="AQ93" s="275"/>
      <c r="AR93" s="275"/>
      <c r="AS93" s="275"/>
      <c r="AT93" s="275"/>
      <c r="AU93" s="275"/>
      <c r="AV93" s="275"/>
      <c r="AW93" s="275"/>
      <c r="AX93" s="275"/>
      <c r="AY93" s="275"/>
      <c r="BA93" s="275" t="str">
        <f>NOTES!$A$6</f>
        <v>Equivalent cash income includes earnings, Social Security, DB pension, interest, dividends, rental income, retirement account withdrawals SSI, means tested benefits, nonmeans tested benefits.</v>
      </c>
      <c r="BB93" s="275"/>
      <c r="BC93" s="275"/>
      <c r="BD93" s="275"/>
      <c r="BE93" s="275"/>
      <c r="BF93" s="275"/>
      <c r="BG93" s="275"/>
      <c r="BH93" s="275"/>
      <c r="BI93" s="275"/>
      <c r="BJ93" s="275"/>
      <c r="BK93" s="275"/>
      <c r="BL93" s="275"/>
      <c r="BM93" s="147"/>
      <c r="BN93" s="275" t="str">
        <f>NOTES!$A$6</f>
        <v>Equivalent cash income includes earnings, Social Security, DB pension, interest, dividends, rental income, retirement account withdrawals SSI, means tested benefits, nonmeans tested benefits.</v>
      </c>
      <c r="BO93" s="275"/>
      <c r="BP93" s="275"/>
      <c r="BQ93" s="275"/>
      <c r="BR93" s="275"/>
      <c r="BS93" s="275"/>
      <c r="BT93" s="275"/>
      <c r="BU93" s="275"/>
      <c r="BV93" s="275"/>
      <c r="BW93" s="275"/>
      <c r="BX93" s="275"/>
      <c r="BY93" s="275"/>
    </row>
    <row r="94" spans="1:78">
      <c r="A94" s="274" t="str">
        <f>NOTES!$A$13</f>
        <v>Financial income includes interest, dividends, rental income, retirement account withdrawals.</v>
      </c>
      <c r="B94" s="274"/>
      <c r="C94" s="274"/>
      <c r="D94" s="274"/>
      <c r="E94" s="274"/>
      <c r="F94" s="274"/>
      <c r="G94" s="274"/>
      <c r="H94" s="274"/>
      <c r="I94" s="274"/>
      <c r="J94" s="274"/>
      <c r="K94" s="274"/>
      <c r="L94" s="274"/>
      <c r="N94" s="274" t="str">
        <f>NOTES!$A$13</f>
        <v>Financial income includes interest, dividends, rental income, retirement account withdrawals.</v>
      </c>
      <c r="O94" s="274"/>
      <c r="P94" s="274"/>
      <c r="Q94" s="274"/>
      <c r="R94" s="274"/>
      <c r="S94" s="274"/>
      <c r="T94" s="274"/>
      <c r="U94" s="274"/>
      <c r="V94" s="274"/>
      <c r="W94" s="274"/>
      <c r="X94" s="274"/>
      <c r="Y94" s="274"/>
      <c r="AA94" s="274" t="str">
        <f>NOTES!$A$13</f>
        <v>Financial income includes interest, dividends, rental income, retirement account withdrawals.</v>
      </c>
      <c r="AB94" s="274"/>
      <c r="AC94" s="274"/>
      <c r="AD94" s="274"/>
      <c r="AE94" s="274"/>
      <c r="AF94" s="274"/>
      <c r="AG94" s="274"/>
      <c r="AH94" s="274"/>
      <c r="AI94" s="274"/>
      <c r="AJ94" s="274"/>
      <c r="AK94" s="274"/>
      <c r="AL94" s="274"/>
      <c r="AN94" s="274" t="str">
        <f>NOTES!$A$13</f>
        <v>Financial income includes interest, dividends, rental income, retirement account withdrawals.</v>
      </c>
      <c r="AO94" s="274"/>
      <c r="AP94" s="274"/>
      <c r="AQ94" s="274"/>
      <c r="AR94" s="274"/>
      <c r="AS94" s="274"/>
      <c r="AT94" s="274"/>
      <c r="AU94" s="274"/>
      <c r="AV94" s="274"/>
      <c r="AW94" s="274"/>
      <c r="AX94" s="274"/>
      <c r="AY94" s="274"/>
      <c r="BA94" s="274" t="str">
        <f>NOTES!$A$13</f>
        <v>Financial income includes interest, dividends, rental income, retirement account withdrawals.</v>
      </c>
      <c r="BB94" s="274"/>
      <c r="BC94" s="274"/>
      <c r="BD94" s="274"/>
      <c r="BE94" s="274"/>
      <c r="BF94" s="274"/>
      <c r="BG94" s="274"/>
      <c r="BH94" s="274"/>
      <c r="BI94" s="274"/>
      <c r="BJ94" s="274"/>
      <c r="BK94" s="274"/>
      <c r="BL94" s="274"/>
      <c r="BN94" s="274" t="str">
        <f>NOTES!$A$13</f>
        <v>Financial income includes interest, dividends, rental income, retirement account withdrawals.</v>
      </c>
      <c r="BO94" s="274"/>
      <c r="BP94" s="274"/>
      <c r="BQ94" s="274"/>
      <c r="BR94" s="274"/>
      <c r="BS94" s="274"/>
      <c r="BT94" s="274"/>
      <c r="BU94" s="274"/>
      <c r="BV94" s="274"/>
      <c r="BW94" s="274"/>
      <c r="BX94" s="274"/>
      <c r="BY94" s="274"/>
    </row>
    <row r="95" spans="1:78" ht="27.75" customHeight="1">
      <c r="A95" s="275" t="str">
        <f>NOTES!$A$14</f>
        <v>Other family member income includes income of non-spouse co-resident family members. It is not included in reported total income but is included income for poverty calculations.</v>
      </c>
      <c r="B95" s="275"/>
      <c r="C95" s="275"/>
      <c r="D95" s="275"/>
      <c r="E95" s="275"/>
      <c r="F95" s="275"/>
      <c r="G95" s="275"/>
      <c r="H95" s="275"/>
      <c r="I95" s="275"/>
      <c r="J95" s="275"/>
      <c r="K95" s="275"/>
      <c r="L95" s="275"/>
      <c r="N95" s="275" t="str">
        <f>NOTES!$A$14</f>
        <v>Other family member income includes income of non-spouse co-resident family members. It is not included in reported total income but is included income for poverty calculations.</v>
      </c>
      <c r="O95" s="275"/>
      <c r="P95" s="275"/>
      <c r="Q95" s="275"/>
      <c r="R95" s="275"/>
      <c r="S95" s="275"/>
      <c r="T95" s="275"/>
      <c r="U95" s="275"/>
      <c r="V95" s="275"/>
      <c r="W95" s="275"/>
      <c r="X95" s="275"/>
      <c r="Y95" s="275"/>
      <c r="AA95" s="275" t="str">
        <f>NOTES!$A$14</f>
        <v>Other family member income includes income of non-spouse co-resident family members. It is not included in reported total income but is included income for poverty calculations.</v>
      </c>
      <c r="AB95" s="275"/>
      <c r="AC95" s="275"/>
      <c r="AD95" s="275"/>
      <c r="AE95" s="275"/>
      <c r="AF95" s="275"/>
      <c r="AG95" s="275"/>
      <c r="AH95" s="275"/>
      <c r="AI95" s="275"/>
      <c r="AJ95" s="275"/>
      <c r="AK95" s="275"/>
      <c r="AL95" s="275"/>
      <c r="AN95" s="275" t="str">
        <f>NOTES!$A$14</f>
        <v>Other family member income includes income of non-spouse co-resident family members. It is not included in reported total income but is included income for poverty calculations.</v>
      </c>
      <c r="AO95" s="275"/>
      <c r="AP95" s="275"/>
      <c r="AQ95" s="275"/>
      <c r="AR95" s="275"/>
      <c r="AS95" s="275"/>
      <c r="AT95" s="275"/>
      <c r="AU95" s="275"/>
      <c r="AV95" s="275"/>
      <c r="AW95" s="275"/>
      <c r="AX95" s="275"/>
      <c r="AY95" s="275"/>
      <c r="BA95" s="275" t="str">
        <f>NOTES!$A$14</f>
        <v>Other family member income includes income of non-spouse co-resident family members. It is not included in reported total income but is included income for poverty calculations.</v>
      </c>
      <c r="BB95" s="275"/>
      <c r="BC95" s="275"/>
      <c r="BD95" s="275"/>
      <c r="BE95" s="275"/>
      <c r="BF95" s="275"/>
      <c r="BG95" s="275"/>
      <c r="BH95" s="275"/>
      <c r="BI95" s="275"/>
      <c r="BJ95" s="275"/>
      <c r="BK95" s="275"/>
      <c r="BL95" s="275"/>
      <c r="BN95" s="282" t="str">
        <f>NOTES!$A$14</f>
        <v>Other family member income includes income of non-spouse co-resident family members. It is not included in reported total income but is included income for poverty calculations.</v>
      </c>
      <c r="BO95" s="282"/>
      <c r="BP95" s="282"/>
      <c r="BQ95" s="282"/>
      <c r="BR95" s="282"/>
      <c r="BS95" s="282"/>
      <c r="BT95" s="282"/>
      <c r="BU95" s="282"/>
      <c r="BV95" s="282"/>
      <c r="BW95" s="282"/>
      <c r="BX95" s="282"/>
      <c r="BY95" s="282"/>
    </row>
    <row r="96" spans="1:78">
      <c r="A96" s="7"/>
      <c r="B96" s="7"/>
      <c r="C96" s="98"/>
      <c r="N96" s="7"/>
      <c r="O96" s="7"/>
      <c r="P96" s="98"/>
      <c r="AA96" s="7"/>
      <c r="AB96" s="7"/>
      <c r="AC96" s="98"/>
      <c r="AN96" s="7"/>
      <c r="AO96" s="7"/>
      <c r="AP96" s="98"/>
      <c r="BA96" s="7"/>
      <c r="BB96" s="7"/>
      <c r="BC96" s="98"/>
      <c r="BN96" s="7"/>
      <c r="BO96" s="7"/>
      <c r="BP96" s="98"/>
    </row>
    <row r="97" spans="1:233">
      <c r="A97" s="7"/>
      <c r="B97" s="7"/>
      <c r="C97" s="98"/>
      <c r="N97" s="7"/>
      <c r="O97" s="7"/>
      <c r="P97" s="98"/>
      <c r="AA97" s="7"/>
      <c r="AB97" s="7"/>
      <c r="AC97" s="98"/>
      <c r="AN97" s="7"/>
      <c r="AO97" s="7"/>
      <c r="AP97" s="98"/>
      <c r="BA97" s="7"/>
      <c r="BB97" s="7"/>
      <c r="BC97" s="98"/>
      <c r="BN97" s="7"/>
      <c r="BO97" s="7"/>
      <c r="BP97" s="98"/>
    </row>
    <row r="98" spans="1:233" s="42" customFormat="1" ht="41.25" customHeight="1">
      <c r="A98" s="281" t="str">
        <f>CONCATENATE(A$1," by Marital Status")</f>
        <v>Distribution of Equivalent Income and Taxes by Source Among Individuals Age 62 and Older in  Year 2015 (2015 dollars) by Marital Status</v>
      </c>
      <c r="B98" s="281"/>
      <c r="C98" s="281"/>
      <c r="D98" s="281"/>
      <c r="E98" s="281"/>
      <c r="F98" s="281"/>
      <c r="G98" s="281"/>
      <c r="H98" s="281"/>
      <c r="I98" s="281"/>
      <c r="J98" s="281"/>
      <c r="K98" s="281"/>
      <c r="L98" s="281"/>
      <c r="M98" s="17"/>
      <c r="N98" s="281" t="str">
        <f>CONCATENATE(N$1," by Marital Status")</f>
        <v>Distribution of Equivalent Income and Taxes by Source Among Individuals Age 62 and Older in  Year 2025 (2015 dollars) by Marital Status</v>
      </c>
      <c r="O98" s="281"/>
      <c r="P98" s="281"/>
      <c r="Q98" s="281"/>
      <c r="R98" s="281"/>
      <c r="S98" s="281"/>
      <c r="T98" s="281"/>
      <c r="U98" s="281"/>
      <c r="V98" s="281"/>
      <c r="W98" s="281"/>
      <c r="X98" s="281"/>
      <c r="Y98" s="281"/>
      <c r="Z98" s="17"/>
      <c r="AA98" s="281" t="str">
        <f>CONCATENATE(AA$1," by Marital Status")</f>
        <v>Distribution of Equivalent Income and Taxes by Source Among Individuals Age 62 and Older in  Year 2035 (2015 dollars) by Marital Status</v>
      </c>
      <c r="AB98" s="281"/>
      <c r="AC98" s="281"/>
      <c r="AD98" s="281"/>
      <c r="AE98" s="281"/>
      <c r="AF98" s="281"/>
      <c r="AG98" s="281"/>
      <c r="AH98" s="281"/>
      <c r="AI98" s="281"/>
      <c r="AJ98" s="281"/>
      <c r="AK98" s="281"/>
      <c r="AL98" s="281"/>
      <c r="AM98" s="17"/>
      <c r="AN98" s="281" t="str">
        <f>CONCATENATE(AN$1," by Marital Status")</f>
        <v>Distribution of Equivalent Income and Taxes by Source Among Individuals Age 62 and Older in  Year 2045 (2015 dollars) by Marital Status</v>
      </c>
      <c r="AO98" s="281"/>
      <c r="AP98" s="281"/>
      <c r="AQ98" s="281"/>
      <c r="AR98" s="281"/>
      <c r="AS98" s="281"/>
      <c r="AT98" s="281"/>
      <c r="AU98" s="281"/>
      <c r="AV98" s="281"/>
      <c r="AW98" s="281"/>
      <c r="AX98" s="281"/>
      <c r="AY98" s="281"/>
      <c r="AZ98" s="17"/>
      <c r="BA98" s="281" t="str">
        <f>CONCATENATE(BA$1," by Marital Status")</f>
        <v>Distribution of Equivalent Income and Taxes by Source Among Individuals Age 62 and Older in  Year 2055 (2015 dollars) by Marital Status</v>
      </c>
      <c r="BB98" s="281"/>
      <c r="BC98" s="281"/>
      <c r="BD98" s="281"/>
      <c r="BE98" s="281"/>
      <c r="BF98" s="281"/>
      <c r="BG98" s="281"/>
      <c r="BH98" s="281"/>
      <c r="BI98" s="281"/>
      <c r="BJ98" s="281"/>
      <c r="BK98" s="281"/>
      <c r="BL98" s="281"/>
      <c r="BM98" s="105"/>
      <c r="BN98" s="281" t="str">
        <f>CONCATENATE(BN$1," by Marital Status")</f>
        <v>Distribution of Equivalent Income and Taxes by Source Among Individuals Age 62 and Older in  Year 2065 (2015 dollars) by Marital Status</v>
      </c>
      <c r="BO98" s="281"/>
      <c r="BP98" s="281"/>
      <c r="BQ98" s="281"/>
      <c r="BR98" s="281"/>
      <c r="BS98" s="281"/>
      <c r="BT98" s="281"/>
      <c r="BU98" s="281"/>
      <c r="BV98" s="281"/>
      <c r="BW98" s="281"/>
      <c r="BX98" s="281"/>
      <c r="BY98" s="281"/>
      <c r="BZ98" s="11"/>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row>
    <row r="99" spans="1:233" ht="24.75" customHeight="1">
      <c r="A99" s="12"/>
      <c r="B99" s="12"/>
      <c r="C99" s="96"/>
      <c r="D99" s="288" t="str">
        <f>CONCATENATE("Equivalent Income",L$1)</f>
        <v>Equivalent Income Year 2015 (2015 dollars)</v>
      </c>
      <c r="E99" s="288"/>
      <c r="F99" s="288"/>
      <c r="G99" s="288"/>
      <c r="H99" s="288"/>
      <c r="I99" s="288"/>
      <c r="J99" s="288"/>
      <c r="K99" s="288"/>
      <c r="L99" s="288"/>
      <c r="N99" s="12"/>
      <c r="O99" s="12"/>
      <c r="P99" s="96"/>
      <c r="Q99" s="289" t="str">
        <f>CONCATENATE("Equivalent Income",Y$1)</f>
        <v>Equivalent Income Year 2025 (2015 dollars)</v>
      </c>
      <c r="R99" s="289"/>
      <c r="S99" s="289"/>
      <c r="T99" s="289"/>
      <c r="U99" s="289"/>
      <c r="V99" s="289"/>
      <c r="W99" s="289"/>
      <c r="X99" s="289"/>
      <c r="Y99" s="289"/>
      <c r="AA99" s="12"/>
      <c r="AB99" s="12"/>
      <c r="AC99" s="96"/>
      <c r="AD99" s="284" t="str">
        <f>CONCATENATE("Equivalent Income",AL$1)</f>
        <v>Equivalent Income Year 2035 (2015 dollars)</v>
      </c>
      <c r="AE99" s="284"/>
      <c r="AF99" s="284"/>
      <c r="AG99" s="284"/>
      <c r="AH99" s="284"/>
      <c r="AI99" s="284"/>
      <c r="AJ99" s="284"/>
      <c r="AK99" s="284"/>
      <c r="AL99" s="284"/>
      <c r="AN99" s="12"/>
      <c r="AO99" s="12"/>
      <c r="AP99" s="96"/>
      <c r="AQ99" s="285" t="str">
        <f>CONCATENATE("Equivalent Income",AY$1)</f>
        <v>Equivalent Income Year 2045 (2015 dollars)</v>
      </c>
      <c r="AR99" s="285"/>
      <c r="AS99" s="285"/>
      <c r="AT99" s="285"/>
      <c r="AU99" s="285"/>
      <c r="AV99" s="285"/>
      <c r="AW99" s="285"/>
      <c r="AX99" s="285"/>
      <c r="AY99" s="285"/>
      <c r="BA99" s="12"/>
      <c r="BB99" s="12"/>
      <c r="BC99" s="96"/>
      <c r="BD99" s="279" t="str">
        <f>CONCATENATE("Equivalent Income",BL$1)</f>
        <v>Equivalent Income Year 2055 (2015 dollars)</v>
      </c>
      <c r="BE99" s="279"/>
      <c r="BF99" s="279"/>
      <c r="BG99" s="279"/>
      <c r="BH99" s="279"/>
      <c r="BI99" s="279"/>
      <c r="BJ99" s="279"/>
      <c r="BK99" s="279"/>
      <c r="BL99" s="279"/>
      <c r="BM99" s="148"/>
      <c r="BN99" s="12"/>
      <c r="BO99" s="12"/>
      <c r="BP99" s="96"/>
      <c r="BQ99" s="280" t="str">
        <f>CONCATENATE("Equivalent Income",BY$1)</f>
        <v>Equivalent Income Year 2065 (2015 dollars)</v>
      </c>
      <c r="BR99" s="280"/>
      <c r="BS99" s="280"/>
      <c r="BT99" s="280"/>
      <c r="BU99" s="280"/>
      <c r="BV99" s="280"/>
      <c r="BW99" s="280"/>
      <c r="BX99" s="280"/>
      <c r="BY99" s="280"/>
    </row>
    <row r="100" spans="1:233" s="115" customFormat="1" ht="26.25">
      <c r="A100" s="125"/>
      <c r="B100" s="126"/>
      <c r="C100" s="97" t="s">
        <v>109</v>
      </c>
      <c r="D100" s="123" t="str">
        <f t="shared" ref="D100:L100" si="25">D$5</f>
        <v>Mean</v>
      </c>
      <c r="E100" s="123" t="str">
        <f t="shared" si="25"/>
        <v>P5</v>
      </c>
      <c r="F100" s="123" t="str">
        <f t="shared" si="25"/>
        <v>P10</v>
      </c>
      <c r="G100" s="123" t="str">
        <f t="shared" si="25"/>
        <v>P25</v>
      </c>
      <c r="H100" s="123" t="str">
        <f t="shared" si="25"/>
        <v>P50</v>
      </c>
      <c r="I100" s="123" t="str">
        <f t="shared" si="25"/>
        <v>P75</v>
      </c>
      <c r="J100" s="123" t="str">
        <f t="shared" si="25"/>
        <v>P90</v>
      </c>
      <c r="K100" s="123" t="str">
        <f t="shared" si="25"/>
        <v>P95</v>
      </c>
      <c r="L100" s="123" t="str">
        <f t="shared" si="25"/>
        <v>P99</v>
      </c>
      <c r="M100" s="146"/>
      <c r="N100" s="125"/>
      <c r="O100" s="126"/>
      <c r="P100" s="97" t="s">
        <v>109</v>
      </c>
      <c r="Q100" s="111" t="str">
        <f t="shared" ref="Q100:Y100" si="26">Q$5</f>
        <v>Mean</v>
      </c>
      <c r="R100" s="123" t="str">
        <f t="shared" si="26"/>
        <v>P5</v>
      </c>
      <c r="S100" s="123" t="str">
        <f t="shared" si="26"/>
        <v>P10</v>
      </c>
      <c r="T100" s="123" t="str">
        <f t="shared" si="26"/>
        <v>P25</v>
      </c>
      <c r="U100" s="123" t="str">
        <f t="shared" si="26"/>
        <v>P50</v>
      </c>
      <c r="V100" s="123" t="str">
        <f t="shared" si="26"/>
        <v>P75</v>
      </c>
      <c r="W100" s="123" t="str">
        <f t="shared" si="26"/>
        <v>P90</v>
      </c>
      <c r="X100" s="111" t="str">
        <f t="shared" si="26"/>
        <v>P95</v>
      </c>
      <c r="Y100" s="111" t="str">
        <f t="shared" si="26"/>
        <v>P99</v>
      </c>
      <c r="Z100" s="145"/>
      <c r="AA100" s="125"/>
      <c r="AB100" s="126"/>
      <c r="AC100" s="97" t="s">
        <v>109</v>
      </c>
      <c r="AD100" s="111" t="str">
        <f t="shared" ref="AD100:AL100" si="27">AD$5</f>
        <v>Mean</v>
      </c>
      <c r="AE100" s="111" t="str">
        <f t="shared" si="27"/>
        <v>P5</v>
      </c>
      <c r="AF100" s="111" t="str">
        <f t="shared" si="27"/>
        <v>P10</v>
      </c>
      <c r="AG100" s="111" t="str">
        <f t="shared" si="27"/>
        <v>P25</v>
      </c>
      <c r="AH100" s="111" t="str">
        <f t="shared" si="27"/>
        <v>P50</v>
      </c>
      <c r="AI100" s="111" t="str">
        <f t="shared" si="27"/>
        <v>P75</v>
      </c>
      <c r="AJ100" s="111" t="str">
        <f t="shared" si="27"/>
        <v>P90</v>
      </c>
      <c r="AK100" s="111" t="str">
        <f t="shared" si="27"/>
        <v>P95</v>
      </c>
      <c r="AL100" s="111" t="str">
        <f t="shared" si="27"/>
        <v>P99</v>
      </c>
      <c r="AM100" s="146"/>
      <c r="AN100" s="125"/>
      <c r="AO100" s="126"/>
      <c r="AP100" s="97" t="s">
        <v>109</v>
      </c>
      <c r="AQ100" s="123" t="str">
        <f t="shared" ref="AQ100:AY100" si="28">AQ$5</f>
        <v>Mean</v>
      </c>
      <c r="AR100" s="123" t="str">
        <f t="shared" si="28"/>
        <v>P5</v>
      </c>
      <c r="AS100" s="123" t="str">
        <f t="shared" si="28"/>
        <v>P10</v>
      </c>
      <c r="AT100" s="123" t="str">
        <f t="shared" si="28"/>
        <v>P25</v>
      </c>
      <c r="AU100" s="123" t="str">
        <f t="shared" si="28"/>
        <v>P50</v>
      </c>
      <c r="AV100" s="123" t="str">
        <f t="shared" si="28"/>
        <v>P75</v>
      </c>
      <c r="AW100" s="123" t="str">
        <f t="shared" si="28"/>
        <v>P90</v>
      </c>
      <c r="AX100" s="123" t="str">
        <f t="shared" si="28"/>
        <v>P95</v>
      </c>
      <c r="AY100" s="123" t="str">
        <f t="shared" si="28"/>
        <v>P99</v>
      </c>
      <c r="AZ100" s="146"/>
      <c r="BA100" s="125"/>
      <c r="BB100" s="126"/>
      <c r="BC100" s="97" t="s">
        <v>109</v>
      </c>
      <c r="BD100" s="123" t="str">
        <f t="shared" ref="BD100:BL100" si="29">BD$5</f>
        <v>Mean</v>
      </c>
      <c r="BE100" s="123" t="str">
        <f t="shared" si="29"/>
        <v>P5</v>
      </c>
      <c r="BF100" s="123" t="str">
        <f t="shared" si="29"/>
        <v>P10</v>
      </c>
      <c r="BG100" s="123" t="str">
        <f t="shared" si="29"/>
        <v>P25</v>
      </c>
      <c r="BH100" s="123" t="str">
        <f t="shared" si="29"/>
        <v>P50</v>
      </c>
      <c r="BI100" s="123" t="str">
        <f t="shared" si="29"/>
        <v>P75</v>
      </c>
      <c r="BJ100" s="123" t="str">
        <f t="shared" si="29"/>
        <v>P90</v>
      </c>
      <c r="BK100" s="123" t="str">
        <f t="shared" si="29"/>
        <v>P95</v>
      </c>
      <c r="BL100" s="123" t="str">
        <f t="shared" si="29"/>
        <v>P99</v>
      </c>
      <c r="BM100" s="146"/>
      <c r="BN100" s="125"/>
      <c r="BO100" s="126"/>
      <c r="BP100" s="97" t="s">
        <v>109</v>
      </c>
      <c r="BQ100" s="111" t="str">
        <f t="shared" ref="BQ100:BY100" si="30">BQ$5</f>
        <v>Mean</v>
      </c>
      <c r="BR100" s="111" t="str">
        <f t="shared" si="30"/>
        <v>P5</v>
      </c>
      <c r="BS100" s="111" t="str">
        <f t="shared" si="30"/>
        <v>P10</v>
      </c>
      <c r="BT100" s="111" t="str">
        <f t="shared" si="30"/>
        <v>P25</v>
      </c>
      <c r="BU100" s="111" t="str">
        <f t="shared" si="30"/>
        <v>P50</v>
      </c>
      <c r="BV100" s="111" t="str">
        <f t="shared" si="30"/>
        <v>P75</v>
      </c>
      <c r="BW100" s="111" t="str">
        <f t="shared" si="30"/>
        <v>P90</v>
      </c>
      <c r="BX100" s="111" t="str">
        <f t="shared" si="30"/>
        <v>P95</v>
      </c>
      <c r="BY100" s="111" t="str">
        <f t="shared" si="30"/>
        <v>P99</v>
      </c>
      <c r="BZ100" s="11"/>
      <c r="CA100" s="112"/>
      <c r="CB100" s="112"/>
      <c r="CC100" s="112"/>
      <c r="CD100" s="112"/>
      <c r="CE100" s="112"/>
      <c r="CF100" s="112"/>
      <c r="CG100" s="112"/>
      <c r="CH100" s="112"/>
      <c r="CI100" s="112"/>
      <c r="CJ100" s="112"/>
      <c r="CK100" s="112"/>
      <c r="CL100" s="112"/>
      <c r="CM100" s="112"/>
      <c r="CN100" s="112"/>
      <c r="CO100" s="112"/>
      <c r="CP100" s="112"/>
      <c r="CQ100" s="112"/>
      <c r="CR100" s="112"/>
      <c r="CS100" s="112"/>
      <c r="CT100" s="112"/>
      <c r="CU100" s="112"/>
      <c r="CV100" s="112"/>
      <c r="CW100" s="112"/>
      <c r="CX100" s="112"/>
      <c r="CY100" s="112"/>
      <c r="CZ100" s="112"/>
      <c r="DA100" s="112"/>
      <c r="DB100" s="112"/>
      <c r="DC100" s="112"/>
      <c r="DD100" s="112"/>
      <c r="DE100" s="112"/>
      <c r="DF100" s="112"/>
      <c r="DG100" s="112"/>
      <c r="DH100" s="112"/>
      <c r="DI100" s="112"/>
      <c r="DJ100" s="112"/>
      <c r="DK100" s="112"/>
      <c r="DL100" s="112"/>
      <c r="DM100" s="112"/>
      <c r="DN100" s="112"/>
      <c r="DO100" s="112"/>
      <c r="DP100" s="112"/>
      <c r="DQ100" s="112"/>
      <c r="DR100" s="112"/>
      <c r="DS100" s="112"/>
      <c r="DT100" s="112"/>
      <c r="DU100" s="112"/>
      <c r="DV100" s="112"/>
      <c r="DW100" s="112"/>
      <c r="DX100" s="112"/>
      <c r="DY100" s="112"/>
      <c r="DZ100" s="112"/>
      <c r="EA100" s="112"/>
      <c r="EB100" s="112"/>
      <c r="EC100" s="112"/>
      <c r="ED100" s="112"/>
      <c r="EE100" s="112"/>
      <c r="EF100" s="112"/>
      <c r="EG100" s="112"/>
      <c r="EH100" s="112"/>
      <c r="EI100" s="112"/>
      <c r="EJ100" s="112"/>
      <c r="EK100" s="112"/>
      <c r="EL100" s="112"/>
      <c r="EM100" s="112"/>
      <c r="EN100" s="112"/>
      <c r="EO100" s="112"/>
      <c r="EP100" s="112"/>
      <c r="EQ100" s="112"/>
      <c r="ER100" s="112"/>
      <c r="ES100" s="112"/>
      <c r="ET100" s="112"/>
      <c r="EU100" s="112"/>
      <c r="EV100" s="112"/>
      <c r="EW100" s="112"/>
      <c r="EX100" s="112"/>
      <c r="EY100" s="112"/>
      <c r="EZ100" s="112"/>
      <c r="FA100" s="112"/>
      <c r="FB100" s="112"/>
      <c r="FC100" s="112"/>
      <c r="FD100" s="112"/>
      <c r="FE100" s="112"/>
      <c r="FF100" s="112"/>
      <c r="FG100" s="112"/>
      <c r="FH100" s="112"/>
      <c r="FI100" s="112"/>
      <c r="FJ100" s="112"/>
      <c r="FK100" s="112"/>
      <c r="FL100" s="112"/>
      <c r="FM100" s="112"/>
      <c r="FN100" s="112"/>
      <c r="FO100" s="112"/>
      <c r="FP100" s="112"/>
      <c r="FQ100" s="112"/>
      <c r="FR100" s="112"/>
      <c r="FS100" s="112"/>
      <c r="FT100" s="112"/>
      <c r="FU100" s="112"/>
      <c r="FV100" s="112"/>
      <c r="FW100" s="112"/>
      <c r="FX100" s="112"/>
      <c r="FY100" s="112"/>
      <c r="FZ100" s="112"/>
      <c r="GA100" s="112"/>
      <c r="GB100" s="112"/>
      <c r="GC100" s="112"/>
      <c r="GD100" s="112"/>
      <c r="GE100" s="112"/>
      <c r="GF100" s="112"/>
      <c r="GG100" s="112"/>
      <c r="GH100" s="112"/>
      <c r="GI100" s="112"/>
      <c r="GJ100" s="112"/>
      <c r="GK100" s="112"/>
      <c r="GL100" s="112"/>
      <c r="GM100" s="112"/>
      <c r="GN100" s="112"/>
      <c r="GO100" s="112"/>
      <c r="GP100" s="112"/>
      <c r="GQ100" s="112"/>
      <c r="GR100" s="112"/>
      <c r="GS100" s="112"/>
      <c r="GT100" s="112"/>
      <c r="GU100" s="112"/>
      <c r="GV100" s="112"/>
      <c r="GW100" s="112"/>
      <c r="GX100" s="112"/>
      <c r="GY100" s="112"/>
      <c r="GZ100" s="112"/>
      <c r="HA100" s="112"/>
      <c r="HB100" s="112"/>
      <c r="HC100" s="112"/>
      <c r="HD100" s="112"/>
      <c r="HE100" s="112"/>
      <c r="HF100" s="112"/>
      <c r="HG100" s="112"/>
      <c r="HH100" s="112"/>
      <c r="HI100" s="112"/>
      <c r="HJ100" s="112"/>
      <c r="HK100" s="112"/>
      <c r="HL100" s="112"/>
      <c r="HM100" s="112"/>
      <c r="HN100" s="112"/>
      <c r="HO100" s="112"/>
      <c r="HP100" s="112"/>
      <c r="HQ100" s="112"/>
      <c r="HR100" s="112"/>
      <c r="HS100" s="112"/>
      <c r="HT100" s="112"/>
      <c r="HU100" s="112"/>
      <c r="HV100" s="112"/>
      <c r="HW100" s="112"/>
      <c r="HX100" s="112"/>
      <c r="HY100" s="112"/>
    </row>
    <row r="101" spans="1:233">
      <c r="A101" s="6" t="s">
        <v>38</v>
      </c>
      <c r="B101" s="7"/>
      <c r="C101" s="98"/>
      <c r="N101" s="6" t="s">
        <v>38</v>
      </c>
      <c r="O101" s="7"/>
      <c r="P101" s="98"/>
      <c r="AA101" s="6" t="s">
        <v>38</v>
      </c>
      <c r="AB101" s="7"/>
      <c r="AC101" s="98"/>
      <c r="AN101" s="6" t="s">
        <v>38</v>
      </c>
      <c r="AO101" s="7"/>
      <c r="AP101" s="98"/>
      <c r="BA101" s="6" t="s">
        <v>38</v>
      </c>
      <c r="BB101" s="7"/>
      <c r="BC101" s="98"/>
      <c r="BN101" s="6" t="s">
        <v>38</v>
      </c>
      <c r="BO101" s="7"/>
      <c r="BP101" s="98"/>
    </row>
    <row r="102" spans="1:233">
      <c r="B102" s="7" t="s">
        <v>512</v>
      </c>
      <c r="C102" s="98">
        <f>SAStab!B1751</f>
        <v>0.99</v>
      </c>
      <c r="D102" s="52">
        <f>SAStab!B7888</f>
        <v>72340</v>
      </c>
      <c r="E102" s="52">
        <f>SAStab!C7888</f>
        <v>8867.42</v>
      </c>
      <c r="F102" s="52">
        <f>SAStab!D7888</f>
        <v>12624.34</v>
      </c>
      <c r="G102" s="52">
        <f>SAStab!E7888</f>
        <v>23963.9</v>
      </c>
      <c r="H102" s="52">
        <f>SAStab!F7888</f>
        <v>45863.4</v>
      </c>
      <c r="I102" s="52">
        <f>SAStab!G7888</f>
        <v>84797</v>
      </c>
      <c r="J102" s="52">
        <f>SAStab!H7888</f>
        <v>144059</v>
      </c>
      <c r="K102" s="52">
        <f>SAStab!I7888</f>
        <v>203367</v>
      </c>
      <c r="L102" s="52">
        <f>SAStab!J7888</f>
        <v>433241</v>
      </c>
      <c r="O102" s="7" t="str">
        <f t="shared" ref="O102:O110" si="31">$B102</f>
        <v>Equivalent Annuity Income</v>
      </c>
      <c r="P102" s="98">
        <f>SAStab!C1751</f>
        <v>0.99</v>
      </c>
      <c r="Q102">
        <f>SAStab!B8032</f>
        <v>77868</v>
      </c>
      <c r="R102" s="188">
        <f>SAStab!C8032</f>
        <v>9215.8700000000008</v>
      </c>
      <c r="S102" s="188">
        <f>SAStab!D8032</f>
        <v>13595.5</v>
      </c>
      <c r="T102" s="188">
        <f>SAStab!E8032</f>
        <v>25878.400000000001</v>
      </c>
      <c r="U102" s="188">
        <f>SAStab!F8032</f>
        <v>49598.1</v>
      </c>
      <c r="V102" s="188">
        <f>SAStab!G8032</f>
        <v>91383</v>
      </c>
      <c r="W102" s="188">
        <f>SAStab!H8032</f>
        <v>155353</v>
      </c>
      <c r="X102" s="188">
        <f>SAStab!I8032</f>
        <v>221075</v>
      </c>
      <c r="Y102" s="188">
        <f>SAStab!J8032</f>
        <v>478573</v>
      </c>
      <c r="AB102" s="7" t="str">
        <f t="shared" ref="AB102:AB110" si="32">$B102</f>
        <v>Equivalent Annuity Income</v>
      </c>
      <c r="AC102" s="98">
        <f>SAStab!D1751</f>
        <v>0.99099999999999999</v>
      </c>
      <c r="AD102">
        <f>SAStab!B8176</f>
        <v>81465</v>
      </c>
      <c r="AE102">
        <f>SAStab!C8176</f>
        <v>9359.69</v>
      </c>
      <c r="AF102">
        <f>SAStab!D8176</f>
        <v>14181.33</v>
      </c>
      <c r="AG102">
        <f>SAStab!E8176</f>
        <v>26581.7</v>
      </c>
      <c r="AH102">
        <f>SAStab!F8176</f>
        <v>50652.2</v>
      </c>
      <c r="AI102">
        <f>SAStab!G8176</f>
        <v>95345</v>
      </c>
      <c r="AJ102">
        <f>SAStab!H8176</f>
        <v>167585</v>
      </c>
      <c r="AK102">
        <f>SAStab!I8176</f>
        <v>233714</v>
      </c>
      <c r="AL102">
        <f>SAStab!J8176</f>
        <v>521024</v>
      </c>
      <c r="AO102" s="7" t="str">
        <f t="shared" ref="AO102:AO110" si="33">$B102</f>
        <v>Equivalent Annuity Income</v>
      </c>
      <c r="AP102" s="98">
        <f>SAStab!E1751</f>
        <v>0.99099999999999999</v>
      </c>
      <c r="AQ102" s="52">
        <f>SAStab!B8320</f>
        <v>86829</v>
      </c>
      <c r="AR102" s="52">
        <f>SAStab!C8320</f>
        <v>9358.25</v>
      </c>
      <c r="AS102" s="52">
        <f>SAStab!D8320</f>
        <v>14699.36</v>
      </c>
      <c r="AT102" s="52">
        <f>SAStab!E8320</f>
        <v>27415.1</v>
      </c>
      <c r="AU102" s="52">
        <f>SAStab!F8320</f>
        <v>51958.7</v>
      </c>
      <c r="AV102" s="52">
        <f>SAStab!G8320</f>
        <v>100214</v>
      </c>
      <c r="AW102" s="52">
        <f>SAStab!H8320</f>
        <v>178659</v>
      </c>
      <c r="AX102" s="52">
        <f>SAStab!I8320</f>
        <v>259689</v>
      </c>
      <c r="AY102" s="52">
        <f>SAStab!J8320</f>
        <v>572228</v>
      </c>
      <c r="BB102" s="7" t="str">
        <f t="shared" ref="BB102:BB110" si="34">$B102</f>
        <v>Equivalent Annuity Income</v>
      </c>
      <c r="BC102" s="98">
        <f>SAStab!F1751</f>
        <v>0.99099999999999999</v>
      </c>
      <c r="BD102" s="52">
        <f>SAStab!B8464</f>
        <v>93953</v>
      </c>
      <c r="BE102" s="52">
        <f>SAStab!C8464</f>
        <v>9681.1299999999992</v>
      </c>
      <c r="BF102" s="52">
        <f>SAStab!D8464</f>
        <v>15908.79</v>
      </c>
      <c r="BG102" s="52">
        <f>SAStab!E8464</f>
        <v>29521.4</v>
      </c>
      <c r="BH102" s="52">
        <f>SAStab!F8464</f>
        <v>56459.3</v>
      </c>
      <c r="BI102" s="52">
        <f>SAStab!G8464</f>
        <v>109325</v>
      </c>
      <c r="BJ102" s="52">
        <f>SAStab!H8464</f>
        <v>194259</v>
      </c>
      <c r="BK102" s="52">
        <f>SAStab!I8464</f>
        <v>277495</v>
      </c>
      <c r="BL102" s="52">
        <f>SAStab!J8464</f>
        <v>605315</v>
      </c>
      <c r="BO102" s="7" t="str">
        <f t="shared" ref="BO102:BO110" si="35">$B102</f>
        <v>Equivalent Annuity Income</v>
      </c>
      <c r="BP102" s="98">
        <f>SAStab!G1751</f>
        <v>0.99199999999999999</v>
      </c>
      <c r="BQ102">
        <f>SAStab!B8608</f>
        <v>100492</v>
      </c>
      <c r="BR102">
        <f>SAStab!C8608</f>
        <v>10422.629999999999</v>
      </c>
      <c r="BS102">
        <f>SAStab!D8608</f>
        <v>17593.560000000001</v>
      </c>
      <c r="BT102">
        <f>SAStab!E8608</f>
        <v>32446.7</v>
      </c>
      <c r="BU102">
        <f>SAStab!F8608</f>
        <v>62124.6</v>
      </c>
      <c r="BV102" s="11">
        <f>SAStab!G8608</f>
        <v>118328</v>
      </c>
      <c r="BW102" s="11">
        <f>SAStab!H8608</f>
        <v>210027</v>
      </c>
      <c r="BX102" s="11">
        <f>SAStab!I8608</f>
        <v>293029</v>
      </c>
      <c r="BY102" s="11">
        <f>SAStab!J8608</f>
        <v>637714</v>
      </c>
    </row>
    <row r="103" spans="1:233">
      <c r="B103" s="7" t="s">
        <v>39</v>
      </c>
      <c r="C103" s="98">
        <f>SAStab!B1752</f>
        <v>0.83899999999999997</v>
      </c>
      <c r="D103" s="52">
        <f>SAStab!B7889</f>
        <v>14605</v>
      </c>
      <c r="E103" s="52">
        <f>SAStab!C7889</f>
        <v>0</v>
      </c>
      <c r="F103" s="52">
        <f>SAStab!D7889</f>
        <v>0</v>
      </c>
      <c r="G103" s="52">
        <f>SAStab!E7889</f>
        <v>7489.9</v>
      </c>
      <c r="H103" s="52">
        <f>SAStab!F7889</f>
        <v>15345.6</v>
      </c>
      <c r="I103" s="52">
        <f>SAStab!G7889</f>
        <v>21507</v>
      </c>
      <c r="J103" s="52">
        <f>SAStab!H7889</f>
        <v>26576</v>
      </c>
      <c r="K103" s="52">
        <f>SAStab!I7889</f>
        <v>29600</v>
      </c>
      <c r="L103" s="52">
        <f>SAStab!J7889</f>
        <v>35882</v>
      </c>
      <c r="O103" s="7" t="str">
        <f t="shared" si="31"/>
        <v>Social Security Benefits</v>
      </c>
      <c r="P103" s="98">
        <f>SAStab!C1752</f>
        <v>0.85499999999999998</v>
      </c>
      <c r="Q103">
        <f>SAStab!B8033</f>
        <v>16751</v>
      </c>
      <c r="R103" s="52">
        <f>SAStab!C8033</f>
        <v>0</v>
      </c>
      <c r="S103" s="52">
        <f>SAStab!D8033</f>
        <v>0</v>
      </c>
      <c r="T103" s="52">
        <f>SAStab!E8033</f>
        <v>8927.5</v>
      </c>
      <c r="U103" s="52">
        <f>SAStab!F8033</f>
        <v>17194.400000000001</v>
      </c>
      <c r="V103" s="52">
        <f>SAStab!G8033</f>
        <v>24802</v>
      </c>
      <c r="W103" s="52">
        <f>SAStab!H8033</f>
        <v>30520</v>
      </c>
      <c r="X103">
        <f>SAStab!I8033</f>
        <v>33730</v>
      </c>
      <c r="Y103">
        <f>SAStab!J8033</f>
        <v>40407</v>
      </c>
      <c r="AB103" s="7" t="str">
        <f t="shared" si="32"/>
        <v>Social Security Benefits</v>
      </c>
      <c r="AC103" s="98">
        <f>SAStab!D1752</f>
        <v>0.872</v>
      </c>
      <c r="AD103">
        <f>SAStab!B8177</f>
        <v>18854</v>
      </c>
      <c r="AE103">
        <f>SAStab!C8177</f>
        <v>0</v>
      </c>
      <c r="AF103">
        <f>SAStab!D8177</f>
        <v>0</v>
      </c>
      <c r="AG103">
        <f>SAStab!E8177</f>
        <v>10664.3</v>
      </c>
      <c r="AH103">
        <f>SAStab!F8177</f>
        <v>19360.400000000001</v>
      </c>
      <c r="AI103">
        <f>SAStab!G8177</f>
        <v>27226</v>
      </c>
      <c r="AJ103">
        <f>SAStab!H8177</f>
        <v>33504</v>
      </c>
      <c r="AK103">
        <f>SAStab!I8177</f>
        <v>37158</v>
      </c>
      <c r="AL103">
        <f>SAStab!J8177</f>
        <v>44714</v>
      </c>
      <c r="AO103" s="7" t="str">
        <f t="shared" si="33"/>
        <v>Social Security Benefits</v>
      </c>
      <c r="AP103" s="98">
        <f>SAStab!E1752</f>
        <v>0.871</v>
      </c>
      <c r="AQ103" s="52">
        <f>SAStab!B8321</f>
        <v>20345</v>
      </c>
      <c r="AR103" s="52">
        <f>SAStab!C8321</f>
        <v>0</v>
      </c>
      <c r="AS103" s="52">
        <f>SAStab!D8321</f>
        <v>0</v>
      </c>
      <c r="AT103" s="52">
        <f>SAStab!E8321</f>
        <v>11372.5</v>
      </c>
      <c r="AU103" s="52">
        <f>SAStab!F8321</f>
        <v>20492.400000000001</v>
      </c>
      <c r="AV103" s="52">
        <f>SAStab!G8321</f>
        <v>29425</v>
      </c>
      <c r="AW103" s="52">
        <f>SAStab!H8321</f>
        <v>36709</v>
      </c>
      <c r="AX103" s="52">
        <f>SAStab!I8321</f>
        <v>41298</v>
      </c>
      <c r="AY103" s="52">
        <f>SAStab!J8321</f>
        <v>49315</v>
      </c>
      <c r="BB103" s="7" t="str">
        <f t="shared" si="34"/>
        <v>Social Security Benefits</v>
      </c>
      <c r="BC103" s="98">
        <f>SAStab!F1752</f>
        <v>0.871</v>
      </c>
      <c r="BD103" s="52">
        <f>SAStab!B8465</f>
        <v>22288</v>
      </c>
      <c r="BE103" s="52">
        <f>SAStab!C8465</f>
        <v>0</v>
      </c>
      <c r="BF103" s="52">
        <f>SAStab!D8465</f>
        <v>0</v>
      </c>
      <c r="BG103" s="52">
        <f>SAStab!E8465</f>
        <v>12359.4</v>
      </c>
      <c r="BH103" s="52">
        <f>SAStab!F8465</f>
        <v>22159.9</v>
      </c>
      <c r="BI103" s="52">
        <f>SAStab!G8465</f>
        <v>32239</v>
      </c>
      <c r="BJ103" s="52">
        <f>SAStab!H8465</f>
        <v>41002</v>
      </c>
      <c r="BK103" s="52">
        <f>SAStab!I8465</f>
        <v>46043</v>
      </c>
      <c r="BL103" s="52">
        <f>SAStab!J8465</f>
        <v>54506</v>
      </c>
      <c r="BO103" s="7" t="str">
        <f t="shared" si="35"/>
        <v>Social Security Benefits</v>
      </c>
      <c r="BP103" s="98">
        <f>SAStab!G1752</f>
        <v>0.874</v>
      </c>
      <c r="BQ103">
        <f>SAStab!B8609</f>
        <v>25224</v>
      </c>
      <c r="BR103">
        <f>SAStab!C8609</f>
        <v>0</v>
      </c>
      <c r="BS103">
        <f>SAStab!D8609</f>
        <v>0</v>
      </c>
      <c r="BT103">
        <f>SAStab!E8609</f>
        <v>14229.1</v>
      </c>
      <c r="BU103">
        <f>SAStab!F8609</f>
        <v>25066.799999999999</v>
      </c>
      <c r="BV103" s="11">
        <f>SAStab!G8609</f>
        <v>36561</v>
      </c>
      <c r="BW103" s="11">
        <f>SAStab!H8609</f>
        <v>46081</v>
      </c>
      <c r="BX103" s="11">
        <f>SAStab!I8609</f>
        <v>51245</v>
      </c>
      <c r="BY103" s="11">
        <f>SAStab!J8609</f>
        <v>60833</v>
      </c>
    </row>
    <row r="104" spans="1:233">
      <c r="B104" s="7" t="s">
        <v>63</v>
      </c>
      <c r="C104" s="98">
        <f>SAStab!B1753</f>
        <v>3.4000000000000002E-2</v>
      </c>
      <c r="D104" s="52">
        <f>SAStab!B7890</f>
        <v>186</v>
      </c>
      <c r="E104" s="52">
        <f>SAStab!C7890</f>
        <v>0</v>
      </c>
      <c r="F104" s="52">
        <f>SAStab!D7890</f>
        <v>0</v>
      </c>
      <c r="G104" s="52">
        <f>SAStab!E7890</f>
        <v>0</v>
      </c>
      <c r="H104" s="52">
        <f>SAStab!F7890</f>
        <v>0</v>
      </c>
      <c r="I104" s="52">
        <f>SAStab!G7890</f>
        <v>0</v>
      </c>
      <c r="J104" s="52">
        <f>SAStab!H7890</f>
        <v>0</v>
      </c>
      <c r="K104" s="52">
        <f>SAStab!I7890</f>
        <v>0</v>
      </c>
      <c r="L104" s="52">
        <f>SAStab!J7890</f>
        <v>8069</v>
      </c>
      <c r="O104" s="7" t="str">
        <f t="shared" si="31"/>
        <v>SSI</v>
      </c>
      <c r="P104" s="98">
        <f>SAStab!C1753</f>
        <v>2.7E-2</v>
      </c>
      <c r="Q104">
        <f>SAStab!B8034</f>
        <v>150</v>
      </c>
      <c r="R104" s="52">
        <f>SAStab!C8034</f>
        <v>0</v>
      </c>
      <c r="S104" s="52">
        <f>SAStab!D8034</f>
        <v>0</v>
      </c>
      <c r="T104" s="52">
        <f>SAStab!E8034</f>
        <v>0</v>
      </c>
      <c r="U104" s="52">
        <f>SAStab!F8034</f>
        <v>0</v>
      </c>
      <c r="V104" s="52">
        <f>SAStab!G8034</f>
        <v>0</v>
      </c>
      <c r="W104" s="52">
        <f>SAStab!H8034</f>
        <v>0</v>
      </c>
      <c r="X104">
        <f>SAStab!I8034</f>
        <v>0</v>
      </c>
      <c r="Y104">
        <f>SAStab!J8034</f>
        <v>6876</v>
      </c>
      <c r="AB104" s="7" t="str">
        <f t="shared" si="32"/>
        <v>SSI</v>
      </c>
      <c r="AC104" s="98">
        <f>SAStab!D1753</f>
        <v>2.1999999999999999E-2</v>
      </c>
      <c r="AD104">
        <f>SAStab!B8178</f>
        <v>119</v>
      </c>
      <c r="AE104">
        <f>SAStab!C8178</f>
        <v>0</v>
      </c>
      <c r="AF104">
        <f>SAStab!D8178</f>
        <v>0</v>
      </c>
      <c r="AG104">
        <f>SAStab!E8178</f>
        <v>0</v>
      </c>
      <c r="AH104">
        <f>SAStab!F8178</f>
        <v>0</v>
      </c>
      <c r="AI104">
        <f>SAStab!G8178</f>
        <v>0</v>
      </c>
      <c r="AJ104">
        <f>SAStab!H8178</f>
        <v>0</v>
      </c>
      <c r="AK104">
        <f>SAStab!I8178</f>
        <v>0</v>
      </c>
      <c r="AL104">
        <f>SAStab!J8178</f>
        <v>6023</v>
      </c>
      <c r="AO104" s="7" t="str">
        <f t="shared" si="33"/>
        <v>SSI</v>
      </c>
      <c r="AP104" s="98">
        <f>SAStab!E1753</f>
        <v>1.7999999999999999E-2</v>
      </c>
      <c r="AQ104" s="52">
        <f>SAStab!B8322</f>
        <v>100</v>
      </c>
      <c r="AR104" s="52">
        <f>SAStab!C8322</f>
        <v>0</v>
      </c>
      <c r="AS104" s="52">
        <f>SAStab!D8322</f>
        <v>0</v>
      </c>
      <c r="AT104" s="52">
        <f>SAStab!E8322</f>
        <v>0</v>
      </c>
      <c r="AU104" s="52">
        <f>SAStab!F8322</f>
        <v>0</v>
      </c>
      <c r="AV104" s="52">
        <f>SAStab!G8322</f>
        <v>0</v>
      </c>
      <c r="AW104" s="52">
        <f>SAStab!H8322</f>
        <v>0</v>
      </c>
      <c r="AX104" s="52">
        <f>SAStab!I8322</f>
        <v>0</v>
      </c>
      <c r="AY104" s="52">
        <f>SAStab!J8322</f>
        <v>5020</v>
      </c>
      <c r="BB104" s="7" t="str">
        <f t="shared" si="34"/>
        <v>SSI</v>
      </c>
      <c r="BC104" s="98">
        <f>SAStab!F1753</f>
        <v>1.4E-2</v>
      </c>
      <c r="BD104" s="52">
        <f>SAStab!B8466</f>
        <v>78</v>
      </c>
      <c r="BE104" s="52">
        <f>SAStab!C8466</f>
        <v>0</v>
      </c>
      <c r="BF104" s="52">
        <f>SAStab!D8466</f>
        <v>0</v>
      </c>
      <c r="BG104" s="52">
        <f>SAStab!E8466</f>
        <v>0</v>
      </c>
      <c r="BH104" s="52">
        <f>SAStab!F8466</f>
        <v>0</v>
      </c>
      <c r="BI104" s="52">
        <f>SAStab!G8466</f>
        <v>0</v>
      </c>
      <c r="BJ104" s="52">
        <f>SAStab!H8466</f>
        <v>0</v>
      </c>
      <c r="BK104" s="52">
        <f>SAStab!I8466</f>
        <v>0</v>
      </c>
      <c r="BL104" s="52">
        <f>SAStab!J8466</f>
        <v>3323</v>
      </c>
      <c r="BO104" s="7" t="str">
        <f t="shared" si="35"/>
        <v>SSI</v>
      </c>
      <c r="BP104" s="98">
        <f>SAStab!G1753</f>
        <v>1.0999999999999999E-2</v>
      </c>
      <c r="BQ104">
        <f>SAStab!B8610</f>
        <v>63</v>
      </c>
      <c r="BR104">
        <f>SAStab!C8610</f>
        <v>0</v>
      </c>
      <c r="BS104">
        <f>SAStab!D8610</f>
        <v>0</v>
      </c>
      <c r="BT104">
        <f>SAStab!E8610</f>
        <v>0</v>
      </c>
      <c r="BU104">
        <f>SAStab!F8610</f>
        <v>0</v>
      </c>
      <c r="BV104" s="11">
        <f>SAStab!G8610</f>
        <v>0</v>
      </c>
      <c r="BW104" s="11">
        <f>SAStab!H8610</f>
        <v>0</v>
      </c>
      <c r="BX104" s="11">
        <f>SAStab!I8610</f>
        <v>0</v>
      </c>
      <c r="BY104" s="11">
        <f>SAStab!J8610</f>
        <v>1113</v>
      </c>
    </row>
    <row r="105" spans="1:233">
      <c r="B105" s="7" t="s">
        <v>271</v>
      </c>
      <c r="C105" s="98">
        <f>SAStab!B1754</f>
        <v>0.93</v>
      </c>
      <c r="D105" s="52">
        <f>SAStab!B7891</f>
        <v>27019</v>
      </c>
      <c r="E105" s="52">
        <f>SAStab!C7891</f>
        <v>-32</v>
      </c>
      <c r="F105" s="52">
        <f>SAStab!D7891</f>
        <v>106.38</v>
      </c>
      <c r="G105" s="52">
        <f>SAStab!E7891</f>
        <v>1321.4</v>
      </c>
      <c r="H105" s="52">
        <f>SAStab!F7891</f>
        <v>6406.6</v>
      </c>
      <c r="I105" s="52">
        <f>SAStab!G7891</f>
        <v>21950</v>
      </c>
      <c r="J105" s="52">
        <f>SAStab!H7891</f>
        <v>59827</v>
      </c>
      <c r="K105" s="52">
        <f>SAStab!I7891</f>
        <v>108042</v>
      </c>
      <c r="L105" s="52">
        <f>SAStab!J7891</f>
        <v>329737</v>
      </c>
      <c r="O105" s="7" t="str">
        <f t="shared" si="31"/>
        <v>Annuitized Financial Income</v>
      </c>
      <c r="P105" s="98">
        <f>SAStab!C1754</f>
        <v>0.93899999999999995</v>
      </c>
      <c r="Q105">
        <f>SAStab!B8035</f>
        <v>30861</v>
      </c>
      <c r="R105" s="52">
        <f>SAStab!C8035</f>
        <v>-32.93</v>
      </c>
      <c r="S105" s="52">
        <f>SAStab!D8035</f>
        <v>202.62</v>
      </c>
      <c r="T105" s="52">
        <f>SAStab!E8035</f>
        <v>1758.3</v>
      </c>
      <c r="U105" s="52">
        <f>SAStab!F8035</f>
        <v>7642.2</v>
      </c>
      <c r="V105" s="52">
        <f>SAStab!G8035</f>
        <v>24676</v>
      </c>
      <c r="W105" s="52">
        <f>SAStab!H8035</f>
        <v>67178</v>
      </c>
      <c r="X105">
        <f>SAStab!I8035</f>
        <v>117114</v>
      </c>
      <c r="Y105">
        <f>SAStab!J8035</f>
        <v>382740</v>
      </c>
      <c r="AB105" s="7" t="str">
        <f t="shared" si="32"/>
        <v>Annuitized Financial Income</v>
      </c>
      <c r="AC105" s="98">
        <f>SAStab!D1754</f>
        <v>0.94099999999999995</v>
      </c>
      <c r="AD105">
        <f>SAStab!B8179</f>
        <v>33029</v>
      </c>
      <c r="AE105">
        <f>SAStab!C8179</f>
        <v>-35.340000000000003</v>
      </c>
      <c r="AF105">
        <f>SAStab!D8179</f>
        <v>259.14</v>
      </c>
      <c r="AG105">
        <f>SAStab!E8179</f>
        <v>2045.6</v>
      </c>
      <c r="AH105">
        <f>SAStab!F8179</f>
        <v>8630.7999999999993</v>
      </c>
      <c r="AI105">
        <f>SAStab!G8179</f>
        <v>28434</v>
      </c>
      <c r="AJ105">
        <f>SAStab!H8179</f>
        <v>73879</v>
      </c>
      <c r="AK105">
        <f>SAStab!I8179</f>
        <v>126967</v>
      </c>
      <c r="AL105">
        <f>SAStab!J8179</f>
        <v>384222</v>
      </c>
      <c r="AO105" s="7" t="str">
        <f t="shared" si="33"/>
        <v>Annuitized Financial Income</v>
      </c>
      <c r="AP105" s="98">
        <f>SAStab!E1754</f>
        <v>0.93799999999999994</v>
      </c>
      <c r="AQ105" s="52">
        <f>SAStab!B8323</f>
        <v>35744</v>
      </c>
      <c r="AR105" s="52">
        <f>SAStab!C8323</f>
        <v>-42.22</v>
      </c>
      <c r="AS105" s="52">
        <f>SAStab!D8323</f>
        <v>266.57</v>
      </c>
      <c r="AT105" s="52">
        <f>SAStab!E8323</f>
        <v>2184.1</v>
      </c>
      <c r="AU105" s="52">
        <f>SAStab!F8323</f>
        <v>9219.4</v>
      </c>
      <c r="AV105" s="52">
        <f>SAStab!G8323</f>
        <v>31041</v>
      </c>
      <c r="AW105" s="52">
        <f>SAStab!H8323</f>
        <v>80642</v>
      </c>
      <c r="AX105" s="52">
        <f>SAStab!I8323</f>
        <v>139531</v>
      </c>
      <c r="AY105" s="52">
        <f>SAStab!J8323</f>
        <v>410554</v>
      </c>
      <c r="BB105" s="7" t="str">
        <f t="shared" si="34"/>
        <v>Annuitized Financial Income</v>
      </c>
      <c r="BC105" s="98">
        <f>SAStab!F1754</f>
        <v>0.94</v>
      </c>
      <c r="BD105" s="52">
        <f>SAStab!B8467</f>
        <v>36404</v>
      </c>
      <c r="BE105" s="52">
        <f>SAStab!C8467</f>
        <v>-39.229999999999997</v>
      </c>
      <c r="BF105" s="52">
        <f>SAStab!D8467</f>
        <v>301.66000000000003</v>
      </c>
      <c r="BG105" s="52">
        <f>SAStab!E8467</f>
        <v>2385</v>
      </c>
      <c r="BH105" s="52">
        <f>SAStab!F8467</f>
        <v>9829.5</v>
      </c>
      <c r="BI105" s="52">
        <f>SAStab!G8467</f>
        <v>32480</v>
      </c>
      <c r="BJ105" s="52">
        <f>SAStab!H8467</f>
        <v>83858</v>
      </c>
      <c r="BK105" s="52">
        <f>SAStab!I8467</f>
        <v>144105</v>
      </c>
      <c r="BL105" s="52">
        <f>SAStab!J8467</f>
        <v>411350</v>
      </c>
      <c r="BO105" s="7" t="str">
        <f t="shared" si="35"/>
        <v>Annuitized Financial Income</v>
      </c>
      <c r="BP105" s="98">
        <f>SAStab!G1754</f>
        <v>0.94199999999999995</v>
      </c>
      <c r="BQ105">
        <f>SAStab!B8611</f>
        <v>37572</v>
      </c>
      <c r="BR105">
        <f>SAStab!C8611</f>
        <v>-36.01</v>
      </c>
      <c r="BS105">
        <f>SAStab!D8611</f>
        <v>342.35</v>
      </c>
      <c r="BT105">
        <f>SAStab!E8611</f>
        <v>2551.6</v>
      </c>
      <c r="BU105">
        <f>SAStab!F8611</f>
        <v>10719.2</v>
      </c>
      <c r="BV105" s="11">
        <f>SAStab!G8611</f>
        <v>33682</v>
      </c>
      <c r="BW105" s="11">
        <f>SAStab!H8611</f>
        <v>85186</v>
      </c>
      <c r="BX105" s="11">
        <f>SAStab!I8611</f>
        <v>146035</v>
      </c>
      <c r="BY105" s="11">
        <f>SAStab!J8611</f>
        <v>396889</v>
      </c>
    </row>
    <row r="106" spans="1:233">
      <c r="B106" s="7" t="s">
        <v>40</v>
      </c>
      <c r="C106" s="98">
        <f>SAStab!B1755</f>
        <v>0.48099999999999998</v>
      </c>
      <c r="D106" s="52">
        <f>SAStab!B7892</f>
        <v>7887</v>
      </c>
      <c r="E106" s="52">
        <f>SAStab!C7892</f>
        <v>0</v>
      </c>
      <c r="F106" s="52">
        <f>SAStab!D7892</f>
        <v>0</v>
      </c>
      <c r="G106" s="52">
        <f>SAStab!E7892</f>
        <v>0</v>
      </c>
      <c r="H106" s="52">
        <f>SAStab!F7892</f>
        <v>0</v>
      </c>
      <c r="I106" s="52">
        <f>SAStab!G7892</f>
        <v>9760</v>
      </c>
      <c r="J106" s="52">
        <f>SAStab!H7892</f>
        <v>24818</v>
      </c>
      <c r="K106" s="52">
        <f>SAStab!I7892</f>
        <v>37756</v>
      </c>
      <c r="L106" s="52">
        <f>SAStab!J7892</f>
        <v>73271</v>
      </c>
      <c r="O106" s="7" t="str">
        <f t="shared" si="31"/>
        <v>DB Pension Income</v>
      </c>
      <c r="P106" s="98">
        <f>SAStab!C1755</f>
        <v>0.45500000000000002</v>
      </c>
      <c r="Q106">
        <f>SAStab!B8036</f>
        <v>6408</v>
      </c>
      <c r="R106" s="52">
        <f>SAStab!C8036</f>
        <v>0</v>
      </c>
      <c r="S106" s="52">
        <f>SAStab!D8036</f>
        <v>0</v>
      </c>
      <c r="T106" s="52">
        <f>SAStab!E8036</f>
        <v>0</v>
      </c>
      <c r="U106" s="52">
        <f>SAStab!F8036</f>
        <v>0</v>
      </c>
      <c r="V106" s="52">
        <f>SAStab!G8036</f>
        <v>6281</v>
      </c>
      <c r="W106" s="52">
        <f>SAStab!H8036</f>
        <v>20027</v>
      </c>
      <c r="X106">
        <f>SAStab!I8036</f>
        <v>33575</v>
      </c>
      <c r="Y106">
        <f>SAStab!J8036</f>
        <v>69553</v>
      </c>
      <c r="AB106" s="7" t="str">
        <f t="shared" si="32"/>
        <v>DB Pension Income</v>
      </c>
      <c r="AC106" s="98">
        <f>SAStab!D1755</f>
        <v>0.40500000000000003</v>
      </c>
      <c r="AD106">
        <f>SAStab!B8180</f>
        <v>4730</v>
      </c>
      <c r="AE106">
        <f>SAStab!C8180</f>
        <v>0</v>
      </c>
      <c r="AF106">
        <f>SAStab!D8180</f>
        <v>0</v>
      </c>
      <c r="AG106">
        <f>SAStab!E8180</f>
        <v>0</v>
      </c>
      <c r="AH106">
        <f>SAStab!F8180</f>
        <v>0</v>
      </c>
      <c r="AI106">
        <f>SAStab!G8180</f>
        <v>3145</v>
      </c>
      <c r="AJ106">
        <f>SAStab!H8180</f>
        <v>13164</v>
      </c>
      <c r="AK106">
        <f>SAStab!I8180</f>
        <v>25454</v>
      </c>
      <c r="AL106">
        <f>SAStab!J8180</f>
        <v>64198</v>
      </c>
      <c r="AO106" s="7" t="str">
        <f t="shared" si="33"/>
        <v>DB Pension Income</v>
      </c>
      <c r="AP106" s="98">
        <f>SAStab!E1755</f>
        <v>0.33300000000000002</v>
      </c>
      <c r="AQ106" s="52">
        <f>SAStab!B8324</f>
        <v>3580</v>
      </c>
      <c r="AR106" s="52">
        <f>SAStab!C8324</f>
        <v>0</v>
      </c>
      <c r="AS106" s="52">
        <f>SAStab!D8324</f>
        <v>0</v>
      </c>
      <c r="AT106" s="52">
        <f>SAStab!E8324</f>
        <v>0</v>
      </c>
      <c r="AU106" s="52">
        <f>SAStab!F8324</f>
        <v>0</v>
      </c>
      <c r="AV106" s="52">
        <f>SAStab!G8324</f>
        <v>1208</v>
      </c>
      <c r="AW106" s="52">
        <f>SAStab!H8324</f>
        <v>7614</v>
      </c>
      <c r="AX106" s="52">
        <f>SAStab!I8324</f>
        <v>18449</v>
      </c>
      <c r="AY106" s="52">
        <f>SAStab!J8324</f>
        <v>61415</v>
      </c>
      <c r="BB106" s="7" t="str">
        <f t="shared" si="34"/>
        <v>DB Pension Income</v>
      </c>
      <c r="BC106" s="98">
        <f>SAStab!F1755</f>
        <v>0.248</v>
      </c>
      <c r="BD106" s="52">
        <f>SAStab!B8468</f>
        <v>3062</v>
      </c>
      <c r="BE106" s="52">
        <f>SAStab!C8468</f>
        <v>0</v>
      </c>
      <c r="BF106" s="52">
        <f>SAStab!D8468</f>
        <v>0</v>
      </c>
      <c r="BG106" s="52">
        <f>SAStab!E8468</f>
        <v>0</v>
      </c>
      <c r="BH106" s="52">
        <f>SAStab!F8468</f>
        <v>0</v>
      </c>
      <c r="BI106" s="52">
        <f>SAStab!G8468</f>
        <v>0</v>
      </c>
      <c r="BJ106" s="52">
        <f>SAStab!H8468</f>
        <v>5066</v>
      </c>
      <c r="BK106" s="52">
        <f>SAStab!I8468</f>
        <v>15081</v>
      </c>
      <c r="BL106" s="52">
        <f>SAStab!J8468</f>
        <v>61669</v>
      </c>
      <c r="BO106" s="7" t="str">
        <f t="shared" si="35"/>
        <v>DB Pension Income</v>
      </c>
      <c r="BP106" s="98">
        <f>SAStab!G1755</f>
        <v>0.19700000000000001</v>
      </c>
      <c r="BQ106">
        <f>SAStab!B8612</f>
        <v>3088</v>
      </c>
      <c r="BR106">
        <f>SAStab!C8612</f>
        <v>0</v>
      </c>
      <c r="BS106">
        <f>SAStab!D8612</f>
        <v>0</v>
      </c>
      <c r="BT106">
        <f>SAStab!E8612</f>
        <v>0</v>
      </c>
      <c r="BU106">
        <f>SAStab!F8612</f>
        <v>0</v>
      </c>
      <c r="BV106" s="11">
        <f>SAStab!G8612</f>
        <v>0</v>
      </c>
      <c r="BW106" s="11">
        <f>SAStab!H8612</f>
        <v>4578</v>
      </c>
      <c r="BX106" s="11">
        <f>SAStab!I8612</f>
        <v>16045</v>
      </c>
      <c r="BY106" s="11">
        <f>SAStab!J8612</f>
        <v>63529</v>
      </c>
    </row>
    <row r="107" spans="1:233">
      <c r="B107" s="7" t="s">
        <v>41</v>
      </c>
      <c r="C107" s="98">
        <f>SAStab!B1756</f>
        <v>0.41299999999999998</v>
      </c>
      <c r="D107" s="52">
        <f>SAStab!B7893</f>
        <v>16753</v>
      </c>
      <c r="E107" s="52">
        <f>SAStab!C7893</f>
        <v>0</v>
      </c>
      <c r="F107" s="52">
        <f>SAStab!D7893</f>
        <v>0</v>
      </c>
      <c r="G107" s="52">
        <f>SAStab!E7893</f>
        <v>0</v>
      </c>
      <c r="H107" s="52">
        <f>SAStab!F7893</f>
        <v>0</v>
      </c>
      <c r="I107" s="52">
        <f>SAStab!G7893</f>
        <v>20239</v>
      </c>
      <c r="J107" s="52">
        <f>SAStab!H7893</f>
        <v>50425</v>
      </c>
      <c r="K107" s="52">
        <f>SAStab!I7893</f>
        <v>74477</v>
      </c>
      <c r="L107" s="52">
        <f>SAStab!J7893</f>
        <v>142288</v>
      </c>
      <c r="O107" s="7" t="str">
        <f t="shared" si="31"/>
        <v>Earned Income</v>
      </c>
      <c r="P107" s="98">
        <f>SAStab!C1756</f>
        <v>0.43</v>
      </c>
      <c r="Q107">
        <f>SAStab!B8037</f>
        <v>17138</v>
      </c>
      <c r="R107" s="52">
        <f>SAStab!C8037</f>
        <v>0</v>
      </c>
      <c r="S107" s="52">
        <f>SAStab!D8037</f>
        <v>0</v>
      </c>
      <c r="T107" s="52">
        <f>SAStab!E8037</f>
        <v>0</v>
      </c>
      <c r="U107" s="52">
        <f>SAStab!F8037</f>
        <v>0</v>
      </c>
      <c r="V107" s="52">
        <f>SAStab!G8037</f>
        <v>22785</v>
      </c>
      <c r="W107" s="52">
        <f>SAStab!H8037</f>
        <v>54471</v>
      </c>
      <c r="X107">
        <f>SAStab!I8037</f>
        <v>80628</v>
      </c>
      <c r="Y107">
        <f>SAStab!J8037</f>
        <v>151101</v>
      </c>
      <c r="AB107" s="7" t="str">
        <f t="shared" si="32"/>
        <v>Earned Income</v>
      </c>
      <c r="AC107" s="98">
        <f>SAStab!D1756</f>
        <v>0.39200000000000002</v>
      </c>
      <c r="AD107">
        <f>SAStab!B8181</f>
        <v>17590</v>
      </c>
      <c r="AE107">
        <f>SAStab!C8181</f>
        <v>0</v>
      </c>
      <c r="AF107">
        <f>SAStab!D8181</f>
        <v>0</v>
      </c>
      <c r="AG107">
        <f>SAStab!E8181</f>
        <v>0</v>
      </c>
      <c r="AH107">
        <f>SAStab!F8181</f>
        <v>0</v>
      </c>
      <c r="AI107">
        <f>SAStab!G8181</f>
        <v>20847</v>
      </c>
      <c r="AJ107">
        <f>SAStab!H8181</f>
        <v>55929</v>
      </c>
      <c r="AK107">
        <f>SAStab!I8181</f>
        <v>85157</v>
      </c>
      <c r="AL107">
        <f>SAStab!J8181</f>
        <v>165704</v>
      </c>
      <c r="AO107" s="7" t="str">
        <f t="shared" si="33"/>
        <v>Earned Income</v>
      </c>
      <c r="AP107" s="98">
        <f>SAStab!E1756</f>
        <v>0.374</v>
      </c>
      <c r="AQ107" s="52">
        <f>SAStab!B8325</f>
        <v>19207</v>
      </c>
      <c r="AR107" s="52">
        <f>SAStab!C8325</f>
        <v>0</v>
      </c>
      <c r="AS107" s="52">
        <f>SAStab!D8325</f>
        <v>0</v>
      </c>
      <c r="AT107" s="52">
        <f>SAStab!E8325</f>
        <v>0</v>
      </c>
      <c r="AU107" s="52">
        <f>SAStab!F8325</f>
        <v>0</v>
      </c>
      <c r="AV107" s="52">
        <f>SAStab!G8325</f>
        <v>20847</v>
      </c>
      <c r="AW107" s="52">
        <f>SAStab!H8325</f>
        <v>61458</v>
      </c>
      <c r="AX107" s="52">
        <f>SAStab!I8325</f>
        <v>95063</v>
      </c>
      <c r="AY107" s="52">
        <f>SAStab!J8325</f>
        <v>188779</v>
      </c>
      <c r="BB107" s="7" t="str">
        <f t="shared" si="34"/>
        <v>Earned Income</v>
      </c>
      <c r="BC107" s="98">
        <f>SAStab!F1756</f>
        <v>0.39500000000000002</v>
      </c>
      <c r="BD107" s="52">
        <f>SAStab!B8469</f>
        <v>23320</v>
      </c>
      <c r="BE107" s="52">
        <f>SAStab!C8469</f>
        <v>0</v>
      </c>
      <c r="BF107" s="52">
        <f>SAStab!D8469</f>
        <v>0</v>
      </c>
      <c r="BG107" s="52">
        <f>SAStab!E8469</f>
        <v>0</v>
      </c>
      <c r="BH107" s="52">
        <f>SAStab!F8469</f>
        <v>0</v>
      </c>
      <c r="BI107" s="52">
        <f>SAStab!G8469</f>
        <v>25805</v>
      </c>
      <c r="BJ107" s="52">
        <f>SAStab!H8469</f>
        <v>71767</v>
      </c>
      <c r="BK107" s="52">
        <f>SAStab!I8469</f>
        <v>107893</v>
      </c>
      <c r="BL107" s="52">
        <f>SAStab!J8469</f>
        <v>214319</v>
      </c>
      <c r="BO107" s="7" t="str">
        <f t="shared" si="35"/>
        <v>Earned Income</v>
      </c>
      <c r="BP107" s="98">
        <f>SAStab!G1756</f>
        <v>0.39100000000000001</v>
      </c>
      <c r="BQ107">
        <f>SAStab!B8613</f>
        <v>24710</v>
      </c>
      <c r="BR107">
        <f>SAStab!C8613</f>
        <v>0</v>
      </c>
      <c r="BS107">
        <f>SAStab!D8613</f>
        <v>0</v>
      </c>
      <c r="BT107">
        <f>SAStab!E8613</f>
        <v>0</v>
      </c>
      <c r="BU107">
        <f>SAStab!F8613</f>
        <v>0</v>
      </c>
      <c r="BV107" s="11">
        <f>SAStab!G8613</f>
        <v>27557</v>
      </c>
      <c r="BW107" s="11">
        <f>SAStab!H8613</f>
        <v>79031</v>
      </c>
      <c r="BX107" s="11">
        <f>SAStab!I8613</f>
        <v>121431</v>
      </c>
      <c r="BY107" s="11">
        <f>SAStab!J8613</f>
        <v>249467</v>
      </c>
    </row>
    <row r="108" spans="1:233">
      <c r="B108" s="7" t="s">
        <v>42</v>
      </c>
      <c r="C108" s="98">
        <f>SAStab!B1757</f>
        <v>0.79800000000000004</v>
      </c>
      <c r="D108" s="52">
        <f>SAStab!B7894</f>
        <v>4935</v>
      </c>
      <c r="E108" s="52">
        <f>SAStab!C7894</f>
        <v>0</v>
      </c>
      <c r="F108" s="52">
        <f>SAStab!D7894</f>
        <v>0</v>
      </c>
      <c r="G108" s="52">
        <f>SAStab!E7894</f>
        <v>662.6</v>
      </c>
      <c r="H108" s="52">
        <f>SAStab!F7894</f>
        <v>2897.4</v>
      </c>
      <c r="I108" s="52">
        <f>SAStab!G7894</f>
        <v>6546</v>
      </c>
      <c r="J108" s="52">
        <f>SAStab!H7894</f>
        <v>12113</v>
      </c>
      <c r="K108" s="52">
        <f>SAStab!I7894</f>
        <v>16752</v>
      </c>
      <c r="L108" s="52">
        <f>SAStab!J7894</f>
        <v>31858</v>
      </c>
      <c r="O108" s="7" t="str">
        <f t="shared" si="31"/>
        <v>Imputed Rental Income</v>
      </c>
      <c r="P108" s="98">
        <f>SAStab!C1757</f>
        <v>0.79500000000000004</v>
      </c>
      <c r="Q108">
        <f>SAStab!B8038</f>
        <v>5495</v>
      </c>
      <c r="R108" s="52">
        <f>SAStab!C8038</f>
        <v>0</v>
      </c>
      <c r="S108" s="52">
        <f>SAStab!D8038</f>
        <v>0</v>
      </c>
      <c r="T108" s="52">
        <f>SAStab!E8038</f>
        <v>633</v>
      </c>
      <c r="U108" s="52">
        <f>SAStab!F8038</f>
        <v>2852.9</v>
      </c>
      <c r="V108" s="52">
        <f>SAStab!G8038</f>
        <v>6938</v>
      </c>
      <c r="W108" s="52">
        <f>SAStab!H8038</f>
        <v>13753</v>
      </c>
      <c r="X108">
        <f>SAStab!I8038</f>
        <v>19923</v>
      </c>
      <c r="Y108">
        <f>SAStab!J8038</f>
        <v>37835</v>
      </c>
      <c r="AB108" s="7" t="str">
        <f t="shared" si="32"/>
        <v>Imputed Rental Income</v>
      </c>
      <c r="AC108" s="98">
        <f>SAStab!D1757</f>
        <v>0.78500000000000003</v>
      </c>
      <c r="AD108">
        <f>SAStab!B8182</f>
        <v>6070</v>
      </c>
      <c r="AE108">
        <f>SAStab!C8182</f>
        <v>0</v>
      </c>
      <c r="AF108">
        <f>SAStab!D8182</f>
        <v>0</v>
      </c>
      <c r="AG108">
        <f>SAStab!E8182</f>
        <v>631.29999999999995</v>
      </c>
      <c r="AH108">
        <f>SAStab!F8182</f>
        <v>2970.6</v>
      </c>
      <c r="AI108">
        <f>SAStab!G8182</f>
        <v>7368</v>
      </c>
      <c r="AJ108">
        <f>SAStab!H8182</f>
        <v>15210</v>
      </c>
      <c r="AK108">
        <f>SAStab!I8182</f>
        <v>22464</v>
      </c>
      <c r="AL108">
        <f>SAStab!J8182</f>
        <v>45376</v>
      </c>
      <c r="AO108" s="7" t="str">
        <f t="shared" si="33"/>
        <v>Imputed Rental Income</v>
      </c>
      <c r="AP108" s="98">
        <f>SAStab!E1757</f>
        <v>0.76200000000000001</v>
      </c>
      <c r="AQ108" s="52">
        <f>SAStab!B8326</f>
        <v>6668</v>
      </c>
      <c r="AR108" s="52">
        <f>SAStab!C8326</f>
        <v>0</v>
      </c>
      <c r="AS108" s="52">
        <f>SAStab!D8326</f>
        <v>0</v>
      </c>
      <c r="AT108" s="52">
        <f>SAStab!E8326</f>
        <v>443.1</v>
      </c>
      <c r="AU108" s="52">
        <f>SAStab!F8326</f>
        <v>2987.7</v>
      </c>
      <c r="AV108" s="52">
        <f>SAStab!G8326</f>
        <v>7665</v>
      </c>
      <c r="AW108" s="52">
        <f>SAStab!H8326</f>
        <v>16432</v>
      </c>
      <c r="AX108" s="52">
        <f>SAStab!I8326</f>
        <v>24883</v>
      </c>
      <c r="AY108" s="52">
        <f>SAStab!J8326</f>
        <v>55626</v>
      </c>
      <c r="BB108" s="7" t="str">
        <f t="shared" si="34"/>
        <v>Imputed Rental Income</v>
      </c>
      <c r="BC108" s="98">
        <f>SAStab!F1757</f>
        <v>0.747</v>
      </c>
      <c r="BD108" s="52">
        <f>SAStab!B8470</f>
        <v>7409</v>
      </c>
      <c r="BE108" s="52">
        <f>SAStab!C8470</f>
        <v>0</v>
      </c>
      <c r="BF108" s="52">
        <f>SAStab!D8470</f>
        <v>0</v>
      </c>
      <c r="BG108" s="52">
        <f>SAStab!E8470</f>
        <v>0</v>
      </c>
      <c r="BH108" s="52">
        <f>SAStab!F8470</f>
        <v>3253.7</v>
      </c>
      <c r="BI108" s="52">
        <f>SAStab!G8470</f>
        <v>8391</v>
      </c>
      <c r="BJ108" s="52">
        <f>SAStab!H8470</f>
        <v>17789</v>
      </c>
      <c r="BK108" s="52">
        <f>SAStab!I8470</f>
        <v>27018</v>
      </c>
      <c r="BL108" s="52">
        <f>SAStab!J8470</f>
        <v>64250</v>
      </c>
      <c r="BO108" s="7" t="str">
        <f t="shared" si="35"/>
        <v>Imputed Rental Income</v>
      </c>
      <c r="BP108" s="98">
        <f>SAStab!G1757</f>
        <v>0.73899999999999999</v>
      </c>
      <c r="BQ108">
        <f>SAStab!B8614</f>
        <v>8324</v>
      </c>
      <c r="BR108">
        <f>SAStab!C8614</f>
        <v>0</v>
      </c>
      <c r="BS108">
        <f>SAStab!D8614</f>
        <v>0</v>
      </c>
      <c r="BT108">
        <f>SAStab!E8614</f>
        <v>0</v>
      </c>
      <c r="BU108">
        <f>SAStab!F8614</f>
        <v>3591.4</v>
      </c>
      <c r="BV108" s="11">
        <f>SAStab!G8614</f>
        <v>9342</v>
      </c>
      <c r="BW108" s="11">
        <f>SAStab!H8614</f>
        <v>20029</v>
      </c>
      <c r="BX108" s="11">
        <f>SAStab!I8614</f>
        <v>30803</v>
      </c>
      <c r="BY108" s="11">
        <f>SAStab!J8614</f>
        <v>71230</v>
      </c>
    </row>
    <row r="109" spans="1:233">
      <c r="A109" s="7"/>
      <c r="B109" s="7" t="s">
        <v>226</v>
      </c>
      <c r="C109" s="98">
        <f>SAStab!B1758</f>
        <v>9.2999999999999999E-2</v>
      </c>
      <c r="D109" s="52">
        <f>SAStab!B7895</f>
        <v>956</v>
      </c>
      <c r="E109" s="52">
        <f>SAStab!C7895</f>
        <v>0</v>
      </c>
      <c r="F109" s="52">
        <f>SAStab!D7895</f>
        <v>0</v>
      </c>
      <c r="G109" s="52">
        <f>SAStab!E7895</f>
        <v>0</v>
      </c>
      <c r="H109" s="52">
        <f>SAStab!F7895</f>
        <v>0</v>
      </c>
      <c r="I109" s="52">
        <f>SAStab!G7895</f>
        <v>0</v>
      </c>
      <c r="J109" s="52">
        <f>SAStab!H7895</f>
        <v>0</v>
      </c>
      <c r="K109" s="52">
        <f>SAStab!I7895</f>
        <v>8847</v>
      </c>
      <c r="L109" s="52">
        <f>SAStab!J7895</f>
        <v>18093</v>
      </c>
      <c r="N109" s="7"/>
      <c r="O109" s="7" t="str">
        <f t="shared" si="31"/>
        <v>Means+Nonmeans Benefits</v>
      </c>
      <c r="P109" s="98">
        <f>SAStab!C1758</f>
        <v>9.1999999999999998E-2</v>
      </c>
      <c r="Q109">
        <f>SAStab!B8039</f>
        <v>1065</v>
      </c>
      <c r="R109" s="52">
        <f>SAStab!C8039</f>
        <v>0</v>
      </c>
      <c r="S109" s="52">
        <f>SAStab!D8039</f>
        <v>0</v>
      </c>
      <c r="T109" s="52">
        <f>SAStab!E8039</f>
        <v>0</v>
      </c>
      <c r="U109" s="52">
        <f>SAStab!F8039</f>
        <v>0</v>
      </c>
      <c r="V109" s="52">
        <f>SAStab!G8039</f>
        <v>0</v>
      </c>
      <c r="W109" s="52">
        <f>SAStab!H8039</f>
        <v>0</v>
      </c>
      <c r="X109">
        <f>SAStab!I8039</f>
        <v>9854</v>
      </c>
      <c r="Y109">
        <f>SAStab!J8039</f>
        <v>20443</v>
      </c>
      <c r="AA109" s="7"/>
      <c r="AB109" s="7" t="str">
        <f t="shared" si="32"/>
        <v>Means+Nonmeans Benefits</v>
      </c>
      <c r="AC109" s="98">
        <f>SAStab!D1758</f>
        <v>8.5000000000000006E-2</v>
      </c>
      <c r="AD109">
        <f>SAStab!B8183</f>
        <v>1073</v>
      </c>
      <c r="AE109">
        <f>SAStab!C8183</f>
        <v>0</v>
      </c>
      <c r="AF109">
        <f>SAStab!D8183</f>
        <v>0</v>
      </c>
      <c r="AG109">
        <f>SAStab!E8183</f>
        <v>0</v>
      </c>
      <c r="AH109">
        <f>SAStab!F8183</f>
        <v>0</v>
      </c>
      <c r="AI109">
        <f>SAStab!G8183</f>
        <v>0</v>
      </c>
      <c r="AJ109">
        <f>SAStab!H8183</f>
        <v>0</v>
      </c>
      <c r="AK109">
        <f>SAStab!I8183</f>
        <v>9924</v>
      </c>
      <c r="AL109">
        <f>SAStab!J8183</f>
        <v>21522</v>
      </c>
      <c r="AN109" s="7"/>
      <c r="AO109" s="7" t="str">
        <f t="shared" si="33"/>
        <v>Means+Nonmeans Benefits</v>
      </c>
      <c r="AP109" s="98">
        <f>SAStab!E1758</f>
        <v>8.4000000000000005E-2</v>
      </c>
      <c r="AQ109" s="52">
        <f>SAStab!B8327</f>
        <v>1186</v>
      </c>
      <c r="AR109" s="52">
        <f>SAStab!C8327</f>
        <v>0</v>
      </c>
      <c r="AS109" s="52">
        <f>SAStab!D8327</f>
        <v>0</v>
      </c>
      <c r="AT109" s="52">
        <f>SAStab!E8327</f>
        <v>0</v>
      </c>
      <c r="AU109" s="52">
        <f>SAStab!F8327</f>
        <v>0</v>
      </c>
      <c r="AV109" s="52">
        <f>SAStab!G8327</f>
        <v>0</v>
      </c>
      <c r="AW109" s="52">
        <f>SAStab!H8327</f>
        <v>0</v>
      </c>
      <c r="AX109" s="52">
        <f>SAStab!I8327</f>
        <v>11050</v>
      </c>
      <c r="AY109" s="52">
        <f>SAStab!J8327</f>
        <v>23930</v>
      </c>
      <c r="BA109" s="7"/>
      <c r="BB109" s="7" t="str">
        <f t="shared" si="34"/>
        <v>Means+Nonmeans Benefits</v>
      </c>
      <c r="BC109" s="98">
        <f>SAStab!F1758</f>
        <v>8.8999999999999996E-2</v>
      </c>
      <c r="BD109" s="52">
        <f>SAStab!B8471</f>
        <v>1391</v>
      </c>
      <c r="BE109" s="52">
        <f>SAStab!C8471</f>
        <v>0</v>
      </c>
      <c r="BF109" s="52">
        <f>SAStab!D8471</f>
        <v>0</v>
      </c>
      <c r="BG109" s="52">
        <f>SAStab!E8471</f>
        <v>0</v>
      </c>
      <c r="BH109" s="52">
        <f>SAStab!F8471</f>
        <v>0</v>
      </c>
      <c r="BI109" s="52">
        <f>SAStab!G8471</f>
        <v>0</v>
      </c>
      <c r="BJ109" s="52">
        <f>SAStab!H8471</f>
        <v>0</v>
      </c>
      <c r="BK109" s="52">
        <f>SAStab!I8471</f>
        <v>13020</v>
      </c>
      <c r="BL109" s="52">
        <f>SAStab!J8471</f>
        <v>27283</v>
      </c>
      <c r="BN109" s="7"/>
      <c r="BO109" s="7" t="str">
        <f t="shared" si="35"/>
        <v>Means+Nonmeans Benefits</v>
      </c>
      <c r="BP109" s="98">
        <f>SAStab!G1758</f>
        <v>8.7999999999999995E-2</v>
      </c>
      <c r="BQ109">
        <f>SAStab!B8615</f>
        <v>1512</v>
      </c>
      <c r="BR109">
        <f>SAStab!C8615</f>
        <v>0</v>
      </c>
      <c r="BS109">
        <f>SAStab!D8615</f>
        <v>0</v>
      </c>
      <c r="BT109">
        <f>SAStab!E8615</f>
        <v>0</v>
      </c>
      <c r="BU109">
        <f>SAStab!F8615</f>
        <v>0</v>
      </c>
      <c r="BV109" s="11">
        <f>SAStab!G8615</f>
        <v>0</v>
      </c>
      <c r="BW109" s="11">
        <f>SAStab!H8615</f>
        <v>0</v>
      </c>
      <c r="BX109" s="11">
        <f>SAStab!I8615</f>
        <v>13918</v>
      </c>
      <c r="BY109" s="11">
        <f>SAStab!J8615</f>
        <v>30041</v>
      </c>
    </row>
    <row r="110" spans="1:233">
      <c r="A110" s="7"/>
      <c r="B110" s="7" t="s">
        <v>308</v>
      </c>
      <c r="C110" s="98">
        <f>SAStab!B1759</f>
        <v>0.16400000000000001</v>
      </c>
      <c r="D110" s="52">
        <f>SAStab!B7896</f>
        <v>5884</v>
      </c>
      <c r="E110" s="52">
        <f>SAStab!C7896</f>
        <v>0</v>
      </c>
      <c r="F110" s="52">
        <f>SAStab!D7896</f>
        <v>0</v>
      </c>
      <c r="G110" s="52">
        <f>SAStab!E7896</f>
        <v>0</v>
      </c>
      <c r="H110" s="52">
        <f>SAStab!F7896</f>
        <v>0</v>
      </c>
      <c r="I110" s="52">
        <f>SAStab!G7896</f>
        <v>0</v>
      </c>
      <c r="J110" s="52">
        <f>SAStab!H7896</f>
        <v>17562</v>
      </c>
      <c r="K110" s="52">
        <f>SAStab!I7896</f>
        <v>52170</v>
      </c>
      <c r="L110" s="52">
        <f>SAStab!J7896</f>
        <v>79621</v>
      </c>
      <c r="N110" s="7"/>
      <c r="O110" s="7" t="str">
        <f t="shared" si="31"/>
        <v>Other Family Member Income</v>
      </c>
      <c r="P110" s="98">
        <f>SAStab!C1759</f>
        <v>0.16800000000000001</v>
      </c>
      <c r="Q110">
        <f>SAStab!B8040</f>
        <v>7094</v>
      </c>
      <c r="R110" s="52">
        <f>SAStab!C8040</f>
        <v>0</v>
      </c>
      <c r="S110" s="52">
        <f>SAStab!D8040</f>
        <v>0</v>
      </c>
      <c r="T110" s="52">
        <f>SAStab!E8040</f>
        <v>0</v>
      </c>
      <c r="U110" s="52">
        <f>SAStab!F8040</f>
        <v>0</v>
      </c>
      <c r="V110" s="52">
        <f>SAStab!G8040</f>
        <v>0</v>
      </c>
      <c r="W110" s="52">
        <f>SAStab!H8040</f>
        <v>20629</v>
      </c>
      <c r="X110">
        <f>SAStab!I8040</f>
        <v>61280</v>
      </c>
      <c r="Y110">
        <f>SAStab!J8040</f>
        <v>106314</v>
      </c>
      <c r="AA110" s="7"/>
      <c r="AB110" s="7" t="str">
        <f t="shared" si="32"/>
        <v>Other Family Member Income</v>
      </c>
      <c r="AC110" s="98">
        <f>SAStab!D1759</f>
        <v>0.17</v>
      </c>
      <c r="AD110">
        <f>SAStab!B8184</f>
        <v>8183</v>
      </c>
      <c r="AE110">
        <f>SAStab!C8184</f>
        <v>0</v>
      </c>
      <c r="AF110">
        <f>SAStab!D8184</f>
        <v>0</v>
      </c>
      <c r="AG110">
        <f>SAStab!E8184</f>
        <v>0</v>
      </c>
      <c r="AH110">
        <f>SAStab!F8184</f>
        <v>0</v>
      </c>
      <c r="AI110">
        <f>SAStab!G8184</f>
        <v>0</v>
      </c>
      <c r="AJ110">
        <f>SAStab!H8184</f>
        <v>23225</v>
      </c>
      <c r="AK110">
        <f>SAStab!I8184</f>
        <v>68991</v>
      </c>
      <c r="AL110">
        <f>SAStab!J8184</f>
        <v>119693</v>
      </c>
      <c r="AN110" s="7"/>
      <c r="AO110" s="7" t="str">
        <f t="shared" si="33"/>
        <v>Other Family Member Income</v>
      </c>
      <c r="AP110" s="98">
        <f>SAStab!E1759</f>
        <v>0.17799999999999999</v>
      </c>
      <c r="AQ110" s="52">
        <f>SAStab!B8328</f>
        <v>9531</v>
      </c>
      <c r="AR110" s="52">
        <f>SAStab!C8328</f>
        <v>0</v>
      </c>
      <c r="AS110" s="52">
        <f>SAStab!D8328</f>
        <v>0</v>
      </c>
      <c r="AT110" s="52">
        <f>SAStab!E8328</f>
        <v>0</v>
      </c>
      <c r="AU110" s="52">
        <f>SAStab!F8328</f>
        <v>0</v>
      </c>
      <c r="AV110" s="52">
        <f>SAStab!G8328</f>
        <v>0</v>
      </c>
      <c r="AW110" s="52">
        <f>SAStab!H8328</f>
        <v>25956</v>
      </c>
      <c r="AX110" s="52">
        <f>SAStab!I8328</f>
        <v>77104</v>
      </c>
      <c r="AY110" s="52">
        <f>SAStab!J8328</f>
        <v>133768</v>
      </c>
      <c r="BA110" s="7"/>
      <c r="BB110" s="7" t="str">
        <f t="shared" si="34"/>
        <v>Other Family Member Income</v>
      </c>
      <c r="BC110" s="98">
        <f>SAStab!F1759</f>
        <v>0.183</v>
      </c>
      <c r="BD110" s="52">
        <f>SAStab!B8472</f>
        <v>10681</v>
      </c>
      <c r="BE110" s="52">
        <f>SAStab!C8472</f>
        <v>0</v>
      </c>
      <c r="BF110" s="52">
        <f>SAStab!D8472</f>
        <v>0</v>
      </c>
      <c r="BG110" s="52">
        <f>SAStab!E8472</f>
        <v>0</v>
      </c>
      <c r="BH110" s="52">
        <f>SAStab!F8472</f>
        <v>0</v>
      </c>
      <c r="BI110" s="52">
        <f>SAStab!G8472</f>
        <v>0</v>
      </c>
      <c r="BJ110" s="52">
        <f>SAStab!H8472</f>
        <v>28903</v>
      </c>
      <c r="BK110" s="52">
        <f>SAStab!I8472</f>
        <v>85859</v>
      </c>
      <c r="BL110" s="52">
        <f>SAStab!J8472</f>
        <v>148956</v>
      </c>
      <c r="BN110" s="7"/>
      <c r="BO110" s="7" t="str">
        <f t="shared" si="35"/>
        <v>Other Family Member Income</v>
      </c>
      <c r="BP110" s="98">
        <f>SAStab!G1759</f>
        <v>0.184</v>
      </c>
      <c r="BQ110">
        <f>SAStab!B8616</f>
        <v>11678</v>
      </c>
      <c r="BR110">
        <f>SAStab!C8616</f>
        <v>0</v>
      </c>
      <c r="BS110">
        <f>SAStab!D8616</f>
        <v>0</v>
      </c>
      <c r="BT110">
        <f>SAStab!E8616</f>
        <v>0</v>
      </c>
      <c r="BU110">
        <f>SAStab!F8616</f>
        <v>0</v>
      </c>
      <c r="BV110" s="11">
        <f>SAStab!G8616</f>
        <v>0</v>
      </c>
      <c r="BW110" s="11">
        <f>SAStab!H8616</f>
        <v>32140</v>
      </c>
      <c r="BX110" s="11">
        <f>SAStab!I8616</f>
        <v>95473</v>
      </c>
      <c r="BY110" s="11">
        <f>SAStab!J8616</f>
        <v>165636</v>
      </c>
    </row>
    <row r="111" spans="1:233">
      <c r="A111" s="7"/>
      <c r="B111" s="9" t="s">
        <v>44</v>
      </c>
      <c r="C111" s="98">
        <f>SAStab!B1760</f>
        <v>0.79500000000000004</v>
      </c>
      <c r="D111" s="52">
        <f>SAStab!B7897</f>
        <v>12481</v>
      </c>
      <c r="E111" s="52">
        <f>SAStab!C7897</f>
        <v>0</v>
      </c>
      <c r="F111" s="52">
        <f>SAStab!D7897</f>
        <v>0</v>
      </c>
      <c r="G111" s="52">
        <f>SAStab!E7897</f>
        <v>5394.5</v>
      </c>
      <c r="H111" s="52">
        <f>SAStab!F7897</f>
        <v>12711.6</v>
      </c>
      <c r="I111" s="52">
        <f>SAStab!G7897</f>
        <v>19250</v>
      </c>
      <c r="J111" s="52">
        <f>SAStab!H7897</f>
        <v>24031</v>
      </c>
      <c r="K111" s="52">
        <f>SAStab!I7897</f>
        <v>26323</v>
      </c>
      <c r="L111" s="52">
        <f>SAStab!J7897</f>
        <v>30203</v>
      </c>
      <c r="N111" s="7"/>
      <c r="O111" s="7" t="str">
        <f>$B111</f>
        <v xml:space="preserve">      Own Benefit</v>
      </c>
      <c r="P111" s="98">
        <f>SAStab!C1760</f>
        <v>0.81200000000000006</v>
      </c>
      <c r="Q111">
        <f>SAStab!B8041</f>
        <v>14166</v>
      </c>
      <c r="R111" s="52">
        <f>SAStab!C8041</f>
        <v>0</v>
      </c>
      <c r="S111" s="52">
        <f>SAStab!D8041</f>
        <v>0</v>
      </c>
      <c r="T111" s="52">
        <f>SAStab!E8041</f>
        <v>6891.4</v>
      </c>
      <c r="U111" s="52">
        <f>SAStab!F8041</f>
        <v>14355.9</v>
      </c>
      <c r="V111" s="52">
        <f>SAStab!G8041</f>
        <v>21735</v>
      </c>
      <c r="W111" s="52">
        <f>SAStab!H8041</f>
        <v>26846</v>
      </c>
      <c r="X111">
        <f>SAStab!I8041</f>
        <v>29485</v>
      </c>
      <c r="Y111">
        <f>SAStab!J8041</f>
        <v>33894</v>
      </c>
      <c r="AA111" s="7"/>
      <c r="AB111" s="7" t="str">
        <f>$B111</f>
        <v xml:space="preserve">      Own Benefit</v>
      </c>
      <c r="AC111" s="98">
        <f>SAStab!D1760</f>
        <v>0.84</v>
      </c>
      <c r="AD111">
        <f>SAStab!B8185</f>
        <v>16019</v>
      </c>
      <c r="AE111">
        <f>SAStab!C8185</f>
        <v>0</v>
      </c>
      <c r="AF111">
        <f>SAStab!D8185</f>
        <v>0</v>
      </c>
      <c r="AG111">
        <f>SAStab!E8185</f>
        <v>8912.2000000000007</v>
      </c>
      <c r="AH111">
        <f>SAStab!F8185</f>
        <v>16116.7</v>
      </c>
      <c r="AI111">
        <f>SAStab!G8185</f>
        <v>23989</v>
      </c>
      <c r="AJ111">
        <f>SAStab!H8185</f>
        <v>29614</v>
      </c>
      <c r="AK111">
        <f>SAStab!I8185</f>
        <v>32593</v>
      </c>
      <c r="AL111">
        <f>SAStab!J8185</f>
        <v>37252</v>
      </c>
      <c r="AN111" s="7"/>
      <c r="AO111" s="7" t="str">
        <f>$B111</f>
        <v xml:space="preserve">      Own Benefit</v>
      </c>
      <c r="AP111" s="98">
        <f>SAStab!E1760</f>
        <v>0.84399999999999997</v>
      </c>
      <c r="AQ111" s="52">
        <f>SAStab!B8329</f>
        <v>17389</v>
      </c>
      <c r="AR111" s="52">
        <f>SAStab!C8329</f>
        <v>0</v>
      </c>
      <c r="AS111" s="52">
        <f>SAStab!D8329</f>
        <v>0</v>
      </c>
      <c r="AT111" s="52">
        <f>SAStab!E8329</f>
        <v>9772.1</v>
      </c>
      <c r="AU111" s="52">
        <f>SAStab!F8329</f>
        <v>17143.7</v>
      </c>
      <c r="AV111" s="52">
        <f>SAStab!G8329</f>
        <v>25796</v>
      </c>
      <c r="AW111" s="52">
        <f>SAStab!H8329</f>
        <v>32491</v>
      </c>
      <c r="AX111" s="52">
        <f>SAStab!I8329</f>
        <v>36079</v>
      </c>
      <c r="AY111" s="52">
        <f>SAStab!J8329</f>
        <v>42158</v>
      </c>
      <c r="BA111" s="7"/>
      <c r="BB111" s="7" t="str">
        <f>$B111</f>
        <v xml:space="preserve">      Own Benefit</v>
      </c>
      <c r="BC111" s="98">
        <f>SAStab!F1760</f>
        <v>0.84199999999999997</v>
      </c>
      <c r="BD111" s="52">
        <f>SAStab!B8473</f>
        <v>19053</v>
      </c>
      <c r="BE111" s="52">
        <f>SAStab!C8473</f>
        <v>0</v>
      </c>
      <c r="BF111" s="52">
        <f>SAStab!D8473</f>
        <v>0</v>
      </c>
      <c r="BG111" s="52">
        <f>SAStab!E8473</f>
        <v>10630.5</v>
      </c>
      <c r="BH111" s="52">
        <f>SAStab!F8473</f>
        <v>18633.099999999999</v>
      </c>
      <c r="BI111" s="52">
        <f>SAStab!G8473</f>
        <v>28228</v>
      </c>
      <c r="BJ111" s="52">
        <f>SAStab!H8473</f>
        <v>36103</v>
      </c>
      <c r="BK111" s="52">
        <f>SAStab!I8473</f>
        <v>40308</v>
      </c>
      <c r="BL111" s="52">
        <f>SAStab!J8473</f>
        <v>47241</v>
      </c>
      <c r="BN111" s="7"/>
      <c r="BO111" s="7" t="str">
        <f t="shared" ref="BO111:BO128" si="36">$B111</f>
        <v xml:space="preserve">      Own Benefit</v>
      </c>
      <c r="BP111" s="98">
        <f>SAStab!G1760</f>
        <v>0.84899999999999998</v>
      </c>
      <c r="BQ111">
        <f>SAStab!B8617</f>
        <v>21513</v>
      </c>
      <c r="BR111">
        <f>SAStab!C8617</f>
        <v>0</v>
      </c>
      <c r="BS111">
        <f>SAStab!D8617</f>
        <v>0</v>
      </c>
      <c r="BT111">
        <f>SAStab!E8617</f>
        <v>12301.5</v>
      </c>
      <c r="BU111">
        <f>SAStab!F8617</f>
        <v>20919.099999999999</v>
      </c>
      <c r="BV111" s="11">
        <f>SAStab!G8617</f>
        <v>31629</v>
      </c>
      <c r="BW111" s="11">
        <f>SAStab!H8617</f>
        <v>40768</v>
      </c>
      <c r="BX111" s="11">
        <f>SAStab!I8617</f>
        <v>45365</v>
      </c>
      <c r="BY111" s="11">
        <f>SAStab!J8617</f>
        <v>52575</v>
      </c>
    </row>
    <row r="112" spans="1:233">
      <c r="A112" s="7"/>
      <c r="B112" s="9" t="s">
        <v>45</v>
      </c>
      <c r="C112" s="98">
        <f>SAStab!B1761</f>
        <v>0.39500000000000002</v>
      </c>
      <c r="D112" s="52">
        <f>SAStab!B7898</f>
        <v>5998</v>
      </c>
      <c r="E112" s="52">
        <f>SAStab!C7898</f>
        <v>0</v>
      </c>
      <c r="F112" s="52">
        <f>SAStab!D7898</f>
        <v>0</v>
      </c>
      <c r="G112" s="52">
        <f>SAStab!E7898</f>
        <v>0</v>
      </c>
      <c r="H112" s="52">
        <f>SAStab!F7898</f>
        <v>0</v>
      </c>
      <c r="I112" s="52">
        <f>SAStab!G7898</f>
        <v>11555</v>
      </c>
      <c r="J112" s="52">
        <f>SAStab!H7898</f>
        <v>20619</v>
      </c>
      <c r="K112" s="52">
        <f>SAStab!I7898</f>
        <v>24361</v>
      </c>
      <c r="L112" s="52">
        <f>SAStab!J7898</f>
        <v>29234</v>
      </c>
      <c r="N112" s="7"/>
      <c r="O112" s="7" t="str">
        <f>$B112</f>
        <v xml:space="preserve">      Spouse Benefit</v>
      </c>
      <c r="P112" s="98">
        <f>SAStab!C1761</f>
        <v>0.41199999999999998</v>
      </c>
      <c r="Q112">
        <f>SAStab!B8042</f>
        <v>6978</v>
      </c>
      <c r="R112" s="52">
        <f>SAStab!C8042</f>
        <v>0</v>
      </c>
      <c r="S112" s="52">
        <f>SAStab!D8042</f>
        <v>0</v>
      </c>
      <c r="T112" s="52">
        <f>SAStab!E8042</f>
        <v>0</v>
      </c>
      <c r="U112" s="52">
        <f>SAStab!F8042</f>
        <v>0</v>
      </c>
      <c r="V112" s="52">
        <f>SAStab!G8042</f>
        <v>13630</v>
      </c>
      <c r="W112" s="52">
        <f>SAStab!H8042</f>
        <v>23119</v>
      </c>
      <c r="X112">
        <f>SAStab!I8042</f>
        <v>27040</v>
      </c>
      <c r="Y112">
        <f>SAStab!J8042</f>
        <v>32744</v>
      </c>
      <c r="AA112" s="7"/>
      <c r="AB112" s="7" t="str">
        <f>$B112</f>
        <v xml:space="preserve">      Spouse Benefit</v>
      </c>
      <c r="AC112" s="98">
        <f>SAStab!D1761</f>
        <v>0.41499999999999998</v>
      </c>
      <c r="AD112">
        <f>SAStab!B8186</f>
        <v>7604</v>
      </c>
      <c r="AE112">
        <f>SAStab!C8186</f>
        <v>0</v>
      </c>
      <c r="AF112">
        <f>SAStab!D8186</f>
        <v>0</v>
      </c>
      <c r="AG112">
        <f>SAStab!E8186</f>
        <v>0</v>
      </c>
      <c r="AH112">
        <f>SAStab!F8186</f>
        <v>0</v>
      </c>
      <c r="AI112">
        <f>SAStab!G8186</f>
        <v>14808</v>
      </c>
      <c r="AJ112">
        <f>SAStab!H8186</f>
        <v>24978</v>
      </c>
      <c r="AK112">
        <f>SAStab!I8186</f>
        <v>29411</v>
      </c>
      <c r="AL112">
        <f>SAStab!J8186</f>
        <v>35498</v>
      </c>
      <c r="AN112" s="7"/>
      <c r="AO112" s="7" t="str">
        <f>$B112</f>
        <v xml:space="preserve">      Spouse Benefit</v>
      </c>
      <c r="AP112" s="98">
        <f>SAStab!E1761</f>
        <v>0.39500000000000002</v>
      </c>
      <c r="AQ112" s="52">
        <f>SAStab!B8330</f>
        <v>7902</v>
      </c>
      <c r="AR112" s="52">
        <f>SAStab!C8330</f>
        <v>0</v>
      </c>
      <c r="AS112" s="52">
        <f>SAStab!D8330</f>
        <v>0</v>
      </c>
      <c r="AT112" s="52">
        <f>SAStab!E8330</f>
        <v>0</v>
      </c>
      <c r="AU112" s="52">
        <f>SAStab!F8330</f>
        <v>0</v>
      </c>
      <c r="AV112" s="52">
        <f>SAStab!G8330</f>
        <v>15216</v>
      </c>
      <c r="AW112" s="52">
        <f>SAStab!H8330</f>
        <v>26774</v>
      </c>
      <c r="AX112" s="52">
        <f>SAStab!I8330</f>
        <v>32281</v>
      </c>
      <c r="AY112" s="52">
        <f>SAStab!J8330</f>
        <v>40123</v>
      </c>
      <c r="BA112" s="7"/>
      <c r="BB112" s="7" t="str">
        <f>$B112</f>
        <v xml:space="preserve">      Spouse Benefit</v>
      </c>
      <c r="BC112" s="98">
        <f>SAStab!F1761</f>
        <v>0.39600000000000002</v>
      </c>
      <c r="BD112" s="52">
        <f>SAStab!B8474</f>
        <v>8735</v>
      </c>
      <c r="BE112" s="52">
        <f>SAStab!C8474</f>
        <v>0</v>
      </c>
      <c r="BF112" s="52">
        <f>SAStab!D8474</f>
        <v>0</v>
      </c>
      <c r="BG112" s="52">
        <f>SAStab!E8474</f>
        <v>0</v>
      </c>
      <c r="BH112" s="52">
        <f>SAStab!F8474</f>
        <v>0</v>
      </c>
      <c r="BI112" s="52">
        <f>SAStab!G8474</f>
        <v>16798</v>
      </c>
      <c r="BJ112" s="52">
        <f>SAStab!H8474</f>
        <v>29391</v>
      </c>
      <c r="BK112" s="52">
        <f>SAStab!I8474</f>
        <v>35968</v>
      </c>
      <c r="BL112" s="52">
        <f>SAStab!J8474</f>
        <v>44775</v>
      </c>
      <c r="BN112" s="7"/>
      <c r="BO112" s="7" t="str">
        <f t="shared" si="36"/>
        <v xml:space="preserve">      Spouse Benefit</v>
      </c>
      <c r="BP112" s="98">
        <f>SAStab!G1761</f>
        <v>0.40200000000000002</v>
      </c>
      <c r="BQ112">
        <f>SAStab!B8618</f>
        <v>9954</v>
      </c>
      <c r="BR112">
        <f>SAStab!C8618</f>
        <v>0</v>
      </c>
      <c r="BS112">
        <f>SAStab!D8618</f>
        <v>0</v>
      </c>
      <c r="BT112">
        <f>SAStab!E8618</f>
        <v>0</v>
      </c>
      <c r="BU112">
        <f>SAStab!F8618</f>
        <v>0</v>
      </c>
      <c r="BV112" s="11">
        <f>SAStab!G8618</f>
        <v>19087</v>
      </c>
      <c r="BW112" s="11">
        <f>SAStab!H8618</f>
        <v>33230</v>
      </c>
      <c r="BX112" s="11">
        <f>SAStab!I8618</f>
        <v>40643</v>
      </c>
      <c r="BY112" s="11">
        <f>SAStab!J8618</f>
        <v>50170</v>
      </c>
    </row>
    <row r="113" spans="1:77">
      <c r="A113" s="7"/>
      <c r="B113" s="9" t="s">
        <v>46</v>
      </c>
      <c r="C113" s="98">
        <f>SAStab!B1762</f>
        <v>0.30599999999999999</v>
      </c>
      <c r="D113" s="52">
        <f>SAStab!B7899</f>
        <v>12615</v>
      </c>
      <c r="E113" s="52">
        <f>SAStab!C7899</f>
        <v>0</v>
      </c>
      <c r="F113" s="52">
        <f>SAStab!D7899</f>
        <v>0</v>
      </c>
      <c r="G113" s="52">
        <f>SAStab!E7899</f>
        <v>0</v>
      </c>
      <c r="H113" s="52">
        <f>SAStab!F7899</f>
        <v>0</v>
      </c>
      <c r="I113" s="52">
        <f>SAStab!G7899</f>
        <v>9220</v>
      </c>
      <c r="J113" s="52">
        <f>SAStab!H7899</f>
        <v>40146</v>
      </c>
      <c r="K113" s="52">
        <f>SAStab!I7899</f>
        <v>63594</v>
      </c>
      <c r="L113" s="52">
        <f>SAStab!J7899</f>
        <v>128766</v>
      </c>
      <c r="N113" s="7"/>
      <c r="O113" s="7" t="str">
        <f>$B113</f>
        <v xml:space="preserve">      Own Earnings</v>
      </c>
      <c r="P113" s="98">
        <f>SAStab!C1762</f>
        <v>0.31900000000000001</v>
      </c>
      <c r="Q113">
        <f>SAStab!B8043</f>
        <v>12661</v>
      </c>
      <c r="R113" s="52">
        <f>SAStab!C8043</f>
        <v>0</v>
      </c>
      <c r="S113" s="52">
        <f>SAStab!D8043</f>
        <v>0</v>
      </c>
      <c r="T113" s="52">
        <f>SAStab!E8043</f>
        <v>0</v>
      </c>
      <c r="U113" s="52">
        <f>SAStab!F8043</f>
        <v>0</v>
      </c>
      <c r="V113" s="52">
        <f>SAStab!G8043</f>
        <v>11891</v>
      </c>
      <c r="W113" s="52">
        <f>SAStab!H8043</f>
        <v>42789</v>
      </c>
      <c r="X113">
        <f>SAStab!I8043</f>
        <v>67427</v>
      </c>
      <c r="Y113">
        <f>SAStab!J8043</f>
        <v>138208</v>
      </c>
      <c r="AA113" s="7"/>
      <c r="AB113" s="7" t="str">
        <f>$B113</f>
        <v xml:space="preserve">      Own Earnings</v>
      </c>
      <c r="AC113" s="98">
        <f>SAStab!D1762</f>
        <v>0.29199999999999998</v>
      </c>
      <c r="AD113">
        <f>SAStab!B8187</f>
        <v>13497</v>
      </c>
      <c r="AE113">
        <f>SAStab!C8187</f>
        <v>0</v>
      </c>
      <c r="AF113">
        <f>SAStab!D8187</f>
        <v>0</v>
      </c>
      <c r="AG113">
        <f>SAStab!E8187</f>
        <v>0</v>
      </c>
      <c r="AH113">
        <f>SAStab!F8187</f>
        <v>0</v>
      </c>
      <c r="AI113">
        <f>SAStab!G8187</f>
        <v>8228</v>
      </c>
      <c r="AJ113">
        <f>SAStab!H8187</f>
        <v>44758</v>
      </c>
      <c r="AK113">
        <f>SAStab!I8187</f>
        <v>72453</v>
      </c>
      <c r="AL113">
        <f>SAStab!J8187</f>
        <v>152466</v>
      </c>
      <c r="AN113" s="7"/>
      <c r="AO113" s="7" t="str">
        <f>$B113</f>
        <v xml:space="preserve">      Own Earnings</v>
      </c>
      <c r="AP113" s="98">
        <f>SAStab!E1762</f>
        <v>0.28199999999999997</v>
      </c>
      <c r="AQ113" s="52">
        <f>SAStab!B8331</f>
        <v>14536</v>
      </c>
      <c r="AR113" s="52">
        <f>SAStab!C8331</f>
        <v>0</v>
      </c>
      <c r="AS113" s="52">
        <f>SAStab!D8331</f>
        <v>0</v>
      </c>
      <c r="AT113" s="52">
        <f>SAStab!E8331</f>
        <v>0</v>
      </c>
      <c r="AU113" s="52">
        <f>SAStab!F8331</f>
        <v>0</v>
      </c>
      <c r="AV113" s="52">
        <f>SAStab!G8331</f>
        <v>6292</v>
      </c>
      <c r="AW113" s="52">
        <f>SAStab!H8331</f>
        <v>47662</v>
      </c>
      <c r="AX113" s="52">
        <f>SAStab!I8331</f>
        <v>79310</v>
      </c>
      <c r="AY113" s="52">
        <f>SAStab!J8331</f>
        <v>173949</v>
      </c>
      <c r="BA113" s="7"/>
      <c r="BB113" s="7" t="str">
        <f>$B113</f>
        <v xml:space="preserve">      Own Earnings</v>
      </c>
      <c r="BC113" s="98">
        <f>SAStab!F1762</f>
        <v>0.29899999999999999</v>
      </c>
      <c r="BD113" s="52">
        <f>SAStab!B8475</f>
        <v>17730</v>
      </c>
      <c r="BE113" s="52">
        <f>SAStab!C8475</f>
        <v>0</v>
      </c>
      <c r="BF113" s="52">
        <f>SAStab!D8475</f>
        <v>0</v>
      </c>
      <c r="BG113" s="52">
        <f>SAStab!E8475</f>
        <v>0</v>
      </c>
      <c r="BH113" s="52">
        <f>SAStab!F8475</f>
        <v>0</v>
      </c>
      <c r="BI113" s="52">
        <f>SAStab!G8475</f>
        <v>10536</v>
      </c>
      <c r="BJ113" s="52">
        <f>SAStab!H8475</f>
        <v>55576</v>
      </c>
      <c r="BK113" s="52">
        <f>SAStab!I8475</f>
        <v>91315</v>
      </c>
      <c r="BL113" s="52">
        <f>SAStab!J8475</f>
        <v>200116</v>
      </c>
      <c r="BN113" s="7"/>
      <c r="BO113" s="7" t="str">
        <f t="shared" si="36"/>
        <v xml:space="preserve">      Own Earnings</v>
      </c>
      <c r="BP113" s="98">
        <f>SAStab!G1762</f>
        <v>0.29599999999999999</v>
      </c>
      <c r="BQ113">
        <f>SAStab!B8619</f>
        <v>18814</v>
      </c>
      <c r="BR113">
        <f>SAStab!C8619</f>
        <v>0</v>
      </c>
      <c r="BS113">
        <f>SAStab!D8619</f>
        <v>0</v>
      </c>
      <c r="BT113">
        <f>SAStab!E8619</f>
        <v>0</v>
      </c>
      <c r="BU113">
        <f>SAStab!F8619</f>
        <v>0</v>
      </c>
      <c r="BV113" s="11">
        <f>SAStab!G8619</f>
        <v>10778</v>
      </c>
      <c r="BW113" s="11">
        <f>SAStab!H8619</f>
        <v>61966</v>
      </c>
      <c r="BX113" s="11">
        <f>SAStab!I8619</f>
        <v>102012</v>
      </c>
      <c r="BY113" s="11">
        <f>SAStab!J8619</f>
        <v>225267</v>
      </c>
    </row>
    <row r="114" spans="1:77">
      <c r="A114" s="7"/>
      <c r="B114" s="9" t="s">
        <v>47</v>
      </c>
      <c r="C114" s="98">
        <f>SAStab!B1763</f>
        <v>0.22700000000000001</v>
      </c>
      <c r="D114" s="52">
        <f>SAStab!B7900</f>
        <v>9989</v>
      </c>
      <c r="E114" s="52">
        <f>SAStab!C7900</f>
        <v>0</v>
      </c>
      <c r="F114" s="52">
        <f>SAStab!D7900</f>
        <v>0</v>
      </c>
      <c r="G114" s="52">
        <f>SAStab!E7900</f>
        <v>0</v>
      </c>
      <c r="H114" s="52">
        <f>SAStab!F7900</f>
        <v>0</v>
      </c>
      <c r="I114" s="52">
        <f>SAStab!G7900</f>
        <v>0</v>
      </c>
      <c r="J114" s="52">
        <f>SAStab!H7900</f>
        <v>34018</v>
      </c>
      <c r="K114" s="52">
        <f>SAStab!I7900</f>
        <v>57605</v>
      </c>
      <c r="L114" s="52">
        <f>SAStab!J7900</f>
        <v>127629</v>
      </c>
      <c r="N114" s="7"/>
      <c r="O114" s="7" t="str">
        <f>$B114</f>
        <v xml:space="preserve">      Spouse Earnings</v>
      </c>
      <c r="P114" s="98">
        <f>SAStab!C1763</f>
        <v>0.22700000000000001</v>
      </c>
      <c r="Q114">
        <f>SAStab!B8044</f>
        <v>10201</v>
      </c>
      <c r="R114" s="52">
        <f>SAStab!C8044</f>
        <v>0</v>
      </c>
      <c r="S114" s="52">
        <f>SAStab!D8044</f>
        <v>0</v>
      </c>
      <c r="T114" s="52">
        <f>SAStab!E8044</f>
        <v>0</v>
      </c>
      <c r="U114" s="52">
        <f>SAStab!F8044</f>
        <v>0</v>
      </c>
      <c r="V114" s="52">
        <f>SAStab!G8044</f>
        <v>0</v>
      </c>
      <c r="W114" s="52">
        <f>SAStab!H8044</f>
        <v>35625</v>
      </c>
      <c r="X114">
        <f>SAStab!I8044</f>
        <v>62208</v>
      </c>
      <c r="Y114">
        <f>SAStab!J8044</f>
        <v>133604</v>
      </c>
      <c r="AA114" s="7"/>
      <c r="AB114" s="7" t="str">
        <f>$B114</f>
        <v xml:space="preserve">      Spouse Earnings</v>
      </c>
      <c r="AC114" s="98">
        <f>SAStab!D1763</f>
        <v>0.19900000000000001</v>
      </c>
      <c r="AD114">
        <f>SAStab!B8188</f>
        <v>9869</v>
      </c>
      <c r="AE114">
        <f>SAStab!C8188</f>
        <v>0</v>
      </c>
      <c r="AF114">
        <f>SAStab!D8188</f>
        <v>0</v>
      </c>
      <c r="AG114">
        <f>SAStab!E8188</f>
        <v>0</v>
      </c>
      <c r="AH114">
        <f>SAStab!F8188</f>
        <v>0</v>
      </c>
      <c r="AI114">
        <f>SAStab!G8188</f>
        <v>0</v>
      </c>
      <c r="AJ114">
        <f>SAStab!H8188</f>
        <v>34109</v>
      </c>
      <c r="AK114">
        <f>SAStab!I8188</f>
        <v>63111</v>
      </c>
      <c r="AL114">
        <f>SAStab!J8188</f>
        <v>143148</v>
      </c>
      <c r="AN114" s="7"/>
      <c r="AO114" s="7" t="str">
        <f>$B114</f>
        <v xml:space="preserve">      Spouse Earnings</v>
      </c>
      <c r="AP114" s="98">
        <f>SAStab!E1763</f>
        <v>0.188</v>
      </c>
      <c r="AQ114" s="52">
        <f>SAStab!B8332</f>
        <v>11070</v>
      </c>
      <c r="AR114" s="52">
        <f>SAStab!C8332</f>
        <v>0</v>
      </c>
      <c r="AS114" s="52">
        <f>SAStab!D8332</f>
        <v>0</v>
      </c>
      <c r="AT114" s="52">
        <f>SAStab!E8332</f>
        <v>0</v>
      </c>
      <c r="AU114" s="52">
        <f>SAStab!F8332</f>
        <v>0</v>
      </c>
      <c r="AV114" s="52">
        <f>SAStab!G8332</f>
        <v>0</v>
      </c>
      <c r="AW114" s="52">
        <f>SAStab!H8332</f>
        <v>34964</v>
      </c>
      <c r="AX114" s="52">
        <f>SAStab!I8332</f>
        <v>70025</v>
      </c>
      <c r="AY114" s="52">
        <f>SAStab!J8332</f>
        <v>166197</v>
      </c>
      <c r="BA114" s="7"/>
      <c r="BB114" s="7" t="str">
        <f>$B114</f>
        <v xml:space="preserve">      Spouse Earnings</v>
      </c>
      <c r="BC114" s="98">
        <f>SAStab!F1763</f>
        <v>0.20200000000000001</v>
      </c>
      <c r="BD114" s="52">
        <f>SAStab!B8476</f>
        <v>13305</v>
      </c>
      <c r="BE114" s="52">
        <f>SAStab!C8476</f>
        <v>0</v>
      </c>
      <c r="BF114" s="52">
        <f>SAStab!D8476</f>
        <v>0</v>
      </c>
      <c r="BG114" s="52">
        <f>SAStab!E8476</f>
        <v>0</v>
      </c>
      <c r="BH114" s="52">
        <f>SAStab!F8476</f>
        <v>0</v>
      </c>
      <c r="BI114" s="52">
        <f>SAStab!G8476</f>
        <v>0</v>
      </c>
      <c r="BJ114" s="52">
        <f>SAStab!H8476</f>
        <v>42063</v>
      </c>
      <c r="BK114" s="52">
        <f>SAStab!I8476</f>
        <v>80472</v>
      </c>
      <c r="BL114" s="52">
        <f>SAStab!J8476</f>
        <v>183210</v>
      </c>
      <c r="BN114" s="7"/>
      <c r="BO114" s="7" t="str">
        <f t="shared" si="36"/>
        <v xml:space="preserve">      Spouse Earnings</v>
      </c>
      <c r="BP114" s="98">
        <f>SAStab!G1763</f>
        <v>0.19900000000000001</v>
      </c>
      <c r="BQ114">
        <f>SAStab!B8620</f>
        <v>14107</v>
      </c>
      <c r="BR114">
        <f>SAStab!C8620</f>
        <v>0</v>
      </c>
      <c r="BS114">
        <f>SAStab!D8620</f>
        <v>0</v>
      </c>
      <c r="BT114">
        <f>SAStab!E8620</f>
        <v>0</v>
      </c>
      <c r="BU114">
        <f>SAStab!F8620</f>
        <v>0</v>
      </c>
      <c r="BV114" s="11">
        <f>SAStab!G8620</f>
        <v>0</v>
      </c>
      <c r="BW114" s="11">
        <f>SAStab!H8620</f>
        <v>46444</v>
      </c>
      <c r="BX114" s="11">
        <f>SAStab!I8620</f>
        <v>88185</v>
      </c>
      <c r="BY114" s="11">
        <f>SAStab!J8620</f>
        <v>204162</v>
      </c>
    </row>
    <row r="115" spans="1:77">
      <c r="A115" s="7"/>
      <c r="B115" s="7" t="s">
        <v>312</v>
      </c>
      <c r="C115" s="98">
        <f>SAStab!B1764</f>
        <v>1</v>
      </c>
      <c r="D115" s="52">
        <f>SAStab!B7901</f>
        <v>63900</v>
      </c>
      <c r="E115" s="52">
        <f>SAStab!C7901</f>
        <v>6892.67</v>
      </c>
      <c r="F115" s="52">
        <f>SAStab!D7901</f>
        <v>10683.05</v>
      </c>
      <c r="G115" s="52">
        <f>SAStab!E7901</f>
        <v>21784.1</v>
      </c>
      <c r="H115" s="52">
        <f>SAStab!F7901</f>
        <v>42279.7</v>
      </c>
      <c r="I115" s="52">
        <f>SAStab!G7901</f>
        <v>75222</v>
      </c>
      <c r="J115" s="52">
        <f>SAStab!H7901</f>
        <v>126345</v>
      </c>
      <c r="K115" s="52">
        <f>SAStab!I7901</f>
        <v>176269</v>
      </c>
      <c r="L115" s="52">
        <f>SAStab!J7901</f>
        <v>401458</v>
      </c>
      <c r="N115" s="7"/>
      <c r="O115" s="7" t="str">
        <f t="shared" ref="O115:O128" si="37">$B115</f>
        <v>Net Annuity Income</v>
      </c>
      <c r="P115" s="98">
        <f>SAStab!C1764</f>
        <v>1</v>
      </c>
      <c r="Q115">
        <f>SAStab!B8045</f>
        <v>68506</v>
      </c>
      <c r="R115" s="52">
        <f>SAStab!C8045</f>
        <v>6709.14</v>
      </c>
      <c r="S115" s="52">
        <f>SAStab!D8045</f>
        <v>11082.74</v>
      </c>
      <c r="T115" s="52">
        <f>SAStab!E8045</f>
        <v>22895.7</v>
      </c>
      <c r="U115" s="52">
        <f>SAStab!F8045</f>
        <v>44542.2</v>
      </c>
      <c r="V115" s="52">
        <f>SAStab!G8045</f>
        <v>79646</v>
      </c>
      <c r="W115" s="52">
        <f>SAStab!H8045</f>
        <v>133441</v>
      </c>
      <c r="X115">
        <f>SAStab!I8045</f>
        <v>191204</v>
      </c>
      <c r="Y115">
        <f>SAStab!J8045</f>
        <v>431014</v>
      </c>
      <c r="AA115" s="7"/>
      <c r="AB115" s="7" t="str">
        <f t="shared" ref="AB115:AB128" si="38">$B115</f>
        <v>Net Annuity Income</v>
      </c>
      <c r="AC115" s="98">
        <f>SAStab!D1764</f>
        <v>1</v>
      </c>
      <c r="AD115">
        <f>SAStab!B8189</f>
        <v>70427</v>
      </c>
      <c r="AE115">
        <f>SAStab!C8189</f>
        <v>6205.19</v>
      </c>
      <c r="AF115">
        <f>SAStab!D8189</f>
        <v>10994.35</v>
      </c>
      <c r="AG115">
        <f>SAStab!E8189</f>
        <v>22958.2</v>
      </c>
      <c r="AH115">
        <f>SAStab!F8189</f>
        <v>44885.1</v>
      </c>
      <c r="AI115">
        <f>SAStab!G8189</f>
        <v>82174</v>
      </c>
      <c r="AJ115">
        <f>SAStab!H8189</f>
        <v>142040</v>
      </c>
      <c r="AK115">
        <f>SAStab!I8189</f>
        <v>199187</v>
      </c>
      <c r="AL115">
        <f>SAStab!J8189</f>
        <v>452392</v>
      </c>
      <c r="AN115" s="7"/>
      <c r="AO115" s="7" t="str">
        <f t="shared" ref="AO115:AO128" si="39">$B115</f>
        <v>Net Annuity Income</v>
      </c>
      <c r="AP115" s="98">
        <f>SAStab!E1764</f>
        <v>1</v>
      </c>
      <c r="AQ115" s="52">
        <f>SAStab!B8333</f>
        <v>73516</v>
      </c>
      <c r="AR115" s="52">
        <f>SAStab!C8333</f>
        <v>5333.44</v>
      </c>
      <c r="AS115" s="52">
        <f>SAStab!D8333</f>
        <v>10625.27</v>
      </c>
      <c r="AT115" s="52">
        <f>SAStab!E8333</f>
        <v>23015.1</v>
      </c>
      <c r="AU115" s="52">
        <f>SAStab!F8333</f>
        <v>45204.1</v>
      </c>
      <c r="AV115" s="52">
        <f>SAStab!G8333</f>
        <v>85037</v>
      </c>
      <c r="AW115" s="52">
        <f>SAStab!H8333</f>
        <v>149580</v>
      </c>
      <c r="AX115" s="52">
        <f>SAStab!I8333</f>
        <v>215762</v>
      </c>
      <c r="AY115" s="52">
        <f>SAStab!J8333</f>
        <v>493101</v>
      </c>
      <c r="BA115" s="7"/>
      <c r="BB115" s="7" t="str">
        <f t="shared" ref="BB115:BB128" si="40">$B115</f>
        <v>Net Annuity Income</v>
      </c>
      <c r="BC115" s="98">
        <f>SAStab!F1764</f>
        <v>1</v>
      </c>
      <c r="BD115" s="52">
        <f>SAStab!B8477</f>
        <v>77070</v>
      </c>
      <c r="BE115" s="52">
        <f>SAStab!C8477</f>
        <v>4592.25</v>
      </c>
      <c r="BF115" s="52">
        <f>SAStab!D8477</f>
        <v>10807.85</v>
      </c>
      <c r="BG115" s="52">
        <f>SAStab!E8477</f>
        <v>24020.3</v>
      </c>
      <c r="BH115" s="52">
        <f>SAStab!F8477</f>
        <v>48128.2</v>
      </c>
      <c r="BI115" s="52">
        <f>SAStab!G8477</f>
        <v>91400</v>
      </c>
      <c r="BJ115" s="52">
        <f>SAStab!H8477</f>
        <v>159442</v>
      </c>
      <c r="BK115" s="52">
        <f>SAStab!I8477</f>
        <v>227486</v>
      </c>
      <c r="BL115" s="52">
        <f>SAStab!J8477</f>
        <v>503231</v>
      </c>
      <c r="BN115" s="7"/>
      <c r="BO115" s="7" t="str">
        <f t="shared" si="36"/>
        <v>Net Annuity Income</v>
      </c>
      <c r="BP115" s="98">
        <f>SAStab!G1764</f>
        <v>1</v>
      </c>
      <c r="BQ115">
        <f>SAStab!B8621</f>
        <v>81210</v>
      </c>
      <c r="BR115">
        <f>SAStab!C8621</f>
        <v>4283.2700000000004</v>
      </c>
      <c r="BS115">
        <f>SAStab!D8621</f>
        <v>11256.05</v>
      </c>
      <c r="BT115">
        <f>SAStab!E8621</f>
        <v>25656.7</v>
      </c>
      <c r="BU115">
        <f>SAStab!F8621</f>
        <v>51911.4</v>
      </c>
      <c r="BV115" s="11">
        <f>SAStab!G8621</f>
        <v>96714</v>
      </c>
      <c r="BW115" s="11">
        <f>SAStab!H8621</f>
        <v>168898</v>
      </c>
      <c r="BX115" s="11">
        <f>SAStab!I8621</f>
        <v>234986</v>
      </c>
      <c r="BY115" s="11">
        <f>SAStab!J8621</f>
        <v>499150</v>
      </c>
    </row>
    <row r="116" spans="1:77">
      <c r="A116" s="7"/>
      <c r="B116" s="7" t="s">
        <v>311</v>
      </c>
      <c r="C116" s="98">
        <f>SAStab!B1765</f>
        <v>1</v>
      </c>
      <c r="D116" s="52">
        <f>SAStab!B7902</f>
        <v>38395</v>
      </c>
      <c r="E116" s="52">
        <f>SAStab!C7902</f>
        <v>5014.59</v>
      </c>
      <c r="F116" s="52">
        <f>SAStab!D7902</f>
        <v>8399.3799999999992</v>
      </c>
      <c r="G116" s="52">
        <f>SAStab!E7902</f>
        <v>16038.1</v>
      </c>
      <c r="H116" s="52">
        <f>SAStab!F7902</f>
        <v>29916.3</v>
      </c>
      <c r="I116" s="52">
        <f>SAStab!G7902</f>
        <v>50627</v>
      </c>
      <c r="J116" s="52">
        <f>SAStab!H7902</f>
        <v>76434</v>
      </c>
      <c r="K116" s="52">
        <f>SAStab!I7902</f>
        <v>98088</v>
      </c>
      <c r="L116" s="52">
        <f>SAStab!J7902</f>
        <v>149789</v>
      </c>
      <c r="N116" s="7"/>
      <c r="O116" s="7" t="str">
        <f t="shared" si="37"/>
        <v>Net Cash Income</v>
      </c>
      <c r="P116" s="98">
        <f>SAStab!C1765</f>
        <v>1</v>
      </c>
      <c r="Q116">
        <f>SAStab!B8046</f>
        <v>40922</v>
      </c>
      <c r="R116" s="52">
        <f>SAStab!C8046</f>
        <v>4794.2299999999996</v>
      </c>
      <c r="S116" s="52">
        <f>SAStab!D8046</f>
        <v>8556.33</v>
      </c>
      <c r="T116" s="52">
        <f>SAStab!E8046</f>
        <v>17367.5</v>
      </c>
      <c r="U116" s="52">
        <f>SAStab!F8046</f>
        <v>32516.6</v>
      </c>
      <c r="V116" s="52">
        <f>SAStab!G8046</f>
        <v>54582</v>
      </c>
      <c r="W116" s="52">
        <f>SAStab!H8046</f>
        <v>83228</v>
      </c>
      <c r="X116">
        <f>SAStab!I8046</f>
        <v>105564</v>
      </c>
      <c r="Y116">
        <f>SAStab!J8046</f>
        <v>164628</v>
      </c>
      <c r="AA116" s="7"/>
      <c r="AB116" s="7" t="str">
        <f t="shared" si="38"/>
        <v>Net Cash Income</v>
      </c>
      <c r="AC116" s="98">
        <f>SAStab!D1765</f>
        <v>1</v>
      </c>
      <c r="AD116">
        <f>SAStab!B8190</f>
        <v>42521</v>
      </c>
      <c r="AE116">
        <f>SAStab!C8190</f>
        <v>4492.88</v>
      </c>
      <c r="AF116">
        <f>SAStab!D8190</f>
        <v>8371.5499999999993</v>
      </c>
      <c r="AG116">
        <f>SAStab!E8190</f>
        <v>17421.8</v>
      </c>
      <c r="AH116">
        <f>SAStab!F8190</f>
        <v>32786.9</v>
      </c>
      <c r="AI116">
        <f>SAStab!G8190</f>
        <v>56648</v>
      </c>
      <c r="AJ116">
        <f>SAStab!H8190</f>
        <v>87224</v>
      </c>
      <c r="AK116">
        <f>SAStab!I8190</f>
        <v>111797</v>
      </c>
      <c r="AL116">
        <f>SAStab!J8190</f>
        <v>176423</v>
      </c>
      <c r="AN116" s="7"/>
      <c r="AO116" s="7" t="str">
        <f t="shared" si="39"/>
        <v>Net Cash Income</v>
      </c>
      <c r="AP116" s="98">
        <f>SAStab!E1765</f>
        <v>0.999</v>
      </c>
      <c r="AQ116" s="52">
        <f>SAStab!B8334</f>
        <v>44807</v>
      </c>
      <c r="AR116" s="52">
        <f>SAStab!C8334</f>
        <v>3324.32</v>
      </c>
      <c r="AS116" s="52">
        <f>SAStab!D8334</f>
        <v>7810.48</v>
      </c>
      <c r="AT116" s="52">
        <f>SAStab!E8334</f>
        <v>17222.099999999999</v>
      </c>
      <c r="AU116" s="52">
        <f>SAStab!F8334</f>
        <v>33017.800000000003</v>
      </c>
      <c r="AV116" s="52">
        <f>SAStab!G8334</f>
        <v>59266</v>
      </c>
      <c r="AW116" s="52">
        <f>SAStab!H8334</f>
        <v>93498</v>
      </c>
      <c r="AX116" s="52">
        <f>SAStab!I8334</f>
        <v>120966</v>
      </c>
      <c r="AY116" s="52">
        <f>SAStab!J8334</f>
        <v>203630</v>
      </c>
      <c r="BA116" s="7"/>
      <c r="BB116" s="7" t="str">
        <f t="shared" si="40"/>
        <v>Net Cash Income</v>
      </c>
      <c r="BC116" s="98">
        <f>SAStab!F1765</f>
        <v>0.999</v>
      </c>
      <c r="BD116" s="52">
        <f>SAStab!B8478</f>
        <v>49321</v>
      </c>
      <c r="BE116" s="52">
        <f>SAStab!C8478</f>
        <v>2521.6</v>
      </c>
      <c r="BF116" s="52">
        <f>SAStab!D8478</f>
        <v>7853.66</v>
      </c>
      <c r="BG116" s="52">
        <f>SAStab!E8478</f>
        <v>17901.8</v>
      </c>
      <c r="BH116" s="52">
        <f>SAStab!F8478</f>
        <v>35466</v>
      </c>
      <c r="BI116" s="52">
        <f>SAStab!G8478</f>
        <v>64766</v>
      </c>
      <c r="BJ116" s="52">
        <f>SAStab!H8478</f>
        <v>103495</v>
      </c>
      <c r="BK116" s="52">
        <f>SAStab!I8478</f>
        <v>134410</v>
      </c>
      <c r="BL116" s="52">
        <f>SAStab!J8478</f>
        <v>230730</v>
      </c>
      <c r="BN116" s="7"/>
      <c r="BO116" s="7" t="str">
        <f t="shared" si="36"/>
        <v>Net Cash Income</v>
      </c>
      <c r="BP116" s="98">
        <f>SAStab!G1765</f>
        <v>1</v>
      </c>
      <c r="BQ116">
        <f>SAStab!B8622</f>
        <v>53411</v>
      </c>
      <c r="BR116">
        <f>SAStab!C8622</f>
        <v>2145.5100000000002</v>
      </c>
      <c r="BS116">
        <f>SAStab!D8622</f>
        <v>8099.71</v>
      </c>
      <c r="BT116">
        <f>SAStab!E8622</f>
        <v>19412.8</v>
      </c>
      <c r="BU116">
        <f>SAStab!F8622</f>
        <v>39219.300000000003</v>
      </c>
      <c r="BV116" s="11">
        <f>SAStab!G8622</f>
        <v>70628</v>
      </c>
      <c r="BW116" s="11">
        <f>SAStab!H8622</f>
        <v>113454</v>
      </c>
      <c r="BX116" s="11">
        <f>SAStab!I8622</f>
        <v>149256</v>
      </c>
      <c r="BY116" s="11">
        <f>SAStab!J8622</f>
        <v>252899</v>
      </c>
    </row>
    <row r="117" spans="1:77">
      <c r="A117" s="7"/>
      <c r="B117" s="7" t="s">
        <v>62</v>
      </c>
      <c r="C117" s="98">
        <f>SAStab!B1766</f>
        <v>0.5</v>
      </c>
      <c r="D117" s="52">
        <f>SAStab!B7903</f>
        <v>4562</v>
      </c>
      <c r="E117" s="52">
        <f>SAStab!C7903</f>
        <v>0</v>
      </c>
      <c r="F117" s="52">
        <f>SAStab!D7903</f>
        <v>0</v>
      </c>
      <c r="G117" s="52">
        <f>SAStab!E7903</f>
        <v>0</v>
      </c>
      <c r="H117" s="52">
        <f>SAStab!F7903</f>
        <v>0</v>
      </c>
      <c r="I117" s="52">
        <f>SAStab!G7903</f>
        <v>4016</v>
      </c>
      <c r="J117" s="52">
        <f>SAStab!H7903</f>
        <v>10815</v>
      </c>
      <c r="K117" s="52">
        <f>SAStab!I7903</f>
        <v>18063</v>
      </c>
      <c r="L117" s="52">
        <f>SAStab!J7903</f>
        <v>48955</v>
      </c>
      <c r="N117" s="7"/>
      <c r="O117" s="7" t="str">
        <f t="shared" si="37"/>
        <v>Federal Income Tax</v>
      </c>
      <c r="P117" s="98">
        <f>SAStab!C1766</f>
        <v>0.53</v>
      </c>
      <c r="Q117">
        <f>SAStab!B8047</f>
        <v>4674</v>
      </c>
      <c r="R117" s="52">
        <f>SAStab!C8047</f>
        <v>0</v>
      </c>
      <c r="S117" s="52">
        <f>SAStab!D8047</f>
        <v>0</v>
      </c>
      <c r="T117" s="52">
        <f>SAStab!E8047</f>
        <v>0</v>
      </c>
      <c r="U117" s="52">
        <f>SAStab!F8047</f>
        <v>179.7</v>
      </c>
      <c r="V117" s="52">
        <f>SAStab!G8047</f>
        <v>4933</v>
      </c>
      <c r="W117" s="52">
        <f>SAStab!H8047</f>
        <v>12782</v>
      </c>
      <c r="X117">
        <f>SAStab!I8047</f>
        <v>20338</v>
      </c>
      <c r="Y117">
        <f>SAStab!J8047</f>
        <v>53703</v>
      </c>
      <c r="AA117" s="7"/>
      <c r="AB117" s="7" t="str">
        <f t="shared" si="38"/>
        <v>Federal Income Tax</v>
      </c>
      <c r="AC117" s="98">
        <f>SAStab!D1766</f>
        <v>0.51800000000000002</v>
      </c>
      <c r="AD117">
        <f>SAStab!B8191</f>
        <v>5558</v>
      </c>
      <c r="AE117">
        <f>SAStab!C8191</f>
        <v>0</v>
      </c>
      <c r="AF117">
        <f>SAStab!D8191</f>
        <v>0</v>
      </c>
      <c r="AG117">
        <f>SAStab!E8191</f>
        <v>0</v>
      </c>
      <c r="AH117">
        <f>SAStab!F8191</f>
        <v>126</v>
      </c>
      <c r="AI117">
        <f>SAStab!G8191</f>
        <v>5404</v>
      </c>
      <c r="AJ117">
        <f>SAStab!H8191</f>
        <v>13847</v>
      </c>
      <c r="AK117">
        <f>SAStab!I8191</f>
        <v>23128</v>
      </c>
      <c r="AL117">
        <f>SAStab!J8191</f>
        <v>62504</v>
      </c>
      <c r="AN117" s="7"/>
      <c r="AO117" s="7" t="str">
        <f t="shared" si="39"/>
        <v>Federal Income Tax</v>
      </c>
      <c r="AP117" s="98">
        <f>SAStab!E1766</f>
        <v>0.51300000000000001</v>
      </c>
      <c r="AQ117" s="52">
        <f>SAStab!B8335</f>
        <v>6625</v>
      </c>
      <c r="AR117" s="52">
        <f>SAStab!C8335</f>
        <v>0</v>
      </c>
      <c r="AS117" s="52">
        <f>SAStab!D8335</f>
        <v>0</v>
      </c>
      <c r="AT117" s="52">
        <f>SAStab!E8335</f>
        <v>0</v>
      </c>
      <c r="AU117" s="52">
        <f>SAStab!F8335</f>
        <v>86.9</v>
      </c>
      <c r="AV117" s="52">
        <f>SAStab!G8335</f>
        <v>5939</v>
      </c>
      <c r="AW117" s="52">
        <f>SAStab!H8335</f>
        <v>16277</v>
      </c>
      <c r="AX117" s="52">
        <f>SAStab!I8335</f>
        <v>27593</v>
      </c>
      <c r="AY117" s="52">
        <f>SAStab!J8335</f>
        <v>79129</v>
      </c>
      <c r="BA117" s="7"/>
      <c r="BB117" s="7" t="str">
        <f t="shared" si="40"/>
        <v>Federal Income Tax</v>
      </c>
      <c r="BC117" s="98">
        <f>SAStab!F1766</f>
        <v>0.52500000000000002</v>
      </c>
      <c r="BD117" s="52">
        <f>SAStab!B8479</f>
        <v>8538</v>
      </c>
      <c r="BE117" s="52">
        <f>SAStab!C8479</f>
        <v>0</v>
      </c>
      <c r="BF117" s="52">
        <f>SAStab!D8479</f>
        <v>0</v>
      </c>
      <c r="BG117" s="52">
        <f>SAStab!E8479</f>
        <v>0</v>
      </c>
      <c r="BH117" s="52">
        <f>SAStab!F8479</f>
        <v>403.3</v>
      </c>
      <c r="BI117" s="52">
        <f>SAStab!G8479</f>
        <v>7053</v>
      </c>
      <c r="BJ117" s="52">
        <f>SAStab!H8479</f>
        <v>19640</v>
      </c>
      <c r="BK117" s="52">
        <f>SAStab!I8479</f>
        <v>33103</v>
      </c>
      <c r="BL117" s="52">
        <f>SAStab!J8479</f>
        <v>91612</v>
      </c>
      <c r="BN117" s="7"/>
      <c r="BO117" s="7" t="str">
        <f t="shared" si="36"/>
        <v>Federal Income Tax</v>
      </c>
      <c r="BP117" s="98">
        <f>SAStab!G1766</f>
        <v>0.53800000000000003</v>
      </c>
      <c r="BQ117">
        <f>SAStab!B8623</f>
        <v>9439</v>
      </c>
      <c r="BR117">
        <f>SAStab!C8623</f>
        <v>0</v>
      </c>
      <c r="BS117">
        <f>SAStab!D8623</f>
        <v>0</v>
      </c>
      <c r="BT117">
        <f>SAStab!E8623</f>
        <v>0</v>
      </c>
      <c r="BU117">
        <f>SAStab!F8623</f>
        <v>741.6</v>
      </c>
      <c r="BV117" s="11">
        <f>SAStab!G8623</f>
        <v>8913</v>
      </c>
      <c r="BW117" s="11">
        <f>SAStab!H8623</f>
        <v>23773</v>
      </c>
      <c r="BX117" s="11">
        <f>SAStab!I8623</f>
        <v>40473</v>
      </c>
      <c r="BY117" s="11">
        <f>SAStab!J8623</f>
        <v>105009</v>
      </c>
    </row>
    <row r="118" spans="1:77">
      <c r="A118" s="7"/>
      <c r="B118" s="7" t="s">
        <v>277</v>
      </c>
      <c r="C118" s="98">
        <f>SAStab!B1767</f>
        <v>0.39300000000000002</v>
      </c>
      <c r="D118" s="52">
        <f>SAStab!B7904</f>
        <v>950</v>
      </c>
      <c r="E118" s="52">
        <f>SAStab!C7904</f>
        <v>0</v>
      </c>
      <c r="F118" s="52">
        <f>SAStab!D7904</f>
        <v>0</v>
      </c>
      <c r="G118" s="52">
        <f>SAStab!E7904</f>
        <v>0</v>
      </c>
      <c r="H118" s="52">
        <f>SAStab!F7904</f>
        <v>0</v>
      </c>
      <c r="I118" s="52">
        <f>SAStab!G7904</f>
        <v>567</v>
      </c>
      <c r="J118" s="52">
        <f>SAStab!H7904</f>
        <v>2371</v>
      </c>
      <c r="K118" s="52">
        <f>SAStab!I7904</f>
        <v>4186</v>
      </c>
      <c r="L118" s="52">
        <f>SAStab!J7904</f>
        <v>10812</v>
      </c>
      <c r="N118" s="7"/>
      <c r="O118" s="7" t="str">
        <f t="shared" si="37"/>
        <v>State Income Tax</v>
      </c>
      <c r="P118" s="98">
        <f>SAStab!C1767</f>
        <v>0.39700000000000002</v>
      </c>
      <c r="Q118">
        <f>SAStab!B8048</f>
        <v>867</v>
      </c>
      <c r="R118" s="52">
        <f>SAStab!C8048</f>
        <v>0</v>
      </c>
      <c r="S118" s="52">
        <f>SAStab!D8048</f>
        <v>0</v>
      </c>
      <c r="T118" s="52">
        <f>SAStab!E8048</f>
        <v>0</v>
      </c>
      <c r="U118" s="52">
        <f>SAStab!F8048</f>
        <v>0</v>
      </c>
      <c r="V118" s="52">
        <f>SAStab!G8048</f>
        <v>603</v>
      </c>
      <c r="W118" s="52">
        <f>SAStab!H8048</f>
        <v>2425</v>
      </c>
      <c r="X118">
        <f>SAStab!I8048</f>
        <v>4394</v>
      </c>
      <c r="Y118">
        <f>SAStab!J8048</f>
        <v>11710</v>
      </c>
      <c r="AA118" s="7"/>
      <c r="AB118" s="7" t="str">
        <f t="shared" si="38"/>
        <v>State Income Tax</v>
      </c>
      <c r="AC118" s="98">
        <f>SAStab!D1767</f>
        <v>0.38</v>
      </c>
      <c r="AD118">
        <f>SAStab!B8192</f>
        <v>929</v>
      </c>
      <c r="AE118">
        <f>SAStab!C8192</f>
        <v>0</v>
      </c>
      <c r="AF118">
        <f>SAStab!D8192</f>
        <v>0</v>
      </c>
      <c r="AG118">
        <f>SAStab!E8192</f>
        <v>0</v>
      </c>
      <c r="AH118">
        <f>SAStab!F8192</f>
        <v>0</v>
      </c>
      <c r="AI118">
        <f>SAStab!G8192</f>
        <v>527</v>
      </c>
      <c r="AJ118">
        <f>SAStab!H8192</f>
        <v>2393</v>
      </c>
      <c r="AK118">
        <f>SAStab!I8192</f>
        <v>4361</v>
      </c>
      <c r="AL118">
        <f>SAStab!J8192</f>
        <v>12919</v>
      </c>
      <c r="AN118" s="7"/>
      <c r="AO118" s="7" t="str">
        <f t="shared" si="39"/>
        <v>State Income Tax</v>
      </c>
      <c r="AP118" s="98">
        <f>SAStab!E1767</f>
        <v>0.36699999999999999</v>
      </c>
      <c r="AQ118" s="52">
        <f>SAStab!B8336</f>
        <v>1065</v>
      </c>
      <c r="AR118" s="52">
        <f>SAStab!C8336</f>
        <v>0</v>
      </c>
      <c r="AS118" s="52">
        <f>SAStab!D8336</f>
        <v>0</v>
      </c>
      <c r="AT118" s="52">
        <f>SAStab!E8336</f>
        <v>0</v>
      </c>
      <c r="AU118" s="52">
        <f>SAStab!F8336</f>
        <v>0</v>
      </c>
      <c r="AV118" s="52">
        <f>SAStab!G8336</f>
        <v>506</v>
      </c>
      <c r="AW118" s="52">
        <f>SAStab!H8336</f>
        <v>2548</v>
      </c>
      <c r="AX118" s="52">
        <f>SAStab!I8336</f>
        <v>4812</v>
      </c>
      <c r="AY118" s="52">
        <f>SAStab!J8336</f>
        <v>15181</v>
      </c>
      <c r="BA118" s="7"/>
      <c r="BB118" s="7" t="str">
        <f t="shared" si="40"/>
        <v>State Income Tax</v>
      </c>
      <c r="BC118" s="98">
        <f>SAStab!F1767</f>
        <v>0.371</v>
      </c>
      <c r="BD118" s="52">
        <f>SAStab!B8480</f>
        <v>1270</v>
      </c>
      <c r="BE118" s="52">
        <f>SAStab!C8480</f>
        <v>0</v>
      </c>
      <c r="BF118" s="52">
        <f>SAStab!D8480</f>
        <v>0</v>
      </c>
      <c r="BG118" s="52">
        <f>SAStab!E8480</f>
        <v>0</v>
      </c>
      <c r="BH118" s="52">
        <f>SAStab!F8480</f>
        <v>0</v>
      </c>
      <c r="BI118" s="52">
        <f>SAStab!G8480</f>
        <v>554</v>
      </c>
      <c r="BJ118" s="52">
        <f>SAStab!H8480</f>
        <v>2835</v>
      </c>
      <c r="BK118" s="52">
        <f>SAStab!I8480</f>
        <v>5374</v>
      </c>
      <c r="BL118" s="52">
        <f>SAStab!J8480</f>
        <v>16284</v>
      </c>
      <c r="BN118" s="7"/>
      <c r="BO118" s="7" t="str">
        <f t="shared" si="36"/>
        <v>State Income Tax</v>
      </c>
      <c r="BP118" s="98">
        <f>SAStab!G1767</f>
        <v>0.377</v>
      </c>
      <c r="BQ118">
        <f>SAStab!B8624</f>
        <v>1298</v>
      </c>
      <c r="BR118">
        <f>SAStab!C8624</f>
        <v>0</v>
      </c>
      <c r="BS118">
        <f>SAStab!D8624</f>
        <v>0</v>
      </c>
      <c r="BT118">
        <f>SAStab!E8624</f>
        <v>0</v>
      </c>
      <c r="BU118">
        <f>SAStab!F8624</f>
        <v>0</v>
      </c>
      <c r="BV118" s="11">
        <f>SAStab!G8624</f>
        <v>627</v>
      </c>
      <c r="BW118" s="11">
        <f>SAStab!H8624</f>
        <v>3193</v>
      </c>
      <c r="BX118" s="11">
        <f>SAStab!I8624</f>
        <v>5911</v>
      </c>
      <c r="BY118" s="11">
        <f>SAStab!J8624</f>
        <v>19495</v>
      </c>
    </row>
    <row r="119" spans="1:77">
      <c r="A119" s="7"/>
      <c r="B119" s="7" t="s">
        <v>297</v>
      </c>
      <c r="C119" s="98">
        <f>SAStab!B1768</f>
        <v>0.38500000000000001</v>
      </c>
      <c r="D119" s="52">
        <f>SAStab!B7905</f>
        <v>807</v>
      </c>
      <c r="E119" s="52">
        <f>SAStab!C7905</f>
        <v>0</v>
      </c>
      <c r="F119" s="52">
        <f>SAStab!D7905</f>
        <v>0</v>
      </c>
      <c r="G119" s="52">
        <f>SAStab!E7905</f>
        <v>0</v>
      </c>
      <c r="H119" s="52">
        <f>SAStab!F7905</f>
        <v>0</v>
      </c>
      <c r="I119" s="52">
        <f>SAStab!G7905</f>
        <v>1051</v>
      </c>
      <c r="J119" s="52">
        <f>SAStab!H7905</f>
        <v>2891</v>
      </c>
      <c r="K119" s="52">
        <f>SAStab!I7905</f>
        <v>4323</v>
      </c>
      <c r="L119" s="52">
        <f>SAStab!J7905</f>
        <v>6662</v>
      </c>
      <c r="N119" s="7"/>
      <c r="O119" s="7" t="str">
        <f t="shared" si="37"/>
        <v>OASDI tax</v>
      </c>
      <c r="P119" s="98">
        <f>SAStab!C1768</f>
        <v>0.40500000000000003</v>
      </c>
      <c r="Q119">
        <f>SAStab!B8049</f>
        <v>1157</v>
      </c>
      <c r="R119" s="52">
        <f>SAStab!C8049</f>
        <v>0</v>
      </c>
      <c r="S119" s="52">
        <f>SAStab!D8049</f>
        <v>0</v>
      </c>
      <c r="T119" s="52">
        <f>SAStab!E8049</f>
        <v>0</v>
      </c>
      <c r="U119" s="52">
        <f>SAStab!F8049</f>
        <v>0</v>
      </c>
      <c r="V119" s="52">
        <f>SAStab!G8049</f>
        <v>1572</v>
      </c>
      <c r="W119" s="52">
        <f>SAStab!H8049</f>
        <v>3980</v>
      </c>
      <c r="X119">
        <f>SAStab!I8049</f>
        <v>5933</v>
      </c>
      <c r="Y119">
        <f>SAStab!J8049</f>
        <v>9715</v>
      </c>
      <c r="AA119" s="7"/>
      <c r="AB119" s="7" t="str">
        <f t="shared" si="38"/>
        <v>OASDI tax</v>
      </c>
      <c r="AC119" s="98">
        <f>SAStab!D1768</f>
        <v>0.372</v>
      </c>
      <c r="AD119">
        <f>SAStab!B8193</f>
        <v>1176</v>
      </c>
      <c r="AE119">
        <f>SAStab!C8193</f>
        <v>0</v>
      </c>
      <c r="AF119">
        <f>SAStab!D8193</f>
        <v>0</v>
      </c>
      <c r="AG119">
        <f>SAStab!E8193</f>
        <v>0</v>
      </c>
      <c r="AH119">
        <f>SAStab!F8193</f>
        <v>0</v>
      </c>
      <c r="AI119">
        <f>SAStab!G8193</f>
        <v>1458</v>
      </c>
      <c r="AJ119">
        <f>SAStab!H8193</f>
        <v>4137</v>
      </c>
      <c r="AK119">
        <f>SAStab!I8193</f>
        <v>6358</v>
      </c>
      <c r="AL119">
        <f>SAStab!J8193</f>
        <v>10676</v>
      </c>
      <c r="AN119" s="7"/>
      <c r="AO119" s="7" t="str">
        <f t="shared" si="39"/>
        <v>OASDI tax</v>
      </c>
      <c r="AP119" s="98">
        <f>SAStab!E1768</f>
        <v>0.35599999999999998</v>
      </c>
      <c r="AQ119" s="52">
        <f>SAStab!B8337</f>
        <v>1275</v>
      </c>
      <c r="AR119" s="52">
        <f>SAStab!C8337</f>
        <v>0</v>
      </c>
      <c r="AS119" s="52">
        <f>SAStab!D8337</f>
        <v>0</v>
      </c>
      <c r="AT119" s="52">
        <f>SAStab!E8337</f>
        <v>0</v>
      </c>
      <c r="AU119" s="52">
        <f>SAStab!F8337</f>
        <v>0</v>
      </c>
      <c r="AV119" s="52">
        <f>SAStab!G8337</f>
        <v>1428</v>
      </c>
      <c r="AW119" s="52">
        <f>SAStab!H8337</f>
        <v>4617</v>
      </c>
      <c r="AX119" s="52">
        <f>SAStab!I8337</f>
        <v>7137</v>
      </c>
      <c r="AY119" s="52">
        <f>SAStab!J8337</f>
        <v>11622</v>
      </c>
      <c r="BA119" s="7"/>
      <c r="BB119" s="7" t="str">
        <f t="shared" si="40"/>
        <v>OASDI tax</v>
      </c>
      <c r="BC119" s="98">
        <f>SAStab!F1768</f>
        <v>0.379</v>
      </c>
      <c r="BD119" s="52">
        <f>SAStab!B8481</f>
        <v>1505</v>
      </c>
      <c r="BE119" s="52">
        <f>SAStab!C8481</f>
        <v>0</v>
      </c>
      <c r="BF119" s="52">
        <f>SAStab!D8481</f>
        <v>0</v>
      </c>
      <c r="BG119" s="52">
        <f>SAStab!E8481</f>
        <v>0</v>
      </c>
      <c r="BH119" s="52">
        <f>SAStab!F8481</f>
        <v>0</v>
      </c>
      <c r="BI119" s="52">
        <f>SAStab!G8481</f>
        <v>1817</v>
      </c>
      <c r="BJ119" s="52">
        <f>SAStab!H8481</f>
        <v>5393</v>
      </c>
      <c r="BK119" s="52">
        <f>SAStab!I8481</f>
        <v>8163</v>
      </c>
      <c r="BL119" s="52">
        <f>SAStab!J8481</f>
        <v>13230</v>
      </c>
      <c r="BN119" s="7"/>
      <c r="BO119" s="7" t="str">
        <f t="shared" si="36"/>
        <v>OASDI tax</v>
      </c>
      <c r="BP119" s="98">
        <f>SAStab!G1768</f>
        <v>0.375</v>
      </c>
      <c r="BQ119">
        <f>SAStab!B8625</f>
        <v>1656</v>
      </c>
      <c r="BR119">
        <f>SAStab!C8625</f>
        <v>0</v>
      </c>
      <c r="BS119">
        <f>SAStab!D8625</f>
        <v>0</v>
      </c>
      <c r="BT119">
        <f>SAStab!E8625</f>
        <v>0</v>
      </c>
      <c r="BU119">
        <f>SAStab!F8625</f>
        <v>0</v>
      </c>
      <c r="BV119" s="11">
        <f>SAStab!G8625</f>
        <v>1933</v>
      </c>
      <c r="BW119" s="11">
        <f>SAStab!H8625</f>
        <v>5889</v>
      </c>
      <c r="BX119" s="11">
        <f>SAStab!I8625</f>
        <v>9111</v>
      </c>
      <c r="BY119" s="11">
        <f>SAStab!J8625</f>
        <v>15058</v>
      </c>
    </row>
    <row r="120" spans="1:77">
      <c r="A120" s="7"/>
      <c r="B120" s="7" t="s">
        <v>298</v>
      </c>
      <c r="C120" s="98">
        <f>SAStab!B1769</f>
        <v>0.38500000000000001</v>
      </c>
      <c r="D120" s="52">
        <f>SAStab!B7906</f>
        <v>221</v>
      </c>
      <c r="E120" s="52">
        <f>SAStab!C7906</f>
        <v>0</v>
      </c>
      <c r="F120" s="52">
        <f>SAStab!D7906</f>
        <v>0</v>
      </c>
      <c r="G120" s="52">
        <f>SAStab!E7906</f>
        <v>0</v>
      </c>
      <c r="H120" s="52">
        <f>SAStab!F7906</f>
        <v>0</v>
      </c>
      <c r="I120" s="52">
        <f>SAStab!G7906</f>
        <v>246</v>
      </c>
      <c r="J120" s="52">
        <f>SAStab!H7906</f>
        <v>676</v>
      </c>
      <c r="K120" s="52">
        <f>SAStab!I7906</f>
        <v>1017</v>
      </c>
      <c r="L120" s="52">
        <f>SAStab!J7906</f>
        <v>2005</v>
      </c>
      <c r="N120" s="7"/>
      <c r="O120" s="7" t="str">
        <f t="shared" si="37"/>
        <v>HI tax</v>
      </c>
      <c r="P120" s="98">
        <f>SAStab!C1769</f>
        <v>0.40500000000000003</v>
      </c>
      <c r="Q120">
        <f>SAStab!B8050</f>
        <v>232</v>
      </c>
      <c r="R120" s="52">
        <f>SAStab!C8050</f>
        <v>0</v>
      </c>
      <c r="S120" s="52">
        <f>SAStab!D8050</f>
        <v>0</v>
      </c>
      <c r="T120" s="52">
        <f>SAStab!E8050</f>
        <v>0</v>
      </c>
      <c r="U120" s="52">
        <f>SAStab!F8050</f>
        <v>0</v>
      </c>
      <c r="V120" s="52">
        <f>SAStab!G8050</f>
        <v>296</v>
      </c>
      <c r="W120" s="52">
        <f>SAStab!H8050</f>
        <v>749</v>
      </c>
      <c r="X120">
        <f>SAStab!I8050</f>
        <v>1125</v>
      </c>
      <c r="Y120">
        <f>SAStab!J8050</f>
        <v>2148</v>
      </c>
      <c r="AA120" s="7"/>
      <c r="AB120" s="7" t="str">
        <f t="shared" si="38"/>
        <v>HI tax</v>
      </c>
      <c r="AC120" s="98">
        <f>SAStab!D1769</f>
        <v>0.372</v>
      </c>
      <c r="AD120">
        <f>SAStab!B8194</f>
        <v>242</v>
      </c>
      <c r="AE120">
        <f>SAStab!C8194</f>
        <v>0</v>
      </c>
      <c r="AF120">
        <f>SAStab!D8194</f>
        <v>0</v>
      </c>
      <c r="AG120">
        <f>SAStab!E8194</f>
        <v>0</v>
      </c>
      <c r="AH120">
        <f>SAStab!F8194</f>
        <v>0</v>
      </c>
      <c r="AI120">
        <f>SAStab!G8194</f>
        <v>275</v>
      </c>
      <c r="AJ120">
        <f>SAStab!H8194</f>
        <v>779</v>
      </c>
      <c r="AK120">
        <f>SAStab!I8194</f>
        <v>1203</v>
      </c>
      <c r="AL120">
        <f>SAStab!J8194</f>
        <v>2356</v>
      </c>
      <c r="AN120" s="7"/>
      <c r="AO120" s="7" t="str">
        <f t="shared" si="39"/>
        <v>HI tax</v>
      </c>
      <c r="AP120" s="98">
        <f>SAStab!E1769</f>
        <v>0.35599999999999998</v>
      </c>
      <c r="AQ120" s="52">
        <f>SAStab!B8338</f>
        <v>268</v>
      </c>
      <c r="AR120" s="52">
        <f>SAStab!C8338</f>
        <v>0</v>
      </c>
      <c r="AS120" s="52">
        <f>SAStab!D8338</f>
        <v>0</v>
      </c>
      <c r="AT120" s="52">
        <f>SAStab!E8338</f>
        <v>0</v>
      </c>
      <c r="AU120" s="52">
        <f>SAStab!F8338</f>
        <v>0</v>
      </c>
      <c r="AV120" s="52">
        <f>SAStab!G8338</f>
        <v>269</v>
      </c>
      <c r="AW120" s="52">
        <f>SAStab!H8338</f>
        <v>869</v>
      </c>
      <c r="AX120" s="52">
        <f>SAStab!I8338</f>
        <v>1347</v>
      </c>
      <c r="AY120" s="52">
        <f>SAStab!J8338</f>
        <v>2716</v>
      </c>
      <c r="BA120" s="7"/>
      <c r="BB120" s="7" t="str">
        <f t="shared" si="40"/>
        <v>HI tax</v>
      </c>
      <c r="BC120" s="98">
        <f>SAStab!F1769</f>
        <v>0.379</v>
      </c>
      <c r="BD120" s="52">
        <f>SAStab!B8482</f>
        <v>325</v>
      </c>
      <c r="BE120" s="52">
        <f>SAStab!C8482</f>
        <v>0</v>
      </c>
      <c r="BF120" s="52">
        <f>SAStab!D8482</f>
        <v>0</v>
      </c>
      <c r="BG120" s="52">
        <f>SAStab!E8482</f>
        <v>0</v>
      </c>
      <c r="BH120" s="52">
        <f>SAStab!F8482</f>
        <v>0</v>
      </c>
      <c r="BI120" s="52">
        <f>SAStab!G8482</f>
        <v>342</v>
      </c>
      <c r="BJ120" s="52">
        <f>SAStab!H8482</f>
        <v>1015</v>
      </c>
      <c r="BK120" s="52">
        <f>SAStab!I8482</f>
        <v>1546</v>
      </c>
      <c r="BL120" s="52">
        <f>SAStab!J8482</f>
        <v>3077</v>
      </c>
      <c r="BN120" s="7"/>
      <c r="BO120" s="7" t="str">
        <f t="shared" si="36"/>
        <v>HI tax</v>
      </c>
      <c r="BP120" s="98">
        <f>SAStab!G1769</f>
        <v>0.375</v>
      </c>
      <c r="BQ120">
        <f>SAStab!B8626</f>
        <v>345</v>
      </c>
      <c r="BR120">
        <f>SAStab!C8626</f>
        <v>0</v>
      </c>
      <c r="BS120">
        <f>SAStab!D8626</f>
        <v>0</v>
      </c>
      <c r="BT120">
        <f>SAStab!E8626</f>
        <v>0</v>
      </c>
      <c r="BU120">
        <f>SAStab!F8626</f>
        <v>0</v>
      </c>
      <c r="BV120" s="11">
        <f>SAStab!G8626</f>
        <v>364</v>
      </c>
      <c r="BW120" s="11">
        <f>SAStab!H8626</f>
        <v>1109</v>
      </c>
      <c r="BX120" s="11">
        <f>SAStab!I8626</f>
        <v>1723</v>
      </c>
      <c r="BY120" s="11">
        <f>SAStab!J8626</f>
        <v>3607</v>
      </c>
    </row>
    <row r="121" spans="1:77">
      <c r="A121" s="7"/>
      <c r="B121" s="7" t="s">
        <v>268</v>
      </c>
      <c r="C121" s="98">
        <f>SAStab!B1770</f>
        <v>2.4E-2</v>
      </c>
      <c r="D121" s="52">
        <f>SAStab!B7907</f>
        <v>53</v>
      </c>
      <c r="E121" s="52">
        <f>SAStab!C7907</f>
        <v>0</v>
      </c>
      <c r="F121" s="52">
        <f>SAStab!D7907</f>
        <v>0</v>
      </c>
      <c r="G121" s="52">
        <f>SAStab!E7907</f>
        <v>0</v>
      </c>
      <c r="H121" s="52">
        <f>SAStab!F7907</f>
        <v>0</v>
      </c>
      <c r="I121" s="52">
        <f>SAStab!G7907</f>
        <v>0</v>
      </c>
      <c r="J121" s="52">
        <f>SAStab!H7907</f>
        <v>0</v>
      </c>
      <c r="K121" s="52">
        <f>SAStab!I7907</f>
        <v>0</v>
      </c>
      <c r="L121" s="52">
        <f>SAStab!J7907</f>
        <v>1168</v>
      </c>
      <c r="N121" s="7"/>
      <c r="O121" s="7" t="str">
        <f t="shared" si="37"/>
        <v>Medicare Surtax</v>
      </c>
      <c r="P121" s="98">
        <f>SAStab!C1770</f>
        <v>5.0999999999999997E-2</v>
      </c>
      <c r="Q121">
        <f>SAStab!B8051</f>
        <v>64</v>
      </c>
      <c r="R121" s="52">
        <f>SAStab!C8051</f>
        <v>0</v>
      </c>
      <c r="S121" s="52">
        <f>SAStab!D8051</f>
        <v>0</v>
      </c>
      <c r="T121" s="52">
        <f>SAStab!E8051</f>
        <v>0</v>
      </c>
      <c r="U121" s="52">
        <f>SAStab!F8051</f>
        <v>0</v>
      </c>
      <c r="V121" s="52">
        <f>SAStab!G8051</f>
        <v>0</v>
      </c>
      <c r="W121" s="52">
        <f>SAStab!H8051</f>
        <v>0</v>
      </c>
      <c r="X121">
        <f>SAStab!I8051</f>
        <v>2</v>
      </c>
      <c r="Y121">
        <f>SAStab!J8051</f>
        <v>2021</v>
      </c>
      <c r="AA121" s="7"/>
      <c r="AB121" s="7" t="str">
        <f t="shared" si="38"/>
        <v>Medicare Surtax</v>
      </c>
      <c r="AC121" s="98">
        <f>SAStab!D1770</f>
        <v>9.2999999999999999E-2</v>
      </c>
      <c r="AD121">
        <f>SAStab!B8195</f>
        <v>108</v>
      </c>
      <c r="AE121">
        <f>SAStab!C8195</f>
        <v>0</v>
      </c>
      <c r="AF121">
        <f>SAStab!D8195</f>
        <v>0</v>
      </c>
      <c r="AG121">
        <f>SAStab!E8195</f>
        <v>0</v>
      </c>
      <c r="AH121">
        <f>SAStab!F8195</f>
        <v>0</v>
      </c>
      <c r="AI121">
        <f>SAStab!G8195</f>
        <v>0</v>
      </c>
      <c r="AJ121">
        <f>SAStab!H8195</f>
        <v>0</v>
      </c>
      <c r="AK121">
        <f>SAStab!I8195</f>
        <v>401</v>
      </c>
      <c r="AL121">
        <f>SAStab!J8195</f>
        <v>2657</v>
      </c>
      <c r="AN121" s="7"/>
      <c r="AO121" s="7" t="str">
        <f t="shared" si="39"/>
        <v>Medicare Surtax</v>
      </c>
      <c r="AP121" s="98">
        <f>SAStab!E1770</f>
        <v>0.16300000000000001</v>
      </c>
      <c r="AQ121" s="52">
        <f>SAStab!B8339</f>
        <v>175</v>
      </c>
      <c r="AR121" s="52">
        <f>SAStab!C8339</f>
        <v>0</v>
      </c>
      <c r="AS121" s="52">
        <f>SAStab!D8339</f>
        <v>0</v>
      </c>
      <c r="AT121" s="52">
        <f>SAStab!E8339</f>
        <v>0</v>
      </c>
      <c r="AU121" s="52">
        <f>SAStab!F8339</f>
        <v>0</v>
      </c>
      <c r="AV121" s="52">
        <f>SAStab!G8339</f>
        <v>0</v>
      </c>
      <c r="AW121" s="52">
        <f>SAStab!H8339</f>
        <v>247</v>
      </c>
      <c r="AX121" s="52">
        <f>SAStab!I8339</f>
        <v>881</v>
      </c>
      <c r="AY121" s="52">
        <f>SAStab!J8339</f>
        <v>3576</v>
      </c>
      <c r="BA121" s="7"/>
      <c r="BB121" s="7" t="str">
        <f t="shared" si="40"/>
        <v>Medicare Surtax</v>
      </c>
      <c r="BC121" s="98">
        <f>SAStab!F1770</f>
        <v>0.26600000000000001</v>
      </c>
      <c r="BD121" s="52">
        <f>SAStab!B8483</f>
        <v>284</v>
      </c>
      <c r="BE121" s="52">
        <f>SAStab!C8483</f>
        <v>0</v>
      </c>
      <c r="BF121" s="52">
        <f>SAStab!D8483</f>
        <v>0</v>
      </c>
      <c r="BG121" s="52">
        <f>SAStab!E8483</f>
        <v>0</v>
      </c>
      <c r="BH121" s="52">
        <f>SAStab!F8483</f>
        <v>0</v>
      </c>
      <c r="BI121" s="52">
        <f>SAStab!G8483</f>
        <v>8</v>
      </c>
      <c r="BJ121" s="52">
        <f>SAStab!H8483</f>
        <v>607</v>
      </c>
      <c r="BK121" s="52">
        <f>SAStab!I8483</f>
        <v>1363</v>
      </c>
      <c r="BL121" s="52">
        <f>SAStab!J8483</f>
        <v>4318</v>
      </c>
      <c r="BN121" s="7"/>
      <c r="BO121" s="7" t="str">
        <f t="shared" si="36"/>
        <v>Medicare Surtax</v>
      </c>
      <c r="BP121" s="98">
        <f>SAStab!G1770</f>
        <v>0.36</v>
      </c>
      <c r="BQ121">
        <f>SAStab!B8627</f>
        <v>349</v>
      </c>
      <c r="BR121">
        <f>SAStab!C8627</f>
        <v>0</v>
      </c>
      <c r="BS121">
        <f>SAStab!D8627</f>
        <v>0</v>
      </c>
      <c r="BT121">
        <f>SAStab!E8627</f>
        <v>0</v>
      </c>
      <c r="BU121">
        <f>SAStab!F8627</f>
        <v>0</v>
      </c>
      <c r="BV121" s="11">
        <f>SAStab!G8627</f>
        <v>157</v>
      </c>
      <c r="BW121" s="11">
        <f>SAStab!H8627</f>
        <v>882</v>
      </c>
      <c r="BX121" s="11">
        <f>SAStab!I8627</f>
        <v>1740</v>
      </c>
      <c r="BY121" s="11">
        <f>SAStab!J8627</f>
        <v>5333</v>
      </c>
    </row>
    <row r="122" spans="1:77">
      <c r="A122" s="7"/>
      <c r="B122" s="7" t="s">
        <v>296</v>
      </c>
      <c r="C122" s="98">
        <f>SAStab!B1771</f>
        <v>0.91900000000000004</v>
      </c>
      <c r="D122" s="52">
        <f>SAStab!B7908</f>
        <v>1454</v>
      </c>
      <c r="E122" s="52">
        <f>SAStab!C7908</f>
        <v>0</v>
      </c>
      <c r="F122" s="52">
        <f>SAStab!D7908</f>
        <v>1500.08</v>
      </c>
      <c r="G122" s="52">
        <f>SAStab!E7908</f>
        <v>1500.1</v>
      </c>
      <c r="H122" s="52">
        <f>SAStab!F7908</f>
        <v>1500.1</v>
      </c>
      <c r="I122" s="52">
        <f>SAStab!G7908</f>
        <v>1500</v>
      </c>
      <c r="J122" s="52">
        <f>SAStab!H7908</f>
        <v>1500</v>
      </c>
      <c r="K122" s="52">
        <f>SAStab!I7908</f>
        <v>2100</v>
      </c>
      <c r="L122" s="52">
        <f>SAStab!J7908</f>
        <v>3900</v>
      </c>
      <c r="N122" s="7"/>
      <c r="O122" s="7" t="str">
        <f t="shared" si="37"/>
        <v>Medicare Part B Premium</v>
      </c>
      <c r="P122" s="98">
        <f>SAStab!C1771</f>
        <v>0.92200000000000004</v>
      </c>
      <c r="Q122">
        <f>SAStab!B8052</f>
        <v>1827</v>
      </c>
      <c r="R122" s="52">
        <f>SAStab!C8052</f>
        <v>0</v>
      </c>
      <c r="S122" s="52">
        <f>SAStab!D8052</f>
        <v>1862.3</v>
      </c>
      <c r="T122" s="52">
        <f>SAStab!E8052</f>
        <v>1862.3</v>
      </c>
      <c r="U122" s="52">
        <f>SAStab!F8052</f>
        <v>1862.3</v>
      </c>
      <c r="V122" s="52">
        <f>SAStab!G8052</f>
        <v>1862</v>
      </c>
      <c r="W122" s="52">
        <f>SAStab!H8052</f>
        <v>1862</v>
      </c>
      <c r="X122">
        <f>SAStab!I8052</f>
        <v>2607</v>
      </c>
      <c r="Y122">
        <f>SAStab!J8052</f>
        <v>4842</v>
      </c>
      <c r="AA122" s="7"/>
      <c r="AB122" s="7" t="str">
        <f t="shared" si="38"/>
        <v>Medicare Part B Premium</v>
      </c>
      <c r="AC122" s="98">
        <f>SAStab!D1771</f>
        <v>0.92700000000000005</v>
      </c>
      <c r="AD122">
        <f>SAStab!B8196</f>
        <v>2333</v>
      </c>
      <c r="AE122">
        <f>SAStab!C8196</f>
        <v>0</v>
      </c>
      <c r="AF122">
        <f>SAStab!D8196</f>
        <v>2346.06</v>
      </c>
      <c r="AG122">
        <f>SAStab!E8196</f>
        <v>2346.1</v>
      </c>
      <c r="AH122">
        <f>SAStab!F8196</f>
        <v>2346.1</v>
      </c>
      <c r="AI122">
        <f>SAStab!G8196</f>
        <v>2346</v>
      </c>
      <c r="AJ122">
        <f>SAStab!H8196</f>
        <v>2346</v>
      </c>
      <c r="AK122">
        <f>SAStab!I8196</f>
        <v>3284</v>
      </c>
      <c r="AL122">
        <f>SAStab!J8196</f>
        <v>6100</v>
      </c>
      <c r="AN122" s="7"/>
      <c r="AO122" s="7" t="str">
        <f t="shared" si="39"/>
        <v>Medicare Part B Premium</v>
      </c>
      <c r="AP122" s="98">
        <f>SAStab!E1771</f>
        <v>0.92700000000000005</v>
      </c>
      <c r="AQ122" s="52">
        <f>SAStab!B8340</f>
        <v>3014</v>
      </c>
      <c r="AR122" s="52">
        <f>SAStab!C8340</f>
        <v>0</v>
      </c>
      <c r="AS122" s="52">
        <f>SAStab!D8340</f>
        <v>2977.43</v>
      </c>
      <c r="AT122" s="52">
        <f>SAStab!E8340</f>
        <v>2977.4</v>
      </c>
      <c r="AU122" s="52">
        <f>SAStab!F8340</f>
        <v>2977.4</v>
      </c>
      <c r="AV122" s="52">
        <f>SAStab!G8340</f>
        <v>2977</v>
      </c>
      <c r="AW122" s="52">
        <f>SAStab!H8340</f>
        <v>2977</v>
      </c>
      <c r="AX122" s="52">
        <f>SAStab!I8340</f>
        <v>5955</v>
      </c>
      <c r="AY122" s="52">
        <f>SAStab!J8340</f>
        <v>9528</v>
      </c>
      <c r="BA122" s="7"/>
      <c r="BB122" s="7" t="str">
        <f t="shared" si="40"/>
        <v>Medicare Part B Premium</v>
      </c>
      <c r="BC122" s="98">
        <f>SAStab!F1771</f>
        <v>0.92300000000000004</v>
      </c>
      <c r="BD122" s="52">
        <f>SAStab!B8484</f>
        <v>3828</v>
      </c>
      <c r="BE122" s="52">
        <f>SAStab!C8484</f>
        <v>0</v>
      </c>
      <c r="BF122" s="52">
        <f>SAStab!D8484</f>
        <v>3717.23</v>
      </c>
      <c r="BG122" s="52">
        <f>SAStab!E8484</f>
        <v>3717.2</v>
      </c>
      <c r="BH122" s="52">
        <f>SAStab!F8484</f>
        <v>3717.2</v>
      </c>
      <c r="BI122" s="52">
        <f>SAStab!G8484</f>
        <v>3717</v>
      </c>
      <c r="BJ122" s="52">
        <f>SAStab!H8484</f>
        <v>5204</v>
      </c>
      <c r="BK122" s="52">
        <f>SAStab!I8484</f>
        <v>7434</v>
      </c>
      <c r="BL122" s="52">
        <f>SAStab!J8484</f>
        <v>11895</v>
      </c>
      <c r="BN122" s="7"/>
      <c r="BO122" s="7" t="str">
        <f t="shared" si="36"/>
        <v>Medicare Part B Premium</v>
      </c>
      <c r="BP122" s="98">
        <f>SAStab!G1771</f>
        <v>0.92200000000000004</v>
      </c>
      <c r="BQ122">
        <f>SAStab!B8628</f>
        <v>4782</v>
      </c>
      <c r="BR122">
        <f>SAStab!C8628</f>
        <v>0</v>
      </c>
      <c r="BS122">
        <f>SAStab!D8628</f>
        <v>4517.92</v>
      </c>
      <c r="BT122">
        <f>SAStab!E8628</f>
        <v>4517.8999999999996</v>
      </c>
      <c r="BU122">
        <f>SAStab!F8628</f>
        <v>4517.8999999999996</v>
      </c>
      <c r="BV122" s="11">
        <f>SAStab!G8628</f>
        <v>4518</v>
      </c>
      <c r="BW122" s="11">
        <f>SAStab!H8628</f>
        <v>6325</v>
      </c>
      <c r="BX122" s="11">
        <f>SAStab!I8628</f>
        <v>9036</v>
      </c>
      <c r="BY122" s="11">
        <f>SAStab!J8628</f>
        <v>14457</v>
      </c>
    </row>
    <row r="123" spans="1:77">
      <c r="A123" s="7"/>
      <c r="B123" s="7" t="s">
        <v>299</v>
      </c>
      <c r="C123" s="98">
        <f>SAStab!B1772</f>
        <v>0.72599999999999998</v>
      </c>
      <c r="D123" s="52">
        <f>SAStab!B7909</f>
        <v>392</v>
      </c>
      <c r="E123" s="52">
        <f>SAStab!C7909</f>
        <v>0</v>
      </c>
      <c r="F123" s="52">
        <f>SAStab!D7909</f>
        <v>0</v>
      </c>
      <c r="G123" s="52">
        <f>SAStab!E7909</f>
        <v>0</v>
      </c>
      <c r="H123" s="52">
        <f>SAStab!F7909</f>
        <v>513.6</v>
      </c>
      <c r="I123" s="52">
        <f>SAStab!G7909</f>
        <v>514</v>
      </c>
      <c r="J123" s="52">
        <f>SAStab!H7909</f>
        <v>514</v>
      </c>
      <c r="K123" s="52">
        <f>SAStab!I7909</f>
        <v>514</v>
      </c>
      <c r="L123" s="52">
        <f>SAStab!J7909</f>
        <v>1007</v>
      </c>
      <c r="N123" s="7"/>
      <c r="O123" s="7" t="str">
        <f t="shared" si="37"/>
        <v>Medicare Part D Premium</v>
      </c>
      <c r="P123" s="98">
        <f>SAStab!C1772</f>
        <v>0.73</v>
      </c>
      <c r="Q123">
        <f>SAStab!B8053</f>
        <v>542</v>
      </c>
      <c r="R123" s="52">
        <f>SAStab!C8053</f>
        <v>0</v>
      </c>
      <c r="S123" s="52">
        <f>SAStab!D8053</f>
        <v>0</v>
      </c>
      <c r="T123" s="52">
        <f>SAStab!E8053</f>
        <v>0</v>
      </c>
      <c r="U123" s="52">
        <f>SAStab!F8053</f>
        <v>699.6</v>
      </c>
      <c r="V123" s="52">
        <f>SAStab!G8053</f>
        <v>700</v>
      </c>
      <c r="W123" s="52">
        <f>SAStab!H8053</f>
        <v>700</v>
      </c>
      <c r="X123">
        <f>SAStab!I8053</f>
        <v>700</v>
      </c>
      <c r="Y123">
        <f>SAStab!J8053</f>
        <v>1783</v>
      </c>
      <c r="AA123" s="7"/>
      <c r="AB123" s="7" t="str">
        <f t="shared" si="38"/>
        <v>Medicare Part D Premium</v>
      </c>
      <c r="AC123" s="98">
        <f>SAStab!D1772</f>
        <v>0.73499999999999999</v>
      </c>
      <c r="AD123">
        <f>SAStab!B8197</f>
        <v>693</v>
      </c>
      <c r="AE123">
        <f>SAStab!C8197</f>
        <v>0</v>
      </c>
      <c r="AF123">
        <f>SAStab!D8197</f>
        <v>0</v>
      </c>
      <c r="AG123">
        <f>SAStab!E8197</f>
        <v>0</v>
      </c>
      <c r="AH123">
        <f>SAStab!F8197</f>
        <v>881.4</v>
      </c>
      <c r="AI123">
        <f>SAStab!G8197</f>
        <v>881</v>
      </c>
      <c r="AJ123">
        <f>SAStab!H8197</f>
        <v>881</v>
      </c>
      <c r="AK123">
        <f>SAStab!I8197</f>
        <v>1210</v>
      </c>
      <c r="AL123">
        <f>SAStab!J8197</f>
        <v>2247</v>
      </c>
      <c r="AN123" s="7"/>
      <c r="AO123" s="7" t="str">
        <f t="shared" si="39"/>
        <v>Medicare Part D Premium</v>
      </c>
      <c r="AP123" s="98">
        <f>SAStab!E1772</f>
        <v>0.73199999999999998</v>
      </c>
      <c r="AQ123" s="52">
        <f>SAStab!B8341</f>
        <v>892</v>
      </c>
      <c r="AR123" s="52">
        <f>SAStab!C8341</f>
        <v>0</v>
      </c>
      <c r="AS123" s="52">
        <f>SAStab!D8341</f>
        <v>0</v>
      </c>
      <c r="AT123" s="52">
        <f>SAStab!E8341</f>
        <v>0</v>
      </c>
      <c r="AU123" s="52">
        <f>SAStab!F8341</f>
        <v>1118.5999999999999</v>
      </c>
      <c r="AV123" s="52">
        <f>SAStab!G8341</f>
        <v>1119</v>
      </c>
      <c r="AW123" s="52">
        <f>SAStab!H8341</f>
        <v>1119</v>
      </c>
      <c r="AX123" s="52">
        <f>SAStab!I8341</f>
        <v>1535</v>
      </c>
      <c r="AY123" s="52">
        <f>SAStab!J8341</f>
        <v>2851</v>
      </c>
      <c r="BA123" s="7"/>
      <c r="BB123" s="7" t="str">
        <f t="shared" si="40"/>
        <v>Medicare Part D Premium</v>
      </c>
      <c r="BC123" s="98">
        <f>SAStab!F1772</f>
        <v>0.72899999999999998</v>
      </c>
      <c r="BD123" s="52">
        <f>SAStab!B8485</f>
        <v>1132</v>
      </c>
      <c r="BE123" s="52">
        <f>SAStab!C8485</f>
        <v>0</v>
      </c>
      <c r="BF123" s="52">
        <f>SAStab!D8485</f>
        <v>0</v>
      </c>
      <c r="BG123" s="52">
        <f>SAStab!E8485</f>
        <v>0</v>
      </c>
      <c r="BH123" s="52">
        <f>SAStab!F8485</f>
        <v>1396.5</v>
      </c>
      <c r="BI123" s="52">
        <f>SAStab!G8485</f>
        <v>1397</v>
      </c>
      <c r="BJ123" s="52">
        <f>SAStab!H8485</f>
        <v>1397</v>
      </c>
      <c r="BK123" s="52">
        <f>SAStab!I8485</f>
        <v>2738</v>
      </c>
      <c r="BL123" s="52">
        <f>SAStab!J8485</f>
        <v>4381</v>
      </c>
      <c r="BN123" s="7"/>
      <c r="BO123" s="7" t="str">
        <f t="shared" si="36"/>
        <v>Medicare Part D Premium</v>
      </c>
      <c r="BP123" s="98">
        <f>SAStab!G1772</f>
        <v>0.72899999999999998</v>
      </c>
      <c r="BQ123">
        <f>SAStab!B8629</f>
        <v>1414</v>
      </c>
      <c r="BR123">
        <f>SAStab!C8629</f>
        <v>0</v>
      </c>
      <c r="BS123">
        <f>SAStab!D8629</f>
        <v>0</v>
      </c>
      <c r="BT123">
        <f>SAStab!E8629</f>
        <v>0</v>
      </c>
      <c r="BU123">
        <f>SAStab!F8629</f>
        <v>1697.3</v>
      </c>
      <c r="BV123" s="11">
        <f>SAStab!G8629</f>
        <v>1697</v>
      </c>
      <c r="BW123" s="11">
        <f>SAStab!H8629</f>
        <v>2330</v>
      </c>
      <c r="BX123" s="11">
        <f>SAStab!I8629</f>
        <v>3328</v>
      </c>
      <c r="BY123" s="11">
        <f>SAStab!J8629</f>
        <v>5325</v>
      </c>
    </row>
    <row r="124" spans="1:77">
      <c r="A124" s="7"/>
      <c r="B124" s="7" t="s">
        <v>513</v>
      </c>
      <c r="C124" s="98">
        <f>SAStab!B1773</f>
        <v>0.98399999999999999</v>
      </c>
      <c r="D124" s="52">
        <f>SAStab!B7910</f>
        <v>46835</v>
      </c>
      <c r="E124" s="52">
        <f>SAStab!C7910</f>
        <v>6926.39</v>
      </c>
      <c r="F124" s="52">
        <f>SAStab!D7910</f>
        <v>10324</v>
      </c>
      <c r="G124" s="52">
        <f>SAStab!E7910</f>
        <v>18113.5</v>
      </c>
      <c r="H124" s="52">
        <f>SAStab!F7910</f>
        <v>32984.699999999997</v>
      </c>
      <c r="I124" s="52">
        <f>SAStab!G7910</f>
        <v>58690</v>
      </c>
      <c r="J124" s="52">
        <f>SAStab!H7910</f>
        <v>94452</v>
      </c>
      <c r="K124" s="52">
        <f>SAStab!I7910</f>
        <v>124997</v>
      </c>
      <c r="L124" s="52">
        <f>SAStab!J7910</f>
        <v>206015</v>
      </c>
      <c r="N124" s="7"/>
      <c r="O124" s="7" t="str">
        <f t="shared" si="37"/>
        <v>Equivalent Cash Income</v>
      </c>
      <c r="P124" s="98">
        <f>SAStab!C1773</f>
        <v>0.98399999999999999</v>
      </c>
      <c r="Q124">
        <f>SAStab!B8054</f>
        <v>50284</v>
      </c>
      <c r="R124" s="52">
        <f>SAStab!C8054</f>
        <v>7304.3</v>
      </c>
      <c r="S124" s="52">
        <f>SAStab!D8054</f>
        <v>11009.38</v>
      </c>
      <c r="T124" s="52">
        <f>SAStab!E8054</f>
        <v>20215.8</v>
      </c>
      <c r="U124" s="52">
        <f>SAStab!F8054</f>
        <v>36675.800000000003</v>
      </c>
      <c r="V124" s="52">
        <f>SAStab!G8054</f>
        <v>64774</v>
      </c>
      <c r="W124" s="52">
        <f>SAStab!H8054</f>
        <v>104819</v>
      </c>
      <c r="X124">
        <f>SAStab!I8054</f>
        <v>137376</v>
      </c>
      <c r="Y124">
        <f>SAStab!J8054</f>
        <v>233632</v>
      </c>
      <c r="AA124" s="7"/>
      <c r="AB124" s="7" t="str">
        <f t="shared" si="38"/>
        <v>Equivalent Cash Income</v>
      </c>
      <c r="AC124" s="98">
        <f>SAStab!D1773</f>
        <v>0.98299999999999998</v>
      </c>
      <c r="AD124">
        <f>SAStab!B8198</f>
        <v>53560</v>
      </c>
      <c r="AE124">
        <f>SAStab!C8198</f>
        <v>7653.5</v>
      </c>
      <c r="AF124">
        <f>SAStab!D8198</f>
        <v>11496.58</v>
      </c>
      <c r="AG124">
        <f>SAStab!E8198</f>
        <v>20758.5</v>
      </c>
      <c r="AH124">
        <f>SAStab!F8198</f>
        <v>37729.800000000003</v>
      </c>
      <c r="AI124">
        <f>SAStab!G8198</f>
        <v>68184</v>
      </c>
      <c r="AJ124">
        <f>SAStab!H8198</f>
        <v>110004</v>
      </c>
      <c r="AK124">
        <f>SAStab!I8198</f>
        <v>146844</v>
      </c>
      <c r="AL124">
        <f>SAStab!J8198</f>
        <v>254466</v>
      </c>
      <c r="AN124" s="7"/>
      <c r="AO124" s="7" t="str">
        <f t="shared" si="39"/>
        <v>Equivalent Cash Income</v>
      </c>
      <c r="AP124" s="98">
        <f>SAStab!E1773</f>
        <v>0.98099999999999998</v>
      </c>
      <c r="AQ124" s="52">
        <f>SAStab!B8342</f>
        <v>58121</v>
      </c>
      <c r="AR124" s="52">
        <f>SAStab!C8342</f>
        <v>7361.93</v>
      </c>
      <c r="AS124" s="52">
        <f>SAStab!D8342</f>
        <v>11709.09</v>
      </c>
      <c r="AT124" s="52">
        <f>SAStab!E8342</f>
        <v>21356.9</v>
      </c>
      <c r="AU124" s="52">
        <f>SAStab!F8342</f>
        <v>38838.6</v>
      </c>
      <c r="AV124" s="52">
        <f>SAStab!G8342</f>
        <v>72378</v>
      </c>
      <c r="AW124" s="52">
        <f>SAStab!H8342</f>
        <v>120643</v>
      </c>
      <c r="AX124" s="52">
        <f>SAStab!I8342</f>
        <v>162997</v>
      </c>
      <c r="AY124" s="52">
        <f>SAStab!J8342</f>
        <v>305288</v>
      </c>
      <c r="BA124" s="7"/>
      <c r="BB124" s="7" t="str">
        <f t="shared" si="40"/>
        <v>Equivalent Cash Income</v>
      </c>
      <c r="BC124" s="98">
        <f>SAStab!F1773</f>
        <v>0.98199999999999998</v>
      </c>
      <c r="BD124" s="52">
        <f>SAStab!B8486</f>
        <v>66204</v>
      </c>
      <c r="BE124" s="52">
        <f>SAStab!C8486</f>
        <v>7571.59</v>
      </c>
      <c r="BF124" s="52">
        <f>SAStab!D8486</f>
        <v>12769.09</v>
      </c>
      <c r="BG124" s="52">
        <f>SAStab!E8486</f>
        <v>23065.9</v>
      </c>
      <c r="BH124" s="52">
        <f>SAStab!F8486</f>
        <v>42657.7</v>
      </c>
      <c r="BI124" s="52">
        <f>SAStab!G8486</f>
        <v>81051</v>
      </c>
      <c r="BJ124" s="52">
        <f>SAStab!H8486</f>
        <v>136358</v>
      </c>
      <c r="BK124" s="52">
        <f>SAStab!I8486</f>
        <v>184707</v>
      </c>
      <c r="BL124" s="52">
        <f>SAStab!J8486</f>
        <v>345359</v>
      </c>
      <c r="BN124" s="7"/>
      <c r="BO124" s="7" t="str">
        <f t="shared" si="36"/>
        <v>Equivalent Cash Income</v>
      </c>
      <c r="BP124" s="98">
        <f>SAStab!G1773</f>
        <v>0.98199999999999998</v>
      </c>
      <c r="BQ124">
        <f>SAStab!B8630</f>
        <v>72694</v>
      </c>
      <c r="BR124">
        <f>SAStab!C8630</f>
        <v>8495.19</v>
      </c>
      <c r="BS124">
        <f>SAStab!D8630</f>
        <v>14212.32</v>
      </c>
      <c r="BT124">
        <f>SAStab!E8630</f>
        <v>25711.9</v>
      </c>
      <c r="BU124">
        <f>SAStab!F8630</f>
        <v>48128.4</v>
      </c>
      <c r="BV124" s="11">
        <f>SAStab!G8630</f>
        <v>90033</v>
      </c>
      <c r="BW124" s="11">
        <f>SAStab!H8630</f>
        <v>153598</v>
      </c>
      <c r="BX124" s="11">
        <f>SAStab!I8630</f>
        <v>209291</v>
      </c>
      <c r="BY124" s="11">
        <f>SAStab!J8630</f>
        <v>397508</v>
      </c>
    </row>
    <row r="125" spans="1:77">
      <c r="A125" s="7"/>
      <c r="B125" s="7" t="s">
        <v>514</v>
      </c>
      <c r="C125" s="98">
        <f>SAStab!B1774</f>
        <v>0.34100000000000003</v>
      </c>
      <c r="D125" s="52">
        <f>SAStab!B7911</f>
        <v>2337</v>
      </c>
      <c r="E125" s="52">
        <f>SAStab!C7911</f>
        <v>0</v>
      </c>
      <c r="F125" s="52">
        <f>SAStab!D7911</f>
        <v>0</v>
      </c>
      <c r="G125" s="52">
        <f>SAStab!E7911</f>
        <v>0</v>
      </c>
      <c r="H125" s="52">
        <f>SAStab!F7911</f>
        <v>0</v>
      </c>
      <c r="I125" s="52">
        <f>SAStab!G7911</f>
        <v>1332</v>
      </c>
      <c r="J125" s="52">
        <f>SAStab!H7911</f>
        <v>7084</v>
      </c>
      <c r="K125" s="52">
        <f>SAStab!I7911</f>
        <v>12744</v>
      </c>
      <c r="L125" s="52">
        <f>SAStab!J7911</f>
        <v>31402</v>
      </c>
      <c r="N125" s="7"/>
      <c r="O125" s="7" t="str">
        <f t="shared" si="37"/>
        <v>Equivalent IRA Withdrawal</v>
      </c>
      <c r="P125" s="98">
        <f>SAStab!C1774</f>
        <v>0.44</v>
      </c>
      <c r="Q125">
        <f>SAStab!B8055</f>
        <v>4198</v>
      </c>
      <c r="R125" s="52">
        <f>SAStab!C8055</f>
        <v>0</v>
      </c>
      <c r="S125" s="52">
        <f>SAStab!D8055</f>
        <v>0</v>
      </c>
      <c r="T125" s="52">
        <f>SAStab!E8055</f>
        <v>0</v>
      </c>
      <c r="U125" s="52">
        <f>SAStab!F8055</f>
        <v>0</v>
      </c>
      <c r="V125" s="52">
        <f>SAStab!G8055</f>
        <v>3894</v>
      </c>
      <c r="W125" s="52">
        <f>SAStab!H8055</f>
        <v>12970</v>
      </c>
      <c r="X125">
        <f>SAStab!I8055</f>
        <v>21209</v>
      </c>
      <c r="Y125">
        <f>SAStab!J8055</f>
        <v>46908</v>
      </c>
      <c r="AA125" s="7"/>
      <c r="AB125" s="7" t="str">
        <f t="shared" si="38"/>
        <v>Equivalent IRA Withdrawal</v>
      </c>
      <c r="AC125" s="98">
        <f>SAStab!D1774</f>
        <v>0.50800000000000001</v>
      </c>
      <c r="AD125">
        <f>SAStab!B8199</f>
        <v>6011</v>
      </c>
      <c r="AE125">
        <f>SAStab!C8199</f>
        <v>0</v>
      </c>
      <c r="AF125">
        <f>SAStab!D8199</f>
        <v>0</v>
      </c>
      <c r="AG125">
        <f>SAStab!E8199</f>
        <v>0</v>
      </c>
      <c r="AH125">
        <f>SAStab!F8199</f>
        <v>40.5</v>
      </c>
      <c r="AI125">
        <f>SAStab!G8199</f>
        <v>6146</v>
      </c>
      <c r="AJ125">
        <f>SAStab!H8199</f>
        <v>18199</v>
      </c>
      <c r="AK125">
        <f>SAStab!I8199</f>
        <v>29140</v>
      </c>
      <c r="AL125">
        <f>SAStab!J8199</f>
        <v>60749</v>
      </c>
      <c r="AN125" s="7"/>
      <c r="AO125" s="7" t="str">
        <f t="shared" si="39"/>
        <v>Equivalent IRA Withdrawal</v>
      </c>
      <c r="AP125" s="98">
        <f>SAStab!E1774</f>
        <v>0.52700000000000002</v>
      </c>
      <c r="AQ125" s="52">
        <f>SAStab!B8343</f>
        <v>7829</v>
      </c>
      <c r="AR125" s="52">
        <f>SAStab!C8343</f>
        <v>0</v>
      </c>
      <c r="AS125" s="52">
        <f>SAStab!D8343</f>
        <v>0</v>
      </c>
      <c r="AT125" s="52">
        <f>SAStab!E8343</f>
        <v>0</v>
      </c>
      <c r="AU125" s="52">
        <f>SAStab!F8343</f>
        <v>214.9</v>
      </c>
      <c r="AV125" s="52">
        <f>SAStab!G8343</f>
        <v>7800</v>
      </c>
      <c r="AW125" s="52">
        <f>SAStab!H8343</f>
        <v>23501</v>
      </c>
      <c r="AX125" s="52">
        <f>SAStab!I8343</f>
        <v>38039</v>
      </c>
      <c r="AY125" s="52">
        <f>SAStab!J8343</f>
        <v>81888</v>
      </c>
      <c r="BA125" s="7"/>
      <c r="BB125" s="7" t="str">
        <f t="shared" si="40"/>
        <v>Equivalent IRA Withdrawal</v>
      </c>
      <c r="BC125" s="98">
        <f>SAStab!F1774</f>
        <v>0.52</v>
      </c>
      <c r="BD125" s="52">
        <f>SAStab!B8487</f>
        <v>8928</v>
      </c>
      <c r="BE125" s="52">
        <f>SAStab!C8487</f>
        <v>0</v>
      </c>
      <c r="BF125" s="52">
        <f>SAStab!D8487</f>
        <v>0</v>
      </c>
      <c r="BG125" s="52">
        <f>SAStab!E8487</f>
        <v>0</v>
      </c>
      <c r="BH125" s="52">
        <f>SAStab!F8487</f>
        <v>152.69999999999999</v>
      </c>
      <c r="BI125" s="52">
        <f>SAStab!G8487</f>
        <v>8524</v>
      </c>
      <c r="BJ125" s="52">
        <f>SAStab!H8487</f>
        <v>26463</v>
      </c>
      <c r="BK125" s="52">
        <f>SAStab!I8487</f>
        <v>43441</v>
      </c>
      <c r="BL125" s="52">
        <f>SAStab!J8487</f>
        <v>96222</v>
      </c>
      <c r="BN125" s="7"/>
      <c r="BO125" s="7" t="str">
        <f t="shared" si="36"/>
        <v>Equivalent IRA Withdrawal</v>
      </c>
      <c r="BP125" s="98">
        <f>SAStab!G1774</f>
        <v>0.54300000000000004</v>
      </c>
      <c r="BQ125">
        <f>SAStab!B8631</f>
        <v>10525</v>
      </c>
      <c r="BR125">
        <f>SAStab!C8631</f>
        <v>0</v>
      </c>
      <c r="BS125">
        <f>SAStab!D8631</f>
        <v>0</v>
      </c>
      <c r="BT125">
        <f>SAStab!E8631</f>
        <v>0</v>
      </c>
      <c r="BU125">
        <f>SAStab!F8631</f>
        <v>458.7</v>
      </c>
      <c r="BV125" s="11">
        <f>SAStab!G8631</f>
        <v>10667</v>
      </c>
      <c r="BW125" s="11">
        <f>SAStab!H8631</f>
        <v>31114</v>
      </c>
      <c r="BX125" s="11">
        <f>SAStab!I8631</f>
        <v>50483</v>
      </c>
      <c r="BY125" s="11">
        <f>SAStab!J8631</f>
        <v>112628</v>
      </c>
    </row>
    <row r="126" spans="1:77">
      <c r="A126" s="7"/>
      <c r="B126" s="7" t="s">
        <v>515</v>
      </c>
      <c r="C126" s="98">
        <f>SAStab!B1775</f>
        <v>0.47299999999999998</v>
      </c>
      <c r="D126" s="52">
        <f>SAStab!B7912</f>
        <v>1143</v>
      </c>
      <c r="E126" s="52">
        <f>SAStab!C7912</f>
        <v>0</v>
      </c>
      <c r="F126" s="52">
        <f>SAStab!D7912</f>
        <v>0</v>
      </c>
      <c r="G126" s="52">
        <f>SAStab!E7912</f>
        <v>0</v>
      </c>
      <c r="H126" s="52">
        <f>SAStab!F7912</f>
        <v>0</v>
      </c>
      <c r="I126" s="52">
        <f>SAStab!G7912</f>
        <v>351</v>
      </c>
      <c r="J126" s="52">
        <f>SAStab!H7912</f>
        <v>2556</v>
      </c>
      <c r="K126" s="52">
        <f>SAStab!I7912</f>
        <v>5687</v>
      </c>
      <c r="L126" s="52">
        <f>SAStab!J7912</f>
        <v>17746</v>
      </c>
      <c r="N126" s="7"/>
      <c r="O126" s="7" t="str">
        <f t="shared" si="37"/>
        <v>Equivalent Interest Income</v>
      </c>
      <c r="P126" s="98">
        <f>SAStab!C1775</f>
        <v>0.47199999999999998</v>
      </c>
      <c r="Q126">
        <f>SAStab!B8056</f>
        <v>1300</v>
      </c>
      <c r="R126" s="52">
        <f>SAStab!C8056</f>
        <v>0</v>
      </c>
      <c r="S126" s="52">
        <f>SAStab!D8056</f>
        <v>0</v>
      </c>
      <c r="T126" s="52">
        <f>SAStab!E8056</f>
        <v>0</v>
      </c>
      <c r="U126" s="52">
        <f>SAStab!F8056</f>
        <v>0</v>
      </c>
      <c r="V126" s="52">
        <f>SAStab!G8056</f>
        <v>379</v>
      </c>
      <c r="W126" s="52">
        <f>SAStab!H8056</f>
        <v>2727</v>
      </c>
      <c r="X126">
        <f>SAStab!I8056</f>
        <v>6213</v>
      </c>
      <c r="Y126">
        <f>SAStab!J8056</f>
        <v>20837</v>
      </c>
      <c r="AA126" s="7"/>
      <c r="AB126" s="7" t="str">
        <f t="shared" si="38"/>
        <v>Equivalent Interest Income</v>
      </c>
      <c r="AC126" s="98">
        <f>SAStab!D1775</f>
        <v>0.47599999999999998</v>
      </c>
      <c r="AD126">
        <f>SAStab!B8200</f>
        <v>1407</v>
      </c>
      <c r="AE126">
        <f>SAStab!C8200</f>
        <v>0</v>
      </c>
      <c r="AF126">
        <f>SAStab!D8200</f>
        <v>0</v>
      </c>
      <c r="AG126">
        <f>SAStab!E8200</f>
        <v>0</v>
      </c>
      <c r="AH126">
        <f>SAStab!F8200</f>
        <v>0</v>
      </c>
      <c r="AI126">
        <f>SAStab!G8200</f>
        <v>451</v>
      </c>
      <c r="AJ126">
        <f>SAStab!H8200</f>
        <v>3160</v>
      </c>
      <c r="AK126">
        <f>SAStab!I8200</f>
        <v>7048</v>
      </c>
      <c r="AL126">
        <f>SAStab!J8200</f>
        <v>23602</v>
      </c>
      <c r="AN126" s="7"/>
      <c r="AO126" s="7" t="str">
        <f t="shared" si="39"/>
        <v>Equivalent Interest Income</v>
      </c>
      <c r="AP126" s="98">
        <f>SAStab!E1775</f>
        <v>0.46300000000000002</v>
      </c>
      <c r="AQ126" s="52">
        <f>SAStab!B8344</f>
        <v>1614</v>
      </c>
      <c r="AR126" s="52">
        <f>SAStab!C8344</f>
        <v>0</v>
      </c>
      <c r="AS126" s="52">
        <f>SAStab!D8344</f>
        <v>0</v>
      </c>
      <c r="AT126" s="52">
        <f>SAStab!E8344</f>
        <v>0</v>
      </c>
      <c r="AU126" s="52">
        <f>SAStab!F8344</f>
        <v>0</v>
      </c>
      <c r="AV126" s="52">
        <f>SAStab!G8344</f>
        <v>457</v>
      </c>
      <c r="AW126" s="52">
        <f>SAStab!H8344</f>
        <v>3655</v>
      </c>
      <c r="AX126" s="52">
        <f>SAStab!I8344</f>
        <v>7980</v>
      </c>
      <c r="AY126" s="52">
        <f>SAStab!J8344</f>
        <v>25793</v>
      </c>
      <c r="BA126" s="7"/>
      <c r="BB126" s="7" t="str">
        <f t="shared" si="40"/>
        <v>Equivalent Interest Income</v>
      </c>
      <c r="BC126" s="98">
        <f>SAStab!F1775</f>
        <v>0.46700000000000003</v>
      </c>
      <c r="BD126" s="52">
        <f>SAStab!B8488</f>
        <v>2048</v>
      </c>
      <c r="BE126" s="52">
        <f>SAStab!C8488</f>
        <v>0</v>
      </c>
      <c r="BF126" s="52">
        <f>SAStab!D8488</f>
        <v>0</v>
      </c>
      <c r="BG126" s="52">
        <f>SAStab!E8488</f>
        <v>0</v>
      </c>
      <c r="BH126" s="52">
        <f>SAStab!F8488</f>
        <v>0</v>
      </c>
      <c r="BI126" s="52">
        <f>SAStab!G8488</f>
        <v>509</v>
      </c>
      <c r="BJ126" s="52">
        <f>SAStab!H8488</f>
        <v>3820</v>
      </c>
      <c r="BK126" s="52">
        <f>SAStab!I8488</f>
        <v>8886</v>
      </c>
      <c r="BL126" s="52">
        <f>SAStab!J8488</f>
        <v>30964</v>
      </c>
      <c r="BN126" s="7"/>
      <c r="BO126" s="7" t="str">
        <f t="shared" si="36"/>
        <v>Equivalent Interest Income</v>
      </c>
      <c r="BP126" s="98">
        <f>SAStab!G1775</f>
        <v>0.47299999999999998</v>
      </c>
      <c r="BQ126">
        <f>SAStab!B8632</f>
        <v>2165</v>
      </c>
      <c r="BR126">
        <f>SAStab!C8632</f>
        <v>0</v>
      </c>
      <c r="BS126">
        <f>SAStab!D8632</f>
        <v>0</v>
      </c>
      <c r="BT126">
        <f>SAStab!E8632</f>
        <v>0</v>
      </c>
      <c r="BU126">
        <f>SAStab!F8632</f>
        <v>0</v>
      </c>
      <c r="BV126" s="11">
        <f>SAStab!G8632</f>
        <v>605</v>
      </c>
      <c r="BW126" s="11">
        <f>SAStab!H8632</f>
        <v>4538</v>
      </c>
      <c r="BX126" s="11">
        <f>SAStab!I8632</f>
        <v>10198</v>
      </c>
      <c r="BY126" s="11">
        <f>SAStab!J8632</f>
        <v>34130</v>
      </c>
    </row>
    <row r="127" spans="1:77">
      <c r="A127" s="7"/>
      <c r="B127" s="7" t="s">
        <v>516</v>
      </c>
      <c r="C127" s="98">
        <f>SAStab!B1776</f>
        <v>0.28799999999999998</v>
      </c>
      <c r="D127" s="52">
        <f>SAStab!B7913</f>
        <v>2142</v>
      </c>
      <c r="E127" s="52">
        <f>SAStab!C7913</f>
        <v>0</v>
      </c>
      <c r="F127" s="52">
        <f>SAStab!D7913</f>
        <v>0</v>
      </c>
      <c r="G127" s="52">
        <f>SAStab!E7913</f>
        <v>0</v>
      </c>
      <c r="H127" s="52">
        <f>SAStab!F7913</f>
        <v>0</v>
      </c>
      <c r="I127" s="52">
        <f>SAStab!G7913</f>
        <v>70</v>
      </c>
      <c r="J127" s="52">
        <f>SAStab!H7913</f>
        <v>3730</v>
      </c>
      <c r="K127" s="52">
        <f>SAStab!I7913</f>
        <v>11026</v>
      </c>
      <c r="L127" s="52">
        <f>SAStab!J7913</f>
        <v>41342</v>
      </c>
      <c r="N127" s="7"/>
      <c r="O127" s="7" t="str">
        <f t="shared" si="37"/>
        <v>Equivalent Dividend Income</v>
      </c>
      <c r="P127" s="98">
        <f>SAStab!C1776</f>
        <v>0.28199999999999997</v>
      </c>
      <c r="Q127">
        <f>SAStab!B8057</f>
        <v>2341</v>
      </c>
      <c r="R127" s="52">
        <f>SAStab!C8057</f>
        <v>0</v>
      </c>
      <c r="S127" s="52">
        <f>SAStab!D8057</f>
        <v>0</v>
      </c>
      <c r="T127" s="52">
        <f>SAStab!E8057</f>
        <v>0</v>
      </c>
      <c r="U127" s="52">
        <f>SAStab!F8057</f>
        <v>0</v>
      </c>
      <c r="V127" s="52">
        <f>SAStab!G8057</f>
        <v>60</v>
      </c>
      <c r="W127" s="52">
        <f>SAStab!H8057</f>
        <v>4431</v>
      </c>
      <c r="X127">
        <f>SAStab!I8057</f>
        <v>13512</v>
      </c>
      <c r="Y127">
        <f>SAStab!J8057</f>
        <v>44454</v>
      </c>
      <c r="AA127" s="7"/>
      <c r="AB127" s="7" t="str">
        <f t="shared" si="38"/>
        <v>Equivalent Dividend Income</v>
      </c>
      <c r="AC127" s="98">
        <f>SAStab!D1776</f>
        <v>0.27700000000000002</v>
      </c>
      <c r="AD127">
        <f>SAStab!B8201</f>
        <v>2666</v>
      </c>
      <c r="AE127">
        <f>SAStab!C8201</f>
        <v>0</v>
      </c>
      <c r="AF127">
        <f>SAStab!D8201</f>
        <v>0</v>
      </c>
      <c r="AG127">
        <f>SAStab!E8201</f>
        <v>0</v>
      </c>
      <c r="AH127">
        <f>SAStab!F8201</f>
        <v>0</v>
      </c>
      <c r="AI127">
        <f>SAStab!G8201</f>
        <v>61</v>
      </c>
      <c r="AJ127">
        <f>SAStab!H8201</f>
        <v>5305</v>
      </c>
      <c r="AK127">
        <f>SAStab!I8201</f>
        <v>15279</v>
      </c>
      <c r="AL127">
        <f>SAStab!J8201</f>
        <v>48941</v>
      </c>
      <c r="AN127" s="7"/>
      <c r="AO127" s="7" t="str">
        <f t="shared" si="39"/>
        <v>Equivalent Dividend Income</v>
      </c>
      <c r="AP127" s="98">
        <f>SAStab!E1776</f>
        <v>0.26700000000000002</v>
      </c>
      <c r="AQ127" s="52">
        <f>SAStab!B8345</f>
        <v>3069</v>
      </c>
      <c r="AR127" s="52">
        <f>SAStab!C8345</f>
        <v>0</v>
      </c>
      <c r="AS127" s="52">
        <f>SAStab!D8345</f>
        <v>0</v>
      </c>
      <c r="AT127" s="52">
        <f>SAStab!E8345</f>
        <v>0</v>
      </c>
      <c r="AU127" s="52">
        <f>SAStab!F8345</f>
        <v>0</v>
      </c>
      <c r="AV127" s="52">
        <f>SAStab!G8345</f>
        <v>36</v>
      </c>
      <c r="AW127" s="52">
        <f>SAStab!H8345</f>
        <v>5264</v>
      </c>
      <c r="AX127" s="52">
        <f>SAStab!I8345</f>
        <v>16318</v>
      </c>
      <c r="AY127" s="52">
        <f>SAStab!J8345</f>
        <v>57613</v>
      </c>
      <c r="BA127" s="7"/>
      <c r="BB127" s="7" t="str">
        <f t="shared" si="40"/>
        <v>Equivalent Dividend Income</v>
      </c>
      <c r="BC127" s="98">
        <f>SAStab!F1776</f>
        <v>0.26500000000000001</v>
      </c>
      <c r="BD127" s="52">
        <f>SAStab!B8489</f>
        <v>3613</v>
      </c>
      <c r="BE127" s="52">
        <f>SAStab!C8489</f>
        <v>0</v>
      </c>
      <c r="BF127" s="52">
        <f>SAStab!D8489</f>
        <v>0</v>
      </c>
      <c r="BG127" s="52">
        <f>SAStab!E8489</f>
        <v>0</v>
      </c>
      <c r="BH127" s="52">
        <f>SAStab!F8489</f>
        <v>0</v>
      </c>
      <c r="BI127" s="52">
        <f>SAStab!G8489</f>
        <v>34</v>
      </c>
      <c r="BJ127" s="52">
        <f>SAStab!H8489</f>
        <v>6059</v>
      </c>
      <c r="BK127" s="52">
        <f>SAStab!I8489</f>
        <v>18367</v>
      </c>
      <c r="BL127" s="52">
        <f>SAStab!J8489</f>
        <v>64478</v>
      </c>
      <c r="BN127" s="7"/>
      <c r="BO127" s="7" t="str">
        <f t="shared" si="36"/>
        <v>Equivalent Dividend Income</v>
      </c>
      <c r="BP127" s="98">
        <f>SAStab!G1776</f>
        <v>0.26900000000000002</v>
      </c>
      <c r="BQ127">
        <f>SAStab!B8633</f>
        <v>3818</v>
      </c>
      <c r="BR127">
        <f>SAStab!C8633</f>
        <v>0</v>
      </c>
      <c r="BS127">
        <f>SAStab!D8633</f>
        <v>0</v>
      </c>
      <c r="BT127">
        <f>SAStab!E8633</f>
        <v>0</v>
      </c>
      <c r="BU127">
        <f>SAStab!F8633</f>
        <v>0</v>
      </c>
      <c r="BV127" s="11">
        <f>SAStab!G8633</f>
        <v>50</v>
      </c>
      <c r="BW127" s="11">
        <f>SAStab!H8633</f>
        <v>6904</v>
      </c>
      <c r="BX127" s="11">
        <f>SAStab!I8633</f>
        <v>20116</v>
      </c>
      <c r="BY127" s="11">
        <f>SAStab!J8633</f>
        <v>75025</v>
      </c>
    </row>
    <row r="128" spans="1:77">
      <c r="A128" s="7"/>
      <c r="B128" s="7" t="s">
        <v>517</v>
      </c>
      <c r="C128" s="98">
        <f>SAStab!B1777</f>
        <v>8.3000000000000004E-2</v>
      </c>
      <c r="D128" s="52">
        <f>SAStab!B7914</f>
        <v>826</v>
      </c>
      <c r="E128" s="52">
        <f>SAStab!C7914</f>
        <v>0</v>
      </c>
      <c r="F128" s="52">
        <f>SAStab!D7914</f>
        <v>0</v>
      </c>
      <c r="G128" s="52">
        <f>SAStab!E7914</f>
        <v>0</v>
      </c>
      <c r="H128" s="52">
        <f>SAStab!F7914</f>
        <v>0</v>
      </c>
      <c r="I128" s="52">
        <f>SAStab!G7914</f>
        <v>0</v>
      </c>
      <c r="J128" s="52">
        <f>SAStab!H7914</f>
        <v>0</v>
      </c>
      <c r="K128" s="52">
        <f>SAStab!I7914</f>
        <v>3102</v>
      </c>
      <c r="L128" s="52">
        <f>SAStab!J7914</f>
        <v>29594</v>
      </c>
      <c r="N128" s="7"/>
      <c r="O128" s="7" t="str">
        <f t="shared" si="37"/>
        <v>Equivalent Rental Income</v>
      </c>
      <c r="P128" s="98">
        <f>SAStab!C1777</f>
        <v>8.1000000000000003E-2</v>
      </c>
      <c r="Q128">
        <f>SAStab!B8058</f>
        <v>932</v>
      </c>
      <c r="R128" s="52">
        <f>SAStab!C8058</f>
        <v>0</v>
      </c>
      <c r="S128" s="52">
        <f>SAStab!D8058</f>
        <v>0</v>
      </c>
      <c r="T128" s="52">
        <f>SAStab!E8058</f>
        <v>0</v>
      </c>
      <c r="U128" s="52">
        <f>SAStab!F8058</f>
        <v>0</v>
      </c>
      <c r="V128" s="52">
        <f>SAStab!G8058</f>
        <v>0</v>
      </c>
      <c r="W128" s="52">
        <f>SAStab!H8058</f>
        <v>0</v>
      </c>
      <c r="X128">
        <f>SAStab!I8058</f>
        <v>3269</v>
      </c>
      <c r="Y128">
        <f>SAStab!J8058</f>
        <v>35991</v>
      </c>
      <c r="AA128" s="7"/>
      <c r="AB128" s="7" t="str">
        <f t="shared" si="38"/>
        <v>Equivalent Rental Income</v>
      </c>
      <c r="AC128" s="98">
        <f>SAStab!D1777</f>
        <v>0.08</v>
      </c>
      <c r="AD128">
        <f>SAStab!B8202</f>
        <v>1109</v>
      </c>
      <c r="AE128">
        <f>SAStab!C8202</f>
        <v>0</v>
      </c>
      <c r="AF128">
        <f>SAStab!D8202</f>
        <v>0</v>
      </c>
      <c r="AG128">
        <f>SAStab!E8202</f>
        <v>0</v>
      </c>
      <c r="AH128">
        <f>SAStab!F8202</f>
        <v>0</v>
      </c>
      <c r="AI128">
        <f>SAStab!G8202</f>
        <v>0</v>
      </c>
      <c r="AJ128">
        <f>SAStab!H8202</f>
        <v>0</v>
      </c>
      <c r="AK128">
        <f>SAStab!I8202</f>
        <v>3864</v>
      </c>
      <c r="AL128">
        <f>SAStab!J8202</f>
        <v>38797</v>
      </c>
      <c r="AN128" s="7"/>
      <c r="AO128" s="7" t="str">
        <f t="shared" si="39"/>
        <v>Equivalent Rental Income</v>
      </c>
      <c r="AP128" s="98">
        <f>SAStab!E1777</f>
        <v>8.1000000000000003E-2</v>
      </c>
      <c r="AQ128" s="52">
        <f>SAStab!B8346</f>
        <v>1191</v>
      </c>
      <c r="AR128" s="52">
        <f>SAStab!C8346</f>
        <v>0</v>
      </c>
      <c r="AS128" s="52">
        <f>SAStab!D8346</f>
        <v>0</v>
      </c>
      <c r="AT128" s="52">
        <f>SAStab!E8346</f>
        <v>0</v>
      </c>
      <c r="AU128" s="52">
        <f>SAStab!F8346</f>
        <v>0</v>
      </c>
      <c r="AV128" s="52">
        <f>SAStab!G8346</f>
        <v>0</v>
      </c>
      <c r="AW128" s="52">
        <f>SAStab!H8346</f>
        <v>0</v>
      </c>
      <c r="AX128" s="52">
        <f>SAStab!I8346</f>
        <v>4350</v>
      </c>
      <c r="AY128" s="52">
        <f>SAStab!J8346</f>
        <v>40570</v>
      </c>
      <c r="BA128" s="7"/>
      <c r="BB128" s="7" t="str">
        <f t="shared" si="40"/>
        <v>Equivalent Rental Income</v>
      </c>
      <c r="BC128" s="98">
        <f>SAStab!F1777</f>
        <v>8.2000000000000003E-2</v>
      </c>
      <c r="BD128" s="52">
        <f>SAStab!B8490</f>
        <v>1475</v>
      </c>
      <c r="BE128" s="52">
        <f>SAStab!C8490</f>
        <v>0</v>
      </c>
      <c r="BF128" s="52">
        <f>SAStab!D8490</f>
        <v>0</v>
      </c>
      <c r="BG128" s="52">
        <f>SAStab!E8490</f>
        <v>0</v>
      </c>
      <c r="BH128" s="52">
        <f>SAStab!F8490</f>
        <v>0</v>
      </c>
      <c r="BI128" s="52">
        <f>SAStab!G8490</f>
        <v>0</v>
      </c>
      <c r="BJ128" s="52">
        <f>SAStab!H8490</f>
        <v>0</v>
      </c>
      <c r="BK128" s="52">
        <f>SAStab!I8490</f>
        <v>4634</v>
      </c>
      <c r="BL128" s="52">
        <f>SAStab!J8490</f>
        <v>48894</v>
      </c>
      <c r="BN128" s="7"/>
      <c r="BO128" s="7" t="str">
        <f t="shared" si="36"/>
        <v>Equivalent Rental Income</v>
      </c>
      <c r="BP128" s="98">
        <f>SAStab!G1777</f>
        <v>8.1000000000000003E-2</v>
      </c>
      <c r="BQ128">
        <f>SAStab!B8634</f>
        <v>1589</v>
      </c>
      <c r="BR128">
        <f>SAStab!C8634</f>
        <v>0</v>
      </c>
      <c r="BS128">
        <f>SAStab!D8634</f>
        <v>0</v>
      </c>
      <c r="BT128">
        <f>SAStab!E8634</f>
        <v>0</v>
      </c>
      <c r="BU128">
        <f>SAStab!F8634</f>
        <v>0</v>
      </c>
      <c r="BV128" s="11">
        <f>SAStab!G8634</f>
        <v>0</v>
      </c>
      <c r="BW128" s="11">
        <f>SAStab!H8634</f>
        <v>0</v>
      </c>
      <c r="BX128" s="11">
        <f>SAStab!I8634</f>
        <v>5094</v>
      </c>
      <c r="BY128" s="11">
        <f>SAStab!J8634</f>
        <v>55582</v>
      </c>
    </row>
    <row r="129" spans="1:77">
      <c r="A129" s="7"/>
      <c r="B129" s="7"/>
      <c r="C129" s="98"/>
      <c r="N129" s="7"/>
      <c r="O129" s="7"/>
      <c r="P129" s="98"/>
      <c r="AA129" s="7"/>
      <c r="AB129" s="7"/>
      <c r="AC129" s="98"/>
      <c r="AN129" s="7"/>
      <c r="AO129" s="7"/>
      <c r="AP129" s="98"/>
      <c r="BA129" s="7"/>
      <c r="BB129" s="7"/>
      <c r="BC129" s="98"/>
      <c r="BN129" s="7"/>
      <c r="BO129" s="7"/>
      <c r="BP129" s="98"/>
    </row>
    <row r="130" spans="1:77">
      <c r="A130" s="6" t="s">
        <v>50</v>
      </c>
      <c r="B130" s="7"/>
      <c r="C130" s="98"/>
      <c r="N130" s="6" t="s">
        <v>50</v>
      </c>
      <c r="O130" s="7"/>
      <c r="P130" s="98"/>
      <c r="AA130" s="6" t="s">
        <v>50</v>
      </c>
      <c r="AB130" s="7"/>
      <c r="AC130" s="98"/>
      <c r="AN130" s="6" t="s">
        <v>50</v>
      </c>
      <c r="AO130" s="7"/>
      <c r="AP130" s="98"/>
      <c r="BA130" s="6" t="s">
        <v>50</v>
      </c>
      <c r="BB130" s="7"/>
      <c r="BC130" s="98"/>
      <c r="BN130" s="6" t="s">
        <v>50</v>
      </c>
      <c r="BO130" s="7"/>
      <c r="BP130" s="98"/>
    </row>
    <row r="131" spans="1:77">
      <c r="B131" s="7" t="s">
        <v>512</v>
      </c>
      <c r="C131" s="98">
        <f>SAStab!B1788</f>
        <v>0.99</v>
      </c>
      <c r="D131" s="52">
        <f>SAStab!B7916</f>
        <v>84887</v>
      </c>
      <c r="E131" s="52">
        <f>SAStab!C7916</f>
        <v>11211.92</v>
      </c>
      <c r="F131" s="52">
        <f>SAStab!D7916</f>
        <v>17325.849999999999</v>
      </c>
      <c r="G131" s="52">
        <f>SAStab!E7916</f>
        <v>32219.5</v>
      </c>
      <c r="H131" s="52">
        <f>SAStab!F7916</f>
        <v>56956.4</v>
      </c>
      <c r="I131" s="52">
        <f>SAStab!G7916</f>
        <v>99359</v>
      </c>
      <c r="J131" s="52">
        <f>SAStab!H7916</f>
        <v>164113</v>
      </c>
      <c r="K131" s="52">
        <f>SAStab!I7916</f>
        <v>227133</v>
      </c>
      <c r="L131" s="52">
        <f>SAStab!J7916</f>
        <v>475452</v>
      </c>
      <c r="O131" s="7" t="str">
        <f t="shared" ref="O131:O139" si="41">$B131</f>
        <v>Equivalent Annuity Income</v>
      </c>
      <c r="P131" s="98">
        <f>SAStab!C1788</f>
        <v>0.98899999999999999</v>
      </c>
      <c r="Q131">
        <f>SAStab!B8060</f>
        <v>89297</v>
      </c>
      <c r="R131" s="52">
        <f>SAStab!C8060</f>
        <v>11909.75</v>
      </c>
      <c r="S131" s="52">
        <f>SAStab!D8060</f>
        <v>17828.21</v>
      </c>
      <c r="T131" s="52">
        <f>SAStab!E8060</f>
        <v>33472.300000000003</v>
      </c>
      <c r="U131" s="52">
        <f>SAStab!F8060</f>
        <v>60468.3</v>
      </c>
      <c r="V131" s="52">
        <f>SAStab!G8060</f>
        <v>104675</v>
      </c>
      <c r="W131" s="52">
        <f>SAStab!H8060</f>
        <v>170949</v>
      </c>
      <c r="X131">
        <f>SAStab!I8060</f>
        <v>241555</v>
      </c>
      <c r="Y131">
        <f>SAStab!J8060</f>
        <v>557860</v>
      </c>
      <c r="AB131" s="7" t="str">
        <f t="shared" ref="AB131:AB139" si="42">$B131</f>
        <v>Equivalent Annuity Income</v>
      </c>
      <c r="AC131" s="98">
        <f>SAStab!D1788</f>
        <v>0.99099999999999999</v>
      </c>
      <c r="AD131">
        <f>SAStab!B8204</f>
        <v>91892</v>
      </c>
      <c r="AE131">
        <f>SAStab!C8204</f>
        <v>11785.01</v>
      </c>
      <c r="AF131">
        <f>SAStab!D8204</f>
        <v>18476.080000000002</v>
      </c>
      <c r="AG131">
        <f>SAStab!E8204</f>
        <v>33566.800000000003</v>
      </c>
      <c r="AH131">
        <f>SAStab!F8204</f>
        <v>60391.1</v>
      </c>
      <c r="AI131">
        <f>SAStab!G8204</f>
        <v>107332</v>
      </c>
      <c r="AJ131">
        <f>SAStab!H8204</f>
        <v>182317</v>
      </c>
      <c r="AK131">
        <f>SAStab!I8204</f>
        <v>250982</v>
      </c>
      <c r="AL131">
        <f>SAStab!J8204</f>
        <v>555543</v>
      </c>
      <c r="AO131" s="7" t="str">
        <f t="shared" ref="AO131:AO139" si="43">$B131</f>
        <v>Equivalent Annuity Income</v>
      </c>
      <c r="AP131" s="98">
        <f>SAStab!E1788</f>
        <v>0.99</v>
      </c>
      <c r="AQ131" s="52">
        <f>SAStab!B8348</f>
        <v>98316</v>
      </c>
      <c r="AR131" s="52">
        <f>SAStab!C8348</f>
        <v>12211.01</v>
      </c>
      <c r="AS131" s="52">
        <f>SAStab!D8348</f>
        <v>19490.36</v>
      </c>
      <c r="AT131" s="52">
        <f>SAStab!E8348</f>
        <v>34552.5</v>
      </c>
      <c r="AU131" s="52">
        <f>SAStab!F8348</f>
        <v>63523</v>
      </c>
      <c r="AV131" s="52">
        <f>SAStab!G8348</f>
        <v>115903</v>
      </c>
      <c r="AW131" s="52">
        <f>SAStab!H8348</f>
        <v>199566</v>
      </c>
      <c r="AX131" s="52">
        <f>SAStab!I8348</f>
        <v>285995</v>
      </c>
      <c r="AY131" s="52">
        <f>SAStab!J8348</f>
        <v>607149</v>
      </c>
      <c r="BB131" s="7" t="str">
        <f t="shared" ref="BB131:BB139" si="44">$B131</f>
        <v>Equivalent Annuity Income</v>
      </c>
      <c r="BC131" s="98">
        <f>SAStab!F1788</f>
        <v>0.99099999999999999</v>
      </c>
      <c r="BD131" s="52">
        <f>SAStab!B8492</f>
        <v>107193</v>
      </c>
      <c r="BE131" s="52">
        <f>SAStab!C8492</f>
        <v>14426.14</v>
      </c>
      <c r="BF131" s="52">
        <f>SAStab!D8492</f>
        <v>22193.15</v>
      </c>
      <c r="BG131" s="52">
        <f>SAStab!E8492</f>
        <v>38301.300000000003</v>
      </c>
      <c r="BH131" s="52">
        <f>SAStab!F8492</f>
        <v>70426.8</v>
      </c>
      <c r="BI131" s="52">
        <f>SAStab!G8492</f>
        <v>128158</v>
      </c>
      <c r="BJ131" s="52">
        <f>SAStab!H8492</f>
        <v>217101</v>
      </c>
      <c r="BK131" s="52">
        <f>SAStab!I8492</f>
        <v>296255</v>
      </c>
      <c r="BL131" s="52">
        <f>SAStab!J8492</f>
        <v>629357</v>
      </c>
      <c r="BO131" s="7" t="str">
        <f t="shared" ref="BO131:BO139" si="45">$B131</f>
        <v>Equivalent Annuity Income</v>
      </c>
      <c r="BP131" s="98">
        <f>SAStab!G1788</f>
        <v>0.99399999999999999</v>
      </c>
      <c r="BQ131">
        <f>SAStab!B8636</f>
        <v>115245</v>
      </c>
      <c r="BR131">
        <f>SAStab!C8636</f>
        <v>16189.35</v>
      </c>
      <c r="BS131">
        <f>SAStab!D8636</f>
        <v>24862.29</v>
      </c>
      <c r="BT131">
        <f>SAStab!E8636</f>
        <v>42627.9</v>
      </c>
      <c r="BU131">
        <f>SAStab!F8636</f>
        <v>77634.2</v>
      </c>
      <c r="BV131" s="11">
        <f>SAStab!G8636</f>
        <v>139749</v>
      </c>
      <c r="BW131" s="11">
        <f>SAStab!H8636</f>
        <v>230908</v>
      </c>
      <c r="BX131" s="11">
        <f>SAStab!I8636</f>
        <v>320845</v>
      </c>
      <c r="BY131" s="11">
        <f>SAStab!J8636</f>
        <v>659350</v>
      </c>
    </row>
    <row r="132" spans="1:77">
      <c r="B132" s="7" t="s">
        <v>39</v>
      </c>
      <c r="C132" s="98">
        <f>SAStab!B1789</f>
        <v>0.85099999999999998</v>
      </c>
      <c r="D132" s="52">
        <f>SAStab!B7917</f>
        <v>15515</v>
      </c>
      <c r="E132" s="52">
        <f>SAStab!C7917</f>
        <v>0</v>
      </c>
      <c r="F132" s="52">
        <f>SAStab!D7917</f>
        <v>0</v>
      </c>
      <c r="G132" s="52">
        <f>SAStab!E7917</f>
        <v>7558.7</v>
      </c>
      <c r="H132" s="52">
        <f>SAStab!F7917</f>
        <v>16384</v>
      </c>
      <c r="I132" s="52">
        <f>SAStab!G7917</f>
        <v>23189</v>
      </c>
      <c r="J132" s="52">
        <f>SAStab!H7917</f>
        <v>28128</v>
      </c>
      <c r="K132" s="52">
        <f>SAStab!I7917</f>
        <v>31190</v>
      </c>
      <c r="L132" s="52">
        <f>SAStab!J7917</f>
        <v>37101</v>
      </c>
      <c r="O132" s="7" t="str">
        <f t="shared" si="41"/>
        <v>Social Security Benefits</v>
      </c>
      <c r="P132" s="98">
        <f>SAStab!C1789</f>
        <v>0.86899999999999999</v>
      </c>
      <c r="Q132">
        <f>SAStab!B8061</f>
        <v>17829</v>
      </c>
      <c r="R132" s="52">
        <f>SAStab!C8061</f>
        <v>0</v>
      </c>
      <c r="S132" s="52">
        <f>SAStab!D8061</f>
        <v>0</v>
      </c>
      <c r="T132" s="52">
        <f>SAStab!E8061</f>
        <v>9175.4</v>
      </c>
      <c r="U132" s="52">
        <f>SAStab!F8061</f>
        <v>18313.900000000001</v>
      </c>
      <c r="V132" s="52">
        <f>SAStab!G8061</f>
        <v>26631</v>
      </c>
      <c r="W132" s="52">
        <f>SAStab!H8061</f>
        <v>32419</v>
      </c>
      <c r="X132">
        <f>SAStab!I8061</f>
        <v>35570</v>
      </c>
      <c r="Y132">
        <f>SAStab!J8061</f>
        <v>41469</v>
      </c>
      <c r="AB132" s="7" t="str">
        <f t="shared" si="42"/>
        <v>Social Security Benefits</v>
      </c>
      <c r="AC132" s="98">
        <f>SAStab!D1789</f>
        <v>0.88500000000000001</v>
      </c>
      <c r="AD132">
        <f>SAStab!B8205</f>
        <v>20247</v>
      </c>
      <c r="AE132">
        <f>SAStab!C8205</f>
        <v>0</v>
      </c>
      <c r="AF132">
        <f>SAStab!D8205</f>
        <v>0</v>
      </c>
      <c r="AG132">
        <f>SAStab!E8205</f>
        <v>11231.3</v>
      </c>
      <c r="AH132">
        <f>SAStab!F8205</f>
        <v>21022.2</v>
      </c>
      <c r="AI132">
        <f>SAStab!G8205</f>
        <v>29360</v>
      </c>
      <c r="AJ132">
        <f>SAStab!H8205</f>
        <v>35680</v>
      </c>
      <c r="AK132">
        <f>SAStab!I8205</f>
        <v>39287</v>
      </c>
      <c r="AL132">
        <f>SAStab!J8205</f>
        <v>45892</v>
      </c>
      <c r="AO132" s="7" t="str">
        <f t="shared" si="43"/>
        <v>Social Security Benefits</v>
      </c>
      <c r="AP132" s="98">
        <f>SAStab!E1789</f>
        <v>0.878</v>
      </c>
      <c r="AQ132" s="52">
        <f>SAStab!B8349</f>
        <v>21985</v>
      </c>
      <c r="AR132" s="52">
        <f>SAStab!C8349</f>
        <v>0</v>
      </c>
      <c r="AS132" s="52">
        <f>SAStab!D8349</f>
        <v>0</v>
      </c>
      <c r="AT132" s="52">
        <f>SAStab!E8349</f>
        <v>11862.8</v>
      </c>
      <c r="AU132" s="52">
        <f>SAStab!F8349</f>
        <v>22469.599999999999</v>
      </c>
      <c r="AV132" s="52">
        <f>SAStab!G8349</f>
        <v>32126</v>
      </c>
      <c r="AW132" s="52">
        <f>SAStab!H8349</f>
        <v>39851</v>
      </c>
      <c r="AX132" s="52">
        <f>SAStab!I8349</f>
        <v>43732</v>
      </c>
      <c r="AY132" s="52">
        <f>SAStab!J8349</f>
        <v>51051</v>
      </c>
      <c r="BB132" s="7" t="str">
        <f t="shared" si="44"/>
        <v>Social Security Benefits</v>
      </c>
      <c r="BC132" s="98">
        <f>SAStab!F1789</f>
        <v>0.879</v>
      </c>
      <c r="BD132" s="52">
        <f>SAStab!B8493</f>
        <v>24289</v>
      </c>
      <c r="BE132" s="52">
        <f>SAStab!C8493</f>
        <v>0</v>
      </c>
      <c r="BF132" s="52">
        <f>SAStab!D8493</f>
        <v>0</v>
      </c>
      <c r="BG132" s="52">
        <f>SAStab!E8493</f>
        <v>13182.7</v>
      </c>
      <c r="BH132" s="52">
        <f>SAStab!F8493</f>
        <v>24578.7</v>
      </c>
      <c r="BI132" s="52">
        <f>SAStab!G8493</f>
        <v>35571</v>
      </c>
      <c r="BJ132" s="52">
        <f>SAStab!H8493</f>
        <v>44312</v>
      </c>
      <c r="BK132" s="52">
        <f>SAStab!I8493</f>
        <v>48607</v>
      </c>
      <c r="BL132" s="52">
        <f>SAStab!J8493</f>
        <v>56651</v>
      </c>
      <c r="BO132" s="7" t="str">
        <f t="shared" si="45"/>
        <v>Social Security Benefits</v>
      </c>
      <c r="BP132" s="98">
        <f>SAStab!G1789</f>
        <v>0.88100000000000001</v>
      </c>
      <c r="BQ132">
        <f>SAStab!B8637</f>
        <v>27646</v>
      </c>
      <c r="BR132">
        <f>SAStab!C8637</f>
        <v>0</v>
      </c>
      <c r="BS132">
        <f>SAStab!D8637</f>
        <v>0</v>
      </c>
      <c r="BT132">
        <f>SAStab!E8637</f>
        <v>15300.1</v>
      </c>
      <c r="BU132">
        <f>SAStab!F8637</f>
        <v>27913.3</v>
      </c>
      <c r="BV132" s="11">
        <f>SAStab!G8637</f>
        <v>40335</v>
      </c>
      <c r="BW132" s="11">
        <f>SAStab!H8637</f>
        <v>49474</v>
      </c>
      <c r="BX132" s="11">
        <f>SAStab!I8637</f>
        <v>54304</v>
      </c>
      <c r="BY132" s="11">
        <f>SAStab!J8637</f>
        <v>63500</v>
      </c>
    </row>
    <row r="133" spans="1:77">
      <c r="B133" s="7" t="s">
        <v>63</v>
      </c>
      <c r="C133" s="98">
        <f>SAStab!B1790</f>
        <v>1.9E-2</v>
      </c>
      <c r="D133" s="52">
        <f>SAStab!B7918</f>
        <v>100</v>
      </c>
      <c r="E133" s="52">
        <f>SAStab!C7918</f>
        <v>0</v>
      </c>
      <c r="F133" s="52">
        <f>SAStab!D7918</f>
        <v>0</v>
      </c>
      <c r="G133" s="52">
        <f>SAStab!E7918</f>
        <v>0</v>
      </c>
      <c r="H133" s="52">
        <f>SAStab!F7918</f>
        <v>0</v>
      </c>
      <c r="I133" s="52">
        <f>SAStab!G7918</f>
        <v>0</v>
      </c>
      <c r="J133" s="52">
        <f>SAStab!H7918</f>
        <v>0</v>
      </c>
      <c r="K133" s="52">
        <f>SAStab!I7918</f>
        <v>0</v>
      </c>
      <c r="L133" s="52">
        <f>SAStab!J7918</f>
        <v>4264</v>
      </c>
      <c r="O133" s="7" t="str">
        <f t="shared" si="41"/>
        <v>SSI</v>
      </c>
      <c r="P133" s="98">
        <f>SAStab!C1790</f>
        <v>1.6E-2</v>
      </c>
      <c r="Q133">
        <f>SAStab!B8062</f>
        <v>83</v>
      </c>
      <c r="R133" s="52">
        <f>SAStab!C8062</f>
        <v>0</v>
      </c>
      <c r="S133" s="52">
        <f>SAStab!D8062</f>
        <v>0</v>
      </c>
      <c r="T133" s="52">
        <f>SAStab!E8062</f>
        <v>0</v>
      </c>
      <c r="U133" s="52">
        <f>SAStab!F8062</f>
        <v>0</v>
      </c>
      <c r="V133" s="52">
        <f>SAStab!G8062</f>
        <v>0</v>
      </c>
      <c r="W133" s="52">
        <f>SAStab!H8062</f>
        <v>0</v>
      </c>
      <c r="X133">
        <f>SAStab!I8062</f>
        <v>0</v>
      </c>
      <c r="Y133">
        <f>SAStab!J8062</f>
        <v>3346</v>
      </c>
      <c r="AB133" s="7" t="str">
        <f t="shared" si="42"/>
        <v>SSI</v>
      </c>
      <c r="AC133" s="98">
        <f>SAStab!D1790</f>
        <v>1.4E-2</v>
      </c>
      <c r="AD133">
        <f>SAStab!B8206</f>
        <v>80</v>
      </c>
      <c r="AE133">
        <f>SAStab!C8206</f>
        <v>0</v>
      </c>
      <c r="AF133">
        <f>SAStab!D8206</f>
        <v>0</v>
      </c>
      <c r="AG133">
        <f>SAStab!E8206</f>
        <v>0</v>
      </c>
      <c r="AH133">
        <f>SAStab!F8206</f>
        <v>0</v>
      </c>
      <c r="AI133">
        <f>SAStab!G8206</f>
        <v>0</v>
      </c>
      <c r="AJ133">
        <f>SAStab!H8206</f>
        <v>0</v>
      </c>
      <c r="AK133">
        <f>SAStab!I8206</f>
        <v>0</v>
      </c>
      <c r="AL133">
        <f>SAStab!J8206</f>
        <v>2794</v>
      </c>
      <c r="AO133" s="7" t="str">
        <f t="shared" si="43"/>
        <v>SSI</v>
      </c>
      <c r="AP133" s="98">
        <f>SAStab!E1790</f>
        <v>1.0999999999999999E-2</v>
      </c>
      <c r="AQ133" s="52">
        <f>SAStab!B8350</f>
        <v>63</v>
      </c>
      <c r="AR133" s="52">
        <f>SAStab!C8350</f>
        <v>0</v>
      </c>
      <c r="AS133" s="52">
        <f>SAStab!D8350</f>
        <v>0</v>
      </c>
      <c r="AT133" s="52">
        <f>SAStab!E8350</f>
        <v>0</v>
      </c>
      <c r="AU133" s="52">
        <f>SAStab!F8350</f>
        <v>0</v>
      </c>
      <c r="AV133" s="52">
        <f>SAStab!G8350</f>
        <v>0</v>
      </c>
      <c r="AW133" s="52">
        <f>SAStab!H8350</f>
        <v>0</v>
      </c>
      <c r="AX133" s="52">
        <f>SAStab!I8350</f>
        <v>0</v>
      </c>
      <c r="AY133" s="52">
        <f>SAStab!J8350</f>
        <v>546</v>
      </c>
      <c r="BB133" s="7" t="str">
        <f t="shared" si="44"/>
        <v>SSI</v>
      </c>
      <c r="BC133" s="98">
        <f>SAStab!F1790</f>
        <v>7.0000000000000001E-3</v>
      </c>
      <c r="BD133" s="52">
        <f>SAStab!B8494</f>
        <v>46</v>
      </c>
      <c r="BE133" s="52">
        <f>SAStab!C8494</f>
        <v>0</v>
      </c>
      <c r="BF133" s="52">
        <f>SAStab!D8494</f>
        <v>0</v>
      </c>
      <c r="BG133" s="52">
        <f>SAStab!E8494</f>
        <v>0</v>
      </c>
      <c r="BH133" s="52">
        <f>SAStab!F8494</f>
        <v>0</v>
      </c>
      <c r="BI133" s="52">
        <f>SAStab!G8494</f>
        <v>0</v>
      </c>
      <c r="BJ133" s="52">
        <f>SAStab!H8494</f>
        <v>0</v>
      </c>
      <c r="BK133" s="52">
        <f>SAStab!I8494</f>
        <v>0</v>
      </c>
      <c r="BL133" s="52">
        <f>SAStab!J8494</f>
        <v>0</v>
      </c>
      <c r="BO133" s="7" t="str">
        <f t="shared" si="45"/>
        <v>SSI</v>
      </c>
      <c r="BP133" s="98">
        <f>SAStab!G1790</f>
        <v>5.0000000000000001E-3</v>
      </c>
      <c r="BQ133">
        <f>SAStab!B8638</f>
        <v>36</v>
      </c>
      <c r="BR133">
        <f>SAStab!C8638</f>
        <v>0</v>
      </c>
      <c r="BS133">
        <f>SAStab!D8638</f>
        <v>0</v>
      </c>
      <c r="BT133">
        <f>SAStab!E8638</f>
        <v>0</v>
      </c>
      <c r="BU133">
        <f>SAStab!F8638</f>
        <v>0</v>
      </c>
      <c r="BV133" s="11">
        <f>SAStab!G8638</f>
        <v>0</v>
      </c>
      <c r="BW133" s="11">
        <f>SAStab!H8638</f>
        <v>0</v>
      </c>
      <c r="BX133" s="11">
        <f>SAStab!I8638</f>
        <v>0</v>
      </c>
      <c r="BY133" s="11">
        <f>SAStab!J8638</f>
        <v>0</v>
      </c>
    </row>
    <row r="134" spans="1:77">
      <c r="B134" s="7" t="s">
        <v>271</v>
      </c>
      <c r="C134" s="98">
        <f>SAStab!B1791</f>
        <v>0.94899999999999995</v>
      </c>
      <c r="D134" s="52">
        <f>SAStab!B7919</f>
        <v>30698</v>
      </c>
      <c r="E134" s="52">
        <f>SAStab!C7919</f>
        <v>-0.95</v>
      </c>
      <c r="F134" s="52">
        <f>SAStab!D7919</f>
        <v>310.75</v>
      </c>
      <c r="G134" s="52">
        <f>SAStab!E7919</f>
        <v>2229.5</v>
      </c>
      <c r="H134" s="52">
        <f>SAStab!F7919</f>
        <v>8460.2000000000007</v>
      </c>
      <c r="I134" s="52">
        <f>SAStab!G7919</f>
        <v>26719</v>
      </c>
      <c r="J134" s="52">
        <f>SAStab!H7919</f>
        <v>69129</v>
      </c>
      <c r="K134" s="52">
        <f>SAStab!I7919</f>
        <v>120434</v>
      </c>
      <c r="L134" s="52">
        <f>SAStab!J7919</f>
        <v>373939</v>
      </c>
      <c r="O134" s="7" t="str">
        <f t="shared" si="41"/>
        <v>Annuitized Financial Income</v>
      </c>
      <c r="P134" s="98">
        <f>SAStab!C1791</f>
        <v>0.95199999999999996</v>
      </c>
      <c r="Q134">
        <f>SAStab!B8063</f>
        <v>34887</v>
      </c>
      <c r="R134" s="52">
        <f>SAStab!C8063</f>
        <v>11.98</v>
      </c>
      <c r="S134" s="52">
        <f>SAStab!D8063</f>
        <v>413.93</v>
      </c>
      <c r="T134" s="52">
        <f>SAStab!E8063</f>
        <v>2536.6</v>
      </c>
      <c r="U134" s="52">
        <f>SAStab!F8063</f>
        <v>9624.2000000000007</v>
      </c>
      <c r="V134" s="52">
        <f>SAStab!G8063</f>
        <v>28948</v>
      </c>
      <c r="W134" s="52">
        <f>SAStab!H8063</f>
        <v>75184</v>
      </c>
      <c r="X134">
        <f>SAStab!I8063</f>
        <v>128877</v>
      </c>
      <c r="Y134">
        <f>SAStab!J8063</f>
        <v>424337</v>
      </c>
      <c r="AB134" s="7" t="str">
        <f t="shared" si="42"/>
        <v>Annuitized Financial Income</v>
      </c>
      <c r="AC134" s="98">
        <f>SAStab!D1791</f>
        <v>0.95199999999999996</v>
      </c>
      <c r="AD134">
        <f>SAStab!B8207</f>
        <v>36132</v>
      </c>
      <c r="AE134">
        <f>SAStab!C8207</f>
        <v>18.73</v>
      </c>
      <c r="AF134">
        <f>SAStab!D8207</f>
        <v>481.62</v>
      </c>
      <c r="AG134">
        <f>SAStab!E8207</f>
        <v>2859.3</v>
      </c>
      <c r="AH134">
        <f>SAStab!F8207</f>
        <v>10362.4</v>
      </c>
      <c r="AI134">
        <f>SAStab!G8207</f>
        <v>32169</v>
      </c>
      <c r="AJ134">
        <f>SAStab!H8207</f>
        <v>79508</v>
      </c>
      <c r="AK134">
        <f>SAStab!I8207</f>
        <v>133709</v>
      </c>
      <c r="AL134">
        <f>SAStab!J8207</f>
        <v>407292</v>
      </c>
      <c r="AO134" s="7" t="str">
        <f t="shared" si="43"/>
        <v>Annuitized Financial Income</v>
      </c>
      <c r="AP134" s="98">
        <f>SAStab!E1791</f>
        <v>0.95199999999999996</v>
      </c>
      <c r="AQ134" s="52">
        <f>SAStab!B8351</f>
        <v>37591</v>
      </c>
      <c r="AR134" s="52">
        <f>SAStab!C8351</f>
        <v>23.6</v>
      </c>
      <c r="AS134" s="52">
        <f>SAStab!D8351</f>
        <v>527.6</v>
      </c>
      <c r="AT134" s="52">
        <f>SAStab!E8351</f>
        <v>3077.1</v>
      </c>
      <c r="AU134" s="52">
        <f>SAStab!F8351</f>
        <v>11116.2</v>
      </c>
      <c r="AV134" s="52">
        <f>SAStab!G8351</f>
        <v>35143</v>
      </c>
      <c r="AW134" s="52">
        <f>SAStab!H8351</f>
        <v>86731</v>
      </c>
      <c r="AX134" s="52">
        <f>SAStab!I8351</f>
        <v>143429</v>
      </c>
      <c r="AY134" s="52">
        <f>SAStab!J8351</f>
        <v>416171</v>
      </c>
      <c r="BB134" s="7" t="str">
        <f t="shared" si="44"/>
        <v>Annuitized Financial Income</v>
      </c>
      <c r="BC134" s="98">
        <f>SAStab!F1791</f>
        <v>0.95699999999999996</v>
      </c>
      <c r="BD134" s="52">
        <f>SAStab!B8495</f>
        <v>38098</v>
      </c>
      <c r="BE134" s="52">
        <f>SAStab!C8495</f>
        <v>61.36</v>
      </c>
      <c r="BF134" s="52">
        <f>SAStab!D8495</f>
        <v>633.14</v>
      </c>
      <c r="BG134" s="52">
        <f>SAStab!E8495</f>
        <v>3356.3</v>
      </c>
      <c r="BH134" s="52">
        <f>SAStab!F8495</f>
        <v>12081.3</v>
      </c>
      <c r="BI134" s="52">
        <f>SAStab!G8495</f>
        <v>37457</v>
      </c>
      <c r="BJ134" s="52">
        <f>SAStab!H8495</f>
        <v>91272</v>
      </c>
      <c r="BK134" s="52">
        <f>SAStab!I8495</f>
        <v>151440</v>
      </c>
      <c r="BL134" s="52">
        <f>SAStab!J8495</f>
        <v>388691</v>
      </c>
      <c r="BO134" s="7" t="str">
        <f t="shared" si="45"/>
        <v>Annuitized Financial Income</v>
      </c>
      <c r="BP134" s="98">
        <f>SAStab!G1791</f>
        <v>0.96</v>
      </c>
      <c r="BQ134">
        <f>SAStab!B8639</f>
        <v>39723</v>
      </c>
      <c r="BR134">
        <f>SAStab!C8639</f>
        <v>101.39</v>
      </c>
      <c r="BS134">
        <f>SAStab!D8639</f>
        <v>734.29</v>
      </c>
      <c r="BT134">
        <f>SAStab!E8639</f>
        <v>3769.3</v>
      </c>
      <c r="BU134">
        <f>SAStab!F8639</f>
        <v>13298.2</v>
      </c>
      <c r="BV134" s="11">
        <f>SAStab!G8639</f>
        <v>38445</v>
      </c>
      <c r="BW134" s="11">
        <f>SAStab!H8639</f>
        <v>92432</v>
      </c>
      <c r="BX134" s="11">
        <f>SAStab!I8639</f>
        <v>149399</v>
      </c>
      <c r="BY134" s="11">
        <f>SAStab!J8639</f>
        <v>389516</v>
      </c>
    </row>
    <row r="135" spans="1:77">
      <c r="B135" s="7" t="s">
        <v>40</v>
      </c>
      <c r="C135" s="98">
        <f>SAStab!B1792</f>
        <v>0.56299999999999994</v>
      </c>
      <c r="D135" s="52">
        <f>SAStab!B7920</f>
        <v>9380</v>
      </c>
      <c r="E135" s="52">
        <f>SAStab!C7920</f>
        <v>0</v>
      </c>
      <c r="F135" s="52">
        <f>SAStab!D7920</f>
        <v>0</v>
      </c>
      <c r="G135" s="52">
        <f>SAStab!E7920</f>
        <v>0</v>
      </c>
      <c r="H135" s="52">
        <f>SAStab!F7920</f>
        <v>1895.9</v>
      </c>
      <c r="I135" s="52">
        <f>SAStab!G7920</f>
        <v>12641</v>
      </c>
      <c r="J135" s="52">
        <f>SAStab!H7920</f>
        <v>27933</v>
      </c>
      <c r="K135" s="52">
        <f>SAStab!I7920</f>
        <v>40810</v>
      </c>
      <c r="L135" s="52">
        <f>SAStab!J7920</f>
        <v>75802</v>
      </c>
      <c r="O135" s="7" t="str">
        <f t="shared" si="41"/>
        <v>DB Pension Income</v>
      </c>
      <c r="P135" s="98">
        <f>SAStab!C1792</f>
        <v>0.52200000000000002</v>
      </c>
      <c r="Q135">
        <f>SAStab!B8064</f>
        <v>7416</v>
      </c>
      <c r="R135" s="52">
        <f>SAStab!C8064</f>
        <v>0</v>
      </c>
      <c r="S135" s="52">
        <f>SAStab!D8064</f>
        <v>0</v>
      </c>
      <c r="T135" s="52">
        <f>SAStab!E8064</f>
        <v>0</v>
      </c>
      <c r="U135" s="52">
        <f>SAStab!F8064</f>
        <v>536.1</v>
      </c>
      <c r="V135" s="52">
        <f>SAStab!G8064</f>
        <v>8083</v>
      </c>
      <c r="W135" s="52">
        <f>SAStab!H8064</f>
        <v>22777</v>
      </c>
      <c r="X135">
        <f>SAStab!I8064</f>
        <v>36730</v>
      </c>
      <c r="Y135">
        <f>SAStab!J8064</f>
        <v>72386</v>
      </c>
      <c r="AB135" s="7" t="str">
        <f t="shared" si="42"/>
        <v>DB Pension Income</v>
      </c>
      <c r="AC135" s="98">
        <f>SAStab!D1792</f>
        <v>0.45700000000000002</v>
      </c>
      <c r="AD135">
        <f>SAStab!B8208</f>
        <v>5222</v>
      </c>
      <c r="AE135">
        <f>SAStab!C8208</f>
        <v>0</v>
      </c>
      <c r="AF135">
        <f>SAStab!D8208</f>
        <v>0</v>
      </c>
      <c r="AG135">
        <f>SAStab!E8208</f>
        <v>0</v>
      </c>
      <c r="AH135">
        <f>SAStab!F8208</f>
        <v>0</v>
      </c>
      <c r="AI135">
        <f>SAStab!G8208</f>
        <v>3998</v>
      </c>
      <c r="AJ135">
        <f>SAStab!H8208</f>
        <v>14958</v>
      </c>
      <c r="AK135">
        <f>SAStab!I8208</f>
        <v>27518</v>
      </c>
      <c r="AL135">
        <f>SAStab!J8208</f>
        <v>64098</v>
      </c>
      <c r="AO135" s="7" t="str">
        <f t="shared" si="43"/>
        <v>DB Pension Income</v>
      </c>
      <c r="AP135" s="98">
        <f>SAStab!E1792</f>
        <v>0.374</v>
      </c>
      <c r="AQ135" s="52">
        <f>SAStab!B8352</f>
        <v>4060</v>
      </c>
      <c r="AR135" s="52">
        <f>SAStab!C8352</f>
        <v>0</v>
      </c>
      <c r="AS135" s="52">
        <f>SAStab!D8352</f>
        <v>0</v>
      </c>
      <c r="AT135" s="52">
        <f>SAStab!E8352</f>
        <v>0</v>
      </c>
      <c r="AU135" s="52">
        <f>SAStab!F8352</f>
        <v>0</v>
      </c>
      <c r="AV135" s="52">
        <f>SAStab!G8352</f>
        <v>1645</v>
      </c>
      <c r="AW135" s="52">
        <f>SAStab!H8352</f>
        <v>8946</v>
      </c>
      <c r="AX135" s="52">
        <f>SAStab!I8352</f>
        <v>20609</v>
      </c>
      <c r="AY135" s="52">
        <f>SAStab!J8352</f>
        <v>67186</v>
      </c>
      <c r="BB135" s="7" t="str">
        <f t="shared" si="44"/>
        <v>DB Pension Income</v>
      </c>
      <c r="BC135" s="98">
        <f>SAStab!F1792</f>
        <v>0.28100000000000003</v>
      </c>
      <c r="BD135" s="52">
        <f>SAStab!B8496</f>
        <v>3663</v>
      </c>
      <c r="BE135" s="52">
        <f>SAStab!C8496</f>
        <v>0</v>
      </c>
      <c r="BF135" s="52">
        <f>SAStab!D8496</f>
        <v>0</v>
      </c>
      <c r="BG135" s="52">
        <f>SAStab!E8496</f>
        <v>0</v>
      </c>
      <c r="BH135" s="52">
        <f>SAStab!F8496</f>
        <v>0</v>
      </c>
      <c r="BI135" s="52">
        <f>SAStab!G8496</f>
        <v>495</v>
      </c>
      <c r="BJ135" s="52">
        <f>SAStab!H8496</f>
        <v>7028</v>
      </c>
      <c r="BK135" s="52">
        <f>SAStab!I8496</f>
        <v>18883</v>
      </c>
      <c r="BL135" s="52">
        <f>SAStab!J8496</f>
        <v>70831</v>
      </c>
      <c r="BO135" s="7" t="str">
        <f t="shared" si="45"/>
        <v>DB Pension Income</v>
      </c>
      <c r="BP135" s="98">
        <f>SAStab!G1792</f>
        <v>0.22500000000000001</v>
      </c>
      <c r="BQ135">
        <f>SAStab!B8640</f>
        <v>3652</v>
      </c>
      <c r="BR135">
        <f>SAStab!C8640</f>
        <v>0</v>
      </c>
      <c r="BS135">
        <f>SAStab!D8640</f>
        <v>0</v>
      </c>
      <c r="BT135">
        <f>SAStab!E8640</f>
        <v>0</v>
      </c>
      <c r="BU135">
        <f>SAStab!F8640</f>
        <v>0</v>
      </c>
      <c r="BV135" s="11">
        <f>SAStab!G8640</f>
        <v>0</v>
      </c>
      <c r="BW135" s="11">
        <f>SAStab!H8640</f>
        <v>7321</v>
      </c>
      <c r="BX135" s="11">
        <f>SAStab!I8640</f>
        <v>19717</v>
      </c>
      <c r="BY135" s="11">
        <f>SAStab!J8640</f>
        <v>68468</v>
      </c>
    </row>
    <row r="136" spans="1:77">
      <c r="B136" s="7" t="s">
        <v>41</v>
      </c>
      <c r="C136" s="98">
        <f>SAStab!B1793</f>
        <v>0.53500000000000003</v>
      </c>
      <c r="D136" s="52">
        <f>SAStab!B7921</f>
        <v>22777</v>
      </c>
      <c r="E136" s="52">
        <f>SAStab!C7921</f>
        <v>0</v>
      </c>
      <c r="F136" s="52">
        <f>SAStab!D7921</f>
        <v>0</v>
      </c>
      <c r="G136" s="52">
        <f>SAStab!E7921</f>
        <v>0</v>
      </c>
      <c r="H136" s="52">
        <f>SAStab!F7921</f>
        <v>3500.5</v>
      </c>
      <c r="I136" s="52">
        <f>SAStab!G7921</f>
        <v>30452</v>
      </c>
      <c r="J136" s="52">
        <f>SAStab!H7921</f>
        <v>60677</v>
      </c>
      <c r="K136" s="52">
        <f>SAStab!I7921</f>
        <v>86402</v>
      </c>
      <c r="L136" s="52">
        <f>SAStab!J7921</f>
        <v>161122</v>
      </c>
      <c r="O136" s="7" t="str">
        <f t="shared" si="41"/>
        <v>Earned Income</v>
      </c>
      <c r="P136" s="98">
        <f>SAStab!C1793</f>
        <v>0.55000000000000004</v>
      </c>
      <c r="Q136">
        <f>SAStab!B8065</f>
        <v>22133</v>
      </c>
      <c r="R136" s="52">
        <f>SAStab!C8065</f>
        <v>0</v>
      </c>
      <c r="S136" s="52">
        <f>SAStab!D8065</f>
        <v>0</v>
      </c>
      <c r="T136" s="52">
        <f>SAStab!E8065</f>
        <v>0</v>
      </c>
      <c r="U136" s="52">
        <f>SAStab!F8065</f>
        <v>5288.8</v>
      </c>
      <c r="V136" s="52">
        <f>SAStab!G8065</f>
        <v>31636</v>
      </c>
      <c r="W136" s="52">
        <f>SAStab!H8065</f>
        <v>64419</v>
      </c>
      <c r="X136">
        <f>SAStab!I8065</f>
        <v>91046</v>
      </c>
      <c r="Y136">
        <f>SAStab!J8065</f>
        <v>161705</v>
      </c>
      <c r="AB136" s="7" t="str">
        <f t="shared" si="42"/>
        <v>Earned Income</v>
      </c>
      <c r="AC136" s="98">
        <f>SAStab!D1793</f>
        <v>0.50800000000000001</v>
      </c>
      <c r="AD136">
        <f>SAStab!B8209</f>
        <v>22890</v>
      </c>
      <c r="AE136">
        <f>SAStab!C8209</f>
        <v>0</v>
      </c>
      <c r="AF136">
        <f>SAStab!D8209</f>
        <v>0</v>
      </c>
      <c r="AG136">
        <f>SAStab!E8209</f>
        <v>0</v>
      </c>
      <c r="AH136">
        <f>SAStab!F8209</f>
        <v>150.4</v>
      </c>
      <c r="AI136">
        <f>SAStab!G8209</f>
        <v>30272</v>
      </c>
      <c r="AJ136">
        <f>SAStab!H8209</f>
        <v>67249</v>
      </c>
      <c r="AK136">
        <f>SAStab!I8209</f>
        <v>99519</v>
      </c>
      <c r="AL136">
        <f>SAStab!J8209</f>
        <v>178589</v>
      </c>
      <c r="AO136" s="7" t="str">
        <f t="shared" si="43"/>
        <v>Earned Income</v>
      </c>
      <c r="AP136" s="98">
        <f>SAStab!E1793</f>
        <v>0.497</v>
      </c>
      <c r="AQ136" s="52">
        <f>SAStab!B8353</f>
        <v>26573</v>
      </c>
      <c r="AR136" s="52">
        <f>SAStab!C8353</f>
        <v>0</v>
      </c>
      <c r="AS136" s="52">
        <f>SAStab!D8353</f>
        <v>0</v>
      </c>
      <c r="AT136" s="52">
        <f>SAStab!E8353</f>
        <v>0</v>
      </c>
      <c r="AU136" s="52">
        <f>SAStab!F8353</f>
        <v>0</v>
      </c>
      <c r="AV136" s="52">
        <f>SAStab!G8353</f>
        <v>34889</v>
      </c>
      <c r="AW136" s="52">
        <f>SAStab!H8353</f>
        <v>78243</v>
      </c>
      <c r="AX136" s="52">
        <f>SAStab!I8353</f>
        <v>113531</v>
      </c>
      <c r="AY136" s="52">
        <f>SAStab!J8353</f>
        <v>212619</v>
      </c>
      <c r="BB136" s="7" t="str">
        <f t="shared" si="44"/>
        <v>Earned Income</v>
      </c>
      <c r="BC136" s="98">
        <f>SAStab!F1793</f>
        <v>0.53100000000000003</v>
      </c>
      <c r="BD136" s="52">
        <f>SAStab!B8497</f>
        <v>31966</v>
      </c>
      <c r="BE136" s="52">
        <f>SAStab!C8497</f>
        <v>0</v>
      </c>
      <c r="BF136" s="52">
        <f>SAStab!D8497</f>
        <v>0</v>
      </c>
      <c r="BG136" s="52">
        <f>SAStab!E8497</f>
        <v>0</v>
      </c>
      <c r="BH136" s="52">
        <f>SAStab!F8497</f>
        <v>3092.2</v>
      </c>
      <c r="BI136" s="52">
        <f>SAStab!G8497</f>
        <v>40896</v>
      </c>
      <c r="BJ136" s="52">
        <f>SAStab!H8497</f>
        <v>89808</v>
      </c>
      <c r="BK136" s="52">
        <f>SAStab!I8497</f>
        <v>128650</v>
      </c>
      <c r="BL136" s="52">
        <f>SAStab!J8497</f>
        <v>241152</v>
      </c>
      <c r="BO136" s="7" t="str">
        <f t="shared" si="45"/>
        <v>Earned Income</v>
      </c>
      <c r="BP136" s="98">
        <f>SAStab!G1793</f>
        <v>0.52600000000000002</v>
      </c>
      <c r="BQ136">
        <f>SAStab!B8641</f>
        <v>34169</v>
      </c>
      <c r="BR136">
        <f>SAStab!C8641</f>
        <v>0</v>
      </c>
      <c r="BS136">
        <f>SAStab!D8641</f>
        <v>0</v>
      </c>
      <c r="BT136">
        <f>SAStab!E8641</f>
        <v>0</v>
      </c>
      <c r="BU136">
        <f>SAStab!F8641</f>
        <v>2498.8000000000002</v>
      </c>
      <c r="BV136" s="11">
        <f>SAStab!G8641</f>
        <v>46108</v>
      </c>
      <c r="BW136" s="11">
        <f>SAStab!H8641</f>
        <v>99525</v>
      </c>
      <c r="BX136" s="11">
        <f>SAStab!I8641</f>
        <v>144266</v>
      </c>
      <c r="BY136" s="11">
        <f>SAStab!J8641</f>
        <v>284613</v>
      </c>
    </row>
    <row r="137" spans="1:77">
      <c r="B137" s="7" t="s">
        <v>42</v>
      </c>
      <c r="C137" s="98">
        <f>SAStab!B1794</f>
        <v>0.88</v>
      </c>
      <c r="D137" s="52">
        <f>SAStab!B7922</f>
        <v>5328</v>
      </c>
      <c r="E137" s="52">
        <f>SAStab!C7922</f>
        <v>0</v>
      </c>
      <c r="F137" s="52">
        <f>SAStab!D7922</f>
        <v>0</v>
      </c>
      <c r="G137" s="52">
        <f>SAStab!E7922</f>
        <v>1288.4000000000001</v>
      </c>
      <c r="H137" s="52">
        <f>SAStab!F7922</f>
        <v>3313.8</v>
      </c>
      <c r="I137" s="52">
        <f>SAStab!G7922</f>
        <v>7111</v>
      </c>
      <c r="J137" s="52">
        <f>SAStab!H7922</f>
        <v>12532</v>
      </c>
      <c r="K137" s="52">
        <f>SAStab!I7922</f>
        <v>17169</v>
      </c>
      <c r="L137" s="52">
        <f>SAStab!J7922</f>
        <v>32059</v>
      </c>
      <c r="O137" s="7" t="str">
        <f t="shared" si="41"/>
        <v>Imputed Rental Income</v>
      </c>
      <c r="P137" s="98">
        <f>SAStab!C1794</f>
        <v>0.88500000000000001</v>
      </c>
      <c r="Q137">
        <f>SAStab!B8066</f>
        <v>5736</v>
      </c>
      <c r="R137" s="52">
        <f>SAStab!C8066</f>
        <v>0</v>
      </c>
      <c r="S137" s="52">
        <f>SAStab!D8066</f>
        <v>0</v>
      </c>
      <c r="T137" s="52">
        <f>SAStab!E8066</f>
        <v>1188.0999999999999</v>
      </c>
      <c r="U137" s="52">
        <f>SAStab!F8066</f>
        <v>3184.7</v>
      </c>
      <c r="V137" s="52">
        <f>SAStab!G8066</f>
        <v>7254</v>
      </c>
      <c r="W137" s="52">
        <f>SAStab!H8066</f>
        <v>13998</v>
      </c>
      <c r="X137">
        <f>SAStab!I8066</f>
        <v>20013</v>
      </c>
      <c r="Y137">
        <f>SAStab!J8066</f>
        <v>36607</v>
      </c>
      <c r="AB137" s="7" t="str">
        <f t="shared" si="42"/>
        <v>Imputed Rental Income</v>
      </c>
      <c r="AC137" s="98">
        <f>SAStab!D1794</f>
        <v>0.879</v>
      </c>
      <c r="AD137">
        <f>SAStab!B8210</f>
        <v>6111</v>
      </c>
      <c r="AE137">
        <f>SAStab!C8210</f>
        <v>0</v>
      </c>
      <c r="AF137">
        <f>SAStab!D8210</f>
        <v>0</v>
      </c>
      <c r="AG137">
        <f>SAStab!E8210</f>
        <v>1284.8</v>
      </c>
      <c r="AH137">
        <f>SAStab!F8210</f>
        <v>3315.5</v>
      </c>
      <c r="AI137">
        <f>SAStab!G8210</f>
        <v>7436</v>
      </c>
      <c r="AJ137">
        <f>SAStab!H8210</f>
        <v>14647</v>
      </c>
      <c r="AK137">
        <f>SAStab!I8210</f>
        <v>21460</v>
      </c>
      <c r="AL137">
        <f>SAStab!J8210</f>
        <v>40049</v>
      </c>
      <c r="AO137" s="7" t="str">
        <f t="shared" si="43"/>
        <v>Imputed Rental Income</v>
      </c>
      <c r="AP137" s="98">
        <f>SAStab!E1794</f>
        <v>0.87</v>
      </c>
      <c r="AQ137" s="52">
        <f>SAStab!B8354</f>
        <v>6669</v>
      </c>
      <c r="AR137" s="52">
        <f>SAStab!C8354</f>
        <v>0</v>
      </c>
      <c r="AS137" s="52">
        <f>SAStab!D8354</f>
        <v>0</v>
      </c>
      <c r="AT137" s="52">
        <f>SAStab!E8354</f>
        <v>1376.2</v>
      </c>
      <c r="AU137" s="52">
        <f>SAStab!F8354</f>
        <v>3486</v>
      </c>
      <c r="AV137" s="52">
        <f>SAStab!G8354</f>
        <v>7895</v>
      </c>
      <c r="AW137" s="52">
        <f>SAStab!H8354</f>
        <v>15670</v>
      </c>
      <c r="AX137" s="52">
        <f>SAStab!I8354</f>
        <v>23019</v>
      </c>
      <c r="AY137" s="52">
        <f>SAStab!J8354</f>
        <v>48142</v>
      </c>
      <c r="BB137" s="7" t="str">
        <f t="shared" si="44"/>
        <v>Imputed Rental Income</v>
      </c>
      <c r="BC137" s="98">
        <f>SAStab!F1794</f>
        <v>0.86699999999999999</v>
      </c>
      <c r="BD137" s="52">
        <f>SAStab!B8498</f>
        <v>7479</v>
      </c>
      <c r="BE137" s="52">
        <f>SAStab!C8498</f>
        <v>0</v>
      </c>
      <c r="BF137" s="52">
        <f>SAStab!D8498</f>
        <v>0</v>
      </c>
      <c r="BG137" s="52">
        <f>SAStab!E8498</f>
        <v>1506.6</v>
      </c>
      <c r="BH137" s="52">
        <f>SAStab!F8498</f>
        <v>3913</v>
      </c>
      <c r="BI137" s="52">
        <f>SAStab!G8498</f>
        <v>8809</v>
      </c>
      <c r="BJ137" s="52">
        <f>SAStab!H8498</f>
        <v>17362</v>
      </c>
      <c r="BK137" s="52">
        <f>SAStab!I8498</f>
        <v>25156</v>
      </c>
      <c r="BL137" s="52">
        <f>SAStab!J8498</f>
        <v>54977</v>
      </c>
      <c r="BO137" s="7" t="str">
        <f t="shared" si="45"/>
        <v>Imputed Rental Income</v>
      </c>
      <c r="BP137" s="98">
        <f>SAStab!G1794</f>
        <v>0.86699999999999999</v>
      </c>
      <c r="BQ137">
        <f>SAStab!B8642</f>
        <v>8190</v>
      </c>
      <c r="BR137">
        <f>SAStab!C8642</f>
        <v>0</v>
      </c>
      <c r="BS137">
        <f>SAStab!D8642</f>
        <v>0</v>
      </c>
      <c r="BT137">
        <f>SAStab!E8642</f>
        <v>1707.9</v>
      </c>
      <c r="BU137">
        <f>SAStab!F8642</f>
        <v>4419.6000000000004</v>
      </c>
      <c r="BV137" s="11">
        <f>SAStab!G8642</f>
        <v>9782</v>
      </c>
      <c r="BW137" s="11">
        <f>SAStab!H8642</f>
        <v>19191</v>
      </c>
      <c r="BX137" s="11">
        <f>SAStab!I8642</f>
        <v>28155</v>
      </c>
      <c r="BY137" s="11">
        <f>SAStab!J8642</f>
        <v>58002</v>
      </c>
    </row>
    <row r="138" spans="1:77">
      <c r="A138" s="7"/>
      <c r="B138" s="7" t="s">
        <v>226</v>
      </c>
      <c r="C138" s="98">
        <f>SAStab!B1795</f>
        <v>0.106</v>
      </c>
      <c r="D138" s="52">
        <f>SAStab!B7923</f>
        <v>1089</v>
      </c>
      <c r="E138" s="52">
        <f>SAStab!C7923</f>
        <v>0</v>
      </c>
      <c r="F138" s="52">
        <f>SAStab!D7923</f>
        <v>0</v>
      </c>
      <c r="G138" s="52">
        <f>SAStab!E7923</f>
        <v>0</v>
      </c>
      <c r="H138" s="52">
        <f>SAStab!F7923</f>
        <v>0</v>
      </c>
      <c r="I138" s="52">
        <f>SAStab!G7923</f>
        <v>0</v>
      </c>
      <c r="J138" s="52">
        <f>SAStab!H7923</f>
        <v>2504</v>
      </c>
      <c r="K138" s="52">
        <f>SAStab!I7923</f>
        <v>9960</v>
      </c>
      <c r="L138" s="52">
        <f>SAStab!J7923</f>
        <v>18247</v>
      </c>
      <c r="N138" s="7"/>
      <c r="O138" s="7" t="str">
        <f t="shared" si="41"/>
        <v>Means+Nonmeans Benefits</v>
      </c>
      <c r="P138" s="98">
        <f>SAStab!C1795</f>
        <v>0.105</v>
      </c>
      <c r="Q138">
        <f>SAStab!B8067</f>
        <v>1213</v>
      </c>
      <c r="R138" s="52">
        <f>SAStab!C8067</f>
        <v>0</v>
      </c>
      <c r="S138" s="52">
        <f>SAStab!D8067</f>
        <v>0</v>
      </c>
      <c r="T138" s="52">
        <f>SAStab!E8067</f>
        <v>0</v>
      </c>
      <c r="U138" s="52">
        <f>SAStab!F8067</f>
        <v>0</v>
      </c>
      <c r="V138" s="52">
        <f>SAStab!G8067</f>
        <v>0</v>
      </c>
      <c r="W138" s="52">
        <f>SAStab!H8067</f>
        <v>2645</v>
      </c>
      <c r="X138">
        <f>SAStab!I8067</f>
        <v>11205</v>
      </c>
      <c r="Y138">
        <f>SAStab!J8067</f>
        <v>20563</v>
      </c>
      <c r="AA138" s="7"/>
      <c r="AB138" s="7" t="str">
        <f t="shared" si="42"/>
        <v>Means+Nonmeans Benefits</v>
      </c>
      <c r="AC138" s="98">
        <f>SAStab!D1795</f>
        <v>9.5000000000000001E-2</v>
      </c>
      <c r="AD138">
        <f>SAStab!B8211</f>
        <v>1209</v>
      </c>
      <c r="AE138">
        <f>SAStab!C8211</f>
        <v>0</v>
      </c>
      <c r="AF138">
        <f>SAStab!D8211</f>
        <v>0</v>
      </c>
      <c r="AG138">
        <f>SAStab!E8211</f>
        <v>0</v>
      </c>
      <c r="AH138">
        <f>SAStab!F8211</f>
        <v>0</v>
      </c>
      <c r="AI138">
        <f>SAStab!G8211</f>
        <v>0</v>
      </c>
      <c r="AJ138">
        <f>SAStab!H8211</f>
        <v>0</v>
      </c>
      <c r="AK138">
        <f>SAStab!I8211</f>
        <v>11160</v>
      </c>
      <c r="AL138">
        <f>SAStab!J8211</f>
        <v>21654</v>
      </c>
      <c r="AN138" s="7"/>
      <c r="AO138" s="7" t="str">
        <f t="shared" si="43"/>
        <v>Means+Nonmeans Benefits</v>
      </c>
      <c r="AP138" s="98">
        <f>SAStab!E1795</f>
        <v>9.6000000000000002E-2</v>
      </c>
      <c r="AQ138" s="52">
        <f>SAStab!B8355</f>
        <v>1375</v>
      </c>
      <c r="AR138" s="52">
        <f>SAStab!C8355</f>
        <v>0</v>
      </c>
      <c r="AS138" s="52">
        <f>SAStab!D8355</f>
        <v>0</v>
      </c>
      <c r="AT138" s="52">
        <f>SAStab!E8355</f>
        <v>0</v>
      </c>
      <c r="AU138" s="52">
        <f>SAStab!F8355</f>
        <v>0</v>
      </c>
      <c r="AV138" s="52">
        <f>SAStab!G8355</f>
        <v>0</v>
      </c>
      <c r="AW138" s="52">
        <f>SAStab!H8355</f>
        <v>0</v>
      </c>
      <c r="AX138" s="52">
        <f>SAStab!I8355</f>
        <v>12802</v>
      </c>
      <c r="AY138" s="52">
        <f>SAStab!J8355</f>
        <v>24508</v>
      </c>
      <c r="BA138" s="7"/>
      <c r="BB138" s="7" t="str">
        <f t="shared" si="44"/>
        <v>Means+Nonmeans Benefits</v>
      </c>
      <c r="BC138" s="98">
        <f>SAStab!F1795</f>
        <v>0.10199999999999999</v>
      </c>
      <c r="BD138" s="52">
        <f>SAStab!B8499</f>
        <v>1651</v>
      </c>
      <c r="BE138" s="52">
        <f>SAStab!C8499</f>
        <v>0</v>
      </c>
      <c r="BF138" s="52">
        <f>SAStab!D8499</f>
        <v>0</v>
      </c>
      <c r="BG138" s="52">
        <f>SAStab!E8499</f>
        <v>0</v>
      </c>
      <c r="BH138" s="52">
        <f>SAStab!F8499</f>
        <v>0</v>
      </c>
      <c r="BI138" s="52">
        <f>SAStab!G8499</f>
        <v>0</v>
      </c>
      <c r="BJ138" s="52">
        <f>SAStab!H8499</f>
        <v>1683</v>
      </c>
      <c r="BK138" s="52">
        <f>SAStab!I8499</f>
        <v>15009</v>
      </c>
      <c r="BL138" s="52">
        <f>SAStab!J8499</f>
        <v>28446</v>
      </c>
      <c r="BN138" s="7"/>
      <c r="BO138" s="7" t="str">
        <f t="shared" si="45"/>
        <v>Means+Nonmeans Benefits</v>
      </c>
      <c r="BP138" s="98">
        <f>SAStab!G1795</f>
        <v>0.104</v>
      </c>
      <c r="BQ138">
        <f>SAStab!B8643</f>
        <v>1829</v>
      </c>
      <c r="BR138">
        <f>SAStab!C8643</f>
        <v>0</v>
      </c>
      <c r="BS138">
        <f>SAStab!D8643</f>
        <v>0</v>
      </c>
      <c r="BT138">
        <f>SAStab!E8643</f>
        <v>0</v>
      </c>
      <c r="BU138">
        <f>SAStab!F8643</f>
        <v>0</v>
      </c>
      <c r="BV138" s="11">
        <f>SAStab!G8643</f>
        <v>0</v>
      </c>
      <c r="BW138" s="11">
        <f>SAStab!H8643</f>
        <v>3362</v>
      </c>
      <c r="BX138" s="11">
        <f>SAStab!I8643</f>
        <v>16303</v>
      </c>
      <c r="BY138" s="11">
        <f>SAStab!J8643</f>
        <v>31208</v>
      </c>
    </row>
    <row r="139" spans="1:77">
      <c r="A139" s="7"/>
      <c r="B139" s="7" t="s">
        <v>308</v>
      </c>
      <c r="C139" s="98">
        <f>SAStab!B1796</f>
        <v>0.13400000000000001</v>
      </c>
      <c r="D139" s="52">
        <f>SAStab!B7924</f>
        <v>3182</v>
      </c>
      <c r="E139" s="52">
        <f>SAStab!C7924</f>
        <v>0</v>
      </c>
      <c r="F139" s="52">
        <f>SAStab!D7924</f>
        <v>0</v>
      </c>
      <c r="G139" s="52">
        <f>SAStab!E7924</f>
        <v>0</v>
      </c>
      <c r="H139" s="52">
        <f>SAStab!F7924</f>
        <v>0</v>
      </c>
      <c r="I139" s="52">
        <f>SAStab!G7924</f>
        <v>0</v>
      </c>
      <c r="J139" s="52">
        <f>SAStab!H7924</f>
        <v>17562</v>
      </c>
      <c r="K139" s="52">
        <f>SAStab!I7924</f>
        <v>17562</v>
      </c>
      <c r="L139" s="52">
        <f>SAStab!J7924</f>
        <v>34862</v>
      </c>
      <c r="N139" s="7"/>
      <c r="O139" s="7" t="str">
        <f t="shared" si="41"/>
        <v>Other Family Member Income</v>
      </c>
      <c r="P139" s="98">
        <f>SAStab!C1796</f>
        <v>0.13500000000000001</v>
      </c>
      <c r="Q139">
        <f>SAStab!B8068</f>
        <v>3979</v>
      </c>
      <c r="R139" s="52">
        <f>SAStab!C8068</f>
        <v>0</v>
      </c>
      <c r="S139" s="52">
        <f>SAStab!D8068</f>
        <v>0</v>
      </c>
      <c r="T139" s="52">
        <f>SAStab!E8068</f>
        <v>0</v>
      </c>
      <c r="U139" s="52">
        <f>SAStab!F8068</f>
        <v>0</v>
      </c>
      <c r="V139" s="52">
        <f>SAStab!G8068</f>
        <v>0</v>
      </c>
      <c r="W139" s="52">
        <f>SAStab!H8068</f>
        <v>20629</v>
      </c>
      <c r="X139">
        <f>SAStab!I8068</f>
        <v>24086</v>
      </c>
      <c r="Y139">
        <f>SAStab!J8068</f>
        <v>40949</v>
      </c>
      <c r="AA139" s="7"/>
      <c r="AB139" s="7" t="str">
        <f t="shared" si="42"/>
        <v>Other Family Member Income</v>
      </c>
      <c r="AC139" s="98">
        <f>SAStab!D1796</f>
        <v>0.13600000000000001</v>
      </c>
      <c r="AD139">
        <f>SAStab!B8212</f>
        <v>4700</v>
      </c>
      <c r="AE139">
        <f>SAStab!C8212</f>
        <v>0</v>
      </c>
      <c r="AF139">
        <f>SAStab!D8212</f>
        <v>0</v>
      </c>
      <c r="AG139">
        <f>SAStab!E8212</f>
        <v>0</v>
      </c>
      <c r="AH139">
        <f>SAStab!F8212</f>
        <v>0</v>
      </c>
      <c r="AI139">
        <f>SAStab!G8212</f>
        <v>0</v>
      </c>
      <c r="AJ139">
        <f>SAStab!H8212</f>
        <v>23225</v>
      </c>
      <c r="AK139">
        <f>SAStab!I8212</f>
        <v>34977</v>
      </c>
      <c r="AL139">
        <f>SAStab!J8212</f>
        <v>46102</v>
      </c>
      <c r="AN139" s="7"/>
      <c r="AO139" s="7" t="str">
        <f t="shared" si="43"/>
        <v>Other Family Member Income</v>
      </c>
      <c r="AP139" s="98">
        <f>SAStab!E1796</f>
        <v>0.14199999999999999</v>
      </c>
      <c r="AQ139" s="52">
        <f>SAStab!B8356</f>
        <v>5645</v>
      </c>
      <c r="AR139" s="52">
        <f>SAStab!C8356</f>
        <v>0</v>
      </c>
      <c r="AS139" s="52">
        <f>SAStab!D8356</f>
        <v>0</v>
      </c>
      <c r="AT139" s="52">
        <f>SAStab!E8356</f>
        <v>0</v>
      </c>
      <c r="AU139" s="52">
        <f>SAStab!F8356</f>
        <v>0</v>
      </c>
      <c r="AV139" s="52">
        <f>SAStab!G8356</f>
        <v>0</v>
      </c>
      <c r="AW139" s="52">
        <f>SAStab!H8356</f>
        <v>25956</v>
      </c>
      <c r="AX139" s="52">
        <f>SAStab!I8356</f>
        <v>39090</v>
      </c>
      <c r="AY139" s="52">
        <f>SAStab!J8356</f>
        <v>51524</v>
      </c>
      <c r="BA139" s="7"/>
      <c r="BB139" s="7" t="str">
        <f t="shared" si="44"/>
        <v>Other Family Member Income</v>
      </c>
      <c r="BC139" s="98">
        <f>SAStab!F1796</f>
        <v>0.14299999999999999</v>
      </c>
      <c r="BD139" s="52">
        <f>SAStab!B8500</f>
        <v>6313</v>
      </c>
      <c r="BE139" s="52">
        <f>SAStab!C8500</f>
        <v>0</v>
      </c>
      <c r="BF139" s="52">
        <f>SAStab!D8500</f>
        <v>0</v>
      </c>
      <c r="BG139" s="52">
        <f>SAStab!E8500</f>
        <v>0</v>
      </c>
      <c r="BH139" s="52">
        <f>SAStab!F8500</f>
        <v>0</v>
      </c>
      <c r="BI139" s="52">
        <f>SAStab!G8500</f>
        <v>0</v>
      </c>
      <c r="BJ139" s="52">
        <f>SAStab!H8500</f>
        <v>28903</v>
      </c>
      <c r="BK139" s="52">
        <f>SAStab!I8500</f>
        <v>43528</v>
      </c>
      <c r="BL139" s="52">
        <f>SAStab!J8500</f>
        <v>57374</v>
      </c>
      <c r="BN139" s="7"/>
      <c r="BO139" s="7" t="str">
        <f t="shared" si="45"/>
        <v>Other Family Member Income</v>
      </c>
      <c r="BP139" s="98">
        <f>SAStab!G1796</f>
        <v>0.14599999999999999</v>
      </c>
      <c r="BQ139">
        <f>SAStab!B8644</f>
        <v>7052</v>
      </c>
      <c r="BR139">
        <f>SAStab!C8644</f>
        <v>0</v>
      </c>
      <c r="BS139">
        <f>SAStab!D8644</f>
        <v>0</v>
      </c>
      <c r="BT139">
        <f>SAStab!E8644</f>
        <v>0</v>
      </c>
      <c r="BU139">
        <f>SAStab!F8644</f>
        <v>0</v>
      </c>
      <c r="BV139" s="11">
        <f>SAStab!G8644</f>
        <v>0</v>
      </c>
      <c r="BW139" s="11">
        <f>SAStab!H8644</f>
        <v>32140</v>
      </c>
      <c r="BX139" s="11">
        <f>SAStab!I8644</f>
        <v>63798</v>
      </c>
      <c r="BY139" s="11">
        <f>SAStab!J8644</f>
        <v>63798</v>
      </c>
    </row>
    <row r="140" spans="1:77">
      <c r="A140" s="7"/>
      <c r="B140" s="9" t="s">
        <v>44</v>
      </c>
      <c r="C140" s="98">
        <f>SAStab!B1797</f>
        <v>0.77500000000000002</v>
      </c>
      <c r="D140" s="52">
        <f>SAStab!B7925</f>
        <v>11945</v>
      </c>
      <c r="E140" s="52">
        <f>SAStab!C7925</f>
        <v>0</v>
      </c>
      <c r="F140" s="52">
        <f>SAStab!D7925</f>
        <v>0</v>
      </c>
      <c r="G140" s="52">
        <f>SAStab!E7925</f>
        <v>3584.3</v>
      </c>
      <c r="H140" s="52">
        <f>SAStab!F7925</f>
        <v>11599.6</v>
      </c>
      <c r="I140" s="52">
        <f>SAStab!G7925</f>
        <v>19010</v>
      </c>
      <c r="J140" s="52">
        <f>SAStab!H7925</f>
        <v>24370</v>
      </c>
      <c r="K140" s="52">
        <f>SAStab!I7925</f>
        <v>26843</v>
      </c>
      <c r="L140" s="52">
        <f>SAStab!J7925</f>
        <v>30634</v>
      </c>
      <c r="N140" s="7"/>
      <c r="O140" s="7" t="str">
        <f>$B140</f>
        <v xml:space="preserve">      Own Benefit</v>
      </c>
      <c r="P140" s="98">
        <f>SAStab!C1797</f>
        <v>0.79600000000000004</v>
      </c>
      <c r="Q140">
        <f>SAStab!B8069</f>
        <v>13482</v>
      </c>
      <c r="R140" s="52">
        <f>SAStab!C8069</f>
        <v>0</v>
      </c>
      <c r="S140" s="52">
        <f>SAStab!D8069</f>
        <v>0</v>
      </c>
      <c r="T140" s="52">
        <f>SAStab!E8069</f>
        <v>5441.5</v>
      </c>
      <c r="U140" s="52">
        <f>SAStab!F8069</f>
        <v>13239.6</v>
      </c>
      <c r="V140" s="52">
        <f>SAStab!G8069</f>
        <v>21029</v>
      </c>
      <c r="W140" s="52">
        <f>SAStab!H8069</f>
        <v>26858</v>
      </c>
      <c r="X140">
        <f>SAStab!I8069</f>
        <v>29685</v>
      </c>
      <c r="Y140">
        <f>SAStab!J8069</f>
        <v>34168</v>
      </c>
      <c r="AA140" s="7"/>
      <c r="AB140" s="7" t="str">
        <f>$B140</f>
        <v xml:space="preserve">      Own Benefit</v>
      </c>
      <c r="AC140" s="98">
        <f>SAStab!D1797</f>
        <v>0.82899999999999996</v>
      </c>
      <c r="AD140">
        <f>SAStab!B8213</f>
        <v>15317</v>
      </c>
      <c r="AE140">
        <f>SAStab!C8213</f>
        <v>0</v>
      </c>
      <c r="AF140">
        <f>SAStab!D8213</f>
        <v>0</v>
      </c>
      <c r="AG140">
        <f>SAStab!E8213</f>
        <v>7989.2</v>
      </c>
      <c r="AH140">
        <f>SAStab!F8213</f>
        <v>14941.9</v>
      </c>
      <c r="AI140">
        <f>SAStab!G8213</f>
        <v>23185</v>
      </c>
      <c r="AJ140">
        <f>SAStab!H8213</f>
        <v>29604</v>
      </c>
      <c r="AK140">
        <f>SAStab!I8213</f>
        <v>32763</v>
      </c>
      <c r="AL140">
        <f>SAStab!J8213</f>
        <v>37493</v>
      </c>
      <c r="AN140" s="7"/>
      <c r="AO140" s="7" t="str">
        <f>$B140</f>
        <v xml:space="preserve">      Own Benefit</v>
      </c>
      <c r="AP140" s="98">
        <f>SAStab!E1797</f>
        <v>0.82699999999999996</v>
      </c>
      <c r="AQ140" s="52">
        <f>SAStab!B8357</f>
        <v>16625</v>
      </c>
      <c r="AR140" s="52">
        <f>SAStab!C8357</f>
        <v>0</v>
      </c>
      <c r="AS140" s="52">
        <f>SAStab!D8357</f>
        <v>0</v>
      </c>
      <c r="AT140" s="52">
        <f>SAStab!E8357</f>
        <v>8564.7999999999993</v>
      </c>
      <c r="AU140" s="52">
        <f>SAStab!F8357</f>
        <v>15878</v>
      </c>
      <c r="AV140" s="52">
        <f>SAStab!G8357</f>
        <v>24978</v>
      </c>
      <c r="AW140" s="52">
        <f>SAStab!H8357</f>
        <v>32833</v>
      </c>
      <c r="AX140" s="52">
        <f>SAStab!I8357</f>
        <v>36699</v>
      </c>
      <c r="AY140" s="52">
        <f>SAStab!J8357</f>
        <v>42629</v>
      </c>
      <c r="BA140" s="7"/>
      <c r="BB140" s="7" t="str">
        <f>$B140</f>
        <v xml:space="preserve">      Own Benefit</v>
      </c>
      <c r="BC140" s="98">
        <f>SAStab!F1797</f>
        <v>0.82599999999999996</v>
      </c>
      <c r="BD140" s="52">
        <f>SAStab!B8501</f>
        <v>18403</v>
      </c>
      <c r="BE140" s="52">
        <f>SAStab!C8501</f>
        <v>0</v>
      </c>
      <c r="BF140" s="52">
        <f>SAStab!D8501</f>
        <v>0</v>
      </c>
      <c r="BG140" s="52">
        <f>SAStab!E8501</f>
        <v>9597.5</v>
      </c>
      <c r="BH140" s="52">
        <f>SAStab!F8501</f>
        <v>17533.5</v>
      </c>
      <c r="BI140" s="52">
        <f>SAStab!G8501</f>
        <v>27503</v>
      </c>
      <c r="BJ140" s="52">
        <f>SAStab!H8501</f>
        <v>36536</v>
      </c>
      <c r="BK140" s="52">
        <f>SAStab!I8501</f>
        <v>41020</v>
      </c>
      <c r="BL140" s="52">
        <f>SAStab!J8501</f>
        <v>47755</v>
      </c>
      <c r="BN140" s="7"/>
      <c r="BO140" s="7" t="str">
        <f t="shared" ref="BO140:BO157" si="46">$B140</f>
        <v xml:space="preserve">      Own Benefit</v>
      </c>
      <c r="BP140" s="98">
        <f>SAStab!G1797</f>
        <v>0.83399999999999996</v>
      </c>
      <c r="BQ140">
        <f>SAStab!B8645</f>
        <v>20864</v>
      </c>
      <c r="BR140">
        <f>SAStab!C8645</f>
        <v>0</v>
      </c>
      <c r="BS140">
        <f>SAStab!D8645</f>
        <v>0</v>
      </c>
      <c r="BT140">
        <f>SAStab!E8645</f>
        <v>11262.3</v>
      </c>
      <c r="BU140">
        <f>SAStab!F8645</f>
        <v>19772.8</v>
      </c>
      <c r="BV140" s="11">
        <f>SAStab!G8645</f>
        <v>30978</v>
      </c>
      <c r="BW140" s="11">
        <f>SAStab!H8645</f>
        <v>41278</v>
      </c>
      <c r="BX140" s="11">
        <f>SAStab!I8645</f>
        <v>46116</v>
      </c>
      <c r="BY140" s="11">
        <f>SAStab!J8645</f>
        <v>53243</v>
      </c>
    </row>
    <row r="141" spans="1:77">
      <c r="A141" s="7"/>
      <c r="B141" s="9" t="s">
        <v>45</v>
      </c>
      <c r="C141" s="98">
        <f>SAStab!B1798</f>
        <v>0.66400000000000003</v>
      </c>
      <c r="D141" s="52">
        <f>SAStab!B7926</f>
        <v>10196</v>
      </c>
      <c r="E141" s="52">
        <f>SAStab!C7926</f>
        <v>0</v>
      </c>
      <c r="F141" s="52">
        <f>SAStab!D7926</f>
        <v>0</v>
      </c>
      <c r="G141" s="52">
        <f>SAStab!E7926</f>
        <v>0</v>
      </c>
      <c r="H141" s="52">
        <f>SAStab!F7926</f>
        <v>9921.4</v>
      </c>
      <c r="I141" s="52">
        <f>SAStab!G7926</f>
        <v>17246</v>
      </c>
      <c r="J141" s="52">
        <f>SAStab!H7926</f>
        <v>23686</v>
      </c>
      <c r="K141" s="52">
        <f>SAStab!I7926</f>
        <v>26270</v>
      </c>
      <c r="L141" s="52">
        <f>SAStab!J7926</f>
        <v>30381</v>
      </c>
      <c r="N141" s="7"/>
      <c r="O141" s="7" t="str">
        <f>$B141</f>
        <v xml:space="preserve">      Spouse Benefit</v>
      </c>
      <c r="P141" s="98">
        <f>SAStab!C1798</f>
        <v>0.69599999999999995</v>
      </c>
      <c r="Q141">
        <f>SAStab!B8070</f>
        <v>11915</v>
      </c>
      <c r="R141" s="52">
        <f>SAStab!C8070</f>
        <v>0</v>
      </c>
      <c r="S141" s="52">
        <f>SAStab!D8070</f>
        <v>0</v>
      </c>
      <c r="T141" s="52">
        <f>SAStab!E8070</f>
        <v>0</v>
      </c>
      <c r="U141" s="52">
        <f>SAStab!F8070</f>
        <v>11804.3</v>
      </c>
      <c r="V141" s="52">
        <f>SAStab!G8070</f>
        <v>19845</v>
      </c>
      <c r="W141" s="52">
        <f>SAStab!H8070</f>
        <v>26362</v>
      </c>
      <c r="X141">
        <f>SAStab!I8070</f>
        <v>29347</v>
      </c>
      <c r="Y141">
        <f>SAStab!J8070</f>
        <v>33987</v>
      </c>
      <c r="AA141" s="7"/>
      <c r="AB141" s="7" t="str">
        <f>$B141</f>
        <v xml:space="preserve">      Spouse Benefit</v>
      </c>
      <c r="AC141" s="98">
        <f>SAStab!D1798</f>
        <v>0.73</v>
      </c>
      <c r="AD141">
        <f>SAStab!B8214</f>
        <v>13531</v>
      </c>
      <c r="AE141">
        <f>SAStab!C8214</f>
        <v>0</v>
      </c>
      <c r="AF141">
        <f>SAStab!D8214</f>
        <v>0</v>
      </c>
      <c r="AG141">
        <f>SAStab!E8214</f>
        <v>0</v>
      </c>
      <c r="AH141">
        <f>SAStab!F8214</f>
        <v>13350.5</v>
      </c>
      <c r="AI141">
        <f>SAStab!G8214</f>
        <v>21839</v>
      </c>
      <c r="AJ141">
        <f>SAStab!H8214</f>
        <v>28825</v>
      </c>
      <c r="AK141">
        <f>SAStab!I8214</f>
        <v>32115</v>
      </c>
      <c r="AL141">
        <f>SAStab!J8214</f>
        <v>37062</v>
      </c>
      <c r="AN141" s="7"/>
      <c r="AO141" s="7" t="str">
        <f>$B141</f>
        <v xml:space="preserve">      Spouse Benefit</v>
      </c>
      <c r="AP141" s="98">
        <f>SAStab!E1798</f>
        <v>0.72599999999999998</v>
      </c>
      <c r="AQ141" s="52">
        <f>SAStab!B8358</f>
        <v>14702</v>
      </c>
      <c r="AR141" s="52">
        <f>SAStab!C8358</f>
        <v>0</v>
      </c>
      <c r="AS141" s="52">
        <f>SAStab!D8358</f>
        <v>0</v>
      </c>
      <c r="AT141" s="52">
        <f>SAStab!E8358</f>
        <v>0</v>
      </c>
      <c r="AU141" s="52">
        <f>SAStab!F8358</f>
        <v>14247.2</v>
      </c>
      <c r="AV141" s="52">
        <f>SAStab!G8358</f>
        <v>23503</v>
      </c>
      <c r="AW141" s="52">
        <f>SAStab!H8358</f>
        <v>31937</v>
      </c>
      <c r="AX141" s="52">
        <f>SAStab!I8358</f>
        <v>35987</v>
      </c>
      <c r="AY141" s="52">
        <f>SAStab!J8358</f>
        <v>42138</v>
      </c>
      <c r="BA141" s="7"/>
      <c r="BB141" s="7" t="str">
        <f>$B141</f>
        <v xml:space="preserve">      Spouse Benefit</v>
      </c>
      <c r="BC141" s="98">
        <f>SAStab!F1798</f>
        <v>0.72699999999999998</v>
      </c>
      <c r="BD141" s="52">
        <f>SAStab!B8502</f>
        <v>16242</v>
      </c>
      <c r="BE141" s="52">
        <f>SAStab!C8502</f>
        <v>0</v>
      </c>
      <c r="BF141" s="52">
        <f>SAStab!D8502</f>
        <v>0</v>
      </c>
      <c r="BG141" s="52">
        <f>SAStab!E8502</f>
        <v>0</v>
      </c>
      <c r="BH141" s="52">
        <f>SAStab!F8502</f>
        <v>15727.7</v>
      </c>
      <c r="BI141" s="52">
        <f>SAStab!G8502</f>
        <v>25693</v>
      </c>
      <c r="BJ141" s="52">
        <f>SAStab!H8502</f>
        <v>35483</v>
      </c>
      <c r="BK141" s="52">
        <f>SAStab!I8502</f>
        <v>40216</v>
      </c>
      <c r="BL141" s="52">
        <f>SAStab!J8502</f>
        <v>47160</v>
      </c>
      <c r="BN141" s="7"/>
      <c r="BO141" s="7" t="str">
        <f t="shared" si="46"/>
        <v xml:space="preserve">      Spouse Benefit</v>
      </c>
      <c r="BP141" s="98">
        <f>SAStab!G1798</f>
        <v>0.73899999999999999</v>
      </c>
      <c r="BQ141">
        <f>SAStab!B8646</f>
        <v>18533</v>
      </c>
      <c r="BR141">
        <f>SAStab!C8646</f>
        <v>0</v>
      </c>
      <c r="BS141">
        <f>SAStab!D8646</f>
        <v>0</v>
      </c>
      <c r="BT141">
        <f>SAStab!E8646</f>
        <v>0</v>
      </c>
      <c r="BU141">
        <f>SAStab!F8646</f>
        <v>17923.3</v>
      </c>
      <c r="BV141" s="11">
        <f>SAStab!G8646</f>
        <v>29035</v>
      </c>
      <c r="BW141" s="11">
        <f>SAStab!H8646</f>
        <v>40196</v>
      </c>
      <c r="BX141" s="11">
        <f>SAStab!I8646</f>
        <v>45280</v>
      </c>
      <c r="BY141" s="11">
        <f>SAStab!J8646</f>
        <v>52713</v>
      </c>
    </row>
    <row r="142" spans="1:77">
      <c r="A142" s="7"/>
      <c r="B142" s="9" t="s">
        <v>46</v>
      </c>
      <c r="C142" s="98">
        <f>SAStab!B1799</f>
        <v>0.34899999999999998</v>
      </c>
      <c r="D142" s="52">
        <f>SAStab!B7927</f>
        <v>15595</v>
      </c>
      <c r="E142" s="52">
        <f>SAStab!C7927</f>
        <v>0</v>
      </c>
      <c r="F142" s="52">
        <f>SAStab!D7927</f>
        <v>0</v>
      </c>
      <c r="G142" s="52">
        <f>SAStab!E7927</f>
        <v>0</v>
      </c>
      <c r="H142" s="52">
        <f>SAStab!F7927</f>
        <v>0</v>
      </c>
      <c r="I142" s="52">
        <f>SAStab!G7927</f>
        <v>14555</v>
      </c>
      <c r="J142" s="52">
        <f>SAStab!H7927</f>
        <v>46437</v>
      </c>
      <c r="K142" s="52">
        <f>SAStab!I7927</f>
        <v>69443</v>
      </c>
      <c r="L142" s="52">
        <f>SAStab!J7927</f>
        <v>141742</v>
      </c>
      <c r="N142" s="7"/>
      <c r="O142" s="7" t="str">
        <f>$B142</f>
        <v xml:space="preserve">      Own Earnings</v>
      </c>
      <c r="P142" s="98">
        <f>SAStab!C1799</f>
        <v>0.35799999999999998</v>
      </c>
      <c r="Q142">
        <f>SAStab!B8071</f>
        <v>14364</v>
      </c>
      <c r="R142" s="52">
        <f>SAStab!C8071</f>
        <v>0</v>
      </c>
      <c r="S142" s="52">
        <f>SAStab!D8071</f>
        <v>0</v>
      </c>
      <c r="T142" s="52">
        <f>SAStab!E8071</f>
        <v>0</v>
      </c>
      <c r="U142" s="52">
        <f>SAStab!F8071</f>
        <v>0</v>
      </c>
      <c r="V142" s="52">
        <f>SAStab!G8071</f>
        <v>16602</v>
      </c>
      <c r="W142" s="52">
        <f>SAStab!H8071</f>
        <v>47557</v>
      </c>
      <c r="X142">
        <f>SAStab!I8071</f>
        <v>73212</v>
      </c>
      <c r="Y142">
        <f>SAStab!J8071</f>
        <v>143492</v>
      </c>
      <c r="AA142" s="7"/>
      <c r="AB142" s="7" t="str">
        <f>$B142</f>
        <v xml:space="preserve">      Own Earnings</v>
      </c>
      <c r="AC142" s="98">
        <f>SAStab!D1799</f>
        <v>0.32600000000000001</v>
      </c>
      <c r="AD142">
        <f>SAStab!B8215</f>
        <v>15468</v>
      </c>
      <c r="AE142">
        <f>SAStab!C8215</f>
        <v>0</v>
      </c>
      <c r="AF142">
        <f>SAStab!D8215</f>
        <v>0</v>
      </c>
      <c r="AG142">
        <f>SAStab!E8215</f>
        <v>0</v>
      </c>
      <c r="AH142">
        <f>SAStab!F8215</f>
        <v>0</v>
      </c>
      <c r="AI142">
        <f>SAStab!G8215</f>
        <v>13448</v>
      </c>
      <c r="AJ142">
        <f>SAStab!H8215</f>
        <v>50203</v>
      </c>
      <c r="AK142">
        <f>SAStab!I8215</f>
        <v>78350</v>
      </c>
      <c r="AL142">
        <f>SAStab!J8215</f>
        <v>164240</v>
      </c>
      <c r="AN142" s="7"/>
      <c r="AO142" s="7" t="str">
        <f>$B142</f>
        <v xml:space="preserve">      Own Earnings</v>
      </c>
      <c r="AP142" s="98">
        <f>SAStab!E1799</f>
        <v>0.32300000000000001</v>
      </c>
      <c r="AQ142" s="52">
        <f>SAStab!B8359</f>
        <v>17689</v>
      </c>
      <c r="AR142" s="52">
        <f>SAStab!C8359</f>
        <v>0</v>
      </c>
      <c r="AS142" s="52">
        <f>SAStab!D8359</f>
        <v>0</v>
      </c>
      <c r="AT142" s="52">
        <f>SAStab!E8359</f>
        <v>0</v>
      </c>
      <c r="AU142" s="52">
        <f>SAStab!F8359</f>
        <v>0</v>
      </c>
      <c r="AV142" s="52">
        <f>SAStab!G8359</f>
        <v>14085</v>
      </c>
      <c r="AW142" s="52">
        <f>SAStab!H8359</f>
        <v>56778</v>
      </c>
      <c r="AX142" s="52">
        <f>SAStab!I8359</f>
        <v>88176</v>
      </c>
      <c r="AY142" s="52">
        <f>SAStab!J8359</f>
        <v>197662</v>
      </c>
      <c r="BA142" s="7"/>
      <c r="BB142" s="7" t="str">
        <f>$B142</f>
        <v xml:space="preserve">      Own Earnings</v>
      </c>
      <c r="BC142" s="98">
        <f>SAStab!F1799</f>
        <v>0.34799999999999998</v>
      </c>
      <c r="BD142" s="52">
        <f>SAStab!B8503</f>
        <v>21351</v>
      </c>
      <c r="BE142" s="52">
        <f>SAStab!C8503</f>
        <v>0</v>
      </c>
      <c r="BF142" s="52">
        <f>SAStab!D8503</f>
        <v>0</v>
      </c>
      <c r="BG142" s="52">
        <f>SAStab!E8503</f>
        <v>0</v>
      </c>
      <c r="BH142" s="52">
        <f>SAStab!F8503</f>
        <v>0</v>
      </c>
      <c r="BI142" s="52">
        <f>SAStab!G8503</f>
        <v>19676</v>
      </c>
      <c r="BJ142" s="52">
        <f>SAStab!H8503</f>
        <v>65096</v>
      </c>
      <c r="BK142" s="52">
        <f>SAStab!I8503</f>
        <v>102835</v>
      </c>
      <c r="BL142" s="52">
        <f>SAStab!J8503</f>
        <v>218917</v>
      </c>
      <c r="BN142" s="7"/>
      <c r="BO142" s="7" t="str">
        <f t="shared" si="46"/>
        <v xml:space="preserve">      Own Earnings</v>
      </c>
      <c r="BP142" s="98">
        <f>SAStab!G1799</f>
        <v>0.34699999999999998</v>
      </c>
      <c r="BQ142">
        <f>SAStab!B8647</f>
        <v>22988</v>
      </c>
      <c r="BR142">
        <f>SAStab!C8647</f>
        <v>0</v>
      </c>
      <c r="BS142">
        <f>SAStab!D8647</f>
        <v>0</v>
      </c>
      <c r="BT142">
        <f>SAStab!E8647</f>
        <v>0</v>
      </c>
      <c r="BU142">
        <f>SAStab!F8647</f>
        <v>0</v>
      </c>
      <c r="BV142" s="11">
        <f>SAStab!G8647</f>
        <v>20967</v>
      </c>
      <c r="BW142" s="11">
        <f>SAStab!H8647</f>
        <v>72937</v>
      </c>
      <c r="BX142" s="11">
        <f>SAStab!I8647</f>
        <v>117590</v>
      </c>
      <c r="BY142" s="11">
        <f>SAStab!J8647</f>
        <v>250547</v>
      </c>
    </row>
    <row r="143" spans="1:77">
      <c r="A143" s="7"/>
      <c r="B143" s="9" t="s">
        <v>47</v>
      </c>
      <c r="C143" s="98">
        <f>SAStab!B1800</f>
        <v>0.39200000000000002</v>
      </c>
      <c r="D143" s="52">
        <f>SAStab!B7928</f>
        <v>17265</v>
      </c>
      <c r="E143" s="52">
        <f>SAStab!C7928</f>
        <v>0</v>
      </c>
      <c r="F143" s="52">
        <f>SAStab!D7928</f>
        <v>0</v>
      </c>
      <c r="G143" s="52">
        <f>SAStab!E7928</f>
        <v>0</v>
      </c>
      <c r="H143" s="52">
        <f>SAStab!F7928</f>
        <v>0</v>
      </c>
      <c r="I143" s="52">
        <f>SAStab!G7928</f>
        <v>20339</v>
      </c>
      <c r="J143" s="52">
        <f>SAStab!H7928</f>
        <v>52001</v>
      </c>
      <c r="K143" s="52">
        <f>SAStab!I7928</f>
        <v>76168</v>
      </c>
      <c r="L143" s="52">
        <f>SAStab!J7928</f>
        <v>157368</v>
      </c>
      <c r="N143" s="7"/>
      <c r="O143" s="7" t="str">
        <f>$B143</f>
        <v xml:space="preserve">      Spouse Earnings</v>
      </c>
      <c r="P143" s="98">
        <f>SAStab!C1800</f>
        <v>0.39400000000000002</v>
      </c>
      <c r="Q143">
        <f>SAStab!B8072</f>
        <v>17658</v>
      </c>
      <c r="R143" s="52">
        <f>SAStab!C8072</f>
        <v>0</v>
      </c>
      <c r="S143" s="52">
        <f>SAStab!D8072</f>
        <v>0</v>
      </c>
      <c r="T143" s="52">
        <f>SAStab!E8072</f>
        <v>0</v>
      </c>
      <c r="U143" s="52">
        <f>SAStab!F8072</f>
        <v>0</v>
      </c>
      <c r="V143" s="52">
        <f>SAStab!G8072</f>
        <v>22669</v>
      </c>
      <c r="W143" s="52">
        <f>SAStab!H8072</f>
        <v>56520</v>
      </c>
      <c r="X143">
        <f>SAStab!I8072</f>
        <v>84111</v>
      </c>
      <c r="Y143">
        <f>SAStab!J8072</f>
        <v>168331</v>
      </c>
      <c r="AA143" s="7"/>
      <c r="AB143" s="7" t="str">
        <f>$B143</f>
        <v xml:space="preserve">      Spouse Earnings</v>
      </c>
      <c r="AC143" s="98">
        <f>SAStab!D1800</f>
        <v>0.36</v>
      </c>
      <c r="AD143">
        <f>SAStab!B8216</f>
        <v>17849</v>
      </c>
      <c r="AE143">
        <f>SAStab!C8216</f>
        <v>0</v>
      </c>
      <c r="AF143">
        <f>SAStab!D8216</f>
        <v>0</v>
      </c>
      <c r="AG143">
        <f>SAStab!E8216</f>
        <v>0</v>
      </c>
      <c r="AH143">
        <f>SAStab!F8216</f>
        <v>0</v>
      </c>
      <c r="AI143">
        <f>SAStab!G8216</f>
        <v>19942</v>
      </c>
      <c r="AJ143">
        <f>SAStab!H8216</f>
        <v>59045</v>
      </c>
      <c r="AK143">
        <f>SAStab!I8216</f>
        <v>87262</v>
      </c>
      <c r="AL143">
        <f>SAStab!J8216</f>
        <v>180297</v>
      </c>
      <c r="AN143" s="7"/>
      <c r="AO143" s="7" t="str">
        <f>$B143</f>
        <v xml:space="preserve">      Spouse Earnings</v>
      </c>
      <c r="AP143" s="98">
        <f>SAStab!E1800</f>
        <v>0.35599999999999998</v>
      </c>
      <c r="AQ143" s="52">
        <f>SAStab!B8360</f>
        <v>20981</v>
      </c>
      <c r="AR143" s="52">
        <f>SAStab!C8360</f>
        <v>0</v>
      </c>
      <c r="AS143" s="52">
        <f>SAStab!D8360</f>
        <v>0</v>
      </c>
      <c r="AT143" s="52">
        <f>SAStab!E8360</f>
        <v>0</v>
      </c>
      <c r="AU143" s="52">
        <f>SAStab!F8360</f>
        <v>0</v>
      </c>
      <c r="AV143" s="52">
        <f>SAStab!G8360</f>
        <v>21491</v>
      </c>
      <c r="AW143" s="52">
        <f>SAStab!H8360</f>
        <v>67008</v>
      </c>
      <c r="AX143" s="52">
        <f>SAStab!I8360</f>
        <v>103892</v>
      </c>
      <c r="AY143" s="52">
        <f>SAStab!J8360</f>
        <v>223458</v>
      </c>
      <c r="BA143" s="7"/>
      <c r="BB143" s="7" t="str">
        <f>$B143</f>
        <v xml:space="preserve">      Spouse Earnings</v>
      </c>
      <c r="BC143" s="98">
        <f>SAStab!F1800</f>
        <v>0.38200000000000001</v>
      </c>
      <c r="BD143" s="52">
        <f>SAStab!B8504</f>
        <v>25134</v>
      </c>
      <c r="BE143" s="52">
        <f>SAStab!C8504</f>
        <v>0</v>
      </c>
      <c r="BF143" s="52">
        <f>SAStab!D8504</f>
        <v>0</v>
      </c>
      <c r="BG143" s="52">
        <f>SAStab!E8504</f>
        <v>0</v>
      </c>
      <c r="BH143" s="52">
        <f>SAStab!F8504</f>
        <v>0</v>
      </c>
      <c r="BI143" s="52">
        <f>SAStab!G8504</f>
        <v>27736</v>
      </c>
      <c r="BJ143" s="52">
        <f>SAStab!H8504</f>
        <v>76689</v>
      </c>
      <c r="BK143" s="52">
        <f>SAStab!I8504</f>
        <v>117356</v>
      </c>
      <c r="BL143" s="52">
        <f>SAStab!J8504</f>
        <v>239272</v>
      </c>
      <c r="BN143" s="7"/>
      <c r="BO143" s="7" t="str">
        <f t="shared" si="46"/>
        <v xml:space="preserve">      Spouse Earnings</v>
      </c>
      <c r="BP143" s="98">
        <f>SAStab!G1800</f>
        <v>0.376</v>
      </c>
      <c r="BQ143">
        <f>SAStab!B8648</f>
        <v>26651</v>
      </c>
      <c r="BR143">
        <f>SAStab!C8648</f>
        <v>0</v>
      </c>
      <c r="BS143">
        <f>SAStab!D8648</f>
        <v>0</v>
      </c>
      <c r="BT143">
        <f>SAStab!E8648</f>
        <v>0</v>
      </c>
      <c r="BU143">
        <f>SAStab!F8648</f>
        <v>0</v>
      </c>
      <c r="BV143" s="11">
        <f>SAStab!G8648</f>
        <v>30108</v>
      </c>
      <c r="BW143" s="11">
        <f>SAStab!H8648</f>
        <v>84684</v>
      </c>
      <c r="BX143" s="11">
        <f>SAStab!I8648</f>
        <v>130571</v>
      </c>
      <c r="BY143" s="11">
        <f>SAStab!J8648</f>
        <v>268686</v>
      </c>
    </row>
    <row r="144" spans="1:77">
      <c r="A144" s="7"/>
      <c r="B144" s="7" t="s">
        <v>312</v>
      </c>
      <c r="C144" s="98">
        <f>SAStab!B1801</f>
        <v>1</v>
      </c>
      <c r="D144" s="52">
        <f>SAStab!B7929</f>
        <v>74416</v>
      </c>
      <c r="E144" s="52">
        <f>SAStab!C7929</f>
        <v>9231.93</v>
      </c>
      <c r="F144" s="52">
        <f>SAStab!D7929</f>
        <v>15242.89</v>
      </c>
      <c r="G144" s="52">
        <f>SAStab!E7929</f>
        <v>29706.400000000001</v>
      </c>
      <c r="H144" s="52">
        <f>SAStab!F7929</f>
        <v>52054.9</v>
      </c>
      <c r="I144" s="52">
        <f>SAStab!G7929</f>
        <v>86962</v>
      </c>
      <c r="J144" s="52">
        <f>SAStab!H7929</f>
        <v>141327</v>
      </c>
      <c r="K144" s="52">
        <f>SAStab!I7929</f>
        <v>197791</v>
      </c>
      <c r="L144" s="52">
        <f>SAStab!J7929</f>
        <v>436978</v>
      </c>
      <c r="N144" s="7"/>
      <c r="O144" s="7" t="str">
        <f t="shared" ref="O144:O157" si="47">$B144</f>
        <v>Net Annuity Income</v>
      </c>
      <c r="P144" s="98">
        <f>SAStab!C1801</f>
        <v>1</v>
      </c>
      <c r="Q144">
        <f>SAStab!B8073</f>
        <v>78415</v>
      </c>
      <c r="R144" s="52">
        <f>SAStab!C8073</f>
        <v>9289.3799999999992</v>
      </c>
      <c r="S144" s="52">
        <f>SAStab!D8073</f>
        <v>15165.82</v>
      </c>
      <c r="T144" s="52">
        <f>SAStab!E8073</f>
        <v>29952.3</v>
      </c>
      <c r="U144" s="52">
        <f>SAStab!F8073</f>
        <v>53597.4</v>
      </c>
      <c r="V144" s="52">
        <f>SAStab!G8073</f>
        <v>90474</v>
      </c>
      <c r="W144" s="52">
        <f>SAStab!H8073</f>
        <v>146159</v>
      </c>
      <c r="X144">
        <f>SAStab!I8073</f>
        <v>207006</v>
      </c>
      <c r="Y144">
        <f>SAStab!J8073</f>
        <v>510406</v>
      </c>
      <c r="AA144" s="7"/>
      <c r="AB144" s="7" t="str">
        <f t="shared" ref="AB144:AB157" si="48">$B144</f>
        <v>Net Annuity Income</v>
      </c>
      <c r="AC144" s="98">
        <f>SAStab!D1801</f>
        <v>1</v>
      </c>
      <c r="AD144">
        <f>SAStab!B8217</f>
        <v>79391</v>
      </c>
      <c r="AE144">
        <f>SAStab!C8217</f>
        <v>8548.24</v>
      </c>
      <c r="AF144">
        <f>SAStab!D8217</f>
        <v>15215.25</v>
      </c>
      <c r="AG144">
        <f>SAStab!E8217</f>
        <v>29548.9</v>
      </c>
      <c r="AH144">
        <f>SAStab!F8217</f>
        <v>53188.4</v>
      </c>
      <c r="AI144">
        <f>SAStab!G8217</f>
        <v>91907</v>
      </c>
      <c r="AJ144">
        <f>SAStab!H8217</f>
        <v>155371</v>
      </c>
      <c r="AK144">
        <f>SAStab!I8217</f>
        <v>210947</v>
      </c>
      <c r="AL144">
        <f>SAStab!J8217</f>
        <v>489674</v>
      </c>
      <c r="AN144" s="7"/>
      <c r="AO144" s="7" t="str">
        <f t="shared" ref="AO144:AO157" si="49">$B144</f>
        <v>Net Annuity Income</v>
      </c>
      <c r="AP144" s="98">
        <f>SAStab!E1801</f>
        <v>1</v>
      </c>
      <c r="AQ144" s="52">
        <f>SAStab!B8361</f>
        <v>82691</v>
      </c>
      <c r="AR144" s="52">
        <f>SAStab!C8361</f>
        <v>8206.7099999999991</v>
      </c>
      <c r="AS144" s="52">
        <f>SAStab!D8361</f>
        <v>15397.61</v>
      </c>
      <c r="AT144" s="52">
        <f>SAStab!E8361</f>
        <v>29754.1</v>
      </c>
      <c r="AU144" s="52">
        <f>SAStab!F8361</f>
        <v>55022</v>
      </c>
      <c r="AV144" s="52">
        <f>SAStab!G8361</f>
        <v>97913</v>
      </c>
      <c r="AW144" s="52">
        <f>SAStab!H8361</f>
        <v>167430</v>
      </c>
      <c r="AX144" s="52">
        <f>SAStab!I8361</f>
        <v>234272</v>
      </c>
      <c r="AY144" s="52">
        <f>SAStab!J8361</f>
        <v>505859</v>
      </c>
      <c r="BA144" s="7"/>
      <c r="BB144" s="7" t="str">
        <f t="shared" ref="BB144:BB157" si="50">$B144</f>
        <v>Net Annuity Income</v>
      </c>
      <c r="BC144" s="98">
        <f>SAStab!F1801</f>
        <v>1</v>
      </c>
      <c r="BD144" s="52">
        <f>SAStab!B8505</f>
        <v>87367</v>
      </c>
      <c r="BE144" s="52">
        <f>SAStab!C8505</f>
        <v>9080.27</v>
      </c>
      <c r="BF144" s="52">
        <f>SAStab!D8505</f>
        <v>16978.64</v>
      </c>
      <c r="BG144" s="52">
        <f>SAStab!E8505</f>
        <v>32329.599999999999</v>
      </c>
      <c r="BH144" s="52">
        <f>SAStab!F8505</f>
        <v>60067.3</v>
      </c>
      <c r="BI144" s="52">
        <f>SAStab!G8505</f>
        <v>105686</v>
      </c>
      <c r="BJ144" s="52">
        <f>SAStab!H8505</f>
        <v>176461</v>
      </c>
      <c r="BK144" s="52">
        <f>SAStab!I8505</f>
        <v>240597</v>
      </c>
      <c r="BL144" s="52">
        <f>SAStab!J8505</f>
        <v>501009</v>
      </c>
      <c r="BN144" s="7"/>
      <c r="BO144" s="7" t="str">
        <f t="shared" si="46"/>
        <v>Net Annuity Income</v>
      </c>
      <c r="BP144" s="98">
        <f>SAStab!G1801</f>
        <v>1</v>
      </c>
      <c r="BQ144">
        <f>SAStab!B8649</f>
        <v>92869</v>
      </c>
      <c r="BR144">
        <f>SAStab!C8649</f>
        <v>9764.91</v>
      </c>
      <c r="BS144">
        <f>SAStab!D8649</f>
        <v>18204.55</v>
      </c>
      <c r="BT144">
        <f>SAStab!E8649</f>
        <v>35211.599999999999</v>
      </c>
      <c r="BU144">
        <f>SAStab!F8649</f>
        <v>64959.7</v>
      </c>
      <c r="BV144" s="11">
        <f>SAStab!G8649</f>
        <v>113427</v>
      </c>
      <c r="BW144" s="11">
        <f>SAStab!H8649</f>
        <v>184256</v>
      </c>
      <c r="BX144" s="11">
        <f>SAStab!I8649</f>
        <v>249193</v>
      </c>
      <c r="BY144" s="11">
        <f>SAStab!J8649</f>
        <v>499271</v>
      </c>
    </row>
    <row r="145" spans="1:77">
      <c r="A145" s="7"/>
      <c r="B145" s="7" t="s">
        <v>311</v>
      </c>
      <c r="C145" s="98">
        <f>SAStab!B1802</f>
        <v>1</v>
      </c>
      <c r="D145" s="52">
        <f>SAStab!B7930</f>
        <v>45408</v>
      </c>
      <c r="E145" s="52">
        <f>SAStab!C7930</f>
        <v>7458.39</v>
      </c>
      <c r="F145" s="52">
        <f>SAStab!D7930</f>
        <v>11799.55</v>
      </c>
      <c r="G145" s="52">
        <f>SAStab!E7930</f>
        <v>21918.2</v>
      </c>
      <c r="H145" s="52">
        <f>SAStab!F7930</f>
        <v>37419</v>
      </c>
      <c r="I145" s="52">
        <f>SAStab!G7930</f>
        <v>58475</v>
      </c>
      <c r="J145" s="52">
        <f>SAStab!H7930</f>
        <v>85069</v>
      </c>
      <c r="K145" s="52">
        <f>SAStab!I7930</f>
        <v>107714</v>
      </c>
      <c r="L145" s="52">
        <f>SAStab!J7930</f>
        <v>159988</v>
      </c>
      <c r="N145" s="7"/>
      <c r="O145" s="7" t="str">
        <f t="shared" si="47"/>
        <v>Net Cash Income</v>
      </c>
      <c r="P145" s="98">
        <f>SAStab!C1802</f>
        <v>1</v>
      </c>
      <c r="Q145">
        <f>SAStab!B8074</f>
        <v>47247</v>
      </c>
      <c r="R145" s="52">
        <f>SAStab!C8074</f>
        <v>7080.42</v>
      </c>
      <c r="S145" s="52">
        <f>SAStab!D8074</f>
        <v>12107.13</v>
      </c>
      <c r="T145" s="52">
        <f>SAStab!E8074</f>
        <v>22878.799999999999</v>
      </c>
      <c r="U145" s="52">
        <f>SAStab!F8074</f>
        <v>39543.300000000003</v>
      </c>
      <c r="V145" s="52">
        <f>SAStab!G8074</f>
        <v>61978</v>
      </c>
      <c r="W145" s="52">
        <f>SAStab!H8074</f>
        <v>91227</v>
      </c>
      <c r="X145">
        <f>SAStab!I8074</f>
        <v>114576</v>
      </c>
      <c r="Y145">
        <f>SAStab!J8074</f>
        <v>171459</v>
      </c>
      <c r="AA145" s="7"/>
      <c r="AB145" s="7" t="str">
        <f t="shared" si="48"/>
        <v>Net Cash Income</v>
      </c>
      <c r="AC145" s="98">
        <f>SAStab!D1802</f>
        <v>1</v>
      </c>
      <c r="AD145">
        <f>SAStab!B8218</f>
        <v>48631</v>
      </c>
      <c r="AE145">
        <f>SAStab!C8218</f>
        <v>6751.02</v>
      </c>
      <c r="AF145">
        <f>SAStab!D8218</f>
        <v>11981.29</v>
      </c>
      <c r="AG145">
        <f>SAStab!E8218</f>
        <v>22696.5</v>
      </c>
      <c r="AH145">
        <f>SAStab!F8218</f>
        <v>39727.5</v>
      </c>
      <c r="AI145">
        <f>SAStab!G8218</f>
        <v>64581</v>
      </c>
      <c r="AJ145">
        <f>SAStab!H8218</f>
        <v>94851</v>
      </c>
      <c r="AK145">
        <f>SAStab!I8218</f>
        <v>118406</v>
      </c>
      <c r="AL145">
        <f>SAStab!J8218</f>
        <v>179254</v>
      </c>
      <c r="AN145" s="7"/>
      <c r="AO145" s="7" t="str">
        <f t="shared" si="49"/>
        <v>Net Cash Income</v>
      </c>
      <c r="AP145" s="98">
        <f>SAStab!E1802</f>
        <v>1</v>
      </c>
      <c r="AQ145" s="52">
        <f>SAStab!B8362</f>
        <v>52467</v>
      </c>
      <c r="AR145" s="52">
        <f>SAStab!C8362</f>
        <v>5720.22</v>
      </c>
      <c r="AS145" s="52">
        <f>SAStab!D8362</f>
        <v>11764.62</v>
      </c>
      <c r="AT145" s="52">
        <f>SAStab!E8362</f>
        <v>23184.9</v>
      </c>
      <c r="AU145" s="52">
        <f>SAStab!F8362</f>
        <v>41142</v>
      </c>
      <c r="AV145" s="52">
        <f>SAStab!G8362</f>
        <v>68877</v>
      </c>
      <c r="AW145" s="52">
        <f>SAStab!H8362</f>
        <v>103682</v>
      </c>
      <c r="AX145" s="52">
        <f>SAStab!I8362</f>
        <v>133454</v>
      </c>
      <c r="AY145" s="52">
        <f>SAStab!J8362</f>
        <v>217665</v>
      </c>
      <c r="BA145" s="7"/>
      <c r="BB145" s="7" t="str">
        <f t="shared" si="50"/>
        <v>Net Cash Income</v>
      </c>
      <c r="BC145" s="98">
        <f>SAStab!F1802</f>
        <v>1</v>
      </c>
      <c r="BD145" s="52">
        <f>SAStab!B8506</f>
        <v>58395</v>
      </c>
      <c r="BE145" s="52">
        <f>SAStab!C8506</f>
        <v>5848.59</v>
      </c>
      <c r="BF145" s="52">
        <f>SAStab!D8506</f>
        <v>12603.71</v>
      </c>
      <c r="BG145" s="52">
        <f>SAStab!E8506</f>
        <v>25101.8</v>
      </c>
      <c r="BH145" s="52">
        <f>SAStab!F8506</f>
        <v>45334.7</v>
      </c>
      <c r="BI145" s="52">
        <f>SAStab!G8506</f>
        <v>76434</v>
      </c>
      <c r="BJ145" s="52">
        <f>SAStab!H8506</f>
        <v>115566</v>
      </c>
      <c r="BK145" s="52">
        <f>SAStab!I8506</f>
        <v>146018</v>
      </c>
      <c r="BL145" s="52">
        <f>SAStab!J8506</f>
        <v>244931</v>
      </c>
      <c r="BN145" s="7"/>
      <c r="BO145" s="7" t="str">
        <f t="shared" si="46"/>
        <v>Net Cash Income</v>
      </c>
      <c r="BP145" s="98">
        <f>SAStab!G1802</f>
        <v>1</v>
      </c>
      <c r="BQ145">
        <f>SAStab!B8650</f>
        <v>63626</v>
      </c>
      <c r="BR145">
        <f>SAStab!C8650</f>
        <v>6700.52</v>
      </c>
      <c r="BS145">
        <f>SAStab!D8650</f>
        <v>14169.05</v>
      </c>
      <c r="BT145">
        <f>SAStab!E8650</f>
        <v>27919.3</v>
      </c>
      <c r="BU145">
        <f>SAStab!F8650</f>
        <v>50140.9</v>
      </c>
      <c r="BV145" s="11">
        <f>SAStab!G8650</f>
        <v>83010</v>
      </c>
      <c r="BW145" s="11">
        <f>SAStab!H8650</f>
        <v>127159</v>
      </c>
      <c r="BX145" s="11">
        <f>SAStab!I8650</f>
        <v>162095</v>
      </c>
      <c r="BY145" s="11">
        <f>SAStab!J8650</f>
        <v>274485</v>
      </c>
    </row>
    <row r="146" spans="1:77">
      <c r="A146" s="7"/>
      <c r="B146" s="7" t="s">
        <v>62</v>
      </c>
      <c r="C146" s="98">
        <f>SAStab!B1803</f>
        <v>0.59299999999999997</v>
      </c>
      <c r="D146" s="52">
        <f>SAStab!B7931</f>
        <v>5985</v>
      </c>
      <c r="E146" s="52">
        <f>SAStab!C7931</f>
        <v>0</v>
      </c>
      <c r="F146" s="52">
        <f>SAStab!D7931</f>
        <v>0</v>
      </c>
      <c r="G146" s="52">
        <f>SAStab!E7931</f>
        <v>0</v>
      </c>
      <c r="H146" s="52">
        <f>SAStab!F7931</f>
        <v>701.5</v>
      </c>
      <c r="I146" s="52">
        <f>SAStab!G7931</f>
        <v>5458</v>
      </c>
      <c r="J146" s="52">
        <f>SAStab!H7931</f>
        <v>12944</v>
      </c>
      <c r="K146" s="52">
        <f>SAStab!I7931</f>
        <v>20981</v>
      </c>
      <c r="L146" s="52">
        <f>SAStab!J7931</f>
        <v>56821</v>
      </c>
      <c r="N146" s="7"/>
      <c r="O146" s="7" t="str">
        <f t="shared" si="47"/>
        <v>Federal Income Tax</v>
      </c>
      <c r="P146" s="98">
        <f>SAStab!C1803</f>
        <v>0.622</v>
      </c>
      <c r="Q146">
        <f>SAStab!B8075</f>
        <v>5660</v>
      </c>
      <c r="R146" s="52">
        <f>SAStab!C8075</f>
        <v>0</v>
      </c>
      <c r="S146" s="52">
        <f>SAStab!D8075</f>
        <v>0</v>
      </c>
      <c r="T146" s="52">
        <f>SAStab!E8075</f>
        <v>0</v>
      </c>
      <c r="U146" s="52">
        <f>SAStab!F8075</f>
        <v>1276</v>
      </c>
      <c r="V146" s="52">
        <f>SAStab!G8075</f>
        <v>6096</v>
      </c>
      <c r="W146" s="52">
        <f>SAStab!H8075</f>
        <v>14448</v>
      </c>
      <c r="X146">
        <f>SAStab!I8075</f>
        <v>23019</v>
      </c>
      <c r="Y146">
        <f>SAStab!J8075</f>
        <v>62850</v>
      </c>
      <c r="AA146" s="7"/>
      <c r="AB146" s="7" t="str">
        <f t="shared" si="48"/>
        <v>Federal Income Tax</v>
      </c>
      <c r="AC146" s="98">
        <f>SAStab!D1803</f>
        <v>0.60299999999999998</v>
      </c>
      <c r="AD146">
        <f>SAStab!B8219</f>
        <v>6511</v>
      </c>
      <c r="AE146">
        <f>SAStab!C8219</f>
        <v>0</v>
      </c>
      <c r="AF146">
        <f>SAStab!D8219</f>
        <v>0</v>
      </c>
      <c r="AG146">
        <f>SAStab!E8219</f>
        <v>0</v>
      </c>
      <c r="AH146">
        <f>SAStab!F8219</f>
        <v>1256.5999999999999</v>
      </c>
      <c r="AI146">
        <f>SAStab!G8219</f>
        <v>6402</v>
      </c>
      <c r="AJ146">
        <f>SAStab!H8219</f>
        <v>15502</v>
      </c>
      <c r="AK146">
        <f>SAStab!I8219</f>
        <v>25534</v>
      </c>
      <c r="AL146">
        <f>SAStab!J8219</f>
        <v>64901</v>
      </c>
      <c r="AN146" s="7"/>
      <c r="AO146" s="7" t="str">
        <f t="shared" si="49"/>
        <v>Federal Income Tax</v>
      </c>
      <c r="AP146" s="98">
        <f>SAStab!E1803</f>
        <v>0.61099999999999999</v>
      </c>
      <c r="AQ146" s="52">
        <f>SAStab!B8363</f>
        <v>8197</v>
      </c>
      <c r="AR146" s="52">
        <f>SAStab!C8363</f>
        <v>0</v>
      </c>
      <c r="AS146" s="52">
        <f>SAStab!D8363</f>
        <v>0</v>
      </c>
      <c r="AT146" s="52">
        <f>SAStab!E8363</f>
        <v>0</v>
      </c>
      <c r="AU146" s="52">
        <f>SAStab!F8363</f>
        <v>1568.8</v>
      </c>
      <c r="AV146" s="52">
        <f>SAStab!G8363</f>
        <v>7216</v>
      </c>
      <c r="AW146" s="52">
        <f>SAStab!H8363</f>
        <v>18758</v>
      </c>
      <c r="AX146" s="52">
        <f>SAStab!I8363</f>
        <v>32630</v>
      </c>
      <c r="AY146" s="52">
        <f>SAStab!J8363</f>
        <v>88035</v>
      </c>
      <c r="BA146" s="7"/>
      <c r="BB146" s="7" t="str">
        <f t="shared" si="50"/>
        <v>Federal Income Tax</v>
      </c>
      <c r="BC146" s="98">
        <f>SAStab!F1803</f>
        <v>0.63300000000000001</v>
      </c>
      <c r="BD146" s="52">
        <f>SAStab!B8507</f>
        <v>10563</v>
      </c>
      <c r="BE146" s="52">
        <f>SAStab!C8507</f>
        <v>0</v>
      </c>
      <c r="BF146" s="52">
        <f>SAStab!D8507</f>
        <v>0</v>
      </c>
      <c r="BG146" s="52">
        <f>SAStab!E8507</f>
        <v>0</v>
      </c>
      <c r="BH146" s="52">
        <f>SAStab!F8507</f>
        <v>2325</v>
      </c>
      <c r="BI146" s="52">
        <f>SAStab!G8507</f>
        <v>9405</v>
      </c>
      <c r="BJ146" s="52">
        <f>SAStab!H8507</f>
        <v>23495</v>
      </c>
      <c r="BK146" s="52">
        <f>SAStab!I8507</f>
        <v>39438</v>
      </c>
      <c r="BL146" s="52">
        <f>SAStab!J8507</f>
        <v>100490</v>
      </c>
      <c r="BN146" s="7"/>
      <c r="BO146" s="7" t="str">
        <f t="shared" si="46"/>
        <v>Federal Income Tax</v>
      </c>
      <c r="BP146" s="98">
        <f>SAStab!G1803</f>
        <v>0.65100000000000002</v>
      </c>
      <c r="BQ146">
        <f>SAStab!B8651</f>
        <v>11608</v>
      </c>
      <c r="BR146">
        <f>SAStab!C8651</f>
        <v>0</v>
      </c>
      <c r="BS146">
        <f>SAStab!D8651</f>
        <v>0</v>
      </c>
      <c r="BT146">
        <f>SAStab!E8651</f>
        <v>0</v>
      </c>
      <c r="BU146">
        <f>SAStab!F8651</f>
        <v>3061.7</v>
      </c>
      <c r="BV146" s="11">
        <f>SAStab!G8651</f>
        <v>11457</v>
      </c>
      <c r="BW146" s="11">
        <f>SAStab!H8651</f>
        <v>28270</v>
      </c>
      <c r="BX146" s="11">
        <f>SAStab!I8651</f>
        <v>48182</v>
      </c>
      <c r="BY146" s="11">
        <f>SAStab!J8651</f>
        <v>116855</v>
      </c>
    </row>
    <row r="147" spans="1:77">
      <c r="A147" s="7"/>
      <c r="B147" s="7" t="s">
        <v>277</v>
      </c>
      <c r="C147" s="98">
        <f>SAStab!B1804</f>
        <v>0.46899999999999997</v>
      </c>
      <c r="D147" s="52">
        <f>SAStab!B7932</f>
        <v>1237</v>
      </c>
      <c r="E147" s="52">
        <f>SAStab!C7932</f>
        <v>0</v>
      </c>
      <c r="F147" s="52">
        <f>SAStab!D7932</f>
        <v>0</v>
      </c>
      <c r="G147" s="52">
        <f>SAStab!E7932</f>
        <v>0</v>
      </c>
      <c r="H147" s="52">
        <f>SAStab!F7932</f>
        <v>0</v>
      </c>
      <c r="I147" s="52">
        <f>SAStab!G7932</f>
        <v>922</v>
      </c>
      <c r="J147" s="52">
        <f>SAStab!H7932</f>
        <v>2961</v>
      </c>
      <c r="K147" s="52">
        <f>SAStab!I7932</f>
        <v>4884</v>
      </c>
      <c r="L147" s="52">
        <f>SAStab!J7932</f>
        <v>12981</v>
      </c>
      <c r="N147" s="7"/>
      <c r="O147" s="7" t="str">
        <f t="shared" si="47"/>
        <v>State Income Tax</v>
      </c>
      <c r="P147" s="98">
        <f>SAStab!C1804</f>
        <v>0.46500000000000002</v>
      </c>
      <c r="Q147">
        <f>SAStab!B8076</f>
        <v>1054</v>
      </c>
      <c r="R147" s="52">
        <f>SAStab!C8076</f>
        <v>0</v>
      </c>
      <c r="S147" s="52">
        <f>SAStab!D8076</f>
        <v>0</v>
      </c>
      <c r="T147" s="52">
        <f>SAStab!E8076</f>
        <v>0</v>
      </c>
      <c r="U147" s="52">
        <f>SAStab!F8076</f>
        <v>0</v>
      </c>
      <c r="V147" s="52">
        <f>SAStab!G8076</f>
        <v>914</v>
      </c>
      <c r="W147" s="52">
        <f>SAStab!H8076</f>
        <v>2994</v>
      </c>
      <c r="X147">
        <f>SAStab!I8076</f>
        <v>5076</v>
      </c>
      <c r="Y147">
        <f>SAStab!J8076</f>
        <v>13461</v>
      </c>
      <c r="AA147" s="7"/>
      <c r="AB147" s="7" t="str">
        <f t="shared" si="48"/>
        <v>State Income Tax</v>
      </c>
      <c r="AC147" s="98">
        <f>SAStab!D1804</f>
        <v>0.44700000000000001</v>
      </c>
      <c r="AD147">
        <f>SAStab!B8220</f>
        <v>1102</v>
      </c>
      <c r="AE147">
        <f>SAStab!C8220</f>
        <v>0</v>
      </c>
      <c r="AF147">
        <f>SAStab!D8220</f>
        <v>0</v>
      </c>
      <c r="AG147">
        <f>SAStab!E8220</f>
        <v>0</v>
      </c>
      <c r="AH147">
        <f>SAStab!F8220</f>
        <v>0</v>
      </c>
      <c r="AI147">
        <f>SAStab!G8220</f>
        <v>810</v>
      </c>
      <c r="AJ147">
        <f>SAStab!H8220</f>
        <v>2813</v>
      </c>
      <c r="AK147">
        <f>SAStab!I8220</f>
        <v>5032</v>
      </c>
      <c r="AL147">
        <f>SAStab!J8220</f>
        <v>13670</v>
      </c>
      <c r="AN147" s="7"/>
      <c r="AO147" s="7" t="str">
        <f t="shared" si="49"/>
        <v>State Income Tax</v>
      </c>
      <c r="AP147" s="98">
        <f>SAStab!E1804</f>
        <v>0.437</v>
      </c>
      <c r="AQ147" s="52">
        <f>SAStab!B8364</f>
        <v>1336</v>
      </c>
      <c r="AR147" s="52">
        <f>SAStab!C8364</f>
        <v>0</v>
      </c>
      <c r="AS147" s="52">
        <f>SAStab!D8364</f>
        <v>0</v>
      </c>
      <c r="AT147" s="52">
        <f>SAStab!E8364</f>
        <v>0</v>
      </c>
      <c r="AU147" s="52">
        <f>SAStab!F8364</f>
        <v>0</v>
      </c>
      <c r="AV147" s="52">
        <f>SAStab!G8364</f>
        <v>877</v>
      </c>
      <c r="AW147" s="52">
        <f>SAStab!H8364</f>
        <v>3172</v>
      </c>
      <c r="AX147" s="52">
        <f>SAStab!I8364</f>
        <v>5746</v>
      </c>
      <c r="AY147" s="52">
        <f>SAStab!J8364</f>
        <v>18123</v>
      </c>
      <c r="BA147" s="7"/>
      <c r="BB147" s="7" t="str">
        <f t="shared" si="50"/>
        <v>State Income Tax</v>
      </c>
      <c r="BC147" s="98">
        <f>SAStab!F1804</f>
        <v>0.44700000000000001</v>
      </c>
      <c r="BD147" s="52">
        <f>SAStab!B8508</f>
        <v>1592</v>
      </c>
      <c r="BE147" s="52">
        <f>SAStab!C8508</f>
        <v>0</v>
      </c>
      <c r="BF147" s="52">
        <f>SAStab!D8508</f>
        <v>0</v>
      </c>
      <c r="BG147" s="52">
        <f>SAStab!E8508</f>
        <v>0</v>
      </c>
      <c r="BH147" s="52">
        <f>SAStab!F8508</f>
        <v>0</v>
      </c>
      <c r="BI147" s="52">
        <f>SAStab!G8508</f>
        <v>992</v>
      </c>
      <c r="BJ147" s="52">
        <f>SAStab!H8508</f>
        <v>3627</v>
      </c>
      <c r="BK147" s="52">
        <f>SAStab!I8508</f>
        <v>6465</v>
      </c>
      <c r="BL147" s="52">
        <f>SAStab!J8508</f>
        <v>18090</v>
      </c>
      <c r="BN147" s="7"/>
      <c r="BO147" s="7" t="str">
        <f t="shared" si="46"/>
        <v>State Income Tax</v>
      </c>
      <c r="BP147" s="98">
        <f>SAStab!G1804</f>
        <v>0.45300000000000001</v>
      </c>
      <c r="BQ147">
        <f>SAStab!B8652</f>
        <v>1611</v>
      </c>
      <c r="BR147">
        <f>SAStab!C8652</f>
        <v>0</v>
      </c>
      <c r="BS147">
        <f>SAStab!D8652</f>
        <v>0</v>
      </c>
      <c r="BT147">
        <f>SAStab!E8652</f>
        <v>0</v>
      </c>
      <c r="BU147">
        <f>SAStab!F8652</f>
        <v>0</v>
      </c>
      <c r="BV147" s="11">
        <f>SAStab!G8652</f>
        <v>1111</v>
      </c>
      <c r="BW147" s="11">
        <f>SAStab!H8652</f>
        <v>3954</v>
      </c>
      <c r="BX147" s="11">
        <f>SAStab!I8652</f>
        <v>7245</v>
      </c>
      <c r="BY147" s="11">
        <f>SAStab!J8652</f>
        <v>22268</v>
      </c>
    </row>
    <row r="148" spans="1:77">
      <c r="A148" s="7"/>
      <c r="B148" s="7" t="s">
        <v>297</v>
      </c>
      <c r="C148" s="98">
        <f>SAStab!B1805</f>
        <v>0.502</v>
      </c>
      <c r="D148" s="52">
        <f>SAStab!B7933</f>
        <v>1072</v>
      </c>
      <c r="E148" s="52">
        <f>SAStab!C7933</f>
        <v>0</v>
      </c>
      <c r="F148" s="52">
        <f>SAStab!D7933</f>
        <v>0</v>
      </c>
      <c r="G148" s="52">
        <f>SAStab!E7933</f>
        <v>0</v>
      </c>
      <c r="H148" s="52">
        <f>SAStab!F7933</f>
        <v>3.2</v>
      </c>
      <c r="I148" s="52">
        <f>SAStab!G7933</f>
        <v>1669</v>
      </c>
      <c r="J148" s="52">
        <f>SAStab!H7933</f>
        <v>3490</v>
      </c>
      <c r="K148" s="52">
        <f>SAStab!I7933</f>
        <v>5068</v>
      </c>
      <c r="L148" s="52">
        <f>SAStab!J7933</f>
        <v>6732</v>
      </c>
      <c r="N148" s="7"/>
      <c r="O148" s="7" t="str">
        <f t="shared" si="47"/>
        <v>OASDI tax</v>
      </c>
      <c r="P148" s="98">
        <f>SAStab!C1805</f>
        <v>0.51900000000000002</v>
      </c>
      <c r="Q148">
        <f>SAStab!B8077</f>
        <v>1486</v>
      </c>
      <c r="R148" s="52">
        <f>SAStab!C8077</f>
        <v>0</v>
      </c>
      <c r="S148" s="52">
        <f>SAStab!D8077</f>
        <v>0</v>
      </c>
      <c r="T148" s="52">
        <f>SAStab!E8077</f>
        <v>0</v>
      </c>
      <c r="U148" s="52">
        <f>SAStab!F8077</f>
        <v>116.4</v>
      </c>
      <c r="V148" s="52">
        <f>SAStab!G8077</f>
        <v>2220</v>
      </c>
      <c r="W148" s="52">
        <f>SAStab!H8077</f>
        <v>4720</v>
      </c>
      <c r="X148">
        <f>SAStab!I8077</f>
        <v>6707</v>
      </c>
      <c r="Y148">
        <f>SAStab!J8077</f>
        <v>9716</v>
      </c>
      <c r="AA148" s="7"/>
      <c r="AB148" s="7" t="str">
        <f t="shared" si="48"/>
        <v>OASDI tax</v>
      </c>
      <c r="AC148" s="98">
        <f>SAStab!D1805</f>
        <v>0.48399999999999999</v>
      </c>
      <c r="AD148">
        <f>SAStab!B8221</f>
        <v>1524</v>
      </c>
      <c r="AE148">
        <f>SAStab!C8221</f>
        <v>0</v>
      </c>
      <c r="AF148">
        <f>SAStab!D8221</f>
        <v>0</v>
      </c>
      <c r="AG148">
        <f>SAStab!E8221</f>
        <v>0</v>
      </c>
      <c r="AH148">
        <f>SAStab!F8221</f>
        <v>0</v>
      </c>
      <c r="AI148">
        <f>SAStab!G8221</f>
        <v>2187</v>
      </c>
      <c r="AJ148">
        <f>SAStab!H8221</f>
        <v>4986</v>
      </c>
      <c r="AK148">
        <f>SAStab!I8221</f>
        <v>7331</v>
      </c>
      <c r="AL148">
        <f>SAStab!J8221</f>
        <v>10754</v>
      </c>
      <c r="AN148" s="7"/>
      <c r="AO148" s="7" t="str">
        <f t="shared" si="49"/>
        <v>OASDI tax</v>
      </c>
      <c r="AP148" s="98">
        <f>SAStab!E1805</f>
        <v>0.47399999999999998</v>
      </c>
      <c r="AQ148" s="52">
        <f>SAStab!B8365</f>
        <v>1740</v>
      </c>
      <c r="AR148" s="52">
        <f>SAStab!C8365</f>
        <v>0</v>
      </c>
      <c r="AS148" s="52">
        <f>SAStab!D8365</f>
        <v>0</v>
      </c>
      <c r="AT148" s="52">
        <f>SAStab!E8365</f>
        <v>0</v>
      </c>
      <c r="AU148" s="52">
        <f>SAStab!F8365</f>
        <v>0</v>
      </c>
      <c r="AV148" s="52">
        <f>SAStab!G8365</f>
        <v>2537</v>
      </c>
      <c r="AW148" s="52">
        <f>SAStab!H8365</f>
        <v>5886</v>
      </c>
      <c r="AX148" s="52">
        <f>SAStab!I8365</f>
        <v>8471</v>
      </c>
      <c r="AY148" s="52">
        <f>SAStab!J8365</f>
        <v>11859</v>
      </c>
      <c r="BA148" s="7"/>
      <c r="BB148" s="7" t="str">
        <f t="shared" si="50"/>
        <v>OASDI tax</v>
      </c>
      <c r="BC148" s="98">
        <f>SAStab!F1805</f>
        <v>0.51100000000000001</v>
      </c>
      <c r="BD148" s="52">
        <f>SAStab!B8509</f>
        <v>2060</v>
      </c>
      <c r="BE148" s="52">
        <f>SAStab!C8509</f>
        <v>0</v>
      </c>
      <c r="BF148" s="52">
        <f>SAStab!D8509</f>
        <v>0</v>
      </c>
      <c r="BG148" s="52">
        <f>SAStab!E8509</f>
        <v>0</v>
      </c>
      <c r="BH148" s="52">
        <f>SAStab!F8509</f>
        <v>16.7</v>
      </c>
      <c r="BI148" s="52">
        <f>SAStab!G8509</f>
        <v>3021</v>
      </c>
      <c r="BJ148" s="52">
        <f>SAStab!H8509</f>
        <v>6770</v>
      </c>
      <c r="BK148" s="52">
        <f>SAStab!I8509</f>
        <v>9638</v>
      </c>
      <c r="BL148" s="52">
        <f>SAStab!J8509</f>
        <v>13310</v>
      </c>
      <c r="BN148" s="7"/>
      <c r="BO148" s="7" t="str">
        <f t="shared" si="46"/>
        <v>OASDI tax</v>
      </c>
      <c r="BP148" s="98">
        <f>SAStab!G1805</f>
        <v>0.50600000000000001</v>
      </c>
      <c r="BQ148">
        <f>SAStab!B8653</f>
        <v>2273</v>
      </c>
      <c r="BR148">
        <f>SAStab!C8653</f>
        <v>0</v>
      </c>
      <c r="BS148">
        <f>SAStab!D8653</f>
        <v>0</v>
      </c>
      <c r="BT148">
        <f>SAStab!E8653</f>
        <v>0</v>
      </c>
      <c r="BU148">
        <f>SAStab!F8653</f>
        <v>8.9</v>
      </c>
      <c r="BV148" s="11">
        <f>SAStab!G8653</f>
        <v>3344</v>
      </c>
      <c r="BW148" s="11">
        <f>SAStab!H8653</f>
        <v>7411</v>
      </c>
      <c r="BX148" s="11">
        <f>SAStab!I8653</f>
        <v>10749</v>
      </c>
      <c r="BY148" s="11">
        <f>SAStab!J8653</f>
        <v>15239</v>
      </c>
    </row>
    <row r="149" spans="1:77">
      <c r="A149" s="7"/>
      <c r="B149" s="7" t="s">
        <v>298</v>
      </c>
      <c r="C149" s="98">
        <f>SAStab!B1806</f>
        <v>0.502</v>
      </c>
      <c r="D149" s="52">
        <f>SAStab!B7934</f>
        <v>303</v>
      </c>
      <c r="E149" s="52">
        <f>SAStab!C7934</f>
        <v>0</v>
      </c>
      <c r="F149" s="52">
        <f>SAStab!D7934</f>
        <v>0</v>
      </c>
      <c r="G149" s="52">
        <f>SAStab!E7934</f>
        <v>0</v>
      </c>
      <c r="H149" s="52">
        <f>SAStab!F7934</f>
        <v>0.8</v>
      </c>
      <c r="I149" s="52">
        <f>SAStab!G7934</f>
        <v>390</v>
      </c>
      <c r="J149" s="52">
        <f>SAStab!H7934</f>
        <v>817</v>
      </c>
      <c r="K149" s="52">
        <f>SAStab!I7934</f>
        <v>1196</v>
      </c>
      <c r="L149" s="52">
        <f>SAStab!J7934</f>
        <v>2234</v>
      </c>
      <c r="N149" s="7"/>
      <c r="O149" s="7" t="str">
        <f t="shared" si="47"/>
        <v>HI tax</v>
      </c>
      <c r="P149" s="98">
        <f>SAStab!C1806</f>
        <v>0.51900000000000002</v>
      </c>
      <c r="Q149">
        <f>SAStab!B8078</f>
        <v>299</v>
      </c>
      <c r="R149" s="52">
        <f>SAStab!C8078</f>
        <v>0</v>
      </c>
      <c r="S149" s="52">
        <f>SAStab!D8078</f>
        <v>0</v>
      </c>
      <c r="T149" s="52">
        <f>SAStab!E8078</f>
        <v>0</v>
      </c>
      <c r="U149" s="52">
        <f>SAStab!F8078</f>
        <v>21.9</v>
      </c>
      <c r="V149" s="52">
        <f>SAStab!G8078</f>
        <v>418</v>
      </c>
      <c r="W149" s="52">
        <f>SAStab!H8078</f>
        <v>889</v>
      </c>
      <c r="X149">
        <f>SAStab!I8078</f>
        <v>1272</v>
      </c>
      <c r="Y149">
        <f>SAStab!J8078</f>
        <v>2293</v>
      </c>
      <c r="AA149" s="7"/>
      <c r="AB149" s="7" t="str">
        <f t="shared" si="48"/>
        <v>HI tax</v>
      </c>
      <c r="AC149" s="98">
        <f>SAStab!D1806</f>
        <v>0.48399999999999999</v>
      </c>
      <c r="AD149">
        <f>SAStab!B8222</f>
        <v>315</v>
      </c>
      <c r="AE149">
        <f>SAStab!C8222</f>
        <v>0</v>
      </c>
      <c r="AF149">
        <f>SAStab!D8222</f>
        <v>0</v>
      </c>
      <c r="AG149">
        <f>SAStab!E8222</f>
        <v>0</v>
      </c>
      <c r="AH149">
        <f>SAStab!F8222</f>
        <v>0</v>
      </c>
      <c r="AI149">
        <f>SAStab!G8222</f>
        <v>412</v>
      </c>
      <c r="AJ149">
        <f>SAStab!H8222</f>
        <v>939</v>
      </c>
      <c r="AK149">
        <f>SAStab!I8222</f>
        <v>1398</v>
      </c>
      <c r="AL149">
        <f>SAStab!J8222</f>
        <v>2553</v>
      </c>
      <c r="AN149" s="7"/>
      <c r="AO149" s="7" t="str">
        <f t="shared" si="49"/>
        <v>HI tax</v>
      </c>
      <c r="AP149" s="98">
        <f>SAStab!E1806</f>
        <v>0.47399999999999998</v>
      </c>
      <c r="AQ149" s="52">
        <f>SAStab!B8366</f>
        <v>371</v>
      </c>
      <c r="AR149" s="52">
        <f>SAStab!C8366</f>
        <v>0</v>
      </c>
      <c r="AS149" s="52">
        <f>SAStab!D8366</f>
        <v>0</v>
      </c>
      <c r="AT149" s="52">
        <f>SAStab!E8366</f>
        <v>0</v>
      </c>
      <c r="AU149" s="52">
        <f>SAStab!F8366</f>
        <v>0</v>
      </c>
      <c r="AV149" s="52">
        <f>SAStab!G8366</f>
        <v>478</v>
      </c>
      <c r="AW149" s="52">
        <f>SAStab!H8366</f>
        <v>1108</v>
      </c>
      <c r="AX149" s="52">
        <f>SAStab!I8366</f>
        <v>1624</v>
      </c>
      <c r="AY149" s="52">
        <f>SAStab!J8366</f>
        <v>3083</v>
      </c>
      <c r="BA149" s="7"/>
      <c r="BB149" s="7" t="str">
        <f t="shared" si="50"/>
        <v>HI tax</v>
      </c>
      <c r="BC149" s="98">
        <f>SAStab!F1806</f>
        <v>0.51100000000000001</v>
      </c>
      <c r="BD149" s="52">
        <f>SAStab!B8510</f>
        <v>450</v>
      </c>
      <c r="BE149" s="52">
        <f>SAStab!C8510</f>
        <v>0</v>
      </c>
      <c r="BF149" s="52">
        <f>SAStab!D8510</f>
        <v>0</v>
      </c>
      <c r="BG149" s="52">
        <f>SAStab!E8510</f>
        <v>0</v>
      </c>
      <c r="BH149" s="52">
        <f>SAStab!F8510</f>
        <v>3.1</v>
      </c>
      <c r="BI149" s="52">
        <f>SAStab!G8510</f>
        <v>569</v>
      </c>
      <c r="BJ149" s="52">
        <f>SAStab!H8510</f>
        <v>1275</v>
      </c>
      <c r="BK149" s="52">
        <f>SAStab!I8510</f>
        <v>1843</v>
      </c>
      <c r="BL149" s="52">
        <f>SAStab!J8510</f>
        <v>3447</v>
      </c>
      <c r="BN149" s="7"/>
      <c r="BO149" s="7" t="str">
        <f t="shared" si="46"/>
        <v>HI tax</v>
      </c>
      <c r="BP149" s="98">
        <f>SAStab!G1806</f>
        <v>0.50600000000000001</v>
      </c>
      <c r="BQ149">
        <f>SAStab!B8654</f>
        <v>477</v>
      </c>
      <c r="BR149">
        <f>SAStab!C8654</f>
        <v>0</v>
      </c>
      <c r="BS149">
        <f>SAStab!D8654</f>
        <v>0</v>
      </c>
      <c r="BT149">
        <f>SAStab!E8654</f>
        <v>0</v>
      </c>
      <c r="BU149">
        <f>SAStab!F8654</f>
        <v>1.7</v>
      </c>
      <c r="BV149" s="11">
        <f>SAStab!G8654</f>
        <v>630</v>
      </c>
      <c r="BW149" s="11">
        <f>SAStab!H8654</f>
        <v>1397</v>
      </c>
      <c r="BX149" s="11">
        <f>SAStab!I8654</f>
        <v>2052</v>
      </c>
      <c r="BY149" s="11">
        <f>SAStab!J8654</f>
        <v>4102</v>
      </c>
    </row>
    <row r="150" spans="1:77">
      <c r="A150" s="7"/>
      <c r="B150" s="7" t="s">
        <v>268</v>
      </c>
      <c r="C150" s="98">
        <f>SAStab!B1807</f>
        <v>3.3000000000000002E-2</v>
      </c>
      <c r="D150" s="52">
        <f>SAStab!B7935</f>
        <v>75</v>
      </c>
      <c r="E150" s="52">
        <f>SAStab!C7935</f>
        <v>0</v>
      </c>
      <c r="F150" s="52">
        <f>SAStab!D7935</f>
        <v>0</v>
      </c>
      <c r="G150" s="52">
        <f>SAStab!E7935</f>
        <v>0</v>
      </c>
      <c r="H150" s="52">
        <f>SAStab!F7935</f>
        <v>0</v>
      </c>
      <c r="I150" s="52">
        <f>SAStab!G7935</f>
        <v>0</v>
      </c>
      <c r="J150" s="52">
        <f>SAStab!H7935</f>
        <v>0</v>
      </c>
      <c r="K150" s="52">
        <f>SAStab!I7935</f>
        <v>0</v>
      </c>
      <c r="L150" s="52">
        <f>SAStab!J7935</f>
        <v>1765</v>
      </c>
      <c r="N150" s="7"/>
      <c r="O150" s="7" t="str">
        <f t="shared" si="47"/>
        <v>Medicare Surtax</v>
      </c>
      <c r="P150" s="98">
        <f>SAStab!C1807</f>
        <v>6.8000000000000005E-2</v>
      </c>
      <c r="Q150">
        <f>SAStab!B8079</f>
        <v>79</v>
      </c>
      <c r="R150" s="52">
        <f>SAStab!C8079</f>
        <v>0</v>
      </c>
      <c r="S150" s="52">
        <f>SAStab!D8079</f>
        <v>0</v>
      </c>
      <c r="T150" s="52">
        <f>SAStab!E8079</f>
        <v>0</v>
      </c>
      <c r="U150" s="52">
        <f>SAStab!F8079</f>
        <v>0</v>
      </c>
      <c r="V150" s="52">
        <f>SAStab!G8079</f>
        <v>0</v>
      </c>
      <c r="W150" s="52">
        <f>SAStab!H8079</f>
        <v>0</v>
      </c>
      <c r="X150">
        <f>SAStab!I8079</f>
        <v>190</v>
      </c>
      <c r="Y150">
        <f>SAStab!J8079</f>
        <v>2231</v>
      </c>
      <c r="AA150" s="7"/>
      <c r="AB150" s="7" t="str">
        <f t="shared" si="48"/>
        <v>Medicare Surtax</v>
      </c>
      <c r="AC150" s="98">
        <f>SAStab!D1807</f>
        <v>0.121</v>
      </c>
      <c r="AD150">
        <f>SAStab!B8223</f>
        <v>121</v>
      </c>
      <c r="AE150">
        <f>SAStab!C8223</f>
        <v>0</v>
      </c>
      <c r="AF150">
        <f>SAStab!D8223</f>
        <v>0</v>
      </c>
      <c r="AG150">
        <f>SAStab!E8223</f>
        <v>0</v>
      </c>
      <c r="AH150">
        <f>SAStab!F8223</f>
        <v>0</v>
      </c>
      <c r="AI150">
        <f>SAStab!G8223</f>
        <v>0</v>
      </c>
      <c r="AJ150">
        <f>SAStab!H8223</f>
        <v>67</v>
      </c>
      <c r="AK150">
        <f>SAStab!I8223</f>
        <v>621</v>
      </c>
      <c r="AL150">
        <f>SAStab!J8223</f>
        <v>2604</v>
      </c>
      <c r="AN150" s="7"/>
      <c r="AO150" s="7" t="str">
        <f t="shared" si="49"/>
        <v>Medicare Surtax</v>
      </c>
      <c r="AP150" s="98">
        <f>SAStab!E1807</f>
        <v>0.219</v>
      </c>
      <c r="AQ150" s="52">
        <f>SAStab!B8367</f>
        <v>207</v>
      </c>
      <c r="AR150" s="52">
        <f>SAStab!C8367</f>
        <v>0</v>
      </c>
      <c r="AS150" s="52">
        <f>SAStab!D8367</f>
        <v>0</v>
      </c>
      <c r="AT150" s="52">
        <f>SAStab!E8367</f>
        <v>0</v>
      </c>
      <c r="AU150" s="52">
        <f>SAStab!F8367</f>
        <v>0</v>
      </c>
      <c r="AV150" s="52">
        <f>SAStab!G8367</f>
        <v>0</v>
      </c>
      <c r="AW150" s="52">
        <f>SAStab!H8367</f>
        <v>422</v>
      </c>
      <c r="AX150" s="52">
        <f>SAStab!I8367</f>
        <v>1064</v>
      </c>
      <c r="AY150" s="52">
        <f>SAStab!J8367</f>
        <v>3611</v>
      </c>
      <c r="BA150" s="7"/>
      <c r="BB150" s="7" t="str">
        <f t="shared" si="50"/>
        <v>Medicare Surtax</v>
      </c>
      <c r="BC150" s="98">
        <f>SAStab!F1807</f>
        <v>0.35299999999999998</v>
      </c>
      <c r="BD150" s="52">
        <f>SAStab!B8511</f>
        <v>327</v>
      </c>
      <c r="BE150" s="52">
        <f>SAStab!C8511</f>
        <v>0</v>
      </c>
      <c r="BF150" s="52">
        <f>SAStab!D8511</f>
        <v>0</v>
      </c>
      <c r="BG150" s="52">
        <f>SAStab!E8511</f>
        <v>0</v>
      </c>
      <c r="BH150" s="52">
        <f>SAStab!F8511</f>
        <v>0</v>
      </c>
      <c r="BI150" s="52">
        <f>SAStab!G8511</f>
        <v>135</v>
      </c>
      <c r="BJ150" s="52">
        <f>SAStab!H8511</f>
        <v>824</v>
      </c>
      <c r="BK150" s="52">
        <f>SAStab!I8511</f>
        <v>1586</v>
      </c>
      <c r="BL150" s="52">
        <f>SAStab!J8511</f>
        <v>4038</v>
      </c>
      <c r="BN150" s="7"/>
      <c r="BO150" s="7" t="str">
        <f t="shared" si="46"/>
        <v>Medicare Surtax</v>
      </c>
      <c r="BP150" s="98">
        <f>SAStab!G1807</f>
        <v>0.46300000000000002</v>
      </c>
      <c r="BQ150">
        <f>SAStab!B8655</f>
        <v>403</v>
      </c>
      <c r="BR150">
        <f>SAStab!C8655</f>
        <v>0</v>
      </c>
      <c r="BS150">
        <f>SAStab!D8655</f>
        <v>0</v>
      </c>
      <c r="BT150">
        <f>SAStab!E8655</f>
        <v>0</v>
      </c>
      <c r="BU150">
        <f>SAStab!F8655</f>
        <v>0</v>
      </c>
      <c r="BV150" s="11">
        <f>SAStab!G8655</f>
        <v>313</v>
      </c>
      <c r="BW150" s="11">
        <f>SAStab!H8655</f>
        <v>1076</v>
      </c>
      <c r="BX150" s="11">
        <f>SAStab!I8655</f>
        <v>1933</v>
      </c>
      <c r="BY150" s="11">
        <f>SAStab!J8655</f>
        <v>5431</v>
      </c>
    </row>
    <row r="151" spans="1:77">
      <c r="A151" s="7"/>
      <c r="B151" s="7" t="s">
        <v>296</v>
      </c>
      <c r="C151" s="98">
        <f>SAStab!B1808</f>
        <v>0.89700000000000002</v>
      </c>
      <c r="D151" s="52">
        <f>SAStab!B7936</f>
        <v>1419</v>
      </c>
      <c r="E151" s="52">
        <f>SAStab!C7936</f>
        <v>0</v>
      </c>
      <c r="F151" s="52">
        <f>SAStab!D7936</f>
        <v>0</v>
      </c>
      <c r="G151" s="52">
        <f>SAStab!E7936</f>
        <v>1500.1</v>
      </c>
      <c r="H151" s="52">
        <f>SAStab!F7936</f>
        <v>1500.1</v>
      </c>
      <c r="I151" s="52">
        <f>SAStab!G7936</f>
        <v>1500</v>
      </c>
      <c r="J151" s="52">
        <f>SAStab!H7936</f>
        <v>1500</v>
      </c>
      <c r="K151" s="52">
        <f>SAStab!I7936</f>
        <v>2100</v>
      </c>
      <c r="L151" s="52">
        <f>SAStab!J7936</f>
        <v>3900</v>
      </c>
      <c r="N151" s="7"/>
      <c r="O151" s="7" t="str">
        <f t="shared" si="47"/>
        <v>Medicare Part B Premium</v>
      </c>
      <c r="P151" s="98">
        <f>SAStab!C1808</f>
        <v>0.90100000000000002</v>
      </c>
      <c r="Q151">
        <f>SAStab!B8080</f>
        <v>1780</v>
      </c>
      <c r="R151" s="52">
        <f>SAStab!C8080</f>
        <v>0</v>
      </c>
      <c r="S151" s="52">
        <f>SAStab!D8080</f>
        <v>1862.3</v>
      </c>
      <c r="T151" s="52">
        <f>SAStab!E8080</f>
        <v>1862.3</v>
      </c>
      <c r="U151" s="52">
        <f>SAStab!F8080</f>
        <v>1862.3</v>
      </c>
      <c r="V151" s="52">
        <f>SAStab!G8080</f>
        <v>1862</v>
      </c>
      <c r="W151" s="52">
        <f>SAStab!H8080</f>
        <v>1862</v>
      </c>
      <c r="X151">
        <f>SAStab!I8080</f>
        <v>2607</v>
      </c>
      <c r="Y151">
        <f>SAStab!J8080</f>
        <v>4842</v>
      </c>
      <c r="AA151" s="7"/>
      <c r="AB151" s="7" t="str">
        <f t="shared" si="48"/>
        <v>Medicare Part B Premium</v>
      </c>
      <c r="AC151" s="98">
        <f>SAStab!D1808</f>
        <v>0.90700000000000003</v>
      </c>
      <c r="AD151">
        <f>SAStab!B8224</f>
        <v>2262</v>
      </c>
      <c r="AE151">
        <f>SAStab!C8224</f>
        <v>0</v>
      </c>
      <c r="AF151">
        <f>SAStab!D8224</f>
        <v>2346.06</v>
      </c>
      <c r="AG151">
        <f>SAStab!E8224</f>
        <v>2346.1</v>
      </c>
      <c r="AH151">
        <f>SAStab!F8224</f>
        <v>2346.1</v>
      </c>
      <c r="AI151">
        <f>SAStab!G8224</f>
        <v>2346</v>
      </c>
      <c r="AJ151">
        <f>SAStab!H8224</f>
        <v>2346</v>
      </c>
      <c r="AK151">
        <f>SAStab!I8224</f>
        <v>3284</v>
      </c>
      <c r="AL151">
        <f>SAStab!J8224</f>
        <v>6100</v>
      </c>
      <c r="AN151" s="7"/>
      <c r="AO151" s="7" t="str">
        <f t="shared" si="49"/>
        <v>Medicare Part B Premium</v>
      </c>
      <c r="AP151" s="98">
        <f>SAStab!E1808</f>
        <v>0.90200000000000002</v>
      </c>
      <c r="AQ151" s="52">
        <f>SAStab!B8368</f>
        <v>2914</v>
      </c>
      <c r="AR151" s="52">
        <f>SAStab!C8368</f>
        <v>0</v>
      </c>
      <c r="AS151" s="52">
        <f>SAStab!D8368</f>
        <v>2977.43</v>
      </c>
      <c r="AT151" s="52">
        <f>SAStab!E8368</f>
        <v>2977.4</v>
      </c>
      <c r="AU151" s="52">
        <f>SAStab!F8368</f>
        <v>2977.4</v>
      </c>
      <c r="AV151" s="52">
        <f>SAStab!G8368</f>
        <v>2977</v>
      </c>
      <c r="AW151" s="52">
        <f>SAStab!H8368</f>
        <v>2977</v>
      </c>
      <c r="AX151" s="52">
        <f>SAStab!I8368</f>
        <v>4168</v>
      </c>
      <c r="AY151" s="52">
        <f>SAStab!J8368</f>
        <v>7741</v>
      </c>
      <c r="BA151" s="7"/>
      <c r="BB151" s="7" t="str">
        <f t="shared" si="50"/>
        <v>Medicare Part B Premium</v>
      </c>
      <c r="BC151" s="98">
        <f>SAStab!F1808</f>
        <v>0.90100000000000002</v>
      </c>
      <c r="BD151" s="52">
        <f>SAStab!B8512</f>
        <v>3736</v>
      </c>
      <c r="BE151" s="52">
        <f>SAStab!C8512</f>
        <v>0</v>
      </c>
      <c r="BF151" s="52">
        <f>SAStab!D8512</f>
        <v>3717.23</v>
      </c>
      <c r="BG151" s="52">
        <f>SAStab!E8512</f>
        <v>3717.2</v>
      </c>
      <c r="BH151" s="52">
        <f>SAStab!F8512</f>
        <v>3717.2</v>
      </c>
      <c r="BI151" s="52">
        <f>SAStab!G8512</f>
        <v>3717</v>
      </c>
      <c r="BJ151" s="52">
        <f>SAStab!H8512</f>
        <v>3717</v>
      </c>
      <c r="BK151" s="52">
        <f>SAStab!I8512</f>
        <v>7434</v>
      </c>
      <c r="BL151" s="52">
        <f>SAStab!J8512</f>
        <v>11895</v>
      </c>
      <c r="BN151" s="7"/>
      <c r="BO151" s="7" t="str">
        <f t="shared" si="46"/>
        <v>Medicare Part B Premium</v>
      </c>
      <c r="BP151" s="98">
        <f>SAStab!G1808</f>
        <v>0.89700000000000002</v>
      </c>
      <c r="BQ151">
        <f>SAStab!B8656</f>
        <v>4636</v>
      </c>
      <c r="BR151">
        <f>SAStab!C8656</f>
        <v>0</v>
      </c>
      <c r="BS151">
        <f>SAStab!D8656</f>
        <v>0</v>
      </c>
      <c r="BT151">
        <f>SAStab!E8656</f>
        <v>4517.8999999999996</v>
      </c>
      <c r="BU151">
        <f>SAStab!F8656</f>
        <v>4517.8999999999996</v>
      </c>
      <c r="BV151" s="11">
        <f>SAStab!G8656</f>
        <v>4518</v>
      </c>
      <c r="BW151" s="11">
        <f>SAStab!H8656</f>
        <v>6325</v>
      </c>
      <c r="BX151" s="11">
        <f>SAStab!I8656</f>
        <v>9036</v>
      </c>
      <c r="BY151" s="11">
        <f>SAStab!J8656</f>
        <v>14457</v>
      </c>
    </row>
    <row r="152" spans="1:77">
      <c r="A152" s="7"/>
      <c r="B152" s="7" t="s">
        <v>299</v>
      </c>
      <c r="C152" s="98">
        <f>SAStab!B1809</f>
        <v>0.70399999999999996</v>
      </c>
      <c r="D152" s="52">
        <f>SAStab!B7937</f>
        <v>380</v>
      </c>
      <c r="E152" s="52">
        <f>SAStab!C7937</f>
        <v>0</v>
      </c>
      <c r="F152" s="52">
        <f>SAStab!D7937</f>
        <v>0</v>
      </c>
      <c r="G152" s="52">
        <f>SAStab!E7937</f>
        <v>0</v>
      </c>
      <c r="H152" s="52">
        <f>SAStab!F7937</f>
        <v>513.6</v>
      </c>
      <c r="I152" s="52">
        <f>SAStab!G7937</f>
        <v>514</v>
      </c>
      <c r="J152" s="52">
        <f>SAStab!H7937</f>
        <v>514</v>
      </c>
      <c r="K152" s="52">
        <f>SAStab!I7937</f>
        <v>514</v>
      </c>
      <c r="L152" s="52">
        <f>SAStab!J7937</f>
        <v>1007</v>
      </c>
      <c r="N152" s="7"/>
      <c r="O152" s="7" t="str">
        <f t="shared" si="47"/>
        <v>Medicare Part D Premium</v>
      </c>
      <c r="P152" s="98">
        <f>SAStab!C1809</f>
        <v>0.70799999999999996</v>
      </c>
      <c r="Q152">
        <f>SAStab!B8081</f>
        <v>523</v>
      </c>
      <c r="R152" s="52">
        <f>SAStab!C8081</f>
        <v>0</v>
      </c>
      <c r="S152" s="52">
        <f>SAStab!D8081</f>
        <v>0</v>
      </c>
      <c r="T152" s="52">
        <f>SAStab!E8081</f>
        <v>0</v>
      </c>
      <c r="U152" s="52">
        <f>SAStab!F8081</f>
        <v>699.6</v>
      </c>
      <c r="V152" s="52">
        <f>SAStab!G8081</f>
        <v>700</v>
      </c>
      <c r="W152" s="52">
        <f>SAStab!H8081</f>
        <v>700</v>
      </c>
      <c r="X152">
        <f>SAStab!I8081</f>
        <v>700</v>
      </c>
      <c r="Y152">
        <f>SAStab!J8081</f>
        <v>1372</v>
      </c>
      <c r="AA152" s="7"/>
      <c r="AB152" s="7" t="str">
        <f t="shared" si="48"/>
        <v>Medicare Part D Premium</v>
      </c>
      <c r="AC152" s="98">
        <f>SAStab!D1809</f>
        <v>0.71399999999999997</v>
      </c>
      <c r="AD152">
        <f>SAStab!B8225</f>
        <v>667</v>
      </c>
      <c r="AE152">
        <f>SAStab!C8225</f>
        <v>0</v>
      </c>
      <c r="AF152">
        <f>SAStab!D8225</f>
        <v>0</v>
      </c>
      <c r="AG152">
        <f>SAStab!E8225</f>
        <v>0</v>
      </c>
      <c r="AH152">
        <f>SAStab!F8225</f>
        <v>881.4</v>
      </c>
      <c r="AI152">
        <f>SAStab!G8225</f>
        <v>881</v>
      </c>
      <c r="AJ152">
        <f>SAStab!H8225</f>
        <v>881</v>
      </c>
      <c r="AK152">
        <f>SAStab!I8225</f>
        <v>881</v>
      </c>
      <c r="AL152">
        <f>SAStab!J8225</f>
        <v>2247</v>
      </c>
      <c r="AN152" s="7"/>
      <c r="AO152" s="7" t="str">
        <f t="shared" si="49"/>
        <v>Medicare Part D Premium</v>
      </c>
      <c r="AP152" s="98">
        <f>SAStab!E1809</f>
        <v>0.71199999999999997</v>
      </c>
      <c r="AQ152" s="52">
        <f>SAStab!B8369</f>
        <v>860</v>
      </c>
      <c r="AR152" s="52">
        <f>SAStab!C8369</f>
        <v>0</v>
      </c>
      <c r="AS152" s="52">
        <f>SAStab!D8369</f>
        <v>0</v>
      </c>
      <c r="AT152" s="52">
        <f>SAStab!E8369</f>
        <v>0</v>
      </c>
      <c r="AU152" s="52">
        <f>SAStab!F8369</f>
        <v>1118.5999999999999</v>
      </c>
      <c r="AV152" s="52">
        <f>SAStab!G8369</f>
        <v>1119</v>
      </c>
      <c r="AW152" s="52">
        <f>SAStab!H8369</f>
        <v>1119</v>
      </c>
      <c r="AX152" s="52">
        <f>SAStab!I8369</f>
        <v>1535</v>
      </c>
      <c r="AY152" s="52">
        <f>SAStab!J8369</f>
        <v>2851</v>
      </c>
      <c r="BA152" s="7"/>
      <c r="BB152" s="7" t="str">
        <f t="shared" si="50"/>
        <v>Medicare Part D Premium</v>
      </c>
      <c r="BC152" s="98">
        <f>SAStab!F1809</f>
        <v>0.70699999999999996</v>
      </c>
      <c r="BD152" s="52">
        <f>SAStab!B8513</f>
        <v>1099</v>
      </c>
      <c r="BE152" s="52">
        <f>SAStab!C8513</f>
        <v>0</v>
      </c>
      <c r="BF152" s="52">
        <f>SAStab!D8513</f>
        <v>0</v>
      </c>
      <c r="BG152" s="52">
        <f>SAStab!E8513</f>
        <v>0</v>
      </c>
      <c r="BH152" s="52">
        <f>SAStab!F8513</f>
        <v>1396.5</v>
      </c>
      <c r="BI152" s="52">
        <f>SAStab!G8513</f>
        <v>1397</v>
      </c>
      <c r="BJ152" s="52">
        <f>SAStab!H8513</f>
        <v>1397</v>
      </c>
      <c r="BK152" s="52">
        <f>SAStab!I8513</f>
        <v>2738</v>
      </c>
      <c r="BL152" s="52">
        <f>SAStab!J8513</f>
        <v>4381</v>
      </c>
      <c r="BN152" s="7"/>
      <c r="BO152" s="7" t="str">
        <f t="shared" si="46"/>
        <v>Medicare Part D Premium</v>
      </c>
      <c r="BP152" s="98">
        <f>SAStab!G1809</f>
        <v>0.70699999999999996</v>
      </c>
      <c r="BQ152">
        <f>SAStab!B8657</f>
        <v>1367</v>
      </c>
      <c r="BR152">
        <f>SAStab!C8657</f>
        <v>0</v>
      </c>
      <c r="BS152">
        <f>SAStab!D8657</f>
        <v>0</v>
      </c>
      <c r="BT152">
        <f>SAStab!E8657</f>
        <v>0</v>
      </c>
      <c r="BU152">
        <f>SAStab!F8657</f>
        <v>1697.3</v>
      </c>
      <c r="BV152" s="11">
        <f>SAStab!G8657</f>
        <v>1697</v>
      </c>
      <c r="BW152" s="11">
        <f>SAStab!H8657</f>
        <v>1697</v>
      </c>
      <c r="BX152" s="11">
        <f>SAStab!I8657</f>
        <v>3328</v>
      </c>
      <c r="BY152" s="11">
        <f>SAStab!J8657</f>
        <v>5325</v>
      </c>
    </row>
    <row r="153" spans="1:77">
      <c r="A153" s="7"/>
      <c r="B153" s="7" t="s">
        <v>513</v>
      </c>
      <c r="C153" s="98">
        <f>SAStab!B1810</f>
        <v>0.99</v>
      </c>
      <c r="D153" s="52">
        <f>SAStab!B7938</f>
        <v>55880</v>
      </c>
      <c r="E153" s="52">
        <f>SAStab!C7938</f>
        <v>9364.02</v>
      </c>
      <c r="F153" s="52">
        <f>SAStab!D7938</f>
        <v>13683.81</v>
      </c>
      <c r="G153" s="52">
        <f>SAStab!E7938</f>
        <v>24156.799999999999</v>
      </c>
      <c r="H153" s="52">
        <f>SAStab!F7938</f>
        <v>41619.4</v>
      </c>
      <c r="I153" s="52">
        <f>SAStab!G7938</f>
        <v>69140</v>
      </c>
      <c r="J153" s="52">
        <f>SAStab!H7938</f>
        <v>106479</v>
      </c>
      <c r="K153" s="52">
        <f>SAStab!I7938</f>
        <v>137056</v>
      </c>
      <c r="L153" s="52">
        <f>SAStab!J7938</f>
        <v>221787</v>
      </c>
      <c r="N153" s="7"/>
      <c r="O153" s="7" t="str">
        <f t="shared" si="47"/>
        <v>Equivalent Cash Income</v>
      </c>
      <c r="P153" s="98">
        <f>SAStab!C1810</f>
        <v>0.98899999999999999</v>
      </c>
      <c r="Q153">
        <f>SAStab!B8082</f>
        <v>58129</v>
      </c>
      <c r="R153" s="52">
        <f>SAStab!C8082</f>
        <v>9641.15</v>
      </c>
      <c r="S153" s="52">
        <f>SAStab!D8082</f>
        <v>14686.37</v>
      </c>
      <c r="T153" s="52">
        <f>SAStab!E8082</f>
        <v>26025.9</v>
      </c>
      <c r="U153" s="52">
        <f>SAStab!F8082</f>
        <v>45290.3</v>
      </c>
      <c r="V153" s="52">
        <f>SAStab!G8082</f>
        <v>73971</v>
      </c>
      <c r="W153" s="52">
        <f>SAStab!H8082</f>
        <v>115740</v>
      </c>
      <c r="X153">
        <f>SAStab!I8082</f>
        <v>148691</v>
      </c>
      <c r="Y153">
        <f>SAStab!J8082</f>
        <v>247433</v>
      </c>
      <c r="AA153" s="7"/>
      <c r="AB153" s="7" t="str">
        <f t="shared" si="48"/>
        <v>Equivalent Cash Income</v>
      </c>
      <c r="AC153" s="98">
        <f>SAStab!D1810</f>
        <v>0.98799999999999999</v>
      </c>
      <c r="AD153">
        <f>SAStab!B8226</f>
        <v>61132</v>
      </c>
      <c r="AE153">
        <f>SAStab!C8226</f>
        <v>9818.26</v>
      </c>
      <c r="AF153">
        <f>SAStab!D8226</f>
        <v>15214</v>
      </c>
      <c r="AG153">
        <f>SAStab!E8226</f>
        <v>26360.7</v>
      </c>
      <c r="AH153">
        <f>SAStab!F8226</f>
        <v>45861.5</v>
      </c>
      <c r="AI153">
        <f>SAStab!G8226</f>
        <v>77875</v>
      </c>
      <c r="AJ153">
        <f>SAStab!H8226</f>
        <v>120612</v>
      </c>
      <c r="AK153">
        <f>SAStab!I8226</f>
        <v>158129</v>
      </c>
      <c r="AL153">
        <f>SAStab!J8226</f>
        <v>263882</v>
      </c>
      <c r="AN153" s="7"/>
      <c r="AO153" s="7" t="str">
        <f t="shared" si="49"/>
        <v>Equivalent Cash Income</v>
      </c>
      <c r="AP153" s="98">
        <f>SAStab!E1810</f>
        <v>0.98499999999999999</v>
      </c>
      <c r="AQ153" s="52">
        <f>SAStab!B8370</f>
        <v>68091</v>
      </c>
      <c r="AR153" s="52">
        <f>SAStab!C8370</f>
        <v>9754.6</v>
      </c>
      <c r="AS153" s="52">
        <f>SAStab!D8370</f>
        <v>15743.93</v>
      </c>
      <c r="AT153" s="52">
        <f>SAStab!E8370</f>
        <v>27665</v>
      </c>
      <c r="AU153" s="52">
        <f>SAStab!F8370</f>
        <v>48573.5</v>
      </c>
      <c r="AV153" s="52">
        <f>SAStab!G8370</f>
        <v>84179</v>
      </c>
      <c r="AW153" s="52">
        <f>SAStab!H8370</f>
        <v>135306</v>
      </c>
      <c r="AX153" s="52">
        <f>SAStab!I8370</f>
        <v>182058</v>
      </c>
      <c r="AY153" s="52">
        <f>SAStab!J8370</f>
        <v>328509</v>
      </c>
      <c r="BA153" s="7"/>
      <c r="BB153" s="7" t="str">
        <f t="shared" si="50"/>
        <v>Equivalent Cash Income</v>
      </c>
      <c r="BC153" s="98">
        <f>SAStab!F1810</f>
        <v>0.98799999999999999</v>
      </c>
      <c r="BD153" s="52">
        <f>SAStab!B8514</f>
        <v>78221</v>
      </c>
      <c r="BE153" s="52">
        <f>SAStab!C8514</f>
        <v>10845.95</v>
      </c>
      <c r="BF153" s="52">
        <f>SAStab!D8514</f>
        <v>17731.36</v>
      </c>
      <c r="BG153" s="52">
        <f>SAStab!E8514</f>
        <v>30822</v>
      </c>
      <c r="BH153" s="52">
        <f>SAStab!F8514</f>
        <v>54566.9</v>
      </c>
      <c r="BI153" s="52">
        <f>SAStab!G8514</f>
        <v>97002</v>
      </c>
      <c r="BJ153" s="52">
        <f>SAStab!H8514</f>
        <v>154264</v>
      </c>
      <c r="BK153" s="52">
        <f>SAStab!I8514</f>
        <v>202938</v>
      </c>
      <c r="BL153" s="52">
        <f>SAStab!J8514</f>
        <v>366599</v>
      </c>
      <c r="BN153" s="7"/>
      <c r="BO153" s="7" t="str">
        <f t="shared" si="46"/>
        <v>Equivalent Cash Income</v>
      </c>
      <c r="BP153" s="98">
        <f>SAStab!G1810</f>
        <v>0.98799999999999999</v>
      </c>
      <c r="BQ153">
        <f>SAStab!B8658</f>
        <v>86002</v>
      </c>
      <c r="BR153">
        <f>SAStab!C8658</f>
        <v>12872.78</v>
      </c>
      <c r="BS153">
        <f>SAStab!D8658</f>
        <v>20528.95</v>
      </c>
      <c r="BT153">
        <f>SAStab!E8658</f>
        <v>34965.9</v>
      </c>
      <c r="BU153">
        <f>SAStab!F8658</f>
        <v>61830.400000000001</v>
      </c>
      <c r="BV153" s="11">
        <f>SAStab!G8658</f>
        <v>106337</v>
      </c>
      <c r="BW153" s="11">
        <f>SAStab!H8658</f>
        <v>173155</v>
      </c>
      <c r="BX153" s="11">
        <f>SAStab!I8658</f>
        <v>230638</v>
      </c>
      <c r="BY153" s="11">
        <f>SAStab!J8658</f>
        <v>427151</v>
      </c>
    </row>
    <row r="154" spans="1:77">
      <c r="A154" s="7"/>
      <c r="B154" s="7" t="s">
        <v>514</v>
      </c>
      <c r="C154" s="98">
        <f>SAStab!B1811</f>
        <v>0.36</v>
      </c>
      <c r="D154" s="52">
        <f>SAStab!B7939</f>
        <v>2429</v>
      </c>
      <c r="E154" s="52">
        <f>SAStab!C7939</f>
        <v>0</v>
      </c>
      <c r="F154" s="52">
        <f>SAStab!D7939</f>
        <v>0</v>
      </c>
      <c r="G154" s="52">
        <f>SAStab!E7939</f>
        <v>0</v>
      </c>
      <c r="H154" s="52">
        <f>SAStab!F7939</f>
        <v>0</v>
      </c>
      <c r="I154" s="52">
        <f>SAStab!G7939</f>
        <v>1569</v>
      </c>
      <c r="J154" s="52">
        <f>SAStab!H7939</f>
        <v>7723</v>
      </c>
      <c r="K154" s="52">
        <f>SAStab!I7939</f>
        <v>13341</v>
      </c>
      <c r="L154" s="52">
        <f>SAStab!J7939</f>
        <v>30566</v>
      </c>
      <c r="N154" s="7"/>
      <c r="O154" s="7" t="str">
        <f t="shared" si="47"/>
        <v>Equivalent IRA Withdrawal</v>
      </c>
      <c r="P154" s="98">
        <f>SAStab!C1811</f>
        <v>0.46600000000000003</v>
      </c>
      <c r="Q154">
        <f>SAStab!B8083</f>
        <v>4522</v>
      </c>
      <c r="R154" s="52">
        <f>SAStab!C8083</f>
        <v>0</v>
      </c>
      <c r="S154" s="52">
        <f>SAStab!D8083</f>
        <v>0</v>
      </c>
      <c r="T154" s="52">
        <f>SAStab!E8083</f>
        <v>0</v>
      </c>
      <c r="U154" s="52">
        <f>SAStab!F8083</f>
        <v>0</v>
      </c>
      <c r="V154" s="52">
        <f>SAStab!G8083</f>
        <v>4551</v>
      </c>
      <c r="W154" s="52">
        <f>SAStab!H8083</f>
        <v>13924</v>
      </c>
      <c r="X154">
        <f>SAStab!I8083</f>
        <v>22099</v>
      </c>
      <c r="Y154">
        <f>SAStab!J8083</f>
        <v>46841</v>
      </c>
      <c r="AA154" s="7"/>
      <c r="AB154" s="7" t="str">
        <f t="shared" si="48"/>
        <v>Equivalent IRA Withdrawal</v>
      </c>
      <c r="AC154" s="98">
        <f>SAStab!D1811</f>
        <v>0.52900000000000003</v>
      </c>
      <c r="AD154">
        <f>SAStab!B8227</f>
        <v>6231</v>
      </c>
      <c r="AE154">
        <f>SAStab!C8227</f>
        <v>0</v>
      </c>
      <c r="AF154">
        <f>SAStab!D8227</f>
        <v>0</v>
      </c>
      <c r="AG154">
        <f>SAStab!E8227</f>
        <v>0</v>
      </c>
      <c r="AH154">
        <f>SAStab!F8227</f>
        <v>227.7</v>
      </c>
      <c r="AI154">
        <f>SAStab!G8227</f>
        <v>6887</v>
      </c>
      <c r="AJ154">
        <f>SAStab!H8227</f>
        <v>19269</v>
      </c>
      <c r="AK154">
        <f>SAStab!I8227</f>
        <v>29685</v>
      </c>
      <c r="AL154">
        <f>SAStab!J8227</f>
        <v>58901</v>
      </c>
      <c r="AN154" s="7"/>
      <c r="AO154" s="7" t="str">
        <f t="shared" si="49"/>
        <v>Equivalent IRA Withdrawal</v>
      </c>
      <c r="AP154" s="98">
        <f>SAStab!E1811</f>
        <v>0.55300000000000005</v>
      </c>
      <c r="AQ154" s="52">
        <f>SAStab!B8371</f>
        <v>8112</v>
      </c>
      <c r="AR154" s="52">
        <f>SAStab!C8371</f>
        <v>0</v>
      </c>
      <c r="AS154" s="52">
        <f>SAStab!D8371</f>
        <v>0</v>
      </c>
      <c r="AT154" s="52">
        <f>SAStab!E8371</f>
        <v>0</v>
      </c>
      <c r="AU154" s="52">
        <f>SAStab!F8371</f>
        <v>477.5</v>
      </c>
      <c r="AV154" s="52">
        <f>SAStab!G8371</f>
        <v>8800</v>
      </c>
      <c r="AW154" s="52">
        <f>SAStab!H8371</f>
        <v>24879</v>
      </c>
      <c r="AX154" s="52">
        <f>SAStab!I8371</f>
        <v>39013</v>
      </c>
      <c r="AY154" s="52">
        <f>SAStab!J8371</f>
        <v>77531</v>
      </c>
      <c r="BA154" s="7"/>
      <c r="BB154" s="7" t="str">
        <f t="shared" si="50"/>
        <v>Equivalent IRA Withdrawal</v>
      </c>
      <c r="BC154" s="98">
        <f>SAStab!F1811</f>
        <v>0.54500000000000004</v>
      </c>
      <c r="BD154" s="52">
        <f>SAStab!B8515</f>
        <v>9456</v>
      </c>
      <c r="BE154" s="52">
        <f>SAStab!C8515</f>
        <v>0</v>
      </c>
      <c r="BF154" s="52">
        <f>SAStab!D8515</f>
        <v>0</v>
      </c>
      <c r="BG154" s="52">
        <f>SAStab!E8515</f>
        <v>0</v>
      </c>
      <c r="BH154" s="52">
        <f>SAStab!F8515</f>
        <v>441.3</v>
      </c>
      <c r="BI154" s="52">
        <f>SAStab!G8515</f>
        <v>9841</v>
      </c>
      <c r="BJ154" s="52">
        <f>SAStab!H8515</f>
        <v>28607</v>
      </c>
      <c r="BK154" s="52">
        <f>SAStab!I8515</f>
        <v>44842</v>
      </c>
      <c r="BL154" s="52">
        <f>SAStab!J8515</f>
        <v>96516</v>
      </c>
      <c r="BN154" s="7"/>
      <c r="BO154" s="7" t="str">
        <f t="shared" si="46"/>
        <v>Equivalent IRA Withdrawal</v>
      </c>
      <c r="BP154" s="98">
        <f>SAStab!G1811</f>
        <v>0.57299999999999995</v>
      </c>
      <c r="BQ154">
        <f>SAStab!B8659</f>
        <v>11115</v>
      </c>
      <c r="BR154">
        <f>SAStab!C8659</f>
        <v>0</v>
      </c>
      <c r="BS154">
        <f>SAStab!D8659</f>
        <v>0</v>
      </c>
      <c r="BT154">
        <f>SAStab!E8659</f>
        <v>0</v>
      </c>
      <c r="BU154">
        <f>SAStab!F8659</f>
        <v>974.2</v>
      </c>
      <c r="BV154" s="11">
        <f>SAStab!G8659</f>
        <v>12466</v>
      </c>
      <c r="BW154" s="11">
        <f>SAStab!H8659</f>
        <v>33109</v>
      </c>
      <c r="BX154" s="11">
        <f>SAStab!I8659</f>
        <v>51708</v>
      </c>
      <c r="BY154" s="11">
        <f>SAStab!J8659</f>
        <v>110258</v>
      </c>
    </row>
    <row r="155" spans="1:77">
      <c r="A155" s="7"/>
      <c r="B155" s="7" t="s">
        <v>515</v>
      </c>
      <c r="C155" s="98">
        <f>SAStab!B1812</f>
        <v>0.51200000000000001</v>
      </c>
      <c r="D155" s="52">
        <f>SAStab!B7940</f>
        <v>1312</v>
      </c>
      <c r="E155" s="52">
        <f>SAStab!C7940</f>
        <v>0</v>
      </c>
      <c r="F155" s="52">
        <f>SAStab!D7940</f>
        <v>0</v>
      </c>
      <c r="G155" s="52">
        <f>SAStab!E7940</f>
        <v>0</v>
      </c>
      <c r="H155" s="52">
        <f>SAStab!F7940</f>
        <v>3.5</v>
      </c>
      <c r="I155" s="52">
        <f>SAStab!G7940</f>
        <v>519</v>
      </c>
      <c r="J155" s="52">
        <f>SAStab!H7940</f>
        <v>2979</v>
      </c>
      <c r="K155" s="52">
        <f>SAStab!I7940</f>
        <v>6066</v>
      </c>
      <c r="L155" s="52">
        <f>SAStab!J7940</f>
        <v>19401</v>
      </c>
      <c r="N155" s="7"/>
      <c r="O155" s="7" t="str">
        <f t="shared" si="47"/>
        <v>Equivalent Interest Income</v>
      </c>
      <c r="P155" s="98">
        <f>SAStab!C1812</f>
        <v>0.50600000000000001</v>
      </c>
      <c r="Q155">
        <f>SAStab!B8084</f>
        <v>1452</v>
      </c>
      <c r="R155" s="52">
        <f>SAStab!C8084</f>
        <v>0</v>
      </c>
      <c r="S155" s="52">
        <f>SAStab!D8084</f>
        <v>0</v>
      </c>
      <c r="T155" s="52">
        <f>SAStab!E8084</f>
        <v>0</v>
      </c>
      <c r="U155" s="52">
        <f>SAStab!F8084</f>
        <v>2.5</v>
      </c>
      <c r="V155" s="52">
        <f>SAStab!G8084</f>
        <v>521</v>
      </c>
      <c r="W155" s="52">
        <f>SAStab!H8084</f>
        <v>3031</v>
      </c>
      <c r="X155">
        <f>SAStab!I8084</f>
        <v>6578</v>
      </c>
      <c r="Y155">
        <f>SAStab!J8084</f>
        <v>22746</v>
      </c>
      <c r="AA155" s="7"/>
      <c r="AB155" s="7" t="str">
        <f t="shared" si="48"/>
        <v>Equivalent Interest Income</v>
      </c>
      <c r="AC155" s="98">
        <f>SAStab!D1812</f>
        <v>0.51100000000000001</v>
      </c>
      <c r="AD155">
        <f>SAStab!B8228</f>
        <v>1496</v>
      </c>
      <c r="AE155">
        <f>SAStab!C8228</f>
        <v>0</v>
      </c>
      <c r="AF155">
        <f>SAStab!D8228</f>
        <v>0</v>
      </c>
      <c r="AG155">
        <f>SAStab!E8228</f>
        <v>0</v>
      </c>
      <c r="AH155">
        <f>SAStab!F8228</f>
        <v>4.5999999999999996</v>
      </c>
      <c r="AI155">
        <f>SAStab!G8228</f>
        <v>629</v>
      </c>
      <c r="AJ155">
        <f>SAStab!H8228</f>
        <v>3492</v>
      </c>
      <c r="AK155">
        <f>SAStab!I8228</f>
        <v>7349</v>
      </c>
      <c r="AL155">
        <f>SAStab!J8228</f>
        <v>24829</v>
      </c>
      <c r="AN155" s="7"/>
      <c r="AO155" s="7" t="str">
        <f t="shared" si="49"/>
        <v>Equivalent Interest Income</v>
      </c>
      <c r="AP155" s="98">
        <f>SAStab!E1812</f>
        <v>0.495</v>
      </c>
      <c r="AQ155" s="52">
        <f>SAStab!B8372</f>
        <v>1660</v>
      </c>
      <c r="AR155" s="52">
        <f>SAStab!C8372</f>
        <v>0</v>
      </c>
      <c r="AS155" s="52">
        <f>SAStab!D8372</f>
        <v>0</v>
      </c>
      <c r="AT155" s="52">
        <f>SAStab!E8372</f>
        <v>0</v>
      </c>
      <c r="AU155" s="52">
        <f>SAStab!F8372</f>
        <v>0</v>
      </c>
      <c r="AV155" s="52">
        <f>SAStab!G8372</f>
        <v>656</v>
      </c>
      <c r="AW155" s="52">
        <f>SAStab!H8372</f>
        <v>3850</v>
      </c>
      <c r="AX155" s="52">
        <f>SAStab!I8372</f>
        <v>8050</v>
      </c>
      <c r="AY155" s="52">
        <f>SAStab!J8372</f>
        <v>25663</v>
      </c>
      <c r="BA155" s="7"/>
      <c r="BB155" s="7" t="str">
        <f t="shared" si="50"/>
        <v>Equivalent Interest Income</v>
      </c>
      <c r="BC155" s="98">
        <f>SAStab!F1812</f>
        <v>0.51100000000000001</v>
      </c>
      <c r="BD155" s="52">
        <f>SAStab!B8516</f>
        <v>2028</v>
      </c>
      <c r="BE155" s="52">
        <f>SAStab!C8516</f>
        <v>0</v>
      </c>
      <c r="BF155" s="52">
        <f>SAStab!D8516</f>
        <v>0</v>
      </c>
      <c r="BG155" s="52">
        <f>SAStab!E8516</f>
        <v>0</v>
      </c>
      <c r="BH155" s="52">
        <f>SAStab!F8516</f>
        <v>5.7</v>
      </c>
      <c r="BI155" s="52">
        <f>SAStab!G8516</f>
        <v>790</v>
      </c>
      <c r="BJ155" s="52">
        <f>SAStab!H8516</f>
        <v>4282</v>
      </c>
      <c r="BK155" s="52">
        <f>SAStab!I8516</f>
        <v>9267</v>
      </c>
      <c r="BL155" s="52">
        <f>SAStab!J8516</f>
        <v>34126</v>
      </c>
      <c r="BN155" s="7"/>
      <c r="BO155" s="7" t="str">
        <f t="shared" si="46"/>
        <v>Equivalent Interest Income</v>
      </c>
      <c r="BP155" s="98">
        <f>SAStab!G1812</f>
        <v>0.51100000000000001</v>
      </c>
      <c r="BQ155">
        <f>SAStab!B8660</f>
        <v>2196</v>
      </c>
      <c r="BR155">
        <f>SAStab!C8660</f>
        <v>0</v>
      </c>
      <c r="BS155">
        <f>SAStab!D8660</f>
        <v>0</v>
      </c>
      <c r="BT155">
        <f>SAStab!E8660</f>
        <v>0</v>
      </c>
      <c r="BU155">
        <f>SAStab!F8660</f>
        <v>6.2</v>
      </c>
      <c r="BV155" s="11">
        <f>SAStab!G8660</f>
        <v>898</v>
      </c>
      <c r="BW155" s="11">
        <f>SAStab!H8660</f>
        <v>4923</v>
      </c>
      <c r="BX155" s="11">
        <f>SAStab!I8660</f>
        <v>10546</v>
      </c>
      <c r="BY155" s="11">
        <f>SAStab!J8660</f>
        <v>34356</v>
      </c>
    </row>
    <row r="156" spans="1:77">
      <c r="A156" s="7"/>
      <c r="B156" s="7" t="s">
        <v>516</v>
      </c>
      <c r="C156" s="98">
        <f>SAStab!B1813</f>
        <v>0.33800000000000002</v>
      </c>
      <c r="D156" s="52">
        <f>SAStab!B7941</f>
        <v>2328</v>
      </c>
      <c r="E156" s="52">
        <f>SAStab!C7941</f>
        <v>0</v>
      </c>
      <c r="F156" s="52">
        <f>SAStab!D7941</f>
        <v>0</v>
      </c>
      <c r="G156" s="52">
        <f>SAStab!E7941</f>
        <v>0</v>
      </c>
      <c r="H156" s="52">
        <f>SAStab!F7941</f>
        <v>0</v>
      </c>
      <c r="I156" s="52">
        <f>SAStab!G7941</f>
        <v>294</v>
      </c>
      <c r="J156" s="52">
        <f>SAStab!H7941</f>
        <v>4799</v>
      </c>
      <c r="K156" s="52">
        <f>SAStab!I7941</f>
        <v>13218</v>
      </c>
      <c r="L156" s="52">
        <f>SAStab!J7941</f>
        <v>36869</v>
      </c>
      <c r="N156" s="7"/>
      <c r="O156" s="7" t="str">
        <f t="shared" si="47"/>
        <v>Equivalent Dividend Income</v>
      </c>
      <c r="P156" s="98">
        <f>SAStab!C1813</f>
        <v>0.32800000000000001</v>
      </c>
      <c r="Q156">
        <f>SAStab!B8085</f>
        <v>2400</v>
      </c>
      <c r="R156" s="52">
        <f>SAStab!C8085</f>
        <v>0</v>
      </c>
      <c r="S156" s="52">
        <f>SAStab!D8085</f>
        <v>0</v>
      </c>
      <c r="T156" s="52">
        <f>SAStab!E8085</f>
        <v>0</v>
      </c>
      <c r="U156" s="52">
        <f>SAStab!F8085</f>
        <v>0</v>
      </c>
      <c r="V156" s="52">
        <f>SAStab!G8085</f>
        <v>240</v>
      </c>
      <c r="W156" s="52">
        <f>SAStab!H8085</f>
        <v>5250</v>
      </c>
      <c r="X156">
        <f>SAStab!I8085</f>
        <v>14516</v>
      </c>
      <c r="Y156">
        <f>SAStab!J8085</f>
        <v>43112</v>
      </c>
      <c r="AA156" s="7"/>
      <c r="AB156" s="7" t="str">
        <f t="shared" si="48"/>
        <v>Equivalent Dividend Income</v>
      </c>
      <c r="AC156" s="98">
        <f>SAStab!D1813</f>
        <v>0.32100000000000001</v>
      </c>
      <c r="AD156">
        <f>SAStab!B8229</f>
        <v>2579</v>
      </c>
      <c r="AE156">
        <f>SAStab!C8229</f>
        <v>0</v>
      </c>
      <c r="AF156">
        <f>SAStab!D8229</f>
        <v>0</v>
      </c>
      <c r="AG156">
        <f>SAStab!E8229</f>
        <v>0</v>
      </c>
      <c r="AH156">
        <f>SAStab!F8229</f>
        <v>0</v>
      </c>
      <c r="AI156">
        <f>SAStab!G8229</f>
        <v>255</v>
      </c>
      <c r="AJ156">
        <f>SAStab!H8229</f>
        <v>6191</v>
      </c>
      <c r="AK156">
        <f>SAStab!I8229</f>
        <v>15570</v>
      </c>
      <c r="AL156">
        <f>SAStab!J8229</f>
        <v>42846</v>
      </c>
      <c r="AN156" s="7"/>
      <c r="AO156" s="7" t="str">
        <f t="shared" si="49"/>
        <v>Equivalent Dividend Income</v>
      </c>
      <c r="AP156" s="98">
        <f>SAStab!E1813</f>
        <v>0.311</v>
      </c>
      <c r="AQ156" s="52">
        <f>SAStab!B8373</f>
        <v>2951</v>
      </c>
      <c r="AR156" s="52">
        <f>SAStab!C8373</f>
        <v>0</v>
      </c>
      <c r="AS156" s="52">
        <f>SAStab!D8373</f>
        <v>0</v>
      </c>
      <c r="AT156" s="52">
        <f>SAStab!E8373</f>
        <v>0</v>
      </c>
      <c r="AU156" s="52">
        <f>SAStab!F8373</f>
        <v>0</v>
      </c>
      <c r="AV156" s="52">
        <f>SAStab!G8373</f>
        <v>210</v>
      </c>
      <c r="AW156" s="52">
        <f>SAStab!H8373</f>
        <v>5873</v>
      </c>
      <c r="AX156" s="52">
        <f>SAStab!I8373</f>
        <v>16208</v>
      </c>
      <c r="AY156" s="52">
        <f>SAStab!J8373</f>
        <v>51406</v>
      </c>
      <c r="BA156" s="7"/>
      <c r="BB156" s="7" t="str">
        <f t="shared" si="50"/>
        <v>Equivalent Dividend Income</v>
      </c>
      <c r="BC156" s="98">
        <f>SAStab!F1813</f>
        <v>0.316</v>
      </c>
      <c r="BD156" s="52">
        <f>SAStab!B8517</f>
        <v>3540</v>
      </c>
      <c r="BE156" s="52">
        <f>SAStab!C8517</f>
        <v>0</v>
      </c>
      <c r="BF156" s="52">
        <f>SAStab!D8517</f>
        <v>0</v>
      </c>
      <c r="BG156" s="52">
        <f>SAStab!E8517</f>
        <v>0</v>
      </c>
      <c r="BH156" s="52">
        <f>SAStab!F8517</f>
        <v>0</v>
      </c>
      <c r="BI156" s="52">
        <f>SAStab!G8517</f>
        <v>272</v>
      </c>
      <c r="BJ156" s="52">
        <f>SAStab!H8517</f>
        <v>7210</v>
      </c>
      <c r="BK156" s="52">
        <f>SAStab!I8517</f>
        <v>19760</v>
      </c>
      <c r="BL156" s="52">
        <f>SAStab!J8517</f>
        <v>57381</v>
      </c>
      <c r="BN156" s="7"/>
      <c r="BO156" s="7" t="str">
        <f t="shared" si="46"/>
        <v>Equivalent Dividend Income</v>
      </c>
      <c r="BP156" s="98">
        <f>SAStab!G1813</f>
        <v>0.317</v>
      </c>
      <c r="BQ156">
        <f>SAStab!B8661</f>
        <v>3686</v>
      </c>
      <c r="BR156">
        <f>SAStab!C8661</f>
        <v>0</v>
      </c>
      <c r="BS156">
        <f>SAStab!D8661</f>
        <v>0</v>
      </c>
      <c r="BT156">
        <f>SAStab!E8661</f>
        <v>0</v>
      </c>
      <c r="BU156">
        <f>SAStab!F8661</f>
        <v>0</v>
      </c>
      <c r="BV156" s="11">
        <f>SAStab!G8661</f>
        <v>307</v>
      </c>
      <c r="BW156" s="11">
        <f>SAStab!H8661</f>
        <v>7885</v>
      </c>
      <c r="BX156" s="11">
        <f>SAStab!I8661</f>
        <v>20222</v>
      </c>
      <c r="BY156" s="11">
        <f>SAStab!J8661</f>
        <v>66639</v>
      </c>
    </row>
    <row r="157" spans="1:77">
      <c r="A157" s="7"/>
      <c r="B157" s="7" t="s">
        <v>517</v>
      </c>
      <c r="C157" s="98">
        <f>SAStab!B1814</f>
        <v>0.106</v>
      </c>
      <c r="D157" s="52">
        <f>SAStab!B7942</f>
        <v>950</v>
      </c>
      <c r="E157" s="52">
        <f>SAStab!C7942</f>
        <v>0</v>
      </c>
      <c r="F157" s="52">
        <f>SAStab!D7942</f>
        <v>0</v>
      </c>
      <c r="G157" s="52">
        <f>SAStab!E7942</f>
        <v>0</v>
      </c>
      <c r="H157" s="52">
        <f>SAStab!F7942</f>
        <v>0</v>
      </c>
      <c r="I157" s="52">
        <f>SAStab!G7942</f>
        <v>0</v>
      </c>
      <c r="J157" s="52">
        <f>SAStab!H7942</f>
        <v>175</v>
      </c>
      <c r="K157" s="52">
        <f>SAStab!I7942</f>
        <v>5268</v>
      </c>
      <c r="L157" s="52">
        <f>SAStab!J7942</f>
        <v>31847</v>
      </c>
      <c r="N157" s="7"/>
      <c r="O157" s="7" t="str">
        <f t="shared" si="47"/>
        <v>Equivalent Rental Income</v>
      </c>
      <c r="P157" s="98">
        <f>SAStab!C1814</f>
        <v>0.104</v>
      </c>
      <c r="Q157">
        <f>SAStab!B8086</f>
        <v>1081</v>
      </c>
      <c r="R157" s="52">
        <f>SAStab!C8086</f>
        <v>0</v>
      </c>
      <c r="S157" s="52">
        <f>SAStab!D8086</f>
        <v>0</v>
      </c>
      <c r="T157" s="52">
        <f>SAStab!E8086</f>
        <v>0</v>
      </c>
      <c r="U157" s="52">
        <f>SAStab!F8086</f>
        <v>0</v>
      </c>
      <c r="V157" s="52">
        <f>SAStab!G8086</f>
        <v>0</v>
      </c>
      <c r="W157" s="52">
        <f>SAStab!H8086</f>
        <v>74</v>
      </c>
      <c r="X157">
        <f>SAStab!I8086</f>
        <v>6017</v>
      </c>
      <c r="Y157">
        <f>SAStab!J8086</f>
        <v>37407</v>
      </c>
      <c r="AA157" s="7"/>
      <c r="AB157" s="7" t="str">
        <f t="shared" si="48"/>
        <v>Equivalent Rental Income</v>
      </c>
      <c r="AC157" s="98">
        <f>SAStab!D1814</f>
        <v>0.1</v>
      </c>
      <c r="AD157">
        <f>SAStab!B8230</f>
        <v>1178</v>
      </c>
      <c r="AE157">
        <f>SAStab!C8230</f>
        <v>0</v>
      </c>
      <c r="AF157">
        <f>SAStab!D8230</f>
        <v>0</v>
      </c>
      <c r="AG157">
        <f>SAStab!E8230</f>
        <v>0</v>
      </c>
      <c r="AH157">
        <f>SAStab!F8230</f>
        <v>0</v>
      </c>
      <c r="AI157">
        <f>SAStab!G8230</f>
        <v>0</v>
      </c>
      <c r="AJ157">
        <f>SAStab!H8230</f>
        <v>4</v>
      </c>
      <c r="AK157">
        <f>SAStab!I8230</f>
        <v>6710</v>
      </c>
      <c r="AL157">
        <f>SAStab!J8230</f>
        <v>38797</v>
      </c>
      <c r="AN157" s="7"/>
      <c r="AO157" s="7" t="str">
        <f t="shared" si="49"/>
        <v>Equivalent Rental Income</v>
      </c>
      <c r="AP157" s="98">
        <f>SAStab!E1814</f>
        <v>0.105</v>
      </c>
      <c r="AQ157" s="52">
        <f>SAStab!B8374</f>
        <v>1313</v>
      </c>
      <c r="AR157" s="52">
        <f>SAStab!C8374</f>
        <v>0</v>
      </c>
      <c r="AS157" s="52">
        <f>SAStab!D8374</f>
        <v>0</v>
      </c>
      <c r="AT157" s="52">
        <f>SAStab!E8374</f>
        <v>0</v>
      </c>
      <c r="AU157" s="52">
        <f>SAStab!F8374</f>
        <v>0</v>
      </c>
      <c r="AV157" s="52">
        <f>SAStab!G8374</f>
        <v>0</v>
      </c>
      <c r="AW157" s="52">
        <f>SAStab!H8374</f>
        <v>93</v>
      </c>
      <c r="AX157" s="52">
        <f>SAStab!I8374</f>
        <v>7493</v>
      </c>
      <c r="AY157" s="52">
        <f>SAStab!J8374</f>
        <v>44000</v>
      </c>
      <c r="BA157" s="7"/>
      <c r="BB157" s="7" t="str">
        <f t="shared" si="50"/>
        <v>Equivalent Rental Income</v>
      </c>
      <c r="BC157" s="98">
        <f>SAStab!F1814</f>
        <v>0.105</v>
      </c>
      <c r="BD157" s="52">
        <f>SAStab!B8518</f>
        <v>1581</v>
      </c>
      <c r="BE157" s="52">
        <f>SAStab!C8518</f>
        <v>0</v>
      </c>
      <c r="BF157" s="52">
        <f>SAStab!D8518</f>
        <v>0</v>
      </c>
      <c r="BG157" s="52">
        <f>SAStab!E8518</f>
        <v>0</v>
      </c>
      <c r="BH157" s="52">
        <f>SAStab!F8518</f>
        <v>0</v>
      </c>
      <c r="BI157" s="52">
        <f>SAStab!G8518</f>
        <v>0</v>
      </c>
      <c r="BJ157" s="52">
        <f>SAStab!H8518</f>
        <v>104</v>
      </c>
      <c r="BK157" s="52">
        <f>SAStab!I8518</f>
        <v>8051</v>
      </c>
      <c r="BL157" s="52">
        <f>SAStab!J8518</f>
        <v>50529</v>
      </c>
      <c r="BN157" s="7"/>
      <c r="BO157" s="7" t="str">
        <f t="shared" si="46"/>
        <v>Equivalent Rental Income</v>
      </c>
      <c r="BP157" s="98">
        <f>SAStab!G1814</f>
        <v>0.104</v>
      </c>
      <c r="BQ157">
        <f>SAStab!B8662</f>
        <v>1673</v>
      </c>
      <c r="BR157">
        <f>SAStab!C8662</f>
        <v>0</v>
      </c>
      <c r="BS157">
        <f>SAStab!D8662</f>
        <v>0</v>
      </c>
      <c r="BT157">
        <f>SAStab!E8662</f>
        <v>0</v>
      </c>
      <c r="BU157">
        <f>SAStab!F8662</f>
        <v>0</v>
      </c>
      <c r="BV157" s="11">
        <f>SAStab!G8662</f>
        <v>0</v>
      </c>
      <c r="BW157" s="11">
        <f>SAStab!H8662</f>
        <v>79</v>
      </c>
      <c r="BX157" s="11">
        <f>SAStab!I8662</f>
        <v>9166</v>
      </c>
      <c r="BY157" s="11">
        <f>SAStab!J8662</f>
        <v>57182</v>
      </c>
    </row>
    <row r="158" spans="1:77">
      <c r="A158" s="6" t="s">
        <v>51</v>
      </c>
      <c r="B158" s="7"/>
      <c r="C158" s="98"/>
      <c r="N158" s="6" t="s">
        <v>51</v>
      </c>
      <c r="O158" s="7"/>
      <c r="P158" s="98"/>
      <c r="AA158" s="6" t="s">
        <v>51</v>
      </c>
      <c r="AB158" s="7"/>
      <c r="AC158" s="98"/>
      <c r="AN158" s="6" t="s">
        <v>51</v>
      </c>
      <c r="AO158" s="7"/>
      <c r="AP158" s="98"/>
      <c r="BA158" s="6" t="s">
        <v>51</v>
      </c>
      <c r="BB158" s="7"/>
      <c r="BC158" s="98"/>
      <c r="BN158" s="6" t="s">
        <v>51</v>
      </c>
      <c r="BO158" s="7"/>
      <c r="BP158" s="98"/>
    </row>
    <row r="159" spans="1:77">
      <c r="B159" s="7" t="s">
        <v>512</v>
      </c>
      <c r="C159" s="98">
        <f>SAStab!B1825</f>
        <v>0.98699999999999999</v>
      </c>
      <c r="D159" s="52">
        <f>SAStab!B7943</f>
        <v>55322</v>
      </c>
      <c r="E159" s="52">
        <f>SAStab!C7943</f>
        <v>8667.08</v>
      </c>
      <c r="F159" s="52">
        <f>SAStab!D7943</f>
        <v>12147.39</v>
      </c>
      <c r="G159" s="52">
        <f>SAStab!E7943</f>
        <v>20596</v>
      </c>
      <c r="H159" s="52">
        <f>SAStab!F7943</f>
        <v>34587.4</v>
      </c>
      <c r="I159" s="52">
        <f>SAStab!G7943</f>
        <v>63021</v>
      </c>
      <c r="J159" s="52">
        <f>SAStab!H7943</f>
        <v>112940</v>
      </c>
      <c r="K159" s="52">
        <f>SAStab!I7943</f>
        <v>164605</v>
      </c>
      <c r="L159" s="52">
        <f>SAStab!J7943</f>
        <v>345780</v>
      </c>
      <c r="O159" s="7" t="str">
        <f t="shared" ref="O159:O185" si="51">$B159</f>
        <v>Equivalent Annuity Income</v>
      </c>
      <c r="P159" s="98">
        <f>SAStab!C1825</f>
        <v>0.98599999999999999</v>
      </c>
      <c r="Q159">
        <f>SAStab!B8087</f>
        <v>68697</v>
      </c>
      <c r="R159" s="52">
        <f>SAStab!C8087</f>
        <v>9600.99</v>
      </c>
      <c r="S159" s="52">
        <f>SAStab!D8087</f>
        <v>14027.29</v>
      </c>
      <c r="T159" s="52">
        <f>SAStab!E8087</f>
        <v>23975.3</v>
      </c>
      <c r="U159" s="52">
        <f>SAStab!F8087</f>
        <v>41599.599999999999</v>
      </c>
      <c r="V159" s="52">
        <f>SAStab!G8087</f>
        <v>75977</v>
      </c>
      <c r="W159" s="52">
        <f>SAStab!H8087</f>
        <v>138383</v>
      </c>
      <c r="X159">
        <f>SAStab!I8087</f>
        <v>202420</v>
      </c>
      <c r="Y159">
        <f>SAStab!J8087</f>
        <v>433974</v>
      </c>
      <c r="AB159" s="7" t="str">
        <f t="shared" ref="AB159:AB185" si="52">$B159</f>
        <v>Equivalent Annuity Income</v>
      </c>
      <c r="AC159" s="98">
        <f>SAStab!D1825</f>
        <v>0.98799999999999999</v>
      </c>
      <c r="AD159">
        <f>SAStab!B8231</f>
        <v>74410</v>
      </c>
      <c r="AE159">
        <f>SAStab!C8231</f>
        <v>10447.780000000001</v>
      </c>
      <c r="AF159">
        <f>SAStab!D8231</f>
        <v>15256.69</v>
      </c>
      <c r="AG159">
        <f>SAStab!E8231</f>
        <v>25733.200000000001</v>
      </c>
      <c r="AH159">
        <f>SAStab!F8231</f>
        <v>45120.6</v>
      </c>
      <c r="AI159">
        <f>SAStab!G8231</f>
        <v>83331</v>
      </c>
      <c r="AJ159">
        <f>SAStab!H8231</f>
        <v>149205</v>
      </c>
      <c r="AK159">
        <f>SAStab!I8231</f>
        <v>215045</v>
      </c>
      <c r="AL159">
        <f>SAStab!J8231</f>
        <v>472490</v>
      </c>
      <c r="AO159" s="7" t="str">
        <f t="shared" ref="AO159:AO185" si="53">$B159</f>
        <v>Equivalent Annuity Income</v>
      </c>
      <c r="AP159" s="98">
        <f>SAStab!E1825</f>
        <v>0.98699999999999999</v>
      </c>
      <c r="AQ159" s="52">
        <f>SAStab!B8375</f>
        <v>78307</v>
      </c>
      <c r="AR159" s="52">
        <f>SAStab!C8375</f>
        <v>10564.87</v>
      </c>
      <c r="AS159" s="52">
        <f>SAStab!D8375</f>
        <v>16145.06</v>
      </c>
      <c r="AT159" s="52">
        <f>SAStab!E8375</f>
        <v>26604.5</v>
      </c>
      <c r="AU159" s="52">
        <f>SAStab!F8375</f>
        <v>45736.5</v>
      </c>
      <c r="AV159" s="52">
        <f>SAStab!G8375</f>
        <v>83920</v>
      </c>
      <c r="AW159" s="52">
        <f>SAStab!H8375</f>
        <v>150564</v>
      </c>
      <c r="AX159" s="52">
        <f>SAStab!I8375</f>
        <v>221905</v>
      </c>
      <c r="AY159" s="52">
        <f>SAStab!J8375</f>
        <v>534952</v>
      </c>
      <c r="BB159" s="7" t="str">
        <f t="shared" ref="BB159:BB185" si="54">$B159</f>
        <v>Equivalent Annuity Income</v>
      </c>
      <c r="BC159" s="98">
        <f>SAStab!F1825</f>
        <v>0.98599999999999999</v>
      </c>
      <c r="BD159" s="52">
        <f>SAStab!B8519</f>
        <v>78225</v>
      </c>
      <c r="BE159" s="52">
        <f>SAStab!C8519</f>
        <v>9919.81</v>
      </c>
      <c r="BF159" s="52">
        <f>SAStab!D8519</f>
        <v>16540.150000000001</v>
      </c>
      <c r="BG159" s="52">
        <f>SAStab!E8519</f>
        <v>27765.200000000001</v>
      </c>
      <c r="BH159" s="52">
        <f>SAStab!F8519</f>
        <v>47929.8</v>
      </c>
      <c r="BI159" s="52">
        <f>SAStab!G8519</f>
        <v>87294</v>
      </c>
      <c r="BJ159" s="52">
        <f>SAStab!H8519</f>
        <v>153528</v>
      </c>
      <c r="BK159" s="52">
        <f>SAStab!I8519</f>
        <v>227446</v>
      </c>
      <c r="BL159" s="52">
        <f>SAStab!J8519</f>
        <v>522446</v>
      </c>
      <c r="BO159" s="7" t="str">
        <f t="shared" ref="BO159:BO171" si="55">$B159</f>
        <v>Equivalent Annuity Income</v>
      </c>
      <c r="BP159" s="98">
        <f>SAStab!G1825</f>
        <v>0.98599999999999999</v>
      </c>
      <c r="BQ159">
        <f>SAStab!B8663</f>
        <v>85182</v>
      </c>
      <c r="BR159">
        <f>SAStab!C8663</f>
        <v>11062.56</v>
      </c>
      <c r="BS159">
        <f>SAStab!D8663</f>
        <v>18421.55</v>
      </c>
      <c r="BT159">
        <f>SAStab!E8663</f>
        <v>30993.8</v>
      </c>
      <c r="BU159">
        <f>SAStab!F8663</f>
        <v>53558</v>
      </c>
      <c r="BV159" s="11">
        <f>SAStab!G8663</f>
        <v>95932</v>
      </c>
      <c r="BW159" s="11">
        <f>SAStab!H8663</f>
        <v>172927</v>
      </c>
      <c r="BX159" s="11">
        <f>SAStab!I8663</f>
        <v>254526</v>
      </c>
      <c r="BY159" s="11">
        <f>SAStab!J8663</f>
        <v>533983</v>
      </c>
    </row>
    <row r="160" spans="1:77">
      <c r="B160" s="7" t="s">
        <v>39</v>
      </c>
      <c r="C160" s="98">
        <f>SAStab!B1826</f>
        <v>0.88500000000000001</v>
      </c>
      <c r="D160" s="52">
        <f>SAStab!B7944</f>
        <v>15314</v>
      </c>
      <c r="E160" s="52">
        <f>SAStab!C7944</f>
        <v>0</v>
      </c>
      <c r="F160" s="52">
        <f>SAStab!D7944</f>
        <v>0</v>
      </c>
      <c r="G160" s="52">
        <f>SAStab!E7944</f>
        <v>10966.5</v>
      </c>
      <c r="H160" s="52">
        <f>SAStab!F7944</f>
        <v>16260</v>
      </c>
      <c r="I160" s="52">
        <f>SAStab!G7944</f>
        <v>20431</v>
      </c>
      <c r="J160" s="52">
        <f>SAStab!H7944</f>
        <v>24551</v>
      </c>
      <c r="K160" s="52">
        <f>SAStab!I7944</f>
        <v>27050</v>
      </c>
      <c r="L160" s="52">
        <f>SAStab!J7944</f>
        <v>35364</v>
      </c>
      <c r="O160" s="7" t="str">
        <f t="shared" si="51"/>
        <v>Social Security Benefits</v>
      </c>
      <c r="P160" s="98">
        <f>SAStab!C1826</f>
        <v>0.88900000000000001</v>
      </c>
      <c r="Q160">
        <f>SAStab!B8088</f>
        <v>17742</v>
      </c>
      <c r="R160" s="52">
        <f>SAStab!C8088</f>
        <v>0</v>
      </c>
      <c r="S160" s="52">
        <f>SAStab!D8088</f>
        <v>0</v>
      </c>
      <c r="T160" s="52">
        <f>SAStab!E8088</f>
        <v>12511.5</v>
      </c>
      <c r="U160" s="52">
        <f>SAStab!F8088</f>
        <v>18746.3</v>
      </c>
      <c r="V160" s="52">
        <f>SAStab!G8088</f>
        <v>24046</v>
      </c>
      <c r="W160" s="52">
        <f>SAStab!H8088</f>
        <v>28300</v>
      </c>
      <c r="X160">
        <f>SAStab!I8088</f>
        <v>30954</v>
      </c>
      <c r="Y160">
        <f>SAStab!J8088</f>
        <v>39480</v>
      </c>
      <c r="AB160" s="7" t="str">
        <f t="shared" si="52"/>
        <v>Social Security Benefits</v>
      </c>
      <c r="AC160" s="98">
        <f>SAStab!D1826</f>
        <v>0.90700000000000003</v>
      </c>
      <c r="AD160">
        <f>SAStab!B8232</f>
        <v>19748</v>
      </c>
      <c r="AE160">
        <f>SAStab!C8232</f>
        <v>0</v>
      </c>
      <c r="AF160">
        <f>SAStab!D8232</f>
        <v>3577.32</v>
      </c>
      <c r="AG160">
        <f>SAStab!E8232</f>
        <v>13778.8</v>
      </c>
      <c r="AH160">
        <f>SAStab!F8232</f>
        <v>20691.099999999999</v>
      </c>
      <c r="AI160">
        <f>SAStab!G8232</f>
        <v>26336</v>
      </c>
      <c r="AJ160">
        <f>SAStab!H8232</f>
        <v>30882</v>
      </c>
      <c r="AK160">
        <f>SAStab!I8232</f>
        <v>34207</v>
      </c>
      <c r="AL160">
        <f>SAStab!J8232</f>
        <v>45881</v>
      </c>
      <c r="AO160" s="7" t="str">
        <f t="shared" si="53"/>
        <v>Social Security Benefits</v>
      </c>
      <c r="AP160" s="98">
        <f>SAStab!E1826</f>
        <v>0.91300000000000003</v>
      </c>
      <c r="AQ160" s="52">
        <f>SAStab!B8376</f>
        <v>21350</v>
      </c>
      <c r="AR160" s="52">
        <f>SAStab!C8376</f>
        <v>0</v>
      </c>
      <c r="AS160" s="52">
        <f>SAStab!D8376</f>
        <v>5639.42</v>
      </c>
      <c r="AT160" s="52">
        <f>SAStab!E8376</f>
        <v>15004.4</v>
      </c>
      <c r="AU160" s="52">
        <f>SAStab!F8376</f>
        <v>22015.8</v>
      </c>
      <c r="AV160" s="52">
        <f>SAStab!G8376</f>
        <v>28348</v>
      </c>
      <c r="AW160" s="52">
        <f>SAStab!H8376</f>
        <v>33755</v>
      </c>
      <c r="AX160" s="52">
        <f>SAStab!I8376</f>
        <v>37568</v>
      </c>
      <c r="AY160" s="52">
        <f>SAStab!J8376</f>
        <v>48017</v>
      </c>
      <c r="BB160" s="7" t="str">
        <f t="shared" si="54"/>
        <v>Social Security Benefits</v>
      </c>
      <c r="BC160" s="98">
        <f>SAStab!F1826</f>
        <v>0.91400000000000003</v>
      </c>
      <c r="BD160" s="52">
        <f>SAStab!B8520</f>
        <v>23330</v>
      </c>
      <c r="BE160" s="52">
        <f>SAStab!C8520</f>
        <v>0</v>
      </c>
      <c r="BF160" s="52">
        <f>SAStab!D8520</f>
        <v>5884.76</v>
      </c>
      <c r="BG160" s="52">
        <f>SAStab!E8520</f>
        <v>16089.8</v>
      </c>
      <c r="BH160" s="52">
        <f>SAStab!F8520</f>
        <v>23793</v>
      </c>
      <c r="BI160" s="52">
        <f>SAStab!G8520</f>
        <v>31144</v>
      </c>
      <c r="BJ160" s="52">
        <f>SAStab!H8520</f>
        <v>37456</v>
      </c>
      <c r="BK160" s="52">
        <f>SAStab!I8520</f>
        <v>41780</v>
      </c>
      <c r="BL160" s="52">
        <f>SAStab!J8520</f>
        <v>54266</v>
      </c>
      <c r="BO160" s="7" t="str">
        <f t="shared" si="55"/>
        <v>Social Security Benefits</v>
      </c>
      <c r="BP160" s="98">
        <f>SAStab!G1826</f>
        <v>0.91800000000000004</v>
      </c>
      <c r="BQ160">
        <f>SAStab!B8664</f>
        <v>26205</v>
      </c>
      <c r="BR160">
        <f>SAStab!C8664</f>
        <v>0</v>
      </c>
      <c r="BS160">
        <f>SAStab!D8664</f>
        <v>8646.07</v>
      </c>
      <c r="BT160">
        <f>SAStab!E8664</f>
        <v>17999.7</v>
      </c>
      <c r="BU160">
        <f>SAStab!F8664</f>
        <v>26452.400000000001</v>
      </c>
      <c r="BV160" s="11">
        <f>SAStab!G8664</f>
        <v>34813</v>
      </c>
      <c r="BW160" s="11">
        <f>SAStab!H8664</f>
        <v>42390</v>
      </c>
      <c r="BX160" s="11">
        <f>SAStab!I8664</f>
        <v>46929</v>
      </c>
      <c r="BY160" s="11">
        <f>SAStab!J8664</f>
        <v>59268</v>
      </c>
    </row>
    <row r="161" spans="1:77">
      <c r="B161" s="7" t="s">
        <v>63</v>
      </c>
      <c r="C161" s="98">
        <f>SAStab!B1827</f>
        <v>3.7999999999999999E-2</v>
      </c>
      <c r="D161" s="52">
        <f>SAStab!B7945</f>
        <v>223</v>
      </c>
      <c r="E161" s="52">
        <f>SAStab!C7945</f>
        <v>0</v>
      </c>
      <c r="F161" s="52">
        <f>SAStab!D7945</f>
        <v>0</v>
      </c>
      <c r="G161" s="52">
        <f>SAStab!E7945</f>
        <v>0</v>
      </c>
      <c r="H161" s="52">
        <f>SAStab!F7945</f>
        <v>0</v>
      </c>
      <c r="I161" s="52">
        <f>SAStab!G7945</f>
        <v>0</v>
      </c>
      <c r="J161" s="52">
        <f>SAStab!H7945</f>
        <v>0</v>
      </c>
      <c r="K161" s="52">
        <f>SAStab!I7945</f>
        <v>0</v>
      </c>
      <c r="L161" s="52">
        <f>SAStab!J7945</f>
        <v>8666</v>
      </c>
      <c r="O161" s="7" t="str">
        <f t="shared" si="51"/>
        <v>SSI</v>
      </c>
      <c r="P161" s="98">
        <f>SAStab!C1827</f>
        <v>2.8000000000000001E-2</v>
      </c>
      <c r="Q161">
        <f>SAStab!B8089</f>
        <v>166</v>
      </c>
      <c r="R161" s="52">
        <f>SAStab!C8089</f>
        <v>0</v>
      </c>
      <c r="S161" s="52">
        <f>SAStab!D8089</f>
        <v>0</v>
      </c>
      <c r="T161" s="52">
        <f>SAStab!E8089</f>
        <v>0</v>
      </c>
      <c r="U161" s="52">
        <f>SAStab!F8089</f>
        <v>0</v>
      </c>
      <c r="V161" s="52">
        <f>SAStab!G8089</f>
        <v>0</v>
      </c>
      <c r="W161" s="52">
        <f>SAStab!H8089</f>
        <v>0</v>
      </c>
      <c r="X161">
        <f>SAStab!I8089</f>
        <v>0</v>
      </c>
      <c r="Y161">
        <f>SAStab!J8089</f>
        <v>7796</v>
      </c>
      <c r="AB161" s="7" t="str">
        <f t="shared" si="52"/>
        <v>SSI</v>
      </c>
      <c r="AC161" s="98">
        <f>SAStab!D1827</f>
        <v>1.7999999999999999E-2</v>
      </c>
      <c r="AD161">
        <f>SAStab!B8233</f>
        <v>88</v>
      </c>
      <c r="AE161">
        <f>SAStab!C8233</f>
        <v>0</v>
      </c>
      <c r="AF161">
        <f>SAStab!D8233</f>
        <v>0</v>
      </c>
      <c r="AG161">
        <f>SAStab!E8233</f>
        <v>0</v>
      </c>
      <c r="AH161">
        <f>SAStab!F8233</f>
        <v>0</v>
      </c>
      <c r="AI161">
        <f>SAStab!G8233</f>
        <v>0</v>
      </c>
      <c r="AJ161">
        <f>SAStab!H8233</f>
        <v>0</v>
      </c>
      <c r="AK161">
        <f>SAStab!I8233</f>
        <v>0</v>
      </c>
      <c r="AL161">
        <f>SAStab!J8233</f>
        <v>4568</v>
      </c>
      <c r="AO161" s="7" t="str">
        <f t="shared" si="53"/>
        <v>SSI</v>
      </c>
      <c r="AP161" s="98">
        <f>SAStab!E1827</f>
        <v>1.4999999999999999E-2</v>
      </c>
      <c r="AQ161" s="52">
        <f>SAStab!B8377</f>
        <v>86</v>
      </c>
      <c r="AR161" s="52">
        <f>SAStab!C8377</f>
        <v>0</v>
      </c>
      <c r="AS161" s="52">
        <f>SAStab!D8377</f>
        <v>0</v>
      </c>
      <c r="AT161" s="52">
        <f>SAStab!E8377</f>
        <v>0</v>
      </c>
      <c r="AU161" s="52">
        <f>SAStab!F8377</f>
        <v>0</v>
      </c>
      <c r="AV161" s="52">
        <f>SAStab!G8377</f>
        <v>0</v>
      </c>
      <c r="AW161" s="52">
        <f>SAStab!H8377</f>
        <v>0</v>
      </c>
      <c r="AX161" s="52">
        <f>SAStab!I8377</f>
        <v>0</v>
      </c>
      <c r="AY161" s="52">
        <f>SAStab!J8377</f>
        <v>4226</v>
      </c>
      <c r="BB161" s="7" t="str">
        <f t="shared" si="54"/>
        <v>SSI</v>
      </c>
      <c r="BC161" s="98">
        <f>SAStab!F1827</f>
        <v>1.2999999999999999E-2</v>
      </c>
      <c r="BD161" s="52">
        <f>SAStab!B8521</f>
        <v>78</v>
      </c>
      <c r="BE161" s="52">
        <f>SAStab!C8521</f>
        <v>0</v>
      </c>
      <c r="BF161" s="52">
        <f>SAStab!D8521</f>
        <v>0</v>
      </c>
      <c r="BG161" s="52">
        <f>SAStab!E8521</f>
        <v>0</v>
      </c>
      <c r="BH161" s="52">
        <f>SAStab!F8521</f>
        <v>0</v>
      </c>
      <c r="BI161" s="52">
        <f>SAStab!G8521</f>
        <v>0</v>
      </c>
      <c r="BJ161" s="52">
        <f>SAStab!H8521</f>
        <v>0</v>
      </c>
      <c r="BK161" s="52">
        <f>SAStab!I8521</f>
        <v>0</v>
      </c>
      <c r="BL161" s="52">
        <f>SAStab!J8521</f>
        <v>3467</v>
      </c>
      <c r="BO161" s="7" t="str">
        <f t="shared" si="55"/>
        <v>SSI</v>
      </c>
      <c r="BP161" s="98">
        <f>SAStab!G1827</f>
        <v>0.01</v>
      </c>
      <c r="BQ161">
        <f>SAStab!B8665</f>
        <v>60</v>
      </c>
      <c r="BR161">
        <f>SAStab!C8665</f>
        <v>0</v>
      </c>
      <c r="BS161">
        <f>SAStab!D8665</f>
        <v>0</v>
      </c>
      <c r="BT161">
        <f>SAStab!E8665</f>
        <v>0</v>
      </c>
      <c r="BU161">
        <f>SAStab!F8665</f>
        <v>0</v>
      </c>
      <c r="BV161" s="11">
        <f>SAStab!G8665</f>
        <v>0</v>
      </c>
      <c r="BW161" s="11">
        <f>SAStab!H8665</f>
        <v>0</v>
      </c>
      <c r="BX161" s="11">
        <f>SAStab!I8665</f>
        <v>0</v>
      </c>
      <c r="BY161" s="11">
        <f>SAStab!J8665</f>
        <v>0</v>
      </c>
    </row>
    <row r="162" spans="1:77">
      <c r="B162" s="7" t="s">
        <v>271</v>
      </c>
      <c r="C162" s="98">
        <f>SAStab!B1828</f>
        <v>0.91700000000000004</v>
      </c>
      <c r="D162" s="52">
        <f>SAStab!B7946</f>
        <v>22853</v>
      </c>
      <c r="E162" s="52">
        <f>SAStab!C7946</f>
        <v>-36.22</v>
      </c>
      <c r="F162" s="52">
        <f>SAStab!D7946</f>
        <v>32.340000000000003</v>
      </c>
      <c r="G162" s="52">
        <f>SAStab!E7946</f>
        <v>820.5</v>
      </c>
      <c r="H162" s="52">
        <f>SAStab!F7946</f>
        <v>4920</v>
      </c>
      <c r="I162" s="52">
        <f>SAStab!G7946</f>
        <v>19022</v>
      </c>
      <c r="J162" s="52">
        <f>SAStab!H7946</f>
        <v>52696</v>
      </c>
      <c r="K162" s="52">
        <f>SAStab!I7946</f>
        <v>98684</v>
      </c>
      <c r="L162" s="52">
        <f>SAStab!J7946</f>
        <v>274031</v>
      </c>
      <c r="O162" s="7" t="str">
        <f t="shared" si="51"/>
        <v>Annuitized Financial Income</v>
      </c>
      <c r="P162" s="98">
        <f>SAStab!C1828</f>
        <v>0.93300000000000005</v>
      </c>
      <c r="Q162">
        <f>SAStab!B8090</f>
        <v>31172</v>
      </c>
      <c r="R162" s="52">
        <f>SAStab!C8090</f>
        <v>-35.909999999999997</v>
      </c>
      <c r="S162" s="52">
        <f>SAStab!D8090</f>
        <v>117.92</v>
      </c>
      <c r="T162" s="52">
        <f>SAStab!E8090</f>
        <v>1342.3</v>
      </c>
      <c r="U162" s="52">
        <f>SAStab!F8090</f>
        <v>6506</v>
      </c>
      <c r="V162" s="52">
        <f>SAStab!G8090</f>
        <v>24339</v>
      </c>
      <c r="W162" s="52">
        <f>SAStab!H8090</f>
        <v>70054</v>
      </c>
      <c r="X162">
        <f>SAStab!I8090</f>
        <v>132668</v>
      </c>
      <c r="Y162">
        <f>SAStab!J8090</f>
        <v>357337</v>
      </c>
      <c r="AB162" s="7" t="str">
        <f t="shared" si="52"/>
        <v>Annuitized Financial Income</v>
      </c>
      <c r="AC162" s="98">
        <f>SAStab!D1828</f>
        <v>0.94299999999999995</v>
      </c>
      <c r="AD162">
        <f>SAStab!B8234</f>
        <v>34438</v>
      </c>
      <c r="AE162">
        <f>SAStab!C8234</f>
        <v>-24.07</v>
      </c>
      <c r="AF162">
        <f>SAStab!D8234</f>
        <v>194.33</v>
      </c>
      <c r="AG162">
        <f>SAStab!E8234</f>
        <v>1695.1</v>
      </c>
      <c r="AH162">
        <f>SAStab!F8234</f>
        <v>7976.6</v>
      </c>
      <c r="AI162">
        <f>SAStab!G8234</f>
        <v>28110</v>
      </c>
      <c r="AJ162">
        <f>SAStab!H8234</f>
        <v>77321</v>
      </c>
      <c r="AK162">
        <f>SAStab!I8234</f>
        <v>139740</v>
      </c>
      <c r="AL162">
        <f>SAStab!J8234</f>
        <v>403343</v>
      </c>
      <c r="AO162" s="7" t="str">
        <f t="shared" si="53"/>
        <v>Annuitized Financial Income</v>
      </c>
      <c r="AP162" s="98">
        <f>SAStab!E1828</f>
        <v>0.94199999999999995</v>
      </c>
      <c r="AQ162" s="52">
        <f>SAStab!B8378</f>
        <v>37483</v>
      </c>
      <c r="AR162" s="52">
        <f>SAStab!C8378</f>
        <v>-25.05</v>
      </c>
      <c r="AS162" s="52">
        <f>SAStab!D8378</f>
        <v>231.43</v>
      </c>
      <c r="AT162" s="52">
        <f>SAStab!E8378</f>
        <v>1939.6</v>
      </c>
      <c r="AU162" s="52">
        <f>SAStab!F8378</f>
        <v>8429.7999999999993</v>
      </c>
      <c r="AV162" s="52">
        <f>SAStab!G8378</f>
        <v>30064</v>
      </c>
      <c r="AW162" s="52">
        <f>SAStab!H8378</f>
        <v>80251</v>
      </c>
      <c r="AX162" s="52">
        <f>SAStab!I8378</f>
        <v>140549</v>
      </c>
      <c r="AY162" s="52">
        <f>SAStab!J8378</f>
        <v>430068</v>
      </c>
      <c r="BB162" s="7" t="str">
        <f t="shared" si="54"/>
        <v>Annuitized Financial Income</v>
      </c>
      <c r="BC162" s="98">
        <f>SAStab!F1828</f>
        <v>0.94199999999999995</v>
      </c>
      <c r="BD162" s="52">
        <f>SAStab!B8522</f>
        <v>35026</v>
      </c>
      <c r="BE162" s="52">
        <f>SAStab!C8522</f>
        <v>-28.5</v>
      </c>
      <c r="BF162" s="52">
        <f>SAStab!D8522</f>
        <v>267.11</v>
      </c>
      <c r="BG162" s="52">
        <f>SAStab!E8522</f>
        <v>2040.8</v>
      </c>
      <c r="BH162" s="52">
        <f>SAStab!F8522</f>
        <v>8452.2000000000007</v>
      </c>
      <c r="BI162" s="52">
        <f>SAStab!G8522</f>
        <v>29475</v>
      </c>
      <c r="BJ162" s="52">
        <f>SAStab!H8522</f>
        <v>77714</v>
      </c>
      <c r="BK162" s="52">
        <f>SAStab!I8522</f>
        <v>142206</v>
      </c>
      <c r="BL162" s="52">
        <f>SAStab!J8522</f>
        <v>404654</v>
      </c>
      <c r="BO162" s="7" t="str">
        <f t="shared" si="55"/>
        <v>Annuitized Financial Income</v>
      </c>
      <c r="BP162" s="98">
        <f>SAStab!G1828</f>
        <v>0.94599999999999995</v>
      </c>
      <c r="BQ162">
        <f>SAStab!B8666</f>
        <v>36480</v>
      </c>
      <c r="BR162">
        <f>SAStab!C8666</f>
        <v>-18.690000000000001</v>
      </c>
      <c r="BS162">
        <f>SAStab!D8666</f>
        <v>321.12</v>
      </c>
      <c r="BT162">
        <f>SAStab!E8666</f>
        <v>2244.6</v>
      </c>
      <c r="BU162">
        <f>SAStab!F8666</f>
        <v>9443.9</v>
      </c>
      <c r="BV162" s="11">
        <f>SAStab!G8666</f>
        <v>31969</v>
      </c>
      <c r="BW162" s="11">
        <f>SAStab!H8666</f>
        <v>83574</v>
      </c>
      <c r="BX162" s="11">
        <f>SAStab!I8666</f>
        <v>148428</v>
      </c>
      <c r="BY162" s="11">
        <f>SAStab!J8666</f>
        <v>403522</v>
      </c>
    </row>
    <row r="163" spans="1:77">
      <c r="B163" s="7" t="s">
        <v>40</v>
      </c>
      <c r="C163" s="98">
        <f>SAStab!B1829</f>
        <v>0.373</v>
      </c>
      <c r="D163" s="52">
        <f>SAStab!B7947</f>
        <v>5720</v>
      </c>
      <c r="E163" s="52">
        <f>SAStab!C7947</f>
        <v>0</v>
      </c>
      <c r="F163" s="52">
        <f>SAStab!D7947</f>
        <v>0</v>
      </c>
      <c r="G163" s="52">
        <f>SAStab!E7947</f>
        <v>0</v>
      </c>
      <c r="H163" s="52">
        <f>SAStab!F7947</f>
        <v>0</v>
      </c>
      <c r="I163" s="52">
        <f>SAStab!G7947</f>
        <v>5138</v>
      </c>
      <c r="J163" s="52">
        <f>SAStab!H7947</f>
        <v>18561</v>
      </c>
      <c r="K163" s="52">
        <f>SAStab!I7947</f>
        <v>31009</v>
      </c>
      <c r="L163" s="52">
        <f>SAStab!J7947</f>
        <v>63958</v>
      </c>
      <c r="O163" s="7" t="str">
        <f t="shared" si="51"/>
        <v>DB Pension Income</v>
      </c>
      <c r="P163" s="98">
        <f>SAStab!C1829</f>
        <v>0.39</v>
      </c>
      <c r="Q163">
        <f>SAStab!B8091</f>
        <v>5541</v>
      </c>
      <c r="R163" s="52">
        <f>SAStab!C8091</f>
        <v>0</v>
      </c>
      <c r="S163" s="52">
        <f>SAStab!D8091</f>
        <v>0</v>
      </c>
      <c r="T163" s="52">
        <f>SAStab!E8091</f>
        <v>0</v>
      </c>
      <c r="U163" s="52">
        <f>SAStab!F8091</f>
        <v>0</v>
      </c>
      <c r="V163" s="52">
        <f>SAStab!G8091</f>
        <v>4462</v>
      </c>
      <c r="W163" s="52">
        <f>SAStab!H8091</f>
        <v>16883</v>
      </c>
      <c r="X163">
        <f>SAStab!I8091</f>
        <v>30504</v>
      </c>
      <c r="Y163">
        <f>SAStab!J8091</f>
        <v>68013</v>
      </c>
      <c r="AB163" s="7" t="str">
        <f t="shared" si="52"/>
        <v>DB Pension Income</v>
      </c>
      <c r="AC163" s="98">
        <f>SAStab!D1829</f>
        <v>0.38200000000000001</v>
      </c>
      <c r="AD163">
        <f>SAStab!B8235</f>
        <v>4762</v>
      </c>
      <c r="AE163">
        <f>SAStab!C8235</f>
        <v>0</v>
      </c>
      <c r="AF163">
        <f>SAStab!D8235</f>
        <v>0</v>
      </c>
      <c r="AG163">
        <f>SAStab!E8235</f>
        <v>0</v>
      </c>
      <c r="AH163">
        <f>SAStab!F8235</f>
        <v>0</v>
      </c>
      <c r="AI163">
        <f>SAStab!G8235</f>
        <v>2857</v>
      </c>
      <c r="AJ163">
        <f>SAStab!H8235</f>
        <v>12627</v>
      </c>
      <c r="AK163">
        <f>SAStab!I8235</f>
        <v>25783</v>
      </c>
      <c r="AL163">
        <f>SAStab!J8235</f>
        <v>69178</v>
      </c>
      <c r="AO163" s="7" t="str">
        <f t="shared" si="53"/>
        <v>DB Pension Income</v>
      </c>
      <c r="AP163" s="98">
        <f>SAStab!E1829</f>
        <v>0.33100000000000002</v>
      </c>
      <c r="AQ163" s="52">
        <f>SAStab!B8379</f>
        <v>3276</v>
      </c>
      <c r="AR163" s="52">
        <f>SAStab!C8379</f>
        <v>0</v>
      </c>
      <c r="AS163" s="52">
        <f>SAStab!D8379</f>
        <v>0</v>
      </c>
      <c r="AT163" s="52">
        <f>SAStab!E8379</f>
        <v>0</v>
      </c>
      <c r="AU163" s="52">
        <f>SAStab!F8379</f>
        <v>0</v>
      </c>
      <c r="AV163" s="52">
        <f>SAStab!G8379</f>
        <v>1282</v>
      </c>
      <c r="AW163" s="52">
        <f>SAStab!H8379</f>
        <v>7492</v>
      </c>
      <c r="AX163" s="52">
        <f>SAStab!I8379</f>
        <v>16957</v>
      </c>
      <c r="AY163" s="52">
        <f>SAStab!J8379</f>
        <v>57663</v>
      </c>
      <c r="BB163" s="7" t="str">
        <f t="shared" si="54"/>
        <v>DB Pension Income</v>
      </c>
      <c r="BC163" s="98">
        <f>SAStab!F1829</f>
        <v>0.25800000000000001</v>
      </c>
      <c r="BD163" s="52">
        <f>SAStab!B8523</f>
        <v>2566</v>
      </c>
      <c r="BE163" s="52">
        <f>SAStab!C8523</f>
        <v>0</v>
      </c>
      <c r="BF163" s="52">
        <f>SAStab!D8523</f>
        <v>0</v>
      </c>
      <c r="BG163" s="52">
        <f>SAStab!E8523</f>
        <v>0</v>
      </c>
      <c r="BH163" s="52">
        <f>SAStab!F8523</f>
        <v>0</v>
      </c>
      <c r="BI163" s="52">
        <f>SAStab!G8523</f>
        <v>152</v>
      </c>
      <c r="BJ163" s="52">
        <f>SAStab!H8523</f>
        <v>4210</v>
      </c>
      <c r="BK163" s="52">
        <f>SAStab!I8523</f>
        <v>11499</v>
      </c>
      <c r="BL163" s="52">
        <f>SAStab!J8523</f>
        <v>50044</v>
      </c>
      <c r="BO163" s="7" t="str">
        <f t="shared" si="55"/>
        <v>DB Pension Income</v>
      </c>
      <c r="BP163" s="98">
        <f>SAStab!G1829</f>
        <v>0.20599999999999999</v>
      </c>
      <c r="BQ163">
        <f>SAStab!B8667</f>
        <v>2585</v>
      </c>
      <c r="BR163">
        <f>SAStab!C8667</f>
        <v>0</v>
      </c>
      <c r="BS163">
        <f>SAStab!D8667</f>
        <v>0</v>
      </c>
      <c r="BT163">
        <f>SAStab!E8667</f>
        <v>0</v>
      </c>
      <c r="BU163">
        <f>SAStab!F8667</f>
        <v>0</v>
      </c>
      <c r="BV163" s="11">
        <f>SAStab!G8667</f>
        <v>0</v>
      </c>
      <c r="BW163" s="11">
        <f>SAStab!H8667</f>
        <v>2986</v>
      </c>
      <c r="BX163" s="11">
        <f>SAStab!I8667</f>
        <v>11917</v>
      </c>
      <c r="BY163" s="11">
        <f>SAStab!J8667</f>
        <v>59644</v>
      </c>
    </row>
    <row r="164" spans="1:77">
      <c r="B164" s="7" t="s">
        <v>41</v>
      </c>
      <c r="C164" s="98">
        <f>SAStab!B1830</f>
        <v>0.17499999999999999</v>
      </c>
      <c r="D164" s="52">
        <f>SAStab!B7948</f>
        <v>5226</v>
      </c>
      <c r="E164" s="52">
        <f>SAStab!C7948</f>
        <v>0</v>
      </c>
      <c r="F164" s="52">
        <f>SAStab!D7948</f>
        <v>0</v>
      </c>
      <c r="G164" s="52">
        <f>SAStab!E7948</f>
        <v>0</v>
      </c>
      <c r="H164" s="52">
        <f>SAStab!F7948</f>
        <v>0</v>
      </c>
      <c r="I164" s="52">
        <f>SAStab!G7948</f>
        <v>0</v>
      </c>
      <c r="J164" s="52">
        <f>SAStab!H7948</f>
        <v>16878</v>
      </c>
      <c r="K164" s="52">
        <f>SAStab!I7948</f>
        <v>33437</v>
      </c>
      <c r="L164" s="52">
        <f>SAStab!J7948</f>
        <v>85602</v>
      </c>
      <c r="O164" s="7" t="str">
        <f t="shared" si="51"/>
        <v>Earned Income</v>
      </c>
      <c r="P164" s="98">
        <f>SAStab!C1830</f>
        <v>0.191</v>
      </c>
      <c r="Q164">
        <f>SAStab!B8092</f>
        <v>6476</v>
      </c>
      <c r="R164" s="52">
        <f>SAStab!C8092</f>
        <v>0</v>
      </c>
      <c r="S164" s="52">
        <f>SAStab!D8092</f>
        <v>0</v>
      </c>
      <c r="T164" s="52">
        <f>SAStab!E8092</f>
        <v>0</v>
      </c>
      <c r="U164" s="52">
        <f>SAStab!F8092</f>
        <v>0</v>
      </c>
      <c r="V164" s="52">
        <f>SAStab!G8092</f>
        <v>0</v>
      </c>
      <c r="W164" s="52">
        <f>SAStab!H8092</f>
        <v>23105</v>
      </c>
      <c r="X164">
        <f>SAStab!I8092</f>
        <v>41321</v>
      </c>
      <c r="Y164">
        <f>SAStab!J8092</f>
        <v>98608</v>
      </c>
      <c r="AB164" s="7" t="str">
        <f t="shared" si="52"/>
        <v>Earned Income</v>
      </c>
      <c r="AC164" s="98">
        <f>SAStab!D1830</f>
        <v>0.17599999999999999</v>
      </c>
      <c r="AD164">
        <f>SAStab!B8236</f>
        <v>6605</v>
      </c>
      <c r="AE164">
        <f>SAStab!C8236</f>
        <v>0</v>
      </c>
      <c r="AF164">
        <f>SAStab!D8236</f>
        <v>0</v>
      </c>
      <c r="AG164">
        <f>SAStab!E8236</f>
        <v>0</v>
      </c>
      <c r="AH164">
        <f>SAStab!F8236</f>
        <v>0</v>
      </c>
      <c r="AI164">
        <f>SAStab!G8236</f>
        <v>0</v>
      </c>
      <c r="AJ164">
        <f>SAStab!H8236</f>
        <v>22129</v>
      </c>
      <c r="AK164">
        <f>SAStab!I8236</f>
        <v>43193</v>
      </c>
      <c r="AL164">
        <f>SAStab!J8236</f>
        <v>104368</v>
      </c>
      <c r="AO164" s="7" t="str">
        <f t="shared" si="53"/>
        <v>Earned Income</v>
      </c>
      <c r="AP164" s="98">
        <f>SAStab!E1830</f>
        <v>0.154</v>
      </c>
      <c r="AQ164" s="52">
        <f>SAStab!B8380</f>
        <v>6853</v>
      </c>
      <c r="AR164" s="52">
        <f>SAStab!C8380</f>
        <v>0</v>
      </c>
      <c r="AS164" s="52">
        <f>SAStab!D8380</f>
        <v>0</v>
      </c>
      <c r="AT164" s="52">
        <f>SAStab!E8380</f>
        <v>0</v>
      </c>
      <c r="AU164" s="52">
        <f>SAStab!F8380</f>
        <v>0</v>
      </c>
      <c r="AV164" s="52">
        <f>SAStab!G8380</f>
        <v>0</v>
      </c>
      <c r="AW164" s="52">
        <f>SAStab!H8380</f>
        <v>20507</v>
      </c>
      <c r="AX164" s="52">
        <f>SAStab!I8380</f>
        <v>45290</v>
      </c>
      <c r="AY164" s="52">
        <f>SAStab!J8380</f>
        <v>116041</v>
      </c>
      <c r="BB164" s="7" t="str">
        <f t="shared" si="54"/>
        <v>Earned Income</v>
      </c>
      <c r="BC164" s="98">
        <f>SAStab!F1830</f>
        <v>0.155</v>
      </c>
      <c r="BD164" s="52">
        <f>SAStab!B8524</f>
        <v>7258</v>
      </c>
      <c r="BE164" s="52">
        <f>SAStab!C8524</f>
        <v>0</v>
      </c>
      <c r="BF164" s="52">
        <f>SAStab!D8524</f>
        <v>0</v>
      </c>
      <c r="BG164" s="52">
        <f>SAStab!E8524</f>
        <v>0</v>
      </c>
      <c r="BH164" s="52">
        <f>SAStab!F8524</f>
        <v>0</v>
      </c>
      <c r="BI164" s="52">
        <f>SAStab!G8524</f>
        <v>0</v>
      </c>
      <c r="BJ164" s="52">
        <f>SAStab!H8524</f>
        <v>21742</v>
      </c>
      <c r="BK164" s="52">
        <f>SAStab!I8524</f>
        <v>49865</v>
      </c>
      <c r="BL164" s="52">
        <f>SAStab!J8524</f>
        <v>122237</v>
      </c>
      <c r="BO164" s="7" t="str">
        <f t="shared" si="55"/>
        <v>Earned Income</v>
      </c>
      <c r="BP164" s="98">
        <f>SAStab!G1830</f>
        <v>0.16</v>
      </c>
      <c r="BQ164">
        <f>SAStab!B8668</f>
        <v>8215</v>
      </c>
      <c r="BR164">
        <f>SAStab!C8668</f>
        <v>0</v>
      </c>
      <c r="BS164">
        <f>SAStab!D8668</f>
        <v>0</v>
      </c>
      <c r="BT164">
        <f>SAStab!E8668</f>
        <v>0</v>
      </c>
      <c r="BU164">
        <f>SAStab!F8668</f>
        <v>0</v>
      </c>
      <c r="BV164" s="11">
        <f>SAStab!G8668</f>
        <v>0</v>
      </c>
      <c r="BW164" s="11">
        <f>SAStab!H8668</f>
        <v>24000</v>
      </c>
      <c r="BX164" s="11">
        <f>SAStab!I8668</f>
        <v>58125</v>
      </c>
      <c r="BY164" s="11">
        <f>SAStab!J8668</f>
        <v>137210</v>
      </c>
    </row>
    <row r="165" spans="1:77">
      <c r="B165" s="7" t="s">
        <v>42</v>
      </c>
      <c r="C165" s="98">
        <f>SAStab!B1831</f>
        <v>0.82</v>
      </c>
      <c r="D165" s="52">
        <f>SAStab!B7949</f>
        <v>5252</v>
      </c>
      <c r="E165" s="52">
        <f>SAStab!C7949</f>
        <v>0</v>
      </c>
      <c r="F165" s="52">
        <f>SAStab!D7949</f>
        <v>0</v>
      </c>
      <c r="G165" s="52">
        <f>SAStab!E7949</f>
        <v>1098.5</v>
      </c>
      <c r="H165" s="52">
        <f>SAStab!F7949</f>
        <v>3507.4</v>
      </c>
      <c r="I165" s="52">
        <f>SAStab!G7949</f>
        <v>7016</v>
      </c>
      <c r="J165" s="52">
        <f>SAStab!H7949</f>
        <v>12283</v>
      </c>
      <c r="K165" s="52">
        <f>SAStab!I7949</f>
        <v>16777</v>
      </c>
      <c r="L165" s="52">
        <f>SAStab!J7949</f>
        <v>29411</v>
      </c>
      <c r="O165" s="7" t="str">
        <f t="shared" si="51"/>
        <v>Imputed Rental Income</v>
      </c>
      <c r="P165" s="98">
        <f>SAStab!C1831</f>
        <v>0.84599999999999997</v>
      </c>
      <c r="Q165">
        <f>SAStab!B8093</f>
        <v>6829</v>
      </c>
      <c r="R165" s="52">
        <f>SAStab!C8093</f>
        <v>0</v>
      </c>
      <c r="S165" s="52">
        <f>SAStab!D8093</f>
        <v>0</v>
      </c>
      <c r="T165" s="52">
        <f>SAStab!E8093</f>
        <v>1443.5</v>
      </c>
      <c r="U165" s="52">
        <f>SAStab!F8093</f>
        <v>4109.1000000000004</v>
      </c>
      <c r="V165" s="52">
        <f>SAStab!G8093</f>
        <v>8883</v>
      </c>
      <c r="W165" s="52">
        <f>SAStab!H8093</f>
        <v>16296</v>
      </c>
      <c r="X165">
        <f>SAStab!I8093</f>
        <v>22449</v>
      </c>
      <c r="Y165">
        <f>SAStab!J8093</f>
        <v>42518</v>
      </c>
      <c r="AB165" s="7" t="str">
        <f t="shared" si="52"/>
        <v>Imputed Rental Income</v>
      </c>
      <c r="AC165" s="98">
        <f>SAStab!D1831</f>
        <v>0.86599999999999999</v>
      </c>
      <c r="AD165">
        <f>SAStab!B8237</f>
        <v>7900</v>
      </c>
      <c r="AE165">
        <f>SAStab!C8237</f>
        <v>0</v>
      </c>
      <c r="AF165">
        <f>SAStab!D8237</f>
        <v>0</v>
      </c>
      <c r="AG165">
        <f>SAStab!E8237</f>
        <v>1620.1</v>
      </c>
      <c r="AH165">
        <f>SAStab!F8237</f>
        <v>4432.2</v>
      </c>
      <c r="AI165">
        <f>SAStab!G8237</f>
        <v>10102</v>
      </c>
      <c r="AJ165">
        <f>SAStab!H8237</f>
        <v>18643</v>
      </c>
      <c r="AK165">
        <f>SAStab!I8237</f>
        <v>27135</v>
      </c>
      <c r="AL165">
        <f>SAStab!J8237</f>
        <v>51721</v>
      </c>
      <c r="AO165" s="7" t="str">
        <f t="shared" si="53"/>
        <v>Imputed Rental Income</v>
      </c>
      <c r="AP165" s="98">
        <f>SAStab!E1831</f>
        <v>0.85899999999999999</v>
      </c>
      <c r="AQ165" s="52">
        <f>SAStab!B8381</f>
        <v>8439</v>
      </c>
      <c r="AR165" s="52">
        <f>SAStab!C8381</f>
        <v>0</v>
      </c>
      <c r="AS165" s="52">
        <f>SAStab!D8381</f>
        <v>0</v>
      </c>
      <c r="AT165" s="52">
        <f>SAStab!E8381</f>
        <v>1535.2</v>
      </c>
      <c r="AU165" s="52">
        <f>SAStab!F8381</f>
        <v>4528.2</v>
      </c>
      <c r="AV165" s="52">
        <f>SAStab!G8381</f>
        <v>10433</v>
      </c>
      <c r="AW165" s="52">
        <f>SAStab!H8381</f>
        <v>20352</v>
      </c>
      <c r="AX165" s="52">
        <f>SAStab!I8381</f>
        <v>30019</v>
      </c>
      <c r="AY165" s="52">
        <f>SAStab!J8381</f>
        <v>59095</v>
      </c>
      <c r="BB165" s="7" t="str">
        <f t="shared" si="54"/>
        <v>Imputed Rental Income</v>
      </c>
      <c r="BC165" s="98">
        <f>SAStab!F1831</f>
        <v>0.84199999999999997</v>
      </c>
      <c r="BD165" s="52">
        <f>SAStab!B8525</f>
        <v>8988</v>
      </c>
      <c r="BE165" s="52">
        <f>SAStab!C8525</f>
        <v>0</v>
      </c>
      <c r="BF165" s="52">
        <f>SAStab!D8525</f>
        <v>0</v>
      </c>
      <c r="BG165" s="52">
        <f>SAStab!E8525</f>
        <v>1606.9</v>
      </c>
      <c r="BH165" s="52">
        <f>SAStab!F8525</f>
        <v>4755.5</v>
      </c>
      <c r="BI165" s="52">
        <f>SAStab!G8525</f>
        <v>11060</v>
      </c>
      <c r="BJ165" s="52">
        <f>SAStab!H8525</f>
        <v>21216</v>
      </c>
      <c r="BK165" s="52">
        <f>SAStab!I8525</f>
        <v>31746</v>
      </c>
      <c r="BL165" s="52">
        <f>SAStab!J8525</f>
        <v>65388</v>
      </c>
      <c r="BO165" s="7" t="str">
        <f t="shared" si="55"/>
        <v>Imputed Rental Income</v>
      </c>
      <c r="BP165" s="98">
        <f>SAStab!G1831</f>
        <v>0.83799999999999997</v>
      </c>
      <c r="BQ165">
        <f>SAStab!B8669</f>
        <v>10631</v>
      </c>
      <c r="BR165">
        <f>SAStab!C8669</f>
        <v>0</v>
      </c>
      <c r="BS165">
        <f>SAStab!D8669</f>
        <v>0</v>
      </c>
      <c r="BT165">
        <f>SAStab!E8669</f>
        <v>1775.8</v>
      </c>
      <c r="BU165">
        <f>SAStab!F8669</f>
        <v>5318.3</v>
      </c>
      <c r="BV165" s="11">
        <f>SAStab!G8669</f>
        <v>12465</v>
      </c>
      <c r="BW165" s="11">
        <f>SAStab!H8669</f>
        <v>25232</v>
      </c>
      <c r="BX165" s="11">
        <f>SAStab!I8669</f>
        <v>37705</v>
      </c>
      <c r="BY165" s="11">
        <f>SAStab!J8669</f>
        <v>81081</v>
      </c>
    </row>
    <row r="166" spans="1:77">
      <c r="A166" s="7"/>
      <c r="B166" s="7" t="s">
        <v>226</v>
      </c>
      <c r="C166" s="98">
        <f>SAStab!B1832</f>
        <v>7.0000000000000007E-2</v>
      </c>
      <c r="D166" s="52">
        <f>SAStab!B7950</f>
        <v>734</v>
      </c>
      <c r="E166" s="52">
        <f>SAStab!C7950</f>
        <v>0</v>
      </c>
      <c r="F166" s="52">
        <f>SAStab!D7950</f>
        <v>0</v>
      </c>
      <c r="G166" s="52">
        <f>SAStab!E7950</f>
        <v>0</v>
      </c>
      <c r="H166" s="52">
        <f>SAStab!F7950</f>
        <v>0</v>
      </c>
      <c r="I166" s="52">
        <f>SAStab!G7950</f>
        <v>0</v>
      </c>
      <c r="J166" s="52">
        <f>SAStab!H7950</f>
        <v>0</v>
      </c>
      <c r="K166" s="52">
        <f>SAStab!I7950</f>
        <v>5863</v>
      </c>
      <c r="L166" s="52">
        <f>SAStab!J7950</f>
        <v>17706</v>
      </c>
      <c r="N166" s="7"/>
      <c r="O166" s="7" t="str">
        <f t="shared" si="51"/>
        <v>Means+Nonmeans Benefits</v>
      </c>
      <c r="P166" s="98">
        <f>SAStab!C1832</f>
        <v>6.8000000000000005E-2</v>
      </c>
      <c r="Q166">
        <f>SAStab!B8094</f>
        <v>772</v>
      </c>
      <c r="R166" s="52">
        <f>SAStab!C8094</f>
        <v>0</v>
      </c>
      <c r="S166" s="52">
        <f>SAStab!D8094</f>
        <v>0</v>
      </c>
      <c r="T166" s="52">
        <f>SAStab!E8094</f>
        <v>0</v>
      </c>
      <c r="U166" s="52">
        <f>SAStab!F8094</f>
        <v>0</v>
      </c>
      <c r="V166" s="52">
        <f>SAStab!G8094</f>
        <v>0</v>
      </c>
      <c r="W166" s="52">
        <f>SAStab!H8094</f>
        <v>0</v>
      </c>
      <c r="X166">
        <f>SAStab!I8094</f>
        <v>6202</v>
      </c>
      <c r="Y166">
        <f>SAStab!J8094</f>
        <v>19245</v>
      </c>
      <c r="AA166" s="7"/>
      <c r="AB166" s="7" t="str">
        <f t="shared" si="52"/>
        <v>Means+Nonmeans Benefits</v>
      </c>
      <c r="AC166" s="98">
        <f>SAStab!D1832</f>
        <v>6.9000000000000006E-2</v>
      </c>
      <c r="AD166">
        <f>SAStab!B8238</f>
        <v>869</v>
      </c>
      <c r="AE166">
        <f>SAStab!C8238</f>
        <v>0</v>
      </c>
      <c r="AF166">
        <f>SAStab!D8238</f>
        <v>0</v>
      </c>
      <c r="AG166">
        <f>SAStab!E8238</f>
        <v>0</v>
      </c>
      <c r="AH166">
        <f>SAStab!F8238</f>
        <v>0</v>
      </c>
      <c r="AI166">
        <f>SAStab!G8238</f>
        <v>0</v>
      </c>
      <c r="AJ166">
        <f>SAStab!H8238</f>
        <v>0</v>
      </c>
      <c r="AK166">
        <f>SAStab!I8238</f>
        <v>7063</v>
      </c>
      <c r="AL166">
        <f>SAStab!J8238</f>
        <v>21258</v>
      </c>
      <c r="AN166" s="7"/>
      <c r="AO166" s="7" t="str">
        <f t="shared" si="53"/>
        <v>Means+Nonmeans Benefits</v>
      </c>
      <c r="AP166" s="98">
        <f>SAStab!E1832</f>
        <v>6.3E-2</v>
      </c>
      <c r="AQ166" s="52">
        <f>SAStab!B8382</f>
        <v>820</v>
      </c>
      <c r="AR166" s="52">
        <f>SAStab!C8382</f>
        <v>0</v>
      </c>
      <c r="AS166" s="52">
        <f>SAStab!D8382</f>
        <v>0</v>
      </c>
      <c r="AT166" s="52">
        <f>SAStab!E8382</f>
        <v>0</v>
      </c>
      <c r="AU166" s="52">
        <f>SAStab!F8382</f>
        <v>0</v>
      </c>
      <c r="AV166" s="52">
        <f>SAStab!G8382</f>
        <v>0</v>
      </c>
      <c r="AW166" s="52">
        <f>SAStab!H8382</f>
        <v>0</v>
      </c>
      <c r="AX166" s="52">
        <f>SAStab!I8382</f>
        <v>6283</v>
      </c>
      <c r="AY166" s="52">
        <f>SAStab!J8382</f>
        <v>21551</v>
      </c>
      <c r="BA166" s="7"/>
      <c r="BB166" s="7" t="str">
        <f t="shared" si="54"/>
        <v>Means+Nonmeans Benefits</v>
      </c>
      <c r="BC166" s="98">
        <f>SAStab!F1832</f>
        <v>6.9000000000000006E-2</v>
      </c>
      <c r="BD166" s="52">
        <f>SAStab!B8526</f>
        <v>980</v>
      </c>
      <c r="BE166" s="52">
        <f>SAStab!C8526</f>
        <v>0</v>
      </c>
      <c r="BF166" s="52">
        <f>SAStab!D8526</f>
        <v>0</v>
      </c>
      <c r="BG166" s="52">
        <f>SAStab!E8526</f>
        <v>0</v>
      </c>
      <c r="BH166" s="52">
        <f>SAStab!F8526</f>
        <v>0</v>
      </c>
      <c r="BI166" s="52">
        <f>SAStab!G8526</f>
        <v>0</v>
      </c>
      <c r="BJ166" s="52">
        <f>SAStab!H8526</f>
        <v>0</v>
      </c>
      <c r="BK166" s="52">
        <f>SAStab!I8526</f>
        <v>7485</v>
      </c>
      <c r="BL166" s="52">
        <f>SAStab!J8526</f>
        <v>25044</v>
      </c>
      <c r="BN166" s="7"/>
      <c r="BO166" s="7" t="str">
        <f t="shared" si="55"/>
        <v>Means+Nonmeans Benefits</v>
      </c>
      <c r="BP166" s="98">
        <f>SAStab!G1832</f>
        <v>6.4000000000000001E-2</v>
      </c>
      <c r="BQ166">
        <f>SAStab!B8670</f>
        <v>1006</v>
      </c>
      <c r="BR166">
        <f>SAStab!C8670</f>
        <v>0</v>
      </c>
      <c r="BS166">
        <f>SAStab!D8670</f>
        <v>0</v>
      </c>
      <c r="BT166">
        <f>SAStab!E8670</f>
        <v>0</v>
      </c>
      <c r="BU166">
        <f>SAStab!F8670</f>
        <v>0</v>
      </c>
      <c r="BV166" s="11">
        <f>SAStab!G8670</f>
        <v>0</v>
      </c>
      <c r="BW166" s="11">
        <f>SAStab!H8670</f>
        <v>0</v>
      </c>
      <c r="BX166" s="11">
        <f>SAStab!I8670</f>
        <v>7348</v>
      </c>
      <c r="BY166" s="11">
        <f>SAStab!J8670</f>
        <v>26587</v>
      </c>
    </row>
    <row r="167" spans="1:77">
      <c r="A167" s="7"/>
      <c r="B167" s="7" t="s">
        <v>308</v>
      </c>
      <c r="C167" s="98">
        <f>SAStab!B1833</f>
        <v>0.19</v>
      </c>
      <c r="D167" s="52">
        <f>SAStab!B7951</f>
        <v>10794</v>
      </c>
      <c r="E167" s="52">
        <f>SAStab!C7951</f>
        <v>0</v>
      </c>
      <c r="F167" s="52">
        <f>SAStab!D7951</f>
        <v>0</v>
      </c>
      <c r="G167" s="52">
        <f>SAStab!E7951</f>
        <v>0</v>
      </c>
      <c r="H167" s="52">
        <f>SAStab!F7951</f>
        <v>0</v>
      </c>
      <c r="I167" s="52">
        <f>SAStab!G7951</f>
        <v>0</v>
      </c>
      <c r="J167" s="52">
        <f>SAStab!H7951</f>
        <v>66422</v>
      </c>
      <c r="K167" s="52">
        <f>SAStab!I7951</f>
        <v>66422</v>
      </c>
      <c r="L167" s="52">
        <f>SAStab!J7951</f>
        <v>90510</v>
      </c>
      <c r="N167" s="7"/>
      <c r="O167" s="7" t="str">
        <f t="shared" si="51"/>
        <v>Other Family Member Income</v>
      </c>
      <c r="P167" s="98">
        <f>SAStab!C1833</f>
        <v>0.19800000000000001</v>
      </c>
      <c r="Q167">
        <f>SAStab!B8095</f>
        <v>13745</v>
      </c>
      <c r="R167" s="52">
        <f>SAStab!C8095</f>
        <v>0</v>
      </c>
      <c r="S167" s="52">
        <f>SAStab!D8095</f>
        <v>0</v>
      </c>
      <c r="T167" s="52">
        <f>SAStab!E8095</f>
        <v>0</v>
      </c>
      <c r="U167" s="52">
        <f>SAStab!F8095</f>
        <v>0</v>
      </c>
      <c r="V167" s="52">
        <f>SAStab!G8095</f>
        <v>0</v>
      </c>
      <c r="W167" s="52">
        <f>SAStab!H8095</f>
        <v>78020</v>
      </c>
      <c r="X167">
        <f>SAStab!I8095</f>
        <v>78020</v>
      </c>
      <c r="Y167">
        <f>SAStab!J8095</f>
        <v>106314</v>
      </c>
      <c r="AA167" s="7"/>
      <c r="AB167" s="7" t="str">
        <f t="shared" si="52"/>
        <v>Other Family Member Income</v>
      </c>
      <c r="AC167" s="98">
        <f>SAStab!D1833</f>
        <v>0.19</v>
      </c>
      <c r="AD167">
        <f>SAStab!B8239</f>
        <v>14777</v>
      </c>
      <c r="AE167">
        <f>SAStab!C8239</f>
        <v>0</v>
      </c>
      <c r="AF167">
        <f>SAStab!D8239</f>
        <v>0</v>
      </c>
      <c r="AG167">
        <f>SAStab!E8239</f>
        <v>0</v>
      </c>
      <c r="AH167">
        <f>SAStab!F8239</f>
        <v>0</v>
      </c>
      <c r="AI167">
        <f>SAStab!G8239</f>
        <v>0</v>
      </c>
      <c r="AJ167">
        <f>SAStab!H8239</f>
        <v>87838</v>
      </c>
      <c r="AK167">
        <f>SAStab!I8239</f>
        <v>87838</v>
      </c>
      <c r="AL167">
        <f>SAStab!J8239</f>
        <v>119693</v>
      </c>
      <c r="AN167" s="7"/>
      <c r="AO167" s="7" t="str">
        <f t="shared" si="53"/>
        <v>Other Family Member Income</v>
      </c>
      <c r="AP167" s="98">
        <f>SAStab!E1833</f>
        <v>0.188</v>
      </c>
      <c r="AQ167" s="52">
        <f>SAStab!B8383</f>
        <v>16102</v>
      </c>
      <c r="AR167" s="52">
        <f>SAStab!C8383</f>
        <v>0</v>
      </c>
      <c r="AS167" s="52">
        <f>SAStab!D8383</f>
        <v>0</v>
      </c>
      <c r="AT167" s="52">
        <f>SAStab!E8383</f>
        <v>0</v>
      </c>
      <c r="AU167" s="52">
        <f>SAStab!F8383</f>
        <v>0</v>
      </c>
      <c r="AV167" s="52">
        <f>SAStab!G8383</f>
        <v>0</v>
      </c>
      <c r="AW167" s="52">
        <f>SAStab!H8383</f>
        <v>98167</v>
      </c>
      <c r="AX167" s="52">
        <f>SAStab!I8383</f>
        <v>98167</v>
      </c>
      <c r="AY167" s="52">
        <f>SAStab!J8383</f>
        <v>133768</v>
      </c>
      <c r="BA167" s="7"/>
      <c r="BB167" s="7" t="str">
        <f t="shared" si="54"/>
        <v>Other Family Member Income</v>
      </c>
      <c r="BC167" s="98">
        <f>SAStab!F1833</f>
        <v>0.19700000000000001</v>
      </c>
      <c r="BD167" s="52">
        <f>SAStab!B8527</f>
        <v>18602</v>
      </c>
      <c r="BE167" s="52">
        <f>SAStab!C8527</f>
        <v>0</v>
      </c>
      <c r="BF167" s="52">
        <f>SAStab!D8527</f>
        <v>0</v>
      </c>
      <c r="BG167" s="52">
        <f>SAStab!E8527</f>
        <v>0</v>
      </c>
      <c r="BH167" s="52">
        <f>SAStab!F8527</f>
        <v>0</v>
      </c>
      <c r="BI167" s="52">
        <f>SAStab!G8527</f>
        <v>0</v>
      </c>
      <c r="BJ167" s="52">
        <f>SAStab!H8527</f>
        <v>109313</v>
      </c>
      <c r="BK167" s="52">
        <f>SAStab!I8527</f>
        <v>109313</v>
      </c>
      <c r="BL167" s="52">
        <f>SAStab!J8527</f>
        <v>148956</v>
      </c>
      <c r="BN167" s="7"/>
      <c r="BO167" s="7" t="str">
        <f t="shared" si="55"/>
        <v>Other Family Member Income</v>
      </c>
      <c r="BP167" s="98">
        <f>SAStab!G1833</f>
        <v>0.192</v>
      </c>
      <c r="BQ167">
        <f>SAStab!B8671</f>
        <v>19842</v>
      </c>
      <c r="BR167">
        <f>SAStab!C8671</f>
        <v>0</v>
      </c>
      <c r="BS167">
        <f>SAStab!D8671</f>
        <v>0</v>
      </c>
      <c r="BT167">
        <f>SAStab!E8671</f>
        <v>0</v>
      </c>
      <c r="BU167">
        <f>SAStab!F8671</f>
        <v>0</v>
      </c>
      <c r="BV167" s="11">
        <f>SAStab!G8671</f>
        <v>0</v>
      </c>
      <c r="BW167" s="11">
        <f>SAStab!H8671</f>
        <v>121553</v>
      </c>
      <c r="BX167" s="11">
        <f>SAStab!I8671</f>
        <v>121553</v>
      </c>
      <c r="BY167" s="11">
        <f>SAStab!J8671</f>
        <v>165636</v>
      </c>
    </row>
    <row r="168" spans="1:77">
      <c r="A168" s="7"/>
      <c r="B168" s="9" t="s">
        <v>44</v>
      </c>
      <c r="C168" s="98">
        <f>SAStab!B1834</f>
        <v>0.88300000000000001</v>
      </c>
      <c r="D168" s="52">
        <f>SAStab!B7952</f>
        <v>14996</v>
      </c>
      <c r="E168" s="52">
        <f>SAStab!C7952</f>
        <v>0</v>
      </c>
      <c r="F168" s="52">
        <f>SAStab!D7952</f>
        <v>0</v>
      </c>
      <c r="G168" s="52">
        <f>SAStab!E7952</f>
        <v>11086</v>
      </c>
      <c r="H168" s="52">
        <f>SAStab!F7952</f>
        <v>16261.7</v>
      </c>
      <c r="I168" s="52">
        <f>SAStab!G7952</f>
        <v>20172</v>
      </c>
      <c r="J168" s="52">
        <f>SAStab!H7952</f>
        <v>23798</v>
      </c>
      <c r="K168" s="52">
        <f>SAStab!I7952</f>
        <v>25837</v>
      </c>
      <c r="L168" s="52">
        <f>SAStab!J7952</f>
        <v>29607</v>
      </c>
      <c r="N168" s="7"/>
      <c r="O168" s="7" t="str">
        <f>$B168</f>
        <v xml:space="preserve">      Own Benefit</v>
      </c>
      <c r="P168" s="98">
        <f>SAStab!C1834</f>
        <v>0.88500000000000001</v>
      </c>
      <c r="Q168">
        <f>SAStab!B8096</f>
        <v>17318</v>
      </c>
      <c r="R168" s="52">
        <f>SAStab!C8096</f>
        <v>0</v>
      </c>
      <c r="S168" s="52">
        <f>SAStab!D8096</f>
        <v>0</v>
      </c>
      <c r="T168" s="52">
        <f>SAStab!E8096</f>
        <v>12479.8</v>
      </c>
      <c r="U168" s="52">
        <f>SAStab!F8096</f>
        <v>18598.400000000001</v>
      </c>
      <c r="V168" s="52">
        <f>SAStab!G8096</f>
        <v>23705</v>
      </c>
      <c r="W168" s="52">
        <f>SAStab!H8096</f>
        <v>27534</v>
      </c>
      <c r="X168">
        <f>SAStab!I8096</f>
        <v>29674</v>
      </c>
      <c r="Y168">
        <f>SAStab!J8096</f>
        <v>33727</v>
      </c>
      <c r="AA168" s="7"/>
      <c r="AB168" s="7" t="str">
        <f>$B168</f>
        <v xml:space="preserve">      Own Benefit</v>
      </c>
      <c r="AC168" s="98">
        <f>SAStab!D1834</f>
        <v>0.90200000000000002</v>
      </c>
      <c r="AD168">
        <f>SAStab!B8240</f>
        <v>19167</v>
      </c>
      <c r="AE168">
        <f>SAStab!C8240</f>
        <v>0</v>
      </c>
      <c r="AF168">
        <f>SAStab!D8240</f>
        <v>1902.8</v>
      </c>
      <c r="AG168">
        <f>SAStab!E8240</f>
        <v>13595.1</v>
      </c>
      <c r="AH168">
        <f>SAStab!F8240</f>
        <v>20545.099999999999</v>
      </c>
      <c r="AI168">
        <f>SAStab!G8240</f>
        <v>25915</v>
      </c>
      <c r="AJ168">
        <f>SAStab!H8240</f>
        <v>30073</v>
      </c>
      <c r="AK168">
        <f>SAStab!I8240</f>
        <v>32535</v>
      </c>
      <c r="AL168">
        <f>SAStab!J8240</f>
        <v>36893</v>
      </c>
      <c r="AN168" s="7"/>
      <c r="AO168" s="7" t="str">
        <f>$B168</f>
        <v xml:space="preserve">      Own Benefit</v>
      </c>
      <c r="AP168" s="98">
        <f>SAStab!E1834</f>
        <v>0.91</v>
      </c>
      <c r="AQ168" s="52">
        <f>SAStab!B8384</f>
        <v>20688</v>
      </c>
      <c r="AR168" s="52">
        <f>SAStab!C8384</f>
        <v>0</v>
      </c>
      <c r="AS168" s="52">
        <f>SAStab!D8384</f>
        <v>5130.6899999999996</v>
      </c>
      <c r="AT168" s="52">
        <f>SAStab!E8384</f>
        <v>14932.3</v>
      </c>
      <c r="AU168" s="52">
        <f>SAStab!F8384</f>
        <v>21764.799999999999</v>
      </c>
      <c r="AV168" s="52">
        <f>SAStab!G8384</f>
        <v>27731</v>
      </c>
      <c r="AW168" s="52">
        <f>SAStab!H8384</f>
        <v>32573</v>
      </c>
      <c r="AX168" s="52">
        <f>SAStab!I8384</f>
        <v>35318</v>
      </c>
      <c r="AY168" s="52">
        <f>SAStab!J8384</f>
        <v>40859</v>
      </c>
      <c r="BA168" s="7"/>
      <c r="BB168" s="7" t="str">
        <f>$B168</f>
        <v xml:space="preserve">      Own Benefit</v>
      </c>
      <c r="BC168" s="98">
        <f>SAStab!F1834</f>
        <v>0.91100000000000003</v>
      </c>
      <c r="BD168" s="52">
        <f>SAStab!B8528</f>
        <v>22643</v>
      </c>
      <c r="BE168" s="52">
        <f>SAStab!C8528</f>
        <v>0</v>
      </c>
      <c r="BF168" s="52">
        <f>SAStab!D8528</f>
        <v>5396.5</v>
      </c>
      <c r="BG168" s="52">
        <f>SAStab!E8528</f>
        <v>15917.8</v>
      </c>
      <c r="BH168" s="52">
        <f>SAStab!F8528</f>
        <v>23441</v>
      </c>
      <c r="BI168" s="52">
        <f>SAStab!G8528</f>
        <v>30507</v>
      </c>
      <c r="BJ168" s="52">
        <f>SAStab!H8528</f>
        <v>36178</v>
      </c>
      <c r="BK168" s="52">
        <f>SAStab!I8528</f>
        <v>39649</v>
      </c>
      <c r="BL168" s="52">
        <f>SAStab!J8528</f>
        <v>45973</v>
      </c>
      <c r="BN168" s="7"/>
      <c r="BO168" s="7" t="str">
        <f t="shared" si="55"/>
        <v xml:space="preserve">      Own Benefit</v>
      </c>
      <c r="BP168" s="98">
        <f>SAStab!G1834</f>
        <v>0.91500000000000004</v>
      </c>
      <c r="BQ168">
        <f>SAStab!B8672</f>
        <v>25487</v>
      </c>
      <c r="BR168">
        <f>SAStab!C8672</f>
        <v>0</v>
      </c>
      <c r="BS168">
        <f>SAStab!D8672</f>
        <v>8007.97</v>
      </c>
      <c r="BT168">
        <f>SAStab!E8672</f>
        <v>17903.3</v>
      </c>
      <c r="BU168">
        <f>SAStab!F8672</f>
        <v>26182.6</v>
      </c>
      <c r="BV168" s="11">
        <f>SAStab!G8672</f>
        <v>34265</v>
      </c>
      <c r="BW168" s="11">
        <f>SAStab!H8672</f>
        <v>40879</v>
      </c>
      <c r="BX168" s="11">
        <f>SAStab!I8672</f>
        <v>44722</v>
      </c>
      <c r="BY168" s="11">
        <f>SAStab!J8672</f>
        <v>51695</v>
      </c>
    </row>
    <row r="169" spans="1:77">
      <c r="A169" s="7"/>
      <c r="B169" s="9" t="s">
        <v>45</v>
      </c>
      <c r="C169" s="98">
        <f>SAStab!B1835</f>
        <v>4.8000000000000001E-2</v>
      </c>
      <c r="D169" s="52">
        <f>SAStab!B7953</f>
        <v>453</v>
      </c>
      <c r="E169" s="52">
        <f>SAStab!C7953</f>
        <v>0</v>
      </c>
      <c r="F169" s="52">
        <f>SAStab!D7953</f>
        <v>0</v>
      </c>
      <c r="G169" s="52">
        <f>SAStab!E7953</f>
        <v>0</v>
      </c>
      <c r="H169" s="52">
        <f>SAStab!F7953</f>
        <v>0</v>
      </c>
      <c r="I169" s="52">
        <f>SAStab!G7953</f>
        <v>0</v>
      </c>
      <c r="J169" s="52">
        <f>SAStab!H7953</f>
        <v>0</v>
      </c>
      <c r="K169" s="52">
        <f>SAStab!I7953</f>
        <v>0</v>
      </c>
      <c r="L169" s="52">
        <f>SAStab!J7953</f>
        <v>15381</v>
      </c>
      <c r="N169" s="7"/>
      <c r="O169" s="7" t="str">
        <f>$B169</f>
        <v xml:space="preserve">      Spouse Benefit</v>
      </c>
      <c r="P169" s="98">
        <f>SAStab!C1835</f>
        <v>5.0999999999999997E-2</v>
      </c>
      <c r="Q169">
        <f>SAStab!B8097</f>
        <v>495</v>
      </c>
      <c r="R169" s="52">
        <f>SAStab!C8097</f>
        <v>0</v>
      </c>
      <c r="S169" s="52">
        <f>SAStab!D8097</f>
        <v>0</v>
      </c>
      <c r="T169" s="52">
        <f>SAStab!E8097</f>
        <v>0</v>
      </c>
      <c r="U169" s="52">
        <f>SAStab!F8097</f>
        <v>0</v>
      </c>
      <c r="V169" s="52">
        <f>SAStab!G8097</f>
        <v>0</v>
      </c>
      <c r="W169" s="52">
        <f>SAStab!H8097</f>
        <v>0</v>
      </c>
      <c r="X169">
        <f>SAStab!I8097</f>
        <v>1156</v>
      </c>
      <c r="Y169">
        <f>SAStab!J8097</f>
        <v>16266</v>
      </c>
      <c r="AA169" s="7"/>
      <c r="AB169" s="7" t="str">
        <f>$B169</f>
        <v xml:space="preserve">      Spouse Benefit</v>
      </c>
      <c r="AC169" s="98">
        <f>SAStab!D1835</f>
        <v>5.8999999999999997E-2</v>
      </c>
      <c r="AD169">
        <f>SAStab!B8241</f>
        <v>624</v>
      </c>
      <c r="AE169">
        <f>SAStab!C8241</f>
        <v>0</v>
      </c>
      <c r="AF169">
        <f>SAStab!D8241</f>
        <v>0</v>
      </c>
      <c r="AG169">
        <f>SAStab!E8241</f>
        <v>0</v>
      </c>
      <c r="AH169">
        <f>SAStab!F8241</f>
        <v>0</v>
      </c>
      <c r="AI169">
        <f>SAStab!G8241</f>
        <v>0</v>
      </c>
      <c r="AJ169">
        <f>SAStab!H8241</f>
        <v>0</v>
      </c>
      <c r="AK169">
        <f>SAStab!I8241</f>
        <v>2782</v>
      </c>
      <c r="AL169">
        <f>SAStab!J8241</f>
        <v>18126</v>
      </c>
      <c r="AN169" s="7"/>
      <c r="AO169" s="7" t="str">
        <f>$B169</f>
        <v xml:space="preserve">      Spouse Benefit</v>
      </c>
      <c r="AP169" s="98">
        <f>SAStab!E1835</f>
        <v>6.0999999999999999E-2</v>
      </c>
      <c r="AQ169" s="52">
        <f>SAStab!B8385</f>
        <v>718</v>
      </c>
      <c r="AR169" s="52">
        <f>SAStab!C8385</f>
        <v>0</v>
      </c>
      <c r="AS169" s="52">
        <f>SAStab!D8385</f>
        <v>0</v>
      </c>
      <c r="AT169" s="52">
        <f>SAStab!E8385</f>
        <v>0</v>
      </c>
      <c r="AU169" s="52">
        <f>SAStab!F8385</f>
        <v>0</v>
      </c>
      <c r="AV169" s="52">
        <f>SAStab!G8385</f>
        <v>0</v>
      </c>
      <c r="AW169" s="52">
        <f>SAStab!H8385</f>
        <v>0</v>
      </c>
      <c r="AX169" s="52">
        <f>SAStab!I8385</f>
        <v>4474</v>
      </c>
      <c r="AY169" s="52">
        <f>SAStab!J8385</f>
        <v>19783</v>
      </c>
      <c r="BA169" s="7"/>
      <c r="BB169" s="7" t="str">
        <f>$B169</f>
        <v xml:space="preserve">      Spouse Benefit</v>
      </c>
      <c r="BC169" s="98">
        <f>SAStab!F1835</f>
        <v>0.06</v>
      </c>
      <c r="BD169" s="52">
        <f>SAStab!B8529</f>
        <v>744</v>
      </c>
      <c r="BE169" s="52">
        <f>SAStab!C8529</f>
        <v>0</v>
      </c>
      <c r="BF169" s="52">
        <f>SAStab!D8529</f>
        <v>0</v>
      </c>
      <c r="BG169" s="52">
        <f>SAStab!E8529</f>
        <v>0</v>
      </c>
      <c r="BH169" s="52">
        <f>SAStab!F8529</f>
        <v>0</v>
      </c>
      <c r="BI169" s="52">
        <f>SAStab!G8529</f>
        <v>0</v>
      </c>
      <c r="BJ169" s="52">
        <f>SAStab!H8529</f>
        <v>0</v>
      </c>
      <c r="BK169" s="52">
        <f>SAStab!I8529</f>
        <v>4274</v>
      </c>
      <c r="BL169" s="52">
        <f>SAStab!J8529</f>
        <v>20594</v>
      </c>
      <c r="BN169" s="7"/>
      <c r="BO169" s="7" t="str">
        <f t="shared" si="55"/>
        <v xml:space="preserve">      Spouse Benefit</v>
      </c>
      <c r="BP169" s="98">
        <f>SAStab!G1835</f>
        <v>5.7000000000000002E-2</v>
      </c>
      <c r="BQ169">
        <f>SAStab!B8673</f>
        <v>803</v>
      </c>
      <c r="BR169">
        <f>SAStab!C8673</f>
        <v>0</v>
      </c>
      <c r="BS169">
        <f>SAStab!D8673</f>
        <v>0</v>
      </c>
      <c r="BT169">
        <f>SAStab!E8673</f>
        <v>0</v>
      </c>
      <c r="BU169">
        <f>SAStab!F8673</f>
        <v>0</v>
      </c>
      <c r="BV169" s="11">
        <f>SAStab!G8673</f>
        <v>0</v>
      </c>
      <c r="BW169" s="11">
        <f>SAStab!H8673</f>
        <v>0</v>
      </c>
      <c r="BX169" s="11">
        <f>SAStab!I8673</f>
        <v>3506</v>
      </c>
      <c r="BY169" s="11">
        <f>SAStab!J8673</f>
        <v>23390</v>
      </c>
    </row>
    <row r="170" spans="1:77">
      <c r="A170" s="7"/>
      <c r="B170" s="9" t="s">
        <v>46</v>
      </c>
      <c r="C170" s="98">
        <f>SAStab!B1836</f>
        <v>0.17499999999999999</v>
      </c>
      <c r="D170" s="52">
        <f>SAStab!B7954</f>
        <v>5274</v>
      </c>
      <c r="E170" s="52">
        <f>SAStab!C7954</f>
        <v>0</v>
      </c>
      <c r="F170" s="52">
        <f>SAStab!D7954</f>
        <v>0</v>
      </c>
      <c r="G170" s="52">
        <f>SAStab!E7954</f>
        <v>0</v>
      </c>
      <c r="H170" s="52">
        <f>SAStab!F7954</f>
        <v>0</v>
      </c>
      <c r="I170" s="52">
        <f>SAStab!G7954</f>
        <v>0</v>
      </c>
      <c r="J170" s="52">
        <f>SAStab!H7954</f>
        <v>16903</v>
      </c>
      <c r="K170" s="52">
        <f>SAStab!I7954</f>
        <v>33560</v>
      </c>
      <c r="L170" s="52">
        <f>SAStab!J7954</f>
        <v>85871</v>
      </c>
      <c r="N170" s="7"/>
      <c r="O170" s="7" t="str">
        <f t="shared" si="51"/>
        <v xml:space="preserve">      Own Earnings</v>
      </c>
      <c r="P170" s="98">
        <f>SAStab!C1836</f>
        <v>0.191</v>
      </c>
      <c r="Q170">
        <f>SAStab!B8098</f>
        <v>6493</v>
      </c>
      <c r="R170" s="52">
        <f>SAStab!C8098</f>
        <v>0</v>
      </c>
      <c r="S170" s="52">
        <f>SAStab!D8098</f>
        <v>0</v>
      </c>
      <c r="T170" s="52">
        <f>SAStab!E8098</f>
        <v>0</v>
      </c>
      <c r="U170" s="52">
        <f>SAStab!F8098</f>
        <v>0</v>
      </c>
      <c r="V170" s="52">
        <f>SAStab!G8098</f>
        <v>0</v>
      </c>
      <c r="W170" s="52">
        <f>SAStab!H8098</f>
        <v>23202</v>
      </c>
      <c r="X170">
        <f>SAStab!I8098</f>
        <v>41321</v>
      </c>
      <c r="Y170">
        <f>SAStab!J8098</f>
        <v>98608</v>
      </c>
      <c r="AA170" s="7"/>
      <c r="AB170" s="7" t="str">
        <f t="shared" si="52"/>
        <v xml:space="preserve">      Own Earnings</v>
      </c>
      <c r="AC170" s="98">
        <f>SAStab!D1836</f>
        <v>0.17599999999999999</v>
      </c>
      <c r="AD170">
        <f>SAStab!B8242</f>
        <v>6636</v>
      </c>
      <c r="AE170">
        <f>SAStab!C8242</f>
        <v>0</v>
      </c>
      <c r="AF170">
        <f>SAStab!D8242</f>
        <v>0</v>
      </c>
      <c r="AG170">
        <f>SAStab!E8242</f>
        <v>0</v>
      </c>
      <c r="AH170">
        <f>SAStab!F8242</f>
        <v>0</v>
      </c>
      <c r="AI170">
        <f>SAStab!G8242</f>
        <v>0</v>
      </c>
      <c r="AJ170">
        <f>SAStab!H8242</f>
        <v>22201</v>
      </c>
      <c r="AK170">
        <f>SAStab!I8242</f>
        <v>43636</v>
      </c>
      <c r="AL170">
        <f>SAStab!J8242</f>
        <v>104368</v>
      </c>
      <c r="AN170" s="7"/>
      <c r="AO170" s="7" t="str">
        <f t="shared" si="53"/>
        <v xml:space="preserve">      Own Earnings</v>
      </c>
      <c r="AP170" s="98">
        <f>SAStab!E1836</f>
        <v>0.154</v>
      </c>
      <c r="AQ170" s="52">
        <f>SAStab!B8386</f>
        <v>6908</v>
      </c>
      <c r="AR170" s="52">
        <f>SAStab!C8386</f>
        <v>0</v>
      </c>
      <c r="AS170" s="52">
        <f>SAStab!D8386</f>
        <v>0</v>
      </c>
      <c r="AT170" s="52">
        <f>SAStab!E8386</f>
        <v>0</v>
      </c>
      <c r="AU170" s="52">
        <f>SAStab!F8386</f>
        <v>0</v>
      </c>
      <c r="AV170" s="52">
        <f>SAStab!G8386</f>
        <v>0</v>
      </c>
      <c r="AW170" s="52">
        <f>SAStab!H8386</f>
        <v>20644</v>
      </c>
      <c r="AX170" s="52">
        <f>SAStab!I8386</f>
        <v>46008</v>
      </c>
      <c r="AY170" s="52">
        <f>SAStab!J8386</f>
        <v>116041</v>
      </c>
      <c r="BA170" s="7"/>
      <c r="BB170" s="7" t="str">
        <f t="shared" si="54"/>
        <v xml:space="preserve">      Own Earnings</v>
      </c>
      <c r="BC170" s="98">
        <f>SAStab!F1836</f>
        <v>0.155</v>
      </c>
      <c r="BD170" s="52">
        <f>SAStab!B8530</f>
        <v>7301</v>
      </c>
      <c r="BE170" s="52">
        <f>SAStab!C8530</f>
        <v>0</v>
      </c>
      <c r="BF170" s="52">
        <f>SAStab!D8530</f>
        <v>0</v>
      </c>
      <c r="BG170" s="52">
        <f>SAStab!E8530</f>
        <v>0</v>
      </c>
      <c r="BH170" s="52">
        <f>SAStab!F8530</f>
        <v>0</v>
      </c>
      <c r="BI170" s="52">
        <f>SAStab!G8530</f>
        <v>0</v>
      </c>
      <c r="BJ170" s="52">
        <f>SAStab!H8530</f>
        <v>21742</v>
      </c>
      <c r="BK170" s="52">
        <f>SAStab!I8530</f>
        <v>50139</v>
      </c>
      <c r="BL170" s="52">
        <f>SAStab!J8530</f>
        <v>122262</v>
      </c>
      <c r="BN170" s="7"/>
      <c r="BO170" s="7" t="str">
        <f t="shared" si="55"/>
        <v xml:space="preserve">      Own Earnings</v>
      </c>
      <c r="BP170" s="98">
        <f>SAStab!G1836</f>
        <v>0.16</v>
      </c>
      <c r="BQ170">
        <f>SAStab!B8674</f>
        <v>8258</v>
      </c>
      <c r="BR170">
        <f>SAStab!C8674</f>
        <v>0</v>
      </c>
      <c r="BS170">
        <f>SAStab!D8674</f>
        <v>0</v>
      </c>
      <c r="BT170">
        <f>SAStab!E8674</f>
        <v>0</v>
      </c>
      <c r="BU170">
        <f>SAStab!F8674</f>
        <v>0</v>
      </c>
      <c r="BV170" s="11">
        <f>SAStab!G8674</f>
        <v>0</v>
      </c>
      <c r="BW170" s="11">
        <f>SAStab!H8674</f>
        <v>24170</v>
      </c>
      <c r="BX170" s="11">
        <f>SAStab!I8674</f>
        <v>58368</v>
      </c>
      <c r="BY170" s="11">
        <f>SAStab!J8674</f>
        <v>137759</v>
      </c>
    </row>
    <row r="171" spans="1:77">
      <c r="A171" s="7"/>
      <c r="B171" s="9" t="s">
        <v>47</v>
      </c>
      <c r="C171" s="98">
        <f>SAStab!B1837</f>
        <v>0</v>
      </c>
      <c r="D171" s="52">
        <f>SAStab!B7955</f>
        <v>0</v>
      </c>
      <c r="E171" s="52">
        <f>SAStab!C7955</f>
        <v>0</v>
      </c>
      <c r="F171" s="52">
        <f>SAStab!D7955</f>
        <v>0</v>
      </c>
      <c r="G171" s="52">
        <f>SAStab!E7955</f>
        <v>0</v>
      </c>
      <c r="H171" s="52">
        <f>SAStab!F7955</f>
        <v>0</v>
      </c>
      <c r="I171" s="52">
        <f>SAStab!G7955</f>
        <v>0</v>
      </c>
      <c r="J171" s="52">
        <f>SAStab!H7955</f>
        <v>0</v>
      </c>
      <c r="K171" s="52">
        <f>SAStab!I7955</f>
        <v>0</v>
      </c>
      <c r="L171" s="52">
        <f>SAStab!J7955</f>
        <v>0</v>
      </c>
      <c r="N171" s="7"/>
      <c r="O171" s="7" t="str">
        <f t="shared" si="51"/>
        <v xml:space="preserve">      Spouse Earnings</v>
      </c>
      <c r="P171" s="98">
        <f>SAStab!C1837</f>
        <v>0</v>
      </c>
      <c r="Q171">
        <f>SAStab!B8099</f>
        <v>0</v>
      </c>
      <c r="R171" s="52">
        <f>SAStab!C8099</f>
        <v>0</v>
      </c>
      <c r="S171" s="52">
        <f>SAStab!D8099</f>
        <v>0</v>
      </c>
      <c r="T171" s="52">
        <f>SAStab!E8099</f>
        <v>0</v>
      </c>
      <c r="U171" s="52">
        <f>SAStab!F8099</f>
        <v>0</v>
      </c>
      <c r="V171" s="52">
        <f>SAStab!G8099</f>
        <v>0</v>
      </c>
      <c r="W171" s="52">
        <f>SAStab!H8099</f>
        <v>0</v>
      </c>
      <c r="X171">
        <f>SAStab!I8099</f>
        <v>0</v>
      </c>
      <c r="Y171">
        <f>SAStab!J8099</f>
        <v>0</v>
      </c>
      <c r="AA171" s="7"/>
      <c r="AB171" s="7" t="str">
        <f t="shared" si="52"/>
        <v xml:space="preserve">      Spouse Earnings</v>
      </c>
      <c r="AC171" s="98">
        <f>SAStab!D1837</f>
        <v>0</v>
      </c>
      <c r="AD171">
        <f>SAStab!B8243</f>
        <v>0</v>
      </c>
      <c r="AE171">
        <f>SAStab!C8243</f>
        <v>0</v>
      </c>
      <c r="AF171">
        <f>SAStab!D8243</f>
        <v>0</v>
      </c>
      <c r="AG171">
        <f>SAStab!E8243</f>
        <v>0</v>
      </c>
      <c r="AH171">
        <f>SAStab!F8243</f>
        <v>0</v>
      </c>
      <c r="AI171">
        <f>SAStab!G8243</f>
        <v>0</v>
      </c>
      <c r="AJ171">
        <f>SAStab!H8243</f>
        <v>0</v>
      </c>
      <c r="AK171">
        <f>SAStab!I8243</f>
        <v>0</v>
      </c>
      <c r="AL171">
        <f>SAStab!J8243</f>
        <v>0</v>
      </c>
      <c r="AN171" s="7"/>
      <c r="AO171" s="7" t="str">
        <f t="shared" si="53"/>
        <v xml:space="preserve">      Spouse Earnings</v>
      </c>
      <c r="AP171" s="98">
        <f>SAStab!E1837</f>
        <v>0</v>
      </c>
      <c r="AQ171" s="52">
        <f>SAStab!B8387</f>
        <v>0</v>
      </c>
      <c r="AR171" s="52">
        <f>SAStab!C8387</f>
        <v>0</v>
      </c>
      <c r="AS171" s="52">
        <f>SAStab!D8387</f>
        <v>0</v>
      </c>
      <c r="AT171" s="52">
        <f>SAStab!E8387</f>
        <v>0</v>
      </c>
      <c r="AU171" s="52">
        <f>SAStab!F8387</f>
        <v>0</v>
      </c>
      <c r="AV171" s="52">
        <f>SAStab!G8387</f>
        <v>0</v>
      </c>
      <c r="AW171" s="52">
        <f>SAStab!H8387</f>
        <v>0</v>
      </c>
      <c r="AX171" s="52">
        <f>SAStab!I8387</f>
        <v>0</v>
      </c>
      <c r="AY171" s="52">
        <f>SAStab!J8387</f>
        <v>0</v>
      </c>
      <c r="BA171" s="7"/>
      <c r="BB171" s="7" t="str">
        <f t="shared" si="54"/>
        <v xml:space="preserve">      Spouse Earnings</v>
      </c>
      <c r="BC171" s="98">
        <f>SAStab!F1837</f>
        <v>0</v>
      </c>
      <c r="BD171" s="52">
        <f>SAStab!B8531</f>
        <v>0</v>
      </c>
      <c r="BE171" s="52">
        <f>SAStab!C8531</f>
        <v>0</v>
      </c>
      <c r="BF171" s="52">
        <f>SAStab!D8531</f>
        <v>0</v>
      </c>
      <c r="BG171" s="52">
        <f>SAStab!E8531</f>
        <v>0</v>
      </c>
      <c r="BH171" s="52">
        <f>SAStab!F8531</f>
        <v>0</v>
      </c>
      <c r="BI171" s="52">
        <f>SAStab!G8531</f>
        <v>0</v>
      </c>
      <c r="BJ171" s="52">
        <f>SAStab!H8531</f>
        <v>0</v>
      </c>
      <c r="BK171" s="52">
        <f>SAStab!I8531</f>
        <v>0</v>
      </c>
      <c r="BL171" s="52">
        <f>SAStab!J8531</f>
        <v>0</v>
      </c>
      <c r="BN171" s="7"/>
      <c r="BO171" s="7" t="str">
        <f t="shared" si="55"/>
        <v xml:space="preserve">      Spouse Earnings</v>
      </c>
      <c r="BP171" s="98">
        <f>SAStab!G1837</f>
        <v>0</v>
      </c>
      <c r="BQ171">
        <f>SAStab!B8675</f>
        <v>0</v>
      </c>
      <c r="BR171">
        <f>SAStab!C8675</f>
        <v>0</v>
      </c>
      <c r="BS171">
        <f>SAStab!D8675</f>
        <v>0</v>
      </c>
      <c r="BT171">
        <f>SAStab!E8675</f>
        <v>0</v>
      </c>
      <c r="BU171">
        <f>SAStab!F8675</f>
        <v>0</v>
      </c>
      <c r="BV171" s="11">
        <f>SAStab!G8675</f>
        <v>0</v>
      </c>
      <c r="BW171" s="11">
        <f>SAStab!H8675</f>
        <v>0</v>
      </c>
      <c r="BX171" s="11">
        <f>SAStab!I8675</f>
        <v>0</v>
      </c>
      <c r="BY171" s="11">
        <f>SAStab!J8675</f>
        <v>0</v>
      </c>
    </row>
    <row r="172" spans="1:77">
      <c r="A172" s="7"/>
      <c r="B172" s="7" t="s">
        <v>312</v>
      </c>
      <c r="C172" s="98">
        <f>SAStab!B1838</f>
        <v>1</v>
      </c>
      <c r="D172" s="52">
        <f>SAStab!B7956</f>
        <v>50264</v>
      </c>
      <c r="E172" s="52">
        <f>SAStab!C7956</f>
        <v>6760.22</v>
      </c>
      <c r="F172" s="52">
        <f>SAStab!D7956</f>
        <v>10326.219999999999</v>
      </c>
      <c r="G172" s="52">
        <f>SAStab!E7956</f>
        <v>18689.900000000001</v>
      </c>
      <c r="H172" s="52">
        <f>SAStab!F7956</f>
        <v>32177.8</v>
      </c>
      <c r="I172" s="52">
        <f>SAStab!G7956</f>
        <v>57259</v>
      </c>
      <c r="J172" s="52">
        <f>SAStab!H7956</f>
        <v>100279</v>
      </c>
      <c r="K172" s="52">
        <f>SAStab!I7956</f>
        <v>145602</v>
      </c>
      <c r="L172" s="52">
        <f>SAStab!J7956</f>
        <v>311309</v>
      </c>
      <c r="N172" s="7"/>
      <c r="O172" s="7" t="str">
        <f t="shared" si="51"/>
        <v>Net Annuity Income</v>
      </c>
      <c r="P172" s="98">
        <f>SAStab!C1838</f>
        <v>1</v>
      </c>
      <c r="Q172">
        <f>SAStab!B8100</f>
        <v>61892</v>
      </c>
      <c r="R172" s="52">
        <f>SAStab!C8100</f>
        <v>7229.76</v>
      </c>
      <c r="S172" s="52">
        <f>SAStab!D8100</f>
        <v>11640.84</v>
      </c>
      <c r="T172" s="52">
        <f>SAStab!E8100</f>
        <v>21347.8</v>
      </c>
      <c r="U172" s="52">
        <f>SAStab!F8100</f>
        <v>38078</v>
      </c>
      <c r="V172" s="52">
        <f>SAStab!G8100</f>
        <v>67515</v>
      </c>
      <c r="W172" s="52">
        <f>SAStab!H8100</f>
        <v>122781</v>
      </c>
      <c r="X172">
        <f>SAStab!I8100</f>
        <v>181615</v>
      </c>
      <c r="Y172">
        <f>SAStab!J8100</f>
        <v>406004</v>
      </c>
      <c r="AA172" s="7"/>
      <c r="AB172" s="7" t="str">
        <f t="shared" si="52"/>
        <v>Net Annuity Income</v>
      </c>
      <c r="AC172" s="98">
        <f>SAStab!D1838</f>
        <v>1</v>
      </c>
      <c r="AD172">
        <f>SAStab!B8244</f>
        <v>66002</v>
      </c>
      <c r="AE172">
        <f>SAStab!C8244</f>
        <v>7275.35</v>
      </c>
      <c r="AF172">
        <f>SAStab!D8244</f>
        <v>12044.04</v>
      </c>
      <c r="AG172">
        <f>SAStab!E8244</f>
        <v>22344.6</v>
      </c>
      <c r="AH172">
        <f>SAStab!F8244</f>
        <v>40256.400000000001</v>
      </c>
      <c r="AI172">
        <f>SAStab!G8244</f>
        <v>72929</v>
      </c>
      <c r="AJ172">
        <f>SAStab!H8244</f>
        <v>130305</v>
      </c>
      <c r="AK172">
        <f>SAStab!I8244</f>
        <v>193212</v>
      </c>
      <c r="AL172">
        <f>SAStab!J8244</f>
        <v>447532</v>
      </c>
      <c r="AN172" s="7"/>
      <c r="AO172" s="7" t="str">
        <f t="shared" si="53"/>
        <v>Net Annuity Income</v>
      </c>
      <c r="AP172" s="98">
        <f>SAStab!E1838</f>
        <v>1</v>
      </c>
      <c r="AQ172" s="52">
        <f>SAStab!B8388</f>
        <v>68071</v>
      </c>
      <c r="AR172" s="52">
        <f>SAStab!C8388</f>
        <v>6428.7</v>
      </c>
      <c r="AS172" s="52">
        <f>SAStab!D8388</f>
        <v>12121.43</v>
      </c>
      <c r="AT172" s="52">
        <f>SAStab!E8388</f>
        <v>22388</v>
      </c>
      <c r="AU172" s="52">
        <f>SAStab!F8388</f>
        <v>40198.199999999997</v>
      </c>
      <c r="AV172" s="52">
        <f>SAStab!G8388</f>
        <v>72127</v>
      </c>
      <c r="AW172" s="52">
        <f>SAStab!H8388</f>
        <v>129664</v>
      </c>
      <c r="AX172" s="52">
        <f>SAStab!I8388</f>
        <v>193577</v>
      </c>
      <c r="AY172" s="52">
        <f>SAStab!J8388</f>
        <v>475888</v>
      </c>
      <c r="BA172" s="7"/>
      <c r="BB172" s="7" t="str">
        <f t="shared" si="54"/>
        <v>Net Annuity Income</v>
      </c>
      <c r="BC172" s="98">
        <f>SAStab!F1838</f>
        <v>1</v>
      </c>
      <c r="BD172" s="52">
        <f>SAStab!B8532</f>
        <v>66437</v>
      </c>
      <c r="BE172" s="52">
        <f>SAStab!C8532</f>
        <v>4624.33</v>
      </c>
      <c r="BF172" s="52">
        <f>SAStab!D8532</f>
        <v>11337.52</v>
      </c>
      <c r="BG172" s="52">
        <f>SAStab!E8532</f>
        <v>22480.1</v>
      </c>
      <c r="BH172" s="52">
        <f>SAStab!F8532</f>
        <v>41482.9</v>
      </c>
      <c r="BI172" s="52">
        <f>SAStab!G8532</f>
        <v>74345</v>
      </c>
      <c r="BJ172" s="52">
        <f>SAStab!H8532</f>
        <v>130000</v>
      </c>
      <c r="BK172" s="52">
        <f>SAStab!I8532</f>
        <v>192563</v>
      </c>
      <c r="BL172" s="52">
        <f>SAStab!J8532</f>
        <v>454038</v>
      </c>
      <c r="BN172" s="7"/>
      <c r="BO172" s="7" t="str">
        <f t="shared" ref="BO172:BO185" si="56">$B172</f>
        <v>Net Annuity Income</v>
      </c>
      <c r="BP172" s="98">
        <f>SAStab!G1838</f>
        <v>1</v>
      </c>
      <c r="BQ172">
        <f>SAStab!B8676</f>
        <v>70301</v>
      </c>
      <c r="BR172">
        <f>SAStab!C8676</f>
        <v>4453.0600000000004</v>
      </c>
      <c r="BS172">
        <f>SAStab!D8676</f>
        <v>11989.19</v>
      </c>
      <c r="BT172">
        <f>SAStab!E8676</f>
        <v>24166.1</v>
      </c>
      <c r="BU172">
        <f>SAStab!F8676</f>
        <v>44820.5</v>
      </c>
      <c r="BV172" s="11">
        <f>SAStab!G8676</f>
        <v>79967</v>
      </c>
      <c r="BW172" s="11">
        <f>SAStab!H8676</f>
        <v>142073</v>
      </c>
      <c r="BX172" s="11">
        <f>SAStab!I8676</f>
        <v>206832</v>
      </c>
      <c r="BY172" s="11">
        <f>SAStab!J8676</f>
        <v>466772</v>
      </c>
    </row>
    <row r="173" spans="1:77">
      <c r="A173" s="7"/>
      <c r="B173" s="7" t="s">
        <v>311</v>
      </c>
      <c r="C173" s="98">
        <f>SAStab!B1839</f>
        <v>0.999</v>
      </c>
      <c r="D173" s="52">
        <f>SAStab!B7957</f>
        <v>28769</v>
      </c>
      <c r="E173" s="52">
        <f>SAStab!C7957</f>
        <v>4487.88</v>
      </c>
      <c r="F173" s="52">
        <f>SAStab!D7957</f>
        <v>7596.3</v>
      </c>
      <c r="G173" s="52">
        <f>SAStab!E7957</f>
        <v>13291.6</v>
      </c>
      <c r="H173" s="52">
        <f>SAStab!F7957</f>
        <v>21261.9</v>
      </c>
      <c r="I173" s="52">
        <f>SAStab!G7957</f>
        <v>37062</v>
      </c>
      <c r="J173" s="52">
        <f>SAStab!H7957</f>
        <v>58113</v>
      </c>
      <c r="K173" s="52">
        <f>SAStab!I7957</f>
        <v>74191</v>
      </c>
      <c r="L173" s="52">
        <f>SAStab!J7957</f>
        <v>127563</v>
      </c>
      <c r="N173" s="7"/>
      <c r="O173" s="7" t="str">
        <f t="shared" si="51"/>
        <v>Net Cash Income</v>
      </c>
      <c r="P173" s="98">
        <f>SAStab!C1839</f>
        <v>0.999</v>
      </c>
      <c r="Q173">
        <f>SAStab!B8101</f>
        <v>33877</v>
      </c>
      <c r="R173" s="52">
        <f>SAStab!C8101</f>
        <v>5473.13</v>
      </c>
      <c r="S173" s="52">
        <f>SAStab!D8101</f>
        <v>8435.57</v>
      </c>
      <c r="T173" s="52">
        <f>SAStab!E8101</f>
        <v>15461.9</v>
      </c>
      <c r="U173" s="52">
        <f>SAStab!F8101</f>
        <v>25616.6</v>
      </c>
      <c r="V173" s="52">
        <f>SAStab!G8101</f>
        <v>43468</v>
      </c>
      <c r="W173" s="52">
        <f>SAStab!H8101</f>
        <v>67982</v>
      </c>
      <c r="X173">
        <f>SAStab!I8101</f>
        <v>88773</v>
      </c>
      <c r="Y173">
        <f>SAStab!J8101</f>
        <v>147800</v>
      </c>
      <c r="AA173" s="7"/>
      <c r="AB173" s="7" t="str">
        <f t="shared" si="52"/>
        <v>Net Cash Income</v>
      </c>
      <c r="AC173" s="98">
        <f>SAStab!D1839</f>
        <v>1</v>
      </c>
      <c r="AD173">
        <f>SAStab!B8245</f>
        <v>36703</v>
      </c>
      <c r="AE173">
        <f>SAStab!C8245</f>
        <v>5807.8</v>
      </c>
      <c r="AF173">
        <f>SAStab!D8245</f>
        <v>8845.09</v>
      </c>
      <c r="AG173">
        <f>SAStab!E8245</f>
        <v>16391</v>
      </c>
      <c r="AH173">
        <f>SAStab!F8245</f>
        <v>27830</v>
      </c>
      <c r="AI173">
        <f>SAStab!G8245</f>
        <v>47825</v>
      </c>
      <c r="AJ173">
        <f>SAStab!H8245</f>
        <v>74594</v>
      </c>
      <c r="AK173">
        <f>SAStab!I8245</f>
        <v>95796</v>
      </c>
      <c r="AL173">
        <f>SAStab!J8245</f>
        <v>159304</v>
      </c>
      <c r="AN173" s="7"/>
      <c r="AO173" s="7" t="str">
        <f t="shared" si="53"/>
        <v>Net Cash Income</v>
      </c>
      <c r="AP173" s="98">
        <f>SAStab!E1839</f>
        <v>1</v>
      </c>
      <c r="AQ173" s="52">
        <f>SAStab!B8389</f>
        <v>38020</v>
      </c>
      <c r="AR173" s="52">
        <f>SAStab!C8389</f>
        <v>4938.57</v>
      </c>
      <c r="AS173" s="52">
        <f>SAStab!D8389</f>
        <v>8513.85</v>
      </c>
      <c r="AT173" s="52">
        <f>SAStab!E8389</f>
        <v>16267.9</v>
      </c>
      <c r="AU173" s="52">
        <f>SAStab!F8389</f>
        <v>28013.3</v>
      </c>
      <c r="AV173" s="52">
        <f>SAStab!G8389</f>
        <v>48976</v>
      </c>
      <c r="AW173" s="52">
        <f>SAStab!H8389</f>
        <v>78583</v>
      </c>
      <c r="AX173" s="52">
        <f>SAStab!I8389</f>
        <v>101192</v>
      </c>
      <c r="AY173" s="52">
        <f>SAStab!J8389</f>
        <v>174177</v>
      </c>
      <c r="BA173" s="7"/>
      <c r="BB173" s="7" t="str">
        <f t="shared" si="54"/>
        <v>Net Cash Income</v>
      </c>
      <c r="BC173" s="98">
        <f>SAStab!F1839</f>
        <v>0.999</v>
      </c>
      <c r="BD173" s="52">
        <f>SAStab!B8533</f>
        <v>40228</v>
      </c>
      <c r="BE173" s="52">
        <f>SAStab!C8533</f>
        <v>2741.28</v>
      </c>
      <c r="BF173" s="52">
        <f>SAStab!D8533</f>
        <v>8069.76</v>
      </c>
      <c r="BG173" s="52">
        <f>SAStab!E8533</f>
        <v>16216.7</v>
      </c>
      <c r="BH173" s="52">
        <f>SAStab!F8533</f>
        <v>28923.3</v>
      </c>
      <c r="BI173" s="52">
        <f>SAStab!G8533</f>
        <v>51732</v>
      </c>
      <c r="BJ173" s="52">
        <f>SAStab!H8533</f>
        <v>84210</v>
      </c>
      <c r="BK173" s="52">
        <f>SAStab!I8533</f>
        <v>110375</v>
      </c>
      <c r="BL173" s="52">
        <f>SAStab!J8533</f>
        <v>208264</v>
      </c>
      <c r="BN173" s="7"/>
      <c r="BO173" s="7" t="str">
        <f t="shared" si="56"/>
        <v>Net Cash Income</v>
      </c>
      <c r="BP173" s="98">
        <f>SAStab!G1839</f>
        <v>1</v>
      </c>
      <c r="BQ173">
        <f>SAStab!B8677</f>
        <v>44668</v>
      </c>
      <c r="BR173">
        <f>SAStab!C8677</f>
        <v>2480.73</v>
      </c>
      <c r="BS173">
        <f>SAStab!D8677</f>
        <v>8312.82</v>
      </c>
      <c r="BT173">
        <f>SAStab!E8677</f>
        <v>17641</v>
      </c>
      <c r="BU173">
        <f>SAStab!F8677</f>
        <v>32663.200000000001</v>
      </c>
      <c r="BV173" s="11">
        <f>SAStab!G8677</f>
        <v>57257</v>
      </c>
      <c r="BW173" s="11">
        <f>SAStab!H8677</f>
        <v>94256</v>
      </c>
      <c r="BX173" s="11">
        <f>SAStab!I8677</f>
        <v>125063</v>
      </c>
      <c r="BY173" s="11">
        <f>SAStab!J8677</f>
        <v>215911</v>
      </c>
    </row>
    <row r="174" spans="1:77">
      <c r="A174" s="7"/>
      <c r="B174" s="7" t="s">
        <v>62</v>
      </c>
      <c r="C174" s="98">
        <f>SAStab!B1840</f>
        <v>0.34</v>
      </c>
      <c r="D174" s="52">
        <f>SAStab!B7958</f>
        <v>2312</v>
      </c>
      <c r="E174" s="52">
        <f>SAStab!C7958</f>
        <v>0</v>
      </c>
      <c r="F174" s="52">
        <f>SAStab!D7958</f>
        <v>0</v>
      </c>
      <c r="G174" s="52">
        <f>SAStab!E7958</f>
        <v>0</v>
      </c>
      <c r="H174" s="52">
        <f>SAStab!F7958</f>
        <v>0</v>
      </c>
      <c r="I174" s="52">
        <f>SAStab!G7958</f>
        <v>1058</v>
      </c>
      <c r="J174" s="52">
        <f>SAStab!H7958</f>
        <v>6770</v>
      </c>
      <c r="K174" s="52">
        <f>SAStab!I7958</f>
        <v>11877</v>
      </c>
      <c r="L174" s="52">
        <f>SAStab!J7958</f>
        <v>34490</v>
      </c>
      <c r="N174" s="7"/>
      <c r="O174" s="7" t="str">
        <f t="shared" si="51"/>
        <v>Federal Income Tax</v>
      </c>
      <c r="P174" s="98">
        <f>SAStab!C1840</f>
        <v>0.39600000000000002</v>
      </c>
      <c r="Q174">
        <f>SAStab!B8102</f>
        <v>3176</v>
      </c>
      <c r="R174" s="52">
        <f>SAStab!C8102</f>
        <v>0</v>
      </c>
      <c r="S174" s="52">
        <f>SAStab!D8102</f>
        <v>0</v>
      </c>
      <c r="T174" s="52">
        <f>SAStab!E8102</f>
        <v>0</v>
      </c>
      <c r="U174" s="52">
        <f>SAStab!F8102</f>
        <v>0</v>
      </c>
      <c r="V174" s="52">
        <f>SAStab!G8102</f>
        <v>2795</v>
      </c>
      <c r="W174" s="52">
        <f>SAStab!H8102</f>
        <v>9601</v>
      </c>
      <c r="X174">
        <f>SAStab!I8102</f>
        <v>15991</v>
      </c>
      <c r="Y174">
        <f>SAStab!J8102</f>
        <v>39915</v>
      </c>
      <c r="AA174" s="7"/>
      <c r="AB174" s="7" t="str">
        <f t="shared" si="52"/>
        <v>Federal Income Tax</v>
      </c>
      <c r="AC174" s="98">
        <f>SAStab!D1840</f>
        <v>0.42</v>
      </c>
      <c r="AD174">
        <f>SAStab!B8246</f>
        <v>4007</v>
      </c>
      <c r="AE174">
        <f>SAStab!C8246</f>
        <v>0</v>
      </c>
      <c r="AF174">
        <f>SAStab!D8246</f>
        <v>0</v>
      </c>
      <c r="AG174">
        <f>SAStab!E8246</f>
        <v>0</v>
      </c>
      <c r="AH174">
        <f>SAStab!F8246</f>
        <v>0</v>
      </c>
      <c r="AI174">
        <f>SAStab!G8246</f>
        <v>4014</v>
      </c>
      <c r="AJ174">
        <f>SAStab!H8246</f>
        <v>11865</v>
      </c>
      <c r="AK174">
        <f>SAStab!I8246</f>
        <v>19214</v>
      </c>
      <c r="AL174">
        <f>SAStab!J8246</f>
        <v>48511</v>
      </c>
      <c r="AN174" s="7"/>
      <c r="AO174" s="7" t="str">
        <f t="shared" si="53"/>
        <v>Federal Income Tax</v>
      </c>
      <c r="AP174" s="98">
        <f>SAStab!E1840</f>
        <v>0.40799999999999997</v>
      </c>
      <c r="AQ174" s="52">
        <f>SAStab!B8390</f>
        <v>4749</v>
      </c>
      <c r="AR174" s="52">
        <f>SAStab!C8390</f>
        <v>0</v>
      </c>
      <c r="AS174" s="52">
        <f>SAStab!D8390</f>
        <v>0</v>
      </c>
      <c r="AT174" s="52">
        <f>SAStab!E8390</f>
        <v>0</v>
      </c>
      <c r="AU174" s="52">
        <f>SAStab!F8390</f>
        <v>0</v>
      </c>
      <c r="AV174" s="52">
        <f>SAStab!G8390</f>
        <v>4170</v>
      </c>
      <c r="AW174" s="52">
        <f>SAStab!H8390</f>
        <v>12729</v>
      </c>
      <c r="AX174" s="52">
        <f>SAStab!I8390</f>
        <v>21081</v>
      </c>
      <c r="AY174" s="52">
        <f>SAStab!J8390</f>
        <v>52725</v>
      </c>
      <c r="BA174" s="7"/>
      <c r="BB174" s="7" t="str">
        <f t="shared" si="54"/>
        <v>Federal Income Tax</v>
      </c>
      <c r="BC174" s="98">
        <f>SAStab!F1840</f>
        <v>0.39800000000000002</v>
      </c>
      <c r="BD174" s="52">
        <f>SAStab!B8534</f>
        <v>5157</v>
      </c>
      <c r="BE174" s="52">
        <f>SAStab!C8534</f>
        <v>0</v>
      </c>
      <c r="BF174" s="52">
        <f>SAStab!D8534</f>
        <v>0</v>
      </c>
      <c r="BG174" s="52">
        <f>SAStab!E8534</f>
        <v>0</v>
      </c>
      <c r="BH174" s="52">
        <f>SAStab!F8534</f>
        <v>0</v>
      </c>
      <c r="BI174" s="52">
        <f>SAStab!G8534</f>
        <v>4572</v>
      </c>
      <c r="BJ174" s="52">
        <f>SAStab!H8534</f>
        <v>15336</v>
      </c>
      <c r="BK174" s="52">
        <f>SAStab!I8534</f>
        <v>23922</v>
      </c>
      <c r="BL174" s="52">
        <f>SAStab!J8534</f>
        <v>67564</v>
      </c>
      <c r="BN174" s="7"/>
      <c r="BO174" s="7" t="str">
        <f t="shared" si="56"/>
        <v>Federal Income Tax</v>
      </c>
      <c r="BP174" s="98">
        <f>SAStab!G1840</f>
        <v>0.41899999999999998</v>
      </c>
      <c r="BQ174">
        <f>SAStab!B8678</f>
        <v>6609</v>
      </c>
      <c r="BR174">
        <f>SAStab!C8678</f>
        <v>0</v>
      </c>
      <c r="BS174">
        <f>SAStab!D8678</f>
        <v>0</v>
      </c>
      <c r="BT174">
        <f>SAStab!E8678</f>
        <v>0</v>
      </c>
      <c r="BU174">
        <f>SAStab!F8678</f>
        <v>0</v>
      </c>
      <c r="BV174" s="11">
        <f>SAStab!G8678</f>
        <v>6459</v>
      </c>
      <c r="BW174" s="11">
        <f>SAStab!H8678</f>
        <v>18820</v>
      </c>
      <c r="BX174" s="11">
        <f>SAStab!I8678</f>
        <v>31800</v>
      </c>
      <c r="BY174" s="11">
        <f>SAStab!J8678</f>
        <v>81890</v>
      </c>
    </row>
    <row r="175" spans="1:77">
      <c r="A175" s="7"/>
      <c r="B175" s="7" t="s">
        <v>277</v>
      </c>
      <c r="C175" s="98">
        <f>SAStab!B1841</f>
        <v>0.25700000000000001</v>
      </c>
      <c r="D175" s="52">
        <f>SAStab!B7959</f>
        <v>465</v>
      </c>
      <c r="E175" s="52">
        <f>SAStab!C7959</f>
        <v>0</v>
      </c>
      <c r="F175" s="52">
        <f>SAStab!D7959</f>
        <v>0</v>
      </c>
      <c r="G175" s="52">
        <f>SAStab!E7959</f>
        <v>0</v>
      </c>
      <c r="H175" s="52">
        <f>SAStab!F7959</f>
        <v>0</v>
      </c>
      <c r="I175" s="52">
        <f>SAStab!G7959</f>
        <v>0</v>
      </c>
      <c r="J175" s="52">
        <f>SAStab!H7959</f>
        <v>1202</v>
      </c>
      <c r="K175" s="52">
        <f>SAStab!I7959</f>
        <v>2513</v>
      </c>
      <c r="L175" s="52">
        <f>SAStab!J7959</f>
        <v>7987</v>
      </c>
      <c r="N175" s="7"/>
      <c r="O175" s="7" t="str">
        <f t="shared" si="51"/>
        <v>State Income Tax</v>
      </c>
      <c r="P175" s="98">
        <f>SAStab!C1841</f>
        <v>0.29299999999999998</v>
      </c>
      <c r="Q175">
        <f>SAStab!B8103</f>
        <v>568</v>
      </c>
      <c r="R175" s="52">
        <f>SAStab!C8103</f>
        <v>0</v>
      </c>
      <c r="S175" s="52">
        <f>SAStab!D8103</f>
        <v>0</v>
      </c>
      <c r="T175" s="52">
        <f>SAStab!E8103</f>
        <v>0</v>
      </c>
      <c r="U175" s="52">
        <f>SAStab!F8103</f>
        <v>0</v>
      </c>
      <c r="V175" s="52">
        <f>SAStab!G8103</f>
        <v>104</v>
      </c>
      <c r="W175" s="52">
        <f>SAStab!H8103</f>
        <v>1616</v>
      </c>
      <c r="X175">
        <f>SAStab!I8103</f>
        <v>3188</v>
      </c>
      <c r="Y175">
        <f>SAStab!J8103</f>
        <v>8979</v>
      </c>
      <c r="AA175" s="7"/>
      <c r="AB175" s="7" t="str">
        <f t="shared" si="52"/>
        <v>State Income Tax</v>
      </c>
      <c r="AC175" s="98">
        <f>SAStab!D1841</f>
        <v>0.28799999999999998</v>
      </c>
      <c r="AD175">
        <f>SAStab!B8247</f>
        <v>595</v>
      </c>
      <c r="AE175">
        <f>SAStab!C8247</f>
        <v>0</v>
      </c>
      <c r="AF175">
        <f>SAStab!D8247</f>
        <v>0</v>
      </c>
      <c r="AG175">
        <f>SAStab!E8247</f>
        <v>0</v>
      </c>
      <c r="AH175">
        <f>SAStab!F8247</f>
        <v>0</v>
      </c>
      <c r="AI175">
        <f>SAStab!G8247</f>
        <v>94</v>
      </c>
      <c r="AJ175">
        <f>SAStab!H8247</f>
        <v>1517</v>
      </c>
      <c r="AK175">
        <f>SAStab!I8247</f>
        <v>3241</v>
      </c>
      <c r="AL175">
        <f>SAStab!J8247</f>
        <v>9873</v>
      </c>
      <c r="AN175" s="7"/>
      <c r="AO175" s="7" t="str">
        <f t="shared" si="53"/>
        <v>State Income Tax</v>
      </c>
      <c r="AP175" s="98">
        <f>SAStab!E1841</f>
        <v>0.27800000000000002</v>
      </c>
      <c r="AQ175" s="52">
        <f>SAStab!B8391</f>
        <v>715</v>
      </c>
      <c r="AR175" s="52">
        <f>SAStab!C8391</f>
        <v>0</v>
      </c>
      <c r="AS175" s="52">
        <f>SAStab!D8391</f>
        <v>0</v>
      </c>
      <c r="AT175" s="52">
        <f>SAStab!E8391</f>
        <v>0</v>
      </c>
      <c r="AU175" s="52">
        <f>SAStab!F8391</f>
        <v>0</v>
      </c>
      <c r="AV175" s="52">
        <f>SAStab!G8391</f>
        <v>56</v>
      </c>
      <c r="AW175" s="52">
        <f>SAStab!H8391</f>
        <v>1640</v>
      </c>
      <c r="AX175" s="52">
        <f>SAStab!I8391</f>
        <v>3457</v>
      </c>
      <c r="AY175" s="52">
        <f>SAStab!J8391</f>
        <v>10232</v>
      </c>
      <c r="BA175" s="7"/>
      <c r="BB175" s="7" t="str">
        <f t="shared" si="54"/>
        <v>State Income Tax</v>
      </c>
      <c r="BC175" s="98">
        <f>SAStab!F1841</f>
        <v>0.26900000000000002</v>
      </c>
      <c r="BD175" s="52">
        <f>SAStab!B8535</f>
        <v>676</v>
      </c>
      <c r="BE175" s="52">
        <f>SAStab!C8535</f>
        <v>0</v>
      </c>
      <c r="BF175" s="52">
        <f>SAStab!D8535</f>
        <v>0</v>
      </c>
      <c r="BG175" s="52">
        <f>SAStab!E8535</f>
        <v>0</v>
      </c>
      <c r="BH175" s="52">
        <f>SAStab!F8535</f>
        <v>0</v>
      </c>
      <c r="BI175" s="52">
        <f>SAStab!G8535</f>
        <v>36</v>
      </c>
      <c r="BJ175" s="52">
        <f>SAStab!H8535</f>
        <v>1671</v>
      </c>
      <c r="BK175" s="52">
        <f>SAStab!I8535</f>
        <v>3551</v>
      </c>
      <c r="BL175" s="52">
        <f>SAStab!J8535</f>
        <v>10512</v>
      </c>
      <c r="BN175" s="7"/>
      <c r="BO175" s="7" t="str">
        <f t="shared" si="56"/>
        <v>State Income Tax</v>
      </c>
      <c r="BP175" s="98">
        <f>SAStab!G1841</f>
        <v>0.28399999999999997</v>
      </c>
      <c r="BQ175">
        <f>SAStab!B8679</f>
        <v>829</v>
      </c>
      <c r="BR175">
        <f>SAStab!C8679</f>
        <v>0</v>
      </c>
      <c r="BS175">
        <f>SAStab!D8679</f>
        <v>0</v>
      </c>
      <c r="BT175">
        <f>SAStab!E8679</f>
        <v>0</v>
      </c>
      <c r="BU175">
        <f>SAStab!F8679</f>
        <v>0</v>
      </c>
      <c r="BV175" s="11">
        <f>SAStab!G8679</f>
        <v>125</v>
      </c>
      <c r="BW175" s="11">
        <f>SAStab!H8679</f>
        <v>2083</v>
      </c>
      <c r="BX175" s="11">
        <f>SAStab!I8679</f>
        <v>4428</v>
      </c>
      <c r="BY175" s="11">
        <f>SAStab!J8679</f>
        <v>14776</v>
      </c>
    </row>
    <row r="176" spans="1:77">
      <c r="A176" s="7"/>
      <c r="B176" s="7" t="s">
        <v>297</v>
      </c>
      <c r="C176" s="98">
        <f>SAStab!B1842</f>
        <v>0.16</v>
      </c>
      <c r="D176" s="52">
        <f>SAStab!B7960</f>
        <v>269</v>
      </c>
      <c r="E176" s="52">
        <f>SAStab!C7960</f>
        <v>0</v>
      </c>
      <c r="F176" s="52">
        <f>SAStab!D7960</f>
        <v>0</v>
      </c>
      <c r="G176" s="52">
        <f>SAStab!E7960</f>
        <v>0</v>
      </c>
      <c r="H176" s="52">
        <f>SAStab!F7960</f>
        <v>0</v>
      </c>
      <c r="I176" s="52">
        <f>SAStab!G7960</f>
        <v>0</v>
      </c>
      <c r="J176" s="52">
        <f>SAStab!H7960</f>
        <v>870</v>
      </c>
      <c r="K176" s="52">
        <f>SAStab!I7960</f>
        <v>1862</v>
      </c>
      <c r="L176" s="52">
        <f>SAStab!J7960</f>
        <v>4869</v>
      </c>
      <c r="N176" s="7"/>
      <c r="O176" s="7" t="str">
        <f t="shared" si="51"/>
        <v>OASDI tax</v>
      </c>
      <c r="P176" s="98">
        <f>SAStab!C1842</f>
        <v>0.17499999999999999</v>
      </c>
      <c r="Q176">
        <f>SAStab!B8104</f>
        <v>445</v>
      </c>
      <c r="R176" s="52">
        <f>SAStab!C8104</f>
        <v>0</v>
      </c>
      <c r="S176" s="52">
        <f>SAStab!D8104</f>
        <v>0</v>
      </c>
      <c r="T176" s="52">
        <f>SAStab!E8104</f>
        <v>0</v>
      </c>
      <c r="U176" s="52">
        <f>SAStab!F8104</f>
        <v>0</v>
      </c>
      <c r="V176" s="52">
        <f>SAStab!G8104</f>
        <v>0</v>
      </c>
      <c r="W176" s="52">
        <f>SAStab!H8104</f>
        <v>1657</v>
      </c>
      <c r="X176">
        <f>SAStab!I8104</f>
        <v>3036</v>
      </c>
      <c r="Y176">
        <f>SAStab!J8104</f>
        <v>7418</v>
      </c>
      <c r="AA176" s="7"/>
      <c r="AB176" s="7" t="str">
        <f t="shared" si="52"/>
        <v>OASDI tax</v>
      </c>
      <c r="AC176" s="98">
        <f>SAStab!D1842</f>
        <v>0.16400000000000001</v>
      </c>
      <c r="AD176">
        <f>SAStab!B8248</f>
        <v>466</v>
      </c>
      <c r="AE176">
        <f>SAStab!C8248</f>
        <v>0</v>
      </c>
      <c r="AF176">
        <f>SAStab!D8248</f>
        <v>0</v>
      </c>
      <c r="AG176">
        <f>SAStab!E8248</f>
        <v>0</v>
      </c>
      <c r="AH176">
        <f>SAStab!F8248</f>
        <v>0</v>
      </c>
      <c r="AI176">
        <f>SAStab!G8248</f>
        <v>0</v>
      </c>
      <c r="AJ176">
        <f>SAStab!H8248</f>
        <v>1556</v>
      </c>
      <c r="AK176">
        <f>SAStab!I8248</f>
        <v>3210</v>
      </c>
      <c r="AL176">
        <f>SAStab!J8248</f>
        <v>7831</v>
      </c>
      <c r="AN176" s="7"/>
      <c r="AO176" s="7" t="str">
        <f t="shared" si="53"/>
        <v>OASDI tax</v>
      </c>
      <c r="AP176" s="98">
        <f>SAStab!E1842</f>
        <v>0.14699999999999999</v>
      </c>
      <c r="AQ176" s="52">
        <f>SAStab!B8392</f>
        <v>475</v>
      </c>
      <c r="AR176" s="52">
        <f>SAStab!C8392</f>
        <v>0</v>
      </c>
      <c r="AS176" s="52">
        <f>SAStab!D8392</f>
        <v>0</v>
      </c>
      <c r="AT176" s="52">
        <f>SAStab!E8392</f>
        <v>0</v>
      </c>
      <c r="AU176" s="52">
        <f>SAStab!F8392</f>
        <v>0</v>
      </c>
      <c r="AV176" s="52">
        <f>SAStab!G8392</f>
        <v>0</v>
      </c>
      <c r="AW176" s="52">
        <f>SAStab!H8392</f>
        <v>1398</v>
      </c>
      <c r="AX176" s="52">
        <f>SAStab!I8392</f>
        <v>3428</v>
      </c>
      <c r="AY176" s="52">
        <f>SAStab!J8392</f>
        <v>8916</v>
      </c>
      <c r="BA176" s="7"/>
      <c r="BB176" s="7" t="str">
        <f t="shared" si="54"/>
        <v>OASDI tax</v>
      </c>
      <c r="BC176" s="98">
        <f>SAStab!F1842</f>
        <v>0.14699999999999999</v>
      </c>
      <c r="BD176" s="52">
        <f>SAStab!B8536</f>
        <v>515</v>
      </c>
      <c r="BE176" s="52">
        <f>SAStab!C8536</f>
        <v>0</v>
      </c>
      <c r="BF176" s="52">
        <f>SAStab!D8536</f>
        <v>0</v>
      </c>
      <c r="BG176" s="52">
        <f>SAStab!E8536</f>
        <v>0</v>
      </c>
      <c r="BH176" s="52">
        <f>SAStab!F8536</f>
        <v>0</v>
      </c>
      <c r="BI176" s="52">
        <f>SAStab!G8536</f>
        <v>0</v>
      </c>
      <c r="BJ176" s="52">
        <f>SAStab!H8536</f>
        <v>1523</v>
      </c>
      <c r="BK176" s="52">
        <f>SAStab!I8536</f>
        <v>3749</v>
      </c>
      <c r="BL176" s="52">
        <f>SAStab!J8536</f>
        <v>9107</v>
      </c>
      <c r="BN176" s="7"/>
      <c r="BO176" s="7" t="str">
        <f t="shared" si="56"/>
        <v>OASDI tax</v>
      </c>
      <c r="BP176" s="98">
        <f>SAStab!G1842</f>
        <v>0.155</v>
      </c>
      <c r="BQ176">
        <f>SAStab!B8680</f>
        <v>591</v>
      </c>
      <c r="BR176">
        <f>SAStab!C8680</f>
        <v>0</v>
      </c>
      <c r="BS176">
        <f>SAStab!D8680</f>
        <v>0</v>
      </c>
      <c r="BT176">
        <f>SAStab!E8680</f>
        <v>0</v>
      </c>
      <c r="BU176">
        <f>SAStab!F8680</f>
        <v>0</v>
      </c>
      <c r="BV176" s="11">
        <f>SAStab!G8680</f>
        <v>0</v>
      </c>
      <c r="BW176" s="11">
        <f>SAStab!H8680</f>
        <v>1701</v>
      </c>
      <c r="BX176" s="11">
        <f>SAStab!I8680</f>
        <v>4365</v>
      </c>
      <c r="BY176" s="11">
        <f>SAStab!J8680</f>
        <v>10530</v>
      </c>
    </row>
    <row r="177" spans="1:77">
      <c r="A177" s="7"/>
      <c r="B177" s="7" t="s">
        <v>298</v>
      </c>
      <c r="C177" s="98">
        <f>SAStab!B1843</f>
        <v>0.16</v>
      </c>
      <c r="D177" s="52">
        <f>SAStab!B7961</f>
        <v>67</v>
      </c>
      <c r="E177" s="52">
        <f>SAStab!C7961</f>
        <v>0</v>
      </c>
      <c r="F177" s="52">
        <f>SAStab!D7961</f>
        <v>0</v>
      </c>
      <c r="G177" s="52">
        <f>SAStab!E7961</f>
        <v>0</v>
      </c>
      <c r="H177" s="52">
        <f>SAStab!F7961</f>
        <v>0</v>
      </c>
      <c r="I177" s="52">
        <f>SAStab!G7961</f>
        <v>0</v>
      </c>
      <c r="J177" s="52">
        <f>SAStab!H7961</f>
        <v>203</v>
      </c>
      <c r="K177" s="52">
        <f>SAStab!I7961</f>
        <v>435</v>
      </c>
      <c r="L177" s="52">
        <f>SAStab!J7961</f>
        <v>1145</v>
      </c>
      <c r="N177" s="7"/>
      <c r="O177" s="7" t="str">
        <f t="shared" si="51"/>
        <v>HI tax</v>
      </c>
      <c r="P177" s="98">
        <f>SAStab!C1843</f>
        <v>0.17499999999999999</v>
      </c>
      <c r="Q177">
        <f>SAStab!B8105</f>
        <v>87</v>
      </c>
      <c r="R177" s="52">
        <f>SAStab!C8105</f>
        <v>0</v>
      </c>
      <c r="S177" s="52">
        <f>SAStab!D8105</f>
        <v>0</v>
      </c>
      <c r="T177" s="52">
        <f>SAStab!E8105</f>
        <v>0</v>
      </c>
      <c r="U177" s="52">
        <f>SAStab!F8105</f>
        <v>0</v>
      </c>
      <c r="V177" s="52">
        <f>SAStab!G8105</f>
        <v>0</v>
      </c>
      <c r="W177" s="52">
        <f>SAStab!H8105</f>
        <v>312</v>
      </c>
      <c r="X177">
        <f>SAStab!I8105</f>
        <v>572</v>
      </c>
      <c r="Y177">
        <f>SAStab!J8105</f>
        <v>1400</v>
      </c>
      <c r="AA177" s="7"/>
      <c r="AB177" s="7" t="str">
        <f t="shared" si="52"/>
        <v>HI tax</v>
      </c>
      <c r="AC177" s="98">
        <f>SAStab!D1843</f>
        <v>0.16400000000000001</v>
      </c>
      <c r="AD177">
        <f>SAStab!B8249</f>
        <v>91</v>
      </c>
      <c r="AE177">
        <f>SAStab!C8249</f>
        <v>0</v>
      </c>
      <c r="AF177">
        <f>SAStab!D8249</f>
        <v>0</v>
      </c>
      <c r="AG177">
        <f>SAStab!E8249</f>
        <v>0</v>
      </c>
      <c r="AH177">
        <f>SAStab!F8249</f>
        <v>0</v>
      </c>
      <c r="AI177">
        <f>SAStab!G8249</f>
        <v>0</v>
      </c>
      <c r="AJ177">
        <f>SAStab!H8249</f>
        <v>293</v>
      </c>
      <c r="AK177">
        <f>SAStab!I8249</f>
        <v>605</v>
      </c>
      <c r="AL177">
        <f>SAStab!J8249</f>
        <v>1475</v>
      </c>
      <c r="AN177" s="7"/>
      <c r="AO177" s="7" t="str">
        <f t="shared" si="53"/>
        <v>HI tax</v>
      </c>
      <c r="AP177" s="98">
        <f>SAStab!E1843</f>
        <v>0.14699999999999999</v>
      </c>
      <c r="AQ177" s="52">
        <f>SAStab!B8393</f>
        <v>96</v>
      </c>
      <c r="AR177" s="52">
        <f>SAStab!C8393</f>
        <v>0</v>
      </c>
      <c r="AS177" s="52">
        <f>SAStab!D8393</f>
        <v>0</v>
      </c>
      <c r="AT177" s="52">
        <f>SAStab!E8393</f>
        <v>0</v>
      </c>
      <c r="AU177" s="52">
        <f>SAStab!F8393</f>
        <v>0</v>
      </c>
      <c r="AV177" s="52">
        <f>SAStab!G8393</f>
        <v>0</v>
      </c>
      <c r="AW177" s="52">
        <f>SAStab!H8393</f>
        <v>263</v>
      </c>
      <c r="AX177" s="52">
        <f>SAStab!I8393</f>
        <v>646</v>
      </c>
      <c r="AY177" s="52">
        <f>SAStab!J8393</f>
        <v>1679</v>
      </c>
      <c r="BA177" s="7"/>
      <c r="BB177" s="7" t="str">
        <f t="shared" si="54"/>
        <v>HI tax</v>
      </c>
      <c r="BC177" s="98">
        <f>SAStab!F1843</f>
        <v>0.14699999999999999</v>
      </c>
      <c r="BD177" s="52">
        <f>SAStab!B8537</f>
        <v>101</v>
      </c>
      <c r="BE177" s="52">
        <f>SAStab!C8537</f>
        <v>0</v>
      </c>
      <c r="BF177" s="52">
        <f>SAStab!D8537</f>
        <v>0</v>
      </c>
      <c r="BG177" s="52">
        <f>SAStab!E8537</f>
        <v>0</v>
      </c>
      <c r="BH177" s="52">
        <f>SAStab!F8537</f>
        <v>0</v>
      </c>
      <c r="BI177" s="52">
        <f>SAStab!G8537</f>
        <v>0</v>
      </c>
      <c r="BJ177" s="52">
        <f>SAStab!H8537</f>
        <v>287</v>
      </c>
      <c r="BK177" s="52">
        <f>SAStab!I8537</f>
        <v>706</v>
      </c>
      <c r="BL177" s="52">
        <f>SAStab!J8537</f>
        <v>1728</v>
      </c>
      <c r="BN177" s="7"/>
      <c r="BO177" s="7" t="str">
        <f t="shared" si="56"/>
        <v>HI tax</v>
      </c>
      <c r="BP177" s="98">
        <f>SAStab!G1843</f>
        <v>0.155</v>
      </c>
      <c r="BQ177">
        <f>SAStab!B8681</f>
        <v>116</v>
      </c>
      <c r="BR177">
        <f>SAStab!C8681</f>
        <v>0</v>
      </c>
      <c r="BS177">
        <f>SAStab!D8681</f>
        <v>0</v>
      </c>
      <c r="BT177">
        <f>SAStab!E8681</f>
        <v>0</v>
      </c>
      <c r="BU177">
        <f>SAStab!F8681</f>
        <v>0</v>
      </c>
      <c r="BV177" s="11">
        <f>SAStab!G8681</f>
        <v>0</v>
      </c>
      <c r="BW177" s="11">
        <f>SAStab!H8681</f>
        <v>320</v>
      </c>
      <c r="BX177" s="11">
        <f>SAStab!I8681</f>
        <v>822</v>
      </c>
      <c r="BY177" s="11">
        <f>SAStab!J8681</f>
        <v>1983</v>
      </c>
    </row>
    <row r="178" spans="1:77">
      <c r="A178" s="7"/>
      <c r="B178" s="7" t="s">
        <v>268</v>
      </c>
      <c r="C178" s="98">
        <f>SAStab!B1844</f>
        <v>8.9999999999999993E-3</v>
      </c>
      <c r="D178" s="52">
        <f>SAStab!B7962</f>
        <v>24</v>
      </c>
      <c r="E178" s="52">
        <f>SAStab!C7962</f>
        <v>0</v>
      </c>
      <c r="F178" s="52">
        <f>SAStab!D7962</f>
        <v>0</v>
      </c>
      <c r="G178" s="52">
        <f>SAStab!E7962</f>
        <v>0</v>
      </c>
      <c r="H178" s="52">
        <f>SAStab!F7962</f>
        <v>0</v>
      </c>
      <c r="I178" s="52">
        <f>SAStab!G7962</f>
        <v>0</v>
      </c>
      <c r="J178" s="52">
        <f>SAStab!H7962</f>
        <v>0</v>
      </c>
      <c r="K178" s="52">
        <f>SAStab!I7962</f>
        <v>0</v>
      </c>
      <c r="L178" s="52">
        <f>SAStab!J7962</f>
        <v>0</v>
      </c>
      <c r="N178" s="7"/>
      <c r="O178" s="7" t="str">
        <f t="shared" si="51"/>
        <v>Medicare Surtax</v>
      </c>
      <c r="P178" s="98">
        <f>SAStab!C1844</f>
        <v>2.7E-2</v>
      </c>
      <c r="Q178">
        <f>SAStab!B8106</f>
        <v>45</v>
      </c>
      <c r="R178" s="52">
        <f>SAStab!C8106</f>
        <v>0</v>
      </c>
      <c r="S178" s="52">
        <f>SAStab!D8106</f>
        <v>0</v>
      </c>
      <c r="T178" s="52">
        <f>SAStab!E8106</f>
        <v>0</v>
      </c>
      <c r="U178" s="52">
        <f>SAStab!F8106</f>
        <v>0</v>
      </c>
      <c r="V178" s="52">
        <f>SAStab!G8106</f>
        <v>0</v>
      </c>
      <c r="W178" s="52">
        <f>SAStab!H8106</f>
        <v>0</v>
      </c>
      <c r="X178">
        <f>SAStab!I8106</f>
        <v>0</v>
      </c>
      <c r="Y178">
        <f>SAStab!J8106</f>
        <v>1425</v>
      </c>
      <c r="AA178" s="7"/>
      <c r="AB178" s="7" t="str">
        <f t="shared" si="52"/>
        <v>Medicare Surtax</v>
      </c>
      <c r="AC178" s="98">
        <f>SAStab!D1844</f>
        <v>5.6000000000000001E-2</v>
      </c>
      <c r="AD178">
        <f>SAStab!B8250</f>
        <v>72</v>
      </c>
      <c r="AE178">
        <f>SAStab!C8250</f>
        <v>0</v>
      </c>
      <c r="AF178">
        <f>SAStab!D8250</f>
        <v>0</v>
      </c>
      <c r="AG178">
        <f>SAStab!E8250</f>
        <v>0</v>
      </c>
      <c r="AH178">
        <f>SAStab!F8250</f>
        <v>0</v>
      </c>
      <c r="AI178">
        <f>SAStab!G8250</f>
        <v>0</v>
      </c>
      <c r="AJ178">
        <f>SAStab!H8250</f>
        <v>0</v>
      </c>
      <c r="AK178">
        <f>SAStab!I8250</f>
        <v>27</v>
      </c>
      <c r="AL178">
        <f>SAStab!J8250</f>
        <v>1983</v>
      </c>
      <c r="AN178" s="7"/>
      <c r="AO178" s="7" t="str">
        <f t="shared" si="53"/>
        <v>Medicare Surtax</v>
      </c>
      <c r="AP178" s="98">
        <f>SAStab!E1844</f>
        <v>9.7000000000000003E-2</v>
      </c>
      <c r="AQ178" s="52">
        <f>SAStab!B8394</f>
        <v>132</v>
      </c>
      <c r="AR178" s="52">
        <f>SAStab!C8394</f>
        <v>0</v>
      </c>
      <c r="AS178" s="52">
        <f>SAStab!D8394</f>
        <v>0</v>
      </c>
      <c r="AT178" s="52">
        <f>SAStab!E8394</f>
        <v>0</v>
      </c>
      <c r="AU178" s="52">
        <f>SAStab!F8394</f>
        <v>0</v>
      </c>
      <c r="AV178" s="52">
        <f>SAStab!G8394</f>
        <v>0</v>
      </c>
      <c r="AW178" s="52">
        <f>SAStab!H8394</f>
        <v>0</v>
      </c>
      <c r="AX178" s="52">
        <f>SAStab!I8394</f>
        <v>510</v>
      </c>
      <c r="AY178" s="52">
        <f>SAStab!J8394</f>
        <v>2929</v>
      </c>
      <c r="BA178" s="7"/>
      <c r="BB178" s="7" t="str">
        <f t="shared" si="54"/>
        <v>Medicare Surtax</v>
      </c>
      <c r="BC178" s="98">
        <f>SAStab!F1844</f>
        <v>0.16700000000000001</v>
      </c>
      <c r="BD178" s="52">
        <f>SAStab!B8538</f>
        <v>179</v>
      </c>
      <c r="BE178" s="52">
        <f>SAStab!C8538</f>
        <v>0</v>
      </c>
      <c r="BF178" s="52">
        <f>SAStab!D8538</f>
        <v>0</v>
      </c>
      <c r="BG178" s="52">
        <f>SAStab!E8538</f>
        <v>0</v>
      </c>
      <c r="BH178" s="52">
        <f>SAStab!F8538</f>
        <v>0</v>
      </c>
      <c r="BI178" s="52">
        <f>SAStab!G8538</f>
        <v>0</v>
      </c>
      <c r="BJ178" s="52">
        <f>SAStab!H8538</f>
        <v>243</v>
      </c>
      <c r="BK178" s="52">
        <f>SAStab!I8538</f>
        <v>891</v>
      </c>
      <c r="BL178" s="52">
        <f>SAStab!J8538</f>
        <v>4139</v>
      </c>
      <c r="BN178" s="7"/>
      <c r="BO178" s="7" t="str">
        <f t="shared" si="56"/>
        <v>Medicare Surtax</v>
      </c>
      <c r="BP178" s="98">
        <f>SAStab!G1844</f>
        <v>0.249</v>
      </c>
      <c r="BQ178">
        <f>SAStab!B8682</f>
        <v>267</v>
      </c>
      <c r="BR178">
        <f>SAStab!C8682</f>
        <v>0</v>
      </c>
      <c r="BS178">
        <f>SAStab!D8682</f>
        <v>0</v>
      </c>
      <c r="BT178">
        <f>SAStab!E8682</f>
        <v>0</v>
      </c>
      <c r="BU178">
        <f>SAStab!F8682</f>
        <v>0</v>
      </c>
      <c r="BV178" s="11">
        <f>SAStab!G8682</f>
        <v>0</v>
      </c>
      <c r="BW178" s="11">
        <f>SAStab!H8682</f>
        <v>608</v>
      </c>
      <c r="BX178" s="11">
        <f>SAStab!I8682</f>
        <v>1530</v>
      </c>
      <c r="BY178" s="11">
        <f>SAStab!J8682</f>
        <v>4496</v>
      </c>
    </row>
    <row r="179" spans="1:77">
      <c r="A179" s="7"/>
      <c r="B179" s="7" t="s">
        <v>296</v>
      </c>
      <c r="C179" s="98">
        <f>SAStab!B1845</f>
        <v>0.95599999999999996</v>
      </c>
      <c r="D179" s="52">
        <f>SAStab!B7963</f>
        <v>1507</v>
      </c>
      <c r="E179" s="52">
        <f>SAStab!C7963</f>
        <v>1500.08</v>
      </c>
      <c r="F179" s="52">
        <f>SAStab!D7963</f>
        <v>1500.08</v>
      </c>
      <c r="G179" s="52">
        <f>SAStab!E7963</f>
        <v>1500.1</v>
      </c>
      <c r="H179" s="52">
        <f>SAStab!F7963</f>
        <v>1500.1</v>
      </c>
      <c r="I179" s="52">
        <f>SAStab!G7963</f>
        <v>1500</v>
      </c>
      <c r="J179" s="52">
        <f>SAStab!H7963</f>
        <v>1500</v>
      </c>
      <c r="K179" s="52">
        <f>SAStab!I7963</f>
        <v>2100</v>
      </c>
      <c r="L179" s="52">
        <f>SAStab!J7963</f>
        <v>3900</v>
      </c>
      <c r="N179" s="7"/>
      <c r="O179" s="7" t="str">
        <f t="shared" si="51"/>
        <v>Medicare Part B Premium</v>
      </c>
      <c r="P179" s="98">
        <f>SAStab!C1845</f>
        <v>0.95399999999999996</v>
      </c>
      <c r="Q179">
        <f>SAStab!B8107</f>
        <v>1902</v>
      </c>
      <c r="R179" s="52">
        <f>SAStab!C8107</f>
        <v>1862.3</v>
      </c>
      <c r="S179" s="52">
        <f>SAStab!D8107</f>
        <v>1862.3</v>
      </c>
      <c r="T179" s="52">
        <f>SAStab!E8107</f>
        <v>1862.3</v>
      </c>
      <c r="U179" s="52">
        <f>SAStab!F8107</f>
        <v>1862.3</v>
      </c>
      <c r="V179" s="52">
        <f>SAStab!G8107</f>
        <v>1862</v>
      </c>
      <c r="W179" s="52">
        <f>SAStab!H8107</f>
        <v>1862</v>
      </c>
      <c r="X179">
        <f>SAStab!I8107</f>
        <v>2607</v>
      </c>
      <c r="Y179">
        <f>SAStab!J8107</f>
        <v>4842</v>
      </c>
      <c r="AA179" s="7"/>
      <c r="AB179" s="7" t="str">
        <f t="shared" si="52"/>
        <v>Medicare Part B Premium</v>
      </c>
      <c r="AC179" s="98">
        <f>SAStab!D1845</f>
        <v>0.95199999999999996</v>
      </c>
      <c r="AD179">
        <f>SAStab!B8251</f>
        <v>2429</v>
      </c>
      <c r="AE179">
        <f>SAStab!C8251</f>
        <v>2346.06</v>
      </c>
      <c r="AF179">
        <f>SAStab!D8251</f>
        <v>2346.06</v>
      </c>
      <c r="AG179">
        <f>SAStab!E8251</f>
        <v>2346.1</v>
      </c>
      <c r="AH179">
        <f>SAStab!F8251</f>
        <v>2346.1</v>
      </c>
      <c r="AI179">
        <f>SAStab!G8251</f>
        <v>2346</v>
      </c>
      <c r="AJ179">
        <f>SAStab!H8251</f>
        <v>2346</v>
      </c>
      <c r="AK179">
        <f>SAStab!I8251</f>
        <v>4692</v>
      </c>
      <c r="AL179">
        <f>SAStab!J8251</f>
        <v>7507</v>
      </c>
      <c r="AN179" s="7"/>
      <c r="AO179" s="7" t="str">
        <f t="shared" si="53"/>
        <v>Medicare Part B Premium</v>
      </c>
      <c r="AP179" s="98">
        <f>SAStab!E1845</f>
        <v>0.95499999999999996</v>
      </c>
      <c r="AQ179" s="52">
        <f>SAStab!B8395</f>
        <v>3129</v>
      </c>
      <c r="AR179" s="52">
        <f>SAStab!C8395</f>
        <v>2977.43</v>
      </c>
      <c r="AS179" s="52">
        <f>SAStab!D8395</f>
        <v>2977.43</v>
      </c>
      <c r="AT179" s="52">
        <f>SAStab!E8395</f>
        <v>2977.4</v>
      </c>
      <c r="AU179" s="52">
        <f>SAStab!F8395</f>
        <v>2977.4</v>
      </c>
      <c r="AV179" s="52">
        <f>SAStab!G8395</f>
        <v>2977</v>
      </c>
      <c r="AW179" s="52">
        <f>SAStab!H8395</f>
        <v>2977</v>
      </c>
      <c r="AX179" s="52">
        <f>SAStab!I8395</f>
        <v>5955</v>
      </c>
      <c r="AY179" s="52">
        <f>SAStab!J8395</f>
        <v>9528</v>
      </c>
      <c r="BA179" s="7"/>
      <c r="BB179" s="7" t="str">
        <f t="shared" si="54"/>
        <v>Medicare Part B Premium</v>
      </c>
      <c r="BC179" s="98">
        <f>SAStab!F1845</f>
        <v>0.95399999999999996</v>
      </c>
      <c r="BD179" s="52">
        <f>SAStab!B8539</f>
        <v>3966</v>
      </c>
      <c r="BE179" s="52">
        <f>SAStab!C8539</f>
        <v>3717.23</v>
      </c>
      <c r="BF179" s="52">
        <f>SAStab!D8539</f>
        <v>3717.23</v>
      </c>
      <c r="BG179" s="52">
        <f>SAStab!E8539</f>
        <v>3717.2</v>
      </c>
      <c r="BH179" s="52">
        <f>SAStab!F8539</f>
        <v>3717.2</v>
      </c>
      <c r="BI179" s="52">
        <f>SAStab!G8539</f>
        <v>3717</v>
      </c>
      <c r="BJ179" s="52">
        <f>SAStab!H8539</f>
        <v>5204</v>
      </c>
      <c r="BK179" s="52">
        <f>SAStab!I8539</f>
        <v>7434</v>
      </c>
      <c r="BL179" s="52">
        <f>SAStab!J8539</f>
        <v>11895</v>
      </c>
      <c r="BN179" s="7"/>
      <c r="BO179" s="7" t="str">
        <f t="shared" si="56"/>
        <v>Medicare Part B Premium</v>
      </c>
      <c r="BP179" s="98">
        <f>SAStab!G1845</f>
        <v>0.95</v>
      </c>
      <c r="BQ179">
        <f>SAStab!B8683</f>
        <v>4984</v>
      </c>
      <c r="BR179">
        <f>SAStab!C8683</f>
        <v>0</v>
      </c>
      <c r="BS179">
        <f>SAStab!D8683</f>
        <v>4517.92</v>
      </c>
      <c r="BT179">
        <f>SAStab!E8683</f>
        <v>4517.8999999999996</v>
      </c>
      <c r="BU179">
        <f>SAStab!F8683</f>
        <v>4517.8999999999996</v>
      </c>
      <c r="BV179" s="11">
        <f>SAStab!G8683</f>
        <v>4518</v>
      </c>
      <c r="BW179" s="11">
        <f>SAStab!H8683</f>
        <v>6325</v>
      </c>
      <c r="BX179" s="11">
        <f>SAStab!I8683</f>
        <v>9036</v>
      </c>
      <c r="BY179" s="11">
        <f>SAStab!J8683</f>
        <v>14457</v>
      </c>
    </row>
    <row r="180" spans="1:77">
      <c r="A180" s="7"/>
      <c r="B180" s="7" t="s">
        <v>299</v>
      </c>
      <c r="C180" s="98">
        <f>SAStab!B1846</f>
        <v>0.76800000000000002</v>
      </c>
      <c r="D180" s="52">
        <f>SAStab!B7964</f>
        <v>414</v>
      </c>
      <c r="E180" s="52">
        <f>SAStab!C7964</f>
        <v>0</v>
      </c>
      <c r="F180" s="52">
        <f>SAStab!D7964</f>
        <v>0</v>
      </c>
      <c r="G180" s="52">
        <f>SAStab!E7964</f>
        <v>513.6</v>
      </c>
      <c r="H180" s="52">
        <f>SAStab!F7964</f>
        <v>513.6</v>
      </c>
      <c r="I180" s="52">
        <f>SAStab!G7964</f>
        <v>514</v>
      </c>
      <c r="J180" s="52">
        <f>SAStab!H7964</f>
        <v>514</v>
      </c>
      <c r="K180" s="52">
        <f>SAStab!I7964</f>
        <v>514</v>
      </c>
      <c r="L180" s="52">
        <f>SAStab!J7964</f>
        <v>1007</v>
      </c>
      <c r="N180" s="7"/>
      <c r="O180" s="7" t="str">
        <f t="shared" si="51"/>
        <v>Medicare Part D Premium</v>
      </c>
      <c r="P180" s="98">
        <f>SAStab!C1846</f>
        <v>0.77800000000000002</v>
      </c>
      <c r="Q180">
        <f>SAStab!B8108</f>
        <v>581</v>
      </c>
      <c r="R180" s="52">
        <f>SAStab!C8108</f>
        <v>0</v>
      </c>
      <c r="S180" s="52">
        <f>SAStab!D8108</f>
        <v>0</v>
      </c>
      <c r="T180" s="52">
        <f>SAStab!E8108</f>
        <v>699.6</v>
      </c>
      <c r="U180" s="52">
        <f>SAStab!F8108</f>
        <v>699.6</v>
      </c>
      <c r="V180" s="52">
        <f>SAStab!G8108</f>
        <v>700</v>
      </c>
      <c r="W180" s="52">
        <f>SAStab!H8108</f>
        <v>700</v>
      </c>
      <c r="X180">
        <f>SAStab!I8108</f>
        <v>960</v>
      </c>
      <c r="Y180">
        <f>SAStab!J8108</f>
        <v>1783</v>
      </c>
      <c r="AA180" s="7"/>
      <c r="AB180" s="7" t="str">
        <f t="shared" si="52"/>
        <v>Medicare Part D Premium</v>
      </c>
      <c r="AC180" s="98">
        <f>SAStab!D1846</f>
        <v>0.78100000000000003</v>
      </c>
      <c r="AD180">
        <f>SAStab!B8252</f>
        <v>746</v>
      </c>
      <c r="AE180">
        <f>SAStab!C8252</f>
        <v>0</v>
      </c>
      <c r="AF180">
        <f>SAStab!D8252</f>
        <v>0</v>
      </c>
      <c r="AG180">
        <f>SAStab!E8252</f>
        <v>881.4</v>
      </c>
      <c r="AH180">
        <f>SAStab!F8252</f>
        <v>881.4</v>
      </c>
      <c r="AI180">
        <f>SAStab!G8252</f>
        <v>881</v>
      </c>
      <c r="AJ180">
        <f>SAStab!H8252</f>
        <v>881</v>
      </c>
      <c r="AK180">
        <f>SAStab!I8252</f>
        <v>1210</v>
      </c>
      <c r="AL180">
        <f>SAStab!J8252</f>
        <v>2765</v>
      </c>
      <c r="AN180" s="7"/>
      <c r="AO180" s="7" t="str">
        <f t="shared" si="53"/>
        <v>Medicare Part D Premium</v>
      </c>
      <c r="AP180" s="98">
        <f>SAStab!E1846</f>
        <v>0.76800000000000002</v>
      </c>
      <c r="AQ180" s="52">
        <f>SAStab!B8396</f>
        <v>939</v>
      </c>
      <c r="AR180" s="52">
        <f>SAStab!C8396</f>
        <v>0</v>
      </c>
      <c r="AS180" s="52">
        <f>SAStab!D8396</f>
        <v>0</v>
      </c>
      <c r="AT180" s="52">
        <f>SAStab!E8396</f>
        <v>1118.5999999999999</v>
      </c>
      <c r="AU180" s="52">
        <f>SAStab!F8396</f>
        <v>1118.5999999999999</v>
      </c>
      <c r="AV180" s="52">
        <f>SAStab!G8396</f>
        <v>1119</v>
      </c>
      <c r="AW180" s="52">
        <f>SAStab!H8396</f>
        <v>1119</v>
      </c>
      <c r="AX180" s="52">
        <f>SAStab!I8396</f>
        <v>1535</v>
      </c>
      <c r="AY180" s="52">
        <f>SAStab!J8396</f>
        <v>2851</v>
      </c>
      <c r="BA180" s="7"/>
      <c r="BB180" s="7" t="str">
        <f t="shared" si="54"/>
        <v>Medicare Part D Premium</v>
      </c>
      <c r="BC180" s="98">
        <f>SAStab!F1846</f>
        <v>0.76500000000000001</v>
      </c>
      <c r="BD180" s="52">
        <f>SAStab!B8540</f>
        <v>1193</v>
      </c>
      <c r="BE180" s="52">
        <f>SAStab!C8540</f>
        <v>0</v>
      </c>
      <c r="BF180" s="52">
        <f>SAStab!D8540</f>
        <v>0</v>
      </c>
      <c r="BG180" s="52">
        <f>SAStab!E8540</f>
        <v>1396.5</v>
      </c>
      <c r="BH180" s="52">
        <f>SAStab!F8540</f>
        <v>1396.5</v>
      </c>
      <c r="BI180" s="52">
        <f>SAStab!G8540</f>
        <v>1397</v>
      </c>
      <c r="BJ180" s="52">
        <f>SAStab!H8540</f>
        <v>1397</v>
      </c>
      <c r="BK180" s="52">
        <f>SAStab!I8540</f>
        <v>2738</v>
      </c>
      <c r="BL180" s="52">
        <f>SAStab!J8540</f>
        <v>4381</v>
      </c>
      <c r="BN180" s="7"/>
      <c r="BO180" s="7" t="str">
        <f t="shared" si="56"/>
        <v>Medicare Part D Premium</v>
      </c>
      <c r="BP180" s="98">
        <f>SAStab!G1846</f>
        <v>0.75800000000000001</v>
      </c>
      <c r="BQ180">
        <f>SAStab!B8684</f>
        <v>1485</v>
      </c>
      <c r="BR180">
        <f>SAStab!C8684</f>
        <v>0</v>
      </c>
      <c r="BS180">
        <f>SAStab!D8684</f>
        <v>0</v>
      </c>
      <c r="BT180">
        <f>SAStab!E8684</f>
        <v>1697.3</v>
      </c>
      <c r="BU180">
        <f>SAStab!F8684</f>
        <v>1697.3</v>
      </c>
      <c r="BV180" s="11">
        <f>SAStab!G8684</f>
        <v>1697</v>
      </c>
      <c r="BW180" s="11">
        <f>SAStab!H8684</f>
        <v>2330</v>
      </c>
      <c r="BX180" s="11">
        <f>SAStab!I8684</f>
        <v>3328</v>
      </c>
      <c r="BY180" s="11">
        <f>SAStab!J8684</f>
        <v>5325</v>
      </c>
    </row>
    <row r="181" spans="1:77">
      <c r="A181" s="7"/>
      <c r="B181" s="7" t="s">
        <v>513</v>
      </c>
      <c r="C181" s="98">
        <f>SAStab!B1847</f>
        <v>0.98</v>
      </c>
      <c r="D181" s="52">
        <f>SAStab!B7965</f>
        <v>33826</v>
      </c>
      <c r="E181" s="52">
        <f>SAStab!C7965</f>
        <v>6404.6</v>
      </c>
      <c r="F181" s="52">
        <f>SAStab!D7965</f>
        <v>9508.11</v>
      </c>
      <c r="G181" s="52">
        <f>SAStab!E7965</f>
        <v>15270.8</v>
      </c>
      <c r="H181" s="52">
        <f>SAStab!F7965</f>
        <v>23397.8</v>
      </c>
      <c r="I181" s="52">
        <f>SAStab!G7965</f>
        <v>40895</v>
      </c>
      <c r="J181" s="52">
        <f>SAStab!H7965</f>
        <v>68193</v>
      </c>
      <c r="K181" s="52">
        <f>SAStab!I7965</f>
        <v>91284</v>
      </c>
      <c r="L181" s="52">
        <f>SAStab!J7965</f>
        <v>173839</v>
      </c>
      <c r="N181" s="7"/>
      <c r="O181" s="7" t="str">
        <f t="shared" si="51"/>
        <v>Equivalent Cash Income</v>
      </c>
      <c r="P181" s="98">
        <f>SAStab!C1847</f>
        <v>0.98199999999999998</v>
      </c>
      <c r="Q181">
        <f>SAStab!B8109</f>
        <v>40682</v>
      </c>
      <c r="R181" s="52">
        <f>SAStab!C8109</f>
        <v>8184.88</v>
      </c>
      <c r="S181" s="52">
        <f>SAStab!D8109</f>
        <v>10960.24</v>
      </c>
      <c r="T181" s="52">
        <f>SAStab!E8109</f>
        <v>17916.8</v>
      </c>
      <c r="U181" s="52">
        <f>SAStab!F8109</f>
        <v>28565.599999999999</v>
      </c>
      <c r="V181" s="52">
        <f>SAStab!G8109</f>
        <v>50301</v>
      </c>
      <c r="W181" s="52">
        <f>SAStab!H8109</f>
        <v>82559</v>
      </c>
      <c r="X181">
        <f>SAStab!I8109</f>
        <v>111893</v>
      </c>
      <c r="Y181">
        <f>SAStab!J8109</f>
        <v>201762</v>
      </c>
      <c r="AA181" s="7"/>
      <c r="AB181" s="7" t="str">
        <f t="shared" si="52"/>
        <v>Equivalent Cash Income</v>
      </c>
      <c r="AC181" s="98">
        <f>SAStab!D1847</f>
        <v>0.98399999999999999</v>
      </c>
      <c r="AD181">
        <f>SAStab!B8253</f>
        <v>45111</v>
      </c>
      <c r="AE181">
        <f>SAStab!C8253</f>
        <v>9035.2900000000009</v>
      </c>
      <c r="AF181">
        <f>SAStab!D8253</f>
        <v>11924</v>
      </c>
      <c r="AG181">
        <f>SAStab!E8253</f>
        <v>19621.5</v>
      </c>
      <c r="AH181">
        <f>SAStab!F8253</f>
        <v>31547.4</v>
      </c>
      <c r="AI181">
        <f>SAStab!G8253</f>
        <v>56270</v>
      </c>
      <c r="AJ181">
        <f>SAStab!H8253</f>
        <v>92347</v>
      </c>
      <c r="AK181">
        <f>SAStab!I8253</f>
        <v>123724</v>
      </c>
      <c r="AL181">
        <f>SAStab!J8253</f>
        <v>212343</v>
      </c>
      <c r="AN181" s="7"/>
      <c r="AO181" s="7" t="str">
        <f t="shared" si="53"/>
        <v>Equivalent Cash Income</v>
      </c>
      <c r="AP181" s="98">
        <f>SAStab!E1847</f>
        <v>0.98199999999999998</v>
      </c>
      <c r="AQ181" s="52">
        <f>SAStab!B8397</f>
        <v>48256</v>
      </c>
      <c r="AR181" s="52">
        <f>SAStab!C8397</f>
        <v>9034.6299999999992</v>
      </c>
      <c r="AS181" s="52">
        <f>SAStab!D8397</f>
        <v>12464.92</v>
      </c>
      <c r="AT181" s="52">
        <f>SAStab!E8397</f>
        <v>20339.8</v>
      </c>
      <c r="AU181" s="52">
        <f>SAStab!F8397</f>
        <v>32519.9</v>
      </c>
      <c r="AV181" s="52">
        <f>SAStab!G8397</f>
        <v>58504</v>
      </c>
      <c r="AW181" s="52">
        <f>SAStab!H8397</f>
        <v>98726</v>
      </c>
      <c r="AX181" s="52">
        <f>SAStab!I8397</f>
        <v>129461</v>
      </c>
      <c r="AY181" s="52">
        <f>SAStab!J8397</f>
        <v>238668</v>
      </c>
      <c r="BA181" s="7"/>
      <c r="BB181" s="7" t="str">
        <f t="shared" si="54"/>
        <v>Equivalent Cash Income</v>
      </c>
      <c r="BC181" s="98">
        <f>SAStab!F1847</f>
        <v>0.97799999999999998</v>
      </c>
      <c r="BD181" s="52">
        <f>SAStab!B8541</f>
        <v>52015</v>
      </c>
      <c r="BE181" s="52">
        <f>SAStab!C8541</f>
        <v>7891.14</v>
      </c>
      <c r="BF181" s="52">
        <f>SAStab!D8541</f>
        <v>13030.97</v>
      </c>
      <c r="BG181" s="52">
        <f>SAStab!E8541</f>
        <v>21021</v>
      </c>
      <c r="BH181" s="52">
        <f>SAStab!F8541</f>
        <v>34476.5</v>
      </c>
      <c r="BI181" s="52">
        <f>SAStab!G8541</f>
        <v>63100</v>
      </c>
      <c r="BJ181" s="52">
        <f>SAStab!H8541</f>
        <v>108431</v>
      </c>
      <c r="BK181" s="52">
        <f>SAStab!I8541</f>
        <v>145303</v>
      </c>
      <c r="BL181" s="52">
        <f>SAStab!J8541</f>
        <v>303066</v>
      </c>
      <c r="BN181" s="7"/>
      <c r="BO181" s="7" t="str">
        <f t="shared" si="56"/>
        <v>Equivalent Cash Income</v>
      </c>
      <c r="BP181" s="98">
        <f>SAStab!G1847</f>
        <v>0.98</v>
      </c>
      <c r="BQ181">
        <f>SAStab!B8685</f>
        <v>59550</v>
      </c>
      <c r="BR181">
        <f>SAStab!C8685</f>
        <v>9034.84</v>
      </c>
      <c r="BS181">
        <f>SAStab!D8685</f>
        <v>14440.19</v>
      </c>
      <c r="BT181">
        <f>SAStab!E8685</f>
        <v>23469.8</v>
      </c>
      <c r="BU181">
        <f>SAStab!F8685</f>
        <v>39327.800000000003</v>
      </c>
      <c r="BV181" s="11">
        <f>SAStab!G8685</f>
        <v>72089</v>
      </c>
      <c r="BW181" s="11">
        <f>SAStab!H8685</f>
        <v>124613</v>
      </c>
      <c r="BX181" s="11">
        <f>SAStab!I8685</f>
        <v>172834</v>
      </c>
      <c r="BY181" s="11">
        <f>SAStab!J8685</f>
        <v>327957</v>
      </c>
    </row>
    <row r="182" spans="1:77">
      <c r="A182" s="7"/>
      <c r="B182" s="7" t="s">
        <v>514</v>
      </c>
      <c r="C182" s="98">
        <f>SAStab!B1848</f>
        <v>0.40300000000000002</v>
      </c>
      <c r="D182" s="52">
        <f>SAStab!B7966</f>
        <v>3026</v>
      </c>
      <c r="E182" s="52">
        <f>SAStab!C7966</f>
        <v>0</v>
      </c>
      <c r="F182" s="52">
        <f>SAStab!D7966</f>
        <v>0</v>
      </c>
      <c r="G182" s="52">
        <f>SAStab!E7966</f>
        <v>0</v>
      </c>
      <c r="H182" s="52">
        <f>SAStab!F7966</f>
        <v>0</v>
      </c>
      <c r="I182" s="52">
        <f>SAStab!G7966</f>
        <v>2358</v>
      </c>
      <c r="J182" s="52">
        <f>SAStab!H7966</f>
        <v>8884</v>
      </c>
      <c r="K182" s="52">
        <f>SAStab!I7966</f>
        <v>15524</v>
      </c>
      <c r="L182" s="52">
        <f>SAStab!J7966</f>
        <v>36039</v>
      </c>
      <c r="N182" s="7"/>
      <c r="O182" s="7" t="str">
        <f t="shared" si="51"/>
        <v>Equivalent IRA Withdrawal</v>
      </c>
      <c r="P182" s="98">
        <f>SAStab!C1848</f>
        <v>0.52500000000000002</v>
      </c>
      <c r="Q182">
        <f>SAStab!B8110</f>
        <v>5277</v>
      </c>
      <c r="R182" s="52">
        <f>SAStab!C8110</f>
        <v>0</v>
      </c>
      <c r="S182" s="52">
        <f>SAStab!D8110</f>
        <v>0</v>
      </c>
      <c r="T182" s="52">
        <f>SAStab!E8110</f>
        <v>0</v>
      </c>
      <c r="U182" s="52">
        <f>SAStab!F8110</f>
        <v>206</v>
      </c>
      <c r="V182" s="52">
        <f>SAStab!G8110</f>
        <v>5309</v>
      </c>
      <c r="W182" s="52">
        <f>SAStab!H8110</f>
        <v>15105</v>
      </c>
      <c r="X182">
        <f>SAStab!I8110</f>
        <v>25589</v>
      </c>
      <c r="Y182">
        <f>SAStab!J8110</f>
        <v>55229</v>
      </c>
      <c r="AA182" s="7"/>
      <c r="AB182" s="7" t="str">
        <f t="shared" si="52"/>
        <v>Equivalent IRA Withdrawal</v>
      </c>
      <c r="AC182" s="98">
        <f>SAStab!D1848</f>
        <v>0.61499999999999999</v>
      </c>
      <c r="AD182">
        <f>SAStab!B8254</f>
        <v>8001</v>
      </c>
      <c r="AE182">
        <f>SAStab!C8254</f>
        <v>0</v>
      </c>
      <c r="AF182">
        <f>SAStab!D8254</f>
        <v>0</v>
      </c>
      <c r="AG182">
        <f>SAStab!E8254</f>
        <v>0</v>
      </c>
      <c r="AH182">
        <f>SAStab!F8254</f>
        <v>1349.7</v>
      </c>
      <c r="AI182">
        <f>SAStab!G8254</f>
        <v>9198</v>
      </c>
      <c r="AJ182">
        <f>SAStab!H8254</f>
        <v>23052</v>
      </c>
      <c r="AK182">
        <f>SAStab!I8254</f>
        <v>36056</v>
      </c>
      <c r="AL182">
        <f>SAStab!J8254</f>
        <v>75556</v>
      </c>
      <c r="AN182" s="7"/>
      <c r="AO182" s="7" t="str">
        <f t="shared" si="53"/>
        <v>Equivalent IRA Withdrawal</v>
      </c>
      <c r="AP182" s="98">
        <f>SAStab!E1848</f>
        <v>0.63600000000000001</v>
      </c>
      <c r="AQ182" s="52">
        <f>SAStab!B8398</f>
        <v>10227</v>
      </c>
      <c r="AR182" s="52">
        <f>SAStab!C8398</f>
        <v>0</v>
      </c>
      <c r="AS182" s="52">
        <f>SAStab!D8398</f>
        <v>0</v>
      </c>
      <c r="AT182" s="52">
        <f>SAStab!E8398</f>
        <v>0</v>
      </c>
      <c r="AU182" s="52">
        <f>SAStab!F8398</f>
        <v>1683.4</v>
      </c>
      <c r="AV182" s="52">
        <f>SAStab!G8398</f>
        <v>10935</v>
      </c>
      <c r="AW182" s="52">
        <f>SAStab!H8398</f>
        <v>29456</v>
      </c>
      <c r="AX182" s="52">
        <f>SAStab!I8398</f>
        <v>46254</v>
      </c>
      <c r="AY182" s="52">
        <f>SAStab!J8398</f>
        <v>100656</v>
      </c>
      <c r="BA182" s="7"/>
      <c r="BB182" s="7" t="str">
        <f t="shared" si="54"/>
        <v>Equivalent IRA Withdrawal</v>
      </c>
      <c r="BC182" s="98">
        <f>SAStab!F1848</f>
        <v>0.64500000000000002</v>
      </c>
      <c r="BD182" s="52">
        <f>SAStab!B8542</f>
        <v>11721</v>
      </c>
      <c r="BE182" s="52">
        <f>SAStab!C8542</f>
        <v>0</v>
      </c>
      <c r="BF182" s="52">
        <f>SAStab!D8542</f>
        <v>0</v>
      </c>
      <c r="BG182" s="52">
        <f>SAStab!E8542</f>
        <v>0</v>
      </c>
      <c r="BH182" s="52">
        <f>SAStab!F8542</f>
        <v>1898.2</v>
      </c>
      <c r="BI182" s="52">
        <f>SAStab!G8542</f>
        <v>13000</v>
      </c>
      <c r="BJ182" s="52">
        <f>SAStab!H8542</f>
        <v>33163</v>
      </c>
      <c r="BK182" s="52">
        <f>SAStab!I8542</f>
        <v>53919</v>
      </c>
      <c r="BL182" s="52">
        <f>SAStab!J8542</f>
        <v>109528</v>
      </c>
      <c r="BN182" s="7"/>
      <c r="BO182" s="7" t="str">
        <f t="shared" si="56"/>
        <v>Equivalent IRA Withdrawal</v>
      </c>
      <c r="BP182" s="98">
        <f>SAStab!G1848</f>
        <v>0.66800000000000004</v>
      </c>
      <c r="BQ182">
        <f>SAStab!B8686</f>
        <v>13986</v>
      </c>
      <c r="BR182">
        <f>SAStab!C8686</f>
        <v>0</v>
      </c>
      <c r="BS182">
        <f>SAStab!D8686</f>
        <v>0</v>
      </c>
      <c r="BT182">
        <f>SAStab!E8686</f>
        <v>0</v>
      </c>
      <c r="BU182">
        <f>SAStab!F8686</f>
        <v>2615.8000000000002</v>
      </c>
      <c r="BV182" s="11">
        <f>SAStab!G8686</f>
        <v>15477</v>
      </c>
      <c r="BW182" s="11">
        <f>SAStab!H8686</f>
        <v>39427</v>
      </c>
      <c r="BX182" s="11">
        <f>SAStab!I8686</f>
        <v>62883</v>
      </c>
      <c r="BY182" s="11">
        <f>SAStab!J8686</f>
        <v>146816</v>
      </c>
    </row>
    <row r="183" spans="1:77">
      <c r="A183" s="7"/>
      <c r="B183" s="7" t="s">
        <v>515</v>
      </c>
      <c r="C183" s="98">
        <f>SAStab!B1849</f>
        <v>0.43</v>
      </c>
      <c r="D183" s="52">
        <f>SAStab!B7967</f>
        <v>920</v>
      </c>
      <c r="E183" s="52">
        <f>SAStab!C7967</f>
        <v>0</v>
      </c>
      <c r="F183" s="52">
        <f>SAStab!D7967</f>
        <v>0</v>
      </c>
      <c r="G183" s="52">
        <f>SAStab!E7967</f>
        <v>0</v>
      </c>
      <c r="H183" s="52">
        <f>SAStab!F7967</f>
        <v>0</v>
      </c>
      <c r="I183" s="52">
        <f>SAStab!G7967</f>
        <v>207</v>
      </c>
      <c r="J183" s="52">
        <f>SAStab!H7967</f>
        <v>2298</v>
      </c>
      <c r="K183" s="52">
        <f>SAStab!I7967</f>
        <v>5045</v>
      </c>
      <c r="L183" s="52">
        <f>SAStab!J7967</f>
        <v>15906</v>
      </c>
      <c r="N183" s="7"/>
      <c r="O183" s="7" t="str">
        <f t="shared" si="51"/>
        <v>Equivalent Interest Income</v>
      </c>
      <c r="P183" s="98">
        <f>SAStab!C1849</f>
        <v>0.44400000000000001</v>
      </c>
      <c r="Q183">
        <f>SAStab!B8111</f>
        <v>1263</v>
      </c>
      <c r="R183" s="52">
        <f>SAStab!C8111</f>
        <v>0</v>
      </c>
      <c r="S183" s="52">
        <f>SAStab!D8111</f>
        <v>0</v>
      </c>
      <c r="T183" s="52">
        <f>SAStab!E8111</f>
        <v>0</v>
      </c>
      <c r="U183" s="52">
        <f>SAStab!F8111</f>
        <v>0</v>
      </c>
      <c r="V183" s="52">
        <f>SAStab!G8111</f>
        <v>283</v>
      </c>
      <c r="W183" s="52">
        <f>SAStab!H8111</f>
        <v>2680</v>
      </c>
      <c r="X183">
        <f>SAStab!I8111</f>
        <v>6231</v>
      </c>
      <c r="Y183">
        <f>SAStab!J8111</f>
        <v>20412</v>
      </c>
      <c r="AA183" s="7"/>
      <c r="AB183" s="7" t="str">
        <f t="shared" si="52"/>
        <v>Equivalent Interest Income</v>
      </c>
      <c r="AC183" s="98">
        <f>SAStab!D1849</f>
        <v>0.45300000000000001</v>
      </c>
      <c r="AD183">
        <f>SAStab!B8255</f>
        <v>1266</v>
      </c>
      <c r="AE183">
        <f>SAStab!C8255</f>
        <v>0</v>
      </c>
      <c r="AF183">
        <f>SAStab!D8255</f>
        <v>0</v>
      </c>
      <c r="AG183">
        <f>SAStab!E8255</f>
        <v>0</v>
      </c>
      <c r="AH183">
        <f>SAStab!F8255</f>
        <v>0</v>
      </c>
      <c r="AI183">
        <f>SAStab!G8255</f>
        <v>332</v>
      </c>
      <c r="AJ183">
        <f>SAStab!H8255</f>
        <v>2975</v>
      </c>
      <c r="AK183">
        <f>SAStab!I8255</f>
        <v>6459</v>
      </c>
      <c r="AL183">
        <f>SAStab!J8255</f>
        <v>22055</v>
      </c>
      <c r="AN183" s="7"/>
      <c r="AO183" s="7" t="str">
        <f t="shared" si="53"/>
        <v>Equivalent Interest Income</v>
      </c>
      <c r="AP183" s="98">
        <f>SAStab!E1849</f>
        <v>0.44800000000000001</v>
      </c>
      <c r="AQ183" s="52">
        <f>SAStab!B8399</f>
        <v>1599</v>
      </c>
      <c r="AR183" s="52">
        <f>SAStab!C8399</f>
        <v>0</v>
      </c>
      <c r="AS183" s="52">
        <f>SAStab!D8399</f>
        <v>0</v>
      </c>
      <c r="AT183" s="52">
        <f>SAStab!E8399</f>
        <v>0</v>
      </c>
      <c r="AU183" s="52">
        <f>SAStab!F8399</f>
        <v>0</v>
      </c>
      <c r="AV183" s="52">
        <f>SAStab!G8399</f>
        <v>384</v>
      </c>
      <c r="AW183" s="52">
        <f>SAStab!H8399</f>
        <v>3458</v>
      </c>
      <c r="AX183" s="52">
        <f>SAStab!I8399</f>
        <v>7494</v>
      </c>
      <c r="AY183" s="52">
        <f>SAStab!J8399</f>
        <v>24865</v>
      </c>
      <c r="BA183" s="7"/>
      <c r="BB183" s="7" t="str">
        <f t="shared" si="54"/>
        <v>Equivalent Interest Income</v>
      </c>
      <c r="BC183" s="98">
        <f>SAStab!F1849</f>
        <v>0.433</v>
      </c>
      <c r="BD183" s="52">
        <f>SAStab!B8543</f>
        <v>1548</v>
      </c>
      <c r="BE183" s="52">
        <f>SAStab!C8543</f>
        <v>0</v>
      </c>
      <c r="BF183" s="52">
        <f>SAStab!D8543</f>
        <v>0</v>
      </c>
      <c r="BG183" s="52">
        <f>SAStab!E8543</f>
        <v>0</v>
      </c>
      <c r="BH183" s="52">
        <f>SAStab!F8543</f>
        <v>0</v>
      </c>
      <c r="BI183" s="52">
        <f>SAStab!G8543</f>
        <v>360</v>
      </c>
      <c r="BJ183" s="52">
        <f>SAStab!H8543</f>
        <v>3334</v>
      </c>
      <c r="BK183" s="52">
        <f>SAStab!I8543</f>
        <v>7929</v>
      </c>
      <c r="BL183" s="52">
        <f>SAStab!J8543</f>
        <v>27153</v>
      </c>
      <c r="BN183" s="7"/>
      <c r="BO183" s="7" t="str">
        <f t="shared" si="56"/>
        <v>Equivalent Interest Income</v>
      </c>
      <c r="BP183" s="98">
        <f>SAStab!G1849</f>
        <v>0.44700000000000001</v>
      </c>
      <c r="BQ183">
        <f>SAStab!B8687</f>
        <v>2409</v>
      </c>
      <c r="BR183">
        <f>SAStab!C8687</f>
        <v>0</v>
      </c>
      <c r="BS183">
        <f>SAStab!D8687</f>
        <v>0</v>
      </c>
      <c r="BT183">
        <f>SAStab!E8687</f>
        <v>0</v>
      </c>
      <c r="BU183">
        <f>SAStab!F8687</f>
        <v>0</v>
      </c>
      <c r="BV183" s="11">
        <f>SAStab!G8687</f>
        <v>479</v>
      </c>
      <c r="BW183" s="11">
        <f>SAStab!H8687</f>
        <v>4480</v>
      </c>
      <c r="BX183" s="11">
        <f>SAStab!I8687</f>
        <v>10852</v>
      </c>
      <c r="BY183" s="11">
        <f>SAStab!J8687</f>
        <v>34409</v>
      </c>
    </row>
    <row r="184" spans="1:77">
      <c r="A184" s="7"/>
      <c r="B184" s="7" t="s">
        <v>516</v>
      </c>
      <c r="C184" s="98">
        <f>SAStab!B1850</f>
        <v>0.215</v>
      </c>
      <c r="D184" s="52">
        <f>SAStab!B7968</f>
        <v>1784</v>
      </c>
      <c r="E184" s="52">
        <f>SAStab!C7968</f>
        <v>0</v>
      </c>
      <c r="F184" s="52">
        <f>SAStab!D7968</f>
        <v>0</v>
      </c>
      <c r="G184" s="52">
        <f>SAStab!E7968</f>
        <v>0</v>
      </c>
      <c r="H184" s="52">
        <f>SAStab!F7968</f>
        <v>0</v>
      </c>
      <c r="I184" s="52">
        <f>SAStab!G7968</f>
        <v>0</v>
      </c>
      <c r="J184" s="52">
        <f>SAStab!H7968</f>
        <v>2353</v>
      </c>
      <c r="K184" s="52">
        <f>SAStab!I7968</f>
        <v>8288</v>
      </c>
      <c r="L184" s="52">
        <f>SAStab!J7968</f>
        <v>42954</v>
      </c>
      <c r="N184" s="7"/>
      <c r="O184" s="7" t="str">
        <f t="shared" si="51"/>
        <v>Equivalent Dividend Income</v>
      </c>
      <c r="P184" s="98">
        <f>SAStab!C1850</f>
        <v>0.22700000000000001</v>
      </c>
      <c r="Q184">
        <f>SAStab!B8112</f>
        <v>2593</v>
      </c>
      <c r="R184" s="52">
        <f>SAStab!C8112</f>
        <v>0</v>
      </c>
      <c r="S184" s="52">
        <f>SAStab!D8112</f>
        <v>0</v>
      </c>
      <c r="T184" s="52">
        <f>SAStab!E8112</f>
        <v>0</v>
      </c>
      <c r="U184" s="52">
        <f>SAStab!F8112</f>
        <v>0</v>
      </c>
      <c r="V184" s="52">
        <f>SAStab!G8112</f>
        <v>0</v>
      </c>
      <c r="W184" s="52">
        <f>SAStab!H8112</f>
        <v>4416</v>
      </c>
      <c r="X184">
        <f>SAStab!I8112</f>
        <v>14581</v>
      </c>
      <c r="Y184">
        <f>SAStab!J8112</f>
        <v>57444</v>
      </c>
      <c r="AA184" s="7"/>
      <c r="AB184" s="7" t="str">
        <f t="shared" si="52"/>
        <v>Equivalent Dividend Income</v>
      </c>
      <c r="AC184" s="98">
        <f>SAStab!D1850</f>
        <v>0.23</v>
      </c>
      <c r="AD184">
        <f>SAStab!B8256</f>
        <v>2769</v>
      </c>
      <c r="AE184">
        <f>SAStab!C8256</f>
        <v>0</v>
      </c>
      <c r="AF184">
        <f>SAStab!D8256</f>
        <v>0</v>
      </c>
      <c r="AG184">
        <f>SAStab!E8256</f>
        <v>0</v>
      </c>
      <c r="AH184">
        <f>SAStab!F8256</f>
        <v>0</v>
      </c>
      <c r="AI184">
        <f>SAStab!G8256</f>
        <v>0</v>
      </c>
      <c r="AJ184">
        <f>SAStab!H8256</f>
        <v>4650</v>
      </c>
      <c r="AK184">
        <f>SAStab!I8256</f>
        <v>15980</v>
      </c>
      <c r="AL184">
        <f>SAStab!J8256</f>
        <v>60131</v>
      </c>
      <c r="AN184" s="7"/>
      <c r="AO184" s="7" t="str">
        <f t="shared" si="53"/>
        <v>Equivalent Dividend Income</v>
      </c>
      <c r="AP184" s="98">
        <f>SAStab!E1850</f>
        <v>0.221</v>
      </c>
      <c r="AQ184" s="52">
        <f>SAStab!B8400</f>
        <v>3054</v>
      </c>
      <c r="AR184" s="52">
        <f>SAStab!C8400</f>
        <v>0</v>
      </c>
      <c r="AS184" s="52">
        <f>SAStab!D8400</f>
        <v>0</v>
      </c>
      <c r="AT184" s="52">
        <f>SAStab!E8400</f>
        <v>0</v>
      </c>
      <c r="AU184" s="52">
        <f>SAStab!F8400</f>
        <v>0</v>
      </c>
      <c r="AV184" s="52">
        <f>SAStab!G8400</f>
        <v>0</v>
      </c>
      <c r="AW184" s="52">
        <f>SAStab!H8400</f>
        <v>4487</v>
      </c>
      <c r="AX184" s="52">
        <f>SAStab!I8400</f>
        <v>15734</v>
      </c>
      <c r="AY184" s="52">
        <f>SAStab!J8400</f>
        <v>60591</v>
      </c>
      <c r="BA184" s="7"/>
      <c r="BB184" s="7" t="str">
        <f t="shared" si="54"/>
        <v>Equivalent Dividend Income</v>
      </c>
      <c r="BC184" s="98">
        <f>SAStab!F1850</f>
        <v>0.21099999999999999</v>
      </c>
      <c r="BD184" s="52">
        <f>SAStab!B8544</f>
        <v>3232</v>
      </c>
      <c r="BE184" s="52">
        <f>SAStab!C8544</f>
        <v>0</v>
      </c>
      <c r="BF184" s="52">
        <f>SAStab!D8544</f>
        <v>0</v>
      </c>
      <c r="BG184" s="52">
        <f>SAStab!E8544</f>
        <v>0</v>
      </c>
      <c r="BH184" s="52">
        <f>SAStab!F8544</f>
        <v>0</v>
      </c>
      <c r="BI184" s="52">
        <f>SAStab!G8544</f>
        <v>0</v>
      </c>
      <c r="BJ184" s="52">
        <f>SAStab!H8544</f>
        <v>4722</v>
      </c>
      <c r="BK184" s="52">
        <f>SAStab!I8544</f>
        <v>17046</v>
      </c>
      <c r="BL184" s="52">
        <f>SAStab!J8544</f>
        <v>67435</v>
      </c>
      <c r="BN184" s="7"/>
      <c r="BO184" s="7" t="str">
        <f t="shared" si="56"/>
        <v>Equivalent Dividend Income</v>
      </c>
      <c r="BP184" s="98">
        <f>SAStab!G1850</f>
        <v>0.22</v>
      </c>
      <c r="BQ184">
        <f>SAStab!B8688</f>
        <v>3558</v>
      </c>
      <c r="BR184">
        <f>SAStab!C8688</f>
        <v>0</v>
      </c>
      <c r="BS184">
        <f>SAStab!D8688</f>
        <v>0</v>
      </c>
      <c r="BT184">
        <f>SAStab!E8688</f>
        <v>0</v>
      </c>
      <c r="BU184">
        <f>SAStab!F8688</f>
        <v>0</v>
      </c>
      <c r="BV184" s="11">
        <f>SAStab!G8688</f>
        <v>0</v>
      </c>
      <c r="BW184" s="11">
        <f>SAStab!H8688</f>
        <v>6444</v>
      </c>
      <c r="BX184" s="11">
        <f>SAStab!I8688</f>
        <v>20116</v>
      </c>
      <c r="BY184" s="11">
        <f>SAStab!J8688</f>
        <v>73393</v>
      </c>
    </row>
    <row r="185" spans="1:77">
      <c r="A185" s="7"/>
      <c r="B185" s="7" t="s">
        <v>517</v>
      </c>
      <c r="C185" s="98">
        <f>SAStab!B1851</f>
        <v>5.6000000000000001E-2</v>
      </c>
      <c r="D185" s="52">
        <f>SAStab!B7969</f>
        <v>879</v>
      </c>
      <c r="E185" s="52">
        <f>SAStab!C7969</f>
        <v>0</v>
      </c>
      <c r="F185" s="52">
        <f>SAStab!D7969</f>
        <v>0</v>
      </c>
      <c r="G185" s="52">
        <f>SAStab!E7969</f>
        <v>0</v>
      </c>
      <c r="H185" s="52">
        <f>SAStab!F7969</f>
        <v>0</v>
      </c>
      <c r="I185" s="52">
        <f>SAStab!G7969</f>
        <v>0</v>
      </c>
      <c r="J185" s="52">
        <f>SAStab!H7969</f>
        <v>0</v>
      </c>
      <c r="K185" s="52">
        <f>SAStab!I7969</f>
        <v>1040</v>
      </c>
      <c r="L185" s="52">
        <f>SAStab!J7969</f>
        <v>28730</v>
      </c>
      <c r="N185" s="7"/>
      <c r="O185" s="7" t="str">
        <f t="shared" si="51"/>
        <v>Equivalent Rental Income</v>
      </c>
      <c r="P185" s="98">
        <f>SAStab!C1851</f>
        <v>5.6000000000000001E-2</v>
      </c>
      <c r="Q185">
        <f>SAStab!B8113</f>
        <v>854</v>
      </c>
      <c r="R185" s="52">
        <f>SAStab!C8113</f>
        <v>0</v>
      </c>
      <c r="S185" s="52">
        <f>SAStab!D8113</f>
        <v>0</v>
      </c>
      <c r="T185" s="52">
        <f>SAStab!E8113</f>
        <v>0</v>
      </c>
      <c r="U185" s="52">
        <f>SAStab!F8113</f>
        <v>0</v>
      </c>
      <c r="V185" s="52">
        <f>SAStab!G8113</f>
        <v>0</v>
      </c>
      <c r="W185" s="52">
        <f>SAStab!H8113</f>
        <v>0</v>
      </c>
      <c r="X185">
        <f>SAStab!I8113</f>
        <v>428</v>
      </c>
      <c r="Y185">
        <f>SAStab!J8113</f>
        <v>30648</v>
      </c>
      <c r="AA185" s="7"/>
      <c r="AB185" s="7" t="str">
        <f t="shared" si="52"/>
        <v>Equivalent Rental Income</v>
      </c>
      <c r="AC185" s="98">
        <f>SAStab!D1851</f>
        <v>5.5E-2</v>
      </c>
      <c r="AD185">
        <f>SAStab!B8257</f>
        <v>1004</v>
      </c>
      <c r="AE185">
        <f>SAStab!C8257</f>
        <v>0</v>
      </c>
      <c r="AF185">
        <f>SAStab!D8257</f>
        <v>0</v>
      </c>
      <c r="AG185">
        <f>SAStab!E8257</f>
        <v>0</v>
      </c>
      <c r="AH185">
        <f>SAStab!F8257</f>
        <v>0</v>
      </c>
      <c r="AI185">
        <f>SAStab!G8257</f>
        <v>0</v>
      </c>
      <c r="AJ185">
        <f>SAStab!H8257</f>
        <v>0</v>
      </c>
      <c r="AK185">
        <f>SAStab!I8257</f>
        <v>467</v>
      </c>
      <c r="AL185">
        <f>SAStab!J8257</f>
        <v>31885</v>
      </c>
      <c r="AN185" s="7"/>
      <c r="AO185" s="7" t="str">
        <f t="shared" si="53"/>
        <v>Equivalent Rental Income</v>
      </c>
      <c r="AP185" s="98">
        <f>SAStab!E1851</f>
        <v>5.8000000000000003E-2</v>
      </c>
      <c r="AQ185" s="52">
        <f>SAStab!B8401</f>
        <v>989</v>
      </c>
      <c r="AR185" s="52">
        <f>SAStab!C8401</f>
        <v>0</v>
      </c>
      <c r="AS185" s="52">
        <f>SAStab!D8401</f>
        <v>0</v>
      </c>
      <c r="AT185" s="52">
        <f>SAStab!E8401</f>
        <v>0</v>
      </c>
      <c r="AU185" s="52">
        <f>SAStab!F8401</f>
        <v>0</v>
      </c>
      <c r="AV185" s="52">
        <f>SAStab!G8401</f>
        <v>0</v>
      </c>
      <c r="AW185" s="52">
        <f>SAStab!H8401</f>
        <v>0</v>
      </c>
      <c r="AX185" s="52">
        <f>SAStab!I8401</f>
        <v>1468</v>
      </c>
      <c r="AY185" s="52">
        <f>SAStab!J8401</f>
        <v>31828</v>
      </c>
      <c r="BA185" s="7"/>
      <c r="BB185" s="7" t="str">
        <f t="shared" si="54"/>
        <v>Equivalent Rental Income</v>
      </c>
      <c r="BC185" s="98">
        <f>SAStab!F1851</f>
        <v>5.8999999999999997E-2</v>
      </c>
      <c r="BD185" s="52">
        <f>SAStab!B8545</f>
        <v>1303</v>
      </c>
      <c r="BE185" s="52">
        <f>SAStab!C8545</f>
        <v>0</v>
      </c>
      <c r="BF185" s="52">
        <f>SAStab!D8545</f>
        <v>0</v>
      </c>
      <c r="BG185" s="52">
        <f>SAStab!E8545</f>
        <v>0</v>
      </c>
      <c r="BH185" s="52">
        <f>SAStab!F8545</f>
        <v>0</v>
      </c>
      <c r="BI185" s="52">
        <f>SAStab!G8545</f>
        <v>0</v>
      </c>
      <c r="BJ185" s="52">
        <f>SAStab!H8545</f>
        <v>0</v>
      </c>
      <c r="BK185" s="52">
        <f>SAStab!I8545</f>
        <v>1925</v>
      </c>
      <c r="BL185" s="52">
        <f>SAStab!J8545</f>
        <v>44241</v>
      </c>
      <c r="BN185" s="7"/>
      <c r="BO185" s="7" t="str">
        <f t="shared" si="56"/>
        <v>Equivalent Rental Income</v>
      </c>
      <c r="BP185" s="98">
        <f>SAStab!G1851</f>
        <v>6.2E-2</v>
      </c>
      <c r="BQ185">
        <f>SAStab!B8689</f>
        <v>1526</v>
      </c>
      <c r="BR185">
        <f>SAStab!C8689</f>
        <v>0</v>
      </c>
      <c r="BS185">
        <f>SAStab!D8689</f>
        <v>0</v>
      </c>
      <c r="BT185">
        <f>SAStab!E8689</f>
        <v>0</v>
      </c>
      <c r="BU185">
        <f>SAStab!F8689</f>
        <v>0</v>
      </c>
      <c r="BV185" s="11">
        <f>SAStab!G8689</f>
        <v>0</v>
      </c>
      <c r="BW185" s="11">
        <f>SAStab!H8689</f>
        <v>0</v>
      </c>
      <c r="BX185" s="11">
        <f>SAStab!I8689</f>
        <v>2738</v>
      </c>
      <c r="BY185" s="11">
        <f>SAStab!J8689</f>
        <v>52577</v>
      </c>
    </row>
    <row r="186" spans="1:77">
      <c r="A186" s="6" t="s">
        <v>52</v>
      </c>
      <c r="B186" s="7"/>
      <c r="C186" s="98"/>
      <c r="N186" s="6" t="s">
        <v>52</v>
      </c>
      <c r="O186" s="7"/>
      <c r="P186" s="98"/>
      <c r="AA186" s="6" t="s">
        <v>52</v>
      </c>
      <c r="AB186" s="7"/>
      <c r="AC186" s="98"/>
      <c r="AN186" s="6" t="s">
        <v>52</v>
      </c>
      <c r="AO186" s="7"/>
      <c r="AP186" s="98"/>
      <c r="BA186" s="6" t="s">
        <v>52</v>
      </c>
      <c r="BB186" s="7"/>
      <c r="BC186" s="98"/>
      <c r="BN186" s="6" t="s">
        <v>52</v>
      </c>
      <c r="BO186" s="7"/>
      <c r="BP186" s="98"/>
    </row>
    <row r="187" spans="1:77">
      <c r="B187" s="7" t="s">
        <v>512</v>
      </c>
      <c r="C187" s="98">
        <f>SAStab!B1862</f>
        <v>0.99099999999999999</v>
      </c>
      <c r="D187" s="52">
        <f>SAStab!B7970</f>
        <v>57904</v>
      </c>
      <c r="E187" s="52">
        <f>SAStab!C7970</f>
        <v>6550.83</v>
      </c>
      <c r="F187" s="52">
        <f>SAStab!D7970</f>
        <v>9628.59</v>
      </c>
      <c r="G187" s="52">
        <f>SAStab!E7970</f>
        <v>16475</v>
      </c>
      <c r="H187" s="52">
        <f>SAStab!F7970</f>
        <v>32286.400000000001</v>
      </c>
      <c r="I187" s="52">
        <f>SAStab!G7970</f>
        <v>63872</v>
      </c>
      <c r="J187" s="52">
        <f>SAStab!H7970</f>
        <v>112289</v>
      </c>
      <c r="K187" s="52">
        <f>SAStab!I7970</f>
        <v>160260</v>
      </c>
      <c r="L187" s="52">
        <f>SAStab!J7970</f>
        <v>364532</v>
      </c>
      <c r="O187" s="7" t="str">
        <f t="shared" ref="O187:O213" si="57">$B187</f>
        <v>Equivalent Annuity Income</v>
      </c>
      <c r="P187" s="98">
        <f>SAStab!C1862</f>
        <v>0.99299999999999999</v>
      </c>
      <c r="Q187">
        <f>SAStab!B8114</f>
        <v>58568</v>
      </c>
      <c r="R187" s="52">
        <f>SAStab!C8114</f>
        <v>7507.94</v>
      </c>
      <c r="S187" s="52">
        <f>SAStab!D8114</f>
        <v>10279.209999999999</v>
      </c>
      <c r="T187" s="52">
        <f>SAStab!E8114</f>
        <v>18749.7</v>
      </c>
      <c r="U187" s="52">
        <f>SAStab!F8114</f>
        <v>34938.699999999997</v>
      </c>
      <c r="V187" s="52">
        <f>SAStab!G8114</f>
        <v>67285</v>
      </c>
      <c r="W187" s="52">
        <f>SAStab!H8114</f>
        <v>121013</v>
      </c>
      <c r="X187">
        <f>SAStab!I8114</f>
        <v>167925</v>
      </c>
      <c r="Y187">
        <f>SAStab!J8114</f>
        <v>335906</v>
      </c>
      <c r="AB187" s="7" t="str">
        <f t="shared" ref="AB187:AB213" si="58">$B187</f>
        <v>Equivalent Annuity Income</v>
      </c>
      <c r="AC187" s="98">
        <f>SAStab!D1862</f>
        <v>0.99099999999999999</v>
      </c>
      <c r="AD187">
        <f>SAStab!B8258</f>
        <v>65149</v>
      </c>
      <c r="AE187">
        <f>SAStab!C8258</f>
        <v>7783.27</v>
      </c>
      <c r="AF187">
        <f>SAStab!D8258</f>
        <v>10921.91</v>
      </c>
      <c r="AG187">
        <f>SAStab!E8258</f>
        <v>20364.3</v>
      </c>
      <c r="AH187">
        <f>SAStab!F8258</f>
        <v>37558.5</v>
      </c>
      <c r="AI187">
        <f>SAStab!G8258</f>
        <v>74184</v>
      </c>
      <c r="AJ187">
        <f>SAStab!H8258</f>
        <v>141587</v>
      </c>
      <c r="AK187">
        <f>SAStab!I8258</f>
        <v>202113</v>
      </c>
      <c r="AL187">
        <f>SAStab!J8258</f>
        <v>394186</v>
      </c>
      <c r="AO187" s="7" t="str">
        <f t="shared" ref="AO187:AO213" si="59">$B187</f>
        <v>Equivalent Annuity Income</v>
      </c>
      <c r="AP187" s="98">
        <f>SAStab!E1862</f>
        <v>0.995</v>
      </c>
      <c r="AQ187" s="52">
        <f>SAStab!B8402</f>
        <v>75303</v>
      </c>
      <c r="AR187" s="52">
        <f>SAStab!C8402</f>
        <v>8281.5300000000007</v>
      </c>
      <c r="AS187" s="52">
        <f>SAStab!D8402</f>
        <v>11580.22</v>
      </c>
      <c r="AT187" s="52">
        <f>SAStab!E8402</f>
        <v>21950</v>
      </c>
      <c r="AU187" s="52">
        <f>SAStab!F8402</f>
        <v>41654.9</v>
      </c>
      <c r="AV187" s="52">
        <f>SAStab!G8402</f>
        <v>83149</v>
      </c>
      <c r="AW187" s="52">
        <f>SAStab!H8402</f>
        <v>158237</v>
      </c>
      <c r="AX187" s="52">
        <f>SAStab!I8402</f>
        <v>229676</v>
      </c>
      <c r="AY187" s="52">
        <f>SAStab!J8402</f>
        <v>525579</v>
      </c>
      <c r="BB187" s="7" t="str">
        <f t="shared" ref="BB187:BB213" si="60">$B187</f>
        <v>Equivalent Annuity Income</v>
      </c>
      <c r="BC187" s="98">
        <f>SAStab!F1862</f>
        <v>0.99299999999999999</v>
      </c>
      <c r="BD187" s="52">
        <f>SAStab!B8546</f>
        <v>86382</v>
      </c>
      <c r="BE187" s="52">
        <f>SAStab!C8546</f>
        <v>8936.89</v>
      </c>
      <c r="BF187" s="52">
        <f>SAStab!D8546</f>
        <v>13151.04</v>
      </c>
      <c r="BG187" s="52">
        <f>SAStab!E8546</f>
        <v>23814.7</v>
      </c>
      <c r="BH187" s="52">
        <f>SAStab!F8546</f>
        <v>45491.8</v>
      </c>
      <c r="BI187" s="52">
        <f>SAStab!G8546</f>
        <v>91552</v>
      </c>
      <c r="BJ187" s="52">
        <f>SAStab!H8546</f>
        <v>174706</v>
      </c>
      <c r="BK187" s="52">
        <f>SAStab!I8546</f>
        <v>273527</v>
      </c>
      <c r="BL187" s="52">
        <f>SAStab!J8546</f>
        <v>634753</v>
      </c>
      <c r="BO187" s="7" t="str">
        <f t="shared" ref="BO187:BO213" si="61">$B187</f>
        <v>Equivalent Annuity Income</v>
      </c>
      <c r="BP187" s="98">
        <f>SAStab!G1862</f>
        <v>0.99199999999999999</v>
      </c>
      <c r="BQ187">
        <f>SAStab!B8690</f>
        <v>87367</v>
      </c>
      <c r="BR187">
        <f>SAStab!C8690</f>
        <v>9012.51</v>
      </c>
      <c r="BS187">
        <f>SAStab!D8690</f>
        <v>14331.18</v>
      </c>
      <c r="BT187">
        <f>SAStab!E8690</f>
        <v>26279.599999999999</v>
      </c>
      <c r="BU187">
        <f>SAStab!F8690</f>
        <v>48138.2</v>
      </c>
      <c r="BV187" s="11">
        <f>SAStab!G8690</f>
        <v>97530</v>
      </c>
      <c r="BW187" s="11">
        <f>SAStab!H8690</f>
        <v>185126</v>
      </c>
      <c r="BX187" s="11">
        <f>SAStab!I8690</f>
        <v>272995</v>
      </c>
      <c r="BY187" s="11">
        <f>SAStab!J8690</f>
        <v>656205</v>
      </c>
    </row>
    <row r="188" spans="1:77">
      <c r="B188" s="7" t="s">
        <v>39</v>
      </c>
      <c r="C188" s="98">
        <f>SAStab!B1863</f>
        <v>0.78200000000000003</v>
      </c>
      <c r="D188" s="52">
        <f>SAStab!B7971</f>
        <v>11863</v>
      </c>
      <c r="E188" s="52">
        <f>SAStab!C7971</f>
        <v>0</v>
      </c>
      <c r="F188" s="52">
        <f>SAStab!D7971</f>
        <v>0</v>
      </c>
      <c r="G188" s="52">
        <f>SAStab!E7971</f>
        <v>4167.3999999999996</v>
      </c>
      <c r="H188" s="52">
        <f>SAStab!F7971</f>
        <v>12197.6</v>
      </c>
      <c r="I188" s="52">
        <f>SAStab!G7971</f>
        <v>18582</v>
      </c>
      <c r="J188" s="52">
        <f>SAStab!H7971</f>
        <v>23535</v>
      </c>
      <c r="K188" s="52">
        <f>SAStab!I7971</f>
        <v>25756</v>
      </c>
      <c r="L188" s="52">
        <f>SAStab!J7971</f>
        <v>29527</v>
      </c>
      <c r="O188" s="7" t="str">
        <f t="shared" si="57"/>
        <v>Social Security Benefits</v>
      </c>
      <c r="P188" s="98">
        <f>SAStab!C1863</f>
        <v>0.81299999999999994</v>
      </c>
      <c r="Q188">
        <f>SAStab!B8115</f>
        <v>13975</v>
      </c>
      <c r="R188" s="52">
        <f>SAStab!C8115</f>
        <v>0</v>
      </c>
      <c r="S188" s="52">
        <f>SAStab!D8115</f>
        <v>0</v>
      </c>
      <c r="T188" s="52">
        <f>SAStab!E8115</f>
        <v>6566.7</v>
      </c>
      <c r="U188" s="52">
        <f>SAStab!F8115</f>
        <v>14319.8</v>
      </c>
      <c r="V188" s="52">
        <f>SAStab!G8115</f>
        <v>21489</v>
      </c>
      <c r="W188" s="52">
        <f>SAStab!H8115</f>
        <v>26338</v>
      </c>
      <c r="X188">
        <f>SAStab!I8115</f>
        <v>28722</v>
      </c>
      <c r="Y188">
        <f>SAStab!J8115</f>
        <v>33046</v>
      </c>
      <c r="AB188" s="7" t="str">
        <f t="shared" si="58"/>
        <v>Social Security Benefits</v>
      </c>
      <c r="AC188" s="98">
        <f>SAStab!D1863</f>
        <v>0.83599999999999997</v>
      </c>
      <c r="AD188">
        <f>SAStab!B8259</f>
        <v>15740</v>
      </c>
      <c r="AE188">
        <f>SAStab!C8259</f>
        <v>0</v>
      </c>
      <c r="AF188">
        <f>SAStab!D8259</f>
        <v>0</v>
      </c>
      <c r="AG188">
        <f>SAStab!E8259</f>
        <v>8540.7999999999993</v>
      </c>
      <c r="AH188">
        <f>SAStab!F8259</f>
        <v>16054.1</v>
      </c>
      <c r="AI188">
        <f>SAStab!G8259</f>
        <v>23573</v>
      </c>
      <c r="AJ188">
        <f>SAStab!H8259</f>
        <v>29056</v>
      </c>
      <c r="AK188">
        <f>SAStab!I8259</f>
        <v>31899</v>
      </c>
      <c r="AL188">
        <f>SAStab!J8259</f>
        <v>36649</v>
      </c>
      <c r="AO188" s="7" t="str">
        <f t="shared" si="59"/>
        <v>Social Security Benefits</v>
      </c>
      <c r="AP188" s="98">
        <f>SAStab!E1863</f>
        <v>0.84499999999999997</v>
      </c>
      <c r="AQ188" s="52">
        <f>SAStab!B8403</f>
        <v>17373</v>
      </c>
      <c r="AR188" s="52">
        <f>SAStab!C8403</f>
        <v>0</v>
      </c>
      <c r="AS188" s="52">
        <f>SAStab!D8403</f>
        <v>0</v>
      </c>
      <c r="AT188" s="52">
        <f>SAStab!E8403</f>
        <v>9636.2999999999993</v>
      </c>
      <c r="AU188" s="52">
        <f>SAStab!F8403</f>
        <v>17275.5</v>
      </c>
      <c r="AV188" s="52">
        <f>SAStab!G8403</f>
        <v>25707</v>
      </c>
      <c r="AW188" s="52">
        <f>SAStab!H8403</f>
        <v>32196</v>
      </c>
      <c r="AX188" s="52">
        <f>SAStab!I8403</f>
        <v>35902</v>
      </c>
      <c r="AY188" s="52">
        <f>SAStab!J8403</f>
        <v>41582</v>
      </c>
      <c r="BB188" s="7" t="str">
        <f t="shared" si="60"/>
        <v>Social Security Benefits</v>
      </c>
      <c r="BC188" s="98">
        <f>SAStab!F1863</f>
        <v>0.86099999999999999</v>
      </c>
      <c r="BD188" s="52">
        <f>SAStab!B8547</f>
        <v>19503</v>
      </c>
      <c r="BE188" s="52">
        <f>SAStab!C8547</f>
        <v>0</v>
      </c>
      <c r="BF188" s="52">
        <f>SAStab!D8547</f>
        <v>0</v>
      </c>
      <c r="BG188" s="52">
        <f>SAStab!E8547</f>
        <v>11294.1</v>
      </c>
      <c r="BH188" s="52">
        <f>SAStab!F8547</f>
        <v>19078.099999999999</v>
      </c>
      <c r="BI188" s="52">
        <f>SAStab!G8547</f>
        <v>28471</v>
      </c>
      <c r="BJ188" s="52">
        <f>SAStab!H8547</f>
        <v>36203</v>
      </c>
      <c r="BK188" s="52">
        <f>SAStab!I8547</f>
        <v>40150</v>
      </c>
      <c r="BL188" s="52">
        <f>SAStab!J8547</f>
        <v>47192</v>
      </c>
      <c r="BO188" s="7" t="str">
        <f t="shared" si="61"/>
        <v>Social Security Benefits</v>
      </c>
      <c r="BP188" s="98">
        <f>SAStab!G1863</f>
        <v>0.86299999999999999</v>
      </c>
      <c r="BQ188">
        <f>SAStab!B8691</f>
        <v>21881</v>
      </c>
      <c r="BR188">
        <f>SAStab!C8691</f>
        <v>0</v>
      </c>
      <c r="BS188">
        <f>SAStab!D8691</f>
        <v>0</v>
      </c>
      <c r="BT188">
        <f>SAStab!E8691</f>
        <v>12624.8</v>
      </c>
      <c r="BU188">
        <f>SAStab!F8691</f>
        <v>21459.7</v>
      </c>
      <c r="BV188" s="11">
        <f>SAStab!G8691</f>
        <v>31941</v>
      </c>
      <c r="BW188" s="11">
        <f>SAStab!H8691</f>
        <v>40765</v>
      </c>
      <c r="BX188" s="11">
        <f>SAStab!I8691</f>
        <v>44982</v>
      </c>
      <c r="BY188" s="11">
        <f>SAStab!J8691</f>
        <v>51844</v>
      </c>
    </row>
    <row r="189" spans="1:77">
      <c r="B189" s="7" t="s">
        <v>63</v>
      </c>
      <c r="C189" s="98">
        <f>SAStab!B1864</f>
        <v>5.3999999999999999E-2</v>
      </c>
      <c r="D189" s="52">
        <f>SAStab!B7972</f>
        <v>280</v>
      </c>
      <c r="E189" s="52">
        <f>SAStab!C7972</f>
        <v>0</v>
      </c>
      <c r="F189" s="52">
        <f>SAStab!D7972</f>
        <v>0</v>
      </c>
      <c r="G189" s="52">
        <f>SAStab!E7972</f>
        <v>0</v>
      </c>
      <c r="H189" s="52">
        <f>SAStab!F7972</f>
        <v>0</v>
      </c>
      <c r="I189" s="52">
        <f>SAStab!G7972</f>
        <v>0</v>
      </c>
      <c r="J189" s="52">
        <f>SAStab!H7972</f>
        <v>0</v>
      </c>
      <c r="K189" s="52">
        <f>SAStab!I7972</f>
        <v>709</v>
      </c>
      <c r="L189" s="52">
        <f>SAStab!J7972</f>
        <v>8666</v>
      </c>
      <c r="O189" s="7" t="str">
        <f t="shared" si="57"/>
        <v>SSI</v>
      </c>
      <c r="P189" s="98">
        <f>SAStab!C1864</f>
        <v>3.9E-2</v>
      </c>
      <c r="Q189">
        <f>SAStab!B8116</f>
        <v>223</v>
      </c>
      <c r="R189" s="52">
        <f>SAStab!C8116</f>
        <v>0</v>
      </c>
      <c r="S189" s="52">
        <f>SAStab!D8116</f>
        <v>0</v>
      </c>
      <c r="T189" s="52">
        <f>SAStab!E8116</f>
        <v>0</v>
      </c>
      <c r="U189" s="52">
        <f>SAStab!F8116</f>
        <v>0</v>
      </c>
      <c r="V189" s="52">
        <f>SAStab!G8116</f>
        <v>0</v>
      </c>
      <c r="W189" s="52">
        <f>SAStab!H8116</f>
        <v>0</v>
      </c>
      <c r="X189">
        <f>SAStab!I8116</f>
        <v>0</v>
      </c>
      <c r="Y189">
        <f>SAStab!J8116</f>
        <v>9035</v>
      </c>
      <c r="AB189" s="7" t="str">
        <f t="shared" si="58"/>
        <v>SSI</v>
      </c>
      <c r="AC189" s="98">
        <f>SAStab!D1864</f>
        <v>2.9000000000000001E-2</v>
      </c>
      <c r="AD189">
        <f>SAStab!B8260</f>
        <v>171</v>
      </c>
      <c r="AE189">
        <f>SAStab!C8260</f>
        <v>0</v>
      </c>
      <c r="AF189">
        <f>SAStab!D8260</f>
        <v>0</v>
      </c>
      <c r="AG189">
        <f>SAStab!E8260</f>
        <v>0</v>
      </c>
      <c r="AH189">
        <f>SAStab!F8260</f>
        <v>0</v>
      </c>
      <c r="AI189">
        <f>SAStab!G8260</f>
        <v>0</v>
      </c>
      <c r="AJ189">
        <f>SAStab!H8260</f>
        <v>0</v>
      </c>
      <c r="AK189">
        <f>SAStab!I8260</f>
        <v>0</v>
      </c>
      <c r="AL189">
        <f>SAStab!J8260</f>
        <v>9035</v>
      </c>
      <c r="AO189" s="7" t="str">
        <f t="shared" si="59"/>
        <v>SSI</v>
      </c>
      <c r="AP189" s="98">
        <f>SAStab!E1864</f>
        <v>2.5999999999999999E-2</v>
      </c>
      <c r="AQ189" s="52">
        <f>SAStab!B8404</f>
        <v>147</v>
      </c>
      <c r="AR189" s="52">
        <f>SAStab!C8404</f>
        <v>0</v>
      </c>
      <c r="AS189" s="52">
        <f>SAStab!D8404</f>
        <v>0</v>
      </c>
      <c r="AT189" s="52">
        <f>SAStab!E8404</f>
        <v>0</v>
      </c>
      <c r="AU189" s="52">
        <f>SAStab!F8404</f>
        <v>0</v>
      </c>
      <c r="AV189" s="52">
        <f>SAStab!G8404</f>
        <v>0</v>
      </c>
      <c r="AW189" s="52">
        <f>SAStab!H8404</f>
        <v>0</v>
      </c>
      <c r="AX189" s="52">
        <f>SAStab!I8404</f>
        <v>0</v>
      </c>
      <c r="AY189" s="52">
        <f>SAStab!J8404</f>
        <v>7059</v>
      </c>
      <c r="BB189" s="7" t="str">
        <f t="shared" si="60"/>
        <v>SSI</v>
      </c>
      <c r="BC189" s="98">
        <f>SAStab!F1864</f>
        <v>1.7999999999999999E-2</v>
      </c>
      <c r="BD189" s="52">
        <f>SAStab!B8548</f>
        <v>92</v>
      </c>
      <c r="BE189" s="52">
        <f>SAStab!C8548</f>
        <v>0</v>
      </c>
      <c r="BF189" s="52">
        <f>SAStab!D8548</f>
        <v>0</v>
      </c>
      <c r="BG189" s="52">
        <f>SAStab!E8548</f>
        <v>0</v>
      </c>
      <c r="BH189" s="52">
        <f>SAStab!F8548</f>
        <v>0</v>
      </c>
      <c r="BI189" s="52">
        <f>SAStab!G8548</f>
        <v>0</v>
      </c>
      <c r="BJ189" s="52">
        <f>SAStab!H8548</f>
        <v>0</v>
      </c>
      <c r="BK189" s="52">
        <f>SAStab!I8548</f>
        <v>0</v>
      </c>
      <c r="BL189" s="52">
        <f>SAStab!J8548</f>
        <v>4661</v>
      </c>
      <c r="BO189" s="7" t="str">
        <f t="shared" si="61"/>
        <v>SSI</v>
      </c>
      <c r="BP189" s="98">
        <f>SAStab!G1864</f>
        <v>1.6E-2</v>
      </c>
      <c r="BQ189">
        <f>SAStab!B8692</f>
        <v>86</v>
      </c>
      <c r="BR189">
        <f>SAStab!C8692</f>
        <v>0</v>
      </c>
      <c r="BS189">
        <f>SAStab!D8692</f>
        <v>0</v>
      </c>
      <c r="BT189">
        <f>SAStab!E8692</f>
        <v>0</v>
      </c>
      <c r="BU189">
        <f>SAStab!F8692</f>
        <v>0</v>
      </c>
      <c r="BV189" s="11">
        <f>SAStab!G8692</f>
        <v>0</v>
      </c>
      <c r="BW189" s="11">
        <f>SAStab!H8692</f>
        <v>0</v>
      </c>
      <c r="BX189" s="11">
        <f>SAStab!I8692</f>
        <v>0</v>
      </c>
      <c r="BY189" s="11">
        <f>SAStab!J8692</f>
        <v>4203</v>
      </c>
    </row>
    <row r="190" spans="1:77">
      <c r="B190" s="7" t="s">
        <v>271</v>
      </c>
      <c r="C190" s="98">
        <f>SAStab!B1865</f>
        <v>0.90600000000000003</v>
      </c>
      <c r="D190" s="52">
        <f>SAStab!B7973</f>
        <v>23229</v>
      </c>
      <c r="E190" s="52">
        <f>SAStab!C7973</f>
        <v>-41.92</v>
      </c>
      <c r="F190" s="52">
        <f>SAStab!D7973</f>
        <v>5.88</v>
      </c>
      <c r="G190" s="52">
        <f>SAStab!E7973</f>
        <v>693</v>
      </c>
      <c r="H190" s="52">
        <f>SAStab!F7973</f>
        <v>3792</v>
      </c>
      <c r="I190" s="52">
        <f>SAStab!G7973</f>
        <v>12699</v>
      </c>
      <c r="J190" s="52">
        <f>SAStab!H7973</f>
        <v>39097</v>
      </c>
      <c r="K190" s="52">
        <f>SAStab!I7973</f>
        <v>73254</v>
      </c>
      <c r="L190" s="52">
        <f>SAStab!J7973</f>
        <v>322699</v>
      </c>
      <c r="O190" s="7" t="str">
        <f t="shared" si="57"/>
        <v>Annuitized Financial Income</v>
      </c>
      <c r="P190" s="98">
        <f>SAStab!C1865</f>
        <v>0.92600000000000005</v>
      </c>
      <c r="Q190">
        <f>SAStab!B8117</f>
        <v>21958</v>
      </c>
      <c r="R190" s="52">
        <f>SAStab!C8117</f>
        <v>-46.37</v>
      </c>
      <c r="S190" s="52">
        <f>SAStab!D8117</f>
        <v>89.12</v>
      </c>
      <c r="T190" s="52">
        <f>SAStab!E8117</f>
        <v>1108.7</v>
      </c>
      <c r="U190" s="52">
        <f>SAStab!F8117</f>
        <v>5428.9</v>
      </c>
      <c r="V190" s="52">
        <f>SAStab!G8117</f>
        <v>16157</v>
      </c>
      <c r="W190" s="52">
        <f>SAStab!H8117</f>
        <v>45678</v>
      </c>
      <c r="X190">
        <f>SAStab!I8117</f>
        <v>81815</v>
      </c>
      <c r="Y190">
        <f>SAStab!J8117</f>
        <v>240618</v>
      </c>
      <c r="AB190" s="7" t="str">
        <f t="shared" si="58"/>
        <v>Annuitized Financial Income</v>
      </c>
      <c r="AC190" s="98">
        <f>SAStab!D1865</f>
        <v>0.93</v>
      </c>
      <c r="AD190">
        <f>SAStab!B8261</f>
        <v>25434</v>
      </c>
      <c r="AE190">
        <f>SAStab!C8261</f>
        <v>-46.65</v>
      </c>
      <c r="AF190">
        <f>SAStab!D8261</f>
        <v>139.82</v>
      </c>
      <c r="AG190">
        <f>SAStab!E8261</f>
        <v>1461.2</v>
      </c>
      <c r="AH190">
        <f>SAStab!F8261</f>
        <v>6513.9</v>
      </c>
      <c r="AI190">
        <f>SAStab!G8261</f>
        <v>20503</v>
      </c>
      <c r="AJ190">
        <f>SAStab!H8261</f>
        <v>59614</v>
      </c>
      <c r="AK190">
        <f>SAStab!I8261</f>
        <v>103618</v>
      </c>
      <c r="AL190">
        <f>SAStab!J8261</f>
        <v>302317</v>
      </c>
      <c r="AO190" s="7" t="str">
        <f t="shared" si="59"/>
        <v>Annuitized Financial Income</v>
      </c>
      <c r="AP190" s="98">
        <f>SAStab!E1865</f>
        <v>0.92400000000000004</v>
      </c>
      <c r="AQ190" s="52">
        <f>SAStab!B8405</f>
        <v>32292</v>
      </c>
      <c r="AR190" s="52">
        <f>SAStab!C8405</f>
        <v>-51.93</v>
      </c>
      <c r="AS190" s="52">
        <f>SAStab!D8405</f>
        <v>105.87</v>
      </c>
      <c r="AT190" s="52">
        <f>SAStab!E8405</f>
        <v>1561.7</v>
      </c>
      <c r="AU190" s="52">
        <f>SAStab!F8405</f>
        <v>7531.2</v>
      </c>
      <c r="AV190" s="52">
        <f>SAStab!G8405</f>
        <v>24918</v>
      </c>
      <c r="AW190" s="52">
        <f>SAStab!H8405</f>
        <v>68672</v>
      </c>
      <c r="AX190" s="52">
        <f>SAStab!I8405</f>
        <v>127534</v>
      </c>
      <c r="AY190" s="52">
        <f>SAStab!J8405</f>
        <v>402361</v>
      </c>
      <c r="BB190" s="7" t="str">
        <f t="shared" si="60"/>
        <v>Annuitized Financial Income</v>
      </c>
      <c r="BC190" s="98">
        <f>SAStab!F1865</f>
        <v>0.92600000000000005</v>
      </c>
      <c r="BD190" s="52">
        <f>SAStab!B8549</f>
        <v>36366</v>
      </c>
      <c r="BE190" s="52">
        <f>SAStab!C8549</f>
        <v>-52.87</v>
      </c>
      <c r="BF190" s="52">
        <f>SAStab!D8549</f>
        <v>132.91999999999999</v>
      </c>
      <c r="BG190" s="52">
        <f>SAStab!E8549</f>
        <v>1893.3</v>
      </c>
      <c r="BH190" s="52">
        <f>SAStab!F8549</f>
        <v>8256.2999999999993</v>
      </c>
      <c r="BI190" s="52">
        <f>SAStab!G8549</f>
        <v>27728</v>
      </c>
      <c r="BJ190" s="52">
        <f>SAStab!H8549</f>
        <v>74527</v>
      </c>
      <c r="BK190" s="52">
        <f>SAStab!I8549</f>
        <v>137768</v>
      </c>
      <c r="BL190" s="52">
        <f>SAStab!J8549</f>
        <v>461603</v>
      </c>
      <c r="BO190" s="7" t="str">
        <f t="shared" si="61"/>
        <v>Annuitized Financial Income</v>
      </c>
      <c r="BP190" s="98">
        <f>SAStab!G1865</f>
        <v>0.92900000000000005</v>
      </c>
      <c r="BQ190">
        <f>SAStab!B8693</f>
        <v>34817</v>
      </c>
      <c r="BR190">
        <f>SAStab!C8693</f>
        <v>-54.79</v>
      </c>
      <c r="BS190">
        <f>SAStab!D8693</f>
        <v>173.89</v>
      </c>
      <c r="BT190">
        <f>SAStab!E8693</f>
        <v>1944.5</v>
      </c>
      <c r="BU190">
        <f>SAStab!F8693</f>
        <v>8508</v>
      </c>
      <c r="BV190" s="11">
        <f>SAStab!G8693</f>
        <v>27411</v>
      </c>
      <c r="BW190" s="11">
        <f>SAStab!H8693</f>
        <v>73405</v>
      </c>
      <c r="BX190" s="11">
        <f>SAStab!I8693</f>
        <v>137692</v>
      </c>
      <c r="BY190" s="11">
        <f>SAStab!J8693</f>
        <v>457289</v>
      </c>
    </row>
    <row r="191" spans="1:77">
      <c r="B191" s="7" t="s">
        <v>40</v>
      </c>
      <c r="C191" s="98">
        <f>SAStab!B1866</f>
        <v>0.37</v>
      </c>
      <c r="D191" s="52">
        <f>SAStab!B7974</f>
        <v>5780</v>
      </c>
      <c r="E191" s="52">
        <f>SAStab!C7974</f>
        <v>0</v>
      </c>
      <c r="F191" s="52">
        <f>SAStab!D7974</f>
        <v>0</v>
      </c>
      <c r="G191" s="52">
        <f>SAStab!E7974</f>
        <v>0</v>
      </c>
      <c r="H191" s="52">
        <f>SAStab!F7974</f>
        <v>0</v>
      </c>
      <c r="I191" s="52">
        <f>SAStab!G7974</f>
        <v>5583</v>
      </c>
      <c r="J191" s="52">
        <f>SAStab!H7974</f>
        <v>18688</v>
      </c>
      <c r="K191" s="52">
        <f>SAStab!I7974</f>
        <v>31405</v>
      </c>
      <c r="L191" s="52">
        <f>SAStab!J7974</f>
        <v>66334</v>
      </c>
      <c r="O191" s="7" t="str">
        <f t="shared" si="57"/>
        <v>DB Pension Income</v>
      </c>
      <c r="P191" s="98">
        <f>SAStab!C1866</f>
        <v>0.371</v>
      </c>
      <c r="Q191">
        <f>SAStab!B8118</f>
        <v>4837</v>
      </c>
      <c r="R191" s="52">
        <f>SAStab!C8118</f>
        <v>0</v>
      </c>
      <c r="S191" s="52">
        <f>SAStab!D8118</f>
        <v>0</v>
      </c>
      <c r="T191" s="52">
        <f>SAStab!E8118</f>
        <v>0</v>
      </c>
      <c r="U191" s="52">
        <f>SAStab!F8118</f>
        <v>0</v>
      </c>
      <c r="V191" s="52">
        <f>SAStab!G8118</f>
        <v>3742</v>
      </c>
      <c r="W191" s="52">
        <f>SAStab!H8118</f>
        <v>15499</v>
      </c>
      <c r="X191">
        <f>SAStab!I8118</f>
        <v>28172</v>
      </c>
      <c r="Y191">
        <f>SAStab!J8118</f>
        <v>58786</v>
      </c>
      <c r="AB191" s="7" t="str">
        <f t="shared" si="58"/>
        <v>DB Pension Income</v>
      </c>
      <c r="AC191" s="98">
        <f>SAStab!D1866</f>
        <v>0.34200000000000003</v>
      </c>
      <c r="AD191">
        <f>SAStab!B8262</f>
        <v>3874</v>
      </c>
      <c r="AE191">
        <f>SAStab!C8262</f>
        <v>0</v>
      </c>
      <c r="AF191">
        <f>SAStab!D8262</f>
        <v>0</v>
      </c>
      <c r="AG191">
        <f>SAStab!E8262</f>
        <v>0</v>
      </c>
      <c r="AH191">
        <f>SAStab!F8262</f>
        <v>0</v>
      </c>
      <c r="AI191">
        <f>SAStab!G8262</f>
        <v>1908</v>
      </c>
      <c r="AJ191">
        <f>SAStab!H8262</f>
        <v>10737</v>
      </c>
      <c r="AK191">
        <f>SAStab!I8262</f>
        <v>21563</v>
      </c>
      <c r="AL191">
        <f>SAStab!J8262</f>
        <v>61091</v>
      </c>
      <c r="AO191" s="7" t="str">
        <f t="shared" si="59"/>
        <v>DB Pension Income</v>
      </c>
      <c r="AP191" s="98">
        <f>SAStab!E1866</f>
        <v>0.28000000000000003</v>
      </c>
      <c r="AQ191" s="52">
        <f>SAStab!B8406</f>
        <v>2861</v>
      </c>
      <c r="AR191" s="52">
        <f>SAStab!C8406</f>
        <v>0</v>
      </c>
      <c r="AS191" s="52">
        <f>SAStab!D8406</f>
        <v>0</v>
      </c>
      <c r="AT191" s="52">
        <f>SAStab!E8406</f>
        <v>0</v>
      </c>
      <c r="AU191" s="52">
        <f>SAStab!F8406</f>
        <v>0</v>
      </c>
      <c r="AV191" s="52">
        <f>SAStab!G8406</f>
        <v>622</v>
      </c>
      <c r="AW191" s="52">
        <f>SAStab!H8406</f>
        <v>5960</v>
      </c>
      <c r="AX191" s="52">
        <f>SAStab!I8406</f>
        <v>14807</v>
      </c>
      <c r="AY191" s="52">
        <f>SAStab!J8406</f>
        <v>52560</v>
      </c>
      <c r="BB191" s="7" t="str">
        <f t="shared" si="60"/>
        <v>DB Pension Income</v>
      </c>
      <c r="BC191" s="98">
        <f>SAStab!F1866</f>
        <v>0.20599999999999999</v>
      </c>
      <c r="BD191" s="52">
        <f>SAStab!B8550</f>
        <v>2433</v>
      </c>
      <c r="BE191" s="52">
        <f>SAStab!C8550</f>
        <v>0</v>
      </c>
      <c r="BF191" s="52">
        <f>SAStab!D8550</f>
        <v>0</v>
      </c>
      <c r="BG191" s="52">
        <f>SAStab!E8550</f>
        <v>0</v>
      </c>
      <c r="BH191" s="52">
        <f>SAStab!F8550</f>
        <v>0</v>
      </c>
      <c r="BI191" s="52">
        <f>SAStab!G8550</f>
        <v>0</v>
      </c>
      <c r="BJ191" s="52">
        <f>SAStab!H8550</f>
        <v>3322</v>
      </c>
      <c r="BK191" s="52">
        <f>SAStab!I8550</f>
        <v>10688</v>
      </c>
      <c r="BL191" s="52">
        <f>SAStab!J8550</f>
        <v>59956</v>
      </c>
      <c r="BO191" s="7" t="str">
        <f t="shared" si="61"/>
        <v>DB Pension Income</v>
      </c>
      <c r="BP191" s="98">
        <f>SAStab!G1866</f>
        <v>0.155</v>
      </c>
      <c r="BQ191">
        <f>SAStab!B8694</f>
        <v>2235</v>
      </c>
      <c r="BR191">
        <f>SAStab!C8694</f>
        <v>0</v>
      </c>
      <c r="BS191">
        <f>SAStab!D8694</f>
        <v>0</v>
      </c>
      <c r="BT191">
        <f>SAStab!E8694</f>
        <v>0</v>
      </c>
      <c r="BU191">
        <f>SAStab!F8694</f>
        <v>0</v>
      </c>
      <c r="BV191" s="11">
        <f>SAStab!G8694</f>
        <v>0</v>
      </c>
      <c r="BW191" s="11">
        <f>SAStab!H8694</f>
        <v>2057</v>
      </c>
      <c r="BX191" s="11">
        <f>SAStab!I8694</f>
        <v>10510</v>
      </c>
      <c r="BY191" s="11">
        <f>SAStab!J8694</f>
        <v>50204</v>
      </c>
    </row>
    <row r="192" spans="1:77">
      <c r="B192" s="7" t="s">
        <v>41</v>
      </c>
      <c r="C192" s="98">
        <f>SAStab!B1867</f>
        <v>0.33</v>
      </c>
      <c r="D192" s="52">
        <f>SAStab!B7975</f>
        <v>12124</v>
      </c>
      <c r="E192" s="52">
        <f>SAStab!C7975</f>
        <v>0</v>
      </c>
      <c r="F192" s="52">
        <f>SAStab!D7975</f>
        <v>0</v>
      </c>
      <c r="G192" s="52">
        <f>SAStab!E7975</f>
        <v>0</v>
      </c>
      <c r="H192" s="52">
        <f>SAStab!F7975</f>
        <v>0</v>
      </c>
      <c r="I192" s="52">
        <f>SAStab!G7975</f>
        <v>13090</v>
      </c>
      <c r="J192" s="52">
        <f>SAStab!H7975</f>
        <v>42404</v>
      </c>
      <c r="K192" s="52">
        <f>SAStab!I7975</f>
        <v>68208</v>
      </c>
      <c r="L192" s="52">
        <f>SAStab!J7975</f>
        <v>114784</v>
      </c>
      <c r="O192" s="7" t="str">
        <f t="shared" si="57"/>
        <v>Earned Income</v>
      </c>
      <c r="P192" s="98">
        <f>SAStab!C1867</f>
        <v>0.33</v>
      </c>
      <c r="Q192">
        <f>SAStab!B8119</f>
        <v>12319</v>
      </c>
      <c r="R192" s="52">
        <f>SAStab!C8119</f>
        <v>0</v>
      </c>
      <c r="S192" s="52">
        <f>SAStab!D8119</f>
        <v>0</v>
      </c>
      <c r="T192" s="52">
        <f>SAStab!E8119</f>
        <v>0</v>
      </c>
      <c r="U192" s="52">
        <f>SAStab!F8119</f>
        <v>0</v>
      </c>
      <c r="V192" s="52">
        <f>SAStab!G8119</f>
        <v>13262</v>
      </c>
      <c r="W192" s="52">
        <f>SAStab!H8119</f>
        <v>41934</v>
      </c>
      <c r="X192">
        <f>SAStab!I8119</f>
        <v>63853</v>
      </c>
      <c r="Y192">
        <f>SAStab!J8119</f>
        <v>130506</v>
      </c>
      <c r="AB192" s="7" t="str">
        <f t="shared" si="58"/>
        <v>Earned Income</v>
      </c>
      <c r="AC192" s="98">
        <f>SAStab!D1867</f>
        <v>0.30399999999999999</v>
      </c>
      <c r="AD192">
        <f>SAStab!B8263</f>
        <v>14061</v>
      </c>
      <c r="AE192">
        <f>SAStab!C8263</f>
        <v>0</v>
      </c>
      <c r="AF192">
        <f>SAStab!D8263</f>
        <v>0</v>
      </c>
      <c r="AG192">
        <f>SAStab!E8263</f>
        <v>0</v>
      </c>
      <c r="AH192">
        <f>SAStab!F8263</f>
        <v>0</v>
      </c>
      <c r="AI192">
        <f>SAStab!G8263</f>
        <v>11891</v>
      </c>
      <c r="AJ192">
        <f>SAStab!H8263</f>
        <v>47146</v>
      </c>
      <c r="AK192">
        <f>SAStab!I8263</f>
        <v>76922</v>
      </c>
      <c r="AL192">
        <f>SAStab!J8263</f>
        <v>156920</v>
      </c>
      <c r="AO192" s="7" t="str">
        <f t="shared" si="59"/>
        <v>Earned Income</v>
      </c>
      <c r="AP192" s="98">
        <f>SAStab!E1867</f>
        <v>0.31</v>
      </c>
      <c r="AQ192" s="52">
        <f>SAStab!B8407</f>
        <v>15210</v>
      </c>
      <c r="AR192" s="52">
        <f>SAStab!C8407</f>
        <v>0</v>
      </c>
      <c r="AS192" s="52">
        <f>SAStab!D8407</f>
        <v>0</v>
      </c>
      <c r="AT192" s="52">
        <f>SAStab!E8407</f>
        <v>0</v>
      </c>
      <c r="AU192" s="52">
        <f>SAStab!F8407</f>
        <v>0</v>
      </c>
      <c r="AV192" s="52">
        <f>SAStab!G8407</f>
        <v>12254</v>
      </c>
      <c r="AW192" s="52">
        <f>SAStab!H8407</f>
        <v>52494</v>
      </c>
      <c r="AX192" s="52">
        <f>SAStab!I8407</f>
        <v>86248</v>
      </c>
      <c r="AY192" s="52">
        <f>SAStab!J8407</f>
        <v>163591</v>
      </c>
      <c r="BB192" s="7" t="str">
        <f t="shared" si="60"/>
        <v>Earned Income</v>
      </c>
      <c r="BC192" s="98">
        <f>SAStab!F1867</f>
        <v>0.314</v>
      </c>
      <c r="BD192" s="52">
        <f>SAStab!B8551</f>
        <v>19101</v>
      </c>
      <c r="BE192" s="52">
        <f>SAStab!C8551</f>
        <v>0</v>
      </c>
      <c r="BF192" s="52">
        <f>SAStab!D8551</f>
        <v>0</v>
      </c>
      <c r="BG192" s="52">
        <f>SAStab!E8551</f>
        <v>0</v>
      </c>
      <c r="BH192" s="52">
        <f>SAStab!F8551</f>
        <v>0</v>
      </c>
      <c r="BI192" s="52">
        <f>SAStab!G8551</f>
        <v>13593</v>
      </c>
      <c r="BJ192" s="52">
        <f>SAStab!H8551</f>
        <v>59320</v>
      </c>
      <c r="BK192" s="52">
        <f>SAStab!I8551</f>
        <v>93283</v>
      </c>
      <c r="BL192" s="52">
        <f>SAStab!J8551</f>
        <v>202514</v>
      </c>
      <c r="BO192" s="7" t="str">
        <f t="shared" si="61"/>
        <v>Earned Income</v>
      </c>
      <c r="BP192" s="98">
        <f>SAStab!G1867</f>
        <v>0.30399999999999999</v>
      </c>
      <c r="BQ192">
        <f>SAStab!B8695</f>
        <v>18651</v>
      </c>
      <c r="BR192">
        <f>SAStab!C8695</f>
        <v>0</v>
      </c>
      <c r="BS192">
        <f>SAStab!D8695</f>
        <v>0</v>
      </c>
      <c r="BT192">
        <f>SAStab!E8695</f>
        <v>0</v>
      </c>
      <c r="BU192">
        <f>SAStab!F8695</f>
        <v>0</v>
      </c>
      <c r="BV192" s="11">
        <f>SAStab!G8695</f>
        <v>13626</v>
      </c>
      <c r="BW192" s="11">
        <f>SAStab!H8695</f>
        <v>61724</v>
      </c>
      <c r="BX192" s="11">
        <f>SAStab!I8695</f>
        <v>99310</v>
      </c>
      <c r="BY192" s="11">
        <f>SAStab!J8695</f>
        <v>208260</v>
      </c>
    </row>
    <row r="193" spans="1:77">
      <c r="A193" s="8"/>
      <c r="B193" s="7" t="s">
        <v>42</v>
      </c>
      <c r="C193" s="98">
        <f>SAStab!B1868</f>
        <v>0.61</v>
      </c>
      <c r="D193" s="52">
        <f>SAStab!B7976</f>
        <v>3756</v>
      </c>
      <c r="E193" s="52">
        <f>SAStab!C7976</f>
        <v>0</v>
      </c>
      <c r="F193" s="52">
        <f>SAStab!D7976</f>
        <v>0</v>
      </c>
      <c r="G193" s="52">
        <f>SAStab!E7976</f>
        <v>0</v>
      </c>
      <c r="H193" s="52">
        <f>SAStab!F7976</f>
        <v>1207.4000000000001</v>
      </c>
      <c r="I193" s="52">
        <f>SAStab!G7976</f>
        <v>4646</v>
      </c>
      <c r="J193" s="52">
        <f>SAStab!H7976</f>
        <v>10321</v>
      </c>
      <c r="K193" s="52">
        <f>SAStab!I7976</f>
        <v>15314</v>
      </c>
      <c r="L193" s="52">
        <f>SAStab!J7976</f>
        <v>34274</v>
      </c>
      <c r="N193" s="8"/>
      <c r="O193" s="7" t="str">
        <f t="shared" si="57"/>
        <v>Imputed Rental Income</v>
      </c>
      <c r="P193" s="98">
        <f>SAStab!C1868</f>
        <v>0.62</v>
      </c>
      <c r="Q193">
        <f>SAStab!B8120</f>
        <v>4268</v>
      </c>
      <c r="R193" s="52">
        <f>SAStab!C8120</f>
        <v>0</v>
      </c>
      <c r="S193" s="52">
        <f>SAStab!D8120</f>
        <v>0</v>
      </c>
      <c r="T193" s="52">
        <f>SAStab!E8120</f>
        <v>0</v>
      </c>
      <c r="U193" s="52">
        <f>SAStab!F8120</f>
        <v>1402.2</v>
      </c>
      <c r="V193" s="52">
        <f>SAStab!G8120</f>
        <v>5128</v>
      </c>
      <c r="W193" s="52">
        <f>SAStab!H8120</f>
        <v>11297</v>
      </c>
      <c r="X193">
        <f>SAStab!I8120</f>
        <v>17247</v>
      </c>
      <c r="Y193">
        <f>SAStab!J8120</f>
        <v>36773</v>
      </c>
      <c r="AA193" s="8"/>
      <c r="AB193" s="7" t="str">
        <f t="shared" si="58"/>
        <v>Imputed Rental Income</v>
      </c>
      <c r="AC193" s="98">
        <f>SAStab!D1868</f>
        <v>0.623</v>
      </c>
      <c r="AD193">
        <f>SAStab!B8264</f>
        <v>4959</v>
      </c>
      <c r="AE193">
        <f>SAStab!C8264</f>
        <v>0</v>
      </c>
      <c r="AF193">
        <f>SAStab!D8264</f>
        <v>0</v>
      </c>
      <c r="AG193">
        <f>SAStab!E8264</f>
        <v>0</v>
      </c>
      <c r="AH193">
        <f>SAStab!F8264</f>
        <v>1506.7</v>
      </c>
      <c r="AI193">
        <f>SAStab!G8264</f>
        <v>5541</v>
      </c>
      <c r="AJ193">
        <f>SAStab!H8264</f>
        <v>12524</v>
      </c>
      <c r="AK193">
        <f>SAStab!I8264</f>
        <v>20343</v>
      </c>
      <c r="AL193">
        <f>SAStab!J8264</f>
        <v>50448</v>
      </c>
      <c r="AN193" s="8"/>
      <c r="AO193" s="7" t="str">
        <f t="shared" si="59"/>
        <v>Imputed Rental Income</v>
      </c>
      <c r="AP193" s="98">
        <f>SAStab!E1868</f>
        <v>0.60699999999999998</v>
      </c>
      <c r="AQ193" s="52">
        <f>SAStab!B8408</f>
        <v>6263</v>
      </c>
      <c r="AR193" s="52">
        <f>SAStab!C8408</f>
        <v>0</v>
      </c>
      <c r="AS193" s="52">
        <f>SAStab!D8408</f>
        <v>0</v>
      </c>
      <c r="AT193" s="52">
        <f>SAStab!E8408</f>
        <v>0</v>
      </c>
      <c r="AU193" s="52">
        <f>SAStab!F8408</f>
        <v>1551.6</v>
      </c>
      <c r="AV193" s="52">
        <f>SAStab!G8408</f>
        <v>5976</v>
      </c>
      <c r="AW193" s="52">
        <f>SAStab!H8408</f>
        <v>14576</v>
      </c>
      <c r="AX193" s="52">
        <f>SAStab!I8408</f>
        <v>25783</v>
      </c>
      <c r="AY193" s="52">
        <f>SAStab!J8408</f>
        <v>72005</v>
      </c>
      <c r="BA193" s="8"/>
      <c r="BB193" s="7" t="str">
        <f t="shared" si="60"/>
        <v>Imputed Rental Income</v>
      </c>
      <c r="BC193" s="98">
        <f>SAStab!F1868</f>
        <v>0.60699999999999998</v>
      </c>
      <c r="BD193" s="52">
        <f>SAStab!B8552</f>
        <v>7645</v>
      </c>
      <c r="BE193" s="52">
        <f>SAStab!C8552</f>
        <v>0</v>
      </c>
      <c r="BF193" s="52">
        <f>SAStab!D8552</f>
        <v>0</v>
      </c>
      <c r="BG193" s="52">
        <f>SAStab!E8552</f>
        <v>0</v>
      </c>
      <c r="BH193" s="52">
        <f>SAStab!F8552</f>
        <v>1732.6</v>
      </c>
      <c r="BI193" s="52">
        <f>SAStab!G8552</f>
        <v>6710</v>
      </c>
      <c r="BJ193" s="52">
        <f>SAStab!H8552</f>
        <v>17233</v>
      </c>
      <c r="BK193" s="52">
        <f>SAStab!I8552</f>
        <v>29969</v>
      </c>
      <c r="BL193" s="52">
        <f>SAStab!J8552</f>
        <v>89226</v>
      </c>
      <c r="BN193" s="8"/>
      <c r="BO193" s="7" t="str">
        <f t="shared" si="61"/>
        <v>Imputed Rental Income</v>
      </c>
      <c r="BP193" s="98">
        <f>SAStab!G1868</f>
        <v>0.58699999999999997</v>
      </c>
      <c r="BQ193">
        <f>SAStab!B8696</f>
        <v>8234</v>
      </c>
      <c r="BR193">
        <f>SAStab!C8696</f>
        <v>0</v>
      </c>
      <c r="BS193">
        <f>SAStab!D8696</f>
        <v>0</v>
      </c>
      <c r="BT193">
        <f>SAStab!E8696</f>
        <v>0</v>
      </c>
      <c r="BU193">
        <f>SAStab!F8696</f>
        <v>1741.6</v>
      </c>
      <c r="BV193" s="11">
        <f>SAStab!G8696</f>
        <v>7396</v>
      </c>
      <c r="BW193" s="11">
        <f>SAStab!H8696</f>
        <v>19404</v>
      </c>
      <c r="BX193" s="11">
        <f>SAStab!I8696</f>
        <v>35858</v>
      </c>
      <c r="BY193" s="11">
        <f>SAStab!J8696</f>
        <v>100680</v>
      </c>
    </row>
    <row r="194" spans="1:77" s="11" customFormat="1">
      <c r="A194" s="7"/>
      <c r="B194" s="7" t="s">
        <v>226</v>
      </c>
      <c r="C194" s="98">
        <f>SAStab!B1869</f>
        <v>8.5999999999999993E-2</v>
      </c>
      <c r="D194" s="52">
        <f>SAStab!B7977</f>
        <v>872</v>
      </c>
      <c r="E194" s="52">
        <f>SAStab!C7977</f>
        <v>0</v>
      </c>
      <c r="F194" s="52">
        <f>SAStab!D7977</f>
        <v>0</v>
      </c>
      <c r="G194" s="52">
        <f>SAStab!E7977</f>
        <v>0</v>
      </c>
      <c r="H194" s="52">
        <f>SAStab!F7977</f>
        <v>0</v>
      </c>
      <c r="I194" s="52">
        <f>SAStab!G7977</f>
        <v>0</v>
      </c>
      <c r="J194" s="52">
        <f>SAStab!H7977</f>
        <v>0</v>
      </c>
      <c r="K194" s="52">
        <f>SAStab!I7977</f>
        <v>7909</v>
      </c>
      <c r="L194" s="52">
        <f>SAStab!J7977</f>
        <v>17617</v>
      </c>
      <c r="N194" s="7"/>
      <c r="O194" s="7" t="str">
        <f t="shared" si="57"/>
        <v>Means+Nonmeans Benefits</v>
      </c>
      <c r="P194" s="98">
        <f>SAStab!C1869</f>
        <v>8.5000000000000006E-2</v>
      </c>
      <c r="Q194">
        <f>SAStab!B8121</f>
        <v>988</v>
      </c>
      <c r="R194" s="52">
        <f>SAStab!C8121</f>
        <v>0</v>
      </c>
      <c r="S194" s="52">
        <f>SAStab!D8121</f>
        <v>0</v>
      </c>
      <c r="T194" s="52">
        <f>SAStab!E8121</f>
        <v>0</v>
      </c>
      <c r="U194" s="52">
        <f>SAStab!F8121</f>
        <v>0</v>
      </c>
      <c r="V194" s="52">
        <f>SAStab!G8121</f>
        <v>0</v>
      </c>
      <c r="W194" s="52">
        <f>SAStab!H8121</f>
        <v>0</v>
      </c>
      <c r="X194">
        <f>SAStab!I8121</f>
        <v>8981</v>
      </c>
      <c r="Y194">
        <f>SAStab!J8121</f>
        <v>20598</v>
      </c>
      <c r="AA194" s="8"/>
      <c r="AB194" s="7" t="str">
        <f t="shared" si="58"/>
        <v>Means+Nonmeans Benefits</v>
      </c>
      <c r="AC194" s="98">
        <f>SAStab!D1869</f>
        <v>7.3999999999999996E-2</v>
      </c>
      <c r="AD194">
        <f>SAStab!B8265</f>
        <v>911</v>
      </c>
      <c r="AE194">
        <f>SAStab!C8265</f>
        <v>0</v>
      </c>
      <c r="AF194">
        <f>SAStab!D8265</f>
        <v>0</v>
      </c>
      <c r="AG194">
        <f>SAStab!E8265</f>
        <v>0</v>
      </c>
      <c r="AH194">
        <f>SAStab!F8265</f>
        <v>0</v>
      </c>
      <c r="AI194">
        <f>SAStab!G8265</f>
        <v>0</v>
      </c>
      <c r="AJ194">
        <f>SAStab!H8265</f>
        <v>0</v>
      </c>
      <c r="AK194">
        <f>SAStab!I8265</f>
        <v>7505</v>
      </c>
      <c r="AL194">
        <f>SAStab!J8265</f>
        <v>21340</v>
      </c>
      <c r="AN194" s="7"/>
      <c r="AO194" s="7" t="str">
        <f t="shared" si="59"/>
        <v>Means+Nonmeans Benefits</v>
      </c>
      <c r="AP194" s="98">
        <f>SAStab!E1869</f>
        <v>0.08</v>
      </c>
      <c r="AQ194" s="52">
        <f>SAStab!B8409</f>
        <v>1157</v>
      </c>
      <c r="AR194" s="52">
        <f>SAStab!C8409</f>
        <v>0</v>
      </c>
      <c r="AS194" s="52">
        <f>SAStab!D8409</f>
        <v>0</v>
      </c>
      <c r="AT194" s="52">
        <f>SAStab!E8409</f>
        <v>0</v>
      </c>
      <c r="AU194" s="52">
        <f>SAStab!F8409</f>
        <v>0</v>
      </c>
      <c r="AV194" s="52">
        <f>SAStab!G8409</f>
        <v>0</v>
      </c>
      <c r="AW194" s="52">
        <f>SAStab!H8409</f>
        <v>0</v>
      </c>
      <c r="AX194" s="52">
        <f>SAStab!I8409</f>
        <v>10516</v>
      </c>
      <c r="AY194" s="52">
        <f>SAStab!J8409</f>
        <v>24799</v>
      </c>
      <c r="BA194" s="7"/>
      <c r="BB194" s="7" t="str">
        <f t="shared" si="60"/>
        <v>Means+Nonmeans Benefits</v>
      </c>
      <c r="BC194" s="98">
        <f>SAStab!F1869</f>
        <v>0.08</v>
      </c>
      <c r="BD194" s="52">
        <f>SAStab!B8553</f>
        <v>1243</v>
      </c>
      <c r="BE194" s="52">
        <f>SAStab!C8553</f>
        <v>0</v>
      </c>
      <c r="BF194" s="52">
        <f>SAStab!D8553</f>
        <v>0</v>
      </c>
      <c r="BG194" s="52">
        <f>SAStab!E8553</f>
        <v>0</v>
      </c>
      <c r="BH194" s="52">
        <f>SAStab!F8553</f>
        <v>0</v>
      </c>
      <c r="BI194" s="52">
        <f>SAStab!G8553</f>
        <v>0</v>
      </c>
      <c r="BJ194" s="52">
        <f>SAStab!H8553</f>
        <v>0</v>
      </c>
      <c r="BK194" s="52">
        <f>SAStab!I8553</f>
        <v>11285</v>
      </c>
      <c r="BL194" s="52">
        <f>SAStab!J8553</f>
        <v>26757</v>
      </c>
      <c r="BN194" s="7"/>
      <c r="BO194" s="7" t="str">
        <f t="shared" si="61"/>
        <v>Means+Nonmeans Benefits</v>
      </c>
      <c r="BP194" s="98">
        <f>SAStab!G1869</f>
        <v>8.1000000000000003E-2</v>
      </c>
      <c r="BQ194" s="11">
        <f>SAStab!B8697</f>
        <v>1463</v>
      </c>
      <c r="BR194" s="11">
        <f>SAStab!C8697</f>
        <v>0</v>
      </c>
      <c r="BS194" s="11">
        <f>SAStab!D8697</f>
        <v>0</v>
      </c>
      <c r="BT194" s="11">
        <f>SAStab!E8697</f>
        <v>0</v>
      </c>
      <c r="BU194" s="11">
        <f>SAStab!F8697</f>
        <v>0</v>
      </c>
      <c r="BV194" s="11">
        <f>SAStab!G8697</f>
        <v>0</v>
      </c>
      <c r="BW194" s="11">
        <f>SAStab!H8697</f>
        <v>0</v>
      </c>
      <c r="BX194" s="11">
        <f>SAStab!I8697</f>
        <v>12942</v>
      </c>
      <c r="BY194" s="11">
        <f>SAStab!J8697</f>
        <v>31656</v>
      </c>
    </row>
    <row r="195" spans="1:77">
      <c r="A195" s="8"/>
      <c r="B195" s="7" t="s">
        <v>308</v>
      </c>
      <c r="C195" s="98">
        <f>SAStab!B1870</f>
        <v>0.19600000000000001</v>
      </c>
      <c r="D195" s="52">
        <f>SAStab!B7978</f>
        <v>8837</v>
      </c>
      <c r="E195" s="52">
        <f>SAStab!C7978</f>
        <v>0</v>
      </c>
      <c r="F195" s="52">
        <f>SAStab!D7978</f>
        <v>0</v>
      </c>
      <c r="G195" s="52">
        <f>SAStab!E7978</f>
        <v>0</v>
      </c>
      <c r="H195" s="52">
        <f>SAStab!F7978</f>
        <v>0</v>
      </c>
      <c r="I195" s="52">
        <f>SAStab!G7978</f>
        <v>0</v>
      </c>
      <c r="J195" s="52">
        <f>SAStab!H7978</f>
        <v>52170</v>
      </c>
      <c r="K195" s="52">
        <f>SAStab!I7978</f>
        <v>66422</v>
      </c>
      <c r="L195" s="52">
        <f>SAStab!J7978</f>
        <v>90510</v>
      </c>
      <c r="N195" s="8"/>
      <c r="O195" s="7" t="str">
        <f t="shared" si="57"/>
        <v>Other Family Member Income</v>
      </c>
      <c r="P195" s="98">
        <f>SAStab!C1870</f>
        <v>0.185</v>
      </c>
      <c r="Q195">
        <f>SAStab!B8122</f>
        <v>9517</v>
      </c>
      <c r="R195" s="52">
        <f>SAStab!C8122</f>
        <v>0</v>
      </c>
      <c r="S195" s="52">
        <f>SAStab!D8122</f>
        <v>0</v>
      </c>
      <c r="T195" s="52">
        <f>SAStab!E8122</f>
        <v>0</v>
      </c>
      <c r="U195" s="52">
        <f>SAStab!F8122</f>
        <v>0</v>
      </c>
      <c r="V195" s="52">
        <f>SAStab!G8122</f>
        <v>0</v>
      </c>
      <c r="W195" s="52">
        <f>SAStab!H8122</f>
        <v>18324</v>
      </c>
      <c r="X195">
        <f>SAStab!I8122</f>
        <v>78020</v>
      </c>
      <c r="Y195">
        <f>SAStab!J8122</f>
        <v>106314</v>
      </c>
      <c r="AA195" s="8"/>
      <c r="AB195" s="7" t="str">
        <f t="shared" si="58"/>
        <v>Other Family Member Income</v>
      </c>
      <c r="AC195" s="98">
        <f>SAStab!D1870</f>
        <v>0.183</v>
      </c>
      <c r="AD195">
        <f>SAStab!B8266</f>
        <v>11202</v>
      </c>
      <c r="AE195">
        <f>SAStab!C8266</f>
        <v>0</v>
      </c>
      <c r="AF195">
        <f>SAStab!D8266</f>
        <v>0</v>
      </c>
      <c r="AG195">
        <f>SAStab!E8266</f>
        <v>0</v>
      </c>
      <c r="AH195">
        <f>SAStab!F8266</f>
        <v>0</v>
      </c>
      <c r="AI195">
        <f>SAStab!G8266</f>
        <v>0</v>
      </c>
      <c r="AJ195">
        <f>SAStab!H8266</f>
        <v>68991</v>
      </c>
      <c r="AK195">
        <f>SAStab!I8266</f>
        <v>87838</v>
      </c>
      <c r="AL195">
        <f>SAStab!J8266</f>
        <v>119693</v>
      </c>
      <c r="AN195" s="8"/>
      <c r="AO195" s="7" t="str">
        <f t="shared" si="59"/>
        <v>Other Family Member Income</v>
      </c>
      <c r="AP195" s="98">
        <f>SAStab!E1870</f>
        <v>0.192</v>
      </c>
      <c r="AQ195" s="52">
        <f>SAStab!B8410</f>
        <v>13197</v>
      </c>
      <c r="AR195" s="52">
        <f>SAStab!C8410</f>
        <v>0</v>
      </c>
      <c r="AS195" s="52">
        <f>SAStab!D8410</f>
        <v>0</v>
      </c>
      <c r="AT195" s="52">
        <f>SAStab!E8410</f>
        <v>0</v>
      </c>
      <c r="AU195" s="52">
        <f>SAStab!F8410</f>
        <v>0</v>
      </c>
      <c r="AV195" s="52">
        <f>SAStab!G8410</f>
        <v>0</v>
      </c>
      <c r="AW195" s="52">
        <f>SAStab!H8410</f>
        <v>77104</v>
      </c>
      <c r="AX195" s="52">
        <f>SAStab!I8410</f>
        <v>98167</v>
      </c>
      <c r="AY195" s="52">
        <f>SAStab!J8410</f>
        <v>133768</v>
      </c>
      <c r="BA195" s="8"/>
      <c r="BB195" s="7" t="str">
        <f t="shared" si="60"/>
        <v>Other Family Member Income</v>
      </c>
      <c r="BC195" s="98">
        <f>SAStab!F1870</f>
        <v>0.19400000000000001</v>
      </c>
      <c r="BD195" s="52">
        <f>SAStab!B8554</f>
        <v>14540</v>
      </c>
      <c r="BE195" s="52">
        <f>SAStab!C8554</f>
        <v>0</v>
      </c>
      <c r="BF195" s="52">
        <f>SAStab!D8554</f>
        <v>0</v>
      </c>
      <c r="BG195" s="52">
        <f>SAStab!E8554</f>
        <v>0</v>
      </c>
      <c r="BH195" s="52">
        <f>SAStab!F8554</f>
        <v>0</v>
      </c>
      <c r="BI195" s="52">
        <f>SAStab!G8554</f>
        <v>0</v>
      </c>
      <c r="BJ195" s="52">
        <f>SAStab!H8554</f>
        <v>85859</v>
      </c>
      <c r="BK195" s="52">
        <f>SAStab!I8554</f>
        <v>109313</v>
      </c>
      <c r="BL195" s="52">
        <f>SAStab!J8554</f>
        <v>148956</v>
      </c>
      <c r="BN195" s="8"/>
      <c r="BO195" s="7" t="str">
        <f t="shared" si="61"/>
        <v>Other Family Member Income</v>
      </c>
      <c r="BP195" s="98">
        <f>SAStab!G1870</f>
        <v>0.19700000000000001</v>
      </c>
      <c r="BQ195">
        <f>SAStab!B8698</f>
        <v>16106</v>
      </c>
      <c r="BR195">
        <f>SAStab!C8698</f>
        <v>0</v>
      </c>
      <c r="BS195">
        <f>SAStab!D8698</f>
        <v>0</v>
      </c>
      <c r="BT195">
        <f>SAStab!E8698</f>
        <v>0</v>
      </c>
      <c r="BU195">
        <f>SAStab!F8698</f>
        <v>0</v>
      </c>
      <c r="BV195" s="11">
        <f>SAStab!G8698</f>
        <v>0</v>
      </c>
      <c r="BW195" s="11">
        <f>SAStab!H8698</f>
        <v>95473</v>
      </c>
      <c r="BX195" s="11">
        <f>SAStab!I8698</f>
        <v>121553</v>
      </c>
      <c r="BY195" s="11">
        <f>SAStab!J8698</f>
        <v>165636</v>
      </c>
    </row>
    <row r="196" spans="1:77">
      <c r="A196" s="7"/>
      <c r="B196" s="9" t="s">
        <v>44</v>
      </c>
      <c r="C196" s="98">
        <f>SAStab!B1871</f>
        <v>0.78200000000000003</v>
      </c>
      <c r="D196" s="52">
        <f>SAStab!B7979</f>
        <v>11923</v>
      </c>
      <c r="E196" s="52">
        <f>SAStab!C7979</f>
        <v>0</v>
      </c>
      <c r="F196" s="52">
        <f>SAStab!D7979</f>
        <v>0</v>
      </c>
      <c r="G196" s="52">
        <f>SAStab!E7979</f>
        <v>4167.3999999999996</v>
      </c>
      <c r="H196" s="52">
        <f>SAStab!F7979</f>
        <v>12252.1</v>
      </c>
      <c r="I196" s="52">
        <f>SAStab!G7979</f>
        <v>18622</v>
      </c>
      <c r="J196" s="52">
        <f>SAStab!H7979</f>
        <v>23558</v>
      </c>
      <c r="K196" s="52">
        <f>SAStab!I7979</f>
        <v>25756</v>
      </c>
      <c r="L196" s="52">
        <f>SAStab!J7979</f>
        <v>29527</v>
      </c>
      <c r="N196" s="7"/>
      <c r="O196" s="7" t="str">
        <f t="shared" si="57"/>
        <v xml:space="preserve">      Own Benefit</v>
      </c>
      <c r="P196" s="98">
        <f>SAStab!C1871</f>
        <v>0.81299999999999994</v>
      </c>
      <c r="Q196">
        <f>SAStab!B8123</f>
        <v>14003</v>
      </c>
      <c r="R196" s="52">
        <f>SAStab!C8123</f>
        <v>0</v>
      </c>
      <c r="S196" s="52">
        <f>SAStab!D8123</f>
        <v>0</v>
      </c>
      <c r="T196" s="52">
        <f>SAStab!E8123</f>
        <v>6678.6</v>
      </c>
      <c r="U196" s="52">
        <f>SAStab!F8123</f>
        <v>14344.6</v>
      </c>
      <c r="V196" s="52">
        <f>SAStab!G8123</f>
        <v>21502</v>
      </c>
      <c r="W196" s="52">
        <f>SAStab!H8123</f>
        <v>26347</v>
      </c>
      <c r="X196">
        <f>SAStab!I8123</f>
        <v>28727</v>
      </c>
      <c r="Y196">
        <f>SAStab!J8123</f>
        <v>33046</v>
      </c>
      <c r="AA196" s="7"/>
      <c r="AB196" s="7" t="str">
        <f t="shared" si="58"/>
        <v xml:space="preserve">      Own Benefit</v>
      </c>
      <c r="AC196" s="98">
        <f>SAStab!D1871</f>
        <v>0.83599999999999997</v>
      </c>
      <c r="AD196">
        <f>SAStab!B8267</f>
        <v>15757</v>
      </c>
      <c r="AE196">
        <f>SAStab!C8267</f>
        <v>0</v>
      </c>
      <c r="AF196">
        <f>SAStab!D8267</f>
        <v>0</v>
      </c>
      <c r="AG196">
        <f>SAStab!E8267</f>
        <v>8546.9</v>
      </c>
      <c r="AH196">
        <f>SAStab!F8267</f>
        <v>16109.7</v>
      </c>
      <c r="AI196">
        <f>SAStab!G8267</f>
        <v>23574</v>
      </c>
      <c r="AJ196">
        <f>SAStab!H8267</f>
        <v>29056</v>
      </c>
      <c r="AK196">
        <f>SAStab!I8267</f>
        <v>31899</v>
      </c>
      <c r="AL196">
        <f>SAStab!J8267</f>
        <v>36649</v>
      </c>
      <c r="AN196" s="7"/>
      <c r="AO196" s="7" t="str">
        <f t="shared" si="59"/>
        <v xml:space="preserve">      Own Benefit</v>
      </c>
      <c r="AP196" s="98">
        <f>SAStab!E1871</f>
        <v>0.84499999999999997</v>
      </c>
      <c r="AQ196" s="52">
        <f>SAStab!B8411</f>
        <v>17391</v>
      </c>
      <c r="AR196" s="52">
        <f>SAStab!C8411</f>
        <v>0</v>
      </c>
      <c r="AS196" s="52">
        <f>SAStab!D8411</f>
        <v>0</v>
      </c>
      <c r="AT196" s="52">
        <f>SAStab!E8411</f>
        <v>9723.5</v>
      </c>
      <c r="AU196" s="52">
        <f>SAStab!F8411</f>
        <v>17288.2</v>
      </c>
      <c r="AV196" s="52">
        <f>SAStab!G8411</f>
        <v>25713</v>
      </c>
      <c r="AW196" s="52">
        <f>SAStab!H8411</f>
        <v>32196</v>
      </c>
      <c r="AX196" s="52">
        <f>SAStab!I8411</f>
        <v>35902</v>
      </c>
      <c r="AY196" s="52">
        <f>SAStab!J8411</f>
        <v>41582</v>
      </c>
      <c r="BA196" s="7"/>
      <c r="BB196" s="7" t="str">
        <f t="shared" si="60"/>
        <v xml:space="preserve">      Own Benefit</v>
      </c>
      <c r="BC196" s="98">
        <f>SAStab!F1871</f>
        <v>0.86099999999999999</v>
      </c>
      <c r="BD196" s="52">
        <f>SAStab!B8555</f>
        <v>19533</v>
      </c>
      <c r="BE196" s="52">
        <f>SAStab!C8555</f>
        <v>0</v>
      </c>
      <c r="BF196" s="52">
        <f>SAStab!D8555</f>
        <v>0</v>
      </c>
      <c r="BG196" s="52">
        <f>SAStab!E8555</f>
        <v>11307.9</v>
      </c>
      <c r="BH196" s="52">
        <f>SAStab!F8555</f>
        <v>19089.7</v>
      </c>
      <c r="BI196" s="52">
        <f>SAStab!G8555</f>
        <v>28498</v>
      </c>
      <c r="BJ196" s="52">
        <f>SAStab!H8555</f>
        <v>36203</v>
      </c>
      <c r="BK196" s="52">
        <f>SAStab!I8555</f>
        <v>40150</v>
      </c>
      <c r="BL196" s="52">
        <f>SAStab!J8555</f>
        <v>47192</v>
      </c>
      <c r="BN196" s="8"/>
      <c r="BO196" s="7" t="str">
        <f t="shared" si="61"/>
        <v xml:space="preserve">      Own Benefit</v>
      </c>
      <c r="BP196" s="98">
        <f>SAStab!G1871</f>
        <v>0.86299999999999999</v>
      </c>
      <c r="BQ196">
        <f>SAStab!B8699</f>
        <v>21911</v>
      </c>
      <c r="BR196">
        <f>SAStab!C8699</f>
        <v>0</v>
      </c>
      <c r="BS196">
        <f>SAStab!D8699</f>
        <v>0</v>
      </c>
      <c r="BT196">
        <f>SAStab!E8699</f>
        <v>12670.9</v>
      </c>
      <c r="BU196">
        <f>SAStab!F8699</f>
        <v>21474.799999999999</v>
      </c>
      <c r="BV196" s="11">
        <f>SAStab!G8699</f>
        <v>31954</v>
      </c>
      <c r="BW196" s="11">
        <f>SAStab!H8699</f>
        <v>40765</v>
      </c>
      <c r="BX196" s="11">
        <f>SAStab!I8699</f>
        <v>44982</v>
      </c>
      <c r="BY196" s="11">
        <f>SAStab!J8699</f>
        <v>51844</v>
      </c>
    </row>
    <row r="197" spans="1:77">
      <c r="A197" s="7"/>
      <c r="B197" s="9" t="s">
        <v>45</v>
      </c>
      <c r="C197" s="98">
        <f>SAStab!B1872</f>
        <v>0</v>
      </c>
      <c r="D197" s="52">
        <f>SAStab!B7980</f>
        <v>0</v>
      </c>
      <c r="E197" s="52">
        <f>SAStab!C7980</f>
        <v>0</v>
      </c>
      <c r="F197" s="52">
        <f>SAStab!D7980</f>
        <v>0</v>
      </c>
      <c r="G197" s="52">
        <f>SAStab!E7980</f>
        <v>0</v>
      </c>
      <c r="H197" s="52">
        <f>SAStab!F7980</f>
        <v>0</v>
      </c>
      <c r="I197" s="52">
        <f>SAStab!G7980</f>
        <v>0</v>
      </c>
      <c r="J197" s="52">
        <f>SAStab!H7980</f>
        <v>0</v>
      </c>
      <c r="K197" s="52">
        <f>SAStab!I7980</f>
        <v>0</v>
      </c>
      <c r="L197" s="52">
        <f>SAStab!J7980</f>
        <v>0</v>
      </c>
      <c r="N197" s="7"/>
      <c r="O197" s="7" t="str">
        <f t="shared" si="57"/>
        <v xml:space="preserve">      Spouse Benefit</v>
      </c>
      <c r="P197" s="98">
        <f>SAStab!C1872</f>
        <v>0</v>
      </c>
      <c r="Q197">
        <f>SAStab!B8124</f>
        <v>0</v>
      </c>
      <c r="R197" s="52">
        <f>SAStab!C8124</f>
        <v>0</v>
      </c>
      <c r="S197" s="52">
        <f>SAStab!D8124</f>
        <v>0</v>
      </c>
      <c r="T197" s="52">
        <f>SAStab!E8124</f>
        <v>0</v>
      </c>
      <c r="U197" s="52">
        <f>SAStab!F8124</f>
        <v>0</v>
      </c>
      <c r="V197" s="52">
        <f>SAStab!G8124</f>
        <v>0</v>
      </c>
      <c r="W197" s="52">
        <f>SAStab!H8124</f>
        <v>0</v>
      </c>
      <c r="X197">
        <f>SAStab!I8124</f>
        <v>0</v>
      </c>
      <c r="Y197">
        <f>SAStab!J8124</f>
        <v>0</v>
      </c>
      <c r="AA197" s="7"/>
      <c r="AB197" s="7" t="str">
        <f t="shared" si="58"/>
        <v xml:space="preserve">      Spouse Benefit</v>
      </c>
      <c r="AC197" s="98">
        <f>SAStab!D1872</f>
        <v>0</v>
      </c>
      <c r="AD197">
        <f>SAStab!B8268</f>
        <v>0</v>
      </c>
      <c r="AE197">
        <f>SAStab!C8268</f>
        <v>0</v>
      </c>
      <c r="AF197">
        <f>SAStab!D8268</f>
        <v>0</v>
      </c>
      <c r="AG197">
        <f>SAStab!E8268</f>
        <v>0</v>
      </c>
      <c r="AH197">
        <f>SAStab!F8268</f>
        <v>0</v>
      </c>
      <c r="AI197">
        <f>SAStab!G8268</f>
        <v>0</v>
      </c>
      <c r="AJ197">
        <f>SAStab!H8268</f>
        <v>0</v>
      </c>
      <c r="AK197">
        <f>SAStab!I8268</f>
        <v>0</v>
      </c>
      <c r="AL197">
        <f>SAStab!J8268</f>
        <v>0</v>
      </c>
      <c r="AN197" s="7"/>
      <c r="AO197" s="7" t="str">
        <f t="shared" si="59"/>
        <v xml:space="preserve">      Spouse Benefit</v>
      </c>
      <c r="AP197" s="98">
        <f>SAStab!E1872</f>
        <v>0</v>
      </c>
      <c r="AQ197" s="52">
        <f>SAStab!B8412</f>
        <v>0</v>
      </c>
      <c r="AR197" s="52">
        <f>SAStab!C8412</f>
        <v>0</v>
      </c>
      <c r="AS197" s="52">
        <f>SAStab!D8412</f>
        <v>0</v>
      </c>
      <c r="AT197" s="52">
        <f>SAStab!E8412</f>
        <v>0</v>
      </c>
      <c r="AU197" s="52">
        <f>SAStab!F8412</f>
        <v>0</v>
      </c>
      <c r="AV197" s="52">
        <f>SAStab!G8412</f>
        <v>0</v>
      </c>
      <c r="AW197" s="52">
        <f>SAStab!H8412</f>
        <v>0</v>
      </c>
      <c r="AX197" s="52">
        <f>SAStab!I8412</f>
        <v>0</v>
      </c>
      <c r="AY197" s="52">
        <f>SAStab!J8412</f>
        <v>0</v>
      </c>
      <c r="BA197" s="7"/>
      <c r="BB197" s="7" t="str">
        <f t="shared" si="60"/>
        <v xml:space="preserve">      Spouse Benefit</v>
      </c>
      <c r="BC197" s="98">
        <f>SAStab!F1872</f>
        <v>0</v>
      </c>
      <c r="BD197" s="52">
        <f>SAStab!B8556</f>
        <v>0</v>
      </c>
      <c r="BE197" s="52">
        <f>SAStab!C8556</f>
        <v>0</v>
      </c>
      <c r="BF197" s="52">
        <f>SAStab!D8556</f>
        <v>0</v>
      </c>
      <c r="BG197" s="52">
        <f>SAStab!E8556</f>
        <v>0</v>
      </c>
      <c r="BH197" s="52">
        <f>SAStab!F8556</f>
        <v>0</v>
      </c>
      <c r="BI197" s="52">
        <f>SAStab!G8556</f>
        <v>0</v>
      </c>
      <c r="BJ197" s="52">
        <f>SAStab!H8556</f>
        <v>0</v>
      </c>
      <c r="BK197" s="52">
        <f>SAStab!I8556</f>
        <v>0</v>
      </c>
      <c r="BL197" s="52">
        <f>SAStab!J8556</f>
        <v>0</v>
      </c>
      <c r="BN197" s="8"/>
      <c r="BO197" s="7" t="str">
        <f t="shared" si="61"/>
        <v xml:space="preserve">      Spouse Benefit</v>
      </c>
      <c r="BP197" s="98">
        <f>SAStab!G1872</f>
        <v>0</v>
      </c>
      <c r="BQ197">
        <f>SAStab!B8700</f>
        <v>0</v>
      </c>
      <c r="BR197">
        <f>SAStab!C8700</f>
        <v>0</v>
      </c>
      <c r="BS197">
        <f>SAStab!D8700</f>
        <v>0</v>
      </c>
      <c r="BT197">
        <f>SAStab!E8700</f>
        <v>0</v>
      </c>
      <c r="BU197">
        <f>SAStab!F8700</f>
        <v>0</v>
      </c>
      <c r="BV197" s="11">
        <f>SAStab!G8700</f>
        <v>0</v>
      </c>
      <c r="BW197" s="11">
        <f>SAStab!H8700</f>
        <v>0</v>
      </c>
      <c r="BX197" s="11">
        <f>SAStab!I8700</f>
        <v>0</v>
      </c>
      <c r="BY197" s="11">
        <f>SAStab!J8700</f>
        <v>0</v>
      </c>
    </row>
    <row r="198" spans="1:77">
      <c r="A198" s="7"/>
      <c r="B198" s="9" t="s">
        <v>46</v>
      </c>
      <c r="C198" s="98">
        <f>SAStab!B1873</f>
        <v>0.33</v>
      </c>
      <c r="D198" s="52">
        <f>SAStab!B7981</f>
        <v>12151</v>
      </c>
      <c r="E198" s="52">
        <f>SAStab!C7981</f>
        <v>0</v>
      </c>
      <c r="F198" s="52">
        <f>SAStab!D7981</f>
        <v>0</v>
      </c>
      <c r="G198" s="52">
        <f>SAStab!E7981</f>
        <v>0</v>
      </c>
      <c r="H198" s="52">
        <f>SAStab!F7981</f>
        <v>0</v>
      </c>
      <c r="I198" s="52">
        <f>SAStab!G7981</f>
        <v>13205</v>
      </c>
      <c r="J198" s="52">
        <f>SAStab!H7981</f>
        <v>42608</v>
      </c>
      <c r="K198" s="52">
        <f>SAStab!I7981</f>
        <v>68208</v>
      </c>
      <c r="L198" s="52">
        <f>SAStab!J7981</f>
        <v>114784</v>
      </c>
      <c r="N198" s="7"/>
      <c r="O198" s="7" t="str">
        <f t="shared" si="57"/>
        <v xml:space="preserve">      Own Earnings</v>
      </c>
      <c r="P198" s="98">
        <f>SAStab!C1873</f>
        <v>0.33</v>
      </c>
      <c r="Q198">
        <f>SAStab!B8125</f>
        <v>12351</v>
      </c>
      <c r="R198" s="52">
        <f>SAStab!C8125</f>
        <v>0</v>
      </c>
      <c r="S198" s="52">
        <f>SAStab!D8125</f>
        <v>0</v>
      </c>
      <c r="T198" s="52">
        <f>SAStab!E8125</f>
        <v>0</v>
      </c>
      <c r="U198" s="52">
        <f>SAStab!F8125</f>
        <v>0</v>
      </c>
      <c r="V198" s="52">
        <f>SAStab!G8125</f>
        <v>13262</v>
      </c>
      <c r="W198" s="52">
        <f>SAStab!H8125</f>
        <v>42192</v>
      </c>
      <c r="X198">
        <f>SAStab!I8125</f>
        <v>63853</v>
      </c>
      <c r="Y198">
        <f>SAStab!J8125</f>
        <v>130506</v>
      </c>
      <c r="AA198" s="7"/>
      <c r="AB198" s="7" t="str">
        <f t="shared" si="58"/>
        <v xml:space="preserve">      Own Earnings</v>
      </c>
      <c r="AC198" s="98">
        <f>SAStab!D1873</f>
        <v>0.30399999999999999</v>
      </c>
      <c r="AD198">
        <f>SAStab!B8269</f>
        <v>14077</v>
      </c>
      <c r="AE198">
        <f>SAStab!C8269</f>
        <v>0</v>
      </c>
      <c r="AF198">
        <f>SAStab!D8269</f>
        <v>0</v>
      </c>
      <c r="AG198">
        <f>SAStab!E8269</f>
        <v>0</v>
      </c>
      <c r="AH198">
        <f>SAStab!F8269</f>
        <v>0</v>
      </c>
      <c r="AI198">
        <f>SAStab!G8269</f>
        <v>11923</v>
      </c>
      <c r="AJ198">
        <f>SAStab!H8269</f>
        <v>47218</v>
      </c>
      <c r="AK198">
        <f>SAStab!I8269</f>
        <v>76922</v>
      </c>
      <c r="AL198">
        <f>SAStab!J8269</f>
        <v>156920</v>
      </c>
      <c r="AN198" s="7"/>
      <c r="AO198" s="7" t="str">
        <f t="shared" si="59"/>
        <v xml:space="preserve">      Own Earnings</v>
      </c>
      <c r="AP198" s="98">
        <f>SAStab!E1873</f>
        <v>0.31</v>
      </c>
      <c r="AQ198" s="52">
        <f>SAStab!B8413</f>
        <v>15239</v>
      </c>
      <c r="AR198" s="52">
        <f>SAStab!C8413</f>
        <v>0</v>
      </c>
      <c r="AS198" s="52">
        <f>SAStab!D8413</f>
        <v>0</v>
      </c>
      <c r="AT198" s="52">
        <f>SAStab!E8413</f>
        <v>0</v>
      </c>
      <c r="AU198" s="52">
        <f>SAStab!F8413</f>
        <v>0</v>
      </c>
      <c r="AV198" s="52">
        <f>SAStab!G8413</f>
        <v>12305</v>
      </c>
      <c r="AW198" s="52">
        <f>SAStab!H8413</f>
        <v>52728</v>
      </c>
      <c r="AX198" s="52">
        <f>SAStab!I8413</f>
        <v>86248</v>
      </c>
      <c r="AY198" s="52">
        <f>SAStab!J8413</f>
        <v>163591</v>
      </c>
      <c r="BA198" s="7"/>
      <c r="BB198" s="7" t="str">
        <f t="shared" si="60"/>
        <v xml:space="preserve">      Own Earnings</v>
      </c>
      <c r="BC198" s="98">
        <f>SAStab!F1873</f>
        <v>0.314</v>
      </c>
      <c r="BD198" s="52">
        <f>SAStab!B8557</f>
        <v>19195</v>
      </c>
      <c r="BE198" s="52">
        <f>SAStab!C8557</f>
        <v>0</v>
      </c>
      <c r="BF198" s="52">
        <f>SAStab!D8557</f>
        <v>0</v>
      </c>
      <c r="BG198" s="52">
        <f>SAStab!E8557</f>
        <v>0</v>
      </c>
      <c r="BH198" s="52">
        <f>SAStab!F8557</f>
        <v>0</v>
      </c>
      <c r="BI198" s="52">
        <f>SAStab!G8557</f>
        <v>13771</v>
      </c>
      <c r="BJ198" s="52">
        <f>SAStab!H8557</f>
        <v>59836</v>
      </c>
      <c r="BK198" s="52">
        <f>SAStab!I8557</f>
        <v>94235</v>
      </c>
      <c r="BL198" s="52">
        <f>SAStab!J8557</f>
        <v>202514</v>
      </c>
      <c r="BN198" s="8"/>
      <c r="BO198" s="7" t="str">
        <f t="shared" si="61"/>
        <v xml:space="preserve">      Own Earnings</v>
      </c>
      <c r="BP198" s="98">
        <f>SAStab!G1873</f>
        <v>0.30399999999999999</v>
      </c>
      <c r="BQ198">
        <f>SAStab!B8701</f>
        <v>18703</v>
      </c>
      <c r="BR198">
        <f>SAStab!C8701</f>
        <v>0</v>
      </c>
      <c r="BS198">
        <f>SAStab!D8701</f>
        <v>0</v>
      </c>
      <c r="BT198">
        <f>SAStab!E8701</f>
        <v>0</v>
      </c>
      <c r="BU198">
        <f>SAStab!F8701</f>
        <v>0</v>
      </c>
      <c r="BV198" s="11">
        <f>SAStab!G8701</f>
        <v>13747</v>
      </c>
      <c r="BW198" s="11">
        <f>SAStab!H8701</f>
        <v>62006</v>
      </c>
      <c r="BX198" s="11">
        <f>SAStab!I8701</f>
        <v>99842</v>
      </c>
      <c r="BY198" s="11">
        <f>SAStab!J8701</f>
        <v>208260</v>
      </c>
    </row>
    <row r="199" spans="1:77">
      <c r="A199" s="7"/>
      <c r="B199" s="9" t="s">
        <v>47</v>
      </c>
      <c r="C199" s="98">
        <f>SAStab!B1874</f>
        <v>0</v>
      </c>
      <c r="D199" s="52">
        <f>SAStab!B7982</f>
        <v>0</v>
      </c>
      <c r="E199" s="52">
        <f>SAStab!C7982</f>
        <v>0</v>
      </c>
      <c r="F199" s="52">
        <f>SAStab!D7982</f>
        <v>0</v>
      </c>
      <c r="G199" s="52">
        <f>SAStab!E7982</f>
        <v>0</v>
      </c>
      <c r="H199" s="52">
        <f>SAStab!F7982</f>
        <v>0</v>
      </c>
      <c r="I199" s="52">
        <f>SAStab!G7982</f>
        <v>0</v>
      </c>
      <c r="J199" s="52">
        <f>SAStab!H7982</f>
        <v>0</v>
      </c>
      <c r="K199" s="52">
        <f>SAStab!I7982</f>
        <v>0</v>
      </c>
      <c r="L199" s="52">
        <f>SAStab!J7982</f>
        <v>0</v>
      </c>
      <c r="N199" s="7"/>
      <c r="O199" s="7" t="str">
        <f t="shared" si="57"/>
        <v xml:space="preserve">      Spouse Earnings</v>
      </c>
      <c r="P199" s="98">
        <f>SAStab!C1874</f>
        <v>0</v>
      </c>
      <c r="Q199">
        <f>SAStab!B8126</f>
        <v>0</v>
      </c>
      <c r="R199" s="52">
        <f>SAStab!C8126</f>
        <v>0</v>
      </c>
      <c r="S199" s="52">
        <f>SAStab!D8126</f>
        <v>0</v>
      </c>
      <c r="T199" s="52">
        <f>SAStab!E8126</f>
        <v>0</v>
      </c>
      <c r="U199" s="52">
        <f>SAStab!F8126</f>
        <v>0</v>
      </c>
      <c r="V199" s="52">
        <f>SAStab!G8126</f>
        <v>0</v>
      </c>
      <c r="W199" s="52">
        <f>SAStab!H8126</f>
        <v>0</v>
      </c>
      <c r="X199">
        <f>SAStab!I8126</f>
        <v>0</v>
      </c>
      <c r="Y199">
        <f>SAStab!J8126</f>
        <v>0</v>
      </c>
      <c r="AA199" s="7"/>
      <c r="AB199" s="7" t="str">
        <f t="shared" si="58"/>
        <v xml:space="preserve">      Spouse Earnings</v>
      </c>
      <c r="AC199" s="98">
        <f>SAStab!D1874</f>
        <v>0</v>
      </c>
      <c r="AD199">
        <f>SAStab!B8270</f>
        <v>0</v>
      </c>
      <c r="AE199">
        <f>SAStab!C8270</f>
        <v>0</v>
      </c>
      <c r="AF199">
        <f>SAStab!D8270</f>
        <v>0</v>
      </c>
      <c r="AG199">
        <f>SAStab!E8270</f>
        <v>0</v>
      </c>
      <c r="AH199">
        <f>SAStab!F8270</f>
        <v>0</v>
      </c>
      <c r="AI199">
        <f>SAStab!G8270</f>
        <v>0</v>
      </c>
      <c r="AJ199">
        <f>SAStab!H8270</f>
        <v>0</v>
      </c>
      <c r="AK199">
        <f>SAStab!I8270</f>
        <v>0</v>
      </c>
      <c r="AL199">
        <f>SAStab!J8270</f>
        <v>0</v>
      </c>
      <c r="AN199" s="7"/>
      <c r="AO199" s="7" t="str">
        <f t="shared" si="59"/>
        <v xml:space="preserve">      Spouse Earnings</v>
      </c>
      <c r="AP199" s="98">
        <f>SAStab!E1874</f>
        <v>0</v>
      </c>
      <c r="AQ199" s="52">
        <f>SAStab!B8414</f>
        <v>0</v>
      </c>
      <c r="AR199" s="52">
        <f>SAStab!C8414</f>
        <v>0</v>
      </c>
      <c r="AS199" s="52">
        <f>SAStab!D8414</f>
        <v>0</v>
      </c>
      <c r="AT199" s="52">
        <f>SAStab!E8414</f>
        <v>0</v>
      </c>
      <c r="AU199" s="52">
        <f>SAStab!F8414</f>
        <v>0</v>
      </c>
      <c r="AV199" s="52">
        <f>SAStab!G8414</f>
        <v>0</v>
      </c>
      <c r="AW199" s="52">
        <f>SAStab!H8414</f>
        <v>0</v>
      </c>
      <c r="AX199" s="52">
        <f>SAStab!I8414</f>
        <v>0</v>
      </c>
      <c r="AY199" s="52">
        <f>SAStab!J8414</f>
        <v>0</v>
      </c>
      <c r="BA199" s="7"/>
      <c r="BB199" s="7" t="str">
        <f t="shared" si="60"/>
        <v xml:space="preserve">      Spouse Earnings</v>
      </c>
      <c r="BC199" s="98">
        <f>SAStab!F1874</f>
        <v>0</v>
      </c>
      <c r="BD199" s="52">
        <f>SAStab!B8558</f>
        <v>0</v>
      </c>
      <c r="BE199" s="52">
        <f>SAStab!C8558</f>
        <v>0</v>
      </c>
      <c r="BF199" s="52">
        <f>SAStab!D8558</f>
        <v>0</v>
      </c>
      <c r="BG199" s="52">
        <f>SAStab!E8558</f>
        <v>0</v>
      </c>
      <c r="BH199" s="52">
        <f>SAStab!F8558</f>
        <v>0</v>
      </c>
      <c r="BI199" s="52">
        <f>SAStab!G8558</f>
        <v>0</v>
      </c>
      <c r="BJ199" s="52">
        <f>SAStab!H8558</f>
        <v>0</v>
      </c>
      <c r="BK199" s="52">
        <f>SAStab!I8558</f>
        <v>0</v>
      </c>
      <c r="BL199" s="52">
        <f>SAStab!J8558</f>
        <v>0</v>
      </c>
      <c r="BN199" s="8"/>
      <c r="BO199" s="7" t="str">
        <f t="shared" si="61"/>
        <v xml:space="preserve">      Spouse Earnings</v>
      </c>
      <c r="BP199" s="98">
        <f>SAStab!G1874</f>
        <v>0</v>
      </c>
      <c r="BQ199">
        <f>SAStab!B8702</f>
        <v>0</v>
      </c>
      <c r="BR199">
        <f>SAStab!C8702</f>
        <v>0</v>
      </c>
      <c r="BS199">
        <f>SAStab!D8702</f>
        <v>0</v>
      </c>
      <c r="BT199">
        <f>SAStab!E8702</f>
        <v>0</v>
      </c>
      <c r="BU199">
        <f>SAStab!F8702</f>
        <v>0</v>
      </c>
      <c r="BV199" s="11">
        <f>SAStab!G8702</f>
        <v>0</v>
      </c>
      <c r="BW199" s="11">
        <f>SAStab!H8702</f>
        <v>0</v>
      </c>
      <c r="BX199" s="11">
        <f>SAStab!I8702</f>
        <v>0</v>
      </c>
      <c r="BY199" s="11">
        <f>SAStab!J8702</f>
        <v>0</v>
      </c>
    </row>
    <row r="200" spans="1:77">
      <c r="A200" s="7"/>
      <c r="B200" s="7" t="s">
        <v>312</v>
      </c>
      <c r="C200" s="98">
        <f>SAStab!B1875</f>
        <v>1</v>
      </c>
      <c r="D200" s="52">
        <f>SAStab!B7983</f>
        <v>51617</v>
      </c>
      <c r="E200" s="52">
        <f>SAStab!C7983</f>
        <v>4564.71</v>
      </c>
      <c r="F200" s="52">
        <f>SAStab!D7983</f>
        <v>7718.62</v>
      </c>
      <c r="G200" s="52">
        <f>SAStab!E7983</f>
        <v>14471.1</v>
      </c>
      <c r="H200" s="52">
        <f>SAStab!F7983</f>
        <v>29388.799999999999</v>
      </c>
      <c r="I200" s="52">
        <f>SAStab!G7983</f>
        <v>57494</v>
      </c>
      <c r="J200" s="52">
        <f>SAStab!H7983</f>
        <v>96553</v>
      </c>
      <c r="K200" s="52">
        <f>SAStab!I7983</f>
        <v>135647</v>
      </c>
      <c r="L200" s="52">
        <f>SAStab!J7983</f>
        <v>339077</v>
      </c>
      <c r="N200" s="7"/>
      <c r="O200" s="7" t="str">
        <f t="shared" si="57"/>
        <v>Net Annuity Income</v>
      </c>
      <c r="P200" s="98">
        <f>SAStab!C1875</f>
        <v>1</v>
      </c>
      <c r="Q200">
        <f>SAStab!B8127</f>
        <v>51321</v>
      </c>
      <c r="R200" s="52">
        <f>SAStab!C8127</f>
        <v>4641.25</v>
      </c>
      <c r="S200" s="52">
        <f>SAStab!D8127</f>
        <v>7727.59</v>
      </c>
      <c r="T200" s="52">
        <f>SAStab!E8127</f>
        <v>16173.6</v>
      </c>
      <c r="U200" s="52">
        <f>SAStab!F8127</f>
        <v>31124.3</v>
      </c>
      <c r="V200" s="52">
        <f>SAStab!G8127</f>
        <v>58848</v>
      </c>
      <c r="W200" s="52">
        <f>SAStab!H8127</f>
        <v>103967</v>
      </c>
      <c r="X200">
        <f>SAStab!I8127</f>
        <v>144928</v>
      </c>
      <c r="Y200">
        <f>SAStab!J8127</f>
        <v>291488</v>
      </c>
      <c r="AA200" s="7"/>
      <c r="AB200" s="7" t="str">
        <f t="shared" si="58"/>
        <v>Net Annuity Income</v>
      </c>
      <c r="AC200" s="98">
        <f>SAStab!D1875</f>
        <v>1</v>
      </c>
      <c r="AD200">
        <f>SAStab!B8271</f>
        <v>55338</v>
      </c>
      <c r="AE200">
        <f>SAStab!C8271</f>
        <v>4340.5</v>
      </c>
      <c r="AF200">
        <f>SAStab!D8271</f>
        <v>7780.22</v>
      </c>
      <c r="AG200">
        <f>SAStab!E8271</f>
        <v>17092.400000000001</v>
      </c>
      <c r="AH200">
        <f>SAStab!F8271</f>
        <v>32887</v>
      </c>
      <c r="AI200">
        <f>SAStab!G8271</f>
        <v>63653</v>
      </c>
      <c r="AJ200">
        <f>SAStab!H8271</f>
        <v>117815</v>
      </c>
      <c r="AK200">
        <f>SAStab!I8271</f>
        <v>170830</v>
      </c>
      <c r="AL200">
        <f>SAStab!J8271</f>
        <v>343670</v>
      </c>
      <c r="AN200" s="7"/>
      <c r="AO200" s="7" t="str">
        <f t="shared" si="59"/>
        <v>Net Annuity Income</v>
      </c>
      <c r="AP200" s="98">
        <f>SAStab!E1875</f>
        <v>1</v>
      </c>
      <c r="AQ200" s="52">
        <f>SAStab!B8415</f>
        <v>63935</v>
      </c>
      <c r="AR200" s="52">
        <f>SAStab!C8415</f>
        <v>4167.58</v>
      </c>
      <c r="AS200" s="52">
        <f>SAStab!D8415</f>
        <v>7503.38</v>
      </c>
      <c r="AT200" s="52">
        <f>SAStab!E8415</f>
        <v>17644.3</v>
      </c>
      <c r="AU200" s="52">
        <f>SAStab!F8415</f>
        <v>35575</v>
      </c>
      <c r="AV200" s="52">
        <f>SAStab!G8415</f>
        <v>70498</v>
      </c>
      <c r="AW200" s="52">
        <f>SAStab!H8415</f>
        <v>131074</v>
      </c>
      <c r="AX200" s="52">
        <f>SAStab!I8415</f>
        <v>194134</v>
      </c>
      <c r="AY200" s="52">
        <f>SAStab!J8415</f>
        <v>478249</v>
      </c>
      <c r="BA200" s="7"/>
      <c r="BB200" s="7" t="str">
        <f t="shared" si="60"/>
        <v>Net Annuity Income</v>
      </c>
      <c r="BC200" s="98">
        <f>SAStab!F1875</f>
        <v>1</v>
      </c>
      <c r="BD200" s="52">
        <f>SAStab!B8559</f>
        <v>70849</v>
      </c>
      <c r="BE200" s="52">
        <f>SAStab!C8559</f>
        <v>3782.35</v>
      </c>
      <c r="BF200" s="52">
        <f>SAStab!D8559</f>
        <v>8008.8</v>
      </c>
      <c r="BG200" s="52">
        <f>SAStab!E8559</f>
        <v>18466.3</v>
      </c>
      <c r="BH200" s="52">
        <f>SAStab!F8559</f>
        <v>38560.300000000003</v>
      </c>
      <c r="BI200" s="52">
        <f>SAStab!G8559</f>
        <v>75561</v>
      </c>
      <c r="BJ200" s="52">
        <f>SAStab!H8559</f>
        <v>143833</v>
      </c>
      <c r="BK200" s="52">
        <f>SAStab!I8559</f>
        <v>226973</v>
      </c>
      <c r="BL200" s="52">
        <f>SAStab!J8559</f>
        <v>544865</v>
      </c>
      <c r="BN200" s="8"/>
      <c r="BO200" s="7" t="str">
        <f t="shared" si="61"/>
        <v>Net Annuity Income</v>
      </c>
      <c r="BP200" s="98">
        <f>SAStab!G1875</f>
        <v>1</v>
      </c>
      <c r="BQ200">
        <f>SAStab!B8703</f>
        <v>70422</v>
      </c>
      <c r="BR200">
        <f>SAStab!C8703</f>
        <v>2737.31</v>
      </c>
      <c r="BS200">
        <f>SAStab!D8703</f>
        <v>8176.04</v>
      </c>
      <c r="BT200">
        <f>SAStab!E8703</f>
        <v>19760.7</v>
      </c>
      <c r="BU200">
        <f>SAStab!F8703</f>
        <v>39898</v>
      </c>
      <c r="BV200" s="11">
        <f>SAStab!G8703</f>
        <v>79713</v>
      </c>
      <c r="BW200" s="11">
        <f>SAStab!H8703</f>
        <v>151332</v>
      </c>
      <c r="BX200" s="11">
        <f>SAStab!I8703</f>
        <v>222110</v>
      </c>
      <c r="BY200" s="11">
        <f>SAStab!J8703</f>
        <v>580265</v>
      </c>
    </row>
    <row r="201" spans="1:77">
      <c r="A201" s="7"/>
      <c r="B201" s="7" t="s">
        <v>311</v>
      </c>
      <c r="C201" s="98">
        <f>SAStab!B1876</f>
        <v>1</v>
      </c>
      <c r="D201" s="52">
        <f>SAStab!B7984</f>
        <v>29507</v>
      </c>
      <c r="E201" s="52">
        <f>SAStab!C7984</f>
        <v>1673.15</v>
      </c>
      <c r="F201" s="52">
        <f>SAStab!D7984</f>
        <v>6652.36</v>
      </c>
      <c r="G201" s="52">
        <f>SAStab!E7984</f>
        <v>11051.4</v>
      </c>
      <c r="H201" s="52">
        <f>SAStab!F7984</f>
        <v>21278.799999999999</v>
      </c>
      <c r="I201" s="52">
        <f>SAStab!G7984</f>
        <v>40134</v>
      </c>
      <c r="J201" s="52">
        <f>SAStab!H7984</f>
        <v>63449</v>
      </c>
      <c r="K201" s="52">
        <f>SAStab!I7984</f>
        <v>80014</v>
      </c>
      <c r="L201" s="52">
        <f>SAStab!J7984</f>
        <v>132479</v>
      </c>
      <c r="N201" s="7"/>
      <c r="O201" s="7" t="str">
        <f t="shared" si="57"/>
        <v>Net Cash Income</v>
      </c>
      <c r="P201" s="98">
        <f>SAStab!C1876</f>
        <v>1</v>
      </c>
      <c r="Q201">
        <f>SAStab!B8128</f>
        <v>31302</v>
      </c>
      <c r="R201" s="52">
        <f>SAStab!C8128</f>
        <v>2004.58</v>
      </c>
      <c r="S201" s="52">
        <f>SAStab!D8128</f>
        <v>6472.92</v>
      </c>
      <c r="T201" s="52">
        <f>SAStab!E8128</f>
        <v>11893.7</v>
      </c>
      <c r="U201" s="52">
        <f>SAStab!F8128</f>
        <v>22844.5</v>
      </c>
      <c r="V201" s="52">
        <f>SAStab!G8128</f>
        <v>41646</v>
      </c>
      <c r="W201" s="52">
        <f>SAStab!H8128</f>
        <v>66895</v>
      </c>
      <c r="X201">
        <f>SAStab!I8128</f>
        <v>87676</v>
      </c>
      <c r="Y201">
        <f>SAStab!J8128</f>
        <v>141499</v>
      </c>
      <c r="AA201" s="7"/>
      <c r="AB201" s="7" t="str">
        <f t="shared" si="58"/>
        <v>Net Cash Income</v>
      </c>
      <c r="AC201" s="98">
        <f>SAStab!D1876</f>
        <v>1</v>
      </c>
      <c r="AD201">
        <f>SAStab!B8272</f>
        <v>34317</v>
      </c>
      <c r="AE201">
        <f>SAStab!C8272</f>
        <v>1739.82</v>
      </c>
      <c r="AF201">
        <f>SAStab!D8272</f>
        <v>5950.26</v>
      </c>
      <c r="AG201">
        <f>SAStab!E8272</f>
        <v>12531.9</v>
      </c>
      <c r="AH201">
        <f>SAStab!F8272</f>
        <v>23948.799999999999</v>
      </c>
      <c r="AI201">
        <f>SAStab!G8272</f>
        <v>44652</v>
      </c>
      <c r="AJ201">
        <f>SAStab!H8272</f>
        <v>74032</v>
      </c>
      <c r="AK201">
        <f>SAStab!I8272</f>
        <v>97376</v>
      </c>
      <c r="AL201">
        <f>SAStab!J8272</f>
        <v>185931</v>
      </c>
      <c r="AN201" s="7"/>
      <c r="AO201" s="7" t="str">
        <f t="shared" si="59"/>
        <v>Net Cash Income</v>
      </c>
      <c r="AP201" s="98">
        <f>SAStab!E1876</f>
        <v>1</v>
      </c>
      <c r="AQ201" s="52">
        <f>SAStab!B8416</f>
        <v>36871</v>
      </c>
      <c r="AR201" s="52">
        <f>SAStab!C8416</f>
        <v>1470.01</v>
      </c>
      <c r="AS201" s="52">
        <f>SAStab!D8416</f>
        <v>5375.74</v>
      </c>
      <c r="AT201" s="52">
        <f>SAStab!E8416</f>
        <v>12834.3</v>
      </c>
      <c r="AU201" s="52">
        <f>SAStab!F8416</f>
        <v>25586.799999999999</v>
      </c>
      <c r="AV201" s="52">
        <f>SAStab!G8416</f>
        <v>48061</v>
      </c>
      <c r="AW201" s="52">
        <f>SAStab!H8416</f>
        <v>81969</v>
      </c>
      <c r="AX201" s="52">
        <f>SAStab!I8416</f>
        <v>106088</v>
      </c>
      <c r="AY201" s="52">
        <f>SAStab!J8416</f>
        <v>187005</v>
      </c>
      <c r="BA201" s="7"/>
      <c r="BB201" s="7" t="str">
        <f t="shared" si="60"/>
        <v>Net Cash Income</v>
      </c>
      <c r="BC201" s="98">
        <f>SAStab!F1876</f>
        <v>0.999</v>
      </c>
      <c r="BD201" s="52">
        <f>SAStab!B8560</f>
        <v>41300</v>
      </c>
      <c r="BE201" s="52">
        <f>SAStab!C8560</f>
        <v>909.6</v>
      </c>
      <c r="BF201" s="52">
        <f>SAStab!D8560</f>
        <v>5458.33</v>
      </c>
      <c r="BG201" s="52">
        <f>SAStab!E8560</f>
        <v>13158.4</v>
      </c>
      <c r="BH201" s="52">
        <f>SAStab!F8560</f>
        <v>26783.4</v>
      </c>
      <c r="BI201" s="52">
        <f>SAStab!G8560</f>
        <v>51272</v>
      </c>
      <c r="BJ201" s="52">
        <f>SAStab!H8560</f>
        <v>89275</v>
      </c>
      <c r="BK201" s="52">
        <f>SAStab!I8560</f>
        <v>124491</v>
      </c>
      <c r="BL201" s="52">
        <f>SAStab!J8560</f>
        <v>235251</v>
      </c>
      <c r="BN201" s="8"/>
      <c r="BO201" s="7" t="str">
        <f t="shared" si="61"/>
        <v>Net Cash Income</v>
      </c>
      <c r="BP201" s="98">
        <f>SAStab!G1876</f>
        <v>0.999</v>
      </c>
      <c r="BQ201">
        <f>SAStab!B8704</f>
        <v>42714</v>
      </c>
      <c r="BR201">
        <f>SAStab!C8704</f>
        <v>-523.16999999999996</v>
      </c>
      <c r="BS201">
        <f>SAStab!D8704</f>
        <v>4866.0600000000004</v>
      </c>
      <c r="BT201">
        <f>SAStab!E8704</f>
        <v>14130.3</v>
      </c>
      <c r="BU201">
        <f>SAStab!F8704</f>
        <v>28499.8</v>
      </c>
      <c r="BV201" s="11">
        <f>SAStab!G8704</f>
        <v>54116</v>
      </c>
      <c r="BW201" s="11">
        <f>SAStab!H8704</f>
        <v>94573</v>
      </c>
      <c r="BX201" s="11">
        <f>SAStab!I8704</f>
        <v>128163</v>
      </c>
      <c r="BY201" s="11">
        <f>SAStab!J8704</f>
        <v>217014</v>
      </c>
    </row>
    <row r="202" spans="1:77">
      <c r="A202" s="7"/>
      <c r="B202" s="7" t="s">
        <v>62</v>
      </c>
      <c r="C202" s="98">
        <f>SAStab!B1877</f>
        <v>0.41599999999999998</v>
      </c>
      <c r="D202" s="52">
        <f>SAStab!B7985</f>
        <v>2930</v>
      </c>
      <c r="E202" s="52">
        <f>SAStab!C7985</f>
        <v>0</v>
      </c>
      <c r="F202" s="52">
        <f>SAStab!D7985</f>
        <v>0</v>
      </c>
      <c r="G202" s="52">
        <f>SAStab!E7985</f>
        <v>0</v>
      </c>
      <c r="H202" s="52">
        <f>SAStab!F7985</f>
        <v>0</v>
      </c>
      <c r="I202" s="52">
        <f>SAStab!G7985</f>
        <v>2418</v>
      </c>
      <c r="J202" s="52">
        <f>SAStab!H7985</f>
        <v>9357</v>
      </c>
      <c r="K202" s="52">
        <f>SAStab!I7985</f>
        <v>14729</v>
      </c>
      <c r="L202" s="52">
        <f>SAStab!J7985</f>
        <v>34103</v>
      </c>
      <c r="N202" s="7"/>
      <c r="O202" s="7" t="str">
        <f t="shared" si="57"/>
        <v>Federal Income Tax</v>
      </c>
      <c r="P202" s="98">
        <f>SAStab!C1877</f>
        <v>0.42599999999999999</v>
      </c>
      <c r="Q202">
        <f>SAStab!B8129</f>
        <v>3162</v>
      </c>
      <c r="R202" s="52">
        <f>SAStab!C8129</f>
        <v>0</v>
      </c>
      <c r="S202" s="52">
        <f>SAStab!D8129</f>
        <v>0</v>
      </c>
      <c r="T202" s="52">
        <f>SAStab!E8129</f>
        <v>0</v>
      </c>
      <c r="U202" s="52">
        <f>SAStab!F8129</f>
        <v>0</v>
      </c>
      <c r="V202" s="52">
        <f>SAStab!G8129</f>
        <v>2945</v>
      </c>
      <c r="W202" s="52">
        <f>SAStab!H8129</f>
        <v>9551</v>
      </c>
      <c r="X202">
        <f>SAStab!I8129</f>
        <v>15836</v>
      </c>
      <c r="Y202">
        <f>SAStab!J8129</f>
        <v>37167</v>
      </c>
      <c r="AA202" s="7"/>
      <c r="AB202" s="7" t="str">
        <f t="shared" si="58"/>
        <v>Federal Income Tax</v>
      </c>
      <c r="AC202" s="98">
        <f>SAStab!D1877</f>
        <v>0.42499999999999999</v>
      </c>
      <c r="AD202">
        <f>SAStab!B8273</f>
        <v>4630</v>
      </c>
      <c r="AE202">
        <f>SAStab!C8273</f>
        <v>0</v>
      </c>
      <c r="AF202">
        <f>SAStab!D8273</f>
        <v>0</v>
      </c>
      <c r="AG202">
        <f>SAStab!E8273</f>
        <v>0</v>
      </c>
      <c r="AH202">
        <f>SAStab!F8273</f>
        <v>0</v>
      </c>
      <c r="AI202">
        <f>SAStab!G8273</f>
        <v>3811</v>
      </c>
      <c r="AJ202">
        <f>SAStab!H8273</f>
        <v>12145</v>
      </c>
      <c r="AK202">
        <f>SAStab!I8273</f>
        <v>20603</v>
      </c>
      <c r="AL202">
        <f>SAStab!J8273</f>
        <v>67174</v>
      </c>
      <c r="AN202" s="7"/>
      <c r="AO202" s="7" t="str">
        <f t="shared" si="59"/>
        <v>Federal Income Tax</v>
      </c>
      <c r="AP202" s="98">
        <f>SAStab!E1877</f>
        <v>0.42599999999999999</v>
      </c>
      <c r="AQ202" s="52">
        <f>SAStab!B8417</f>
        <v>5045</v>
      </c>
      <c r="AR202" s="52">
        <f>SAStab!C8417</f>
        <v>0</v>
      </c>
      <c r="AS202" s="52">
        <f>SAStab!D8417</f>
        <v>0</v>
      </c>
      <c r="AT202" s="52">
        <f>SAStab!E8417</f>
        <v>0</v>
      </c>
      <c r="AU202" s="52">
        <f>SAStab!F8417</f>
        <v>0</v>
      </c>
      <c r="AV202" s="52">
        <f>SAStab!G8417</f>
        <v>4226</v>
      </c>
      <c r="AW202" s="52">
        <f>SAStab!H8417</f>
        <v>14272</v>
      </c>
      <c r="AX202" s="52">
        <f>SAStab!I8417</f>
        <v>23801</v>
      </c>
      <c r="AY202" s="52">
        <f>SAStab!J8417</f>
        <v>59685</v>
      </c>
      <c r="BA202" s="7"/>
      <c r="BB202" s="7" t="str">
        <f t="shared" si="60"/>
        <v>Federal Income Tax</v>
      </c>
      <c r="BC202" s="98">
        <f>SAStab!F1877</f>
        <v>0.442</v>
      </c>
      <c r="BD202" s="52">
        <f>SAStab!B8561</f>
        <v>7599</v>
      </c>
      <c r="BE202" s="52">
        <f>SAStab!C8561</f>
        <v>0</v>
      </c>
      <c r="BF202" s="52">
        <f>SAStab!D8561</f>
        <v>0</v>
      </c>
      <c r="BG202" s="52">
        <f>SAStab!E8561</f>
        <v>0</v>
      </c>
      <c r="BH202" s="52">
        <f>SAStab!F8561</f>
        <v>0</v>
      </c>
      <c r="BI202" s="52">
        <f>SAStab!G8561</f>
        <v>5081</v>
      </c>
      <c r="BJ202" s="52">
        <f>SAStab!H8561</f>
        <v>17239</v>
      </c>
      <c r="BK202" s="52">
        <f>SAStab!I8561</f>
        <v>29324</v>
      </c>
      <c r="BL202" s="52">
        <f>SAStab!J8561</f>
        <v>84343</v>
      </c>
      <c r="BN202" s="8"/>
      <c r="BO202" s="7" t="str">
        <f t="shared" si="61"/>
        <v>Federal Income Tax</v>
      </c>
      <c r="BP202" s="98">
        <f>SAStab!G1877</f>
        <v>0.434</v>
      </c>
      <c r="BQ202">
        <f>SAStab!B8705</f>
        <v>7652</v>
      </c>
      <c r="BR202">
        <f>SAStab!C8705</f>
        <v>0</v>
      </c>
      <c r="BS202">
        <f>SAStab!D8705</f>
        <v>0</v>
      </c>
      <c r="BT202">
        <f>SAStab!E8705</f>
        <v>0</v>
      </c>
      <c r="BU202">
        <f>SAStab!F8705</f>
        <v>0</v>
      </c>
      <c r="BV202" s="11">
        <f>SAStab!G8705</f>
        <v>6397</v>
      </c>
      <c r="BW202" s="11">
        <f>SAStab!H8705</f>
        <v>19550</v>
      </c>
      <c r="BX202" s="11">
        <f>SAStab!I8705</f>
        <v>31718</v>
      </c>
      <c r="BY202" s="11">
        <f>SAStab!J8705</f>
        <v>79085</v>
      </c>
    </row>
    <row r="203" spans="1:77">
      <c r="A203" s="7"/>
      <c r="B203" s="7" t="s">
        <v>277</v>
      </c>
      <c r="C203" s="98">
        <f>SAStab!B1878</f>
        <v>0.32900000000000001</v>
      </c>
      <c r="D203" s="52">
        <f>SAStab!B7986</f>
        <v>637</v>
      </c>
      <c r="E203" s="52">
        <f>SAStab!C7986</f>
        <v>0</v>
      </c>
      <c r="F203" s="52">
        <f>SAStab!D7986</f>
        <v>0</v>
      </c>
      <c r="G203" s="52">
        <f>SAStab!E7986</f>
        <v>0</v>
      </c>
      <c r="H203" s="52">
        <f>SAStab!F7986</f>
        <v>0</v>
      </c>
      <c r="I203" s="52">
        <f>SAStab!G7986</f>
        <v>290</v>
      </c>
      <c r="J203" s="52">
        <f>SAStab!H7986</f>
        <v>1812</v>
      </c>
      <c r="K203" s="52">
        <f>SAStab!I7986</f>
        <v>3322</v>
      </c>
      <c r="L203" s="52">
        <f>SAStab!J7986</f>
        <v>8058</v>
      </c>
      <c r="N203" s="7"/>
      <c r="O203" s="7" t="str">
        <f t="shared" si="57"/>
        <v>State Income Tax</v>
      </c>
      <c r="P203" s="98">
        <f>SAStab!C1878</f>
        <v>0.32100000000000001</v>
      </c>
      <c r="Q203">
        <f>SAStab!B8130</f>
        <v>580</v>
      </c>
      <c r="R203" s="52">
        <f>SAStab!C8130</f>
        <v>0</v>
      </c>
      <c r="S203" s="52">
        <f>SAStab!D8130</f>
        <v>0</v>
      </c>
      <c r="T203" s="52">
        <f>SAStab!E8130</f>
        <v>0</v>
      </c>
      <c r="U203" s="52">
        <f>SAStab!F8130</f>
        <v>0</v>
      </c>
      <c r="V203" s="52">
        <f>SAStab!G8130</f>
        <v>246</v>
      </c>
      <c r="W203" s="52">
        <f>SAStab!H8130</f>
        <v>1684</v>
      </c>
      <c r="X203">
        <f>SAStab!I8130</f>
        <v>3115</v>
      </c>
      <c r="Y203">
        <f>SAStab!J8130</f>
        <v>8206</v>
      </c>
      <c r="AA203" s="7"/>
      <c r="AB203" s="7" t="str">
        <f t="shared" si="58"/>
        <v>State Income Tax</v>
      </c>
      <c r="AC203" s="98">
        <f>SAStab!D1878</f>
        <v>0.315</v>
      </c>
      <c r="AD203">
        <f>SAStab!B8274</f>
        <v>791</v>
      </c>
      <c r="AE203">
        <f>SAStab!C8274</f>
        <v>0</v>
      </c>
      <c r="AF203">
        <f>SAStab!D8274</f>
        <v>0</v>
      </c>
      <c r="AG203">
        <f>SAStab!E8274</f>
        <v>0</v>
      </c>
      <c r="AH203">
        <f>SAStab!F8274</f>
        <v>0</v>
      </c>
      <c r="AI203">
        <f>SAStab!G8274</f>
        <v>230</v>
      </c>
      <c r="AJ203">
        <f>SAStab!H8274</f>
        <v>1929</v>
      </c>
      <c r="AK203">
        <f>SAStab!I8274</f>
        <v>3738</v>
      </c>
      <c r="AL203">
        <f>SAStab!J8274</f>
        <v>13957</v>
      </c>
      <c r="AN203" s="7"/>
      <c r="AO203" s="7" t="str">
        <f t="shared" si="59"/>
        <v>State Income Tax</v>
      </c>
      <c r="AP203" s="98">
        <f>SAStab!E1878</f>
        <v>0.317</v>
      </c>
      <c r="AQ203" s="52">
        <f>SAStab!B8418</f>
        <v>795</v>
      </c>
      <c r="AR203" s="52">
        <f>SAStab!C8418</f>
        <v>0</v>
      </c>
      <c r="AS203" s="52">
        <f>SAStab!D8418</f>
        <v>0</v>
      </c>
      <c r="AT203" s="52">
        <f>SAStab!E8418</f>
        <v>0</v>
      </c>
      <c r="AU203" s="52">
        <f>SAStab!F8418</f>
        <v>0</v>
      </c>
      <c r="AV203" s="52">
        <f>SAStab!G8418</f>
        <v>233</v>
      </c>
      <c r="AW203" s="52">
        <f>SAStab!H8418</f>
        <v>1885</v>
      </c>
      <c r="AX203" s="52">
        <f>SAStab!I8418</f>
        <v>3856</v>
      </c>
      <c r="AY203" s="52">
        <f>SAStab!J8418</f>
        <v>11490</v>
      </c>
      <c r="BA203" s="7"/>
      <c r="BB203" s="7" t="str">
        <f t="shared" si="60"/>
        <v>State Income Tax</v>
      </c>
      <c r="BC203" s="98">
        <f>SAStab!F1878</f>
        <v>0.317</v>
      </c>
      <c r="BD203" s="52">
        <f>SAStab!B8562</f>
        <v>1011</v>
      </c>
      <c r="BE203" s="52">
        <f>SAStab!C8562</f>
        <v>0</v>
      </c>
      <c r="BF203" s="52">
        <f>SAStab!D8562</f>
        <v>0</v>
      </c>
      <c r="BG203" s="52">
        <f>SAStab!E8562</f>
        <v>0</v>
      </c>
      <c r="BH203" s="52">
        <f>SAStab!F8562</f>
        <v>0</v>
      </c>
      <c r="BI203" s="52">
        <f>SAStab!G8562</f>
        <v>262</v>
      </c>
      <c r="BJ203" s="52">
        <f>SAStab!H8562</f>
        <v>2322</v>
      </c>
      <c r="BK203" s="52">
        <f>SAStab!I8562</f>
        <v>4631</v>
      </c>
      <c r="BL203" s="52">
        <f>SAStab!J8562</f>
        <v>15450</v>
      </c>
      <c r="BN203" s="8"/>
      <c r="BO203" s="7" t="str">
        <f t="shared" si="61"/>
        <v>State Income Tax</v>
      </c>
      <c r="BP203" s="98">
        <f>SAStab!G1878</f>
        <v>0.316</v>
      </c>
      <c r="BQ203">
        <f>SAStab!B8706</f>
        <v>974</v>
      </c>
      <c r="BR203">
        <f>SAStab!C8706</f>
        <v>0</v>
      </c>
      <c r="BS203">
        <f>SAStab!D8706</f>
        <v>0</v>
      </c>
      <c r="BT203">
        <f>SAStab!E8706</f>
        <v>0</v>
      </c>
      <c r="BU203">
        <f>SAStab!F8706</f>
        <v>0</v>
      </c>
      <c r="BV203" s="11">
        <f>SAStab!G8706</f>
        <v>288</v>
      </c>
      <c r="BW203" s="11">
        <f>SAStab!H8706</f>
        <v>2483</v>
      </c>
      <c r="BX203" s="11">
        <f>SAStab!I8706</f>
        <v>4750</v>
      </c>
      <c r="BY203" s="11">
        <f>SAStab!J8706</f>
        <v>14472</v>
      </c>
    </row>
    <row r="204" spans="1:77">
      <c r="A204" s="7"/>
      <c r="B204" s="7" t="s">
        <v>297</v>
      </c>
      <c r="C204" s="98">
        <f>SAStab!B1879</f>
        <v>0.30399999999999999</v>
      </c>
      <c r="D204" s="52">
        <f>SAStab!B7987</f>
        <v>657</v>
      </c>
      <c r="E204" s="52">
        <f>SAStab!C7987</f>
        <v>0</v>
      </c>
      <c r="F204" s="52">
        <f>SAStab!D7987</f>
        <v>0</v>
      </c>
      <c r="G204" s="52">
        <f>SAStab!E7987</f>
        <v>0</v>
      </c>
      <c r="H204" s="52">
        <f>SAStab!F7987</f>
        <v>0</v>
      </c>
      <c r="I204" s="52">
        <f>SAStab!G7987</f>
        <v>639</v>
      </c>
      <c r="J204" s="52">
        <f>SAStab!H7987</f>
        <v>2402</v>
      </c>
      <c r="K204" s="52">
        <f>SAStab!I7987</f>
        <v>3987</v>
      </c>
      <c r="L204" s="52">
        <f>SAStab!J7987</f>
        <v>7054</v>
      </c>
      <c r="N204" s="7"/>
      <c r="O204" s="7" t="str">
        <f t="shared" si="57"/>
        <v>OASDI tax</v>
      </c>
      <c r="P204" s="98">
        <f>SAStab!C1879</f>
        <v>0.311</v>
      </c>
      <c r="Q204">
        <f>SAStab!B8131</f>
        <v>854</v>
      </c>
      <c r="R204" s="52">
        <f>SAStab!C8131</f>
        <v>0</v>
      </c>
      <c r="S204" s="52">
        <f>SAStab!D8131</f>
        <v>0</v>
      </c>
      <c r="T204" s="52">
        <f>SAStab!E8131</f>
        <v>0</v>
      </c>
      <c r="U204" s="52">
        <f>SAStab!F8131</f>
        <v>0</v>
      </c>
      <c r="V204" s="52">
        <f>SAStab!G8131</f>
        <v>820</v>
      </c>
      <c r="W204" s="52">
        <f>SAStab!H8131</f>
        <v>3112</v>
      </c>
      <c r="X204">
        <f>SAStab!I8131</f>
        <v>4659</v>
      </c>
      <c r="Y204">
        <f>SAStab!J8131</f>
        <v>9990</v>
      </c>
      <c r="AA204" s="7"/>
      <c r="AB204" s="7" t="str">
        <f t="shared" si="58"/>
        <v>OASDI tax</v>
      </c>
      <c r="AC204" s="98">
        <f>SAStab!D1879</f>
        <v>0.28999999999999998</v>
      </c>
      <c r="AD204">
        <f>SAStab!B8275</f>
        <v>972</v>
      </c>
      <c r="AE204">
        <f>SAStab!C8275</f>
        <v>0</v>
      </c>
      <c r="AF204">
        <f>SAStab!D8275</f>
        <v>0</v>
      </c>
      <c r="AG204">
        <f>SAStab!E8275</f>
        <v>0</v>
      </c>
      <c r="AH204">
        <f>SAStab!F8275</f>
        <v>0</v>
      </c>
      <c r="AI204">
        <f>SAStab!G8275</f>
        <v>707</v>
      </c>
      <c r="AJ204">
        <f>SAStab!H8275</f>
        <v>3496</v>
      </c>
      <c r="AK204">
        <f>SAStab!I8275</f>
        <v>5869</v>
      </c>
      <c r="AL204">
        <f>SAStab!J8275</f>
        <v>11908</v>
      </c>
      <c r="AN204" s="7"/>
      <c r="AO204" s="7" t="str">
        <f t="shared" si="59"/>
        <v>OASDI tax</v>
      </c>
      <c r="AP204" s="98">
        <f>SAStab!E1879</f>
        <v>0.30199999999999999</v>
      </c>
      <c r="AQ204" s="52">
        <f>SAStab!B8419</f>
        <v>1089</v>
      </c>
      <c r="AR204" s="52">
        <f>SAStab!C8419</f>
        <v>0</v>
      </c>
      <c r="AS204" s="52">
        <f>SAStab!D8419</f>
        <v>0</v>
      </c>
      <c r="AT204" s="52">
        <f>SAStab!E8419</f>
        <v>0</v>
      </c>
      <c r="AU204" s="52">
        <f>SAStab!F8419</f>
        <v>0</v>
      </c>
      <c r="AV204" s="52">
        <f>SAStab!G8419</f>
        <v>829</v>
      </c>
      <c r="AW204" s="52">
        <f>SAStab!H8419</f>
        <v>3961</v>
      </c>
      <c r="AX204" s="52">
        <f>SAStab!I8419</f>
        <v>6624</v>
      </c>
      <c r="AY204" s="52">
        <f>SAStab!J8419</f>
        <v>12596</v>
      </c>
      <c r="BA204" s="7"/>
      <c r="BB204" s="7" t="str">
        <f t="shared" si="60"/>
        <v>OASDI tax</v>
      </c>
      <c r="BC204" s="98">
        <f>SAStab!F1879</f>
        <v>0.30499999999999999</v>
      </c>
      <c r="BD204" s="52">
        <f>SAStab!B8563</f>
        <v>1242</v>
      </c>
      <c r="BE204" s="52">
        <f>SAStab!C8563</f>
        <v>0</v>
      </c>
      <c r="BF204" s="52">
        <f>SAStab!D8563</f>
        <v>0</v>
      </c>
      <c r="BG204" s="52">
        <f>SAStab!E8563</f>
        <v>0</v>
      </c>
      <c r="BH204" s="52">
        <f>SAStab!F8563</f>
        <v>0</v>
      </c>
      <c r="BI204" s="52">
        <f>SAStab!G8563</f>
        <v>937</v>
      </c>
      <c r="BJ204" s="52">
        <f>SAStab!H8563</f>
        <v>4537</v>
      </c>
      <c r="BK204" s="52">
        <f>SAStab!I8563</f>
        <v>7183</v>
      </c>
      <c r="BL204" s="52">
        <f>SAStab!J8563</f>
        <v>15241</v>
      </c>
      <c r="BN204" s="8"/>
      <c r="BO204" s="7" t="str">
        <f t="shared" si="61"/>
        <v>OASDI tax</v>
      </c>
      <c r="BP204" s="98">
        <f>SAStab!G1879</f>
        <v>0.29799999999999999</v>
      </c>
      <c r="BQ204">
        <f>SAStab!B8707</f>
        <v>1306</v>
      </c>
      <c r="BR204">
        <f>SAStab!C8707</f>
        <v>0</v>
      </c>
      <c r="BS204">
        <f>SAStab!D8707</f>
        <v>0</v>
      </c>
      <c r="BT204">
        <f>SAStab!E8707</f>
        <v>0</v>
      </c>
      <c r="BU204">
        <f>SAStab!F8707</f>
        <v>0</v>
      </c>
      <c r="BV204" s="11">
        <f>SAStab!G8707</f>
        <v>924</v>
      </c>
      <c r="BW204" s="11">
        <f>SAStab!H8707</f>
        <v>4711</v>
      </c>
      <c r="BX204" s="11">
        <f>SAStab!I8707</f>
        <v>7600</v>
      </c>
      <c r="BY204" s="11">
        <f>SAStab!J8707</f>
        <v>16036</v>
      </c>
    </row>
    <row r="205" spans="1:77">
      <c r="A205" s="7"/>
      <c r="B205" s="7" t="s">
        <v>298</v>
      </c>
      <c r="C205" s="98">
        <f>SAStab!B1880</f>
        <v>0.30399999999999999</v>
      </c>
      <c r="D205" s="52">
        <f>SAStab!B7988</f>
        <v>159</v>
      </c>
      <c r="E205" s="52">
        <f>SAStab!C7988</f>
        <v>0</v>
      </c>
      <c r="F205" s="52">
        <f>SAStab!D7988</f>
        <v>0</v>
      </c>
      <c r="G205" s="52">
        <f>SAStab!E7988</f>
        <v>0</v>
      </c>
      <c r="H205" s="52">
        <f>SAStab!F7988</f>
        <v>0</v>
      </c>
      <c r="I205" s="52">
        <f>SAStab!G7988</f>
        <v>149</v>
      </c>
      <c r="J205" s="52">
        <f>SAStab!H7988</f>
        <v>562</v>
      </c>
      <c r="K205" s="52">
        <f>SAStab!I7988</f>
        <v>933</v>
      </c>
      <c r="L205" s="52">
        <f>SAStab!J7988</f>
        <v>1650</v>
      </c>
      <c r="N205" s="7"/>
      <c r="O205" s="7" t="str">
        <f t="shared" si="57"/>
        <v>HI tax</v>
      </c>
      <c r="P205" s="98">
        <f>SAStab!C1880</f>
        <v>0.311</v>
      </c>
      <c r="Q205">
        <f>SAStab!B8132</f>
        <v>168</v>
      </c>
      <c r="R205" s="52">
        <f>SAStab!C8132</f>
        <v>0</v>
      </c>
      <c r="S205" s="52">
        <f>SAStab!D8132</f>
        <v>0</v>
      </c>
      <c r="T205" s="52">
        <f>SAStab!E8132</f>
        <v>0</v>
      </c>
      <c r="U205" s="52">
        <f>SAStab!F8132</f>
        <v>0</v>
      </c>
      <c r="V205" s="52">
        <f>SAStab!G8132</f>
        <v>154</v>
      </c>
      <c r="W205" s="52">
        <f>SAStab!H8132</f>
        <v>586</v>
      </c>
      <c r="X205">
        <f>SAStab!I8132</f>
        <v>877</v>
      </c>
      <c r="Y205">
        <f>SAStab!J8132</f>
        <v>1881</v>
      </c>
      <c r="AA205" s="7"/>
      <c r="AB205" s="7" t="str">
        <f t="shared" si="58"/>
        <v>HI tax</v>
      </c>
      <c r="AC205" s="98">
        <f>SAStab!D1880</f>
        <v>0.28999999999999998</v>
      </c>
      <c r="AD205">
        <f>SAStab!B8276</f>
        <v>196</v>
      </c>
      <c r="AE205">
        <f>SAStab!C8276</f>
        <v>0</v>
      </c>
      <c r="AF205">
        <f>SAStab!D8276</f>
        <v>0</v>
      </c>
      <c r="AG205">
        <f>SAStab!E8276</f>
        <v>0</v>
      </c>
      <c r="AH205">
        <f>SAStab!F8276</f>
        <v>0</v>
      </c>
      <c r="AI205">
        <f>SAStab!G8276</f>
        <v>133</v>
      </c>
      <c r="AJ205">
        <f>SAStab!H8276</f>
        <v>658</v>
      </c>
      <c r="AK205">
        <f>SAStab!I8276</f>
        <v>1105</v>
      </c>
      <c r="AL205">
        <f>SAStab!J8276</f>
        <v>2242</v>
      </c>
      <c r="AN205" s="7"/>
      <c r="AO205" s="7" t="str">
        <f t="shared" si="59"/>
        <v>HI tax</v>
      </c>
      <c r="AP205" s="98">
        <f>SAStab!E1880</f>
        <v>0.30199999999999999</v>
      </c>
      <c r="AQ205" s="52">
        <f>SAStab!B8420</f>
        <v>216</v>
      </c>
      <c r="AR205" s="52">
        <f>SAStab!C8420</f>
        <v>0</v>
      </c>
      <c r="AS205" s="52">
        <f>SAStab!D8420</f>
        <v>0</v>
      </c>
      <c r="AT205" s="52">
        <f>SAStab!E8420</f>
        <v>0</v>
      </c>
      <c r="AU205" s="52">
        <f>SAStab!F8420</f>
        <v>0</v>
      </c>
      <c r="AV205" s="52">
        <f>SAStab!G8420</f>
        <v>156</v>
      </c>
      <c r="AW205" s="52">
        <f>SAStab!H8420</f>
        <v>746</v>
      </c>
      <c r="AX205" s="52">
        <f>SAStab!I8420</f>
        <v>1247</v>
      </c>
      <c r="AY205" s="52">
        <f>SAStab!J8420</f>
        <v>2372</v>
      </c>
      <c r="BA205" s="7"/>
      <c r="BB205" s="7" t="str">
        <f t="shared" si="60"/>
        <v>HI tax</v>
      </c>
      <c r="BC205" s="98">
        <f>SAStab!F1880</f>
        <v>0.30499999999999999</v>
      </c>
      <c r="BD205" s="52">
        <f>SAStab!B8564</f>
        <v>273</v>
      </c>
      <c r="BE205" s="52">
        <f>SAStab!C8564</f>
        <v>0</v>
      </c>
      <c r="BF205" s="52">
        <f>SAStab!D8564</f>
        <v>0</v>
      </c>
      <c r="BG205" s="52">
        <f>SAStab!E8564</f>
        <v>0</v>
      </c>
      <c r="BH205" s="52">
        <f>SAStab!F8564</f>
        <v>0</v>
      </c>
      <c r="BI205" s="52">
        <f>SAStab!G8564</f>
        <v>177</v>
      </c>
      <c r="BJ205" s="52">
        <f>SAStab!H8564</f>
        <v>854</v>
      </c>
      <c r="BK205" s="52">
        <f>SAStab!I8564</f>
        <v>1353</v>
      </c>
      <c r="BL205" s="52">
        <f>SAStab!J8564</f>
        <v>2936</v>
      </c>
      <c r="BN205" s="8"/>
      <c r="BO205" s="7" t="str">
        <f t="shared" si="61"/>
        <v>HI tax</v>
      </c>
      <c r="BP205" s="98">
        <f>SAStab!G1880</f>
        <v>0.29799999999999999</v>
      </c>
      <c r="BQ205">
        <f>SAStab!B8708</f>
        <v>267</v>
      </c>
      <c r="BR205">
        <f>SAStab!C8708</f>
        <v>0</v>
      </c>
      <c r="BS205">
        <f>SAStab!D8708</f>
        <v>0</v>
      </c>
      <c r="BT205">
        <f>SAStab!E8708</f>
        <v>0</v>
      </c>
      <c r="BU205">
        <f>SAStab!F8708</f>
        <v>0</v>
      </c>
      <c r="BV205" s="11">
        <f>SAStab!G8708</f>
        <v>174</v>
      </c>
      <c r="BW205" s="11">
        <f>SAStab!H8708</f>
        <v>887</v>
      </c>
      <c r="BX205" s="11">
        <f>SAStab!I8708</f>
        <v>1431</v>
      </c>
      <c r="BY205" s="11">
        <f>SAStab!J8708</f>
        <v>3020</v>
      </c>
    </row>
    <row r="206" spans="1:77">
      <c r="A206" s="7"/>
      <c r="B206" s="7" t="s">
        <v>268</v>
      </c>
      <c r="C206" s="98">
        <f>SAStab!B1881</f>
        <v>1.0999999999999999E-2</v>
      </c>
      <c r="D206" s="52">
        <f>SAStab!B7989</f>
        <v>19</v>
      </c>
      <c r="E206" s="52">
        <f>SAStab!C7989</f>
        <v>0</v>
      </c>
      <c r="F206" s="52">
        <f>SAStab!D7989</f>
        <v>0</v>
      </c>
      <c r="G206" s="52">
        <f>SAStab!E7989</f>
        <v>0</v>
      </c>
      <c r="H206" s="52">
        <f>SAStab!F7989</f>
        <v>0</v>
      </c>
      <c r="I206" s="52">
        <f>SAStab!G7989</f>
        <v>0</v>
      </c>
      <c r="J206" s="52">
        <f>SAStab!H7989</f>
        <v>0</v>
      </c>
      <c r="K206" s="52">
        <f>SAStab!I7989</f>
        <v>0</v>
      </c>
      <c r="L206" s="52">
        <f>SAStab!J7989</f>
        <v>35</v>
      </c>
      <c r="N206" s="7"/>
      <c r="O206" s="7" t="str">
        <f t="shared" si="57"/>
        <v>Medicare Surtax</v>
      </c>
      <c r="P206" s="98">
        <f>SAStab!C1881</f>
        <v>2.3E-2</v>
      </c>
      <c r="Q206">
        <f>SAStab!B8133</f>
        <v>32</v>
      </c>
      <c r="R206" s="52">
        <f>SAStab!C8133</f>
        <v>0</v>
      </c>
      <c r="S206" s="52">
        <f>SAStab!D8133</f>
        <v>0</v>
      </c>
      <c r="T206" s="52">
        <f>SAStab!E8133</f>
        <v>0</v>
      </c>
      <c r="U206" s="52">
        <f>SAStab!F8133</f>
        <v>0</v>
      </c>
      <c r="V206" s="52">
        <f>SAStab!G8133</f>
        <v>0</v>
      </c>
      <c r="W206" s="52">
        <f>SAStab!H8133</f>
        <v>0</v>
      </c>
      <c r="X206">
        <f>SAStab!I8133</f>
        <v>0</v>
      </c>
      <c r="Y206">
        <f>SAStab!J8133</f>
        <v>854</v>
      </c>
      <c r="AA206" s="7"/>
      <c r="AB206" s="7" t="str">
        <f t="shared" si="58"/>
        <v>Medicare Surtax</v>
      </c>
      <c r="AC206" s="98">
        <f>SAStab!D1881</f>
        <v>5.8000000000000003E-2</v>
      </c>
      <c r="AD206">
        <f>SAStab!B8277</f>
        <v>108</v>
      </c>
      <c r="AE206">
        <f>SAStab!C8277</f>
        <v>0</v>
      </c>
      <c r="AF206">
        <f>SAStab!D8277</f>
        <v>0</v>
      </c>
      <c r="AG206">
        <f>SAStab!E8277</f>
        <v>0</v>
      </c>
      <c r="AH206">
        <f>SAStab!F8277</f>
        <v>0</v>
      </c>
      <c r="AI206">
        <f>SAStab!G8277</f>
        <v>0</v>
      </c>
      <c r="AJ206">
        <f>SAStab!H8277</f>
        <v>0</v>
      </c>
      <c r="AK206">
        <f>SAStab!I8277</f>
        <v>47</v>
      </c>
      <c r="AL206">
        <f>SAStab!J8277</f>
        <v>4396</v>
      </c>
      <c r="AN206" s="7"/>
      <c r="AO206" s="7" t="str">
        <f t="shared" si="59"/>
        <v>Medicare Surtax</v>
      </c>
      <c r="AP206" s="98">
        <f>SAStab!E1881</f>
        <v>0.113</v>
      </c>
      <c r="AQ206" s="52">
        <f>SAStab!B8421</f>
        <v>143</v>
      </c>
      <c r="AR206" s="52">
        <f>SAStab!C8421</f>
        <v>0</v>
      </c>
      <c r="AS206" s="52">
        <f>SAStab!D8421</f>
        <v>0</v>
      </c>
      <c r="AT206" s="52">
        <f>SAStab!E8421</f>
        <v>0</v>
      </c>
      <c r="AU206" s="52">
        <f>SAStab!F8421</f>
        <v>0</v>
      </c>
      <c r="AV206" s="52">
        <f>SAStab!G8421</f>
        <v>0</v>
      </c>
      <c r="AW206" s="52">
        <f>SAStab!H8421</f>
        <v>35</v>
      </c>
      <c r="AX206" s="52">
        <f>SAStab!I8421</f>
        <v>547</v>
      </c>
      <c r="AY206" s="52">
        <f>SAStab!J8421</f>
        <v>3544</v>
      </c>
      <c r="BA206" s="7"/>
      <c r="BB206" s="7" t="str">
        <f t="shared" si="60"/>
        <v>Medicare Surtax</v>
      </c>
      <c r="BC206" s="98">
        <f>SAStab!F1881</f>
        <v>0.189</v>
      </c>
      <c r="BD206" s="52">
        <f>SAStab!B8565</f>
        <v>287</v>
      </c>
      <c r="BE206" s="52">
        <f>SAStab!C8565</f>
        <v>0</v>
      </c>
      <c r="BF206" s="52">
        <f>SAStab!D8565</f>
        <v>0</v>
      </c>
      <c r="BG206" s="52">
        <f>SAStab!E8565</f>
        <v>0</v>
      </c>
      <c r="BH206" s="52">
        <f>SAStab!F8565</f>
        <v>0</v>
      </c>
      <c r="BI206" s="52">
        <f>SAStab!G8565</f>
        <v>0</v>
      </c>
      <c r="BJ206" s="52">
        <f>SAStab!H8565</f>
        <v>399</v>
      </c>
      <c r="BK206" s="52">
        <f>SAStab!I8565</f>
        <v>1268</v>
      </c>
      <c r="BL206" s="52">
        <f>SAStab!J8565</f>
        <v>5452</v>
      </c>
      <c r="BN206" s="8"/>
      <c r="BO206" s="7" t="str">
        <f t="shared" si="61"/>
        <v>Medicare Surtax</v>
      </c>
      <c r="BP206" s="98">
        <f>SAStab!G1881</f>
        <v>0.26300000000000001</v>
      </c>
      <c r="BQ206">
        <f>SAStab!B8709</f>
        <v>310</v>
      </c>
      <c r="BR206">
        <f>SAStab!C8709</f>
        <v>0</v>
      </c>
      <c r="BS206">
        <f>SAStab!D8709</f>
        <v>0</v>
      </c>
      <c r="BT206">
        <f>SAStab!E8709</f>
        <v>0</v>
      </c>
      <c r="BU206">
        <f>SAStab!F8709</f>
        <v>0</v>
      </c>
      <c r="BV206" s="11">
        <f>SAStab!G8709</f>
        <v>9</v>
      </c>
      <c r="BW206" s="11">
        <f>SAStab!H8709</f>
        <v>656</v>
      </c>
      <c r="BX206" s="11">
        <f>SAStab!I8709</f>
        <v>1481</v>
      </c>
      <c r="BY206" s="11">
        <f>SAStab!J8709</f>
        <v>5173</v>
      </c>
    </row>
    <row r="207" spans="1:77">
      <c r="A207" s="7"/>
      <c r="B207" s="7" t="s">
        <v>296</v>
      </c>
      <c r="C207" s="98">
        <f>SAStab!B1882</f>
        <v>0.94299999999999995</v>
      </c>
      <c r="D207" s="52">
        <f>SAStab!B7990</f>
        <v>1485</v>
      </c>
      <c r="E207" s="52">
        <f>SAStab!C7990</f>
        <v>0</v>
      </c>
      <c r="F207" s="52">
        <f>SAStab!D7990</f>
        <v>1500.08</v>
      </c>
      <c r="G207" s="52">
        <f>SAStab!E7990</f>
        <v>1500.1</v>
      </c>
      <c r="H207" s="52">
        <f>SAStab!F7990</f>
        <v>1500.1</v>
      </c>
      <c r="I207" s="52">
        <f>SAStab!G7990</f>
        <v>1500</v>
      </c>
      <c r="J207" s="52">
        <f>SAStab!H7990</f>
        <v>1500</v>
      </c>
      <c r="K207" s="52">
        <f>SAStab!I7990</f>
        <v>2100</v>
      </c>
      <c r="L207" s="52">
        <f>SAStab!J7990</f>
        <v>3000</v>
      </c>
      <c r="N207" s="7"/>
      <c r="O207" s="7" t="str">
        <f t="shared" si="57"/>
        <v>Medicare Part B Premium</v>
      </c>
      <c r="P207" s="98">
        <f>SAStab!C1882</f>
        <v>0.95099999999999996</v>
      </c>
      <c r="Q207">
        <f>SAStab!B8134</f>
        <v>1890</v>
      </c>
      <c r="R207" s="52">
        <f>SAStab!C8134</f>
        <v>1862.3</v>
      </c>
      <c r="S207" s="52">
        <f>SAStab!D8134</f>
        <v>1862.3</v>
      </c>
      <c r="T207" s="52">
        <f>SAStab!E8134</f>
        <v>1862.3</v>
      </c>
      <c r="U207" s="52">
        <f>SAStab!F8134</f>
        <v>1862.3</v>
      </c>
      <c r="V207" s="52">
        <f>SAStab!G8134</f>
        <v>1862</v>
      </c>
      <c r="W207" s="52">
        <f>SAStab!H8134</f>
        <v>1862</v>
      </c>
      <c r="X207">
        <f>SAStab!I8134</f>
        <v>2607</v>
      </c>
      <c r="Y207">
        <f>SAStab!J8134</f>
        <v>4842</v>
      </c>
      <c r="AA207" s="7"/>
      <c r="AB207" s="7" t="str">
        <f t="shared" si="58"/>
        <v>Medicare Part B Premium</v>
      </c>
      <c r="AC207" s="98">
        <f>SAStab!D1882</f>
        <v>0.94799999999999995</v>
      </c>
      <c r="AD207">
        <f>SAStab!B8278</f>
        <v>2403</v>
      </c>
      <c r="AE207">
        <f>SAStab!C8278</f>
        <v>0</v>
      </c>
      <c r="AF207">
        <f>SAStab!D8278</f>
        <v>2346.06</v>
      </c>
      <c r="AG207">
        <f>SAStab!E8278</f>
        <v>2346.1</v>
      </c>
      <c r="AH207">
        <f>SAStab!F8278</f>
        <v>2346.1</v>
      </c>
      <c r="AI207">
        <f>SAStab!G8278</f>
        <v>2346</v>
      </c>
      <c r="AJ207">
        <f>SAStab!H8278</f>
        <v>2346</v>
      </c>
      <c r="AK207">
        <f>SAStab!I8278</f>
        <v>3284</v>
      </c>
      <c r="AL207">
        <f>SAStab!J8278</f>
        <v>6100</v>
      </c>
      <c r="AN207" s="7"/>
      <c r="AO207" s="7" t="str">
        <f t="shared" si="59"/>
        <v>Medicare Part B Premium</v>
      </c>
      <c r="AP207" s="98">
        <f>SAStab!E1882</f>
        <v>0.95199999999999996</v>
      </c>
      <c r="AQ207" s="52">
        <f>SAStab!B8422</f>
        <v>3149</v>
      </c>
      <c r="AR207" s="52">
        <f>SAStab!C8422</f>
        <v>2977.43</v>
      </c>
      <c r="AS207" s="52">
        <f>SAStab!D8422</f>
        <v>2977.43</v>
      </c>
      <c r="AT207" s="52">
        <f>SAStab!E8422</f>
        <v>2977.4</v>
      </c>
      <c r="AU207" s="52">
        <f>SAStab!F8422</f>
        <v>2977.4</v>
      </c>
      <c r="AV207" s="52">
        <f>SAStab!G8422</f>
        <v>2977</v>
      </c>
      <c r="AW207" s="52">
        <f>SAStab!H8422</f>
        <v>2977</v>
      </c>
      <c r="AX207" s="52">
        <f>SAStab!I8422</f>
        <v>5955</v>
      </c>
      <c r="AY207" s="52">
        <f>SAStab!J8422</f>
        <v>9528</v>
      </c>
      <c r="BA207" s="7"/>
      <c r="BB207" s="7" t="str">
        <f t="shared" si="60"/>
        <v>Medicare Part B Premium</v>
      </c>
      <c r="BC207" s="98">
        <f>SAStab!F1882</f>
        <v>0.94599999999999995</v>
      </c>
      <c r="BD207" s="52">
        <f>SAStab!B8566</f>
        <v>3954</v>
      </c>
      <c r="BE207" s="52">
        <f>SAStab!C8566</f>
        <v>0</v>
      </c>
      <c r="BF207" s="52">
        <f>SAStab!D8566</f>
        <v>3717.23</v>
      </c>
      <c r="BG207" s="52">
        <f>SAStab!E8566</f>
        <v>3717.2</v>
      </c>
      <c r="BH207" s="52">
        <f>SAStab!F8566</f>
        <v>3717.2</v>
      </c>
      <c r="BI207" s="52">
        <f>SAStab!G8566</f>
        <v>3717</v>
      </c>
      <c r="BJ207" s="52">
        <f>SAStab!H8566</f>
        <v>5204</v>
      </c>
      <c r="BK207" s="52">
        <f>SAStab!I8566</f>
        <v>7434</v>
      </c>
      <c r="BL207" s="52">
        <f>SAStab!J8566</f>
        <v>11895</v>
      </c>
      <c r="BN207" s="8"/>
      <c r="BO207" s="7" t="str">
        <f t="shared" si="61"/>
        <v>Medicare Part B Premium</v>
      </c>
      <c r="BP207" s="98">
        <f>SAStab!G1882</f>
        <v>0.95099999999999996</v>
      </c>
      <c r="BQ207">
        <f>SAStab!B8710</f>
        <v>4966</v>
      </c>
      <c r="BR207">
        <f>SAStab!C8710</f>
        <v>4517.92</v>
      </c>
      <c r="BS207">
        <f>SAStab!D8710</f>
        <v>4517.92</v>
      </c>
      <c r="BT207">
        <f>SAStab!E8710</f>
        <v>4517.8999999999996</v>
      </c>
      <c r="BU207">
        <f>SAStab!F8710</f>
        <v>4517.8999999999996</v>
      </c>
      <c r="BV207" s="11">
        <f>SAStab!G8710</f>
        <v>4518</v>
      </c>
      <c r="BW207" s="11">
        <f>SAStab!H8710</f>
        <v>6325</v>
      </c>
      <c r="BX207" s="11">
        <f>SAStab!I8710</f>
        <v>9036</v>
      </c>
      <c r="BY207" s="11">
        <f>SAStab!J8710</f>
        <v>14457</v>
      </c>
    </row>
    <row r="208" spans="1:77">
      <c r="A208" s="7"/>
      <c r="B208" s="7" t="s">
        <v>299</v>
      </c>
      <c r="C208" s="98">
        <f>SAStab!B1883</f>
        <v>0.74399999999999999</v>
      </c>
      <c r="D208" s="52">
        <f>SAStab!B7991</f>
        <v>400</v>
      </c>
      <c r="E208" s="52">
        <f>SAStab!C7991</f>
        <v>0</v>
      </c>
      <c r="F208" s="52">
        <f>SAStab!D7991</f>
        <v>0</v>
      </c>
      <c r="G208" s="52">
        <f>SAStab!E7991</f>
        <v>0</v>
      </c>
      <c r="H208" s="52">
        <f>SAStab!F7991</f>
        <v>513.6</v>
      </c>
      <c r="I208" s="52">
        <f>SAStab!G7991</f>
        <v>514</v>
      </c>
      <c r="J208" s="52">
        <f>SAStab!H7991</f>
        <v>514</v>
      </c>
      <c r="K208" s="52">
        <f>SAStab!I7991</f>
        <v>514</v>
      </c>
      <c r="L208" s="52">
        <f>SAStab!J7991</f>
        <v>1007</v>
      </c>
      <c r="N208" s="7"/>
      <c r="O208" s="7" t="str">
        <f t="shared" si="57"/>
        <v>Medicare Part D Premium</v>
      </c>
      <c r="P208" s="98">
        <f>SAStab!C1883</f>
        <v>0.755</v>
      </c>
      <c r="Q208">
        <f>SAStab!B8135</f>
        <v>561</v>
      </c>
      <c r="R208" s="52">
        <f>SAStab!C8135</f>
        <v>0</v>
      </c>
      <c r="S208" s="52">
        <f>SAStab!D8135</f>
        <v>0</v>
      </c>
      <c r="T208" s="52">
        <f>SAStab!E8135</f>
        <v>699.6</v>
      </c>
      <c r="U208" s="52">
        <f>SAStab!F8135</f>
        <v>699.6</v>
      </c>
      <c r="V208" s="52">
        <f>SAStab!G8135</f>
        <v>700</v>
      </c>
      <c r="W208" s="52">
        <f>SAStab!H8135</f>
        <v>700</v>
      </c>
      <c r="X208">
        <f>SAStab!I8135</f>
        <v>960</v>
      </c>
      <c r="Y208">
        <f>SAStab!J8135</f>
        <v>1783</v>
      </c>
      <c r="AA208" s="7"/>
      <c r="AB208" s="7" t="str">
        <f t="shared" si="58"/>
        <v>Medicare Part D Premium</v>
      </c>
      <c r="AC208" s="98">
        <f>SAStab!D1883</f>
        <v>0.75</v>
      </c>
      <c r="AD208">
        <f>SAStab!B8279</f>
        <v>712</v>
      </c>
      <c r="AE208">
        <f>SAStab!C8279</f>
        <v>0</v>
      </c>
      <c r="AF208">
        <f>SAStab!D8279</f>
        <v>0</v>
      </c>
      <c r="AG208">
        <f>SAStab!E8279</f>
        <v>881.4</v>
      </c>
      <c r="AH208">
        <f>SAStab!F8279</f>
        <v>881.4</v>
      </c>
      <c r="AI208">
        <f>SAStab!G8279</f>
        <v>881</v>
      </c>
      <c r="AJ208">
        <f>SAStab!H8279</f>
        <v>881</v>
      </c>
      <c r="AK208">
        <f>SAStab!I8279</f>
        <v>1210</v>
      </c>
      <c r="AL208">
        <f>SAStab!J8279</f>
        <v>2247</v>
      </c>
      <c r="AN208" s="7"/>
      <c r="AO208" s="7" t="str">
        <f t="shared" si="59"/>
        <v>Medicare Part D Premium</v>
      </c>
      <c r="AP208" s="98">
        <f>SAStab!E1883</f>
        <v>0.752</v>
      </c>
      <c r="AQ208" s="52">
        <f>SAStab!B8423</f>
        <v>930</v>
      </c>
      <c r="AR208" s="52">
        <f>SAStab!C8423</f>
        <v>0</v>
      </c>
      <c r="AS208" s="52">
        <f>SAStab!D8423</f>
        <v>0</v>
      </c>
      <c r="AT208" s="52">
        <f>SAStab!E8423</f>
        <v>1118.5999999999999</v>
      </c>
      <c r="AU208" s="52">
        <f>SAStab!F8423</f>
        <v>1118.5999999999999</v>
      </c>
      <c r="AV208" s="52">
        <f>SAStab!G8423</f>
        <v>1119</v>
      </c>
      <c r="AW208" s="52">
        <f>SAStab!H8423</f>
        <v>1119</v>
      </c>
      <c r="AX208" s="52">
        <f>SAStab!I8423</f>
        <v>1535</v>
      </c>
      <c r="AY208" s="52">
        <f>SAStab!J8423</f>
        <v>3509</v>
      </c>
      <c r="BA208" s="7"/>
      <c r="BB208" s="7" t="str">
        <f t="shared" si="60"/>
        <v>Medicare Part D Premium</v>
      </c>
      <c r="BC208" s="98">
        <f>SAStab!F1883</f>
        <v>0.748</v>
      </c>
      <c r="BD208" s="52">
        <f>SAStab!B8567</f>
        <v>1167</v>
      </c>
      <c r="BE208" s="52">
        <f>SAStab!C8567</f>
        <v>0</v>
      </c>
      <c r="BF208" s="52">
        <f>SAStab!D8567</f>
        <v>0</v>
      </c>
      <c r="BG208" s="52">
        <f>SAStab!E8567</f>
        <v>0</v>
      </c>
      <c r="BH208" s="52">
        <f>SAStab!F8567</f>
        <v>1396.5</v>
      </c>
      <c r="BI208" s="52">
        <f>SAStab!G8567</f>
        <v>1397</v>
      </c>
      <c r="BJ208" s="52">
        <f>SAStab!H8567</f>
        <v>1397</v>
      </c>
      <c r="BK208" s="52">
        <f>SAStab!I8567</f>
        <v>2738</v>
      </c>
      <c r="BL208" s="52">
        <f>SAStab!J8567</f>
        <v>4381</v>
      </c>
      <c r="BN208" s="8"/>
      <c r="BO208" s="7" t="str">
        <f t="shared" si="61"/>
        <v>Medicare Part D Premium</v>
      </c>
      <c r="BP208" s="98">
        <f>SAStab!G1883</f>
        <v>0.752</v>
      </c>
      <c r="BQ208">
        <f>SAStab!B8711</f>
        <v>1469</v>
      </c>
      <c r="BR208">
        <f>SAStab!C8711</f>
        <v>0</v>
      </c>
      <c r="BS208">
        <f>SAStab!D8711</f>
        <v>0</v>
      </c>
      <c r="BT208">
        <f>SAStab!E8711</f>
        <v>1697.3</v>
      </c>
      <c r="BU208">
        <f>SAStab!F8711</f>
        <v>1697.3</v>
      </c>
      <c r="BV208" s="11">
        <f>SAStab!G8711</f>
        <v>1697</v>
      </c>
      <c r="BW208" s="11">
        <f>SAStab!H8711</f>
        <v>2330</v>
      </c>
      <c r="BX208" s="11">
        <f>SAStab!I8711</f>
        <v>3328</v>
      </c>
      <c r="BY208" s="11">
        <f>SAStab!J8711</f>
        <v>5325</v>
      </c>
    </row>
    <row r="209" spans="1:233">
      <c r="A209" s="7"/>
      <c r="B209" s="7" t="s">
        <v>513</v>
      </c>
      <c r="C209" s="98">
        <f>SAStab!B1884</f>
        <v>0.97499999999999998</v>
      </c>
      <c r="D209" s="52">
        <f>SAStab!B7992</f>
        <v>35793</v>
      </c>
      <c r="E209" s="52">
        <f>SAStab!C7992</f>
        <v>3686.79</v>
      </c>
      <c r="F209" s="52">
        <f>SAStab!D7992</f>
        <v>8666</v>
      </c>
      <c r="G209" s="52">
        <f>SAStab!E7992</f>
        <v>12990.8</v>
      </c>
      <c r="H209" s="52">
        <f>SAStab!F7992</f>
        <v>23809</v>
      </c>
      <c r="I209" s="52">
        <f>SAStab!G7992</f>
        <v>46424</v>
      </c>
      <c r="J209" s="52">
        <f>SAStab!H7992</f>
        <v>78294</v>
      </c>
      <c r="K209" s="52">
        <f>SAStab!I7992</f>
        <v>102885</v>
      </c>
      <c r="L209" s="52">
        <f>SAStab!J7992</f>
        <v>176710</v>
      </c>
      <c r="N209" s="7"/>
      <c r="O209" s="7" t="str">
        <f t="shared" si="57"/>
        <v>Equivalent Cash Income</v>
      </c>
      <c r="P209" s="98">
        <f>SAStab!C1884</f>
        <v>0.97899999999999998</v>
      </c>
      <c r="Q209">
        <f>SAStab!B8136</f>
        <v>38548</v>
      </c>
      <c r="R209" s="52">
        <f>SAStab!C8136</f>
        <v>4440.2700000000004</v>
      </c>
      <c r="S209" s="52">
        <f>SAStab!D8136</f>
        <v>9034.81</v>
      </c>
      <c r="T209" s="52">
        <f>SAStab!E8136</f>
        <v>14430.9</v>
      </c>
      <c r="U209" s="52">
        <f>SAStab!F8136</f>
        <v>26108.1</v>
      </c>
      <c r="V209" s="52">
        <f>SAStab!G8136</f>
        <v>49035</v>
      </c>
      <c r="W209" s="52">
        <f>SAStab!H8136</f>
        <v>83395</v>
      </c>
      <c r="X209">
        <f>SAStab!I8136</f>
        <v>112674</v>
      </c>
      <c r="Y209">
        <f>SAStab!J8136</f>
        <v>190377</v>
      </c>
      <c r="AA209" s="7"/>
      <c r="AB209" s="7" t="str">
        <f t="shared" si="58"/>
        <v>Equivalent Cash Income</v>
      </c>
      <c r="AC209" s="98">
        <f>SAStab!D1884</f>
        <v>0.97799999999999998</v>
      </c>
      <c r="AD209">
        <f>SAStab!B8280</f>
        <v>44128</v>
      </c>
      <c r="AE209">
        <f>SAStab!C8280</f>
        <v>5117.46</v>
      </c>
      <c r="AF209">
        <f>SAStab!D8280</f>
        <v>9177.68</v>
      </c>
      <c r="AG209">
        <f>SAStab!E8280</f>
        <v>15723.2</v>
      </c>
      <c r="AH209">
        <f>SAStab!F8280</f>
        <v>27855.200000000001</v>
      </c>
      <c r="AI209">
        <f>SAStab!G8280</f>
        <v>54519</v>
      </c>
      <c r="AJ209">
        <f>SAStab!H8280</f>
        <v>94453</v>
      </c>
      <c r="AK209">
        <f>SAStab!I8280</f>
        <v>129941</v>
      </c>
      <c r="AL209">
        <f>SAStab!J8280</f>
        <v>269204</v>
      </c>
      <c r="AN209" s="7"/>
      <c r="AO209" s="7" t="str">
        <f t="shared" si="59"/>
        <v>Equivalent Cash Income</v>
      </c>
      <c r="AP209" s="98">
        <f>SAStab!E1884</f>
        <v>0.97899999999999998</v>
      </c>
      <c r="AQ209" s="52">
        <f>SAStab!B8424</f>
        <v>48239</v>
      </c>
      <c r="AR209" s="52">
        <f>SAStab!C8424</f>
        <v>5467.86</v>
      </c>
      <c r="AS209" s="52">
        <f>SAStab!D8424</f>
        <v>9340.8700000000008</v>
      </c>
      <c r="AT209" s="52">
        <f>SAStab!E8424</f>
        <v>16714.400000000001</v>
      </c>
      <c r="AU209" s="52">
        <f>SAStab!F8424</f>
        <v>30320.9</v>
      </c>
      <c r="AV209" s="52">
        <f>SAStab!G8424</f>
        <v>58726</v>
      </c>
      <c r="AW209" s="52">
        <f>SAStab!H8424</f>
        <v>106348</v>
      </c>
      <c r="AX209" s="52">
        <f>SAStab!I8424</f>
        <v>142819</v>
      </c>
      <c r="AY209" s="52">
        <f>SAStab!J8424</f>
        <v>265550</v>
      </c>
      <c r="BA209" s="7"/>
      <c r="BB209" s="7" t="str">
        <f t="shared" si="60"/>
        <v>Equivalent Cash Income</v>
      </c>
      <c r="BC209" s="98">
        <f>SAStab!F1884</f>
        <v>0.97799999999999998</v>
      </c>
      <c r="BD209" s="52">
        <f>SAStab!B8568</f>
        <v>56833</v>
      </c>
      <c r="BE209" s="52">
        <f>SAStab!C8568</f>
        <v>6023.37</v>
      </c>
      <c r="BF209" s="52">
        <f>SAStab!D8568</f>
        <v>10392.450000000001</v>
      </c>
      <c r="BG209" s="52">
        <f>SAStab!E8568</f>
        <v>18215.400000000001</v>
      </c>
      <c r="BH209" s="52">
        <f>SAStab!F8568</f>
        <v>32643.7</v>
      </c>
      <c r="BI209" s="52">
        <f>SAStab!G8568</f>
        <v>65069</v>
      </c>
      <c r="BJ209" s="52">
        <f>SAStab!H8568</f>
        <v>119273</v>
      </c>
      <c r="BK209" s="52">
        <f>SAStab!I8568</f>
        <v>173022</v>
      </c>
      <c r="BL209" s="52">
        <f>SAStab!J8568</f>
        <v>353175</v>
      </c>
      <c r="BN209" s="8"/>
      <c r="BO209" s="7" t="str">
        <f t="shared" si="61"/>
        <v>Equivalent Cash Income</v>
      </c>
      <c r="BP209" s="98">
        <f>SAStab!G1884</f>
        <v>0.97899999999999998</v>
      </c>
      <c r="BQ209">
        <f>SAStab!B8712</f>
        <v>59659</v>
      </c>
      <c r="BR209">
        <f>SAStab!C8712</f>
        <v>6023.05</v>
      </c>
      <c r="BS209">
        <f>SAStab!D8712</f>
        <v>11097.86</v>
      </c>
      <c r="BT209">
        <f>SAStab!E8712</f>
        <v>20342.8</v>
      </c>
      <c r="BU209">
        <f>SAStab!F8712</f>
        <v>35985.199999999997</v>
      </c>
      <c r="BV209" s="11">
        <f>SAStab!G8712</f>
        <v>70110</v>
      </c>
      <c r="BW209" s="11">
        <f>SAStab!H8712</f>
        <v>130582</v>
      </c>
      <c r="BX209" s="11">
        <f>SAStab!I8712</f>
        <v>183574</v>
      </c>
      <c r="BY209" s="11">
        <f>SAStab!J8712</f>
        <v>332593</v>
      </c>
    </row>
    <row r="210" spans="1:233">
      <c r="A210" s="7"/>
      <c r="B210" s="7" t="s">
        <v>514</v>
      </c>
      <c r="C210" s="98">
        <f>SAStab!B1885</f>
        <v>0.24199999999999999</v>
      </c>
      <c r="D210" s="52">
        <f>SAStab!B7993</f>
        <v>1485</v>
      </c>
      <c r="E210" s="52">
        <f>SAStab!C7993</f>
        <v>0</v>
      </c>
      <c r="F210" s="52">
        <f>SAStab!D7993</f>
        <v>0</v>
      </c>
      <c r="G210" s="52">
        <f>SAStab!E7993</f>
        <v>0</v>
      </c>
      <c r="H210" s="52">
        <f>SAStab!F7993</f>
        <v>0</v>
      </c>
      <c r="I210" s="52">
        <f>SAStab!G7993</f>
        <v>0</v>
      </c>
      <c r="J210" s="52">
        <f>SAStab!H7993</f>
        <v>3930</v>
      </c>
      <c r="K210" s="52">
        <f>SAStab!I7993</f>
        <v>8503</v>
      </c>
      <c r="L210" s="52">
        <f>SAStab!J7993</f>
        <v>27394</v>
      </c>
      <c r="N210" s="7"/>
      <c r="O210" s="7" t="str">
        <f t="shared" si="57"/>
        <v>Equivalent IRA Withdrawal</v>
      </c>
      <c r="P210" s="98">
        <f>SAStab!C1885</f>
        <v>0.35</v>
      </c>
      <c r="Q210">
        <f>SAStab!B8137</f>
        <v>2694</v>
      </c>
      <c r="R210" s="52">
        <f>SAStab!C8137</f>
        <v>0</v>
      </c>
      <c r="S210" s="52">
        <f>SAStab!D8137</f>
        <v>0</v>
      </c>
      <c r="T210" s="52">
        <f>SAStab!E8137</f>
        <v>0</v>
      </c>
      <c r="U210" s="52">
        <f>SAStab!F8137</f>
        <v>0</v>
      </c>
      <c r="V210" s="52">
        <f>SAStab!G8137</f>
        <v>1533</v>
      </c>
      <c r="W210" s="52">
        <f>SAStab!H8137</f>
        <v>8339</v>
      </c>
      <c r="X210">
        <f>SAStab!I8137</f>
        <v>14794</v>
      </c>
      <c r="Y210">
        <f>SAStab!J8137</f>
        <v>35687</v>
      </c>
      <c r="AA210" s="7"/>
      <c r="AB210" s="7" t="str">
        <f t="shared" si="58"/>
        <v>Equivalent IRA Withdrawal</v>
      </c>
      <c r="AC210" s="98">
        <f>SAStab!D1885</f>
        <v>0.42299999999999999</v>
      </c>
      <c r="AD210">
        <f>SAStab!B8281</f>
        <v>4023</v>
      </c>
      <c r="AE210">
        <f>SAStab!C8281</f>
        <v>0</v>
      </c>
      <c r="AF210">
        <f>SAStab!D8281</f>
        <v>0</v>
      </c>
      <c r="AG210">
        <f>SAStab!E8281</f>
        <v>0</v>
      </c>
      <c r="AH210">
        <f>SAStab!F8281</f>
        <v>0</v>
      </c>
      <c r="AI210">
        <f>SAStab!G8281</f>
        <v>3105</v>
      </c>
      <c r="AJ210">
        <f>SAStab!H8281</f>
        <v>12259</v>
      </c>
      <c r="AK210">
        <f>SAStab!I8281</f>
        <v>20128</v>
      </c>
      <c r="AL210">
        <f>SAStab!J8281</f>
        <v>49963</v>
      </c>
      <c r="AN210" s="7"/>
      <c r="AO210" s="7" t="str">
        <f t="shared" si="59"/>
        <v>Equivalent IRA Withdrawal</v>
      </c>
      <c r="AP210" s="98">
        <f>SAStab!E1885</f>
        <v>0.443</v>
      </c>
      <c r="AQ210" s="52">
        <f>SAStab!B8425</f>
        <v>5489</v>
      </c>
      <c r="AR210" s="52">
        <f>SAStab!C8425</f>
        <v>0</v>
      </c>
      <c r="AS210" s="52">
        <f>SAStab!D8425</f>
        <v>0</v>
      </c>
      <c r="AT210" s="52">
        <f>SAStab!E8425</f>
        <v>0</v>
      </c>
      <c r="AU210" s="52">
        <f>SAStab!F8425</f>
        <v>0</v>
      </c>
      <c r="AV210" s="52">
        <f>SAStab!G8425</f>
        <v>4487</v>
      </c>
      <c r="AW210" s="52">
        <f>SAStab!H8425</f>
        <v>16866</v>
      </c>
      <c r="AX210" s="52">
        <f>SAStab!I8425</f>
        <v>27807</v>
      </c>
      <c r="AY210" s="52">
        <f>SAStab!J8425</f>
        <v>65825</v>
      </c>
      <c r="BA210" s="7"/>
      <c r="BB210" s="7" t="str">
        <f t="shared" si="60"/>
        <v>Equivalent IRA Withdrawal</v>
      </c>
      <c r="BC210" s="98">
        <f>SAStab!F1885</f>
        <v>0.45200000000000001</v>
      </c>
      <c r="BD210" s="52">
        <f>SAStab!B8569</f>
        <v>6360</v>
      </c>
      <c r="BE210" s="52">
        <f>SAStab!C8569</f>
        <v>0</v>
      </c>
      <c r="BF210" s="52">
        <f>SAStab!D8569</f>
        <v>0</v>
      </c>
      <c r="BG210" s="52">
        <f>SAStab!E8569</f>
        <v>0</v>
      </c>
      <c r="BH210" s="52">
        <f>SAStab!F8569</f>
        <v>0</v>
      </c>
      <c r="BI210" s="52">
        <f>SAStab!G8569</f>
        <v>4872</v>
      </c>
      <c r="BJ210" s="52">
        <f>SAStab!H8569</f>
        <v>19756</v>
      </c>
      <c r="BK210" s="52">
        <f>SAStab!I8569</f>
        <v>32284</v>
      </c>
      <c r="BL210" s="52">
        <f>SAStab!J8569</f>
        <v>78836</v>
      </c>
      <c r="BN210" s="8"/>
      <c r="BO210" s="7" t="str">
        <f t="shared" si="61"/>
        <v>Equivalent IRA Withdrawal</v>
      </c>
      <c r="BP210" s="98">
        <f>SAStab!G1885</f>
        <v>0.45600000000000002</v>
      </c>
      <c r="BQ210">
        <f>SAStab!B8713</f>
        <v>7541</v>
      </c>
      <c r="BR210">
        <f>SAStab!C8713</f>
        <v>0</v>
      </c>
      <c r="BS210">
        <f>SAStab!D8713</f>
        <v>0</v>
      </c>
      <c r="BT210">
        <f>SAStab!E8713</f>
        <v>0</v>
      </c>
      <c r="BU210">
        <f>SAStab!F8713</f>
        <v>0</v>
      </c>
      <c r="BV210" s="11">
        <f>SAStab!G8713</f>
        <v>6016</v>
      </c>
      <c r="BW210" s="11">
        <f>SAStab!H8713</f>
        <v>23328</v>
      </c>
      <c r="BX210" s="11">
        <f>SAStab!I8713</f>
        <v>38031</v>
      </c>
      <c r="BY210" s="11">
        <f>SAStab!J8713</f>
        <v>96551</v>
      </c>
    </row>
    <row r="211" spans="1:233">
      <c r="A211" s="7"/>
      <c r="B211" s="7" t="s">
        <v>515</v>
      </c>
      <c r="C211" s="98">
        <f>SAStab!B1886</f>
        <v>0.41899999999999998</v>
      </c>
      <c r="D211" s="52">
        <f>SAStab!B7994</f>
        <v>925</v>
      </c>
      <c r="E211" s="52">
        <f>SAStab!C7994</f>
        <v>0</v>
      </c>
      <c r="F211" s="52">
        <f>SAStab!D7994</f>
        <v>0</v>
      </c>
      <c r="G211" s="52">
        <f>SAStab!E7994</f>
        <v>0</v>
      </c>
      <c r="H211" s="52">
        <f>SAStab!F7994</f>
        <v>0</v>
      </c>
      <c r="I211" s="52">
        <f>SAStab!G7994</f>
        <v>195</v>
      </c>
      <c r="J211" s="52">
        <f>SAStab!H7994</f>
        <v>1818</v>
      </c>
      <c r="K211" s="52">
        <f>SAStab!I7994</f>
        <v>4405</v>
      </c>
      <c r="L211" s="52">
        <f>SAStab!J7994</f>
        <v>15648</v>
      </c>
      <c r="N211" s="7"/>
      <c r="O211" s="7" t="str">
        <f t="shared" si="57"/>
        <v>Equivalent Interest Income</v>
      </c>
      <c r="P211" s="98">
        <f>SAStab!C1886</f>
        <v>0.41799999999999998</v>
      </c>
      <c r="Q211">
        <f>SAStab!B8138</f>
        <v>954</v>
      </c>
      <c r="R211" s="52">
        <f>SAStab!C8138</f>
        <v>0</v>
      </c>
      <c r="S211" s="52">
        <f>SAStab!D8138</f>
        <v>0</v>
      </c>
      <c r="T211" s="52">
        <f>SAStab!E8138</f>
        <v>0</v>
      </c>
      <c r="U211" s="52">
        <f>SAStab!F8138</f>
        <v>0</v>
      </c>
      <c r="V211" s="52">
        <f>SAStab!G8138</f>
        <v>234</v>
      </c>
      <c r="W211" s="52">
        <f>SAStab!H8138</f>
        <v>2096</v>
      </c>
      <c r="X211">
        <f>SAStab!I8138</f>
        <v>4935</v>
      </c>
      <c r="Y211">
        <f>SAStab!J8138</f>
        <v>16261</v>
      </c>
      <c r="AA211" s="7"/>
      <c r="AB211" s="7" t="str">
        <f t="shared" si="58"/>
        <v>Equivalent Interest Income</v>
      </c>
      <c r="AC211" s="98">
        <f>SAStab!D1886</f>
        <v>0.433</v>
      </c>
      <c r="AD211">
        <f>SAStab!B8282</f>
        <v>1394</v>
      </c>
      <c r="AE211">
        <f>SAStab!C8282</f>
        <v>0</v>
      </c>
      <c r="AF211">
        <f>SAStab!D8282</f>
        <v>0</v>
      </c>
      <c r="AG211">
        <f>SAStab!E8282</f>
        <v>0</v>
      </c>
      <c r="AH211">
        <f>SAStab!F8282</f>
        <v>0</v>
      </c>
      <c r="AI211">
        <f>SAStab!G8282</f>
        <v>273</v>
      </c>
      <c r="AJ211">
        <f>SAStab!H8282</f>
        <v>2749</v>
      </c>
      <c r="AK211">
        <f>SAStab!I8282</f>
        <v>6533</v>
      </c>
      <c r="AL211">
        <f>SAStab!J8282</f>
        <v>24863</v>
      </c>
      <c r="AN211" s="7"/>
      <c r="AO211" s="7" t="str">
        <f t="shared" si="59"/>
        <v>Equivalent Interest Income</v>
      </c>
      <c r="AP211" s="98">
        <f>SAStab!E1886</f>
        <v>0.43099999999999999</v>
      </c>
      <c r="AQ211" s="52">
        <f>SAStab!B8426</f>
        <v>1637</v>
      </c>
      <c r="AR211" s="52">
        <f>SAStab!C8426</f>
        <v>0</v>
      </c>
      <c r="AS211" s="52">
        <f>SAStab!D8426</f>
        <v>0</v>
      </c>
      <c r="AT211" s="52">
        <f>SAStab!E8426</f>
        <v>0</v>
      </c>
      <c r="AU211" s="52">
        <f>SAStab!F8426</f>
        <v>0</v>
      </c>
      <c r="AV211" s="52">
        <f>SAStab!G8426</f>
        <v>358</v>
      </c>
      <c r="AW211" s="52">
        <f>SAStab!H8426</f>
        <v>3461</v>
      </c>
      <c r="AX211" s="52">
        <f>SAStab!I8426</f>
        <v>8456</v>
      </c>
      <c r="AY211" s="52">
        <f>SAStab!J8426</f>
        <v>27814</v>
      </c>
      <c r="BA211" s="7"/>
      <c r="BB211" s="7" t="str">
        <f t="shared" si="60"/>
        <v>Equivalent Interest Income</v>
      </c>
      <c r="BC211" s="98">
        <f>SAStab!F1886</f>
        <v>0.433</v>
      </c>
      <c r="BD211" s="52">
        <f>SAStab!B8570</f>
        <v>2100</v>
      </c>
      <c r="BE211" s="52">
        <f>SAStab!C8570</f>
        <v>0</v>
      </c>
      <c r="BF211" s="52">
        <f>SAStab!D8570</f>
        <v>0</v>
      </c>
      <c r="BG211" s="52">
        <f>SAStab!E8570</f>
        <v>0</v>
      </c>
      <c r="BH211" s="52">
        <f>SAStab!F8570</f>
        <v>0</v>
      </c>
      <c r="BI211" s="52">
        <f>SAStab!G8570</f>
        <v>397</v>
      </c>
      <c r="BJ211" s="52">
        <f>SAStab!H8570</f>
        <v>3514</v>
      </c>
      <c r="BK211" s="52">
        <f>SAStab!I8570</f>
        <v>9738</v>
      </c>
      <c r="BL211" s="52">
        <f>SAStab!J8570</f>
        <v>34137</v>
      </c>
      <c r="BN211" s="8"/>
      <c r="BO211" s="7" t="str">
        <f t="shared" si="61"/>
        <v>Equivalent Interest Income</v>
      </c>
      <c r="BP211" s="98">
        <f>SAStab!G1886</f>
        <v>0.44</v>
      </c>
      <c r="BQ211">
        <f>SAStab!B8714</f>
        <v>2054</v>
      </c>
      <c r="BR211">
        <f>SAStab!C8714</f>
        <v>0</v>
      </c>
      <c r="BS211">
        <f>SAStab!D8714</f>
        <v>0</v>
      </c>
      <c r="BT211">
        <f>SAStab!E8714</f>
        <v>0</v>
      </c>
      <c r="BU211">
        <f>SAStab!F8714</f>
        <v>0</v>
      </c>
      <c r="BV211" s="11">
        <f>SAStab!G8714</f>
        <v>420</v>
      </c>
      <c r="BW211" s="11">
        <f>SAStab!H8714</f>
        <v>3697</v>
      </c>
      <c r="BX211" s="11">
        <f>SAStab!I8714</f>
        <v>9041</v>
      </c>
      <c r="BY211" s="11">
        <f>SAStab!J8714</f>
        <v>34409</v>
      </c>
    </row>
    <row r="212" spans="1:233">
      <c r="A212" s="7"/>
      <c r="B212" s="7" t="s">
        <v>516</v>
      </c>
      <c r="C212" s="98">
        <f>SAStab!B1887</f>
        <v>0.23300000000000001</v>
      </c>
      <c r="D212" s="52">
        <f>SAStab!B7995</f>
        <v>2047</v>
      </c>
      <c r="E212" s="52">
        <f>SAStab!C7995</f>
        <v>0</v>
      </c>
      <c r="F212" s="52">
        <f>SAStab!D7995</f>
        <v>0</v>
      </c>
      <c r="G212" s="52">
        <f>SAStab!E7995</f>
        <v>0</v>
      </c>
      <c r="H212" s="52">
        <f>SAStab!F7995</f>
        <v>0</v>
      </c>
      <c r="I212" s="52">
        <f>SAStab!G7995</f>
        <v>0</v>
      </c>
      <c r="J212" s="52">
        <f>SAStab!H7995</f>
        <v>2995</v>
      </c>
      <c r="K212" s="52">
        <f>SAStab!I7995</f>
        <v>9425</v>
      </c>
      <c r="L212" s="52">
        <f>SAStab!J7995</f>
        <v>47832</v>
      </c>
      <c r="N212" s="7"/>
      <c r="O212" s="7" t="str">
        <f t="shared" si="57"/>
        <v>Equivalent Dividend Income</v>
      </c>
      <c r="P212" s="98">
        <f>SAStab!C1887</f>
        <v>0.219</v>
      </c>
      <c r="Q212">
        <f>SAStab!B8139</f>
        <v>1972</v>
      </c>
      <c r="R212" s="52">
        <f>SAStab!C8139</f>
        <v>0</v>
      </c>
      <c r="S212" s="52">
        <f>SAStab!D8139</f>
        <v>0</v>
      </c>
      <c r="T212" s="52">
        <f>SAStab!E8139</f>
        <v>0</v>
      </c>
      <c r="U212" s="52">
        <f>SAStab!F8139</f>
        <v>0</v>
      </c>
      <c r="V212" s="52">
        <f>SAStab!G8139</f>
        <v>0</v>
      </c>
      <c r="W212" s="52">
        <f>SAStab!H8139</f>
        <v>2803</v>
      </c>
      <c r="X212">
        <f>SAStab!I8139</f>
        <v>9644</v>
      </c>
      <c r="Y212">
        <f>SAStab!J8139</f>
        <v>42916</v>
      </c>
      <c r="AA212" s="7"/>
      <c r="AB212" s="7" t="str">
        <f t="shared" si="58"/>
        <v>Equivalent Dividend Income</v>
      </c>
      <c r="AC212" s="98">
        <f>SAStab!D1887</f>
        <v>0.224</v>
      </c>
      <c r="AD212">
        <f>SAStab!B8283</f>
        <v>2863</v>
      </c>
      <c r="AE212">
        <f>SAStab!C8283</f>
        <v>0</v>
      </c>
      <c r="AF212">
        <f>SAStab!D8283</f>
        <v>0</v>
      </c>
      <c r="AG212">
        <f>SAStab!E8283</f>
        <v>0</v>
      </c>
      <c r="AH212">
        <f>SAStab!F8283</f>
        <v>0</v>
      </c>
      <c r="AI212">
        <f>SAStab!G8283</f>
        <v>0</v>
      </c>
      <c r="AJ212">
        <f>SAStab!H8283</f>
        <v>3964</v>
      </c>
      <c r="AK212">
        <f>SAStab!I8283</f>
        <v>13801</v>
      </c>
      <c r="AL212">
        <f>SAStab!J8283</f>
        <v>67216</v>
      </c>
      <c r="AN212" s="7"/>
      <c r="AO212" s="7" t="str">
        <f t="shared" si="59"/>
        <v>Equivalent Dividend Income</v>
      </c>
      <c r="AP212" s="98">
        <f>SAStab!E1887</f>
        <v>0.22600000000000001</v>
      </c>
      <c r="AQ212" s="52">
        <f>SAStab!B8427</f>
        <v>3312</v>
      </c>
      <c r="AR212" s="52">
        <f>SAStab!C8427</f>
        <v>0</v>
      </c>
      <c r="AS212" s="52">
        <f>SAStab!D8427</f>
        <v>0</v>
      </c>
      <c r="AT212" s="52">
        <f>SAStab!E8427</f>
        <v>0</v>
      </c>
      <c r="AU212" s="52">
        <f>SAStab!F8427</f>
        <v>0</v>
      </c>
      <c r="AV212" s="52">
        <f>SAStab!G8427</f>
        <v>0</v>
      </c>
      <c r="AW212" s="52">
        <f>SAStab!H8427</f>
        <v>5361</v>
      </c>
      <c r="AX212" s="52">
        <f>SAStab!I8427</f>
        <v>17322</v>
      </c>
      <c r="AY212" s="52">
        <f>SAStab!J8427</f>
        <v>72278</v>
      </c>
      <c r="BA212" s="7"/>
      <c r="BB212" s="7" t="str">
        <f t="shared" si="60"/>
        <v>Equivalent Dividend Income</v>
      </c>
      <c r="BC212" s="98">
        <f>SAStab!F1887</f>
        <v>0.223</v>
      </c>
      <c r="BD212" s="52">
        <f>SAStab!B8571</f>
        <v>4258</v>
      </c>
      <c r="BE212" s="52">
        <f>SAStab!C8571</f>
        <v>0</v>
      </c>
      <c r="BF212" s="52">
        <f>SAStab!D8571</f>
        <v>0</v>
      </c>
      <c r="BG212" s="52">
        <f>SAStab!E8571</f>
        <v>0</v>
      </c>
      <c r="BH212" s="52">
        <f>SAStab!F8571</f>
        <v>0</v>
      </c>
      <c r="BI212" s="52">
        <f>SAStab!G8571</f>
        <v>0</v>
      </c>
      <c r="BJ212" s="52">
        <f>SAStab!H8571</f>
        <v>5787</v>
      </c>
      <c r="BK212" s="52">
        <f>SAStab!I8571</f>
        <v>18164</v>
      </c>
      <c r="BL212" s="52">
        <f>SAStab!J8571</f>
        <v>81655</v>
      </c>
      <c r="BN212" s="8"/>
      <c r="BO212" s="7" t="str">
        <f t="shared" si="61"/>
        <v>Equivalent Dividend Income</v>
      </c>
      <c r="BP212" s="98">
        <f>SAStab!G1887</f>
        <v>0.218</v>
      </c>
      <c r="BQ212">
        <f>SAStab!B8715</f>
        <v>4277</v>
      </c>
      <c r="BR212">
        <f>SAStab!C8715</f>
        <v>0</v>
      </c>
      <c r="BS212">
        <f>SAStab!D8715</f>
        <v>0</v>
      </c>
      <c r="BT212">
        <f>SAStab!E8715</f>
        <v>0</v>
      </c>
      <c r="BU212">
        <f>SAStab!F8715</f>
        <v>0</v>
      </c>
      <c r="BV212" s="11">
        <f>SAStab!G8715</f>
        <v>0</v>
      </c>
      <c r="BW212" s="11">
        <f>SAStab!H8715</f>
        <v>6435</v>
      </c>
      <c r="BX212" s="11">
        <f>SAStab!I8715</f>
        <v>21449</v>
      </c>
      <c r="BY212" s="11">
        <f>SAStab!J8715</f>
        <v>92645</v>
      </c>
    </row>
    <row r="213" spans="1:233">
      <c r="A213" s="7"/>
      <c r="B213" s="7" t="s">
        <v>517</v>
      </c>
      <c r="C213" s="98">
        <f>SAStab!B1888</f>
        <v>4.8000000000000001E-2</v>
      </c>
      <c r="D213" s="52">
        <f>SAStab!B7996</f>
        <v>418</v>
      </c>
      <c r="E213" s="52">
        <f>SAStab!C7996</f>
        <v>0</v>
      </c>
      <c r="F213" s="52">
        <f>SAStab!D7996</f>
        <v>0</v>
      </c>
      <c r="G213" s="52">
        <f>SAStab!E7996</f>
        <v>0</v>
      </c>
      <c r="H213" s="52">
        <f>SAStab!F7996</f>
        <v>0</v>
      </c>
      <c r="I213" s="52">
        <f>SAStab!G7996</f>
        <v>0</v>
      </c>
      <c r="J213" s="52">
        <f>SAStab!H7996</f>
        <v>0</v>
      </c>
      <c r="K213" s="52">
        <f>SAStab!I7996</f>
        <v>0</v>
      </c>
      <c r="L213" s="52">
        <f>SAStab!J7996</f>
        <v>15110</v>
      </c>
      <c r="N213" s="7"/>
      <c r="O213" s="7" t="str">
        <f t="shared" si="57"/>
        <v>Equivalent Rental Income</v>
      </c>
      <c r="P213" s="98">
        <f>SAStab!C1888</f>
        <v>4.7E-2</v>
      </c>
      <c r="Q213">
        <f>SAStab!B8140</f>
        <v>587</v>
      </c>
      <c r="R213" s="52">
        <f>SAStab!C8140</f>
        <v>0</v>
      </c>
      <c r="S213" s="52">
        <f>SAStab!D8140</f>
        <v>0</v>
      </c>
      <c r="T213" s="52">
        <f>SAStab!E8140</f>
        <v>0</v>
      </c>
      <c r="U213" s="52">
        <f>SAStab!F8140</f>
        <v>0</v>
      </c>
      <c r="V213" s="52">
        <f>SAStab!G8140</f>
        <v>0</v>
      </c>
      <c r="W213" s="52">
        <f>SAStab!H8140</f>
        <v>0</v>
      </c>
      <c r="X213">
        <f>SAStab!I8140</f>
        <v>0</v>
      </c>
      <c r="Y213">
        <f>SAStab!J8140</f>
        <v>25159</v>
      </c>
      <c r="AA213" s="7"/>
      <c r="AB213" s="7" t="str">
        <f t="shared" si="58"/>
        <v>Equivalent Rental Income</v>
      </c>
      <c r="AC213" s="98">
        <f>SAStab!D1888</f>
        <v>5.5E-2</v>
      </c>
      <c r="AD213">
        <f>SAStab!B8284</f>
        <v>1092</v>
      </c>
      <c r="AE213">
        <f>SAStab!C8284</f>
        <v>0</v>
      </c>
      <c r="AF213">
        <f>SAStab!D8284</f>
        <v>0</v>
      </c>
      <c r="AG213">
        <f>SAStab!E8284</f>
        <v>0</v>
      </c>
      <c r="AH213">
        <f>SAStab!F8284</f>
        <v>0</v>
      </c>
      <c r="AI213">
        <f>SAStab!G8284</f>
        <v>0</v>
      </c>
      <c r="AJ213">
        <f>SAStab!H8284</f>
        <v>0</v>
      </c>
      <c r="AK213">
        <f>SAStab!I8284</f>
        <v>934</v>
      </c>
      <c r="AL213">
        <f>SAStab!J8284</f>
        <v>41265</v>
      </c>
      <c r="AN213" s="7"/>
      <c r="AO213" s="7" t="str">
        <f t="shared" si="59"/>
        <v>Equivalent Rental Income</v>
      </c>
      <c r="AP213" s="98">
        <f>SAStab!E1888</f>
        <v>5.3999999999999999E-2</v>
      </c>
      <c r="AQ213" s="52">
        <f>SAStab!B8428</f>
        <v>1054</v>
      </c>
      <c r="AR213" s="52">
        <f>SAStab!C8428</f>
        <v>0</v>
      </c>
      <c r="AS213" s="52">
        <f>SAStab!D8428</f>
        <v>0</v>
      </c>
      <c r="AT213" s="52">
        <f>SAStab!E8428</f>
        <v>0</v>
      </c>
      <c r="AU213" s="52">
        <f>SAStab!F8428</f>
        <v>0</v>
      </c>
      <c r="AV213" s="52">
        <f>SAStab!G8428</f>
        <v>0</v>
      </c>
      <c r="AW213" s="52">
        <f>SAStab!H8428</f>
        <v>0</v>
      </c>
      <c r="AX213" s="52">
        <f>SAStab!I8428</f>
        <v>771</v>
      </c>
      <c r="AY213" s="52">
        <f>SAStab!J8428</f>
        <v>39730</v>
      </c>
      <c r="BA213" s="7"/>
      <c r="BB213" s="7" t="str">
        <f t="shared" si="60"/>
        <v>Equivalent Rental Income</v>
      </c>
      <c r="BC213" s="98">
        <f>SAStab!F1888</f>
        <v>5.8000000000000003E-2</v>
      </c>
      <c r="BD213" s="52">
        <f>SAStab!B8572</f>
        <v>1742</v>
      </c>
      <c r="BE213" s="52">
        <f>SAStab!C8572</f>
        <v>0</v>
      </c>
      <c r="BF213" s="52">
        <f>SAStab!D8572</f>
        <v>0</v>
      </c>
      <c r="BG213" s="52">
        <f>SAStab!E8572</f>
        <v>0</v>
      </c>
      <c r="BH213" s="52">
        <f>SAStab!F8572</f>
        <v>0</v>
      </c>
      <c r="BI213" s="52">
        <f>SAStab!G8572</f>
        <v>0</v>
      </c>
      <c r="BJ213" s="52">
        <f>SAStab!H8572</f>
        <v>0</v>
      </c>
      <c r="BK213" s="52">
        <f>SAStab!I8572</f>
        <v>1477</v>
      </c>
      <c r="BL213" s="52">
        <f>SAStab!J8572</f>
        <v>64007</v>
      </c>
      <c r="BN213" s="8"/>
      <c r="BO213" s="7" t="str">
        <f t="shared" si="61"/>
        <v>Equivalent Rental Income</v>
      </c>
      <c r="BP213" s="98">
        <f>SAStab!G1888</f>
        <v>5.5E-2</v>
      </c>
      <c r="BQ213">
        <f>SAStab!B8716</f>
        <v>1470</v>
      </c>
      <c r="BR213">
        <f>SAStab!C8716</f>
        <v>0</v>
      </c>
      <c r="BS213">
        <f>SAStab!D8716</f>
        <v>0</v>
      </c>
      <c r="BT213">
        <f>SAStab!E8716</f>
        <v>0</v>
      </c>
      <c r="BU213">
        <f>SAStab!F8716</f>
        <v>0</v>
      </c>
      <c r="BV213" s="11">
        <f>SAStab!G8716</f>
        <v>0</v>
      </c>
      <c r="BW213" s="11">
        <f>SAStab!H8716</f>
        <v>0</v>
      </c>
      <c r="BX213" s="11">
        <f>SAStab!I8716</f>
        <v>895</v>
      </c>
      <c r="BY213" s="11">
        <f>SAStab!J8716</f>
        <v>52577</v>
      </c>
    </row>
    <row r="214" spans="1:233">
      <c r="A214" s="6" t="s">
        <v>49</v>
      </c>
      <c r="B214" s="7"/>
      <c r="C214" s="98"/>
      <c r="N214" s="6" t="s">
        <v>49</v>
      </c>
      <c r="O214" s="7"/>
      <c r="P214" s="98"/>
      <c r="AA214" s="6" t="s">
        <v>49</v>
      </c>
      <c r="AB214" s="7"/>
      <c r="AC214" s="98"/>
      <c r="AN214" s="6" t="s">
        <v>49</v>
      </c>
      <c r="AO214" s="7"/>
      <c r="AP214" s="98"/>
      <c r="BA214" s="6" t="s">
        <v>49</v>
      </c>
      <c r="BB214" s="7"/>
      <c r="BC214" s="98"/>
      <c r="BN214" s="6" t="s">
        <v>49</v>
      </c>
      <c r="BO214" s="7"/>
      <c r="BP214" s="98"/>
    </row>
    <row r="215" spans="1:233">
      <c r="B215" s="7" t="s">
        <v>512</v>
      </c>
      <c r="C215" s="98">
        <f>SAStab!B1899</f>
        <v>0.995</v>
      </c>
      <c r="D215" s="52">
        <f>SAStab!B7997</f>
        <v>48458</v>
      </c>
      <c r="E215" s="52">
        <f>SAStab!C7997</f>
        <v>4524.82</v>
      </c>
      <c r="F215" s="52">
        <f>SAStab!D7997</f>
        <v>8059.07</v>
      </c>
      <c r="G215" s="52">
        <f>SAStab!E7997</f>
        <v>11526.3</v>
      </c>
      <c r="H215" s="52">
        <f>SAStab!F7997</f>
        <v>25202.1</v>
      </c>
      <c r="I215" s="52">
        <f>SAStab!G7997</f>
        <v>57736</v>
      </c>
      <c r="J215" s="52">
        <f>SAStab!H7997</f>
        <v>115174</v>
      </c>
      <c r="K215" s="52">
        <f>SAStab!I7997</f>
        <v>167959</v>
      </c>
      <c r="L215" s="52">
        <f>SAStab!J7997</f>
        <v>309945</v>
      </c>
      <c r="O215" s="7" t="str">
        <f t="shared" ref="O215:O241" si="62">$B215</f>
        <v>Equivalent Annuity Income</v>
      </c>
      <c r="P215" s="98">
        <f>SAStab!C1899</f>
        <v>0.995</v>
      </c>
      <c r="Q215">
        <f>SAStab!B8141</f>
        <v>54347</v>
      </c>
      <c r="R215" s="52">
        <f>SAStab!C8141</f>
        <v>5028.1000000000004</v>
      </c>
      <c r="S215" s="52">
        <f>SAStab!D8141</f>
        <v>8594.82</v>
      </c>
      <c r="T215" s="52">
        <f>SAStab!E8141</f>
        <v>13541.9</v>
      </c>
      <c r="U215" s="52">
        <f>SAStab!F8141</f>
        <v>29043.599999999999</v>
      </c>
      <c r="V215" s="52">
        <f>SAStab!G8141</f>
        <v>62981</v>
      </c>
      <c r="W215" s="52">
        <f>SAStab!H8141</f>
        <v>126102</v>
      </c>
      <c r="X215">
        <f>SAStab!I8141</f>
        <v>187828</v>
      </c>
      <c r="Y215">
        <f>SAStab!J8141</f>
        <v>379957</v>
      </c>
      <c r="AB215" s="7" t="str">
        <f t="shared" ref="AB215:AB241" si="63">$B215</f>
        <v>Equivalent Annuity Income</v>
      </c>
      <c r="AC215" s="98">
        <f>SAStab!D1899</f>
        <v>0.996</v>
      </c>
      <c r="AD215">
        <f>SAStab!B8285</f>
        <v>62628</v>
      </c>
      <c r="AE215">
        <f>SAStab!C8285</f>
        <v>5554.56</v>
      </c>
      <c r="AF215">
        <f>SAStab!D8285</f>
        <v>9128.0300000000007</v>
      </c>
      <c r="AG215">
        <f>SAStab!E8285</f>
        <v>15008.9</v>
      </c>
      <c r="AH215">
        <f>SAStab!F8285</f>
        <v>32265.1</v>
      </c>
      <c r="AI215">
        <f>SAStab!G8285</f>
        <v>72890</v>
      </c>
      <c r="AJ215">
        <f>SAStab!H8285</f>
        <v>137731</v>
      </c>
      <c r="AK215">
        <f>SAStab!I8285</f>
        <v>212373</v>
      </c>
      <c r="AL215">
        <f>SAStab!J8285</f>
        <v>462125</v>
      </c>
      <c r="AO215" s="7" t="str">
        <f t="shared" ref="AO215:AO241" si="64">$B215</f>
        <v>Equivalent Annuity Income</v>
      </c>
      <c r="AP215" s="98">
        <f>SAStab!E1899</f>
        <v>0.99399999999999999</v>
      </c>
      <c r="AQ215" s="52">
        <f>SAStab!B8429</f>
        <v>66664</v>
      </c>
      <c r="AR215" s="52">
        <f>SAStab!C8429</f>
        <v>5265.45</v>
      </c>
      <c r="AS215" s="52">
        <f>SAStab!D8429</f>
        <v>9238.44</v>
      </c>
      <c r="AT215" s="52">
        <f>SAStab!E8429</f>
        <v>16242.6</v>
      </c>
      <c r="AU215" s="52">
        <f>SAStab!F8429</f>
        <v>32587.7</v>
      </c>
      <c r="AV215" s="52">
        <f>SAStab!G8429</f>
        <v>72961</v>
      </c>
      <c r="AW215" s="52">
        <f>SAStab!H8429</f>
        <v>141429</v>
      </c>
      <c r="AX215" s="52">
        <f>SAStab!I8429</f>
        <v>218394</v>
      </c>
      <c r="AY215" s="52">
        <f>SAStab!J8429</f>
        <v>522415</v>
      </c>
      <c r="BB215" s="7" t="str">
        <f t="shared" ref="BB215:BB241" si="65">$B215</f>
        <v>Equivalent Annuity Income</v>
      </c>
      <c r="BC215" s="98">
        <f>SAStab!F1899</f>
        <v>0.99399999999999999</v>
      </c>
      <c r="BD215" s="52">
        <f>SAStab!B8573</f>
        <v>74466</v>
      </c>
      <c r="BE215" s="52">
        <f>SAStab!C8573</f>
        <v>5956.46</v>
      </c>
      <c r="BF215" s="52">
        <f>SAStab!D8573</f>
        <v>9400.9599999999991</v>
      </c>
      <c r="BG215" s="52">
        <f>SAStab!E8573</f>
        <v>17574.599999999999</v>
      </c>
      <c r="BH215" s="52">
        <f>SAStab!F8573</f>
        <v>35267.4</v>
      </c>
      <c r="BI215" s="52">
        <f>SAStab!G8573</f>
        <v>79172</v>
      </c>
      <c r="BJ215" s="52">
        <f>SAStab!H8573</f>
        <v>160426</v>
      </c>
      <c r="BK215" s="52">
        <f>SAStab!I8573</f>
        <v>237268</v>
      </c>
      <c r="BL215" s="52">
        <f>SAStab!J8573</f>
        <v>597640</v>
      </c>
      <c r="BO215" s="7" t="str">
        <f t="shared" ref="BO215:BO241" si="66">$B215</f>
        <v>Equivalent Annuity Income</v>
      </c>
      <c r="BP215" s="98">
        <f>SAStab!G1899</f>
        <v>0.99399999999999999</v>
      </c>
      <c r="BQ215">
        <f>SAStab!B8717</f>
        <v>80265</v>
      </c>
      <c r="BR215">
        <f>SAStab!C8717</f>
        <v>5999.4</v>
      </c>
      <c r="BS215">
        <f>SAStab!D8717</f>
        <v>9964.5</v>
      </c>
      <c r="BT215">
        <f>SAStab!E8717</f>
        <v>19466.5</v>
      </c>
      <c r="BU215">
        <f>SAStab!F8717</f>
        <v>38198.199999999997</v>
      </c>
      <c r="BV215" s="11">
        <f>SAStab!G8717</f>
        <v>85200</v>
      </c>
      <c r="BW215" s="11">
        <f>SAStab!H8717</f>
        <v>169594</v>
      </c>
      <c r="BX215" s="11">
        <f>SAStab!I8717</f>
        <v>262036</v>
      </c>
      <c r="BY215" s="11">
        <f>SAStab!J8717</f>
        <v>588050</v>
      </c>
    </row>
    <row r="216" spans="1:233">
      <c r="B216" s="7" t="s">
        <v>39</v>
      </c>
      <c r="C216" s="98">
        <f>SAStab!B1900</f>
        <v>0.70599999999999996</v>
      </c>
      <c r="D216" s="52">
        <f>SAStab!B7998</f>
        <v>10004</v>
      </c>
      <c r="E216" s="52">
        <f>SAStab!C7998</f>
        <v>0</v>
      </c>
      <c r="F216" s="52">
        <f>SAStab!D7998</f>
        <v>0</v>
      </c>
      <c r="G216" s="52">
        <f>SAStab!E7998</f>
        <v>0</v>
      </c>
      <c r="H216" s="52">
        <f>SAStab!F7998</f>
        <v>9693.6</v>
      </c>
      <c r="I216" s="52">
        <f>SAStab!G7998</f>
        <v>16719</v>
      </c>
      <c r="J216" s="52">
        <f>SAStab!H7998</f>
        <v>22452</v>
      </c>
      <c r="K216" s="52">
        <f>SAStab!I7998</f>
        <v>25172</v>
      </c>
      <c r="L216" s="52">
        <f>SAStab!J7998</f>
        <v>28252</v>
      </c>
      <c r="O216" s="7" t="str">
        <f t="shared" si="62"/>
        <v>Social Security Benefits</v>
      </c>
      <c r="P216" s="98">
        <f>SAStab!C1900</f>
        <v>0.755</v>
      </c>
      <c r="Q216">
        <f>SAStab!B8142</f>
        <v>12116</v>
      </c>
      <c r="R216" s="52">
        <f>SAStab!C8142</f>
        <v>0</v>
      </c>
      <c r="S216" s="52">
        <f>SAStab!D8142</f>
        <v>0</v>
      </c>
      <c r="T216" s="52">
        <f>SAStab!E8142</f>
        <v>1258.2</v>
      </c>
      <c r="U216" s="52">
        <f>SAStab!F8142</f>
        <v>11929.9</v>
      </c>
      <c r="V216" s="52">
        <f>SAStab!G8142</f>
        <v>19325</v>
      </c>
      <c r="W216" s="52">
        <f>SAStab!H8142</f>
        <v>25917</v>
      </c>
      <c r="X216">
        <f>SAStab!I8142</f>
        <v>29003</v>
      </c>
      <c r="Y216">
        <f>SAStab!J8142</f>
        <v>33372</v>
      </c>
      <c r="AB216" s="7" t="str">
        <f t="shared" si="63"/>
        <v>Social Security Benefits</v>
      </c>
      <c r="AC216" s="98">
        <f>SAStab!D1900</f>
        <v>0.79300000000000004</v>
      </c>
      <c r="AD216">
        <f>SAStab!B8286</f>
        <v>14302</v>
      </c>
      <c r="AE216">
        <f>SAStab!C8286</f>
        <v>0</v>
      </c>
      <c r="AF216">
        <f>SAStab!D8286</f>
        <v>0</v>
      </c>
      <c r="AG216">
        <f>SAStab!E8286</f>
        <v>5130.7</v>
      </c>
      <c r="AH216">
        <f>SAStab!F8286</f>
        <v>13912.9</v>
      </c>
      <c r="AI216">
        <f>SAStab!G8286</f>
        <v>22183</v>
      </c>
      <c r="AJ216">
        <f>SAStab!H8286</f>
        <v>29386</v>
      </c>
      <c r="AK216">
        <f>SAStab!I8286</f>
        <v>32747</v>
      </c>
      <c r="AL216">
        <f>SAStab!J8286</f>
        <v>37866</v>
      </c>
      <c r="AO216" s="7" t="str">
        <f t="shared" si="64"/>
        <v>Social Security Benefits</v>
      </c>
      <c r="AP216" s="98">
        <f>SAStab!E1900</f>
        <v>0.80900000000000005</v>
      </c>
      <c r="AQ216" s="52">
        <f>SAStab!B8430</f>
        <v>15502</v>
      </c>
      <c r="AR216" s="52">
        <f>SAStab!C8430</f>
        <v>0</v>
      </c>
      <c r="AS216" s="52">
        <f>SAStab!D8430</f>
        <v>0</v>
      </c>
      <c r="AT216" s="52">
        <f>SAStab!E8430</f>
        <v>6982.9</v>
      </c>
      <c r="AU216" s="52">
        <f>SAStab!F8430</f>
        <v>14860.4</v>
      </c>
      <c r="AV216" s="52">
        <f>SAStab!G8430</f>
        <v>23517</v>
      </c>
      <c r="AW216" s="52">
        <f>SAStab!H8430</f>
        <v>31467</v>
      </c>
      <c r="AX216" s="52">
        <f>SAStab!I8430</f>
        <v>35312</v>
      </c>
      <c r="AY216" s="52">
        <f>SAStab!J8430</f>
        <v>42124</v>
      </c>
      <c r="BB216" s="7" t="str">
        <f t="shared" si="65"/>
        <v>Social Security Benefits</v>
      </c>
      <c r="BC216" s="98">
        <f>SAStab!F1900</f>
        <v>0.80300000000000005</v>
      </c>
      <c r="BD216" s="52">
        <f>SAStab!B8574</f>
        <v>16706</v>
      </c>
      <c r="BE216" s="52">
        <f>SAStab!C8574</f>
        <v>0</v>
      </c>
      <c r="BF216" s="52">
        <f>SAStab!D8574</f>
        <v>0</v>
      </c>
      <c r="BG216" s="52">
        <f>SAStab!E8574</f>
        <v>6955.1</v>
      </c>
      <c r="BH216" s="52">
        <f>SAStab!F8574</f>
        <v>16032.4</v>
      </c>
      <c r="BI216" s="52">
        <f>SAStab!G8574</f>
        <v>25188</v>
      </c>
      <c r="BJ216" s="52">
        <f>SAStab!H8574</f>
        <v>34383</v>
      </c>
      <c r="BK216" s="52">
        <f>SAStab!I8574</f>
        <v>38940</v>
      </c>
      <c r="BL216" s="52">
        <f>SAStab!J8574</f>
        <v>46394</v>
      </c>
      <c r="BO216" s="7" t="str">
        <f t="shared" si="66"/>
        <v>Social Security Benefits</v>
      </c>
      <c r="BP216" s="98">
        <f>SAStab!G1900</f>
        <v>0.81599999999999995</v>
      </c>
      <c r="BQ216">
        <f>SAStab!B8718</f>
        <v>19116</v>
      </c>
      <c r="BR216">
        <f>SAStab!C8718</f>
        <v>0</v>
      </c>
      <c r="BS216">
        <f>SAStab!D8718</f>
        <v>0</v>
      </c>
      <c r="BT216">
        <f>SAStab!E8718</f>
        <v>8548.6</v>
      </c>
      <c r="BU216">
        <f>SAStab!F8718</f>
        <v>18213.599999999999</v>
      </c>
      <c r="BV216" s="11">
        <f>SAStab!G8718</f>
        <v>28563</v>
      </c>
      <c r="BW216" s="11">
        <f>SAStab!H8718</f>
        <v>38853</v>
      </c>
      <c r="BX216" s="11">
        <f>SAStab!I8718</f>
        <v>43676</v>
      </c>
      <c r="BY216" s="11">
        <f>SAStab!J8718</f>
        <v>51378</v>
      </c>
    </row>
    <row r="217" spans="1:233">
      <c r="B217" s="7" t="s">
        <v>63</v>
      </c>
      <c r="C217" s="98">
        <f>SAStab!B1901</f>
        <v>0.115</v>
      </c>
      <c r="D217" s="52">
        <f>SAStab!B7999</f>
        <v>621</v>
      </c>
      <c r="E217" s="52">
        <f>SAStab!C7999</f>
        <v>0</v>
      </c>
      <c r="F217" s="52">
        <f>SAStab!D7999</f>
        <v>0</v>
      </c>
      <c r="G217" s="52">
        <f>SAStab!E7999</f>
        <v>0</v>
      </c>
      <c r="H217" s="52">
        <f>SAStab!F7999</f>
        <v>0</v>
      </c>
      <c r="I217" s="52">
        <f>SAStab!G7999</f>
        <v>0</v>
      </c>
      <c r="J217" s="52">
        <f>SAStab!H7999</f>
        <v>1246</v>
      </c>
      <c r="K217" s="52">
        <f>SAStab!I7999</f>
        <v>5918</v>
      </c>
      <c r="L217" s="52">
        <f>SAStab!J7999</f>
        <v>9710</v>
      </c>
      <c r="O217" s="7" t="str">
        <f t="shared" si="62"/>
        <v>SSI</v>
      </c>
      <c r="P217" s="98">
        <f>SAStab!C1901</f>
        <v>7.9000000000000001E-2</v>
      </c>
      <c r="Q217">
        <f>SAStab!B8143</f>
        <v>431</v>
      </c>
      <c r="R217" s="52">
        <f>SAStab!C8143</f>
        <v>0</v>
      </c>
      <c r="S217" s="52">
        <f>SAStab!D8143</f>
        <v>0</v>
      </c>
      <c r="T217" s="52">
        <f>SAStab!E8143</f>
        <v>0</v>
      </c>
      <c r="U217" s="52">
        <f>SAStab!F8143</f>
        <v>0</v>
      </c>
      <c r="V217" s="52">
        <f>SAStab!G8143</f>
        <v>0</v>
      </c>
      <c r="W217" s="52">
        <f>SAStab!H8143</f>
        <v>0</v>
      </c>
      <c r="X217">
        <f>SAStab!I8143</f>
        <v>4482</v>
      </c>
      <c r="Y217">
        <f>SAStab!J8143</f>
        <v>9035</v>
      </c>
      <c r="AB217" s="7" t="str">
        <f t="shared" si="63"/>
        <v>SSI</v>
      </c>
      <c r="AC217" s="98">
        <f>SAStab!D1901</f>
        <v>5.8999999999999997E-2</v>
      </c>
      <c r="AD217">
        <f>SAStab!B8287</f>
        <v>303</v>
      </c>
      <c r="AE217">
        <f>SAStab!C8287</f>
        <v>0</v>
      </c>
      <c r="AF217">
        <f>SAStab!D8287</f>
        <v>0</v>
      </c>
      <c r="AG217">
        <f>SAStab!E8287</f>
        <v>0</v>
      </c>
      <c r="AH217">
        <f>SAStab!F8287</f>
        <v>0</v>
      </c>
      <c r="AI217">
        <f>SAStab!G8287</f>
        <v>0</v>
      </c>
      <c r="AJ217">
        <f>SAStab!H8287</f>
        <v>0</v>
      </c>
      <c r="AK217">
        <f>SAStab!I8287</f>
        <v>1699</v>
      </c>
      <c r="AL217">
        <f>SAStab!J8287</f>
        <v>9035</v>
      </c>
      <c r="AO217" s="7" t="str">
        <f t="shared" si="64"/>
        <v>SSI</v>
      </c>
      <c r="AP217" s="98">
        <f>SAStab!E1901</f>
        <v>4.3999999999999997E-2</v>
      </c>
      <c r="AQ217" s="52">
        <f>SAStab!B8431</f>
        <v>213</v>
      </c>
      <c r="AR217" s="52">
        <f>SAStab!C8431</f>
        <v>0</v>
      </c>
      <c r="AS217" s="52">
        <f>SAStab!D8431</f>
        <v>0</v>
      </c>
      <c r="AT217" s="52">
        <f>SAStab!E8431</f>
        <v>0</v>
      </c>
      <c r="AU217" s="52">
        <f>SAStab!F8431</f>
        <v>0</v>
      </c>
      <c r="AV217" s="52">
        <f>SAStab!G8431</f>
        <v>0</v>
      </c>
      <c r="AW217" s="52">
        <f>SAStab!H8431</f>
        <v>0</v>
      </c>
      <c r="AX217" s="52">
        <f>SAStab!I8431</f>
        <v>0</v>
      </c>
      <c r="AY217" s="52">
        <f>SAStab!J8431</f>
        <v>7118</v>
      </c>
      <c r="BB217" s="7" t="str">
        <f t="shared" si="65"/>
        <v>SSI</v>
      </c>
      <c r="BC217" s="98">
        <f>SAStab!F1901</f>
        <v>3.5999999999999997E-2</v>
      </c>
      <c r="BD217" s="52">
        <f>SAStab!B8575</f>
        <v>169</v>
      </c>
      <c r="BE217" s="52">
        <f>SAStab!C8575</f>
        <v>0</v>
      </c>
      <c r="BF217" s="52">
        <f>SAStab!D8575</f>
        <v>0</v>
      </c>
      <c r="BG217" s="52">
        <f>SAStab!E8575</f>
        <v>0</v>
      </c>
      <c r="BH217" s="52">
        <f>SAStab!F8575</f>
        <v>0</v>
      </c>
      <c r="BI217" s="52">
        <f>SAStab!G8575</f>
        <v>0</v>
      </c>
      <c r="BJ217" s="52">
        <f>SAStab!H8575</f>
        <v>0</v>
      </c>
      <c r="BK217" s="52">
        <f>SAStab!I8575</f>
        <v>0</v>
      </c>
      <c r="BL217" s="52">
        <f>SAStab!J8575</f>
        <v>6132</v>
      </c>
      <c r="BO217" s="7" t="str">
        <f t="shared" si="66"/>
        <v>SSI</v>
      </c>
      <c r="BP217" s="98">
        <f>SAStab!G1901</f>
        <v>2.8000000000000001E-2</v>
      </c>
      <c r="BQ217">
        <f>SAStab!B8719</f>
        <v>134</v>
      </c>
      <c r="BR217">
        <f>SAStab!C8719</f>
        <v>0</v>
      </c>
      <c r="BS217">
        <f>SAStab!D8719</f>
        <v>0</v>
      </c>
      <c r="BT217">
        <f>SAStab!E8719</f>
        <v>0</v>
      </c>
      <c r="BU217">
        <f>SAStab!F8719</f>
        <v>0</v>
      </c>
      <c r="BV217" s="11">
        <f>SAStab!G8719</f>
        <v>0</v>
      </c>
      <c r="BW217" s="11">
        <f>SAStab!H8719</f>
        <v>0</v>
      </c>
      <c r="BX217" s="11">
        <f>SAStab!I8719</f>
        <v>0</v>
      </c>
      <c r="BY217" s="11">
        <f>SAStab!J8719</f>
        <v>6023</v>
      </c>
    </row>
    <row r="218" spans="1:233">
      <c r="B218" s="7" t="s">
        <v>271</v>
      </c>
      <c r="C218" s="98">
        <f>SAStab!B1902</f>
        <v>0.84799999999999998</v>
      </c>
      <c r="D218" s="52">
        <f>SAStab!B8000</f>
        <v>16328</v>
      </c>
      <c r="E218" s="52">
        <f>SAStab!C8000</f>
        <v>-47.83</v>
      </c>
      <c r="F218" s="52">
        <f>SAStab!D8000</f>
        <v>-20.96</v>
      </c>
      <c r="G218" s="52">
        <f>SAStab!E8000</f>
        <v>228.7</v>
      </c>
      <c r="H218" s="52">
        <f>SAStab!F8000</f>
        <v>2745.7</v>
      </c>
      <c r="I218" s="52">
        <f>SAStab!G8000</f>
        <v>11787</v>
      </c>
      <c r="J218" s="52">
        <f>SAStab!H8000</f>
        <v>41999</v>
      </c>
      <c r="K218" s="52">
        <f>SAStab!I8000</f>
        <v>76206</v>
      </c>
      <c r="L218" s="52">
        <f>SAStab!J8000</f>
        <v>217665</v>
      </c>
      <c r="O218" s="7" t="str">
        <f t="shared" si="62"/>
        <v>Annuitized Financial Income</v>
      </c>
      <c r="P218" s="98">
        <f>SAStab!C1902</f>
        <v>0.88700000000000001</v>
      </c>
      <c r="Q218">
        <f>SAStab!B8144</f>
        <v>18405</v>
      </c>
      <c r="R218" s="52">
        <f>SAStab!C8144</f>
        <v>-54.25</v>
      </c>
      <c r="S218" s="52">
        <f>SAStab!D8144</f>
        <v>-16.52</v>
      </c>
      <c r="T218" s="52">
        <f>SAStab!E8144</f>
        <v>608.20000000000005</v>
      </c>
      <c r="U218" s="52">
        <f>SAStab!F8144</f>
        <v>3946</v>
      </c>
      <c r="V218" s="52">
        <f>SAStab!G8144</f>
        <v>14849</v>
      </c>
      <c r="W218" s="52">
        <f>SAStab!H8144</f>
        <v>46284</v>
      </c>
      <c r="X218">
        <f>SAStab!I8144</f>
        <v>80150</v>
      </c>
      <c r="Y218">
        <f>SAStab!J8144</f>
        <v>239050</v>
      </c>
      <c r="AB218" s="7" t="str">
        <f t="shared" si="63"/>
        <v>Annuitized Financial Income</v>
      </c>
      <c r="AC218" s="98">
        <f>SAStab!D1902</f>
        <v>0.89800000000000002</v>
      </c>
      <c r="AD218">
        <f>SAStab!B8288</f>
        <v>24630</v>
      </c>
      <c r="AE218">
        <f>SAStab!C8288</f>
        <v>-58.41</v>
      </c>
      <c r="AF218">
        <f>SAStab!D8288</f>
        <v>-9.7100000000000009</v>
      </c>
      <c r="AG218">
        <f>SAStab!E8288</f>
        <v>870.4</v>
      </c>
      <c r="AH218">
        <f>SAStab!F8288</f>
        <v>5247.7</v>
      </c>
      <c r="AI218">
        <f>SAStab!G8288</f>
        <v>20110</v>
      </c>
      <c r="AJ218">
        <f>SAStab!H8288</f>
        <v>59381</v>
      </c>
      <c r="AK218">
        <f>SAStab!I8288</f>
        <v>108767</v>
      </c>
      <c r="AL218">
        <f>SAStab!J8288</f>
        <v>305153</v>
      </c>
      <c r="AO218" s="7" t="str">
        <f t="shared" si="64"/>
        <v>Annuitized Financial Income</v>
      </c>
      <c r="AP218" s="98">
        <f>SAStab!E1902</f>
        <v>0.89500000000000002</v>
      </c>
      <c r="AQ218" s="52">
        <f>SAStab!B8432</f>
        <v>29520</v>
      </c>
      <c r="AR218" s="52">
        <f>SAStab!C8432</f>
        <v>-64.87</v>
      </c>
      <c r="AS218" s="52">
        <f>SAStab!D8432</f>
        <v>-21.85</v>
      </c>
      <c r="AT218" s="52">
        <f>SAStab!E8432</f>
        <v>907.5</v>
      </c>
      <c r="AU218" s="52">
        <f>SAStab!F8432</f>
        <v>5657.3</v>
      </c>
      <c r="AV218" s="52">
        <f>SAStab!G8432</f>
        <v>21080</v>
      </c>
      <c r="AW218" s="52">
        <f>SAStab!H8432</f>
        <v>66058</v>
      </c>
      <c r="AX218" s="52">
        <f>SAStab!I8432</f>
        <v>118350</v>
      </c>
      <c r="AY218" s="52">
        <f>SAStab!J8432</f>
        <v>371542</v>
      </c>
      <c r="BB218" s="7" t="str">
        <f t="shared" si="65"/>
        <v>Annuitized Financial Income</v>
      </c>
      <c r="BC218" s="98">
        <f>SAStab!F1902</f>
        <v>0.89300000000000002</v>
      </c>
      <c r="BD218" s="52">
        <f>SAStab!B8576</f>
        <v>32486</v>
      </c>
      <c r="BE218" s="52">
        <f>SAStab!C8576</f>
        <v>-69.510000000000005</v>
      </c>
      <c r="BF218" s="52">
        <f>SAStab!D8576</f>
        <v>-22.86</v>
      </c>
      <c r="BG218" s="52">
        <f>SAStab!E8576</f>
        <v>1017.6</v>
      </c>
      <c r="BH218" s="52">
        <f>SAStab!F8576</f>
        <v>6363.8</v>
      </c>
      <c r="BI218" s="52">
        <f>SAStab!G8576</f>
        <v>23266</v>
      </c>
      <c r="BJ218" s="52">
        <f>SAStab!H8576</f>
        <v>70504</v>
      </c>
      <c r="BK218" s="52">
        <f>SAStab!I8576</f>
        <v>128808</v>
      </c>
      <c r="BL218" s="52">
        <f>SAStab!J8576</f>
        <v>413810</v>
      </c>
      <c r="BO218" s="7" t="str">
        <f t="shared" si="66"/>
        <v>Annuitized Financial Income</v>
      </c>
      <c r="BP218" s="98">
        <f>SAStab!G1902</f>
        <v>0.89100000000000001</v>
      </c>
      <c r="BQ218">
        <f>SAStab!B8720</f>
        <v>34019</v>
      </c>
      <c r="BR218">
        <f>SAStab!C8720</f>
        <v>-73.45</v>
      </c>
      <c r="BS218">
        <f>SAStab!D8720</f>
        <v>-27.99</v>
      </c>
      <c r="BT218">
        <f>SAStab!E8720</f>
        <v>1022.1</v>
      </c>
      <c r="BU218">
        <f>SAStab!F8720</f>
        <v>6588.7</v>
      </c>
      <c r="BV218" s="11">
        <f>SAStab!G8720</f>
        <v>24129</v>
      </c>
      <c r="BW218" s="11">
        <f>SAStab!H8720</f>
        <v>68419</v>
      </c>
      <c r="BX218" s="11">
        <f>SAStab!I8720</f>
        <v>134532</v>
      </c>
      <c r="BY218" s="11">
        <f>SAStab!J8720</f>
        <v>381750</v>
      </c>
    </row>
    <row r="219" spans="1:233">
      <c r="B219" s="7" t="s">
        <v>40</v>
      </c>
      <c r="C219" s="98">
        <f>SAStab!B1903</f>
        <v>0.34799999999999998</v>
      </c>
      <c r="D219" s="52">
        <f>SAStab!B8001</f>
        <v>6343</v>
      </c>
      <c r="E219" s="52">
        <f>SAStab!C8001</f>
        <v>0</v>
      </c>
      <c r="F219" s="52">
        <f>SAStab!D8001</f>
        <v>0</v>
      </c>
      <c r="G219" s="52">
        <f>SAStab!E8001</f>
        <v>0</v>
      </c>
      <c r="H219" s="52">
        <f>SAStab!F8001</f>
        <v>0</v>
      </c>
      <c r="I219" s="52">
        <f>SAStab!G8001</f>
        <v>4733</v>
      </c>
      <c r="J219" s="52">
        <f>SAStab!H8001</f>
        <v>20122</v>
      </c>
      <c r="K219" s="52">
        <f>SAStab!I8001</f>
        <v>33800</v>
      </c>
      <c r="L219" s="52">
        <f>SAStab!J8001</f>
        <v>79662</v>
      </c>
      <c r="O219" s="7" t="str">
        <f t="shared" si="62"/>
        <v>DB Pension Income</v>
      </c>
      <c r="P219" s="98">
        <f>SAStab!C1903</f>
        <v>0.3</v>
      </c>
      <c r="Q219">
        <f>SAStab!B8145</f>
        <v>4255</v>
      </c>
      <c r="R219" s="52">
        <f>SAStab!C8145</f>
        <v>0</v>
      </c>
      <c r="S219" s="52">
        <f>SAStab!D8145</f>
        <v>0</v>
      </c>
      <c r="T219" s="52">
        <f>SAStab!E8145</f>
        <v>0</v>
      </c>
      <c r="U219" s="52">
        <f>SAStab!F8145</f>
        <v>0</v>
      </c>
      <c r="V219" s="52">
        <f>SAStab!G8145</f>
        <v>1802</v>
      </c>
      <c r="W219" s="52">
        <f>SAStab!H8145</f>
        <v>12062</v>
      </c>
      <c r="X219">
        <f>SAStab!I8145</f>
        <v>24011</v>
      </c>
      <c r="Y219">
        <f>SAStab!J8145</f>
        <v>64774</v>
      </c>
      <c r="AB219" s="7" t="str">
        <f t="shared" si="63"/>
        <v>DB Pension Income</v>
      </c>
      <c r="AC219" s="98">
        <f>SAStab!D1903</f>
        <v>0.26800000000000002</v>
      </c>
      <c r="AD219">
        <f>SAStab!B8289</f>
        <v>3325</v>
      </c>
      <c r="AE219">
        <f>SAStab!C8289</f>
        <v>0</v>
      </c>
      <c r="AF219">
        <f>SAStab!D8289</f>
        <v>0</v>
      </c>
      <c r="AG219">
        <f>SAStab!E8289</f>
        <v>0</v>
      </c>
      <c r="AH219">
        <f>SAStab!F8289</f>
        <v>0</v>
      </c>
      <c r="AI219">
        <f>SAStab!G8289</f>
        <v>538</v>
      </c>
      <c r="AJ219">
        <f>SAStab!H8289</f>
        <v>7627</v>
      </c>
      <c r="AK219">
        <f>SAStab!I8289</f>
        <v>17506</v>
      </c>
      <c r="AL219">
        <f>SAStab!J8289</f>
        <v>59051</v>
      </c>
      <c r="AO219" s="7" t="str">
        <f t="shared" si="64"/>
        <v>DB Pension Income</v>
      </c>
      <c r="AP219" s="98">
        <f>SAStab!E1903</f>
        <v>0.22800000000000001</v>
      </c>
      <c r="AQ219" s="52">
        <f>SAStab!B8433</f>
        <v>2879</v>
      </c>
      <c r="AR219" s="52">
        <f>SAStab!C8433</f>
        <v>0</v>
      </c>
      <c r="AS219" s="52">
        <f>SAStab!D8433</f>
        <v>0</v>
      </c>
      <c r="AT219" s="52">
        <f>SAStab!E8433</f>
        <v>0</v>
      </c>
      <c r="AU219" s="52">
        <f>SAStab!F8433</f>
        <v>0</v>
      </c>
      <c r="AV219" s="52">
        <f>SAStab!G8433</f>
        <v>0</v>
      </c>
      <c r="AW219" s="52">
        <f>SAStab!H8433</f>
        <v>4473</v>
      </c>
      <c r="AX219" s="52">
        <f>SAStab!I8433</f>
        <v>12908</v>
      </c>
      <c r="AY219" s="52">
        <f>SAStab!J8433</f>
        <v>60457</v>
      </c>
      <c r="BB219" s="7" t="str">
        <f t="shared" si="65"/>
        <v>DB Pension Income</v>
      </c>
      <c r="BC219" s="98">
        <f>SAStab!F1903</f>
        <v>0.16200000000000001</v>
      </c>
      <c r="BD219" s="52">
        <f>SAStab!B8577</f>
        <v>2145</v>
      </c>
      <c r="BE219" s="52">
        <f>SAStab!C8577</f>
        <v>0</v>
      </c>
      <c r="BF219" s="52">
        <f>SAStab!D8577</f>
        <v>0</v>
      </c>
      <c r="BG219" s="52">
        <f>SAStab!E8577</f>
        <v>0</v>
      </c>
      <c r="BH219" s="52">
        <f>SAStab!F8577</f>
        <v>0</v>
      </c>
      <c r="BI219" s="52">
        <f>SAStab!G8577</f>
        <v>0</v>
      </c>
      <c r="BJ219" s="52">
        <f>SAStab!H8577</f>
        <v>2094</v>
      </c>
      <c r="BK219" s="52">
        <f>SAStab!I8577</f>
        <v>9074</v>
      </c>
      <c r="BL219" s="52">
        <f>SAStab!J8577</f>
        <v>55558</v>
      </c>
      <c r="BO219" s="7" t="str">
        <f t="shared" si="66"/>
        <v>DB Pension Income</v>
      </c>
      <c r="BP219" s="98">
        <f>SAStab!G1903</f>
        <v>0.128</v>
      </c>
      <c r="BQ219">
        <f>SAStab!B8721</f>
        <v>2466</v>
      </c>
      <c r="BR219">
        <f>SAStab!C8721</f>
        <v>0</v>
      </c>
      <c r="BS219">
        <f>SAStab!D8721</f>
        <v>0</v>
      </c>
      <c r="BT219">
        <f>SAStab!E8721</f>
        <v>0</v>
      </c>
      <c r="BU219">
        <f>SAStab!F8721</f>
        <v>0</v>
      </c>
      <c r="BV219" s="11">
        <f>SAStab!G8721</f>
        <v>0</v>
      </c>
      <c r="BW219" s="11">
        <f>SAStab!H8721</f>
        <v>1351</v>
      </c>
      <c r="BX219" s="11">
        <f>SAStab!I8721</f>
        <v>10210</v>
      </c>
      <c r="BY219" s="11">
        <f>SAStab!J8721</f>
        <v>62822</v>
      </c>
    </row>
    <row r="220" spans="1:233">
      <c r="B220" s="7" t="s">
        <v>41</v>
      </c>
      <c r="C220" s="98">
        <f>SAStab!B1904</f>
        <v>0.30199999999999999</v>
      </c>
      <c r="D220" s="52">
        <f>SAStab!B8002</f>
        <v>11569</v>
      </c>
      <c r="E220" s="52">
        <f>SAStab!C8002</f>
        <v>0</v>
      </c>
      <c r="F220" s="52">
        <f>SAStab!D8002</f>
        <v>0</v>
      </c>
      <c r="G220" s="52">
        <f>SAStab!E8002</f>
        <v>0</v>
      </c>
      <c r="H220" s="52">
        <f>SAStab!F8002</f>
        <v>0</v>
      </c>
      <c r="I220" s="52">
        <f>SAStab!G8002</f>
        <v>7641</v>
      </c>
      <c r="J220" s="52">
        <f>SAStab!H8002</f>
        <v>40203</v>
      </c>
      <c r="K220" s="52">
        <f>SAStab!I8002</f>
        <v>67930</v>
      </c>
      <c r="L220" s="52">
        <f>SAStab!J8002</f>
        <v>128112</v>
      </c>
      <c r="O220" s="7" t="str">
        <f t="shared" si="62"/>
        <v>Earned Income</v>
      </c>
      <c r="P220" s="98">
        <f>SAStab!C1904</f>
        <v>0.32800000000000001</v>
      </c>
      <c r="Q220">
        <f>SAStab!B8146</f>
        <v>15223</v>
      </c>
      <c r="R220" s="52">
        <f>SAStab!C8146</f>
        <v>0</v>
      </c>
      <c r="S220" s="52">
        <f>SAStab!D8146</f>
        <v>0</v>
      </c>
      <c r="T220" s="52">
        <f>SAStab!E8146</f>
        <v>0</v>
      </c>
      <c r="U220" s="52">
        <f>SAStab!F8146</f>
        <v>0</v>
      </c>
      <c r="V220" s="52">
        <f>SAStab!G8146</f>
        <v>14811</v>
      </c>
      <c r="W220" s="52">
        <f>SAStab!H8146</f>
        <v>52287</v>
      </c>
      <c r="X220">
        <f>SAStab!I8146</f>
        <v>83877</v>
      </c>
      <c r="Y220">
        <f>SAStab!J8146</f>
        <v>170597</v>
      </c>
      <c r="AB220" s="7" t="str">
        <f t="shared" si="63"/>
        <v>Earned Income</v>
      </c>
      <c r="AC220" s="98">
        <f>SAStab!D1904</f>
        <v>0.31</v>
      </c>
      <c r="AD220">
        <f>SAStab!B8290</f>
        <v>15059</v>
      </c>
      <c r="AE220">
        <f>SAStab!C8290</f>
        <v>0</v>
      </c>
      <c r="AF220">
        <f>SAStab!D8290</f>
        <v>0</v>
      </c>
      <c r="AG220">
        <f>SAStab!E8290</f>
        <v>0</v>
      </c>
      <c r="AH220">
        <f>SAStab!F8290</f>
        <v>0</v>
      </c>
      <c r="AI220">
        <f>SAStab!G8290</f>
        <v>11213</v>
      </c>
      <c r="AJ220">
        <f>SAStab!H8290</f>
        <v>48380</v>
      </c>
      <c r="AK220">
        <f>SAStab!I8290</f>
        <v>77608</v>
      </c>
      <c r="AL220">
        <f>SAStab!J8290</f>
        <v>152248</v>
      </c>
      <c r="AO220" s="7" t="str">
        <f t="shared" si="64"/>
        <v>Earned Income</v>
      </c>
      <c r="AP220" s="98">
        <f>SAStab!E1904</f>
        <v>0.28699999999999998</v>
      </c>
      <c r="AQ220" s="52">
        <f>SAStab!B8434</f>
        <v>13018</v>
      </c>
      <c r="AR220" s="52">
        <f>SAStab!C8434</f>
        <v>0</v>
      </c>
      <c r="AS220" s="52">
        <f>SAStab!D8434</f>
        <v>0</v>
      </c>
      <c r="AT220" s="52">
        <f>SAStab!E8434</f>
        <v>0</v>
      </c>
      <c r="AU220" s="52">
        <f>SAStab!F8434</f>
        <v>0</v>
      </c>
      <c r="AV220" s="52">
        <f>SAStab!G8434</f>
        <v>5655</v>
      </c>
      <c r="AW220" s="52">
        <f>SAStab!H8434</f>
        <v>43862</v>
      </c>
      <c r="AX220" s="52">
        <f>SAStab!I8434</f>
        <v>71259</v>
      </c>
      <c r="AY220" s="52">
        <f>SAStab!J8434</f>
        <v>154329</v>
      </c>
      <c r="BB220" s="7" t="str">
        <f t="shared" si="65"/>
        <v>Earned Income</v>
      </c>
      <c r="BC220" s="98">
        <f>SAStab!F1904</f>
        <v>0.28899999999999998</v>
      </c>
      <c r="BD220" s="52">
        <f>SAStab!B8578</f>
        <v>16621</v>
      </c>
      <c r="BE220" s="52">
        <f>SAStab!C8578</f>
        <v>0</v>
      </c>
      <c r="BF220" s="52">
        <f>SAStab!D8578</f>
        <v>0</v>
      </c>
      <c r="BG220" s="52">
        <f>SAStab!E8578</f>
        <v>0</v>
      </c>
      <c r="BH220" s="52">
        <f>SAStab!F8578</f>
        <v>0</v>
      </c>
      <c r="BI220" s="52">
        <f>SAStab!G8578</f>
        <v>7970</v>
      </c>
      <c r="BJ220" s="52">
        <f>SAStab!H8578</f>
        <v>52737</v>
      </c>
      <c r="BK220" s="52">
        <f>SAStab!I8578</f>
        <v>86385</v>
      </c>
      <c r="BL220" s="52">
        <f>SAStab!J8578</f>
        <v>190649</v>
      </c>
      <c r="BO220" s="7" t="str">
        <f t="shared" si="66"/>
        <v>Earned Income</v>
      </c>
      <c r="BP220" s="98">
        <f>SAStab!G1904</f>
        <v>0.27700000000000002</v>
      </c>
      <c r="BQ220">
        <f>SAStab!B8722</f>
        <v>17006</v>
      </c>
      <c r="BR220">
        <f>SAStab!C8722</f>
        <v>0</v>
      </c>
      <c r="BS220">
        <f>SAStab!D8722</f>
        <v>0</v>
      </c>
      <c r="BT220">
        <f>SAStab!E8722</f>
        <v>0</v>
      </c>
      <c r="BU220">
        <f>SAStab!F8722</f>
        <v>0</v>
      </c>
      <c r="BV220" s="11">
        <f>SAStab!G8722</f>
        <v>5720</v>
      </c>
      <c r="BW220" s="11">
        <f>SAStab!H8722</f>
        <v>55560</v>
      </c>
      <c r="BX220" s="11">
        <f>SAStab!I8722</f>
        <v>94194</v>
      </c>
      <c r="BY220" s="11">
        <f>SAStab!J8722</f>
        <v>213931</v>
      </c>
    </row>
    <row r="221" spans="1:233">
      <c r="B221" s="7" t="s">
        <v>42</v>
      </c>
      <c r="C221" s="98">
        <f>SAStab!B1905</f>
        <v>0.40300000000000002</v>
      </c>
      <c r="D221" s="52">
        <f>SAStab!B8003</f>
        <v>2904</v>
      </c>
      <c r="E221" s="52">
        <f>SAStab!C8003</f>
        <v>0</v>
      </c>
      <c r="F221" s="52">
        <f>SAStab!D8003</f>
        <v>0</v>
      </c>
      <c r="G221" s="52">
        <f>SAStab!E8003</f>
        <v>0</v>
      </c>
      <c r="H221" s="52">
        <f>SAStab!F8003</f>
        <v>0</v>
      </c>
      <c r="I221" s="52">
        <f>SAStab!G8003</f>
        <v>2553</v>
      </c>
      <c r="J221" s="52">
        <f>SAStab!H8003</f>
        <v>8072</v>
      </c>
      <c r="K221" s="52">
        <f>SAStab!I8003</f>
        <v>15037</v>
      </c>
      <c r="L221" s="52">
        <f>SAStab!J8003</f>
        <v>35680</v>
      </c>
      <c r="O221" s="7" t="str">
        <f t="shared" si="62"/>
        <v>Imputed Rental Income</v>
      </c>
      <c r="P221" s="98">
        <f>SAStab!C1905</f>
        <v>0.39500000000000002</v>
      </c>
      <c r="Q221">
        <f>SAStab!B8147</f>
        <v>3061</v>
      </c>
      <c r="R221" s="52">
        <f>SAStab!C8147</f>
        <v>0</v>
      </c>
      <c r="S221" s="52">
        <f>SAStab!D8147</f>
        <v>0</v>
      </c>
      <c r="T221" s="52">
        <f>SAStab!E8147</f>
        <v>0</v>
      </c>
      <c r="U221" s="52">
        <f>SAStab!F8147</f>
        <v>0</v>
      </c>
      <c r="V221" s="52">
        <f>SAStab!G8147</f>
        <v>2557</v>
      </c>
      <c r="W221" s="52">
        <f>SAStab!H8147</f>
        <v>9306</v>
      </c>
      <c r="X221">
        <f>SAStab!I8147</f>
        <v>15298</v>
      </c>
      <c r="Y221">
        <f>SAStab!J8147</f>
        <v>35475</v>
      </c>
      <c r="AB221" s="7" t="str">
        <f t="shared" si="63"/>
        <v>Imputed Rental Income</v>
      </c>
      <c r="AC221" s="98">
        <f>SAStab!D1905</f>
        <v>0.39200000000000002</v>
      </c>
      <c r="AD221">
        <f>SAStab!B8291</f>
        <v>4051</v>
      </c>
      <c r="AE221">
        <f>SAStab!C8291</f>
        <v>0</v>
      </c>
      <c r="AF221">
        <f>SAStab!D8291</f>
        <v>0</v>
      </c>
      <c r="AG221">
        <f>SAStab!E8291</f>
        <v>0</v>
      </c>
      <c r="AH221">
        <f>SAStab!F8291</f>
        <v>0</v>
      </c>
      <c r="AI221">
        <f>SAStab!G8291</f>
        <v>3313</v>
      </c>
      <c r="AJ221">
        <f>SAStab!H8291</f>
        <v>11549</v>
      </c>
      <c r="AK221">
        <f>SAStab!I8291</f>
        <v>20147</v>
      </c>
      <c r="AL221">
        <f>SAStab!J8291</f>
        <v>49985</v>
      </c>
      <c r="AO221" s="7" t="str">
        <f t="shared" si="64"/>
        <v>Imputed Rental Income</v>
      </c>
      <c r="AP221" s="98">
        <f>SAStab!E1905</f>
        <v>0.36299999999999999</v>
      </c>
      <c r="AQ221" s="52">
        <f>SAStab!B8435</f>
        <v>4503</v>
      </c>
      <c r="AR221" s="52">
        <f>SAStab!C8435</f>
        <v>0</v>
      </c>
      <c r="AS221" s="52">
        <f>SAStab!D8435</f>
        <v>0</v>
      </c>
      <c r="AT221" s="52">
        <f>SAStab!E8435</f>
        <v>0</v>
      </c>
      <c r="AU221" s="52">
        <f>SAStab!F8435</f>
        <v>0</v>
      </c>
      <c r="AV221" s="52">
        <f>SAStab!G8435</f>
        <v>3240</v>
      </c>
      <c r="AW221" s="52">
        <f>SAStab!H8435</f>
        <v>12313</v>
      </c>
      <c r="AX221" s="52">
        <f>SAStab!I8435</f>
        <v>22569</v>
      </c>
      <c r="AY221" s="52">
        <f>SAStab!J8435</f>
        <v>65100</v>
      </c>
      <c r="BB221" s="7" t="str">
        <f t="shared" si="65"/>
        <v>Imputed Rental Income</v>
      </c>
      <c r="BC221" s="98">
        <f>SAStab!F1905</f>
        <v>0.35599999999999998</v>
      </c>
      <c r="BD221" s="52">
        <f>SAStab!B8579</f>
        <v>5213</v>
      </c>
      <c r="BE221" s="52">
        <f>SAStab!C8579</f>
        <v>0</v>
      </c>
      <c r="BF221" s="52">
        <f>SAStab!D8579</f>
        <v>0</v>
      </c>
      <c r="BG221" s="52">
        <f>SAStab!E8579</f>
        <v>0</v>
      </c>
      <c r="BH221" s="52">
        <f>SAStab!F8579</f>
        <v>0</v>
      </c>
      <c r="BI221" s="52">
        <f>SAStab!G8579</f>
        <v>3592</v>
      </c>
      <c r="BJ221" s="52">
        <f>SAStab!H8579</f>
        <v>13493</v>
      </c>
      <c r="BK221" s="52">
        <f>SAStab!I8579</f>
        <v>25584</v>
      </c>
      <c r="BL221" s="52">
        <f>SAStab!J8579</f>
        <v>77493</v>
      </c>
      <c r="BO221" s="7" t="str">
        <f t="shared" si="66"/>
        <v>Imputed Rental Income</v>
      </c>
      <c r="BP221" s="98">
        <f>SAStab!G1905</f>
        <v>0.35299999999999998</v>
      </c>
      <c r="BQ221">
        <f>SAStab!B8723</f>
        <v>6423</v>
      </c>
      <c r="BR221">
        <f>SAStab!C8723</f>
        <v>0</v>
      </c>
      <c r="BS221">
        <f>SAStab!D8723</f>
        <v>0</v>
      </c>
      <c r="BT221">
        <f>SAStab!E8723</f>
        <v>0</v>
      </c>
      <c r="BU221">
        <f>SAStab!F8723</f>
        <v>0</v>
      </c>
      <c r="BV221" s="11">
        <f>SAStab!G8723</f>
        <v>4153</v>
      </c>
      <c r="BW221" s="11">
        <f>SAStab!H8723</f>
        <v>15820</v>
      </c>
      <c r="BX221" s="11">
        <f>SAStab!I8723</f>
        <v>29886</v>
      </c>
      <c r="BY221" s="11">
        <f>SAStab!J8723</f>
        <v>91911</v>
      </c>
    </row>
    <row r="222" spans="1:233" s="75" customFormat="1">
      <c r="A222" s="7"/>
      <c r="B222" s="7" t="s">
        <v>226</v>
      </c>
      <c r="C222" s="98">
        <f>SAStab!B1906</f>
        <v>6.6000000000000003E-2</v>
      </c>
      <c r="D222" s="209">
        <f>SAStab!B8004</f>
        <v>688</v>
      </c>
      <c r="E222" s="209">
        <f>SAStab!C8004</f>
        <v>0</v>
      </c>
      <c r="F222" s="209">
        <f>SAStab!D8004</f>
        <v>0</v>
      </c>
      <c r="G222" s="209">
        <f>SAStab!E8004</f>
        <v>0</v>
      </c>
      <c r="H222" s="209">
        <f>SAStab!F8004</f>
        <v>0</v>
      </c>
      <c r="I222" s="209">
        <f>SAStab!G8004</f>
        <v>0</v>
      </c>
      <c r="J222" s="209">
        <f>SAStab!H8004</f>
        <v>0</v>
      </c>
      <c r="K222" s="209">
        <f>SAStab!I8004</f>
        <v>4505</v>
      </c>
      <c r="L222" s="209">
        <f>SAStab!J8004</f>
        <v>18850</v>
      </c>
      <c r="M222" s="210"/>
      <c r="N222" s="7"/>
      <c r="O222" s="7" t="str">
        <f t="shared" si="62"/>
        <v>Means+Nonmeans Benefits</v>
      </c>
      <c r="P222" s="98">
        <f>SAStab!C1906</f>
        <v>7.2999999999999995E-2</v>
      </c>
      <c r="Q222" s="75">
        <f>SAStab!B8148</f>
        <v>855</v>
      </c>
      <c r="R222" s="209">
        <f>SAStab!C8148</f>
        <v>0</v>
      </c>
      <c r="S222" s="209">
        <f>SAStab!D8148</f>
        <v>0</v>
      </c>
      <c r="T222" s="209">
        <f>SAStab!E8148</f>
        <v>0</v>
      </c>
      <c r="U222" s="209">
        <f>SAStab!F8148</f>
        <v>0</v>
      </c>
      <c r="V222" s="209">
        <f>SAStab!G8148</f>
        <v>0</v>
      </c>
      <c r="W222" s="209">
        <f>SAStab!H8148</f>
        <v>0</v>
      </c>
      <c r="X222" s="75">
        <f>SAStab!I8148</f>
        <v>7121</v>
      </c>
      <c r="Y222" s="75">
        <f>SAStab!J8148</f>
        <v>20277</v>
      </c>
      <c r="Z222" s="210"/>
      <c r="AA222" s="7"/>
      <c r="AB222" s="7" t="str">
        <f t="shared" si="63"/>
        <v>Means+Nonmeans Benefits</v>
      </c>
      <c r="AC222" s="98">
        <f>SAStab!D1906</f>
        <v>7.5999999999999998E-2</v>
      </c>
      <c r="AD222" s="75">
        <f>SAStab!B8292</f>
        <v>958</v>
      </c>
      <c r="AE222" s="75">
        <f>SAStab!C8292</f>
        <v>0</v>
      </c>
      <c r="AF222" s="75">
        <f>SAStab!D8292</f>
        <v>0</v>
      </c>
      <c r="AG222" s="75">
        <f>SAStab!E8292</f>
        <v>0</v>
      </c>
      <c r="AH222" s="75">
        <f>SAStab!F8292</f>
        <v>0</v>
      </c>
      <c r="AI222" s="75">
        <f>SAStab!G8292</f>
        <v>0</v>
      </c>
      <c r="AJ222" s="75">
        <f>SAStab!H8292</f>
        <v>0</v>
      </c>
      <c r="AK222" s="75">
        <f>SAStab!I8292</f>
        <v>8706</v>
      </c>
      <c r="AL222" s="75">
        <f>SAStab!J8292</f>
        <v>21083</v>
      </c>
      <c r="AM222" s="210"/>
      <c r="AN222" s="7"/>
      <c r="AO222" s="7" t="str">
        <f t="shared" si="64"/>
        <v>Means+Nonmeans Benefits</v>
      </c>
      <c r="AP222" s="98">
        <f>SAStab!E1906</f>
        <v>7.2999999999999995E-2</v>
      </c>
      <c r="AQ222" s="209">
        <f>SAStab!B8437</f>
        <v>11302</v>
      </c>
      <c r="AR222" s="209">
        <f>SAStab!C8437</f>
        <v>0</v>
      </c>
      <c r="AS222" s="209">
        <f>SAStab!D8437</f>
        <v>0</v>
      </c>
      <c r="AT222" s="209">
        <f>SAStab!E8437</f>
        <v>0</v>
      </c>
      <c r="AU222" s="209">
        <f>SAStab!F8437</f>
        <v>0</v>
      </c>
      <c r="AV222" s="209">
        <f>SAStab!G8437</f>
        <v>15637</v>
      </c>
      <c r="AW222" s="209">
        <f>SAStab!H8437</f>
        <v>21552</v>
      </c>
      <c r="AX222" s="209">
        <f>SAStab!I8437</f>
        <v>88647</v>
      </c>
      <c r="AY222" s="209">
        <f>SAStab!J8437</f>
        <v>133768</v>
      </c>
      <c r="AZ222" s="210"/>
      <c r="BA222" s="7"/>
      <c r="BB222" s="7" t="str">
        <f t="shared" si="65"/>
        <v>Means+Nonmeans Benefits</v>
      </c>
      <c r="BC222" s="98">
        <f>SAStab!F1906</f>
        <v>7.3999999999999996E-2</v>
      </c>
      <c r="BD222" s="209">
        <f>SAStab!B8581</f>
        <v>12976</v>
      </c>
      <c r="BE222" s="209">
        <f>SAStab!C8581</f>
        <v>0</v>
      </c>
      <c r="BF222" s="209">
        <f>SAStab!D8581</f>
        <v>0</v>
      </c>
      <c r="BG222" s="209">
        <f>SAStab!E8581</f>
        <v>0</v>
      </c>
      <c r="BH222" s="209">
        <f>SAStab!F8581</f>
        <v>0</v>
      </c>
      <c r="BI222" s="209">
        <f>SAStab!G8581</f>
        <v>17412</v>
      </c>
      <c r="BJ222" s="209">
        <f>SAStab!H8581</f>
        <v>23999</v>
      </c>
      <c r="BK222" s="209">
        <f>SAStab!I8581</f>
        <v>109313</v>
      </c>
      <c r="BL222" s="209">
        <f>SAStab!J8581</f>
        <v>148956</v>
      </c>
      <c r="BM222" s="210"/>
      <c r="BN222" s="7"/>
      <c r="BO222" s="7" t="str">
        <f t="shared" si="66"/>
        <v>Means+Nonmeans Benefits</v>
      </c>
      <c r="BP222" s="98">
        <f>SAStab!G1906</f>
        <v>6.8000000000000005E-2</v>
      </c>
      <c r="BQ222" s="210">
        <f>SAStab!B8724</f>
        <v>1101</v>
      </c>
      <c r="BR222" s="210">
        <f>SAStab!C8724</f>
        <v>0</v>
      </c>
      <c r="BS222" s="210">
        <f>SAStab!D8724</f>
        <v>0</v>
      </c>
      <c r="BT222" s="210">
        <f>SAStab!E8724</f>
        <v>0</v>
      </c>
      <c r="BU222" s="210">
        <f>SAStab!F8724</f>
        <v>0</v>
      </c>
      <c r="BV222" s="210">
        <f>SAStab!G8724</f>
        <v>0</v>
      </c>
      <c r="BW222" s="210">
        <f>SAStab!H8724</f>
        <v>0</v>
      </c>
      <c r="BX222" s="210">
        <f>SAStab!I8724</f>
        <v>8508</v>
      </c>
      <c r="BY222" s="210">
        <f>SAStab!J8724</f>
        <v>28380</v>
      </c>
      <c r="BZ222" s="210"/>
      <c r="CA222" s="210"/>
      <c r="CB222" s="210"/>
      <c r="CC222" s="210"/>
      <c r="CD222" s="210"/>
      <c r="CE222" s="210"/>
      <c r="CF222" s="210"/>
      <c r="CG222" s="210"/>
      <c r="CH222" s="210"/>
      <c r="CI222" s="210"/>
      <c r="CJ222" s="210"/>
      <c r="CK222" s="210"/>
      <c r="CL222" s="210"/>
      <c r="CM222" s="210"/>
      <c r="CN222" s="210"/>
      <c r="CO222" s="210"/>
      <c r="CP222" s="210"/>
      <c r="CQ222" s="210"/>
      <c r="CR222" s="210"/>
      <c r="CS222" s="210"/>
      <c r="CT222" s="210"/>
      <c r="CU222" s="210"/>
      <c r="CV222" s="210"/>
      <c r="CW222" s="210"/>
      <c r="CX222" s="210"/>
      <c r="CY222" s="210"/>
      <c r="CZ222" s="210"/>
      <c r="DA222" s="210"/>
      <c r="DB222" s="210"/>
      <c r="DC222" s="210"/>
      <c r="DD222" s="210"/>
      <c r="DE222" s="210"/>
      <c r="DF222" s="210"/>
      <c r="DG222" s="210"/>
      <c r="DH222" s="210"/>
      <c r="DI222" s="210"/>
      <c r="DJ222" s="210"/>
      <c r="DK222" s="210"/>
      <c r="DL222" s="210"/>
      <c r="DM222" s="210"/>
      <c r="DN222" s="210"/>
      <c r="DO222" s="210"/>
      <c r="DP222" s="210"/>
      <c r="DQ222" s="210"/>
      <c r="DR222" s="210"/>
      <c r="DS222" s="210"/>
      <c r="DT222" s="210"/>
      <c r="DU222" s="210"/>
      <c r="DV222" s="210"/>
      <c r="DW222" s="210"/>
      <c r="DX222" s="210"/>
      <c r="DY222" s="210"/>
      <c r="DZ222" s="210"/>
      <c r="EA222" s="210"/>
      <c r="EB222" s="210"/>
      <c r="EC222" s="210"/>
      <c r="ED222" s="210"/>
      <c r="EE222" s="210"/>
      <c r="EF222" s="210"/>
      <c r="EG222" s="210"/>
      <c r="EH222" s="210"/>
      <c r="EI222" s="210"/>
      <c r="EJ222" s="210"/>
      <c r="EK222" s="210"/>
      <c r="EL222" s="210"/>
      <c r="EM222" s="210"/>
      <c r="EN222" s="210"/>
      <c r="EO222" s="210"/>
      <c r="EP222" s="210"/>
      <c r="EQ222" s="210"/>
      <c r="ER222" s="210"/>
      <c r="ES222" s="210"/>
      <c r="ET222" s="210"/>
      <c r="EU222" s="210"/>
      <c r="EV222" s="210"/>
      <c r="EW222" s="210"/>
      <c r="EX222" s="210"/>
      <c r="EY222" s="210"/>
      <c r="EZ222" s="210"/>
      <c r="FA222" s="210"/>
      <c r="FB222" s="210"/>
      <c r="FC222" s="210"/>
      <c r="FD222" s="210"/>
      <c r="FE222" s="210"/>
      <c r="FF222" s="210"/>
      <c r="FG222" s="210"/>
      <c r="FH222" s="210"/>
      <c r="FI222" s="210"/>
      <c r="FJ222" s="210"/>
      <c r="FK222" s="210"/>
      <c r="FL222" s="210"/>
      <c r="FM222" s="210"/>
      <c r="FN222" s="210"/>
      <c r="FO222" s="210"/>
      <c r="FP222" s="210"/>
      <c r="FQ222" s="210"/>
      <c r="FR222" s="210"/>
      <c r="FS222" s="210"/>
      <c r="FT222" s="210"/>
      <c r="FU222" s="210"/>
      <c r="FV222" s="210"/>
      <c r="FW222" s="210"/>
      <c r="FX222" s="210"/>
      <c r="FY222" s="210"/>
      <c r="FZ222" s="210"/>
      <c r="GA222" s="210"/>
      <c r="GB222" s="210"/>
      <c r="GC222" s="210"/>
      <c r="GD222" s="210"/>
      <c r="GE222" s="210"/>
      <c r="GF222" s="210"/>
      <c r="GG222" s="210"/>
      <c r="GH222" s="210"/>
      <c r="GI222" s="210"/>
      <c r="GJ222" s="210"/>
      <c r="GK222" s="210"/>
      <c r="GL222" s="210"/>
      <c r="GM222" s="210"/>
      <c r="GN222" s="210"/>
      <c r="GO222" s="210"/>
      <c r="GP222" s="210"/>
      <c r="GQ222" s="210"/>
      <c r="GR222" s="210"/>
      <c r="GS222" s="210"/>
      <c r="GT222" s="210"/>
      <c r="GU222" s="210"/>
      <c r="GV222" s="210"/>
      <c r="GW222" s="210"/>
      <c r="GX222" s="210"/>
      <c r="GY222" s="210"/>
      <c r="GZ222" s="210"/>
      <c r="HA222" s="210"/>
      <c r="HB222" s="210"/>
      <c r="HC222" s="210"/>
      <c r="HD222" s="210"/>
      <c r="HE222" s="210"/>
      <c r="HF222" s="210"/>
      <c r="HG222" s="210"/>
      <c r="HH222" s="210"/>
      <c r="HI222" s="210"/>
      <c r="HJ222" s="210"/>
      <c r="HK222" s="210"/>
      <c r="HL222" s="210"/>
      <c r="HM222" s="210"/>
      <c r="HN222" s="210"/>
      <c r="HO222" s="210"/>
      <c r="HP222" s="210"/>
      <c r="HQ222" s="210"/>
      <c r="HR222" s="210"/>
      <c r="HS222" s="210"/>
      <c r="HT222" s="210"/>
      <c r="HU222" s="210"/>
      <c r="HV222" s="210"/>
      <c r="HW222" s="210"/>
      <c r="HX222" s="210"/>
      <c r="HY222" s="210"/>
    </row>
    <row r="223" spans="1:233" s="210" customFormat="1">
      <c r="A223" s="7"/>
      <c r="B223" s="7" t="s">
        <v>308</v>
      </c>
      <c r="C223" s="98">
        <f>SAStab!B1907</f>
        <v>0.27400000000000002</v>
      </c>
      <c r="D223" s="209">
        <f>SAStab!B8005</f>
        <v>7211</v>
      </c>
      <c r="E223" s="209">
        <f>SAStab!C8005</f>
        <v>0</v>
      </c>
      <c r="F223" s="209">
        <f>SAStab!D8005</f>
        <v>0</v>
      </c>
      <c r="G223" s="209">
        <f>SAStab!E8005</f>
        <v>0</v>
      </c>
      <c r="H223" s="209">
        <f>SAStab!F8005</f>
        <v>0</v>
      </c>
      <c r="I223" s="209">
        <f>SAStab!G8005</f>
        <v>10580</v>
      </c>
      <c r="J223" s="209">
        <f>SAStab!H8005</f>
        <v>14582</v>
      </c>
      <c r="K223" s="209">
        <f>SAStab!I8005</f>
        <v>66422</v>
      </c>
      <c r="L223" s="209">
        <f>SAStab!J8005</f>
        <v>90510</v>
      </c>
      <c r="N223" s="7"/>
      <c r="O223" s="7" t="str">
        <f t="shared" si="62"/>
        <v>Other Family Member Income</v>
      </c>
      <c r="P223" s="98">
        <f>SAStab!C1907</f>
        <v>0.28899999999999998</v>
      </c>
      <c r="Q223" s="75">
        <f>SAStab!B8149</f>
        <v>9183</v>
      </c>
      <c r="R223" s="209">
        <f>SAStab!C8149</f>
        <v>0</v>
      </c>
      <c r="S223" s="209">
        <f>SAStab!D8149</f>
        <v>0</v>
      </c>
      <c r="T223" s="209">
        <f>SAStab!E8149</f>
        <v>0</v>
      </c>
      <c r="U223" s="209">
        <f>SAStab!F8149</f>
        <v>0</v>
      </c>
      <c r="V223" s="209">
        <f>SAStab!G8149</f>
        <v>12428</v>
      </c>
      <c r="W223" s="209">
        <f>SAStab!H8149</f>
        <v>17128</v>
      </c>
      <c r="X223" s="75">
        <f>SAStab!I8149</f>
        <v>78020</v>
      </c>
      <c r="Y223" s="75">
        <f>SAStab!J8149</f>
        <v>106314</v>
      </c>
      <c r="AA223" s="7"/>
      <c r="AB223" s="7" t="str">
        <f t="shared" si="63"/>
        <v>Other Family Member Income</v>
      </c>
      <c r="AC223" s="98">
        <f>SAStab!D1907</f>
        <v>0.28399999999999997</v>
      </c>
      <c r="AD223" s="75">
        <f>SAStab!B8293</f>
        <v>10104</v>
      </c>
      <c r="AE223" s="75">
        <f>SAStab!C8293</f>
        <v>0</v>
      </c>
      <c r="AF223" s="75">
        <f>SAStab!D8293</f>
        <v>0</v>
      </c>
      <c r="AG223" s="75">
        <f>SAStab!E8293</f>
        <v>0</v>
      </c>
      <c r="AH223" s="75">
        <f>SAStab!F8293</f>
        <v>0</v>
      </c>
      <c r="AI223" s="75">
        <f>SAStab!G8293</f>
        <v>13992</v>
      </c>
      <c r="AJ223" s="75">
        <f>SAStab!H8293</f>
        <v>19284</v>
      </c>
      <c r="AK223" s="75">
        <f>SAStab!I8293</f>
        <v>87838</v>
      </c>
      <c r="AL223" s="75">
        <f>SAStab!J8293</f>
        <v>119693</v>
      </c>
      <c r="AN223" s="7"/>
      <c r="AO223" s="7" t="str">
        <f t="shared" si="64"/>
        <v>Other Family Member Income</v>
      </c>
      <c r="AP223" s="98">
        <f>SAStab!E1907</f>
        <v>0.28799999999999998</v>
      </c>
      <c r="AQ223" s="211">
        <f>SAStab!B8436</f>
        <v>1029</v>
      </c>
      <c r="AR223" s="211">
        <f>SAStab!C8436</f>
        <v>0</v>
      </c>
      <c r="AS223" s="211">
        <f>SAStab!D8436</f>
        <v>0</v>
      </c>
      <c r="AT223" s="211">
        <f>SAStab!E8436</f>
        <v>0</v>
      </c>
      <c r="AU223" s="211">
        <f>SAStab!F8436</f>
        <v>0</v>
      </c>
      <c r="AV223" s="211">
        <f>SAStab!G8436</f>
        <v>0</v>
      </c>
      <c r="AW223" s="211">
        <f>SAStab!H8436</f>
        <v>0</v>
      </c>
      <c r="AX223" s="211">
        <f>SAStab!I8436</f>
        <v>8817</v>
      </c>
      <c r="AY223" s="211">
        <f>SAStab!J8436</f>
        <v>23459</v>
      </c>
      <c r="BA223" s="7"/>
      <c r="BB223" s="7" t="str">
        <f t="shared" si="65"/>
        <v>Other Family Member Income</v>
      </c>
      <c r="BC223" s="98">
        <f>SAStab!F1907</f>
        <v>0.28899999999999998</v>
      </c>
      <c r="BD223" s="211">
        <f>SAStab!B8580</f>
        <v>1126</v>
      </c>
      <c r="BE223" s="211">
        <f>SAStab!C8580</f>
        <v>0</v>
      </c>
      <c r="BF223" s="211">
        <f>SAStab!D8580</f>
        <v>0</v>
      </c>
      <c r="BG223" s="211">
        <f>SAStab!E8580</f>
        <v>0</v>
      </c>
      <c r="BH223" s="211">
        <f>SAStab!F8580</f>
        <v>0</v>
      </c>
      <c r="BI223" s="211">
        <f>SAStab!G8580</f>
        <v>0</v>
      </c>
      <c r="BJ223" s="211">
        <f>SAStab!H8580</f>
        <v>0</v>
      </c>
      <c r="BK223" s="211">
        <f>SAStab!I8580</f>
        <v>9386</v>
      </c>
      <c r="BL223" s="211">
        <f>SAStab!J8580</f>
        <v>25885</v>
      </c>
      <c r="BN223" s="7"/>
      <c r="BO223" s="7" t="str">
        <f t="shared" si="66"/>
        <v>Other Family Member Income</v>
      </c>
      <c r="BP223" s="98">
        <f>SAStab!G1907</f>
        <v>0.28199999999999997</v>
      </c>
      <c r="BQ223" s="75">
        <f>SAStab!B8725</f>
        <v>14366</v>
      </c>
      <c r="BR223" s="75">
        <f>SAStab!C8725</f>
        <v>0</v>
      </c>
      <c r="BS223" s="75">
        <f>SAStab!D8725</f>
        <v>0</v>
      </c>
      <c r="BT223" s="75">
        <f>SAStab!E8725</f>
        <v>0</v>
      </c>
      <c r="BU223" s="75">
        <f>SAStab!F8725</f>
        <v>0</v>
      </c>
      <c r="BV223" s="210">
        <f>SAStab!G8725</f>
        <v>19362</v>
      </c>
      <c r="BW223" s="210">
        <f>SAStab!H8725</f>
        <v>26686</v>
      </c>
      <c r="BX223" s="210">
        <f>SAStab!I8725</f>
        <v>121553</v>
      </c>
      <c r="BY223" s="210">
        <f>SAStab!J8725</f>
        <v>165636</v>
      </c>
    </row>
    <row r="224" spans="1:233">
      <c r="A224" s="7"/>
      <c r="B224" s="9" t="s">
        <v>44</v>
      </c>
      <c r="C224" s="98">
        <f>SAStab!B1908</f>
        <v>0.70599999999999996</v>
      </c>
      <c r="D224" s="52">
        <f>SAStab!B8006</f>
        <v>10048</v>
      </c>
      <c r="E224" s="52">
        <f>SAStab!C8006</f>
        <v>0</v>
      </c>
      <c r="F224" s="52">
        <f>SAStab!D8006</f>
        <v>0</v>
      </c>
      <c r="G224" s="52">
        <f>SAStab!E8006</f>
        <v>0</v>
      </c>
      <c r="H224" s="52">
        <f>SAStab!F8006</f>
        <v>9717.2000000000007</v>
      </c>
      <c r="I224" s="52">
        <f>SAStab!G8006</f>
        <v>16804</v>
      </c>
      <c r="J224" s="52">
        <f>SAStab!H8006</f>
        <v>22477</v>
      </c>
      <c r="K224" s="52">
        <f>SAStab!I8006</f>
        <v>25172</v>
      </c>
      <c r="L224" s="52">
        <f>SAStab!J8006</f>
        <v>28252</v>
      </c>
      <c r="N224" s="7"/>
      <c r="O224" s="7" t="str">
        <f>$B224</f>
        <v xml:space="preserve">      Own Benefit</v>
      </c>
      <c r="P224" s="98">
        <f>SAStab!C1908</f>
        <v>0.755</v>
      </c>
      <c r="Q224">
        <f>SAStab!B8150</f>
        <v>12149</v>
      </c>
      <c r="R224" s="52">
        <f>SAStab!C8150</f>
        <v>0</v>
      </c>
      <c r="S224" s="52">
        <f>SAStab!D8150</f>
        <v>0</v>
      </c>
      <c r="T224" s="52">
        <f>SAStab!E8150</f>
        <v>1300.5</v>
      </c>
      <c r="U224" s="52">
        <f>SAStab!F8150</f>
        <v>12046.8</v>
      </c>
      <c r="V224" s="52">
        <f>SAStab!G8150</f>
        <v>19363</v>
      </c>
      <c r="W224" s="52">
        <f>SAStab!H8150</f>
        <v>25917</v>
      </c>
      <c r="X224">
        <f>SAStab!I8150</f>
        <v>29003</v>
      </c>
      <c r="Y224">
        <f>SAStab!J8150</f>
        <v>33372</v>
      </c>
      <c r="AA224" s="7"/>
      <c r="AB224" s="7" t="str">
        <f>$B224</f>
        <v xml:space="preserve">      Own Benefit</v>
      </c>
      <c r="AC224" s="98">
        <f>SAStab!D1908</f>
        <v>0.79300000000000004</v>
      </c>
      <c r="AD224">
        <f>SAStab!B8294</f>
        <v>14327</v>
      </c>
      <c r="AE224">
        <f>SAStab!C8294</f>
        <v>0</v>
      </c>
      <c r="AF224">
        <f>SAStab!D8294</f>
        <v>0</v>
      </c>
      <c r="AG224">
        <f>SAStab!E8294</f>
        <v>5167.7</v>
      </c>
      <c r="AH224">
        <f>SAStab!F8294</f>
        <v>13957</v>
      </c>
      <c r="AI224">
        <f>SAStab!G8294</f>
        <v>22192</v>
      </c>
      <c r="AJ224">
        <f>SAStab!H8294</f>
        <v>29386</v>
      </c>
      <c r="AK224">
        <f>SAStab!I8294</f>
        <v>32747</v>
      </c>
      <c r="AL224">
        <f>SAStab!J8294</f>
        <v>37866</v>
      </c>
      <c r="AN224" s="7"/>
      <c r="AO224" s="7" t="str">
        <f>$B224</f>
        <v xml:space="preserve">      Own Benefit</v>
      </c>
      <c r="AP224" s="98">
        <f>SAStab!E1908</f>
        <v>0.80900000000000005</v>
      </c>
      <c r="AQ224" s="85">
        <f>SAStab!B8438</f>
        <v>15527</v>
      </c>
      <c r="AR224" s="85">
        <f>SAStab!C8438</f>
        <v>0</v>
      </c>
      <c r="AS224" s="85">
        <f>SAStab!D8438</f>
        <v>0</v>
      </c>
      <c r="AT224" s="85">
        <f>SAStab!E8438</f>
        <v>7014.1</v>
      </c>
      <c r="AU224" s="85">
        <f>SAStab!F8438</f>
        <v>14877.2</v>
      </c>
      <c r="AV224" s="85">
        <f>SAStab!G8438</f>
        <v>23533</v>
      </c>
      <c r="AW224" s="85">
        <f>SAStab!H8438</f>
        <v>31467</v>
      </c>
      <c r="AX224" s="85">
        <f>SAStab!I8438</f>
        <v>35312</v>
      </c>
      <c r="AY224" s="85">
        <f>SAStab!J8438</f>
        <v>42124</v>
      </c>
      <c r="BA224" s="7"/>
      <c r="BB224" s="7" t="str">
        <f>$B224</f>
        <v xml:space="preserve">      Own Benefit</v>
      </c>
      <c r="BC224" s="98">
        <f>SAStab!F1908</f>
        <v>0.80300000000000005</v>
      </c>
      <c r="BD224" s="85">
        <f>SAStab!B8582</f>
        <v>16729</v>
      </c>
      <c r="BE224" s="85">
        <f>SAStab!C8582</f>
        <v>0</v>
      </c>
      <c r="BF224" s="85">
        <f>SAStab!D8582</f>
        <v>0</v>
      </c>
      <c r="BG224" s="85">
        <f>SAStab!E8582</f>
        <v>7010.1</v>
      </c>
      <c r="BH224" s="85">
        <f>SAStab!F8582</f>
        <v>16058</v>
      </c>
      <c r="BI224" s="85">
        <f>SAStab!G8582</f>
        <v>25210</v>
      </c>
      <c r="BJ224" s="85">
        <f>SAStab!H8582</f>
        <v>34385</v>
      </c>
      <c r="BK224" s="85">
        <f>SAStab!I8582</f>
        <v>38940</v>
      </c>
      <c r="BL224" s="85">
        <f>SAStab!J8582</f>
        <v>46394</v>
      </c>
      <c r="BN224" s="7"/>
      <c r="BO224" s="7" t="str">
        <f t="shared" si="66"/>
        <v xml:space="preserve">      Own Benefit</v>
      </c>
      <c r="BP224" s="98">
        <f>SAStab!G1908</f>
        <v>0.81599999999999995</v>
      </c>
      <c r="BQ224" s="11">
        <f>SAStab!B8726</f>
        <v>19137</v>
      </c>
      <c r="BR224" s="11">
        <f>SAStab!C8726</f>
        <v>0</v>
      </c>
      <c r="BS224" s="11">
        <f>SAStab!D8726</f>
        <v>0</v>
      </c>
      <c r="BT224" s="11">
        <f>SAStab!E8726</f>
        <v>8619.7000000000007</v>
      </c>
      <c r="BU224" s="11">
        <f>SAStab!F8726</f>
        <v>18239.2</v>
      </c>
      <c r="BV224" s="11">
        <f>SAStab!G8726</f>
        <v>28581</v>
      </c>
      <c r="BW224" s="11">
        <f>SAStab!H8726</f>
        <v>38853</v>
      </c>
      <c r="BX224" s="11">
        <f>SAStab!I8726</f>
        <v>43676</v>
      </c>
      <c r="BY224" s="11">
        <f>SAStab!J8726</f>
        <v>51378</v>
      </c>
    </row>
    <row r="225" spans="1:77">
      <c r="A225" s="7"/>
      <c r="B225" s="9" t="s">
        <v>45</v>
      </c>
      <c r="C225" s="98">
        <f>SAStab!B1909</f>
        <v>0</v>
      </c>
      <c r="D225" s="52">
        <f>SAStab!B8007</f>
        <v>0</v>
      </c>
      <c r="E225" s="52">
        <f>SAStab!C8007</f>
        <v>0</v>
      </c>
      <c r="F225" s="52">
        <f>SAStab!D8007</f>
        <v>0</v>
      </c>
      <c r="G225" s="52">
        <f>SAStab!E8007</f>
        <v>0</v>
      </c>
      <c r="H225" s="52">
        <f>SAStab!F8007</f>
        <v>0</v>
      </c>
      <c r="I225" s="52">
        <f>SAStab!G8007</f>
        <v>0</v>
      </c>
      <c r="J225" s="52">
        <f>SAStab!H8007</f>
        <v>0</v>
      </c>
      <c r="K225" s="52">
        <f>SAStab!I8007</f>
        <v>0</v>
      </c>
      <c r="L225" s="52">
        <f>SAStab!J8007</f>
        <v>0</v>
      </c>
      <c r="N225" s="7"/>
      <c r="O225" s="7" t="str">
        <f>$B225</f>
        <v xml:space="preserve">      Spouse Benefit</v>
      </c>
      <c r="P225" s="98">
        <f>SAStab!C1909</f>
        <v>0</v>
      </c>
      <c r="Q225">
        <f>SAStab!B8151</f>
        <v>0</v>
      </c>
      <c r="R225" s="52">
        <f>SAStab!C8151</f>
        <v>0</v>
      </c>
      <c r="S225" s="52">
        <f>SAStab!D8151</f>
        <v>0</v>
      </c>
      <c r="T225" s="52">
        <f>SAStab!E8151</f>
        <v>0</v>
      </c>
      <c r="U225" s="52">
        <f>SAStab!F8151</f>
        <v>0</v>
      </c>
      <c r="V225" s="52">
        <f>SAStab!G8151</f>
        <v>0</v>
      </c>
      <c r="W225" s="52">
        <f>SAStab!H8151</f>
        <v>0</v>
      </c>
      <c r="X225">
        <f>SAStab!I8151</f>
        <v>0</v>
      </c>
      <c r="Y225">
        <f>SAStab!J8151</f>
        <v>0</v>
      </c>
      <c r="AA225" s="7"/>
      <c r="AB225" s="7" t="str">
        <f>$B225</f>
        <v xml:space="preserve">      Spouse Benefit</v>
      </c>
      <c r="AC225" s="98">
        <f>SAStab!D1909</f>
        <v>0</v>
      </c>
      <c r="AD225">
        <f>SAStab!B8295</f>
        <v>0</v>
      </c>
      <c r="AE225">
        <f>SAStab!C8295</f>
        <v>0</v>
      </c>
      <c r="AF225">
        <f>SAStab!D8295</f>
        <v>0</v>
      </c>
      <c r="AG225">
        <f>SAStab!E8295</f>
        <v>0</v>
      </c>
      <c r="AH225">
        <f>SAStab!F8295</f>
        <v>0</v>
      </c>
      <c r="AI225">
        <f>SAStab!G8295</f>
        <v>0</v>
      </c>
      <c r="AJ225">
        <f>SAStab!H8295</f>
        <v>0</v>
      </c>
      <c r="AK225">
        <f>SAStab!I8295</f>
        <v>0</v>
      </c>
      <c r="AL225">
        <f>SAStab!J8295</f>
        <v>0</v>
      </c>
      <c r="AN225" s="7"/>
      <c r="AO225" s="7" t="str">
        <f>$B225</f>
        <v xml:space="preserve">      Spouse Benefit</v>
      </c>
      <c r="AP225" s="98">
        <f>SAStab!E1909</f>
        <v>0</v>
      </c>
      <c r="AQ225" s="85">
        <f>SAStab!B8439</f>
        <v>0</v>
      </c>
      <c r="AR225" s="85">
        <f>SAStab!C8439</f>
        <v>0</v>
      </c>
      <c r="AS225" s="85">
        <f>SAStab!D8439</f>
        <v>0</v>
      </c>
      <c r="AT225" s="85">
        <f>SAStab!E8439</f>
        <v>0</v>
      </c>
      <c r="AU225" s="85">
        <f>SAStab!F8439</f>
        <v>0</v>
      </c>
      <c r="AV225" s="85">
        <f>SAStab!G8439</f>
        <v>0</v>
      </c>
      <c r="AW225" s="85">
        <f>SAStab!H8439</f>
        <v>0</v>
      </c>
      <c r="AX225" s="85">
        <f>SAStab!I8439</f>
        <v>0</v>
      </c>
      <c r="AY225" s="85">
        <f>SAStab!J8439</f>
        <v>0</v>
      </c>
      <c r="BA225" s="7"/>
      <c r="BB225" s="7" t="str">
        <f>$B225</f>
        <v xml:space="preserve">      Spouse Benefit</v>
      </c>
      <c r="BC225" s="98">
        <f>SAStab!F1909</f>
        <v>0</v>
      </c>
      <c r="BD225" s="85">
        <f>SAStab!B8583</f>
        <v>0</v>
      </c>
      <c r="BE225" s="85">
        <f>SAStab!C8583</f>
        <v>0</v>
      </c>
      <c r="BF225" s="85">
        <f>SAStab!D8583</f>
        <v>0</v>
      </c>
      <c r="BG225" s="85">
        <f>SAStab!E8583</f>
        <v>0</v>
      </c>
      <c r="BH225" s="85">
        <f>SAStab!F8583</f>
        <v>0</v>
      </c>
      <c r="BI225" s="85">
        <f>SAStab!G8583</f>
        <v>0</v>
      </c>
      <c r="BJ225" s="85">
        <f>SAStab!H8583</f>
        <v>0</v>
      </c>
      <c r="BK225" s="85">
        <f>SAStab!I8583</f>
        <v>0</v>
      </c>
      <c r="BL225" s="85">
        <f>SAStab!J8583</f>
        <v>0</v>
      </c>
      <c r="BN225" s="7"/>
      <c r="BO225" s="7" t="str">
        <f t="shared" si="66"/>
        <v xml:space="preserve">      Spouse Benefit</v>
      </c>
      <c r="BP225" s="98">
        <f>SAStab!G1909</f>
        <v>0</v>
      </c>
      <c r="BQ225" s="11">
        <f>SAStab!B8727</f>
        <v>0</v>
      </c>
      <c r="BR225" s="11">
        <f>SAStab!C8727</f>
        <v>0</v>
      </c>
      <c r="BS225" s="11">
        <f>SAStab!D8727</f>
        <v>0</v>
      </c>
      <c r="BT225" s="11">
        <f>SAStab!E8727</f>
        <v>0</v>
      </c>
      <c r="BU225" s="11">
        <f>SAStab!F8727</f>
        <v>0</v>
      </c>
      <c r="BV225" s="11">
        <f>SAStab!G8727</f>
        <v>0</v>
      </c>
      <c r="BW225" s="11">
        <f>SAStab!H8727</f>
        <v>0</v>
      </c>
      <c r="BX225" s="11">
        <f>SAStab!I8727</f>
        <v>0</v>
      </c>
      <c r="BY225" s="11">
        <f>SAStab!J8727</f>
        <v>0</v>
      </c>
    </row>
    <row r="226" spans="1:77">
      <c r="A226" s="7"/>
      <c r="B226" s="9" t="s">
        <v>46</v>
      </c>
      <c r="C226" s="98">
        <f>SAStab!B1910</f>
        <v>0.30199999999999999</v>
      </c>
      <c r="D226" s="52">
        <f>SAStab!B8008</f>
        <v>11605</v>
      </c>
      <c r="E226" s="52">
        <f>SAStab!C8008</f>
        <v>0</v>
      </c>
      <c r="F226" s="52">
        <f>SAStab!D8008</f>
        <v>0</v>
      </c>
      <c r="G226" s="52">
        <f>SAStab!E8008</f>
        <v>0</v>
      </c>
      <c r="H226" s="52">
        <f>SAStab!F8008</f>
        <v>0</v>
      </c>
      <c r="I226" s="52">
        <f>SAStab!G8008</f>
        <v>8116</v>
      </c>
      <c r="J226" s="52">
        <f>SAStab!H8008</f>
        <v>40449</v>
      </c>
      <c r="K226" s="52">
        <f>SAStab!I8008</f>
        <v>67930</v>
      </c>
      <c r="L226" s="52">
        <f>SAStab!J8008</f>
        <v>128112</v>
      </c>
      <c r="N226" s="7"/>
      <c r="O226" s="7" t="str">
        <f>$B226</f>
        <v xml:space="preserve">      Own Earnings</v>
      </c>
      <c r="P226" s="98">
        <f>SAStab!C1910</f>
        <v>0.32800000000000001</v>
      </c>
      <c r="Q226">
        <f>SAStab!B8152</f>
        <v>15264</v>
      </c>
      <c r="R226" s="52">
        <f>SAStab!C8152</f>
        <v>0</v>
      </c>
      <c r="S226" s="52">
        <f>SAStab!D8152</f>
        <v>0</v>
      </c>
      <c r="T226" s="52">
        <f>SAStab!E8152</f>
        <v>0</v>
      </c>
      <c r="U226" s="52">
        <f>SAStab!F8152</f>
        <v>0</v>
      </c>
      <c r="V226" s="52">
        <f>SAStab!G8152</f>
        <v>14811</v>
      </c>
      <c r="W226" s="52">
        <f>SAStab!H8152</f>
        <v>52357</v>
      </c>
      <c r="X226">
        <f>SAStab!I8152</f>
        <v>84941</v>
      </c>
      <c r="Y226">
        <f>SAStab!J8152</f>
        <v>170597</v>
      </c>
      <c r="AA226" s="7"/>
      <c r="AB226" s="7" t="str">
        <f>$B226</f>
        <v xml:space="preserve">      Own Earnings</v>
      </c>
      <c r="AC226" s="98">
        <f>SAStab!D1910</f>
        <v>0.31</v>
      </c>
      <c r="AD226">
        <f>SAStab!B8296</f>
        <v>15078</v>
      </c>
      <c r="AE226">
        <f>SAStab!C8296</f>
        <v>0</v>
      </c>
      <c r="AF226">
        <f>SAStab!D8296</f>
        <v>0</v>
      </c>
      <c r="AG226">
        <f>SAStab!E8296</f>
        <v>0</v>
      </c>
      <c r="AH226">
        <f>SAStab!F8296</f>
        <v>0</v>
      </c>
      <c r="AI226">
        <f>SAStab!G8296</f>
        <v>11286</v>
      </c>
      <c r="AJ226">
        <f>SAStab!H8296</f>
        <v>48420</v>
      </c>
      <c r="AK226">
        <f>SAStab!I8296</f>
        <v>77608</v>
      </c>
      <c r="AL226">
        <f>SAStab!J8296</f>
        <v>152248</v>
      </c>
      <c r="AN226" s="7"/>
      <c r="AO226" s="7" t="str">
        <f>$B226</f>
        <v xml:space="preserve">      Own Earnings</v>
      </c>
      <c r="AP226" s="98">
        <f>SAStab!E1910</f>
        <v>0.28699999999999998</v>
      </c>
      <c r="AQ226" s="85">
        <f>SAStab!B8440</f>
        <v>13029</v>
      </c>
      <c r="AR226" s="85">
        <f>SAStab!C8440</f>
        <v>0</v>
      </c>
      <c r="AS226" s="85">
        <f>SAStab!D8440</f>
        <v>0</v>
      </c>
      <c r="AT226" s="85">
        <f>SAStab!E8440</f>
        <v>0</v>
      </c>
      <c r="AU226" s="85">
        <f>SAStab!F8440</f>
        <v>0</v>
      </c>
      <c r="AV226" s="85">
        <f>SAStab!G8440</f>
        <v>5776</v>
      </c>
      <c r="AW226" s="85">
        <f>SAStab!H8440</f>
        <v>43895</v>
      </c>
      <c r="AX226" s="85">
        <f>SAStab!I8440</f>
        <v>71413</v>
      </c>
      <c r="AY226" s="85">
        <f>SAStab!J8440</f>
        <v>154329</v>
      </c>
      <c r="BA226" s="7"/>
      <c r="BB226" s="7" t="str">
        <f>$B226</f>
        <v xml:space="preserve">      Own Earnings</v>
      </c>
      <c r="BC226" s="98">
        <f>SAStab!F1910</f>
        <v>0.28899999999999998</v>
      </c>
      <c r="BD226" s="85">
        <f>SAStab!B8584</f>
        <v>16680</v>
      </c>
      <c r="BE226" s="85">
        <f>SAStab!C8584</f>
        <v>0</v>
      </c>
      <c r="BF226" s="85">
        <f>SAStab!D8584</f>
        <v>0</v>
      </c>
      <c r="BG226" s="85">
        <f>SAStab!E8584</f>
        <v>0</v>
      </c>
      <c r="BH226" s="85">
        <f>SAStab!F8584</f>
        <v>0</v>
      </c>
      <c r="BI226" s="85">
        <f>SAStab!G8584</f>
        <v>7995</v>
      </c>
      <c r="BJ226" s="85">
        <f>SAStab!H8584</f>
        <v>52827</v>
      </c>
      <c r="BK226" s="85">
        <f>SAStab!I8584</f>
        <v>86523</v>
      </c>
      <c r="BL226" s="85">
        <f>SAStab!J8584</f>
        <v>190649</v>
      </c>
      <c r="BN226" s="7"/>
      <c r="BO226" s="7" t="str">
        <f t="shared" si="66"/>
        <v xml:space="preserve">      Own Earnings</v>
      </c>
      <c r="BP226" s="98">
        <f>SAStab!G1910</f>
        <v>0.27700000000000002</v>
      </c>
      <c r="BQ226" s="11">
        <f>SAStab!B8728</f>
        <v>17055</v>
      </c>
      <c r="BR226" s="11">
        <f>SAStab!C8728</f>
        <v>0</v>
      </c>
      <c r="BS226" s="11">
        <f>SAStab!D8728</f>
        <v>0</v>
      </c>
      <c r="BT226" s="11">
        <f>SAStab!E8728</f>
        <v>0</v>
      </c>
      <c r="BU226" s="11">
        <f>SAStab!F8728</f>
        <v>0</v>
      </c>
      <c r="BV226" s="11">
        <f>SAStab!G8728</f>
        <v>5744</v>
      </c>
      <c r="BW226" s="11">
        <f>SAStab!H8728</f>
        <v>55883</v>
      </c>
      <c r="BX226" s="11">
        <f>SAStab!I8728</f>
        <v>94381</v>
      </c>
      <c r="BY226" s="11">
        <f>SAStab!J8728</f>
        <v>214016</v>
      </c>
    </row>
    <row r="227" spans="1:77">
      <c r="A227" s="7"/>
      <c r="B227" s="9" t="s">
        <v>47</v>
      </c>
      <c r="C227" s="98">
        <f>SAStab!B1911</f>
        <v>0</v>
      </c>
      <c r="D227" s="52">
        <f>SAStab!B8009</f>
        <v>0</v>
      </c>
      <c r="E227" s="52">
        <f>SAStab!C8009</f>
        <v>0</v>
      </c>
      <c r="F227" s="52">
        <f>SAStab!D8009</f>
        <v>0</v>
      </c>
      <c r="G227" s="52">
        <f>SAStab!E8009</f>
        <v>0</v>
      </c>
      <c r="H227" s="52">
        <f>SAStab!F8009</f>
        <v>0</v>
      </c>
      <c r="I227" s="52">
        <f>SAStab!G8009</f>
        <v>0</v>
      </c>
      <c r="J227" s="52">
        <f>SAStab!H8009</f>
        <v>0</v>
      </c>
      <c r="K227" s="52">
        <f>SAStab!I8009</f>
        <v>0</v>
      </c>
      <c r="L227" s="52">
        <f>SAStab!J8009</f>
        <v>0</v>
      </c>
      <c r="N227" s="7"/>
      <c r="O227" s="7" t="str">
        <f>$B227</f>
        <v xml:space="preserve">      Spouse Earnings</v>
      </c>
      <c r="P227" s="98">
        <f>SAStab!C1911</f>
        <v>0</v>
      </c>
      <c r="Q227">
        <f>SAStab!B8153</f>
        <v>0</v>
      </c>
      <c r="R227" s="52">
        <f>SAStab!C8153</f>
        <v>0</v>
      </c>
      <c r="S227" s="52">
        <f>SAStab!D8153</f>
        <v>0</v>
      </c>
      <c r="T227" s="52">
        <f>SAStab!E8153</f>
        <v>0</v>
      </c>
      <c r="U227" s="52">
        <f>SAStab!F8153</f>
        <v>0</v>
      </c>
      <c r="V227" s="52">
        <f>SAStab!G8153</f>
        <v>0</v>
      </c>
      <c r="W227" s="52">
        <f>SAStab!H8153</f>
        <v>0</v>
      </c>
      <c r="X227">
        <f>SAStab!I8153</f>
        <v>0</v>
      </c>
      <c r="Y227">
        <f>SAStab!J8153</f>
        <v>0</v>
      </c>
      <c r="AA227" s="7"/>
      <c r="AB227" s="7" t="str">
        <f>$B227</f>
        <v xml:space="preserve">      Spouse Earnings</v>
      </c>
      <c r="AC227" s="98">
        <f>SAStab!D1911</f>
        <v>0</v>
      </c>
      <c r="AD227">
        <f>SAStab!B8297</f>
        <v>0</v>
      </c>
      <c r="AE227">
        <f>SAStab!C8297</f>
        <v>0</v>
      </c>
      <c r="AF227">
        <f>SAStab!D8297</f>
        <v>0</v>
      </c>
      <c r="AG227">
        <f>SAStab!E8297</f>
        <v>0</v>
      </c>
      <c r="AH227">
        <f>SAStab!F8297</f>
        <v>0</v>
      </c>
      <c r="AI227">
        <f>SAStab!G8297</f>
        <v>0</v>
      </c>
      <c r="AJ227">
        <f>SAStab!H8297</f>
        <v>0</v>
      </c>
      <c r="AK227">
        <f>SAStab!I8297</f>
        <v>0</v>
      </c>
      <c r="AL227">
        <f>SAStab!J8297</f>
        <v>0</v>
      </c>
      <c r="AN227" s="7"/>
      <c r="AO227" s="7" t="str">
        <f>$B227</f>
        <v xml:space="preserve">      Spouse Earnings</v>
      </c>
      <c r="AP227" s="98">
        <f>SAStab!E1911</f>
        <v>0</v>
      </c>
      <c r="AQ227" s="85">
        <f>SAStab!B8441</f>
        <v>0</v>
      </c>
      <c r="AR227" s="85">
        <f>SAStab!C8441</f>
        <v>0</v>
      </c>
      <c r="AS227" s="85">
        <f>SAStab!D8441</f>
        <v>0</v>
      </c>
      <c r="AT227" s="85">
        <f>SAStab!E8441</f>
        <v>0</v>
      </c>
      <c r="AU227" s="85">
        <f>SAStab!F8441</f>
        <v>0</v>
      </c>
      <c r="AV227" s="85">
        <f>SAStab!G8441</f>
        <v>0</v>
      </c>
      <c r="AW227" s="85">
        <f>SAStab!H8441</f>
        <v>0</v>
      </c>
      <c r="AX227" s="85">
        <f>SAStab!I8441</f>
        <v>0</v>
      </c>
      <c r="AY227" s="85">
        <f>SAStab!J8441</f>
        <v>0</v>
      </c>
      <c r="BA227" s="7"/>
      <c r="BB227" s="7" t="str">
        <f>$B227</f>
        <v xml:space="preserve">      Spouse Earnings</v>
      </c>
      <c r="BC227" s="98">
        <f>SAStab!F1911</f>
        <v>0</v>
      </c>
      <c r="BD227" s="85">
        <f>SAStab!B8585</f>
        <v>0</v>
      </c>
      <c r="BE227" s="85">
        <f>SAStab!C8585</f>
        <v>0</v>
      </c>
      <c r="BF227" s="85">
        <f>SAStab!D8585</f>
        <v>0</v>
      </c>
      <c r="BG227" s="85">
        <f>SAStab!E8585</f>
        <v>0</v>
      </c>
      <c r="BH227" s="85">
        <f>SAStab!F8585</f>
        <v>0</v>
      </c>
      <c r="BI227" s="85">
        <f>SAStab!G8585</f>
        <v>0</v>
      </c>
      <c r="BJ227" s="85">
        <f>SAStab!H8585</f>
        <v>0</v>
      </c>
      <c r="BK227" s="85">
        <f>SAStab!I8585</f>
        <v>0</v>
      </c>
      <c r="BL227" s="85">
        <f>SAStab!J8585</f>
        <v>0</v>
      </c>
      <c r="BN227" s="7"/>
      <c r="BO227" s="7" t="str">
        <f t="shared" si="66"/>
        <v xml:space="preserve">      Spouse Earnings</v>
      </c>
      <c r="BP227" s="98">
        <f>SAStab!G1911</f>
        <v>0</v>
      </c>
      <c r="BQ227" s="11">
        <f>SAStab!B8729</f>
        <v>0</v>
      </c>
      <c r="BR227" s="11">
        <f>SAStab!C8729</f>
        <v>0</v>
      </c>
      <c r="BS227" s="11">
        <f>SAStab!D8729</f>
        <v>0</v>
      </c>
      <c r="BT227" s="11">
        <f>SAStab!E8729</f>
        <v>0</v>
      </c>
      <c r="BU227" s="11">
        <f>SAStab!F8729</f>
        <v>0</v>
      </c>
      <c r="BV227" s="11">
        <f>SAStab!G8729</f>
        <v>0</v>
      </c>
      <c r="BW227" s="11">
        <f>SAStab!H8729</f>
        <v>0</v>
      </c>
      <c r="BX227" s="11">
        <f>SAStab!I8729</f>
        <v>0</v>
      </c>
      <c r="BY227" s="11">
        <f>SAStab!J8729</f>
        <v>0</v>
      </c>
    </row>
    <row r="228" spans="1:77">
      <c r="A228" s="7"/>
      <c r="B228" s="7" t="s">
        <v>312</v>
      </c>
      <c r="C228" s="98">
        <f>SAStab!B1912</f>
        <v>1</v>
      </c>
      <c r="D228" s="52">
        <f>SAStab!B8010</f>
        <v>42192</v>
      </c>
      <c r="E228" s="52">
        <f>SAStab!C8010</f>
        <v>2375.36</v>
      </c>
      <c r="F228" s="52">
        <f>SAStab!D8010</f>
        <v>6053.52</v>
      </c>
      <c r="G228" s="52">
        <f>SAStab!E8010</f>
        <v>9560.2999999999993</v>
      </c>
      <c r="H228" s="52">
        <f>SAStab!F8010</f>
        <v>22554.3</v>
      </c>
      <c r="I228" s="52">
        <f>SAStab!G8010</f>
        <v>51718</v>
      </c>
      <c r="J228" s="52">
        <f>SAStab!H8010</f>
        <v>98861</v>
      </c>
      <c r="K228" s="52">
        <f>SAStab!I8010</f>
        <v>142329</v>
      </c>
      <c r="L228" s="52">
        <f>SAStab!J8010</f>
        <v>276879</v>
      </c>
      <c r="N228" s="7"/>
      <c r="O228" s="7" t="str">
        <f t="shared" si="62"/>
        <v>Net Annuity Income</v>
      </c>
      <c r="P228" s="98">
        <f>SAStab!C1912</f>
        <v>1</v>
      </c>
      <c r="Q228">
        <f>SAStab!B8154</f>
        <v>46005</v>
      </c>
      <c r="R228" s="52">
        <f>SAStab!C8154</f>
        <v>2212.02</v>
      </c>
      <c r="S228" s="52">
        <f>SAStab!D8154</f>
        <v>6056.37</v>
      </c>
      <c r="T228" s="52">
        <f>SAStab!E8154</f>
        <v>11122.3</v>
      </c>
      <c r="U228" s="52">
        <f>SAStab!F8154</f>
        <v>25524.6</v>
      </c>
      <c r="V228" s="52">
        <f>SAStab!G8154</f>
        <v>54224</v>
      </c>
      <c r="W228" s="52">
        <f>SAStab!H8154</f>
        <v>106010</v>
      </c>
      <c r="X228">
        <f>SAStab!I8154</f>
        <v>155537</v>
      </c>
      <c r="Y228">
        <f>SAStab!J8154</f>
        <v>318562</v>
      </c>
      <c r="AA228" s="7"/>
      <c r="AB228" s="7" t="str">
        <f t="shared" si="63"/>
        <v>Net Annuity Income</v>
      </c>
      <c r="AC228" s="98">
        <f>SAStab!D1912</f>
        <v>1</v>
      </c>
      <c r="AD228">
        <f>SAStab!B8298</f>
        <v>52672</v>
      </c>
      <c r="AE228">
        <f>SAStab!C8298</f>
        <v>2213.1799999999998</v>
      </c>
      <c r="AF228">
        <f>SAStab!D8298</f>
        <v>5966.81</v>
      </c>
      <c r="AG228">
        <f>SAStab!E8298</f>
        <v>11835.3</v>
      </c>
      <c r="AH228">
        <f>SAStab!F8298</f>
        <v>27959.3</v>
      </c>
      <c r="AI228">
        <f>SAStab!G8298</f>
        <v>62452</v>
      </c>
      <c r="AJ228">
        <f>SAStab!H8298</f>
        <v>117188</v>
      </c>
      <c r="AK228">
        <f>SAStab!I8298</f>
        <v>179027</v>
      </c>
      <c r="AL228">
        <f>SAStab!J8298</f>
        <v>385913</v>
      </c>
      <c r="AN228" s="7"/>
      <c r="AO228" s="7" t="str">
        <f t="shared" si="64"/>
        <v>Net Annuity Income</v>
      </c>
      <c r="AP228" s="98">
        <f>SAStab!E1912</f>
        <v>1</v>
      </c>
      <c r="AQ228" s="85">
        <f>SAStab!B8442</f>
        <v>55803</v>
      </c>
      <c r="AR228" s="85">
        <f>SAStab!C8442</f>
        <v>1145.4000000000001</v>
      </c>
      <c r="AS228" s="85">
        <f>SAStab!D8442</f>
        <v>5247.46</v>
      </c>
      <c r="AT228" s="85">
        <f>SAStab!E8442</f>
        <v>12186.5</v>
      </c>
      <c r="AU228" s="85">
        <f>SAStab!F8442</f>
        <v>27711.1</v>
      </c>
      <c r="AV228" s="85">
        <f>SAStab!G8442</f>
        <v>61419</v>
      </c>
      <c r="AW228" s="85">
        <f>SAStab!H8442</f>
        <v>120621</v>
      </c>
      <c r="AX228" s="85">
        <f>SAStab!I8442</f>
        <v>188436</v>
      </c>
      <c r="AY228" s="85">
        <f>SAStab!J8442</f>
        <v>457123</v>
      </c>
      <c r="BA228" s="7"/>
      <c r="BB228" s="7" t="str">
        <f t="shared" si="65"/>
        <v>Net Annuity Income</v>
      </c>
      <c r="BC228" s="98">
        <f>SAStab!F1912</f>
        <v>1</v>
      </c>
      <c r="BD228" s="85">
        <f>SAStab!B8586</f>
        <v>60351</v>
      </c>
      <c r="BE228" s="85">
        <f>SAStab!C8586</f>
        <v>845.35</v>
      </c>
      <c r="BF228" s="85">
        <f>SAStab!D8586</f>
        <v>4613.25</v>
      </c>
      <c r="BG228" s="85">
        <f>SAStab!E8586</f>
        <v>12693.8</v>
      </c>
      <c r="BH228" s="85">
        <f>SAStab!F8586</f>
        <v>29062.6</v>
      </c>
      <c r="BI228" s="85">
        <f>SAStab!G8586</f>
        <v>65822</v>
      </c>
      <c r="BJ228" s="85">
        <f>SAStab!H8586</f>
        <v>133289</v>
      </c>
      <c r="BK228" s="85">
        <f>SAStab!I8586</f>
        <v>195314</v>
      </c>
      <c r="BL228" s="85">
        <f>SAStab!J8586</f>
        <v>505767</v>
      </c>
      <c r="BN228" s="7"/>
      <c r="BO228" s="7" t="str">
        <f t="shared" si="66"/>
        <v>Net Annuity Income</v>
      </c>
      <c r="BP228" s="98">
        <f>SAStab!G1912</f>
        <v>1</v>
      </c>
      <c r="BQ228" s="11">
        <f>SAStab!B8730</f>
        <v>64281</v>
      </c>
      <c r="BR228" s="11">
        <f>SAStab!C8730</f>
        <v>-221.54</v>
      </c>
      <c r="BS228" s="11">
        <f>SAStab!D8730</f>
        <v>4164.83</v>
      </c>
      <c r="BT228" s="11">
        <f>SAStab!E8730</f>
        <v>13314.9</v>
      </c>
      <c r="BU228" s="11">
        <f>SAStab!F8730</f>
        <v>31110.1</v>
      </c>
      <c r="BV228" s="11">
        <f>SAStab!G8730</f>
        <v>69451</v>
      </c>
      <c r="BW228" s="11">
        <f>SAStab!H8730</f>
        <v>136621</v>
      </c>
      <c r="BX228" s="11">
        <f>SAStab!I8730</f>
        <v>210465</v>
      </c>
      <c r="BY228" s="11">
        <f>SAStab!J8730</f>
        <v>504141</v>
      </c>
    </row>
    <row r="229" spans="1:77">
      <c r="A229" s="7"/>
      <c r="B229" s="7" t="s">
        <v>311</v>
      </c>
      <c r="C229" s="98">
        <f>SAStab!B1913</f>
        <v>1</v>
      </c>
      <c r="D229" s="52">
        <f>SAStab!B8011</f>
        <v>27178</v>
      </c>
      <c r="E229" s="52">
        <f>SAStab!C8011</f>
        <v>-1022.47</v>
      </c>
      <c r="F229" s="52">
        <f>SAStab!D8011</f>
        <v>4075.36</v>
      </c>
      <c r="G229" s="52">
        <f>SAStab!E8011</f>
        <v>8463.7999999999993</v>
      </c>
      <c r="H229" s="52">
        <f>SAStab!F8011</f>
        <v>17340.8</v>
      </c>
      <c r="I229" s="52">
        <f>SAStab!G8011</f>
        <v>36859</v>
      </c>
      <c r="J229" s="52">
        <f>SAStab!H8011</f>
        <v>60935</v>
      </c>
      <c r="K229" s="52">
        <f>SAStab!I8011</f>
        <v>85842</v>
      </c>
      <c r="L229" s="52">
        <f>SAStab!J8011</f>
        <v>142022</v>
      </c>
      <c r="N229" s="7"/>
      <c r="O229" s="7" t="str">
        <f t="shared" si="62"/>
        <v>Net Cash Income</v>
      </c>
      <c r="P229" s="98">
        <f>SAStab!C1913</f>
        <v>1</v>
      </c>
      <c r="Q229">
        <f>SAStab!B8155</f>
        <v>30390</v>
      </c>
      <c r="R229" s="52">
        <f>SAStab!C8155</f>
        <v>-234.87</v>
      </c>
      <c r="S229" s="52">
        <f>SAStab!D8155</f>
        <v>4438.12</v>
      </c>
      <c r="T229" s="52">
        <f>SAStab!E8155</f>
        <v>8989.5</v>
      </c>
      <c r="U229" s="52">
        <f>SAStab!F8155</f>
        <v>19507.7</v>
      </c>
      <c r="V229" s="52">
        <f>SAStab!G8155</f>
        <v>38774</v>
      </c>
      <c r="W229" s="52">
        <f>SAStab!H8155</f>
        <v>69454</v>
      </c>
      <c r="X229">
        <f>SAStab!I8155</f>
        <v>97958</v>
      </c>
      <c r="Y229">
        <f>SAStab!J8155</f>
        <v>170437</v>
      </c>
      <c r="AA229" s="7"/>
      <c r="AB229" s="7" t="str">
        <f t="shared" si="63"/>
        <v>Net Cash Income</v>
      </c>
      <c r="AC229" s="98">
        <f>SAStab!D1913</f>
        <v>0.999</v>
      </c>
      <c r="AD229">
        <f>SAStab!B8299</f>
        <v>32773</v>
      </c>
      <c r="AE229">
        <f>SAStab!C8299</f>
        <v>-930.91</v>
      </c>
      <c r="AF229">
        <f>SAStab!D8299</f>
        <v>4198.82</v>
      </c>
      <c r="AG229">
        <f>SAStab!E8299</f>
        <v>9274.6</v>
      </c>
      <c r="AH229">
        <f>SAStab!F8299</f>
        <v>20863.3</v>
      </c>
      <c r="AI229">
        <f>SAStab!G8299</f>
        <v>43119</v>
      </c>
      <c r="AJ229">
        <f>SAStab!H8299</f>
        <v>71679</v>
      </c>
      <c r="AK229">
        <f>SAStab!I8299</f>
        <v>101873</v>
      </c>
      <c r="AL229">
        <f>SAStab!J8299</f>
        <v>183986</v>
      </c>
      <c r="AN229" s="7"/>
      <c r="AO229" s="7" t="str">
        <f t="shared" si="64"/>
        <v>Net Cash Income</v>
      </c>
      <c r="AP229" s="98">
        <f>SAStab!E1913</f>
        <v>0.999</v>
      </c>
      <c r="AQ229" s="85">
        <f>SAStab!B8443</f>
        <v>33163</v>
      </c>
      <c r="AR229" s="85">
        <f>SAStab!C8443</f>
        <v>-2402.62</v>
      </c>
      <c r="AS229" s="85">
        <f>SAStab!D8443</f>
        <v>4115.54</v>
      </c>
      <c r="AT229" s="85">
        <f>SAStab!E8443</f>
        <v>9572.4</v>
      </c>
      <c r="AU229" s="85">
        <f>SAStab!F8443</f>
        <v>20577.5</v>
      </c>
      <c r="AV229" s="85">
        <f>SAStab!G8443</f>
        <v>42665</v>
      </c>
      <c r="AW229" s="85">
        <f>SAStab!H8443</f>
        <v>73475</v>
      </c>
      <c r="AX229" s="85">
        <f>SAStab!I8443</f>
        <v>102570</v>
      </c>
      <c r="AY229" s="85">
        <f>SAStab!J8443</f>
        <v>197011</v>
      </c>
      <c r="BA229" s="7"/>
      <c r="BB229" s="7" t="str">
        <f t="shared" si="65"/>
        <v>Net Cash Income</v>
      </c>
      <c r="BC229" s="98">
        <f>SAStab!F1913</f>
        <v>0.998</v>
      </c>
      <c r="BD229" s="85">
        <f>SAStab!B8587</f>
        <v>36198</v>
      </c>
      <c r="BE229" s="85">
        <f>SAStab!C8587</f>
        <v>-2716.88</v>
      </c>
      <c r="BF229" s="85">
        <f>SAStab!D8587</f>
        <v>3162.23</v>
      </c>
      <c r="BG229" s="85">
        <f>SAStab!E8587</f>
        <v>9716.2999999999993</v>
      </c>
      <c r="BH229" s="85">
        <f>SAStab!F8587</f>
        <v>21424.7</v>
      </c>
      <c r="BI229" s="85">
        <f>SAStab!G8587</f>
        <v>44627</v>
      </c>
      <c r="BJ229" s="85">
        <f>SAStab!H8587</f>
        <v>79642</v>
      </c>
      <c r="BK229" s="85">
        <f>SAStab!I8587</f>
        <v>112673</v>
      </c>
      <c r="BL229" s="85">
        <f>SAStab!J8587</f>
        <v>218955</v>
      </c>
      <c r="BN229" s="7"/>
      <c r="BO229" s="7" t="str">
        <f t="shared" si="66"/>
        <v>Net Cash Income</v>
      </c>
      <c r="BP229" s="98">
        <f>SAStab!G1913</f>
        <v>0.999</v>
      </c>
      <c r="BQ229" s="11">
        <f>SAStab!B8731</f>
        <v>38582</v>
      </c>
      <c r="BR229" s="11">
        <f>SAStab!C8731</f>
        <v>-4250.4399999999996</v>
      </c>
      <c r="BS229" s="11">
        <f>SAStab!D8731</f>
        <v>2605.5</v>
      </c>
      <c r="BT229" s="11">
        <f>SAStab!E8731</f>
        <v>10040.799999999999</v>
      </c>
      <c r="BU229" s="11">
        <f>SAStab!F8731</f>
        <v>23223.8</v>
      </c>
      <c r="BV229" s="11">
        <f>SAStab!G8731</f>
        <v>48841</v>
      </c>
      <c r="BW229" s="11">
        <f>SAStab!H8731</f>
        <v>88904</v>
      </c>
      <c r="BX229" s="11">
        <f>SAStab!I8731</f>
        <v>123996</v>
      </c>
      <c r="BY229" s="11">
        <f>SAStab!J8731</f>
        <v>239360</v>
      </c>
    </row>
    <row r="230" spans="1:77">
      <c r="A230" s="7"/>
      <c r="B230" s="7" t="s">
        <v>62</v>
      </c>
      <c r="C230" s="98">
        <f>SAStab!B1914</f>
        <v>0.38200000000000001</v>
      </c>
      <c r="D230" s="52">
        <f>SAStab!B8012</f>
        <v>2909</v>
      </c>
      <c r="E230" s="52">
        <f>SAStab!C8012</f>
        <v>0</v>
      </c>
      <c r="F230" s="52">
        <f>SAStab!D8012</f>
        <v>0</v>
      </c>
      <c r="G230" s="52">
        <f>SAStab!E8012</f>
        <v>0</v>
      </c>
      <c r="H230" s="52">
        <f>SAStab!F8012</f>
        <v>0</v>
      </c>
      <c r="I230" s="52">
        <f>SAStab!G8012</f>
        <v>1686</v>
      </c>
      <c r="J230" s="52">
        <f>SAStab!H8012</f>
        <v>8112</v>
      </c>
      <c r="K230" s="52">
        <f>SAStab!I8012</f>
        <v>15128</v>
      </c>
      <c r="L230" s="52">
        <f>SAStab!J8012</f>
        <v>45762</v>
      </c>
      <c r="N230" s="7"/>
      <c r="O230" s="7" t="str">
        <f t="shared" si="62"/>
        <v>Federal Income Tax</v>
      </c>
      <c r="P230" s="98">
        <f>SAStab!C1914</f>
        <v>0.38800000000000001</v>
      </c>
      <c r="Q230">
        <f>SAStab!B8156</f>
        <v>3888</v>
      </c>
      <c r="R230" s="52">
        <f>SAStab!C8156</f>
        <v>0</v>
      </c>
      <c r="S230" s="52">
        <f>SAStab!D8156</f>
        <v>0</v>
      </c>
      <c r="T230" s="52">
        <f>SAStab!E8156</f>
        <v>0</v>
      </c>
      <c r="U230" s="52">
        <f>SAStab!F8156</f>
        <v>0</v>
      </c>
      <c r="V230" s="52">
        <f>SAStab!G8156</f>
        <v>2508</v>
      </c>
      <c r="W230" s="52">
        <f>SAStab!H8156</f>
        <v>11356</v>
      </c>
      <c r="X230">
        <f>SAStab!I8156</f>
        <v>18720</v>
      </c>
      <c r="Y230">
        <f>SAStab!J8156</f>
        <v>60752</v>
      </c>
      <c r="AA230" s="7"/>
      <c r="AB230" s="7" t="str">
        <f t="shared" si="63"/>
        <v>Federal Income Tax</v>
      </c>
      <c r="AC230" s="98">
        <f>SAStab!D1914</f>
        <v>0.39300000000000002</v>
      </c>
      <c r="AD230">
        <f>SAStab!B8300</f>
        <v>4726</v>
      </c>
      <c r="AE230">
        <f>SAStab!C8300</f>
        <v>0</v>
      </c>
      <c r="AF230">
        <f>SAStab!D8300</f>
        <v>0</v>
      </c>
      <c r="AG230">
        <f>SAStab!E8300</f>
        <v>0</v>
      </c>
      <c r="AH230">
        <f>SAStab!F8300</f>
        <v>0</v>
      </c>
      <c r="AI230">
        <f>SAStab!G8300</f>
        <v>3296</v>
      </c>
      <c r="AJ230">
        <f>SAStab!H8300</f>
        <v>12074</v>
      </c>
      <c r="AK230">
        <f>SAStab!I8300</f>
        <v>20821</v>
      </c>
      <c r="AL230">
        <f>SAStab!J8300</f>
        <v>61536</v>
      </c>
      <c r="AN230" s="7"/>
      <c r="AO230" s="7" t="str">
        <f t="shared" si="64"/>
        <v>Federal Income Tax</v>
      </c>
      <c r="AP230" s="98">
        <f>SAStab!E1914</f>
        <v>0.377</v>
      </c>
      <c r="AQ230" s="85">
        <f>SAStab!B8444</f>
        <v>4878</v>
      </c>
      <c r="AR230" s="85">
        <f>SAStab!C8444</f>
        <v>0</v>
      </c>
      <c r="AS230" s="85">
        <f>SAStab!D8444</f>
        <v>0</v>
      </c>
      <c r="AT230" s="85">
        <f>SAStab!E8444</f>
        <v>0</v>
      </c>
      <c r="AU230" s="85">
        <f>SAStab!F8444</f>
        <v>0</v>
      </c>
      <c r="AV230" s="85">
        <f>SAStab!G8444</f>
        <v>3334</v>
      </c>
      <c r="AW230" s="85">
        <f>SAStab!H8444</f>
        <v>12344</v>
      </c>
      <c r="AX230" s="85">
        <f>SAStab!I8444</f>
        <v>22485</v>
      </c>
      <c r="AY230" s="85">
        <f>SAStab!J8444</f>
        <v>76860</v>
      </c>
      <c r="BA230" s="7"/>
      <c r="BB230" s="7" t="str">
        <f t="shared" si="65"/>
        <v>Federal Income Tax</v>
      </c>
      <c r="BC230" s="98">
        <f>SAStab!F1914</f>
        <v>0.38100000000000001</v>
      </c>
      <c r="BD230" s="85">
        <f>SAStab!B8588</f>
        <v>6499</v>
      </c>
      <c r="BE230" s="85">
        <f>SAStab!C8588</f>
        <v>0</v>
      </c>
      <c r="BF230" s="85">
        <f>SAStab!D8588</f>
        <v>0</v>
      </c>
      <c r="BG230" s="85">
        <f>SAStab!E8588</f>
        <v>0</v>
      </c>
      <c r="BH230" s="85">
        <f>SAStab!F8588</f>
        <v>0</v>
      </c>
      <c r="BI230" s="85">
        <f>SAStab!G8588</f>
        <v>3599</v>
      </c>
      <c r="BJ230" s="85">
        <f>SAStab!H8588</f>
        <v>14204</v>
      </c>
      <c r="BK230" s="85">
        <f>SAStab!I8588</f>
        <v>24845</v>
      </c>
      <c r="BL230" s="85">
        <f>SAStab!J8588</f>
        <v>81853</v>
      </c>
      <c r="BN230" s="7"/>
      <c r="BO230" s="7" t="str">
        <f t="shared" si="66"/>
        <v>Federal Income Tax</v>
      </c>
      <c r="BP230" s="98">
        <f>SAStab!G1914</f>
        <v>0.39</v>
      </c>
      <c r="BQ230" s="11">
        <f>SAStab!B8732</f>
        <v>6966</v>
      </c>
      <c r="BR230" s="11">
        <f>SAStab!C8732</f>
        <v>0</v>
      </c>
      <c r="BS230" s="11">
        <f>SAStab!D8732</f>
        <v>0</v>
      </c>
      <c r="BT230" s="11">
        <f>SAStab!E8732</f>
        <v>0</v>
      </c>
      <c r="BU230" s="11">
        <f>SAStab!F8732</f>
        <v>0</v>
      </c>
      <c r="BV230" s="11">
        <f>SAStab!G8732</f>
        <v>4576</v>
      </c>
      <c r="BW230" s="11">
        <f>SAStab!H8732</f>
        <v>17095</v>
      </c>
      <c r="BX230" s="11">
        <f>SAStab!I8732</f>
        <v>30627</v>
      </c>
      <c r="BY230" s="11">
        <f>SAStab!J8732</f>
        <v>94779</v>
      </c>
    </row>
    <row r="231" spans="1:77">
      <c r="A231" s="7"/>
      <c r="B231" s="7" t="s">
        <v>277</v>
      </c>
      <c r="C231" s="98">
        <f>SAStab!B1915</f>
        <v>0.309</v>
      </c>
      <c r="D231" s="52">
        <f>SAStab!B8013</f>
        <v>682</v>
      </c>
      <c r="E231" s="52">
        <f>SAStab!C8013</f>
        <v>0</v>
      </c>
      <c r="F231" s="52">
        <f>SAStab!D8013</f>
        <v>0</v>
      </c>
      <c r="G231" s="52">
        <f>SAStab!E8013</f>
        <v>0</v>
      </c>
      <c r="H231" s="52">
        <f>SAStab!F8013</f>
        <v>0</v>
      </c>
      <c r="I231" s="52">
        <f>SAStab!G8013</f>
        <v>196</v>
      </c>
      <c r="J231" s="52">
        <f>SAStab!H8013</f>
        <v>1581</v>
      </c>
      <c r="K231" s="52">
        <f>SAStab!I8013</f>
        <v>3517</v>
      </c>
      <c r="L231" s="52">
        <f>SAStab!J8013</f>
        <v>10294</v>
      </c>
      <c r="N231" s="7"/>
      <c r="O231" s="7" t="str">
        <f t="shared" si="62"/>
        <v>State Income Tax</v>
      </c>
      <c r="P231" s="98">
        <f>SAStab!C1915</f>
        <v>0.30299999999999999</v>
      </c>
      <c r="Q231">
        <f>SAStab!B8157</f>
        <v>746</v>
      </c>
      <c r="R231" s="52">
        <f>SAStab!C8157</f>
        <v>0</v>
      </c>
      <c r="S231" s="52">
        <f>SAStab!D8157</f>
        <v>0</v>
      </c>
      <c r="T231" s="52">
        <f>SAStab!E8157</f>
        <v>0</v>
      </c>
      <c r="U231" s="52">
        <f>SAStab!F8157</f>
        <v>0</v>
      </c>
      <c r="V231" s="52">
        <f>SAStab!G8157</f>
        <v>167</v>
      </c>
      <c r="W231" s="52">
        <f>SAStab!H8157</f>
        <v>1776</v>
      </c>
      <c r="X231">
        <f>SAStab!I8157</f>
        <v>3908</v>
      </c>
      <c r="Y231">
        <f>SAStab!J8157</f>
        <v>11606</v>
      </c>
      <c r="AA231" s="7"/>
      <c r="AB231" s="7" t="str">
        <f t="shared" si="63"/>
        <v>State Income Tax</v>
      </c>
      <c r="AC231" s="98">
        <f>SAStab!D1915</f>
        <v>0.29299999999999998</v>
      </c>
      <c r="AD231">
        <f>SAStab!B8301</f>
        <v>830</v>
      </c>
      <c r="AE231">
        <f>SAStab!C8301</f>
        <v>0</v>
      </c>
      <c r="AF231">
        <f>SAStab!D8301</f>
        <v>0</v>
      </c>
      <c r="AG231">
        <f>SAStab!E8301</f>
        <v>0</v>
      </c>
      <c r="AH231">
        <f>SAStab!F8301</f>
        <v>0</v>
      </c>
      <c r="AI231">
        <f>SAStab!G8301</f>
        <v>133</v>
      </c>
      <c r="AJ231">
        <f>SAStab!H8301</f>
        <v>1899</v>
      </c>
      <c r="AK231">
        <f>SAStab!I8301</f>
        <v>3698</v>
      </c>
      <c r="AL231">
        <f>SAStab!J8301</f>
        <v>12511</v>
      </c>
      <c r="AN231" s="7"/>
      <c r="AO231" s="7" t="str">
        <f t="shared" si="64"/>
        <v>State Income Tax</v>
      </c>
      <c r="AP231" s="98">
        <f>SAStab!E1915</f>
        <v>0.28000000000000003</v>
      </c>
      <c r="AQ231" s="85">
        <f>SAStab!B8445</f>
        <v>801</v>
      </c>
      <c r="AR231" s="85">
        <f>SAStab!C8445</f>
        <v>0</v>
      </c>
      <c r="AS231" s="85">
        <f>SAStab!D8445</f>
        <v>0</v>
      </c>
      <c r="AT231" s="85">
        <f>SAStab!E8445</f>
        <v>0</v>
      </c>
      <c r="AU231" s="85">
        <f>SAStab!F8445</f>
        <v>0</v>
      </c>
      <c r="AV231" s="85">
        <f>SAStab!G8445</f>
        <v>74</v>
      </c>
      <c r="AW231" s="85">
        <f>SAStab!H8445</f>
        <v>1788</v>
      </c>
      <c r="AX231" s="85">
        <f>SAStab!I8445</f>
        <v>3790</v>
      </c>
      <c r="AY231" s="85">
        <f>SAStab!J8445</f>
        <v>14406</v>
      </c>
      <c r="BA231" s="7"/>
      <c r="BB231" s="7" t="str">
        <f t="shared" si="65"/>
        <v>State Income Tax</v>
      </c>
      <c r="BC231" s="98">
        <f>SAStab!F1915</f>
        <v>0.27900000000000003</v>
      </c>
      <c r="BD231" s="85">
        <f>SAStab!B8589</f>
        <v>1096</v>
      </c>
      <c r="BE231" s="85">
        <f>SAStab!C8589</f>
        <v>0</v>
      </c>
      <c r="BF231" s="85">
        <f>SAStab!D8589</f>
        <v>0</v>
      </c>
      <c r="BG231" s="85">
        <f>SAStab!E8589</f>
        <v>0</v>
      </c>
      <c r="BH231" s="85">
        <f>SAStab!F8589</f>
        <v>0</v>
      </c>
      <c r="BI231" s="85">
        <f>SAStab!G8589</f>
        <v>85</v>
      </c>
      <c r="BJ231" s="85">
        <f>SAStab!H8589</f>
        <v>1774</v>
      </c>
      <c r="BK231" s="85">
        <f>SAStab!I8589</f>
        <v>4002</v>
      </c>
      <c r="BL231" s="85">
        <f>SAStab!J8589</f>
        <v>13936</v>
      </c>
      <c r="BN231" s="7"/>
      <c r="BO231" s="7" t="str">
        <f t="shared" si="66"/>
        <v>State Income Tax</v>
      </c>
      <c r="BP231" s="98">
        <f>SAStab!G1915</f>
        <v>0.28299999999999997</v>
      </c>
      <c r="BQ231" s="11">
        <f>SAStab!B8733</f>
        <v>1045</v>
      </c>
      <c r="BR231" s="11">
        <f>SAStab!C8733</f>
        <v>0</v>
      </c>
      <c r="BS231" s="11">
        <f>SAStab!D8733</f>
        <v>0</v>
      </c>
      <c r="BT231" s="11">
        <f>SAStab!E8733</f>
        <v>0</v>
      </c>
      <c r="BU231" s="11">
        <f>SAStab!F8733</f>
        <v>0</v>
      </c>
      <c r="BV231" s="11">
        <f>SAStab!G8733</f>
        <v>121</v>
      </c>
      <c r="BW231" s="11">
        <f>SAStab!H8733</f>
        <v>2056</v>
      </c>
      <c r="BX231" s="11">
        <f>SAStab!I8733</f>
        <v>4549</v>
      </c>
      <c r="BY231" s="11">
        <f>SAStab!J8733</f>
        <v>16673</v>
      </c>
    </row>
    <row r="232" spans="1:77">
      <c r="A232" s="7"/>
      <c r="B232" s="7" t="s">
        <v>297</v>
      </c>
      <c r="C232" s="98">
        <f>SAStab!B1916</f>
        <v>0.26800000000000002</v>
      </c>
      <c r="D232" s="52">
        <f>SAStab!B8014</f>
        <v>575</v>
      </c>
      <c r="E232" s="52">
        <f>SAStab!C8014</f>
        <v>0</v>
      </c>
      <c r="F232" s="52">
        <f>SAStab!D8014</f>
        <v>0</v>
      </c>
      <c r="G232" s="52">
        <f>SAStab!E8014</f>
        <v>0</v>
      </c>
      <c r="H232" s="52">
        <f>SAStab!F8014</f>
        <v>0</v>
      </c>
      <c r="I232" s="52">
        <f>SAStab!G8014</f>
        <v>201</v>
      </c>
      <c r="J232" s="52">
        <f>SAStab!H8014</f>
        <v>2103</v>
      </c>
      <c r="K232" s="52">
        <f>SAStab!I8014</f>
        <v>3564</v>
      </c>
      <c r="L232" s="52">
        <f>SAStab!J8014</f>
        <v>7347</v>
      </c>
      <c r="N232" s="7"/>
      <c r="O232" s="7" t="str">
        <f t="shared" si="62"/>
        <v>OASDI tax</v>
      </c>
      <c r="P232" s="98">
        <f>SAStab!C1916</f>
        <v>0.308</v>
      </c>
      <c r="Q232">
        <f>SAStab!B8158</f>
        <v>1030</v>
      </c>
      <c r="R232" s="52">
        <f>SAStab!C8158</f>
        <v>0</v>
      </c>
      <c r="S232" s="52">
        <f>SAStab!D8158</f>
        <v>0</v>
      </c>
      <c r="T232" s="52">
        <f>SAStab!E8158</f>
        <v>0</v>
      </c>
      <c r="U232" s="52">
        <f>SAStab!F8158</f>
        <v>0</v>
      </c>
      <c r="V232" s="52">
        <f>SAStab!G8158</f>
        <v>870</v>
      </c>
      <c r="W232" s="52">
        <f>SAStab!H8158</f>
        <v>3765</v>
      </c>
      <c r="X232">
        <f>SAStab!I8158</f>
        <v>6191</v>
      </c>
      <c r="Y232">
        <f>SAStab!J8158</f>
        <v>10881</v>
      </c>
      <c r="AA232" s="7"/>
      <c r="AB232" s="7" t="str">
        <f t="shared" si="63"/>
        <v>OASDI tax</v>
      </c>
      <c r="AC232" s="98">
        <f>SAStab!D1916</f>
        <v>0.28999999999999998</v>
      </c>
      <c r="AD232">
        <f>SAStab!B8302</f>
        <v>960</v>
      </c>
      <c r="AE232">
        <f>SAStab!C8302</f>
        <v>0</v>
      </c>
      <c r="AF232">
        <f>SAStab!D8302</f>
        <v>0</v>
      </c>
      <c r="AG232">
        <f>SAStab!E8302</f>
        <v>0</v>
      </c>
      <c r="AH232">
        <f>SAStab!F8302</f>
        <v>0</v>
      </c>
      <c r="AI232">
        <f>SAStab!G8302</f>
        <v>580</v>
      </c>
      <c r="AJ232">
        <f>SAStab!H8302</f>
        <v>3543</v>
      </c>
      <c r="AK232">
        <f>SAStab!I8302</f>
        <v>5705</v>
      </c>
      <c r="AL232">
        <f>SAStab!J8302</f>
        <v>11644</v>
      </c>
      <c r="AN232" s="7"/>
      <c r="AO232" s="7" t="str">
        <f t="shared" si="64"/>
        <v>OASDI tax</v>
      </c>
      <c r="AP232" s="98">
        <f>SAStab!E1916</f>
        <v>0.26300000000000001</v>
      </c>
      <c r="AQ232" s="85">
        <f>SAStab!B8446</f>
        <v>852</v>
      </c>
      <c r="AR232" s="85">
        <f>SAStab!C8446</f>
        <v>0</v>
      </c>
      <c r="AS232" s="85">
        <f>SAStab!D8446</f>
        <v>0</v>
      </c>
      <c r="AT232" s="85">
        <f>SAStab!E8446</f>
        <v>0</v>
      </c>
      <c r="AU232" s="85">
        <f>SAStab!F8446</f>
        <v>0</v>
      </c>
      <c r="AV232" s="85">
        <f>SAStab!G8446</f>
        <v>35</v>
      </c>
      <c r="AW232" s="85">
        <f>SAStab!H8446</f>
        <v>3166</v>
      </c>
      <c r="AX232" s="85">
        <f>SAStab!I8446</f>
        <v>5181</v>
      </c>
      <c r="AY232" s="85">
        <f>SAStab!J8446</f>
        <v>11677</v>
      </c>
      <c r="BA232" s="7"/>
      <c r="BB232" s="7" t="str">
        <f t="shared" si="65"/>
        <v>OASDI tax</v>
      </c>
      <c r="BC232" s="98">
        <f>SAStab!F1916</f>
        <v>0.26600000000000001</v>
      </c>
      <c r="BD232" s="85">
        <f>SAStab!B8590</f>
        <v>1023</v>
      </c>
      <c r="BE232" s="85">
        <f>SAStab!C8590</f>
        <v>0</v>
      </c>
      <c r="BF232" s="85">
        <f>SAStab!D8590</f>
        <v>0</v>
      </c>
      <c r="BG232" s="85">
        <f>SAStab!E8590</f>
        <v>0</v>
      </c>
      <c r="BH232" s="85">
        <f>SAStab!F8590</f>
        <v>0</v>
      </c>
      <c r="BI232" s="85">
        <f>SAStab!G8590</f>
        <v>132</v>
      </c>
      <c r="BJ232" s="85">
        <f>SAStab!H8590</f>
        <v>3731</v>
      </c>
      <c r="BK232" s="85">
        <f>SAStab!I8590</f>
        <v>6385</v>
      </c>
      <c r="BL232" s="85">
        <f>SAStab!J8590</f>
        <v>14343</v>
      </c>
      <c r="BN232" s="7"/>
      <c r="BO232" s="7" t="str">
        <f t="shared" si="66"/>
        <v>OASDI tax</v>
      </c>
      <c r="BP232" s="98">
        <f>SAStab!G1916</f>
        <v>0.25600000000000001</v>
      </c>
      <c r="BQ232" s="11">
        <f>SAStab!B8734</f>
        <v>1110</v>
      </c>
      <c r="BR232" s="11">
        <f>SAStab!C8734</f>
        <v>0</v>
      </c>
      <c r="BS232" s="11">
        <f>SAStab!D8734</f>
        <v>0</v>
      </c>
      <c r="BT232" s="11">
        <f>SAStab!E8734</f>
        <v>0</v>
      </c>
      <c r="BU232" s="11">
        <f>SAStab!F8734</f>
        <v>0</v>
      </c>
      <c r="BV232" s="11">
        <f>SAStab!G8734</f>
        <v>16</v>
      </c>
      <c r="BW232" s="11">
        <f>SAStab!H8734</f>
        <v>3979</v>
      </c>
      <c r="BX232" s="11">
        <f>SAStab!I8734</f>
        <v>7006</v>
      </c>
      <c r="BY232" s="11">
        <f>SAStab!J8734</f>
        <v>16239</v>
      </c>
    </row>
    <row r="233" spans="1:77">
      <c r="A233" s="7"/>
      <c r="B233" s="7" t="s">
        <v>298</v>
      </c>
      <c r="C233" s="98">
        <f>SAStab!B1917</f>
        <v>0.26800000000000002</v>
      </c>
      <c r="D233" s="52">
        <f>SAStab!B8015</f>
        <v>143</v>
      </c>
      <c r="E233" s="52">
        <f>SAStab!C8015</f>
        <v>0</v>
      </c>
      <c r="F233" s="52">
        <f>SAStab!D8015</f>
        <v>0</v>
      </c>
      <c r="G233" s="52">
        <f>SAStab!E8015</f>
        <v>0</v>
      </c>
      <c r="H233" s="52">
        <f>SAStab!F8015</f>
        <v>0</v>
      </c>
      <c r="I233" s="52">
        <f>SAStab!G8015</f>
        <v>47</v>
      </c>
      <c r="J233" s="52">
        <f>SAStab!H8015</f>
        <v>492</v>
      </c>
      <c r="K233" s="52">
        <f>SAStab!I8015</f>
        <v>834</v>
      </c>
      <c r="L233" s="52">
        <f>SAStab!J8015</f>
        <v>1783</v>
      </c>
      <c r="N233" s="7"/>
      <c r="O233" s="7" t="str">
        <f t="shared" si="62"/>
        <v>HI tax</v>
      </c>
      <c r="P233" s="98">
        <f>SAStab!C1917</f>
        <v>0.308</v>
      </c>
      <c r="Q233">
        <f>SAStab!B8159</f>
        <v>208</v>
      </c>
      <c r="R233" s="52">
        <f>SAStab!C8159</f>
        <v>0</v>
      </c>
      <c r="S233" s="52">
        <f>SAStab!D8159</f>
        <v>0</v>
      </c>
      <c r="T233" s="52">
        <f>SAStab!E8159</f>
        <v>0</v>
      </c>
      <c r="U233" s="52">
        <f>SAStab!F8159</f>
        <v>0</v>
      </c>
      <c r="V233" s="52">
        <f>SAStab!G8159</f>
        <v>164</v>
      </c>
      <c r="W233" s="52">
        <f>SAStab!H8159</f>
        <v>709</v>
      </c>
      <c r="X233">
        <f>SAStab!I8159</f>
        <v>1166</v>
      </c>
      <c r="Y233">
        <f>SAStab!J8159</f>
        <v>2417</v>
      </c>
      <c r="AA233" s="7"/>
      <c r="AB233" s="7" t="str">
        <f t="shared" si="63"/>
        <v>HI tax</v>
      </c>
      <c r="AC233" s="98">
        <f>SAStab!D1917</f>
        <v>0.28999999999999998</v>
      </c>
      <c r="AD233">
        <f>SAStab!B8303</f>
        <v>207</v>
      </c>
      <c r="AE233">
        <f>SAStab!C8303</f>
        <v>0</v>
      </c>
      <c r="AF233">
        <f>SAStab!D8303</f>
        <v>0</v>
      </c>
      <c r="AG233">
        <f>SAStab!E8303</f>
        <v>0</v>
      </c>
      <c r="AH233">
        <f>SAStab!F8303</f>
        <v>0</v>
      </c>
      <c r="AI233">
        <f>SAStab!G8303</f>
        <v>109</v>
      </c>
      <c r="AJ233">
        <f>SAStab!H8303</f>
        <v>667</v>
      </c>
      <c r="AK233">
        <f>SAStab!I8303</f>
        <v>1074</v>
      </c>
      <c r="AL233">
        <f>SAStab!J8303</f>
        <v>2193</v>
      </c>
      <c r="AN233" s="7"/>
      <c r="AO233" s="7" t="str">
        <f t="shared" si="64"/>
        <v>HI tax</v>
      </c>
      <c r="AP233" s="98">
        <f>SAStab!E1917</f>
        <v>0.26300000000000001</v>
      </c>
      <c r="AQ233" s="85">
        <f>SAStab!B8447</f>
        <v>175</v>
      </c>
      <c r="AR233" s="85">
        <f>SAStab!C8447</f>
        <v>0</v>
      </c>
      <c r="AS233" s="85">
        <f>SAStab!D8447</f>
        <v>0</v>
      </c>
      <c r="AT233" s="85">
        <f>SAStab!E8447</f>
        <v>0</v>
      </c>
      <c r="AU233" s="85">
        <f>SAStab!F8447</f>
        <v>0</v>
      </c>
      <c r="AV233" s="85">
        <f>SAStab!G8447</f>
        <v>7</v>
      </c>
      <c r="AW233" s="85">
        <f>SAStab!H8447</f>
        <v>596</v>
      </c>
      <c r="AX233" s="85">
        <f>SAStab!I8447</f>
        <v>976</v>
      </c>
      <c r="AY233" s="85">
        <f>SAStab!J8447</f>
        <v>2199</v>
      </c>
      <c r="BA233" s="7"/>
      <c r="BB233" s="7" t="str">
        <f t="shared" si="65"/>
        <v>HI tax</v>
      </c>
      <c r="BC233" s="98">
        <f>SAStab!F1917</f>
        <v>0.26600000000000001</v>
      </c>
      <c r="BD233" s="85">
        <f>SAStab!B8591</f>
        <v>212</v>
      </c>
      <c r="BE233" s="85">
        <f>SAStab!C8591</f>
        <v>0</v>
      </c>
      <c r="BF233" s="85">
        <f>SAStab!D8591</f>
        <v>0</v>
      </c>
      <c r="BG233" s="85">
        <f>SAStab!E8591</f>
        <v>0</v>
      </c>
      <c r="BH233" s="85">
        <f>SAStab!F8591</f>
        <v>0</v>
      </c>
      <c r="BI233" s="85">
        <f>SAStab!G8591</f>
        <v>25</v>
      </c>
      <c r="BJ233" s="85">
        <f>SAStab!H8591</f>
        <v>703</v>
      </c>
      <c r="BK233" s="85">
        <f>SAStab!I8591</f>
        <v>1202</v>
      </c>
      <c r="BL233" s="85">
        <f>SAStab!J8591</f>
        <v>2742</v>
      </c>
      <c r="BN233" s="7"/>
      <c r="BO233" s="7" t="str">
        <f t="shared" si="66"/>
        <v>HI tax</v>
      </c>
      <c r="BP233" s="98">
        <f>SAStab!G1917</f>
        <v>0.25600000000000001</v>
      </c>
      <c r="BQ233" s="11">
        <f>SAStab!B8735</f>
        <v>231</v>
      </c>
      <c r="BR233" s="11">
        <f>SAStab!C8735</f>
        <v>0</v>
      </c>
      <c r="BS233" s="11">
        <f>SAStab!D8735</f>
        <v>0</v>
      </c>
      <c r="BT233" s="11">
        <f>SAStab!E8735</f>
        <v>0</v>
      </c>
      <c r="BU233" s="11">
        <f>SAStab!F8735</f>
        <v>0</v>
      </c>
      <c r="BV233" s="11">
        <f>SAStab!G8735</f>
        <v>3</v>
      </c>
      <c r="BW233" s="11">
        <f>SAStab!H8735</f>
        <v>749</v>
      </c>
      <c r="BX233" s="11">
        <f>SAStab!I8735</f>
        <v>1319</v>
      </c>
      <c r="BY233" s="11">
        <f>SAStab!J8735</f>
        <v>3058</v>
      </c>
    </row>
    <row r="234" spans="1:77">
      <c r="A234" s="7"/>
      <c r="B234" s="7" t="s">
        <v>268</v>
      </c>
      <c r="C234" s="98">
        <f>SAStab!B1918</f>
        <v>1.4E-2</v>
      </c>
      <c r="D234" s="52">
        <f>SAStab!B8016</f>
        <v>31</v>
      </c>
      <c r="E234" s="52">
        <f>SAStab!C8016</f>
        <v>0</v>
      </c>
      <c r="F234" s="52">
        <f>SAStab!D8016</f>
        <v>0</v>
      </c>
      <c r="G234" s="52">
        <f>SAStab!E8016</f>
        <v>0</v>
      </c>
      <c r="H234" s="52">
        <f>SAStab!F8016</f>
        <v>0</v>
      </c>
      <c r="I234" s="52">
        <f>SAStab!G8016</f>
        <v>0</v>
      </c>
      <c r="J234" s="52">
        <f>SAStab!H8016</f>
        <v>0</v>
      </c>
      <c r="K234" s="52">
        <f>SAStab!I8016</f>
        <v>0</v>
      </c>
      <c r="L234" s="52">
        <f>SAStab!J8016</f>
        <v>270</v>
      </c>
      <c r="N234" s="7"/>
      <c r="O234" s="7" t="str">
        <f t="shared" si="62"/>
        <v>Medicare Surtax</v>
      </c>
      <c r="P234" s="98">
        <f>SAStab!C1918</f>
        <v>3.5999999999999997E-2</v>
      </c>
      <c r="Q234">
        <f>SAStab!B8160</f>
        <v>58</v>
      </c>
      <c r="R234" s="52">
        <f>SAStab!C8160</f>
        <v>0</v>
      </c>
      <c r="S234" s="52">
        <f>SAStab!D8160</f>
        <v>0</v>
      </c>
      <c r="T234" s="52">
        <f>SAStab!E8160</f>
        <v>0</v>
      </c>
      <c r="U234" s="52">
        <f>SAStab!F8160</f>
        <v>0</v>
      </c>
      <c r="V234" s="52">
        <f>SAStab!G8160</f>
        <v>0</v>
      </c>
      <c r="W234" s="52">
        <f>SAStab!H8160</f>
        <v>0</v>
      </c>
      <c r="X234">
        <f>SAStab!I8160</f>
        <v>0</v>
      </c>
      <c r="Y234">
        <f>SAStab!J8160</f>
        <v>2158</v>
      </c>
      <c r="AA234" s="7"/>
      <c r="AB234" s="7" t="str">
        <f t="shared" si="63"/>
        <v>Medicare Surtax</v>
      </c>
      <c r="AC234" s="98">
        <f>SAStab!D1918</f>
        <v>0.06</v>
      </c>
      <c r="AD234">
        <f>SAStab!B8304</f>
        <v>102</v>
      </c>
      <c r="AE234">
        <f>SAStab!C8304</f>
        <v>0</v>
      </c>
      <c r="AF234">
        <f>SAStab!D8304</f>
        <v>0</v>
      </c>
      <c r="AG234">
        <f>SAStab!E8304</f>
        <v>0</v>
      </c>
      <c r="AH234">
        <f>SAStab!F8304</f>
        <v>0</v>
      </c>
      <c r="AI234">
        <f>SAStab!G8304</f>
        <v>0</v>
      </c>
      <c r="AJ234">
        <f>SAStab!H8304</f>
        <v>0</v>
      </c>
      <c r="AK234">
        <f>SAStab!I8304</f>
        <v>47</v>
      </c>
      <c r="AL234">
        <f>SAStab!J8304</f>
        <v>3203</v>
      </c>
      <c r="AN234" s="7"/>
      <c r="AO234" s="7" t="str">
        <f t="shared" si="64"/>
        <v>Medicare Surtax</v>
      </c>
      <c r="AP234" s="98">
        <f>SAStab!E1918</f>
        <v>9.0999999999999998E-2</v>
      </c>
      <c r="AQ234" s="85">
        <f>SAStab!B8448</f>
        <v>146</v>
      </c>
      <c r="AR234" s="85">
        <f>SAStab!C8448</f>
        <v>0</v>
      </c>
      <c r="AS234" s="85">
        <f>SAStab!D8448</f>
        <v>0</v>
      </c>
      <c r="AT234" s="85">
        <f>SAStab!E8448</f>
        <v>0</v>
      </c>
      <c r="AU234" s="85">
        <f>SAStab!F8448</f>
        <v>0</v>
      </c>
      <c r="AV234" s="85">
        <f>SAStab!G8448</f>
        <v>0</v>
      </c>
      <c r="AW234" s="85">
        <f>SAStab!H8448</f>
        <v>0</v>
      </c>
      <c r="AX234" s="85">
        <f>SAStab!I8448</f>
        <v>518</v>
      </c>
      <c r="AY234" s="85">
        <f>SAStab!J8448</f>
        <v>4632</v>
      </c>
      <c r="BA234" s="7"/>
      <c r="BB234" s="7" t="str">
        <f t="shared" si="65"/>
        <v>Medicare Surtax</v>
      </c>
      <c r="BC234" s="98">
        <f>SAStab!F1918</f>
        <v>0.156</v>
      </c>
      <c r="BD234" s="85">
        <f>SAStab!B8592</f>
        <v>263</v>
      </c>
      <c r="BE234" s="85">
        <f>SAStab!C8592</f>
        <v>0</v>
      </c>
      <c r="BF234" s="85">
        <f>SAStab!D8592</f>
        <v>0</v>
      </c>
      <c r="BG234" s="85">
        <f>SAStab!E8592</f>
        <v>0</v>
      </c>
      <c r="BH234" s="85">
        <f>SAStab!F8592</f>
        <v>0</v>
      </c>
      <c r="BI234" s="85">
        <f>SAStab!G8592</f>
        <v>0</v>
      </c>
      <c r="BJ234" s="85">
        <f>SAStab!H8592</f>
        <v>258</v>
      </c>
      <c r="BK234" s="85">
        <f>SAStab!I8592</f>
        <v>928</v>
      </c>
      <c r="BL234" s="85">
        <f>SAStab!J8592</f>
        <v>4793</v>
      </c>
      <c r="BN234" s="7"/>
      <c r="BO234" s="7" t="str">
        <f t="shared" si="66"/>
        <v>Medicare Surtax</v>
      </c>
      <c r="BP234" s="98">
        <f>SAStab!G1918</f>
        <v>0.22800000000000001</v>
      </c>
      <c r="BQ234" s="11">
        <f>SAStab!B8736</f>
        <v>293</v>
      </c>
      <c r="BR234" s="11">
        <f>SAStab!C8736</f>
        <v>0</v>
      </c>
      <c r="BS234" s="11">
        <f>SAStab!D8736</f>
        <v>0</v>
      </c>
      <c r="BT234" s="11">
        <f>SAStab!E8736</f>
        <v>0</v>
      </c>
      <c r="BU234" s="11">
        <f>SAStab!F8736</f>
        <v>0</v>
      </c>
      <c r="BV234" s="11">
        <f>SAStab!G8736</f>
        <v>0</v>
      </c>
      <c r="BW234" s="11">
        <f>SAStab!H8736</f>
        <v>563</v>
      </c>
      <c r="BX234" s="11">
        <f>SAStab!I8736</f>
        <v>1409</v>
      </c>
      <c r="BY234" s="11">
        <f>SAStab!J8736</f>
        <v>5686</v>
      </c>
    </row>
    <row r="235" spans="1:77">
      <c r="A235" s="7"/>
      <c r="B235" s="7" t="s">
        <v>296</v>
      </c>
      <c r="C235" s="98">
        <f>SAStab!B1919</f>
        <v>0.94499999999999995</v>
      </c>
      <c r="D235" s="52">
        <f>SAStab!B8017</f>
        <v>1521</v>
      </c>
      <c r="E235" s="52">
        <f>SAStab!C8017</f>
        <v>0</v>
      </c>
      <c r="F235" s="52">
        <f>SAStab!D8017</f>
        <v>1500.08</v>
      </c>
      <c r="G235" s="52">
        <f>SAStab!E8017</f>
        <v>1500.1</v>
      </c>
      <c r="H235" s="52">
        <f>SAStab!F8017</f>
        <v>1500.1</v>
      </c>
      <c r="I235" s="52">
        <f>SAStab!G8017</f>
        <v>1500</v>
      </c>
      <c r="J235" s="52">
        <f>SAStab!H8017</f>
        <v>1500</v>
      </c>
      <c r="K235" s="52">
        <f>SAStab!I8017</f>
        <v>2100</v>
      </c>
      <c r="L235" s="52">
        <f>SAStab!J8017</f>
        <v>4800</v>
      </c>
      <c r="N235" s="7"/>
      <c r="O235" s="7" t="str">
        <f t="shared" si="62"/>
        <v>Medicare Part B Premium</v>
      </c>
      <c r="P235" s="98">
        <f>SAStab!C1919</f>
        <v>0.93899999999999995</v>
      </c>
      <c r="Q235">
        <f>SAStab!B8161</f>
        <v>1866</v>
      </c>
      <c r="R235" s="52">
        <f>SAStab!C8161</f>
        <v>0</v>
      </c>
      <c r="S235" s="52">
        <f>SAStab!D8161</f>
        <v>1862.3</v>
      </c>
      <c r="T235" s="52">
        <f>SAStab!E8161</f>
        <v>1862.3</v>
      </c>
      <c r="U235" s="52">
        <f>SAStab!F8161</f>
        <v>1862.3</v>
      </c>
      <c r="V235" s="52">
        <f>SAStab!G8161</f>
        <v>1862</v>
      </c>
      <c r="W235" s="52">
        <f>SAStab!H8161</f>
        <v>1862</v>
      </c>
      <c r="X235">
        <f>SAStab!I8161</f>
        <v>2607</v>
      </c>
      <c r="Y235">
        <f>SAStab!J8161</f>
        <v>5959</v>
      </c>
      <c r="AA235" s="7"/>
      <c r="AB235" s="7" t="str">
        <f t="shared" si="63"/>
        <v>Medicare Part B Premium</v>
      </c>
      <c r="AC235" s="98">
        <f>SAStab!D1919</f>
        <v>0.95399999999999996</v>
      </c>
      <c r="AD235">
        <f>SAStab!B8305</f>
        <v>2423</v>
      </c>
      <c r="AE235">
        <f>SAStab!C8305</f>
        <v>2346.06</v>
      </c>
      <c r="AF235">
        <f>SAStab!D8305</f>
        <v>2346.06</v>
      </c>
      <c r="AG235">
        <f>SAStab!E8305</f>
        <v>2346.1</v>
      </c>
      <c r="AH235">
        <f>SAStab!F8305</f>
        <v>2346.1</v>
      </c>
      <c r="AI235">
        <f>SAStab!G8305</f>
        <v>2346</v>
      </c>
      <c r="AJ235">
        <f>SAStab!H8305</f>
        <v>2346</v>
      </c>
      <c r="AK235">
        <f>SAStab!I8305</f>
        <v>3284</v>
      </c>
      <c r="AL235">
        <f>SAStab!J8305</f>
        <v>7507</v>
      </c>
      <c r="AN235" s="7"/>
      <c r="AO235" s="7" t="str">
        <f t="shared" si="64"/>
        <v>Medicare Part B Premium</v>
      </c>
      <c r="AP235" s="98">
        <f>SAStab!E1919</f>
        <v>0.95399999999999996</v>
      </c>
      <c r="AQ235" s="85">
        <f>SAStab!B8449</f>
        <v>3102</v>
      </c>
      <c r="AR235" s="85">
        <f>SAStab!C8449</f>
        <v>2977.43</v>
      </c>
      <c r="AS235" s="85">
        <f>SAStab!D8449</f>
        <v>2977.43</v>
      </c>
      <c r="AT235" s="85">
        <f>SAStab!E8449</f>
        <v>2977.4</v>
      </c>
      <c r="AU235" s="85">
        <f>SAStab!F8449</f>
        <v>2977.4</v>
      </c>
      <c r="AV235" s="85">
        <f>SAStab!G8449</f>
        <v>2977</v>
      </c>
      <c r="AW235" s="85">
        <f>SAStab!H8449</f>
        <v>2977</v>
      </c>
      <c r="AX235" s="85">
        <f>SAStab!I8449</f>
        <v>5955</v>
      </c>
      <c r="AY235" s="85">
        <f>SAStab!J8449</f>
        <v>9528</v>
      </c>
      <c r="BA235" s="7"/>
      <c r="BB235" s="7" t="str">
        <f t="shared" si="65"/>
        <v>Medicare Part B Premium</v>
      </c>
      <c r="BC235" s="98">
        <f>SAStab!F1919</f>
        <v>0.94299999999999995</v>
      </c>
      <c r="BD235" s="85">
        <f>SAStab!B8593</f>
        <v>3878</v>
      </c>
      <c r="BE235" s="85">
        <f>SAStab!C8593</f>
        <v>0</v>
      </c>
      <c r="BF235" s="85">
        <f>SAStab!D8593</f>
        <v>3717.23</v>
      </c>
      <c r="BG235" s="85">
        <f>SAStab!E8593</f>
        <v>3717.2</v>
      </c>
      <c r="BH235" s="85">
        <f>SAStab!F8593</f>
        <v>3717.2</v>
      </c>
      <c r="BI235" s="85">
        <f>SAStab!G8593</f>
        <v>3717</v>
      </c>
      <c r="BJ235" s="85">
        <f>SAStab!H8593</f>
        <v>3717</v>
      </c>
      <c r="BK235" s="85">
        <f>SAStab!I8593</f>
        <v>7434</v>
      </c>
      <c r="BL235" s="85">
        <f>SAStab!J8593</f>
        <v>11895</v>
      </c>
      <c r="BN235" s="7"/>
      <c r="BO235" s="7" t="str">
        <f t="shared" si="66"/>
        <v>Medicare Part B Premium</v>
      </c>
      <c r="BP235" s="98">
        <f>SAStab!G1919</f>
        <v>0.94899999999999995</v>
      </c>
      <c r="BQ235" s="11">
        <f>SAStab!B8737</f>
        <v>4894</v>
      </c>
      <c r="BR235" s="11">
        <f>SAStab!C8737</f>
        <v>0</v>
      </c>
      <c r="BS235" s="11">
        <f>SAStab!D8737</f>
        <v>4517.92</v>
      </c>
      <c r="BT235" s="11">
        <f>SAStab!E8737</f>
        <v>4517.8999999999996</v>
      </c>
      <c r="BU235" s="11">
        <f>SAStab!F8737</f>
        <v>4517.8999999999996</v>
      </c>
      <c r="BV235" s="11">
        <f>SAStab!G8737</f>
        <v>4518</v>
      </c>
      <c r="BW235" s="11">
        <f>SAStab!H8737</f>
        <v>6325</v>
      </c>
      <c r="BX235" s="11">
        <f>SAStab!I8737</f>
        <v>9036</v>
      </c>
      <c r="BY235" s="11">
        <f>SAStab!J8737</f>
        <v>14457</v>
      </c>
    </row>
    <row r="236" spans="1:77">
      <c r="A236" s="7"/>
      <c r="B236" s="7" t="s">
        <v>299</v>
      </c>
      <c r="C236" s="98">
        <f>SAStab!B1920</f>
        <v>0.74</v>
      </c>
      <c r="D236" s="52">
        <f>SAStab!B8018</f>
        <v>406</v>
      </c>
      <c r="E236" s="52">
        <f>SAStab!C8018</f>
        <v>0</v>
      </c>
      <c r="F236" s="52">
        <f>SAStab!D8018</f>
        <v>0</v>
      </c>
      <c r="G236" s="52">
        <f>SAStab!E8018</f>
        <v>0</v>
      </c>
      <c r="H236" s="52">
        <f>SAStab!F8018</f>
        <v>513.6</v>
      </c>
      <c r="I236" s="52">
        <f>SAStab!G8018</f>
        <v>514</v>
      </c>
      <c r="J236" s="52">
        <f>SAStab!H8018</f>
        <v>514</v>
      </c>
      <c r="K236" s="52">
        <f>SAStab!I8018</f>
        <v>514</v>
      </c>
      <c r="L236" s="52">
        <f>SAStab!J8018</f>
        <v>1309</v>
      </c>
      <c r="N236" s="7"/>
      <c r="O236" s="7" t="str">
        <f t="shared" si="62"/>
        <v>Medicare Part D Premium</v>
      </c>
      <c r="P236" s="98">
        <f>SAStab!C1920</f>
        <v>0.73399999999999999</v>
      </c>
      <c r="Q236">
        <f>SAStab!B8162</f>
        <v>547</v>
      </c>
      <c r="R236" s="52">
        <f>SAStab!C8162</f>
        <v>0</v>
      </c>
      <c r="S236" s="52">
        <f>SAStab!D8162</f>
        <v>0</v>
      </c>
      <c r="T236" s="52">
        <f>SAStab!E8162</f>
        <v>0</v>
      </c>
      <c r="U236" s="52">
        <f>SAStab!F8162</f>
        <v>699.6</v>
      </c>
      <c r="V236" s="52">
        <f>SAStab!G8162</f>
        <v>700</v>
      </c>
      <c r="W236" s="52">
        <f>SAStab!H8162</f>
        <v>700</v>
      </c>
      <c r="X236">
        <f>SAStab!I8162</f>
        <v>700</v>
      </c>
      <c r="Y236">
        <f>SAStab!J8162</f>
        <v>1783</v>
      </c>
      <c r="AA236" s="7"/>
      <c r="AB236" s="7" t="str">
        <f t="shared" si="63"/>
        <v>Medicare Part D Premium</v>
      </c>
      <c r="AC236" s="98">
        <f>SAStab!D1920</f>
        <v>0.745</v>
      </c>
      <c r="AD236">
        <f>SAStab!B8306</f>
        <v>708</v>
      </c>
      <c r="AE236">
        <f>SAStab!C8306</f>
        <v>0</v>
      </c>
      <c r="AF236">
        <f>SAStab!D8306</f>
        <v>0</v>
      </c>
      <c r="AG236">
        <f>SAStab!E8306</f>
        <v>0</v>
      </c>
      <c r="AH236">
        <f>SAStab!F8306</f>
        <v>881.4</v>
      </c>
      <c r="AI236">
        <f>SAStab!G8306</f>
        <v>881</v>
      </c>
      <c r="AJ236">
        <f>SAStab!H8306</f>
        <v>881</v>
      </c>
      <c r="AK236">
        <f>SAStab!I8306</f>
        <v>1210</v>
      </c>
      <c r="AL236">
        <f>SAStab!J8306</f>
        <v>2247</v>
      </c>
      <c r="AN236" s="7"/>
      <c r="AO236" s="7" t="str">
        <f t="shared" si="64"/>
        <v>Medicare Part D Premium</v>
      </c>
      <c r="AP236" s="98">
        <f>SAStab!E1920</f>
        <v>0.74099999999999999</v>
      </c>
      <c r="AQ236" s="85">
        <f>SAStab!B8450</f>
        <v>907</v>
      </c>
      <c r="AR236" s="85">
        <f>SAStab!C8450</f>
        <v>0</v>
      </c>
      <c r="AS236" s="85">
        <f>SAStab!D8450</f>
        <v>0</v>
      </c>
      <c r="AT236" s="85">
        <f>SAStab!E8450</f>
        <v>0</v>
      </c>
      <c r="AU236" s="85">
        <f>SAStab!F8450</f>
        <v>1118.5999999999999</v>
      </c>
      <c r="AV236" s="85">
        <f>SAStab!G8450</f>
        <v>1119</v>
      </c>
      <c r="AW236" s="85">
        <f>SAStab!H8450</f>
        <v>1119</v>
      </c>
      <c r="AX236" s="85">
        <f>SAStab!I8450</f>
        <v>1535</v>
      </c>
      <c r="AY236" s="85">
        <f>SAStab!J8450</f>
        <v>3509</v>
      </c>
      <c r="BA236" s="7"/>
      <c r="BB236" s="7" t="str">
        <f t="shared" si="65"/>
        <v>Medicare Part D Premium</v>
      </c>
      <c r="BC236" s="98">
        <f>SAStab!F1920</f>
        <v>0.74299999999999999</v>
      </c>
      <c r="BD236" s="85">
        <f>SAStab!B8594</f>
        <v>1145</v>
      </c>
      <c r="BE236" s="85">
        <f>SAStab!C8594</f>
        <v>0</v>
      </c>
      <c r="BF236" s="85">
        <f>SAStab!D8594</f>
        <v>0</v>
      </c>
      <c r="BG236" s="85">
        <f>SAStab!E8594</f>
        <v>0</v>
      </c>
      <c r="BH236" s="85">
        <f>SAStab!F8594</f>
        <v>1396.5</v>
      </c>
      <c r="BI236" s="85">
        <f>SAStab!G8594</f>
        <v>1397</v>
      </c>
      <c r="BJ236" s="85">
        <f>SAStab!H8594</f>
        <v>1397</v>
      </c>
      <c r="BK236" s="85">
        <f>SAStab!I8594</f>
        <v>1917</v>
      </c>
      <c r="BL236" s="85">
        <f>SAStab!J8594</f>
        <v>4381</v>
      </c>
      <c r="BN236" s="7"/>
      <c r="BO236" s="7" t="str">
        <f t="shared" si="66"/>
        <v>Medicare Part D Premium</v>
      </c>
      <c r="BP236" s="98">
        <f>SAStab!G1920</f>
        <v>0.75</v>
      </c>
      <c r="BQ236" s="11">
        <f>SAStab!B8738</f>
        <v>1445</v>
      </c>
      <c r="BR236" s="11">
        <f>SAStab!C8738</f>
        <v>0</v>
      </c>
      <c r="BS236" s="11">
        <f>SAStab!D8738</f>
        <v>0</v>
      </c>
      <c r="BT236" s="11">
        <f>SAStab!E8738</f>
        <v>0</v>
      </c>
      <c r="BU236" s="11">
        <f>SAStab!F8738</f>
        <v>1697.3</v>
      </c>
      <c r="BV236" s="11">
        <f>SAStab!G8738</f>
        <v>1697</v>
      </c>
      <c r="BW236" s="11">
        <f>SAStab!H8738</f>
        <v>1697</v>
      </c>
      <c r="BX236" s="11">
        <f>SAStab!I8738</f>
        <v>3328</v>
      </c>
      <c r="BY236" s="11">
        <f>SAStab!J8738</f>
        <v>5325</v>
      </c>
    </row>
    <row r="237" spans="1:77">
      <c r="A237" s="7"/>
      <c r="B237" s="7" t="s">
        <v>513</v>
      </c>
      <c r="C237" s="98">
        <f>SAStab!B1921</f>
        <v>0.96599999999999997</v>
      </c>
      <c r="D237" s="52">
        <f>SAStab!B8019</f>
        <v>33444</v>
      </c>
      <c r="E237" s="52">
        <f>SAStab!C8019</f>
        <v>991.18</v>
      </c>
      <c r="F237" s="52">
        <f>SAStab!D8019</f>
        <v>5998.79</v>
      </c>
      <c r="G237" s="52">
        <f>SAStab!E8019</f>
        <v>10270.4</v>
      </c>
      <c r="H237" s="52">
        <f>SAStab!F8019</f>
        <v>19383.2</v>
      </c>
      <c r="I237" s="52">
        <f>SAStab!G8019</f>
        <v>41553</v>
      </c>
      <c r="J237" s="52">
        <f>SAStab!H8019</f>
        <v>75163</v>
      </c>
      <c r="K237" s="52">
        <f>SAStab!I8019</f>
        <v>108914</v>
      </c>
      <c r="L237" s="52">
        <f>SAStab!J8019</f>
        <v>203531</v>
      </c>
      <c r="N237" s="7"/>
      <c r="O237" s="7" t="str">
        <f t="shared" si="62"/>
        <v>Equivalent Cash Income</v>
      </c>
      <c r="P237" s="98">
        <f>SAStab!C1921</f>
        <v>0.96799999999999997</v>
      </c>
      <c r="Q237">
        <f>SAStab!B8163</f>
        <v>38732</v>
      </c>
      <c r="R237" s="52">
        <f>SAStab!C8163</f>
        <v>2203.56</v>
      </c>
      <c r="S237" s="52">
        <f>SAStab!D8163</f>
        <v>6764.15</v>
      </c>
      <c r="T237" s="52">
        <f>SAStab!E8163</f>
        <v>11368</v>
      </c>
      <c r="U237" s="52">
        <f>SAStab!F8163</f>
        <v>22448</v>
      </c>
      <c r="V237" s="52">
        <f>SAStab!G8163</f>
        <v>46378</v>
      </c>
      <c r="W237" s="52">
        <f>SAStab!H8163</f>
        <v>88432</v>
      </c>
      <c r="X237">
        <f>SAStab!I8163</f>
        <v>129322</v>
      </c>
      <c r="Y237">
        <f>SAStab!J8163</f>
        <v>247297</v>
      </c>
      <c r="AA237" s="7"/>
      <c r="AB237" s="7" t="str">
        <f t="shared" si="63"/>
        <v>Equivalent Cash Income</v>
      </c>
      <c r="AC237" s="98">
        <f>SAStab!D1921</f>
        <v>0.96599999999999997</v>
      </c>
      <c r="AD237">
        <f>SAStab!B8307</f>
        <v>42728</v>
      </c>
      <c r="AE237">
        <f>SAStab!C8307</f>
        <v>2240.0100000000002</v>
      </c>
      <c r="AF237">
        <f>SAStab!D8307</f>
        <v>7381.36</v>
      </c>
      <c r="AG237">
        <f>SAStab!E8307</f>
        <v>12386.7</v>
      </c>
      <c r="AH237">
        <f>SAStab!F8307</f>
        <v>24742.3</v>
      </c>
      <c r="AI237">
        <f>SAStab!G8307</f>
        <v>51810</v>
      </c>
      <c r="AJ237">
        <f>SAStab!H8307</f>
        <v>93229</v>
      </c>
      <c r="AK237">
        <f>SAStab!I8307</f>
        <v>132271</v>
      </c>
      <c r="AL237">
        <f>SAStab!J8307</f>
        <v>264550</v>
      </c>
      <c r="AN237" s="7"/>
      <c r="AO237" s="7" t="str">
        <f t="shared" si="64"/>
        <v>Equivalent Cash Income</v>
      </c>
      <c r="AP237" s="98">
        <f>SAStab!E1921</f>
        <v>0.96699999999999997</v>
      </c>
      <c r="AQ237" s="85">
        <f>SAStab!B8451</f>
        <v>44025</v>
      </c>
      <c r="AR237" s="85">
        <f>SAStab!C8451</f>
        <v>1414.35</v>
      </c>
      <c r="AS237" s="85">
        <f>SAStab!D8451</f>
        <v>8057.2</v>
      </c>
      <c r="AT237" s="85">
        <f>SAStab!E8451</f>
        <v>13485.3</v>
      </c>
      <c r="AU237" s="85">
        <f>SAStab!F8451</f>
        <v>24871.7</v>
      </c>
      <c r="AV237" s="85">
        <f>SAStab!G8451</f>
        <v>52375</v>
      </c>
      <c r="AW237" s="85">
        <f>SAStab!H8451</f>
        <v>93695</v>
      </c>
      <c r="AX237" s="85">
        <f>SAStab!I8451</f>
        <v>137520</v>
      </c>
      <c r="AY237" s="85">
        <f>SAStab!J8451</f>
        <v>308400</v>
      </c>
      <c r="BA237" s="7"/>
      <c r="BB237" s="7" t="str">
        <f t="shared" si="65"/>
        <v>Equivalent Cash Income</v>
      </c>
      <c r="BC237" s="98">
        <f>SAStab!F1921</f>
        <v>0.96799999999999997</v>
      </c>
      <c r="BD237" s="85">
        <f>SAStab!B8595</f>
        <v>50313</v>
      </c>
      <c r="BE237" s="85">
        <f>SAStab!C8595</f>
        <v>1925.42</v>
      </c>
      <c r="BF237" s="85">
        <f>SAStab!D8595</f>
        <v>8152.1</v>
      </c>
      <c r="BG237" s="85">
        <f>SAStab!E8595</f>
        <v>14504.2</v>
      </c>
      <c r="BH237" s="85">
        <f>SAStab!F8595</f>
        <v>26800.400000000001</v>
      </c>
      <c r="BI237" s="85">
        <f>SAStab!G8595</f>
        <v>55808</v>
      </c>
      <c r="BJ237" s="85">
        <f>SAStab!H8595</f>
        <v>105482</v>
      </c>
      <c r="BK237" s="85">
        <f>SAStab!I8595</f>
        <v>151133</v>
      </c>
      <c r="BL237" s="85">
        <f>SAStab!J8595</f>
        <v>323573</v>
      </c>
      <c r="BN237" s="7"/>
      <c r="BO237" s="7" t="str">
        <f t="shared" si="66"/>
        <v>Equivalent Cash Income</v>
      </c>
      <c r="BP237" s="98">
        <f>SAStab!G1921</f>
        <v>0.96899999999999997</v>
      </c>
      <c r="BQ237" s="11">
        <f>SAStab!B8739</f>
        <v>54566</v>
      </c>
      <c r="BR237" s="11">
        <f>SAStab!C8739</f>
        <v>1962.9</v>
      </c>
      <c r="BS237" s="11">
        <f>SAStab!D8739</f>
        <v>8855.5300000000007</v>
      </c>
      <c r="BT237" s="11">
        <f>SAStab!E8739</f>
        <v>16115.8</v>
      </c>
      <c r="BU237" s="11">
        <f>SAStab!F8739</f>
        <v>29695.599999999999</v>
      </c>
      <c r="BV237" s="11">
        <f>SAStab!G8739</f>
        <v>61985</v>
      </c>
      <c r="BW237" s="11">
        <f>SAStab!H8739</f>
        <v>119675</v>
      </c>
      <c r="BX237" s="11">
        <f>SAStab!I8739</f>
        <v>174883</v>
      </c>
      <c r="BY237" s="11">
        <f>SAStab!J8739</f>
        <v>369883</v>
      </c>
    </row>
    <row r="238" spans="1:77">
      <c r="A238" s="7"/>
      <c r="B238" s="7" t="s">
        <v>514</v>
      </c>
      <c r="C238" s="98">
        <f>SAStab!B1922</f>
        <v>0.17899999999999999</v>
      </c>
      <c r="D238" s="52">
        <f>SAStab!B8020</f>
        <v>1052</v>
      </c>
      <c r="E238" s="52">
        <f>SAStab!C8020</f>
        <v>0</v>
      </c>
      <c r="F238" s="52">
        <f>SAStab!D8020</f>
        <v>0</v>
      </c>
      <c r="G238" s="52">
        <f>SAStab!E8020</f>
        <v>0</v>
      </c>
      <c r="H238" s="52">
        <f>SAStab!F8020</f>
        <v>0</v>
      </c>
      <c r="I238" s="52">
        <f>SAStab!G8020</f>
        <v>0</v>
      </c>
      <c r="J238" s="52">
        <f>SAStab!H8020</f>
        <v>2121</v>
      </c>
      <c r="K238" s="52">
        <f>SAStab!I8020</f>
        <v>5407</v>
      </c>
      <c r="L238" s="52">
        <f>SAStab!J8020</f>
        <v>24597</v>
      </c>
      <c r="N238" s="7"/>
      <c r="O238" s="7" t="str">
        <f t="shared" si="62"/>
        <v>Equivalent IRA Withdrawal</v>
      </c>
      <c r="P238" s="98">
        <f>SAStab!C1922</f>
        <v>0.23799999999999999</v>
      </c>
      <c r="Q238">
        <f>SAStab!B8164</f>
        <v>2206</v>
      </c>
      <c r="R238" s="52">
        <f>SAStab!C8164</f>
        <v>0</v>
      </c>
      <c r="S238" s="52">
        <f>SAStab!D8164</f>
        <v>0</v>
      </c>
      <c r="T238" s="52">
        <f>SAStab!E8164</f>
        <v>0</v>
      </c>
      <c r="U238" s="52">
        <f>SAStab!F8164</f>
        <v>0</v>
      </c>
      <c r="V238" s="52">
        <f>SAStab!G8164</f>
        <v>0</v>
      </c>
      <c r="W238" s="52">
        <f>SAStab!H8164</f>
        <v>6261</v>
      </c>
      <c r="X238">
        <f>SAStab!I8164</f>
        <v>13710</v>
      </c>
      <c r="Y238">
        <f>SAStab!J8164</f>
        <v>35475</v>
      </c>
      <c r="AA238" s="7"/>
      <c r="AB238" s="7" t="str">
        <f t="shared" si="63"/>
        <v>Equivalent IRA Withdrawal</v>
      </c>
      <c r="AC238" s="98">
        <f>SAStab!D1922</f>
        <v>0.32400000000000001</v>
      </c>
      <c r="AD238">
        <f>SAStab!B8308</f>
        <v>3884</v>
      </c>
      <c r="AE238">
        <f>SAStab!C8308</f>
        <v>0</v>
      </c>
      <c r="AF238">
        <f>SAStab!D8308</f>
        <v>0</v>
      </c>
      <c r="AG238">
        <f>SAStab!E8308</f>
        <v>0</v>
      </c>
      <c r="AH238">
        <f>SAStab!F8308</f>
        <v>0</v>
      </c>
      <c r="AI238">
        <f>SAStab!G8308</f>
        <v>1323</v>
      </c>
      <c r="AJ238">
        <f>SAStab!H8308</f>
        <v>10880</v>
      </c>
      <c r="AK238">
        <f>SAStab!I8308</f>
        <v>21188</v>
      </c>
      <c r="AL238">
        <f>SAStab!J8308</f>
        <v>54889</v>
      </c>
      <c r="AN238" s="7"/>
      <c r="AO238" s="7" t="str">
        <f t="shared" si="64"/>
        <v>Equivalent IRA Withdrawal</v>
      </c>
      <c r="AP238" s="98">
        <f>SAStab!E1922</f>
        <v>0.35399999999999998</v>
      </c>
      <c r="AQ238" s="85">
        <f>SAStab!B8452</f>
        <v>5479</v>
      </c>
      <c r="AR238" s="85">
        <f>SAStab!C8452</f>
        <v>0</v>
      </c>
      <c r="AS238" s="85">
        <f>SAStab!D8452</f>
        <v>0</v>
      </c>
      <c r="AT238" s="85">
        <f>SAStab!E8452</f>
        <v>0</v>
      </c>
      <c r="AU238" s="85">
        <f>SAStab!F8452</f>
        <v>0</v>
      </c>
      <c r="AV238" s="85">
        <f>SAStab!G8452</f>
        <v>2358</v>
      </c>
      <c r="AW238" s="85">
        <f>SAStab!H8452</f>
        <v>15397</v>
      </c>
      <c r="AX238" s="85">
        <f>SAStab!I8452</f>
        <v>28282</v>
      </c>
      <c r="AY238" s="85">
        <f>SAStab!J8452</f>
        <v>76710</v>
      </c>
      <c r="BA238" s="7"/>
      <c r="BB238" s="7" t="str">
        <f t="shared" si="65"/>
        <v>Equivalent IRA Withdrawal</v>
      </c>
      <c r="BC238" s="98">
        <f>SAStab!F1922</f>
        <v>0.35099999999999998</v>
      </c>
      <c r="BD238" s="85">
        <f>SAStab!B8596</f>
        <v>5982</v>
      </c>
      <c r="BE238" s="85">
        <f>SAStab!C8596</f>
        <v>0</v>
      </c>
      <c r="BF238" s="85">
        <f>SAStab!D8596</f>
        <v>0</v>
      </c>
      <c r="BG238" s="85">
        <f>SAStab!E8596</f>
        <v>0</v>
      </c>
      <c r="BH238" s="85">
        <f>SAStab!F8596</f>
        <v>0</v>
      </c>
      <c r="BI238" s="85">
        <f>SAStab!G8596</f>
        <v>2399</v>
      </c>
      <c r="BJ238" s="85">
        <f>SAStab!H8596</f>
        <v>16532</v>
      </c>
      <c r="BK238" s="85">
        <f>SAStab!I8596</f>
        <v>30375</v>
      </c>
      <c r="BL238" s="85">
        <f>SAStab!J8596</f>
        <v>82669</v>
      </c>
      <c r="BN238" s="7"/>
      <c r="BO238" s="7" t="str">
        <f t="shared" si="66"/>
        <v>Equivalent IRA Withdrawal</v>
      </c>
      <c r="BP238" s="98">
        <f>SAStab!G1922</f>
        <v>0.38400000000000001</v>
      </c>
      <c r="BQ238" s="11">
        <f>SAStab!B8740</f>
        <v>7190</v>
      </c>
      <c r="BR238" s="11">
        <f>SAStab!C8740</f>
        <v>0</v>
      </c>
      <c r="BS238" s="11">
        <f>SAStab!D8740</f>
        <v>0</v>
      </c>
      <c r="BT238" s="11">
        <f>SAStab!E8740</f>
        <v>0</v>
      </c>
      <c r="BU238" s="11">
        <f>SAStab!F8740</f>
        <v>0</v>
      </c>
      <c r="BV238" s="11">
        <f>SAStab!G8740</f>
        <v>3740</v>
      </c>
      <c r="BW238" s="11">
        <f>SAStab!H8740</f>
        <v>19941</v>
      </c>
      <c r="BX238" s="11">
        <f>SAStab!I8740</f>
        <v>38995</v>
      </c>
      <c r="BY238" s="11">
        <f>SAStab!J8740</f>
        <v>102052</v>
      </c>
    </row>
    <row r="239" spans="1:77">
      <c r="A239" s="7"/>
      <c r="B239" s="7" t="s">
        <v>515</v>
      </c>
      <c r="C239" s="98">
        <f>SAStab!B1923</f>
        <v>0.378</v>
      </c>
      <c r="D239" s="52">
        <f>SAStab!B8021</f>
        <v>856</v>
      </c>
      <c r="E239" s="52">
        <f>SAStab!C8021</f>
        <v>0</v>
      </c>
      <c r="F239" s="52">
        <f>SAStab!D8021</f>
        <v>0</v>
      </c>
      <c r="G239" s="52">
        <f>SAStab!E8021</f>
        <v>0</v>
      </c>
      <c r="H239" s="52">
        <f>SAStab!F8021</f>
        <v>0</v>
      </c>
      <c r="I239" s="52">
        <f>SAStab!G8021</f>
        <v>86</v>
      </c>
      <c r="J239" s="52">
        <f>SAStab!H8021</f>
        <v>1429</v>
      </c>
      <c r="K239" s="52">
        <f>SAStab!I8021</f>
        <v>3611</v>
      </c>
      <c r="L239" s="52">
        <f>SAStab!J8021</f>
        <v>18221</v>
      </c>
      <c r="N239" s="7"/>
      <c r="O239" s="7" t="str">
        <f t="shared" si="62"/>
        <v>Equivalent Interest Income</v>
      </c>
      <c r="P239" s="98">
        <f>SAStab!C1923</f>
        <v>0.39600000000000002</v>
      </c>
      <c r="Q239">
        <f>SAStab!B8165</f>
        <v>951</v>
      </c>
      <c r="R239" s="52">
        <f>SAStab!C8165</f>
        <v>0</v>
      </c>
      <c r="S239" s="52">
        <f>SAStab!D8165</f>
        <v>0</v>
      </c>
      <c r="T239" s="52">
        <f>SAStab!E8165</f>
        <v>0</v>
      </c>
      <c r="U239" s="52">
        <f>SAStab!F8165</f>
        <v>0</v>
      </c>
      <c r="V239" s="52">
        <f>SAStab!G8165</f>
        <v>133</v>
      </c>
      <c r="W239" s="52">
        <f>SAStab!H8165</f>
        <v>1828</v>
      </c>
      <c r="X239">
        <f>SAStab!I8165</f>
        <v>4752</v>
      </c>
      <c r="Y239">
        <f>SAStab!J8165</f>
        <v>18933</v>
      </c>
      <c r="AA239" s="7"/>
      <c r="AB239" s="7" t="str">
        <f t="shared" si="63"/>
        <v>Equivalent Interest Income</v>
      </c>
      <c r="AC239" s="98">
        <f>SAStab!D1923</f>
        <v>0.40300000000000002</v>
      </c>
      <c r="AD239">
        <f>SAStab!B8309</f>
        <v>1234</v>
      </c>
      <c r="AE239">
        <f>SAStab!C8309</f>
        <v>0</v>
      </c>
      <c r="AF239">
        <f>SAStab!D8309</f>
        <v>0</v>
      </c>
      <c r="AG239">
        <f>SAStab!E8309</f>
        <v>0</v>
      </c>
      <c r="AH239">
        <f>SAStab!F8309</f>
        <v>0</v>
      </c>
      <c r="AI239">
        <f>SAStab!G8309</f>
        <v>196</v>
      </c>
      <c r="AJ239">
        <f>SAStab!H8309</f>
        <v>2338</v>
      </c>
      <c r="AK239">
        <f>SAStab!I8309</f>
        <v>6154</v>
      </c>
      <c r="AL239">
        <f>SAStab!J8309</f>
        <v>22981</v>
      </c>
      <c r="AN239" s="7"/>
      <c r="AO239" s="7" t="str">
        <f t="shared" si="64"/>
        <v>Equivalent Interest Income</v>
      </c>
      <c r="AP239" s="98">
        <f>SAStab!E1923</f>
        <v>0.39500000000000002</v>
      </c>
      <c r="AQ239" s="85">
        <f>SAStab!B8453</f>
        <v>1445</v>
      </c>
      <c r="AR239" s="85">
        <f>SAStab!C8453</f>
        <v>0</v>
      </c>
      <c r="AS239" s="85">
        <f>SAStab!D8453</f>
        <v>0</v>
      </c>
      <c r="AT239" s="85">
        <f>SAStab!E8453</f>
        <v>0</v>
      </c>
      <c r="AU239" s="85">
        <f>SAStab!F8453</f>
        <v>0</v>
      </c>
      <c r="AV239" s="85">
        <f>SAStab!G8453</f>
        <v>225</v>
      </c>
      <c r="AW239" s="85">
        <f>SAStab!H8453</f>
        <v>3023</v>
      </c>
      <c r="AX239" s="85">
        <f>SAStab!I8453</f>
        <v>7413</v>
      </c>
      <c r="AY239" s="85">
        <f>SAStab!J8453</f>
        <v>25514</v>
      </c>
      <c r="BA239" s="7"/>
      <c r="BB239" s="7" t="str">
        <f t="shared" si="65"/>
        <v>Equivalent Interest Income</v>
      </c>
      <c r="BC239" s="98">
        <f>SAStab!F1923</f>
        <v>0.38500000000000001</v>
      </c>
      <c r="BD239" s="85">
        <f>SAStab!B8597</f>
        <v>2645</v>
      </c>
      <c r="BE239" s="85">
        <f>SAStab!C8597</f>
        <v>0</v>
      </c>
      <c r="BF239" s="85">
        <f>SAStab!D8597</f>
        <v>0</v>
      </c>
      <c r="BG239" s="85">
        <f>SAStab!E8597</f>
        <v>0</v>
      </c>
      <c r="BH239" s="85">
        <f>SAStab!F8597</f>
        <v>0</v>
      </c>
      <c r="BI239" s="85">
        <f>SAStab!G8597</f>
        <v>203</v>
      </c>
      <c r="BJ239" s="85">
        <f>SAStab!H8597</f>
        <v>2674</v>
      </c>
      <c r="BK239" s="85">
        <f>SAStab!I8597</f>
        <v>7888</v>
      </c>
      <c r="BL239" s="85">
        <f>SAStab!J8597</f>
        <v>28600</v>
      </c>
      <c r="BN239" s="7"/>
      <c r="BO239" s="7" t="str">
        <f t="shared" si="66"/>
        <v>Equivalent Interest Income</v>
      </c>
      <c r="BP239" s="98">
        <f>SAStab!G1923</f>
        <v>0.40500000000000003</v>
      </c>
      <c r="BQ239" s="11">
        <f>SAStab!B8741</f>
        <v>1897</v>
      </c>
      <c r="BR239" s="11">
        <f>SAStab!C8741</f>
        <v>0</v>
      </c>
      <c r="BS239" s="11">
        <f>SAStab!D8741</f>
        <v>0</v>
      </c>
      <c r="BT239" s="11">
        <f>SAStab!E8741</f>
        <v>0</v>
      </c>
      <c r="BU239" s="11">
        <f>SAStab!F8741</f>
        <v>0</v>
      </c>
      <c r="BV239" s="11">
        <f>SAStab!G8741</f>
        <v>265</v>
      </c>
      <c r="BW239" s="11">
        <f>SAStab!H8741</f>
        <v>3372</v>
      </c>
      <c r="BX239" s="11">
        <f>SAStab!I8741</f>
        <v>8715</v>
      </c>
      <c r="BY239" s="11">
        <f>SAStab!J8741</f>
        <v>31802</v>
      </c>
    </row>
    <row r="240" spans="1:77">
      <c r="A240" s="7"/>
      <c r="B240" s="7" t="s">
        <v>516</v>
      </c>
      <c r="C240" s="98">
        <f>SAStab!B1924</f>
        <v>0.20399999999999999</v>
      </c>
      <c r="D240" s="52">
        <f>SAStab!B8022</f>
        <v>1889</v>
      </c>
      <c r="E240" s="52">
        <f>SAStab!C8022</f>
        <v>0</v>
      </c>
      <c r="F240" s="52">
        <f>SAStab!D8022</f>
        <v>0</v>
      </c>
      <c r="G240" s="52">
        <f>SAStab!E8022</f>
        <v>0</v>
      </c>
      <c r="H240" s="52">
        <f>SAStab!F8022</f>
        <v>0</v>
      </c>
      <c r="I240" s="52">
        <f>SAStab!G8022</f>
        <v>0</v>
      </c>
      <c r="J240" s="52">
        <f>SAStab!H8022</f>
        <v>2422</v>
      </c>
      <c r="K240" s="52">
        <f>SAStab!I8022</f>
        <v>8874</v>
      </c>
      <c r="L240" s="52">
        <f>SAStab!J8022</f>
        <v>44333</v>
      </c>
      <c r="N240" s="7"/>
      <c r="O240" s="7" t="str">
        <f t="shared" si="62"/>
        <v>Equivalent Dividend Income</v>
      </c>
      <c r="P240" s="98">
        <f>SAStab!C1924</f>
        <v>0.20100000000000001</v>
      </c>
      <c r="Q240">
        <f>SAStab!B8166</f>
        <v>2009</v>
      </c>
      <c r="R240" s="52">
        <f>SAStab!C8166</f>
        <v>0</v>
      </c>
      <c r="S240" s="52">
        <f>SAStab!D8166</f>
        <v>0</v>
      </c>
      <c r="T240" s="52">
        <f>SAStab!E8166</f>
        <v>0</v>
      </c>
      <c r="U240" s="52">
        <f>SAStab!F8166</f>
        <v>0</v>
      </c>
      <c r="V240" s="52">
        <f>SAStab!G8166</f>
        <v>0</v>
      </c>
      <c r="W240" s="52">
        <f>SAStab!H8166</f>
        <v>2547</v>
      </c>
      <c r="X240">
        <f>SAStab!I8166</f>
        <v>9644</v>
      </c>
      <c r="Y240">
        <f>SAStab!J8166</f>
        <v>46360</v>
      </c>
      <c r="AA240" s="7"/>
      <c r="AB240" s="7" t="str">
        <f t="shared" si="63"/>
        <v>Equivalent Dividend Income</v>
      </c>
      <c r="AC240" s="98">
        <f>SAStab!D1924</f>
        <v>0.21</v>
      </c>
      <c r="AD240">
        <f>SAStab!B8310</f>
        <v>2678</v>
      </c>
      <c r="AE240">
        <f>SAStab!C8310</f>
        <v>0</v>
      </c>
      <c r="AF240">
        <f>SAStab!D8310</f>
        <v>0</v>
      </c>
      <c r="AG240">
        <f>SAStab!E8310</f>
        <v>0</v>
      </c>
      <c r="AH240">
        <f>SAStab!F8310</f>
        <v>0</v>
      </c>
      <c r="AI240">
        <f>SAStab!G8310</f>
        <v>0</v>
      </c>
      <c r="AJ240">
        <f>SAStab!H8310</f>
        <v>4206</v>
      </c>
      <c r="AK240">
        <f>SAStab!I8310</f>
        <v>13525</v>
      </c>
      <c r="AL240">
        <f>SAStab!J8310</f>
        <v>65609</v>
      </c>
      <c r="AN240" s="7"/>
      <c r="AO240" s="7" t="str">
        <f t="shared" si="64"/>
        <v>Equivalent Dividend Income</v>
      </c>
      <c r="AP240" s="98">
        <f>SAStab!E1924</f>
        <v>0.20300000000000001</v>
      </c>
      <c r="AQ240" s="85">
        <f>SAStab!B8454</f>
        <v>3309</v>
      </c>
      <c r="AR240" s="85">
        <f>SAStab!C8454</f>
        <v>0</v>
      </c>
      <c r="AS240" s="85">
        <f>SAStab!D8454</f>
        <v>0</v>
      </c>
      <c r="AT240" s="85">
        <f>SAStab!E8454</f>
        <v>0</v>
      </c>
      <c r="AU240" s="85">
        <f>SAStab!F8454</f>
        <v>0</v>
      </c>
      <c r="AV240" s="85">
        <f>SAStab!G8454</f>
        <v>0</v>
      </c>
      <c r="AW240" s="85">
        <f>SAStab!H8454</f>
        <v>4261</v>
      </c>
      <c r="AX240" s="85">
        <f>SAStab!I8454</f>
        <v>16907</v>
      </c>
      <c r="AY240" s="85">
        <f>SAStab!J8454</f>
        <v>73329</v>
      </c>
      <c r="BA240" s="7"/>
      <c r="BB240" s="7" t="str">
        <f t="shared" si="65"/>
        <v>Equivalent Dividend Income</v>
      </c>
      <c r="BC240" s="98">
        <f>SAStab!F1924</f>
        <v>0.193</v>
      </c>
      <c r="BD240" s="85">
        <f>SAStab!B8598</f>
        <v>3794</v>
      </c>
      <c r="BE240" s="85">
        <f>SAStab!C8598</f>
        <v>0</v>
      </c>
      <c r="BF240" s="85">
        <f>SAStab!D8598</f>
        <v>0</v>
      </c>
      <c r="BG240" s="85">
        <f>SAStab!E8598</f>
        <v>0</v>
      </c>
      <c r="BH240" s="85">
        <f>SAStab!F8598</f>
        <v>0</v>
      </c>
      <c r="BI240" s="85">
        <f>SAStab!G8598</f>
        <v>0</v>
      </c>
      <c r="BJ240" s="85">
        <f>SAStab!H8598</f>
        <v>3856</v>
      </c>
      <c r="BK240" s="85">
        <f>SAStab!I8598</f>
        <v>15910</v>
      </c>
      <c r="BL240" s="85">
        <f>SAStab!J8598</f>
        <v>82303</v>
      </c>
      <c r="BN240" s="7"/>
      <c r="BO240" s="7" t="str">
        <f t="shared" si="66"/>
        <v>Equivalent Dividend Income</v>
      </c>
      <c r="BP240" s="98">
        <f>SAStab!G1924</f>
        <v>0.20699999999999999</v>
      </c>
      <c r="BQ240" s="11">
        <f>SAStab!B8742</f>
        <v>4177</v>
      </c>
      <c r="BR240" s="11">
        <f>SAStab!C8742</f>
        <v>0</v>
      </c>
      <c r="BS240" s="11">
        <f>SAStab!D8742</f>
        <v>0</v>
      </c>
      <c r="BT240" s="11">
        <f>SAStab!E8742</f>
        <v>0</v>
      </c>
      <c r="BU240" s="11">
        <f>SAStab!F8742</f>
        <v>0</v>
      </c>
      <c r="BV240" s="11">
        <f>SAStab!G8742</f>
        <v>0</v>
      </c>
      <c r="BW240" s="11">
        <f>SAStab!H8742</f>
        <v>5056</v>
      </c>
      <c r="BX240" s="11">
        <f>SAStab!I8742</f>
        <v>18717</v>
      </c>
      <c r="BY240" s="11">
        <f>SAStab!J8742</f>
        <v>91519</v>
      </c>
    </row>
    <row r="241" spans="1:233" s="1" customFormat="1">
      <c r="A241" s="5"/>
      <c r="B241" s="5" t="s">
        <v>517</v>
      </c>
      <c r="C241" s="101">
        <f>SAStab!B1925</f>
        <v>4.3999999999999997E-2</v>
      </c>
      <c r="D241" s="53">
        <f>SAStab!B8023</f>
        <v>421</v>
      </c>
      <c r="E241" s="53">
        <f>SAStab!C8023</f>
        <v>0</v>
      </c>
      <c r="F241" s="53">
        <f>SAStab!D8023</f>
        <v>0</v>
      </c>
      <c r="G241" s="53">
        <f>SAStab!E8023</f>
        <v>0</v>
      </c>
      <c r="H241" s="53">
        <f>SAStab!F8023</f>
        <v>0</v>
      </c>
      <c r="I241" s="53">
        <f>SAStab!G8023</f>
        <v>0</v>
      </c>
      <c r="J241" s="53">
        <f>SAStab!H8023</f>
        <v>0</v>
      </c>
      <c r="K241" s="53">
        <f>SAStab!I8023</f>
        <v>0</v>
      </c>
      <c r="L241" s="53">
        <f>SAStab!J8023</f>
        <v>14879</v>
      </c>
      <c r="M241" s="11"/>
      <c r="N241" s="5"/>
      <c r="O241" s="5" t="str">
        <f t="shared" si="62"/>
        <v>Equivalent Rental Income</v>
      </c>
      <c r="P241" s="101">
        <f>SAStab!C1925</f>
        <v>4.3999999999999997E-2</v>
      </c>
      <c r="Q241" s="1">
        <f>SAStab!B8167</f>
        <v>686</v>
      </c>
      <c r="R241" s="53">
        <f>SAStab!C8167</f>
        <v>0</v>
      </c>
      <c r="S241" s="53">
        <f>SAStab!D8167</f>
        <v>0</v>
      </c>
      <c r="T241" s="53">
        <f>SAStab!E8167</f>
        <v>0</v>
      </c>
      <c r="U241" s="53">
        <f>SAStab!F8167</f>
        <v>0</v>
      </c>
      <c r="V241" s="53">
        <f>SAStab!G8167</f>
        <v>0</v>
      </c>
      <c r="W241" s="53">
        <f>SAStab!H8167</f>
        <v>0</v>
      </c>
      <c r="X241" s="1">
        <f>SAStab!I8167</f>
        <v>0</v>
      </c>
      <c r="Y241" s="1">
        <f>SAStab!J8167</f>
        <v>26028</v>
      </c>
      <c r="Z241" s="11"/>
      <c r="AA241" s="5"/>
      <c r="AB241" s="5" t="str">
        <f t="shared" si="63"/>
        <v>Equivalent Rental Income</v>
      </c>
      <c r="AC241" s="101">
        <f>SAStab!D1925</f>
        <v>5.5E-2</v>
      </c>
      <c r="AD241" s="1">
        <f>SAStab!B8311</f>
        <v>984</v>
      </c>
      <c r="AE241" s="1">
        <f>SAStab!C8311</f>
        <v>0</v>
      </c>
      <c r="AF241" s="1">
        <f>SAStab!D8311</f>
        <v>0</v>
      </c>
      <c r="AG241" s="1">
        <f>SAStab!E8311</f>
        <v>0</v>
      </c>
      <c r="AH241" s="1">
        <f>SAStab!F8311</f>
        <v>0</v>
      </c>
      <c r="AI241" s="1">
        <f>SAStab!G8311</f>
        <v>0</v>
      </c>
      <c r="AJ241" s="1">
        <f>SAStab!H8311</f>
        <v>0</v>
      </c>
      <c r="AK241" s="1">
        <f>SAStab!I8311</f>
        <v>506</v>
      </c>
      <c r="AL241" s="1">
        <f>SAStab!J8311</f>
        <v>42642</v>
      </c>
      <c r="AM241" s="11"/>
      <c r="AN241" s="5"/>
      <c r="AO241" s="5" t="str">
        <f t="shared" si="64"/>
        <v>Equivalent Rental Income</v>
      </c>
      <c r="AP241" s="101">
        <f>SAStab!E1925</f>
        <v>5.2999999999999999E-2</v>
      </c>
      <c r="AQ241" s="53">
        <f>SAStab!B8455</f>
        <v>1151</v>
      </c>
      <c r="AR241" s="53">
        <f>SAStab!C8455</f>
        <v>0</v>
      </c>
      <c r="AS241" s="53">
        <f>SAStab!D8455</f>
        <v>0</v>
      </c>
      <c r="AT241" s="53">
        <f>SAStab!E8455</f>
        <v>0</v>
      </c>
      <c r="AU241" s="53">
        <f>SAStab!F8455</f>
        <v>0</v>
      </c>
      <c r="AV241" s="53">
        <f>SAStab!G8455</f>
        <v>0</v>
      </c>
      <c r="AW241" s="53">
        <f>SAStab!H8455</f>
        <v>0</v>
      </c>
      <c r="AX241" s="53">
        <f>SAStab!I8455</f>
        <v>333</v>
      </c>
      <c r="AY241" s="53">
        <f>SAStab!J8455</f>
        <v>42461</v>
      </c>
      <c r="AZ241" s="11"/>
      <c r="BA241" s="5"/>
      <c r="BB241" s="5" t="str">
        <f t="shared" si="65"/>
        <v>Equivalent Rental Income</v>
      </c>
      <c r="BC241" s="101">
        <f>SAStab!F1925</f>
        <v>5.0999999999999997E-2</v>
      </c>
      <c r="BD241" s="53">
        <f>SAStab!B8599</f>
        <v>1124</v>
      </c>
      <c r="BE241" s="53">
        <f>SAStab!C8599</f>
        <v>0</v>
      </c>
      <c r="BF241" s="53">
        <f>SAStab!D8599</f>
        <v>0</v>
      </c>
      <c r="BG241" s="53">
        <f>SAStab!E8599</f>
        <v>0</v>
      </c>
      <c r="BH241" s="53">
        <f>SAStab!F8599</f>
        <v>0</v>
      </c>
      <c r="BI241" s="53">
        <f>SAStab!G8599</f>
        <v>0</v>
      </c>
      <c r="BJ241" s="53">
        <f>SAStab!H8599</f>
        <v>0</v>
      </c>
      <c r="BK241" s="53">
        <f>SAStab!I8599</f>
        <v>115</v>
      </c>
      <c r="BL241" s="53">
        <f>SAStab!J8599</f>
        <v>35780</v>
      </c>
      <c r="BM241" s="11"/>
      <c r="BN241" s="5"/>
      <c r="BO241" s="5" t="str">
        <f t="shared" si="66"/>
        <v>Equivalent Rental Income</v>
      </c>
      <c r="BP241" s="101">
        <f>SAStab!G1925</f>
        <v>0.05</v>
      </c>
      <c r="BQ241" s="1">
        <f>SAStab!B8743</f>
        <v>1480</v>
      </c>
      <c r="BR241" s="1">
        <f>SAStab!C8743</f>
        <v>0</v>
      </c>
      <c r="BS241" s="1">
        <f>SAStab!D8743</f>
        <v>0</v>
      </c>
      <c r="BT241" s="1">
        <f>SAStab!E8743</f>
        <v>0</v>
      </c>
      <c r="BU241" s="1">
        <f>SAStab!F8743</f>
        <v>0</v>
      </c>
      <c r="BV241" s="1">
        <f>SAStab!G8743</f>
        <v>0</v>
      </c>
      <c r="BW241" s="1">
        <f>SAStab!H8743</f>
        <v>0</v>
      </c>
      <c r="BX241" s="1">
        <f>SAStab!I8743</f>
        <v>0</v>
      </c>
      <c r="BY241" s="1">
        <f>SAStab!J8743</f>
        <v>52577</v>
      </c>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row>
    <row r="242" spans="1:233">
      <c r="A242" s="7" t="str">
        <f>NOTES!$A$3</f>
        <v>Source: DYNASIM3 ID912. Option FICA15:  Increase Payroll tax to 15.4% over 10 Years</v>
      </c>
      <c r="B242" s="7"/>
      <c r="C242" s="98"/>
      <c r="N242" s="7" t="str">
        <f>NOTES!$A$3</f>
        <v>Source: DYNASIM3 ID912. Option FICA15:  Increase Payroll tax to 15.4% over 10 Years</v>
      </c>
      <c r="O242" s="7"/>
      <c r="P242" s="98"/>
      <c r="AA242" s="7" t="str">
        <f>NOTES!$A$3</f>
        <v>Source: DYNASIM3 ID912. Option FICA15:  Increase Payroll tax to 15.4% over 10 Years</v>
      </c>
      <c r="AB242" s="7"/>
      <c r="AC242" s="98"/>
      <c r="AN242" s="7" t="str">
        <f>NOTES!$A$3</f>
        <v>Source: DYNASIM3 ID912. Option FICA15:  Increase Payroll tax to 15.4% over 10 Years</v>
      </c>
      <c r="AO242" s="7"/>
      <c r="AP242" s="98"/>
      <c r="BA242" s="7" t="str">
        <f>NOTES!$A$3</f>
        <v>Source: DYNASIM3 ID912. Option FICA15:  Increase Payroll tax to 15.4% over 10 Years</v>
      </c>
      <c r="BB242" s="7"/>
      <c r="BC242" s="98"/>
      <c r="BN242" s="7" t="str">
        <f>NOTES!$A$3</f>
        <v>Source: DYNASIM3 ID912. Option FICA15:  Increase Payroll tax to 15.4% over 10 Years</v>
      </c>
      <c r="BO242" s="7"/>
      <c r="BP242" s="98"/>
    </row>
    <row r="243" spans="1:233">
      <c r="A243" s="7" t="s">
        <v>119</v>
      </c>
      <c r="B243" s="7"/>
      <c r="C243" s="98"/>
      <c r="N243" s="7" t="s">
        <v>119</v>
      </c>
      <c r="O243" s="7"/>
      <c r="P243" s="98"/>
      <c r="AA243" s="7" t="s">
        <v>119</v>
      </c>
      <c r="AB243" s="7"/>
      <c r="AC243" s="98"/>
      <c r="AN243" s="7" t="s">
        <v>119</v>
      </c>
      <c r="AO243" s="7"/>
      <c r="AP243" s="98"/>
      <c r="BA243" s="7" t="s">
        <v>119</v>
      </c>
      <c r="BB243" s="7"/>
      <c r="BC243" s="98"/>
      <c r="BN243" s="7" t="s">
        <v>119</v>
      </c>
      <c r="BO243" s="7"/>
      <c r="BP243" s="98"/>
    </row>
    <row r="244" spans="1:233" ht="30" customHeight="1">
      <c r="A244" s="275" t="str">
        <f>NOTES!$A$4</f>
        <v>Equivalent annuity income includes earnings, Social Security, DB pension, annuitized asset income, SSI, imputed rent, means tested benefits, nonmeans tested benefits.</v>
      </c>
      <c r="B244" s="275"/>
      <c r="C244" s="275"/>
      <c r="D244" s="275"/>
      <c r="E244" s="275"/>
      <c r="F244" s="275"/>
      <c r="G244" s="275"/>
      <c r="H244" s="275"/>
      <c r="I244" s="275"/>
      <c r="J244" s="275"/>
      <c r="K244" s="275"/>
      <c r="L244" s="275"/>
      <c r="N244" s="275" t="str">
        <f>NOTES!$A$4</f>
        <v>Equivalent annuity income includes earnings, Social Security, DB pension, annuitized asset income, SSI, imputed rent, means tested benefits, nonmeans tested benefits.</v>
      </c>
      <c r="O244" s="275"/>
      <c r="P244" s="275"/>
      <c r="Q244" s="275"/>
      <c r="R244" s="275"/>
      <c r="S244" s="275"/>
      <c r="T244" s="275"/>
      <c r="U244" s="275"/>
      <c r="V244" s="275"/>
      <c r="W244" s="275"/>
      <c r="X244" s="275"/>
      <c r="Y244" s="275"/>
      <c r="AA244" s="275" t="str">
        <f>NOTES!$A$4</f>
        <v>Equivalent annuity income includes earnings, Social Security, DB pension, annuitized asset income, SSI, imputed rent, means tested benefits, nonmeans tested benefits.</v>
      </c>
      <c r="AB244" s="275"/>
      <c r="AC244" s="275"/>
      <c r="AD244" s="275"/>
      <c r="AE244" s="275"/>
      <c r="AF244" s="275"/>
      <c r="AG244" s="275"/>
      <c r="AH244" s="275"/>
      <c r="AI244" s="275"/>
      <c r="AJ244" s="275"/>
      <c r="AK244" s="275"/>
      <c r="AL244" s="275"/>
      <c r="AN244" s="275" t="str">
        <f>NOTES!$A$4</f>
        <v>Equivalent annuity income includes earnings, Social Security, DB pension, annuitized asset income, SSI, imputed rent, means tested benefits, nonmeans tested benefits.</v>
      </c>
      <c r="AO244" s="275"/>
      <c r="AP244" s="275"/>
      <c r="AQ244" s="275"/>
      <c r="AR244" s="275"/>
      <c r="AS244" s="275"/>
      <c r="AT244" s="275"/>
      <c r="AU244" s="275"/>
      <c r="AV244" s="275"/>
      <c r="AW244" s="275"/>
      <c r="AX244" s="275"/>
      <c r="AY244" s="275"/>
      <c r="BA244" s="275" t="str">
        <f>NOTES!$A$4</f>
        <v>Equivalent annuity income includes earnings, Social Security, DB pension, annuitized asset income, SSI, imputed rent, means tested benefits, nonmeans tested benefits.</v>
      </c>
      <c r="BB244" s="275"/>
      <c r="BC244" s="275"/>
      <c r="BD244" s="275"/>
      <c r="BE244" s="275"/>
      <c r="BF244" s="275"/>
      <c r="BG244" s="275"/>
      <c r="BH244" s="275"/>
      <c r="BI244" s="275"/>
      <c r="BJ244" s="275"/>
      <c r="BK244" s="275"/>
      <c r="BL244" s="275"/>
      <c r="BM244" s="147"/>
      <c r="BN244" s="275" t="str">
        <f>NOTES!$A$4</f>
        <v>Equivalent annuity income includes earnings, Social Security, DB pension, annuitized asset income, SSI, imputed rent, means tested benefits, nonmeans tested benefits.</v>
      </c>
      <c r="BO244" s="275"/>
      <c r="BP244" s="275"/>
      <c r="BQ244" s="275"/>
      <c r="BR244" s="275"/>
      <c r="BS244" s="275"/>
      <c r="BT244" s="275"/>
      <c r="BU244" s="275"/>
      <c r="BV244" s="275"/>
      <c r="BW244" s="275"/>
      <c r="BX244" s="275"/>
      <c r="BY244" s="275"/>
    </row>
    <row r="245" spans="1:233" ht="30" customHeight="1">
      <c r="A245" s="275" t="str">
        <f>NOTES!$A$6</f>
        <v>Equivalent cash income includes earnings, Social Security, DB pension, interest, dividends, rental income, retirement account withdrawals SSI, means tested benefits, nonmeans tested benefits.</v>
      </c>
      <c r="B245" s="275"/>
      <c r="C245" s="275"/>
      <c r="D245" s="275"/>
      <c r="E245" s="275"/>
      <c r="F245" s="275"/>
      <c r="G245" s="275"/>
      <c r="H245" s="275"/>
      <c r="I245" s="275"/>
      <c r="J245" s="275"/>
      <c r="K245" s="275"/>
      <c r="L245" s="275"/>
      <c r="N245" s="275" t="str">
        <f>NOTES!$A$6</f>
        <v>Equivalent cash income includes earnings, Social Security, DB pension, interest, dividends, rental income, retirement account withdrawals SSI, means tested benefits, nonmeans tested benefits.</v>
      </c>
      <c r="O245" s="275"/>
      <c r="P245" s="275"/>
      <c r="Q245" s="275"/>
      <c r="R245" s="275"/>
      <c r="S245" s="275"/>
      <c r="T245" s="275"/>
      <c r="U245" s="275"/>
      <c r="V245" s="275"/>
      <c r="W245" s="275"/>
      <c r="X245" s="275"/>
      <c r="Y245" s="275"/>
      <c r="Z245" s="109"/>
      <c r="AA245" s="275" t="str">
        <f>NOTES!$A$6</f>
        <v>Equivalent cash income includes earnings, Social Security, DB pension, interest, dividends, rental income, retirement account withdrawals SSI, means tested benefits, nonmeans tested benefits.</v>
      </c>
      <c r="AB245" s="275"/>
      <c r="AC245" s="275"/>
      <c r="AD245" s="275"/>
      <c r="AE245" s="275"/>
      <c r="AF245" s="275"/>
      <c r="AG245" s="275"/>
      <c r="AH245" s="275"/>
      <c r="AI245" s="275"/>
      <c r="AJ245" s="275"/>
      <c r="AK245" s="275"/>
      <c r="AL245" s="275"/>
      <c r="AN245" s="275" t="str">
        <f>NOTES!$A$6</f>
        <v>Equivalent cash income includes earnings, Social Security, DB pension, interest, dividends, rental income, retirement account withdrawals SSI, means tested benefits, nonmeans tested benefits.</v>
      </c>
      <c r="AO245" s="275"/>
      <c r="AP245" s="275"/>
      <c r="AQ245" s="275"/>
      <c r="AR245" s="275"/>
      <c r="AS245" s="275"/>
      <c r="AT245" s="275"/>
      <c r="AU245" s="275"/>
      <c r="AV245" s="275"/>
      <c r="AW245" s="275"/>
      <c r="AX245" s="275"/>
      <c r="AY245" s="275"/>
      <c r="BA245" s="275" t="str">
        <f>NOTES!$A$6</f>
        <v>Equivalent cash income includes earnings, Social Security, DB pension, interest, dividends, rental income, retirement account withdrawals SSI, means tested benefits, nonmeans tested benefits.</v>
      </c>
      <c r="BB245" s="275"/>
      <c r="BC245" s="275"/>
      <c r="BD245" s="275"/>
      <c r="BE245" s="275"/>
      <c r="BF245" s="275"/>
      <c r="BG245" s="275"/>
      <c r="BH245" s="275"/>
      <c r="BI245" s="275"/>
      <c r="BJ245" s="275"/>
      <c r="BK245" s="275"/>
      <c r="BL245" s="275"/>
      <c r="BM245" s="147"/>
      <c r="BN245" s="275" t="str">
        <f>NOTES!$A$6</f>
        <v>Equivalent cash income includes earnings, Social Security, DB pension, interest, dividends, rental income, retirement account withdrawals SSI, means tested benefits, nonmeans tested benefits.</v>
      </c>
      <c r="BO245" s="275"/>
      <c r="BP245" s="275"/>
      <c r="BQ245" s="275"/>
      <c r="BR245" s="275"/>
      <c r="BS245" s="275"/>
      <c r="BT245" s="275"/>
      <c r="BU245" s="275"/>
      <c r="BV245" s="275"/>
      <c r="BW245" s="275"/>
      <c r="BX245" s="275"/>
      <c r="BY245" s="275"/>
    </row>
    <row r="246" spans="1:233">
      <c r="A246" s="274" t="str">
        <f>NOTES!$A$13</f>
        <v>Financial income includes interest, dividends, rental income, retirement account withdrawals.</v>
      </c>
      <c r="B246" s="274"/>
      <c r="C246" s="274"/>
      <c r="D246" s="274"/>
      <c r="E246" s="274"/>
      <c r="F246" s="274"/>
      <c r="G246" s="274"/>
      <c r="H246" s="274"/>
      <c r="I246" s="274"/>
      <c r="J246" s="274"/>
      <c r="K246" s="274"/>
      <c r="L246" s="274"/>
      <c r="N246" s="274" t="str">
        <f>NOTES!$A$13</f>
        <v>Financial income includes interest, dividends, rental income, retirement account withdrawals.</v>
      </c>
      <c r="O246" s="274"/>
      <c r="P246" s="274"/>
      <c r="Q246" s="274"/>
      <c r="R246" s="274"/>
      <c r="S246" s="274"/>
      <c r="T246" s="274"/>
      <c r="U246" s="274"/>
      <c r="V246" s="274"/>
      <c r="W246" s="274"/>
      <c r="X246" s="274"/>
      <c r="Y246" s="274"/>
      <c r="AA246" s="274" t="str">
        <f>NOTES!$A$13</f>
        <v>Financial income includes interest, dividends, rental income, retirement account withdrawals.</v>
      </c>
      <c r="AB246" s="274"/>
      <c r="AC246" s="274"/>
      <c r="AD246" s="274"/>
      <c r="AE246" s="274"/>
      <c r="AF246" s="274"/>
      <c r="AG246" s="274"/>
      <c r="AH246" s="274"/>
      <c r="AI246" s="274"/>
      <c r="AJ246" s="274"/>
      <c r="AK246" s="274"/>
      <c r="AL246" s="274"/>
      <c r="AN246" s="274" t="str">
        <f>NOTES!$A$13</f>
        <v>Financial income includes interest, dividends, rental income, retirement account withdrawals.</v>
      </c>
      <c r="AO246" s="274"/>
      <c r="AP246" s="274"/>
      <c r="AQ246" s="274"/>
      <c r="AR246" s="274"/>
      <c r="AS246" s="274"/>
      <c r="AT246" s="274"/>
      <c r="AU246" s="274"/>
      <c r="AV246" s="274"/>
      <c r="AW246" s="274"/>
      <c r="AX246" s="274"/>
      <c r="AY246" s="274"/>
      <c r="BA246" s="274" t="str">
        <f>NOTES!$A$13</f>
        <v>Financial income includes interest, dividends, rental income, retirement account withdrawals.</v>
      </c>
      <c r="BB246" s="274"/>
      <c r="BC246" s="274"/>
      <c r="BD246" s="274"/>
      <c r="BE246" s="274"/>
      <c r="BF246" s="274"/>
      <c r="BG246" s="274"/>
      <c r="BH246" s="274"/>
      <c r="BI246" s="274"/>
      <c r="BJ246" s="274"/>
      <c r="BK246" s="274"/>
      <c r="BL246" s="274"/>
      <c r="BN246" s="274" t="str">
        <f>NOTES!$A$13</f>
        <v>Financial income includes interest, dividends, rental income, retirement account withdrawals.</v>
      </c>
      <c r="BO246" s="274"/>
      <c r="BP246" s="274"/>
      <c r="BQ246" s="274"/>
      <c r="BR246" s="274"/>
      <c r="BS246" s="274"/>
      <c r="BT246" s="274"/>
      <c r="BU246" s="274"/>
      <c r="BV246" s="274"/>
      <c r="BW246" s="274"/>
      <c r="BX246" s="274"/>
      <c r="BY246" s="274"/>
    </row>
    <row r="247" spans="1:233" ht="27.75" customHeight="1">
      <c r="A247" s="275" t="str">
        <f>NOTES!$A$14</f>
        <v>Other family member income includes income of non-spouse co-resident family members. It is not included in reported total income but is included income for poverty calculations.</v>
      </c>
      <c r="B247" s="275"/>
      <c r="C247" s="275"/>
      <c r="D247" s="275"/>
      <c r="E247" s="275"/>
      <c r="F247" s="275"/>
      <c r="G247" s="275"/>
      <c r="H247" s="275"/>
      <c r="I247" s="275"/>
      <c r="J247" s="275"/>
      <c r="K247" s="275"/>
      <c r="L247" s="275"/>
      <c r="N247" s="275" t="str">
        <f>NOTES!$A$14</f>
        <v>Other family member income includes income of non-spouse co-resident family members. It is not included in reported total income but is included income for poverty calculations.</v>
      </c>
      <c r="O247" s="275"/>
      <c r="P247" s="275"/>
      <c r="Q247" s="275"/>
      <c r="R247" s="275"/>
      <c r="S247" s="275"/>
      <c r="T247" s="275"/>
      <c r="U247" s="275"/>
      <c r="V247" s="275"/>
      <c r="W247" s="275"/>
      <c r="X247" s="275"/>
      <c r="Y247" s="275"/>
      <c r="AA247" s="275" t="str">
        <f>NOTES!$A$14</f>
        <v>Other family member income includes income of non-spouse co-resident family members. It is not included in reported total income but is included income for poverty calculations.</v>
      </c>
      <c r="AB247" s="275"/>
      <c r="AC247" s="275"/>
      <c r="AD247" s="275"/>
      <c r="AE247" s="275"/>
      <c r="AF247" s="275"/>
      <c r="AG247" s="275"/>
      <c r="AH247" s="275"/>
      <c r="AI247" s="275"/>
      <c r="AJ247" s="275"/>
      <c r="AK247" s="275"/>
      <c r="AL247" s="275"/>
      <c r="AN247" s="275" t="str">
        <f>NOTES!$A$14</f>
        <v>Other family member income includes income of non-spouse co-resident family members. It is not included in reported total income but is included income for poverty calculations.</v>
      </c>
      <c r="AO247" s="275"/>
      <c r="AP247" s="275"/>
      <c r="AQ247" s="275"/>
      <c r="AR247" s="275"/>
      <c r="AS247" s="275"/>
      <c r="AT247" s="275"/>
      <c r="AU247" s="275"/>
      <c r="AV247" s="275"/>
      <c r="AW247" s="275"/>
      <c r="AX247" s="275"/>
      <c r="AY247" s="275"/>
      <c r="BA247" s="275" t="str">
        <f>NOTES!$A$14</f>
        <v>Other family member income includes income of non-spouse co-resident family members. It is not included in reported total income but is included income for poverty calculations.</v>
      </c>
      <c r="BB247" s="275"/>
      <c r="BC247" s="275"/>
      <c r="BD247" s="275"/>
      <c r="BE247" s="275"/>
      <c r="BF247" s="275"/>
      <c r="BG247" s="275"/>
      <c r="BH247" s="275"/>
      <c r="BI247" s="275"/>
      <c r="BJ247" s="275"/>
      <c r="BK247" s="275"/>
      <c r="BL247" s="275"/>
      <c r="BN247" s="282" t="str">
        <f>NOTES!$A$14</f>
        <v>Other family member income includes income of non-spouse co-resident family members. It is not included in reported total income but is included income for poverty calculations.</v>
      </c>
      <c r="BO247" s="282"/>
      <c r="BP247" s="282"/>
      <c r="BQ247" s="282"/>
      <c r="BR247" s="282"/>
      <c r="BS247" s="282"/>
      <c r="BT247" s="282"/>
      <c r="BU247" s="282"/>
      <c r="BV247" s="282"/>
      <c r="BW247" s="282"/>
      <c r="BX247" s="282"/>
      <c r="BY247" s="282"/>
    </row>
    <row r="248" spans="1:233" ht="27.75" customHeight="1">
      <c r="A248" s="128"/>
      <c r="B248" s="128"/>
      <c r="C248" s="128"/>
      <c r="D248" s="128"/>
      <c r="E248" s="128"/>
      <c r="F248" s="128"/>
      <c r="G248" s="128"/>
      <c r="H248" s="128"/>
      <c r="I248" s="128"/>
      <c r="J248" s="128"/>
      <c r="K248" s="128"/>
      <c r="L248" s="128"/>
      <c r="N248" s="128"/>
      <c r="O248" s="128"/>
      <c r="P248" s="128"/>
      <c r="Q248" s="128"/>
      <c r="R248" s="129"/>
      <c r="S248" s="129"/>
      <c r="T248" s="129"/>
      <c r="U248" s="129"/>
      <c r="V248" s="129"/>
      <c r="W248" s="129"/>
      <c r="X248" s="128"/>
      <c r="Y248" s="128"/>
      <c r="AA248" s="128"/>
      <c r="AB248" s="128"/>
      <c r="AC248" s="128"/>
      <c r="AD248" s="128"/>
      <c r="AE248" s="128"/>
      <c r="AF248" s="128"/>
      <c r="AG248" s="128"/>
      <c r="AH248" s="128"/>
      <c r="AI248" s="128"/>
      <c r="AJ248" s="128"/>
      <c r="AK248" s="128"/>
      <c r="AL248" s="128"/>
      <c r="AN248" s="128"/>
      <c r="AO248" s="128"/>
      <c r="AP248" s="128"/>
      <c r="AQ248" s="128"/>
      <c r="AR248" s="128"/>
      <c r="AS248" s="128"/>
      <c r="AT248" s="128"/>
      <c r="AU248" s="128"/>
      <c r="AV248" s="128"/>
      <c r="AW248" s="128"/>
      <c r="AX248" s="128"/>
      <c r="AY248" s="128"/>
      <c r="BA248" s="128"/>
      <c r="BB248" s="128"/>
      <c r="BC248" s="128"/>
      <c r="BD248" s="128"/>
      <c r="BE248" s="128"/>
      <c r="BF248" s="128"/>
      <c r="BG248" s="128"/>
      <c r="BH248" s="128"/>
      <c r="BI248" s="128"/>
      <c r="BJ248" s="128"/>
      <c r="BK248" s="128"/>
      <c r="BL248" s="128"/>
      <c r="BN248" s="129"/>
      <c r="BO248" s="129"/>
      <c r="BP248" s="129"/>
      <c r="BQ248" s="129"/>
      <c r="BR248" s="129"/>
      <c r="BS248" s="129"/>
      <c r="BT248" s="129"/>
      <c r="BU248" s="129"/>
      <c r="BV248" s="129"/>
      <c r="BW248" s="129"/>
      <c r="BX248" s="129"/>
      <c r="BY248" s="129"/>
    </row>
    <row r="249" spans="1:233" ht="27.75" customHeight="1">
      <c r="A249" s="72" t="str">
        <f>CONCATENATE(A$1," by Race")</f>
        <v>Distribution of Equivalent Income and Taxes by Source Among Individuals Age 62 and Older in  Year 2015 (2015 dollars) by Race</v>
      </c>
      <c r="B249" s="72"/>
      <c r="C249" s="72"/>
      <c r="D249" s="124"/>
      <c r="E249" s="124"/>
      <c r="F249" s="124"/>
      <c r="G249" s="124"/>
      <c r="H249" s="124"/>
      <c r="I249" s="124"/>
      <c r="J249" s="124"/>
      <c r="K249" s="124"/>
      <c r="L249" s="124"/>
      <c r="N249" s="72" t="str">
        <f>CONCATENATE(N$1," by Race")</f>
        <v>Distribution of Equivalent Income and Taxes by Source Among Individuals Age 62 and Older in  Year 2025 (2015 dollars) by Race</v>
      </c>
      <c r="O249" s="72"/>
      <c r="P249" s="72"/>
      <c r="Q249" s="72"/>
      <c r="R249" s="124"/>
      <c r="S249" s="124"/>
      <c r="T249" s="124"/>
      <c r="U249" s="124"/>
      <c r="V249" s="124"/>
      <c r="W249" s="124"/>
      <c r="X249" s="72"/>
      <c r="Y249" s="72"/>
      <c r="AA249" s="72" t="str">
        <f>CONCATENATE(AA$1," by Race")</f>
        <v>Distribution of Equivalent Income and Taxes by Source Among Individuals Age 62 and Older in  Year 2035 (2015 dollars) by Race</v>
      </c>
      <c r="AB249" s="72"/>
      <c r="AC249" s="72"/>
      <c r="AD249" s="72"/>
      <c r="AE249" s="72"/>
      <c r="AF249" s="72"/>
      <c r="AG249" s="72"/>
      <c r="AH249" s="72"/>
      <c r="AI249" s="72"/>
      <c r="AJ249" s="72"/>
      <c r="AK249" s="72"/>
      <c r="AL249" s="72"/>
      <c r="AN249" s="72" t="str">
        <f>CONCATENATE(AN$1," by Race")</f>
        <v>Distribution of Equivalent Income and Taxes by Source Among Individuals Age 62 and Older in  Year 2045 (2015 dollars) by Race</v>
      </c>
      <c r="AO249" s="72"/>
      <c r="AP249" s="72"/>
      <c r="AQ249" s="124"/>
      <c r="AR249" s="124"/>
      <c r="AS249" s="124"/>
      <c r="AT249" s="124"/>
      <c r="AU249" s="124"/>
      <c r="AV249" s="124"/>
      <c r="AW249" s="124"/>
      <c r="AX249" s="124"/>
      <c r="AY249" s="124"/>
      <c r="BA249" s="72" t="str">
        <f>CONCATENATE(BA$1," by Race")</f>
        <v>Distribution of Equivalent Income and Taxes by Source Among Individuals Age 62 and Older in  Year 2055 (2015 dollars) by Race</v>
      </c>
      <c r="BB249" s="72"/>
      <c r="BC249" s="72"/>
      <c r="BD249" s="124"/>
      <c r="BE249" s="124"/>
      <c r="BF249" s="124"/>
      <c r="BG249" s="124"/>
      <c r="BH249" s="124"/>
      <c r="BI249" s="124"/>
      <c r="BJ249" s="124"/>
      <c r="BK249" s="124"/>
      <c r="BL249" s="124"/>
      <c r="BM249" s="110"/>
      <c r="BN249" s="72" t="str">
        <f>CONCATENATE(BN$1," by Race")</f>
        <v>Distribution of Equivalent Income and Taxes by Source Among Individuals Age 62 and Older in  Year 2065 (2015 dollars) by Race</v>
      </c>
      <c r="BO249" s="72"/>
      <c r="BP249" s="72"/>
      <c r="BQ249" s="72"/>
      <c r="BR249" s="72"/>
      <c r="BS249" s="72"/>
      <c r="BT249" s="72"/>
      <c r="BU249" s="72"/>
      <c r="BV249" s="110"/>
      <c r="BW249" s="110"/>
      <c r="BX249" s="110"/>
      <c r="BY249" s="110"/>
    </row>
    <row r="250" spans="1:233" ht="24.75" customHeight="1">
      <c r="A250" s="12"/>
      <c r="B250" s="12"/>
      <c r="C250" s="96"/>
      <c r="D250" s="286" t="str">
        <f>CONCATENATE("Equivalent Income",L$1)</f>
        <v>Equivalent Income Year 2015 (2015 dollars)</v>
      </c>
      <c r="E250" s="286"/>
      <c r="F250" s="286"/>
      <c r="G250" s="286"/>
      <c r="H250" s="286"/>
      <c r="I250" s="286"/>
      <c r="J250" s="286"/>
      <c r="K250" s="286"/>
      <c r="L250" s="286"/>
      <c r="N250" s="12"/>
      <c r="O250" s="12"/>
      <c r="P250" s="96"/>
      <c r="Q250" s="287" t="str">
        <f>CONCATENATE("Equivalent Income",Y$1)</f>
        <v>Equivalent Income Year 2025 (2015 dollars)</v>
      </c>
      <c r="R250" s="287"/>
      <c r="S250" s="287"/>
      <c r="T250" s="287"/>
      <c r="U250" s="287"/>
      <c r="V250" s="287"/>
      <c r="W250" s="287"/>
      <c r="X250" s="287"/>
      <c r="Y250" s="287"/>
      <c r="AA250" s="12"/>
      <c r="AB250" s="12"/>
      <c r="AC250" s="96"/>
      <c r="AD250" s="280" t="str">
        <f>CONCATENATE("Equivalent Income",AL$1)</f>
        <v>Equivalent Income Year 2035 (2015 dollars)</v>
      </c>
      <c r="AE250" s="280"/>
      <c r="AF250" s="280"/>
      <c r="AG250" s="280"/>
      <c r="AH250" s="280"/>
      <c r="AI250" s="280"/>
      <c r="AJ250" s="280"/>
      <c r="AK250" s="280"/>
      <c r="AL250" s="280"/>
      <c r="AN250" s="12"/>
      <c r="AO250" s="12"/>
      <c r="AP250" s="96"/>
      <c r="AQ250" s="279" t="str">
        <f>CONCATENATE("Equivalent Income",AY$1)</f>
        <v>Equivalent Income Year 2045 (2015 dollars)</v>
      </c>
      <c r="AR250" s="279"/>
      <c r="AS250" s="279"/>
      <c r="AT250" s="279"/>
      <c r="AU250" s="279"/>
      <c r="AV250" s="279"/>
      <c r="AW250" s="279"/>
      <c r="AX250" s="279"/>
      <c r="AY250" s="279"/>
      <c r="BA250" s="12"/>
      <c r="BB250" s="12"/>
      <c r="BC250" s="96"/>
      <c r="BD250" s="279" t="str">
        <f>CONCATENATE("Equivalent Income",BL$1)</f>
        <v>Equivalent Income Year 2055 (2015 dollars)</v>
      </c>
      <c r="BE250" s="279"/>
      <c r="BF250" s="279"/>
      <c r="BG250" s="279"/>
      <c r="BH250" s="279"/>
      <c r="BI250" s="279"/>
      <c r="BJ250" s="279"/>
      <c r="BK250" s="279"/>
      <c r="BL250" s="279"/>
      <c r="BM250" s="148"/>
      <c r="BN250" s="12"/>
      <c r="BO250" s="12"/>
      <c r="BP250" s="96"/>
      <c r="BQ250" s="280" t="str">
        <f>CONCATENATE("Equivalent Income",BY$1)</f>
        <v>Equivalent Income Year 2065 (2015 dollars)</v>
      </c>
      <c r="BR250" s="280"/>
      <c r="BS250" s="280"/>
      <c r="BT250" s="280"/>
      <c r="BU250" s="280"/>
      <c r="BV250" s="280"/>
      <c r="BW250" s="280"/>
      <c r="BX250" s="280"/>
      <c r="BY250" s="280"/>
    </row>
    <row r="251" spans="1:233" ht="26.25">
      <c r="A251" s="4"/>
      <c r="B251" s="5"/>
      <c r="C251" s="97" t="s">
        <v>109</v>
      </c>
      <c r="D251" s="123" t="str">
        <f t="shared" ref="D251:L251" si="67">D$5</f>
        <v>Mean</v>
      </c>
      <c r="E251" s="123" t="str">
        <f t="shared" si="67"/>
        <v>P5</v>
      </c>
      <c r="F251" s="123" t="str">
        <f t="shared" si="67"/>
        <v>P10</v>
      </c>
      <c r="G251" s="123" t="str">
        <f t="shared" si="67"/>
        <v>P25</v>
      </c>
      <c r="H251" s="123" t="str">
        <f t="shared" si="67"/>
        <v>P50</v>
      </c>
      <c r="I251" s="123" t="str">
        <f t="shared" si="67"/>
        <v>P75</v>
      </c>
      <c r="J251" s="123" t="str">
        <f t="shared" si="67"/>
        <v>P90</v>
      </c>
      <c r="K251" s="123" t="str">
        <f t="shared" si="67"/>
        <v>P95</v>
      </c>
      <c r="L251" s="123" t="str">
        <f t="shared" si="67"/>
        <v>P99</v>
      </c>
      <c r="N251" s="4"/>
      <c r="O251" s="5"/>
      <c r="P251" s="97" t="s">
        <v>109</v>
      </c>
      <c r="Q251" s="1" t="str">
        <f t="shared" ref="Q251:Y251" si="68">Q$5</f>
        <v>Mean</v>
      </c>
      <c r="R251" s="53" t="str">
        <f t="shared" si="68"/>
        <v>P5</v>
      </c>
      <c r="S251" s="53" t="str">
        <f t="shared" si="68"/>
        <v>P10</v>
      </c>
      <c r="T251" s="53" t="str">
        <f t="shared" si="68"/>
        <v>P25</v>
      </c>
      <c r="U251" s="53" t="str">
        <f t="shared" si="68"/>
        <v>P50</v>
      </c>
      <c r="V251" s="53" t="str">
        <f t="shared" si="68"/>
        <v>P75</v>
      </c>
      <c r="W251" s="53" t="str">
        <f t="shared" si="68"/>
        <v>P90</v>
      </c>
      <c r="X251" s="1" t="str">
        <f t="shared" si="68"/>
        <v>P95</v>
      </c>
      <c r="Y251" s="1" t="str">
        <f t="shared" si="68"/>
        <v>P99</v>
      </c>
      <c r="AA251" s="4"/>
      <c r="AB251" s="5"/>
      <c r="AC251" s="97" t="s">
        <v>109</v>
      </c>
      <c r="AD251" s="1" t="str">
        <f t="shared" ref="AD251:AL251" si="69">AD$5</f>
        <v>Mean</v>
      </c>
      <c r="AE251" s="1" t="str">
        <f t="shared" si="69"/>
        <v>P5</v>
      </c>
      <c r="AF251" s="1" t="str">
        <f t="shared" si="69"/>
        <v>P10</v>
      </c>
      <c r="AG251" s="1" t="str">
        <f t="shared" si="69"/>
        <v>P25</v>
      </c>
      <c r="AH251" s="1" t="str">
        <f t="shared" si="69"/>
        <v>P50</v>
      </c>
      <c r="AI251" s="1" t="str">
        <f t="shared" si="69"/>
        <v>P75</v>
      </c>
      <c r="AJ251" s="1" t="str">
        <f t="shared" si="69"/>
        <v>P90</v>
      </c>
      <c r="AK251" s="1" t="str">
        <f t="shared" si="69"/>
        <v>P95</v>
      </c>
      <c r="AL251" s="1" t="str">
        <f t="shared" si="69"/>
        <v>P99</v>
      </c>
      <c r="AN251" s="4"/>
      <c r="AO251" s="5"/>
      <c r="AP251" s="97" t="s">
        <v>109</v>
      </c>
      <c r="AQ251" s="53" t="str">
        <f t="shared" ref="AQ251:AY251" si="70">AQ$5</f>
        <v>Mean</v>
      </c>
      <c r="AR251" s="53" t="str">
        <f t="shared" si="70"/>
        <v>P5</v>
      </c>
      <c r="AS251" s="53" t="str">
        <f t="shared" si="70"/>
        <v>P10</v>
      </c>
      <c r="AT251" s="53" t="str">
        <f t="shared" si="70"/>
        <v>P25</v>
      </c>
      <c r="AU251" s="53" t="str">
        <f t="shared" si="70"/>
        <v>P50</v>
      </c>
      <c r="AV251" s="53" t="str">
        <f t="shared" si="70"/>
        <v>P75</v>
      </c>
      <c r="AW251" s="53" t="str">
        <f t="shared" si="70"/>
        <v>P90</v>
      </c>
      <c r="AX251" s="53" t="str">
        <f t="shared" si="70"/>
        <v>P95</v>
      </c>
      <c r="AY251" s="53" t="str">
        <f t="shared" si="70"/>
        <v>P99</v>
      </c>
      <c r="BA251" s="4"/>
      <c r="BB251" s="5"/>
      <c r="BC251" s="97" t="s">
        <v>109</v>
      </c>
      <c r="BD251" s="53" t="str">
        <f t="shared" ref="BD251:BL251" si="71">BD$5</f>
        <v>Mean</v>
      </c>
      <c r="BE251" s="53" t="str">
        <f t="shared" si="71"/>
        <v>P5</v>
      </c>
      <c r="BF251" s="53" t="str">
        <f t="shared" si="71"/>
        <v>P10</v>
      </c>
      <c r="BG251" s="53" t="str">
        <f t="shared" si="71"/>
        <v>P25</v>
      </c>
      <c r="BH251" s="53" t="str">
        <f t="shared" si="71"/>
        <v>P50</v>
      </c>
      <c r="BI251" s="53" t="str">
        <f t="shared" si="71"/>
        <v>P75</v>
      </c>
      <c r="BJ251" s="53" t="str">
        <f t="shared" si="71"/>
        <v>P90</v>
      </c>
      <c r="BK251" s="53" t="str">
        <f t="shared" si="71"/>
        <v>P95</v>
      </c>
      <c r="BL251" s="53" t="str">
        <f t="shared" si="71"/>
        <v>P99</v>
      </c>
      <c r="BN251" s="4"/>
      <c r="BO251" s="5"/>
      <c r="BP251" s="97" t="s">
        <v>109</v>
      </c>
      <c r="BQ251" s="1" t="str">
        <f t="shared" ref="BQ251:BY251" si="72">BQ$5</f>
        <v>Mean</v>
      </c>
      <c r="BR251" s="1" t="str">
        <f t="shared" si="72"/>
        <v>P5</v>
      </c>
      <c r="BS251" s="1" t="str">
        <f t="shared" si="72"/>
        <v>P10</v>
      </c>
      <c r="BT251" s="1" t="str">
        <f t="shared" si="72"/>
        <v>P25</v>
      </c>
      <c r="BU251" s="1" t="str">
        <f t="shared" si="72"/>
        <v>P50</v>
      </c>
      <c r="BV251" s="1" t="str">
        <f t="shared" si="72"/>
        <v>P75</v>
      </c>
      <c r="BW251" s="1" t="str">
        <f t="shared" si="72"/>
        <v>P90</v>
      </c>
      <c r="BX251" s="1" t="str">
        <f t="shared" si="72"/>
        <v>P95</v>
      </c>
      <c r="BY251" s="1" t="str">
        <f t="shared" si="72"/>
        <v>P99</v>
      </c>
    </row>
    <row r="252" spans="1:233">
      <c r="A252" s="6" t="s">
        <v>38</v>
      </c>
      <c r="B252" s="7"/>
      <c r="C252" s="98"/>
      <c r="N252" s="6" t="s">
        <v>38</v>
      </c>
      <c r="O252" s="7"/>
      <c r="P252" s="98"/>
      <c r="AA252" s="6" t="s">
        <v>38</v>
      </c>
      <c r="AB252" s="7"/>
      <c r="AC252" s="98"/>
      <c r="AN252" s="6" t="s">
        <v>38</v>
      </c>
      <c r="AO252" s="7"/>
      <c r="AP252" s="98"/>
      <c r="BA252" s="6" t="s">
        <v>38</v>
      </c>
      <c r="BB252" s="7"/>
      <c r="BC252" s="98"/>
      <c r="BN252" s="6" t="s">
        <v>38</v>
      </c>
      <c r="BO252" s="7"/>
      <c r="BP252" s="98"/>
    </row>
    <row r="253" spans="1:233">
      <c r="B253" s="7" t="s">
        <v>512</v>
      </c>
      <c r="C253" s="98">
        <f>SAStab!B1936</f>
        <v>0.99</v>
      </c>
      <c r="D253" s="52">
        <f>SAStab!B8752</f>
        <v>72340</v>
      </c>
      <c r="E253" s="52">
        <f>SAStab!C8752</f>
        <v>8867.42</v>
      </c>
      <c r="F253" s="52">
        <f>SAStab!D8752</f>
        <v>12624.34</v>
      </c>
      <c r="G253" s="52">
        <f>SAStab!E8752</f>
        <v>23963.9</v>
      </c>
      <c r="H253" s="52">
        <f>SAStab!F8752</f>
        <v>45863.4</v>
      </c>
      <c r="I253" s="52">
        <f>SAStab!G8752</f>
        <v>84797</v>
      </c>
      <c r="J253" s="52">
        <f>SAStab!H8752</f>
        <v>144059</v>
      </c>
      <c r="K253" s="52">
        <f>SAStab!I8752</f>
        <v>203367</v>
      </c>
      <c r="L253" s="52">
        <f>SAStab!J8752</f>
        <v>433241</v>
      </c>
      <c r="O253" s="7" t="str">
        <f t="shared" ref="O253:O279" si="73">$B253</f>
        <v>Equivalent Annuity Income</v>
      </c>
      <c r="P253" s="98">
        <f>SAStab!C1936</f>
        <v>0.99</v>
      </c>
      <c r="Q253">
        <f>SAStab!B8896</f>
        <v>77868</v>
      </c>
      <c r="R253" s="52">
        <f>SAStab!C8896</f>
        <v>9215.8700000000008</v>
      </c>
      <c r="S253" s="52">
        <f>SAStab!D8896</f>
        <v>13595.5</v>
      </c>
      <c r="T253" s="52">
        <f>SAStab!E8896</f>
        <v>25878.400000000001</v>
      </c>
      <c r="U253" s="52">
        <f>SAStab!F8896</f>
        <v>49598.1</v>
      </c>
      <c r="V253" s="52">
        <f>SAStab!G8896</f>
        <v>91383</v>
      </c>
      <c r="W253" s="52">
        <f>SAStab!H8896</f>
        <v>155353</v>
      </c>
      <c r="X253">
        <f>SAStab!I8896</f>
        <v>221075</v>
      </c>
      <c r="Y253">
        <f>SAStab!J8896</f>
        <v>478573</v>
      </c>
      <c r="AB253" s="7" t="str">
        <f t="shared" ref="AB253:AB279" si="74">$B253</f>
        <v>Equivalent Annuity Income</v>
      </c>
      <c r="AC253" s="98">
        <f>SAStab!D1936</f>
        <v>0.99099999999999999</v>
      </c>
      <c r="AD253">
        <f>SAStab!B9040</f>
        <v>81465</v>
      </c>
      <c r="AE253">
        <f>SAStab!C9040</f>
        <v>9359.69</v>
      </c>
      <c r="AF253">
        <f>SAStab!D9040</f>
        <v>14181.33</v>
      </c>
      <c r="AG253">
        <f>SAStab!E9040</f>
        <v>26581.7</v>
      </c>
      <c r="AH253">
        <f>SAStab!F9040</f>
        <v>50652.2</v>
      </c>
      <c r="AI253">
        <f>SAStab!G9040</f>
        <v>95345</v>
      </c>
      <c r="AJ253">
        <f>SAStab!H9040</f>
        <v>167585</v>
      </c>
      <c r="AK253">
        <f>SAStab!I9040</f>
        <v>233714</v>
      </c>
      <c r="AL253">
        <f>SAStab!J9040</f>
        <v>521024</v>
      </c>
      <c r="AO253" s="7" t="str">
        <f t="shared" ref="AO253:AO279" si="75">$B253</f>
        <v>Equivalent Annuity Income</v>
      </c>
      <c r="AP253" s="98">
        <f>SAStab!E1936</f>
        <v>0.99099999999999999</v>
      </c>
      <c r="AQ253" s="52">
        <f>SAStab!B9184</f>
        <v>86829</v>
      </c>
      <c r="AR253" s="52">
        <f>SAStab!C9184</f>
        <v>9358.25</v>
      </c>
      <c r="AS253" s="52">
        <f>SAStab!D9184</f>
        <v>14699.36</v>
      </c>
      <c r="AT253" s="52">
        <f>SAStab!E9184</f>
        <v>27415.1</v>
      </c>
      <c r="AU253" s="52">
        <f>SAStab!F9184</f>
        <v>51958.7</v>
      </c>
      <c r="AV253" s="52">
        <f>SAStab!G9184</f>
        <v>100214</v>
      </c>
      <c r="AW253" s="52">
        <f>SAStab!H9184</f>
        <v>178659</v>
      </c>
      <c r="AX253" s="52">
        <f>SAStab!I9184</f>
        <v>259689</v>
      </c>
      <c r="AY253" s="52">
        <f>SAStab!J9184</f>
        <v>572228</v>
      </c>
      <c r="BB253" s="7" t="str">
        <f t="shared" ref="BB253:BB279" si="76">$B253</f>
        <v>Equivalent Annuity Income</v>
      </c>
      <c r="BC253" s="98">
        <f>SAStab!F1936</f>
        <v>0.99099999999999999</v>
      </c>
      <c r="BD253" s="52">
        <f>SAStab!B9328</f>
        <v>93953</v>
      </c>
      <c r="BE253" s="52">
        <f>SAStab!C9328</f>
        <v>9681.1299999999992</v>
      </c>
      <c r="BF253" s="52">
        <f>SAStab!D9328</f>
        <v>15908.79</v>
      </c>
      <c r="BG253" s="52">
        <f>SAStab!E9328</f>
        <v>29521.4</v>
      </c>
      <c r="BH253" s="52">
        <f>SAStab!F9328</f>
        <v>56459.3</v>
      </c>
      <c r="BI253" s="52">
        <f>SAStab!G9328</f>
        <v>109325</v>
      </c>
      <c r="BJ253" s="52">
        <f>SAStab!H9328</f>
        <v>194259</v>
      </c>
      <c r="BK253" s="52">
        <f>SAStab!I9328</f>
        <v>277495</v>
      </c>
      <c r="BL253" s="52">
        <f>SAStab!J9328</f>
        <v>605315</v>
      </c>
      <c r="BO253" s="7" t="str">
        <f t="shared" ref="BO253:BO279" si="77">$B253</f>
        <v>Equivalent Annuity Income</v>
      </c>
      <c r="BP253" s="98">
        <f>SAStab!G1936</f>
        <v>0.99199999999999999</v>
      </c>
      <c r="BQ253">
        <f>SAStab!B9472</f>
        <v>100492</v>
      </c>
      <c r="BR253">
        <f>SAStab!C9472</f>
        <v>10422.629999999999</v>
      </c>
      <c r="BS253">
        <f>SAStab!D9472</f>
        <v>17593.560000000001</v>
      </c>
      <c r="BT253">
        <f>SAStab!E9472</f>
        <v>32446.7</v>
      </c>
      <c r="BU253">
        <f>SAStab!F9472</f>
        <v>62124.6</v>
      </c>
      <c r="BV253" s="11">
        <f>SAStab!G9472</f>
        <v>118328</v>
      </c>
      <c r="BW253" s="11">
        <f>SAStab!H9472</f>
        <v>210027</v>
      </c>
      <c r="BX253" s="11">
        <f>SAStab!I9472</f>
        <v>293029</v>
      </c>
      <c r="BY253" s="11">
        <f>SAStab!J9472</f>
        <v>637714</v>
      </c>
    </row>
    <row r="254" spans="1:233">
      <c r="B254" s="7" t="s">
        <v>39</v>
      </c>
      <c r="C254" s="98">
        <f>SAStab!B1937</f>
        <v>0.83899999999999997</v>
      </c>
      <c r="D254" s="52">
        <f>SAStab!B8753</f>
        <v>14605</v>
      </c>
      <c r="E254" s="52">
        <f>SAStab!C8753</f>
        <v>0</v>
      </c>
      <c r="F254" s="52">
        <f>SAStab!D8753</f>
        <v>0</v>
      </c>
      <c r="G254" s="52">
        <f>SAStab!E8753</f>
        <v>7489.9</v>
      </c>
      <c r="H254" s="52">
        <f>SAStab!F8753</f>
        <v>15345.6</v>
      </c>
      <c r="I254" s="52">
        <f>SAStab!G8753</f>
        <v>21507</v>
      </c>
      <c r="J254" s="52">
        <f>SAStab!H8753</f>
        <v>26576</v>
      </c>
      <c r="K254" s="52">
        <f>SAStab!I8753</f>
        <v>29600</v>
      </c>
      <c r="L254" s="52">
        <f>SAStab!J8753</f>
        <v>35882</v>
      </c>
      <c r="O254" s="7" t="str">
        <f t="shared" si="73"/>
        <v>Social Security Benefits</v>
      </c>
      <c r="P254" s="98">
        <f>SAStab!C1937</f>
        <v>0.85499999999999998</v>
      </c>
      <c r="Q254">
        <f>SAStab!B8897</f>
        <v>16751</v>
      </c>
      <c r="R254" s="52">
        <f>SAStab!C8897</f>
        <v>0</v>
      </c>
      <c r="S254" s="52">
        <f>SAStab!D8897</f>
        <v>0</v>
      </c>
      <c r="T254" s="52">
        <f>SAStab!E8897</f>
        <v>8927.5</v>
      </c>
      <c r="U254" s="52">
        <f>SAStab!F8897</f>
        <v>17194.400000000001</v>
      </c>
      <c r="V254" s="52">
        <f>SAStab!G8897</f>
        <v>24802</v>
      </c>
      <c r="W254" s="52">
        <f>SAStab!H8897</f>
        <v>30520</v>
      </c>
      <c r="X254">
        <f>SAStab!I8897</f>
        <v>33730</v>
      </c>
      <c r="Y254">
        <f>SAStab!J8897</f>
        <v>40407</v>
      </c>
      <c r="AB254" s="7" t="str">
        <f t="shared" si="74"/>
        <v>Social Security Benefits</v>
      </c>
      <c r="AC254" s="98">
        <f>SAStab!D1937</f>
        <v>0.872</v>
      </c>
      <c r="AD254">
        <f>SAStab!B9041</f>
        <v>18854</v>
      </c>
      <c r="AE254">
        <f>SAStab!C9041</f>
        <v>0</v>
      </c>
      <c r="AF254">
        <f>SAStab!D9041</f>
        <v>0</v>
      </c>
      <c r="AG254">
        <f>SAStab!E9041</f>
        <v>10664.3</v>
      </c>
      <c r="AH254">
        <f>SAStab!F9041</f>
        <v>19360.400000000001</v>
      </c>
      <c r="AI254">
        <f>SAStab!G9041</f>
        <v>27226</v>
      </c>
      <c r="AJ254">
        <f>SAStab!H9041</f>
        <v>33504</v>
      </c>
      <c r="AK254">
        <f>SAStab!I9041</f>
        <v>37158</v>
      </c>
      <c r="AL254">
        <f>SAStab!J9041</f>
        <v>44714</v>
      </c>
      <c r="AO254" s="7" t="str">
        <f t="shared" si="75"/>
        <v>Social Security Benefits</v>
      </c>
      <c r="AP254" s="98">
        <f>SAStab!E1937</f>
        <v>0.871</v>
      </c>
      <c r="AQ254" s="52">
        <f>SAStab!B9185</f>
        <v>20345</v>
      </c>
      <c r="AR254" s="52">
        <f>SAStab!C9185</f>
        <v>0</v>
      </c>
      <c r="AS254" s="52">
        <f>SAStab!D9185</f>
        <v>0</v>
      </c>
      <c r="AT254" s="52">
        <f>SAStab!E9185</f>
        <v>11372.5</v>
      </c>
      <c r="AU254" s="52">
        <f>SAStab!F9185</f>
        <v>20492.400000000001</v>
      </c>
      <c r="AV254" s="52">
        <f>SAStab!G9185</f>
        <v>29425</v>
      </c>
      <c r="AW254" s="52">
        <f>SAStab!H9185</f>
        <v>36709</v>
      </c>
      <c r="AX254" s="52">
        <f>SAStab!I9185</f>
        <v>41298</v>
      </c>
      <c r="AY254" s="52">
        <f>SAStab!J9185</f>
        <v>49315</v>
      </c>
      <c r="BB254" s="7" t="str">
        <f t="shared" si="76"/>
        <v>Social Security Benefits</v>
      </c>
      <c r="BC254" s="98">
        <f>SAStab!F1937</f>
        <v>0.871</v>
      </c>
      <c r="BD254" s="52">
        <f>SAStab!B9329</f>
        <v>22288</v>
      </c>
      <c r="BE254" s="52">
        <f>SAStab!C9329</f>
        <v>0</v>
      </c>
      <c r="BF254" s="52">
        <f>SAStab!D9329</f>
        <v>0</v>
      </c>
      <c r="BG254" s="52">
        <f>SAStab!E9329</f>
        <v>12359.4</v>
      </c>
      <c r="BH254" s="52">
        <f>SAStab!F9329</f>
        <v>22159.9</v>
      </c>
      <c r="BI254" s="52">
        <f>SAStab!G9329</f>
        <v>32239</v>
      </c>
      <c r="BJ254" s="52">
        <f>SAStab!H9329</f>
        <v>41002</v>
      </c>
      <c r="BK254" s="52">
        <f>SAStab!I9329</f>
        <v>46043</v>
      </c>
      <c r="BL254" s="52">
        <f>SAStab!J9329</f>
        <v>54506</v>
      </c>
      <c r="BO254" s="7" t="str">
        <f t="shared" si="77"/>
        <v>Social Security Benefits</v>
      </c>
      <c r="BP254" s="98">
        <f>SAStab!G1937</f>
        <v>0.874</v>
      </c>
      <c r="BQ254">
        <f>SAStab!B9473</f>
        <v>25224</v>
      </c>
      <c r="BR254">
        <f>SAStab!C9473</f>
        <v>0</v>
      </c>
      <c r="BS254">
        <f>SAStab!D9473</f>
        <v>0</v>
      </c>
      <c r="BT254">
        <f>SAStab!E9473</f>
        <v>14229.1</v>
      </c>
      <c r="BU254">
        <f>SAStab!F9473</f>
        <v>25066.799999999999</v>
      </c>
      <c r="BV254" s="11">
        <f>SAStab!G9473</f>
        <v>36561</v>
      </c>
      <c r="BW254" s="11">
        <f>SAStab!H9473</f>
        <v>46081</v>
      </c>
      <c r="BX254" s="11">
        <f>SAStab!I9473</f>
        <v>51245</v>
      </c>
      <c r="BY254" s="11">
        <f>SAStab!J9473</f>
        <v>60833</v>
      </c>
    </row>
    <row r="255" spans="1:233">
      <c r="B255" s="7" t="s">
        <v>63</v>
      </c>
      <c r="C255" s="98">
        <f>SAStab!B1938</f>
        <v>3.4000000000000002E-2</v>
      </c>
      <c r="D255" s="52">
        <f>SAStab!B8754</f>
        <v>186</v>
      </c>
      <c r="E255" s="52">
        <f>SAStab!C8754</f>
        <v>0</v>
      </c>
      <c r="F255" s="52">
        <f>SAStab!D8754</f>
        <v>0</v>
      </c>
      <c r="G255" s="52">
        <f>SAStab!E8754</f>
        <v>0</v>
      </c>
      <c r="H255" s="52">
        <f>SAStab!F8754</f>
        <v>0</v>
      </c>
      <c r="I255" s="52">
        <f>SAStab!G8754</f>
        <v>0</v>
      </c>
      <c r="J255" s="52">
        <f>SAStab!H8754</f>
        <v>0</v>
      </c>
      <c r="K255" s="52">
        <f>SAStab!I8754</f>
        <v>0</v>
      </c>
      <c r="L255" s="52">
        <f>SAStab!J8754</f>
        <v>8069</v>
      </c>
      <c r="O255" s="7" t="str">
        <f t="shared" si="73"/>
        <v>SSI</v>
      </c>
      <c r="P255" s="98">
        <f>SAStab!C1938</f>
        <v>2.7E-2</v>
      </c>
      <c r="Q255">
        <f>SAStab!B8898</f>
        <v>150</v>
      </c>
      <c r="R255" s="52">
        <f>SAStab!C8898</f>
        <v>0</v>
      </c>
      <c r="S255" s="52">
        <f>SAStab!D8898</f>
        <v>0</v>
      </c>
      <c r="T255" s="52">
        <f>SAStab!E8898</f>
        <v>0</v>
      </c>
      <c r="U255" s="52">
        <f>SAStab!F8898</f>
        <v>0</v>
      </c>
      <c r="V255" s="52">
        <f>SAStab!G8898</f>
        <v>0</v>
      </c>
      <c r="W255" s="52">
        <f>SAStab!H8898</f>
        <v>0</v>
      </c>
      <c r="X255">
        <f>SAStab!I8898</f>
        <v>0</v>
      </c>
      <c r="Y255">
        <f>SAStab!J8898</f>
        <v>6876</v>
      </c>
      <c r="AB255" s="7" t="str">
        <f t="shared" si="74"/>
        <v>SSI</v>
      </c>
      <c r="AC255" s="98">
        <f>SAStab!D1938</f>
        <v>2.1999999999999999E-2</v>
      </c>
      <c r="AD255">
        <f>SAStab!B9042</f>
        <v>119</v>
      </c>
      <c r="AE255">
        <f>SAStab!C9042</f>
        <v>0</v>
      </c>
      <c r="AF255">
        <f>SAStab!D9042</f>
        <v>0</v>
      </c>
      <c r="AG255">
        <f>SAStab!E9042</f>
        <v>0</v>
      </c>
      <c r="AH255">
        <f>SAStab!F9042</f>
        <v>0</v>
      </c>
      <c r="AI255">
        <f>SAStab!G9042</f>
        <v>0</v>
      </c>
      <c r="AJ255">
        <f>SAStab!H9042</f>
        <v>0</v>
      </c>
      <c r="AK255">
        <f>SAStab!I9042</f>
        <v>0</v>
      </c>
      <c r="AL255">
        <f>SAStab!J9042</f>
        <v>6023</v>
      </c>
      <c r="AO255" s="7" t="str">
        <f t="shared" si="75"/>
        <v>SSI</v>
      </c>
      <c r="AP255" s="98">
        <f>SAStab!E1938</f>
        <v>1.7999999999999999E-2</v>
      </c>
      <c r="AQ255" s="52">
        <f>SAStab!B9186</f>
        <v>100</v>
      </c>
      <c r="AR255" s="52">
        <f>SAStab!C9186</f>
        <v>0</v>
      </c>
      <c r="AS255" s="52">
        <f>SAStab!D9186</f>
        <v>0</v>
      </c>
      <c r="AT255" s="52">
        <f>SAStab!E9186</f>
        <v>0</v>
      </c>
      <c r="AU255" s="52">
        <f>SAStab!F9186</f>
        <v>0</v>
      </c>
      <c r="AV255" s="52">
        <f>SAStab!G9186</f>
        <v>0</v>
      </c>
      <c r="AW255" s="52">
        <f>SAStab!H9186</f>
        <v>0</v>
      </c>
      <c r="AX255" s="52">
        <f>SAStab!I9186</f>
        <v>0</v>
      </c>
      <c r="AY255" s="52">
        <f>SAStab!J9186</f>
        <v>5020</v>
      </c>
      <c r="BB255" s="7" t="str">
        <f t="shared" si="76"/>
        <v>SSI</v>
      </c>
      <c r="BC255" s="98">
        <f>SAStab!F1938</f>
        <v>1.4E-2</v>
      </c>
      <c r="BD255" s="52">
        <f>SAStab!B9330</f>
        <v>78</v>
      </c>
      <c r="BE255" s="52">
        <f>SAStab!C9330</f>
        <v>0</v>
      </c>
      <c r="BF255" s="52">
        <f>SAStab!D9330</f>
        <v>0</v>
      </c>
      <c r="BG255" s="52">
        <f>SAStab!E9330</f>
        <v>0</v>
      </c>
      <c r="BH255" s="52">
        <f>SAStab!F9330</f>
        <v>0</v>
      </c>
      <c r="BI255" s="52">
        <f>SAStab!G9330</f>
        <v>0</v>
      </c>
      <c r="BJ255" s="52">
        <f>SAStab!H9330</f>
        <v>0</v>
      </c>
      <c r="BK255" s="52">
        <f>SAStab!I9330</f>
        <v>0</v>
      </c>
      <c r="BL255" s="52">
        <f>SAStab!J9330</f>
        <v>3323</v>
      </c>
      <c r="BO255" s="7" t="str">
        <f t="shared" si="77"/>
        <v>SSI</v>
      </c>
      <c r="BP255" s="98">
        <f>SAStab!G1938</f>
        <v>1.0999999999999999E-2</v>
      </c>
      <c r="BQ255">
        <f>SAStab!B9474</f>
        <v>63</v>
      </c>
      <c r="BR255">
        <f>SAStab!C9474</f>
        <v>0</v>
      </c>
      <c r="BS255">
        <f>SAStab!D9474</f>
        <v>0</v>
      </c>
      <c r="BT255">
        <f>SAStab!E9474</f>
        <v>0</v>
      </c>
      <c r="BU255">
        <f>SAStab!F9474</f>
        <v>0</v>
      </c>
      <c r="BV255" s="11">
        <f>SAStab!G9474</f>
        <v>0</v>
      </c>
      <c r="BW255" s="11">
        <f>SAStab!H9474</f>
        <v>0</v>
      </c>
      <c r="BX255" s="11">
        <f>SAStab!I9474</f>
        <v>0</v>
      </c>
      <c r="BY255" s="11">
        <f>SAStab!J9474</f>
        <v>1113</v>
      </c>
    </row>
    <row r="256" spans="1:233">
      <c r="B256" s="7" t="s">
        <v>271</v>
      </c>
      <c r="C256" s="98">
        <f>SAStab!B1939</f>
        <v>0.93</v>
      </c>
      <c r="D256" s="52">
        <f>SAStab!B8755</f>
        <v>27019</v>
      </c>
      <c r="E256" s="52">
        <f>SAStab!C8755</f>
        <v>-32</v>
      </c>
      <c r="F256" s="52">
        <f>SAStab!D8755</f>
        <v>106.38</v>
      </c>
      <c r="G256" s="52">
        <f>SAStab!E8755</f>
        <v>1321.4</v>
      </c>
      <c r="H256" s="52">
        <f>SAStab!F8755</f>
        <v>6406.6</v>
      </c>
      <c r="I256" s="52">
        <f>SAStab!G8755</f>
        <v>21950</v>
      </c>
      <c r="J256" s="52">
        <f>SAStab!H8755</f>
        <v>59827</v>
      </c>
      <c r="K256" s="52">
        <f>SAStab!I8755</f>
        <v>108042</v>
      </c>
      <c r="L256" s="52">
        <f>SAStab!J8755</f>
        <v>329737</v>
      </c>
      <c r="O256" s="7" t="str">
        <f t="shared" si="73"/>
        <v>Annuitized Financial Income</v>
      </c>
      <c r="P256" s="98">
        <f>SAStab!C1939</f>
        <v>0.93899999999999995</v>
      </c>
      <c r="Q256">
        <f>SAStab!B8899</f>
        <v>30861</v>
      </c>
      <c r="R256" s="52">
        <f>SAStab!C8899</f>
        <v>-32.93</v>
      </c>
      <c r="S256" s="52">
        <f>SAStab!D8899</f>
        <v>202.62</v>
      </c>
      <c r="T256" s="52">
        <f>SAStab!E8899</f>
        <v>1758.3</v>
      </c>
      <c r="U256" s="52">
        <f>SAStab!F8899</f>
        <v>7642.2</v>
      </c>
      <c r="V256" s="52">
        <f>SAStab!G8899</f>
        <v>24676</v>
      </c>
      <c r="W256" s="52">
        <f>SAStab!H8899</f>
        <v>67178</v>
      </c>
      <c r="X256">
        <f>SAStab!I8899</f>
        <v>117114</v>
      </c>
      <c r="Y256">
        <f>SAStab!J8899</f>
        <v>382740</v>
      </c>
      <c r="AB256" s="7" t="str">
        <f t="shared" si="74"/>
        <v>Annuitized Financial Income</v>
      </c>
      <c r="AC256" s="98">
        <f>SAStab!D1939</f>
        <v>0.94099999999999995</v>
      </c>
      <c r="AD256">
        <f>SAStab!B9043</f>
        <v>33029</v>
      </c>
      <c r="AE256">
        <f>SAStab!C9043</f>
        <v>-35.340000000000003</v>
      </c>
      <c r="AF256">
        <f>SAStab!D9043</f>
        <v>259.14</v>
      </c>
      <c r="AG256">
        <f>SAStab!E9043</f>
        <v>2045.6</v>
      </c>
      <c r="AH256">
        <f>SAStab!F9043</f>
        <v>8630.7999999999993</v>
      </c>
      <c r="AI256">
        <f>SAStab!G9043</f>
        <v>28434</v>
      </c>
      <c r="AJ256">
        <f>SAStab!H9043</f>
        <v>73879</v>
      </c>
      <c r="AK256">
        <f>SAStab!I9043</f>
        <v>126967</v>
      </c>
      <c r="AL256">
        <f>SAStab!J9043</f>
        <v>384222</v>
      </c>
      <c r="AO256" s="7" t="str">
        <f t="shared" si="75"/>
        <v>Annuitized Financial Income</v>
      </c>
      <c r="AP256" s="98">
        <f>SAStab!E1939</f>
        <v>0.93799999999999994</v>
      </c>
      <c r="AQ256" s="52">
        <f>SAStab!B9187</f>
        <v>35744</v>
      </c>
      <c r="AR256" s="52">
        <f>SAStab!C9187</f>
        <v>-42.22</v>
      </c>
      <c r="AS256" s="52">
        <f>SAStab!D9187</f>
        <v>266.57</v>
      </c>
      <c r="AT256" s="52">
        <f>SAStab!E9187</f>
        <v>2184.1</v>
      </c>
      <c r="AU256" s="52">
        <f>SAStab!F9187</f>
        <v>9219.4</v>
      </c>
      <c r="AV256" s="52">
        <f>SAStab!G9187</f>
        <v>31041</v>
      </c>
      <c r="AW256" s="52">
        <f>SAStab!H9187</f>
        <v>80642</v>
      </c>
      <c r="AX256" s="52">
        <f>SAStab!I9187</f>
        <v>139531</v>
      </c>
      <c r="AY256" s="52">
        <f>SAStab!J9187</f>
        <v>410554</v>
      </c>
      <c r="BB256" s="7" t="str">
        <f t="shared" si="76"/>
        <v>Annuitized Financial Income</v>
      </c>
      <c r="BC256" s="98">
        <f>SAStab!F1939</f>
        <v>0.94</v>
      </c>
      <c r="BD256" s="52">
        <f>SAStab!B9331</f>
        <v>36404</v>
      </c>
      <c r="BE256" s="52">
        <f>SAStab!C9331</f>
        <v>-39.229999999999997</v>
      </c>
      <c r="BF256" s="52">
        <f>SAStab!D9331</f>
        <v>301.66000000000003</v>
      </c>
      <c r="BG256" s="52">
        <f>SAStab!E9331</f>
        <v>2385</v>
      </c>
      <c r="BH256" s="52">
        <f>SAStab!F9331</f>
        <v>9829.5</v>
      </c>
      <c r="BI256" s="52">
        <f>SAStab!G9331</f>
        <v>32480</v>
      </c>
      <c r="BJ256" s="52">
        <f>SAStab!H9331</f>
        <v>83858</v>
      </c>
      <c r="BK256" s="52">
        <f>SAStab!I9331</f>
        <v>144105</v>
      </c>
      <c r="BL256" s="52">
        <f>SAStab!J9331</f>
        <v>411350</v>
      </c>
      <c r="BO256" s="7" t="str">
        <f t="shared" si="77"/>
        <v>Annuitized Financial Income</v>
      </c>
      <c r="BP256" s="98">
        <f>SAStab!G1939</f>
        <v>0.94199999999999995</v>
      </c>
      <c r="BQ256">
        <f>SAStab!B9475</f>
        <v>37572</v>
      </c>
      <c r="BR256">
        <f>SAStab!C9475</f>
        <v>-36.01</v>
      </c>
      <c r="BS256">
        <f>SAStab!D9475</f>
        <v>342.35</v>
      </c>
      <c r="BT256">
        <f>SAStab!E9475</f>
        <v>2551.6</v>
      </c>
      <c r="BU256">
        <f>SAStab!F9475</f>
        <v>10719.2</v>
      </c>
      <c r="BV256" s="11">
        <f>SAStab!G9475</f>
        <v>33682</v>
      </c>
      <c r="BW256" s="11">
        <f>SAStab!H9475</f>
        <v>85186</v>
      </c>
      <c r="BX256" s="11">
        <f>SAStab!I9475</f>
        <v>146035</v>
      </c>
      <c r="BY256" s="11">
        <f>SAStab!J9475</f>
        <v>396889</v>
      </c>
    </row>
    <row r="257" spans="1:77">
      <c r="B257" s="7" t="s">
        <v>40</v>
      </c>
      <c r="C257" s="98">
        <f>SAStab!B1940</f>
        <v>0.48099999999999998</v>
      </c>
      <c r="D257" s="52">
        <f>SAStab!B8756</f>
        <v>7887</v>
      </c>
      <c r="E257" s="52">
        <f>SAStab!C8756</f>
        <v>0</v>
      </c>
      <c r="F257" s="52">
        <f>SAStab!D8756</f>
        <v>0</v>
      </c>
      <c r="G257" s="52">
        <f>SAStab!E8756</f>
        <v>0</v>
      </c>
      <c r="H257" s="52">
        <f>SAStab!F8756</f>
        <v>0</v>
      </c>
      <c r="I257" s="52">
        <f>SAStab!G8756</f>
        <v>9760</v>
      </c>
      <c r="J257" s="52">
        <f>SAStab!H8756</f>
        <v>24818</v>
      </c>
      <c r="K257" s="52">
        <f>SAStab!I8756</f>
        <v>37756</v>
      </c>
      <c r="L257" s="52">
        <f>SAStab!J8756</f>
        <v>73271</v>
      </c>
      <c r="O257" s="7" t="str">
        <f t="shared" si="73"/>
        <v>DB Pension Income</v>
      </c>
      <c r="P257" s="98">
        <f>SAStab!C1940</f>
        <v>0.45500000000000002</v>
      </c>
      <c r="Q257">
        <f>SAStab!B8900</f>
        <v>6408</v>
      </c>
      <c r="R257" s="52">
        <f>SAStab!C8900</f>
        <v>0</v>
      </c>
      <c r="S257" s="52">
        <f>SAStab!D8900</f>
        <v>0</v>
      </c>
      <c r="T257" s="52">
        <f>SAStab!E8900</f>
        <v>0</v>
      </c>
      <c r="U257" s="52">
        <f>SAStab!F8900</f>
        <v>0</v>
      </c>
      <c r="V257" s="52">
        <f>SAStab!G8900</f>
        <v>6281</v>
      </c>
      <c r="W257" s="52">
        <f>SAStab!H8900</f>
        <v>20027</v>
      </c>
      <c r="X257">
        <f>SAStab!I8900</f>
        <v>33575</v>
      </c>
      <c r="Y257">
        <f>SAStab!J8900</f>
        <v>69553</v>
      </c>
      <c r="AB257" s="7" t="str">
        <f t="shared" si="74"/>
        <v>DB Pension Income</v>
      </c>
      <c r="AC257" s="98">
        <f>SAStab!D1940</f>
        <v>0.40500000000000003</v>
      </c>
      <c r="AD257">
        <f>SAStab!B9044</f>
        <v>4730</v>
      </c>
      <c r="AE257">
        <f>SAStab!C9044</f>
        <v>0</v>
      </c>
      <c r="AF257">
        <f>SAStab!D9044</f>
        <v>0</v>
      </c>
      <c r="AG257">
        <f>SAStab!E9044</f>
        <v>0</v>
      </c>
      <c r="AH257">
        <f>SAStab!F9044</f>
        <v>0</v>
      </c>
      <c r="AI257">
        <f>SAStab!G9044</f>
        <v>3145</v>
      </c>
      <c r="AJ257">
        <f>SAStab!H9044</f>
        <v>13164</v>
      </c>
      <c r="AK257">
        <f>SAStab!I9044</f>
        <v>25454</v>
      </c>
      <c r="AL257">
        <f>SAStab!J9044</f>
        <v>64198</v>
      </c>
      <c r="AO257" s="7" t="str">
        <f t="shared" si="75"/>
        <v>DB Pension Income</v>
      </c>
      <c r="AP257" s="98">
        <f>SAStab!E1940</f>
        <v>0.33300000000000002</v>
      </c>
      <c r="AQ257" s="52">
        <f>SAStab!B9188</f>
        <v>3580</v>
      </c>
      <c r="AR257" s="52">
        <f>SAStab!C9188</f>
        <v>0</v>
      </c>
      <c r="AS257" s="52">
        <f>SAStab!D9188</f>
        <v>0</v>
      </c>
      <c r="AT257" s="52">
        <f>SAStab!E9188</f>
        <v>0</v>
      </c>
      <c r="AU257" s="52">
        <f>SAStab!F9188</f>
        <v>0</v>
      </c>
      <c r="AV257" s="52">
        <f>SAStab!G9188</f>
        <v>1208</v>
      </c>
      <c r="AW257" s="52">
        <f>SAStab!H9188</f>
        <v>7614</v>
      </c>
      <c r="AX257" s="52">
        <f>SAStab!I9188</f>
        <v>18449</v>
      </c>
      <c r="AY257" s="52">
        <f>SAStab!J9188</f>
        <v>61415</v>
      </c>
      <c r="BB257" s="7" t="str">
        <f t="shared" si="76"/>
        <v>DB Pension Income</v>
      </c>
      <c r="BC257" s="98">
        <f>SAStab!F1940</f>
        <v>0.248</v>
      </c>
      <c r="BD257" s="52">
        <f>SAStab!B9332</f>
        <v>3062</v>
      </c>
      <c r="BE257" s="52">
        <f>SAStab!C9332</f>
        <v>0</v>
      </c>
      <c r="BF257" s="52">
        <f>SAStab!D9332</f>
        <v>0</v>
      </c>
      <c r="BG257" s="52">
        <f>SAStab!E9332</f>
        <v>0</v>
      </c>
      <c r="BH257" s="52">
        <f>SAStab!F9332</f>
        <v>0</v>
      </c>
      <c r="BI257" s="52">
        <f>SAStab!G9332</f>
        <v>0</v>
      </c>
      <c r="BJ257" s="52">
        <f>SAStab!H9332</f>
        <v>5066</v>
      </c>
      <c r="BK257" s="52">
        <f>SAStab!I9332</f>
        <v>15081</v>
      </c>
      <c r="BL257" s="52">
        <f>SAStab!J9332</f>
        <v>61669</v>
      </c>
      <c r="BO257" s="7" t="str">
        <f t="shared" si="77"/>
        <v>DB Pension Income</v>
      </c>
      <c r="BP257" s="98">
        <f>SAStab!G1940</f>
        <v>0.19700000000000001</v>
      </c>
      <c r="BQ257">
        <f>SAStab!B9476</f>
        <v>3088</v>
      </c>
      <c r="BR257">
        <f>SAStab!C9476</f>
        <v>0</v>
      </c>
      <c r="BS257">
        <f>SAStab!D9476</f>
        <v>0</v>
      </c>
      <c r="BT257">
        <f>SAStab!E9476</f>
        <v>0</v>
      </c>
      <c r="BU257">
        <f>SAStab!F9476</f>
        <v>0</v>
      </c>
      <c r="BV257" s="11">
        <f>SAStab!G9476</f>
        <v>0</v>
      </c>
      <c r="BW257" s="11">
        <f>SAStab!H9476</f>
        <v>4578</v>
      </c>
      <c r="BX257" s="11">
        <f>SAStab!I9476</f>
        <v>16045</v>
      </c>
      <c r="BY257" s="11">
        <f>SAStab!J9476</f>
        <v>63529</v>
      </c>
    </row>
    <row r="258" spans="1:77">
      <c r="B258" s="7" t="s">
        <v>41</v>
      </c>
      <c r="C258" s="98">
        <f>SAStab!B1941</f>
        <v>0.41299999999999998</v>
      </c>
      <c r="D258" s="52">
        <f>SAStab!B8757</f>
        <v>16753</v>
      </c>
      <c r="E258" s="52">
        <f>SAStab!C8757</f>
        <v>0</v>
      </c>
      <c r="F258" s="52">
        <f>SAStab!D8757</f>
        <v>0</v>
      </c>
      <c r="G258" s="52">
        <f>SAStab!E8757</f>
        <v>0</v>
      </c>
      <c r="H258" s="52">
        <f>SAStab!F8757</f>
        <v>0</v>
      </c>
      <c r="I258" s="52">
        <f>SAStab!G8757</f>
        <v>20239</v>
      </c>
      <c r="J258" s="52">
        <f>SAStab!H8757</f>
        <v>50425</v>
      </c>
      <c r="K258" s="52">
        <f>SAStab!I8757</f>
        <v>74477</v>
      </c>
      <c r="L258" s="52">
        <f>SAStab!J8757</f>
        <v>142288</v>
      </c>
      <c r="O258" s="7" t="str">
        <f t="shared" si="73"/>
        <v>Earned Income</v>
      </c>
      <c r="P258" s="98">
        <f>SAStab!C1941</f>
        <v>0.43</v>
      </c>
      <c r="Q258">
        <f>SAStab!B8901</f>
        <v>17138</v>
      </c>
      <c r="R258" s="52">
        <f>SAStab!C8901</f>
        <v>0</v>
      </c>
      <c r="S258" s="52">
        <f>SAStab!D8901</f>
        <v>0</v>
      </c>
      <c r="T258" s="52">
        <f>SAStab!E8901</f>
        <v>0</v>
      </c>
      <c r="U258" s="52">
        <f>SAStab!F8901</f>
        <v>0</v>
      </c>
      <c r="V258" s="52">
        <f>SAStab!G8901</f>
        <v>22785</v>
      </c>
      <c r="W258" s="52">
        <f>SAStab!H8901</f>
        <v>54471</v>
      </c>
      <c r="X258">
        <f>SAStab!I8901</f>
        <v>80628</v>
      </c>
      <c r="Y258">
        <f>SAStab!J8901</f>
        <v>151101</v>
      </c>
      <c r="AB258" s="7" t="str">
        <f t="shared" si="74"/>
        <v>Earned Income</v>
      </c>
      <c r="AC258" s="98">
        <f>SAStab!D1941</f>
        <v>0.39200000000000002</v>
      </c>
      <c r="AD258">
        <f>SAStab!B9045</f>
        <v>17590</v>
      </c>
      <c r="AE258">
        <f>SAStab!C9045</f>
        <v>0</v>
      </c>
      <c r="AF258">
        <f>SAStab!D9045</f>
        <v>0</v>
      </c>
      <c r="AG258">
        <f>SAStab!E9045</f>
        <v>0</v>
      </c>
      <c r="AH258">
        <f>SAStab!F9045</f>
        <v>0</v>
      </c>
      <c r="AI258">
        <f>SAStab!G9045</f>
        <v>20847</v>
      </c>
      <c r="AJ258">
        <f>SAStab!H9045</f>
        <v>55929</v>
      </c>
      <c r="AK258">
        <f>SAStab!I9045</f>
        <v>85157</v>
      </c>
      <c r="AL258">
        <f>SAStab!J9045</f>
        <v>165704</v>
      </c>
      <c r="AO258" s="7" t="str">
        <f t="shared" si="75"/>
        <v>Earned Income</v>
      </c>
      <c r="AP258" s="98">
        <f>SAStab!E1941</f>
        <v>0.374</v>
      </c>
      <c r="AQ258" s="52">
        <f>SAStab!B9189</f>
        <v>19207</v>
      </c>
      <c r="AR258" s="52">
        <f>SAStab!C9189</f>
        <v>0</v>
      </c>
      <c r="AS258" s="52">
        <f>SAStab!D9189</f>
        <v>0</v>
      </c>
      <c r="AT258" s="52">
        <f>SAStab!E9189</f>
        <v>0</v>
      </c>
      <c r="AU258" s="52">
        <f>SAStab!F9189</f>
        <v>0</v>
      </c>
      <c r="AV258" s="52">
        <f>SAStab!G9189</f>
        <v>20847</v>
      </c>
      <c r="AW258" s="52">
        <f>SAStab!H9189</f>
        <v>61458</v>
      </c>
      <c r="AX258" s="52">
        <f>SAStab!I9189</f>
        <v>95063</v>
      </c>
      <c r="AY258" s="52">
        <f>SAStab!J9189</f>
        <v>188779</v>
      </c>
      <c r="BB258" s="7" t="str">
        <f t="shared" si="76"/>
        <v>Earned Income</v>
      </c>
      <c r="BC258" s="98">
        <f>SAStab!F1941</f>
        <v>0.39500000000000002</v>
      </c>
      <c r="BD258" s="52">
        <f>SAStab!B9333</f>
        <v>23320</v>
      </c>
      <c r="BE258" s="52">
        <f>SAStab!C9333</f>
        <v>0</v>
      </c>
      <c r="BF258" s="52">
        <f>SAStab!D9333</f>
        <v>0</v>
      </c>
      <c r="BG258" s="52">
        <f>SAStab!E9333</f>
        <v>0</v>
      </c>
      <c r="BH258" s="52">
        <f>SAStab!F9333</f>
        <v>0</v>
      </c>
      <c r="BI258" s="52">
        <f>SAStab!G9333</f>
        <v>25805</v>
      </c>
      <c r="BJ258" s="52">
        <f>SAStab!H9333</f>
        <v>71767</v>
      </c>
      <c r="BK258" s="52">
        <f>SAStab!I9333</f>
        <v>107893</v>
      </c>
      <c r="BL258" s="52">
        <f>SAStab!J9333</f>
        <v>214319</v>
      </c>
      <c r="BO258" s="7" t="str">
        <f t="shared" si="77"/>
        <v>Earned Income</v>
      </c>
      <c r="BP258" s="98">
        <f>SAStab!G1941</f>
        <v>0.39100000000000001</v>
      </c>
      <c r="BQ258">
        <f>SAStab!B9477</f>
        <v>24710</v>
      </c>
      <c r="BR258">
        <f>SAStab!C9477</f>
        <v>0</v>
      </c>
      <c r="BS258">
        <f>SAStab!D9477</f>
        <v>0</v>
      </c>
      <c r="BT258">
        <f>SAStab!E9477</f>
        <v>0</v>
      </c>
      <c r="BU258">
        <f>SAStab!F9477</f>
        <v>0</v>
      </c>
      <c r="BV258" s="11">
        <f>SAStab!G9477</f>
        <v>27557</v>
      </c>
      <c r="BW258" s="11">
        <f>SAStab!H9477</f>
        <v>79031</v>
      </c>
      <c r="BX258" s="11">
        <f>SAStab!I9477</f>
        <v>121431</v>
      </c>
      <c r="BY258" s="11">
        <f>SAStab!J9477</f>
        <v>249467</v>
      </c>
    </row>
    <row r="259" spans="1:77">
      <c r="B259" s="7" t="s">
        <v>42</v>
      </c>
      <c r="C259" s="98">
        <f>SAStab!B1942</f>
        <v>0.79800000000000004</v>
      </c>
      <c r="D259" s="52">
        <f>SAStab!B8758</f>
        <v>4935</v>
      </c>
      <c r="E259" s="52">
        <f>SAStab!C8758</f>
        <v>0</v>
      </c>
      <c r="F259" s="52">
        <f>SAStab!D8758</f>
        <v>0</v>
      </c>
      <c r="G259" s="52">
        <f>SAStab!E8758</f>
        <v>662.6</v>
      </c>
      <c r="H259" s="52">
        <f>SAStab!F8758</f>
        <v>2897.4</v>
      </c>
      <c r="I259" s="52">
        <f>SAStab!G8758</f>
        <v>6546</v>
      </c>
      <c r="J259" s="52">
        <f>SAStab!H8758</f>
        <v>12113</v>
      </c>
      <c r="K259" s="52">
        <f>SAStab!I8758</f>
        <v>16752</v>
      </c>
      <c r="L259" s="52">
        <f>SAStab!J8758</f>
        <v>31858</v>
      </c>
      <c r="O259" s="7" t="str">
        <f t="shared" si="73"/>
        <v>Imputed Rental Income</v>
      </c>
      <c r="P259" s="98">
        <f>SAStab!C1942</f>
        <v>0.79500000000000004</v>
      </c>
      <c r="Q259">
        <f>SAStab!B8902</f>
        <v>5495</v>
      </c>
      <c r="R259" s="52">
        <f>SAStab!C8902</f>
        <v>0</v>
      </c>
      <c r="S259" s="52">
        <f>SAStab!D8902</f>
        <v>0</v>
      </c>
      <c r="T259" s="52">
        <f>SAStab!E8902</f>
        <v>633</v>
      </c>
      <c r="U259" s="52">
        <f>SAStab!F8902</f>
        <v>2852.9</v>
      </c>
      <c r="V259" s="52">
        <f>SAStab!G8902</f>
        <v>6938</v>
      </c>
      <c r="W259" s="52">
        <f>SAStab!H8902</f>
        <v>13753</v>
      </c>
      <c r="X259">
        <f>SAStab!I8902</f>
        <v>19923</v>
      </c>
      <c r="Y259">
        <f>SAStab!J8902</f>
        <v>37835</v>
      </c>
      <c r="AB259" s="7" t="str">
        <f t="shared" si="74"/>
        <v>Imputed Rental Income</v>
      </c>
      <c r="AC259" s="98">
        <f>SAStab!D1942</f>
        <v>0.78500000000000003</v>
      </c>
      <c r="AD259">
        <f>SAStab!B9046</f>
        <v>6070</v>
      </c>
      <c r="AE259">
        <f>SAStab!C9046</f>
        <v>0</v>
      </c>
      <c r="AF259">
        <f>SAStab!D9046</f>
        <v>0</v>
      </c>
      <c r="AG259">
        <f>SAStab!E9046</f>
        <v>631.29999999999995</v>
      </c>
      <c r="AH259">
        <f>SAStab!F9046</f>
        <v>2970.6</v>
      </c>
      <c r="AI259">
        <f>SAStab!G9046</f>
        <v>7368</v>
      </c>
      <c r="AJ259">
        <f>SAStab!H9046</f>
        <v>15210</v>
      </c>
      <c r="AK259">
        <f>SAStab!I9046</f>
        <v>22464</v>
      </c>
      <c r="AL259">
        <f>SAStab!J9046</f>
        <v>45376</v>
      </c>
      <c r="AO259" s="7" t="str">
        <f t="shared" si="75"/>
        <v>Imputed Rental Income</v>
      </c>
      <c r="AP259" s="98">
        <f>SAStab!E1942</f>
        <v>0.76200000000000001</v>
      </c>
      <c r="AQ259" s="52">
        <f>SAStab!B9190</f>
        <v>6668</v>
      </c>
      <c r="AR259" s="52">
        <f>SAStab!C9190</f>
        <v>0</v>
      </c>
      <c r="AS259" s="52">
        <f>SAStab!D9190</f>
        <v>0</v>
      </c>
      <c r="AT259" s="52">
        <f>SAStab!E9190</f>
        <v>443.1</v>
      </c>
      <c r="AU259" s="52">
        <f>SAStab!F9190</f>
        <v>2987.7</v>
      </c>
      <c r="AV259" s="52">
        <f>SAStab!G9190</f>
        <v>7665</v>
      </c>
      <c r="AW259" s="52">
        <f>SAStab!H9190</f>
        <v>16432</v>
      </c>
      <c r="AX259" s="52">
        <f>SAStab!I9190</f>
        <v>24883</v>
      </c>
      <c r="AY259" s="52">
        <f>SAStab!J9190</f>
        <v>55626</v>
      </c>
      <c r="BB259" s="7" t="str">
        <f t="shared" si="76"/>
        <v>Imputed Rental Income</v>
      </c>
      <c r="BC259" s="98">
        <f>SAStab!F1942</f>
        <v>0.747</v>
      </c>
      <c r="BD259" s="52">
        <f>SAStab!B9334</f>
        <v>7409</v>
      </c>
      <c r="BE259" s="52">
        <f>SAStab!C9334</f>
        <v>0</v>
      </c>
      <c r="BF259" s="52">
        <f>SAStab!D9334</f>
        <v>0</v>
      </c>
      <c r="BG259" s="52">
        <f>SAStab!E9334</f>
        <v>0</v>
      </c>
      <c r="BH259" s="52">
        <f>SAStab!F9334</f>
        <v>3253.7</v>
      </c>
      <c r="BI259" s="52">
        <f>SAStab!G9334</f>
        <v>8391</v>
      </c>
      <c r="BJ259" s="52">
        <f>SAStab!H9334</f>
        <v>17789</v>
      </c>
      <c r="BK259" s="52">
        <f>SAStab!I9334</f>
        <v>27018</v>
      </c>
      <c r="BL259" s="52">
        <f>SAStab!J9334</f>
        <v>64250</v>
      </c>
      <c r="BO259" s="7" t="str">
        <f t="shared" si="77"/>
        <v>Imputed Rental Income</v>
      </c>
      <c r="BP259" s="98">
        <f>SAStab!G1942</f>
        <v>0.73899999999999999</v>
      </c>
      <c r="BQ259">
        <f>SAStab!B9478</f>
        <v>8324</v>
      </c>
      <c r="BR259">
        <f>SAStab!C9478</f>
        <v>0</v>
      </c>
      <c r="BS259">
        <f>SAStab!D9478</f>
        <v>0</v>
      </c>
      <c r="BT259">
        <f>SAStab!E9478</f>
        <v>0</v>
      </c>
      <c r="BU259">
        <f>SAStab!F9478</f>
        <v>3591.4</v>
      </c>
      <c r="BV259" s="11">
        <f>SAStab!G9478</f>
        <v>9342</v>
      </c>
      <c r="BW259" s="11">
        <f>SAStab!H9478</f>
        <v>20029</v>
      </c>
      <c r="BX259" s="11">
        <f>SAStab!I9478</f>
        <v>30803</v>
      </c>
      <c r="BY259" s="11">
        <f>SAStab!J9478</f>
        <v>71230</v>
      </c>
    </row>
    <row r="260" spans="1:77">
      <c r="A260" s="7"/>
      <c r="B260" s="7" t="s">
        <v>226</v>
      </c>
      <c r="C260" s="98">
        <f>SAStab!B1943</f>
        <v>9.2999999999999999E-2</v>
      </c>
      <c r="D260" s="52">
        <f>SAStab!B8759</f>
        <v>956</v>
      </c>
      <c r="E260" s="52">
        <f>SAStab!C8759</f>
        <v>0</v>
      </c>
      <c r="F260" s="52">
        <f>SAStab!D8759</f>
        <v>0</v>
      </c>
      <c r="G260" s="52">
        <f>SAStab!E8759</f>
        <v>0</v>
      </c>
      <c r="H260" s="52">
        <f>SAStab!F8759</f>
        <v>0</v>
      </c>
      <c r="I260" s="52">
        <f>SAStab!G8759</f>
        <v>0</v>
      </c>
      <c r="J260" s="52">
        <f>SAStab!H8759</f>
        <v>0</v>
      </c>
      <c r="K260" s="52">
        <f>SAStab!I8759</f>
        <v>8847</v>
      </c>
      <c r="L260" s="52">
        <f>SAStab!J8759</f>
        <v>18093</v>
      </c>
      <c r="N260" s="7"/>
      <c r="O260" s="7" t="str">
        <f t="shared" si="73"/>
        <v>Means+Nonmeans Benefits</v>
      </c>
      <c r="P260" s="98">
        <f>SAStab!C1943</f>
        <v>9.1999999999999998E-2</v>
      </c>
      <c r="Q260">
        <f>SAStab!B8903</f>
        <v>1065</v>
      </c>
      <c r="R260" s="52">
        <f>SAStab!C8903</f>
        <v>0</v>
      </c>
      <c r="S260" s="52">
        <f>SAStab!D8903</f>
        <v>0</v>
      </c>
      <c r="T260" s="52">
        <f>SAStab!E8903</f>
        <v>0</v>
      </c>
      <c r="U260" s="52">
        <f>SAStab!F8903</f>
        <v>0</v>
      </c>
      <c r="V260" s="52">
        <f>SAStab!G8903</f>
        <v>0</v>
      </c>
      <c r="W260" s="52">
        <f>SAStab!H8903</f>
        <v>0</v>
      </c>
      <c r="X260">
        <f>SAStab!I8903</f>
        <v>9854</v>
      </c>
      <c r="Y260">
        <f>SAStab!J8903</f>
        <v>20443</v>
      </c>
      <c r="AA260" s="7"/>
      <c r="AB260" s="7" t="str">
        <f t="shared" si="74"/>
        <v>Means+Nonmeans Benefits</v>
      </c>
      <c r="AC260" s="98">
        <f>SAStab!D1943</f>
        <v>8.5000000000000006E-2</v>
      </c>
      <c r="AD260">
        <f>SAStab!B9047</f>
        <v>1073</v>
      </c>
      <c r="AE260">
        <f>SAStab!C9047</f>
        <v>0</v>
      </c>
      <c r="AF260">
        <f>SAStab!D9047</f>
        <v>0</v>
      </c>
      <c r="AG260">
        <f>SAStab!E9047</f>
        <v>0</v>
      </c>
      <c r="AH260">
        <f>SAStab!F9047</f>
        <v>0</v>
      </c>
      <c r="AI260">
        <f>SAStab!G9047</f>
        <v>0</v>
      </c>
      <c r="AJ260">
        <f>SAStab!H9047</f>
        <v>0</v>
      </c>
      <c r="AK260">
        <f>SAStab!I9047</f>
        <v>9924</v>
      </c>
      <c r="AL260">
        <f>SAStab!J9047</f>
        <v>21522</v>
      </c>
      <c r="AN260" s="7"/>
      <c r="AO260" s="7" t="str">
        <f t="shared" si="75"/>
        <v>Means+Nonmeans Benefits</v>
      </c>
      <c r="AP260" s="98">
        <f>SAStab!E1943</f>
        <v>8.4000000000000005E-2</v>
      </c>
      <c r="AQ260" s="52">
        <f>SAStab!B9191</f>
        <v>1186</v>
      </c>
      <c r="AR260" s="52">
        <f>SAStab!C9191</f>
        <v>0</v>
      </c>
      <c r="AS260" s="52">
        <f>SAStab!D9191</f>
        <v>0</v>
      </c>
      <c r="AT260" s="52">
        <f>SAStab!E9191</f>
        <v>0</v>
      </c>
      <c r="AU260" s="52">
        <f>SAStab!F9191</f>
        <v>0</v>
      </c>
      <c r="AV260" s="52">
        <f>SAStab!G9191</f>
        <v>0</v>
      </c>
      <c r="AW260" s="52">
        <f>SAStab!H9191</f>
        <v>0</v>
      </c>
      <c r="AX260" s="52">
        <f>SAStab!I9191</f>
        <v>11050</v>
      </c>
      <c r="AY260" s="52">
        <f>SAStab!J9191</f>
        <v>23930</v>
      </c>
      <c r="BA260" s="7"/>
      <c r="BB260" s="7" t="str">
        <f t="shared" si="76"/>
        <v>Means+Nonmeans Benefits</v>
      </c>
      <c r="BC260" s="98">
        <f>SAStab!F1943</f>
        <v>8.8999999999999996E-2</v>
      </c>
      <c r="BD260" s="52">
        <f>SAStab!B9335</f>
        <v>1391</v>
      </c>
      <c r="BE260" s="52">
        <f>SAStab!C9335</f>
        <v>0</v>
      </c>
      <c r="BF260" s="52">
        <f>SAStab!D9335</f>
        <v>0</v>
      </c>
      <c r="BG260" s="52">
        <f>SAStab!E9335</f>
        <v>0</v>
      </c>
      <c r="BH260" s="52">
        <f>SAStab!F9335</f>
        <v>0</v>
      </c>
      <c r="BI260" s="52">
        <f>SAStab!G9335</f>
        <v>0</v>
      </c>
      <c r="BJ260" s="52">
        <f>SAStab!H9335</f>
        <v>0</v>
      </c>
      <c r="BK260" s="52">
        <f>SAStab!I9335</f>
        <v>13020</v>
      </c>
      <c r="BL260" s="52">
        <f>SAStab!J9335</f>
        <v>27283</v>
      </c>
      <c r="BN260" s="7"/>
      <c r="BO260" s="7" t="str">
        <f t="shared" si="77"/>
        <v>Means+Nonmeans Benefits</v>
      </c>
      <c r="BP260" s="98">
        <f>SAStab!G1943</f>
        <v>8.7999999999999995E-2</v>
      </c>
      <c r="BQ260">
        <f>SAStab!B9479</f>
        <v>1512</v>
      </c>
      <c r="BR260">
        <f>SAStab!C9479</f>
        <v>0</v>
      </c>
      <c r="BS260">
        <f>SAStab!D9479</f>
        <v>0</v>
      </c>
      <c r="BT260">
        <f>SAStab!E9479</f>
        <v>0</v>
      </c>
      <c r="BU260">
        <f>SAStab!F9479</f>
        <v>0</v>
      </c>
      <c r="BV260" s="11">
        <f>SAStab!G9479</f>
        <v>0</v>
      </c>
      <c r="BW260" s="11">
        <f>SAStab!H9479</f>
        <v>0</v>
      </c>
      <c r="BX260" s="11">
        <f>SAStab!I9479</f>
        <v>13918</v>
      </c>
      <c r="BY260" s="11">
        <f>SAStab!J9479</f>
        <v>30041</v>
      </c>
    </row>
    <row r="261" spans="1:77">
      <c r="A261" s="7"/>
      <c r="B261" s="7" t="s">
        <v>308</v>
      </c>
      <c r="C261" s="98">
        <f>SAStab!B1944</f>
        <v>0.16400000000000001</v>
      </c>
      <c r="D261" s="52">
        <f>SAStab!B8760</f>
        <v>5884</v>
      </c>
      <c r="E261" s="52">
        <f>SAStab!C8760</f>
        <v>0</v>
      </c>
      <c r="F261" s="52">
        <f>SAStab!D8760</f>
        <v>0</v>
      </c>
      <c r="G261" s="52">
        <f>SAStab!E8760</f>
        <v>0</v>
      </c>
      <c r="H261" s="52">
        <f>SAStab!F8760</f>
        <v>0</v>
      </c>
      <c r="I261" s="52">
        <f>SAStab!G8760</f>
        <v>0</v>
      </c>
      <c r="J261" s="52">
        <f>SAStab!H8760</f>
        <v>17562</v>
      </c>
      <c r="K261" s="52">
        <f>SAStab!I8760</f>
        <v>52170</v>
      </c>
      <c r="L261" s="52">
        <f>SAStab!J8760</f>
        <v>79621</v>
      </c>
      <c r="N261" s="7"/>
      <c r="O261" s="7" t="str">
        <f t="shared" si="73"/>
        <v>Other Family Member Income</v>
      </c>
      <c r="P261" s="98">
        <f>SAStab!C1944</f>
        <v>0.16800000000000001</v>
      </c>
      <c r="Q261">
        <f>SAStab!B8904</f>
        <v>7094</v>
      </c>
      <c r="R261" s="52">
        <f>SAStab!C8904</f>
        <v>0</v>
      </c>
      <c r="S261" s="52">
        <f>SAStab!D8904</f>
        <v>0</v>
      </c>
      <c r="T261" s="52">
        <f>SAStab!E8904</f>
        <v>0</v>
      </c>
      <c r="U261" s="52">
        <f>SAStab!F8904</f>
        <v>0</v>
      </c>
      <c r="V261" s="52">
        <f>SAStab!G8904</f>
        <v>0</v>
      </c>
      <c r="W261" s="52">
        <f>SAStab!H8904</f>
        <v>20629</v>
      </c>
      <c r="X261">
        <f>SAStab!I8904</f>
        <v>61280</v>
      </c>
      <c r="Y261">
        <f>SAStab!J8904</f>
        <v>106314</v>
      </c>
      <c r="AA261" s="7"/>
      <c r="AB261" s="7" t="str">
        <f t="shared" si="74"/>
        <v>Other Family Member Income</v>
      </c>
      <c r="AC261" s="98">
        <f>SAStab!D1944</f>
        <v>0.17</v>
      </c>
      <c r="AD261">
        <f>SAStab!B9048</f>
        <v>8183</v>
      </c>
      <c r="AE261">
        <f>SAStab!C9048</f>
        <v>0</v>
      </c>
      <c r="AF261">
        <f>SAStab!D9048</f>
        <v>0</v>
      </c>
      <c r="AG261">
        <f>SAStab!E9048</f>
        <v>0</v>
      </c>
      <c r="AH261">
        <f>SAStab!F9048</f>
        <v>0</v>
      </c>
      <c r="AI261">
        <f>SAStab!G9048</f>
        <v>0</v>
      </c>
      <c r="AJ261">
        <f>SAStab!H9048</f>
        <v>23225</v>
      </c>
      <c r="AK261">
        <f>SAStab!I9048</f>
        <v>68991</v>
      </c>
      <c r="AL261">
        <f>SAStab!J9048</f>
        <v>119693</v>
      </c>
      <c r="AN261" s="7"/>
      <c r="AO261" s="7" t="str">
        <f t="shared" si="75"/>
        <v>Other Family Member Income</v>
      </c>
      <c r="AP261" s="98">
        <f>SAStab!E1944</f>
        <v>0.17799999999999999</v>
      </c>
      <c r="AQ261" s="52">
        <f>SAStab!B9192</f>
        <v>9531</v>
      </c>
      <c r="AR261" s="52">
        <f>SAStab!C9192</f>
        <v>0</v>
      </c>
      <c r="AS261" s="52">
        <f>SAStab!D9192</f>
        <v>0</v>
      </c>
      <c r="AT261" s="52">
        <f>SAStab!E9192</f>
        <v>0</v>
      </c>
      <c r="AU261" s="52">
        <f>SAStab!F9192</f>
        <v>0</v>
      </c>
      <c r="AV261" s="52">
        <f>SAStab!G9192</f>
        <v>0</v>
      </c>
      <c r="AW261" s="52">
        <f>SAStab!H9192</f>
        <v>25956</v>
      </c>
      <c r="AX261" s="52">
        <f>SAStab!I9192</f>
        <v>77104</v>
      </c>
      <c r="AY261" s="52">
        <f>SAStab!J9192</f>
        <v>133768</v>
      </c>
      <c r="BA261" s="7"/>
      <c r="BB261" s="7" t="str">
        <f t="shared" si="76"/>
        <v>Other Family Member Income</v>
      </c>
      <c r="BC261" s="98">
        <f>SAStab!F1944</f>
        <v>0.183</v>
      </c>
      <c r="BD261" s="52">
        <f>SAStab!B9336</f>
        <v>10681</v>
      </c>
      <c r="BE261" s="52">
        <f>SAStab!C9336</f>
        <v>0</v>
      </c>
      <c r="BF261" s="52">
        <f>SAStab!D9336</f>
        <v>0</v>
      </c>
      <c r="BG261" s="52">
        <f>SAStab!E9336</f>
        <v>0</v>
      </c>
      <c r="BH261" s="52">
        <f>SAStab!F9336</f>
        <v>0</v>
      </c>
      <c r="BI261" s="52">
        <f>SAStab!G9336</f>
        <v>0</v>
      </c>
      <c r="BJ261" s="52">
        <f>SAStab!H9336</f>
        <v>28903</v>
      </c>
      <c r="BK261" s="52">
        <f>SAStab!I9336</f>
        <v>85859</v>
      </c>
      <c r="BL261" s="52">
        <f>SAStab!J9336</f>
        <v>148956</v>
      </c>
      <c r="BN261" s="7"/>
      <c r="BO261" s="7" t="str">
        <f t="shared" si="77"/>
        <v>Other Family Member Income</v>
      </c>
      <c r="BP261" s="98">
        <f>SAStab!G1944</f>
        <v>0.184</v>
      </c>
      <c r="BQ261">
        <f>SAStab!B9480</f>
        <v>11678</v>
      </c>
      <c r="BR261">
        <f>SAStab!C9480</f>
        <v>0</v>
      </c>
      <c r="BS261">
        <f>SAStab!D9480</f>
        <v>0</v>
      </c>
      <c r="BT261">
        <f>SAStab!E9480</f>
        <v>0</v>
      </c>
      <c r="BU261">
        <f>SAStab!F9480</f>
        <v>0</v>
      </c>
      <c r="BV261" s="11">
        <f>SAStab!G9480</f>
        <v>0</v>
      </c>
      <c r="BW261" s="11">
        <f>SAStab!H9480</f>
        <v>32140</v>
      </c>
      <c r="BX261" s="11">
        <f>SAStab!I9480</f>
        <v>95473</v>
      </c>
      <c r="BY261" s="11">
        <f>SAStab!J9480</f>
        <v>165636</v>
      </c>
    </row>
    <row r="262" spans="1:77">
      <c r="A262" s="7"/>
      <c r="B262" s="9" t="s">
        <v>44</v>
      </c>
      <c r="C262" s="98">
        <f>SAStab!B1945</f>
        <v>0.79500000000000004</v>
      </c>
      <c r="D262" s="52">
        <f>SAStab!B8761</f>
        <v>12481</v>
      </c>
      <c r="E262" s="52">
        <f>SAStab!C8761</f>
        <v>0</v>
      </c>
      <c r="F262" s="52">
        <f>SAStab!D8761</f>
        <v>0</v>
      </c>
      <c r="G262" s="52">
        <f>SAStab!E8761</f>
        <v>5394.5</v>
      </c>
      <c r="H262" s="52">
        <f>SAStab!F8761</f>
        <v>12711.6</v>
      </c>
      <c r="I262" s="52">
        <f>SAStab!G8761</f>
        <v>19250</v>
      </c>
      <c r="J262" s="52">
        <f>SAStab!H8761</f>
        <v>24031</v>
      </c>
      <c r="K262" s="52">
        <f>SAStab!I8761</f>
        <v>26323</v>
      </c>
      <c r="L262" s="52">
        <f>SAStab!J8761</f>
        <v>30203</v>
      </c>
      <c r="N262" s="7"/>
      <c r="O262" s="7" t="str">
        <f>$B262</f>
        <v xml:space="preserve">      Own Benefit</v>
      </c>
      <c r="P262" s="98">
        <f>SAStab!C1945</f>
        <v>0.81200000000000006</v>
      </c>
      <c r="Q262">
        <f>SAStab!B8905</f>
        <v>14166</v>
      </c>
      <c r="R262" s="52">
        <f>SAStab!C8905</f>
        <v>0</v>
      </c>
      <c r="S262" s="52">
        <f>SAStab!D8905</f>
        <v>0</v>
      </c>
      <c r="T262" s="52">
        <f>SAStab!E8905</f>
        <v>6891.4</v>
      </c>
      <c r="U262" s="52">
        <f>SAStab!F8905</f>
        <v>14355.9</v>
      </c>
      <c r="V262" s="52">
        <f>SAStab!G8905</f>
        <v>21735</v>
      </c>
      <c r="W262" s="52">
        <f>SAStab!H8905</f>
        <v>26846</v>
      </c>
      <c r="X262">
        <f>SAStab!I8905</f>
        <v>29485</v>
      </c>
      <c r="Y262">
        <f>SAStab!J8905</f>
        <v>33894</v>
      </c>
      <c r="AA262" s="7"/>
      <c r="AB262" s="7" t="str">
        <f>$B262</f>
        <v xml:space="preserve">      Own Benefit</v>
      </c>
      <c r="AC262" s="98">
        <f>SAStab!D1945</f>
        <v>0.84</v>
      </c>
      <c r="AD262">
        <f>SAStab!B9049</f>
        <v>16019</v>
      </c>
      <c r="AE262">
        <f>SAStab!C9049</f>
        <v>0</v>
      </c>
      <c r="AF262">
        <f>SAStab!D9049</f>
        <v>0</v>
      </c>
      <c r="AG262">
        <f>SAStab!E9049</f>
        <v>8912.2000000000007</v>
      </c>
      <c r="AH262">
        <f>SAStab!F9049</f>
        <v>16116.7</v>
      </c>
      <c r="AI262">
        <f>SAStab!G9049</f>
        <v>23989</v>
      </c>
      <c r="AJ262">
        <f>SAStab!H9049</f>
        <v>29614</v>
      </c>
      <c r="AK262">
        <f>SAStab!I9049</f>
        <v>32593</v>
      </c>
      <c r="AL262">
        <f>SAStab!J9049</f>
        <v>37252</v>
      </c>
      <c r="AN262" s="7"/>
      <c r="AO262" s="7" t="str">
        <f>$B262</f>
        <v xml:space="preserve">      Own Benefit</v>
      </c>
      <c r="AP262" s="98">
        <f>SAStab!E1945</f>
        <v>0.84399999999999997</v>
      </c>
      <c r="AQ262" s="52">
        <f>SAStab!B9193</f>
        <v>17389</v>
      </c>
      <c r="AR262" s="52">
        <f>SAStab!C9193</f>
        <v>0</v>
      </c>
      <c r="AS262" s="52">
        <f>SAStab!D9193</f>
        <v>0</v>
      </c>
      <c r="AT262" s="52">
        <f>SAStab!E9193</f>
        <v>9772.1</v>
      </c>
      <c r="AU262" s="52">
        <f>SAStab!F9193</f>
        <v>17143.7</v>
      </c>
      <c r="AV262" s="52">
        <f>SAStab!G9193</f>
        <v>25796</v>
      </c>
      <c r="AW262" s="52">
        <f>SAStab!H9193</f>
        <v>32491</v>
      </c>
      <c r="AX262" s="52">
        <f>SAStab!I9193</f>
        <v>36079</v>
      </c>
      <c r="AY262" s="52">
        <f>SAStab!J9193</f>
        <v>42158</v>
      </c>
      <c r="BA262" s="7"/>
      <c r="BB262" s="7" t="str">
        <f>$B262</f>
        <v xml:space="preserve">      Own Benefit</v>
      </c>
      <c r="BC262" s="98">
        <f>SAStab!F1945</f>
        <v>0.84199999999999997</v>
      </c>
      <c r="BD262" s="52">
        <f>SAStab!B9337</f>
        <v>19053</v>
      </c>
      <c r="BE262" s="52">
        <f>SAStab!C9337</f>
        <v>0</v>
      </c>
      <c r="BF262" s="52">
        <f>SAStab!D9337</f>
        <v>0</v>
      </c>
      <c r="BG262" s="52">
        <f>SAStab!E9337</f>
        <v>10630.5</v>
      </c>
      <c r="BH262" s="52">
        <f>SAStab!F9337</f>
        <v>18633.099999999999</v>
      </c>
      <c r="BI262" s="52">
        <f>SAStab!G9337</f>
        <v>28228</v>
      </c>
      <c r="BJ262" s="52">
        <f>SAStab!H9337</f>
        <v>36103</v>
      </c>
      <c r="BK262" s="52">
        <f>SAStab!I9337</f>
        <v>40308</v>
      </c>
      <c r="BL262" s="52">
        <f>SAStab!J9337</f>
        <v>47241</v>
      </c>
      <c r="BN262" s="7"/>
      <c r="BO262" s="7" t="str">
        <f t="shared" si="77"/>
        <v xml:space="preserve">      Own Benefit</v>
      </c>
      <c r="BP262" s="98">
        <f>SAStab!G1945</f>
        <v>0.84899999999999998</v>
      </c>
      <c r="BQ262">
        <f>SAStab!B9481</f>
        <v>21513</v>
      </c>
      <c r="BR262">
        <f>SAStab!C9481</f>
        <v>0</v>
      </c>
      <c r="BS262">
        <f>SAStab!D9481</f>
        <v>0</v>
      </c>
      <c r="BT262">
        <f>SAStab!E9481</f>
        <v>12301.5</v>
      </c>
      <c r="BU262">
        <f>SAStab!F9481</f>
        <v>20919.099999999999</v>
      </c>
      <c r="BV262" s="11">
        <f>SAStab!G9481</f>
        <v>31629</v>
      </c>
      <c r="BW262" s="11">
        <f>SAStab!H9481</f>
        <v>40768</v>
      </c>
      <c r="BX262" s="11">
        <f>SAStab!I9481</f>
        <v>45365</v>
      </c>
      <c r="BY262" s="11">
        <f>SAStab!J9481</f>
        <v>52575</v>
      </c>
    </row>
    <row r="263" spans="1:77">
      <c r="A263" s="7"/>
      <c r="B263" s="9" t="s">
        <v>45</v>
      </c>
      <c r="C263" s="98">
        <f>SAStab!B1946</f>
        <v>0.39500000000000002</v>
      </c>
      <c r="D263" s="52">
        <f>SAStab!B8762</f>
        <v>5998</v>
      </c>
      <c r="E263" s="52">
        <f>SAStab!C8762</f>
        <v>0</v>
      </c>
      <c r="F263" s="52">
        <f>SAStab!D8762</f>
        <v>0</v>
      </c>
      <c r="G263" s="52">
        <f>SAStab!E8762</f>
        <v>0</v>
      </c>
      <c r="H263" s="52">
        <f>SAStab!F8762</f>
        <v>0</v>
      </c>
      <c r="I263" s="52">
        <f>SAStab!G8762</f>
        <v>11555</v>
      </c>
      <c r="J263" s="52">
        <f>SAStab!H8762</f>
        <v>20619</v>
      </c>
      <c r="K263" s="52">
        <f>SAStab!I8762</f>
        <v>24361</v>
      </c>
      <c r="L263" s="52">
        <f>SAStab!J8762</f>
        <v>29234</v>
      </c>
      <c r="N263" s="7"/>
      <c r="O263" s="7" t="str">
        <f>$B263</f>
        <v xml:space="preserve">      Spouse Benefit</v>
      </c>
      <c r="P263" s="98">
        <f>SAStab!C1946</f>
        <v>0.41199999999999998</v>
      </c>
      <c r="Q263">
        <f>SAStab!B8906</f>
        <v>6978</v>
      </c>
      <c r="R263" s="52">
        <f>SAStab!C8906</f>
        <v>0</v>
      </c>
      <c r="S263" s="52">
        <f>SAStab!D8906</f>
        <v>0</v>
      </c>
      <c r="T263" s="52">
        <f>SAStab!E8906</f>
        <v>0</v>
      </c>
      <c r="U263" s="52">
        <f>SAStab!F8906</f>
        <v>0</v>
      </c>
      <c r="V263" s="52">
        <f>SAStab!G8906</f>
        <v>13630</v>
      </c>
      <c r="W263" s="52">
        <f>SAStab!H8906</f>
        <v>23119</v>
      </c>
      <c r="X263">
        <f>SAStab!I8906</f>
        <v>27040</v>
      </c>
      <c r="Y263">
        <f>SAStab!J8906</f>
        <v>32744</v>
      </c>
      <c r="AA263" s="7"/>
      <c r="AB263" s="7" t="str">
        <f>$B263</f>
        <v xml:space="preserve">      Spouse Benefit</v>
      </c>
      <c r="AC263" s="98">
        <f>SAStab!D1946</f>
        <v>0.41499999999999998</v>
      </c>
      <c r="AD263">
        <f>SAStab!B9050</f>
        <v>7604</v>
      </c>
      <c r="AE263">
        <f>SAStab!C9050</f>
        <v>0</v>
      </c>
      <c r="AF263">
        <f>SAStab!D9050</f>
        <v>0</v>
      </c>
      <c r="AG263">
        <f>SAStab!E9050</f>
        <v>0</v>
      </c>
      <c r="AH263">
        <f>SAStab!F9050</f>
        <v>0</v>
      </c>
      <c r="AI263">
        <f>SAStab!G9050</f>
        <v>14808</v>
      </c>
      <c r="AJ263">
        <f>SAStab!H9050</f>
        <v>24978</v>
      </c>
      <c r="AK263">
        <f>SAStab!I9050</f>
        <v>29411</v>
      </c>
      <c r="AL263">
        <f>SAStab!J9050</f>
        <v>35498</v>
      </c>
      <c r="AN263" s="7"/>
      <c r="AO263" s="7" t="str">
        <f>$B263</f>
        <v xml:space="preserve">      Spouse Benefit</v>
      </c>
      <c r="AP263" s="98">
        <f>SAStab!E1946</f>
        <v>0.39500000000000002</v>
      </c>
      <c r="AQ263" s="52">
        <f>SAStab!B9194</f>
        <v>7902</v>
      </c>
      <c r="AR263" s="52">
        <f>SAStab!C9194</f>
        <v>0</v>
      </c>
      <c r="AS263" s="52">
        <f>SAStab!D9194</f>
        <v>0</v>
      </c>
      <c r="AT263" s="52">
        <f>SAStab!E9194</f>
        <v>0</v>
      </c>
      <c r="AU263" s="52">
        <f>SAStab!F9194</f>
        <v>0</v>
      </c>
      <c r="AV263" s="52">
        <f>SAStab!G9194</f>
        <v>15216</v>
      </c>
      <c r="AW263" s="52">
        <f>SAStab!H9194</f>
        <v>26774</v>
      </c>
      <c r="AX263" s="52">
        <f>SAStab!I9194</f>
        <v>32281</v>
      </c>
      <c r="AY263" s="52">
        <f>SAStab!J9194</f>
        <v>40123</v>
      </c>
      <c r="BA263" s="7"/>
      <c r="BB263" s="7" t="str">
        <f>$B263</f>
        <v xml:space="preserve">      Spouse Benefit</v>
      </c>
      <c r="BC263" s="98">
        <f>SAStab!F1946</f>
        <v>0.39600000000000002</v>
      </c>
      <c r="BD263" s="52">
        <f>SAStab!B9338</f>
        <v>8735</v>
      </c>
      <c r="BE263" s="52">
        <f>SAStab!C9338</f>
        <v>0</v>
      </c>
      <c r="BF263" s="52">
        <f>SAStab!D9338</f>
        <v>0</v>
      </c>
      <c r="BG263" s="52">
        <f>SAStab!E9338</f>
        <v>0</v>
      </c>
      <c r="BH263" s="52">
        <f>SAStab!F9338</f>
        <v>0</v>
      </c>
      <c r="BI263" s="52">
        <f>SAStab!G9338</f>
        <v>16798</v>
      </c>
      <c r="BJ263" s="52">
        <f>SAStab!H9338</f>
        <v>29391</v>
      </c>
      <c r="BK263" s="52">
        <f>SAStab!I9338</f>
        <v>35968</v>
      </c>
      <c r="BL263" s="52">
        <f>SAStab!J9338</f>
        <v>44775</v>
      </c>
      <c r="BN263" s="7"/>
      <c r="BO263" s="7" t="str">
        <f t="shared" si="77"/>
        <v xml:space="preserve">      Spouse Benefit</v>
      </c>
      <c r="BP263" s="98">
        <f>SAStab!G1946</f>
        <v>0.40200000000000002</v>
      </c>
      <c r="BQ263">
        <f>SAStab!B9482</f>
        <v>9954</v>
      </c>
      <c r="BR263">
        <f>SAStab!C9482</f>
        <v>0</v>
      </c>
      <c r="BS263">
        <f>SAStab!D9482</f>
        <v>0</v>
      </c>
      <c r="BT263">
        <f>SAStab!E9482</f>
        <v>0</v>
      </c>
      <c r="BU263">
        <f>SAStab!F9482</f>
        <v>0</v>
      </c>
      <c r="BV263" s="11">
        <f>SAStab!G9482</f>
        <v>19087</v>
      </c>
      <c r="BW263" s="11">
        <f>SAStab!H9482</f>
        <v>33230</v>
      </c>
      <c r="BX263" s="11">
        <f>SAStab!I9482</f>
        <v>40643</v>
      </c>
      <c r="BY263" s="11">
        <f>SAStab!J9482</f>
        <v>50170</v>
      </c>
    </row>
    <row r="264" spans="1:77">
      <c r="A264" s="7"/>
      <c r="B264" s="9" t="s">
        <v>46</v>
      </c>
      <c r="C264" s="98">
        <f>SAStab!B1947</f>
        <v>0.30599999999999999</v>
      </c>
      <c r="D264" s="52">
        <f>SAStab!B8763</f>
        <v>12615</v>
      </c>
      <c r="E264" s="52">
        <f>SAStab!C8763</f>
        <v>0</v>
      </c>
      <c r="F264" s="52">
        <f>SAStab!D8763</f>
        <v>0</v>
      </c>
      <c r="G264" s="52">
        <f>SAStab!E8763</f>
        <v>0</v>
      </c>
      <c r="H264" s="52">
        <f>SAStab!F8763</f>
        <v>0</v>
      </c>
      <c r="I264" s="52">
        <f>SAStab!G8763</f>
        <v>9220</v>
      </c>
      <c r="J264" s="52">
        <f>SAStab!H8763</f>
        <v>40146</v>
      </c>
      <c r="K264" s="52">
        <f>SAStab!I8763</f>
        <v>63594</v>
      </c>
      <c r="L264" s="52">
        <f>SAStab!J8763</f>
        <v>128766</v>
      </c>
      <c r="N264" s="7"/>
      <c r="O264" s="7" t="str">
        <f>$B264</f>
        <v xml:space="preserve">      Own Earnings</v>
      </c>
      <c r="P264" s="98">
        <f>SAStab!C1947</f>
        <v>0.31900000000000001</v>
      </c>
      <c r="Q264">
        <f>SAStab!B8907</f>
        <v>12661</v>
      </c>
      <c r="R264" s="52">
        <f>SAStab!C8907</f>
        <v>0</v>
      </c>
      <c r="S264" s="52">
        <f>SAStab!D8907</f>
        <v>0</v>
      </c>
      <c r="T264" s="52">
        <f>SAStab!E8907</f>
        <v>0</v>
      </c>
      <c r="U264" s="52">
        <f>SAStab!F8907</f>
        <v>0</v>
      </c>
      <c r="V264" s="52">
        <f>SAStab!G8907</f>
        <v>11891</v>
      </c>
      <c r="W264" s="52">
        <f>SAStab!H8907</f>
        <v>42789</v>
      </c>
      <c r="X264">
        <f>SAStab!I8907</f>
        <v>67427</v>
      </c>
      <c r="Y264">
        <f>SAStab!J8907</f>
        <v>138208</v>
      </c>
      <c r="AA264" s="7"/>
      <c r="AB264" s="7" t="str">
        <f>$B264</f>
        <v xml:space="preserve">      Own Earnings</v>
      </c>
      <c r="AC264" s="98">
        <f>SAStab!D1947</f>
        <v>0.29199999999999998</v>
      </c>
      <c r="AD264">
        <f>SAStab!B9051</f>
        <v>13497</v>
      </c>
      <c r="AE264">
        <f>SAStab!C9051</f>
        <v>0</v>
      </c>
      <c r="AF264">
        <f>SAStab!D9051</f>
        <v>0</v>
      </c>
      <c r="AG264">
        <f>SAStab!E9051</f>
        <v>0</v>
      </c>
      <c r="AH264">
        <f>SAStab!F9051</f>
        <v>0</v>
      </c>
      <c r="AI264">
        <f>SAStab!G9051</f>
        <v>8228</v>
      </c>
      <c r="AJ264">
        <f>SAStab!H9051</f>
        <v>44758</v>
      </c>
      <c r="AK264">
        <f>SAStab!I9051</f>
        <v>72453</v>
      </c>
      <c r="AL264">
        <f>SAStab!J9051</f>
        <v>152466</v>
      </c>
      <c r="AN264" s="7"/>
      <c r="AO264" s="7" t="str">
        <f>$B264</f>
        <v xml:space="preserve">      Own Earnings</v>
      </c>
      <c r="AP264" s="98">
        <f>SAStab!E1947</f>
        <v>0.28199999999999997</v>
      </c>
      <c r="AQ264" s="52">
        <f>SAStab!B9195</f>
        <v>14536</v>
      </c>
      <c r="AR264" s="52">
        <f>SAStab!C9195</f>
        <v>0</v>
      </c>
      <c r="AS264" s="52">
        <f>SAStab!D9195</f>
        <v>0</v>
      </c>
      <c r="AT264" s="52">
        <f>SAStab!E9195</f>
        <v>0</v>
      </c>
      <c r="AU264" s="52">
        <f>SAStab!F9195</f>
        <v>0</v>
      </c>
      <c r="AV264" s="52">
        <f>SAStab!G9195</f>
        <v>6292</v>
      </c>
      <c r="AW264" s="52">
        <f>SAStab!H9195</f>
        <v>47662</v>
      </c>
      <c r="AX264" s="52">
        <f>SAStab!I9195</f>
        <v>79310</v>
      </c>
      <c r="AY264" s="52">
        <f>SAStab!J9195</f>
        <v>173949</v>
      </c>
      <c r="BA264" s="7"/>
      <c r="BB264" s="7" t="str">
        <f>$B264</f>
        <v xml:space="preserve">      Own Earnings</v>
      </c>
      <c r="BC264" s="98">
        <f>SAStab!F1947</f>
        <v>0.29899999999999999</v>
      </c>
      <c r="BD264" s="52">
        <f>SAStab!B9339</f>
        <v>17730</v>
      </c>
      <c r="BE264" s="52">
        <f>SAStab!C9339</f>
        <v>0</v>
      </c>
      <c r="BF264" s="52">
        <f>SAStab!D9339</f>
        <v>0</v>
      </c>
      <c r="BG264" s="52">
        <f>SAStab!E9339</f>
        <v>0</v>
      </c>
      <c r="BH264" s="52">
        <f>SAStab!F9339</f>
        <v>0</v>
      </c>
      <c r="BI264" s="52">
        <f>SAStab!G9339</f>
        <v>10536</v>
      </c>
      <c r="BJ264" s="52">
        <f>SAStab!H9339</f>
        <v>55576</v>
      </c>
      <c r="BK264" s="52">
        <f>SAStab!I9339</f>
        <v>91315</v>
      </c>
      <c r="BL264" s="52">
        <f>SAStab!J9339</f>
        <v>200116</v>
      </c>
      <c r="BN264" s="7"/>
      <c r="BO264" s="7" t="str">
        <f t="shared" si="77"/>
        <v xml:space="preserve">      Own Earnings</v>
      </c>
      <c r="BP264" s="98">
        <f>SAStab!G1947</f>
        <v>0.29599999999999999</v>
      </c>
      <c r="BQ264">
        <f>SAStab!B9483</f>
        <v>18814</v>
      </c>
      <c r="BR264">
        <f>SAStab!C9483</f>
        <v>0</v>
      </c>
      <c r="BS264">
        <f>SAStab!D9483</f>
        <v>0</v>
      </c>
      <c r="BT264">
        <f>SAStab!E9483</f>
        <v>0</v>
      </c>
      <c r="BU264">
        <f>SAStab!F9483</f>
        <v>0</v>
      </c>
      <c r="BV264" s="11">
        <f>SAStab!G9483</f>
        <v>10778</v>
      </c>
      <c r="BW264" s="11">
        <f>SAStab!H9483</f>
        <v>61966</v>
      </c>
      <c r="BX264" s="11">
        <f>SAStab!I9483</f>
        <v>102012</v>
      </c>
      <c r="BY264" s="11">
        <f>SAStab!J9483</f>
        <v>225267</v>
      </c>
    </row>
    <row r="265" spans="1:77">
      <c r="A265" s="7"/>
      <c r="B265" s="9" t="s">
        <v>47</v>
      </c>
      <c r="C265" s="98">
        <f>SAStab!B1948</f>
        <v>0.22700000000000001</v>
      </c>
      <c r="D265" s="52">
        <f>SAStab!B8764</f>
        <v>9989</v>
      </c>
      <c r="E265" s="52">
        <f>SAStab!C8764</f>
        <v>0</v>
      </c>
      <c r="F265" s="52">
        <f>SAStab!D8764</f>
        <v>0</v>
      </c>
      <c r="G265" s="52">
        <f>SAStab!E8764</f>
        <v>0</v>
      </c>
      <c r="H265" s="52">
        <f>SAStab!F8764</f>
        <v>0</v>
      </c>
      <c r="I265" s="52">
        <f>SAStab!G8764</f>
        <v>0</v>
      </c>
      <c r="J265" s="52">
        <f>SAStab!H8764</f>
        <v>34018</v>
      </c>
      <c r="K265" s="52">
        <f>SAStab!I8764</f>
        <v>57605</v>
      </c>
      <c r="L265" s="52">
        <f>SAStab!J8764</f>
        <v>127629</v>
      </c>
      <c r="N265" s="7"/>
      <c r="O265" s="7" t="str">
        <f>$B265</f>
        <v xml:space="preserve">      Spouse Earnings</v>
      </c>
      <c r="P265" s="98">
        <f>SAStab!C1948</f>
        <v>0.22700000000000001</v>
      </c>
      <c r="Q265">
        <f>SAStab!B8908</f>
        <v>10201</v>
      </c>
      <c r="R265" s="52">
        <f>SAStab!C8908</f>
        <v>0</v>
      </c>
      <c r="S265" s="52">
        <f>SAStab!D8908</f>
        <v>0</v>
      </c>
      <c r="T265" s="52">
        <f>SAStab!E8908</f>
        <v>0</v>
      </c>
      <c r="U265" s="52">
        <f>SAStab!F8908</f>
        <v>0</v>
      </c>
      <c r="V265" s="52">
        <f>SAStab!G8908</f>
        <v>0</v>
      </c>
      <c r="W265" s="52">
        <f>SAStab!H8908</f>
        <v>35625</v>
      </c>
      <c r="X265">
        <f>SAStab!I8908</f>
        <v>62208</v>
      </c>
      <c r="Y265">
        <f>SAStab!J8908</f>
        <v>133604</v>
      </c>
      <c r="AA265" s="7"/>
      <c r="AB265" s="7" t="str">
        <f>$B265</f>
        <v xml:space="preserve">      Spouse Earnings</v>
      </c>
      <c r="AC265" s="98">
        <f>SAStab!D1948</f>
        <v>0.19900000000000001</v>
      </c>
      <c r="AD265">
        <f>SAStab!B9052</f>
        <v>9869</v>
      </c>
      <c r="AE265">
        <f>SAStab!C9052</f>
        <v>0</v>
      </c>
      <c r="AF265">
        <f>SAStab!D9052</f>
        <v>0</v>
      </c>
      <c r="AG265">
        <f>SAStab!E9052</f>
        <v>0</v>
      </c>
      <c r="AH265">
        <f>SAStab!F9052</f>
        <v>0</v>
      </c>
      <c r="AI265">
        <f>SAStab!G9052</f>
        <v>0</v>
      </c>
      <c r="AJ265">
        <f>SAStab!H9052</f>
        <v>34109</v>
      </c>
      <c r="AK265">
        <f>SAStab!I9052</f>
        <v>63111</v>
      </c>
      <c r="AL265">
        <f>SAStab!J9052</f>
        <v>143148</v>
      </c>
      <c r="AN265" s="7"/>
      <c r="AO265" s="7" t="str">
        <f>$B265</f>
        <v xml:space="preserve">      Spouse Earnings</v>
      </c>
      <c r="AP265" s="98">
        <f>SAStab!E1948</f>
        <v>0.188</v>
      </c>
      <c r="AQ265" s="52">
        <f>SAStab!B9196</f>
        <v>11070</v>
      </c>
      <c r="AR265" s="52">
        <f>SAStab!C9196</f>
        <v>0</v>
      </c>
      <c r="AS265" s="52">
        <f>SAStab!D9196</f>
        <v>0</v>
      </c>
      <c r="AT265" s="52">
        <f>SAStab!E9196</f>
        <v>0</v>
      </c>
      <c r="AU265" s="52">
        <f>SAStab!F9196</f>
        <v>0</v>
      </c>
      <c r="AV265" s="52">
        <f>SAStab!G9196</f>
        <v>0</v>
      </c>
      <c r="AW265" s="52">
        <f>SAStab!H9196</f>
        <v>34964</v>
      </c>
      <c r="AX265" s="52">
        <f>SAStab!I9196</f>
        <v>70025</v>
      </c>
      <c r="AY265" s="52">
        <f>SAStab!J9196</f>
        <v>166197</v>
      </c>
      <c r="BA265" s="7"/>
      <c r="BB265" s="7" t="str">
        <f>$B265</f>
        <v xml:space="preserve">      Spouse Earnings</v>
      </c>
      <c r="BC265" s="98">
        <f>SAStab!F1948</f>
        <v>0.20200000000000001</v>
      </c>
      <c r="BD265" s="52">
        <f>SAStab!B9340</f>
        <v>13305</v>
      </c>
      <c r="BE265" s="52">
        <f>SAStab!C9340</f>
        <v>0</v>
      </c>
      <c r="BF265" s="52">
        <f>SAStab!D9340</f>
        <v>0</v>
      </c>
      <c r="BG265" s="52">
        <f>SAStab!E9340</f>
        <v>0</v>
      </c>
      <c r="BH265" s="52">
        <f>SAStab!F9340</f>
        <v>0</v>
      </c>
      <c r="BI265" s="52">
        <f>SAStab!G9340</f>
        <v>0</v>
      </c>
      <c r="BJ265" s="52">
        <f>SAStab!H9340</f>
        <v>42063</v>
      </c>
      <c r="BK265" s="52">
        <f>SAStab!I9340</f>
        <v>80472</v>
      </c>
      <c r="BL265" s="52">
        <f>SAStab!J9340</f>
        <v>183210</v>
      </c>
      <c r="BN265" s="7"/>
      <c r="BO265" s="7" t="str">
        <f t="shared" si="77"/>
        <v xml:space="preserve">      Spouse Earnings</v>
      </c>
      <c r="BP265" s="98">
        <f>SAStab!G1948</f>
        <v>0.19900000000000001</v>
      </c>
      <c r="BQ265">
        <f>SAStab!B9484</f>
        <v>14107</v>
      </c>
      <c r="BR265">
        <f>SAStab!C9484</f>
        <v>0</v>
      </c>
      <c r="BS265">
        <f>SAStab!D9484</f>
        <v>0</v>
      </c>
      <c r="BT265">
        <f>SAStab!E9484</f>
        <v>0</v>
      </c>
      <c r="BU265">
        <f>SAStab!F9484</f>
        <v>0</v>
      </c>
      <c r="BV265" s="11">
        <f>SAStab!G9484</f>
        <v>0</v>
      </c>
      <c r="BW265" s="11">
        <f>SAStab!H9484</f>
        <v>46444</v>
      </c>
      <c r="BX265" s="11">
        <f>SAStab!I9484</f>
        <v>88185</v>
      </c>
      <c r="BY265" s="11">
        <f>SAStab!J9484</f>
        <v>204162</v>
      </c>
    </row>
    <row r="266" spans="1:77">
      <c r="A266" s="7"/>
      <c r="B266" s="7" t="s">
        <v>312</v>
      </c>
      <c r="C266" s="98">
        <f>SAStab!B1949</f>
        <v>1</v>
      </c>
      <c r="D266" s="52">
        <f>SAStab!B8765</f>
        <v>63900</v>
      </c>
      <c r="E266" s="52">
        <f>SAStab!C8765</f>
        <v>6892.67</v>
      </c>
      <c r="F266" s="52">
        <f>SAStab!D8765</f>
        <v>10683.05</v>
      </c>
      <c r="G266" s="52">
        <f>SAStab!E8765</f>
        <v>21784.1</v>
      </c>
      <c r="H266" s="52">
        <f>SAStab!F8765</f>
        <v>42279.7</v>
      </c>
      <c r="I266" s="52">
        <f>SAStab!G8765</f>
        <v>75222</v>
      </c>
      <c r="J266" s="52">
        <f>SAStab!H8765</f>
        <v>126345</v>
      </c>
      <c r="K266" s="52">
        <f>SAStab!I8765</f>
        <v>176269</v>
      </c>
      <c r="L266" s="52">
        <f>SAStab!J8765</f>
        <v>401458</v>
      </c>
      <c r="N266" s="7"/>
      <c r="O266" s="7" t="str">
        <f t="shared" si="73"/>
        <v>Net Annuity Income</v>
      </c>
      <c r="P266" s="98">
        <f>SAStab!C1949</f>
        <v>1</v>
      </c>
      <c r="Q266">
        <f>SAStab!B8909</f>
        <v>68506</v>
      </c>
      <c r="R266" s="52">
        <f>SAStab!C8909</f>
        <v>6709.14</v>
      </c>
      <c r="S266" s="52">
        <f>SAStab!D8909</f>
        <v>11082.74</v>
      </c>
      <c r="T266" s="52">
        <f>SAStab!E8909</f>
        <v>22895.7</v>
      </c>
      <c r="U266" s="52">
        <f>SAStab!F8909</f>
        <v>44542.2</v>
      </c>
      <c r="V266" s="52">
        <f>SAStab!G8909</f>
        <v>79646</v>
      </c>
      <c r="W266" s="52">
        <f>SAStab!H8909</f>
        <v>133441</v>
      </c>
      <c r="X266">
        <f>SAStab!I8909</f>
        <v>191204</v>
      </c>
      <c r="Y266">
        <f>SAStab!J8909</f>
        <v>431014</v>
      </c>
      <c r="AA266" s="7"/>
      <c r="AB266" s="7" t="str">
        <f t="shared" si="74"/>
        <v>Net Annuity Income</v>
      </c>
      <c r="AC266" s="98">
        <f>SAStab!D1949</f>
        <v>1</v>
      </c>
      <c r="AD266">
        <f>SAStab!B9053</f>
        <v>70427</v>
      </c>
      <c r="AE266">
        <f>SAStab!C9053</f>
        <v>6205.19</v>
      </c>
      <c r="AF266">
        <f>SAStab!D9053</f>
        <v>10994.35</v>
      </c>
      <c r="AG266">
        <f>SAStab!E9053</f>
        <v>22958.2</v>
      </c>
      <c r="AH266">
        <f>SAStab!F9053</f>
        <v>44885.1</v>
      </c>
      <c r="AI266">
        <f>SAStab!G9053</f>
        <v>82174</v>
      </c>
      <c r="AJ266">
        <f>SAStab!H9053</f>
        <v>142040</v>
      </c>
      <c r="AK266">
        <f>SAStab!I9053</f>
        <v>199187</v>
      </c>
      <c r="AL266">
        <f>SAStab!J9053</f>
        <v>452392</v>
      </c>
      <c r="AN266" s="7"/>
      <c r="AO266" s="7" t="str">
        <f t="shared" si="75"/>
        <v>Net Annuity Income</v>
      </c>
      <c r="AP266" s="98">
        <f>SAStab!E1949</f>
        <v>1</v>
      </c>
      <c r="AQ266" s="52">
        <f>SAStab!B9197</f>
        <v>73516</v>
      </c>
      <c r="AR266" s="52">
        <f>SAStab!C9197</f>
        <v>5333.44</v>
      </c>
      <c r="AS266" s="52">
        <f>SAStab!D9197</f>
        <v>10625.27</v>
      </c>
      <c r="AT266" s="52">
        <f>SAStab!E9197</f>
        <v>23015.1</v>
      </c>
      <c r="AU266" s="52">
        <f>SAStab!F9197</f>
        <v>45204.1</v>
      </c>
      <c r="AV266" s="52">
        <f>SAStab!G9197</f>
        <v>85037</v>
      </c>
      <c r="AW266" s="52">
        <f>SAStab!H9197</f>
        <v>149580</v>
      </c>
      <c r="AX266" s="52">
        <f>SAStab!I9197</f>
        <v>215762</v>
      </c>
      <c r="AY266" s="52">
        <f>SAStab!J9197</f>
        <v>493101</v>
      </c>
      <c r="BA266" s="7"/>
      <c r="BB266" s="7" t="str">
        <f t="shared" si="76"/>
        <v>Net Annuity Income</v>
      </c>
      <c r="BC266" s="98">
        <f>SAStab!F1949</f>
        <v>1</v>
      </c>
      <c r="BD266" s="52">
        <f>SAStab!B9341</f>
        <v>77070</v>
      </c>
      <c r="BE266" s="52">
        <f>SAStab!C9341</f>
        <v>4592.25</v>
      </c>
      <c r="BF266" s="52">
        <f>SAStab!D9341</f>
        <v>10807.85</v>
      </c>
      <c r="BG266" s="52">
        <f>SAStab!E9341</f>
        <v>24020.3</v>
      </c>
      <c r="BH266" s="52">
        <f>SAStab!F9341</f>
        <v>48128.2</v>
      </c>
      <c r="BI266" s="52">
        <f>SAStab!G9341</f>
        <v>91400</v>
      </c>
      <c r="BJ266" s="52">
        <f>SAStab!H9341</f>
        <v>159442</v>
      </c>
      <c r="BK266" s="52">
        <f>SAStab!I9341</f>
        <v>227486</v>
      </c>
      <c r="BL266" s="52">
        <f>SAStab!J9341</f>
        <v>503231</v>
      </c>
      <c r="BN266" s="7"/>
      <c r="BO266" s="7" t="str">
        <f t="shared" si="77"/>
        <v>Net Annuity Income</v>
      </c>
      <c r="BP266" s="98">
        <f>SAStab!G1949</f>
        <v>1</v>
      </c>
      <c r="BQ266">
        <f>SAStab!B9485</f>
        <v>81210</v>
      </c>
      <c r="BR266">
        <f>SAStab!C9485</f>
        <v>4283.2700000000004</v>
      </c>
      <c r="BS266">
        <f>SAStab!D9485</f>
        <v>11256.05</v>
      </c>
      <c r="BT266">
        <f>SAStab!E9485</f>
        <v>25656.7</v>
      </c>
      <c r="BU266">
        <f>SAStab!F9485</f>
        <v>51911.4</v>
      </c>
      <c r="BV266" s="11">
        <f>SAStab!G9485</f>
        <v>96714</v>
      </c>
      <c r="BW266" s="11">
        <f>SAStab!H9485</f>
        <v>168898</v>
      </c>
      <c r="BX266" s="11">
        <f>SAStab!I9485</f>
        <v>234986</v>
      </c>
      <c r="BY266" s="11">
        <f>SAStab!J9485</f>
        <v>499150</v>
      </c>
    </row>
    <row r="267" spans="1:77">
      <c r="A267" s="7"/>
      <c r="B267" s="7" t="s">
        <v>311</v>
      </c>
      <c r="C267" s="98">
        <f>SAStab!B1950</f>
        <v>1</v>
      </c>
      <c r="D267" s="52">
        <f>SAStab!B8766</f>
        <v>38395</v>
      </c>
      <c r="E267" s="52">
        <f>SAStab!C8766</f>
        <v>5014.59</v>
      </c>
      <c r="F267" s="52">
        <f>SAStab!D8766</f>
        <v>8399.3799999999992</v>
      </c>
      <c r="G267" s="52">
        <f>SAStab!E8766</f>
        <v>16038.1</v>
      </c>
      <c r="H267" s="52">
        <f>SAStab!F8766</f>
        <v>29916.3</v>
      </c>
      <c r="I267" s="52">
        <f>SAStab!G8766</f>
        <v>50627</v>
      </c>
      <c r="J267" s="52">
        <f>SAStab!H8766</f>
        <v>76434</v>
      </c>
      <c r="K267" s="52">
        <f>SAStab!I8766</f>
        <v>98088</v>
      </c>
      <c r="L267" s="52">
        <f>SAStab!J8766</f>
        <v>149789</v>
      </c>
      <c r="N267" s="7"/>
      <c r="O267" s="7" t="str">
        <f t="shared" si="73"/>
        <v>Net Cash Income</v>
      </c>
      <c r="P267" s="98">
        <f>SAStab!C1950</f>
        <v>1</v>
      </c>
      <c r="Q267">
        <f>SAStab!B8910</f>
        <v>40922</v>
      </c>
      <c r="R267" s="52">
        <f>SAStab!C8910</f>
        <v>4794.2299999999996</v>
      </c>
      <c r="S267" s="52">
        <f>SAStab!D8910</f>
        <v>8556.33</v>
      </c>
      <c r="T267" s="52">
        <f>SAStab!E8910</f>
        <v>17367.5</v>
      </c>
      <c r="U267" s="52">
        <f>SAStab!F8910</f>
        <v>32516.6</v>
      </c>
      <c r="V267" s="52">
        <f>SAStab!G8910</f>
        <v>54582</v>
      </c>
      <c r="W267" s="52">
        <f>SAStab!H8910</f>
        <v>83228</v>
      </c>
      <c r="X267">
        <f>SAStab!I8910</f>
        <v>105564</v>
      </c>
      <c r="Y267">
        <f>SAStab!J8910</f>
        <v>164628</v>
      </c>
      <c r="AA267" s="7"/>
      <c r="AB267" s="7" t="str">
        <f t="shared" si="74"/>
        <v>Net Cash Income</v>
      </c>
      <c r="AC267" s="98">
        <f>SAStab!D1950</f>
        <v>1</v>
      </c>
      <c r="AD267">
        <f>SAStab!B9054</f>
        <v>42521</v>
      </c>
      <c r="AE267">
        <f>SAStab!C9054</f>
        <v>4492.88</v>
      </c>
      <c r="AF267">
        <f>SAStab!D9054</f>
        <v>8371.5499999999993</v>
      </c>
      <c r="AG267">
        <f>SAStab!E9054</f>
        <v>17421.8</v>
      </c>
      <c r="AH267">
        <f>SAStab!F9054</f>
        <v>32786.9</v>
      </c>
      <c r="AI267">
        <f>SAStab!G9054</f>
        <v>56648</v>
      </c>
      <c r="AJ267">
        <f>SAStab!H9054</f>
        <v>87224</v>
      </c>
      <c r="AK267">
        <f>SAStab!I9054</f>
        <v>111797</v>
      </c>
      <c r="AL267">
        <f>SAStab!J9054</f>
        <v>176423</v>
      </c>
      <c r="AN267" s="7"/>
      <c r="AO267" s="7" t="str">
        <f t="shared" si="75"/>
        <v>Net Cash Income</v>
      </c>
      <c r="AP267" s="98">
        <f>SAStab!E1950</f>
        <v>0.999</v>
      </c>
      <c r="AQ267" s="52">
        <f>SAStab!B9198</f>
        <v>44807</v>
      </c>
      <c r="AR267" s="52">
        <f>SAStab!C9198</f>
        <v>3324.32</v>
      </c>
      <c r="AS267" s="52">
        <f>SAStab!D9198</f>
        <v>7810.48</v>
      </c>
      <c r="AT267" s="52">
        <f>SAStab!E9198</f>
        <v>17222.099999999999</v>
      </c>
      <c r="AU267" s="52">
        <f>SAStab!F9198</f>
        <v>33017.800000000003</v>
      </c>
      <c r="AV267" s="52">
        <f>SAStab!G9198</f>
        <v>59266</v>
      </c>
      <c r="AW267" s="52">
        <f>SAStab!H9198</f>
        <v>93498</v>
      </c>
      <c r="AX267" s="52">
        <f>SAStab!I9198</f>
        <v>120966</v>
      </c>
      <c r="AY267" s="52">
        <f>SAStab!J9198</f>
        <v>203630</v>
      </c>
      <c r="BA267" s="7"/>
      <c r="BB267" s="7" t="str">
        <f t="shared" si="76"/>
        <v>Net Cash Income</v>
      </c>
      <c r="BC267" s="98">
        <f>SAStab!F1950</f>
        <v>0.999</v>
      </c>
      <c r="BD267" s="52">
        <f>SAStab!B9342</f>
        <v>49321</v>
      </c>
      <c r="BE267" s="52">
        <f>SAStab!C9342</f>
        <v>2521.6</v>
      </c>
      <c r="BF267" s="52">
        <f>SAStab!D9342</f>
        <v>7853.66</v>
      </c>
      <c r="BG267" s="52">
        <f>SAStab!E9342</f>
        <v>17901.8</v>
      </c>
      <c r="BH267" s="52">
        <f>SAStab!F9342</f>
        <v>35466</v>
      </c>
      <c r="BI267" s="52">
        <f>SAStab!G9342</f>
        <v>64766</v>
      </c>
      <c r="BJ267" s="52">
        <f>SAStab!H9342</f>
        <v>103495</v>
      </c>
      <c r="BK267" s="52">
        <f>SAStab!I9342</f>
        <v>134410</v>
      </c>
      <c r="BL267" s="52">
        <f>SAStab!J9342</f>
        <v>230730</v>
      </c>
      <c r="BN267" s="7"/>
      <c r="BO267" s="7" t="str">
        <f t="shared" si="77"/>
        <v>Net Cash Income</v>
      </c>
      <c r="BP267" s="98">
        <f>SAStab!G1950</f>
        <v>1</v>
      </c>
      <c r="BQ267">
        <f>SAStab!B9486</f>
        <v>53411</v>
      </c>
      <c r="BR267">
        <f>SAStab!C9486</f>
        <v>2145.5100000000002</v>
      </c>
      <c r="BS267">
        <f>SAStab!D9486</f>
        <v>8099.71</v>
      </c>
      <c r="BT267">
        <f>SAStab!E9486</f>
        <v>19412.8</v>
      </c>
      <c r="BU267">
        <f>SAStab!F9486</f>
        <v>39219.300000000003</v>
      </c>
      <c r="BV267" s="11">
        <f>SAStab!G9486</f>
        <v>70628</v>
      </c>
      <c r="BW267" s="11">
        <f>SAStab!H9486</f>
        <v>113454</v>
      </c>
      <c r="BX267" s="11">
        <f>SAStab!I9486</f>
        <v>149256</v>
      </c>
      <c r="BY267" s="11">
        <f>SAStab!J9486</f>
        <v>252899</v>
      </c>
    </row>
    <row r="268" spans="1:77">
      <c r="A268" s="7"/>
      <c r="B268" s="7" t="s">
        <v>62</v>
      </c>
      <c r="C268" s="98">
        <f>SAStab!B1951</f>
        <v>0.5</v>
      </c>
      <c r="D268" s="52">
        <f>SAStab!B8767</f>
        <v>4562</v>
      </c>
      <c r="E268" s="52">
        <f>SAStab!C8767</f>
        <v>0</v>
      </c>
      <c r="F268" s="52">
        <f>SAStab!D8767</f>
        <v>0</v>
      </c>
      <c r="G268" s="52">
        <f>SAStab!E8767</f>
        <v>0</v>
      </c>
      <c r="H268" s="52">
        <f>SAStab!F8767</f>
        <v>0</v>
      </c>
      <c r="I268" s="52">
        <f>SAStab!G8767</f>
        <v>4016</v>
      </c>
      <c r="J268" s="52">
        <f>SAStab!H8767</f>
        <v>10815</v>
      </c>
      <c r="K268" s="52">
        <f>SAStab!I8767</f>
        <v>18063</v>
      </c>
      <c r="L268" s="52">
        <f>SAStab!J8767</f>
        <v>48955</v>
      </c>
      <c r="N268" s="7"/>
      <c r="O268" s="7" t="str">
        <f t="shared" si="73"/>
        <v>Federal Income Tax</v>
      </c>
      <c r="P268" s="98">
        <f>SAStab!C1951</f>
        <v>0.53</v>
      </c>
      <c r="Q268">
        <f>SAStab!B8911</f>
        <v>4674</v>
      </c>
      <c r="R268" s="52">
        <f>SAStab!C8911</f>
        <v>0</v>
      </c>
      <c r="S268" s="52">
        <f>SAStab!D8911</f>
        <v>0</v>
      </c>
      <c r="T268" s="52">
        <f>SAStab!E8911</f>
        <v>0</v>
      </c>
      <c r="U268" s="52">
        <f>SAStab!F8911</f>
        <v>179.7</v>
      </c>
      <c r="V268" s="52">
        <f>SAStab!G8911</f>
        <v>4933</v>
      </c>
      <c r="W268" s="52">
        <f>SAStab!H8911</f>
        <v>12782</v>
      </c>
      <c r="X268">
        <f>SAStab!I8911</f>
        <v>20338</v>
      </c>
      <c r="Y268">
        <f>SAStab!J8911</f>
        <v>53703</v>
      </c>
      <c r="AA268" s="7"/>
      <c r="AB268" s="7" t="str">
        <f t="shared" si="74"/>
        <v>Federal Income Tax</v>
      </c>
      <c r="AC268" s="98">
        <f>SAStab!D1951</f>
        <v>0.51800000000000002</v>
      </c>
      <c r="AD268">
        <f>SAStab!B9055</f>
        <v>5558</v>
      </c>
      <c r="AE268">
        <f>SAStab!C9055</f>
        <v>0</v>
      </c>
      <c r="AF268">
        <f>SAStab!D9055</f>
        <v>0</v>
      </c>
      <c r="AG268">
        <f>SAStab!E9055</f>
        <v>0</v>
      </c>
      <c r="AH268">
        <f>SAStab!F9055</f>
        <v>126</v>
      </c>
      <c r="AI268">
        <f>SAStab!G9055</f>
        <v>5404</v>
      </c>
      <c r="AJ268">
        <f>SAStab!H9055</f>
        <v>13847</v>
      </c>
      <c r="AK268">
        <f>SAStab!I9055</f>
        <v>23128</v>
      </c>
      <c r="AL268">
        <f>SAStab!J9055</f>
        <v>62504</v>
      </c>
      <c r="AN268" s="7"/>
      <c r="AO268" s="7" t="str">
        <f t="shared" si="75"/>
        <v>Federal Income Tax</v>
      </c>
      <c r="AP268" s="98">
        <f>SAStab!E1951</f>
        <v>0.51300000000000001</v>
      </c>
      <c r="AQ268" s="52">
        <f>SAStab!B9199</f>
        <v>6625</v>
      </c>
      <c r="AR268" s="52">
        <f>SAStab!C9199</f>
        <v>0</v>
      </c>
      <c r="AS268" s="52">
        <f>SAStab!D9199</f>
        <v>0</v>
      </c>
      <c r="AT268" s="52">
        <f>SAStab!E9199</f>
        <v>0</v>
      </c>
      <c r="AU268" s="52">
        <f>SAStab!F9199</f>
        <v>86.9</v>
      </c>
      <c r="AV268" s="52">
        <f>SAStab!G9199</f>
        <v>5939</v>
      </c>
      <c r="AW268" s="52">
        <f>SAStab!H9199</f>
        <v>16277</v>
      </c>
      <c r="AX268" s="52">
        <f>SAStab!I9199</f>
        <v>27593</v>
      </c>
      <c r="AY268" s="52">
        <f>SAStab!J9199</f>
        <v>79129</v>
      </c>
      <c r="BA268" s="7"/>
      <c r="BB268" s="7" t="str">
        <f t="shared" si="76"/>
        <v>Federal Income Tax</v>
      </c>
      <c r="BC268" s="98">
        <f>SAStab!F1951</f>
        <v>0.52500000000000002</v>
      </c>
      <c r="BD268" s="52">
        <f>SAStab!B9343</f>
        <v>8538</v>
      </c>
      <c r="BE268" s="52">
        <f>SAStab!C9343</f>
        <v>0</v>
      </c>
      <c r="BF268" s="52">
        <f>SAStab!D9343</f>
        <v>0</v>
      </c>
      <c r="BG268" s="52">
        <f>SAStab!E9343</f>
        <v>0</v>
      </c>
      <c r="BH268" s="52">
        <f>SAStab!F9343</f>
        <v>403.3</v>
      </c>
      <c r="BI268" s="52">
        <f>SAStab!G9343</f>
        <v>7053</v>
      </c>
      <c r="BJ268" s="52">
        <f>SAStab!H9343</f>
        <v>19640</v>
      </c>
      <c r="BK268" s="52">
        <f>SAStab!I9343</f>
        <v>33103</v>
      </c>
      <c r="BL268" s="52">
        <f>SAStab!J9343</f>
        <v>91612</v>
      </c>
      <c r="BN268" s="7"/>
      <c r="BO268" s="7" t="str">
        <f t="shared" si="77"/>
        <v>Federal Income Tax</v>
      </c>
      <c r="BP268" s="98">
        <f>SAStab!G1951</f>
        <v>0.53800000000000003</v>
      </c>
      <c r="BQ268">
        <f>SAStab!B9487</f>
        <v>9439</v>
      </c>
      <c r="BR268">
        <f>SAStab!C9487</f>
        <v>0</v>
      </c>
      <c r="BS268">
        <f>SAStab!D9487</f>
        <v>0</v>
      </c>
      <c r="BT268">
        <f>SAStab!E9487</f>
        <v>0</v>
      </c>
      <c r="BU268">
        <f>SAStab!F9487</f>
        <v>741.6</v>
      </c>
      <c r="BV268" s="11">
        <f>SAStab!G9487</f>
        <v>8913</v>
      </c>
      <c r="BW268" s="11">
        <f>SAStab!H9487</f>
        <v>23773</v>
      </c>
      <c r="BX268" s="11">
        <f>SAStab!I9487</f>
        <v>40473</v>
      </c>
      <c r="BY268" s="11">
        <f>SAStab!J9487</f>
        <v>105009</v>
      </c>
    </row>
    <row r="269" spans="1:77">
      <c r="A269" s="7"/>
      <c r="B269" s="7" t="s">
        <v>277</v>
      </c>
      <c r="C269" s="98">
        <f>SAStab!B1952</f>
        <v>0.39300000000000002</v>
      </c>
      <c r="D269" s="52">
        <f>SAStab!B8768</f>
        <v>950</v>
      </c>
      <c r="E269" s="52">
        <f>SAStab!C8768</f>
        <v>0</v>
      </c>
      <c r="F269" s="52">
        <f>SAStab!D8768</f>
        <v>0</v>
      </c>
      <c r="G269" s="52">
        <f>SAStab!E8768</f>
        <v>0</v>
      </c>
      <c r="H269" s="52">
        <f>SAStab!F8768</f>
        <v>0</v>
      </c>
      <c r="I269" s="52">
        <f>SAStab!G8768</f>
        <v>567</v>
      </c>
      <c r="J269" s="52">
        <f>SAStab!H8768</f>
        <v>2371</v>
      </c>
      <c r="K269" s="52">
        <f>SAStab!I8768</f>
        <v>4186</v>
      </c>
      <c r="L269" s="52">
        <f>SAStab!J8768</f>
        <v>10812</v>
      </c>
      <c r="N269" s="7"/>
      <c r="O269" s="7" t="str">
        <f t="shared" si="73"/>
        <v>State Income Tax</v>
      </c>
      <c r="P269" s="98">
        <f>SAStab!C1952</f>
        <v>0.39700000000000002</v>
      </c>
      <c r="Q269">
        <f>SAStab!B8912</f>
        <v>867</v>
      </c>
      <c r="R269" s="52">
        <f>SAStab!C8912</f>
        <v>0</v>
      </c>
      <c r="S269" s="52">
        <f>SAStab!D8912</f>
        <v>0</v>
      </c>
      <c r="T269" s="52">
        <f>SAStab!E8912</f>
        <v>0</v>
      </c>
      <c r="U269" s="52">
        <f>SAStab!F8912</f>
        <v>0</v>
      </c>
      <c r="V269" s="52">
        <f>SAStab!G8912</f>
        <v>603</v>
      </c>
      <c r="W269" s="52">
        <f>SAStab!H8912</f>
        <v>2425</v>
      </c>
      <c r="X269">
        <f>SAStab!I8912</f>
        <v>4394</v>
      </c>
      <c r="Y269">
        <f>SAStab!J8912</f>
        <v>11710</v>
      </c>
      <c r="AA269" s="7"/>
      <c r="AB269" s="7" t="str">
        <f t="shared" si="74"/>
        <v>State Income Tax</v>
      </c>
      <c r="AC269" s="98">
        <f>SAStab!D1952</f>
        <v>0.38</v>
      </c>
      <c r="AD269">
        <f>SAStab!B9056</f>
        <v>929</v>
      </c>
      <c r="AE269">
        <f>SAStab!C9056</f>
        <v>0</v>
      </c>
      <c r="AF269">
        <f>SAStab!D9056</f>
        <v>0</v>
      </c>
      <c r="AG269">
        <f>SAStab!E9056</f>
        <v>0</v>
      </c>
      <c r="AH269">
        <f>SAStab!F9056</f>
        <v>0</v>
      </c>
      <c r="AI269">
        <f>SAStab!G9056</f>
        <v>527</v>
      </c>
      <c r="AJ269">
        <f>SAStab!H9056</f>
        <v>2393</v>
      </c>
      <c r="AK269">
        <f>SAStab!I9056</f>
        <v>4361</v>
      </c>
      <c r="AL269">
        <f>SAStab!J9056</f>
        <v>12919</v>
      </c>
      <c r="AN269" s="7"/>
      <c r="AO269" s="7" t="str">
        <f t="shared" si="75"/>
        <v>State Income Tax</v>
      </c>
      <c r="AP269" s="98">
        <f>SAStab!E1952</f>
        <v>0.36699999999999999</v>
      </c>
      <c r="AQ269" s="52">
        <f>SAStab!B9200</f>
        <v>1065</v>
      </c>
      <c r="AR269" s="52">
        <f>SAStab!C9200</f>
        <v>0</v>
      </c>
      <c r="AS269" s="52">
        <f>SAStab!D9200</f>
        <v>0</v>
      </c>
      <c r="AT269" s="52">
        <f>SAStab!E9200</f>
        <v>0</v>
      </c>
      <c r="AU269" s="52">
        <f>SAStab!F9200</f>
        <v>0</v>
      </c>
      <c r="AV269" s="52">
        <f>SAStab!G9200</f>
        <v>506</v>
      </c>
      <c r="AW269" s="52">
        <f>SAStab!H9200</f>
        <v>2548</v>
      </c>
      <c r="AX269" s="52">
        <f>SAStab!I9200</f>
        <v>4812</v>
      </c>
      <c r="AY269" s="52">
        <f>SAStab!J9200</f>
        <v>15181</v>
      </c>
      <c r="BA269" s="7"/>
      <c r="BB269" s="7" t="str">
        <f t="shared" si="76"/>
        <v>State Income Tax</v>
      </c>
      <c r="BC269" s="98">
        <f>SAStab!F1952</f>
        <v>0.371</v>
      </c>
      <c r="BD269" s="52">
        <f>SAStab!B9344</f>
        <v>1270</v>
      </c>
      <c r="BE269" s="52">
        <f>SAStab!C9344</f>
        <v>0</v>
      </c>
      <c r="BF269" s="52">
        <f>SAStab!D9344</f>
        <v>0</v>
      </c>
      <c r="BG269" s="52">
        <f>SAStab!E9344</f>
        <v>0</v>
      </c>
      <c r="BH269" s="52">
        <f>SAStab!F9344</f>
        <v>0</v>
      </c>
      <c r="BI269" s="52">
        <f>SAStab!G9344</f>
        <v>554</v>
      </c>
      <c r="BJ269" s="52">
        <f>SAStab!H9344</f>
        <v>2835</v>
      </c>
      <c r="BK269" s="52">
        <f>SAStab!I9344</f>
        <v>5374</v>
      </c>
      <c r="BL269" s="52">
        <f>SAStab!J9344</f>
        <v>16284</v>
      </c>
      <c r="BN269" s="7"/>
      <c r="BO269" s="7" t="str">
        <f t="shared" si="77"/>
        <v>State Income Tax</v>
      </c>
      <c r="BP269" s="98">
        <f>SAStab!G1952</f>
        <v>0.377</v>
      </c>
      <c r="BQ269">
        <f>SAStab!B9488</f>
        <v>1298</v>
      </c>
      <c r="BR269">
        <f>SAStab!C9488</f>
        <v>0</v>
      </c>
      <c r="BS269">
        <f>SAStab!D9488</f>
        <v>0</v>
      </c>
      <c r="BT269">
        <f>SAStab!E9488</f>
        <v>0</v>
      </c>
      <c r="BU269">
        <f>SAStab!F9488</f>
        <v>0</v>
      </c>
      <c r="BV269" s="11">
        <f>SAStab!G9488</f>
        <v>627</v>
      </c>
      <c r="BW269" s="11">
        <f>SAStab!H9488</f>
        <v>3193</v>
      </c>
      <c r="BX269" s="11">
        <f>SAStab!I9488</f>
        <v>5911</v>
      </c>
      <c r="BY269" s="11">
        <f>SAStab!J9488</f>
        <v>19495</v>
      </c>
    </row>
    <row r="270" spans="1:77">
      <c r="A270" s="7"/>
      <c r="B270" s="7" t="s">
        <v>297</v>
      </c>
      <c r="C270" s="98">
        <f>SAStab!B1953</f>
        <v>0.38500000000000001</v>
      </c>
      <c r="D270" s="52">
        <f>SAStab!B8769</f>
        <v>807</v>
      </c>
      <c r="E270" s="52">
        <f>SAStab!C8769</f>
        <v>0</v>
      </c>
      <c r="F270" s="52">
        <f>SAStab!D8769</f>
        <v>0</v>
      </c>
      <c r="G270" s="52">
        <f>SAStab!E8769</f>
        <v>0</v>
      </c>
      <c r="H270" s="52">
        <f>SAStab!F8769</f>
        <v>0</v>
      </c>
      <c r="I270" s="52">
        <f>SAStab!G8769</f>
        <v>1051</v>
      </c>
      <c r="J270" s="52">
        <f>SAStab!H8769</f>
        <v>2891</v>
      </c>
      <c r="K270" s="52">
        <f>SAStab!I8769</f>
        <v>4323</v>
      </c>
      <c r="L270" s="52">
        <f>SAStab!J8769</f>
        <v>6662</v>
      </c>
      <c r="N270" s="7"/>
      <c r="O270" s="7" t="str">
        <f t="shared" si="73"/>
        <v>OASDI tax</v>
      </c>
      <c r="P270" s="98">
        <f>SAStab!C1953</f>
        <v>0.40500000000000003</v>
      </c>
      <c r="Q270">
        <f>SAStab!B8913</f>
        <v>1157</v>
      </c>
      <c r="R270" s="52">
        <f>SAStab!C8913</f>
        <v>0</v>
      </c>
      <c r="S270" s="52">
        <f>SAStab!D8913</f>
        <v>0</v>
      </c>
      <c r="T270" s="52">
        <f>SAStab!E8913</f>
        <v>0</v>
      </c>
      <c r="U270" s="52">
        <f>SAStab!F8913</f>
        <v>0</v>
      </c>
      <c r="V270" s="52">
        <f>SAStab!G8913</f>
        <v>1572</v>
      </c>
      <c r="W270" s="52">
        <f>SAStab!H8913</f>
        <v>3980</v>
      </c>
      <c r="X270">
        <f>SAStab!I8913</f>
        <v>5933</v>
      </c>
      <c r="Y270">
        <f>SAStab!J8913</f>
        <v>9715</v>
      </c>
      <c r="AA270" s="7"/>
      <c r="AB270" s="7" t="str">
        <f t="shared" si="74"/>
        <v>OASDI tax</v>
      </c>
      <c r="AC270" s="98">
        <f>SAStab!D1953</f>
        <v>0.372</v>
      </c>
      <c r="AD270">
        <f>SAStab!B9057</f>
        <v>1176</v>
      </c>
      <c r="AE270">
        <f>SAStab!C9057</f>
        <v>0</v>
      </c>
      <c r="AF270">
        <f>SAStab!D9057</f>
        <v>0</v>
      </c>
      <c r="AG270">
        <f>SAStab!E9057</f>
        <v>0</v>
      </c>
      <c r="AH270">
        <f>SAStab!F9057</f>
        <v>0</v>
      </c>
      <c r="AI270">
        <f>SAStab!G9057</f>
        <v>1458</v>
      </c>
      <c r="AJ270">
        <f>SAStab!H9057</f>
        <v>4137</v>
      </c>
      <c r="AK270">
        <f>SAStab!I9057</f>
        <v>6358</v>
      </c>
      <c r="AL270">
        <f>SAStab!J9057</f>
        <v>10676</v>
      </c>
      <c r="AN270" s="7"/>
      <c r="AO270" s="7" t="str">
        <f t="shared" si="75"/>
        <v>OASDI tax</v>
      </c>
      <c r="AP270" s="98">
        <f>SAStab!E1953</f>
        <v>0.35599999999999998</v>
      </c>
      <c r="AQ270" s="52">
        <f>SAStab!B9201</f>
        <v>1275</v>
      </c>
      <c r="AR270" s="52">
        <f>SAStab!C9201</f>
        <v>0</v>
      </c>
      <c r="AS270" s="52">
        <f>SAStab!D9201</f>
        <v>0</v>
      </c>
      <c r="AT270" s="52">
        <f>SAStab!E9201</f>
        <v>0</v>
      </c>
      <c r="AU270" s="52">
        <f>SAStab!F9201</f>
        <v>0</v>
      </c>
      <c r="AV270" s="52">
        <f>SAStab!G9201</f>
        <v>1428</v>
      </c>
      <c r="AW270" s="52">
        <f>SAStab!H9201</f>
        <v>4617</v>
      </c>
      <c r="AX270" s="52">
        <f>SAStab!I9201</f>
        <v>7137</v>
      </c>
      <c r="AY270" s="52">
        <f>SAStab!J9201</f>
        <v>11622</v>
      </c>
      <c r="BA270" s="7"/>
      <c r="BB270" s="7" t="str">
        <f t="shared" si="76"/>
        <v>OASDI tax</v>
      </c>
      <c r="BC270" s="98">
        <f>SAStab!F1953</f>
        <v>0.379</v>
      </c>
      <c r="BD270" s="52">
        <f>SAStab!B9345</f>
        <v>1505</v>
      </c>
      <c r="BE270" s="52">
        <f>SAStab!C9345</f>
        <v>0</v>
      </c>
      <c r="BF270" s="52">
        <f>SAStab!D9345</f>
        <v>0</v>
      </c>
      <c r="BG270" s="52">
        <f>SAStab!E9345</f>
        <v>0</v>
      </c>
      <c r="BH270" s="52">
        <f>SAStab!F9345</f>
        <v>0</v>
      </c>
      <c r="BI270" s="52">
        <f>SAStab!G9345</f>
        <v>1817</v>
      </c>
      <c r="BJ270" s="52">
        <f>SAStab!H9345</f>
        <v>5393</v>
      </c>
      <c r="BK270" s="52">
        <f>SAStab!I9345</f>
        <v>8163</v>
      </c>
      <c r="BL270" s="52">
        <f>SAStab!J9345</f>
        <v>13230</v>
      </c>
      <c r="BN270" s="7"/>
      <c r="BO270" s="7" t="str">
        <f t="shared" si="77"/>
        <v>OASDI tax</v>
      </c>
      <c r="BP270" s="98">
        <f>SAStab!G1953</f>
        <v>0.375</v>
      </c>
      <c r="BQ270">
        <f>SAStab!B9489</f>
        <v>1656</v>
      </c>
      <c r="BR270">
        <f>SAStab!C9489</f>
        <v>0</v>
      </c>
      <c r="BS270">
        <f>SAStab!D9489</f>
        <v>0</v>
      </c>
      <c r="BT270">
        <f>SAStab!E9489</f>
        <v>0</v>
      </c>
      <c r="BU270">
        <f>SAStab!F9489</f>
        <v>0</v>
      </c>
      <c r="BV270" s="11">
        <f>SAStab!G9489</f>
        <v>1933</v>
      </c>
      <c r="BW270" s="11">
        <f>SAStab!H9489</f>
        <v>5889</v>
      </c>
      <c r="BX270" s="11">
        <f>SAStab!I9489</f>
        <v>9111</v>
      </c>
      <c r="BY270" s="11">
        <f>SAStab!J9489</f>
        <v>15058</v>
      </c>
    </row>
    <row r="271" spans="1:77">
      <c r="A271" s="7"/>
      <c r="B271" s="7" t="s">
        <v>298</v>
      </c>
      <c r="C271" s="98">
        <f>SAStab!B1954</f>
        <v>0.38500000000000001</v>
      </c>
      <c r="D271" s="52">
        <f>SAStab!B8770</f>
        <v>221</v>
      </c>
      <c r="E271" s="52">
        <f>SAStab!C8770</f>
        <v>0</v>
      </c>
      <c r="F271" s="52">
        <f>SAStab!D8770</f>
        <v>0</v>
      </c>
      <c r="G271" s="52">
        <f>SAStab!E8770</f>
        <v>0</v>
      </c>
      <c r="H271" s="52">
        <f>SAStab!F8770</f>
        <v>0</v>
      </c>
      <c r="I271" s="52">
        <f>SAStab!G8770</f>
        <v>246</v>
      </c>
      <c r="J271" s="52">
        <f>SAStab!H8770</f>
        <v>676</v>
      </c>
      <c r="K271" s="52">
        <f>SAStab!I8770</f>
        <v>1017</v>
      </c>
      <c r="L271" s="52">
        <f>SAStab!J8770</f>
        <v>2005</v>
      </c>
      <c r="N271" s="7"/>
      <c r="O271" s="7" t="str">
        <f t="shared" si="73"/>
        <v>HI tax</v>
      </c>
      <c r="P271" s="98">
        <f>SAStab!C1954</f>
        <v>0.40500000000000003</v>
      </c>
      <c r="Q271">
        <f>SAStab!B8914</f>
        <v>232</v>
      </c>
      <c r="R271" s="52">
        <f>SAStab!C8914</f>
        <v>0</v>
      </c>
      <c r="S271" s="52">
        <f>SAStab!D8914</f>
        <v>0</v>
      </c>
      <c r="T271" s="52">
        <f>SAStab!E8914</f>
        <v>0</v>
      </c>
      <c r="U271" s="52">
        <f>SAStab!F8914</f>
        <v>0</v>
      </c>
      <c r="V271" s="52">
        <f>SAStab!G8914</f>
        <v>296</v>
      </c>
      <c r="W271" s="52">
        <f>SAStab!H8914</f>
        <v>749</v>
      </c>
      <c r="X271">
        <f>SAStab!I8914</f>
        <v>1125</v>
      </c>
      <c r="Y271">
        <f>SAStab!J8914</f>
        <v>2148</v>
      </c>
      <c r="AA271" s="7"/>
      <c r="AB271" s="7" t="str">
        <f t="shared" si="74"/>
        <v>HI tax</v>
      </c>
      <c r="AC271" s="98">
        <f>SAStab!D1954</f>
        <v>0.372</v>
      </c>
      <c r="AD271">
        <f>SAStab!B9058</f>
        <v>242</v>
      </c>
      <c r="AE271">
        <f>SAStab!C9058</f>
        <v>0</v>
      </c>
      <c r="AF271">
        <f>SAStab!D9058</f>
        <v>0</v>
      </c>
      <c r="AG271">
        <f>SAStab!E9058</f>
        <v>0</v>
      </c>
      <c r="AH271">
        <f>SAStab!F9058</f>
        <v>0</v>
      </c>
      <c r="AI271">
        <f>SAStab!G9058</f>
        <v>275</v>
      </c>
      <c r="AJ271">
        <f>SAStab!H9058</f>
        <v>779</v>
      </c>
      <c r="AK271">
        <f>SAStab!I9058</f>
        <v>1203</v>
      </c>
      <c r="AL271">
        <f>SAStab!J9058</f>
        <v>2356</v>
      </c>
      <c r="AN271" s="7"/>
      <c r="AO271" s="7" t="str">
        <f t="shared" si="75"/>
        <v>HI tax</v>
      </c>
      <c r="AP271" s="98">
        <f>SAStab!E1954</f>
        <v>0.35599999999999998</v>
      </c>
      <c r="AQ271" s="52">
        <f>SAStab!B9202</f>
        <v>268</v>
      </c>
      <c r="AR271" s="52">
        <f>SAStab!C9202</f>
        <v>0</v>
      </c>
      <c r="AS271" s="52">
        <f>SAStab!D9202</f>
        <v>0</v>
      </c>
      <c r="AT271" s="52">
        <f>SAStab!E9202</f>
        <v>0</v>
      </c>
      <c r="AU271" s="52">
        <f>SAStab!F9202</f>
        <v>0</v>
      </c>
      <c r="AV271" s="52">
        <f>SAStab!G9202</f>
        <v>269</v>
      </c>
      <c r="AW271" s="52">
        <f>SAStab!H9202</f>
        <v>869</v>
      </c>
      <c r="AX271" s="52">
        <f>SAStab!I9202</f>
        <v>1347</v>
      </c>
      <c r="AY271" s="52">
        <f>SAStab!J9202</f>
        <v>2716</v>
      </c>
      <c r="BA271" s="7"/>
      <c r="BB271" s="7" t="str">
        <f t="shared" si="76"/>
        <v>HI tax</v>
      </c>
      <c r="BC271" s="98">
        <f>SAStab!F1954</f>
        <v>0.379</v>
      </c>
      <c r="BD271" s="52">
        <f>SAStab!B9346</f>
        <v>325</v>
      </c>
      <c r="BE271" s="52">
        <f>SAStab!C9346</f>
        <v>0</v>
      </c>
      <c r="BF271" s="52">
        <f>SAStab!D9346</f>
        <v>0</v>
      </c>
      <c r="BG271" s="52">
        <f>SAStab!E9346</f>
        <v>0</v>
      </c>
      <c r="BH271" s="52">
        <f>SAStab!F9346</f>
        <v>0</v>
      </c>
      <c r="BI271" s="52">
        <f>SAStab!G9346</f>
        <v>342</v>
      </c>
      <c r="BJ271" s="52">
        <f>SAStab!H9346</f>
        <v>1015</v>
      </c>
      <c r="BK271" s="52">
        <f>SAStab!I9346</f>
        <v>1546</v>
      </c>
      <c r="BL271" s="52">
        <f>SAStab!J9346</f>
        <v>3077</v>
      </c>
      <c r="BN271" s="7"/>
      <c r="BO271" s="7" t="str">
        <f t="shared" si="77"/>
        <v>HI tax</v>
      </c>
      <c r="BP271" s="98">
        <f>SAStab!G1954</f>
        <v>0.375</v>
      </c>
      <c r="BQ271">
        <f>SAStab!B9490</f>
        <v>345</v>
      </c>
      <c r="BR271">
        <f>SAStab!C9490</f>
        <v>0</v>
      </c>
      <c r="BS271">
        <f>SAStab!D9490</f>
        <v>0</v>
      </c>
      <c r="BT271">
        <f>SAStab!E9490</f>
        <v>0</v>
      </c>
      <c r="BU271">
        <f>SAStab!F9490</f>
        <v>0</v>
      </c>
      <c r="BV271" s="11">
        <f>SAStab!G9490</f>
        <v>364</v>
      </c>
      <c r="BW271" s="11">
        <f>SAStab!H9490</f>
        <v>1109</v>
      </c>
      <c r="BX271" s="11">
        <f>SAStab!I9490</f>
        <v>1723</v>
      </c>
      <c r="BY271" s="11">
        <f>SAStab!J9490</f>
        <v>3607</v>
      </c>
    </row>
    <row r="272" spans="1:77">
      <c r="A272" s="7"/>
      <c r="B272" s="7" t="s">
        <v>268</v>
      </c>
      <c r="C272" s="98">
        <f>SAStab!B1955</f>
        <v>2.4E-2</v>
      </c>
      <c r="D272" s="52">
        <f>SAStab!B8771</f>
        <v>53</v>
      </c>
      <c r="E272" s="52">
        <f>SAStab!C8771</f>
        <v>0</v>
      </c>
      <c r="F272" s="52">
        <f>SAStab!D8771</f>
        <v>0</v>
      </c>
      <c r="G272" s="52">
        <f>SAStab!E8771</f>
        <v>0</v>
      </c>
      <c r="H272" s="52">
        <f>SAStab!F8771</f>
        <v>0</v>
      </c>
      <c r="I272" s="52">
        <f>SAStab!G8771</f>
        <v>0</v>
      </c>
      <c r="J272" s="52">
        <f>SAStab!H8771</f>
        <v>0</v>
      </c>
      <c r="K272" s="52">
        <f>SAStab!I8771</f>
        <v>0</v>
      </c>
      <c r="L272" s="52">
        <f>SAStab!J8771</f>
        <v>1168</v>
      </c>
      <c r="N272" s="7"/>
      <c r="O272" s="7" t="str">
        <f t="shared" si="73"/>
        <v>Medicare Surtax</v>
      </c>
      <c r="P272" s="98">
        <f>SAStab!C1955</f>
        <v>5.0999999999999997E-2</v>
      </c>
      <c r="Q272">
        <f>SAStab!B8915</f>
        <v>64</v>
      </c>
      <c r="R272" s="52">
        <f>SAStab!C8915</f>
        <v>0</v>
      </c>
      <c r="S272" s="52">
        <f>SAStab!D8915</f>
        <v>0</v>
      </c>
      <c r="T272" s="52">
        <f>SAStab!E8915</f>
        <v>0</v>
      </c>
      <c r="U272" s="52">
        <f>SAStab!F8915</f>
        <v>0</v>
      </c>
      <c r="V272" s="52">
        <f>SAStab!G8915</f>
        <v>0</v>
      </c>
      <c r="W272" s="52">
        <f>SAStab!H8915</f>
        <v>0</v>
      </c>
      <c r="X272">
        <f>SAStab!I8915</f>
        <v>2</v>
      </c>
      <c r="Y272">
        <f>SAStab!J8915</f>
        <v>2021</v>
      </c>
      <c r="AA272" s="7"/>
      <c r="AB272" s="7" t="str">
        <f t="shared" si="74"/>
        <v>Medicare Surtax</v>
      </c>
      <c r="AC272" s="98">
        <f>SAStab!D1955</f>
        <v>9.2999999999999999E-2</v>
      </c>
      <c r="AD272">
        <f>SAStab!B9059</f>
        <v>108</v>
      </c>
      <c r="AE272">
        <f>SAStab!C9059</f>
        <v>0</v>
      </c>
      <c r="AF272">
        <f>SAStab!D9059</f>
        <v>0</v>
      </c>
      <c r="AG272">
        <f>SAStab!E9059</f>
        <v>0</v>
      </c>
      <c r="AH272">
        <f>SAStab!F9059</f>
        <v>0</v>
      </c>
      <c r="AI272">
        <f>SAStab!G9059</f>
        <v>0</v>
      </c>
      <c r="AJ272">
        <f>SAStab!H9059</f>
        <v>0</v>
      </c>
      <c r="AK272">
        <f>SAStab!I9059</f>
        <v>401</v>
      </c>
      <c r="AL272">
        <f>SAStab!J9059</f>
        <v>2657</v>
      </c>
      <c r="AN272" s="7"/>
      <c r="AO272" s="7" t="str">
        <f t="shared" si="75"/>
        <v>Medicare Surtax</v>
      </c>
      <c r="AP272" s="98">
        <f>SAStab!E1955</f>
        <v>0.16300000000000001</v>
      </c>
      <c r="AQ272" s="52">
        <f>SAStab!B9203</f>
        <v>175</v>
      </c>
      <c r="AR272" s="52">
        <f>SAStab!C9203</f>
        <v>0</v>
      </c>
      <c r="AS272" s="52">
        <f>SAStab!D9203</f>
        <v>0</v>
      </c>
      <c r="AT272" s="52">
        <f>SAStab!E9203</f>
        <v>0</v>
      </c>
      <c r="AU272" s="52">
        <f>SAStab!F9203</f>
        <v>0</v>
      </c>
      <c r="AV272" s="52">
        <f>SAStab!G9203</f>
        <v>0</v>
      </c>
      <c r="AW272" s="52">
        <f>SAStab!H9203</f>
        <v>247</v>
      </c>
      <c r="AX272" s="52">
        <f>SAStab!I9203</f>
        <v>881</v>
      </c>
      <c r="AY272" s="52">
        <f>SAStab!J9203</f>
        <v>3576</v>
      </c>
      <c r="BA272" s="7"/>
      <c r="BB272" s="7" t="str">
        <f t="shared" si="76"/>
        <v>Medicare Surtax</v>
      </c>
      <c r="BC272" s="98">
        <f>SAStab!F1955</f>
        <v>0.26600000000000001</v>
      </c>
      <c r="BD272" s="52">
        <f>SAStab!B9347</f>
        <v>284</v>
      </c>
      <c r="BE272" s="52">
        <f>SAStab!C9347</f>
        <v>0</v>
      </c>
      <c r="BF272" s="52">
        <f>SAStab!D9347</f>
        <v>0</v>
      </c>
      <c r="BG272" s="52">
        <f>SAStab!E9347</f>
        <v>0</v>
      </c>
      <c r="BH272" s="52">
        <f>SAStab!F9347</f>
        <v>0</v>
      </c>
      <c r="BI272" s="52">
        <f>SAStab!G9347</f>
        <v>8</v>
      </c>
      <c r="BJ272" s="52">
        <f>SAStab!H9347</f>
        <v>607</v>
      </c>
      <c r="BK272" s="52">
        <f>SAStab!I9347</f>
        <v>1363</v>
      </c>
      <c r="BL272" s="52">
        <f>SAStab!J9347</f>
        <v>4318</v>
      </c>
      <c r="BN272" s="7"/>
      <c r="BO272" s="7" t="str">
        <f t="shared" si="77"/>
        <v>Medicare Surtax</v>
      </c>
      <c r="BP272" s="98">
        <f>SAStab!G1955</f>
        <v>0.36</v>
      </c>
      <c r="BQ272">
        <f>SAStab!B9491</f>
        <v>349</v>
      </c>
      <c r="BR272">
        <f>SAStab!C9491</f>
        <v>0</v>
      </c>
      <c r="BS272">
        <f>SAStab!D9491</f>
        <v>0</v>
      </c>
      <c r="BT272">
        <f>SAStab!E9491</f>
        <v>0</v>
      </c>
      <c r="BU272">
        <f>SAStab!F9491</f>
        <v>0</v>
      </c>
      <c r="BV272" s="11">
        <f>SAStab!G9491</f>
        <v>157</v>
      </c>
      <c r="BW272" s="11">
        <f>SAStab!H9491</f>
        <v>882</v>
      </c>
      <c r="BX272" s="11">
        <f>SAStab!I9491</f>
        <v>1740</v>
      </c>
      <c r="BY272" s="11">
        <f>SAStab!J9491</f>
        <v>5333</v>
      </c>
    </row>
    <row r="273" spans="1:77">
      <c r="A273" s="7"/>
      <c r="B273" s="7" t="s">
        <v>296</v>
      </c>
      <c r="C273" s="98">
        <f>SAStab!B1956</f>
        <v>0.91900000000000004</v>
      </c>
      <c r="D273" s="52">
        <f>SAStab!B8772</f>
        <v>1454</v>
      </c>
      <c r="E273" s="52">
        <f>SAStab!C8772</f>
        <v>0</v>
      </c>
      <c r="F273" s="52">
        <f>SAStab!D8772</f>
        <v>1500.08</v>
      </c>
      <c r="G273" s="52">
        <f>SAStab!E8772</f>
        <v>1500.1</v>
      </c>
      <c r="H273" s="52">
        <f>SAStab!F8772</f>
        <v>1500.1</v>
      </c>
      <c r="I273" s="52">
        <f>SAStab!G8772</f>
        <v>1500</v>
      </c>
      <c r="J273" s="52">
        <f>SAStab!H8772</f>
        <v>1500</v>
      </c>
      <c r="K273" s="52">
        <f>SAStab!I8772</f>
        <v>2100</v>
      </c>
      <c r="L273" s="52">
        <f>SAStab!J8772</f>
        <v>3900</v>
      </c>
      <c r="N273" s="7"/>
      <c r="O273" s="7" t="str">
        <f t="shared" si="73"/>
        <v>Medicare Part B Premium</v>
      </c>
      <c r="P273" s="98">
        <f>SAStab!C1956</f>
        <v>0.92200000000000004</v>
      </c>
      <c r="Q273">
        <f>SAStab!B8916</f>
        <v>1827</v>
      </c>
      <c r="R273" s="52">
        <f>SAStab!C8916</f>
        <v>0</v>
      </c>
      <c r="S273" s="52">
        <f>SAStab!D8916</f>
        <v>1862.3</v>
      </c>
      <c r="T273" s="52">
        <f>SAStab!E8916</f>
        <v>1862.3</v>
      </c>
      <c r="U273" s="52">
        <f>SAStab!F8916</f>
        <v>1862.3</v>
      </c>
      <c r="V273" s="52">
        <f>SAStab!G8916</f>
        <v>1862</v>
      </c>
      <c r="W273" s="52">
        <f>SAStab!H8916</f>
        <v>1862</v>
      </c>
      <c r="X273">
        <f>SAStab!I8916</f>
        <v>2607</v>
      </c>
      <c r="Y273">
        <f>SAStab!J8916</f>
        <v>4842</v>
      </c>
      <c r="AA273" s="7"/>
      <c r="AB273" s="7" t="str">
        <f t="shared" si="74"/>
        <v>Medicare Part B Premium</v>
      </c>
      <c r="AC273" s="98">
        <f>SAStab!D1956</f>
        <v>0.92700000000000005</v>
      </c>
      <c r="AD273">
        <f>SAStab!B9060</f>
        <v>2333</v>
      </c>
      <c r="AE273">
        <f>SAStab!C9060</f>
        <v>0</v>
      </c>
      <c r="AF273">
        <f>SAStab!D9060</f>
        <v>2346.06</v>
      </c>
      <c r="AG273">
        <f>SAStab!E9060</f>
        <v>2346.1</v>
      </c>
      <c r="AH273">
        <f>SAStab!F9060</f>
        <v>2346.1</v>
      </c>
      <c r="AI273">
        <f>SAStab!G9060</f>
        <v>2346</v>
      </c>
      <c r="AJ273">
        <f>SAStab!H9060</f>
        <v>2346</v>
      </c>
      <c r="AK273">
        <f>SAStab!I9060</f>
        <v>3284</v>
      </c>
      <c r="AL273">
        <f>SAStab!J9060</f>
        <v>6100</v>
      </c>
      <c r="AN273" s="7"/>
      <c r="AO273" s="7" t="str">
        <f t="shared" si="75"/>
        <v>Medicare Part B Premium</v>
      </c>
      <c r="AP273" s="98">
        <f>SAStab!E1956</f>
        <v>0.92700000000000005</v>
      </c>
      <c r="AQ273" s="52">
        <f>SAStab!B9204</f>
        <v>3014</v>
      </c>
      <c r="AR273" s="52">
        <f>SAStab!C9204</f>
        <v>0</v>
      </c>
      <c r="AS273" s="52">
        <f>SAStab!D9204</f>
        <v>2977.43</v>
      </c>
      <c r="AT273" s="52">
        <f>SAStab!E9204</f>
        <v>2977.4</v>
      </c>
      <c r="AU273" s="52">
        <f>SAStab!F9204</f>
        <v>2977.4</v>
      </c>
      <c r="AV273" s="52">
        <f>SAStab!G9204</f>
        <v>2977</v>
      </c>
      <c r="AW273" s="52">
        <f>SAStab!H9204</f>
        <v>2977</v>
      </c>
      <c r="AX273" s="52">
        <f>SAStab!I9204</f>
        <v>5955</v>
      </c>
      <c r="AY273" s="52">
        <f>SAStab!J9204</f>
        <v>9528</v>
      </c>
      <c r="BA273" s="7"/>
      <c r="BB273" s="7" t="str">
        <f t="shared" si="76"/>
        <v>Medicare Part B Premium</v>
      </c>
      <c r="BC273" s="98">
        <f>SAStab!F1956</f>
        <v>0.92300000000000004</v>
      </c>
      <c r="BD273" s="52">
        <f>SAStab!B9348</f>
        <v>3828</v>
      </c>
      <c r="BE273" s="52">
        <f>SAStab!C9348</f>
        <v>0</v>
      </c>
      <c r="BF273" s="52">
        <f>SAStab!D9348</f>
        <v>3717.23</v>
      </c>
      <c r="BG273" s="52">
        <f>SAStab!E9348</f>
        <v>3717.2</v>
      </c>
      <c r="BH273" s="52">
        <f>SAStab!F9348</f>
        <v>3717.2</v>
      </c>
      <c r="BI273" s="52">
        <f>SAStab!G9348</f>
        <v>3717</v>
      </c>
      <c r="BJ273" s="52">
        <f>SAStab!H9348</f>
        <v>5204</v>
      </c>
      <c r="BK273" s="52">
        <f>SAStab!I9348</f>
        <v>7434</v>
      </c>
      <c r="BL273" s="52">
        <f>SAStab!J9348</f>
        <v>11895</v>
      </c>
      <c r="BN273" s="7"/>
      <c r="BO273" s="7" t="str">
        <f t="shared" si="77"/>
        <v>Medicare Part B Premium</v>
      </c>
      <c r="BP273" s="98">
        <f>SAStab!G1956</f>
        <v>0.92200000000000004</v>
      </c>
      <c r="BQ273">
        <f>SAStab!B9492</f>
        <v>4782</v>
      </c>
      <c r="BR273">
        <f>SAStab!C9492</f>
        <v>0</v>
      </c>
      <c r="BS273">
        <f>SAStab!D9492</f>
        <v>4517.92</v>
      </c>
      <c r="BT273">
        <f>SAStab!E9492</f>
        <v>4517.8999999999996</v>
      </c>
      <c r="BU273">
        <f>SAStab!F9492</f>
        <v>4517.8999999999996</v>
      </c>
      <c r="BV273" s="11">
        <f>SAStab!G9492</f>
        <v>4518</v>
      </c>
      <c r="BW273" s="11">
        <f>SAStab!H9492</f>
        <v>6325</v>
      </c>
      <c r="BX273" s="11">
        <f>SAStab!I9492</f>
        <v>9036</v>
      </c>
      <c r="BY273" s="11">
        <f>SAStab!J9492</f>
        <v>14457</v>
      </c>
    </row>
    <row r="274" spans="1:77">
      <c r="A274" s="7"/>
      <c r="B274" s="7" t="s">
        <v>299</v>
      </c>
      <c r="C274" s="98">
        <f>SAStab!B1957</f>
        <v>0.72599999999999998</v>
      </c>
      <c r="D274" s="52">
        <f>SAStab!B8773</f>
        <v>392</v>
      </c>
      <c r="E274" s="52">
        <f>SAStab!C8773</f>
        <v>0</v>
      </c>
      <c r="F274" s="52">
        <f>SAStab!D8773</f>
        <v>0</v>
      </c>
      <c r="G274" s="52">
        <f>SAStab!E8773</f>
        <v>0</v>
      </c>
      <c r="H274" s="52">
        <f>SAStab!F8773</f>
        <v>513.6</v>
      </c>
      <c r="I274" s="52">
        <f>SAStab!G8773</f>
        <v>514</v>
      </c>
      <c r="J274" s="52">
        <f>SAStab!H8773</f>
        <v>514</v>
      </c>
      <c r="K274" s="52">
        <f>SAStab!I8773</f>
        <v>514</v>
      </c>
      <c r="L274" s="52">
        <f>SAStab!J8773</f>
        <v>1007</v>
      </c>
      <c r="N274" s="7"/>
      <c r="O274" s="7" t="str">
        <f t="shared" si="73"/>
        <v>Medicare Part D Premium</v>
      </c>
      <c r="P274" s="98">
        <f>SAStab!C1957</f>
        <v>0.73</v>
      </c>
      <c r="Q274">
        <f>SAStab!B8917</f>
        <v>542</v>
      </c>
      <c r="R274" s="52">
        <f>SAStab!C8917</f>
        <v>0</v>
      </c>
      <c r="S274" s="52">
        <f>SAStab!D8917</f>
        <v>0</v>
      </c>
      <c r="T274" s="52">
        <f>SAStab!E8917</f>
        <v>0</v>
      </c>
      <c r="U274" s="52">
        <f>SAStab!F8917</f>
        <v>699.6</v>
      </c>
      <c r="V274" s="52">
        <f>SAStab!G8917</f>
        <v>700</v>
      </c>
      <c r="W274" s="52">
        <f>SAStab!H8917</f>
        <v>700</v>
      </c>
      <c r="X274">
        <f>SAStab!I8917</f>
        <v>700</v>
      </c>
      <c r="Y274">
        <f>SAStab!J8917</f>
        <v>1783</v>
      </c>
      <c r="AA274" s="7"/>
      <c r="AB274" s="7" t="str">
        <f t="shared" si="74"/>
        <v>Medicare Part D Premium</v>
      </c>
      <c r="AC274" s="98">
        <f>SAStab!D1957</f>
        <v>0.73499999999999999</v>
      </c>
      <c r="AD274">
        <f>SAStab!B9061</f>
        <v>693</v>
      </c>
      <c r="AE274">
        <f>SAStab!C9061</f>
        <v>0</v>
      </c>
      <c r="AF274">
        <f>SAStab!D9061</f>
        <v>0</v>
      </c>
      <c r="AG274">
        <f>SAStab!E9061</f>
        <v>0</v>
      </c>
      <c r="AH274">
        <f>SAStab!F9061</f>
        <v>881.4</v>
      </c>
      <c r="AI274">
        <f>SAStab!G9061</f>
        <v>881</v>
      </c>
      <c r="AJ274">
        <f>SAStab!H9061</f>
        <v>881</v>
      </c>
      <c r="AK274">
        <f>SAStab!I9061</f>
        <v>1210</v>
      </c>
      <c r="AL274">
        <f>SAStab!J9061</f>
        <v>2247</v>
      </c>
      <c r="AN274" s="7"/>
      <c r="AO274" s="7" t="str">
        <f t="shared" si="75"/>
        <v>Medicare Part D Premium</v>
      </c>
      <c r="AP274" s="98">
        <f>SAStab!E1957</f>
        <v>0.73199999999999998</v>
      </c>
      <c r="AQ274" s="52">
        <f>SAStab!B9205</f>
        <v>892</v>
      </c>
      <c r="AR274" s="52">
        <f>SAStab!C9205</f>
        <v>0</v>
      </c>
      <c r="AS274" s="52">
        <f>SAStab!D9205</f>
        <v>0</v>
      </c>
      <c r="AT274" s="52">
        <f>SAStab!E9205</f>
        <v>0</v>
      </c>
      <c r="AU274" s="52">
        <f>SAStab!F9205</f>
        <v>1118.5999999999999</v>
      </c>
      <c r="AV274" s="52">
        <f>SAStab!G9205</f>
        <v>1119</v>
      </c>
      <c r="AW274" s="52">
        <f>SAStab!H9205</f>
        <v>1119</v>
      </c>
      <c r="AX274" s="52">
        <f>SAStab!I9205</f>
        <v>1535</v>
      </c>
      <c r="AY274" s="52">
        <f>SAStab!J9205</f>
        <v>2851</v>
      </c>
      <c r="BA274" s="7"/>
      <c r="BB274" s="7" t="str">
        <f t="shared" si="76"/>
        <v>Medicare Part D Premium</v>
      </c>
      <c r="BC274" s="98">
        <f>SAStab!F1957</f>
        <v>0.72899999999999998</v>
      </c>
      <c r="BD274" s="52">
        <f>SAStab!B9349</f>
        <v>1132</v>
      </c>
      <c r="BE274" s="52">
        <f>SAStab!C9349</f>
        <v>0</v>
      </c>
      <c r="BF274" s="52">
        <f>SAStab!D9349</f>
        <v>0</v>
      </c>
      <c r="BG274" s="52">
        <f>SAStab!E9349</f>
        <v>0</v>
      </c>
      <c r="BH274" s="52">
        <f>SAStab!F9349</f>
        <v>1396.5</v>
      </c>
      <c r="BI274" s="52">
        <f>SAStab!G9349</f>
        <v>1397</v>
      </c>
      <c r="BJ274" s="52">
        <f>SAStab!H9349</f>
        <v>1397</v>
      </c>
      <c r="BK274" s="52">
        <f>SAStab!I9349</f>
        <v>2738</v>
      </c>
      <c r="BL274" s="52">
        <f>SAStab!J9349</f>
        <v>4381</v>
      </c>
      <c r="BN274" s="7"/>
      <c r="BO274" s="7" t="str">
        <f t="shared" si="77"/>
        <v>Medicare Part D Premium</v>
      </c>
      <c r="BP274" s="98">
        <f>SAStab!G1957</f>
        <v>0.72899999999999998</v>
      </c>
      <c r="BQ274">
        <f>SAStab!B9493</f>
        <v>1414</v>
      </c>
      <c r="BR274">
        <f>SAStab!C9493</f>
        <v>0</v>
      </c>
      <c r="BS274">
        <f>SAStab!D9493</f>
        <v>0</v>
      </c>
      <c r="BT274">
        <f>SAStab!E9493</f>
        <v>0</v>
      </c>
      <c r="BU274">
        <f>SAStab!F9493</f>
        <v>1697.3</v>
      </c>
      <c r="BV274" s="11">
        <f>SAStab!G9493</f>
        <v>1697</v>
      </c>
      <c r="BW274" s="11">
        <f>SAStab!H9493</f>
        <v>2330</v>
      </c>
      <c r="BX274" s="11">
        <f>SAStab!I9493</f>
        <v>3328</v>
      </c>
      <c r="BY274" s="11">
        <f>SAStab!J9493</f>
        <v>5325</v>
      </c>
    </row>
    <row r="275" spans="1:77">
      <c r="A275" s="7"/>
      <c r="B275" s="7" t="s">
        <v>513</v>
      </c>
      <c r="C275" s="98">
        <f>SAStab!B1958</f>
        <v>0.98399999999999999</v>
      </c>
      <c r="D275" s="52">
        <f>SAStab!B8774</f>
        <v>46835</v>
      </c>
      <c r="E275" s="52">
        <f>SAStab!C8774</f>
        <v>6926.39</v>
      </c>
      <c r="F275" s="52">
        <f>SAStab!D8774</f>
        <v>10324</v>
      </c>
      <c r="G275" s="52">
        <f>SAStab!E8774</f>
        <v>18113.5</v>
      </c>
      <c r="H275" s="52">
        <f>SAStab!F8774</f>
        <v>32984.699999999997</v>
      </c>
      <c r="I275" s="52">
        <f>SAStab!G8774</f>
        <v>58690</v>
      </c>
      <c r="J275" s="52">
        <f>SAStab!H8774</f>
        <v>94452</v>
      </c>
      <c r="K275" s="52">
        <f>SAStab!I8774</f>
        <v>124997</v>
      </c>
      <c r="L275" s="52">
        <f>SAStab!J8774</f>
        <v>206015</v>
      </c>
      <c r="N275" s="7"/>
      <c r="O275" s="7" t="str">
        <f t="shared" si="73"/>
        <v>Equivalent Cash Income</v>
      </c>
      <c r="P275" s="98">
        <f>SAStab!C1958</f>
        <v>0.98399999999999999</v>
      </c>
      <c r="Q275">
        <f>SAStab!B8918</f>
        <v>50284</v>
      </c>
      <c r="R275" s="52">
        <f>SAStab!C8918</f>
        <v>7304.3</v>
      </c>
      <c r="S275" s="52">
        <f>SAStab!D8918</f>
        <v>11009.38</v>
      </c>
      <c r="T275" s="52">
        <f>SAStab!E8918</f>
        <v>20215.8</v>
      </c>
      <c r="U275" s="52">
        <f>SAStab!F8918</f>
        <v>36675.800000000003</v>
      </c>
      <c r="V275" s="52">
        <f>SAStab!G8918</f>
        <v>64774</v>
      </c>
      <c r="W275" s="52">
        <f>SAStab!H8918</f>
        <v>104819</v>
      </c>
      <c r="X275">
        <f>SAStab!I8918</f>
        <v>137376</v>
      </c>
      <c r="Y275">
        <f>SAStab!J8918</f>
        <v>233632</v>
      </c>
      <c r="AA275" s="7"/>
      <c r="AB275" s="7" t="str">
        <f t="shared" si="74"/>
        <v>Equivalent Cash Income</v>
      </c>
      <c r="AC275" s="98">
        <f>SAStab!D1958</f>
        <v>0.98299999999999998</v>
      </c>
      <c r="AD275">
        <f>SAStab!B9062</f>
        <v>53560</v>
      </c>
      <c r="AE275">
        <f>SAStab!C9062</f>
        <v>7653.5</v>
      </c>
      <c r="AF275">
        <f>SAStab!D9062</f>
        <v>11496.58</v>
      </c>
      <c r="AG275">
        <f>SAStab!E9062</f>
        <v>20758.5</v>
      </c>
      <c r="AH275">
        <f>SAStab!F9062</f>
        <v>37729.800000000003</v>
      </c>
      <c r="AI275">
        <f>SAStab!G9062</f>
        <v>68184</v>
      </c>
      <c r="AJ275">
        <f>SAStab!H9062</f>
        <v>110004</v>
      </c>
      <c r="AK275">
        <f>SAStab!I9062</f>
        <v>146844</v>
      </c>
      <c r="AL275">
        <f>SAStab!J9062</f>
        <v>254466</v>
      </c>
      <c r="AN275" s="7"/>
      <c r="AO275" s="7" t="str">
        <f t="shared" si="75"/>
        <v>Equivalent Cash Income</v>
      </c>
      <c r="AP275" s="98">
        <f>SAStab!E1958</f>
        <v>0.98099999999999998</v>
      </c>
      <c r="AQ275" s="52">
        <f>SAStab!B9206</f>
        <v>58121</v>
      </c>
      <c r="AR275" s="52">
        <f>SAStab!C9206</f>
        <v>7361.93</v>
      </c>
      <c r="AS275" s="52">
        <f>SAStab!D9206</f>
        <v>11709.09</v>
      </c>
      <c r="AT275" s="52">
        <f>SAStab!E9206</f>
        <v>21356.9</v>
      </c>
      <c r="AU275" s="52">
        <f>SAStab!F9206</f>
        <v>38838.6</v>
      </c>
      <c r="AV275" s="52">
        <f>SAStab!G9206</f>
        <v>72378</v>
      </c>
      <c r="AW275" s="52">
        <f>SAStab!H9206</f>
        <v>120643</v>
      </c>
      <c r="AX275" s="52">
        <f>SAStab!I9206</f>
        <v>162997</v>
      </c>
      <c r="AY275" s="52">
        <f>SAStab!J9206</f>
        <v>305288</v>
      </c>
      <c r="BA275" s="7"/>
      <c r="BB275" s="7" t="str">
        <f t="shared" si="76"/>
        <v>Equivalent Cash Income</v>
      </c>
      <c r="BC275" s="98">
        <f>SAStab!F1958</f>
        <v>0.98199999999999998</v>
      </c>
      <c r="BD275" s="52">
        <f>SAStab!B9350</f>
        <v>66204</v>
      </c>
      <c r="BE275" s="52">
        <f>SAStab!C9350</f>
        <v>7571.59</v>
      </c>
      <c r="BF275" s="52">
        <f>SAStab!D9350</f>
        <v>12769.09</v>
      </c>
      <c r="BG275" s="52">
        <f>SAStab!E9350</f>
        <v>23065.9</v>
      </c>
      <c r="BH275" s="52">
        <f>SAStab!F9350</f>
        <v>42657.7</v>
      </c>
      <c r="BI275" s="52">
        <f>SAStab!G9350</f>
        <v>81051</v>
      </c>
      <c r="BJ275" s="52">
        <f>SAStab!H9350</f>
        <v>136358</v>
      </c>
      <c r="BK275" s="52">
        <f>SAStab!I9350</f>
        <v>184707</v>
      </c>
      <c r="BL275" s="52">
        <f>SAStab!J9350</f>
        <v>345359</v>
      </c>
      <c r="BN275" s="7"/>
      <c r="BO275" s="7" t="str">
        <f t="shared" si="77"/>
        <v>Equivalent Cash Income</v>
      </c>
      <c r="BP275" s="98">
        <f>SAStab!G1958</f>
        <v>0.98199999999999998</v>
      </c>
      <c r="BQ275">
        <f>SAStab!B9494</f>
        <v>72694</v>
      </c>
      <c r="BR275">
        <f>SAStab!C9494</f>
        <v>8495.19</v>
      </c>
      <c r="BS275">
        <f>SAStab!D9494</f>
        <v>14212.32</v>
      </c>
      <c r="BT275">
        <f>SAStab!E9494</f>
        <v>25711.9</v>
      </c>
      <c r="BU275">
        <f>SAStab!F9494</f>
        <v>48128.4</v>
      </c>
      <c r="BV275" s="11">
        <f>SAStab!G9494</f>
        <v>90033</v>
      </c>
      <c r="BW275" s="11">
        <f>SAStab!H9494</f>
        <v>153598</v>
      </c>
      <c r="BX275" s="11">
        <f>SAStab!I9494</f>
        <v>209291</v>
      </c>
      <c r="BY275" s="11">
        <f>SAStab!J9494</f>
        <v>397508</v>
      </c>
    </row>
    <row r="276" spans="1:77">
      <c r="A276" s="7"/>
      <c r="B276" s="7" t="s">
        <v>514</v>
      </c>
      <c r="C276" s="98">
        <f>SAStab!B1959</f>
        <v>0.34100000000000003</v>
      </c>
      <c r="D276" s="52">
        <f>SAStab!B8775</f>
        <v>2337</v>
      </c>
      <c r="E276" s="52">
        <f>SAStab!C8775</f>
        <v>0</v>
      </c>
      <c r="F276" s="52">
        <f>SAStab!D8775</f>
        <v>0</v>
      </c>
      <c r="G276" s="52">
        <f>SAStab!E8775</f>
        <v>0</v>
      </c>
      <c r="H276" s="52">
        <f>SAStab!F8775</f>
        <v>0</v>
      </c>
      <c r="I276" s="52">
        <f>SAStab!G8775</f>
        <v>1332</v>
      </c>
      <c r="J276" s="52">
        <f>SAStab!H8775</f>
        <v>7084</v>
      </c>
      <c r="K276" s="52">
        <f>SAStab!I8775</f>
        <v>12744</v>
      </c>
      <c r="L276" s="52">
        <f>SAStab!J8775</f>
        <v>31402</v>
      </c>
      <c r="N276" s="7"/>
      <c r="O276" s="7" t="str">
        <f t="shared" si="73"/>
        <v>Equivalent IRA Withdrawal</v>
      </c>
      <c r="P276" s="98">
        <f>SAStab!C1959</f>
        <v>0.44</v>
      </c>
      <c r="Q276">
        <f>SAStab!B8919</f>
        <v>4198</v>
      </c>
      <c r="R276" s="52">
        <f>SAStab!C8919</f>
        <v>0</v>
      </c>
      <c r="S276" s="52">
        <f>SAStab!D8919</f>
        <v>0</v>
      </c>
      <c r="T276" s="52">
        <f>SAStab!E8919</f>
        <v>0</v>
      </c>
      <c r="U276" s="52">
        <f>SAStab!F8919</f>
        <v>0</v>
      </c>
      <c r="V276" s="52">
        <f>SAStab!G8919</f>
        <v>3894</v>
      </c>
      <c r="W276" s="52">
        <f>SAStab!H8919</f>
        <v>12970</v>
      </c>
      <c r="X276">
        <f>SAStab!I8919</f>
        <v>21209</v>
      </c>
      <c r="Y276">
        <f>SAStab!J8919</f>
        <v>46908</v>
      </c>
      <c r="AA276" s="7"/>
      <c r="AB276" s="7" t="str">
        <f t="shared" si="74"/>
        <v>Equivalent IRA Withdrawal</v>
      </c>
      <c r="AC276" s="98">
        <f>SAStab!D1959</f>
        <v>0.50800000000000001</v>
      </c>
      <c r="AD276">
        <f>SAStab!B9063</f>
        <v>6011</v>
      </c>
      <c r="AE276">
        <f>SAStab!C9063</f>
        <v>0</v>
      </c>
      <c r="AF276">
        <f>SAStab!D9063</f>
        <v>0</v>
      </c>
      <c r="AG276">
        <f>SAStab!E9063</f>
        <v>0</v>
      </c>
      <c r="AH276">
        <f>SAStab!F9063</f>
        <v>40.5</v>
      </c>
      <c r="AI276">
        <f>SAStab!G9063</f>
        <v>6146</v>
      </c>
      <c r="AJ276">
        <f>SAStab!H9063</f>
        <v>18199</v>
      </c>
      <c r="AK276">
        <f>SAStab!I9063</f>
        <v>29140</v>
      </c>
      <c r="AL276">
        <f>SAStab!J9063</f>
        <v>60749</v>
      </c>
      <c r="AN276" s="7"/>
      <c r="AO276" s="7" t="str">
        <f t="shared" si="75"/>
        <v>Equivalent IRA Withdrawal</v>
      </c>
      <c r="AP276" s="98">
        <f>SAStab!E1959</f>
        <v>0.52700000000000002</v>
      </c>
      <c r="AQ276" s="52">
        <f>SAStab!B9207</f>
        <v>7829</v>
      </c>
      <c r="AR276" s="52">
        <f>SAStab!C9207</f>
        <v>0</v>
      </c>
      <c r="AS276" s="52">
        <f>SAStab!D9207</f>
        <v>0</v>
      </c>
      <c r="AT276" s="52">
        <f>SAStab!E9207</f>
        <v>0</v>
      </c>
      <c r="AU276" s="52">
        <f>SAStab!F9207</f>
        <v>214.9</v>
      </c>
      <c r="AV276" s="52">
        <f>SAStab!G9207</f>
        <v>7800</v>
      </c>
      <c r="AW276" s="52">
        <f>SAStab!H9207</f>
        <v>23501</v>
      </c>
      <c r="AX276" s="52">
        <f>SAStab!I9207</f>
        <v>38039</v>
      </c>
      <c r="AY276" s="52">
        <f>SAStab!J9207</f>
        <v>81888</v>
      </c>
      <c r="BA276" s="7"/>
      <c r="BB276" s="7" t="str">
        <f t="shared" si="76"/>
        <v>Equivalent IRA Withdrawal</v>
      </c>
      <c r="BC276" s="98">
        <f>SAStab!F1959</f>
        <v>0.52</v>
      </c>
      <c r="BD276" s="52">
        <f>SAStab!B9351</f>
        <v>8928</v>
      </c>
      <c r="BE276" s="52">
        <f>SAStab!C9351</f>
        <v>0</v>
      </c>
      <c r="BF276" s="52">
        <f>SAStab!D9351</f>
        <v>0</v>
      </c>
      <c r="BG276" s="52">
        <f>SAStab!E9351</f>
        <v>0</v>
      </c>
      <c r="BH276" s="52">
        <f>SAStab!F9351</f>
        <v>152.69999999999999</v>
      </c>
      <c r="BI276" s="52">
        <f>SAStab!G9351</f>
        <v>8524</v>
      </c>
      <c r="BJ276" s="52">
        <f>SAStab!H9351</f>
        <v>26463</v>
      </c>
      <c r="BK276" s="52">
        <f>SAStab!I9351</f>
        <v>43441</v>
      </c>
      <c r="BL276" s="52">
        <f>SAStab!J9351</f>
        <v>96222</v>
      </c>
      <c r="BN276" s="7"/>
      <c r="BO276" s="7" t="str">
        <f t="shared" si="77"/>
        <v>Equivalent IRA Withdrawal</v>
      </c>
      <c r="BP276" s="98">
        <f>SAStab!G1959</f>
        <v>0.54300000000000004</v>
      </c>
      <c r="BQ276">
        <f>SAStab!B9495</f>
        <v>10525</v>
      </c>
      <c r="BR276">
        <f>SAStab!C9495</f>
        <v>0</v>
      </c>
      <c r="BS276">
        <f>SAStab!D9495</f>
        <v>0</v>
      </c>
      <c r="BT276">
        <f>SAStab!E9495</f>
        <v>0</v>
      </c>
      <c r="BU276">
        <f>SAStab!F9495</f>
        <v>458.7</v>
      </c>
      <c r="BV276" s="11">
        <f>SAStab!G9495</f>
        <v>10667</v>
      </c>
      <c r="BW276" s="11">
        <f>SAStab!H9495</f>
        <v>31114</v>
      </c>
      <c r="BX276" s="11">
        <f>SAStab!I9495</f>
        <v>50483</v>
      </c>
      <c r="BY276" s="11">
        <f>SAStab!J9495</f>
        <v>112628</v>
      </c>
    </row>
    <row r="277" spans="1:77">
      <c r="A277" s="7"/>
      <c r="B277" s="7" t="s">
        <v>515</v>
      </c>
      <c r="C277" s="98">
        <f>SAStab!B1960</f>
        <v>0.47299999999999998</v>
      </c>
      <c r="D277" s="52">
        <f>SAStab!B8776</f>
        <v>1143</v>
      </c>
      <c r="E277" s="52">
        <f>SAStab!C8776</f>
        <v>0</v>
      </c>
      <c r="F277" s="52">
        <f>SAStab!D8776</f>
        <v>0</v>
      </c>
      <c r="G277" s="52">
        <f>SAStab!E8776</f>
        <v>0</v>
      </c>
      <c r="H277" s="52">
        <f>SAStab!F8776</f>
        <v>0</v>
      </c>
      <c r="I277" s="52">
        <f>SAStab!G8776</f>
        <v>351</v>
      </c>
      <c r="J277" s="52">
        <f>SAStab!H8776</f>
        <v>2556</v>
      </c>
      <c r="K277" s="52">
        <f>SAStab!I8776</f>
        <v>5687</v>
      </c>
      <c r="L277" s="52">
        <f>SAStab!J8776</f>
        <v>17746</v>
      </c>
      <c r="N277" s="7"/>
      <c r="O277" s="7" t="str">
        <f t="shared" si="73"/>
        <v>Equivalent Interest Income</v>
      </c>
      <c r="P277" s="98">
        <f>SAStab!C1960</f>
        <v>0.47199999999999998</v>
      </c>
      <c r="Q277">
        <f>SAStab!B8920</f>
        <v>1300</v>
      </c>
      <c r="R277" s="52">
        <f>SAStab!C8920</f>
        <v>0</v>
      </c>
      <c r="S277" s="52">
        <f>SAStab!D8920</f>
        <v>0</v>
      </c>
      <c r="T277" s="52">
        <f>SAStab!E8920</f>
        <v>0</v>
      </c>
      <c r="U277" s="52">
        <f>SAStab!F8920</f>
        <v>0</v>
      </c>
      <c r="V277" s="52">
        <f>SAStab!G8920</f>
        <v>379</v>
      </c>
      <c r="W277" s="52">
        <f>SAStab!H8920</f>
        <v>2727</v>
      </c>
      <c r="X277">
        <f>SAStab!I8920</f>
        <v>6213</v>
      </c>
      <c r="Y277">
        <f>SAStab!J8920</f>
        <v>20837</v>
      </c>
      <c r="AA277" s="7"/>
      <c r="AB277" s="7" t="str">
        <f t="shared" si="74"/>
        <v>Equivalent Interest Income</v>
      </c>
      <c r="AC277" s="98">
        <f>SAStab!D1960</f>
        <v>0.47599999999999998</v>
      </c>
      <c r="AD277">
        <f>SAStab!B9064</f>
        <v>1407</v>
      </c>
      <c r="AE277">
        <f>SAStab!C9064</f>
        <v>0</v>
      </c>
      <c r="AF277">
        <f>SAStab!D9064</f>
        <v>0</v>
      </c>
      <c r="AG277">
        <f>SAStab!E9064</f>
        <v>0</v>
      </c>
      <c r="AH277">
        <f>SAStab!F9064</f>
        <v>0</v>
      </c>
      <c r="AI277">
        <f>SAStab!G9064</f>
        <v>451</v>
      </c>
      <c r="AJ277">
        <f>SAStab!H9064</f>
        <v>3160</v>
      </c>
      <c r="AK277">
        <f>SAStab!I9064</f>
        <v>7048</v>
      </c>
      <c r="AL277">
        <f>SAStab!J9064</f>
        <v>23602</v>
      </c>
      <c r="AN277" s="7"/>
      <c r="AO277" s="7" t="str">
        <f t="shared" si="75"/>
        <v>Equivalent Interest Income</v>
      </c>
      <c r="AP277" s="98">
        <f>SAStab!E1960</f>
        <v>0.46300000000000002</v>
      </c>
      <c r="AQ277" s="52">
        <f>SAStab!B9208</f>
        <v>1614</v>
      </c>
      <c r="AR277" s="52">
        <f>SAStab!C9208</f>
        <v>0</v>
      </c>
      <c r="AS277" s="52">
        <f>SAStab!D9208</f>
        <v>0</v>
      </c>
      <c r="AT277" s="52">
        <f>SAStab!E9208</f>
        <v>0</v>
      </c>
      <c r="AU277" s="52">
        <f>SAStab!F9208</f>
        <v>0</v>
      </c>
      <c r="AV277" s="52">
        <f>SAStab!G9208</f>
        <v>457</v>
      </c>
      <c r="AW277" s="52">
        <f>SAStab!H9208</f>
        <v>3655</v>
      </c>
      <c r="AX277" s="52">
        <f>SAStab!I9208</f>
        <v>7980</v>
      </c>
      <c r="AY277" s="52">
        <f>SAStab!J9208</f>
        <v>25793</v>
      </c>
      <c r="BA277" s="7"/>
      <c r="BB277" s="7" t="str">
        <f t="shared" si="76"/>
        <v>Equivalent Interest Income</v>
      </c>
      <c r="BC277" s="98">
        <f>SAStab!F1960</f>
        <v>0.46700000000000003</v>
      </c>
      <c r="BD277" s="52">
        <f>SAStab!B9352</f>
        <v>2048</v>
      </c>
      <c r="BE277" s="52">
        <f>SAStab!C9352</f>
        <v>0</v>
      </c>
      <c r="BF277" s="52">
        <f>SAStab!D9352</f>
        <v>0</v>
      </c>
      <c r="BG277" s="52">
        <f>SAStab!E9352</f>
        <v>0</v>
      </c>
      <c r="BH277" s="52">
        <f>SAStab!F9352</f>
        <v>0</v>
      </c>
      <c r="BI277" s="52">
        <f>SAStab!G9352</f>
        <v>509</v>
      </c>
      <c r="BJ277" s="52">
        <f>SAStab!H9352</f>
        <v>3820</v>
      </c>
      <c r="BK277" s="52">
        <f>SAStab!I9352</f>
        <v>8886</v>
      </c>
      <c r="BL277" s="52">
        <f>SAStab!J9352</f>
        <v>30964</v>
      </c>
      <c r="BN277" s="7"/>
      <c r="BO277" s="7" t="str">
        <f t="shared" si="77"/>
        <v>Equivalent Interest Income</v>
      </c>
      <c r="BP277" s="98">
        <f>SAStab!G1960</f>
        <v>0.47299999999999998</v>
      </c>
      <c r="BQ277">
        <f>SAStab!B9496</f>
        <v>2165</v>
      </c>
      <c r="BR277">
        <f>SAStab!C9496</f>
        <v>0</v>
      </c>
      <c r="BS277">
        <f>SAStab!D9496</f>
        <v>0</v>
      </c>
      <c r="BT277">
        <f>SAStab!E9496</f>
        <v>0</v>
      </c>
      <c r="BU277">
        <f>SAStab!F9496</f>
        <v>0</v>
      </c>
      <c r="BV277" s="11">
        <f>SAStab!G9496</f>
        <v>605</v>
      </c>
      <c r="BW277" s="11">
        <f>SAStab!H9496</f>
        <v>4538</v>
      </c>
      <c r="BX277" s="11">
        <f>SAStab!I9496</f>
        <v>10198</v>
      </c>
      <c r="BY277" s="11">
        <f>SAStab!J9496</f>
        <v>34130</v>
      </c>
    </row>
    <row r="278" spans="1:77">
      <c r="A278" s="7"/>
      <c r="B278" s="7" t="s">
        <v>516</v>
      </c>
      <c r="C278" s="98">
        <f>SAStab!B1961</f>
        <v>0.28799999999999998</v>
      </c>
      <c r="D278" s="52">
        <f>SAStab!B8777</f>
        <v>2142</v>
      </c>
      <c r="E278" s="52">
        <f>SAStab!C8777</f>
        <v>0</v>
      </c>
      <c r="F278" s="52">
        <f>SAStab!D8777</f>
        <v>0</v>
      </c>
      <c r="G278" s="52">
        <f>SAStab!E8777</f>
        <v>0</v>
      </c>
      <c r="H278" s="52">
        <f>SAStab!F8777</f>
        <v>0</v>
      </c>
      <c r="I278" s="52">
        <f>SAStab!G8777</f>
        <v>70</v>
      </c>
      <c r="J278" s="52">
        <f>SAStab!H8777</f>
        <v>3730</v>
      </c>
      <c r="K278" s="52">
        <f>SAStab!I8777</f>
        <v>11026</v>
      </c>
      <c r="L278" s="52">
        <f>SAStab!J8777</f>
        <v>41342</v>
      </c>
      <c r="N278" s="7"/>
      <c r="O278" s="7" t="str">
        <f t="shared" si="73"/>
        <v>Equivalent Dividend Income</v>
      </c>
      <c r="P278" s="98">
        <f>SAStab!C1961</f>
        <v>0.28199999999999997</v>
      </c>
      <c r="Q278">
        <f>SAStab!B8921</f>
        <v>2341</v>
      </c>
      <c r="R278" s="52">
        <f>SAStab!C8921</f>
        <v>0</v>
      </c>
      <c r="S278" s="52">
        <f>SAStab!D8921</f>
        <v>0</v>
      </c>
      <c r="T278" s="52">
        <f>SAStab!E8921</f>
        <v>0</v>
      </c>
      <c r="U278" s="52">
        <f>SAStab!F8921</f>
        <v>0</v>
      </c>
      <c r="V278" s="52">
        <f>SAStab!G8921</f>
        <v>60</v>
      </c>
      <c r="W278" s="52">
        <f>SAStab!H8921</f>
        <v>4431</v>
      </c>
      <c r="X278">
        <f>SAStab!I8921</f>
        <v>13512</v>
      </c>
      <c r="Y278">
        <f>SAStab!J8921</f>
        <v>44454</v>
      </c>
      <c r="AA278" s="7"/>
      <c r="AB278" s="7" t="str">
        <f t="shared" si="74"/>
        <v>Equivalent Dividend Income</v>
      </c>
      <c r="AC278" s="98">
        <f>SAStab!D1961</f>
        <v>0.27700000000000002</v>
      </c>
      <c r="AD278">
        <f>SAStab!B9065</f>
        <v>2666</v>
      </c>
      <c r="AE278">
        <f>SAStab!C9065</f>
        <v>0</v>
      </c>
      <c r="AF278">
        <f>SAStab!D9065</f>
        <v>0</v>
      </c>
      <c r="AG278">
        <f>SAStab!E9065</f>
        <v>0</v>
      </c>
      <c r="AH278">
        <f>SAStab!F9065</f>
        <v>0</v>
      </c>
      <c r="AI278">
        <f>SAStab!G9065</f>
        <v>61</v>
      </c>
      <c r="AJ278">
        <f>SAStab!H9065</f>
        <v>5305</v>
      </c>
      <c r="AK278">
        <f>SAStab!I9065</f>
        <v>15279</v>
      </c>
      <c r="AL278">
        <f>SAStab!J9065</f>
        <v>48941</v>
      </c>
      <c r="AN278" s="7"/>
      <c r="AO278" s="7" t="str">
        <f t="shared" si="75"/>
        <v>Equivalent Dividend Income</v>
      </c>
      <c r="AP278" s="98">
        <f>SAStab!E1961</f>
        <v>0.26700000000000002</v>
      </c>
      <c r="AQ278" s="52">
        <f>SAStab!B9209</f>
        <v>3069</v>
      </c>
      <c r="AR278" s="52">
        <f>SAStab!C9209</f>
        <v>0</v>
      </c>
      <c r="AS278" s="52">
        <f>SAStab!D9209</f>
        <v>0</v>
      </c>
      <c r="AT278" s="52">
        <f>SAStab!E9209</f>
        <v>0</v>
      </c>
      <c r="AU278" s="52">
        <f>SAStab!F9209</f>
        <v>0</v>
      </c>
      <c r="AV278" s="52">
        <f>SAStab!G9209</f>
        <v>36</v>
      </c>
      <c r="AW278" s="52">
        <f>SAStab!H9209</f>
        <v>5264</v>
      </c>
      <c r="AX278" s="52">
        <f>SAStab!I9209</f>
        <v>16318</v>
      </c>
      <c r="AY278" s="52">
        <f>SAStab!J9209</f>
        <v>57613</v>
      </c>
      <c r="BA278" s="7"/>
      <c r="BB278" s="7" t="str">
        <f t="shared" si="76"/>
        <v>Equivalent Dividend Income</v>
      </c>
      <c r="BC278" s="98">
        <f>SAStab!F1961</f>
        <v>0.26500000000000001</v>
      </c>
      <c r="BD278" s="52">
        <f>SAStab!B9353</f>
        <v>3613</v>
      </c>
      <c r="BE278" s="52">
        <f>SAStab!C9353</f>
        <v>0</v>
      </c>
      <c r="BF278" s="52">
        <f>SAStab!D9353</f>
        <v>0</v>
      </c>
      <c r="BG278" s="52">
        <f>SAStab!E9353</f>
        <v>0</v>
      </c>
      <c r="BH278" s="52">
        <f>SAStab!F9353</f>
        <v>0</v>
      </c>
      <c r="BI278" s="52">
        <f>SAStab!G9353</f>
        <v>34</v>
      </c>
      <c r="BJ278" s="52">
        <f>SAStab!H9353</f>
        <v>6059</v>
      </c>
      <c r="BK278" s="52">
        <f>SAStab!I9353</f>
        <v>18367</v>
      </c>
      <c r="BL278" s="52">
        <f>SAStab!J9353</f>
        <v>64478</v>
      </c>
      <c r="BN278" s="7"/>
      <c r="BO278" s="7" t="str">
        <f t="shared" si="77"/>
        <v>Equivalent Dividend Income</v>
      </c>
      <c r="BP278" s="98">
        <f>SAStab!G1961</f>
        <v>0.26900000000000002</v>
      </c>
      <c r="BQ278">
        <f>SAStab!B9497</f>
        <v>3818</v>
      </c>
      <c r="BR278">
        <f>SAStab!C9497</f>
        <v>0</v>
      </c>
      <c r="BS278">
        <f>SAStab!D9497</f>
        <v>0</v>
      </c>
      <c r="BT278">
        <f>SAStab!E9497</f>
        <v>0</v>
      </c>
      <c r="BU278">
        <f>SAStab!F9497</f>
        <v>0</v>
      </c>
      <c r="BV278" s="11">
        <f>SAStab!G9497</f>
        <v>50</v>
      </c>
      <c r="BW278" s="11">
        <f>SAStab!H9497</f>
        <v>6904</v>
      </c>
      <c r="BX278" s="11">
        <f>SAStab!I9497</f>
        <v>20116</v>
      </c>
      <c r="BY278" s="11">
        <f>SAStab!J9497</f>
        <v>75025</v>
      </c>
    </row>
    <row r="279" spans="1:77">
      <c r="A279" s="7"/>
      <c r="B279" s="7" t="s">
        <v>517</v>
      </c>
      <c r="C279" s="98">
        <f>SAStab!B1962</f>
        <v>8.3000000000000004E-2</v>
      </c>
      <c r="D279" s="52">
        <f>SAStab!B8778</f>
        <v>826</v>
      </c>
      <c r="E279" s="52">
        <f>SAStab!C8778</f>
        <v>0</v>
      </c>
      <c r="F279" s="52">
        <f>SAStab!D8778</f>
        <v>0</v>
      </c>
      <c r="G279" s="52">
        <f>SAStab!E8778</f>
        <v>0</v>
      </c>
      <c r="H279" s="52">
        <f>SAStab!F8778</f>
        <v>0</v>
      </c>
      <c r="I279" s="52">
        <f>SAStab!G8778</f>
        <v>0</v>
      </c>
      <c r="J279" s="52">
        <f>SAStab!H8778</f>
        <v>0</v>
      </c>
      <c r="K279" s="52">
        <f>SAStab!I8778</f>
        <v>3102</v>
      </c>
      <c r="L279" s="52">
        <f>SAStab!J8778</f>
        <v>29594</v>
      </c>
      <c r="N279" s="7"/>
      <c r="O279" s="7" t="str">
        <f t="shared" si="73"/>
        <v>Equivalent Rental Income</v>
      </c>
      <c r="P279" s="98">
        <f>SAStab!C1962</f>
        <v>8.1000000000000003E-2</v>
      </c>
      <c r="Q279">
        <f>SAStab!B8922</f>
        <v>932</v>
      </c>
      <c r="R279" s="52">
        <f>SAStab!C8922</f>
        <v>0</v>
      </c>
      <c r="S279" s="52">
        <f>SAStab!D8922</f>
        <v>0</v>
      </c>
      <c r="T279" s="52">
        <f>SAStab!E8922</f>
        <v>0</v>
      </c>
      <c r="U279" s="52">
        <f>SAStab!F8922</f>
        <v>0</v>
      </c>
      <c r="V279" s="52">
        <f>SAStab!G8922</f>
        <v>0</v>
      </c>
      <c r="W279" s="52">
        <f>SAStab!H8922</f>
        <v>0</v>
      </c>
      <c r="X279">
        <f>SAStab!I8922</f>
        <v>3269</v>
      </c>
      <c r="Y279">
        <f>SAStab!J8922</f>
        <v>35991</v>
      </c>
      <c r="AA279" s="7"/>
      <c r="AB279" s="7" t="str">
        <f t="shared" si="74"/>
        <v>Equivalent Rental Income</v>
      </c>
      <c r="AC279" s="98">
        <f>SAStab!D1962</f>
        <v>0.08</v>
      </c>
      <c r="AD279">
        <f>SAStab!B9066</f>
        <v>1109</v>
      </c>
      <c r="AE279">
        <f>SAStab!C9066</f>
        <v>0</v>
      </c>
      <c r="AF279">
        <f>SAStab!D9066</f>
        <v>0</v>
      </c>
      <c r="AG279">
        <f>SAStab!E9066</f>
        <v>0</v>
      </c>
      <c r="AH279">
        <f>SAStab!F9066</f>
        <v>0</v>
      </c>
      <c r="AI279">
        <f>SAStab!G9066</f>
        <v>0</v>
      </c>
      <c r="AJ279">
        <f>SAStab!H9066</f>
        <v>0</v>
      </c>
      <c r="AK279">
        <f>SAStab!I9066</f>
        <v>3864</v>
      </c>
      <c r="AL279">
        <f>SAStab!J9066</f>
        <v>38797</v>
      </c>
      <c r="AN279" s="7"/>
      <c r="AO279" s="7" t="str">
        <f t="shared" si="75"/>
        <v>Equivalent Rental Income</v>
      </c>
      <c r="AP279" s="98">
        <f>SAStab!E1962</f>
        <v>8.1000000000000003E-2</v>
      </c>
      <c r="AQ279" s="52">
        <f>SAStab!B9210</f>
        <v>1191</v>
      </c>
      <c r="AR279" s="52">
        <f>SAStab!C9210</f>
        <v>0</v>
      </c>
      <c r="AS279" s="52">
        <f>SAStab!D9210</f>
        <v>0</v>
      </c>
      <c r="AT279" s="52">
        <f>SAStab!E9210</f>
        <v>0</v>
      </c>
      <c r="AU279" s="52">
        <f>SAStab!F9210</f>
        <v>0</v>
      </c>
      <c r="AV279" s="52">
        <f>SAStab!G9210</f>
        <v>0</v>
      </c>
      <c r="AW279" s="52">
        <f>SAStab!H9210</f>
        <v>0</v>
      </c>
      <c r="AX279" s="52">
        <f>SAStab!I9210</f>
        <v>4350</v>
      </c>
      <c r="AY279" s="52">
        <f>SAStab!J9210</f>
        <v>40570</v>
      </c>
      <c r="BA279" s="7"/>
      <c r="BB279" s="7" t="str">
        <f t="shared" si="76"/>
        <v>Equivalent Rental Income</v>
      </c>
      <c r="BC279" s="98">
        <f>SAStab!F1962</f>
        <v>8.2000000000000003E-2</v>
      </c>
      <c r="BD279" s="52">
        <f>SAStab!B9354</f>
        <v>1475</v>
      </c>
      <c r="BE279" s="52">
        <f>SAStab!C9354</f>
        <v>0</v>
      </c>
      <c r="BF279" s="52">
        <f>SAStab!D9354</f>
        <v>0</v>
      </c>
      <c r="BG279" s="52">
        <f>SAStab!E9354</f>
        <v>0</v>
      </c>
      <c r="BH279" s="52">
        <f>SAStab!F9354</f>
        <v>0</v>
      </c>
      <c r="BI279" s="52">
        <f>SAStab!G9354</f>
        <v>0</v>
      </c>
      <c r="BJ279" s="52">
        <f>SAStab!H9354</f>
        <v>0</v>
      </c>
      <c r="BK279" s="52">
        <f>SAStab!I9354</f>
        <v>4634</v>
      </c>
      <c r="BL279" s="52">
        <f>SAStab!J9354</f>
        <v>48894</v>
      </c>
      <c r="BN279" s="7"/>
      <c r="BO279" s="7" t="str">
        <f t="shared" si="77"/>
        <v>Equivalent Rental Income</v>
      </c>
      <c r="BP279" s="98">
        <f>SAStab!G1962</f>
        <v>8.1000000000000003E-2</v>
      </c>
      <c r="BQ279">
        <f>SAStab!B9498</f>
        <v>1589</v>
      </c>
      <c r="BR279">
        <f>SAStab!C9498</f>
        <v>0</v>
      </c>
      <c r="BS279">
        <f>SAStab!D9498</f>
        <v>0</v>
      </c>
      <c r="BT279">
        <f>SAStab!E9498</f>
        <v>0</v>
      </c>
      <c r="BU279">
        <f>SAStab!F9498</f>
        <v>0</v>
      </c>
      <c r="BV279" s="11">
        <f>SAStab!G9498</f>
        <v>0</v>
      </c>
      <c r="BW279" s="11">
        <f>SAStab!H9498</f>
        <v>0</v>
      </c>
      <c r="BX279" s="11">
        <f>SAStab!I9498</f>
        <v>5094</v>
      </c>
      <c r="BY279" s="11">
        <f>SAStab!J9498</f>
        <v>55582</v>
      </c>
    </row>
    <row r="280" spans="1:77">
      <c r="A280" s="6" t="s">
        <v>53</v>
      </c>
      <c r="B280" s="7"/>
      <c r="C280" s="98"/>
      <c r="N280" s="6" t="s">
        <v>53</v>
      </c>
      <c r="O280" s="7"/>
      <c r="P280" s="98"/>
      <c r="AA280" s="6" t="s">
        <v>53</v>
      </c>
      <c r="AB280" s="7"/>
      <c r="AC280" s="98"/>
      <c r="AN280" s="6" t="s">
        <v>53</v>
      </c>
      <c r="AO280" s="7"/>
      <c r="AP280" s="98"/>
      <c r="BA280" s="6" t="s">
        <v>53</v>
      </c>
      <c r="BB280" s="7"/>
      <c r="BC280" s="98"/>
      <c r="BN280" s="6" t="s">
        <v>53</v>
      </c>
      <c r="BO280" s="7"/>
      <c r="BP280" s="98"/>
    </row>
    <row r="281" spans="1:77">
      <c r="B281" s="7" t="s">
        <v>512</v>
      </c>
      <c r="C281" s="98">
        <f>SAStab!B1973</f>
        <v>0.998</v>
      </c>
      <c r="D281" s="52">
        <f>SAStab!B8780</f>
        <v>82684</v>
      </c>
      <c r="E281" s="52">
        <f>SAStab!C8780</f>
        <v>13103.15</v>
      </c>
      <c r="F281" s="52">
        <f>SAStab!D8780</f>
        <v>18283.96</v>
      </c>
      <c r="G281" s="52">
        <f>SAStab!E8780</f>
        <v>30596.1</v>
      </c>
      <c r="H281" s="52">
        <f>SAStab!F8780</f>
        <v>54025.3</v>
      </c>
      <c r="I281" s="52">
        <f>SAStab!G8780</f>
        <v>95604</v>
      </c>
      <c r="J281" s="52">
        <f>SAStab!H8780</f>
        <v>159876</v>
      </c>
      <c r="K281" s="52">
        <f>SAStab!I8780</f>
        <v>223791</v>
      </c>
      <c r="L281" s="52">
        <f>SAStab!J8780</f>
        <v>473120</v>
      </c>
      <c r="O281" s="7" t="str">
        <f t="shared" ref="O281:O307" si="78">$B281</f>
        <v>Equivalent Annuity Income</v>
      </c>
      <c r="P281" s="98">
        <f>SAStab!C1973</f>
        <v>0.999</v>
      </c>
      <c r="Q281">
        <f>SAStab!B8924</f>
        <v>90017</v>
      </c>
      <c r="R281" s="52">
        <f>SAStab!C8924</f>
        <v>14230.56</v>
      </c>
      <c r="S281" s="52">
        <f>SAStab!D8924</f>
        <v>19861.09</v>
      </c>
      <c r="T281" s="52">
        <f>SAStab!E8924</f>
        <v>33734.1</v>
      </c>
      <c r="U281" s="52">
        <f>SAStab!F8924</f>
        <v>59602.3</v>
      </c>
      <c r="V281" s="52">
        <f>SAStab!G8924</f>
        <v>104245</v>
      </c>
      <c r="W281" s="52">
        <f>SAStab!H8924</f>
        <v>174546</v>
      </c>
      <c r="X281">
        <f>SAStab!I8924</f>
        <v>245458</v>
      </c>
      <c r="Y281">
        <f>SAStab!J8924</f>
        <v>547122</v>
      </c>
      <c r="AB281" s="7" t="str">
        <f t="shared" ref="AB281:AB307" si="79">$B281</f>
        <v>Equivalent Annuity Income</v>
      </c>
      <c r="AC281" s="98">
        <f>SAStab!D1973</f>
        <v>0.999</v>
      </c>
      <c r="AD281">
        <f>SAStab!B9068</f>
        <v>95100</v>
      </c>
      <c r="AE281">
        <f>SAStab!C9068</f>
        <v>14684.92</v>
      </c>
      <c r="AF281">
        <f>SAStab!D9068</f>
        <v>20304.34</v>
      </c>
      <c r="AG281">
        <f>SAStab!E9068</f>
        <v>34198.300000000003</v>
      </c>
      <c r="AH281">
        <f>SAStab!F9068</f>
        <v>60923.4</v>
      </c>
      <c r="AI281">
        <f>SAStab!G9068</f>
        <v>109538</v>
      </c>
      <c r="AJ281">
        <f>SAStab!H9068</f>
        <v>188196</v>
      </c>
      <c r="AK281">
        <f>SAStab!I9068</f>
        <v>264946</v>
      </c>
      <c r="AL281">
        <f>SAStab!J9068</f>
        <v>591648</v>
      </c>
      <c r="AO281" s="7" t="str">
        <f t="shared" ref="AO281:AO307" si="80">$B281</f>
        <v>Equivalent Annuity Income</v>
      </c>
      <c r="AP281" s="98">
        <f>SAStab!E1973</f>
        <v>0.999</v>
      </c>
      <c r="AQ281" s="52">
        <f>SAStab!B9212</f>
        <v>102871</v>
      </c>
      <c r="AR281" s="52">
        <f>SAStab!C9212</f>
        <v>15253.43</v>
      </c>
      <c r="AS281" s="52">
        <f>SAStab!D9212</f>
        <v>21071.439999999999</v>
      </c>
      <c r="AT281" s="52">
        <f>SAStab!E9212</f>
        <v>34893.599999999999</v>
      </c>
      <c r="AU281" s="52">
        <f>SAStab!F9212</f>
        <v>63507.9</v>
      </c>
      <c r="AV281" s="52">
        <f>SAStab!G9212</f>
        <v>117254</v>
      </c>
      <c r="AW281" s="52">
        <f>SAStab!H9212</f>
        <v>204572</v>
      </c>
      <c r="AX281" s="52">
        <f>SAStab!I9212</f>
        <v>299314</v>
      </c>
      <c r="AY281" s="52">
        <f>SAStab!J9212</f>
        <v>644379</v>
      </c>
      <c r="BB281" s="7" t="str">
        <f t="shared" ref="BB281:BB307" si="81">$B281</f>
        <v>Equivalent Annuity Income</v>
      </c>
      <c r="BC281" s="98">
        <f>SAStab!F1973</f>
        <v>0.999</v>
      </c>
      <c r="BD281" s="52">
        <f>SAStab!B9356</f>
        <v>110954</v>
      </c>
      <c r="BE281" s="52">
        <f>SAStab!C9356</f>
        <v>16333.24</v>
      </c>
      <c r="BF281" s="52">
        <f>SAStab!D9356</f>
        <v>22783.93</v>
      </c>
      <c r="BG281" s="52">
        <f>SAStab!E9356</f>
        <v>37725.1</v>
      </c>
      <c r="BH281" s="52">
        <f>SAStab!F9356</f>
        <v>69359.100000000006</v>
      </c>
      <c r="BI281" s="52">
        <f>SAStab!G9356</f>
        <v>128223</v>
      </c>
      <c r="BJ281" s="52">
        <f>SAStab!H9356</f>
        <v>224045</v>
      </c>
      <c r="BK281" s="52">
        <f>SAStab!I9356</f>
        <v>312956</v>
      </c>
      <c r="BL281" s="52">
        <f>SAStab!J9356</f>
        <v>691134</v>
      </c>
      <c r="BO281" s="7" t="str">
        <f t="shared" ref="BO281:BO307" si="82">$B281</f>
        <v>Equivalent Annuity Income</v>
      </c>
      <c r="BP281" s="98">
        <f>SAStab!G1973</f>
        <v>0.999</v>
      </c>
      <c r="BQ281">
        <f>SAStab!B9500</f>
        <v>118444</v>
      </c>
      <c r="BR281">
        <f>SAStab!C9500</f>
        <v>18204.419999999998</v>
      </c>
      <c r="BS281">
        <f>SAStab!D9500</f>
        <v>24803.29</v>
      </c>
      <c r="BT281">
        <f>SAStab!E9500</f>
        <v>41160.400000000001</v>
      </c>
      <c r="BU281">
        <f>SAStab!F9500</f>
        <v>75529.8</v>
      </c>
      <c r="BV281" s="11">
        <f>SAStab!G9500</f>
        <v>138542</v>
      </c>
      <c r="BW281" s="11">
        <f>SAStab!H9500</f>
        <v>239601</v>
      </c>
      <c r="BX281" s="11">
        <f>SAStab!I9500</f>
        <v>337349</v>
      </c>
      <c r="BY281" s="11">
        <f>SAStab!J9500</f>
        <v>709158</v>
      </c>
    </row>
    <row r="282" spans="1:77">
      <c r="B282" s="7" t="s">
        <v>39</v>
      </c>
      <c r="C282" s="98">
        <f>SAStab!B1974</f>
        <v>0.873</v>
      </c>
      <c r="D282" s="52">
        <f>SAStab!B8781</f>
        <v>16020</v>
      </c>
      <c r="E282" s="52">
        <f>SAStab!C8781</f>
        <v>0</v>
      </c>
      <c r="F282" s="52">
        <f>SAStab!D8781</f>
        <v>0</v>
      </c>
      <c r="G282" s="52">
        <f>SAStab!E8781</f>
        <v>9717.2000000000007</v>
      </c>
      <c r="H282" s="52">
        <f>SAStab!F8781</f>
        <v>16912.2</v>
      </c>
      <c r="I282" s="52">
        <f>SAStab!G8781</f>
        <v>22609</v>
      </c>
      <c r="J282" s="52">
        <f>SAStab!H8781</f>
        <v>27395</v>
      </c>
      <c r="K282" s="52">
        <f>SAStab!I8781</f>
        <v>30377</v>
      </c>
      <c r="L282" s="52">
        <f>SAStab!J8781</f>
        <v>36662</v>
      </c>
      <c r="O282" s="7" t="str">
        <f t="shared" si="78"/>
        <v>Social Security Benefits</v>
      </c>
      <c r="P282" s="98">
        <f>SAStab!C1974</f>
        <v>0.88700000000000001</v>
      </c>
      <c r="Q282">
        <f>SAStab!B8925</f>
        <v>18551</v>
      </c>
      <c r="R282" s="52">
        <f>SAStab!C8925</f>
        <v>0</v>
      </c>
      <c r="S282" s="52">
        <f>SAStab!D8925</f>
        <v>0</v>
      </c>
      <c r="T282" s="52">
        <f>SAStab!E8925</f>
        <v>11458.3</v>
      </c>
      <c r="U282" s="52">
        <f>SAStab!F8925</f>
        <v>19433.8</v>
      </c>
      <c r="V282" s="52">
        <f>SAStab!G8925</f>
        <v>26178</v>
      </c>
      <c r="W282" s="52">
        <f>SAStab!H8925</f>
        <v>31658</v>
      </c>
      <c r="X282">
        <f>SAStab!I8925</f>
        <v>34778</v>
      </c>
      <c r="Y282">
        <f>SAStab!J8925</f>
        <v>41182</v>
      </c>
      <c r="AB282" s="7" t="str">
        <f t="shared" si="79"/>
        <v>Social Security Benefits</v>
      </c>
      <c r="AC282" s="98">
        <f>SAStab!D1974</f>
        <v>0.91200000000000003</v>
      </c>
      <c r="AD282">
        <f>SAStab!B9069</f>
        <v>20998</v>
      </c>
      <c r="AE282">
        <f>SAStab!C9069</f>
        <v>0</v>
      </c>
      <c r="AF282">
        <f>SAStab!D9069</f>
        <v>3244.81</v>
      </c>
      <c r="AG282">
        <f>SAStab!E9069</f>
        <v>13692.3</v>
      </c>
      <c r="AH282">
        <f>SAStab!F9069</f>
        <v>21917.3</v>
      </c>
      <c r="AI282">
        <f>SAStab!G9069</f>
        <v>28827</v>
      </c>
      <c r="AJ282">
        <f>SAStab!H9069</f>
        <v>34639</v>
      </c>
      <c r="AK282">
        <f>SAStab!I9069</f>
        <v>38306</v>
      </c>
      <c r="AL282">
        <f>SAStab!J9069</f>
        <v>45585</v>
      </c>
      <c r="AO282" s="7" t="str">
        <f t="shared" si="80"/>
        <v>Social Security Benefits</v>
      </c>
      <c r="AP282" s="98">
        <f>SAStab!E1974</f>
        <v>0.91800000000000004</v>
      </c>
      <c r="AQ282" s="52">
        <f>SAStab!B9213</f>
        <v>22733</v>
      </c>
      <c r="AR282" s="52">
        <f>SAStab!C9213</f>
        <v>0</v>
      </c>
      <c r="AS282" s="52">
        <f>SAStab!D9213</f>
        <v>4621.25</v>
      </c>
      <c r="AT282" s="52">
        <f>SAStab!E9213</f>
        <v>14549</v>
      </c>
      <c r="AU282" s="52">
        <f>SAStab!F9213</f>
        <v>23271.3</v>
      </c>
      <c r="AV282" s="52">
        <f>SAStab!G9213</f>
        <v>31263</v>
      </c>
      <c r="AW282" s="52">
        <f>SAStab!H9213</f>
        <v>38240</v>
      </c>
      <c r="AX282" s="52">
        <f>SAStab!I9213</f>
        <v>42444</v>
      </c>
      <c r="AY282" s="52">
        <f>SAStab!J9213</f>
        <v>50547</v>
      </c>
      <c r="BB282" s="7" t="str">
        <f t="shared" si="81"/>
        <v>Social Security Benefits</v>
      </c>
      <c r="BC282" s="98">
        <f>SAStab!F1974</f>
        <v>0.91700000000000004</v>
      </c>
      <c r="BD282" s="52">
        <f>SAStab!B9357</f>
        <v>24860</v>
      </c>
      <c r="BE282" s="52">
        <f>SAStab!C9357</f>
        <v>0</v>
      </c>
      <c r="BF282" s="52">
        <f>SAStab!D9357</f>
        <v>4916.13</v>
      </c>
      <c r="BG282" s="52">
        <f>SAStab!E9357</f>
        <v>15500.2</v>
      </c>
      <c r="BH282" s="52">
        <f>SAStab!F9357</f>
        <v>24991</v>
      </c>
      <c r="BI282" s="52">
        <f>SAStab!G9357</f>
        <v>34356</v>
      </c>
      <c r="BJ282" s="52">
        <f>SAStab!H9357</f>
        <v>42820</v>
      </c>
      <c r="BK282" s="52">
        <f>SAStab!I9357</f>
        <v>47347</v>
      </c>
      <c r="BL282" s="52">
        <f>SAStab!J9357</f>
        <v>56215</v>
      </c>
      <c r="BO282" s="7" t="str">
        <f t="shared" si="82"/>
        <v>Social Security Benefits</v>
      </c>
      <c r="BP282" s="98">
        <f>SAStab!G1974</f>
        <v>0.92100000000000004</v>
      </c>
      <c r="BQ282">
        <f>SAStab!B9501</f>
        <v>28101</v>
      </c>
      <c r="BR282">
        <f>SAStab!C9501</f>
        <v>0</v>
      </c>
      <c r="BS282">
        <f>SAStab!D9501</f>
        <v>6596.49</v>
      </c>
      <c r="BT282">
        <f>SAStab!E9501</f>
        <v>17716.8</v>
      </c>
      <c r="BU282">
        <f>SAStab!F9501</f>
        <v>28199.3</v>
      </c>
      <c r="BV282" s="11">
        <f>SAStab!G9501</f>
        <v>38955</v>
      </c>
      <c r="BW282" s="11">
        <f>SAStab!H9501</f>
        <v>47839</v>
      </c>
      <c r="BX282" s="11">
        <f>SAStab!I9501</f>
        <v>52834</v>
      </c>
      <c r="BY282" s="11">
        <f>SAStab!J9501</f>
        <v>62350</v>
      </c>
    </row>
    <row r="283" spans="1:77">
      <c r="B283" s="7" t="s">
        <v>63</v>
      </c>
      <c r="C283" s="98">
        <f>SAStab!B1975</f>
        <v>1.2999999999999999E-2</v>
      </c>
      <c r="D283" s="52">
        <f>SAStab!B8782</f>
        <v>66</v>
      </c>
      <c r="E283" s="52">
        <f>SAStab!C8782</f>
        <v>0</v>
      </c>
      <c r="F283" s="52">
        <f>SAStab!D8782</f>
        <v>0</v>
      </c>
      <c r="G283" s="52">
        <f>SAStab!E8782</f>
        <v>0</v>
      </c>
      <c r="H283" s="52">
        <f>SAStab!F8782</f>
        <v>0</v>
      </c>
      <c r="I283" s="52">
        <f>SAStab!G8782</f>
        <v>0</v>
      </c>
      <c r="J283" s="52">
        <f>SAStab!H8782</f>
        <v>0</v>
      </c>
      <c r="K283" s="52">
        <f>SAStab!I8782</f>
        <v>0</v>
      </c>
      <c r="L283" s="52">
        <f>SAStab!J8782</f>
        <v>2014</v>
      </c>
      <c r="O283" s="7" t="str">
        <f t="shared" si="78"/>
        <v>SSI</v>
      </c>
      <c r="P283" s="98">
        <f>SAStab!C1975</f>
        <v>0.01</v>
      </c>
      <c r="Q283">
        <f>SAStab!B8926</f>
        <v>52</v>
      </c>
      <c r="R283" s="52">
        <f>SAStab!C8926</f>
        <v>0</v>
      </c>
      <c r="S283" s="52">
        <f>SAStab!D8926</f>
        <v>0</v>
      </c>
      <c r="T283" s="52">
        <f>SAStab!E8926</f>
        <v>0</v>
      </c>
      <c r="U283" s="52">
        <f>SAStab!F8926</f>
        <v>0</v>
      </c>
      <c r="V283" s="52">
        <f>SAStab!G8926</f>
        <v>0</v>
      </c>
      <c r="W283" s="52">
        <f>SAStab!H8926</f>
        <v>0</v>
      </c>
      <c r="X283">
        <f>SAStab!I8926</f>
        <v>0</v>
      </c>
      <c r="Y283">
        <f>SAStab!J8926</f>
        <v>0</v>
      </c>
      <c r="AB283" s="7" t="str">
        <f t="shared" si="79"/>
        <v>SSI</v>
      </c>
      <c r="AC283" s="98">
        <f>SAStab!D1975</f>
        <v>8.9999999999999993E-3</v>
      </c>
      <c r="AD283">
        <f>SAStab!B9070</f>
        <v>44</v>
      </c>
      <c r="AE283">
        <f>SAStab!C9070</f>
        <v>0</v>
      </c>
      <c r="AF283">
        <f>SAStab!D9070</f>
        <v>0</v>
      </c>
      <c r="AG283">
        <f>SAStab!E9070</f>
        <v>0</v>
      </c>
      <c r="AH283">
        <f>SAStab!F9070</f>
        <v>0</v>
      </c>
      <c r="AI283">
        <f>SAStab!G9070</f>
        <v>0</v>
      </c>
      <c r="AJ283">
        <f>SAStab!H9070</f>
        <v>0</v>
      </c>
      <c r="AK283">
        <f>SAStab!I9070</f>
        <v>0</v>
      </c>
      <c r="AL283">
        <f>SAStab!J9070</f>
        <v>0</v>
      </c>
      <c r="AO283" s="7" t="str">
        <f t="shared" si="80"/>
        <v>SSI</v>
      </c>
      <c r="AP283" s="98">
        <f>SAStab!E1975</f>
        <v>7.0000000000000001E-3</v>
      </c>
      <c r="AQ283" s="52">
        <f>SAStab!B9214</f>
        <v>38</v>
      </c>
      <c r="AR283" s="52">
        <f>SAStab!C9214</f>
        <v>0</v>
      </c>
      <c r="AS283" s="52">
        <f>SAStab!D9214</f>
        <v>0</v>
      </c>
      <c r="AT283" s="52">
        <f>SAStab!E9214</f>
        <v>0</v>
      </c>
      <c r="AU283" s="52">
        <f>SAStab!F9214</f>
        <v>0</v>
      </c>
      <c r="AV283" s="52">
        <f>SAStab!G9214</f>
        <v>0</v>
      </c>
      <c r="AW283" s="52">
        <f>SAStab!H9214</f>
        <v>0</v>
      </c>
      <c r="AX283" s="52">
        <f>SAStab!I9214</f>
        <v>0</v>
      </c>
      <c r="AY283" s="52">
        <f>SAStab!J9214</f>
        <v>0</v>
      </c>
      <c r="BB283" s="7" t="str">
        <f t="shared" si="81"/>
        <v>SSI</v>
      </c>
      <c r="BC283" s="98">
        <f>SAStab!F1975</f>
        <v>6.0000000000000001E-3</v>
      </c>
      <c r="BD283" s="52">
        <f>SAStab!B9358</f>
        <v>32</v>
      </c>
      <c r="BE283" s="52">
        <f>SAStab!C9358</f>
        <v>0</v>
      </c>
      <c r="BF283" s="52">
        <f>SAStab!D9358</f>
        <v>0</v>
      </c>
      <c r="BG283" s="52">
        <f>SAStab!E9358</f>
        <v>0</v>
      </c>
      <c r="BH283" s="52">
        <f>SAStab!F9358</f>
        <v>0</v>
      </c>
      <c r="BI283" s="52">
        <f>SAStab!G9358</f>
        <v>0</v>
      </c>
      <c r="BJ283" s="52">
        <f>SAStab!H9358</f>
        <v>0</v>
      </c>
      <c r="BK283" s="52">
        <f>SAStab!I9358</f>
        <v>0</v>
      </c>
      <c r="BL283" s="52">
        <f>SAStab!J9358</f>
        <v>0</v>
      </c>
      <c r="BO283" s="7" t="str">
        <f t="shared" si="82"/>
        <v>SSI</v>
      </c>
      <c r="BP283" s="98">
        <f>SAStab!G1975</f>
        <v>4.0000000000000001E-3</v>
      </c>
      <c r="BQ283">
        <f>SAStab!B9502</f>
        <v>23</v>
      </c>
      <c r="BR283">
        <f>SAStab!C9502</f>
        <v>0</v>
      </c>
      <c r="BS283">
        <f>SAStab!D9502</f>
        <v>0</v>
      </c>
      <c r="BT283">
        <f>SAStab!E9502</f>
        <v>0</v>
      </c>
      <c r="BU283">
        <f>SAStab!F9502</f>
        <v>0</v>
      </c>
      <c r="BV283" s="11">
        <f>SAStab!G9502</f>
        <v>0</v>
      </c>
      <c r="BW283" s="11">
        <f>SAStab!H9502</f>
        <v>0</v>
      </c>
      <c r="BX283" s="11">
        <f>SAStab!I9502</f>
        <v>0</v>
      </c>
      <c r="BY283" s="11">
        <f>SAStab!J9502</f>
        <v>0</v>
      </c>
    </row>
    <row r="284" spans="1:77">
      <c r="B284" s="7" t="s">
        <v>271</v>
      </c>
      <c r="C284" s="98">
        <f>SAStab!B1976</f>
        <v>0.96599999999999997</v>
      </c>
      <c r="D284" s="52">
        <f>SAStab!B8783</f>
        <v>32443</v>
      </c>
      <c r="E284" s="52">
        <f>SAStab!C8783</f>
        <v>92.96</v>
      </c>
      <c r="F284" s="52">
        <f>SAStab!D8783</f>
        <v>502.54</v>
      </c>
      <c r="G284" s="52">
        <f>SAStab!E8783</f>
        <v>2560</v>
      </c>
      <c r="H284" s="52">
        <f>SAStab!F8783</f>
        <v>9119.2999999999993</v>
      </c>
      <c r="I284" s="52">
        <f>SAStab!G8783</f>
        <v>28359</v>
      </c>
      <c r="J284" s="52">
        <f>SAStab!H8783</f>
        <v>71229</v>
      </c>
      <c r="K284" s="52">
        <f>SAStab!I8783</f>
        <v>125244</v>
      </c>
      <c r="L284" s="52">
        <f>SAStab!J8783</f>
        <v>370492</v>
      </c>
      <c r="O284" s="7" t="str">
        <f t="shared" si="78"/>
        <v>Annuitized Financial Income</v>
      </c>
      <c r="P284" s="98">
        <f>SAStab!C1976</f>
        <v>0.97499999999999998</v>
      </c>
      <c r="Q284">
        <f>SAStab!B8927</f>
        <v>37716</v>
      </c>
      <c r="R284" s="52">
        <f>SAStab!C8927</f>
        <v>226.72</v>
      </c>
      <c r="S284" s="52">
        <f>SAStab!D8927</f>
        <v>770.14</v>
      </c>
      <c r="T284" s="52">
        <f>SAStab!E8927</f>
        <v>3283.2</v>
      </c>
      <c r="U284" s="52">
        <f>SAStab!F8927</f>
        <v>10886.1</v>
      </c>
      <c r="V284" s="52">
        <f>SAStab!G8927</f>
        <v>32503</v>
      </c>
      <c r="W284" s="52">
        <f>SAStab!H8927</f>
        <v>82242</v>
      </c>
      <c r="X284">
        <f>SAStab!I8927</f>
        <v>138330</v>
      </c>
      <c r="Y284">
        <f>SAStab!J8927</f>
        <v>438770</v>
      </c>
      <c r="AB284" s="7" t="str">
        <f t="shared" si="79"/>
        <v>Annuitized Financial Income</v>
      </c>
      <c r="AC284" s="98">
        <f>SAStab!D1976</f>
        <v>0.97299999999999998</v>
      </c>
      <c r="AD284">
        <f>SAStab!B9071</f>
        <v>41220</v>
      </c>
      <c r="AE284">
        <f>SAStab!C9071</f>
        <v>222.87</v>
      </c>
      <c r="AF284">
        <f>SAStab!D9071</f>
        <v>871.06</v>
      </c>
      <c r="AG284">
        <f>SAStab!E9071</f>
        <v>3722.3</v>
      </c>
      <c r="AH284">
        <f>SAStab!F9071</f>
        <v>12630.1</v>
      </c>
      <c r="AI284">
        <f>SAStab!G9071</f>
        <v>37544</v>
      </c>
      <c r="AJ284">
        <f>SAStab!H9071</f>
        <v>92205</v>
      </c>
      <c r="AK284">
        <f>SAStab!I9071</f>
        <v>154582</v>
      </c>
      <c r="AL284">
        <f>SAStab!J9071</f>
        <v>458690</v>
      </c>
      <c r="AO284" s="7" t="str">
        <f t="shared" si="80"/>
        <v>Annuitized Financial Income</v>
      </c>
      <c r="AP284" s="98">
        <f>SAStab!E1976</f>
        <v>0.97</v>
      </c>
      <c r="AQ284" s="52">
        <f>SAStab!B9215</f>
        <v>45883</v>
      </c>
      <c r="AR284" s="52">
        <f>SAStab!C9215</f>
        <v>205.27</v>
      </c>
      <c r="AS284" s="52">
        <f>SAStab!D9215</f>
        <v>907.41</v>
      </c>
      <c r="AT284" s="52">
        <f>SAStab!E9215</f>
        <v>3927.9</v>
      </c>
      <c r="AU284" s="52">
        <f>SAStab!F9215</f>
        <v>13547</v>
      </c>
      <c r="AV284" s="52">
        <f>SAStab!G9215</f>
        <v>41486</v>
      </c>
      <c r="AW284" s="52">
        <f>SAStab!H9215</f>
        <v>101107</v>
      </c>
      <c r="AX284" s="52">
        <f>SAStab!I9215</f>
        <v>174864</v>
      </c>
      <c r="AY284" s="52">
        <f>SAStab!J9215</f>
        <v>503091</v>
      </c>
      <c r="BB284" s="7" t="str">
        <f t="shared" si="81"/>
        <v>Annuitized Financial Income</v>
      </c>
      <c r="BC284" s="98">
        <f>SAStab!F1976</f>
        <v>0.97099999999999997</v>
      </c>
      <c r="BD284" s="52">
        <f>SAStab!B9359</f>
        <v>46269</v>
      </c>
      <c r="BE284" s="52">
        <f>SAStab!C9359</f>
        <v>205.46</v>
      </c>
      <c r="BF284" s="52">
        <f>SAStab!D9359</f>
        <v>944.6</v>
      </c>
      <c r="BG284" s="52">
        <f>SAStab!E9359</f>
        <v>4195.6000000000004</v>
      </c>
      <c r="BH284" s="52">
        <f>SAStab!F9359</f>
        <v>14319.8</v>
      </c>
      <c r="BI284" s="52">
        <f>SAStab!G9359</f>
        <v>42969</v>
      </c>
      <c r="BJ284" s="52">
        <f>SAStab!H9359</f>
        <v>105808</v>
      </c>
      <c r="BK284" s="52">
        <f>SAStab!I9359</f>
        <v>175925</v>
      </c>
      <c r="BL284" s="52">
        <f>SAStab!J9359</f>
        <v>501029</v>
      </c>
      <c r="BO284" s="7" t="str">
        <f t="shared" si="82"/>
        <v>Annuitized Financial Income</v>
      </c>
      <c r="BP284" s="98">
        <f>SAStab!G1976</f>
        <v>0.97199999999999998</v>
      </c>
      <c r="BQ284">
        <f>SAStab!B9503</f>
        <v>47426</v>
      </c>
      <c r="BR284">
        <f>SAStab!C9503</f>
        <v>246.63</v>
      </c>
      <c r="BS284">
        <f>SAStab!D9503</f>
        <v>1009.81</v>
      </c>
      <c r="BT284">
        <f>SAStab!E9503</f>
        <v>4495.8</v>
      </c>
      <c r="BU284">
        <f>SAStab!F9503</f>
        <v>15235.4</v>
      </c>
      <c r="BV284" s="11">
        <f>SAStab!G9503</f>
        <v>44270</v>
      </c>
      <c r="BW284" s="11">
        <f>SAStab!H9503</f>
        <v>105704</v>
      </c>
      <c r="BX284" s="11">
        <f>SAStab!I9503</f>
        <v>179205</v>
      </c>
      <c r="BY284" s="11">
        <f>SAStab!J9503</f>
        <v>517196</v>
      </c>
    </row>
    <row r="285" spans="1:77">
      <c r="B285" s="7" t="s">
        <v>40</v>
      </c>
      <c r="C285" s="98">
        <f>SAStab!B1977</f>
        <v>0.50900000000000001</v>
      </c>
      <c r="D285" s="52">
        <f>SAStab!B8784</f>
        <v>8687</v>
      </c>
      <c r="E285" s="52">
        <f>SAStab!C8784</f>
        <v>0</v>
      </c>
      <c r="F285" s="52">
        <f>SAStab!D8784</f>
        <v>0</v>
      </c>
      <c r="G285" s="52">
        <f>SAStab!E8784</f>
        <v>0</v>
      </c>
      <c r="H285" s="52">
        <f>SAStab!F8784</f>
        <v>456.2</v>
      </c>
      <c r="I285" s="52">
        <f>SAStab!G8784</f>
        <v>11272</v>
      </c>
      <c r="J285" s="52">
        <f>SAStab!H8784</f>
        <v>26824</v>
      </c>
      <c r="K285" s="52">
        <f>SAStab!I8784</f>
        <v>40254</v>
      </c>
      <c r="L285" s="52">
        <f>SAStab!J8784</f>
        <v>74692</v>
      </c>
      <c r="O285" s="7" t="str">
        <f t="shared" si="78"/>
        <v>DB Pension Income</v>
      </c>
      <c r="P285" s="98">
        <f>SAStab!C1977</f>
        <v>0.48899999999999999</v>
      </c>
      <c r="Q285">
        <f>SAStab!B8928</f>
        <v>7211</v>
      </c>
      <c r="R285" s="52">
        <f>SAStab!C8928</f>
        <v>0</v>
      </c>
      <c r="S285" s="52">
        <f>SAStab!D8928</f>
        <v>0</v>
      </c>
      <c r="T285" s="52">
        <f>SAStab!E8928</f>
        <v>0</v>
      </c>
      <c r="U285" s="52">
        <f>SAStab!F8928</f>
        <v>0</v>
      </c>
      <c r="V285" s="52">
        <f>SAStab!G8928</f>
        <v>7673</v>
      </c>
      <c r="W285" s="52">
        <f>SAStab!H8928</f>
        <v>22327</v>
      </c>
      <c r="X285">
        <f>SAStab!I8928</f>
        <v>35981</v>
      </c>
      <c r="Y285">
        <f>SAStab!J8928</f>
        <v>74087</v>
      </c>
      <c r="AB285" s="7" t="str">
        <f t="shared" si="79"/>
        <v>DB Pension Income</v>
      </c>
      <c r="AC285" s="98">
        <f>SAStab!D1977</f>
        <v>0.442</v>
      </c>
      <c r="AD285">
        <f>SAStab!B9072</f>
        <v>5425</v>
      </c>
      <c r="AE285">
        <f>SAStab!C9072</f>
        <v>0</v>
      </c>
      <c r="AF285">
        <f>SAStab!D9072</f>
        <v>0</v>
      </c>
      <c r="AG285">
        <f>SAStab!E9072</f>
        <v>0</v>
      </c>
      <c r="AH285">
        <f>SAStab!F9072</f>
        <v>0</v>
      </c>
      <c r="AI285">
        <f>SAStab!G9072</f>
        <v>4128</v>
      </c>
      <c r="AJ285">
        <f>SAStab!H9072</f>
        <v>15486</v>
      </c>
      <c r="AK285">
        <f>SAStab!I9072</f>
        <v>28568</v>
      </c>
      <c r="AL285">
        <f>SAStab!J9072</f>
        <v>68973</v>
      </c>
      <c r="AO285" s="7" t="str">
        <f t="shared" si="80"/>
        <v>DB Pension Income</v>
      </c>
      <c r="AP285" s="98">
        <f>SAStab!E1977</f>
        <v>0.36799999999999999</v>
      </c>
      <c r="AQ285" s="52">
        <f>SAStab!B9216</f>
        <v>4160</v>
      </c>
      <c r="AR285" s="52">
        <f>SAStab!C9216</f>
        <v>0</v>
      </c>
      <c r="AS285" s="52">
        <f>SAStab!D9216</f>
        <v>0</v>
      </c>
      <c r="AT285" s="52">
        <f>SAStab!E9216</f>
        <v>0</v>
      </c>
      <c r="AU285" s="52">
        <f>SAStab!F9216</f>
        <v>0</v>
      </c>
      <c r="AV285" s="52">
        <f>SAStab!G9216</f>
        <v>1782</v>
      </c>
      <c r="AW285" s="52">
        <f>SAStab!H9216</f>
        <v>9384</v>
      </c>
      <c r="AX285" s="52">
        <f>SAStab!I9216</f>
        <v>21440</v>
      </c>
      <c r="AY285" s="52">
        <f>SAStab!J9216</f>
        <v>68142</v>
      </c>
      <c r="BB285" s="7" t="str">
        <f t="shared" si="81"/>
        <v>DB Pension Income</v>
      </c>
      <c r="BC285" s="98">
        <f>SAStab!F1977</f>
        <v>0.27400000000000002</v>
      </c>
      <c r="BD285" s="52">
        <f>SAStab!B9360</f>
        <v>3560</v>
      </c>
      <c r="BE285" s="52">
        <f>SAStab!C9360</f>
        <v>0</v>
      </c>
      <c r="BF285" s="52">
        <f>SAStab!D9360</f>
        <v>0</v>
      </c>
      <c r="BG285" s="52">
        <f>SAStab!E9360</f>
        <v>0</v>
      </c>
      <c r="BH285" s="52">
        <f>SAStab!F9360</f>
        <v>0</v>
      </c>
      <c r="BI285" s="52">
        <f>SAStab!G9360</f>
        <v>416</v>
      </c>
      <c r="BJ285" s="52">
        <f>SAStab!H9360</f>
        <v>6411</v>
      </c>
      <c r="BK285" s="52">
        <f>SAStab!I9360</f>
        <v>18089</v>
      </c>
      <c r="BL285" s="52">
        <f>SAStab!J9360</f>
        <v>68452</v>
      </c>
      <c r="BO285" s="7" t="str">
        <f t="shared" si="82"/>
        <v>DB Pension Income</v>
      </c>
      <c r="BP285" s="98">
        <f>SAStab!G1977</f>
        <v>0.216</v>
      </c>
      <c r="BQ285">
        <f>SAStab!B9504</f>
        <v>3642</v>
      </c>
      <c r="BR285">
        <f>SAStab!C9504</f>
        <v>0</v>
      </c>
      <c r="BS285">
        <f>SAStab!D9504</f>
        <v>0</v>
      </c>
      <c r="BT285">
        <f>SAStab!E9504</f>
        <v>0</v>
      </c>
      <c r="BU285">
        <f>SAStab!F9504</f>
        <v>0</v>
      </c>
      <c r="BV285" s="11">
        <f>SAStab!G9504</f>
        <v>0</v>
      </c>
      <c r="BW285" s="11">
        <f>SAStab!H9504</f>
        <v>6120</v>
      </c>
      <c r="BX285" s="11">
        <f>SAStab!I9504</f>
        <v>18905</v>
      </c>
      <c r="BY285" s="11">
        <f>SAStab!J9504</f>
        <v>74105</v>
      </c>
    </row>
    <row r="286" spans="1:77">
      <c r="B286" s="7" t="s">
        <v>41</v>
      </c>
      <c r="C286" s="98">
        <f>SAStab!B1978</f>
        <v>0.435</v>
      </c>
      <c r="D286" s="52">
        <f>SAStab!B8785</f>
        <v>18818</v>
      </c>
      <c r="E286" s="52">
        <f>SAStab!C8785</f>
        <v>0</v>
      </c>
      <c r="F286" s="52">
        <f>SAStab!D8785</f>
        <v>0</v>
      </c>
      <c r="G286" s="52">
        <f>SAStab!E8785</f>
        <v>0</v>
      </c>
      <c r="H286" s="52">
        <f>SAStab!F8785</f>
        <v>0</v>
      </c>
      <c r="I286" s="52">
        <f>SAStab!G8785</f>
        <v>24200</v>
      </c>
      <c r="J286" s="52">
        <f>SAStab!H8785</f>
        <v>54110</v>
      </c>
      <c r="K286" s="52">
        <f>SAStab!I8785</f>
        <v>78868</v>
      </c>
      <c r="L286" s="52">
        <f>SAStab!J8785</f>
        <v>149943</v>
      </c>
      <c r="O286" s="7" t="str">
        <f t="shared" si="78"/>
        <v>Earned Income</v>
      </c>
      <c r="P286" s="98">
        <f>SAStab!C1978</f>
        <v>0.44800000000000001</v>
      </c>
      <c r="Q286">
        <f>SAStab!B8929</f>
        <v>18978</v>
      </c>
      <c r="R286" s="52">
        <f>SAStab!C8929</f>
        <v>0</v>
      </c>
      <c r="S286" s="52">
        <f>SAStab!D8929</f>
        <v>0</v>
      </c>
      <c r="T286" s="52">
        <f>SAStab!E8929</f>
        <v>0</v>
      </c>
      <c r="U286" s="52">
        <f>SAStab!F8929</f>
        <v>0</v>
      </c>
      <c r="V286" s="52">
        <f>SAStab!G8929</f>
        <v>26373</v>
      </c>
      <c r="W286" s="52">
        <f>SAStab!H8929</f>
        <v>59198</v>
      </c>
      <c r="X286">
        <f>SAStab!I8929</f>
        <v>86551</v>
      </c>
      <c r="Y286">
        <f>SAStab!J8929</f>
        <v>158824</v>
      </c>
      <c r="AB286" s="7" t="str">
        <f t="shared" si="79"/>
        <v>Earned Income</v>
      </c>
      <c r="AC286" s="98">
        <f>SAStab!D1978</f>
        <v>0.4</v>
      </c>
      <c r="AD286">
        <f>SAStab!B9073</f>
        <v>19178</v>
      </c>
      <c r="AE286">
        <f>SAStab!C9073</f>
        <v>0</v>
      </c>
      <c r="AF286">
        <f>SAStab!D9073</f>
        <v>0</v>
      </c>
      <c r="AG286">
        <f>SAStab!E9073</f>
        <v>0</v>
      </c>
      <c r="AH286">
        <f>SAStab!F9073</f>
        <v>0</v>
      </c>
      <c r="AI286">
        <f>SAStab!G9073</f>
        <v>23626</v>
      </c>
      <c r="AJ286">
        <f>SAStab!H9073</f>
        <v>59632</v>
      </c>
      <c r="AK286">
        <f>SAStab!I9073</f>
        <v>91526</v>
      </c>
      <c r="AL286">
        <f>SAStab!J9073</f>
        <v>172820</v>
      </c>
      <c r="AO286" s="7" t="str">
        <f t="shared" si="80"/>
        <v>Earned Income</v>
      </c>
      <c r="AP286" s="98">
        <f>SAStab!E1978</f>
        <v>0.38100000000000001</v>
      </c>
      <c r="AQ286" s="52">
        <f>SAStab!B9217</f>
        <v>20944</v>
      </c>
      <c r="AR286" s="52">
        <f>SAStab!C9217</f>
        <v>0</v>
      </c>
      <c r="AS286" s="52">
        <f>SAStab!D9217</f>
        <v>0</v>
      </c>
      <c r="AT286" s="52">
        <f>SAStab!E9217</f>
        <v>0</v>
      </c>
      <c r="AU286" s="52">
        <f>SAStab!F9217</f>
        <v>0</v>
      </c>
      <c r="AV286" s="52">
        <f>SAStab!G9217</f>
        <v>24145</v>
      </c>
      <c r="AW286" s="52">
        <f>SAStab!H9217</f>
        <v>67589</v>
      </c>
      <c r="AX286" s="52">
        <f>SAStab!I9217</f>
        <v>100883</v>
      </c>
      <c r="AY286" s="52">
        <f>SAStab!J9217</f>
        <v>197260</v>
      </c>
      <c r="BB286" s="7" t="str">
        <f t="shared" si="81"/>
        <v>Earned Income</v>
      </c>
      <c r="BC286" s="98">
        <f>SAStab!F1978</f>
        <v>0.41699999999999998</v>
      </c>
      <c r="BD286" s="52">
        <f>SAStab!B9361</f>
        <v>26001</v>
      </c>
      <c r="BE286" s="52">
        <f>SAStab!C9361</f>
        <v>0</v>
      </c>
      <c r="BF286" s="52">
        <f>SAStab!D9361</f>
        <v>0</v>
      </c>
      <c r="BG286" s="52">
        <f>SAStab!E9361</f>
        <v>0</v>
      </c>
      <c r="BH286" s="52">
        <f>SAStab!F9361</f>
        <v>0</v>
      </c>
      <c r="BI286" s="52">
        <f>SAStab!G9361</f>
        <v>31035</v>
      </c>
      <c r="BJ286" s="52">
        <f>SAStab!H9361</f>
        <v>80554</v>
      </c>
      <c r="BK286" s="52">
        <f>SAStab!I9361</f>
        <v>116521</v>
      </c>
      <c r="BL286" s="52">
        <f>SAStab!J9361</f>
        <v>226763</v>
      </c>
      <c r="BO286" s="7" t="str">
        <f t="shared" si="82"/>
        <v>Earned Income</v>
      </c>
      <c r="BP286" s="98">
        <f>SAStab!G1978</f>
        <v>0.41099999999999998</v>
      </c>
      <c r="BQ286">
        <f>SAStab!B9505</f>
        <v>27782</v>
      </c>
      <c r="BR286">
        <f>SAStab!C9505</f>
        <v>0</v>
      </c>
      <c r="BS286">
        <f>SAStab!D9505</f>
        <v>0</v>
      </c>
      <c r="BT286">
        <f>SAStab!E9505</f>
        <v>0</v>
      </c>
      <c r="BU286">
        <f>SAStab!F9505</f>
        <v>0</v>
      </c>
      <c r="BV286" s="11">
        <f>SAStab!G9505</f>
        <v>33795</v>
      </c>
      <c r="BW286" s="11">
        <f>SAStab!H9505</f>
        <v>87983</v>
      </c>
      <c r="BX286" s="11">
        <f>SAStab!I9505</f>
        <v>131127</v>
      </c>
      <c r="BY286" s="11">
        <f>SAStab!J9505</f>
        <v>268248</v>
      </c>
    </row>
    <row r="287" spans="1:77">
      <c r="B287" s="7" t="s">
        <v>42</v>
      </c>
      <c r="C287" s="98">
        <f>SAStab!B1979</f>
        <v>0.86299999999999999</v>
      </c>
      <c r="D287" s="52">
        <f>SAStab!B8786</f>
        <v>5688</v>
      </c>
      <c r="E287" s="52">
        <f>SAStab!C8786</f>
        <v>0</v>
      </c>
      <c r="F287" s="52">
        <f>SAStab!D8786</f>
        <v>0</v>
      </c>
      <c r="G287" s="52">
        <f>SAStab!E8786</f>
        <v>1382.4</v>
      </c>
      <c r="H287" s="52">
        <f>SAStab!F8786</f>
        <v>3636.1</v>
      </c>
      <c r="I287" s="52">
        <f>SAStab!G8786</f>
        <v>7507</v>
      </c>
      <c r="J287" s="52">
        <f>SAStab!H8786</f>
        <v>13304</v>
      </c>
      <c r="K287" s="52">
        <f>SAStab!I8786</f>
        <v>18216</v>
      </c>
      <c r="L287" s="52">
        <f>SAStab!J8786</f>
        <v>33593</v>
      </c>
      <c r="O287" s="7" t="str">
        <f t="shared" si="78"/>
        <v>Imputed Rental Income</v>
      </c>
      <c r="P287" s="98">
        <f>SAStab!C1979</f>
        <v>0.86199999999999999</v>
      </c>
      <c r="Q287">
        <f>SAStab!B8930</f>
        <v>6453</v>
      </c>
      <c r="R287" s="52">
        <f>SAStab!C8930</f>
        <v>0</v>
      </c>
      <c r="S287" s="52">
        <f>SAStab!D8930</f>
        <v>0</v>
      </c>
      <c r="T287" s="52">
        <f>SAStab!E8930</f>
        <v>1327.5</v>
      </c>
      <c r="U287" s="52">
        <f>SAStab!F8930</f>
        <v>3730.2</v>
      </c>
      <c r="V287" s="52">
        <f>SAStab!G8930</f>
        <v>8239</v>
      </c>
      <c r="W287" s="52">
        <f>SAStab!H8930</f>
        <v>15430</v>
      </c>
      <c r="X287">
        <f>SAStab!I8930</f>
        <v>21973</v>
      </c>
      <c r="Y287">
        <f>SAStab!J8930</f>
        <v>40801</v>
      </c>
      <c r="AB287" s="7" t="str">
        <f t="shared" si="79"/>
        <v>Imputed Rental Income</v>
      </c>
      <c r="AC287" s="98">
        <f>SAStab!D1979</f>
        <v>0.85</v>
      </c>
      <c r="AD287">
        <f>SAStab!B9074</f>
        <v>7151</v>
      </c>
      <c r="AE287">
        <f>SAStab!C9074</f>
        <v>0</v>
      </c>
      <c r="AF287">
        <f>SAStab!D9074</f>
        <v>0</v>
      </c>
      <c r="AG287">
        <f>SAStab!E9074</f>
        <v>1357.6</v>
      </c>
      <c r="AH287">
        <f>SAStab!F9074</f>
        <v>3895.1</v>
      </c>
      <c r="AI287">
        <f>SAStab!G9074</f>
        <v>8772</v>
      </c>
      <c r="AJ287">
        <f>SAStab!H9074</f>
        <v>17035</v>
      </c>
      <c r="AK287">
        <f>SAStab!I9074</f>
        <v>24883</v>
      </c>
      <c r="AL287">
        <f>SAStab!J9074</f>
        <v>49460</v>
      </c>
      <c r="AO287" s="7" t="str">
        <f t="shared" si="80"/>
        <v>Imputed Rental Income</v>
      </c>
      <c r="AP287" s="98">
        <f>SAStab!E1979</f>
        <v>0.83099999999999996</v>
      </c>
      <c r="AQ287" s="52">
        <f>SAStab!B9218</f>
        <v>7968</v>
      </c>
      <c r="AR287" s="52">
        <f>SAStab!C9218</f>
        <v>0</v>
      </c>
      <c r="AS287" s="52">
        <f>SAStab!D9218</f>
        <v>0</v>
      </c>
      <c r="AT287" s="52">
        <f>SAStab!E9218</f>
        <v>1311.2</v>
      </c>
      <c r="AU287" s="52">
        <f>SAStab!F9218</f>
        <v>4071.4</v>
      </c>
      <c r="AV287" s="52">
        <f>SAStab!G9218</f>
        <v>9288</v>
      </c>
      <c r="AW287" s="52">
        <f>SAStab!H9218</f>
        <v>18686</v>
      </c>
      <c r="AX287" s="52">
        <f>SAStab!I9218</f>
        <v>28239</v>
      </c>
      <c r="AY287" s="52">
        <f>SAStab!J9218</f>
        <v>62346</v>
      </c>
      <c r="BB287" s="7" t="str">
        <f t="shared" si="81"/>
        <v>Imputed Rental Income</v>
      </c>
      <c r="BC287" s="98">
        <f>SAStab!F1979</f>
        <v>0.81599999999999995</v>
      </c>
      <c r="BD287" s="52">
        <f>SAStab!B9362</f>
        <v>8831</v>
      </c>
      <c r="BE287" s="52">
        <f>SAStab!C9362</f>
        <v>0</v>
      </c>
      <c r="BF287" s="52">
        <f>SAStab!D9362</f>
        <v>0</v>
      </c>
      <c r="BG287" s="52">
        <f>SAStab!E9362</f>
        <v>1336.3</v>
      </c>
      <c r="BH287" s="52">
        <f>SAStab!F9362</f>
        <v>4403.2</v>
      </c>
      <c r="BI287" s="52">
        <f>SAStab!G9362</f>
        <v>10163</v>
      </c>
      <c r="BJ287" s="52">
        <f>SAStab!H9362</f>
        <v>20210</v>
      </c>
      <c r="BK287" s="52">
        <f>SAStab!I9362</f>
        <v>30553</v>
      </c>
      <c r="BL287" s="52">
        <f>SAStab!J9362</f>
        <v>70595</v>
      </c>
      <c r="BO287" s="7" t="str">
        <f t="shared" si="82"/>
        <v>Imputed Rental Income</v>
      </c>
      <c r="BP287" s="98">
        <f>SAStab!G1979</f>
        <v>0.80700000000000005</v>
      </c>
      <c r="BQ287">
        <f>SAStab!B9506</f>
        <v>9976</v>
      </c>
      <c r="BR287">
        <f>SAStab!C9506</f>
        <v>0</v>
      </c>
      <c r="BS287">
        <f>SAStab!D9506</f>
        <v>0</v>
      </c>
      <c r="BT287">
        <f>SAStab!E9506</f>
        <v>1406.3</v>
      </c>
      <c r="BU287">
        <f>SAStab!F9506</f>
        <v>4849.5</v>
      </c>
      <c r="BV287" s="11">
        <f>SAStab!G9506</f>
        <v>11339</v>
      </c>
      <c r="BW287" s="11">
        <f>SAStab!H9506</f>
        <v>23177</v>
      </c>
      <c r="BX287" s="11">
        <f>SAStab!I9506</f>
        <v>35030</v>
      </c>
      <c r="BY287" s="11">
        <f>SAStab!J9506</f>
        <v>77211</v>
      </c>
    </row>
    <row r="288" spans="1:77">
      <c r="A288" s="7"/>
      <c r="B288" s="7" t="s">
        <v>226</v>
      </c>
      <c r="C288" s="98">
        <f>SAStab!B1980</f>
        <v>9.1999999999999998E-2</v>
      </c>
      <c r="D288" s="52">
        <f>SAStab!B8787</f>
        <v>963</v>
      </c>
      <c r="E288" s="52">
        <f>SAStab!C8787</f>
        <v>0</v>
      </c>
      <c r="F288" s="52">
        <f>SAStab!D8787</f>
        <v>0</v>
      </c>
      <c r="G288" s="52">
        <f>SAStab!E8787</f>
        <v>0</v>
      </c>
      <c r="H288" s="52">
        <f>SAStab!F8787</f>
        <v>0</v>
      </c>
      <c r="I288" s="52">
        <f>SAStab!G8787</f>
        <v>0</v>
      </c>
      <c r="J288" s="52">
        <f>SAStab!H8787</f>
        <v>0</v>
      </c>
      <c r="K288" s="52">
        <f>SAStab!I8787</f>
        <v>8941</v>
      </c>
      <c r="L288" s="52">
        <f>SAStab!J8787</f>
        <v>18284</v>
      </c>
      <c r="N288" s="7"/>
      <c r="O288" s="7" t="str">
        <f t="shared" si="78"/>
        <v>Means+Nonmeans Benefits</v>
      </c>
      <c r="P288" s="98">
        <f>SAStab!C1980</f>
        <v>9.0999999999999998E-2</v>
      </c>
      <c r="Q288">
        <f>SAStab!B8931</f>
        <v>1056</v>
      </c>
      <c r="R288" s="52">
        <f>SAStab!C8931</f>
        <v>0</v>
      </c>
      <c r="S288" s="52">
        <f>SAStab!D8931</f>
        <v>0</v>
      </c>
      <c r="T288" s="52">
        <f>SAStab!E8931</f>
        <v>0</v>
      </c>
      <c r="U288" s="52">
        <f>SAStab!F8931</f>
        <v>0</v>
      </c>
      <c r="V288" s="52">
        <f>SAStab!G8931</f>
        <v>0</v>
      </c>
      <c r="W288" s="52">
        <f>SAStab!H8931</f>
        <v>0</v>
      </c>
      <c r="X288">
        <f>SAStab!I8931</f>
        <v>9873</v>
      </c>
      <c r="Y288">
        <f>SAStab!J8931</f>
        <v>20361</v>
      </c>
      <c r="AA288" s="7"/>
      <c r="AB288" s="7" t="str">
        <f t="shared" si="79"/>
        <v>Means+Nonmeans Benefits</v>
      </c>
      <c r="AC288" s="98">
        <f>SAStab!D1980</f>
        <v>8.3000000000000004E-2</v>
      </c>
      <c r="AD288">
        <f>SAStab!B9075</f>
        <v>1083</v>
      </c>
      <c r="AE288">
        <f>SAStab!C9075</f>
        <v>0</v>
      </c>
      <c r="AF288">
        <f>SAStab!D9075</f>
        <v>0</v>
      </c>
      <c r="AG288">
        <f>SAStab!E9075</f>
        <v>0</v>
      </c>
      <c r="AH288">
        <f>SAStab!F9075</f>
        <v>0</v>
      </c>
      <c r="AI288">
        <f>SAStab!G9075</f>
        <v>0</v>
      </c>
      <c r="AJ288">
        <f>SAStab!H9075</f>
        <v>0</v>
      </c>
      <c r="AK288">
        <f>SAStab!I9075</f>
        <v>10116</v>
      </c>
      <c r="AL288">
        <f>SAStab!J9075</f>
        <v>21964</v>
      </c>
      <c r="AN288" s="7"/>
      <c r="AO288" s="7" t="str">
        <f t="shared" si="80"/>
        <v>Means+Nonmeans Benefits</v>
      </c>
      <c r="AP288" s="98">
        <f>SAStab!E1980</f>
        <v>0.08</v>
      </c>
      <c r="AQ288" s="52">
        <f>SAStab!B9219</f>
        <v>1145</v>
      </c>
      <c r="AR288" s="52">
        <f>SAStab!C9219</f>
        <v>0</v>
      </c>
      <c r="AS288" s="52">
        <f>SAStab!D9219</f>
        <v>0</v>
      </c>
      <c r="AT288" s="52">
        <f>SAStab!E9219</f>
        <v>0</v>
      </c>
      <c r="AU288" s="52">
        <f>SAStab!F9219</f>
        <v>0</v>
      </c>
      <c r="AV288" s="52">
        <f>SAStab!G9219</f>
        <v>0</v>
      </c>
      <c r="AW288" s="52">
        <f>SAStab!H9219</f>
        <v>0</v>
      </c>
      <c r="AX288" s="52">
        <f>SAStab!I9219</f>
        <v>10329</v>
      </c>
      <c r="AY288" s="52">
        <f>SAStab!J9219</f>
        <v>23941</v>
      </c>
      <c r="BA288" s="7"/>
      <c r="BB288" s="7" t="str">
        <f t="shared" si="81"/>
        <v>Means+Nonmeans Benefits</v>
      </c>
      <c r="BC288" s="98">
        <f>SAStab!F1980</f>
        <v>8.8999999999999996E-2</v>
      </c>
      <c r="BD288" s="52">
        <f>SAStab!B9363</f>
        <v>1402</v>
      </c>
      <c r="BE288" s="52">
        <f>SAStab!C9363</f>
        <v>0</v>
      </c>
      <c r="BF288" s="52">
        <f>SAStab!D9363</f>
        <v>0</v>
      </c>
      <c r="BG288" s="52">
        <f>SAStab!E9363</f>
        <v>0</v>
      </c>
      <c r="BH288" s="52">
        <f>SAStab!F9363</f>
        <v>0</v>
      </c>
      <c r="BI288" s="52">
        <f>SAStab!G9363</f>
        <v>0</v>
      </c>
      <c r="BJ288" s="52">
        <f>SAStab!H9363</f>
        <v>0</v>
      </c>
      <c r="BK288" s="52">
        <f>SAStab!I9363</f>
        <v>13220</v>
      </c>
      <c r="BL288" s="52">
        <f>SAStab!J9363</f>
        <v>27303</v>
      </c>
      <c r="BN288" s="7"/>
      <c r="BO288" s="7" t="str">
        <f t="shared" si="82"/>
        <v>Means+Nonmeans Benefits</v>
      </c>
      <c r="BP288" s="98">
        <f>SAStab!G1980</f>
        <v>8.5999999999999993E-2</v>
      </c>
      <c r="BQ288">
        <f>SAStab!B9507</f>
        <v>1493</v>
      </c>
      <c r="BR288">
        <f>SAStab!C9507</f>
        <v>0</v>
      </c>
      <c r="BS288">
        <f>SAStab!D9507</f>
        <v>0</v>
      </c>
      <c r="BT288">
        <f>SAStab!E9507</f>
        <v>0</v>
      </c>
      <c r="BU288">
        <f>SAStab!F9507</f>
        <v>0</v>
      </c>
      <c r="BV288" s="11">
        <f>SAStab!G9507</f>
        <v>0</v>
      </c>
      <c r="BW288" s="11">
        <f>SAStab!H9507</f>
        <v>0</v>
      </c>
      <c r="BX288" s="11">
        <f>SAStab!I9507</f>
        <v>13981</v>
      </c>
      <c r="BY288" s="11">
        <f>SAStab!J9507</f>
        <v>29971</v>
      </c>
    </row>
    <row r="289" spans="1:77">
      <c r="A289" s="7"/>
      <c r="B289" s="7" t="s">
        <v>308</v>
      </c>
      <c r="C289" s="98">
        <f>SAStab!B1981</f>
        <v>0.13500000000000001</v>
      </c>
      <c r="D289" s="52">
        <f>SAStab!B8788</f>
        <v>4434</v>
      </c>
      <c r="E289" s="52">
        <f>SAStab!C8788</f>
        <v>0</v>
      </c>
      <c r="F289" s="52">
        <f>SAStab!D8788</f>
        <v>0</v>
      </c>
      <c r="G289" s="52">
        <f>SAStab!E8788</f>
        <v>0</v>
      </c>
      <c r="H289" s="52">
        <f>SAStab!F8788</f>
        <v>0</v>
      </c>
      <c r="I289" s="52">
        <f>SAStab!G8788</f>
        <v>0</v>
      </c>
      <c r="J289" s="52">
        <f>SAStab!H8788</f>
        <v>17562</v>
      </c>
      <c r="K289" s="52">
        <f>SAStab!I8788</f>
        <v>26449</v>
      </c>
      <c r="L289" s="52">
        <f>SAStab!J8788</f>
        <v>66422</v>
      </c>
      <c r="N289" s="7"/>
      <c r="O289" s="7" t="str">
        <f t="shared" si="78"/>
        <v>Other Family Member Income</v>
      </c>
      <c r="P289" s="98">
        <f>SAStab!C1981</f>
        <v>0.13300000000000001</v>
      </c>
      <c r="Q289">
        <f>SAStab!B8932</f>
        <v>5011</v>
      </c>
      <c r="R289" s="52">
        <f>SAStab!C8932</f>
        <v>0</v>
      </c>
      <c r="S289" s="52">
        <f>SAStab!D8932</f>
        <v>0</v>
      </c>
      <c r="T289" s="52">
        <f>SAStab!E8932</f>
        <v>0</v>
      </c>
      <c r="U289" s="52">
        <f>SAStab!F8932</f>
        <v>0</v>
      </c>
      <c r="V289" s="52">
        <f>SAStab!G8932</f>
        <v>0</v>
      </c>
      <c r="W289" s="52">
        <f>SAStab!H8932</f>
        <v>19484</v>
      </c>
      <c r="X289">
        <f>SAStab!I8932</f>
        <v>20629</v>
      </c>
      <c r="Y289">
        <f>SAStab!J8932</f>
        <v>78020</v>
      </c>
      <c r="AA289" s="7"/>
      <c r="AB289" s="7" t="str">
        <f t="shared" si="79"/>
        <v>Other Family Member Income</v>
      </c>
      <c r="AC289" s="98">
        <f>SAStab!D1981</f>
        <v>0.13200000000000001</v>
      </c>
      <c r="AD289">
        <f>SAStab!B9076</f>
        <v>5604</v>
      </c>
      <c r="AE289">
        <f>SAStab!C9076</f>
        <v>0</v>
      </c>
      <c r="AF289">
        <f>SAStab!D9076</f>
        <v>0</v>
      </c>
      <c r="AG289">
        <f>SAStab!E9076</f>
        <v>0</v>
      </c>
      <c r="AH289">
        <f>SAStab!F9076</f>
        <v>0</v>
      </c>
      <c r="AI289">
        <f>SAStab!G9076</f>
        <v>0</v>
      </c>
      <c r="AJ289">
        <f>SAStab!H9076</f>
        <v>19284</v>
      </c>
      <c r="AK289">
        <f>SAStab!I9076</f>
        <v>23225</v>
      </c>
      <c r="AL289">
        <f>SAStab!J9076</f>
        <v>87838</v>
      </c>
      <c r="AN289" s="7"/>
      <c r="AO289" s="7" t="str">
        <f t="shared" si="80"/>
        <v>Other Family Member Income</v>
      </c>
      <c r="AP289" s="98">
        <f>SAStab!E1981</f>
        <v>0.13900000000000001</v>
      </c>
      <c r="AQ289" s="52">
        <f>SAStab!B9220</f>
        <v>6488</v>
      </c>
      <c r="AR289" s="52">
        <f>SAStab!C9220</f>
        <v>0</v>
      </c>
      <c r="AS289" s="52">
        <f>SAStab!D9220</f>
        <v>0</v>
      </c>
      <c r="AT289" s="52">
        <f>SAStab!E9220</f>
        <v>0</v>
      </c>
      <c r="AU289" s="52">
        <f>SAStab!F9220</f>
        <v>0</v>
      </c>
      <c r="AV289" s="52">
        <f>SAStab!G9220</f>
        <v>0</v>
      </c>
      <c r="AW289" s="52">
        <f>SAStab!H9220</f>
        <v>21552</v>
      </c>
      <c r="AX289" s="52">
        <f>SAStab!I9220</f>
        <v>38365</v>
      </c>
      <c r="AY289" s="52">
        <f>SAStab!J9220</f>
        <v>98167</v>
      </c>
      <c r="BA289" s="7"/>
      <c r="BB289" s="7" t="str">
        <f t="shared" si="81"/>
        <v>Other Family Member Income</v>
      </c>
      <c r="BC289" s="98">
        <f>SAStab!F1981</f>
        <v>0.14299999999999999</v>
      </c>
      <c r="BD289" s="52">
        <f>SAStab!B9364</f>
        <v>7386</v>
      </c>
      <c r="BE289" s="52">
        <f>SAStab!C9364</f>
        <v>0</v>
      </c>
      <c r="BF289" s="52">
        <f>SAStab!D9364</f>
        <v>0</v>
      </c>
      <c r="BG289" s="52">
        <f>SAStab!E9364</f>
        <v>0</v>
      </c>
      <c r="BH289" s="52">
        <f>SAStab!F9364</f>
        <v>0</v>
      </c>
      <c r="BI289" s="52">
        <f>SAStab!G9364</f>
        <v>0</v>
      </c>
      <c r="BJ289" s="52">
        <f>SAStab!H9364</f>
        <v>25674</v>
      </c>
      <c r="BK289" s="52">
        <f>SAStab!I9364</f>
        <v>57374</v>
      </c>
      <c r="BL289" s="52">
        <f>SAStab!J9364</f>
        <v>109313</v>
      </c>
      <c r="BN289" s="7"/>
      <c r="BO289" s="7" t="str">
        <f t="shared" si="82"/>
        <v>Other Family Member Income</v>
      </c>
      <c r="BP289" s="98">
        <f>SAStab!G1981</f>
        <v>0.14099999999999999</v>
      </c>
      <c r="BQ289">
        <f>SAStab!B9508</f>
        <v>7940</v>
      </c>
      <c r="BR289">
        <f>SAStab!C9508</f>
        <v>0</v>
      </c>
      <c r="BS289">
        <f>SAStab!D9508</f>
        <v>0</v>
      </c>
      <c r="BT289">
        <f>SAStab!E9508</f>
        <v>0</v>
      </c>
      <c r="BU289">
        <f>SAStab!F9508</f>
        <v>0</v>
      </c>
      <c r="BV289" s="11">
        <f>SAStab!G9508</f>
        <v>0</v>
      </c>
      <c r="BW289" s="11">
        <f>SAStab!H9508</f>
        <v>26686</v>
      </c>
      <c r="BX289" s="11">
        <f>SAStab!I9508</f>
        <v>48402</v>
      </c>
      <c r="BY289" s="11">
        <f>SAStab!J9508</f>
        <v>121553</v>
      </c>
    </row>
    <row r="290" spans="1:77">
      <c r="A290" s="7"/>
      <c r="B290" s="9" t="s">
        <v>44</v>
      </c>
      <c r="C290" s="98">
        <f>SAStab!B1982</f>
        <v>0.82599999999999996</v>
      </c>
      <c r="D290" s="52">
        <f>SAStab!B8789</f>
        <v>13614</v>
      </c>
      <c r="E290" s="52">
        <f>SAStab!C8789</f>
        <v>0</v>
      </c>
      <c r="F290" s="52">
        <f>SAStab!D8789</f>
        <v>0</v>
      </c>
      <c r="G290" s="52">
        <f>SAStab!E8789</f>
        <v>7941.9</v>
      </c>
      <c r="H290" s="52">
        <f>SAStab!F8789</f>
        <v>14165.8</v>
      </c>
      <c r="I290" s="52">
        <f>SAStab!G8789</f>
        <v>20276</v>
      </c>
      <c r="J290" s="52">
        <f>SAStab!H8789</f>
        <v>24735</v>
      </c>
      <c r="K290" s="52">
        <f>SAStab!I8789</f>
        <v>26982</v>
      </c>
      <c r="L290" s="52">
        <f>SAStab!J8789</f>
        <v>30567</v>
      </c>
      <c r="N290" s="7"/>
      <c r="O290" s="7" t="str">
        <f>$B290</f>
        <v xml:space="preserve">      Own Benefit</v>
      </c>
      <c r="P290" s="98">
        <f>SAStab!C1982</f>
        <v>0.84199999999999997</v>
      </c>
      <c r="Q290">
        <f>SAStab!B8933</f>
        <v>15627</v>
      </c>
      <c r="R290" s="52">
        <f>SAStab!C8933</f>
        <v>0</v>
      </c>
      <c r="S290" s="52">
        <f>SAStab!D8933</f>
        <v>0</v>
      </c>
      <c r="T290" s="52">
        <f>SAStab!E8933</f>
        <v>9464.9</v>
      </c>
      <c r="U290" s="52">
        <f>SAStab!F8933</f>
        <v>16246.4</v>
      </c>
      <c r="V290" s="52">
        <f>SAStab!G8933</f>
        <v>23129</v>
      </c>
      <c r="W290" s="52">
        <f>SAStab!H8933</f>
        <v>27765</v>
      </c>
      <c r="X290">
        <f>SAStab!I8933</f>
        <v>30252</v>
      </c>
      <c r="Y290">
        <f>SAStab!J8933</f>
        <v>34405</v>
      </c>
      <c r="AA290" s="7"/>
      <c r="AB290" s="7" t="str">
        <f>$B290</f>
        <v xml:space="preserve">      Own Benefit</v>
      </c>
      <c r="AC290" s="98">
        <f>SAStab!D1982</f>
        <v>0.879</v>
      </c>
      <c r="AD290">
        <f>SAStab!B9077</f>
        <v>17872</v>
      </c>
      <c r="AE290">
        <f>SAStab!C9077</f>
        <v>0</v>
      </c>
      <c r="AF290">
        <f>SAStab!D9077</f>
        <v>0</v>
      </c>
      <c r="AG290">
        <f>SAStab!E9077</f>
        <v>11414.2</v>
      </c>
      <c r="AH290">
        <f>SAStab!F9077</f>
        <v>18369.099999999999</v>
      </c>
      <c r="AI290">
        <f>SAStab!G9077</f>
        <v>25621</v>
      </c>
      <c r="AJ290">
        <f>SAStab!H9077</f>
        <v>30665</v>
      </c>
      <c r="AK290">
        <f>SAStab!I9077</f>
        <v>33431</v>
      </c>
      <c r="AL290">
        <f>SAStab!J9077</f>
        <v>37778</v>
      </c>
      <c r="AN290" s="7"/>
      <c r="AO290" s="7" t="str">
        <f>$B290</f>
        <v xml:space="preserve">      Own Benefit</v>
      </c>
      <c r="AP290" s="98">
        <f>SAStab!E1982</f>
        <v>0.88800000000000001</v>
      </c>
      <c r="AQ290" s="52">
        <f>SAStab!B9221</f>
        <v>19475</v>
      </c>
      <c r="AR290" s="52">
        <f>SAStab!C9221</f>
        <v>0</v>
      </c>
      <c r="AS290" s="52">
        <f>SAStab!D9221</f>
        <v>0</v>
      </c>
      <c r="AT290" s="52">
        <f>SAStab!E9221</f>
        <v>12317.9</v>
      </c>
      <c r="AU290" s="52">
        <f>SAStab!F9221</f>
        <v>19632.900000000001</v>
      </c>
      <c r="AV290" s="52">
        <f>SAStab!G9221</f>
        <v>27675</v>
      </c>
      <c r="AW290" s="52">
        <f>SAStab!H9221</f>
        <v>33860</v>
      </c>
      <c r="AX290" s="52">
        <f>SAStab!I9221</f>
        <v>37159</v>
      </c>
      <c r="AY290" s="52">
        <f>SAStab!J9221</f>
        <v>42830</v>
      </c>
      <c r="BA290" s="7"/>
      <c r="BB290" s="7" t="str">
        <f>$B290</f>
        <v xml:space="preserve">      Own Benefit</v>
      </c>
      <c r="BC290" s="98">
        <f>SAStab!F1982</f>
        <v>0.88600000000000001</v>
      </c>
      <c r="BD290" s="52">
        <f>SAStab!B9365</f>
        <v>21321</v>
      </c>
      <c r="BE290" s="52">
        <f>SAStab!C9365</f>
        <v>0</v>
      </c>
      <c r="BF290" s="52">
        <f>SAStab!D9365</f>
        <v>0</v>
      </c>
      <c r="BG290" s="52">
        <f>SAStab!E9365</f>
        <v>13289.5</v>
      </c>
      <c r="BH290" s="52">
        <f>SAStab!F9365</f>
        <v>21141.599999999999</v>
      </c>
      <c r="BI290" s="52">
        <f>SAStab!G9365</f>
        <v>30369</v>
      </c>
      <c r="BJ290" s="52">
        <f>SAStab!H9365</f>
        <v>37716</v>
      </c>
      <c r="BK290" s="52">
        <f>SAStab!I9365</f>
        <v>41611</v>
      </c>
      <c r="BL290" s="52">
        <f>SAStab!J9365</f>
        <v>47738</v>
      </c>
      <c r="BN290" s="7"/>
      <c r="BO290" s="7" t="str">
        <f t="shared" si="82"/>
        <v xml:space="preserve">      Own Benefit</v>
      </c>
      <c r="BP290" s="98">
        <f>SAStab!G1982</f>
        <v>0.89400000000000002</v>
      </c>
      <c r="BQ290">
        <f>SAStab!B9509</f>
        <v>24079</v>
      </c>
      <c r="BR290">
        <f>SAStab!C9509</f>
        <v>0</v>
      </c>
      <c r="BS290">
        <f>SAStab!D9509</f>
        <v>0</v>
      </c>
      <c r="BT290">
        <f>SAStab!E9509</f>
        <v>15130.3</v>
      </c>
      <c r="BU290">
        <f>SAStab!F9509</f>
        <v>23726.400000000001</v>
      </c>
      <c r="BV290" s="11">
        <f>SAStab!G9509</f>
        <v>34252</v>
      </c>
      <c r="BW290" s="11">
        <f>SAStab!H9509</f>
        <v>42485</v>
      </c>
      <c r="BX290" s="11">
        <f>SAStab!I9509</f>
        <v>46650</v>
      </c>
      <c r="BY290" s="11">
        <f>SAStab!J9509</f>
        <v>53366</v>
      </c>
    </row>
    <row r="291" spans="1:77">
      <c r="A291" s="7"/>
      <c r="B291" s="9" t="s">
        <v>45</v>
      </c>
      <c r="C291" s="98">
        <f>SAStab!B1983</f>
        <v>0.42399999999999999</v>
      </c>
      <c r="D291" s="52">
        <f>SAStab!B8790</f>
        <v>6686</v>
      </c>
      <c r="E291" s="52">
        <f>SAStab!C8790</f>
        <v>0</v>
      </c>
      <c r="F291" s="52">
        <f>SAStab!D8790</f>
        <v>0</v>
      </c>
      <c r="G291" s="52">
        <f>SAStab!E8790</f>
        <v>0</v>
      </c>
      <c r="H291" s="52">
        <f>SAStab!F8790</f>
        <v>0</v>
      </c>
      <c r="I291" s="52">
        <f>SAStab!G8790</f>
        <v>12770</v>
      </c>
      <c r="J291" s="52">
        <f>SAStab!H8790</f>
        <v>21781</v>
      </c>
      <c r="K291" s="52">
        <f>SAStab!I8790</f>
        <v>25127</v>
      </c>
      <c r="L291" s="52">
        <f>SAStab!J8790</f>
        <v>29718</v>
      </c>
      <c r="N291" s="7"/>
      <c r="O291" s="7" t="str">
        <f>$B291</f>
        <v xml:space="preserve">      Spouse Benefit</v>
      </c>
      <c r="P291" s="98">
        <f>SAStab!C1983</f>
        <v>0.439</v>
      </c>
      <c r="Q291">
        <f>SAStab!B8934</f>
        <v>7808</v>
      </c>
      <c r="R291" s="52">
        <f>SAStab!C8934</f>
        <v>0</v>
      </c>
      <c r="S291" s="52">
        <f>SAStab!D8934</f>
        <v>0</v>
      </c>
      <c r="T291" s="52">
        <f>SAStab!E8934</f>
        <v>0</v>
      </c>
      <c r="U291" s="52">
        <f>SAStab!F8934</f>
        <v>0</v>
      </c>
      <c r="V291" s="52">
        <f>SAStab!G8934</f>
        <v>15231</v>
      </c>
      <c r="W291" s="52">
        <f>SAStab!H8934</f>
        <v>24361</v>
      </c>
      <c r="X291">
        <f>SAStab!I8934</f>
        <v>27951</v>
      </c>
      <c r="Y291">
        <f>SAStab!J8934</f>
        <v>33318</v>
      </c>
      <c r="AA291" s="7"/>
      <c r="AB291" s="7" t="str">
        <f>$B291</f>
        <v xml:space="preserve">      Spouse Benefit</v>
      </c>
      <c r="AC291" s="98">
        <f>SAStab!D1983</f>
        <v>0.441</v>
      </c>
      <c r="AD291">
        <f>SAStab!B9078</f>
        <v>8440</v>
      </c>
      <c r="AE291">
        <f>SAStab!C9078</f>
        <v>0</v>
      </c>
      <c r="AF291">
        <f>SAStab!D9078</f>
        <v>0</v>
      </c>
      <c r="AG291">
        <f>SAStab!E9078</f>
        <v>0</v>
      </c>
      <c r="AH291">
        <f>SAStab!F9078</f>
        <v>0</v>
      </c>
      <c r="AI291">
        <f>SAStab!G9078</f>
        <v>16484</v>
      </c>
      <c r="AJ291">
        <f>SAStab!H9078</f>
        <v>26292</v>
      </c>
      <c r="AK291">
        <f>SAStab!I9078</f>
        <v>30302</v>
      </c>
      <c r="AL291">
        <f>SAStab!J9078</f>
        <v>35987</v>
      </c>
      <c r="AN291" s="7"/>
      <c r="AO291" s="7" t="str">
        <f>$B291</f>
        <v xml:space="preserve">      Spouse Benefit</v>
      </c>
      <c r="AP291" s="98">
        <f>SAStab!E1983</f>
        <v>0.42199999999999999</v>
      </c>
      <c r="AQ291" s="52">
        <f>SAStab!B9222</f>
        <v>8784</v>
      </c>
      <c r="AR291" s="52">
        <f>SAStab!C9222</f>
        <v>0</v>
      </c>
      <c r="AS291" s="52">
        <f>SAStab!D9222</f>
        <v>0</v>
      </c>
      <c r="AT291" s="52">
        <f>SAStab!E9222</f>
        <v>0</v>
      </c>
      <c r="AU291" s="52">
        <f>SAStab!F9222</f>
        <v>0</v>
      </c>
      <c r="AV291" s="52">
        <f>SAStab!G9222</f>
        <v>16920</v>
      </c>
      <c r="AW291" s="52">
        <f>SAStab!H9222</f>
        <v>28353</v>
      </c>
      <c r="AX291" s="52">
        <f>SAStab!I9222</f>
        <v>33481</v>
      </c>
      <c r="AY291" s="52">
        <f>SAStab!J9222</f>
        <v>40888</v>
      </c>
      <c r="BA291" s="7"/>
      <c r="BB291" s="7" t="str">
        <f>$B291</f>
        <v xml:space="preserve">      Spouse Benefit</v>
      </c>
      <c r="BC291" s="98">
        <f>SAStab!F1983</f>
        <v>0.42299999999999999</v>
      </c>
      <c r="BD291" s="52">
        <f>SAStab!B9366</f>
        <v>9713</v>
      </c>
      <c r="BE291" s="52">
        <f>SAStab!C9366</f>
        <v>0</v>
      </c>
      <c r="BF291" s="52">
        <f>SAStab!D9366</f>
        <v>0</v>
      </c>
      <c r="BG291" s="52">
        <f>SAStab!E9366</f>
        <v>0</v>
      </c>
      <c r="BH291" s="52">
        <f>SAStab!F9366</f>
        <v>0</v>
      </c>
      <c r="BI291" s="52">
        <f>SAStab!G9366</f>
        <v>18694</v>
      </c>
      <c r="BJ291" s="52">
        <f>SAStab!H9366</f>
        <v>31265</v>
      </c>
      <c r="BK291" s="52">
        <f>SAStab!I9366</f>
        <v>37240</v>
      </c>
      <c r="BL291" s="52">
        <f>SAStab!J9366</f>
        <v>45588</v>
      </c>
      <c r="BN291" s="7"/>
      <c r="BO291" s="7" t="str">
        <f t="shared" si="82"/>
        <v xml:space="preserve">      Spouse Benefit</v>
      </c>
      <c r="BP291" s="98">
        <f>SAStab!G1983</f>
        <v>0.42899999999999999</v>
      </c>
      <c r="BQ291">
        <f>SAStab!B9510</f>
        <v>11052</v>
      </c>
      <c r="BR291">
        <f>SAStab!C9510</f>
        <v>0</v>
      </c>
      <c r="BS291">
        <f>SAStab!D9510</f>
        <v>0</v>
      </c>
      <c r="BT291">
        <f>SAStab!E9510</f>
        <v>0</v>
      </c>
      <c r="BU291">
        <f>SAStab!F9510</f>
        <v>0</v>
      </c>
      <c r="BV291" s="11">
        <f>SAStab!G9510</f>
        <v>20952</v>
      </c>
      <c r="BW291" s="11">
        <f>SAStab!H9510</f>
        <v>35378</v>
      </c>
      <c r="BX291" s="11">
        <f>SAStab!I9510</f>
        <v>41972</v>
      </c>
      <c r="BY291" s="11">
        <f>SAStab!J9510</f>
        <v>51018</v>
      </c>
    </row>
    <row r="292" spans="1:77">
      <c r="A292" s="7"/>
      <c r="B292" s="9" t="s">
        <v>46</v>
      </c>
      <c r="C292" s="98">
        <f>SAStab!B1984</f>
        <v>0.32700000000000001</v>
      </c>
      <c r="D292" s="52">
        <f>SAStab!B8791</f>
        <v>14347</v>
      </c>
      <c r="E292" s="52">
        <f>SAStab!C8791</f>
        <v>0</v>
      </c>
      <c r="F292" s="52">
        <f>SAStab!D8791</f>
        <v>0</v>
      </c>
      <c r="G292" s="52">
        <f>SAStab!E8791</f>
        <v>0</v>
      </c>
      <c r="H292" s="52">
        <f>SAStab!F8791</f>
        <v>0</v>
      </c>
      <c r="I292" s="52">
        <f>SAStab!G8791</f>
        <v>12673</v>
      </c>
      <c r="J292" s="52">
        <f>SAStab!H8791</f>
        <v>43713</v>
      </c>
      <c r="K292" s="52">
        <f>SAStab!I8791</f>
        <v>68061</v>
      </c>
      <c r="L292" s="52">
        <f>SAStab!J8791</f>
        <v>139410</v>
      </c>
      <c r="N292" s="7"/>
      <c r="O292" s="7" t="str">
        <f>$B292</f>
        <v xml:space="preserve">      Own Earnings</v>
      </c>
      <c r="P292" s="98">
        <f>SAStab!C1984</f>
        <v>0.33900000000000002</v>
      </c>
      <c r="Q292">
        <f>SAStab!B8935</f>
        <v>14297</v>
      </c>
      <c r="R292" s="52">
        <f>SAStab!C8935</f>
        <v>0</v>
      </c>
      <c r="S292" s="52">
        <f>SAStab!D8935</f>
        <v>0</v>
      </c>
      <c r="T292" s="52">
        <f>SAStab!E8935</f>
        <v>0</v>
      </c>
      <c r="U292" s="52">
        <f>SAStab!F8935</f>
        <v>0</v>
      </c>
      <c r="V292" s="52">
        <f>SAStab!G8935</f>
        <v>15884</v>
      </c>
      <c r="W292" s="52">
        <f>SAStab!H8935</f>
        <v>48041</v>
      </c>
      <c r="X292">
        <f>SAStab!I8935</f>
        <v>73566</v>
      </c>
      <c r="Y292">
        <f>SAStab!J8935</f>
        <v>147828</v>
      </c>
      <c r="AA292" s="7"/>
      <c r="AB292" s="7" t="str">
        <f>$B292</f>
        <v xml:space="preserve">      Own Earnings</v>
      </c>
      <c r="AC292" s="98">
        <f>SAStab!D1984</f>
        <v>0.30299999999999999</v>
      </c>
      <c r="AD292">
        <f>SAStab!B9079</f>
        <v>15097</v>
      </c>
      <c r="AE292">
        <f>SAStab!C9079</f>
        <v>0</v>
      </c>
      <c r="AF292">
        <f>SAStab!D9079</f>
        <v>0</v>
      </c>
      <c r="AG292">
        <f>SAStab!E9079</f>
        <v>0</v>
      </c>
      <c r="AH292">
        <f>SAStab!F9079</f>
        <v>0</v>
      </c>
      <c r="AI292">
        <f>SAStab!G9079</f>
        <v>11713</v>
      </c>
      <c r="AJ292">
        <f>SAStab!H9079</f>
        <v>49566</v>
      </c>
      <c r="AK292">
        <f>SAStab!I9079</f>
        <v>78020</v>
      </c>
      <c r="AL292">
        <f>SAStab!J9079</f>
        <v>161254</v>
      </c>
      <c r="AN292" s="7"/>
      <c r="AO292" s="7" t="str">
        <f>$B292</f>
        <v xml:space="preserve">      Own Earnings</v>
      </c>
      <c r="AP292" s="98">
        <f>SAStab!E1984</f>
        <v>0.29299999999999998</v>
      </c>
      <c r="AQ292" s="52">
        <f>SAStab!B9223</f>
        <v>16122</v>
      </c>
      <c r="AR292" s="52">
        <f>SAStab!C9223</f>
        <v>0</v>
      </c>
      <c r="AS292" s="52">
        <f>SAStab!D9223</f>
        <v>0</v>
      </c>
      <c r="AT292" s="52">
        <f>SAStab!E9223</f>
        <v>0</v>
      </c>
      <c r="AU292" s="52">
        <f>SAStab!F9223</f>
        <v>0</v>
      </c>
      <c r="AV292" s="52">
        <f>SAStab!G9223</f>
        <v>9641</v>
      </c>
      <c r="AW292" s="52">
        <f>SAStab!H9223</f>
        <v>54277</v>
      </c>
      <c r="AX292" s="52">
        <f>SAStab!I9223</f>
        <v>85998</v>
      </c>
      <c r="AY292" s="52">
        <f>SAStab!J9223</f>
        <v>183590</v>
      </c>
      <c r="BA292" s="7"/>
      <c r="BB292" s="7" t="str">
        <f>$B292</f>
        <v xml:space="preserve">      Own Earnings</v>
      </c>
      <c r="BC292" s="98">
        <f>SAStab!F1984</f>
        <v>0.32</v>
      </c>
      <c r="BD292" s="52">
        <f>SAStab!B9367</f>
        <v>20404</v>
      </c>
      <c r="BE292" s="52">
        <f>SAStab!C9367</f>
        <v>0</v>
      </c>
      <c r="BF292" s="52">
        <f>SAStab!D9367</f>
        <v>0</v>
      </c>
      <c r="BG292" s="52">
        <f>SAStab!E9367</f>
        <v>0</v>
      </c>
      <c r="BH292" s="52">
        <f>SAStab!F9367</f>
        <v>0</v>
      </c>
      <c r="BI292" s="52">
        <f>SAStab!G9367</f>
        <v>16643</v>
      </c>
      <c r="BJ292" s="52">
        <f>SAStab!H9367</f>
        <v>64523</v>
      </c>
      <c r="BK292" s="52">
        <f>SAStab!I9367</f>
        <v>102601</v>
      </c>
      <c r="BL292" s="52">
        <f>SAStab!J9367</f>
        <v>216798</v>
      </c>
      <c r="BN292" s="7"/>
      <c r="BO292" s="7" t="str">
        <f t="shared" si="82"/>
        <v xml:space="preserve">      Own Earnings</v>
      </c>
      <c r="BP292" s="98">
        <f>SAStab!G1984</f>
        <v>0.315</v>
      </c>
      <c r="BQ292">
        <f>SAStab!B9511</f>
        <v>21257</v>
      </c>
      <c r="BR292">
        <f>SAStab!C9511</f>
        <v>0</v>
      </c>
      <c r="BS292">
        <f>SAStab!D9511</f>
        <v>0</v>
      </c>
      <c r="BT292">
        <f>SAStab!E9511</f>
        <v>0</v>
      </c>
      <c r="BU292">
        <f>SAStab!F9511</f>
        <v>0</v>
      </c>
      <c r="BV292" s="11">
        <f>SAStab!G9511</f>
        <v>16231</v>
      </c>
      <c r="BW292" s="11">
        <f>SAStab!H9511</f>
        <v>70340</v>
      </c>
      <c r="BX292" s="11">
        <f>SAStab!I9511</f>
        <v>114307</v>
      </c>
      <c r="BY292" s="11">
        <f>SAStab!J9511</f>
        <v>238439</v>
      </c>
    </row>
    <row r="293" spans="1:77">
      <c r="A293" s="7"/>
      <c r="B293" s="9" t="s">
        <v>47</v>
      </c>
      <c r="C293" s="98">
        <f>SAStab!B1985</f>
        <v>0.24</v>
      </c>
      <c r="D293" s="52">
        <f>SAStab!B8792</f>
        <v>11057</v>
      </c>
      <c r="E293" s="52">
        <f>SAStab!C8792</f>
        <v>0</v>
      </c>
      <c r="F293" s="52">
        <f>SAStab!D8792</f>
        <v>0</v>
      </c>
      <c r="G293" s="52">
        <f>SAStab!E8792</f>
        <v>0</v>
      </c>
      <c r="H293" s="52">
        <f>SAStab!F8792</f>
        <v>0</v>
      </c>
      <c r="I293" s="52">
        <f>SAStab!G8792</f>
        <v>0</v>
      </c>
      <c r="J293" s="52">
        <f>SAStab!H8792</f>
        <v>37233</v>
      </c>
      <c r="K293" s="52">
        <f>SAStab!I8792</f>
        <v>61008</v>
      </c>
      <c r="L293" s="52">
        <f>SAStab!J8792</f>
        <v>134191</v>
      </c>
      <c r="N293" s="7"/>
      <c r="O293" s="7" t="str">
        <f>$B293</f>
        <v xml:space="preserve">      Spouse Earnings</v>
      </c>
      <c r="P293" s="98">
        <f>SAStab!C1985</f>
        <v>0.23599999999999999</v>
      </c>
      <c r="Q293">
        <f>SAStab!B8936</f>
        <v>10977</v>
      </c>
      <c r="R293" s="52">
        <f>SAStab!C8936</f>
        <v>0</v>
      </c>
      <c r="S293" s="52">
        <f>SAStab!D8936</f>
        <v>0</v>
      </c>
      <c r="T293" s="52">
        <f>SAStab!E8936</f>
        <v>0</v>
      </c>
      <c r="U293" s="52">
        <f>SAStab!F8936</f>
        <v>0</v>
      </c>
      <c r="V293" s="52">
        <f>SAStab!G8936</f>
        <v>0</v>
      </c>
      <c r="W293" s="52">
        <f>SAStab!H8936</f>
        <v>38755</v>
      </c>
      <c r="X293">
        <f>SAStab!I8936</f>
        <v>65806</v>
      </c>
      <c r="Y293">
        <f>SAStab!J8936</f>
        <v>137508</v>
      </c>
      <c r="AA293" s="7"/>
      <c r="AB293" s="7" t="str">
        <f>$B293</f>
        <v xml:space="preserve">      Spouse Earnings</v>
      </c>
      <c r="AC293" s="98">
        <f>SAStab!D1985</f>
        <v>0.20200000000000001</v>
      </c>
      <c r="AD293">
        <f>SAStab!B9080</f>
        <v>10358</v>
      </c>
      <c r="AE293">
        <f>SAStab!C9080</f>
        <v>0</v>
      </c>
      <c r="AF293">
        <f>SAStab!D9080</f>
        <v>0</v>
      </c>
      <c r="AG293">
        <f>SAStab!E9080</f>
        <v>0</v>
      </c>
      <c r="AH293">
        <f>SAStab!F9080</f>
        <v>0</v>
      </c>
      <c r="AI293">
        <f>SAStab!G9080</f>
        <v>0</v>
      </c>
      <c r="AJ293">
        <f>SAStab!H9080</f>
        <v>36247</v>
      </c>
      <c r="AK293">
        <f>SAStab!I9080</f>
        <v>65499</v>
      </c>
      <c r="AL293">
        <f>SAStab!J9080</f>
        <v>148835</v>
      </c>
      <c r="AN293" s="7"/>
      <c r="AO293" s="7" t="str">
        <f>$B293</f>
        <v xml:space="preserve">      Spouse Earnings</v>
      </c>
      <c r="AP293" s="98">
        <f>SAStab!E1985</f>
        <v>0.19400000000000001</v>
      </c>
      <c r="AQ293" s="52">
        <f>SAStab!B9224</f>
        <v>11834</v>
      </c>
      <c r="AR293" s="52">
        <f>SAStab!C9224</f>
        <v>0</v>
      </c>
      <c r="AS293" s="52">
        <f>SAStab!D9224</f>
        <v>0</v>
      </c>
      <c r="AT293" s="52">
        <f>SAStab!E9224</f>
        <v>0</v>
      </c>
      <c r="AU293" s="52">
        <f>SAStab!F9224</f>
        <v>0</v>
      </c>
      <c r="AV293" s="52">
        <f>SAStab!G9224</f>
        <v>0</v>
      </c>
      <c r="AW293" s="52">
        <f>SAStab!H9224</f>
        <v>38602</v>
      </c>
      <c r="AX293" s="52">
        <f>SAStab!I9224</f>
        <v>73510</v>
      </c>
      <c r="AY293" s="52">
        <f>SAStab!J9224</f>
        <v>170585</v>
      </c>
      <c r="BA293" s="7"/>
      <c r="BB293" s="7" t="str">
        <f>$B293</f>
        <v xml:space="preserve">      Spouse Earnings</v>
      </c>
      <c r="BC293" s="98">
        <f>SAStab!F1985</f>
        <v>0.218</v>
      </c>
      <c r="BD293" s="52">
        <f>SAStab!B9368</f>
        <v>14443</v>
      </c>
      <c r="BE293" s="52">
        <f>SAStab!C9368</f>
        <v>0</v>
      </c>
      <c r="BF293" s="52">
        <f>SAStab!D9368</f>
        <v>0</v>
      </c>
      <c r="BG293" s="52">
        <f>SAStab!E9368</f>
        <v>0</v>
      </c>
      <c r="BH293" s="52">
        <f>SAStab!F9368</f>
        <v>0</v>
      </c>
      <c r="BI293" s="52">
        <f>SAStab!G9368</f>
        <v>0</v>
      </c>
      <c r="BJ293" s="52">
        <f>SAStab!H9368</f>
        <v>47299</v>
      </c>
      <c r="BK293" s="52">
        <f>SAStab!I9368</f>
        <v>86983</v>
      </c>
      <c r="BL293" s="52">
        <f>SAStab!J9368</f>
        <v>189108</v>
      </c>
      <c r="BN293" s="7"/>
      <c r="BO293" s="7" t="str">
        <f t="shared" si="82"/>
        <v xml:space="preserve">      Spouse Earnings</v>
      </c>
      <c r="BP293" s="98">
        <f>SAStab!G1985</f>
        <v>0.215</v>
      </c>
      <c r="BQ293">
        <f>SAStab!B9512</f>
        <v>15874</v>
      </c>
      <c r="BR293">
        <f>SAStab!C9512</f>
        <v>0</v>
      </c>
      <c r="BS293">
        <f>SAStab!D9512</f>
        <v>0</v>
      </c>
      <c r="BT293">
        <f>SAStab!E9512</f>
        <v>0</v>
      </c>
      <c r="BU293">
        <f>SAStab!F9512</f>
        <v>0</v>
      </c>
      <c r="BV293" s="11">
        <f>SAStab!G9512</f>
        <v>0</v>
      </c>
      <c r="BW293" s="11">
        <f>SAStab!H9512</f>
        <v>53333</v>
      </c>
      <c r="BX293" s="11">
        <f>SAStab!I9512</f>
        <v>96873</v>
      </c>
      <c r="BY293" s="11">
        <f>SAStab!J9512</f>
        <v>221700</v>
      </c>
    </row>
    <row r="294" spans="1:77">
      <c r="A294" s="7"/>
      <c r="B294" s="7" t="s">
        <v>312</v>
      </c>
      <c r="C294" s="98">
        <f>SAStab!B1986</f>
        <v>1</v>
      </c>
      <c r="D294" s="52">
        <f>SAStab!B8793</f>
        <v>73077</v>
      </c>
      <c r="E294" s="52">
        <f>SAStab!C8793</f>
        <v>11134.94</v>
      </c>
      <c r="F294" s="52">
        <f>SAStab!D8793</f>
        <v>16226.81</v>
      </c>
      <c r="G294" s="52">
        <f>SAStab!E8793</f>
        <v>28133.599999999999</v>
      </c>
      <c r="H294" s="52">
        <f>SAStab!F8793</f>
        <v>49249.1</v>
      </c>
      <c r="I294" s="52">
        <f>SAStab!G8793</f>
        <v>84159</v>
      </c>
      <c r="J294" s="52">
        <f>SAStab!H8793</f>
        <v>139095</v>
      </c>
      <c r="K294" s="52">
        <f>SAStab!I8793</f>
        <v>195156</v>
      </c>
      <c r="L294" s="52">
        <f>SAStab!J8793</f>
        <v>437545</v>
      </c>
      <c r="N294" s="7"/>
      <c r="O294" s="7" t="str">
        <f t="shared" si="78"/>
        <v>Net Annuity Income</v>
      </c>
      <c r="P294" s="98">
        <f>SAStab!C1986</f>
        <v>1</v>
      </c>
      <c r="Q294">
        <f>SAStab!B8937</f>
        <v>79445</v>
      </c>
      <c r="R294" s="52">
        <f>SAStab!C8937</f>
        <v>11582.46</v>
      </c>
      <c r="S294" s="52">
        <f>SAStab!D8937</f>
        <v>17118.12</v>
      </c>
      <c r="T294" s="52">
        <f>SAStab!E8937</f>
        <v>30308.400000000001</v>
      </c>
      <c r="U294" s="52">
        <f>SAStab!F8937</f>
        <v>52881.4</v>
      </c>
      <c r="V294" s="52">
        <f>SAStab!G8937</f>
        <v>90385</v>
      </c>
      <c r="W294" s="52">
        <f>SAStab!H8937</f>
        <v>149426</v>
      </c>
      <c r="X294">
        <f>SAStab!I8937</f>
        <v>211491</v>
      </c>
      <c r="Y294">
        <f>SAStab!J8937</f>
        <v>499080</v>
      </c>
      <c r="AA294" s="7"/>
      <c r="AB294" s="7" t="str">
        <f t="shared" si="79"/>
        <v>Net Annuity Income</v>
      </c>
      <c r="AC294" s="98">
        <f>SAStab!D1986</f>
        <v>1</v>
      </c>
      <c r="AD294">
        <f>SAStab!B9081</f>
        <v>82594</v>
      </c>
      <c r="AE294">
        <f>SAStab!C9081</f>
        <v>11383.68</v>
      </c>
      <c r="AF294">
        <f>SAStab!D9081</f>
        <v>16952.75</v>
      </c>
      <c r="AG294">
        <f>SAStab!E9081</f>
        <v>30243.3</v>
      </c>
      <c r="AH294">
        <f>SAStab!F9081</f>
        <v>53628</v>
      </c>
      <c r="AI294">
        <f>SAStab!G9081</f>
        <v>94045</v>
      </c>
      <c r="AJ294">
        <f>SAStab!H9081</f>
        <v>161884</v>
      </c>
      <c r="AK294">
        <f>SAStab!I9081</f>
        <v>225719</v>
      </c>
      <c r="AL294">
        <f>SAStab!J9081</f>
        <v>520146</v>
      </c>
      <c r="AN294" s="7"/>
      <c r="AO294" s="7" t="str">
        <f t="shared" si="80"/>
        <v>Net Annuity Income</v>
      </c>
      <c r="AP294" s="98">
        <f>SAStab!E1986</f>
        <v>1</v>
      </c>
      <c r="AQ294" s="52">
        <f>SAStab!B9225</f>
        <v>87668</v>
      </c>
      <c r="AR294" s="52">
        <f>SAStab!C9225</f>
        <v>10967.71</v>
      </c>
      <c r="AS294" s="52">
        <f>SAStab!D9225</f>
        <v>16796.05</v>
      </c>
      <c r="AT294" s="52">
        <f>SAStab!E9225</f>
        <v>30011.4</v>
      </c>
      <c r="AU294" s="52">
        <f>SAStab!F9225</f>
        <v>55048.3</v>
      </c>
      <c r="AV294" s="52">
        <f>SAStab!G9225</f>
        <v>99121</v>
      </c>
      <c r="AW294" s="52">
        <f>SAStab!H9225</f>
        <v>173602</v>
      </c>
      <c r="AX294" s="52">
        <f>SAStab!I9225</f>
        <v>249905</v>
      </c>
      <c r="AY294" s="52">
        <f>SAStab!J9225</f>
        <v>568620</v>
      </c>
      <c r="BA294" s="7"/>
      <c r="BB294" s="7" t="str">
        <f t="shared" si="81"/>
        <v>Net Annuity Income</v>
      </c>
      <c r="BC294" s="98">
        <f>SAStab!F1986</f>
        <v>1</v>
      </c>
      <c r="BD294" s="52">
        <f>SAStab!B9369</f>
        <v>91865</v>
      </c>
      <c r="BE294" s="52">
        <f>SAStab!C9369</f>
        <v>11158.18</v>
      </c>
      <c r="BF294" s="52">
        <f>SAStab!D9369</f>
        <v>17481.509999999998</v>
      </c>
      <c r="BG294" s="52">
        <f>SAStab!E9369</f>
        <v>31768.3</v>
      </c>
      <c r="BH294" s="52">
        <f>SAStab!F9369</f>
        <v>58983.6</v>
      </c>
      <c r="BI294" s="52">
        <f>SAStab!G9369</f>
        <v>105950</v>
      </c>
      <c r="BJ294" s="52">
        <f>SAStab!H9369</f>
        <v>183957</v>
      </c>
      <c r="BK294" s="52">
        <f>SAStab!I9369</f>
        <v>259803</v>
      </c>
      <c r="BL294" s="52">
        <f>SAStab!J9369</f>
        <v>585796</v>
      </c>
      <c r="BN294" s="7"/>
      <c r="BO294" s="7" t="str">
        <f t="shared" si="82"/>
        <v>Net Annuity Income</v>
      </c>
      <c r="BP294" s="98">
        <f>SAStab!G1986</f>
        <v>1</v>
      </c>
      <c r="BQ294">
        <f>SAStab!B9513</f>
        <v>96557</v>
      </c>
      <c r="BR294">
        <f>SAStab!C9513</f>
        <v>11777.1</v>
      </c>
      <c r="BS294">
        <f>SAStab!D9513</f>
        <v>18304.89</v>
      </c>
      <c r="BT294">
        <f>SAStab!E9513</f>
        <v>33819.800000000003</v>
      </c>
      <c r="BU294">
        <f>SAStab!F9513</f>
        <v>63048.9</v>
      </c>
      <c r="BV294" s="11">
        <f>SAStab!G9513</f>
        <v>112282</v>
      </c>
      <c r="BW294" s="11">
        <f>SAStab!H9513</f>
        <v>191671</v>
      </c>
      <c r="BX294" s="11">
        <f>SAStab!I9513</f>
        <v>270491</v>
      </c>
      <c r="BY294" s="11">
        <f>SAStab!J9513</f>
        <v>593696</v>
      </c>
    </row>
    <row r="295" spans="1:77">
      <c r="A295" s="7"/>
      <c r="B295" s="7" t="s">
        <v>311</v>
      </c>
      <c r="C295" s="98">
        <f>SAStab!B1987</f>
        <v>1</v>
      </c>
      <c r="D295" s="52">
        <f>SAStab!B8794</f>
        <v>42514</v>
      </c>
      <c r="E295" s="52">
        <f>SAStab!C8794</f>
        <v>7937.22</v>
      </c>
      <c r="F295" s="52">
        <f>SAStab!D8794</f>
        <v>11681.03</v>
      </c>
      <c r="G295" s="52">
        <f>SAStab!E8794</f>
        <v>19640.2</v>
      </c>
      <c r="H295" s="52">
        <f>SAStab!F8794</f>
        <v>34044</v>
      </c>
      <c r="I295" s="52">
        <f>SAStab!G8794</f>
        <v>54525</v>
      </c>
      <c r="J295" s="52">
        <f>SAStab!H8794</f>
        <v>80716</v>
      </c>
      <c r="K295" s="52">
        <f>SAStab!I8794</f>
        <v>103805</v>
      </c>
      <c r="L295" s="52">
        <f>SAStab!J8794</f>
        <v>158340</v>
      </c>
      <c r="N295" s="7"/>
      <c r="O295" s="7" t="str">
        <f t="shared" si="78"/>
        <v>Net Cash Income</v>
      </c>
      <c r="P295" s="98">
        <f>SAStab!C1987</f>
        <v>1</v>
      </c>
      <c r="Q295">
        <f>SAStab!B8938</f>
        <v>45735</v>
      </c>
      <c r="R295" s="52">
        <f>SAStab!C8938</f>
        <v>8256.08</v>
      </c>
      <c r="S295" s="52">
        <f>SAStab!D8938</f>
        <v>12526.7</v>
      </c>
      <c r="T295" s="52">
        <f>SAStab!E8938</f>
        <v>21698.6</v>
      </c>
      <c r="U295" s="52">
        <f>SAStab!F8938</f>
        <v>37352.5</v>
      </c>
      <c r="V295" s="52">
        <f>SAStab!G8938</f>
        <v>59442</v>
      </c>
      <c r="W295" s="52">
        <f>SAStab!H8938</f>
        <v>89117</v>
      </c>
      <c r="X295">
        <f>SAStab!I8938</f>
        <v>113601</v>
      </c>
      <c r="Y295">
        <f>SAStab!J8938</f>
        <v>170858</v>
      </c>
      <c r="AA295" s="7"/>
      <c r="AB295" s="7" t="str">
        <f t="shared" si="79"/>
        <v>Net Cash Income</v>
      </c>
      <c r="AC295" s="98">
        <f>SAStab!D1987</f>
        <v>1</v>
      </c>
      <c r="AD295">
        <f>SAStab!B9082</f>
        <v>47651</v>
      </c>
      <c r="AE295">
        <f>SAStab!C9082</f>
        <v>8163.38</v>
      </c>
      <c r="AF295">
        <f>SAStab!D9082</f>
        <v>12570.13</v>
      </c>
      <c r="AG295">
        <f>SAStab!E9082</f>
        <v>21913.599999999999</v>
      </c>
      <c r="AH295">
        <f>SAStab!F9082</f>
        <v>37806.1</v>
      </c>
      <c r="AI295">
        <f>SAStab!G9082</f>
        <v>62294</v>
      </c>
      <c r="AJ295">
        <f>SAStab!H9082</f>
        <v>93367</v>
      </c>
      <c r="AK295">
        <f>SAStab!I9082</f>
        <v>117540</v>
      </c>
      <c r="AL295">
        <f>SAStab!J9082</f>
        <v>185707</v>
      </c>
      <c r="AN295" s="7"/>
      <c r="AO295" s="7" t="str">
        <f t="shared" si="80"/>
        <v>Net Cash Income</v>
      </c>
      <c r="AP295" s="98">
        <f>SAStab!E1987</f>
        <v>1</v>
      </c>
      <c r="AQ295" s="52">
        <f>SAStab!B9226</f>
        <v>50633</v>
      </c>
      <c r="AR295" s="52">
        <f>SAStab!C9226</f>
        <v>7742.79</v>
      </c>
      <c r="AS295" s="52">
        <f>SAStab!D9226</f>
        <v>12253.22</v>
      </c>
      <c r="AT295" s="52">
        <f>SAStab!E9226</f>
        <v>22014.5</v>
      </c>
      <c r="AU295" s="52">
        <f>SAStab!F9226</f>
        <v>38854.6</v>
      </c>
      <c r="AV295" s="52">
        <f>SAStab!G9226</f>
        <v>65398</v>
      </c>
      <c r="AW295" s="52">
        <f>SAStab!H9226</f>
        <v>100633</v>
      </c>
      <c r="AX295" s="52">
        <f>SAStab!I9226</f>
        <v>129628</v>
      </c>
      <c r="AY295" s="52">
        <f>SAStab!J9226</f>
        <v>217716</v>
      </c>
      <c r="BA295" s="7"/>
      <c r="BB295" s="7" t="str">
        <f t="shared" si="81"/>
        <v>Net Cash Income</v>
      </c>
      <c r="BC295" s="98">
        <f>SAStab!F1987</f>
        <v>1</v>
      </c>
      <c r="BD295" s="52">
        <f>SAStab!B9370</f>
        <v>56269</v>
      </c>
      <c r="BE295" s="52">
        <f>SAStab!C9370</f>
        <v>7857.77</v>
      </c>
      <c r="BF295" s="52">
        <f>SAStab!D9370</f>
        <v>12441.98</v>
      </c>
      <c r="BG295" s="52">
        <f>SAStab!E9370</f>
        <v>22888.2</v>
      </c>
      <c r="BH295" s="52">
        <f>SAStab!F9370</f>
        <v>41932.699999999997</v>
      </c>
      <c r="BI295" s="52">
        <f>SAStab!G9370</f>
        <v>72742</v>
      </c>
      <c r="BJ295" s="52">
        <f>SAStab!H9370</f>
        <v>112714</v>
      </c>
      <c r="BK295" s="52">
        <f>SAStab!I9370</f>
        <v>145579</v>
      </c>
      <c r="BL295" s="52">
        <f>SAStab!J9370</f>
        <v>252897</v>
      </c>
      <c r="BN295" s="7"/>
      <c r="BO295" s="7" t="str">
        <f t="shared" si="82"/>
        <v>Net Cash Income</v>
      </c>
      <c r="BP295" s="98">
        <f>SAStab!G1987</f>
        <v>1</v>
      </c>
      <c r="BQ295">
        <f>SAStab!B9514</f>
        <v>60929</v>
      </c>
      <c r="BR295">
        <f>SAStab!C9514</f>
        <v>8016.69</v>
      </c>
      <c r="BS295">
        <f>SAStab!D9514</f>
        <v>13194.37</v>
      </c>
      <c r="BT295">
        <f>SAStab!E9514</f>
        <v>24889.4</v>
      </c>
      <c r="BU295">
        <f>SAStab!F9514</f>
        <v>46144.4</v>
      </c>
      <c r="BV295" s="11">
        <f>SAStab!G9514</f>
        <v>78867</v>
      </c>
      <c r="BW295" s="11">
        <f>SAStab!H9514</f>
        <v>124309</v>
      </c>
      <c r="BX295" s="11">
        <f>SAStab!I9514</f>
        <v>161160</v>
      </c>
      <c r="BY295" s="11">
        <f>SAStab!J9514</f>
        <v>270648</v>
      </c>
    </row>
    <row r="296" spans="1:77">
      <c r="A296" s="7"/>
      <c r="B296" s="7" t="s">
        <v>62</v>
      </c>
      <c r="C296" s="98">
        <f>SAStab!B1988</f>
        <v>0.54400000000000004</v>
      </c>
      <c r="D296" s="52">
        <f>SAStab!B8795</f>
        <v>5402</v>
      </c>
      <c r="E296" s="52">
        <f>SAStab!C8795</f>
        <v>0</v>
      </c>
      <c r="F296" s="52">
        <f>SAStab!D8795</f>
        <v>0</v>
      </c>
      <c r="G296" s="52">
        <f>SAStab!E8795</f>
        <v>0</v>
      </c>
      <c r="H296" s="52">
        <f>SAStab!F8795</f>
        <v>283.7</v>
      </c>
      <c r="I296" s="52">
        <f>SAStab!G8795</f>
        <v>4846</v>
      </c>
      <c r="J296" s="52">
        <f>SAStab!H8795</f>
        <v>12231</v>
      </c>
      <c r="K296" s="52">
        <f>SAStab!I8795</f>
        <v>20120</v>
      </c>
      <c r="L296" s="52">
        <f>SAStab!J8795</f>
        <v>56365</v>
      </c>
      <c r="N296" s="7"/>
      <c r="O296" s="7" t="str">
        <f t="shared" si="78"/>
        <v>Federal Income Tax</v>
      </c>
      <c r="P296" s="98">
        <f>SAStab!C1988</f>
        <v>0.58399999999999996</v>
      </c>
      <c r="Q296">
        <f>SAStab!B8939</f>
        <v>5503</v>
      </c>
      <c r="R296" s="52">
        <f>SAStab!C8939</f>
        <v>0</v>
      </c>
      <c r="S296" s="52">
        <f>SAStab!D8939</f>
        <v>0</v>
      </c>
      <c r="T296" s="52">
        <f>SAStab!E8939</f>
        <v>0</v>
      </c>
      <c r="U296" s="52">
        <f>SAStab!F8939</f>
        <v>961.1</v>
      </c>
      <c r="V296" s="52">
        <f>SAStab!G8939</f>
        <v>6005</v>
      </c>
      <c r="W296" s="52">
        <f>SAStab!H8939</f>
        <v>14536</v>
      </c>
      <c r="X296">
        <f>SAStab!I8939</f>
        <v>22875</v>
      </c>
      <c r="Y296">
        <f>SAStab!J8939</f>
        <v>61984</v>
      </c>
      <c r="AA296" s="7"/>
      <c r="AB296" s="7" t="str">
        <f t="shared" si="79"/>
        <v>Federal Income Tax</v>
      </c>
      <c r="AC296" s="98">
        <f>SAStab!D1988</f>
        <v>0.57099999999999995</v>
      </c>
      <c r="AD296">
        <f>SAStab!B9083</f>
        <v>6611</v>
      </c>
      <c r="AE296">
        <f>SAStab!C9083</f>
        <v>0</v>
      </c>
      <c r="AF296">
        <f>SAStab!D9083</f>
        <v>0</v>
      </c>
      <c r="AG296">
        <f>SAStab!E9083</f>
        <v>0</v>
      </c>
      <c r="AH296">
        <f>SAStab!F9083</f>
        <v>1024.4000000000001</v>
      </c>
      <c r="AI296">
        <f>SAStab!G9083</f>
        <v>6550</v>
      </c>
      <c r="AJ296">
        <f>SAStab!H9083</f>
        <v>15899</v>
      </c>
      <c r="AK296">
        <f>SAStab!I9083</f>
        <v>26006</v>
      </c>
      <c r="AL296">
        <f>SAStab!J9083</f>
        <v>68547</v>
      </c>
      <c r="AN296" s="7"/>
      <c r="AO296" s="7" t="str">
        <f t="shared" si="80"/>
        <v>Federal Income Tax</v>
      </c>
      <c r="AP296" s="98">
        <f>SAStab!E1988</f>
        <v>0.56999999999999995</v>
      </c>
      <c r="AQ296" s="52">
        <f>SAStab!B9227</f>
        <v>7948</v>
      </c>
      <c r="AR296" s="52">
        <f>SAStab!C9227</f>
        <v>0</v>
      </c>
      <c r="AS296" s="52">
        <f>SAStab!D9227</f>
        <v>0</v>
      </c>
      <c r="AT296" s="52">
        <f>SAStab!E9227</f>
        <v>0</v>
      </c>
      <c r="AU296" s="52">
        <f>SAStab!F9227</f>
        <v>1149.9000000000001</v>
      </c>
      <c r="AV296" s="52">
        <f>SAStab!G9227</f>
        <v>7328</v>
      </c>
      <c r="AW296" s="52">
        <f>SAStab!H9227</f>
        <v>18800</v>
      </c>
      <c r="AX296" s="52">
        <f>SAStab!I9227</f>
        <v>32196</v>
      </c>
      <c r="AY296" s="52">
        <f>SAStab!J9227</f>
        <v>89868</v>
      </c>
      <c r="BA296" s="7"/>
      <c r="BB296" s="7" t="str">
        <f t="shared" si="81"/>
        <v>Federal Income Tax</v>
      </c>
      <c r="BC296" s="98">
        <f>SAStab!F1988</f>
        <v>0.58499999999999996</v>
      </c>
      <c r="BD296" s="52">
        <f>SAStab!B9371</f>
        <v>9964</v>
      </c>
      <c r="BE296" s="52">
        <f>SAStab!C9371</f>
        <v>0</v>
      </c>
      <c r="BF296" s="52">
        <f>SAStab!D9371</f>
        <v>0</v>
      </c>
      <c r="BG296" s="52">
        <f>SAStab!E9371</f>
        <v>0</v>
      </c>
      <c r="BH296" s="52">
        <f>SAStab!F9371</f>
        <v>1705.8</v>
      </c>
      <c r="BI296" s="52">
        <f>SAStab!G9371</f>
        <v>9302</v>
      </c>
      <c r="BJ296" s="52">
        <f>SAStab!H9371</f>
        <v>23306</v>
      </c>
      <c r="BK296" s="52">
        <f>SAStab!I9371</f>
        <v>38984</v>
      </c>
      <c r="BL296" s="52">
        <f>SAStab!J9371</f>
        <v>100689</v>
      </c>
      <c r="BN296" s="7"/>
      <c r="BO296" s="7" t="str">
        <f t="shared" si="82"/>
        <v>Federal Income Tax</v>
      </c>
      <c r="BP296" s="98">
        <f>SAStab!G1988</f>
        <v>0.59799999999999998</v>
      </c>
      <c r="BQ296">
        <f>SAStab!B9515</f>
        <v>11167</v>
      </c>
      <c r="BR296">
        <f>SAStab!C9515</f>
        <v>0</v>
      </c>
      <c r="BS296">
        <f>SAStab!D9515</f>
        <v>0</v>
      </c>
      <c r="BT296">
        <f>SAStab!E9515</f>
        <v>0</v>
      </c>
      <c r="BU296">
        <f>SAStab!F9515</f>
        <v>2373.5</v>
      </c>
      <c r="BV296" s="11">
        <f>SAStab!G9515</f>
        <v>11436</v>
      </c>
      <c r="BW296" s="11">
        <f>SAStab!H9515</f>
        <v>28203</v>
      </c>
      <c r="BX296" s="11">
        <f>SAStab!I9515</f>
        <v>46881</v>
      </c>
      <c r="BY296" s="11">
        <f>SAStab!J9515</f>
        <v>113531</v>
      </c>
    </row>
    <row r="297" spans="1:77">
      <c r="A297" s="7"/>
      <c r="B297" s="7" t="s">
        <v>277</v>
      </c>
      <c r="C297" s="98">
        <f>SAStab!B1989</f>
        <v>0.439</v>
      </c>
      <c r="D297" s="52">
        <f>SAStab!B8796</f>
        <v>1126</v>
      </c>
      <c r="E297" s="52">
        <f>SAStab!C8796</f>
        <v>0</v>
      </c>
      <c r="F297" s="52">
        <f>SAStab!D8796</f>
        <v>0</v>
      </c>
      <c r="G297" s="52">
        <f>SAStab!E8796</f>
        <v>0</v>
      </c>
      <c r="H297" s="52">
        <f>SAStab!F8796</f>
        <v>0</v>
      </c>
      <c r="I297" s="52">
        <f>SAStab!G8796</f>
        <v>804</v>
      </c>
      <c r="J297" s="52">
        <f>SAStab!H8796</f>
        <v>2759</v>
      </c>
      <c r="K297" s="52">
        <f>SAStab!I8796</f>
        <v>4672</v>
      </c>
      <c r="L297" s="52">
        <f>SAStab!J8796</f>
        <v>12859</v>
      </c>
      <c r="N297" s="7"/>
      <c r="O297" s="7" t="str">
        <f t="shared" si="78"/>
        <v>State Income Tax</v>
      </c>
      <c r="P297" s="98">
        <f>SAStab!C1989</f>
        <v>0.44600000000000001</v>
      </c>
      <c r="Q297">
        <f>SAStab!B8940</f>
        <v>1029</v>
      </c>
      <c r="R297" s="52">
        <f>SAStab!C8940</f>
        <v>0</v>
      </c>
      <c r="S297" s="52">
        <f>SAStab!D8940</f>
        <v>0</v>
      </c>
      <c r="T297" s="52">
        <f>SAStab!E8940</f>
        <v>0</v>
      </c>
      <c r="U297" s="52">
        <f>SAStab!F8940</f>
        <v>0</v>
      </c>
      <c r="V297" s="52">
        <f>SAStab!G8940</f>
        <v>897</v>
      </c>
      <c r="W297" s="52">
        <f>SAStab!H8940</f>
        <v>2956</v>
      </c>
      <c r="X297">
        <f>SAStab!I8940</f>
        <v>5027</v>
      </c>
      <c r="Y297">
        <f>SAStab!J8940</f>
        <v>13129</v>
      </c>
      <c r="AA297" s="7"/>
      <c r="AB297" s="7" t="str">
        <f t="shared" si="79"/>
        <v>State Income Tax</v>
      </c>
      <c r="AC297" s="98">
        <f>SAStab!D1989</f>
        <v>0.42299999999999999</v>
      </c>
      <c r="AD297">
        <f>SAStab!B9084</f>
        <v>1115</v>
      </c>
      <c r="AE297">
        <f>SAStab!C9084</f>
        <v>0</v>
      </c>
      <c r="AF297">
        <f>SAStab!D9084</f>
        <v>0</v>
      </c>
      <c r="AG297">
        <f>SAStab!E9084</f>
        <v>0</v>
      </c>
      <c r="AH297">
        <f>SAStab!F9084</f>
        <v>0</v>
      </c>
      <c r="AI297">
        <f>SAStab!G9084</f>
        <v>804</v>
      </c>
      <c r="AJ297">
        <f>SAStab!H9084</f>
        <v>2845</v>
      </c>
      <c r="AK297">
        <f>SAStab!I9084</f>
        <v>5078</v>
      </c>
      <c r="AL297">
        <f>SAStab!J9084</f>
        <v>14721</v>
      </c>
      <c r="AN297" s="7"/>
      <c r="AO297" s="7" t="str">
        <f t="shared" si="80"/>
        <v>State Income Tax</v>
      </c>
      <c r="AP297" s="98">
        <f>SAStab!E1989</f>
        <v>0.40899999999999997</v>
      </c>
      <c r="AQ297" s="52">
        <f>SAStab!B9228</f>
        <v>1299</v>
      </c>
      <c r="AR297" s="52">
        <f>SAStab!C9228</f>
        <v>0</v>
      </c>
      <c r="AS297" s="52">
        <f>SAStab!D9228</f>
        <v>0</v>
      </c>
      <c r="AT297" s="52">
        <f>SAStab!E9228</f>
        <v>0</v>
      </c>
      <c r="AU297" s="52">
        <f>SAStab!F9228</f>
        <v>0</v>
      </c>
      <c r="AV297" s="52">
        <f>SAStab!G9228</f>
        <v>816</v>
      </c>
      <c r="AW297" s="52">
        <f>SAStab!H9228</f>
        <v>3158</v>
      </c>
      <c r="AX297" s="52">
        <f>SAStab!I9228</f>
        <v>5689</v>
      </c>
      <c r="AY297" s="52">
        <f>SAStab!J9228</f>
        <v>17885</v>
      </c>
      <c r="BA297" s="7"/>
      <c r="BB297" s="7" t="str">
        <f t="shared" si="81"/>
        <v>State Income Tax</v>
      </c>
      <c r="BC297" s="98">
        <f>SAStab!F1989</f>
        <v>0.41599999999999998</v>
      </c>
      <c r="BD297" s="52">
        <f>SAStab!B9372</f>
        <v>1546</v>
      </c>
      <c r="BE297" s="52">
        <f>SAStab!C9372</f>
        <v>0</v>
      </c>
      <c r="BF297" s="52">
        <f>SAStab!D9372</f>
        <v>0</v>
      </c>
      <c r="BG297" s="52">
        <f>SAStab!E9372</f>
        <v>0</v>
      </c>
      <c r="BH297" s="52">
        <f>SAStab!F9372</f>
        <v>0</v>
      </c>
      <c r="BI297" s="52">
        <f>SAStab!G9372</f>
        <v>939</v>
      </c>
      <c r="BJ297" s="52">
        <f>SAStab!H9372</f>
        <v>3632</v>
      </c>
      <c r="BK297" s="52">
        <f>SAStab!I9372</f>
        <v>6568</v>
      </c>
      <c r="BL297" s="52">
        <f>SAStab!J9372</f>
        <v>18682</v>
      </c>
      <c r="BN297" s="7"/>
      <c r="BO297" s="7" t="str">
        <f t="shared" si="82"/>
        <v>State Income Tax</v>
      </c>
      <c r="BP297" s="98">
        <f>SAStab!G1989</f>
        <v>0.42099999999999999</v>
      </c>
      <c r="BQ297">
        <f>SAStab!B9516</f>
        <v>1580</v>
      </c>
      <c r="BR297">
        <f>SAStab!C9516</f>
        <v>0</v>
      </c>
      <c r="BS297">
        <f>SAStab!D9516</f>
        <v>0</v>
      </c>
      <c r="BT297">
        <f>SAStab!E9516</f>
        <v>0</v>
      </c>
      <c r="BU297">
        <f>SAStab!F9516</f>
        <v>0</v>
      </c>
      <c r="BV297" s="11">
        <f>SAStab!G9516</f>
        <v>1080</v>
      </c>
      <c r="BW297" s="11">
        <f>SAStab!H9516</f>
        <v>3996</v>
      </c>
      <c r="BX297" s="11">
        <f>SAStab!I9516</f>
        <v>7285</v>
      </c>
      <c r="BY297" s="11">
        <f>SAStab!J9516</f>
        <v>21624</v>
      </c>
    </row>
    <row r="298" spans="1:77">
      <c r="A298" s="7"/>
      <c r="B298" s="7" t="s">
        <v>297</v>
      </c>
      <c r="C298" s="98">
        <f>SAStab!B1990</f>
        <v>0.40899999999999997</v>
      </c>
      <c r="D298" s="52">
        <f>SAStab!B8797</f>
        <v>894</v>
      </c>
      <c r="E298" s="52">
        <f>SAStab!C8797</f>
        <v>0</v>
      </c>
      <c r="F298" s="52">
        <f>SAStab!D8797</f>
        <v>0</v>
      </c>
      <c r="G298" s="52">
        <f>SAStab!E8797</f>
        <v>0</v>
      </c>
      <c r="H298" s="52">
        <f>SAStab!F8797</f>
        <v>0</v>
      </c>
      <c r="I298" s="52">
        <f>SAStab!G8797</f>
        <v>1274</v>
      </c>
      <c r="J298" s="52">
        <f>SAStab!H8797</f>
        <v>3138</v>
      </c>
      <c r="K298" s="52">
        <f>SAStab!I8797</f>
        <v>4565</v>
      </c>
      <c r="L298" s="52">
        <f>SAStab!J8797</f>
        <v>6876</v>
      </c>
      <c r="N298" s="7"/>
      <c r="O298" s="7" t="str">
        <f t="shared" si="78"/>
        <v>OASDI tax</v>
      </c>
      <c r="P298" s="98">
        <f>SAStab!C1990</f>
        <v>0.42699999999999999</v>
      </c>
      <c r="Q298">
        <f>SAStab!B8941</f>
        <v>1292</v>
      </c>
      <c r="R298" s="52">
        <f>SAStab!C8941</f>
        <v>0</v>
      </c>
      <c r="S298" s="52">
        <f>SAStab!D8941</f>
        <v>0</v>
      </c>
      <c r="T298" s="52">
        <f>SAStab!E8941</f>
        <v>0</v>
      </c>
      <c r="U298" s="52">
        <f>SAStab!F8941</f>
        <v>0</v>
      </c>
      <c r="V298" s="52">
        <f>SAStab!G8941</f>
        <v>1849</v>
      </c>
      <c r="W298" s="52">
        <f>SAStab!H8941</f>
        <v>4375</v>
      </c>
      <c r="X298">
        <f>SAStab!I8941</f>
        <v>6392</v>
      </c>
      <c r="Y298">
        <f>SAStab!J8941</f>
        <v>10080</v>
      </c>
      <c r="AA298" s="7"/>
      <c r="AB298" s="7" t="str">
        <f t="shared" si="79"/>
        <v>OASDI tax</v>
      </c>
      <c r="AC298" s="98">
        <f>SAStab!D1990</f>
        <v>0.38900000000000001</v>
      </c>
      <c r="AD298">
        <f>SAStab!B9085</f>
        <v>1288</v>
      </c>
      <c r="AE298">
        <f>SAStab!C9085</f>
        <v>0</v>
      </c>
      <c r="AF298">
        <f>SAStab!D9085</f>
        <v>0</v>
      </c>
      <c r="AG298">
        <f>SAStab!E9085</f>
        <v>0</v>
      </c>
      <c r="AH298">
        <f>SAStab!F9085</f>
        <v>0</v>
      </c>
      <c r="AI298">
        <f>SAStab!G9085</f>
        <v>1694</v>
      </c>
      <c r="AJ298">
        <f>SAStab!H9085</f>
        <v>4459</v>
      </c>
      <c r="AK298">
        <f>SAStab!I9085</f>
        <v>6777</v>
      </c>
      <c r="AL298">
        <f>SAStab!J9085</f>
        <v>11123</v>
      </c>
      <c r="AN298" s="7"/>
      <c r="AO298" s="7" t="str">
        <f t="shared" si="80"/>
        <v>OASDI tax</v>
      </c>
      <c r="AP298" s="98">
        <f>SAStab!E1990</f>
        <v>0.375</v>
      </c>
      <c r="AQ298" s="52">
        <f>SAStab!B9229</f>
        <v>1419</v>
      </c>
      <c r="AR298" s="52">
        <f>SAStab!C9229</f>
        <v>0</v>
      </c>
      <c r="AS298" s="52">
        <f>SAStab!D9229</f>
        <v>0</v>
      </c>
      <c r="AT298" s="52">
        <f>SAStab!E9229</f>
        <v>0</v>
      </c>
      <c r="AU298" s="52">
        <f>SAStab!F9229</f>
        <v>0</v>
      </c>
      <c r="AV298" s="52">
        <f>SAStab!G9229</f>
        <v>1770</v>
      </c>
      <c r="AW298" s="52">
        <f>SAStab!H9229</f>
        <v>5131</v>
      </c>
      <c r="AX298" s="52">
        <f>SAStab!I9229</f>
        <v>7641</v>
      </c>
      <c r="AY298" s="52">
        <f>SAStab!J9229</f>
        <v>12086</v>
      </c>
      <c r="BA298" s="7"/>
      <c r="BB298" s="7" t="str">
        <f t="shared" si="81"/>
        <v>OASDI tax</v>
      </c>
      <c r="BC298" s="98">
        <f>SAStab!F1990</f>
        <v>0.41099999999999998</v>
      </c>
      <c r="BD298" s="52">
        <f>SAStab!B9373</f>
        <v>1724</v>
      </c>
      <c r="BE298" s="52">
        <f>SAStab!C9373</f>
        <v>0</v>
      </c>
      <c r="BF298" s="52">
        <f>SAStab!D9373</f>
        <v>0</v>
      </c>
      <c r="BG298" s="52">
        <f>SAStab!E9373</f>
        <v>0</v>
      </c>
      <c r="BH298" s="52">
        <f>SAStab!F9373</f>
        <v>0</v>
      </c>
      <c r="BI298" s="52">
        <f>SAStab!G9373</f>
        <v>2324</v>
      </c>
      <c r="BJ298" s="52">
        <f>SAStab!H9373</f>
        <v>6091</v>
      </c>
      <c r="BK298" s="52">
        <f>SAStab!I9373</f>
        <v>8845</v>
      </c>
      <c r="BL298" s="52">
        <f>SAStab!J9373</f>
        <v>13652</v>
      </c>
      <c r="BN298" s="7"/>
      <c r="BO298" s="7" t="str">
        <f t="shared" si="82"/>
        <v>OASDI tax</v>
      </c>
      <c r="BP298" s="98">
        <f>SAStab!G1990</f>
        <v>0.40500000000000003</v>
      </c>
      <c r="BQ298">
        <f>SAStab!B9517</f>
        <v>1897</v>
      </c>
      <c r="BR298">
        <f>SAStab!C9517</f>
        <v>0</v>
      </c>
      <c r="BS298">
        <f>SAStab!D9517</f>
        <v>0</v>
      </c>
      <c r="BT298">
        <f>SAStab!E9517</f>
        <v>0</v>
      </c>
      <c r="BU298">
        <f>SAStab!F9517</f>
        <v>0</v>
      </c>
      <c r="BV298" s="11">
        <f>SAStab!G9517</f>
        <v>2526</v>
      </c>
      <c r="BW298" s="11">
        <f>SAStab!H9517</f>
        <v>6643</v>
      </c>
      <c r="BX298" s="11">
        <f>SAStab!I9517</f>
        <v>9961</v>
      </c>
      <c r="BY298" s="11">
        <f>SAStab!J9517</f>
        <v>15697</v>
      </c>
    </row>
    <row r="299" spans="1:77">
      <c r="A299" s="7"/>
      <c r="B299" s="7" t="s">
        <v>298</v>
      </c>
      <c r="C299" s="98">
        <f>SAStab!B1991</f>
        <v>0.40899999999999997</v>
      </c>
      <c r="D299" s="52">
        <f>SAStab!B8798</f>
        <v>250</v>
      </c>
      <c r="E299" s="52">
        <f>SAStab!C8798</f>
        <v>0</v>
      </c>
      <c r="F299" s="52">
        <f>SAStab!D8798</f>
        <v>0</v>
      </c>
      <c r="G299" s="52">
        <f>SAStab!E8798</f>
        <v>0</v>
      </c>
      <c r="H299" s="52">
        <f>SAStab!F8798</f>
        <v>0</v>
      </c>
      <c r="I299" s="52">
        <f>SAStab!G8798</f>
        <v>298</v>
      </c>
      <c r="J299" s="52">
        <f>SAStab!H8798</f>
        <v>734</v>
      </c>
      <c r="K299" s="52">
        <f>SAStab!I8798</f>
        <v>1070</v>
      </c>
      <c r="L299" s="52">
        <f>SAStab!J8798</f>
        <v>2116</v>
      </c>
      <c r="N299" s="7"/>
      <c r="O299" s="7" t="str">
        <f t="shared" si="78"/>
        <v>HI tax</v>
      </c>
      <c r="P299" s="98">
        <f>SAStab!C1991</f>
        <v>0.42699999999999999</v>
      </c>
      <c r="Q299">
        <f>SAStab!B8942</f>
        <v>259</v>
      </c>
      <c r="R299" s="52">
        <f>SAStab!C8942</f>
        <v>0</v>
      </c>
      <c r="S299" s="52">
        <f>SAStab!D8942</f>
        <v>0</v>
      </c>
      <c r="T299" s="52">
        <f>SAStab!E8942</f>
        <v>0</v>
      </c>
      <c r="U299" s="52">
        <f>SAStab!F8942</f>
        <v>0</v>
      </c>
      <c r="V299" s="52">
        <f>SAStab!G8942</f>
        <v>348</v>
      </c>
      <c r="W299" s="52">
        <f>SAStab!H8942</f>
        <v>824</v>
      </c>
      <c r="X299">
        <f>SAStab!I8942</f>
        <v>1214</v>
      </c>
      <c r="Y299">
        <f>SAStab!J8942</f>
        <v>2274</v>
      </c>
      <c r="AA299" s="7"/>
      <c r="AB299" s="7" t="str">
        <f t="shared" si="79"/>
        <v>HI tax</v>
      </c>
      <c r="AC299" s="98">
        <f>SAStab!D1991</f>
        <v>0.38900000000000001</v>
      </c>
      <c r="AD299">
        <f>SAStab!B9086</f>
        <v>268</v>
      </c>
      <c r="AE299">
        <f>SAStab!C9086</f>
        <v>0</v>
      </c>
      <c r="AF299">
        <f>SAStab!D9086</f>
        <v>0</v>
      </c>
      <c r="AG299">
        <f>SAStab!E9086</f>
        <v>0</v>
      </c>
      <c r="AH299">
        <f>SAStab!F9086</f>
        <v>0</v>
      </c>
      <c r="AI299">
        <f>SAStab!G9086</f>
        <v>319</v>
      </c>
      <c r="AJ299">
        <f>SAStab!H9086</f>
        <v>840</v>
      </c>
      <c r="AK299">
        <f>SAStab!I9086</f>
        <v>1283</v>
      </c>
      <c r="AL299">
        <f>SAStab!J9086</f>
        <v>2463</v>
      </c>
      <c r="AN299" s="7"/>
      <c r="AO299" s="7" t="str">
        <f t="shared" si="80"/>
        <v>HI tax</v>
      </c>
      <c r="AP299" s="98">
        <f>SAStab!E1991</f>
        <v>0.375</v>
      </c>
      <c r="AQ299" s="52">
        <f>SAStab!B9230</f>
        <v>298</v>
      </c>
      <c r="AR299" s="52">
        <f>SAStab!C9230</f>
        <v>0</v>
      </c>
      <c r="AS299" s="52">
        <f>SAStab!D9230</f>
        <v>0</v>
      </c>
      <c r="AT299" s="52">
        <f>SAStab!E9230</f>
        <v>0</v>
      </c>
      <c r="AU299" s="52">
        <f>SAStab!F9230</f>
        <v>0</v>
      </c>
      <c r="AV299" s="52">
        <f>SAStab!G9230</f>
        <v>333</v>
      </c>
      <c r="AW299" s="52">
        <f>SAStab!H9230</f>
        <v>966</v>
      </c>
      <c r="AX299" s="52">
        <f>SAStab!I9230</f>
        <v>1447</v>
      </c>
      <c r="AY299" s="52">
        <f>SAStab!J9230</f>
        <v>2845</v>
      </c>
      <c r="BA299" s="7"/>
      <c r="BB299" s="7" t="str">
        <f t="shared" si="81"/>
        <v>HI tax</v>
      </c>
      <c r="BC299" s="98">
        <f>SAStab!F1991</f>
        <v>0.41099999999999998</v>
      </c>
      <c r="BD299" s="52">
        <f>SAStab!B9374</f>
        <v>370</v>
      </c>
      <c r="BE299" s="52">
        <f>SAStab!C9374</f>
        <v>0</v>
      </c>
      <c r="BF299" s="52">
        <f>SAStab!D9374</f>
        <v>0</v>
      </c>
      <c r="BG299" s="52">
        <f>SAStab!E9374</f>
        <v>0</v>
      </c>
      <c r="BH299" s="52">
        <f>SAStab!F9374</f>
        <v>0</v>
      </c>
      <c r="BI299" s="52">
        <f>SAStab!G9374</f>
        <v>438</v>
      </c>
      <c r="BJ299" s="52">
        <f>SAStab!H9374</f>
        <v>1147</v>
      </c>
      <c r="BK299" s="52">
        <f>SAStab!I9374</f>
        <v>1673</v>
      </c>
      <c r="BL299" s="52">
        <f>SAStab!J9374</f>
        <v>3259</v>
      </c>
      <c r="BN299" s="7"/>
      <c r="BO299" s="7" t="str">
        <f t="shared" si="82"/>
        <v>HI tax</v>
      </c>
      <c r="BP299" s="98">
        <f>SAStab!G1991</f>
        <v>0.40500000000000003</v>
      </c>
      <c r="BQ299">
        <f>SAStab!B9518</f>
        <v>395</v>
      </c>
      <c r="BR299">
        <f>SAStab!C9518</f>
        <v>0</v>
      </c>
      <c r="BS299">
        <f>SAStab!D9518</f>
        <v>0</v>
      </c>
      <c r="BT299">
        <f>SAStab!E9518</f>
        <v>0</v>
      </c>
      <c r="BU299">
        <f>SAStab!F9518</f>
        <v>0</v>
      </c>
      <c r="BV299" s="11">
        <f>SAStab!G9518</f>
        <v>476</v>
      </c>
      <c r="BW299" s="11">
        <f>SAStab!H9518</f>
        <v>1251</v>
      </c>
      <c r="BX299" s="11">
        <f>SAStab!I9518</f>
        <v>1884</v>
      </c>
      <c r="BY299" s="11">
        <f>SAStab!J9518</f>
        <v>3887</v>
      </c>
    </row>
    <row r="300" spans="1:77">
      <c r="A300" s="7"/>
      <c r="B300" s="7" t="s">
        <v>268</v>
      </c>
      <c r="C300" s="98">
        <f>SAStab!B1992</f>
        <v>2.9000000000000001E-2</v>
      </c>
      <c r="D300" s="52">
        <f>SAStab!B8799</f>
        <v>67</v>
      </c>
      <c r="E300" s="52">
        <f>SAStab!C8799</f>
        <v>0</v>
      </c>
      <c r="F300" s="52">
        <f>SAStab!D8799</f>
        <v>0</v>
      </c>
      <c r="G300" s="52">
        <f>SAStab!E8799</f>
        <v>0</v>
      </c>
      <c r="H300" s="52">
        <f>SAStab!F8799</f>
        <v>0</v>
      </c>
      <c r="I300" s="52">
        <f>SAStab!G8799</f>
        <v>0</v>
      </c>
      <c r="J300" s="52">
        <f>SAStab!H8799</f>
        <v>0</v>
      </c>
      <c r="K300" s="52">
        <f>SAStab!I8799</f>
        <v>0</v>
      </c>
      <c r="L300" s="52">
        <f>SAStab!J8799</f>
        <v>1520</v>
      </c>
      <c r="N300" s="7"/>
      <c r="O300" s="7" t="str">
        <f t="shared" si="78"/>
        <v>Medicare Surtax</v>
      </c>
      <c r="P300" s="98">
        <f>SAStab!C1992</f>
        <v>6.0999999999999999E-2</v>
      </c>
      <c r="Q300">
        <f>SAStab!B8943</f>
        <v>78</v>
      </c>
      <c r="R300" s="52">
        <f>SAStab!C8943</f>
        <v>0</v>
      </c>
      <c r="S300" s="52">
        <f>SAStab!D8943</f>
        <v>0</v>
      </c>
      <c r="T300" s="52">
        <f>SAStab!E8943</f>
        <v>0</v>
      </c>
      <c r="U300" s="52">
        <f>SAStab!F8943</f>
        <v>0</v>
      </c>
      <c r="V300" s="52">
        <f>SAStab!G8943</f>
        <v>0</v>
      </c>
      <c r="W300" s="52">
        <f>SAStab!H8943</f>
        <v>0</v>
      </c>
      <c r="X300">
        <f>SAStab!I8943</f>
        <v>134</v>
      </c>
      <c r="Y300">
        <f>SAStab!J8943</f>
        <v>2302</v>
      </c>
      <c r="AA300" s="7"/>
      <c r="AB300" s="7" t="str">
        <f t="shared" si="79"/>
        <v>Medicare Surtax</v>
      </c>
      <c r="AC300" s="98">
        <f>SAStab!D1992</f>
        <v>0.11</v>
      </c>
      <c r="AD300">
        <f>SAStab!B9087</f>
        <v>134</v>
      </c>
      <c r="AE300">
        <f>SAStab!C9087</f>
        <v>0</v>
      </c>
      <c r="AF300">
        <f>SAStab!D9087</f>
        <v>0</v>
      </c>
      <c r="AG300">
        <f>SAStab!E9087</f>
        <v>0</v>
      </c>
      <c r="AH300">
        <f>SAStab!F9087</f>
        <v>0</v>
      </c>
      <c r="AI300">
        <f>SAStab!G9087</f>
        <v>0</v>
      </c>
      <c r="AJ300">
        <f>SAStab!H9087</f>
        <v>24</v>
      </c>
      <c r="AK300">
        <f>SAStab!I9087</f>
        <v>626</v>
      </c>
      <c r="AL300">
        <f>SAStab!J9087</f>
        <v>3207</v>
      </c>
      <c r="AN300" s="7"/>
      <c r="AO300" s="7" t="str">
        <f t="shared" si="80"/>
        <v>Medicare Surtax</v>
      </c>
      <c r="AP300" s="98">
        <f>SAStab!E1992</f>
        <v>0.19400000000000001</v>
      </c>
      <c r="AQ300" s="52">
        <f>SAStab!B9231</f>
        <v>219</v>
      </c>
      <c r="AR300" s="52">
        <f>SAStab!C9231</f>
        <v>0</v>
      </c>
      <c r="AS300" s="52">
        <f>SAStab!D9231</f>
        <v>0</v>
      </c>
      <c r="AT300" s="52">
        <f>SAStab!E9231</f>
        <v>0</v>
      </c>
      <c r="AU300" s="52">
        <f>SAStab!F9231</f>
        <v>0</v>
      </c>
      <c r="AV300" s="52">
        <f>SAStab!G9231</f>
        <v>0</v>
      </c>
      <c r="AW300" s="52">
        <f>SAStab!H9231</f>
        <v>407</v>
      </c>
      <c r="AX300" s="52">
        <f>SAStab!I9231</f>
        <v>1118</v>
      </c>
      <c r="AY300" s="52">
        <f>SAStab!J9231</f>
        <v>4445</v>
      </c>
      <c r="BA300" s="7"/>
      <c r="BB300" s="7" t="str">
        <f t="shared" si="81"/>
        <v>Medicare Surtax</v>
      </c>
      <c r="BC300" s="98">
        <f>SAStab!F1992</f>
        <v>0.317</v>
      </c>
      <c r="BD300" s="52">
        <f>SAStab!B9375</f>
        <v>350</v>
      </c>
      <c r="BE300" s="52">
        <f>SAStab!C9375</f>
        <v>0</v>
      </c>
      <c r="BF300" s="52">
        <f>SAStab!D9375</f>
        <v>0</v>
      </c>
      <c r="BG300" s="52">
        <f>SAStab!E9375</f>
        <v>0</v>
      </c>
      <c r="BH300" s="52">
        <f>SAStab!F9375</f>
        <v>0</v>
      </c>
      <c r="BI300" s="52">
        <f>SAStab!G9375</f>
        <v>89</v>
      </c>
      <c r="BJ300" s="52">
        <f>SAStab!H9375</f>
        <v>825</v>
      </c>
      <c r="BK300" s="52">
        <f>SAStab!I9375</f>
        <v>1691</v>
      </c>
      <c r="BL300" s="52">
        <f>SAStab!J9375</f>
        <v>5393</v>
      </c>
      <c r="BN300" s="7"/>
      <c r="BO300" s="7" t="str">
        <f t="shared" si="82"/>
        <v>Medicare Surtax</v>
      </c>
      <c r="BP300" s="98">
        <f>SAStab!G1992</f>
        <v>0.41599999999999998</v>
      </c>
      <c r="BQ300">
        <f>SAStab!B9519</f>
        <v>429</v>
      </c>
      <c r="BR300">
        <f>SAStab!C9519</f>
        <v>0</v>
      </c>
      <c r="BS300">
        <f>SAStab!D9519</f>
        <v>0</v>
      </c>
      <c r="BT300">
        <f>SAStab!E9519</f>
        <v>0</v>
      </c>
      <c r="BU300">
        <f>SAStab!F9519</f>
        <v>0</v>
      </c>
      <c r="BV300" s="11">
        <f>SAStab!G9519</f>
        <v>278</v>
      </c>
      <c r="BW300" s="11">
        <f>SAStab!H9519</f>
        <v>1117</v>
      </c>
      <c r="BX300" s="11">
        <f>SAStab!I9519</f>
        <v>2129</v>
      </c>
      <c r="BY300" s="11">
        <f>SAStab!J9519</f>
        <v>6243</v>
      </c>
    </row>
    <row r="301" spans="1:77">
      <c r="A301" s="7"/>
      <c r="B301" s="7" t="s">
        <v>296</v>
      </c>
      <c r="C301" s="98">
        <f>SAStab!B1993</f>
        <v>0.92200000000000004</v>
      </c>
      <c r="D301" s="52">
        <f>SAStab!B8800</f>
        <v>1473</v>
      </c>
      <c r="E301" s="52">
        <f>SAStab!C8800</f>
        <v>0</v>
      </c>
      <c r="F301" s="52">
        <f>SAStab!D8800</f>
        <v>1500.08</v>
      </c>
      <c r="G301" s="52">
        <f>SAStab!E8800</f>
        <v>1500.1</v>
      </c>
      <c r="H301" s="52">
        <f>SAStab!F8800</f>
        <v>1500.1</v>
      </c>
      <c r="I301" s="52">
        <f>SAStab!G8800</f>
        <v>1500</v>
      </c>
      <c r="J301" s="52">
        <f>SAStab!H8800</f>
        <v>1500</v>
      </c>
      <c r="K301" s="52">
        <f>SAStab!I8800</f>
        <v>2100</v>
      </c>
      <c r="L301" s="52">
        <f>SAStab!J8800</f>
        <v>3900</v>
      </c>
      <c r="N301" s="7"/>
      <c r="O301" s="7" t="str">
        <f t="shared" si="78"/>
        <v>Medicare Part B Premium</v>
      </c>
      <c r="P301" s="98">
        <f>SAStab!C1993</f>
        <v>0.92500000000000004</v>
      </c>
      <c r="Q301">
        <f>SAStab!B8944</f>
        <v>1859</v>
      </c>
      <c r="R301" s="52">
        <f>SAStab!C8944</f>
        <v>0</v>
      </c>
      <c r="S301" s="52">
        <f>SAStab!D8944</f>
        <v>1862.3</v>
      </c>
      <c r="T301" s="52">
        <f>SAStab!E8944</f>
        <v>1862.3</v>
      </c>
      <c r="U301" s="52">
        <f>SAStab!F8944</f>
        <v>1862.3</v>
      </c>
      <c r="V301" s="52">
        <f>SAStab!G8944</f>
        <v>1862</v>
      </c>
      <c r="W301" s="52">
        <f>SAStab!H8944</f>
        <v>1862</v>
      </c>
      <c r="X301">
        <f>SAStab!I8944</f>
        <v>2607</v>
      </c>
      <c r="Y301">
        <f>SAStab!J8944</f>
        <v>4842</v>
      </c>
      <c r="AA301" s="7"/>
      <c r="AB301" s="7" t="str">
        <f t="shared" si="79"/>
        <v>Medicare Part B Premium</v>
      </c>
      <c r="AC301" s="98">
        <f>SAStab!D1993</f>
        <v>0.93100000000000005</v>
      </c>
      <c r="AD301">
        <f>SAStab!B9088</f>
        <v>2383</v>
      </c>
      <c r="AE301">
        <f>SAStab!C9088</f>
        <v>0</v>
      </c>
      <c r="AF301">
        <f>SAStab!D9088</f>
        <v>2346.06</v>
      </c>
      <c r="AG301">
        <f>SAStab!E9088</f>
        <v>2346.1</v>
      </c>
      <c r="AH301">
        <f>SAStab!F9088</f>
        <v>2346.1</v>
      </c>
      <c r="AI301">
        <f>SAStab!G9088</f>
        <v>2346</v>
      </c>
      <c r="AJ301">
        <f>SAStab!H9088</f>
        <v>2346</v>
      </c>
      <c r="AK301">
        <f>SAStab!I9088</f>
        <v>4692</v>
      </c>
      <c r="AL301">
        <f>SAStab!J9088</f>
        <v>7507</v>
      </c>
      <c r="AN301" s="7"/>
      <c r="AO301" s="7" t="str">
        <f t="shared" si="80"/>
        <v>Medicare Part B Premium</v>
      </c>
      <c r="AP301" s="98">
        <f>SAStab!E1993</f>
        <v>0.93200000000000005</v>
      </c>
      <c r="AQ301" s="52">
        <f>SAStab!B9232</f>
        <v>3102</v>
      </c>
      <c r="AR301" s="52">
        <f>SAStab!C9232</f>
        <v>0</v>
      </c>
      <c r="AS301" s="52">
        <f>SAStab!D9232</f>
        <v>2977.43</v>
      </c>
      <c r="AT301" s="52">
        <f>SAStab!E9232</f>
        <v>2977.4</v>
      </c>
      <c r="AU301" s="52">
        <f>SAStab!F9232</f>
        <v>2977.4</v>
      </c>
      <c r="AV301" s="52">
        <f>SAStab!G9232</f>
        <v>2977</v>
      </c>
      <c r="AW301" s="52">
        <f>SAStab!H9232</f>
        <v>4168</v>
      </c>
      <c r="AX301" s="52">
        <f>SAStab!I9232</f>
        <v>5955</v>
      </c>
      <c r="AY301" s="52">
        <f>SAStab!J9232</f>
        <v>9528</v>
      </c>
      <c r="BA301" s="7"/>
      <c r="BB301" s="7" t="str">
        <f t="shared" si="81"/>
        <v>Medicare Part B Premium</v>
      </c>
      <c r="BC301" s="98">
        <f>SAStab!F1993</f>
        <v>0.92800000000000005</v>
      </c>
      <c r="BD301" s="52">
        <f>SAStab!B9376</f>
        <v>3963</v>
      </c>
      <c r="BE301" s="52">
        <f>SAStab!C9376</f>
        <v>0</v>
      </c>
      <c r="BF301" s="52">
        <f>SAStab!D9376</f>
        <v>3717.23</v>
      </c>
      <c r="BG301" s="52">
        <f>SAStab!E9376</f>
        <v>3717.2</v>
      </c>
      <c r="BH301" s="52">
        <f>SAStab!F9376</f>
        <v>3717.2</v>
      </c>
      <c r="BI301" s="52">
        <f>SAStab!G9376</f>
        <v>3717</v>
      </c>
      <c r="BJ301" s="52">
        <f>SAStab!H9376</f>
        <v>5204</v>
      </c>
      <c r="BK301" s="52">
        <f>SAStab!I9376</f>
        <v>7434</v>
      </c>
      <c r="BL301" s="52">
        <f>SAStab!J9376</f>
        <v>11895</v>
      </c>
      <c r="BN301" s="7"/>
      <c r="BO301" s="7" t="str">
        <f t="shared" si="82"/>
        <v>Medicare Part B Premium</v>
      </c>
      <c r="BP301" s="98">
        <f>SAStab!G1993</f>
        <v>0.92700000000000005</v>
      </c>
      <c r="BQ301">
        <f>SAStab!B9520</f>
        <v>4959</v>
      </c>
      <c r="BR301">
        <f>SAStab!C9520</f>
        <v>0</v>
      </c>
      <c r="BS301">
        <f>SAStab!D9520</f>
        <v>4517.92</v>
      </c>
      <c r="BT301">
        <f>SAStab!E9520</f>
        <v>4517.8999999999996</v>
      </c>
      <c r="BU301">
        <f>SAStab!F9520</f>
        <v>4517.8999999999996</v>
      </c>
      <c r="BV301" s="11">
        <f>SAStab!G9520</f>
        <v>4518</v>
      </c>
      <c r="BW301" s="11">
        <f>SAStab!H9520</f>
        <v>9036</v>
      </c>
      <c r="BX301" s="11">
        <f>SAStab!I9520</f>
        <v>9036</v>
      </c>
      <c r="BY301" s="11">
        <f>SAStab!J9520</f>
        <v>14457</v>
      </c>
    </row>
    <row r="302" spans="1:77">
      <c r="A302" s="7"/>
      <c r="B302" s="7" t="s">
        <v>299</v>
      </c>
      <c r="C302" s="98">
        <f>SAStab!B1994</f>
        <v>0.72599999999999998</v>
      </c>
      <c r="D302" s="52">
        <f>SAStab!B8801</f>
        <v>396</v>
      </c>
      <c r="E302" s="52">
        <f>SAStab!C8801</f>
        <v>0</v>
      </c>
      <c r="F302" s="52">
        <f>SAStab!D8801</f>
        <v>0</v>
      </c>
      <c r="G302" s="52">
        <f>SAStab!E8801</f>
        <v>0</v>
      </c>
      <c r="H302" s="52">
        <f>SAStab!F8801</f>
        <v>513.6</v>
      </c>
      <c r="I302" s="52">
        <f>SAStab!G8801</f>
        <v>514</v>
      </c>
      <c r="J302" s="52">
        <f>SAStab!H8801</f>
        <v>514</v>
      </c>
      <c r="K302" s="52">
        <f>SAStab!I8801</f>
        <v>705</v>
      </c>
      <c r="L302" s="52">
        <f>SAStab!J8801</f>
        <v>1309</v>
      </c>
      <c r="N302" s="7"/>
      <c r="O302" s="7" t="str">
        <f t="shared" si="78"/>
        <v>Medicare Part D Premium</v>
      </c>
      <c r="P302" s="98">
        <f>SAStab!C1994</f>
        <v>0.73299999999999998</v>
      </c>
      <c r="Q302">
        <f>SAStab!B8945</f>
        <v>551</v>
      </c>
      <c r="R302" s="52">
        <f>SAStab!C8945</f>
        <v>0</v>
      </c>
      <c r="S302" s="52">
        <f>SAStab!D8945</f>
        <v>0</v>
      </c>
      <c r="T302" s="52">
        <f>SAStab!E8945</f>
        <v>0</v>
      </c>
      <c r="U302" s="52">
        <f>SAStab!F8945</f>
        <v>699.6</v>
      </c>
      <c r="V302" s="52">
        <f>SAStab!G8945</f>
        <v>700</v>
      </c>
      <c r="W302" s="52">
        <f>SAStab!H8945</f>
        <v>700</v>
      </c>
      <c r="X302">
        <f>SAStab!I8945</f>
        <v>960</v>
      </c>
      <c r="Y302">
        <f>SAStab!J8945</f>
        <v>1783</v>
      </c>
      <c r="AA302" s="7"/>
      <c r="AB302" s="7" t="str">
        <f t="shared" si="79"/>
        <v>Medicare Part D Premium</v>
      </c>
      <c r="AC302" s="98">
        <f>SAStab!D1994</f>
        <v>0.74099999999999999</v>
      </c>
      <c r="AD302">
        <f>SAStab!B9089</f>
        <v>709</v>
      </c>
      <c r="AE302">
        <f>SAStab!C9089</f>
        <v>0</v>
      </c>
      <c r="AF302">
        <f>SAStab!D9089</f>
        <v>0</v>
      </c>
      <c r="AG302">
        <f>SAStab!E9089</f>
        <v>0</v>
      </c>
      <c r="AH302">
        <f>SAStab!F9089</f>
        <v>881.4</v>
      </c>
      <c r="AI302">
        <f>SAStab!G9089</f>
        <v>881</v>
      </c>
      <c r="AJ302">
        <f>SAStab!H9089</f>
        <v>881</v>
      </c>
      <c r="AK302">
        <f>SAStab!I9089</f>
        <v>1210</v>
      </c>
      <c r="AL302">
        <f>SAStab!J9089</f>
        <v>2247</v>
      </c>
      <c r="AN302" s="7"/>
      <c r="AO302" s="7" t="str">
        <f t="shared" si="80"/>
        <v>Medicare Part D Premium</v>
      </c>
      <c r="AP302" s="98">
        <f>SAStab!E1994</f>
        <v>0.73799999999999999</v>
      </c>
      <c r="AQ302" s="52">
        <f>SAStab!B9233</f>
        <v>918</v>
      </c>
      <c r="AR302" s="52">
        <f>SAStab!C9233</f>
        <v>0</v>
      </c>
      <c r="AS302" s="52">
        <f>SAStab!D9233</f>
        <v>0</v>
      </c>
      <c r="AT302" s="52">
        <f>SAStab!E9233</f>
        <v>0</v>
      </c>
      <c r="AU302" s="52">
        <f>SAStab!F9233</f>
        <v>1118.5999999999999</v>
      </c>
      <c r="AV302" s="52">
        <f>SAStab!G9233</f>
        <v>1119</v>
      </c>
      <c r="AW302" s="52">
        <f>SAStab!H9233</f>
        <v>1119</v>
      </c>
      <c r="AX302" s="52">
        <f>SAStab!I9233</f>
        <v>2193</v>
      </c>
      <c r="AY302" s="52">
        <f>SAStab!J9233</f>
        <v>3509</v>
      </c>
      <c r="BA302" s="7"/>
      <c r="BB302" s="7" t="str">
        <f t="shared" si="81"/>
        <v>Medicare Part D Premium</v>
      </c>
      <c r="BC302" s="98">
        <f>SAStab!F1994</f>
        <v>0.73299999999999998</v>
      </c>
      <c r="BD302" s="52">
        <f>SAStab!B9377</f>
        <v>1171</v>
      </c>
      <c r="BE302" s="52">
        <f>SAStab!C9377</f>
        <v>0</v>
      </c>
      <c r="BF302" s="52">
        <f>SAStab!D9377</f>
        <v>0</v>
      </c>
      <c r="BG302" s="52">
        <f>SAStab!E9377</f>
        <v>0</v>
      </c>
      <c r="BH302" s="52">
        <f>SAStab!F9377</f>
        <v>1396.5</v>
      </c>
      <c r="BI302" s="52">
        <f>SAStab!G9377</f>
        <v>1397</v>
      </c>
      <c r="BJ302" s="52">
        <f>SAStab!H9377</f>
        <v>1917</v>
      </c>
      <c r="BK302" s="52">
        <f>SAStab!I9377</f>
        <v>2738</v>
      </c>
      <c r="BL302" s="52">
        <f>SAStab!J9377</f>
        <v>4381</v>
      </c>
      <c r="BN302" s="7"/>
      <c r="BO302" s="7" t="str">
        <f t="shared" si="82"/>
        <v>Medicare Part D Premium</v>
      </c>
      <c r="BP302" s="98">
        <f>SAStab!G1994</f>
        <v>0.73099999999999998</v>
      </c>
      <c r="BQ302">
        <f>SAStab!B9521</f>
        <v>1461</v>
      </c>
      <c r="BR302">
        <f>SAStab!C9521</f>
        <v>0</v>
      </c>
      <c r="BS302">
        <f>SAStab!D9521</f>
        <v>0</v>
      </c>
      <c r="BT302">
        <f>SAStab!E9521</f>
        <v>0</v>
      </c>
      <c r="BU302">
        <f>SAStab!F9521</f>
        <v>1697.3</v>
      </c>
      <c r="BV302" s="11">
        <f>SAStab!G9521</f>
        <v>1697</v>
      </c>
      <c r="BW302" s="11">
        <f>SAStab!H9521</f>
        <v>2330</v>
      </c>
      <c r="BX302" s="11">
        <f>SAStab!I9521</f>
        <v>3328</v>
      </c>
      <c r="BY302" s="11">
        <f>SAStab!J9521</f>
        <v>5325</v>
      </c>
    </row>
    <row r="303" spans="1:77">
      <c r="A303" s="7"/>
      <c r="B303" s="7" t="s">
        <v>513</v>
      </c>
      <c r="C303" s="98">
        <f>SAStab!B1995</f>
        <v>0.99399999999999999</v>
      </c>
      <c r="D303" s="52">
        <f>SAStab!B8802</f>
        <v>52121</v>
      </c>
      <c r="E303" s="52">
        <f>SAStab!C8802</f>
        <v>9950.42</v>
      </c>
      <c r="F303" s="52">
        <f>SAStab!D8802</f>
        <v>13613.76</v>
      </c>
      <c r="G303" s="52">
        <f>SAStab!E8802</f>
        <v>21759.1</v>
      </c>
      <c r="H303" s="52">
        <f>SAStab!F8802</f>
        <v>37735.5</v>
      </c>
      <c r="I303" s="52">
        <f>SAStab!G8802</f>
        <v>64063</v>
      </c>
      <c r="J303" s="52">
        <f>SAStab!H8802</f>
        <v>100220</v>
      </c>
      <c r="K303" s="52">
        <f>SAStab!I8802</f>
        <v>132600</v>
      </c>
      <c r="L303" s="52">
        <f>SAStab!J8802</f>
        <v>218880</v>
      </c>
      <c r="N303" s="7"/>
      <c r="O303" s="7" t="str">
        <f t="shared" si="78"/>
        <v>Equivalent Cash Income</v>
      </c>
      <c r="P303" s="98">
        <f>SAStab!C1995</f>
        <v>0.99399999999999999</v>
      </c>
      <c r="Q303">
        <f>SAStab!B8946</f>
        <v>56307</v>
      </c>
      <c r="R303" s="52">
        <f>SAStab!C8946</f>
        <v>10845.33</v>
      </c>
      <c r="S303" s="52">
        <f>SAStab!D8946</f>
        <v>15174.52</v>
      </c>
      <c r="T303" s="52">
        <f>SAStab!E8946</f>
        <v>24643.9</v>
      </c>
      <c r="U303" s="52">
        <f>SAStab!F8946</f>
        <v>42531</v>
      </c>
      <c r="V303" s="52">
        <f>SAStab!G8946</f>
        <v>71204</v>
      </c>
      <c r="W303" s="52">
        <f>SAStab!H8946</f>
        <v>113044</v>
      </c>
      <c r="X303">
        <f>SAStab!I8946</f>
        <v>146725</v>
      </c>
      <c r="Y303">
        <f>SAStab!J8946</f>
        <v>247359</v>
      </c>
      <c r="AA303" s="7"/>
      <c r="AB303" s="7" t="str">
        <f t="shared" si="79"/>
        <v>Equivalent Cash Income</v>
      </c>
      <c r="AC303" s="98">
        <f>SAStab!D1995</f>
        <v>0.99399999999999999</v>
      </c>
      <c r="AD303">
        <f>SAStab!B9090</f>
        <v>60157</v>
      </c>
      <c r="AE303">
        <f>SAStab!C9090</f>
        <v>11360.84</v>
      </c>
      <c r="AF303">
        <f>SAStab!D9090</f>
        <v>15743.25</v>
      </c>
      <c r="AG303">
        <f>SAStab!E9090</f>
        <v>25492.1</v>
      </c>
      <c r="AH303">
        <f>SAStab!F9090</f>
        <v>43798.3</v>
      </c>
      <c r="AI303">
        <f>SAStab!G9090</f>
        <v>75599</v>
      </c>
      <c r="AJ303">
        <f>SAStab!H9090</f>
        <v>118877</v>
      </c>
      <c r="AK303">
        <f>SAStab!I9090</f>
        <v>156365</v>
      </c>
      <c r="AL303">
        <f>SAStab!J9090</f>
        <v>270970</v>
      </c>
      <c r="AN303" s="7"/>
      <c r="AO303" s="7" t="str">
        <f t="shared" si="80"/>
        <v>Equivalent Cash Income</v>
      </c>
      <c r="AP303" s="98">
        <f>SAStab!E1995</f>
        <v>0.995</v>
      </c>
      <c r="AQ303" s="52">
        <f>SAStab!B9234</f>
        <v>65837</v>
      </c>
      <c r="AR303" s="52">
        <f>SAStab!C9234</f>
        <v>11790.68</v>
      </c>
      <c r="AS303" s="52">
        <f>SAStab!D9234</f>
        <v>16318.64</v>
      </c>
      <c r="AT303" s="52">
        <f>SAStab!E9234</f>
        <v>26322.400000000001</v>
      </c>
      <c r="AU303" s="52">
        <f>SAStab!F9234</f>
        <v>45861.7</v>
      </c>
      <c r="AV303" s="52">
        <f>SAStab!G9234</f>
        <v>80461</v>
      </c>
      <c r="AW303" s="52">
        <f>SAStab!H9234</f>
        <v>131387</v>
      </c>
      <c r="AX303" s="52">
        <f>SAStab!I9234</f>
        <v>177618</v>
      </c>
      <c r="AY303" s="52">
        <f>SAStab!J9234</f>
        <v>331431</v>
      </c>
      <c r="BA303" s="7"/>
      <c r="BB303" s="7" t="str">
        <f t="shared" si="81"/>
        <v>Equivalent Cash Income</v>
      </c>
      <c r="BC303" s="98">
        <f>SAStab!F1995</f>
        <v>0.996</v>
      </c>
      <c r="BD303" s="52">
        <f>SAStab!B9378</f>
        <v>75357</v>
      </c>
      <c r="BE303" s="52">
        <f>SAStab!C9378</f>
        <v>12873.49</v>
      </c>
      <c r="BF303" s="52">
        <f>SAStab!D9378</f>
        <v>17486.71</v>
      </c>
      <c r="BG303" s="52">
        <f>SAStab!E9378</f>
        <v>28274.9</v>
      </c>
      <c r="BH303" s="52">
        <f>SAStab!F9378</f>
        <v>50557.8</v>
      </c>
      <c r="BI303" s="52">
        <f>SAStab!G9378</f>
        <v>92210</v>
      </c>
      <c r="BJ303" s="52">
        <f>SAStab!H9378</f>
        <v>150604</v>
      </c>
      <c r="BK303" s="52">
        <f>SAStab!I9378</f>
        <v>203008</v>
      </c>
      <c r="BL303" s="52">
        <f>SAStab!J9378</f>
        <v>380428</v>
      </c>
      <c r="BN303" s="7"/>
      <c r="BO303" s="7" t="str">
        <f t="shared" si="82"/>
        <v>Equivalent Cash Income</v>
      </c>
      <c r="BP303" s="98">
        <f>SAStab!G1995</f>
        <v>0.996</v>
      </c>
      <c r="BQ303">
        <f>SAStab!B9522</f>
        <v>82815</v>
      </c>
      <c r="BR303">
        <f>SAStab!C9522</f>
        <v>14254.54</v>
      </c>
      <c r="BS303">
        <f>SAStab!D9522</f>
        <v>19339.57</v>
      </c>
      <c r="BT303">
        <f>SAStab!E9522</f>
        <v>31455.5</v>
      </c>
      <c r="BU303">
        <f>SAStab!F9522</f>
        <v>56963.1</v>
      </c>
      <c r="BV303" s="11">
        <f>SAStab!G9522</f>
        <v>102009</v>
      </c>
      <c r="BW303" s="11">
        <f>SAStab!H9522</f>
        <v>170451</v>
      </c>
      <c r="BX303" s="11">
        <f>SAStab!I9522</f>
        <v>230131</v>
      </c>
      <c r="BY303" s="11">
        <f>SAStab!J9522</f>
        <v>424386</v>
      </c>
    </row>
    <row r="304" spans="1:77">
      <c r="A304" s="7"/>
      <c r="B304" s="7" t="s">
        <v>514</v>
      </c>
      <c r="C304" s="98">
        <f>SAStab!B1996</f>
        <v>0.38100000000000001</v>
      </c>
      <c r="D304" s="52">
        <f>SAStab!B8803</f>
        <v>2765</v>
      </c>
      <c r="E304" s="52">
        <f>SAStab!C8803</f>
        <v>0</v>
      </c>
      <c r="F304" s="52">
        <f>SAStab!D8803</f>
        <v>0</v>
      </c>
      <c r="G304" s="52">
        <f>SAStab!E8803</f>
        <v>0</v>
      </c>
      <c r="H304" s="52">
        <f>SAStab!F8803</f>
        <v>0</v>
      </c>
      <c r="I304" s="52">
        <f>SAStab!G8803</f>
        <v>2038</v>
      </c>
      <c r="J304" s="52">
        <f>SAStab!H8803</f>
        <v>8576</v>
      </c>
      <c r="K304" s="52">
        <f>SAStab!I8803</f>
        <v>14690</v>
      </c>
      <c r="L304" s="52">
        <f>SAStab!J8803</f>
        <v>33286</v>
      </c>
      <c r="N304" s="7"/>
      <c r="O304" s="7" t="str">
        <f t="shared" si="78"/>
        <v>Equivalent IRA Withdrawal</v>
      </c>
      <c r="P304" s="98">
        <f>SAStab!C1996</f>
        <v>0.48799999999999999</v>
      </c>
      <c r="Q304">
        <f>SAStab!B8947</f>
        <v>4934</v>
      </c>
      <c r="R304" s="52">
        <f>SAStab!C8947</f>
        <v>0</v>
      </c>
      <c r="S304" s="52">
        <f>SAStab!D8947</f>
        <v>0</v>
      </c>
      <c r="T304" s="52">
        <f>SAStab!E8947</f>
        <v>0</v>
      </c>
      <c r="U304" s="52">
        <f>SAStab!F8947</f>
        <v>0</v>
      </c>
      <c r="V304" s="52">
        <f>SAStab!G8947</f>
        <v>5272</v>
      </c>
      <c r="W304" s="52">
        <f>SAStab!H8947</f>
        <v>14826</v>
      </c>
      <c r="X304">
        <f>SAStab!I8947</f>
        <v>23511</v>
      </c>
      <c r="Y304">
        <f>SAStab!J8947</f>
        <v>50369</v>
      </c>
      <c r="AA304" s="7"/>
      <c r="AB304" s="7" t="str">
        <f t="shared" si="79"/>
        <v>Equivalent IRA Withdrawal</v>
      </c>
      <c r="AC304" s="98">
        <f>SAStab!D1996</f>
        <v>0.56699999999999995</v>
      </c>
      <c r="AD304">
        <f>SAStab!B9091</f>
        <v>7158</v>
      </c>
      <c r="AE304">
        <f>SAStab!C9091</f>
        <v>0</v>
      </c>
      <c r="AF304">
        <f>SAStab!D9091</f>
        <v>0</v>
      </c>
      <c r="AG304">
        <f>SAStab!E9091</f>
        <v>0</v>
      </c>
      <c r="AH304">
        <f>SAStab!F9091</f>
        <v>777.7</v>
      </c>
      <c r="AI304">
        <f>SAStab!G9091</f>
        <v>8445</v>
      </c>
      <c r="AJ304">
        <f>SAStab!H9091</f>
        <v>21297</v>
      </c>
      <c r="AK304">
        <f>SAStab!I9091</f>
        <v>32435</v>
      </c>
      <c r="AL304">
        <f>SAStab!J9091</f>
        <v>65502</v>
      </c>
      <c r="AN304" s="7"/>
      <c r="AO304" s="7" t="str">
        <f t="shared" si="80"/>
        <v>Equivalent IRA Withdrawal</v>
      </c>
      <c r="AP304" s="98">
        <f>SAStab!E1996</f>
        <v>0.58499999999999996</v>
      </c>
      <c r="AQ304" s="52">
        <f>SAStab!B9235</f>
        <v>9484</v>
      </c>
      <c r="AR304" s="52">
        <f>SAStab!C9235</f>
        <v>0</v>
      </c>
      <c r="AS304" s="52">
        <f>SAStab!D9235</f>
        <v>0</v>
      </c>
      <c r="AT304" s="52">
        <f>SAStab!E9235</f>
        <v>0</v>
      </c>
      <c r="AU304" s="52">
        <f>SAStab!F9235</f>
        <v>1170.5</v>
      </c>
      <c r="AV304" s="52">
        <f>SAStab!G9235</f>
        <v>10847</v>
      </c>
      <c r="AW304" s="52">
        <f>SAStab!H9235</f>
        <v>27690</v>
      </c>
      <c r="AX304" s="52">
        <f>SAStab!I9235</f>
        <v>41792</v>
      </c>
      <c r="AY304" s="52">
        <f>SAStab!J9235</f>
        <v>90296</v>
      </c>
      <c r="BA304" s="7"/>
      <c r="BB304" s="7" t="str">
        <f t="shared" si="81"/>
        <v>Equivalent IRA Withdrawal</v>
      </c>
      <c r="BC304" s="98">
        <f>SAStab!F1996</f>
        <v>0.56399999999999995</v>
      </c>
      <c r="BD304" s="52">
        <f>SAStab!B9379</f>
        <v>10720</v>
      </c>
      <c r="BE304" s="52">
        <f>SAStab!C9379</f>
        <v>0</v>
      </c>
      <c r="BF304" s="52">
        <f>SAStab!D9379</f>
        <v>0</v>
      </c>
      <c r="BG304" s="52">
        <f>SAStab!E9379</f>
        <v>0</v>
      </c>
      <c r="BH304" s="52">
        <f>SAStab!F9379</f>
        <v>886.9</v>
      </c>
      <c r="BI304" s="52">
        <f>SAStab!G9379</f>
        <v>11788</v>
      </c>
      <c r="BJ304" s="52">
        <f>SAStab!H9379</f>
        <v>31423</v>
      </c>
      <c r="BK304" s="52">
        <f>SAStab!I9379</f>
        <v>48859</v>
      </c>
      <c r="BL304" s="52">
        <f>SAStab!J9379</f>
        <v>105610</v>
      </c>
      <c r="BN304" s="7"/>
      <c r="BO304" s="7" t="str">
        <f t="shared" si="82"/>
        <v>Equivalent IRA Withdrawal</v>
      </c>
      <c r="BP304" s="98">
        <f>SAStab!G1996</f>
        <v>0.59299999999999997</v>
      </c>
      <c r="BQ304">
        <f>SAStab!B9523</f>
        <v>12475</v>
      </c>
      <c r="BR304">
        <f>SAStab!C9523</f>
        <v>0</v>
      </c>
      <c r="BS304">
        <f>SAStab!D9523</f>
        <v>0</v>
      </c>
      <c r="BT304">
        <f>SAStab!E9523</f>
        <v>0</v>
      </c>
      <c r="BU304">
        <f>SAStab!F9523</f>
        <v>1659.2</v>
      </c>
      <c r="BV304" s="11">
        <f>SAStab!G9523</f>
        <v>14381</v>
      </c>
      <c r="BW304" s="11">
        <f>SAStab!H9523</f>
        <v>36105</v>
      </c>
      <c r="BX304" s="11">
        <f>SAStab!I9523</f>
        <v>56540</v>
      </c>
      <c r="BY304" s="11">
        <f>SAStab!J9523</f>
        <v>119091</v>
      </c>
    </row>
    <row r="305" spans="1:77">
      <c r="A305" s="7"/>
      <c r="B305" s="7" t="s">
        <v>515</v>
      </c>
      <c r="C305" s="98">
        <f>SAStab!B1997</f>
        <v>0.51</v>
      </c>
      <c r="D305" s="52">
        <f>SAStab!B8804</f>
        <v>1332</v>
      </c>
      <c r="E305" s="52">
        <f>SAStab!C8804</f>
        <v>0</v>
      </c>
      <c r="F305" s="52">
        <f>SAStab!D8804</f>
        <v>0</v>
      </c>
      <c r="G305" s="52">
        <f>SAStab!E8804</f>
        <v>0</v>
      </c>
      <c r="H305" s="52">
        <f>SAStab!F8804</f>
        <v>3.7</v>
      </c>
      <c r="I305" s="52">
        <f>SAStab!G8804</f>
        <v>541</v>
      </c>
      <c r="J305" s="52">
        <f>SAStab!H8804</f>
        <v>3183</v>
      </c>
      <c r="K305" s="52">
        <f>SAStab!I8804</f>
        <v>6528</v>
      </c>
      <c r="L305" s="52">
        <f>SAStab!J8804</f>
        <v>19377</v>
      </c>
      <c r="N305" s="7"/>
      <c r="O305" s="7" t="str">
        <f t="shared" si="78"/>
        <v>Equivalent Interest Income</v>
      </c>
      <c r="P305" s="98">
        <f>SAStab!C1997</f>
        <v>0.504</v>
      </c>
      <c r="Q305">
        <f>SAStab!B8948</f>
        <v>1568</v>
      </c>
      <c r="R305" s="52">
        <f>SAStab!C8948</f>
        <v>0</v>
      </c>
      <c r="S305" s="52">
        <f>SAStab!D8948</f>
        <v>0</v>
      </c>
      <c r="T305" s="52">
        <f>SAStab!E8948</f>
        <v>0</v>
      </c>
      <c r="U305" s="52">
        <f>SAStab!F8948</f>
        <v>2.2999999999999998</v>
      </c>
      <c r="V305" s="52">
        <f>SAStab!G8948</f>
        <v>609</v>
      </c>
      <c r="W305" s="52">
        <f>SAStab!H8948</f>
        <v>3614</v>
      </c>
      <c r="X305">
        <f>SAStab!I8948</f>
        <v>7232</v>
      </c>
      <c r="Y305">
        <f>SAStab!J8948</f>
        <v>23656</v>
      </c>
      <c r="AA305" s="7"/>
      <c r="AB305" s="7" t="str">
        <f t="shared" si="79"/>
        <v>Equivalent Interest Income</v>
      </c>
      <c r="AC305" s="98">
        <f>SAStab!D1997</f>
        <v>0.51500000000000001</v>
      </c>
      <c r="AD305">
        <f>SAStab!B9092</f>
        <v>1686</v>
      </c>
      <c r="AE305">
        <f>SAStab!C9092</f>
        <v>0</v>
      </c>
      <c r="AF305">
        <f>SAStab!D9092</f>
        <v>0</v>
      </c>
      <c r="AG305">
        <f>SAStab!E9092</f>
        <v>0</v>
      </c>
      <c r="AH305">
        <f>SAStab!F9092</f>
        <v>6.5</v>
      </c>
      <c r="AI305">
        <f>SAStab!G9092</f>
        <v>745</v>
      </c>
      <c r="AJ305">
        <f>SAStab!H9092</f>
        <v>4219</v>
      </c>
      <c r="AK305">
        <f>SAStab!I9092</f>
        <v>8246</v>
      </c>
      <c r="AL305">
        <f>SAStab!J9092</f>
        <v>27431</v>
      </c>
      <c r="AN305" s="7"/>
      <c r="AO305" s="7" t="str">
        <f t="shared" si="80"/>
        <v>Equivalent Interest Income</v>
      </c>
      <c r="AP305" s="98">
        <f>SAStab!E1997</f>
        <v>0.504</v>
      </c>
      <c r="AQ305" s="52">
        <f>SAStab!B9236</f>
        <v>2022</v>
      </c>
      <c r="AR305" s="52">
        <f>SAStab!C9236</f>
        <v>0</v>
      </c>
      <c r="AS305" s="52">
        <f>SAStab!D9236</f>
        <v>0</v>
      </c>
      <c r="AT305" s="52">
        <f>SAStab!E9236</f>
        <v>0</v>
      </c>
      <c r="AU305" s="52">
        <f>SAStab!F9236</f>
        <v>3.2</v>
      </c>
      <c r="AV305" s="52">
        <f>SAStab!G9236</f>
        <v>806</v>
      </c>
      <c r="AW305" s="52">
        <f>SAStab!H9236</f>
        <v>5016</v>
      </c>
      <c r="AX305" s="52">
        <f>SAStab!I9236</f>
        <v>9959</v>
      </c>
      <c r="AY305" s="52">
        <f>SAStab!J9236</f>
        <v>30117</v>
      </c>
      <c r="BA305" s="7"/>
      <c r="BB305" s="7" t="str">
        <f t="shared" si="81"/>
        <v>Equivalent Interest Income</v>
      </c>
      <c r="BC305" s="98">
        <f>SAStab!F1997</f>
        <v>0.501</v>
      </c>
      <c r="BD305" s="52">
        <f>SAStab!B9380</f>
        <v>2588</v>
      </c>
      <c r="BE305" s="52">
        <f>SAStab!C9380</f>
        <v>0</v>
      </c>
      <c r="BF305" s="52">
        <f>SAStab!D9380</f>
        <v>0</v>
      </c>
      <c r="BG305" s="52">
        <f>SAStab!E9380</f>
        <v>0</v>
      </c>
      <c r="BH305" s="52">
        <f>SAStab!F9380</f>
        <v>1</v>
      </c>
      <c r="BI305" s="52">
        <f>SAStab!G9380</f>
        <v>857</v>
      </c>
      <c r="BJ305" s="52">
        <f>SAStab!H9380</f>
        <v>5285</v>
      </c>
      <c r="BK305" s="52">
        <f>SAStab!I9380</f>
        <v>11131</v>
      </c>
      <c r="BL305" s="52">
        <f>SAStab!J9380</f>
        <v>38561</v>
      </c>
      <c r="BN305" s="7"/>
      <c r="BO305" s="7" t="str">
        <f t="shared" si="82"/>
        <v>Equivalent Interest Income</v>
      </c>
      <c r="BP305" s="98">
        <f>SAStab!G1997</f>
        <v>0.50700000000000001</v>
      </c>
      <c r="BQ305">
        <f>SAStab!B9524</f>
        <v>2684</v>
      </c>
      <c r="BR305">
        <f>SAStab!C9524</f>
        <v>0</v>
      </c>
      <c r="BS305">
        <f>SAStab!D9524</f>
        <v>0</v>
      </c>
      <c r="BT305">
        <f>SAStab!E9524</f>
        <v>0</v>
      </c>
      <c r="BU305">
        <f>SAStab!F9524</f>
        <v>4.8</v>
      </c>
      <c r="BV305" s="11">
        <f>SAStab!G9524</f>
        <v>1035</v>
      </c>
      <c r="BW305" s="11">
        <f>SAStab!H9524</f>
        <v>6163</v>
      </c>
      <c r="BX305" s="11">
        <f>SAStab!I9524</f>
        <v>12862</v>
      </c>
      <c r="BY305" s="11">
        <f>SAStab!J9524</f>
        <v>37499</v>
      </c>
    </row>
    <row r="306" spans="1:77">
      <c r="A306" s="7"/>
      <c r="B306" s="7" t="s">
        <v>516</v>
      </c>
      <c r="C306" s="98">
        <f>SAStab!B1998</f>
        <v>0.32400000000000001</v>
      </c>
      <c r="D306" s="52">
        <f>SAStab!B8805</f>
        <v>2533</v>
      </c>
      <c r="E306" s="52">
        <f>SAStab!C8805</f>
        <v>0</v>
      </c>
      <c r="F306" s="52">
        <f>SAStab!D8805</f>
        <v>0</v>
      </c>
      <c r="G306" s="52">
        <f>SAStab!E8805</f>
        <v>0</v>
      </c>
      <c r="H306" s="52">
        <f>SAStab!F8805</f>
        <v>0</v>
      </c>
      <c r="I306" s="52">
        <f>SAStab!G8805</f>
        <v>277</v>
      </c>
      <c r="J306" s="52">
        <f>SAStab!H8805</f>
        <v>5159</v>
      </c>
      <c r="K306" s="52">
        <f>SAStab!I8805</f>
        <v>14035</v>
      </c>
      <c r="L306" s="52">
        <f>SAStab!J8805</f>
        <v>44333</v>
      </c>
      <c r="N306" s="7"/>
      <c r="O306" s="7" t="str">
        <f t="shared" si="78"/>
        <v>Equivalent Dividend Income</v>
      </c>
      <c r="P306" s="98">
        <f>SAStab!C1998</f>
        <v>0.32200000000000001</v>
      </c>
      <c r="Q306">
        <f>SAStab!B8949</f>
        <v>2842</v>
      </c>
      <c r="R306" s="52">
        <f>SAStab!C8949</f>
        <v>0</v>
      </c>
      <c r="S306" s="52">
        <f>SAStab!D8949</f>
        <v>0</v>
      </c>
      <c r="T306" s="52">
        <f>SAStab!E8949</f>
        <v>0</v>
      </c>
      <c r="U306" s="52">
        <f>SAStab!F8949</f>
        <v>0</v>
      </c>
      <c r="V306" s="52">
        <f>SAStab!G8949</f>
        <v>300</v>
      </c>
      <c r="W306" s="52">
        <f>SAStab!H8949</f>
        <v>6365</v>
      </c>
      <c r="X306">
        <f>SAStab!I8949</f>
        <v>17090</v>
      </c>
      <c r="Y306">
        <f>SAStab!J8949</f>
        <v>52094</v>
      </c>
      <c r="AA306" s="7"/>
      <c r="AB306" s="7" t="str">
        <f t="shared" si="79"/>
        <v>Equivalent Dividend Income</v>
      </c>
      <c r="AC306" s="98">
        <f>SAStab!D1998</f>
        <v>0.316</v>
      </c>
      <c r="AD306">
        <f>SAStab!B9093</f>
        <v>3268</v>
      </c>
      <c r="AE306">
        <f>SAStab!C9093</f>
        <v>0</v>
      </c>
      <c r="AF306">
        <f>SAStab!D9093</f>
        <v>0</v>
      </c>
      <c r="AG306">
        <f>SAStab!E9093</f>
        <v>0</v>
      </c>
      <c r="AH306">
        <f>SAStab!F9093</f>
        <v>0</v>
      </c>
      <c r="AI306">
        <f>SAStab!G9093</f>
        <v>315</v>
      </c>
      <c r="AJ306">
        <f>SAStab!H9093</f>
        <v>7541</v>
      </c>
      <c r="AK306">
        <f>SAStab!I9093</f>
        <v>19604</v>
      </c>
      <c r="AL306">
        <f>SAStab!J9093</f>
        <v>59819</v>
      </c>
      <c r="AN306" s="7"/>
      <c r="AO306" s="7" t="str">
        <f t="shared" si="80"/>
        <v>Equivalent Dividend Income</v>
      </c>
      <c r="AP306" s="98">
        <f>SAStab!E1998</f>
        <v>0.30499999999999999</v>
      </c>
      <c r="AQ306" s="52">
        <f>SAStab!B9237</f>
        <v>3867</v>
      </c>
      <c r="AR306" s="52">
        <f>SAStab!C9237</f>
        <v>0</v>
      </c>
      <c r="AS306" s="52">
        <f>SAStab!D9237</f>
        <v>0</v>
      </c>
      <c r="AT306" s="52">
        <f>SAStab!E9237</f>
        <v>0</v>
      </c>
      <c r="AU306" s="52">
        <f>SAStab!F9237</f>
        <v>0</v>
      </c>
      <c r="AV306" s="52">
        <f>SAStab!G9237</f>
        <v>269</v>
      </c>
      <c r="AW306" s="52">
        <f>SAStab!H9237</f>
        <v>7928</v>
      </c>
      <c r="AX306" s="52">
        <f>SAStab!I9237</f>
        <v>21019</v>
      </c>
      <c r="AY306" s="52">
        <f>SAStab!J9237</f>
        <v>70227</v>
      </c>
      <c r="BA306" s="7"/>
      <c r="BB306" s="7" t="str">
        <f t="shared" si="81"/>
        <v>Equivalent Dividend Income</v>
      </c>
      <c r="BC306" s="98">
        <f>SAStab!F1998</f>
        <v>0.30499999999999999</v>
      </c>
      <c r="BD306" s="52">
        <f>SAStab!B9381</f>
        <v>4459</v>
      </c>
      <c r="BE306" s="52">
        <f>SAStab!C9381</f>
        <v>0</v>
      </c>
      <c r="BF306" s="52">
        <f>SAStab!D9381</f>
        <v>0</v>
      </c>
      <c r="BG306" s="52">
        <f>SAStab!E9381</f>
        <v>0</v>
      </c>
      <c r="BH306" s="52">
        <f>SAStab!F9381</f>
        <v>0</v>
      </c>
      <c r="BI306" s="52">
        <f>SAStab!G9381</f>
        <v>276</v>
      </c>
      <c r="BJ306" s="52">
        <f>SAStab!H9381</f>
        <v>9100</v>
      </c>
      <c r="BK306" s="52">
        <f>SAStab!I9381</f>
        <v>24904</v>
      </c>
      <c r="BL306" s="52">
        <f>SAStab!J9381</f>
        <v>80485</v>
      </c>
      <c r="BN306" s="7"/>
      <c r="BO306" s="7" t="str">
        <f t="shared" si="82"/>
        <v>Equivalent Dividend Income</v>
      </c>
      <c r="BP306" s="98">
        <f>SAStab!G1998</f>
        <v>0.309</v>
      </c>
      <c r="BQ306">
        <f>SAStab!B9525</f>
        <v>4743</v>
      </c>
      <c r="BR306">
        <f>SAStab!C9525</f>
        <v>0</v>
      </c>
      <c r="BS306">
        <f>SAStab!D9525</f>
        <v>0</v>
      </c>
      <c r="BT306">
        <f>SAStab!E9525</f>
        <v>0</v>
      </c>
      <c r="BU306">
        <f>SAStab!F9525</f>
        <v>0</v>
      </c>
      <c r="BV306" s="11">
        <f>SAStab!G9525</f>
        <v>372</v>
      </c>
      <c r="BW306" s="11">
        <f>SAStab!H9525</f>
        <v>9910</v>
      </c>
      <c r="BX306" s="11">
        <f>SAStab!I9525</f>
        <v>26027</v>
      </c>
      <c r="BY306" s="11">
        <f>SAStab!J9525</f>
        <v>87373</v>
      </c>
    </row>
    <row r="307" spans="1:77">
      <c r="A307" s="7"/>
      <c r="B307" s="7" t="s">
        <v>517</v>
      </c>
      <c r="C307" s="98">
        <f>SAStab!B1999</f>
        <v>9.2999999999999999E-2</v>
      </c>
      <c r="D307" s="52">
        <f>SAStab!B8806</f>
        <v>936</v>
      </c>
      <c r="E307" s="52">
        <f>SAStab!C8806</f>
        <v>0</v>
      </c>
      <c r="F307" s="52">
        <f>SAStab!D8806</f>
        <v>0</v>
      </c>
      <c r="G307" s="52">
        <f>SAStab!E8806</f>
        <v>0</v>
      </c>
      <c r="H307" s="52">
        <f>SAStab!F8806</f>
        <v>0</v>
      </c>
      <c r="I307" s="52">
        <f>SAStab!G8806</f>
        <v>0</v>
      </c>
      <c r="J307" s="52">
        <f>SAStab!H8806</f>
        <v>0</v>
      </c>
      <c r="K307" s="52">
        <f>SAStab!I8806</f>
        <v>4597</v>
      </c>
      <c r="L307" s="52">
        <f>SAStab!J8806</f>
        <v>32245</v>
      </c>
      <c r="N307" s="7"/>
      <c r="O307" s="7" t="str">
        <f t="shared" si="78"/>
        <v>Equivalent Rental Income</v>
      </c>
      <c r="P307" s="98">
        <f>SAStab!C1999</f>
        <v>9.1999999999999998E-2</v>
      </c>
      <c r="Q307">
        <f>SAStab!B8950</f>
        <v>1117</v>
      </c>
      <c r="R307" s="52">
        <f>SAStab!C8950</f>
        <v>0</v>
      </c>
      <c r="S307" s="52">
        <f>SAStab!D8950</f>
        <v>0</v>
      </c>
      <c r="T307" s="52">
        <f>SAStab!E8950</f>
        <v>0</v>
      </c>
      <c r="U307" s="52">
        <f>SAStab!F8950</f>
        <v>0</v>
      </c>
      <c r="V307" s="52">
        <f>SAStab!G8950</f>
        <v>0</v>
      </c>
      <c r="W307" s="52">
        <f>SAStab!H8950</f>
        <v>0</v>
      </c>
      <c r="X307">
        <f>SAStab!I8950</f>
        <v>5530</v>
      </c>
      <c r="Y307">
        <f>SAStab!J8950</f>
        <v>38648</v>
      </c>
      <c r="AA307" s="7"/>
      <c r="AB307" s="7" t="str">
        <f t="shared" si="79"/>
        <v>Equivalent Rental Income</v>
      </c>
      <c r="AC307" s="98">
        <f>SAStab!D1999</f>
        <v>0.09</v>
      </c>
      <c r="AD307">
        <f>SAStab!B9094</f>
        <v>1316</v>
      </c>
      <c r="AE307">
        <f>SAStab!C9094</f>
        <v>0</v>
      </c>
      <c r="AF307">
        <f>SAStab!D9094</f>
        <v>0</v>
      </c>
      <c r="AG307">
        <f>SAStab!E9094</f>
        <v>0</v>
      </c>
      <c r="AH307">
        <f>SAStab!F9094</f>
        <v>0</v>
      </c>
      <c r="AI307">
        <f>SAStab!G9094</f>
        <v>0</v>
      </c>
      <c r="AJ307">
        <f>SAStab!H9094</f>
        <v>0</v>
      </c>
      <c r="AK307">
        <f>SAStab!I9094</f>
        <v>5895</v>
      </c>
      <c r="AL307">
        <f>SAStab!J9094</f>
        <v>42642</v>
      </c>
      <c r="AN307" s="7"/>
      <c r="AO307" s="7" t="str">
        <f t="shared" si="80"/>
        <v>Equivalent Rental Income</v>
      </c>
      <c r="AP307" s="98">
        <f>SAStab!E1999</f>
        <v>9.4E-2</v>
      </c>
      <c r="AQ307" s="52">
        <f>SAStab!B9238</f>
        <v>1443</v>
      </c>
      <c r="AR307" s="52">
        <f>SAStab!C9238</f>
        <v>0</v>
      </c>
      <c r="AS307" s="52">
        <f>SAStab!D9238</f>
        <v>0</v>
      </c>
      <c r="AT307" s="52">
        <f>SAStab!E9238</f>
        <v>0</v>
      </c>
      <c r="AU307" s="52">
        <f>SAStab!F9238</f>
        <v>0</v>
      </c>
      <c r="AV307" s="52">
        <f>SAStab!G9238</f>
        <v>0</v>
      </c>
      <c r="AW307" s="52">
        <f>SAStab!H9238</f>
        <v>0</v>
      </c>
      <c r="AX307" s="52">
        <f>SAStab!I9238</f>
        <v>6411</v>
      </c>
      <c r="AY307" s="52">
        <f>SAStab!J9238</f>
        <v>49672</v>
      </c>
      <c r="BA307" s="7"/>
      <c r="BB307" s="7" t="str">
        <f t="shared" si="81"/>
        <v>Equivalent Rental Income</v>
      </c>
      <c r="BC307" s="98">
        <f>SAStab!F1999</f>
        <v>9.6000000000000002E-2</v>
      </c>
      <c r="BD307" s="52">
        <f>SAStab!B9382</f>
        <v>1735</v>
      </c>
      <c r="BE307" s="52">
        <f>SAStab!C9382</f>
        <v>0</v>
      </c>
      <c r="BF307" s="52">
        <f>SAStab!D9382</f>
        <v>0</v>
      </c>
      <c r="BG307" s="52">
        <f>SAStab!E9382</f>
        <v>0</v>
      </c>
      <c r="BH307" s="52">
        <f>SAStab!F9382</f>
        <v>0</v>
      </c>
      <c r="BI307" s="52">
        <f>SAStab!G9382</f>
        <v>0</v>
      </c>
      <c r="BJ307" s="52">
        <f>SAStab!H9382</f>
        <v>0</v>
      </c>
      <c r="BK307" s="52">
        <f>SAStab!I9382</f>
        <v>7451</v>
      </c>
      <c r="BL307" s="52">
        <f>SAStab!J9382</f>
        <v>54149</v>
      </c>
      <c r="BN307" s="7"/>
      <c r="BO307" s="7" t="str">
        <f t="shared" si="82"/>
        <v>Equivalent Rental Income</v>
      </c>
      <c r="BP307" s="98">
        <f>SAStab!G1999</f>
        <v>9.2999999999999999E-2</v>
      </c>
      <c r="BQ307">
        <f>SAStab!B9526</f>
        <v>1871</v>
      </c>
      <c r="BR307">
        <f>SAStab!C9526</f>
        <v>0</v>
      </c>
      <c r="BS307">
        <f>SAStab!D9526</f>
        <v>0</v>
      </c>
      <c r="BT307">
        <f>SAStab!E9526</f>
        <v>0</v>
      </c>
      <c r="BU307">
        <f>SAStab!F9526</f>
        <v>0</v>
      </c>
      <c r="BV307" s="11">
        <f>SAStab!G9526</f>
        <v>0</v>
      </c>
      <c r="BW307" s="11">
        <f>SAStab!H9526</f>
        <v>0</v>
      </c>
      <c r="BX307" s="11">
        <f>SAStab!I9526</f>
        <v>8158</v>
      </c>
      <c r="BY307" s="11">
        <f>SAStab!J9526</f>
        <v>62046</v>
      </c>
    </row>
    <row r="308" spans="1:77">
      <c r="A308" s="6" t="s">
        <v>54</v>
      </c>
      <c r="B308" s="7"/>
      <c r="C308" s="98"/>
      <c r="N308" s="6" t="s">
        <v>54</v>
      </c>
      <c r="O308" s="7"/>
      <c r="P308" s="98"/>
      <c r="AA308" s="6" t="s">
        <v>54</v>
      </c>
      <c r="AB308" s="7"/>
      <c r="AC308" s="98"/>
      <c r="AN308" s="6" t="s">
        <v>54</v>
      </c>
      <c r="AO308" s="7"/>
      <c r="AP308" s="98"/>
      <c r="BA308" s="6" t="s">
        <v>54</v>
      </c>
      <c r="BB308" s="7"/>
      <c r="BC308" s="98"/>
      <c r="BN308" s="6" t="s">
        <v>54</v>
      </c>
      <c r="BO308" s="7"/>
      <c r="BP308" s="98"/>
    </row>
    <row r="309" spans="1:77">
      <c r="B309" s="7" t="s">
        <v>512</v>
      </c>
      <c r="C309" s="98">
        <f>SAStab!B2010</f>
        <v>0.99399999999999999</v>
      </c>
      <c r="D309" s="52">
        <f>SAStab!B8807</f>
        <v>37838</v>
      </c>
      <c r="E309" s="52">
        <f>SAStab!C8807</f>
        <v>6397.18</v>
      </c>
      <c r="F309" s="52">
        <f>SAStab!D8807</f>
        <v>9131.0400000000009</v>
      </c>
      <c r="G309" s="52">
        <f>SAStab!E8807</f>
        <v>14277.9</v>
      </c>
      <c r="H309" s="52">
        <f>SAStab!F8807</f>
        <v>26386.799999999999</v>
      </c>
      <c r="I309" s="52">
        <f>SAStab!G8807</f>
        <v>48070</v>
      </c>
      <c r="J309" s="52">
        <f>SAStab!H8807</f>
        <v>81530</v>
      </c>
      <c r="K309" s="52">
        <f>SAStab!I8807</f>
        <v>112144</v>
      </c>
      <c r="L309" s="52">
        <f>SAStab!J8807</f>
        <v>182682</v>
      </c>
      <c r="O309" s="7" t="str">
        <f t="shared" ref="O309:O335" si="83">$B309</f>
        <v>Equivalent Annuity Income</v>
      </c>
      <c r="P309" s="98">
        <f>SAStab!C2010</f>
        <v>0.99299999999999999</v>
      </c>
      <c r="Q309">
        <f>SAStab!B8951</f>
        <v>43570</v>
      </c>
      <c r="R309" s="52">
        <f>SAStab!C8951</f>
        <v>6767.85</v>
      </c>
      <c r="S309" s="52">
        <f>SAStab!D8951</f>
        <v>9525.51</v>
      </c>
      <c r="T309" s="52">
        <f>SAStab!E8951</f>
        <v>15986.4</v>
      </c>
      <c r="U309" s="52">
        <f>SAStab!F8951</f>
        <v>29452.9</v>
      </c>
      <c r="V309" s="52">
        <f>SAStab!G8951</f>
        <v>53578</v>
      </c>
      <c r="W309" s="52">
        <f>SAStab!H8951</f>
        <v>94232</v>
      </c>
      <c r="X309">
        <f>SAStab!I8951</f>
        <v>130100</v>
      </c>
      <c r="Y309">
        <f>SAStab!J8951</f>
        <v>215375</v>
      </c>
      <c r="AB309" s="7" t="str">
        <f t="shared" ref="AB309:AB335" si="84">$B309</f>
        <v>Equivalent Annuity Income</v>
      </c>
      <c r="AC309" s="98">
        <f>SAStab!D2010</f>
        <v>0.99399999999999999</v>
      </c>
      <c r="AD309">
        <f>SAStab!B9095</f>
        <v>47805</v>
      </c>
      <c r="AE309">
        <f>SAStab!C9095</f>
        <v>7564.46</v>
      </c>
      <c r="AF309">
        <f>SAStab!D9095</f>
        <v>10201.030000000001</v>
      </c>
      <c r="AG309">
        <f>SAStab!E9095</f>
        <v>17733.400000000001</v>
      </c>
      <c r="AH309">
        <f>SAStab!F9095</f>
        <v>31811.9</v>
      </c>
      <c r="AI309">
        <f>SAStab!G9095</f>
        <v>58845</v>
      </c>
      <c r="AJ309">
        <f>SAStab!H9095</f>
        <v>103494</v>
      </c>
      <c r="AK309">
        <f>SAStab!I9095</f>
        <v>137132</v>
      </c>
      <c r="AL309">
        <f>SAStab!J9095</f>
        <v>254091</v>
      </c>
      <c r="AO309" s="7" t="str">
        <f t="shared" ref="AO309:AO335" si="85">$B309</f>
        <v>Equivalent Annuity Income</v>
      </c>
      <c r="AP309" s="98">
        <f>SAStab!E2010</f>
        <v>0.996</v>
      </c>
      <c r="AQ309" s="52">
        <f>SAStab!B9239</f>
        <v>53606</v>
      </c>
      <c r="AR309" s="52">
        <f>SAStab!C9239</f>
        <v>8429.5499999999993</v>
      </c>
      <c r="AS309" s="52">
        <f>SAStab!D9239</f>
        <v>10703.57</v>
      </c>
      <c r="AT309" s="52">
        <f>SAStab!E9239</f>
        <v>19053.8</v>
      </c>
      <c r="AU309" s="52">
        <f>SAStab!F9239</f>
        <v>33869.4</v>
      </c>
      <c r="AV309" s="52">
        <f>SAStab!G9239</f>
        <v>62132</v>
      </c>
      <c r="AW309" s="52">
        <f>SAStab!H9239</f>
        <v>110874</v>
      </c>
      <c r="AX309" s="52">
        <f>SAStab!I9239</f>
        <v>159393</v>
      </c>
      <c r="AY309" s="52">
        <f>SAStab!J9239</f>
        <v>326559</v>
      </c>
      <c r="BB309" s="7" t="str">
        <f t="shared" ref="BB309:BB335" si="86">$B309</f>
        <v>Equivalent Annuity Income</v>
      </c>
      <c r="BC309" s="98">
        <f>SAStab!F2010</f>
        <v>0.996</v>
      </c>
      <c r="BD309" s="52">
        <f>SAStab!B9383</f>
        <v>60937</v>
      </c>
      <c r="BE309" s="52">
        <f>SAStab!C9383</f>
        <v>9041.09</v>
      </c>
      <c r="BF309" s="52">
        <f>SAStab!D9383</f>
        <v>12331.97</v>
      </c>
      <c r="BG309" s="52">
        <f>SAStab!E9383</f>
        <v>20928.5</v>
      </c>
      <c r="BH309" s="52">
        <f>SAStab!F9383</f>
        <v>38161</v>
      </c>
      <c r="BI309" s="52">
        <f>SAStab!G9383</f>
        <v>72248</v>
      </c>
      <c r="BJ309" s="52">
        <f>SAStab!H9383</f>
        <v>130040</v>
      </c>
      <c r="BK309" s="52">
        <f>SAStab!I9383</f>
        <v>179744</v>
      </c>
      <c r="BL309" s="52">
        <f>SAStab!J9383</f>
        <v>379283</v>
      </c>
      <c r="BO309" s="7" t="str">
        <f t="shared" ref="BO309:BO335" si="87">$B309</f>
        <v>Equivalent Annuity Income</v>
      </c>
      <c r="BP309" s="98">
        <f>SAStab!G2010</f>
        <v>0.995</v>
      </c>
      <c r="BQ309">
        <f>SAStab!B9527</f>
        <v>68525</v>
      </c>
      <c r="BR309">
        <f>SAStab!C9527</f>
        <v>9049.51</v>
      </c>
      <c r="BS309">
        <f>SAStab!D9527</f>
        <v>13510.58</v>
      </c>
      <c r="BT309">
        <f>SAStab!E9527</f>
        <v>23451.9</v>
      </c>
      <c r="BU309">
        <f>SAStab!F9527</f>
        <v>42701</v>
      </c>
      <c r="BV309" s="11">
        <f>SAStab!G9527</f>
        <v>79673</v>
      </c>
      <c r="BW309" s="11">
        <f>SAStab!H9527</f>
        <v>143209</v>
      </c>
      <c r="BX309" s="11">
        <f>SAStab!I9527</f>
        <v>203421</v>
      </c>
      <c r="BY309" s="11">
        <f>SAStab!J9527</f>
        <v>414932</v>
      </c>
    </row>
    <row r="310" spans="1:77">
      <c r="B310" s="7" t="s">
        <v>39</v>
      </c>
      <c r="C310" s="98">
        <f>SAStab!B2011</f>
        <v>0.82299999999999995</v>
      </c>
      <c r="D310" s="52">
        <f>SAStab!B8808</f>
        <v>11536</v>
      </c>
      <c r="E310" s="52">
        <f>SAStab!C8808</f>
        <v>0</v>
      </c>
      <c r="F310" s="52">
        <f>SAStab!D8808</f>
        <v>0</v>
      </c>
      <c r="G310" s="52">
        <f>SAStab!E8808</f>
        <v>5670</v>
      </c>
      <c r="H310" s="52">
        <f>SAStab!F8808</f>
        <v>11356</v>
      </c>
      <c r="I310" s="52">
        <f>SAStab!G8808</f>
        <v>17030</v>
      </c>
      <c r="J310" s="52">
        <f>SAStab!H8808</f>
        <v>22565</v>
      </c>
      <c r="K310" s="52">
        <f>SAStab!I8808</f>
        <v>25724</v>
      </c>
      <c r="L310" s="52">
        <f>SAStab!J8808</f>
        <v>31892</v>
      </c>
      <c r="O310" s="7" t="str">
        <f t="shared" si="83"/>
        <v>Social Security Benefits</v>
      </c>
      <c r="P310" s="98">
        <f>SAStab!C2011</f>
        <v>0.84299999999999997</v>
      </c>
      <c r="Q310">
        <f>SAStab!B8952</f>
        <v>13761</v>
      </c>
      <c r="R310" s="52">
        <f>SAStab!C8952</f>
        <v>0</v>
      </c>
      <c r="S310" s="52">
        <f>SAStab!D8952</f>
        <v>0</v>
      </c>
      <c r="T310" s="52">
        <f>SAStab!E8952</f>
        <v>7145.5</v>
      </c>
      <c r="U310" s="52">
        <f>SAStab!F8952</f>
        <v>13883.4</v>
      </c>
      <c r="V310" s="52">
        <f>SAStab!G8952</f>
        <v>20322</v>
      </c>
      <c r="W310" s="52">
        <f>SAStab!H8952</f>
        <v>26213</v>
      </c>
      <c r="X310">
        <f>SAStab!I8952</f>
        <v>28923</v>
      </c>
      <c r="Y310">
        <f>SAStab!J8952</f>
        <v>36115</v>
      </c>
      <c r="AB310" s="7" t="str">
        <f t="shared" si="84"/>
        <v>Social Security Benefits</v>
      </c>
      <c r="AC310" s="98">
        <f>SAStab!D2011</f>
        <v>0.86699999999999999</v>
      </c>
      <c r="AD310">
        <f>SAStab!B9096</f>
        <v>15917</v>
      </c>
      <c r="AE310">
        <f>SAStab!C9096</f>
        <v>0</v>
      </c>
      <c r="AF310">
        <f>SAStab!D9096</f>
        <v>0</v>
      </c>
      <c r="AG310">
        <f>SAStab!E9096</f>
        <v>8920.7000000000007</v>
      </c>
      <c r="AH310">
        <f>SAStab!F9096</f>
        <v>15421</v>
      </c>
      <c r="AI310">
        <f>SAStab!G9096</f>
        <v>23121</v>
      </c>
      <c r="AJ310">
        <f>SAStab!H9096</f>
        <v>29274</v>
      </c>
      <c r="AK310">
        <f>SAStab!I9096</f>
        <v>33917</v>
      </c>
      <c r="AL310">
        <f>SAStab!J9096</f>
        <v>41753</v>
      </c>
      <c r="AO310" s="7" t="str">
        <f t="shared" si="85"/>
        <v>Social Security Benefits</v>
      </c>
      <c r="AP310" s="98">
        <f>SAStab!E2011</f>
        <v>0.89100000000000001</v>
      </c>
      <c r="AQ310" s="52">
        <f>SAStab!B9240</f>
        <v>17768</v>
      </c>
      <c r="AR310" s="52">
        <f>SAStab!C9240</f>
        <v>0</v>
      </c>
      <c r="AS310" s="52">
        <f>SAStab!D9240</f>
        <v>0</v>
      </c>
      <c r="AT310" s="52">
        <f>SAStab!E9240</f>
        <v>10108</v>
      </c>
      <c r="AU310" s="52">
        <f>SAStab!F9240</f>
        <v>16798.2</v>
      </c>
      <c r="AV310" s="52">
        <f>SAStab!G9240</f>
        <v>25188</v>
      </c>
      <c r="AW310" s="52">
        <f>SAStab!H9240</f>
        <v>33281</v>
      </c>
      <c r="AX310" s="52">
        <f>SAStab!I9240</f>
        <v>37969</v>
      </c>
      <c r="AY310" s="52">
        <f>SAStab!J9240</f>
        <v>46346</v>
      </c>
      <c r="BB310" s="7" t="str">
        <f t="shared" si="86"/>
        <v>Social Security Benefits</v>
      </c>
      <c r="BC310" s="98">
        <f>SAStab!F2011</f>
        <v>0.89700000000000002</v>
      </c>
      <c r="BD310" s="52">
        <f>SAStab!B9384</f>
        <v>19824</v>
      </c>
      <c r="BE310" s="52">
        <f>SAStab!C9384</f>
        <v>0</v>
      </c>
      <c r="BF310" s="52">
        <f>SAStab!D9384</f>
        <v>0</v>
      </c>
      <c r="BG310" s="52">
        <f>SAStab!E9384</f>
        <v>11539.4</v>
      </c>
      <c r="BH310" s="52">
        <f>SAStab!F9384</f>
        <v>18805</v>
      </c>
      <c r="BI310" s="52">
        <f>SAStab!G9384</f>
        <v>28095</v>
      </c>
      <c r="BJ310" s="52">
        <f>SAStab!H9384</f>
        <v>36977</v>
      </c>
      <c r="BK310" s="52">
        <f>SAStab!I9384</f>
        <v>41780</v>
      </c>
      <c r="BL310" s="52">
        <f>SAStab!J9384</f>
        <v>50515</v>
      </c>
      <c r="BO310" s="7" t="str">
        <f t="shared" si="87"/>
        <v>Social Security Benefits</v>
      </c>
      <c r="BP310" s="98">
        <f>SAStab!G2011</f>
        <v>0.89700000000000002</v>
      </c>
      <c r="BQ310">
        <f>SAStab!B9528</f>
        <v>22849</v>
      </c>
      <c r="BR310">
        <f>SAStab!C9528</f>
        <v>0</v>
      </c>
      <c r="BS310">
        <f>SAStab!D9528</f>
        <v>0</v>
      </c>
      <c r="BT310">
        <f>SAStab!E9528</f>
        <v>13206.9</v>
      </c>
      <c r="BU310">
        <f>SAStab!F9528</f>
        <v>21521.200000000001</v>
      </c>
      <c r="BV310" s="11">
        <f>SAStab!G9528</f>
        <v>32651</v>
      </c>
      <c r="BW310" s="11">
        <f>SAStab!H9528</f>
        <v>42650</v>
      </c>
      <c r="BX310" s="11">
        <f>SAStab!I9528</f>
        <v>48070</v>
      </c>
      <c r="BY310" s="11">
        <f>SAStab!J9528</f>
        <v>59548</v>
      </c>
    </row>
    <row r="311" spans="1:77">
      <c r="B311" s="7" t="s">
        <v>63</v>
      </c>
      <c r="C311" s="98">
        <f>SAStab!B2012</f>
        <v>7.8E-2</v>
      </c>
      <c r="D311" s="52">
        <f>SAStab!B8809</f>
        <v>342</v>
      </c>
      <c r="E311" s="52">
        <f>SAStab!C8809</f>
        <v>0</v>
      </c>
      <c r="F311" s="52">
        <f>SAStab!D8809</f>
        <v>0</v>
      </c>
      <c r="G311" s="52">
        <f>SAStab!E8809</f>
        <v>0</v>
      </c>
      <c r="H311" s="52">
        <f>SAStab!F8809</f>
        <v>0</v>
      </c>
      <c r="I311" s="52">
        <f>SAStab!G8809</f>
        <v>0</v>
      </c>
      <c r="J311" s="52">
        <f>SAStab!H8809</f>
        <v>0</v>
      </c>
      <c r="K311" s="52">
        <f>SAStab!I8809</f>
        <v>2495</v>
      </c>
      <c r="L311" s="52">
        <f>SAStab!J8809</f>
        <v>8666</v>
      </c>
      <c r="O311" s="7" t="str">
        <f t="shared" si="83"/>
        <v>SSI</v>
      </c>
      <c r="P311" s="98">
        <f>SAStab!C2012</f>
        <v>6.2E-2</v>
      </c>
      <c r="Q311">
        <f>SAStab!B8953</f>
        <v>307</v>
      </c>
      <c r="R311" s="52">
        <f>SAStab!C8953</f>
        <v>0</v>
      </c>
      <c r="S311" s="52">
        <f>SAStab!D8953</f>
        <v>0</v>
      </c>
      <c r="T311" s="52">
        <f>SAStab!E8953</f>
        <v>0</v>
      </c>
      <c r="U311" s="52">
        <f>SAStab!F8953</f>
        <v>0</v>
      </c>
      <c r="V311" s="52">
        <f>SAStab!G8953</f>
        <v>0</v>
      </c>
      <c r="W311" s="52">
        <f>SAStab!H8953</f>
        <v>0</v>
      </c>
      <c r="X311">
        <f>SAStab!I8953</f>
        <v>1804</v>
      </c>
      <c r="Y311">
        <f>SAStab!J8953</f>
        <v>9035</v>
      </c>
      <c r="AB311" s="7" t="str">
        <f t="shared" si="84"/>
        <v>SSI</v>
      </c>
      <c r="AC311" s="98">
        <f>SAStab!D2012</f>
        <v>4.4999999999999998E-2</v>
      </c>
      <c r="AD311">
        <f>SAStab!B9097</f>
        <v>212</v>
      </c>
      <c r="AE311">
        <f>SAStab!C9097</f>
        <v>0</v>
      </c>
      <c r="AF311">
        <f>SAStab!D9097</f>
        <v>0</v>
      </c>
      <c r="AG311">
        <f>SAStab!E9097</f>
        <v>0</v>
      </c>
      <c r="AH311">
        <f>SAStab!F9097</f>
        <v>0</v>
      </c>
      <c r="AI311">
        <f>SAStab!G9097</f>
        <v>0</v>
      </c>
      <c r="AJ311">
        <f>SAStab!H9097</f>
        <v>0</v>
      </c>
      <c r="AK311">
        <f>SAStab!I9097</f>
        <v>0</v>
      </c>
      <c r="AL311">
        <f>SAStab!J9097</f>
        <v>6433</v>
      </c>
      <c r="AO311" s="7" t="str">
        <f t="shared" si="85"/>
        <v>SSI</v>
      </c>
      <c r="AP311" s="98">
        <f>SAStab!E2012</f>
        <v>3.6999999999999998E-2</v>
      </c>
      <c r="AQ311" s="52">
        <f>SAStab!B9241</f>
        <v>171</v>
      </c>
      <c r="AR311" s="52">
        <f>SAStab!C9241</f>
        <v>0</v>
      </c>
      <c r="AS311" s="52">
        <f>SAStab!D9241</f>
        <v>0</v>
      </c>
      <c r="AT311" s="52">
        <f>SAStab!E9241</f>
        <v>0</v>
      </c>
      <c r="AU311" s="52">
        <f>SAStab!F9241</f>
        <v>0</v>
      </c>
      <c r="AV311" s="52">
        <f>SAStab!G9241</f>
        <v>0</v>
      </c>
      <c r="AW311" s="52">
        <f>SAStab!H9241</f>
        <v>0</v>
      </c>
      <c r="AX311" s="52">
        <f>SAStab!I9241</f>
        <v>0</v>
      </c>
      <c r="AY311" s="52">
        <f>SAStab!J9241</f>
        <v>6389</v>
      </c>
      <c r="BB311" s="7" t="str">
        <f t="shared" si="86"/>
        <v>SSI</v>
      </c>
      <c r="BC311" s="98">
        <f>SAStab!F2012</f>
        <v>2.8000000000000001E-2</v>
      </c>
      <c r="BD311" s="52">
        <f>SAStab!B9385</f>
        <v>130</v>
      </c>
      <c r="BE311" s="52">
        <f>SAStab!C9385</f>
        <v>0</v>
      </c>
      <c r="BF311" s="52">
        <f>SAStab!D9385</f>
        <v>0</v>
      </c>
      <c r="BG311" s="52">
        <f>SAStab!E9385</f>
        <v>0</v>
      </c>
      <c r="BH311" s="52">
        <f>SAStab!F9385</f>
        <v>0</v>
      </c>
      <c r="BI311" s="52">
        <f>SAStab!G9385</f>
        <v>0</v>
      </c>
      <c r="BJ311" s="52">
        <f>SAStab!H9385</f>
        <v>0</v>
      </c>
      <c r="BK311" s="52">
        <f>SAStab!I9385</f>
        <v>0</v>
      </c>
      <c r="BL311" s="52">
        <f>SAStab!J9385</f>
        <v>6023</v>
      </c>
      <c r="BO311" s="7" t="str">
        <f t="shared" si="87"/>
        <v>SSI</v>
      </c>
      <c r="BP311" s="98">
        <f>SAStab!G2012</f>
        <v>2.3E-2</v>
      </c>
      <c r="BQ311">
        <f>SAStab!B9529</f>
        <v>117</v>
      </c>
      <c r="BR311">
        <f>SAStab!C9529</f>
        <v>0</v>
      </c>
      <c r="BS311">
        <f>SAStab!D9529</f>
        <v>0</v>
      </c>
      <c r="BT311">
        <f>SAStab!E9529</f>
        <v>0</v>
      </c>
      <c r="BU311">
        <f>SAStab!F9529</f>
        <v>0</v>
      </c>
      <c r="BV311" s="11">
        <f>SAStab!G9529</f>
        <v>0</v>
      </c>
      <c r="BW311" s="11">
        <f>SAStab!H9529</f>
        <v>0</v>
      </c>
      <c r="BX311" s="11">
        <f>SAStab!I9529</f>
        <v>0</v>
      </c>
      <c r="BY311" s="11">
        <f>SAStab!J9529</f>
        <v>6023</v>
      </c>
    </row>
    <row r="312" spans="1:77">
      <c r="B312" s="7" t="s">
        <v>271</v>
      </c>
      <c r="C312" s="98">
        <f>SAStab!B2013</f>
        <v>0.85399999999999998</v>
      </c>
      <c r="D312" s="52">
        <f>SAStab!B8810</f>
        <v>5966</v>
      </c>
      <c r="E312" s="52">
        <f>SAStab!C8810</f>
        <v>-46.16</v>
      </c>
      <c r="F312" s="52">
        <f>SAStab!D8810</f>
        <v>-14.91</v>
      </c>
      <c r="G312" s="52">
        <f>SAStab!E8810</f>
        <v>206.5</v>
      </c>
      <c r="H312" s="52">
        <f>SAStab!F8810</f>
        <v>1421</v>
      </c>
      <c r="I312" s="52">
        <f>SAStab!G8810</f>
        <v>5375</v>
      </c>
      <c r="J312" s="52">
        <f>SAStab!H8810</f>
        <v>15008</v>
      </c>
      <c r="K312" s="52">
        <f>SAStab!I8810</f>
        <v>23712</v>
      </c>
      <c r="L312" s="52">
        <f>SAStab!J8810</f>
        <v>77571</v>
      </c>
      <c r="O312" s="7" t="str">
        <f t="shared" si="83"/>
        <v>Annuitized Financial Income</v>
      </c>
      <c r="P312" s="98">
        <f>SAStab!C2013</f>
        <v>0.89100000000000001</v>
      </c>
      <c r="Q312">
        <f>SAStab!B8954</f>
        <v>8820</v>
      </c>
      <c r="R312" s="52">
        <f>SAStab!C8954</f>
        <v>-56.29</v>
      </c>
      <c r="S312" s="52">
        <f>SAStab!D8954</f>
        <v>-9.0399999999999991</v>
      </c>
      <c r="T312" s="52">
        <f>SAStab!E8954</f>
        <v>390.2</v>
      </c>
      <c r="U312" s="52">
        <f>SAStab!F8954</f>
        <v>2445.6</v>
      </c>
      <c r="V312" s="52">
        <f>SAStab!G8954</f>
        <v>8811</v>
      </c>
      <c r="W312" s="52">
        <f>SAStab!H8954</f>
        <v>21771</v>
      </c>
      <c r="X312">
        <f>SAStab!I8954</f>
        <v>35485</v>
      </c>
      <c r="Y312">
        <f>SAStab!J8954</f>
        <v>87700</v>
      </c>
      <c r="AB312" s="7" t="str">
        <f t="shared" si="84"/>
        <v>Annuitized Financial Income</v>
      </c>
      <c r="AC312" s="98">
        <f>SAStab!D2013</f>
        <v>0.90900000000000003</v>
      </c>
      <c r="AD312">
        <f>SAStab!B9098</f>
        <v>11755</v>
      </c>
      <c r="AE312">
        <f>SAStab!C9098</f>
        <v>-56.99</v>
      </c>
      <c r="AF312">
        <f>SAStab!D9098</f>
        <v>16.78</v>
      </c>
      <c r="AG312">
        <f>SAStab!E9098</f>
        <v>663.3</v>
      </c>
      <c r="AH312">
        <f>SAStab!F9098</f>
        <v>3580.4</v>
      </c>
      <c r="AI312">
        <f>SAStab!G9098</f>
        <v>11212</v>
      </c>
      <c r="AJ312">
        <f>SAStab!H9098</f>
        <v>28035</v>
      </c>
      <c r="AK312">
        <f>SAStab!I9098</f>
        <v>48043</v>
      </c>
      <c r="AL312">
        <f>SAStab!J9098</f>
        <v>109318</v>
      </c>
      <c r="AO312" s="7" t="str">
        <f t="shared" si="85"/>
        <v>Annuitized Financial Income</v>
      </c>
      <c r="AP312" s="98">
        <f>SAStab!E2013</f>
        <v>0.90500000000000003</v>
      </c>
      <c r="AQ312" s="52">
        <f>SAStab!B9242</f>
        <v>14673</v>
      </c>
      <c r="AR312" s="52">
        <f>SAStab!C9242</f>
        <v>-62.31</v>
      </c>
      <c r="AS312" s="52">
        <f>SAStab!D9242</f>
        <v>11.22</v>
      </c>
      <c r="AT312" s="52">
        <f>SAStab!E9242</f>
        <v>845.8</v>
      </c>
      <c r="AU312" s="52">
        <f>SAStab!F9242</f>
        <v>4375.3999999999996</v>
      </c>
      <c r="AV312" s="52">
        <f>SAStab!G9242</f>
        <v>13431</v>
      </c>
      <c r="AW312" s="52">
        <f>SAStab!H9242</f>
        <v>35281</v>
      </c>
      <c r="AX312" s="52">
        <f>SAStab!I9242</f>
        <v>61694</v>
      </c>
      <c r="AY312" s="52">
        <f>SAStab!J9242</f>
        <v>148251</v>
      </c>
      <c r="BB312" s="7" t="str">
        <f t="shared" si="86"/>
        <v>Annuitized Financial Income</v>
      </c>
      <c r="BC312" s="98">
        <f>SAStab!F2013</f>
        <v>0.90800000000000003</v>
      </c>
      <c r="BD312" s="52">
        <f>SAStab!B9386</f>
        <v>17557</v>
      </c>
      <c r="BE312" s="52">
        <f>SAStab!C9386</f>
        <v>-65.239999999999995</v>
      </c>
      <c r="BF312" s="52">
        <f>SAStab!D9386</f>
        <v>21.69</v>
      </c>
      <c r="BG312" s="52">
        <f>SAStab!E9386</f>
        <v>1063.7</v>
      </c>
      <c r="BH312" s="52">
        <f>SAStab!F9386</f>
        <v>4921.2</v>
      </c>
      <c r="BI312" s="52">
        <f>SAStab!G9386</f>
        <v>15997</v>
      </c>
      <c r="BJ312" s="52">
        <f>SAStab!H9386</f>
        <v>41731</v>
      </c>
      <c r="BK312" s="52">
        <f>SAStab!I9386</f>
        <v>72806</v>
      </c>
      <c r="BL312" s="52">
        <f>SAStab!J9386</f>
        <v>184180</v>
      </c>
      <c r="BO312" s="7" t="str">
        <f t="shared" si="87"/>
        <v>Annuitized Financial Income</v>
      </c>
      <c r="BP312" s="98">
        <f>SAStab!G2013</f>
        <v>0.91100000000000003</v>
      </c>
      <c r="BQ312">
        <f>SAStab!B9530</f>
        <v>19771</v>
      </c>
      <c r="BR312">
        <f>SAStab!C9530</f>
        <v>-69.180000000000007</v>
      </c>
      <c r="BS312">
        <f>SAStab!D9530</f>
        <v>33.020000000000003</v>
      </c>
      <c r="BT312">
        <f>SAStab!E9530</f>
        <v>1141.5</v>
      </c>
      <c r="BU312">
        <f>SAStab!F9530</f>
        <v>5623.7</v>
      </c>
      <c r="BV312" s="11">
        <f>SAStab!G9530</f>
        <v>18491</v>
      </c>
      <c r="BW312" s="11">
        <f>SAStab!H9530</f>
        <v>46886</v>
      </c>
      <c r="BX312" s="11">
        <f>SAStab!I9530</f>
        <v>77992</v>
      </c>
      <c r="BY312" s="11">
        <f>SAStab!J9530</f>
        <v>217466</v>
      </c>
    </row>
    <row r="313" spans="1:77">
      <c r="B313" s="7" t="s">
        <v>40</v>
      </c>
      <c r="C313" s="98">
        <f>SAStab!B2014</f>
        <v>0.47</v>
      </c>
      <c r="D313" s="52">
        <f>SAStab!B8811</f>
        <v>7453</v>
      </c>
      <c r="E313" s="52">
        <f>SAStab!C8811</f>
        <v>0</v>
      </c>
      <c r="F313" s="52">
        <f>SAStab!D8811</f>
        <v>0</v>
      </c>
      <c r="G313" s="52">
        <f>SAStab!E8811</f>
        <v>0</v>
      </c>
      <c r="H313" s="52">
        <f>SAStab!F8811</f>
        <v>0</v>
      </c>
      <c r="I313" s="52">
        <f>SAStab!G8811</f>
        <v>8343</v>
      </c>
      <c r="J313" s="52">
        <f>SAStab!H8811</f>
        <v>22823</v>
      </c>
      <c r="K313" s="52">
        <f>SAStab!I8811</f>
        <v>36410</v>
      </c>
      <c r="L313" s="52">
        <f>SAStab!J8811</f>
        <v>78998</v>
      </c>
      <c r="O313" s="7" t="str">
        <f t="shared" si="83"/>
        <v>DB Pension Income</v>
      </c>
      <c r="P313" s="98">
        <f>SAStab!C2014</f>
        <v>0.45300000000000001</v>
      </c>
      <c r="Q313">
        <f>SAStab!B8955</f>
        <v>6267</v>
      </c>
      <c r="R313" s="52">
        <f>SAStab!C8955</f>
        <v>0</v>
      </c>
      <c r="S313" s="52">
        <f>SAStab!D8955</f>
        <v>0</v>
      </c>
      <c r="T313" s="52">
        <f>SAStab!E8955</f>
        <v>0</v>
      </c>
      <c r="U313" s="52">
        <f>SAStab!F8955</f>
        <v>0</v>
      </c>
      <c r="V313" s="52">
        <f>SAStab!G8955</f>
        <v>5986</v>
      </c>
      <c r="W313" s="52">
        <f>SAStab!H8955</f>
        <v>19411</v>
      </c>
      <c r="X313">
        <f>SAStab!I8955</f>
        <v>32594</v>
      </c>
      <c r="Y313">
        <f>SAStab!J8955</f>
        <v>67945</v>
      </c>
      <c r="AB313" s="7" t="str">
        <f t="shared" si="84"/>
        <v>DB Pension Income</v>
      </c>
      <c r="AC313" s="98">
        <f>SAStab!D2014</f>
        <v>0.39700000000000002</v>
      </c>
      <c r="AD313">
        <f>SAStab!B9099</f>
        <v>4666</v>
      </c>
      <c r="AE313">
        <f>SAStab!C9099</f>
        <v>0</v>
      </c>
      <c r="AF313">
        <f>SAStab!D9099</f>
        <v>0</v>
      </c>
      <c r="AG313">
        <f>SAStab!E9099</f>
        <v>0</v>
      </c>
      <c r="AH313">
        <f>SAStab!F9099</f>
        <v>0</v>
      </c>
      <c r="AI313">
        <f>SAStab!G9099</f>
        <v>2889</v>
      </c>
      <c r="AJ313">
        <f>SAStab!H9099</f>
        <v>12548</v>
      </c>
      <c r="AK313">
        <f>SAStab!I9099</f>
        <v>24994</v>
      </c>
      <c r="AL313">
        <f>SAStab!J9099</f>
        <v>68356</v>
      </c>
      <c r="AO313" s="7" t="str">
        <f t="shared" si="85"/>
        <v>DB Pension Income</v>
      </c>
      <c r="AP313" s="98">
        <f>SAStab!E2014</f>
        <v>0.309</v>
      </c>
      <c r="AQ313" s="52">
        <f>SAStab!B9243</f>
        <v>3038</v>
      </c>
      <c r="AR313" s="52">
        <f>SAStab!C9243</f>
        <v>0</v>
      </c>
      <c r="AS313" s="52">
        <f>SAStab!D9243</f>
        <v>0</v>
      </c>
      <c r="AT313" s="52">
        <f>SAStab!E9243</f>
        <v>0</v>
      </c>
      <c r="AU313" s="52">
        <f>SAStab!F9243</f>
        <v>0</v>
      </c>
      <c r="AV313" s="52">
        <f>SAStab!G9243</f>
        <v>807</v>
      </c>
      <c r="AW313" s="52">
        <f>SAStab!H9243</f>
        <v>6416</v>
      </c>
      <c r="AX313" s="52">
        <f>SAStab!I9243</f>
        <v>15096</v>
      </c>
      <c r="AY313" s="52">
        <f>SAStab!J9243</f>
        <v>57943</v>
      </c>
      <c r="BB313" s="7" t="str">
        <f t="shared" si="86"/>
        <v>DB Pension Income</v>
      </c>
      <c r="BC313" s="98">
        <f>SAStab!F2014</f>
        <v>0.214</v>
      </c>
      <c r="BD313" s="52">
        <f>SAStab!B9387</f>
        <v>2340</v>
      </c>
      <c r="BE313" s="52">
        <f>SAStab!C9387</f>
        <v>0</v>
      </c>
      <c r="BF313" s="52">
        <f>SAStab!D9387</f>
        <v>0</v>
      </c>
      <c r="BG313" s="52">
        <f>SAStab!E9387</f>
        <v>0</v>
      </c>
      <c r="BH313" s="52">
        <f>SAStab!F9387</f>
        <v>0</v>
      </c>
      <c r="BI313" s="52">
        <f>SAStab!G9387</f>
        <v>0</v>
      </c>
      <c r="BJ313" s="52">
        <f>SAStab!H9387</f>
        <v>3332</v>
      </c>
      <c r="BK313" s="52">
        <f>SAStab!I9387</f>
        <v>10892</v>
      </c>
      <c r="BL313" s="52">
        <f>SAStab!J9387</f>
        <v>57000</v>
      </c>
      <c r="BO313" s="7" t="str">
        <f t="shared" si="87"/>
        <v>DB Pension Income</v>
      </c>
      <c r="BP313" s="98">
        <f>SAStab!G2014</f>
        <v>0.16700000000000001</v>
      </c>
      <c r="BQ313">
        <f>SAStab!B9531</f>
        <v>2206</v>
      </c>
      <c r="BR313">
        <f>SAStab!C9531</f>
        <v>0</v>
      </c>
      <c r="BS313">
        <f>SAStab!D9531</f>
        <v>0</v>
      </c>
      <c r="BT313">
        <f>SAStab!E9531</f>
        <v>0</v>
      </c>
      <c r="BU313">
        <f>SAStab!F9531</f>
        <v>0</v>
      </c>
      <c r="BV313" s="11">
        <f>SAStab!G9531</f>
        <v>0</v>
      </c>
      <c r="BW313" s="11">
        <f>SAStab!H9531</f>
        <v>2674</v>
      </c>
      <c r="BX313" s="11">
        <f>SAStab!I9531</f>
        <v>11966</v>
      </c>
      <c r="BY313" s="11">
        <f>SAStab!J9531</f>
        <v>46604</v>
      </c>
    </row>
    <row r="314" spans="1:77">
      <c r="B314" s="7" t="s">
        <v>41</v>
      </c>
      <c r="C314" s="98">
        <f>SAStab!B2015</f>
        <v>0.29499999999999998</v>
      </c>
      <c r="D314" s="52">
        <f>SAStab!B8812</f>
        <v>9510</v>
      </c>
      <c r="E314" s="52">
        <f>SAStab!C8812</f>
        <v>0</v>
      </c>
      <c r="F314" s="52">
        <f>SAStab!D8812</f>
        <v>0</v>
      </c>
      <c r="G314" s="52">
        <f>SAStab!E8812</f>
        <v>0</v>
      </c>
      <c r="H314" s="52">
        <f>SAStab!F8812</f>
        <v>0</v>
      </c>
      <c r="I314" s="52">
        <f>SAStab!G8812</f>
        <v>7134</v>
      </c>
      <c r="J314" s="52">
        <f>SAStab!H8812</f>
        <v>31907</v>
      </c>
      <c r="K314" s="52">
        <f>SAStab!I8812</f>
        <v>53300</v>
      </c>
      <c r="L314" s="52">
        <f>SAStab!J8812</f>
        <v>110639</v>
      </c>
      <c r="O314" s="7" t="str">
        <f t="shared" si="83"/>
        <v>Earned Income</v>
      </c>
      <c r="P314" s="98">
        <f>SAStab!C2015</f>
        <v>0.313</v>
      </c>
      <c r="Q314">
        <f>SAStab!B8956</f>
        <v>10774</v>
      </c>
      <c r="R314" s="52">
        <f>SAStab!C8956</f>
        <v>0</v>
      </c>
      <c r="S314" s="52">
        <f>SAStab!D8956</f>
        <v>0</v>
      </c>
      <c r="T314" s="52">
        <f>SAStab!E8956</f>
        <v>0</v>
      </c>
      <c r="U314" s="52">
        <f>SAStab!F8956</f>
        <v>0</v>
      </c>
      <c r="V314" s="52">
        <f>SAStab!G8956</f>
        <v>9203</v>
      </c>
      <c r="W314" s="52">
        <f>SAStab!H8956</f>
        <v>34832</v>
      </c>
      <c r="X314">
        <f>SAStab!I8956</f>
        <v>58485</v>
      </c>
      <c r="Y314">
        <f>SAStab!J8956</f>
        <v>124730</v>
      </c>
      <c r="AB314" s="7" t="str">
        <f t="shared" si="84"/>
        <v>Earned Income</v>
      </c>
      <c r="AC314" s="98">
        <f>SAStab!D2015</f>
        <v>0.29199999999999998</v>
      </c>
      <c r="AD314">
        <f>SAStab!B9100</f>
        <v>11018</v>
      </c>
      <c r="AE314">
        <f>SAStab!C9100</f>
        <v>0</v>
      </c>
      <c r="AF314">
        <f>SAStab!D9100</f>
        <v>0</v>
      </c>
      <c r="AG314">
        <f>SAStab!E9100</f>
        <v>0</v>
      </c>
      <c r="AH314">
        <f>SAStab!F9100</f>
        <v>0</v>
      </c>
      <c r="AI314">
        <f>SAStab!G9100</f>
        <v>6053</v>
      </c>
      <c r="AJ314">
        <f>SAStab!H9100</f>
        <v>36263</v>
      </c>
      <c r="AK314">
        <f>SAStab!I9100</f>
        <v>64904</v>
      </c>
      <c r="AL314">
        <f>SAStab!J9100</f>
        <v>132874</v>
      </c>
      <c r="AO314" s="7" t="str">
        <f t="shared" si="85"/>
        <v>Earned Income</v>
      </c>
      <c r="AP314" s="98">
        <f>SAStab!E2015</f>
        <v>0.29599999999999999</v>
      </c>
      <c r="AQ314" s="52">
        <f>SAStab!B9244</f>
        <v>13028</v>
      </c>
      <c r="AR314" s="52">
        <f>SAStab!C9244</f>
        <v>0</v>
      </c>
      <c r="AS314" s="52">
        <f>SAStab!D9244</f>
        <v>0</v>
      </c>
      <c r="AT314" s="52">
        <f>SAStab!E9244</f>
        <v>0</v>
      </c>
      <c r="AU314" s="52">
        <f>SAStab!F9244</f>
        <v>0</v>
      </c>
      <c r="AV314" s="52">
        <f>SAStab!G9244</f>
        <v>5500</v>
      </c>
      <c r="AW314" s="52">
        <f>SAStab!H9244</f>
        <v>40211</v>
      </c>
      <c r="AX314" s="52">
        <f>SAStab!I9244</f>
        <v>65572</v>
      </c>
      <c r="AY314" s="52">
        <f>SAStab!J9244</f>
        <v>159241</v>
      </c>
      <c r="BB314" s="7" t="str">
        <f t="shared" si="86"/>
        <v>Earned Income</v>
      </c>
      <c r="BC314" s="98">
        <f>SAStab!F2015</f>
        <v>0.313</v>
      </c>
      <c r="BD314" s="52">
        <f>SAStab!B9388</f>
        <v>15412</v>
      </c>
      <c r="BE314" s="52">
        <f>SAStab!C9388</f>
        <v>0</v>
      </c>
      <c r="BF314" s="52">
        <f>SAStab!D9388</f>
        <v>0</v>
      </c>
      <c r="BG314" s="52">
        <f>SAStab!E9388</f>
        <v>0</v>
      </c>
      <c r="BH314" s="52">
        <f>SAStab!F9388</f>
        <v>0</v>
      </c>
      <c r="BI314" s="52">
        <f>SAStab!G9388</f>
        <v>10010</v>
      </c>
      <c r="BJ314" s="52">
        <f>SAStab!H9388</f>
        <v>51365</v>
      </c>
      <c r="BK314" s="52">
        <f>SAStab!I9388</f>
        <v>84388</v>
      </c>
      <c r="BL314" s="52">
        <f>SAStab!J9388</f>
        <v>192847</v>
      </c>
      <c r="BO314" s="7" t="str">
        <f t="shared" si="87"/>
        <v>Earned Income</v>
      </c>
      <c r="BP314" s="98">
        <f>SAStab!G2015</f>
        <v>0.309</v>
      </c>
      <c r="BQ314">
        <f>SAStab!B9532</f>
        <v>17324</v>
      </c>
      <c r="BR314">
        <f>SAStab!C9532</f>
        <v>0</v>
      </c>
      <c r="BS314">
        <f>SAStab!D9532</f>
        <v>0</v>
      </c>
      <c r="BT314">
        <f>SAStab!E9532</f>
        <v>0</v>
      </c>
      <c r="BU314">
        <f>SAStab!F9532</f>
        <v>0</v>
      </c>
      <c r="BV314" s="11">
        <f>SAStab!G9532</f>
        <v>9146</v>
      </c>
      <c r="BW314" s="11">
        <f>SAStab!H9532</f>
        <v>54923</v>
      </c>
      <c r="BX314" s="11">
        <f>SAStab!I9532</f>
        <v>93984</v>
      </c>
      <c r="BY314" s="11">
        <f>SAStab!J9532</f>
        <v>227537</v>
      </c>
    </row>
    <row r="315" spans="1:77">
      <c r="B315" s="7" t="s">
        <v>42</v>
      </c>
      <c r="C315" s="98">
        <f>SAStab!B2016</f>
        <v>0.64100000000000001</v>
      </c>
      <c r="D315" s="52">
        <f>SAStab!B8813</f>
        <v>2047</v>
      </c>
      <c r="E315" s="52">
        <f>SAStab!C8813</f>
        <v>0</v>
      </c>
      <c r="F315" s="52">
        <f>SAStab!D8813</f>
        <v>0</v>
      </c>
      <c r="G315" s="52">
        <f>SAStab!E8813</f>
        <v>0</v>
      </c>
      <c r="H315" s="52">
        <f>SAStab!F8813</f>
        <v>906.6</v>
      </c>
      <c r="I315" s="52">
        <f>SAStab!G8813</f>
        <v>2810</v>
      </c>
      <c r="J315" s="52">
        <f>SAStab!H8813</f>
        <v>5388</v>
      </c>
      <c r="K315" s="52">
        <f>SAStab!I8813</f>
        <v>7823</v>
      </c>
      <c r="L315" s="52">
        <f>SAStab!J8813</f>
        <v>15285</v>
      </c>
      <c r="O315" s="7" t="str">
        <f t="shared" si="83"/>
        <v>Imputed Rental Income</v>
      </c>
      <c r="P315" s="98">
        <f>SAStab!C2016</f>
        <v>0.65600000000000003</v>
      </c>
      <c r="Q315">
        <f>SAStab!B8957</f>
        <v>2498</v>
      </c>
      <c r="R315" s="52">
        <f>SAStab!C8957</f>
        <v>0</v>
      </c>
      <c r="S315" s="52">
        <f>SAStab!D8957</f>
        <v>0</v>
      </c>
      <c r="T315" s="52">
        <f>SAStab!E8957</f>
        <v>0</v>
      </c>
      <c r="U315" s="52">
        <f>SAStab!F8957</f>
        <v>901.8</v>
      </c>
      <c r="V315" s="52">
        <f>SAStab!G8957</f>
        <v>2921</v>
      </c>
      <c r="W315" s="52">
        <f>SAStab!H8957</f>
        <v>6420</v>
      </c>
      <c r="X315">
        <f>SAStab!I8957</f>
        <v>10283</v>
      </c>
      <c r="Y315">
        <f>SAStab!J8957</f>
        <v>21286</v>
      </c>
      <c r="AB315" s="7" t="str">
        <f t="shared" si="84"/>
        <v>Imputed Rental Income</v>
      </c>
      <c r="AC315" s="98">
        <f>SAStab!D2016</f>
        <v>0.65500000000000003</v>
      </c>
      <c r="AD315">
        <f>SAStab!B9101</f>
        <v>3046</v>
      </c>
      <c r="AE315">
        <f>SAStab!C9101</f>
        <v>0</v>
      </c>
      <c r="AF315">
        <f>SAStab!D9101</f>
        <v>0</v>
      </c>
      <c r="AG315">
        <f>SAStab!E9101</f>
        <v>0</v>
      </c>
      <c r="AH315">
        <f>SAStab!F9101</f>
        <v>1074.4000000000001</v>
      </c>
      <c r="AI315">
        <f>SAStab!G9101</f>
        <v>3297</v>
      </c>
      <c r="AJ315">
        <f>SAStab!H9101</f>
        <v>7757</v>
      </c>
      <c r="AK315">
        <f>SAStab!I9101</f>
        <v>12869</v>
      </c>
      <c r="AL315">
        <f>SAStab!J9101</f>
        <v>28668</v>
      </c>
      <c r="AO315" s="7" t="str">
        <f t="shared" si="85"/>
        <v>Imputed Rental Income</v>
      </c>
      <c r="AP315" s="98">
        <f>SAStab!E2016</f>
        <v>0.61899999999999999</v>
      </c>
      <c r="AQ315" s="52">
        <f>SAStab!B9245</f>
        <v>3458</v>
      </c>
      <c r="AR315" s="52">
        <f>SAStab!C9245</f>
        <v>0</v>
      </c>
      <c r="AS315" s="52">
        <f>SAStab!D9245</f>
        <v>0</v>
      </c>
      <c r="AT315" s="52">
        <f>SAStab!E9245</f>
        <v>0</v>
      </c>
      <c r="AU315" s="52">
        <f>SAStab!F9245</f>
        <v>1123.9000000000001</v>
      </c>
      <c r="AV315" s="52">
        <f>SAStab!G9245</f>
        <v>3574</v>
      </c>
      <c r="AW315" s="52">
        <f>SAStab!H9245</f>
        <v>8610</v>
      </c>
      <c r="AX315" s="52">
        <f>SAStab!I9245</f>
        <v>14520</v>
      </c>
      <c r="AY315" s="52">
        <f>SAStab!J9245</f>
        <v>35195</v>
      </c>
      <c r="BB315" s="7" t="str">
        <f t="shared" si="86"/>
        <v>Imputed Rental Income</v>
      </c>
      <c r="BC315" s="98">
        <f>SAStab!F2016</f>
        <v>0.60399999999999998</v>
      </c>
      <c r="BD315" s="52">
        <f>SAStab!B9389</f>
        <v>4082</v>
      </c>
      <c r="BE315" s="52">
        <f>SAStab!C9389</f>
        <v>0</v>
      </c>
      <c r="BF315" s="52">
        <f>SAStab!D9389</f>
        <v>0</v>
      </c>
      <c r="BG315" s="52">
        <f>SAStab!E9389</f>
        <v>0</v>
      </c>
      <c r="BH315" s="52">
        <f>SAStab!F9389</f>
        <v>1210.5</v>
      </c>
      <c r="BI315" s="52">
        <f>SAStab!G9389</f>
        <v>4040</v>
      </c>
      <c r="BJ315" s="52">
        <f>SAStab!H9389</f>
        <v>9887</v>
      </c>
      <c r="BK315" s="52">
        <f>SAStab!I9389</f>
        <v>16927</v>
      </c>
      <c r="BL315" s="52">
        <f>SAStab!J9389</f>
        <v>42725</v>
      </c>
      <c r="BO315" s="7" t="str">
        <f t="shared" si="87"/>
        <v>Imputed Rental Income</v>
      </c>
      <c r="BP315" s="98">
        <f>SAStab!G2016</f>
        <v>0.60299999999999998</v>
      </c>
      <c r="BQ315">
        <f>SAStab!B9533</f>
        <v>4659</v>
      </c>
      <c r="BR315">
        <f>SAStab!C9533</f>
        <v>0</v>
      </c>
      <c r="BS315">
        <f>SAStab!D9533</f>
        <v>0</v>
      </c>
      <c r="BT315">
        <f>SAStab!E9533</f>
        <v>0</v>
      </c>
      <c r="BU315">
        <f>SAStab!F9533</f>
        <v>1364.8</v>
      </c>
      <c r="BV315" s="11">
        <f>SAStab!G9533</f>
        <v>4712</v>
      </c>
      <c r="BW315" s="11">
        <f>SAStab!H9533</f>
        <v>11555</v>
      </c>
      <c r="BX315" s="11">
        <f>SAStab!I9533</f>
        <v>19514</v>
      </c>
      <c r="BY315" s="11">
        <f>SAStab!J9533</f>
        <v>48285</v>
      </c>
    </row>
    <row r="316" spans="1:77">
      <c r="A316" s="7"/>
      <c r="B316" s="7" t="s">
        <v>226</v>
      </c>
      <c r="C316" s="98">
        <f>SAStab!B2017</f>
        <v>9.7000000000000003E-2</v>
      </c>
      <c r="D316" s="52">
        <f>SAStab!B8814</f>
        <v>983</v>
      </c>
      <c r="E316" s="52">
        <f>SAStab!C8814</f>
        <v>0</v>
      </c>
      <c r="F316" s="52">
        <f>SAStab!D8814</f>
        <v>0</v>
      </c>
      <c r="G316" s="52">
        <f>SAStab!E8814</f>
        <v>0</v>
      </c>
      <c r="H316" s="52">
        <f>SAStab!F8814</f>
        <v>0</v>
      </c>
      <c r="I316" s="52">
        <f>SAStab!G8814</f>
        <v>0</v>
      </c>
      <c r="J316" s="52">
        <f>SAStab!H8814</f>
        <v>0</v>
      </c>
      <c r="K316" s="52">
        <f>SAStab!I8814</f>
        <v>9464</v>
      </c>
      <c r="L316" s="52">
        <f>SAStab!J8814</f>
        <v>17706</v>
      </c>
      <c r="N316" s="7"/>
      <c r="O316" s="7" t="str">
        <f t="shared" si="83"/>
        <v>Means+Nonmeans Benefits</v>
      </c>
      <c r="P316" s="98">
        <f>SAStab!C2017</f>
        <v>9.9000000000000005E-2</v>
      </c>
      <c r="Q316">
        <f>SAStab!B8958</f>
        <v>1143</v>
      </c>
      <c r="R316" s="52">
        <f>SAStab!C8958</f>
        <v>0</v>
      </c>
      <c r="S316" s="52">
        <f>SAStab!D8958</f>
        <v>0</v>
      </c>
      <c r="T316" s="52">
        <f>SAStab!E8958</f>
        <v>0</v>
      </c>
      <c r="U316" s="52">
        <f>SAStab!F8958</f>
        <v>0</v>
      </c>
      <c r="V316" s="52">
        <f>SAStab!G8958</f>
        <v>0</v>
      </c>
      <c r="W316" s="52">
        <f>SAStab!H8958</f>
        <v>0</v>
      </c>
      <c r="X316">
        <f>SAStab!I8958</f>
        <v>10691</v>
      </c>
      <c r="Y316">
        <f>SAStab!J8958</f>
        <v>21342</v>
      </c>
      <c r="AA316" s="7"/>
      <c r="AB316" s="7" t="str">
        <f t="shared" si="84"/>
        <v>Means+Nonmeans Benefits</v>
      </c>
      <c r="AC316" s="98">
        <f>SAStab!D2017</f>
        <v>9.8000000000000004E-2</v>
      </c>
      <c r="AD316">
        <f>SAStab!B9102</f>
        <v>1192</v>
      </c>
      <c r="AE316">
        <f>SAStab!C9102</f>
        <v>0</v>
      </c>
      <c r="AF316">
        <f>SAStab!D9102</f>
        <v>0</v>
      </c>
      <c r="AG316">
        <f>SAStab!E9102</f>
        <v>0</v>
      </c>
      <c r="AH316">
        <f>SAStab!F9102</f>
        <v>0</v>
      </c>
      <c r="AI316">
        <f>SAStab!G9102</f>
        <v>0</v>
      </c>
      <c r="AJ316">
        <f>SAStab!H9102</f>
        <v>0</v>
      </c>
      <c r="AK316">
        <f>SAStab!I9102</f>
        <v>10682</v>
      </c>
      <c r="AL316">
        <f>SAStab!J9102</f>
        <v>21415</v>
      </c>
      <c r="AN316" s="7"/>
      <c r="AO316" s="7" t="str">
        <f t="shared" si="85"/>
        <v>Means+Nonmeans Benefits</v>
      </c>
      <c r="AP316" s="98">
        <f>SAStab!E2017</f>
        <v>0.10299999999999999</v>
      </c>
      <c r="AQ316" s="52">
        <f>SAStab!B9246</f>
        <v>1470</v>
      </c>
      <c r="AR316" s="52">
        <f>SAStab!C9246</f>
        <v>0</v>
      </c>
      <c r="AS316" s="52">
        <f>SAStab!D9246</f>
        <v>0</v>
      </c>
      <c r="AT316" s="52">
        <f>SAStab!E9246</f>
        <v>0</v>
      </c>
      <c r="AU316" s="52">
        <f>SAStab!F9246</f>
        <v>0</v>
      </c>
      <c r="AV316" s="52">
        <f>SAStab!G9246</f>
        <v>0</v>
      </c>
      <c r="AW316" s="52">
        <f>SAStab!H9246</f>
        <v>1416</v>
      </c>
      <c r="AX316" s="52">
        <f>SAStab!I9246</f>
        <v>13806</v>
      </c>
      <c r="AY316" s="52">
        <f>SAStab!J9246</f>
        <v>24999</v>
      </c>
      <c r="BA316" s="7"/>
      <c r="BB316" s="7" t="str">
        <f t="shared" si="86"/>
        <v>Means+Nonmeans Benefits</v>
      </c>
      <c r="BC316" s="98">
        <f>SAStab!F2017</f>
        <v>9.9000000000000005E-2</v>
      </c>
      <c r="BD316" s="52">
        <f>SAStab!B9390</f>
        <v>1592</v>
      </c>
      <c r="BE316" s="52">
        <f>SAStab!C9390</f>
        <v>0</v>
      </c>
      <c r="BF316" s="52">
        <f>SAStab!D9390</f>
        <v>0</v>
      </c>
      <c r="BG316" s="52">
        <f>SAStab!E9390</f>
        <v>0</v>
      </c>
      <c r="BH316" s="52">
        <f>SAStab!F9390</f>
        <v>0</v>
      </c>
      <c r="BI316" s="52">
        <f>SAStab!G9390</f>
        <v>0</v>
      </c>
      <c r="BJ316" s="52">
        <f>SAStab!H9390</f>
        <v>0</v>
      </c>
      <c r="BK316" s="52">
        <f>SAStab!I9390</f>
        <v>14388</v>
      </c>
      <c r="BL316" s="52">
        <f>SAStab!J9390</f>
        <v>28695</v>
      </c>
      <c r="BN316" s="7"/>
      <c r="BO316" s="7" t="str">
        <f t="shared" si="87"/>
        <v>Means+Nonmeans Benefits</v>
      </c>
      <c r="BP316" s="98">
        <f>SAStab!G2017</f>
        <v>9.7000000000000003E-2</v>
      </c>
      <c r="BQ316">
        <f>SAStab!B9534</f>
        <v>1599</v>
      </c>
      <c r="BR316">
        <f>SAStab!C9534</f>
        <v>0</v>
      </c>
      <c r="BS316">
        <f>SAStab!D9534</f>
        <v>0</v>
      </c>
      <c r="BT316">
        <f>SAStab!E9534</f>
        <v>0</v>
      </c>
      <c r="BU316">
        <f>SAStab!F9534</f>
        <v>0</v>
      </c>
      <c r="BV316" s="11">
        <f>SAStab!G9534</f>
        <v>0</v>
      </c>
      <c r="BW316" s="11">
        <f>SAStab!H9534</f>
        <v>0</v>
      </c>
      <c r="BX316" s="11">
        <f>SAStab!I9534</f>
        <v>14456</v>
      </c>
      <c r="BY316" s="11">
        <f>SAStab!J9534</f>
        <v>29374</v>
      </c>
    </row>
    <row r="317" spans="1:77">
      <c r="A317" s="7"/>
      <c r="B317" s="7" t="s">
        <v>308</v>
      </c>
      <c r="C317" s="98">
        <f>SAStab!B2018</f>
        <v>0.222</v>
      </c>
      <c r="D317" s="52">
        <f>SAStab!B8815</f>
        <v>7362</v>
      </c>
      <c r="E317" s="52">
        <f>SAStab!C8815</f>
        <v>0</v>
      </c>
      <c r="F317" s="52">
        <f>SAStab!D8815</f>
        <v>0</v>
      </c>
      <c r="G317" s="52">
        <f>SAStab!E8815</f>
        <v>0</v>
      </c>
      <c r="H317" s="52">
        <f>SAStab!F8815</f>
        <v>0</v>
      </c>
      <c r="I317" s="52">
        <f>SAStab!G8815</f>
        <v>0</v>
      </c>
      <c r="J317" s="52">
        <f>SAStab!H8815</f>
        <v>17562</v>
      </c>
      <c r="K317" s="52">
        <f>SAStab!I8815</f>
        <v>66422</v>
      </c>
      <c r="L317" s="52">
        <f>SAStab!J8815</f>
        <v>79621</v>
      </c>
      <c r="N317" s="7"/>
      <c r="O317" s="7" t="str">
        <f t="shared" si="83"/>
        <v>Other Family Member Income</v>
      </c>
      <c r="P317" s="98">
        <f>SAStab!C2018</f>
        <v>0.22800000000000001</v>
      </c>
      <c r="Q317">
        <f>SAStab!B8959</f>
        <v>8523</v>
      </c>
      <c r="R317" s="52">
        <f>SAStab!C8959</f>
        <v>0</v>
      </c>
      <c r="S317" s="52">
        <f>SAStab!D8959</f>
        <v>0</v>
      </c>
      <c r="T317" s="52">
        <f>SAStab!E8959</f>
        <v>0</v>
      </c>
      <c r="U317" s="52">
        <f>SAStab!F8959</f>
        <v>0</v>
      </c>
      <c r="V317" s="52">
        <f>SAStab!G8959</f>
        <v>0</v>
      </c>
      <c r="W317" s="52">
        <f>SAStab!H8959</f>
        <v>20629</v>
      </c>
      <c r="X317">
        <f>SAStab!I8959</f>
        <v>78020</v>
      </c>
      <c r="Y317">
        <f>SAStab!J8959</f>
        <v>106314</v>
      </c>
      <c r="AA317" s="7"/>
      <c r="AB317" s="7" t="str">
        <f t="shared" si="84"/>
        <v>Other Family Member Income</v>
      </c>
      <c r="AC317" s="98">
        <f>SAStab!D2018</f>
        <v>0.222</v>
      </c>
      <c r="AD317">
        <f>SAStab!B9103</f>
        <v>9576</v>
      </c>
      <c r="AE317">
        <f>SAStab!C9103</f>
        <v>0</v>
      </c>
      <c r="AF317">
        <f>SAStab!D9103</f>
        <v>0</v>
      </c>
      <c r="AG317">
        <f>SAStab!E9103</f>
        <v>0</v>
      </c>
      <c r="AH317">
        <f>SAStab!F9103</f>
        <v>0</v>
      </c>
      <c r="AI317">
        <f>SAStab!G9103</f>
        <v>0</v>
      </c>
      <c r="AJ317">
        <f>SAStab!H9103</f>
        <v>23225</v>
      </c>
      <c r="AK317">
        <f>SAStab!I9103</f>
        <v>87838</v>
      </c>
      <c r="AL317">
        <f>SAStab!J9103</f>
        <v>113863</v>
      </c>
      <c r="AN317" s="7"/>
      <c r="AO317" s="7" t="str">
        <f t="shared" si="85"/>
        <v>Other Family Member Income</v>
      </c>
      <c r="AP317" s="98">
        <f>SAStab!E2018</f>
        <v>0.219</v>
      </c>
      <c r="AQ317" s="52">
        <f>SAStab!B9247</f>
        <v>9938</v>
      </c>
      <c r="AR317" s="52">
        <f>SAStab!C9247</f>
        <v>0</v>
      </c>
      <c r="AS317" s="52">
        <f>SAStab!D9247</f>
        <v>0</v>
      </c>
      <c r="AT317" s="52">
        <f>SAStab!E9247</f>
        <v>0</v>
      </c>
      <c r="AU317" s="52">
        <f>SAStab!F9247</f>
        <v>0</v>
      </c>
      <c r="AV317" s="52">
        <f>SAStab!G9247</f>
        <v>0</v>
      </c>
      <c r="AW317" s="52">
        <f>SAStab!H9247</f>
        <v>25956</v>
      </c>
      <c r="AX317" s="52">
        <f>SAStab!I9247</f>
        <v>77982</v>
      </c>
      <c r="AY317" s="52">
        <f>SAStab!J9247</f>
        <v>127253</v>
      </c>
      <c r="BA317" s="7"/>
      <c r="BB317" s="7" t="str">
        <f t="shared" si="86"/>
        <v>Other Family Member Income</v>
      </c>
      <c r="BC317" s="98">
        <f>SAStab!F2018</f>
        <v>0.215</v>
      </c>
      <c r="BD317" s="52">
        <f>SAStab!B9391</f>
        <v>10348</v>
      </c>
      <c r="BE317" s="52">
        <f>SAStab!C9391</f>
        <v>0</v>
      </c>
      <c r="BF317" s="52">
        <f>SAStab!D9391</f>
        <v>0</v>
      </c>
      <c r="BG317" s="52">
        <f>SAStab!E9391</f>
        <v>0</v>
      </c>
      <c r="BH317" s="52">
        <f>SAStab!F9391</f>
        <v>0</v>
      </c>
      <c r="BI317" s="52">
        <f>SAStab!G9391</f>
        <v>0</v>
      </c>
      <c r="BJ317" s="52">
        <f>SAStab!H9391</f>
        <v>27299</v>
      </c>
      <c r="BK317" s="52">
        <f>SAStab!I9391</f>
        <v>85859</v>
      </c>
      <c r="BL317" s="52">
        <f>SAStab!J9391</f>
        <v>131036</v>
      </c>
      <c r="BN317" s="7"/>
      <c r="BO317" s="7" t="str">
        <f t="shared" si="87"/>
        <v>Other Family Member Income</v>
      </c>
      <c r="BP317" s="98">
        <f>SAStab!G2018</f>
        <v>0.20699999999999999</v>
      </c>
      <c r="BQ317">
        <f>SAStab!B9535</f>
        <v>11525</v>
      </c>
      <c r="BR317">
        <f>SAStab!C9535</f>
        <v>0</v>
      </c>
      <c r="BS317">
        <f>SAStab!D9535</f>
        <v>0</v>
      </c>
      <c r="BT317">
        <f>SAStab!E9535</f>
        <v>0</v>
      </c>
      <c r="BU317">
        <f>SAStab!F9535</f>
        <v>0</v>
      </c>
      <c r="BV317" s="11">
        <f>SAStab!G9535</f>
        <v>0</v>
      </c>
      <c r="BW317" s="11">
        <f>SAStab!H9535</f>
        <v>30355</v>
      </c>
      <c r="BX317" s="11">
        <f>SAStab!I9535</f>
        <v>95473</v>
      </c>
      <c r="BY317" s="11">
        <f>SAStab!J9535</f>
        <v>165636</v>
      </c>
    </row>
    <row r="318" spans="1:77">
      <c r="A318" s="7"/>
      <c r="B318" s="9" t="s">
        <v>44</v>
      </c>
      <c r="C318" s="98">
        <f>SAStab!B2019</f>
        <v>0.78500000000000003</v>
      </c>
      <c r="D318" s="52">
        <f>SAStab!B8816</f>
        <v>10447</v>
      </c>
      <c r="E318" s="52">
        <f>SAStab!C8816</f>
        <v>0</v>
      </c>
      <c r="F318" s="52">
        <f>SAStab!D8816</f>
        <v>0</v>
      </c>
      <c r="G318" s="52">
        <f>SAStab!E8816</f>
        <v>3957.9</v>
      </c>
      <c r="H318" s="52">
        <f>SAStab!F8816</f>
        <v>10714.3</v>
      </c>
      <c r="I318" s="52">
        <f>SAStab!G8816</f>
        <v>15860</v>
      </c>
      <c r="J318" s="52">
        <f>SAStab!H8816</f>
        <v>20746</v>
      </c>
      <c r="K318" s="52">
        <f>SAStab!I8816</f>
        <v>23338</v>
      </c>
      <c r="L318" s="52">
        <f>SAStab!J8816</f>
        <v>26757</v>
      </c>
      <c r="N318" s="7"/>
      <c r="O318" s="7" t="str">
        <f>$B318</f>
        <v xml:space="preserve">      Own Benefit</v>
      </c>
      <c r="P318" s="98">
        <f>SAStab!C2019</f>
        <v>0.81</v>
      </c>
      <c r="Q318">
        <f>SAStab!B8960</f>
        <v>12092</v>
      </c>
      <c r="R318" s="52">
        <f>SAStab!C8960</f>
        <v>0</v>
      </c>
      <c r="S318" s="52">
        <f>SAStab!D8960</f>
        <v>0</v>
      </c>
      <c r="T318" s="52">
        <f>SAStab!E8960</f>
        <v>5452.9</v>
      </c>
      <c r="U318" s="52">
        <f>SAStab!F8960</f>
        <v>12265.7</v>
      </c>
      <c r="V318" s="52">
        <f>SAStab!G8960</f>
        <v>17983</v>
      </c>
      <c r="W318" s="52">
        <f>SAStab!H8960</f>
        <v>23437</v>
      </c>
      <c r="X318">
        <f>SAStab!I8960</f>
        <v>26272</v>
      </c>
      <c r="Y318">
        <f>SAStab!J8960</f>
        <v>30092</v>
      </c>
      <c r="AA318" s="7"/>
      <c r="AB318" s="7" t="str">
        <f>$B318</f>
        <v xml:space="preserve">      Own Benefit</v>
      </c>
      <c r="AC318" s="98">
        <f>SAStab!D2019</f>
        <v>0.83699999999999997</v>
      </c>
      <c r="AD318">
        <f>SAStab!B9104</f>
        <v>13733</v>
      </c>
      <c r="AE318">
        <f>SAStab!C9104</f>
        <v>0</v>
      </c>
      <c r="AF318">
        <f>SAStab!D9104</f>
        <v>0</v>
      </c>
      <c r="AG318">
        <f>SAStab!E9104</f>
        <v>7452.8</v>
      </c>
      <c r="AH318">
        <f>SAStab!F9104</f>
        <v>13723.6</v>
      </c>
      <c r="AI318">
        <f>SAStab!G9104</f>
        <v>20059</v>
      </c>
      <c r="AJ318">
        <f>SAStab!H9104</f>
        <v>26038</v>
      </c>
      <c r="AK318">
        <f>SAStab!I9104</f>
        <v>29036</v>
      </c>
      <c r="AL318">
        <f>SAStab!J9104</f>
        <v>35140</v>
      </c>
      <c r="AN318" s="7"/>
      <c r="AO318" s="7" t="str">
        <f>$B318</f>
        <v xml:space="preserve">      Own Benefit</v>
      </c>
      <c r="AP318" s="98">
        <f>SAStab!E2019</f>
        <v>0.86699999999999999</v>
      </c>
      <c r="AQ318" s="52">
        <f>SAStab!B9248</f>
        <v>15414</v>
      </c>
      <c r="AR318" s="52">
        <f>SAStab!C9248</f>
        <v>0</v>
      </c>
      <c r="AS318" s="52">
        <f>SAStab!D9248</f>
        <v>0</v>
      </c>
      <c r="AT318" s="52">
        <f>SAStab!E9248</f>
        <v>9252</v>
      </c>
      <c r="AU318" s="52">
        <f>SAStab!F9248</f>
        <v>15018.1</v>
      </c>
      <c r="AV318" s="52">
        <f>SAStab!G9248</f>
        <v>21502</v>
      </c>
      <c r="AW318" s="52">
        <f>SAStab!H9248</f>
        <v>28764</v>
      </c>
      <c r="AX318" s="52">
        <f>SAStab!I9248</f>
        <v>32809</v>
      </c>
      <c r="AY318" s="52">
        <f>SAStab!J9248</f>
        <v>39279</v>
      </c>
      <c r="BA318" s="7"/>
      <c r="BB318" s="7" t="str">
        <f>$B318</f>
        <v xml:space="preserve">      Own Benefit</v>
      </c>
      <c r="BC318" s="98">
        <f>SAStab!F2019</f>
        <v>0.877</v>
      </c>
      <c r="BD318" s="52">
        <f>SAStab!B9392</f>
        <v>17228</v>
      </c>
      <c r="BE318" s="52">
        <f>SAStab!C9392</f>
        <v>0</v>
      </c>
      <c r="BF318" s="52">
        <f>SAStab!D9392</f>
        <v>0</v>
      </c>
      <c r="BG318" s="52">
        <f>SAStab!E9392</f>
        <v>10284.9</v>
      </c>
      <c r="BH318" s="52">
        <f>SAStab!F9392</f>
        <v>16418.2</v>
      </c>
      <c r="BI318" s="52">
        <f>SAStab!G9392</f>
        <v>24026</v>
      </c>
      <c r="BJ318" s="52">
        <f>SAStab!H9392</f>
        <v>32743</v>
      </c>
      <c r="BK318" s="52">
        <f>SAStab!I9392</f>
        <v>37026</v>
      </c>
      <c r="BL318" s="52">
        <f>SAStab!J9392</f>
        <v>45876</v>
      </c>
      <c r="BN318" s="7"/>
      <c r="BO318" s="7" t="str">
        <f t="shared" si="87"/>
        <v xml:space="preserve">      Own Benefit</v>
      </c>
      <c r="BP318" s="98">
        <f>SAStab!G2019</f>
        <v>0.878</v>
      </c>
      <c r="BQ318">
        <f>SAStab!B9536</f>
        <v>19696</v>
      </c>
      <c r="BR318">
        <f>SAStab!C9536</f>
        <v>0</v>
      </c>
      <c r="BS318">
        <f>SAStab!D9536</f>
        <v>0</v>
      </c>
      <c r="BT318">
        <f>SAStab!E9536</f>
        <v>11722.9</v>
      </c>
      <c r="BU318">
        <f>SAStab!F9536</f>
        <v>18518.5</v>
      </c>
      <c r="BV318" s="11">
        <f>SAStab!G9536</f>
        <v>27602</v>
      </c>
      <c r="BW318" s="11">
        <f>SAStab!H9536</f>
        <v>37679</v>
      </c>
      <c r="BX318" s="11">
        <f>SAStab!I9536</f>
        <v>42868</v>
      </c>
      <c r="BY318" s="11">
        <f>SAStab!J9536</f>
        <v>51070</v>
      </c>
    </row>
    <row r="319" spans="1:77">
      <c r="A319" s="7"/>
      <c r="B319" s="9" t="s">
        <v>45</v>
      </c>
      <c r="C319" s="98">
        <f>SAStab!B2020</f>
        <v>0.28599999999999998</v>
      </c>
      <c r="D319" s="52">
        <f>SAStab!B8817</f>
        <v>3742</v>
      </c>
      <c r="E319" s="52">
        <f>SAStab!C8817</f>
        <v>0</v>
      </c>
      <c r="F319" s="52">
        <f>SAStab!D8817</f>
        <v>0</v>
      </c>
      <c r="G319" s="52">
        <f>SAStab!E8817</f>
        <v>0</v>
      </c>
      <c r="H319" s="52">
        <f>SAStab!F8817</f>
        <v>0</v>
      </c>
      <c r="I319" s="52">
        <f>SAStab!G8817</f>
        <v>5493</v>
      </c>
      <c r="J319" s="52">
        <f>SAStab!H8817</f>
        <v>15228</v>
      </c>
      <c r="K319" s="52">
        <f>SAStab!I8817</f>
        <v>19568</v>
      </c>
      <c r="L319" s="52">
        <f>SAStab!J8817</f>
        <v>25712</v>
      </c>
      <c r="N319" s="7"/>
      <c r="O319" s="7" t="str">
        <f>$B319</f>
        <v xml:space="preserve">      Spouse Benefit</v>
      </c>
      <c r="P319" s="98">
        <f>SAStab!C2020</f>
        <v>0.33700000000000002</v>
      </c>
      <c r="Q319">
        <f>SAStab!B8961</f>
        <v>4911</v>
      </c>
      <c r="R319" s="52">
        <f>SAStab!C8961</f>
        <v>0</v>
      </c>
      <c r="S319" s="52">
        <f>SAStab!D8961</f>
        <v>0</v>
      </c>
      <c r="T319" s="52">
        <f>SAStab!E8961</f>
        <v>0</v>
      </c>
      <c r="U319" s="52">
        <f>SAStab!F8961</f>
        <v>0</v>
      </c>
      <c r="V319" s="52">
        <f>SAStab!G8961</f>
        <v>9564</v>
      </c>
      <c r="W319" s="52">
        <f>SAStab!H8961</f>
        <v>17837</v>
      </c>
      <c r="X319">
        <f>SAStab!I8961</f>
        <v>22848</v>
      </c>
      <c r="Y319">
        <f>SAStab!J8961</f>
        <v>28537</v>
      </c>
      <c r="AA319" s="7"/>
      <c r="AB319" s="7" t="str">
        <f>$B319</f>
        <v xml:space="preserve">      Spouse Benefit</v>
      </c>
      <c r="AC319" s="98">
        <f>SAStab!D2020</f>
        <v>0.34699999999999998</v>
      </c>
      <c r="AD319">
        <f>SAStab!B9105</f>
        <v>5787</v>
      </c>
      <c r="AE319">
        <f>SAStab!C9105</f>
        <v>0</v>
      </c>
      <c r="AF319">
        <f>SAStab!D9105</f>
        <v>0</v>
      </c>
      <c r="AG319">
        <f>SAStab!E9105</f>
        <v>0</v>
      </c>
      <c r="AH319">
        <f>SAStab!F9105</f>
        <v>0</v>
      </c>
      <c r="AI319">
        <f>SAStab!G9105</f>
        <v>11163</v>
      </c>
      <c r="AJ319">
        <f>SAStab!H9105</f>
        <v>21183</v>
      </c>
      <c r="AK319">
        <f>SAStab!I9105</f>
        <v>25853</v>
      </c>
      <c r="AL319">
        <f>SAStab!J9105</f>
        <v>32439</v>
      </c>
      <c r="AN319" s="7"/>
      <c r="AO319" s="7" t="str">
        <f>$B319</f>
        <v xml:space="preserve">      Spouse Benefit</v>
      </c>
      <c r="AP319" s="98">
        <f>SAStab!E2020</f>
        <v>0.33600000000000002</v>
      </c>
      <c r="AQ319" s="52">
        <f>SAStab!B9249</f>
        <v>6151</v>
      </c>
      <c r="AR319" s="52">
        <f>SAStab!C9249</f>
        <v>0</v>
      </c>
      <c r="AS319" s="52">
        <f>SAStab!D9249</f>
        <v>0</v>
      </c>
      <c r="AT319" s="52">
        <f>SAStab!E9249</f>
        <v>0</v>
      </c>
      <c r="AU319" s="52">
        <f>SAStab!F9249</f>
        <v>0</v>
      </c>
      <c r="AV319" s="52">
        <f>SAStab!G9249</f>
        <v>11682</v>
      </c>
      <c r="AW319" s="52">
        <f>SAStab!H9249</f>
        <v>22462</v>
      </c>
      <c r="AX319" s="52">
        <f>SAStab!I9249</f>
        <v>29033</v>
      </c>
      <c r="AY319" s="52">
        <f>SAStab!J9249</f>
        <v>37993</v>
      </c>
      <c r="BA319" s="7"/>
      <c r="BB319" s="7" t="str">
        <f>$B319</f>
        <v xml:space="preserve">      Spouse Benefit</v>
      </c>
      <c r="BC319" s="98">
        <f>SAStab!F2020</f>
        <v>0.33900000000000002</v>
      </c>
      <c r="BD319" s="52">
        <f>SAStab!B9393</f>
        <v>6875</v>
      </c>
      <c r="BE319" s="52">
        <f>SAStab!C9393</f>
        <v>0</v>
      </c>
      <c r="BF319" s="52">
        <f>SAStab!D9393</f>
        <v>0</v>
      </c>
      <c r="BG319" s="52">
        <f>SAStab!E9393</f>
        <v>0</v>
      </c>
      <c r="BH319" s="52">
        <f>SAStab!F9393</f>
        <v>0</v>
      </c>
      <c r="BI319" s="52">
        <f>SAStab!G9393</f>
        <v>13099</v>
      </c>
      <c r="BJ319" s="52">
        <f>SAStab!H9393</f>
        <v>25025</v>
      </c>
      <c r="BK319" s="52">
        <f>SAStab!I9393</f>
        <v>32290</v>
      </c>
      <c r="BL319" s="52">
        <f>SAStab!J9393</f>
        <v>41699</v>
      </c>
      <c r="BN319" s="7"/>
      <c r="BO319" s="7" t="str">
        <f t="shared" si="87"/>
        <v xml:space="preserve">      Spouse Benefit</v>
      </c>
      <c r="BP319" s="98">
        <f>SAStab!G2020</f>
        <v>0.34699999999999998</v>
      </c>
      <c r="BQ319">
        <f>SAStab!B9537</f>
        <v>8066</v>
      </c>
      <c r="BR319">
        <f>SAStab!C9537</f>
        <v>0</v>
      </c>
      <c r="BS319">
        <f>SAStab!D9537</f>
        <v>0</v>
      </c>
      <c r="BT319">
        <f>SAStab!E9537</f>
        <v>0</v>
      </c>
      <c r="BU319">
        <f>SAStab!F9537</f>
        <v>0</v>
      </c>
      <c r="BV319" s="11">
        <f>SAStab!G9537</f>
        <v>15281</v>
      </c>
      <c r="BW319" s="11">
        <f>SAStab!H9537</f>
        <v>28993</v>
      </c>
      <c r="BX319" s="11">
        <f>SAStab!I9537</f>
        <v>37127</v>
      </c>
      <c r="BY319" s="11">
        <f>SAStab!J9537</f>
        <v>47952</v>
      </c>
    </row>
    <row r="320" spans="1:77">
      <c r="A320" s="7"/>
      <c r="B320" s="9" t="s">
        <v>46</v>
      </c>
      <c r="C320" s="98">
        <f>SAStab!B2021</f>
        <v>0.19</v>
      </c>
      <c r="D320" s="52">
        <f>SAStab!B8818</f>
        <v>6566</v>
      </c>
      <c r="E320" s="52">
        <f>SAStab!C8818</f>
        <v>0</v>
      </c>
      <c r="F320" s="52">
        <f>SAStab!D8818</f>
        <v>0</v>
      </c>
      <c r="G320" s="52">
        <f>SAStab!E8818</f>
        <v>0</v>
      </c>
      <c r="H320" s="52">
        <f>SAStab!F8818</f>
        <v>0</v>
      </c>
      <c r="I320" s="52">
        <f>SAStab!G8818</f>
        <v>0</v>
      </c>
      <c r="J320" s="52">
        <f>SAStab!H8818</f>
        <v>23219</v>
      </c>
      <c r="K320" s="52">
        <f>SAStab!I8818</f>
        <v>45513</v>
      </c>
      <c r="L320" s="52">
        <f>SAStab!J8818</f>
        <v>98307</v>
      </c>
      <c r="N320" s="7"/>
      <c r="O320" s="7" t="str">
        <f>$B320</f>
        <v xml:space="preserve">      Own Earnings</v>
      </c>
      <c r="P320" s="98">
        <f>SAStab!C2021</f>
        <v>0.19800000000000001</v>
      </c>
      <c r="Q320">
        <f>SAStab!B8962</f>
        <v>7223</v>
      </c>
      <c r="R320" s="52">
        <f>SAStab!C8962</f>
        <v>0</v>
      </c>
      <c r="S320" s="52">
        <f>SAStab!D8962</f>
        <v>0</v>
      </c>
      <c r="T320" s="52">
        <f>SAStab!E8962</f>
        <v>0</v>
      </c>
      <c r="U320" s="52">
        <f>SAStab!F8962</f>
        <v>0</v>
      </c>
      <c r="V320" s="52">
        <f>SAStab!G8962</f>
        <v>0</v>
      </c>
      <c r="W320" s="52">
        <f>SAStab!H8962</f>
        <v>25137</v>
      </c>
      <c r="X320">
        <f>SAStab!I8962</f>
        <v>42257</v>
      </c>
      <c r="Y320">
        <f>SAStab!J8962</f>
        <v>107208</v>
      </c>
      <c r="AA320" s="7"/>
      <c r="AB320" s="7" t="str">
        <f>$B320</f>
        <v xml:space="preserve">      Own Earnings</v>
      </c>
      <c r="AC320" s="98">
        <f>SAStab!D2021</f>
        <v>0.19600000000000001</v>
      </c>
      <c r="AD320">
        <f>SAStab!B9106</f>
        <v>7733</v>
      </c>
      <c r="AE320">
        <f>SAStab!C9106</f>
        <v>0</v>
      </c>
      <c r="AF320">
        <f>SAStab!D9106</f>
        <v>0</v>
      </c>
      <c r="AG320">
        <f>SAStab!E9106</f>
        <v>0</v>
      </c>
      <c r="AH320">
        <f>SAStab!F9106</f>
        <v>0</v>
      </c>
      <c r="AI320">
        <f>SAStab!G9106</f>
        <v>0</v>
      </c>
      <c r="AJ320">
        <f>SAStab!H9106</f>
        <v>25001</v>
      </c>
      <c r="AK320">
        <f>SAStab!I9106</f>
        <v>50566</v>
      </c>
      <c r="AL320">
        <f>SAStab!J9106</f>
        <v>117139</v>
      </c>
      <c r="AN320" s="7"/>
      <c r="AO320" s="7" t="str">
        <f>$B320</f>
        <v xml:space="preserve">      Own Earnings</v>
      </c>
      <c r="AP320" s="98">
        <f>SAStab!E2021</f>
        <v>0.20200000000000001</v>
      </c>
      <c r="AQ320" s="52">
        <f>SAStab!B9250</f>
        <v>9567</v>
      </c>
      <c r="AR320" s="52">
        <f>SAStab!C9250</f>
        <v>0</v>
      </c>
      <c r="AS320" s="52">
        <f>SAStab!D9250</f>
        <v>0</v>
      </c>
      <c r="AT320" s="52">
        <f>SAStab!E9250</f>
        <v>0</v>
      </c>
      <c r="AU320" s="52">
        <f>SAStab!F9250</f>
        <v>0</v>
      </c>
      <c r="AV320" s="52">
        <f>SAStab!G9250</f>
        <v>0</v>
      </c>
      <c r="AW320" s="52">
        <f>SAStab!H9250</f>
        <v>25146</v>
      </c>
      <c r="AX320" s="52">
        <f>SAStab!I9250</f>
        <v>53543</v>
      </c>
      <c r="AY320" s="52">
        <f>SAStab!J9250</f>
        <v>140486</v>
      </c>
      <c r="BA320" s="7"/>
      <c r="BB320" s="7" t="str">
        <f>$B320</f>
        <v xml:space="preserve">      Own Earnings</v>
      </c>
      <c r="BC320" s="98">
        <f>SAStab!F2021</f>
        <v>0.218</v>
      </c>
      <c r="BD320" s="52">
        <f>SAStab!B9394</f>
        <v>10854</v>
      </c>
      <c r="BE320" s="52">
        <f>SAStab!C9394</f>
        <v>0</v>
      </c>
      <c r="BF320" s="52">
        <f>SAStab!D9394</f>
        <v>0</v>
      </c>
      <c r="BG320" s="52">
        <f>SAStab!E9394</f>
        <v>0</v>
      </c>
      <c r="BH320" s="52">
        <f>SAStab!F9394</f>
        <v>0</v>
      </c>
      <c r="BI320" s="52">
        <f>SAStab!G9394</f>
        <v>0</v>
      </c>
      <c r="BJ320" s="52">
        <f>SAStab!H9394</f>
        <v>34181</v>
      </c>
      <c r="BK320" s="52">
        <f>SAStab!I9394</f>
        <v>66241</v>
      </c>
      <c r="BL320" s="52">
        <f>SAStab!J9394</f>
        <v>164938</v>
      </c>
      <c r="BN320" s="7"/>
      <c r="BO320" s="7" t="str">
        <f t="shared" si="87"/>
        <v xml:space="preserve">      Own Earnings</v>
      </c>
      <c r="BP320" s="98">
        <f>SAStab!G2021</f>
        <v>0.219</v>
      </c>
      <c r="BQ320">
        <f>SAStab!B9538</f>
        <v>13148</v>
      </c>
      <c r="BR320">
        <f>SAStab!C9538</f>
        <v>0</v>
      </c>
      <c r="BS320">
        <f>SAStab!D9538</f>
        <v>0</v>
      </c>
      <c r="BT320">
        <f>SAStab!E9538</f>
        <v>0</v>
      </c>
      <c r="BU320">
        <f>SAStab!F9538</f>
        <v>0</v>
      </c>
      <c r="BV320" s="11">
        <f>SAStab!G9538</f>
        <v>0</v>
      </c>
      <c r="BW320" s="11">
        <f>SAStab!H9538</f>
        <v>36779</v>
      </c>
      <c r="BX320" s="11">
        <f>SAStab!I9538</f>
        <v>74139</v>
      </c>
      <c r="BY320" s="11">
        <f>SAStab!J9538</f>
        <v>190270</v>
      </c>
    </row>
    <row r="321" spans="1:77">
      <c r="A321" s="7"/>
      <c r="B321" s="9" t="s">
        <v>47</v>
      </c>
      <c r="C321" s="98">
        <f>SAStab!B2022</f>
        <v>0.155</v>
      </c>
      <c r="D321" s="52">
        <f>SAStab!B8819</f>
        <v>5982</v>
      </c>
      <c r="E321" s="52">
        <f>SAStab!C8819</f>
        <v>0</v>
      </c>
      <c r="F321" s="52">
        <f>SAStab!D8819</f>
        <v>0</v>
      </c>
      <c r="G321" s="52">
        <f>SAStab!E8819</f>
        <v>0</v>
      </c>
      <c r="H321" s="52">
        <f>SAStab!F8819</f>
        <v>0</v>
      </c>
      <c r="I321" s="52">
        <f>SAStab!G8819</f>
        <v>0</v>
      </c>
      <c r="J321" s="52">
        <f>SAStab!H8819</f>
        <v>20527</v>
      </c>
      <c r="K321" s="52">
        <f>SAStab!I8819</f>
        <v>43083</v>
      </c>
      <c r="L321" s="52">
        <f>SAStab!J8819</f>
        <v>93374</v>
      </c>
      <c r="N321" s="7"/>
      <c r="O321" s="7" t="str">
        <f>$B321</f>
        <v xml:space="preserve">      Spouse Earnings</v>
      </c>
      <c r="P321" s="98">
        <f>SAStab!C2022</f>
        <v>0.16</v>
      </c>
      <c r="Q321">
        <f>SAStab!B8963</f>
        <v>6994</v>
      </c>
      <c r="R321" s="52">
        <f>SAStab!C8963</f>
        <v>0</v>
      </c>
      <c r="S321" s="52">
        <f>SAStab!D8963</f>
        <v>0</v>
      </c>
      <c r="T321" s="52">
        <f>SAStab!E8963</f>
        <v>0</v>
      </c>
      <c r="U321" s="52">
        <f>SAStab!F8963</f>
        <v>0</v>
      </c>
      <c r="V321" s="52">
        <f>SAStab!G8963</f>
        <v>0</v>
      </c>
      <c r="W321" s="52">
        <f>SAStab!H8963</f>
        <v>22758</v>
      </c>
      <c r="X321">
        <f>SAStab!I8963</f>
        <v>46960</v>
      </c>
      <c r="Y321">
        <f>SAStab!J8963</f>
        <v>112524</v>
      </c>
      <c r="AA321" s="7"/>
      <c r="AB321" s="7" t="str">
        <f>$B321</f>
        <v xml:space="preserve">      Spouse Earnings</v>
      </c>
      <c r="AC321" s="98">
        <f>SAStab!D2022</f>
        <v>0.14000000000000001</v>
      </c>
      <c r="AD321">
        <f>SAStab!B9107</f>
        <v>6719</v>
      </c>
      <c r="AE321">
        <f>SAStab!C9107</f>
        <v>0</v>
      </c>
      <c r="AF321">
        <f>SAStab!D9107</f>
        <v>0</v>
      </c>
      <c r="AG321">
        <f>SAStab!E9107</f>
        <v>0</v>
      </c>
      <c r="AH321">
        <f>SAStab!F9107</f>
        <v>0</v>
      </c>
      <c r="AI321">
        <f>SAStab!G9107</f>
        <v>0</v>
      </c>
      <c r="AJ321">
        <f>SAStab!H9107</f>
        <v>17474</v>
      </c>
      <c r="AK321">
        <f>SAStab!I9107</f>
        <v>46169</v>
      </c>
      <c r="AL321">
        <f>SAStab!J9107</f>
        <v>117493</v>
      </c>
      <c r="AN321" s="7"/>
      <c r="AO321" s="7" t="str">
        <f>$B321</f>
        <v xml:space="preserve">      Spouse Earnings</v>
      </c>
      <c r="AP321" s="98">
        <f>SAStab!E2022</f>
        <v>0.13900000000000001</v>
      </c>
      <c r="AQ321" s="52">
        <f>SAStab!B9251</f>
        <v>7782</v>
      </c>
      <c r="AR321" s="52">
        <f>SAStab!C9251</f>
        <v>0</v>
      </c>
      <c r="AS321" s="52">
        <f>SAStab!D9251</f>
        <v>0</v>
      </c>
      <c r="AT321" s="52">
        <f>SAStab!E9251</f>
        <v>0</v>
      </c>
      <c r="AU321" s="52">
        <f>SAStab!F9251</f>
        <v>0</v>
      </c>
      <c r="AV321" s="52">
        <f>SAStab!G9251</f>
        <v>0</v>
      </c>
      <c r="AW321" s="52">
        <f>SAStab!H9251</f>
        <v>19628</v>
      </c>
      <c r="AX321" s="52">
        <f>SAStab!I9251</f>
        <v>47985</v>
      </c>
      <c r="AY321" s="52">
        <f>SAStab!J9251</f>
        <v>148069</v>
      </c>
      <c r="BA321" s="7"/>
      <c r="BB321" s="7" t="str">
        <f>$B321</f>
        <v xml:space="preserve">      Spouse Earnings</v>
      </c>
      <c r="BC321" s="98">
        <f>SAStab!F2022</f>
        <v>0.14499999999999999</v>
      </c>
      <c r="BD321" s="52">
        <f>SAStab!B9395</f>
        <v>9186</v>
      </c>
      <c r="BE321" s="52">
        <f>SAStab!C9395</f>
        <v>0</v>
      </c>
      <c r="BF321" s="52">
        <f>SAStab!D9395</f>
        <v>0</v>
      </c>
      <c r="BG321" s="52">
        <f>SAStab!E9395</f>
        <v>0</v>
      </c>
      <c r="BH321" s="52">
        <f>SAStab!F9395</f>
        <v>0</v>
      </c>
      <c r="BI321" s="52">
        <f>SAStab!G9395</f>
        <v>0</v>
      </c>
      <c r="BJ321" s="52">
        <f>SAStab!H9395</f>
        <v>24105</v>
      </c>
      <c r="BK321" s="52">
        <f>SAStab!I9395</f>
        <v>60933</v>
      </c>
      <c r="BL321" s="52">
        <f>SAStab!J9395</f>
        <v>162453</v>
      </c>
      <c r="BN321" s="7"/>
      <c r="BO321" s="7" t="str">
        <f t="shared" si="87"/>
        <v xml:space="preserve">      Spouse Earnings</v>
      </c>
      <c r="BP321" s="98">
        <f>SAStab!G2022</f>
        <v>0.13900000000000001</v>
      </c>
      <c r="BQ321">
        <f>SAStab!B9539</f>
        <v>9781</v>
      </c>
      <c r="BR321">
        <f>SAStab!C9539</f>
        <v>0</v>
      </c>
      <c r="BS321">
        <f>SAStab!D9539</f>
        <v>0</v>
      </c>
      <c r="BT321">
        <f>SAStab!E9539</f>
        <v>0</v>
      </c>
      <c r="BU321">
        <f>SAStab!F9539</f>
        <v>0</v>
      </c>
      <c r="BV321" s="11">
        <f>SAStab!G9539</f>
        <v>0</v>
      </c>
      <c r="BW321" s="11">
        <f>SAStab!H9539</f>
        <v>21887</v>
      </c>
      <c r="BX321" s="11">
        <f>SAStab!I9539</f>
        <v>60893</v>
      </c>
      <c r="BY321" s="11">
        <f>SAStab!J9539</f>
        <v>172715</v>
      </c>
    </row>
    <row r="322" spans="1:77">
      <c r="A322" s="7"/>
      <c r="B322" s="7" t="s">
        <v>312</v>
      </c>
      <c r="C322" s="98">
        <f>SAStab!B2023</f>
        <v>1</v>
      </c>
      <c r="D322" s="52">
        <f>SAStab!B8820</f>
        <v>33054</v>
      </c>
      <c r="E322" s="52">
        <f>SAStab!C8820</f>
        <v>4422.18</v>
      </c>
      <c r="F322" s="52">
        <f>SAStab!D8820</f>
        <v>7165.93</v>
      </c>
      <c r="G322" s="52">
        <f>SAStab!E8820</f>
        <v>12316.1</v>
      </c>
      <c r="H322" s="52">
        <f>SAStab!F8820</f>
        <v>24095.200000000001</v>
      </c>
      <c r="I322" s="52">
        <f>SAStab!G8820</f>
        <v>43581</v>
      </c>
      <c r="J322" s="52">
        <f>SAStab!H8820</f>
        <v>69532</v>
      </c>
      <c r="K322" s="52">
        <f>SAStab!I8820</f>
        <v>93915</v>
      </c>
      <c r="L322" s="52">
        <f>SAStab!J8820</f>
        <v>149928</v>
      </c>
      <c r="N322" s="7"/>
      <c r="O322" s="7" t="str">
        <f t="shared" si="83"/>
        <v>Net Annuity Income</v>
      </c>
      <c r="P322" s="98">
        <f>SAStab!C2023</f>
        <v>1</v>
      </c>
      <c r="Q322">
        <f>SAStab!B8964</f>
        <v>37401</v>
      </c>
      <c r="R322" s="52">
        <f>SAStab!C8964</f>
        <v>4247.53</v>
      </c>
      <c r="S322" s="52">
        <f>SAStab!D8964</f>
        <v>7200.22</v>
      </c>
      <c r="T322" s="52">
        <f>SAStab!E8964</f>
        <v>13509</v>
      </c>
      <c r="U322" s="52">
        <f>SAStab!F8964</f>
        <v>26349.1</v>
      </c>
      <c r="V322" s="52">
        <f>SAStab!G8964</f>
        <v>47726</v>
      </c>
      <c r="W322" s="52">
        <f>SAStab!H8964</f>
        <v>80831</v>
      </c>
      <c r="X322">
        <f>SAStab!I8964</f>
        <v>107836</v>
      </c>
      <c r="Y322">
        <f>SAStab!J8964</f>
        <v>183218</v>
      </c>
      <c r="AA322" s="7"/>
      <c r="AB322" s="7" t="str">
        <f t="shared" si="84"/>
        <v>Net Annuity Income</v>
      </c>
      <c r="AC322" s="98">
        <f>SAStab!D2023</f>
        <v>1</v>
      </c>
      <c r="AD322">
        <f>SAStab!B9108</f>
        <v>40333</v>
      </c>
      <c r="AE322">
        <f>SAStab!C9108</f>
        <v>4336.97</v>
      </c>
      <c r="AF322">
        <f>SAStab!D9108</f>
        <v>7043.8</v>
      </c>
      <c r="AG322">
        <f>SAStab!E9108</f>
        <v>14505.9</v>
      </c>
      <c r="AH322">
        <f>SAStab!F9108</f>
        <v>27920.1</v>
      </c>
      <c r="AI322">
        <f>SAStab!G9108</f>
        <v>52137</v>
      </c>
      <c r="AJ322">
        <f>SAStab!H9108</f>
        <v>87368</v>
      </c>
      <c r="AK322">
        <f>SAStab!I9108</f>
        <v>113876</v>
      </c>
      <c r="AL322">
        <f>SAStab!J9108</f>
        <v>202781</v>
      </c>
      <c r="AN322" s="7"/>
      <c r="AO322" s="7" t="str">
        <f t="shared" si="85"/>
        <v>Net Annuity Income</v>
      </c>
      <c r="AP322" s="98">
        <f>SAStab!E2023</f>
        <v>1</v>
      </c>
      <c r="AQ322" s="52">
        <f>SAStab!B9252</f>
        <v>43901</v>
      </c>
      <c r="AR322" s="52">
        <f>SAStab!C9252</f>
        <v>4131.4799999999996</v>
      </c>
      <c r="AS322" s="52">
        <f>SAStab!D9252</f>
        <v>6768.39</v>
      </c>
      <c r="AT322" s="52">
        <f>SAStab!E9252</f>
        <v>15081.2</v>
      </c>
      <c r="AU322" s="52">
        <f>SAStab!F9252</f>
        <v>28995.7</v>
      </c>
      <c r="AV322" s="52">
        <f>SAStab!G9252</f>
        <v>53179</v>
      </c>
      <c r="AW322" s="52">
        <f>SAStab!H9252</f>
        <v>93175</v>
      </c>
      <c r="AX322" s="52">
        <f>SAStab!I9252</f>
        <v>130078</v>
      </c>
      <c r="AY322" s="52">
        <f>SAStab!J9252</f>
        <v>253279</v>
      </c>
      <c r="BA322" s="7"/>
      <c r="BB322" s="7" t="str">
        <f t="shared" si="86"/>
        <v>Net Annuity Income</v>
      </c>
      <c r="BC322" s="98">
        <f>SAStab!F2023</f>
        <v>1</v>
      </c>
      <c r="BD322" s="52">
        <f>SAStab!B9396</f>
        <v>49408</v>
      </c>
      <c r="BE322" s="52">
        <f>SAStab!C9396</f>
        <v>3937.01</v>
      </c>
      <c r="BF322" s="52">
        <f>SAStab!D9396</f>
        <v>7532.33</v>
      </c>
      <c r="BG322" s="52">
        <f>SAStab!E9396</f>
        <v>15965.9</v>
      </c>
      <c r="BH322" s="52">
        <f>SAStab!F9396</f>
        <v>32102.5</v>
      </c>
      <c r="BI322" s="52">
        <f>SAStab!G9396</f>
        <v>60754</v>
      </c>
      <c r="BJ322" s="52">
        <f>SAStab!H9396</f>
        <v>106479</v>
      </c>
      <c r="BK322" s="52">
        <f>SAStab!I9396</f>
        <v>148908</v>
      </c>
      <c r="BL322" s="52">
        <f>SAStab!J9396</f>
        <v>288090</v>
      </c>
      <c r="BN322" s="7"/>
      <c r="BO322" s="7" t="str">
        <f t="shared" si="87"/>
        <v>Net Annuity Income</v>
      </c>
      <c r="BP322" s="98">
        <f>SAStab!G2023</f>
        <v>1</v>
      </c>
      <c r="BQ322">
        <f>SAStab!B9540</f>
        <v>53315</v>
      </c>
      <c r="BR322">
        <f>SAStab!C9540</f>
        <v>2824.53</v>
      </c>
      <c r="BS322">
        <f>SAStab!D9540</f>
        <v>7344.15</v>
      </c>
      <c r="BT322">
        <f>SAStab!E9540</f>
        <v>17174.400000000001</v>
      </c>
      <c r="BU322">
        <f>SAStab!F9540</f>
        <v>34776.699999999997</v>
      </c>
      <c r="BV322" s="11">
        <f>SAStab!G9540</f>
        <v>65234</v>
      </c>
      <c r="BW322" s="11">
        <f>SAStab!H9540</f>
        <v>113837</v>
      </c>
      <c r="BX322" s="11">
        <f>SAStab!I9540</f>
        <v>160790</v>
      </c>
      <c r="BY322" s="11">
        <f>SAStab!J9540</f>
        <v>327433</v>
      </c>
    </row>
    <row r="323" spans="1:77">
      <c r="A323" s="7"/>
      <c r="B323" s="7" t="s">
        <v>311</v>
      </c>
      <c r="C323" s="98">
        <f>SAStab!B2024</f>
        <v>1</v>
      </c>
      <c r="D323" s="52">
        <f>SAStab!B8821</f>
        <v>27261</v>
      </c>
      <c r="E323" s="52">
        <f>SAStab!C8821</f>
        <v>3763.36</v>
      </c>
      <c r="F323" s="52">
        <f>SAStab!D8821</f>
        <v>6892.56</v>
      </c>
      <c r="G323" s="52">
        <f>SAStab!E8821</f>
        <v>10678.1</v>
      </c>
      <c r="H323" s="52">
        <f>SAStab!F8821</f>
        <v>20289.2</v>
      </c>
      <c r="I323" s="52">
        <f>SAStab!G8821</f>
        <v>37182</v>
      </c>
      <c r="J323" s="52">
        <f>SAStab!H8821</f>
        <v>57851</v>
      </c>
      <c r="K323" s="52">
        <f>SAStab!I8821</f>
        <v>73126</v>
      </c>
      <c r="L323" s="52">
        <f>SAStab!J8821</f>
        <v>121730</v>
      </c>
      <c r="N323" s="7"/>
      <c r="O323" s="7" t="str">
        <f t="shared" si="83"/>
        <v>Net Cash Income</v>
      </c>
      <c r="P323" s="98">
        <f>SAStab!C2024</f>
        <v>1</v>
      </c>
      <c r="Q323">
        <f>SAStab!B8965</f>
        <v>30153</v>
      </c>
      <c r="R323" s="52">
        <f>SAStab!C8965</f>
        <v>3407.99</v>
      </c>
      <c r="S323" s="52">
        <f>SAStab!D8965</f>
        <v>6658.55</v>
      </c>
      <c r="T323" s="52">
        <f>SAStab!E8965</f>
        <v>11572.6</v>
      </c>
      <c r="U323" s="52">
        <f>SAStab!F8965</f>
        <v>22070.799999999999</v>
      </c>
      <c r="V323" s="52">
        <f>SAStab!G8965</f>
        <v>39870</v>
      </c>
      <c r="W323" s="52">
        <f>SAStab!H8965</f>
        <v>64188</v>
      </c>
      <c r="X323">
        <f>SAStab!I8965</f>
        <v>84919</v>
      </c>
      <c r="Y323">
        <f>SAStab!J8965</f>
        <v>133720</v>
      </c>
      <c r="AA323" s="7"/>
      <c r="AB323" s="7" t="str">
        <f t="shared" si="84"/>
        <v>Net Cash Income</v>
      </c>
      <c r="AC323" s="98">
        <f>SAStab!D2024</f>
        <v>1</v>
      </c>
      <c r="AD323">
        <f>SAStab!B9109</f>
        <v>32036</v>
      </c>
      <c r="AE323">
        <f>SAStab!C9109</f>
        <v>2765.24</v>
      </c>
      <c r="AF323">
        <f>SAStab!D9109</f>
        <v>6059.95</v>
      </c>
      <c r="AG323">
        <f>SAStab!E9109</f>
        <v>11987.3</v>
      </c>
      <c r="AH323">
        <f>SAStab!F9109</f>
        <v>23147.7</v>
      </c>
      <c r="AI323">
        <f>SAStab!G9109</f>
        <v>42229</v>
      </c>
      <c r="AJ323">
        <f>SAStab!H9109</f>
        <v>69250</v>
      </c>
      <c r="AK323">
        <f>SAStab!I9109</f>
        <v>89854</v>
      </c>
      <c r="AL323">
        <f>SAStab!J9109</f>
        <v>152469</v>
      </c>
      <c r="AN323" s="7"/>
      <c r="AO323" s="7" t="str">
        <f t="shared" si="85"/>
        <v>Net Cash Income</v>
      </c>
      <c r="AP323" s="98">
        <f>SAStab!E2024</f>
        <v>1</v>
      </c>
      <c r="AQ323" s="52">
        <f>SAStab!B9253</f>
        <v>34278</v>
      </c>
      <c r="AR323" s="52">
        <f>SAStab!C9253</f>
        <v>2293.67</v>
      </c>
      <c r="AS323" s="52">
        <f>SAStab!D9253</f>
        <v>5536.93</v>
      </c>
      <c r="AT323" s="52">
        <f>SAStab!E9253</f>
        <v>12231.3</v>
      </c>
      <c r="AU323" s="52">
        <f>SAStab!F9253</f>
        <v>23810.6</v>
      </c>
      <c r="AV323" s="52">
        <f>SAStab!G9253</f>
        <v>44066</v>
      </c>
      <c r="AW323" s="52">
        <f>SAStab!H9253</f>
        <v>72416</v>
      </c>
      <c r="AX323" s="52">
        <f>SAStab!I9253</f>
        <v>97047</v>
      </c>
      <c r="AY323" s="52">
        <f>SAStab!J9253</f>
        <v>170300</v>
      </c>
      <c r="BA323" s="7"/>
      <c r="BB323" s="7" t="str">
        <f t="shared" si="86"/>
        <v>Net Cash Income</v>
      </c>
      <c r="BC323" s="98">
        <f>SAStab!F2024</f>
        <v>1</v>
      </c>
      <c r="BD323" s="52">
        <f>SAStab!B9397</f>
        <v>37699</v>
      </c>
      <c r="BE323" s="52">
        <f>SAStab!C9397</f>
        <v>2583.1999999999998</v>
      </c>
      <c r="BF323" s="52">
        <f>SAStab!D9397</f>
        <v>5692.32</v>
      </c>
      <c r="BG323" s="52">
        <f>SAStab!E9397</f>
        <v>12813.3</v>
      </c>
      <c r="BH323" s="52">
        <f>SAStab!F9397</f>
        <v>26381.200000000001</v>
      </c>
      <c r="BI323" s="52">
        <f>SAStab!G9397</f>
        <v>49246</v>
      </c>
      <c r="BJ323" s="52">
        <f>SAStab!H9397</f>
        <v>81880</v>
      </c>
      <c r="BK323" s="52">
        <f>SAStab!I9397</f>
        <v>107934</v>
      </c>
      <c r="BL323" s="52">
        <f>SAStab!J9397</f>
        <v>204740</v>
      </c>
      <c r="BN323" s="7"/>
      <c r="BO323" s="7" t="str">
        <f t="shared" si="87"/>
        <v>Net Cash Income</v>
      </c>
      <c r="BP323" s="98">
        <f>SAStab!G2024</f>
        <v>1</v>
      </c>
      <c r="BQ323">
        <f>SAStab!B9541</f>
        <v>41843</v>
      </c>
      <c r="BR323">
        <f>SAStab!C9541</f>
        <v>1974.93</v>
      </c>
      <c r="BS323">
        <f>SAStab!D9541</f>
        <v>5949.33</v>
      </c>
      <c r="BT323">
        <f>SAStab!E9541</f>
        <v>14225.8</v>
      </c>
      <c r="BU323">
        <f>SAStab!F9541</f>
        <v>29347</v>
      </c>
      <c r="BV323" s="11">
        <f>SAStab!G9541</f>
        <v>53525</v>
      </c>
      <c r="BW323" s="11">
        <f>SAStab!H9541</f>
        <v>91111</v>
      </c>
      <c r="BX323" s="11">
        <f>SAStab!I9541</f>
        <v>120641</v>
      </c>
      <c r="BY323" s="11">
        <f>SAStab!J9541</f>
        <v>210885</v>
      </c>
    </row>
    <row r="324" spans="1:77">
      <c r="A324" s="7"/>
      <c r="B324" s="7" t="s">
        <v>62</v>
      </c>
      <c r="C324" s="98">
        <f>SAStab!B2025</f>
        <v>0.375</v>
      </c>
      <c r="D324" s="52">
        <f>SAStab!B8822</f>
        <v>1991</v>
      </c>
      <c r="E324" s="52">
        <f>SAStab!C8822</f>
        <v>0</v>
      </c>
      <c r="F324" s="52">
        <f>SAStab!D8822</f>
        <v>0</v>
      </c>
      <c r="G324" s="52">
        <f>SAStab!E8822</f>
        <v>0</v>
      </c>
      <c r="H324" s="52">
        <f>SAStab!F8822</f>
        <v>0</v>
      </c>
      <c r="I324" s="52">
        <f>SAStab!G8822</f>
        <v>1150</v>
      </c>
      <c r="J324" s="52">
        <f>SAStab!H8822</f>
        <v>6434</v>
      </c>
      <c r="K324" s="52">
        <f>SAStab!I8822</f>
        <v>11492</v>
      </c>
      <c r="L324" s="52">
        <f>SAStab!J8822</f>
        <v>22894</v>
      </c>
      <c r="N324" s="7"/>
      <c r="O324" s="7" t="str">
        <f t="shared" si="83"/>
        <v>Federal Income Tax</v>
      </c>
      <c r="P324" s="98">
        <f>SAStab!C2025</f>
        <v>0.38400000000000001</v>
      </c>
      <c r="Q324">
        <f>SAStab!B8966</f>
        <v>2572</v>
      </c>
      <c r="R324" s="52">
        <f>SAStab!C8966</f>
        <v>0</v>
      </c>
      <c r="S324" s="52">
        <f>SAStab!D8966</f>
        <v>0</v>
      </c>
      <c r="T324" s="52">
        <f>SAStab!E8966</f>
        <v>0</v>
      </c>
      <c r="U324" s="52">
        <f>SAStab!F8966</f>
        <v>0</v>
      </c>
      <c r="V324" s="52">
        <f>SAStab!G8966</f>
        <v>2172</v>
      </c>
      <c r="W324" s="52">
        <f>SAStab!H8966</f>
        <v>7323</v>
      </c>
      <c r="X324">
        <f>SAStab!I8966</f>
        <v>13576</v>
      </c>
      <c r="Y324">
        <f>SAStab!J8966</f>
        <v>32257</v>
      </c>
      <c r="AA324" s="7"/>
      <c r="AB324" s="7" t="str">
        <f t="shared" si="84"/>
        <v>Federal Income Tax</v>
      </c>
      <c r="AC324" s="98">
        <f>SAStab!D2025</f>
        <v>0.38400000000000001</v>
      </c>
      <c r="AD324">
        <f>SAStab!B9110</f>
        <v>3096</v>
      </c>
      <c r="AE324">
        <f>SAStab!C9110</f>
        <v>0</v>
      </c>
      <c r="AF324">
        <f>SAStab!D9110</f>
        <v>0</v>
      </c>
      <c r="AG324">
        <f>SAStab!E9110</f>
        <v>0</v>
      </c>
      <c r="AH324">
        <f>SAStab!F9110</f>
        <v>0</v>
      </c>
      <c r="AI324">
        <f>SAStab!G9110</f>
        <v>2515</v>
      </c>
      <c r="AJ324">
        <f>SAStab!H9110</f>
        <v>8824</v>
      </c>
      <c r="AK324">
        <f>SAStab!I9110</f>
        <v>15628</v>
      </c>
      <c r="AL324">
        <f>SAStab!J9110</f>
        <v>38182</v>
      </c>
      <c r="AN324" s="7"/>
      <c r="AO324" s="7" t="str">
        <f t="shared" si="85"/>
        <v>Federal Income Tax</v>
      </c>
      <c r="AP324" s="98">
        <f>SAStab!E2025</f>
        <v>0.38</v>
      </c>
      <c r="AQ324" s="52">
        <f>SAStab!B9254</f>
        <v>4215</v>
      </c>
      <c r="AR324" s="52">
        <f>SAStab!C9254</f>
        <v>0</v>
      </c>
      <c r="AS324" s="52">
        <f>SAStab!D9254</f>
        <v>0</v>
      </c>
      <c r="AT324" s="52">
        <f>SAStab!E9254</f>
        <v>0</v>
      </c>
      <c r="AU324" s="52">
        <f>SAStab!F9254</f>
        <v>0</v>
      </c>
      <c r="AV324" s="52">
        <f>SAStab!G9254</f>
        <v>2859</v>
      </c>
      <c r="AW324" s="52">
        <f>SAStab!H9254</f>
        <v>9549</v>
      </c>
      <c r="AX324" s="52">
        <f>SAStab!I9254</f>
        <v>17430</v>
      </c>
      <c r="AY324" s="52">
        <f>SAStab!J9254</f>
        <v>50235</v>
      </c>
      <c r="BA324" s="7"/>
      <c r="BB324" s="7" t="str">
        <f t="shared" si="86"/>
        <v>Federal Income Tax</v>
      </c>
      <c r="BC324" s="98">
        <f>SAStab!F2025</f>
        <v>0.40500000000000003</v>
      </c>
      <c r="BD324" s="52">
        <f>SAStab!B9398</f>
        <v>4744</v>
      </c>
      <c r="BE324" s="52">
        <f>SAStab!C9398</f>
        <v>0</v>
      </c>
      <c r="BF324" s="52">
        <f>SAStab!D9398</f>
        <v>0</v>
      </c>
      <c r="BG324" s="52">
        <f>SAStab!E9398</f>
        <v>0</v>
      </c>
      <c r="BH324" s="52">
        <f>SAStab!F9398</f>
        <v>0</v>
      </c>
      <c r="BI324" s="52">
        <f>SAStab!G9398</f>
        <v>3886</v>
      </c>
      <c r="BJ324" s="52">
        <f>SAStab!H9398</f>
        <v>13028</v>
      </c>
      <c r="BK324" s="52">
        <f>SAStab!I9398</f>
        <v>21533</v>
      </c>
      <c r="BL324" s="52">
        <f>SAStab!J9398</f>
        <v>67913</v>
      </c>
      <c r="BN324" s="7"/>
      <c r="BO324" s="7" t="str">
        <f t="shared" si="87"/>
        <v>Federal Income Tax</v>
      </c>
      <c r="BP324" s="98">
        <f>SAStab!G2025</f>
        <v>0.42699999999999999</v>
      </c>
      <c r="BQ324">
        <f>SAStab!B9542</f>
        <v>6728</v>
      </c>
      <c r="BR324">
        <f>SAStab!C9542</f>
        <v>0</v>
      </c>
      <c r="BS324">
        <f>SAStab!D9542</f>
        <v>0</v>
      </c>
      <c r="BT324">
        <f>SAStab!E9542</f>
        <v>0</v>
      </c>
      <c r="BU324">
        <f>SAStab!F9542</f>
        <v>0</v>
      </c>
      <c r="BV324" s="11">
        <f>SAStab!G9542</f>
        <v>5065</v>
      </c>
      <c r="BW324" s="11">
        <f>SAStab!H9542</f>
        <v>15731</v>
      </c>
      <c r="BX324" s="11">
        <f>SAStab!I9542</f>
        <v>27070</v>
      </c>
      <c r="BY324" s="11">
        <f>SAStab!J9542</f>
        <v>88103</v>
      </c>
    </row>
    <row r="325" spans="1:77">
      <c r="A325" s="7"/>
      <c r="B325" s="7" t="s">
        <v>277</v>
      </c>
      <c r="C325" s="98">
        <f>SAStab!B2026</f>
        <v>0.28199999999999997</v>
      </c>
      <c r="D325" s="52">
        <f>SAStab!B8823</f>
        <v>400</v>
      </c>
      <c r="E325" s="52">
        <f>SAStab!C8823</f>
        <v>0</v>
      </c>
      <c r="F325" s="52">
        <f>SAStab!D8823</f>
        <v>0</v>
      </c>
      <c r="G325" s="52">
        <f>SAStab!E8823</f>
        <v>0</v>
      </c>
      <c r="H325" s="52">
        <f>SAStab!F8823</f>
        <v>0</v>
      </c>
      <c r="I325" s="52">
        <f>SAStab!G8823</f>
        <v>47</v>
      </c>
      <c r="J325" s="52">
        <f>SAStab!H8823</f>
        <v>1175</v>
      </c>
      <c r="K325" s="52">
        <f>SAStab!I8823</f>
        <v>2485</v>
      </c>
      <c r="L325" s="52">
        <f>SAStab!J8823</f>
        <v>5562</v>
      </c>
      <c r="N325" s="7"/>
      <c r="O325" s="7" t="str">
        <f t="shared" si="83"/>
        <v>State Income Tax</v>
      </c>
      <c r="P325" s="98">
        <f>SAStab!C2026</f>
        <v>0.27300000000000002</v>
      </c>
      <c r="Q325">
        <f>SAStab!B8967</f>
        <v>431</v>
      </c>
      <c r="R325" s="52">
        <f>SAStab!C8967</f>
        <v>0</v>
      </c>
      <c r="S325" s="52">
        <f>SAStab!D8967</f>
        <v>0</v>
      </c>
      <c r="T325" s="52">
        <f>SAStab!E8967</f>
        <v>0</v>
      </c>
      <c r="U325" s="52">
        <f>SAStab!F8967</f>
        <v>0</v>
      </c>
      <c r="V325" s="52">
        <f>SAStab!G8967</f>
        <v>29</v>
      </c>
      <c r="W325" s="52">
        <f>SAStab!H8967</f>
        <v>1174</v>
      </c>
      <c r="X325">
        <f>SAStab!I8967</f>
        <v>2383</v>
      </c>
      <c r="Y325">
        <f>SAStab!J8967</f>
        <v>7333</v>
      </c>
      <c r="AA325" s="7"/>
      <c r="AB325" s="7" t="str">
        <f t="shared" si="84"/>
        <v>State Income Tax</v>
      </c>
      <c r="AC325" s="98">
        <f>SAStab!D2026</f>
        <v>0.27700000000000002</v>
      </c>
      <c r="AD325">
        <f>SAStab!B9111</f>
        <v>472</v>
      </c>
      <c r="AE325">
        <f>SAStab!C9111</f>
        <v>0</v>
      </c>
      <c r="AF325">
        <f>SAStab!D9111</f>
        <v>0</v>
      </c>
      <c r="AG325">
        <f>SAStab!E9111</f>
        <v>0</v>
      </c>
      <c r="AH325">
        <f>SAStab!F9111</f>
        <v>0</v>
      </c>
      <c r="AI325">
        <f>SAStab!G9111</f>
        <v>48</v>
      </c>
      <c r="AJ325">
        <f>SAStab!H9111</f>
        <v>1278</v>
      </c>
      <c r="AK325">
        <f>SAStab!I9111</f>
        <v>2547</v>
      </c>
      <c r="AL325">
        <f>SAStab!J9111</f>
        <v>7755</v>
      </c>
      <c r="AN325" s="7"/>
      <c r="AO325" s="7" t="str">
        <f t="shared" si="85"/>
        <v>State Income Tax</v>
      </c>
      <c r="AP325" s="98">
        <f>SAStab!E2026</f>
        <v>0.26600000000000001</v>
      </c>
      <c r="AQ325" s="52">
        <f>SAStab!B9255</f>
        <v>626</v>
      </c>
      <c r="AR325" s="52">
        <f>SAStab!C9255</f>
        <v>0</v>
      </c>
      <c r="AS325" s="52">
        <f>SAStab!D9255</f>
        <v>0</v>
      </c>
      <c r="AT325" s="52">
        <f>SAStab!E9255</f>
        <v>0</v>
      </c>
      <c r="AU325" s="52">
        <f>SAStab!F9255</f>
        <v>0</v>
      </c>
      <c r="AV325" s="52">
        <f>SAStab!G9255</f>
        <v>34</v>
      </c>
      <c r="AW325" s="52">
        <f>SAStab!H9255</f>
        <v>1261</v>
      </c>
      <c r="AX325" s="52">
        <f>SAStab!I9255</f>
        <v>2731</v>
      </c>
      <c r="AY325" s="52">
        <f>SAStab!J9255</f>
        <v>8969</v>
      </c>
      <c r="BA325" s="7"/>
      <c r="BB325" s="7" t="str">
        <f t="shared" si="86"/>
        <v>State Income Tax</v>
      </c>
      <c r="BC325" s="98">
        <f>SAStab!F2026</f>
        <v>0.27800000000000002</v>
      </c>
      <c r="BD325" s="52">
        <f>SAStab!B9399</f>
        <v>653</v>
      </c>
      <c r="BE325" s="52">
        <f>SAStab!C9399</f>
        <v>0</v>
      </c>
      <c r="BF325" s="52">
        <f>SAStab!D9399</f>
        <v>0</v>
      </c>
      <c r="BG325" s="52">
        <f>SAStab!E9399</f>
        <v>0</v>
      </c>
      <c r="BH325" s="52">
        <f>SAStab!F9399</f>
        <v>0</v>
      </c>
      <c r="BI325" s="52">
        <f>SAStab!G9399</f>
        <v>94</v>
      </c>
      <c r="BJ325" s="52">
        <f>SAStab!H9399</f>
        <v>1633</v>
      </c>
      <c r="BK325" s="52">
        <f>SAStab!I9399</f>
        <v>3254</v>
      </c>
      <c r="BL325" s="52">
        <f>SAStab!J9399</f>
        <v>10717</v>
      </c>
      <c r="BN325" s="7"/>
      <c r="BO325" s="7" t="str">
        <f t="shared" si="87"/>
        <v>State Income Tax</v>
      </c>
      <c r="BP325" s="98">
        <f>SAStab!G2026</f>
        <v>0.28299999999999997</v>
      </c>
      <c r="BQ325">
        <f>SAStab!B9543</f>
        <v>975</v>
      </c>
      <c r="BR325">
        <f>SAStab!C9543</f>
        <v>0</v>
      </c>
      <c r="BS325">
        <f>SAStab!D9543</f>
        <v>0</v>
      </c>
      <c r="BT325">
        <f>SAStab!E9543</f>
        <v>0</v>
      </c>
      <c r="BU325">
        <f>SAStab!F9543</f>
        <v>0</v>
      </c>
      <c r="BV325" s="11">
        <f>SAStab!G9543</f>
        <v>105</v>
      </c>
      <c r="BW325" s="11">
        <f>SAStab!H9543</f>
        <v>1818</v>
      </c>
      <c r="BX325" s="11">
        <f>SAStab!I9543</f>
        <v>3900</v>
      </c>
      <c r="BY325" s="11">
        <f>SAStab!J9543</f>
        <v>14064</v>
      </c>
    </row>
    <row r="326" spans="1:77">
      <c r="A326" s="7"/>
      <c r="B326" s="7" t="s">
        <v>297</v>
      </c>
      <c r="C326" s="98">
        <f>SAStab!B2027</f>
        <v>0.26500000000000001</v>
      </c>
      <c r="D326" s="52">
        <f>SAStab!B8824</f>
        <v>486</v>
      </c>
      <c r="E326" s="52">
        <f>SAStab!C8824</f>
        <v>0</v>
      </c>
      <c r="F326" s="52">
        <f>SAStab!D8824</f>
        <v>0</v>
      </c>
      <c r="G326" s="52">
        <f>SAStab!E8824</f>
        <v>0</v>
      </c>
      <c r="H326" s="52">
        <f>SAStab!F8824</f>
        <v>0</v>
      </c>
      <c r="I326" s="52">
        <f>SAStab!G8824</f>
        <v>135</v>
      </c>
      <c r="J326" s="52">
        <f>SAStab!H8824</f>
        <v>1776</v>
      </c>
      <c r="K326" s="52">
        <f>SAStab!I8824</f>
        <v>3057</v>
      </c>
      <c r="L326" s="52">
        <f>SAStab!J8824</f>
        <v>5651</v>
      </c>
      <c r="N326" s="7"/>
      <c r="O326" s="7" t="str">
        <f t="shared" si="83"/>
        <v>OASDI tax</v>
      </c>
      <c r="P326" s="98">
        <f>SAStab!C2027</f>
        <v>0.29499999999999998</v>
      </c>
      <c r="Q326">
        <f>SAStab!B8968</f>
        <v>713</v>
      </c>
      <c r="R326" s="52">
        <f>SAStab!C8968</f>
        <v>0</v>
      </c>
      <c r="S326" s="52">
        <f>SAStab!D8968</f>
        <v>0</v>
      </c>
      <c r="T326" s="52">
        <f>SAStab!E8968</f>
        <v>0</v>
      </c>
      <c r="U326" s="52">
        <f>SAStab!F8968</f>
        <v>0</v>
      </c>
      <c r="V326" s="52">
        <f>SAStab!G8968</f>
        <v>535</v>
      </c>
      <c r="W326" s="52">
        <f>SAStab!H8968</f>
        <v>2539</v>
      </c>
      <c r="X326">
        <f>SAStab!I8968</f>
        <v>4267</v>
      </c>
      <c r="Y326">
        <f>SAStab!J8968</f>
        <v>8281</v>
      </c>
      <c r="AA326" s="7"/>
      <c r="AB326" s="7" t="str">
        <f t="shared" si="84"/>
        <v>OASDI tax</v>
      </c>
      <c r="AC326" s="98">
        <f>SAStab!D2027</f>
        <v>0.28199999999999997</v>
      </c>
      <c r="AD326">
        <f>SAStab!B9112</f>
        <v>779</v>
      </c>
      <c r="AE326">
        <f>SAStab!C9112</f>
        <v>0</v>
      </c>
      <c r="AF326">
        <f>SAStab!D9112</f>
        <v>0</v>
      </c>
      <c r="AG326">
        <f>SAStab!E9112</f>
        <v>0</v>
      </c>
      <c r="AH326">
        <f>SAStab!F9112</f>
        <v>0</v>
      </c>
      <c r="AI326">
        <f>SAStab!G9112</f>
        <v>341</v>
      </c>
      <c r="AJ326">
        <f>SAStab!H9112</f>
        <v>2748</v>
      </c>
      <c r="AK326">
        <f>SAStab!I9112</f>
        <v>4986</v>
      </c>
      <c r="AL326">
        <f>SAStab!J9112</f>
        <v>8645</v>
      </c>
      <c r="AN326" s="7"/>
      <c r="AO326" s="7" t="str">
        <f t="shared" si="85"/>
        <v>OASDI tax</v>
      </c>
      <c r="AP326" s="98">
        <f>SAStab!E2027</f>
        <v>0.28999999999999998</v>
      </c>
      <c r="AQ326" s="52">
        <f>SAStab!B9256</f>
        <v>840</v>
      </c>
      <c r="AR326" s="52">
        <f>SAStab!C9256</f>
        <v>0</v>
      </c>
      <c r="AS326" s="52">
        <f>SAStab!D9256</f>
        <v>0</v>
      </c>
      <c r="AT326" s="52">
        <f>SAStab!E9256</f>
        <v>0</v>
      </c>
      <c r="AU326" s="52">
        <f>SAStab!F9256</f>
        <v>0</v>
      </c>
      <c r="AV326" s="52">
        <f>SAStab!G9256</f>
        <v>317</v>
      </c>
      <c r="AW326" s="52">
        <f>SAStab!H9256</f>
        <v>3058</v>
      </c>
      <c r="AX326" s="52">
        <f>SAStab!I9256</f>
        <v>4968</v>
      </c>
      <c r="AY326" s="52">
        <f>SAStab!J9256</f>
        <v>10378</v>
      </c>
      <c r="BA326" s="7"/>
      <c r="BB326" s="7" t="str">
        <f t="shared" si="86"/>
        <v>OASDI tax</v>
      </c>
      <c r="BC326" s="98">
        <f>SAStab!F2027</f>
        <v>0.309</v>
      </c>
      <c r="BD326" s="52">
        <f>SAStab!B9400</f>
        <v>1066</v>
      </c>
      <c r="BE326" s="52">
        <f>SAStab!C9400</f>
        <v>0</v>
      </c>
      <c r="BF326" s="52">
        <f>SAStab!D9400</f>
        <v>0</v>
      </c>
      <c r="BG326" s="52">
        <f>SAStab!E9400</f>
        <v>0</v>
      </c>
      <c r="BH326" s="52">
        <f>SAStab!F9400</f>
        <v>0</v>
      </c>
      <c r="BI326" s="52">
        <f>SAStab!G9400</f>
        <v>717</v>
      </c>
      <c r="BJ326" s="52">
        <f>SAStab!H9400</f>
        <v>3883</v>
      </c>
      <c r="BK326" s="52">
        <f>SAStab!I9400</f>
        <v>6403</v>
      </c>
      <c r="BL326" s="52">
        <f>SAStab!J9400</f>
        <v>11760</v>
      </c>
      <c r="BN326" s="7"/>
      <c r="BO326" s="7" t="str">
        <f t="shared" si="87"/>
        <v>OASDI tax</v>
      </c>
      <c r="BP326" s="98">
        <f>SAStab!G2027</f>
        <v>0.30299999999999999</v>
      </c>
      <c r="BQ326">
        <f>SAStab!B9544</f>
        <v>1130</v>
      </c>
      <c r="BR326">
        <f>SAStab!C9544</f>
        <v>0</v>
      </c>
      <c r="BS326">
        <f>SAStab!D9544</f>
        <v>0</v>
      </c>
      <c r="BT326">
        <f>SAStab!E9544</f>
        <v>0</v>
      </c>
      <c r="BU326">
        <f>SAStab!F9544</f>
        <v>0</v>
      </c>
      <c r="BV326" s="11">
        <f>SAStab!G9544</f>
        <v>616</v>
      </c>
      <c r="BW326" s="11">
        <f>SAStab!H9544</f>
        <v>4000</v>
      </c>
      <c r="BX326" s="11">
        <f>SAStab!I9544</f>
        <v>7011</v>
      </c>
      <c r="BY326" s="11">
        <f>SAStab!J9544</f>
        <v>13532</v>
      </c>
    </row>
    <row r="327" spans="1:77">
      <c r="A327" s="7"/>
      <c r="B327" s="7" t="s">
        <v>298</v>
      </c>
      <c r="C327" s="98">
        <f>SAStab!B2028</f>
        <v>0.26500000000000001</v>
      </c>
      <c r="D327" s="52">
        <f>SAStab!B8825</f>
        <v>119</v>
      </c>
      <c r="E327" s="52">
        <f>SAStab!C8825</f>
        <v>0</v>
      </c>
      <c r="F327" s="52">
        <f>SAStab!D8825</f>
        <v>0</v>
      </c>
      <c r="G327" s="52">
        <f>SAStab!E8825</f>
        <v>0</v>
      </c>
      <c r="H327" s="52">
        <f>SAStab!F8825</f>
        <v>0</v>
      </c>
      <c r="I327" s="52">
        <f>SAStab!G8825</f>
        <v>32</v>
      </c>
      <c r="J327" s="52">
        <f>SAStab!H8825</f>
        <v>415</v>
      </c>
      <c r="K327" s="52">
        <f>SAStab!I8825</f>
        <v>715</v>
      </c>
      <c r="L327" s="52">
        <f>SAStab!J8825</f>
        <v>1531</v>
      </c>
      <c r="N327" s="7"/>
      <c r="O327" s="7" t="str">
        <f t="shared" si="83"/>
        <v>HI tax</v>
      </c>
      <c r="P327" s="98">
        <f>SAStab!C2028</f>
        <v>0.29499999999999998</v>
      </c>
      <c r="Q327">
        <f>SAStab!B8969</f>
        <v>144</v>
      </c>
      <c r="R327" s="52">
        <f>SAStab!C8969</f>
        <v>0</v>
      </c>
      <c r="S327" s="52">
        <f>SAStab!D8969</f>
        <v>0</v>
      </c>
      <c r="T327" s="52">
        <f>SAStab!E8969</f>
        <v>0</v>
      </c>
      <c r="U327" s="52">
        <f>SAStab!F8969</f>
        <v>0</v>
      </c>
      <c r="V327" s="52">
        <f>SAStab!G8969</f>
        <v>101</v>
      </c>
      <c r="W327" s="52">
        <f>SAStab!H8969</f>
        <v>478</v>
      </c>
      <c r="X327">
        <f>SAStab!I8969</f>
        <v>803</v>
      </c>
      <c r="Y327">
        <f>SAStab!J8969</f>
        <v>1758</v>
      </c>
      <c r="AA327" s="7"/>
      <c r="AB327" s="7" t="str">
        <f t="shared" si="84"/>
        <v>HI tax</v>
      </c>
      <c r="AC327" s="98">
        <f>SAStab!D2028</f>
        <v>0.28199999999999997</v>
      </c>
      <c r="AD327">
        <f>SAStab!B9113</f>
        <v>156</v>
      </c>
      <c r="AE327">
        <f>SAStab!C9113</f>
        <v>0</v>
      </c>
      <c r="AF327">
        <f>SAStab!D9113</f>
        <v>0</v>
      </c>
      <c r="AG327">
        <f>SAStab!E9113</f>
        <v>0</v>
      </c>
      <c r="AH327">
        <f>SAStab!F9113</f>
        <v>0</v>
      </c>
      <c r="AI327">
        <f>SAStab!G9113</f>
        <v>64</v>
      </c>
      <c r="AJ327">
        <f>SAStab!H9113</f>
        <v>518</v>
      </c>
      <c r="AK327">
        <f>SAStab!I9113</f>
        <v>939</v>
      </c>
      <c r="AL327">
        <f>SAStab!J9113</f>
        <v>1927</v>
      </c>
      <c r="AN327" s="7"/>
      <c r="AO327" s="7" t="str">
        <f t="shared" si="85"/>
        <v>HI tax</v>
      </c>
      <c r="AP327" s="98">
        <f>SAStab!E2028</f>
        <v>0.28999999999999998</v>
      </c>
      <c r="AQ327" s="52">
        <f>SAStab!B9257</f>
        <v>185</v>
      </c>
      <c r="AR327" s="52">
        <f>SAStab!C9257</f>
        <v>0</v>
      </c>
      <c r="AS327" s="52">
        <f>SAStab!D9257</f>
        <v>0</v>
      </c>
      <c r="AT327" s="52">
        <f>SAStab!E9257</f>
        <v>0</v>
      </c>
      <c r="AU327" s="52">
        <f>SAStab!F9257</f>
        <v>0</v>
      </c>
      <c r="AV327" s="52">
        <f>SAStab!G9257</f>
        <v>60</v>
      </c>
      <c r="AW327" s="52">
        <f>SAStab!H9257</f>
        <v>576</v>
      </c>
      <c r="AX327" s="52">
        <f>SAStab!I9257</f>
        <v>935</v>
      </c>
      <c r="AY327" s="52">
        <f>SAStab!J9257</f>
        <v>2279</v>
      </c>
      <c r="BA327" s="7"/>
      <c r="BB327" s="7" t="str">
        <f t="shared" si="86"/>
        <v>HI tax</v>
      </c>
      <c r="BC327" s="98">
        <f>SAStab!F2028</f>
        <v>0.309</v>
      </c>
      <c r="BD327" s="52">
        <f>SAStab!B9401</f>
        <v>219</v>
      </c>
      <c r="BE327" s="52">
        <f>SAStab!C9401</f>
        <v>0</v>
      </c>
      <c r="BF327" s="52">
        <f>SAStab!D9401</f>
        <v>0</v>
      </c>
      <c r="BG327" s="52">
        <f>SAStab!E9401</f>
        <v>0</v>
      </c>
      <c r="BH327" s="52">
        <f>SAStab!F9401</f>
        <v>0</v>
      </c>
      <c r="BI327" s="52">
        <f>SAStab!G9401</f>
        <v>135</v>
      </c>
      <c r="BJ327" s="52">
        <f>SAStab!H9401</f>
        <v>731</v>
      </c>
      <c r="BK327" s="52">
        <f>SAStab!I9401</f>
        <v>1208</v>
      </c>
      <c r="BL327" s="52">
        <f>SAStab!J9401</f>
        <v>2779</v>
      </c>
      <c r="BN327" s="7"/>
      <c r="BO327" s="7" t="str">
        <f t="shared" si="87"/>
        <v>HI tax</v>
      </c>
      <c r="BP327" s="98">
        <f>SAStab!G2028</f>
        <v>0.30299999999999999</v>
      </c>
      <c r="BQ327">
        <f>SAStab!B9545</f>
        <v>245</v>
      </c>
      <c r="BR327">
        <f>SAStab!C9545</f>
        <v>0</v>
      </c>
      <c r="BS327">
        <f>SAStab!D9545</f>
        <v>0</v>
      </c>
      <c r="BT327">
        <f>SAStab!E9545</f>
        <v>0</v>
      </c>
      <c r="BU327">
        <f>SAStab!F9545</f>
        <v>0</v>
      </c>
      <c r="BV327" s="11">
        <f>SAStab!G9545</f>
        <v>116</v>
      </c>
      <c r="BW327" s="11">
        <f>SAStab!H9545</f>
        <v>753</v>
      </c>
      <c r="BX327" s="11">
        <f>SAStab!I9545</f>
        <v>1320</v>
      </c>
      <c r="BY327" s="11">
        <f>SAStab!J9545</f>
        <v>3287</v>
      </c>
    </row>
    <row r="328" spans="1:77">
      <c r="A328" s="7"/>
      <c r="B328" s="7" t="s">
        <v>268</v>
      </c>
      <c r="C328" s="98">
        <f>SAStab!B2029</f>
        <v>5.0000000000000001E-3</v>
      </c>
      <c r="D328" s="52">
        <f>SAStab!B8826</f>
        <v>4</v>
      </c>
      <c r="E328" s="52">
        <f>SAStab!C8826</f>
        <v>0</v>
      </c>
      <c r="F328" s="52">
        <f>SAStab!D8826</f>
        <v>0</v>
      </c>
      <c r="G328" s="52">
        <f>SAStab!E8826</f>
        <v>0</v>
      </c>
      <c r="H328" s="52">
        <f>SAStab!F8826</f>
        <v>0</v>
      </c>
      <c r="I328" s="52">
        <f>SAStab!G8826</f>
        <v>0</v>
      </c>
      <c r="J328" s="52">
        <f>SAStab!H8826</f>
        <v>0</v>
      </c>
      <c r="K328" s="52">
        <f>SAStab!I8826</f>
        <v>0</v>
      </c>
      <c r="L328" s="52">
        <f>SAStab!J8826</f>
        <v>0</v>
      </c>
      <c r="N328" s="7"/>
      <c r="O328" s="7" t="str">
        <f t="shared" si="83"/>
        <v>Medicare Surtax</v>
      </c>
      <c r="P328" s="98">
        <f>SAStab!C2029</f>
        <v>2.1999999999999999E-2</v>
      </c>
      <c r="Q328">
        <f>SAStab!B8970</f>
        <v>14</v>
      </c>
      <c r="R328" s="52">
        <f>SAStab!C8970</f>
        <v>0</v>
      </c>
      <c r="S328" s="52">
        <f>SAStab!D8970</f>
        <v>0</v>
      </c>
      <c r="T328" s="52">
        <f>SAStab!E8970</f>
        <v>0</v>
      </c>
      <c r="U328" s="52">
        <f>SAStab!F8970</f>
        <v>0</v>
      </c>
      <c r="V328" s="52">
        <f>SAStab!G8970</f>
        <v>0</v>
      </c>
      <c r="W328" s="52">
        <f>SAStab!H8970</f>
        <v>0</v>
      </c>
      <c r="X328">
        <f>SAStab!I8970</f>
        <v>0</v>
      </c>
      <c r="Y328">
        <f>SAStab!J8970</f>
        <v>207</v>
      </c>
      <c r="AA328" s="7"/>
      <c r="AB328" s="7" t="str">
        <f t="shared" si="84"/>
        <v>Medicare Surtax</v>
      </c>
      <c r="AC328" s="98">
        <f>SAStab!D2029</f>
        <v>4.8000000000000001E-2</v>
      </c>
      <c r="AD328">
        <f>SAStab!B9114</f>
        <v>39</v>
      </c>
      <c r="AE328">
        <f>SAStab!C9114</f>
        <v>0</v>
      </c>
      <c r="AF328">
        <f>SAStab!D9114</f>
        <v>0</v>
      </c>
      <c r="AG328">
        <f>SAStab!E9114</f>
        <v>0</v>
      </c>
      <c r="AH328">
        <f>SAStab!F9114</f>
        <v>0</v>
      </c>
      <c r="AI328">
        <f>SAStab!G9114</f>
        <v>0</v>
      </c>
      <c r="AJ328">
        <f>SAStab!H9114</f>
        <v>0</v>
      </c>
      <c r="AK328">
        <f>SAStab!I9114</f>
        <v>0</v>
      </c>
      <c r="AL328">
        <f>SAStab!J9114</f>
        <v>952</v>
      </c>
      <c r="AN328" s="7"/>
      <c r="AO328" s="7" t="str">
        <f t="shared" si="85"/>
        <v>Medicare Surtax</v>
      </c>
      <c r="AP328" s="98">
        <f>SAStab!E2029</f>
        <v>0.09</v>
      </c>
      <c r="AQ328" s="52">
        <f>SAStab!B9258</f>
        <v>92</v>
      </c>
      <c r="AR328" s="52">
        <f>SAStab!C9258</f>
        <v>0</v>
      </c>
      <c r="AS328" s="52">
        <f>SAStab!D9258</f>
        <v>0</v>
      </c>
      <c r="AT328" s="52">
        <f>SAStab!E9258</f>
        <v>0</v>
      </c>
      <c r="AU328" s="52">
        <f>SAStab!F9258</f>
        <v>0</v>
      </c>
      <c r="AV328" s="52">
        <f>SAStab!G9258</f>
        <v>0</v>
      </c>
      <c r="AW328" s="52">
        <f>SAStab!H9258</f>
        <v>0</v>
      </c>
      <c r="AX328" s="52">
        <f>SAStab!I9258</f>
        <v>229</v>
      </c>
      <c r="AY328" s="52">
        <f>SAStab!J9258</f>
        <v>1759</v>
      </c>
      <c r="BA328" s="7"/>
      <c r="BB328" s="7" t="str">
        <f t="shared" si="86"/>
        <v>Medicare Surtax</v>
      </c>
      <c r="BC328" s="98">
        <f>SAStab!F2029</f>
        <v>0.16800000000000001</v>
      </c>
      <c r="BD328" s="52">
        <f>SAStab!B9402</f>
        <v>131</v>
      </c>
      <c r="BE328" s="52">
        <f>SAStab!C9402</f>
        <v>0</v>
      </c>
      <c r="BF328" s="52">
        <f>SAStab!D9402</f>
        <v>0</v>
      </c>
      <c r="BG328" s="52">
        <f>SAStab!E9402</f>
        <v>0</v>
      </c>
      <c r="BH328" s="52">
        <f>SAStab!F9402</f>
        <v>0</v>
      </c>
      <c r="BI328" s="52">
        <f>SAStab!G9402</f>
        <v>0</v>
      </c>
      <c r="BJ328" s="52">
        <f>SAStab!H9402</f>
        <v>199</v>
      </c>
      <c r="BK328" s="52">
        <f>SAStab!I9402</f>
        <v>632</v>
      </c>
      <c r="BL328" s="52">
        <f>SAStab!J9402</f>
        <v>2578</v>
      </c>
      <c r="BN328" s="7"/>
      <c r="BO328" s="7" t="str">
        <f t="shared" si="87"/>
        <v>Medicare Surtax</v>
      </c>
      <c r="BP328" s="98">
        <f>SAStab!G2029</f>
        <v>0.24399999999999999</v>
      </c>
      <c r="BQ328">
        <f>SAStab!B9546</f>
        <v>203</v>
      </c>
      <c r="BR328">
        <f>SAStab!C9546</f>
        <v>0</v>
      </c>
      <c r="BS328">
        <f>SAStab!D9546</f>
        <v>0</v>
      </c>
      <c r="BT328">
        <f>SAStab!E9546</f>
        <v>0</v>
      </c>
      <c r="BU328">
        <f>SAStab!F9546</f>
        <v>0</v>
      </c>
      <c r="BV328" s="11">
        <f>SAStab!G9546</f>
        <v>0</v>
      </c>
      <c r="BW328" s="11">
        <f>SAStab!H9546</f>
        <v>394</v>
      </c>
      <c r="BX328" s="11">
        <f>SAStab!I9546</f>
        <v>947</v>
      </c>
      <c r="BY328" s="11">
        <f>SAStab!J9546</f>
        <v>3867</v>
      </c>
    </row>
    <row r="329" spans="1:77">
      <c r="A329" s="7"/>
      <c r="B329" s="7" t="s">
        <v>296</v>
      </c>
      <c r="C329" s="98">
        <f>SAStab!B2030</f>
        <v>0.91500000000000004</v>
      </c>
      <c r="D329" s="52">
        <f>SAStab!B8827</f>
        <v>1397</v>
      </c>
      <c r="E329" s="52">
        <f>SAStab!C8827</f>
        <v>0</v>
      </c>
      <c r="F329" s="52">
        <f>SAStab!D8827</f>
        <v>1500.08</v>
      </c>
      <c r="G329" s="52">
        <f>SAStab!E8827</f>
        <v>1500.1</v>
      </c>
      <c r="H329" s="52">
        <f>SAStab!F8827</f>
        <v>1500.1</v>
      </c>
      <c r="I329" s="52">
        <f>SAStab!G8827</f>
        <v>1500</v>
      </c>
      <c r="J329" s="52">
        <f>SAStab!H8827</f>
        <v>1500</v>
      </c>
      <c r="K329" s="52">
        <f>SAStab!I8827</f>
        <v>1500</v>
      </c>
      <c r="L329" s="52">
        <f>SAStab!J8827</f>
        <v>2100</v>
      </c>
      <c r="N329" s="7"/>
      <c r="O329" s="7" t="str">
        <f t="shared" si="83"/>
        <v>Medicare Part B Premium</v>
      </c>
      <c r="P329" s="98">
        <f>SAStab!C2030</f>
        <v>0.92200000000000004</v>
      </c>
      <c r="Q329">
        <f>SAStab!B8971</f>
        <v>1765</v>
      </c>
      <c r="R329" s="52">
        <f>SAStab!C8971</f>
        <v>0</v>
      </c>
      <c r="S329" s="52">
        <f>SAStab!D8971</f>
        <v>1862.3</v>
      </c>
      <c r="T329" s="52">
        <f>SAStab!E8971</f>
        <v>1862.3</v>
      </c>
      <c r="U329" s="52">
        <f>SAStab!F8971</f>
        <v>1862.3</v>
      </c>
      <c r="V329" s="52">
        <f>SAStab!G8971</f>
        <v>1862</v>
      </c>
      <c r="W329" s="52">
        <f>SAStab!H8971</f>
        <v>1862</v>
      </c>
      <c r="X329">
        <f>SAStab!I8971</f>
        <v>1862</v>
      </c>
      <c r="Y329">
        <f>SAStab!J8971</f>
        <v>3725</v>
      </c>
      <c r="AA329" s="7"/>
      <c r="AB329" s="7" t="str">
        <f t="shared" si="84"/>
        <v>Medicare Part B Premium</v>
      </c>
      <c r="AC329" s="98">
        <f>SAStab!D2030</f>
        <v>0.93200000000000005</v>
      </c>
      <c r="AD329">
        <f>SAStab!B9115</f>
        <v>2252</v>
      </c>
      <c r="AE329">
        <f>SAStab!C9115</f>
        <v>0</v>
      </c>
      <c r="AF329">
        <f>SAStab!D9115</f>
        <v>2346.06</v>
      </c>
      <c r="AG329">
        <f>SAStab!E9115</f>
        <v>2346.1</v>
      </c>
      <c r="AH329">
        <f>SAStab!F9115</f>
        <v>2346.1</v>
      </c>
      <c r="AI329">
        <f>SAStab!G9115</f>
        <v>2346</v>
      </c>
      <c r="AJ329">
        <f>SAStab!H9115</f>
        <v>2346</v>
      </c>
      <c r="AK329">
        <f>SAStab!I9115</f>
        <v>2346</v>
      </c>
      <c r="AL329">
        <f>SAStab!J9115</f>
        <v>4692</v>
      </c>
      <c r="AN329" s="7"/>
      <c r="AO329" s="7" t="str">
        <f t="shared" si="85"/>
        <v>Medicare Part B Premium</v>
      </c>
      <c r="AP329" s="98">
        <f>SAStab!E2030</f>
        <v>0.93400000000000005</v>
      </c>
      <c r="AQ329" s="52">
        <f>SAStab!B9259</f>
        <v>2891</v>
      </c>
      <c r="AR329" s="52">
        <f>SAStab!C9259</f>
        <v>0</v>
      </c>
      <c r="AS329" s="52">
        <f>SAStab!D9259</f>
        <v>2977.43</v>
      </c>
      <c r="AT329" s="52">
        <f>SAStab!E9259</f>
        <v>2977.4</v>
      </c>
      <c r="AU329" s="52">
        <f>SAStab!F9259</f>
        <v>2977.4</v>
      </c>
      <c r="AV329" s="52">
        <f>SAStab!G9259</f>
        <v>2977</v>
      </c>
      <c r="AW329" s="52">
        <f>SAStab!H9259</f>
        <v>2977</v>
      </c>
      <c r="AX329" s="52">
        <f>SAStab!I9259</f>
        <v>2977</v>
      </c>
      <c r="AY329" s="52">
        <f>SAStab!J9259</f>
        <v>5955</v>
      </c>
      <c r="BA329" s="7"/>
      <c r="BB329" s="7" t="str">
        <f t="shared" si="86"/>
        <v>Medicare Part B Premium</v>
      </c>
      <c r="BC329" s="98">
        <f>SAStab!F2030</f>
        <v>0.92400000000000004</v>
      </c>
      <c r="BD329" s="52">
        <f>SAStab!B9403</f>
        <v>3639</v>
      </c>
      <c r="BE329" s="52">
        <f>SAStab!C9403</f>
        <v>0</v>
      </c>
      <c r="BF329" s="52">
        <f>SAStab!D9403</f>
        <v>3717.23</v>
      </c>
      <c r="BG329" s="52">
        <f>SAStab!E9403</f>
        <v>3717.2</v>
      </c>
      <c r="BH329" s="52">
        <f>SAStab!F9403</f>
        <v>3717.2</v>
      </c>
      <c r="BI329" s="52">
        <f>SAStab!G9403</f>
        <v>3717</v>
      </c>
      <c r="BJ329" s="52">
        <f>SAStab!H9403</f>
        <v>3717</v>
      </c>
      <c r="BK329" s="52">
        <f>SAStab!I9403</f>
        <v>5204</v>
      </c>
      <c r="BL329" s="52">
        <f>SAStab!J9403</f>
        <v>9665</v>
      </c>
      <c r="BN329" s="7"/>
      <c r="BO329" s="7" t="str">
        <f t="shared" si="87"/>
        <v>Medicare Part B Premium</v>
      </c>
      <c r="BP329" s="98">
        <f>SAStab!G2030</f>
        <v>0.92700000000000005</v>
      </c>
      <c r="BQ329">
        <f>SAStab!B9547</f>
        <v>4570</v>
      </c>
      <c r="BR329">
        <f>SAStab!C9547</f>
        <v>0</v>
      </c>
      <c r="BS329">
        <f>SAStab!D9547</f>
        <v>4517.92</v>
      </c>
      <c r="BT329">
        <f>SAStab!E9547</f>
        <v>4517.8999999999996</v>
      </c>
      <c r="BU329">
        <f>SAStab!F9547</f>
        <v>4517.8999999999996</v>
      </c>
      <c r="BV329" s="11">
        <f>SAStab!G9547</f>
        <v>4518</v>
      </c>
      <c r="BW329" s="11">
        <f>SAStab!H9547</f>
        <v>4518</v>
      </c>
      <c r="BX329" s="11">
        <f>SAStab!I9547</f>
        <v>9036</v>
      </c>
      <c r="BY329" s="11">
        <f>SAStab!J9547</f>
        <v>14457</v>
      </c>
    </row>
    <row r="330" spans="1:77">
      <c r="A330" s="7"/>
      <c r="B330" s="7" t="s">
        <v>299</v>
      </c>
      <c r="C330" s="98">
        <f>SAStab!B2031</f>
        <v>0.73899999999999999</v>
      </c>
      <c r="D330" s="52">
        <f>SAStab!B8828</f>
        <v>386</v>
      </c>
      <c r="E330" s="52">
        <f>SAStab!C8828</f>
        <v>0</v>
      </c>
      <c r="F330" s="52">
        <f>SAStab!D8828</f>
        <v>0</v>
      </c>
      <c r="G330" s="52">
        <f>SAStab!E8828</f>
        <v>0</v>
      </c>
      <c r="H330" s="52">
        <f>SAStab!F8828</f>
        <v>513.6</v>
      </c>
      <c r="I330" s="52">
        <f>SAStab!G8828</f>
        <v>514</v>
      </c>
      <c r="J330" s="52">
        <f>SAStab!H8828</f>
        <v>514</v>
      </c>
      <c r="K330" s="52">
        <f>SAStab!I8828</f>
        <v>514</v>
      </c>
      <c r="L330" s="52">
        <f>SAStab!J8828</f>
        <v>705</v>
      </c>
      <c r="N330" s="7"/>
      <c r="O330" s="7" t="str">
        <f t="shared" si="83"/>
        <v>Medicare Part D Premium</v>
      </c>
      <c r="P330" s="98">
        <f>SAStab!C2031</f>
        <v>0.73899999999999999</v>
      </c>
      <c r="Q330">
        <f>SAStab!B8972</f>
        <v>531</v>
      </c>
      <c r="R330" s="52">
        <f>SAStab!C8972</f>
        <v>0</v>
      </c>
      <c r="S330" s="52">
        <f>SAStab!D8972</f>
        <v>0</v>
      </c>
      <c r="T330" s="52">
        <f>SAStab!E8972</f>
        <v>0</v>
      </c>
      <c r="U330" s="52">
        <f>SAStab!F8972</f>
        <v>699.6</v>
      </c>
      <c r="V330" s="52">
        <f>SAStab!G8972</f>
        <v>700</v>
      </c>
      <c r="W330" s="52">
        <f>SAStab!H8972</f>
        <v>700</v>
      </c>
      <c r="X330">
        <f>SAStab!I8972</f>
        <v>700</v>
      </c>
      <c r="Y330">
        <f>SAStab!J8972</f>
        <v>1372</v>
      </c>
      <c r="AA330" s="7"/>
      <c r="AB330" s="7" t="str">
        <f t="shared" si="84"/>
        <v>Medicare Part D Premium</v>
      </c>
      <c r="AC330" s="98">
        <f>SAStab!D2031</f>
        <v>0.75</v>
      </c>
      <c r="AD330">
        <f>SAStab!B9116</f>
        <v>679</v>
      </c>
      <c r="AE330">
        <f>SAStab!C9116</f>
        <v>0</v>
      </c>
      <c r="AF330">
        <f>SAStab!D9116</f>
        <v>0</v>
      </c>
      <c r="AG330">
        <f>SAStab!E9116</f>
        <v>0</v>
      </c>
      <c r="AH330">
        <f>SAStab!F9116</f>
        <v>881.4</v>
      </c>
      <c r="AI330">
        <f>SAStab!G9116</f>
        <v>881</v>
      </c>
      <c r="AJ330">
        <f>SAStab!H9116</f>
        <v>881</v>
      </c>
      <c r="AK330">
        <f>SAStab!I9116</f>
        <v>881</v>
      </c>
      <c r="AL330">
        <f>SAStab!J9116</f>
        <v>1728</v>
      </c>
      <c r="AN330" s="7"/>
      <c r="AO330" s="7" t="str">
        <f t="shared" si="85"/>
        <v>Medicare Part D Premium</v>
      </c>
      <c r="AP330" s="98">
        <f>SAStab!E2031</f>
        <v>0.73699999999999999</v>
      </c>
      <c r="AQ330" s="52">
        <f>SAStab!B9260</f>
        <v>856</v>
      </c>
      <c r="AR330" s="52">
        <f>SAStab!C9260</f>
        <v>0</v>
      </c>
      <c r="AS330" s="52">
        <f>SAStab!D9260</f>
        <v>0</v>
      </c>
      <c r="AT330" s="52">
        <f>SAStab!E9260</f>
        <v>0</v>
      </c>
      <c r="AU330" s="52">
        <f>SAStab!F9260</f>
        <v>1118.5999999999999</v>
      </c>
      <c r="AV330" s="52">
        <f>SAStab!G9260</f>
        <v>1119</v>
      </c>
      <c r="AW330" s="52">
        <f>SAStab!H9260</f>
        <v>1119</v>
      </c>
      <c r="AX330" s="52">
        <f>SAStab!I9260</f>
        <v>1119</v>
      </c>
      <c r="AY330" s="52">
        <f>SAStab!J9260</f>
        <v>2193</v>
      </c>
      <c r="BA330" s="7"/>
      <c r="BB330" s="7" t="str">
        <f t="shared" si="86"/>
        <v>Medicare Part D Premium</v>
      </c>
      <c r="BC330" s="98">
        <f>SAStab!F2031</f>
        <v>0.73299999999999998</v>
      </c>
      <c r="BD330" s="52">
        <f>SAStab!B9404</f>
        <v>1079</v>
      </c>
      <c r="BE330" s="52">
        <f>SAStab!C9404</f>
        <v>0</v>
      </c>
      <c r="BF330" s="52">
        <f>SAStab!D9404</f>
        <v>0</v>
      </c>
      <c r="BG330" s="52">
        <f>SAStab!E9404</f>
        <v>0</v>
      </c>
      <c r="BH330" s="52">
        <f>SAStab!F9404</f>
        <v>1396.5</v>
      </c>
      <c r="BI330" s="52">
        <f>SAStab!G9404</f>
        <v>1397</v>
      </c>
      <c r="BJ330" s="52">
        <f>SAStab!H9404</f>
        <v>1397</v>
      </c>
      <c r="BK330" s="52">
        <f>SAStab!I9404</f>
        <v>1397</v>
      </c>
      <c r="BL330" s="52">
        <f>SAStab!J9404</f>
        <v>3560</v>
      </c>
      <c r="BN330" s="7"/>
      <c r="BO330" s="7" t="str">
        <f t="shared" si="87"/>
        <v>Medicare Part D Premium</v>
      </c>
      <c r="BP330" s="98">
        <f>SAStab!G2031</f>
        <v>0.73699999999999999</v>
      </c>
      <c r="BQ330">
        <f>SAStab!B9548</f>
        <v>1358</v>
      </c>
      <c r="BR330">
        <f>SAStab!C9548</f>
        <v>0</v>
      </c>
      <c r="BS330">
        <f>SAStab!D9548</f>
        <v>0</v>
      </c>
      <c r="BT330">
        <f>SAStab!E9548</f>
        <v>0</v>
      </c>
      <c r="BU330">
        <f>SAStab!F9548</f>
        <v>1697.3</v>
      </c>
      <c r="BV330" s="11">
        <f>SAStab!G9548</f>
        <v>1697</v>
      </c>
      <c r="BW330" s="11">
        <f>SAStab!H9548</f>
        <v>1697</v>
      </c>
      <c r="BX330" s="11">
        <f>SAStab!I9548</f>
        <v>2330</v>
      </c>
      <c r="BY330" s="11">
        <f>SAStab!J9548</f>
        <v>4327</v>
      </c>
    </row>
    <row r="331" spans="1:77">
      <c r="A331" s="7"/>
      <c r="B331" s="7" t="s">
        <v>513</v>
      </c>
      <c r="C331" s="98">
        <f>SAStab!B2032</f>
        <v>0.98099999999999998</v>
      </c>
      <c r="D331" s="52">
        <f>SAStab!B8829</f>
        <v>32045</v>
      </c>
      <c r="E331" s="52">
        <f>SAStab!C8829</f>
        <v>5777</v>
      </c>
      <c r="F331" s="52">
        <f>SAStab!D8829</f>
        <v>8906.01</v>
      </c>
      <c r="G331" s="52">
        <f>SAStab!E8829</f>
        <v>12508.6</v>
      </c>
      <c r="H331" s="52">
        <f>SAStab!F8829</f>
        <v>22361.4</v>
      </c>
      <c r="I331" s="52">
        <f>SAStab!G8829</f>
        <v>41133</v>
      </c>
      <c r="J331" s="52">
        <f>SAStab!H8829</f>
        <v>68810</v>
      </c>
      <c r="K331" s="52">
        <f>SAStab!I8829</f>
        <v>90874</v>
      </c>
      <c r="L331" s="52">
        <f>SAStab!J8829</f>
        <v>156858</v>
      </c>
      <c r="N331" s="7"/>
      <c r="O331" s="7" t="str">
        <f t="shared" si="83"/>
        <v>Equivalent Cash Income</v>
      </c>
      <c r="P331" s="98">
        <f>SAStab!C2032</f>
        <v>0.97899999999999998</v>
      </c>
      <c r="Q331">
        <f>SAStab!B8973</f>
        <v>36323</v>
      </c>
      <c r="R331" s="52">
        <f>SAStab!C8973</f>
        <v>5932.46</v>
      </c>
      <c r="S331" s="52">
        <f>SAStab!D8973</f>
        <v>9189.7099999999991</v>
      </c>
      <c r="T331" s="52">
        <f>SAStab!E8973</f>
        <v>14089.4</v>
      </c>
      <c r="U331" s="52">
        <f>SAStab!F8973</f>
        <v>24855.5</v>
      </c>
      <c r="V331" s="52">
        <f>SAStab!G8973</f>
        <v>45152</v>
      </c>
      <c r="W331" s="52">
        <f>SAStab!H8973</f>
        <v>77309</v>
      </c>
      <c r="X331">
        <f>SAStab!I8973</f>
        <v>106754</v>
      </c>
      <c r="Y331">
        <f>SAStab!J8973</f>
        <v>173502</v>
      </c>
      <c r="AA331" s="7"/>
      <c r="AB331" s="7" t="str">
        <f t="shared" si="84"/>
        <v>Equivalent Cash Income</v>
      </c>
      <c r="AC331" s="98">
        <f>SAStab!D2032</f>
        <v>0.97699999999999998</v>
      </c>
      <c r="AD331">
        <f>SAStab!B9117</f>
        <v>39508</v>
      </c>
      <c r="AE331">
        <f>SAStab!C9117</f>
        <v>5758.31</v>
      </c>
      <c r="AF331">
        <f>SAStab!D9117</f>
        <v>9181.56</v>
      </c>
      <c r="AG331">
        <f>SAStab!E9117</f>
        <v>15084</v>
      </c>
      <c r="AH331">
        <f>SAStab!F9117</f>
        <v>26653.1</v>
      </c>
      <c r="AI331">
        <f>SAStab!G9117</f>
        <v>49094</v>
      </c>
      <c r="AJ331">
        <f>SAStab!H9117</f>
        <v>83658</v>
      </c>
      <c r="AK331">
        <f>SAStab!I9117</f>
        <v>113056</v>
      </c>
      <c r="AL331">
        <f>SAStab!J9117</f>
        <v>199006</v>
      </c>
      <c r="AN331" s="7"/>
      <c r="AO331" s="7" t="str">
        <f t="shared" si="85"/>
        <v>Equivalent Cash Income</v>
      </c>
      <c r="AP331" s="98">
        <f>SAStab!E2032</f>
        <v>0.98</v>
      </c>
      <c r="AQ331" s="52">
        <f>SAStab!B9261</f>
        <v>43983</v>
      </c>
      <c r="AR331" s="52">
        <f>SAStab!C9261</f>
        <v>6148.23</v>
      </c>
      <c r="AS331" s="52">
        <f>SAStab!D9261</f>
        <v>9356.27</v>
      </c>
      <c r="AT331" s="52">
        <f>SAStab!E9261</f>
        <v>16086.6</v>
      </c>
      <c r="AU331" s="52">
        <f>SAStab!F9261</f>
        <v>28254.1</v>
      </c>
      <c r="AV331" s="52">
        <f>SAStab!G9261</f>
        <v>52349</v>
      </c>
      <c r="AW331" s="52">
        <f>SAStab!H9261</f>
        <v>88730</v>
      </c>
      <c r="AX331" s="52">
        <f>SAStab!I9261</f>
        <v>124168</v>
      </c>
      <c r="AY331" s="52">
        <f>SAStab!J9261</f>
        <v>239458</v>
      </c>
      <c r="BA331" s="7"/>
      <c r="BB331" s="7" t="str">
        <f t="shared" si="86"/>
        <v>Equivalent Cash Income</v>
      </c>
      <c r="BC331" s="98">
        <f>SAStab!F2032</f>
        <v>0.98599999999999999</v>
      </c>
      <c r="BD331" s="52">
        <f>SAStab!B9405</f>
        <v>49229</v>
      </c>
      <c r="BE331" s="52">
        <f>SAStab!C9405</f>
        <v>7342.4</v>
      </c>
      <c r="BF331" s="52">
        <f>SAStab!D9405</f>
        <v>10504.13</v>
      </c>
      <c r="BG331" s="52">
        <f>SAStab!E9405</f>
        <v>17672.599999999999</v>
      </c>
      <c r="BH331" s="52">
        <f>SAStab!F9405</f>
        <v>32073.3</v>
      </c>
      <c r="BI331" s="52">
        <f>SAStab!G9405</f>
        <v>59478</v>
      </c>
      <c r="BJ331" s="52">
        <f>SAStab!H9405</f>
        <v>104917</v>
      </c>
      <c r="BK331" s="52">
        <f>SAStab!I9405</f>
        <v>141797</v>
      </c>
      <c r="BL331" s="52">
        <f>SAStab!J9405</f>
        <v>292358</v>
      </c>
      <c r="BN331" s="7"/>
      <c r="BO331" s="7" t="str">
        <f t="shared" si="87"/>
        <v>Equivalent Cash Income</v>
      </c>
      <c r="BP331" s="98">
        <f>SAStab!G2032</f>
        <v>0.98699999999999999</v>
      </c>
      <c r="BQ331">
        <f>SAStab!B9549</f>
        <v>57053</v>
      </c>
      <c r="BR331">
        <f>SAStab!C9549</f>
        <v>8266.14</v>
      </c>
      <c r="BS331">
        <f>SAStab!D9549</f>
        <v>11982.6</v>
      </c>
      <c r="BT331">
        <f>SAStab!E9549</f>
        <v>20274.400000000001</v>
      </c>
      <c r="BU331">
        <f>SAStab!F9549</f>
        <v>36209.4</v>
      </c>
      <c r="BV331" s="11">
        <f>SAStab!G9549</f>
        <v>65511</v>
      </c>
      <c r="BW331" s="11">
        <f>SAStab!H9549</f>
        <v>119149</v>
      </c>
      <c r="BX331" s="11">
        <f>SAStab!I9549</f>
        <v>163506</v>
      </c>
      <c r="BY331" s="11">
        <f>SAStab!J9549</f>
        <v>339554</v>
      </c>
    </row>
    <row r="332" spans="1:77">
      <c r="A332" s="7"/>
      <c r="B332" s="7" t="s">
        <v>514</v>
      </c>
      <c r="C332" s="98">
        <f>SAStab!B2033</f>
        <v>0.224</v>
      </c>
      <c r="D332" s="52">
        <f>SAStab!B8830</f>
        <v>942</v>
      </c>
      <c r="E332" s="52">
        <f>SAStab!C8830</f>
        <v>0</v>
      </c>
      <c r="F332" s="52">
        <f>SAStab!D8830</f>
        <v>0</v>
      </c>
      <c r="G332" s="52">
        <f>SAStab!E8830</f>
        <v>0</v>
      </c>
      <c r="H332" s="52">
        <f>SAStab!F8830</f>
        <v>0</v>
      </c>
      <c r="I332" s="52">
        <f>SAStab!G8830</f>
        <v>0</v>
      </c>
      <c r="J332" s="52">
        <f>SAStab!H8830</f>
        <v>1913</v>
      </c>
      <c r="K332" s="52">
        <f>SAStab!I8830</f>
        <v>4572</v>
      </c>
      <c r="L332" s="52">
        <f>SAStab!J8830</f>
        <v>17243</v>
      </c>
      <c r="N332" s="7"/>
      <c r="O332" s="7" t="str">
        <f t="shared" si="83"/>
        <v>Equivalent IRA Withdrawal</v>
      </c>
      <c r="P332" s="98">
        <f>SAStab!C2033</f>
        <v>0.35699999999999998</v>
      </c>
      <c r="Q332">
        <f>SAStab!B8974</f>
        <v>2703</v>
      </c>
      <c r="R332" s="52">
        <f>SAStab!C8974</f>
        <v>0</v>
      </c>
      <c r="S332" s="52">
        <f>SAStab!D8974</f>
        <v>0</v>
      </c>
      <c r="T332" s="52">
        <f>SAStab!E8974</f>
        <v>0</v>
      </c>
      <c r="U332" s="52">
        <f>SAStab!F8974</f>
        <v>0</v>
      </c>
      <c r="V332" s="52">
        <f>SAStab!G8974</f>
        <v>1347</v>
      </c>
      <c r="W332" s="52">
        <f>SAStab!H8974</f>
        <v>8000</v>
      </c>
      <c r="X332">
        <f>SAStab!I8974</f>
        <v>14645</v>
      </c>
      <c r="Y332">
        <f>SAStab!J8974</f>
        <v>41947</v>
      </c>
      <c r="AA332" s="7"/>
      <c r="AB332" s="7" t="str">
        <f t="shared" si="84"/>
        <v>Equivalent IRA Withdrawal</v>
      </c>
      <c r="AC332" s="98">
        <f>SAStab!D2033</f>
        <v>0.442</v>
      </c>
      <c r="AD332">
        <f>SAStab!B9118</f>
        <v>4308</v>
      </c>
      <c r="AE332">
        <f>SAStab!C9118</f>
        <v>0</v>
      </c>
      <c r="AF332">
        <f>SAStab!D9118</f>
        <v>0</v>
      </c>
      <c r="AG332">
        <f>SAStab!E9118</f>
        <v>0</v>
      </c>
      <c r="AH332">
        <f>SAStab!F9118</f>
        <v>0</v>
      </c>
      <c r="AI332">
        <f>SAStab!G9118</f>
        <v>3253</v>
      </c>
      <c r="AJ332">
        <f>SAStab!H9118</f>
        <v>12683</v>
      </c>
      <c r="AK332">
        <f>SAStab!I9118</f>
        <v>20571</v>
      </c>
      <c r="AL332">
        <f>SAStab!J9118</f>
        <v>50567</v>
      </c>
      <c r="AN332" s="7"/>
      <c r="AO332" s="7" t="str">
        <f t="shared" si="85"/>
        <v>Equivalent IRA Withdrawal</v>
      </c>
      <c r="AP332" s="98">
        <f>SAStab!E2033</f>
        <v>0.46300000000000002</v>
      </c>
      <c r="AQ332" s="52">
        <f>SAStab!B9262</f>
        <v>5506</v>
      </c>
      <c r="AR332" s="52">
        <f>SAStab!C9262</f>
        <v>0</v>
      </c>
      <c r="AS332" s="52">
        <f>SAStab!D9262</f>
        <v>0</v>
      </c>
      <c r="AT332" s="52">
        <f>SAStab!E9262</f>
        <v>0</v>
      </c>
      <c r="AU332" s="52">
        <f>SAStab!F9262</f>
        <v>0</v>
      </c>
      <c r="AV332" s="52">
        <f>SAStab!G9262</f>
        <v>4001</v>
      </c>
      <c r="AW332" s="52">
        <f>SAStab!H9262</f>
        <v>15244</v>
      </c>
      <c r="AX332" s="52">
        <f>SAStab!I9262</f>
        <v>26031</v>
      </c>
      <c r="AY332" s="52">
        <f>SAStab!J9262</f>
        <v>67285</v>
      </c>
      <c r="BA332" s="7"/>
      <c r="BB332" s="7" t="str">
        <f t="shared" si="86"/>
        <v>Equivalent IRA Withdrawal</v>
      </c>
      <c r="BC332" s="98">
        <f>SAStab!F2033</f>
        <v>0.47499999999999998</v>
      </c>
      <c r="BD332" s="52">
        <f>SAStab!B9406</f>
        <v>6412</v>
      </c>
      <c r="BE332" s="52">
        <f>SAStab!C9406</f>
        <v>0</v>
      </c>
      <c r="BF332" s="52">
        <f>SAStab!D9406</f>
        <v>0</v>
      </c>
      <c r="BG332" s="52">
        <f>SAStab!E9406</f>
        <v>0</v>
      </c>
      <c r="BH332" s="52">
        <f>SAStab!F9406</f>
        <v>0</v>
      </c>
      <c r="BI332" s="52">
        <f>SAStab!G9406</f>
        <v>4727</v>
      </c>
      <c r="BJ332" s="52">
        <f>SAStab!H9406</f>
        <v>17877</v>
      </c>
      <c r="BK332" s="52">
        <f>SAStab!I9406</f>
        <v>31889</v>
      </c>
      <c r="BL332" s="52">
        <f>SAStab!J9406</f>
        <v>81931</v>
      </c>
      <c r="BN332" s="7"/>
      <c r="BO332" s="7" t="str">
        <f t="shared" si="87"/>
        <v>Equivalent IRA Withdrawal</v>
      </c>
      <c r="BP332" s="98">
        <f>SAStab!G2033</f>
        <v>0.51400000000000001</v>
      </c>
      <c r="BQ332">
        <f>SAStab!B9550</f>
        <v>8604</v>
      </c>
      <c r="BR332">
        <f>SAStab!C9550</f>
        <v>0</v>
      </c>
      <c r="BS332">
        <f>SAStab!D9550</f>
        <v>0</v>
      </c>
      <c r="BT332">
        <f>SAStab!E9550</f>
        <v>0</v>
      </c>
      <c r="BU332">
        <f>SAStab!F9550</f>
        <v>98.3</v>
      </c>
      <c r="BV332" s="11">
        <f>SAStab!G9550</f>
        <v>7030</v>
      </c>
      <c r="BW332" s="11">
        <f>SAStab!H9550</f>
        <v>24441</v>
      </c>
      <c r="BX332" s="11">
        <f>SAStab!I9550</f>
        <v>41491</v>
      </c>
      <c r="BY332" s="11">
        <f>SAStab!J9550</f>
        <v>102203</v>
      </c>
    </row>
    <row r="333" spans="1:77">
      <c r="A333" s="7"/>
      <c r="B333" s="7" t="s">
        <v>515</v>
      </c>
      <c r="C333" s="98">
        <f>SAStab!B2034</f>
        <v>0.35899999999999999</v>
      </c>
      <c r="D333" s="52">
        <f>SAStab!B8831</f>
        <v>340</v>
      </c>
      <c r="E333" s="52">
        <f>SAStab!C8831</f>
        <v>0</v>
      </c>
      <c r="F333" s="52">
        <f>SAStab!D8831</f>
        <v>0</v>
      </c>
      <c r="G333" s="52">
        <f>SAStab!E8831</f>
        <v>0</v>
      </c>
      <c r="H333" s="52">
        <f>SAStab!F8831</f>
        <v>0</v>
      </c>
      <c r="I333" s="52">
        <f>SAStab!G8831</f>
        <v>37</v>
      </c>
      <c r="J333" s="52">
        <f>SAStab!H8831</f>
        <v>578</v>
      </c>
      <c r="K333" s="52">
        <f>SAStab!I8831</f>
        <v>1607</v>
      </c>
      <c r="L333" s="52">
        <f>SAStab!J8831</f>
        <v>7400</v>
      </c>
      <c r="N333" s="7"/>
      <c r="O333" s="7" t="str">
        <f t="shared" si="83"/>
        <v>Equivalent Interest Income</v>
      </c>
      <c r="P333" s="98">
        <f>SAStab!C2034</f>
        <v>0.38100000000000001</v>
      </c>
      <c r="Q333">
        <f>SAStab!B8975</f>
        <v>443</v>
      </c>
      <c r="R333" s="52">
        <f>SAStab!C8975</f>
        <v>0</v>
      </c>
      <c r="S333" s="52">
        <f>SAStab!D8975</f>
        <v>0</v>
      </c>
      <c r="T333" s="52">
        <f>SAStab!E8975</f>
        <v>0</v>
      </c>
      <c r="U333" s="52">
        <f>SAStab!F8975</f>
        <v>0</v>
      </c>
      <c r="V333" s="52">
        <f>SAStab!G8975</f>
        <v>67</v>
      </c>
      <c r="W333" s="52">
        <f>SAStab!H8975</f>
        <v>798</v>
      </c>
      <c r="X333">
        <f>SAStab!I8975</f>
        <v>1976</v>
      </c>
      <c r="Y333">
        <f>SAStab!J8975</f>
        <v>7338</v>
      </c>
      <c r="AA333" s="7"/>
      <c r="AB333" s="7" t="str">
        <f t="shared" si="84"/>
        <v>Equivalent Interest Income</v>
      </c>
      <c r="AC333" s="98">
        <f>SAStab!D2034</f>
        <v>0.38600000000000001</v>
      </c>
      <c r="AD333">
        <f>SAStab!B9119</f>
        <v>660</v>
      </c>
      <c r="AE333">
        <f>SAStab!C9119</f>
        <v>0</v>
      </c>
      <c r="AF333">
        <f>SAStab!D9119</f>
        <v>0</v>
      </c>
      <c r="AG333">
        <f>SAStab!E9119</f>
        <v>0</v>
      </c>
      <c r="AH333">
        <f>SAStab!F9119</f>
        <v>0</v>
      </c>
      <c r="AI333">
        <f>SAStab!G9119</f>
        <v>83</v>
      </c>
      <c r="AJ333">
        <f>SAStab!H9119</f>
        <v>1083</v>
      </c>
      <c r="AK333">
        <f>SAStab!I9119</f>
        <v>2881</v>
      </c>
      <c r="AL333">
        <f>SAStab!J9119</f>
        <v>12341</v>
      </c>
      <c r="AN333" s="7"/>
      <c r="AO333" s="7" t="str">
        <f t="shared" si="85"/>
        <v>Equivalent Interest Income</v>
      </c>
      <c r="AP333" s="98">
        <f>SAStab!E2034</f>
        <v>0.373</v>
      </c>
      <c r="AQ333" s="52">
        <f>SAStab!B9263</f>
        <v>820</v>
      </c>
      <c r="AR333" s="52">
        <f>SAStab!C9263</f>
        <v>0</v>
      </c>
      <c r="AS333" s="52">
        <f>SAStab!D9263</f>
        <v>0</v>
      </c>
      <c r="AT333" s="52">
        <f>SAStab!E9263</f>
        <v>0</v>
      </c>
      <c r="AU333" s="52">
        <f>SAStab!F9263</f>
        <v>0</v>
      </c>
      <c r="AV333" s="52">
        <f>SAStab!G9263</f>
        <v>81</v>
      </c>
      <c r="AW333" s="52">
        <f>SAStab!H9263</f>
        <v>1373</v>
      </c>
      <c r="AX333" s="52">
        <f>SAStab!I9263</f>
        <v>3485</v>
      </c>
      <c r="AY333" s="52">
        <f>SAStab!J9263</f>
        <v>15181</v>
      </c>
      <c r="BA333" s="7"/>
      <c r="BB333" s="7" t="str">
        <f t="shared" si="86"/>
        <v>Equivalent Interest Income</v>
      </c>
      <c r="BC333" s="98">
        <f>SAStab!F2034</f>
        <v>0.39800000000000002</v>
      </c>
      <c r="BD333" s="52">
        <f>SAStab!B9407</f>
        <v>951</v>
      </c>
      <c r="BE333" s="52">
        <f>SAStab!C9407</f>
        <v>0</v>
      </c>
      <c r="BF333" s="52">
        <f>SAStab!D9407</f>
        <v>0</v>
      </c>
      <c r="BG333" s="52">
        <f>SAStab!E9407</f>
        <v>0</v>
      </c>
      <c r="BH333" s="52">
        <f>SAStab!F9407</f>
        <v>0</v>
      </c>
      <c r="BI333" s="52">
        <f>SAStab!G9407</f>
        <v>169</v>
      </c>
      <c r="BJ333" s="52">
        <f>SAStab!H9407</f>
        <v>1692</v>
      </c>
      <c r="BK333" s="52">
        <f>SAStab!I9407</f>
        <v>4510</v>
      </c>
      <c r="BL333" s="52">
        <f>SAStab!J9407</f>
        <v>18484</v>
      </c>
      <c r="BN333" s="7"/>
      <c r="BO333" s="7" t="str">
        <f t="shared" si="87"/>
        <v>Equivalent Interest Income</v>
      </c>
      <c r="BP333" s="98">
        <f>SAStab!G2034</f>
        <v>0.40200000000000002</v>
      </c>
      <c r="BQ333">
        <f>SAStab!B9551</f>
        <v>1218</v>
      </c>
      <c r="BR333">
        <f>SAStab!C9551</f>
        <v>0</v>
      </c>
      <c r="BS333">
        <f>SAStab!D9551</f>
        <v>0</v>
      </c>
      <c r="BT333">
        <f>SAStab!E9551</f>
        <v>0</v>
      </c>
      <c r="BU333">
        <f>SAStab!F9551</f>
        <v>0</v>
      </c>
      <c r="BV333" s="11">
        <f>SAStab!G9551</f>
        <v>161</v>
      </c>
      <c r="BW333" s="11">
        <f>SAStab!H9551</f>
        <v>1905</v>
      </c>
      <c r="BX333" s="11">
        <f>SAStab!I9551</f>
        <v>5588</v>
      </c>
      <c r="BY333" s="11">
        <f>SAStab!J9551</f>
        <v>20687</v>
      </c>
    </row>
    <row r="334" spans="1:77">
      <c r="A334" s="7"/>
      <c r="B334" s="7" t="s">
        <v>516</v>
      </c>
      <c r="C334" s="98">
        <f>SAStab!B2035</f>
        <v>0.16400000000000001</v>
      </c>
      <c r="D334" s="52">
        <f>SAStab!B8832</f>
        <v>578</v>
      </c>
      <c r="E334" s="52">
        <f>SAStab!C8832</f>
        <v>0</v>
      </c>
      <c r="F334" s="52">
        <f>SAStab!D8832</f>
        <v>0</v>
      </c>
      <c r="G334" s="52">
        <f>SAStab!E8832</f>
        <v>0</v>
      </c>
      <c r="H334" s="52">
        <f>SAStab!F8832</f>
        <v>0</v>
      </c>
      <c r="I334" s="52">
        <f>SAStab!G8832</f>
        <v>0</v>
      </c>
      <c r="J334" s="52">
        <f>SAStab!H8832</f>
        <v>414</v>
      </c>
      <c r="K334" s="52">
        <f>SAStab!I8832</f>
        <v>2152</v>
      </c>
      <c r="L334" s="52">
        <f>SAStab!J8832</f>
        <v>12519</v>
      </c>
      <c r="N334" s="7"/>
      <c r="O334" s="7" t="str">
        <f t="shared" si="83"/>
        <v>Equivalent Dividend Income</v>
      </c>
      <c r="P334" s="98">
        <f>SAStab!C2035</f>
        <v>0.17599999999999999</v>
      </c>
      <c r="Q334">
        <f>SAStab!B8976</f>
        <v>639</v>
      </c>
      <c r="R334" s="52">
        <f>SAStab!C8976</f>
        <v>0</v>
      </c>
      <c r="S334" s="52">
        <f>SAStab!D8976</f>
        <v>0</v>
      </c>
      <c r="T334" s="52">
        <f>SAStab!E8976</f>
        <v>0</v>
      </c>
      <c r="U334" s="52">
        <f>SAStab!F8976</f>
        <v>0</v>
      </c>
      <c r="V334" s="52">
        <f>SAStab!G8976</f>
        <v>0</v>
      </c>
      <c r="W334" s="52">
        <f>SAStab!H8976</f>
        <v>505</v>
      </c>
      <c r="X334">
        <f>SAStab!I8976</f>
        <v>2458</v>
      </c>
      <c r="Y334">
        <f>SAStab!J8976</f>
        <v>15978</v>
      </c>
      <c r="AA334" s="7"/>
      <c r="AB334" s="7" t="str">
        <f t="shared" si="84"/>
        <v>Equivalent Dividend Income</v>
      </c>
      <c r="AC334" s="98">
        <f>SAStab!D2035</f>
        <v>0.184</v>
      </c>
      <c r="AD334">
        <f>SAStab!B9120</f>
        <v>1107</v>
      </c>
      <c r="AE334">
        <f>SAStab!C9120</f>
        <v>0</v>
      </c>
      <c r="AF334">
        <f>SAStab!D9120</f>
        <v>0</v>
      </c>
      <c r="AG334">
        <f>SAStab!E9120</f>
        <v>0</v>
      </c>
      <c r="AH334">
        <f>SAStab!F9120</f>
        <v>0</v>
      </c>
      <c r="AI334">
        <f>SAStab!G9120</f>
        <v>0</v>
      </c>
      <c r="AJ334">
        <f>SAStab!H9120</f>
        <v>1041</v>
      </c>
      <c r="AK334">
        <f>SAStab!I9120</f>
        <v>4564</v>
      </c>
      <c r="AL334">
        <f>SAStab!J9120</f>
        <v>24349</v>
      </c>
      <c r="AN334" s="7"/>
      <c r="AO334" s="7" t="str">
        <f t="shared" si="85"/>
        <v>Equivalent Dividend Income</v>
      </c>
      <c r="AP334" s="98">
        <f>SAStab!E2035</f>
        <v>0.17799999999999999</v>
      </c>
      <c r="AQ334" s="52">
        <f>SAStab!B9264</f>
        <v>1336</v>
      </c>
      <c r="AR334" s="52">
        <f>SAStab!C9264</f>
        <v>0</v>
      </c>
      <c r="AS334" s="52">
        <f>SAStab!D9264</f>
        <v>0</v>
      </c>
      <c r="AT334" s="52">
        <f>SAStab!E9264</f>
        <v>0</v>
      </c>
      <c r="AU334" s="52">
        <f>SAStab!F9264</f>
        <v>0</v>
      </c>
      <c r="AV334" s="52">
        <f>SAStab!G9264</f>
        <v>0</v>
      </c>
      <c r="AW334" s="52">
        <f>SAStab!H9264</f>
        <v>1161</v>
      </c>
      <c r="AX334" s="52">
        <f>SAStab!I9264</f>
        <v>4527</v>
      </c>
      <c r="AY334" s="52">
        <f>SAStab!J9264</f>
        <v>26561</v>
      </c>
      <c r="BA334" s="7"/>
      <c r="BB334" s="7" t="str">
        <f t="shared" si="86"/>
        <v>Equivalent Dividend Income</v>
      </c>
      <c r="BC334" s="98">
        <f>SAStab!F2035</f>
        <v>0.18</v>
      </c>
      <c r="BD334" s="52">
        <f>SAStab!B9408</f>
        <v>1662</v>
      </c>
      <c r="BE334" s="52">
        <f>SAStab!C9408</f>
        <v>0</v>
      </c>
      <c r="BF334" s="52">
        <f>SAStab!D9408</f>
        <v>0</v>
      </c>
      <c r="BG334" s="52">
        <f>SAStab!E9408</f>
        <v>0</v>
      </c>
      <c r="BH334" s="52">
        <f>SAStab!F9408</f>
        <v>0</v>
      </c>
      <c r="BI334" s="52">
        <f>SAStab!G9408</f>
        <v>0</v>
      </c>
      <c r="BJ334" s="52">
        <f>SAStab!H9408</f>
        <v>1525</v>
      </c>
      <c r="BK334" s="52">
        <f>SAStab!I9408</f>
        <v>6635</v>
      </c>
      <c r="BL334" s="52">
        <f>SAStab!J9408</f>
        <v>40137</v>
      </c>
      <c r="BN334" s="7"/>
      <c r="BO334" s="7" t="str">
        <f t="shared" si="87"/>
        <v>Equivalent Dividend Income</v>
      </c>
      <c r="BP334" s="98">
        <f>SAStab!G2035</f>
        <v>0.187</v>
      </c>
      <c r="BQ334">
        <f>SAStab!B9552</f>
        <v>1983</v>
      </c>
      <c r="BR334">
        <f>SAStab!C9552</f>
        <v>0</v>
      </c>
      <c r="BS334">
        <f>SAStab!D9552</f>
        <v>0</v>
      </c>
      <c r="BT334">
        <f>SAStab!E9552</f>
        <v>0</v>
      </c>
      <c r="BU334">
        <f>SAStab!F9552</f>
        <v>0</v>
      </c>
      <c r="BV334" s="11">
        <f>SAStab!G9552</f>
        <v>0</v>
      </c>
      <c r="BW334" s="11">
        <f>SAStab!H9552</f>
        <v>1771</v>
      </c>
      <c r="BX334" s="11">
        <f>SAStab!I9552</f>
        <v>7699</v>
      </c>
      <c r="BY334" s="11">
        <f>SAStab!J9552</f>
        <v>46263</v>
      </c>
    </row>
    <row r="335" spans="1:77">
      <c r="A335" s="7"/>
      <c r="B335" s="7" t="s">
        <v>517</v>
      </c>
      <c r="C335" s="98">
        <f>SAStab!B2036</f>
        <v>4.1000000000000002E-2</v>
      </c>
      <c r="D335" s="52">
        <f>SAStab!B8833</f>
        <v>361</v>
      </c>
      <c r="E335" s="52">
        <f>SAStab!C8833</f>
        <v>0</v>
      </c>
      <c r="F335" s="52">
        <f>SAStab!D8833</f>
        <v>0</v>
      </c>
      <c r="G335" s="52">
        <f>SAStab!E8833</f>
        <v>0</v>
      </c>
      <c r="H335" s="52">
        <f>SAStab!F8833</f>
        <v>0</v>
      </c>
      <c r="I335" s="52">
        <f>SAStab!G8833</f>
        <v>0</v>
      </c>
      <c r="J335" s="52">
        <f>SAStab!H8833</f>
        <v>0</v>
      </c>
      <c r="K335" s="52">
        <f>SAStab!I8833</f>
        <v>0</v>
      </c>
      <c r="L335" s="52">
        <f>SAStab!J8833</f>
        <v>13405</v>
      </c>
      <c r="N335" s="7"/>
      <c r="O335" s="7" t="str">
        <f t="shared" si="83"/>
        <v>Equivalent Rental Income</v>
      </c>
      <c r="P335" s="98">
        <f>SAStab!C2036</f>
        <v>5.1999999999999998E-2</v>
      </c>
      <c r="Q335">
        <f>SAStab!B8977</f>
        <v>286</v>
      </c>
      <c r="R335" s="52">
        <f>SAStab!C8977</f>
        <v>0</v>
      </c>
      <c r="S335" s="52">
        <f>SAStab!D8977</f>
        <v>0</v>
      </c>
      <c r="T335" s="52">
        <f>SAStab!E8977</f>
        <v>0</v>
      </c>
      <c r="U335" s="52">
        <f>SAStab!F8977</f>
        <v>0</v>
      </c>
      <c r="V335" s="52">
        <f>SAStab!G8977</f>
        <v>0</v>
      </c>
      <c r="W335" s="52">
        <f>SAStab!H8977</f>
        <v>0</v>
      </c>
      <c r="X335">
        <f>SAStab!I8977</f>
        <v>115</v>
      </c>
      <c r="Y335">
        <f>SAStab!J8977</f>
        <v>9436</v>
      </c>
      <c r="AA335" s="7"/>
      <c r="AB335" s="7" t="str">
        <f t="shared" si="84"/>
        <v>Equivalent Rental Income</v>
      </c>
      <c r="AC335" s="98">
        <f>SAStab!D2036</f>
        <v>4.7E-2</v>
      </c>
      <c r="AD335">
        <f>SAStab!B9121</f>
        <v>429</v>
      </c>
      <c r="AE335">
        <f>SAStab!C9121</f>
        <v>0</v>
      </c>
      <c r="AF335">
        <f>SAStab!D9121</f>
        <v>0</v>
      </c>
      <c r="AG335">
        <f>SAStab!E9121</f>
        <v>0</v>
      </c>
      <c r="AH335">
        <f>SAStab!F9121</f>
        <v>0</v>
      </c>
      <c r="AI335">
        <f>SAStab!G9121</f>
        <v>0</v>
      </c>
      <c r="AJ335">
        <f>SAStab!H9121</f>
        <v>0</v>
      </c>
      <c r="AK335">
        <f>SAStab!I9121</f>
        <v>0</v>
      </c>
      <c r="AL335">
        <f>SAStab!J9121</f>
        <v>12957</v>
      </c>
      <c r="AN335" s="7"/>
      <c r="AO335" s="7" t="str">
        <f t="shared" si="85"/>
        <v>Equivalent Rental Income</v>
      </c>
      <c r="AP335" s="98">
        <f>SAStab!E2036</f>
        <v>5.1999999999999998E-2</v>
      </c>
      <c r="AQ335" s="52">
        <f>SAStab!B9265</f>
        <v>846</v>
      </c>
      <c r="AR335" s="52">
        <f>SAStab!C9265</f>
        <v>0</v>
      </c>
      <c r="AS335" s="52">
        <f>SAStab!D9265</f>
        <v>0</v>
      </c>
      <c r="AT335" s="52">
        <f>SAStab!E9265</f>
        <v>0</v>
      </c>
      <c r="AU335" s="52">
        <f>SAStab!F9265</f>
        <v>0</v>
      </c>
      <c r="AV335" s="52">
        <f>SAStab!G9265</f>
        <v>0</v>
      </c>
      <c r="AW335" s="52">
        <f>SAStab!H9265</f>
        <v>0</v>
      </c>
      <c r="AX335" s="52">
        <f>SAStab!I9265</f>
        <v>20</v>
      </c>
      <c r="AY335" s="52">
        <f>SAStab!J9265</f>
        <v>25302</v>
      </c>
      <c r="BA335" s="7"/>
      <c r="BB335" s="7" t="str">
        <f t="shared" si="86"/>
        <v>Equivalent Rental Income</v>
      </c>
      <c r="BC335" s="98">
        <f>SAStab!F2036</f>
        <v>5.2999999999999999E-2</v>
      </c>
      <c r="BD335" s="52">
        <f>SAStab!B9409</f>
        <v>905</v>
      </c>
      <c r="BE335" s="52">
        <f>SAStab!C9409</f>
        <v>0</v>
      </c>
      <c r="BF335" s="52">
        <f>SAStab!D9409</f>
        <v>0</v>
      </c>
      <c r="BG335" s="52">
        <f>SAStab!E9409</f>
        <v>0</v>
      </c>
      <c r="BH335" s="52">
        <f>SAStab!F9409</f>
        <v>0</v>
      </c>
      <c r="BI335" s="52">
        <f>SAStab!G9409</f>
        <v>0</v>
      </c>
      <c r="BJ335" s="52">
        <f>SAStab!H9409</f>
        <v>0</v>
      </c>
      <c r="BK335" s="52">
        <f>SAStab!I9409</f>
        <v>424</v>
      </c>
      <c r="BL335" s="52">
        <f>SAStab!J9409</f>
        <v>28929</v>
      </c>
      <c r="BN335" s="7"/>
      <c r="BO335" s="7" t="str">
        <f t="shared" si="87"/>
        <v>Equivalent Rental Income</v>
      </c>
      <c r="BP335" s="98">
        <f>SAStab!G2036</f>
        <v>5.8999999999999997E-2</v>
      </c>
      <c r="BQ335">
        <f>SAStab!B9553</f>
        <v>1153</v>
      </c>
      <c r="BR335">
        <f>SAStab!C9553</f>
        <v>0</v>
      </c>
      <c r="BS335">
        <f>SAStab!D9553</f>
        <v>0</v>
      </c>
      <c r="BT335">
        <f>SAStab!E9553</f>
        <v>0</v>
      </c>
      <c r="BU335">
        <f>SAStab!F9553</f>
        <v>0</v>
      </c>
      <c r="BV335" s="11">
        <f>SAStab!G9553</f>
        <v>0</v>
      </c>
      <c r="BW335" s="11">
        <f>SAStab!H9553</f>
        <v>0</v>
      </c>
      <c r="BX335" s="11">
        <f>SAStab!I9553</f>
        <v>1910</v>
      </c>
      <c r="BY335" s="11">
        <f>SAStab!J9553</f>
        <v>46724</v>
      </c>
    </row>
    <row r="336" spans="1:77">
      <c r="A336" s="6" t="s">
        <v>55</v>
      </c>
      <c r="B336" s="7"/>
      <c r="C336" s="98"/>
      <c r="N336" s="6" t="s">
        <v>55</v>
      </c>
      <c r="O336" s="7"/>
      <c r="P336" s="98"/>
      <c r="AA336" s="6" t="s">
        <v>55</v>
      </c>
      <c r="AB336" s="7"/>
      <c r="AC336" s="98"/>
      <c r="AN336" s="6" t="s">
        <v>55</v>
      </c>
      <c r="AO336" s="7"/>
      <c r="AP336" s="98"/>
      <c r="BA336" s="6" t="s">
        <v>55</v>
      </c>
      <c r="BB336" s="7"/>
      <c r="BC336" s="98"/>
      <c r="BN336" s="6" t="s">
        <v>55</v>
      </c>
      <c r="BO336" s="7"/>
      <c r="BP336" s="98"/>
    </row>
    <row r="337" spans="1:77">
      <c r="B337" s="7" t="s">
        <v>512</v>
      </c>
      <c r="C337" s="98">
        <f>SAStab!B2047</f>
        <v>0.93500000000000005</v>
      </c>
      <c r="D337" s="52">
        <f>SAStab!B8834</f>
        <v>32578</v>
      </c>
      <c r="E337" s="52">
        <f>SAStab!C8834</f>
        <v>-51.28</v>
      </c>
      <c r="F337" s="52">
        <f>SAStab!D8834</f>
        <v>2972.56</v>
      </c>
      <c r="G337" s="52">
        <f>SAStab!E8834</f>
        <v>9972.9</v>
      </c>
      <c r="H337" s="52">
        <f>SAStab!F8834</f>
        <v>19387.900000000001</v>
      </c>
      <c r="I337" s="52">
        <f>SAStab!G8834</f>
        <v>41086</v>
      </c>
      <c r="J337" s="52">
        <f>SAStab!H8834</f>
        <v>74004</v>
      </c>
      <c r="K337" s="52">
        <f>SAStab!I8834</f>
        <v>104955</v>
      </c>
      <c r="L337" s="52">
        <f>SAStab!J8834</f>
        <v>174961</v>
      </c>
      <c r="O337" s="7" t="str">
        <f t="shared" ref="O337:O363" si="88">$B337</f>
        <v>Equivalent Annuity Income</v>
      </c>
      <c r="P337" s="98">
        <f>SAStab!C2047</f>
        <v>0.94099999999999995</v>
      </c>
      <c r="Q337">
        <f>SAStab!B8978</f>
        <v>38526</v>
      </c>
      <c r="R337" s="52">
        <f>SAStab!C8978</f>
        <v>-52.1</v>
      </c>
      <c r="S337" s="52">
        <f>SAStab!D8978</f>
        <v>3930.5</v>
      </c>
      <c r="T337" s="52">
        <f>SAStab!E8978</f>
        <v>11880.5</v>
      </c>
      <c r="U337" s="52">
        <f>SAStab!F8978</f>
        <v>24013.4</v>
      </c>
      <c r="V337" s="52">
        <f>SAStab!G8978</f>
        <v>46376</v>
      </c>
      <c r="W337" s="52">
        <f>SAStab!H8978</f>
        <v>84765</v>
      </c>
      <c r="X337">
        <f>SAStab!I8978</f>
        <v>116665</v>
      </c>
      <c r="Y337">
        <f>SAStab!J8978</f>
        <v>209160</v>
      </c>
      <c r="AB337" s="7" t="str">
        <f t="shared" ref="AB337:AB363" si="89">$B337</f>
        <v>Equivalent Annuity Income</v>
      </c>
      <c r="AC337" s="98">
        <f>SAStab!D2047</f>
        <v>0.96099999999999997</v>
      </c>
      <c r="AD337">
        <f>SAStab!B9122</f>
        <v>46951</v>
      </c>
      <c r="AE337">
        <f>SAStab!C9122</f>
        <v>749.12</v>
      </c>
      <c r="AF337">
        <f>SAStab!D9122</f>
        <v>5492.25</v>
      </c>
      <c r="AG337">
        <f>SAStab!E9122</f>
        <v>14084.7</v>
      </c>
      <c r="AH337">
        <f>SAStab!F9122</f>
        <v>28989.4</v>
      </c>
      <c r="AI337">
        <f>SAStab!G9122</f>
        <v>58150</v>
      </c>
      <c r="AJ337">
        <f>SAStab!H9122</f>
        <v>101206</v>
      </c>
      <c r="AK337">
        <f>SAStab!I9122</f>
        <v>145511</v>
      </c>
      <c r="AL337">
        <f>SAStab!J9122</f>
        <v>270874</v>
      </c>
      <c r="AO337" s="7" t="str">
        <f t="shared" ref="AO337:AO363" si="90">$B337</f>
        <v>Equivalent Annuity Income</v>
      </c>
      <c r="AP337" s="98">
        <f>SAStab!E2047</f>
        <v>0.96199999999999997</v>
      </c>
      <c r="AQ337" s="52">
        <f>SAStab!B9266</f>
        <v>55024</v>
      </c>
      <c r="AR337" s="52">
        <f>SAStab!C9266</f>
        <v>741.2</v>
      </c>
      <c r="AS337" s="52">
        <f>SAStab!D9266</f>
        <v>6060.99</v>
      </c>
      <c r="AT337" s="52">
        <f>SAStab!E9266</f>
        <v>16421</v>
      </c>
      <c r="AU337" s="52">
        <f>SAStab!F9266</f>
        <v>33495.599999999999</v>
      </c>
      <c r="AV337" s="52">
        <f>SAStab!G9266</f>
        <v>68010</v>
      </c>
      <c r="AW337" s="52">
        <f>SAStab!H9266</f>
        <v>122373</v>
      </c>
      <c r="AX337" s="52">
        <f>SAStab!I9266</f>
        <v>169582</v>
      </c>
      <c r="AY337" s="52">
        <f>SAStab!J9266</f>
        <v>330470</v>
      </c>
      <c r="BB337" s="7" t="str">
        <f t="shared" ref="BB337:BB363" si="91">$B337</f>
        <v>Equivalent Annuity Income</v>
      </c>
      <c r="BC337" s="98">
        <f>SAStab!F2047</f>
        <v>0.96599999999999997</v>
      </c>
      <c r="BD337" s="52">
        <f>SAStab!B9410</f>
        <v>68319</v>
      </c>
      <c r="BE337" s="52">
        <f>SAStab!C9410</f>
        <v>1393.61</v>
      </c>
      <c r="BF337" s="52">
        <f>SAStab!D9410</f>
        <v>7215.31</v>
      </c>
      <c r="BG337" s="52">
        <f>SAStab!E9410</f>
        <v>19615.900000000001</v>
      </c>
      <c r="BH337" s="52">
        <f>SAStab!F9410</f>
        <v>39803.300000000003</v>
      </c>
      <c r="BI337" s="52">
        <f>SAStab!G9410</f>
        <v>80007</v>
      </c>
      <c r="BJ337" s="52">
        <f>SAStab!H9410</f>
        <v>142354</v>
      </c>
      <c r="BK337" s="52">
        <f>SAStab!I9410</f>
        <v>206402</v>
      </c>
      <c r="BL337" s="52">
        <f>SAStab!J9410</f>
        <v>390229</v>
      </c>
      <c r="BO337" s="7" t="str">
        <f t="shared" ref="BO337:BO363" si="92">$B337</f>
        <v>Equivalent Annuity Income</v>
      </c>
      <c r="BP337" s="98">
        <f>SAStab!G2047</f>
        <v>0.97599999999999998</v>
      </c>
      <c r="BQ337">
        <f>SAStab!B9554</f>
        <v>77646</v>
      </c>
      <c r="BR337">
        <f>SAStab!C9554</f>
        <v>2474.35</v>
      </c>
      <c r="BS337">
        <f>SAStab!D9554</f>
        <v>9081.7099999999991</v>
      </c>
      <c r="BT337">
        <f>SAStab!E9554</f>
        <v>23467.4</v>
      </c>
      <c r="BU337">
        <f>SAStab!F9554</f>
        <v>47381.3</v>
      </c>
      <c r="BV337" s="11">
        <f>SAStab!G9554</f>
        <v>95483</v>
      </c>
      <c r="BW337" s="11">
        <f>SAStab!H9554</f>
        <v>168053</v>
      </c>
      <c r="BX337" s="11">
        <f>SAStab!I9554</f>
        <v>229191</v>
      </c>
      <c r="BY337" s="11">
        <f>SAStab!J9554</f>
        <v>461630</v>
      </c>
    </row>
    <row r="338" spans="1:77">
      <c r="B338" s="7" t="s">
        <v>39</v>
      </c>
      <c r="C338" s="98">
        <f>SAStab!B2048</f>
        <v>0.66700000000000004</v>
      </c>
      <c r="D338" s="52">
        <f>SAStab!B8835</f>
        <v>8790</v>
      </c>
      <c r="E338" s="52">
        <f>SAStab!C8835</f>
        <v>0</v>
      </c>
      <c r="F338" s="52">
        <f>SAStab!D8835</f>
        <v>0</v>
      </c>
      <c r="G338" s="52">
        <f>SAStab!E8835</f>
        <v>0</v>
      </c>
      <c r="H338" s="52">
        <f>SAStab!F8835</f>
        <v>7813.5</v>
      </c>
      <c r="I338" s="52">
        <f>SAStab!G8835</f>
        <v>14279</v>
      </c>
      <c r="J338" s="52">
        <f>SAStab!H8835</f>
        <v>21160</v>
      </c>
      <c r="K338" s="52">
        <f>SAStab!I8835</f>
        <v>24416</v>
      </c>
      <c r="L338" s="52">
        <f>SAStab!J8835</f>
        <v>30394</v>
      </c>
      <c r="O338" s="7" t="str">
        <f t="shared" si="88"/>
        <v>Social Security Benefits</v>
      </c>
      <c r="P338" s="98">
        <f>SAStab!C2048</f>
        <v>0.71</v>
      </c>
      <c r="Q338">
        <f>SAStab!B8979</f>
        <v>10265</v>
      </c>
      <c r="R338" s="52">
        <f>SAStab!C8979</f>
        <v>0</v>
      </c>
      <c r="S338" s="52">
        <f>SAStab!D8979</f>
        <v>0</v>
      </c>
      <c r="T338" s="52">
        <f>SAStab!E8979</f>
        <v>0</v>
      </c>
      <c r="U338" s="52">
        <f>SAStab!F8979</f>
        <v>9501.5</v>
      </c>
      <c r="V338" s="52">
        <f>SAStab!G8979</f>
        <v>16538</v>
      </c>
      <c r="W338" s="52">
        <f>SAStab!H8979</f>
        <v>23770</v>
      </c>
      <c r="X338">
        <f>SAStab!I8979</f>
        <v>27165</v>
      </c>
      <c r="Y338">
        <f>SAStab!J8979</f>
        <v>33681</v>
      </c>
      <c r="AB338" s="7" t="str">
        <f t="shared" si="89"/>
        <v>Social Security Benefits</v>
      </c>
      <c r="AC338" s="98">
        <f>SAStab!D2048</f>
        <v>0.72399999999999998</v>
      </c>
      <c r="AD338">
        <f>SAStab!B9123</f>
        <v>12464</v>
      </c>
      <c r="AE338">
        <f>SAStab!C9123</f>
        <v>0</v>
      </c>
      <c r="AF338">
        <f>SAStab!D9123</f>
        <v>0</v>
      </c>
      <c r="AG338">
        <f>SAStab!E9123</f>
        <v>0</v>
      </c>
      <c r="AH338">
        <f>SAStab!F9123</f>
        <v>11797.2</v>
      </c>
      <c r="AI338">
        <f>SAStab!G9123</f>
        <v>19695</v>
      </c>
      <c r="AJ338">
        <f>SAStab!H9123</f>
        <v>27719</v>
      </c>
      <c r="AK338">
        <f>SAStab!I9123</f>
        <v>31825</v>
      </c>
      <c r="AL338">
        <f>SAStab!J9123</f>
        <v>38960</v>
      </c>
      <c r="AO338" s="7" t="str">
        <f t="shared" si="90"/>
        <v>Social Security Benefits</v>
      </c>
      <c r="AP338" s="98">
        <f>SAStab!E2048</f>
        <v>0.71099999999999997</v>
      </c>
      <c r="AQ338" s="52">
        <f>SAStab!B9267</f>
        <v>14425</v>
      </c>
      <c r="AR338" s="52">
        <f>SAStab!C9267</f>
        <v>0</v>
      </c>
      <c r="AS338" s="52">
        <f>SAStab!D9267</f>
        <v>0</v>
      </c>
      <c r="AT338" s="52">
        <f>SAStab!E9267</f>
        <v>0</v>
      </c>
      <c r="AU338" s="52">
        <f>SAStab!F9267</f>
        <v>13746.3</v>
      </c>
      <c r="AV338" s="52">
        <f>SAStab!G9267</f>
        <v>23043</v>
      </c>
      <c r="AW338" s="52">
        <f>SAStab!H9267</f>
        <v>31854</v>
      </c>
      <c r="AX338" s="52">
        <f>SAStab!I9267</f>
        <v>36704</v>
      </c>
      <c r="AY338" s="52">
        <f>SAStab!J9267</f>
        <v>46197</v>
      </c>
      <c r="BB338" s="7" t="str">
        <f t="shared" si="91"/>
        <v>Social Security Benefits</v>
      </c>
      <c r="BC338" s="98">
        <f>SAStab!F2048</f>
        <v>0.72199999999999998</v>
      </c>
      <c r="BD338" s="52">
        <f>SAStab!B9411</f>
        <v>16798</v>
      </c>
      <c r="BE338" s="52">
        <f>SAStab!C9411</f>
        <v>0</v>
      </c>
      <c r="BF338" s="52">
        <f>SAStab!D9411</f>
        <v>0</v>
      </c>
      <c r="BG338" s="52">
        <f>SAStab!E9411</f>
        <v>0</v>
      </c>
      <c r="BH338" s="52">
        <f>SAStab!F9411</f>
        <v>16189.9</v>
      </c>
      <c r="BI338" s="52">
        <f>SAStab!G9411</f>
        <v>26855</v>
      </c>
      <c r="BJ338" s="52">
        <f>SAStab!H9411</f>
        <v>36618</v>
      </c>
      <c r="BK338" s="52">
        <f>SAStab!I9411</f>
        <v>42167</v>
      </c>
      <c r="BL338" s="52">
        <f>SAStab!J9411</f>
        <v>51477</v>
      </c>
      <c r="BO338" s="7" t="str">
        <f t="shared" si="92"/>
        <v>Social Security Benefits</v>
      </c>
      <c r="BP338" s="98">
        <f>SAStab!G2048</f>
        <v>0.747</v>
      </c>
      <c r="BQ338">
        <f>SAStab!B9555</f>
        <v>20060</v>
      </c>
      <c r="BR338">
        <f>SAStab!C9555</f>
        <v>0</v>
      </c>
      <c r="BS338">
        <f>SAStab!D9555</f>
        <v>0</v>
      </c>
      <c r="BT338">
        <f>SAStab!E9555</f>
        <v>0</v>
      </c>
      <c r="BU338">
        <f>SAStab!F9555</f>
        <v>19459.900000000001</v>
      </c>
      <c r="BV338" s="11">
        <f>SAStab!G9555</f>
        <v>31608</v>
      </c>
      <c r="BW338" s="11">
        <f>SAStab!H9555</f>
        <v>42769</v>
      </c>
      <c r="BX338" s="11">
        <f>SAStab!I9555</f>
        <v>48581</v>
      </c>
      <c r="BY338" s="11">
        <f>SAStab!J9555</f>
        <v>58157</v>
      </c>
    </row>
    <row r="339" spans="1:77">
      <c r="B339" s="7" t="s">
        <v>63</v>
      </c>
      <c r="C339" s="98">
        <f>SAStab!B2049</f>
        <v>0.11700000000000001</v>
      </c>
      <c r="D339" s="52">
        <f>SAStab!B8836</f>
        <v>675</v>
      </c>
      <c r="E339" s="52">
        <f>SAStab!C8836</f>
        <v>0</v>
      </c>
      <c r="F339" s="52">
        <f>SAStab!D8836</f>
        <v>0</v>
      </c>
      <c r="G339" s="52">
        <f>SAStab!E8836</f>
        <v>0</v>
      </c>
      <c r="H339" s="52">
        <f>SAStab!F8836</f>
        <v>0</v>
      </c>
      <c r="I339" s="52">
        <f>SAStab!G8836</f>
        <v>0</v>
      </c>
      <c r="J339" s="52">
        <f>SAStab!H8836</f>
        <v>1910</v>
      </c>
      <c r="K339" s="52">
        <f>SAStab!I8836</f>
        <v>6468</v>
      </c>
      <c r="L339" s="52">
        <f>SAStab!J8836</f>
        <v>10766</v>
      </c>
      <c r="O339" s="7" t="str">
        <f t="shared" si="88"/>
        <v>SSI</v>
      </c>
      <c r="P339" s="98">
        <f>SAStab!C2049</f>
        <v>7.8E-2</v>
      </c>
      <c r="Q339">
        <f>SAStab!B8980</f>
        <v>425</v>
      </c>
      <c r="R339" s="52">
        <f>SAStab!C8980</f>
        <v>0</v>
      </c>
      <c r="S339" s="52">
        <f>SAStab!D8980</f>
        <v>0</v>
      </c>
      <c r="T339" s="52">
        <f>SAStab!E8980</f>
        <v>0</v>
      </c>
      <c r="U339" s="52">
        <f>SAStab!F8980</f>
        <v>0</v>
      </c>
      <c r="V339" s="52">
        <f>SAStab!G8980</f>
        <v>0</v>
      </c>
      <c r="W339" s="52">
        <f>SAStab!H8980</f>
        <v>0</v>
      </c>
      <c r="X339">
        <f>SAStab!I8980</f>
        <v>3370</v>
      </c>
      <c r="Y339">
        <f>SAStab!J8980</f>
        <v>9585</v>
      </c>
      <c r="AB339" s="7" t="str">
        <f t="shared" si="89"/>
        <v>SSI</v>
      </c>
      <c r="AC339" s="98">
        <f>SAStab!D2049</f>
        <v>5.0999999999999997E-2</v>
      </c>
      <c r="AD339">
        <f>SAStab!B9124</f>
        <v>284</v>
      </c>
      <c r="AE339">
        <f>SAStab!C9124</f>
        <v>0</v>
      </c>
      <c r="AF339">
        <f>SAStab!D9124</f>
        <v>0</v>
      </c>
      <c r="AG339">
        <f>SAStab!E9124</f>
        <v>0</v>
      </c>
      <c r="AH339">
        <f>SAStab!F9124</f>
        <v>0</v>
      </c>
      <c r="AI339">
        <f>SAStab!G9124</f>
        <v>0</v>
      </c>
      <c r="AJ339">
        <f>SAStab!H9124</f>
        <v>0</v>
      </c>
      <c r="AK339">
        <f>SAStab!I9124</f>
        <v>367</v>
      </c>
      <c r="AL339">
        <f>SAStab!J9124</f>
        <v>9256</v>
      </c>
      <c r="AO339" s="7" t="str">
        <f t="shared" si="90"/>
        <v>SSI</v>
      </c>
      <c r="AP339" s="98">
        <f>SAStab!E2049</f>
        <v>3.5999999999999997E-2</v>
      </c>
      <c r="AQ339" s="52">
        <f>SAStab!B9268</f>
        <v>201</v>
      </c>
      <c r="AR339" s="52">
        <f>SAStab!C9268</f>
        <v>0</v>
      </c>
      <c r="AS339" s="52">
        <f>SAStab!D9268</f>
        <v>0</v>
      </c>
      <c r="AT339" s="52">
        <f>SAStab!E9268</f>
        <v>0</v>
      </c>
      <c r="AU339" s="52">
        <f>SAStab!F9268</f>
        <v>0</v>
      </c>
      <c r="AV339" s="52">
        <f>SAStab!G9268</f>
        <v>0</v>
      </c>
      <c r="AW339" s="52">
        <f>SAStab!H9268</f>
        <v>0</v>
      </c>
      <c r="AX339" s="52">
        <f>SAStab!I9268</f>
        <v>0</v>
      </c>
      <c r="AY339" s="52">
        <f>SAStab!J9268</f>
        <v>9035</v>
      </c>
      <c r="BB339" s="7" t="str">
        <f t="shared" si="91"/>
        <v>SSI</v>
      </c>
      <c r="BC339" s="98">
        <f>SAStab!F2049</f>
        <v>2.1999999999999999E-2</v>
      </c>
      <c r="BD339" s="52">
        <f>SAStab!B9412</f>
        <v>123</v>
      </c>
      <c r="BE339" s="52">
        <f>SAStab!C9412</f>
        <v>0</v>
      </c>
      <c r="BF339" s="52">
        <f>SAStab!D9412</f>
        <v>0</v>
      </c>
      <c r="BG339" s="52">
        <f>SAStab!E9412</f>
        <v>0</v>
      </c>
      <c r="BH339" s="52">
        <f>SAStab!F9412</f>
        <v>0</v>
      </c>
      <c r="BI339" s="52">
        <f>SAStab!G9412</f>
        <v>0</v>
      </c>
      <c r="BJ339" s="52">
        <f>SAStab!H9412</f>
        <v>0</v>
      </c>
      <c r="BK339" s="52">
        <f>SAStab!I9412</f>
        <v>0</v>
      </c>
      <c r="BL339" s="52">
        <f>SAStab!J9412</f>
        <v>6132</v>
      </c>
      <c r="BO339" s="7" t="str">
        <f t="shared" si="92"/>
        <v>SSI</v>
      </c>
      <c r="BP339" s="98">
        <f>SAStab!G2049</f>
        <v>1.4999999999999999E-2</v>
      </c>
      <c r="BQ339">
        <f>SAStab!B9556</f>
        <v>86</v>
      </c>
      <c r="BR339">
        <f>SAStab!C9556</f>
        <v>0</v>
      </c>
      <c r="BS339">
        <f>SAStab!D9556</f>
        <v>0</v>
      </c>
      <c r="BT339">
        <f>SAStab!E9556</f>
        <v>0</v>
      </c>
      <c r="BU339">
        <f>SAStab!F9556</f>
        <v>0</v>
      </c>
      <c r="BV339" s="11">
        <f>SAStab!G9556</f>
        <v>0</v>
      </c>
      <c r="BW339" s="11">
        <f>SAStab!H9556</f>
        <v>0</v>
      </c>
      <c r="BX339" s="11">
        <f>SAStab!I9556</f>
        <v>0</v>
      </c>
      <c r="BY339" s="11">
        <f>SAStab!J9556</f>
        <v>4085</v>
      </c>
    </row>
    <row r="340" spans="1:77">
      <c r="B340" s="7" t="s">
        <v>271</v>
      </c>
      <c r="C340" s="98">
        <f>SAStab!B2050</f>
        <v>0.76200000000000001</v>
      </c>
      <c r="D340" s="52">
        <f>SAStab!B8837</f>
        <v>6897</v>
      </c>
      <c r="E340" s="52">
        <f>SAStab!C8837</f>
        <v>-87.8</v>
      </c>
      <c r="F340" s="52">
        <f>SAStab!D8837</f>
        <v>-66.78</v>
      </c>
      <c r="G340" s="52">
        <f>SAStab!E8837</f>
        <v>8.3000000000000007</v>
      </c>
      <c r="H340" s="52">
        <f>SAStab!F8837</f>
        <v>837.6</v>
      </c>
      <c r="I340" s="52">
        <f>SAStab!G8837</f>
        <v>4909</v>
      </c>
      <c r="J340" s="52">
        <f>SAStab!H8837</f>
        <v>15204</v>
      </c>
      <c r="K340" s="52">
        <f>SAStab!I8837</f>
        <v>29755</v>
      </c>
      <c r="L340" s="52">
        <f>SAStab!J8837</f>
        <v>84575</v>
      </c>
      <c r="O340" s="7" t="str">
        <f t="shared" si="88"/>
        <v>Annuitized Financial Income</v>
      </c>
      <c r="P340" s="98">
        <f>SAStab!C2050</f>
        <v>0.79600000000000004</v>
      </c>
      <c r="Q340">
        <f>SAStab!B8981</f>
        <v>9230</v>
      </c>
      <c r="R340" s="52">
        <f>SAStab!C8981</f>
        <v>-96.97</v>
      </c>
      <c r="S340" s="52">
        <f>SAStab!D8981</f>
        <v>-69.97</v>
      </c>
      <c r="T340" s="52">
        <f>SAStab!E8981</f>
        <v>96.4</v>
      </c>
      <c r="U340" s="52">
        <f>SAStab!F8981</f>
        <v>1475.9</v>
      </c>
      <c r="V340" s="52">
        <f>SAStab!G8981</f>
        <v>6625</v>
      </c>
      <c r="W340" s="52">
        <f>SAStab!H8981</f>
        <v>20049</v>
      </c>
      <c r="X340">
        <f>SAStab!I8981</f>
        <v>37008</v>
      </c>
      <c r="Y340">
        <f>SAStab!J8981</f>
        <v>107817</v>
      </c>
      <c r="AB340" s="7" t="str">
        <f t="shared" si="89"/>
        <v>Annuitized Financial Income</v>
      </c>
      <c r="AC340" s="98">
        <f>SAStab!D2050</f>
        <v>0.83699999999999997</v>
      </c>
      <c r="AD340">
        <f>SAStab!B9125</f>
        <v>12262</v>
      </c>
      <c r="AE340">
        <f>SAStab!C9125</f>
        <v>-101.61</v>
      </c>
      <c r="AF340">
        <f>SAStab!D9125</f>
        <v>-60.49</v>
      </c>
      <c r="AG340">
        <f>SAStab!E9125</f>
        <v>315.10000000000002</v>
      </c>
      <c r="AH340">
        <f>SAStab!F9125</f>
        <v>2467.9</v>
      </c>
      <c r="AI340">
        <f>SAStab!G9125</f>
        <v>9667</v>
      </c>
      <c r="AJ340">
        <f>SAStab!H9125</f>
        <v>28336</v>
      </c>
      <c r="AK340">
        <f>SAStab!I9125</f>
        <v>51100</v>
      </c>
      <c r="AL340">
        <f>SAStab!J9125</f>
        <v>140183</v>
      </c>
      <c r="AO340" s="7" t="str">
        <f t="shared" si="90"/>
        <v>Annuitized Financial Income</v>
      </c>
      <c r="AP340" s="98">
        <f>SAStab!E2050</f>
        <v>0.86499999999999999</v>
      </c>
      <c r="AQ340" s="52">
        <f>SAStab!B9269</f>
        <v>15768</v>
      </c>
      <c r="AR340" s="52">
        <f>SAStab!C9269</f>
        <v>-93.47</v>
      </c>
      <c r="AS340" s="52">
        <f>SAStab!D9269</f>
        <v>-54.29</v>
      </c>
      <c r="AT340" s="52">
        <f>SAStab!E9269</f>
        <v>563.20000000000005</v>
      </c>
      <c r="AU340" s="52">
        <f>SAStab!F9269</f>
        <v>3683.8</v>
      </c>
      <c r="AV340" s="52">
        <f>SAStab!G9269</f>
        <v>13158</v>
      </c>
      <c r="AW340" s="52">
        <f>SAStab!H9269</f>
        <v>37160</v>
      </c>
      <c r="AX340" s="52">
        <f>SAStab!I9269</f>
        <v>65209</v>
      </c>
      <c r="AY340" s="52">
        <f>SAStab!J9269</f>
        <v>165501</v>
      </c>
      <c r="BB340" s="7" t="str">
        <f t="shared" si="91"/>
        <v>Annuitized Financial Income</v>
      </c>
      <c r="BC340" s="98">
        <f>SAStab!F2050</f>
        <v>0.88400000000000001</v>
      </c>
      <c r="BD340" s="52">
        <f>SAStab!B9413</f>
        <v>20278</v>
      </c>
      <c r="BE340" s="52">
        <f>SAStab!C9413</f>
        <v>-88.22</v>
      </c>
      <c r="BF340" s="52">
        <f>SAStab!D9413</f>
        <v>-40.090000000000003</v>
      </c>
      <c r="BG340" s="52">
        <f>SAStab!E9413</f>
        <v>861.7</v>
      </c>
      <c r="BH340" s="52">
        <f>SAStab!F9413</f>
        <v>4993.2</v>
      </c>
      <c r="BI340" s="52">
        <f>SAStab!G9413</f>
        <v>17312</v>
      </c>
      <c r="BJ340" s="52">
        <f>SAStab!H9413</f>
        <v>48616</v>
      </c>
      <c r="BK340" s="52">
        <f>SAStab!I9413</f>
        <v>82470</v>
      </c>
      <c r="BL340" s="52">
        <f>SAStab!J9413</f>
        <v>216132</v>
      </c>
      <c r="BO340" s="7" t="str">
        <f t="shared" si="92"/>
        <v>Annuitized Financial Income</v>
      </c>
      <c r="BP340" s="98">
        <f>SAStab!G2050</f>
        <v>0.89900000000000002</v>
      </c>
      <c r="BQ340">
        <f>SAStab!B9557</f>
        <v>24439</v>
      </c>
      <c r="BR340">
        <f>SAStab!C9557</f>
        <v>-79.64</v>
      </c>
      <c r="BS340">
        <f>SAStab!D9557</f>
        <v>-7.51</v>
      </c>
      <c r="BT340">
        <f>SAStab!E9557</f>
        <v>1132.3</v>
      </c>
      <c r="BU340">
        <f>SAStab!F9557</f>
        <v>5951</v>
      </c>
      <c r="BV340" s="11">
        <f>SAStab!G9557</f>
        <v>20817</v>
      </c>
      <c r="BW340" s="11">
        <f>SAStab!H9557</f>
        <v>56756</v>
      </c>
      <c r="BX340" s="11">
        <f>SAStab!I9557</f>
        <v>99710</v>
      </c>
      <c r="BY340" s="11">
        <f>SAStab!J9557</f>
        <v>274434</v>
      </c>
    </row>
    <row r="341" spans="1:77">
      <c r="B341" s="7" t="s">
        <v>40</v>
      </c>
      <c r="C341" s="98">
        <f>SAStab!B2051</f>
        <v>0.316</v>
      </c>
      <c r="D341" s="52">
        <f>SAStab!B8838</f>
        <v>3456</v>
      </c>
      <c r="E341" s="52">
        <f>SAStab!C8838</f>
        <v>0</v>
      </c>
      <c r="F341" s="52">
        <f>SAStab!D8838</f>
        <v>0</v>
      </c>
      <c r="G341" s="52">
        <f>SAStab!E8838</f>
        <v>0</v>
      </c>
      <c r="H341" s="52">
        <f>SAStab!F8838</f>
        <v>0</v>
      </c>
      <c r="I341" s="52">
        <f>SAStab!G8838</f>
        <v>1739</v>
      </c>
      <c r="J341" s="52">
        <f>SAStab!H8838</f>
        <v>10174</v>
      </c>
      <c r="K341" s="52">
        <f>SAStab!I8838</f>
        <v>19547</v>
      </c>
      <c r="L341" s="52">
        <f>SAStab!J8838</f>
        <v>44407</v>
      </c>
      <c r="O341" s="7" t="str">
        <f t="shared" si="88"/>
        <v>DB Pension Income</v>
      </c>
      <c r="P341" s="98">
        <f>SAStab!C2051</f>
        <v>0.29899999999999999</v>
      </c>
      <c r="Q341">
        <f>SAStab!B8982</f>
        <v>2731</v>
      </c>
      <c r="R341" s="52">
        <f>SAStab!C8982</f>
        <v>0</v>
      </c>
      <c r="S341" s="52">
        <f>SAStab!D8982</f>
        <v>0</v>
      </c>
      <c r="T341" s="52">
        <f>SAStab!E8982</f>
        <v>0</v>
      </c>
      <c r="U341" s="52">
        <f>SAStab!F8982</f>
        <v>0</v>
      </c>
      <c r="V341" s="52">
        <f>SAStab!G8982</f>
        <v>1048</v>
      </c>
      <c r="W341" s="52">
        <f>SAStab!H8982</f>
        <v>7204</v>
      </c>
      <c r="X341">
        <f>SAStab!I8982</f>
        <v>15363</v>
      </c>
      <c r="Y341">
        <f>SAStab!J8982</f>
        <v>42725</v>
      </c>
      <c r="AB341" s="7" t="str">
        <f t="shared" si="89"/>
        <v>DB Pension Income</v>
      </c>
      <c r="AC341" s="98">
        <f>SAStab!D2051</f>
        <v>0.27500000000000002</v>
      </c>
      <c r="AD341">
        <f>SAStab!B9126</f>
        <v>2172</v>
      </c>
      <c r="AE341">
        <f>SAStab!C9126</f>
        <v>0</v>
      </c>
      <c r="AF341">
        <f>SAStab!D9126</f>
        <v>0</v>
      </c>
      <c r="AG341">
        <f>SAStab!E9126</f>
        <v>0</v>
      </c>
      <c r="AH341">
        <f>SAStab!F9126</f>
        <v>0</v>
      </c>
      <c r="AI341">
        <f>SAStab!G9126</f>
        <v>479</v>
      </c>
      <c r="AJ341">
        <f>SAStab!H9126</f>
        <v>4736</v>
      </c>
      <c r="AK341">
        <f>SAStab!I9126</f>
        <v>12078</v>
      </c>
      <c r="AL341">
        <f>SAStab!J9126</f>
        <v>38114</v>
      </c>
      <c r="AO341" s="7" t="str">
        <f t="shared" si="90"/>
        <v>DB Pension Income</v>
      </c>
      <c r="AP341" s="98">
        <f>SAStab!E2051</f>
        <v>0.253</v>
      </c>
      <c r="AQ341" s="52">
        <f>SAStab!B9270</f>
        <v>2087</v>
      </c>
      <c r="AR341" s="52">
        <f>SAStab!C9270</f>
        <v>0</v>
      </c>
      <c r="AS341" s="52">
        <f>SAStab!D9270</f>
        <v>0</v>
      </c>
      <c r="AT341" s="52">
        <f>SAStab!E9270</f>
        <v>0</v>
      </c>
      <c r="AU341" s="52">
        <f>SAStab!F9270</f>
        <v>0</v>
      </c>
      <c r="AV341" s="52">
        <f>SAStab!G9270</f>
        <v>96</v>
      </c>
      <c r="AW341" s="52">
        <f>SAStab!H9270</f>
        <v>3428</v>
      </c>
      <c r="AX341" s="52">
        <f>SAStab!I9270</f>
        <v>9555</v>
      </c>
      <c r="AY341" s="52">
        <f>SAStab!J9270</f>
        <v>39413</v>
      </c>
      <c r="BB341" s="7" t="str">
        <f t="shared" si="91"/>
        <v>DB Pension Income</v>
      </c>
      <c r="BC341" s="98">
        <f>SAStab!F2051</f>
        <v>0.20899999999999999</v>
      </c>
      <c r="BD341" s="52">
        <f>SAStab!B9414</f>
        <v>2225</v>
      </c>
      <c r="BE341" s="52">
        <f>SAStab!C9414</f>
        <v>0</v>
      </c>
      <c r="BF341" s="52">
        <f>SAStab!D9414</f>
        <v>0</v>
      </c>
      <c r="BG341" s="52">
        <f>SAStab!E9414</f>
        <v>0</v>
      </c>
      <c r="BH341" s="52">
        <f>SAStab!F9414</f>
        <v>0</v>
      </c>
      <c r="BI341" s="52">
        <f>SAStab!G9414</f>
        <v>0</v>
      </c>
      <c r="BJ341" s="52">
        <f>SAStab!H9414</f>
        <v>3192</v>
      </c>
      <c r="BK341" s="52">
        <f>SAStab!I9414</f>
        <v>10482</v>
      </c>
      <c r="BL341" s="52">
        <f>SAStab!J9414</f>
        <v>50715</v>
      </c>
      <c r="BO341" s="7" t="str">
        <f t="shared" si="92"/>
        <v>DB Pension Income</v>
      </c>
      <c r="BP341" s="98">
        <f>SAStab!G2051</f>
        <v>0.17599999999999999</v>
      </c>
      <c r="BQ341">
        <f>SAStab!B9558</f>
        <v>2376</v>
      </c>
      <c r="BR341">
        <f>SAStab!C9558</f>
        <v>0</v>
      </c>
      <c r="BS341">
        <f>SAStab!D9558</f>
        <v>0</v>
      </c>
      <c r="BT341">
        <f>SAStab!E9558</f>
        <v>0</v>
      </c>
      <c r="BU341">
        <f>SAStab!F9558</f>
        <v>0</v>
      </c>
      <c r="BV341" s="11">
        <f>SAStab!G9558</f>
        <v>0</v>
      </c>
      <c r="BW341" s="11">
        <f>SAStab!H9558</f>
        <v>3324</v>
      </c>
      <c r="BX341" s="11">
        <f>SAStab!I9558</f>
        <v>12498</v>
      </c>
      <c r="BY341" s="11">
        <f>SAStab!J9558</f>
        <v>51399</v>
      </c>
    </row>
    <row r="342" spans="1:77">
      <c r="B342" s="7" t="s">
        <v>41</v>
      </c>
      <c r="C342" s="98">
        <f>SAStab!B2052</f>
        <v>0.35799999999999998</v>
      </c>
      <c r="D342" s="52">
        <f>SAStab!B8839</f>
        <v>9431</v>
      </c>
      <c r="E342" s="52">
        <f>SAStab!C8839</f>
        <v>0</v>
      </c>
      <c r="F342" s="52">
        <f>SAStab!D8839</f>
        <v>0</v>
      </c>
      <c r="G342" s="52">
        <f>SAStab!E8839</f>
        <v>0</v>
      </c>
      <c r="H342" s="52">
        <f>SAStab!F8839</f>
        <v>0</v>
      </c>
      <c r="I342" s="52">
        <f>SAStab!G8839</f>
        <v>9489</v>
      </c>
      <c r="J342" s="52">
        <f>SAStab!H8839</f>
        <v>31325</v>
      </c>
      <c r="K342" s="52">
        <f>SAStab!I8839</f>
        <v>48232</v>
      </c>
      <c r="L342" s="52">
        <f>SAStab!J8839</f>
        <v>100884</v>
      </c>
      <c r="O342" s="7" t="str">
        <f t="shared" si="88"/>
        <v>Earned Income</v>
      </c>
      <c r="P342" s="98">
        <f>SAStab!C2052</f>
        <v>0.41199999999999998</v>
      </c>
      <c r="Q342">
        <f>SAStab!B8983</f>
        <v>12042</v>
      </c>
      <c r="R342" s="52">
        <f>SAStab!C8983</f>
        <v>0</v>
      </c>
      <c r="S342" s="52">
        <f>SAStab!D8983</f>
        <v>0</v>
      </c>
      <c r="T342" s="52">
        <f>SAStab!E8983</f>
        <v>0</v>
      </c>
      <c r="U342" s="52">
        <f>SAStab!F8983</f>
        <v>0</v>
      </c>
      <c r="V342" s="52">
        <f>SAStab!G8983</f>
        <v>14195</v>
      </c>
      <c r="W342" s="52">
        <f>SAStab!H8983</f>
        <v>38750</v>
      </c>
      <c r="X342">
        <f>SAStab!I8983</f>
        <v>59855</v>
      </c>
      <c r="Y342">
        <f>SAStab!J8983</f>
        <v>108608</v>
      </c>
      <c r="AB342" s="7" t="str">
        <f t="shared" si="89"/>
        <v>Earned Income</v>
      </c>
      <c r="AC342" s="98">
        <f>SAStab!D2052</f>
        <v>0.42099999999999999</v>
      </c>
      <c r="AD342">
        <f>SAStab!B9127</f>
        <v>15037</v>
      </c>
      <c r="AE342">
        <f>SAStab!C9127</f>
        <v>0</v>
      </c>
      <c r="AF342">
        <f>SAStab!D9127</f>
        <v>0</v>
      </c>
      <c r="AG342">
        <f>SAStab!E9127</f>
        <v>0</v>
      </c>
      <c r="AH342">
        <f>SAStab!F9127</f>
        <v>0</v>
      </c>
      <c r="AI342">
        <f>SAStab!G9127</f>
        <v>18208</v>
      </c>
      <c r="AJ342">
        <f>SAStab!H9127</f>
        <v>47953</v>
      </c>
      <c r="AK342">
        <f>SAStab!I9127</f>
        <v>74970</v>
      </c>
      <c r="AL342">
        <f>SAStab!J9127</f>
        <v>141094</v>
      </c>
      <c r="AO342" s="7" t="str">
        <f t="shared" si="90"/>
        <v>Earned Income</v>
      </c>
      <c r="AP342" s="98">
        <f>SAStab!E2052</f>
        <v>0.39600000000000002</v>
      </c>
      <c r="AQ342" s="52">
        <f>SAStab!B9271</f>
        <v>16697</v>
      </c>
      <c r="AR342" s="52">
        <f>SAStab!C9271</f>
        <v>0</v>
      </c>
      <c r="AS342" s="52">
        <f>SAStab!D9271</f>
        <v>0</v>
      </c>
      <c r="AT342" s="52">
        <f>SAStab!E9271</f>
        <v>0</v>
      </c>
      <c r="AU342" s="52">
        <f>SAStab!F9271</f>
        <v>0</v>
      </c>
      <c r="AV342" s="52">
        <f>SAStab!G9271</f>
        <v>19198</v>
      </c>
      <c r="AW342" s="52">
        <f>SAStab!H9271</f>
        <v>54721</v>
      </c>
      <c r="AX342" s="52">
        <f>SAStab!I9271</f>
        <v>83702</v>
      </c>
      <c r="AY342" s="52">
        <f>SAStab!J9271</f>
        <v>166374</v>
      </c>
      <c r="BB342" s="7" t="str">
        <f t="shared" si="91"/>
        <v>Earned Income</v>
      </c>
      <c r="BC342" s="98">
        <f>SAStab!F2052</f>
        <v>0.39500000000000002</v>
      </c>
      <c r="BD342" s="52">
        <f>SAStab!B9415</f>
        <v>21641</v>
      </c>
      <c r="BE342" s="52">
        <f>SAStab!C9415</f>
        <v>0</v>
      </c>
      <c r="BF342" s="52">
        <f>SAStab!D9415</f>
        <v>0</v>
      </c>
      <c r="BG342" s="52">
        <f>SAStab!E9415</f>
        <v>0</v>
      </c>
      <c r="BH342" s="52">
        <f>SAStab!F9415</f>
        <v>0</v>
      </c>
      <c r="BI342" s="52">
        <f>SAStab!G9415</f>
        <v>21611</v>
      </c>
      <c r="BJ342" s="52">
        <f>SAStab!H9415</f>
        <v>60893</v>
      </c>
      <c r="BK342" s="52">
        <f>SAStab!I9415</f>
        <v>95228</v>
      </c>
      <c r="BL342" s="52">
        <f>SAStab!J9415</f>
        <v>189132</v>
      </c>
      <c r="BO342" s="7" t="str">
        <f t="shared" si="92"/>
        <v>Earned Income</v>
      </c>
      <c r="BP342" s="98">
        <f>SAStab!G2052</f>
        <v>0.39900000000000002</v>
      </c>
      <c r="BQ342">
        <f>SAStab!B9559</f>
        <v>22101</v>
      </c>
      <c r="BR342">
        <f>SAStab!C9559</f>
        <v>0</v>
      </c>
      <c r="BS342">
        <f>SAStab!D9559</f>
        <v>0</v>
      </c>
      <c r="BT342">
        <f>SAStab!E9559</f>
        <v>0</v>
      </c>
      <c r="BU342">
        <f>SAStab!F9559</f>
        <v>0</v>
      </c>
      <c r="BV342" s="11">
        <f>SAStab!G9559</f>
        <v>25457</v>
      </c>
      <c r="BW342" s="11">
        <f>SAStab!H9559</f>
        <v>70364</v>
      </c>
      <c r="BX342" s="11">
        <f>SAStab!I9559</f>
        <v>106633</v>
      </c>
      <c r="BY342" s="11">
        <f>SAStab!J9559</f>
        <v>212115</v>
      </c>
    </row>
    <row r="343" spans="1:77">
      <c r="A343" s="8"/>
      <c r="B343" s="7" t="s">
        <v>42</v>
      </c>
      <c r="C343" s="98">
        <f>SAStab!B2053</f>
        <v>0.54700000000000004</v>
      </c>
      <c r="D343" s="52">
        <f>SAStab!B8840</f>
        <v>2284</v>
      </c>
      <c r="E343" s="52">
        <f>SAStab!C8840</f>
        <v>0</v>
      </c>
      <c r="F343" s="52">
        <f>SAStab!D8840</f>
        <v>0</v>
      </c>
      <c r="G343" s="52">
        <f>SAStab!E8840</f>
        <v>0</v>
      </c>
      <c r="H343" s="52">
        <f>SAStab!F8840</f>
        <v>514.5</v>
      </c>
      <c r="I343" s="52">
        <f>SAStab!G8840</f>
        <v>2826</v>
      </c>
      <c r="J343" s="52">
        <f>SAStab!H8840</f>
        <v>6829</v>
      </c>
      <c r="K343" s="52">
        <f>SAStab!I8840</f>
        <v>9708</v>
      </c>
      <c r="L343" s="52">
        <f>SAStab!J8840</f>
        <v>18489</v>
      </c>
      <c r="N343" s="8"/>
      <c r="O343" s="7" t="str">
        <f t="shared" si="88"/>
        <v>Imputed Rental Income</v>
      </c>
      <c r="P343" s="98">
        <f>SAStab!C2053</f>
        <v>0.58299999999999996</v>
      </c>
      <c r="Q343">
        <f>SAStab!B8984</f>
        <v>2630</v>
      </c>
      <c r="R343" s="52">
        <f>SAStab!C8984</f>
        <v>0</v>
      </c>
      <c r="S343" s="52">
        <f>SAStab!D8984</f>
        <v>0</v>
      </c>
      <c r="T343" s="52">
        <f>SAStab!E8984</f>
        <v>0</v>
      </c>
      <c r="U343" s="52">
        <f>SAStab!F8984</f>
        <v>808.3</v>
      </c>
      <c r="V343" s="52">
        <f>SAStab!G8984</f>
        <v>3122</v>
      </c>
      <c r="W343" s="52">
        <f>SAStab!H8984</f>
        <v>7155</v>
      </c>
      <c r="X343">
        <f>SAStab!I8984</f>
        <v>11038</v>
      </c>
      <c r="Y343">
        <f>SAStab!J8984</f>
        <v>23803</v>
      </c>
      <c r="AA343" s="8"/>
      <c r="AB343" s="7" t="str">
        <f t="shared" si="89"/>
        <v>Imputed Rental Income</v>
      </c>
      <c r="AC343" s="98">
        <f>SAStab!D2053</f>
        <v>0.624</v>
      </c>
      <c r="AD343">
        <f>SAStab!B9128</f>
        <v>3595</v>
      </c>
      <c r="AE343">
        <f>SAStab!C9128</f>
        <v>0</v>
      </c>
      <c r="AF343">
        <f>SAStab!D9128</f>
        <v>0</v>
      </c>
      <c r="AG343">
        <f>SAStab!E9128</f>
        <v>0</v>
      </c>
      <c r="AH343">
        <f>SAStab!F9128</f>
        <v>1297.5999999999999</v>
      </c>
      <c r="AI343">
        <f>SAStab!G9128</f>
        <v>4088</v>
      </c>
      <c r="AJ343">
        <f>SAStab!H9128</f>
        <v>9236</v>
      </c>
      <c r="AK343">
        <f>SAStab!I9128</f>
        <v>14461</v>
      </c>
      <c r="AL343">
        <f>SAStab!J9128</f>
        <v>33604</v>
      </c>
      <c r="AN343" s="8"/>
      <c r="AO343" s="7" t="str">
        <f t="shared" si="90"/>
        <v>Imputed Rental Income</v>
      </c>
      <c r="AP343" s="98">
        <f>SAStab!E2053</f>
        <v>0.63700000000000001</v>
      </c>
      <c r="AQ343" s="52">
        <f>SAStab!B9272</f>
        <v>4563</v>
      </c>
      <c r="AR343" s="52">
        <f>SAStab!C9272</f>
        <v>0</v>
      </c>
      <c r="AS343" s="52">
        <f>SAStab!D9272</f>
        <v>0</v>
      </c>
      <c r="AT343" s="52">
        <f>SAStab!E9272</f>
        <v>0</v>
      </c>
      <c r="AU343" s="52">
        <f>SAStab!F9272</f>
        <v>1629.5</v>
      </c>
      <c r="AV343" s="52">
        <f>SAStab!G9272</f>
        <v>5015</v>
      </c>
      <c r="AW343" s="52">
        <f>SAStab!H9272</f>
        <v>11563</v>
      </c>
      <c r="AX343" s="52">
        <f>SAStab!I9272</f>
        <v>18211</v>
      </c>
      <c r="AY343" s="52">
        <f>SAStab!J9272</f>
        <v>45376</v>
      </c>
      <c r="BA343" s="8"/>
      <c r="BB343" s="7" t="str">
        <f t="shared" si="91"/>
        <v>Imputed Rental Income</v>
      </c>
      <c r="BC343" s="98">
        <f>SAStab!F2053</f>
        <v>0.65600000000000003</v>
      </c>
      <c r="BD343" s="52">
        <f>SAStab!B9416</f>
        <v>5745</v>
      </c>
      <c r="BE343" s="52">
        <f>SAStab!C9416</f>
        <v>0</v>
      </c>
      <c r="BF343" s="52">
        <f>SAStab!D9416</f>
        <v>0</v>
      </c>
      <c r="BG343" s="52">
        <f>SAStab!E9416</f>
        <v>0</v>
      </c>
      <c r="BH343" s="52">
        <f>SAStab!F9416</f>
        <v>2104</v>
      </c>
      <c r="BI343" s="52">
        <f>SAStab!G9416</f>
        <v>6332</v>
      </c>
      <c r="BJ343" s="52">
        <f>SAStab!H9416</f>
        <v>14289</v>
      </c>
      <c r="BK343" s="52">
        <f>SAStab!I9416</f>
        <v>22138</v>
      </c>
      <c r="BL343" s="52">
        <f>SAStab!J9416</f>
        <v>55065</v>
      </c>
      <c r="BN343" s="8"/>
      <c r="BO343" s="7" t="str">
        <f t="shared" si="92"/>
        <v>Imputed Rental Income</v>
      </c>
      <c r="BP343" s="98">
        <f>SAStab!G2053</f>
        <v>0.66500000000000004</v>
      </c>
      <c r="BQ343">
        <f>SAStab!B9560</f>
        <v>6864</v>
      </c>
      <c r="BR343">
        <f>SAStab!C9560</f>
        <v>0</v>
      </c>
      <c r="BS343">
        <f>SAStab!D9560</f>
        <v>0</v>
      </c>
      <c r="BT343">
        <f>SAStab!E9560</f>
        <v>0</v>
      </c>
      <c r="BU343">
        <f>SAStab!F9560</f>
        <v>2597.6999999999998</v>
      </c>
      <c r="BV343" s="11">
        <f>SAStab!G9560</f>
        <v>7579</v>
      </c>
      <c r="BW343" s="11">
        <f>SAStab!H9560</f>
        <v>16869</v>
      </c>
      <c r="BX343" s="11">
        <f>SAStab!I9560</f>
        <v>26718</v>
      </c>
      <c r="BY343" s="11">
        <f>SAStab!J9560</f>
        <v>65798</v>
      </c>
    </row>
    <row r="344" spans="1:77" s="11" customFormat="1">
      <c r="A344" s="8"/>
      <c r="B344" s="7" t="s">
        <v>226</v>
      </c>
      <c r="C344" s="98">
        <f>SAStab!B2054</f>
        <v>0.105</v>
      </c>
      <c r="D344" s="52">
        <f>SAStab!B8841</f>
        <v>1044</v>
      </c>
      <c r="E344" s="52">
        <f>SAStab!C8841</f>
        <v>0</v>
      </c>
      <c r="F344" s="52">
        <f>SAStab!D8841</f>
        <v>0</v>
      </c>
      <c r="G344" s="52">
        <f>SAStab!E8841</f>
        <v>0</v>
      </c>
      <c r="H344" s="52">
        <f>SAStab!F8841</f>
        <v>0</v>
      </c>
      <c r="I344" s="52">
        <f>SAStab!G8841</f>
        <v>0</v>
      </c>
      <c r="J344" s="52">
        <f>SAStab!H8841</f>
        <v>2226</v>
      </c>
      <c r="K344" s="52">
        <f>SAStab!I8841</f>
        <v>9132</v>
      </c>
      <c r="L344" s="52">
        <f>SAStab!J8841</f>
        <v>18296</v>
      </c>
      <c r="N344" s="8"/>
      <c r="O344" s="7" t="str">
        <f t="shared" si="88"/>
        <v>Means+Nonmeans Benefits</v>
      </c>
      <c r="P344" s="98">
        <f>SAStab!C2054</f>
        <v>0.109</v>
      </c>
      <c r="Q344" s="11">
        <f>SAStab!B8985</f>
        <v>1203</v>
      </c>
      <c r="R344" s="85">
        <f>SAStab!C8985</f>
        <v>0</v>
      </c>
      <c r="S344" s="85">
        <f>SAStab!D8985</f>
        <v>0</v>
      </c>
      <c r="T344" s="85">
        <f>SAStab!E8985</f>
        <v>0</v>
      </c>
      <c r="U344" s="85">
        <f>SAStab!F8985</f>
        <v>0</v>
      </c>
      <c r="V344" s="85">
        <f>SAStab!G8985</f>
        <v>0</v>
      </c>
      <c r="W344" s="85">
        <f>SAStab!H8985</f>
        <v>3136</v>
      </c>
      <c r="X344" s="11">
        <f>SAStab!I8985</f>
        <v>10336</v>
      </c>
      <c r="Y344" s="11">
        <f>SAStab!J8985</f>
        <v>20510</v>
      </c>
      <c r="AA344" s="8"/>
      <c r="AB344" s="7" t="str">
        <f t="shared" si="89"/>
        <v>Means+Nonmeans Benefits</v>
      </c>
      <c r="AC344" s="98">
        <f>SAStab!D2054</f>
        <v>9.6000000000000002E-2</v>
      </c>
      <c r="AD344" s="11">
        <f>SAStab!B9129</f>
        <v>1137</v>
      </c>
      <c r="AE344" s="11">
        <f>SAStab!C9129</f>
        <v>0</v>
      </c>
      <c r="AF344" s="11">
        <f>SAStab!D9129</f>
        <v>0</v>
      </c>
      <c r="AG344" s="11">
        <f>SAStab!E9129</f>
        <v>0</v>
      </c>
      <c r="AH344" s="11">
        <f>SAStab!F9129</f>
        <v>0</v>
      </c>
      <c r="AI344" s="11">
        <f>SAStab!G9129</f>
        <v>0</v>
      </c>
      <c r="AJ344" s="11">
        <f>SAStab!H9129</f>
        <v>0</v>
      </c>
      <c r="AK344" s="11">
        <f>SAStab!I9129</f>
        <v>10293</v>
      </c>
      <c r="AL344" s="11">
        <f>SAStab!J9129</f>
        <v>21083</v>
      </c>
      <c r="AN344" s="7"/>
      <c r="AO344" s="7" t="str">
        <f t="shared" si="90"/>
        <v>Means+Nonmeans Benefits</v>
      </c>
      <c r="AP344" s="98">
        <f>SAStab!E2054</f>
        <v>9.4E-2</v>
      </c>
      <c r="AQ344" s="85">
        <f>SAStab!B9273</f>
        <v>1284</v>
      </c>
      <c r="AR344" s="85">
        <f>SAStab!C9273</f>
        <v>0</v>
      </c>
      <c r="AS344" s="85">
        <f>SAStab!D9273</f>
        <v>0</v>
      </c>
      <c r="AT344" s="85">
        <f>SAStab!E9273</f>
        <v>0</v>
      </c>
      <c r="AU344" s="85">
        <f>SAStab!F9273</f>
        <v>0</v>
      </c>
      <c r="AV344" s="85">
        <f>SAStab!G9273</f>
        <v>0</v>
      </c>
      <c r="AW344" s="85">
        <f>SAStab!H9273</f>
        <v>0</v>
      </c>
      <c r="AX344" s="85">
        <f>SAStab!I9273</f>
        <v>12314</v>
      </c>
      <c r="AY344" s="85">
        <f>SAStab!J9273</f>
        <v>23489</v>
      </c>
      <c r="BA344" s="7"/>
      <c r="BB344" s="7" t="str">
        <f t="shared" si="91"/>
        <v>Means+Nonmeans Benefits</v>
      </c>
      <c r="BC344" s="98">
        <f>SAStab!F2054</f>
        <v>9.7000000000000003E-2</v>
      </c>
      <c r="BD344" s="85">
        <f>SAStab!B9417</f>
        <v>1509</v>
      </c>
      <c r="BE344" s="85">
        <f>SAStab!C9417</f>
        <v>0</v>
      </c>
      <c r="BF344" s="85">
        <f>SAStab!D9417</f>
        <v>0</v>
      </c>
      <c r="BG344" s="85">
        <f>SAStab!E9417</f>
        <v>0</v>
      </c>
      <c r="BH344" s="85">
        <f>SAStab!F9417</f>
        <v>0</v>
      </c>
      <c r="BI344" s="85">
        <f>SAStab!G9417</f>
        <v>0</v>
      </c>
      <c r="BJ344" s="85">
        <f>SAStab!H9417</f>
        <v>0</v>
      </c>
      <c r="BK344" s="85">
        <f>SAStab!I9417</f>
        <v>14028</v>
      </c>
      <c r="BL344" s="85">
        <f>SAStab!J9417</f>
        <v>28066</v>
      </c>
      <c r="BN344" s="7"/>
      <c r="BO344" s="7" t="str">
        <f t="shared" si="92"/>
        <v>Means+Nonmeans Benefits</v>
      </c>
      <c r="BP344" s="98">
        <f>SAStab!G2054</f>
        <v>9.8000000000000004E-2</v>
      </c>
      <c r="BQ344">
        <f>SAStab!B9561</f>
        <v>1718</v>
      </c>
      <c r="BR344">
        <f>SAStab!C9561</f>
        <v>0</v>
      </c>
      <c r="BS344">
        <f>SAStab!D9561</f>
        <v>0</v>
      </c>
      <c r="BT344">
        <f>SAStab!E9561</f>
        <v>0</v>
      </c>
      <c r="BU344">
        <f>SAStab!F9561</f>
        <v>0</v>
      </c>
      <c r="BV344" s="11">
        <f>SAStab!G9561</f>
        <v>0</v>
      </c>
      <c r="BW344" s="11">
        <f>SAStab!H9561</f>
        <v>0</v>
      </c>
      <c r="BX344" s="11">
        <f>SAStab!I9561</f>
        <v>15228</v>
      </c>
      <c r="BY344" s="11">
        <f>SAStab!J9561</f>
        <v>31931</v>
      </c>
    </row>
    <row r="345" spans="1:77" s="11" customFormat="1">
      <c r="A345" s="8"/>
      <c r="B345" s="7" t="s">
        <v>308</v>
      </c>
      <c r="C345" s="98">
        <f>SAStab!B2055</f>
        <v>0.254</v>
      </c>
      <c r="D345" s="52">
        <f>SAStab!B8842</f>
        <v>11173</v>
      </c>
      <c r="E345" s="52">
        <f>SAStab!C8842</f>
        <v>0</v>
      </c>
      <c r="F345" s="52">
        <f>SAStab!D8842</f>
        <v>0</v>
      </c>
      <c r="G345" s="52">
        <f>SAStab!E8842</f>
        <v>0</v>
      </c>
      <c r="H345" s="52">
        <f>SAStab!F8842</f>
        <v>0</v>
      </c>
      <c r="I345" s="52">
        <f>SAStab!G8842</f>
        <v>13414</v>
      </c>
      <c r="J345" s="52">
        <f>SAStab!H8842</f>
        <v>44456</v>
      </c>
      <c r="K345" s="52">
        <f>SAStab!I8842</f>
        <v>79621</v>
      </c>
      <c r="L345" s="52">
        <f>SAStab!J8842</f>
        <v>91441</v>
      </c>
      <c r="N345" s="8"/>
      <c r="O345" s="7" t="str">
        <f t="shared" si="88"/>
        <v>Other Family Member Income</v>
      </c>
      <c r="P345" s="98">
        <f>SAStab!C2055</f>
        <v>0.247</v>
      </c>
      <c r="Q345" s="11">
        <f>SAStab!B8986</f>
        <v>13197</v>
      </c>
      <c r="R345" s="85">
        <f>SAStab!C8986</f>
        <v>0</v>
      </c>
      <c r="S345" s="85">
        <f>SAStab!D8986</f>
        <v>0</v>
      </c>
      <c r="T345" s="85">
        <f>SAStab!E8986</f>
        <v>0</v>
      </c>
      <c r="U345" s="85">
        <f>SAStab!F8986</f>
        <v>0</v>
      </c>
      <c r="V345" s="85">
        <f>SAStab!G8986</f>
        <v>0</v>
      </c>
      <c r="W345" s="85">
        <f>SAStab!H8986</f>
        <v>61280</v>
      </c>
      <c r="X345" s="11">
        <f>SAStab!I8986</f>
        <v>93524</v>
      </c>
      <c r="Y345" s="11">
        <f>SAStab!J8986</f>
        <v>106314</v>
      </c>
      <c r="AA345" s="8"/>
      <c r="AB345" s="7" t="str">
        <f t="shared" si="89"/>
        <v>Other Family Member Income</v>
      </c>
      <c r="AC345" s="98">
        <f>SAStab!D2055</f>
        <v>0.23699999999999999</v>
      </c>
      <c r="AD345" s="11">
        <f>SAStab!B9130</f>
        <v>13797</v>
      </c>
      <c r="AE345" s="11">
        <f>SAStab!C9130</f>
        <v>0</v>
      </c>
      <c r="AF345" s="11">
        <f>SAStab!D9130</f>
        <v>0</v>
      </c>
      <c r="AG345" s="11">
        <f>SAStab!E9130</f>
        <v>0</v>
      </c>
      <c r="AH345" s="11">
        <f>SAStab!F9130</f>
        <v>0</v>
      </c>
      <c r="AI345" s="11">
        <f>SAStab!G9130</f>
        <v>0</v>
      </c>
      <c r="AJ345" s="11">
        <f>SAStab!H9130</f>
        <v>46102</v>
      </c>
      <c r="AK345" s="11">
        <f>SAStab!I9130</f>
        <v>101575</v>
      </c>
      <c r="AL345" s="11">
        <f>SAStab!J9130</f>
        <v>119693</v>
      </c>
      <c r="AN345" s="8"/>
      <c r="AO345" s="7" t="str">
        <f t="shared" si="90"/>
        <v>Other Family Member Income</v>
      </c>
      <c r="AP345" s="98">
        <f>SAStab!E2055</f>
        <v>0.222</v>
      </c>
      <c r="AQ345" s="85">
        <f>SAStab!B9274</f>
        <v>14495</v>
      </c>
      <c r="AR345" s="85">
        <f>SAStab!C9274</f>
        <v>0</v>
      </c>
      <c r="AS345" s="85">
        <f>SAStab!D9274</f>
        <v>0</v>
      </c>
      <c r="AT345" s="85">
        <f>SAStab!E9274</f>
        <v>0</v>
      </c>
      <c r="AU345" s="85">
        <f>SAStab!F9274</f>
        <v>0</v>
      </c>
      <c r="AV345" s="85">
        <f>SAStab!G9274</f>
        <v>0</v>
      </c>
      <c r="AW345" s="85">
        <f>SAStab!H9274</f>
        <v>51524</v>
      </c>
      <c r="AX345" s="85">
        <f>SAStab!I9274</f>
        <v>98167</v>
      </c>
      <c r="AY345" s="85">
        <f>SAStab!J9274</f>
        <v>133768</v>
      </c>
      <c r="BA345" s="8"/>
      <c r="BB345" s="7" t="str">
        <f t="shared" si="91"/>
        <v>Other Family Member Income</v>
      </c>
      <c r="BC345" s="98">
        <f>SAStab!F2055</f>
        <v>0.216</v>
      </c>
      <c r="BD345" s="85">
        <f>SAStab!B9418</f>
        <v>15259</v>
      </c>
      <c r="BE345" s="85">
        <f>SAStab!C9418</f>
        <v>0</v>
      </c>
      <c r="BF345" s="85">
        <f>SAStab!D9418</f>
        <v>0</v>
      </c>
      <c r="BG345" s="85">
        <f>SAStab!E9418</f>
        <v>0</v>
      </c>
      <c r="BH345" s="85">
        <f>SAStab!F9418</f>
        <v>0</v>
      </c>
      <c r="BI345" s="85">
        <f>SAStab!G9418</f>
        <v>0</v>
      </c>
      <c r="BJ345" s="85">
        <f>SAStab!H9418</f>
        <v>57374</v>
      </c>
      <c r="BK345" s="85">
        <f>SAStab!I9418</f>
        <v>109313</v>
      </c>
      <c r="BL345" s="85">
        <f>SAStab!J9418</f>
        <v>148956</v>
      </c>
      <c r="BN345" s="8"/>
      <c r="BO345" s="7" t="str">
        <f t="shared" si="92"/>
        <v>Other Family Member Income</v>
      </c>
      <c r="BP345" s="98">
        <f>SAStab!G2055</f>
        <v>0.218</v>
      </c>
      <c r="BQ345">
        <f>SAStab!B9562</f>
        <v>16066</v>
      </c>
      <c r="BR345">
        <f>SAStab!C9562</f>
        <v>0</v>
      </c>
      <c r="BS345">
        <f>SAStab!D9562</f>
        <v>0</v>
      </c>
      <c r="BT345">
        <f>SAStab!E9562</f>
        <v>0</v>
      </c>
      <c r="BU345">
        <f>SAStab!F9562</f>
        <v>0</v>
      </c>
      <c r="BV345" s="11">
        <f>SAStab!G9562</f>
        <v>0</v>
      </c>
      <c r="BW345" s="11">
        <f>SAStab!H9562</f>
        <v>63798</v>
      </c>
      <c r="BX345" s="11">
        <f>SAStab!I9562</f>
        <v>121553</v>
      </c>
      <c r="BY345" s="11">
        <f>SAStab!J9562</f>
        <v>165636</v>
      </c>
    </row>
    <row r="346" spans="1:77">
      <c r="A346" s="7"/>
      <c r="B346" s="9" t="s">
        <v>44</v>
      </c>
      <c r="C346" s="98">
        <f>SAStab!B2056</f>
        <v>0.63200000000000001</v>
      </c>
      <c r="D346" s="52">
        <f>SAStab!B8843</f>
        <v>7583</v>
      </c>
      <c r="E346" s="52">
        <f>SAStab!C8843</f>
        <v>0</v>
      </c>
      <c r="F346" s="52">
        <f>SAStab!D8843</f>
        <v>0</v>
      </c>
      <c r="G346" s="52">
        <f>SAStab!E8843</f>
        <v>0</v>
      </c>
      <c r="H346" s="52">
        <f>SAStab!F8843</f>
        <v>6879.2</v>
      </c>
      <c r="I346" s="52">
        <f>SAStab!G8843</f>
        <v>12599</v>
      </c>
      <c r="J346" s="52">
        <f>SAStab!H8843</f>
        <v>18943</v>
      </c>
      <c r="K346" s="52">
        <f>SAStab!I8843</f>
        <v>21927</v>
      </c>
      <c r="L346" s="52">
        <f>SAStab!J8843</f>
        <v>26748</v>
      </c>
      <c r="N346" s="7"/>
      <c r="O346" s="7" t="str">
        <f>$B346</f>
        <v xml:space="preserve">      Own Benefit</v>
      </c>
      <c r="P346" s="98">
        <f>SAStab!C2056</f>
        <v>0.67600000000000005</v>
      </c>
      <c r="Q346" s="11">
        <f>SAStab!B8987</f>
        <v>8765</v>
      </c>
      <c r="R346" s="85">
        <f>SAStab!C8987</f>
        <v>0</v>
      </c>
      <c r="S346" s="85">
        <f>SAStab!D8987</f>
        <v>0</v>
      </c>
      <c r="T346" s="85">
        <f>SAStab!E8987</f>
        <v>0</v>
      </c>
      <c r="U346" s="85">
        <f>SAStab!F8987</f>
        <v>8227.6</v>
      </c>
      <c r="V346" s="85">
        <f>SAStab!G8987</f>
        <v>13885</v>
      </c>
      <c r="W346" s="85">
        <f>SAStab!H8987</f>
        <v>20581</v>
      </c>
      <c r="X346" s="11">
        <f>SAStab!I8987</f>
        <v>24342</v>
      </c>
      <c r="Y346" s="11">
        <f>SAStab!J8987</f>
        <v>30013</v>
      </c>
      <c r="AA346" s="7"/>
      <c r="AB346" s="7" t="str">
        <f>$B346</f>
        <v xml:space="preserve">      Own Benefit</v>
      </c>
      <c r="AC346" s="98">
        <f>SAStab!D2056</f>
        <v>0.69499999999999995</v>
      </c>
      <c r="AD346" s="11">
        <f>SAStab!B9131</f>
        <v>10339</v>
      </c>
      <c r="AE346" s="11">
        <f>SAStab!C9131</f>
        <v>0</v>
      </c>
      <c r="AF346" s="11">
        <f>SAStab!D9131</f>
        <v>0</v>
      </c>
      <c r="AG346" s="11">
        <f>SAStab!E9131</f>
        <v>0</v>
      </c>
      <c r="AH346" s="11">
        <f>SAStab!F9131</f>
        <v>9991.6</v>
      </c>
      <c r="AI346" s="11">
        <f>SAStab!G9131</f>
        <v>16399</v>
      </c>
      <c r="AJ346" s="11">
        <f>SAStab!H9131</f>
        <v>23527</v>
      </c>
      <c r="AK346" s="11">
        <f>SAStab!I9131</f>
        <v>27677</v>
      </c>
      <c r="AL346" s="11">
        <f>SAStab!J9131</f>
        <v>33742</v>
      </c>
      <c r="AN346" s="7"/>
      <c r="AO346" s="7" t="str">
        <f>$B346</f>
        <v xml:space="preserve">      Own Benefit</v>
      </c>
      <c r="AP346" s="98">
        <f>SAStab!E2056</f>
        <v>0.69</v>
      </c>
      <c r="AQ346" s="85">
        <f>SAStab!B9275</f>
        <v>12001</v>
      </c>
      <c r="AR346" s="85">
        <f>SAStab!C9275</f>
        <v>0</v>
      </c>
      <c r="AS346" s="85">
        <f>SAStab!D9275</f>
        <v>0</v>
      </c>
      <c r="AT346" s="85">
        <f>SAStab!E9275</f>
        <v>0</v>
      </c>
      <c r="AU346" s="85">
        <f>SAStab!F9275</f>
        <v>11555.2</v>
      </c>
      <c r="AV346" s="85">
        <f>SAStab!G9275</f>
        <v>19136</v>
      </c>
      <c r="AW346" s="85">
        <f>SAStab!H9275</f>
        <v>27357</v>
      </c>
      <c r="AX346" s="85">
        <f>SAStab!I9275</f>
        <v>31621</v>
      </c>
      <c r="AY346" s="85">
        <f>SAStab!J9275</f>
        <v>39666</v>
      </c>
      <c r="BA346" s="7"/>
      <c r="BB346" s="7" t="str">
        <f>$B346</f>
        <v xml:space="preserve">      Own Benefit</v>
      </c>
      <c r="BC346" s="98">
        <f>SAStab!F2056</f>
        <v>0.69699999999999995</v>
      </c>
      <c r="BD346" s="85">
        <f>SAStab!B9419</f>
        <v>13878</v>
      </c>
      <c r="BE346" s="85">
        <f>SAStab!C9419</f>
        <v>0</v>
      </c>
      <c r="BF346" s="85">
        <f>SAStab!D9419</f>
        <v>0</v>
      </c>
      <c r="BG346" s="85">
        <f>SAStab!E9419</f>
        <v>0</v>
      </c>
      <c r="BH346" s="85">
        <f>SAStab!F9419</f>
        <v>13682.7</v>
      </c>
      <c r="BI346" s="85">
        <f>SAStab!G9419</f>
        <v>22040</v>
      </c>
      <c r="BJ346" s="85">
        <f>SAStab!H9419</f>
        <v>30947</v>
      </c>
      <c r="BK346" s="85">
        <f>SAStab!I9419</f>
        <v>36058</v>
      </c>
      <c r="BL346" s="85">
        <f>SAStab!J9419</f>
        <v>44024</v>
      </c>
      <c r="BN346" s="7"/>
      <c r="BO346" s="7" t="str">
        <f t="shared" si="92"/>
        <v xml:space="preserve">      Own Benefit</v>
      </c>
      <c r="BP346" s="98">
        <f>SAStab!G2056</f>
        <v>0.72399999999999998</v>
      </c>
      <c r="BQ346">
        <f>SAStab!B9563</f>
        <v>16576</v>
      </c>
      <c r="BR346">
        <f>SAStab!C9563</f>
        <v>0</v>
      </c>
      <c r="BS346">
        <f>SAStab!D9563</f>
        <v>0</v>
      </c>
      <c r="BT346">
        <f>SAStab!E9563</f>
        <v>0</v>
      </c>
      <c r="BU346">
        <f>SAStab!F9563</f>
        <v>16217.7</v>
      </c>
      <c r="BV346" s="11">
        <f>SAStab!G9563</f>
        <v>25841</v>
      </c>
      <c r="BW346" s="11">
        <f>SAStab!H9563</f>
        <v>36174</v>
      </c>
      <c r="BX346" s="11">
        <f>SAStab!I9563</f>
        <v>41630</v>
      </c>
      <c r="BY346" s="11">
        <f>SAStab!J9563</f>
        <v>50419</v>
      </c>
    </row>
    <row r="347" spans="1:77">
      <c r="A347" s="7"/>
      <c r="B347" s="9" t="s">
        <v>45</v>
      </c>
      <c r="C347" s="98">
        <f>SAStab!B2057</f>
        <v>0.30099999999999999</v>
      </c>
      <c r="D347" s="52">
        <f>SAStab!B8844</f>
        <v>3561</v>
      </c>
      <c r="E347" s="52">
        <f>SAStab!C8844</f>
        <v>0</v>
      </c>
      <c r="F347" s="52">
        <f>SAStab!D8844</f>
        <v>0</v>
      </c>
      <c r="G347" s="52">
        <f>SAStab!E8844</f>
        <v>0</v>
      </c>
      <c r="H347" s="52">
        <f>SAStab!F8844</f>
        <v>0</v>
      </c>
      <c r="I347" s="52">
        <f>SAStab!G8844</f>
        <v>5578</v>
      </c>
      <c r="J347" s="52">
        <f>SAStab!H8844</f>
        <v>13331</v>
      </c>
      <c r="K347" s="52">
        <f>SAStab!I8844</f>
        <v>18991</v>
      </c>
      <c r="L347" s="52">
        <f>SAStab!J8844</f>
        <v>25808</v>
      </c>
      <c r="N347" s="7"/>
      <c r="O347" s="7" t="str">
        <f>$B347</f>
        <v xml:space="preserve">      Spouse Benefit</v>
      </c>
      <c r="P347" s="98">
        <f>SAStab!C2057</f>
        <v>0.32500000000000001</v>
      </c>
      <c r="Q347" s="11">
        <f>SAStab!B8988</f>
        <v>4265</v>
      </c>
      <c r="R347" s="85">
        <f>SAStab!C8988</f>
        <v>0</v>
      </c>
      <c r="S347" s="85">
        <f>SAStab!D8988</f>
        <v>0</v>
      </c>
      <c r="T347" s="85">
        <f>SAStab!E8988</f>
        <v>0</v>
      </c>
      <c r="U347" s="85">
        <f>SAStab!F8988</f>
        <v>0</v>
      </c>
      <c r="V347" s="85">
        <f>SAStab!G8988</f>
        <v>7482</v>
      </c>
      <c r="W347" s="85">
        <f>SAStab!H8988</f>
        <v>15855</v>
      </c>
      <c r="X347" s="11">
        <f>SAStab!I8988</f>
        <v>21110</v>
      </c>
      <c r="Y347" s="11">
        <f>SAStab!J8988</f>
        <v>28926</v>
      </c>
      <c r="AA347" s="7"/>
      <c r="AB347" s="7" t="str">
        <f>$B347</f>
        <v xml:space="preserve">      Spouse Benefit</v>
      </c>
      <c r="AC347" s="98">
        <f>SAStab!D2057</f>
        <v>0.35899999999999999</v>
      </c>
      <c r="AD347" s="11">
        <f>SAStab!B9132</f>
        <v>5517</v>
      </c>
      <c r="AE347" s="11">
        <f>SAStab!C9132</f>
        <v>0</v>
      </c>
      <c r="AF347" s="11">
        <f>SAStab!D9132</f>
        <v>0</v>
      </c>
      <c r="AG347" s="11">
        <f>SAStab!E9132</f>
        <v>0</v>
      </c>
      <c r="AH347" s="11">
        <f>SAStab!F9132</f>
        <v>0</v>
      </c>
      <c r="AI347" s="11">
        <f>SAStab!G9132</f>
        <v>10304</v>
      </c>
      <c r="AJ347" s="11">
        <f>SAStab!H9132</f>
        <v>19323</v>
      </c>
      <c r="AK347" s="11">
        <f>SAStab!I9132</f>
        <v>25249</v>
      </c>
      <c r="AL347" s="11">
        <f>SAStab!J9132</f>
        <v>33258</v>
      </c>
      <c r="AN347" s="7"/>
      <c r="AO347" s="7" t="str">
        <f>$B347</f>
        <v xml:space="preserve">      Spouse Benefit</v>
      </c>
      <c r="AP347" s="98">
        <f>SAStab!E2057</f>
        <v>0.34399999999999997</v>
      </c>
      <c r="AQ347" s="85">
        <f>SAStab!B9276</f>
        <v>6267</v>
      </c>
      <c r="AR347" s="85">
        <f>SAStab!C9276</f>
        <v>0</v>
      </c>
      <c r="AS347" s="85">
        <f>SAStab!D9276</f>
        <v>0</v>
      </c>
      <c r="AT347" s="85">
        <f>SAStab!E9276</f>
        <v>0</v>
      </c>
      <c r="AU347" s="85">
        <f>SAStab!F9276</f>
        <v>0</v>
      </c>
      <c r="AV347" s="85">
        <f>SAStab!G9276</f>
        <v>11701</v>
      </c>
      <c r="AW347" s="85">
        <f>SAStab!H9276</f>
        <v>22421</v>
      </c>
      <c r="AX347" s="85">
        <f>SAStab!I9276</f>
        <v>29606</v>
      </c>
      <c r="AY347" s="85">
        <f>SAStab!J9276</f>
        <v>38634</v>
      </c>
      <c r="BA347" s="7"/>
      <c r="BB347" s="7" t="str">
        <f>$B347</f>
        <v xml:space="preserve">      Spouse Benefit</v>
      </c>
      <c r="BC347" s="98">
        <f>SAStab!F2057</f>
        <v>0.35499999999999998</v>
      </c>
      <c r="BD347" s="85">
        <f>SAStab!B9420</f>
        <v>7463</v>
      </c>
      <c r="BE347" s="85">
        <f>SAStab!C9420</f>
        <v>0</v>
      </c>
      <c r="BF347" s="85">
        <f>SAStab!D9420</f>
        <v>0</v>
      </c>
      <c r="BG347" s="85">
        <f>SAStab!E9420</f>
        <v>0</v>
      </c>
      <c r="BH347" s="85">
        <f>SAStab!F9420</f>
        <v>0</v>
      </c>
      <c r="BI347" s="85">
        <f>SAStab!G9420</f>
        <v>13994</v>
      </c>
      <c r="BJ347" s="85">
        <f>SAStab!H9420</f>
        <v>26581</v>
      </c>
      <c r="BK347" s="85">
        <f>SAStab!I9420</f>
        <v>34252</v>
      </c>
      <c r="BL347" s="85">
        <f>SAStab!J9420</f>
        <v>43713</v>
      </c>
      <c r="BN347" s="7"/>
      <c r="BO347" s="7" t="str">
        <f t="shared" si="92"/>
        <v xml:space="preserve">      Spouse Benefit</v>
      </c>
      <c r="BP347" s="98">
        <f>SAStab!G2057</f>
        <v>0.36499999999999999</v>
      </c>
      <c r="BQ347">
        <f>SAStab!B9564</f>
        <v>8806</v>
      </c>
      <c r="BR347">
        <f>SAStab!C9564</f>
        <v>0</v>
      </c>
      <c r="BS347">
        <f>SAStab!D9564</f>
        <v>0</v>
      </c>
      <c r="BT347">
        <f>SAStab!E9564</f>
        <v>0</v>
      </c>
      <c r="BU347">
        <f>SAStab!F9564</f>
        <v>0</v>
      </c>
      <c r="BV347" s="11">
        <f>SAStab!G9564</f>
        <v>16679</v>
      </c>
      <c r="BW347" s="11">
        <f>SAStab!H9564</f>
        <v>31279</v>
      </c>
      <c r="BX347" s="11">
        <f>SAStab!I9564</f>
        <v>39188</v>
      </c>
      <c r="BY347" s="11">
        <f>SAStab!J9564</f>
        <v>49183</v>
      </c>
    </row>
    <row r="348" spans="1:77">
      <c r="A348" s="7"/>
      <c r="B348" s="9" t="s">
        <v>46</v>
      </c>
      <c r="C348" s="98">
        <f>SAStab!B2058</f>
        <v>0.24399999999999999</v>
      </c>
      <c r="D348" s="52">
        <f>SAStab!B8845</f>
        <v>6233</v>
      </c>
      <c r="E348" s="52">
        <f>SAStab!C8845</f>
        <v>0</v>
      </c>
      <c r="F348" s="52">
        <f>SAStab!D8845</f>
        <v>0</v>
      </c>
      <c r="G348" s="52">
        <f>SAStab!E8845</f>
        <v>0</v>
      </c>
      <c r="H348" s="52">
        <f>SAStab!F8845</f>
        <v>0</v>
      </c>
      <c r="I348" s="52">
        <f>SAStab!G8845</f>
        <v>0</v>
      </c>
      <c r="J348" s="52">
        <f>SAStab!H8845</f>
        <v>21108</v>
      </c>
      <c r="K348" s="52">
        <f>SAStab!I8845</f>
        <v>36121</v>
      </c>
      <c r="L348" s="52">
        <f>SAStab!J8845</f>
        <v>93750</v>
      </c>
      <c r="N348" s="7"/>
      <c r="O348" s="7" t="str">
        <f>$B348</f>
        <v xml:space="preserve">      Own Earnings</v>
      </c>
      <c r="P348" s="98">
        <f>SAStab!C2058</f>
        <v>0.28899999999999998</v>
      </c>
      <c r="Q348" s="11">
        <f>SAStab!B8989</f>
        <v>7784</v>
      </c>
      <c r="R348" s="85">
        <f>SAStab!C8989</f>
        <v>0</v>
      </c>
      <c r="S348" s="85">
        <f>SAStab!D8989</f>
        <v>0</v>
      </c>
      <c r="T348" s="85">
        <f>SAStab!E8989</f>
        <v>0</v>
      </c>
      <c r="U348" s="85">
        <f>SAStab!F8989</f>
        <v>0</v>
      </c>
      <c r="V348" s="85">
        <f>SAStab!G8989</f>
        <v>4381</v>
      </c>
      <c r="W348" s="85">
        <f>SAStab!H8989</f>
        <v>26937</v>
      </c>
      <c r="X348" s="11">
        <f>SAStab!I8989</f>
        <v>42862</v>
      </c>
      <c r="Y348" s="11">
        <f>SAStab!J8989</f>
        <v>95437</v>
      </c>
      <c r="AA348" s="7"/>
      <c r="AB348" s="7" t="str">
        <f>$B348</f>
        <v xml:space="preserve">      Own Earnings</v>
      </c>
      <c r="AC348" s="98">
        <f>SAStab!D2058</f>
        <v>0.29599999999999999</v>
      </c>
      <c r="AD348" s="11">
        <f>SAStab!B9133</f>
        <v>10007</v>
      </c>
      <c r="AE348" s="11">
        <f>SAStab!C9133</f>
        <v>0</v>
      </c>
      <c r="AF348" s="11">
        <f>SAStab!D9133</f>
        <v>0</v>
      </c>
      <c r="AG348" s="11">
        <f>SAStab!E9133</f>
        <v>0</v>
      </c>
      <c r="AH348" s="11">
        <f>SAStab!F9133</f>
        <v>0</v>
      </c>
      <c r="AI348" s="11">
        <f>SAStab!G9133</f>
        <v>5889</v>
      </c>
      <c r="AJ348" s="11">
        <f>SAStab!H9133</f>
        <v>33472</v>
      </c>
      <c r="AK348" s="11">
        <f>SAStab!I9133</f>
        <v>55681</v>
      </c>
      <c r="AL348" s="11">
        <f>SAStab!J9133</f>
        <v>127868</v>
      </c>
      <c r="AN348" s="7"/>
      <c r="AO348" s="7" t="str">
        <f>$B348</f>
        <v xml:space="preserve">      Own Earnings</v>
      </c>
      <c r="AP348" s="98">
        <f>SAStab!E2058</f>
        <v>0.28699999999999998</v>
      </c>
      <c r="AQ348" s="85">
        <f>SAStab!B9277</f>
        <v>11379</v>
      </c>
      <c r="AR348" s="85">
        <f>SAStab!C9277</f>
        <v>0</v>
      </c>
      <c r="AS348" s="85">
        <f>SAStab!D9277</f>
        <v>0</v>
      </c>
      <c r="AT348" s="85">
        <f>SAStab!E9277</f>
        <v>0</v>
      </c>
      <c r="AU348" s="85">
        <f>SAStab!F9277</f>
        <v>0</v>
      </c>
      <c r="AV348" s="85">
        <f>SAStab!G9277</f>
        <v>6551</v>
      </c>
      <c r="AW348" s="85">
        <f>SAStab!H9277</f>
        <v>38005</v>
      </c>
      <c r="AX348" s="85">
        <f>SAStab!I9277</f>
        <v>62877</v>
      </c>
      <c r="AY348" s="85">
        <f>SAStab!J9277</f>
        <v>137727</v>
      </c>
      <c r="BA348" s="7"/>
      <c r="BB348" s="7" t="str">
        <f>$B348</f>
        <v xml:space="preserve">      Own Earnings</v>
      </c>
      <c r="BC348" s="98">
        <f>SAStab!F2058</f>
        <v>0.29299999999999998</v>
      </c>
      <c r="BD348" s="85">
        <f>SAStab!B9421</f>
        <v>14814</v>
      </c>
      <c r="BE348" s="85">
        <f>SAStab!C9421</f>
        <v>0</v>
      </c>
      <c r="BF348" s="85">
        <f>SAStab!D9421</f>
        <v>0</v>
      </c>
      <c r="BG348" s="85">
        <f>SAStab!E9421</f>
        <v>0</v>
      </c>
      <c r="BH348" s="85">
        <f>SAStab!F9421</f>
        <v>0</v>
      </c>
      <c r="BI348" s="85">
        <f>SAStab!G9421</f>
        <v>7365</v>
      </c>
      <c r="BJ348" s="85">
        <f>SAStab!H9421</f>
        <v>43128</v>
      </c>
      <c r="BK348" s="85">
        <f>SAStab!I9421</f>
        <v>73341</v>
      </c>
      <c r="BL348" s="85">
        <f>SAStab!J9421</f>
        <v>154483</v>
      </c>
      <c r="BN348" s="7"/>
      <c r="BO348" s="7" t="str">
        <f t="shared" si="92"/>
        <v xml:space="preserve">      Own Earnings</v>
      </c>
      <c r="BP348" s="98">
        <f>SAStab!G2058</f>
        <v>0.29599999999999999</v>
      </c>
      <c r="BQ348">
        <f>SAStab!B9565</f>
        <v>16008</v>
      </c>
      <c r="BR348">
        <f>SAStab!C9565</f>
        <v>0</v>
      </c>
      <c r="BS348">
        <f>SAStab!D9565</f>
        <v>0</v>
      </c>
      <c r="BT348">
        <f>SAStab!E9565</f>
        <v>0</v>
      </c>
      <c r="BU348">
        <f>SAStab!F9565</f>
        <v>0</v>
      </c>
      <c r="BV348" s="11">
        <f>SAStab!G9565</f>
        <v>9507</v>
      </c>
      <c r="BW348" s="11">
        <f>SAStab!H9565</f>
        <v>51817</v>
      </c>
      <c r="BX348" s="11">
        <f>SAStab!I9565</f>
        <v>85434</v>
      </c>
      <c r="BY348" s="11">
        <f>SAStab!J9565</f>
        <v>185211</v>
      </c>
    </row>
    <row r="349" spans="1:77">
      <c r="A349" s="7"/>
      <c r="B349" s="9" t="s">
        <v>47</v>
      </c>
      <c r="C349" s="98">
        <f>SAStab!B2059</f>
        <v>0.20699999999999999</v>
      </c>
      <c r="D349" s="52">
        <f>SAStab!B8846</f>
        <v>6776</v>
      </c>
      <c r="E349" s="52">
        <f>SAStab!C8846</f>
        <v>0</v>
      </c>
      <c r="F349" s="52">
        <f>SAStab!D8846</f>
        <v>0</v>
      </c>
      <c r="G349" s="52">
        <f>SAStab!E8846</f>
        <v>0</v>
      </c>
      <c r="H349" s="52">
        <f>SAStab!F8846</f>
        <v>0</v>
      </c>
      <c r="I349" s="52">
        <f>SAStab!G8846</f>
        <v>0</v>
      </c>
      <c r="J349" s="52">
        <f>SAStab!H8846</f>
        <v>20936</v>
      </c>
      <c r="K349" s="52">
        <f>SAStab!I8846</f>
        <v>42707</v>
      </c>
      <c r="L349" s="52">
        <f>SAStab!J8846</f>
        <v>109188</v>
      </c>
      <c r="N349" s="7"/>
      <c r="O349" s="7" t="str">
        <f>$B349</f>
        <v xml:space="preserve">      Spouse Earnings</v>
      </c>
      <c r="P349" s="98">
        <f>SAStab!C2059</f>
        <v>0.23300000000000001</v>
      </c>
      <c r="Q349" s="11">
        <f>SAStab!B8990</f>
        <v>8743</v>
      </c>
      <c r="R349" s="85">
        <f>SAStab!C8990</f>
        <v>0</v>
      </c>
      <c r="S349" s="85">
        <f>SAStab!D8990</f>
        <v>0</v>
      </c>
      <c r="T349" s="85">
        <f>SAStab!E8990</f>
        <v>0</v>
      </c>
      <c r="U349" s="85">
        <f>SAStab!F8990</f>
        <v>0</v>
      </c>
      <c r="V349" s="85">
        <f>SAStab!G8990</f>
        <v>0</v>
      </c>
      <c r="W349" s="85">
        <f>SAStab!H8990</f>
        <v>28962</v>
      </c>
      <c r="X349" s="11">
        <f>SAStab!I8990</f>
        <v>52744</v>
      </c>
      <c r="Y349" s="11">
        <f>SAStab!J8990</f>
        <v>120825</v>
      </c>
      <c r="AA349" s="7"/>
      <c r="AB349" s="7" t="str">
        <f>$B349</f>
        <v xml:space="preserve">      Spouse Earnings</v>
      </c>
      <c r="AC349" s="98">
        <f>SAStab!D2059</f>
        <v>0.22600000000000001</v>
      </c>
      <c r="AD349" s="11">
        <f>SAStab!B9134</f>
        <v>10324</v>
      </c>
      <c r="AE349" s="11">
        <f>SAStab!C9134</f>
        <v>0</v>
      </c>
      <c r="AF349" s="11">
        <f>SAStab!D9134</f>
        <v>0</v>
      </c>
      <c r="AG349" s="11">
        <f>SAStab!E9134</f>
        <v>0</v>
      </c>
      <c r="AH349" s="11">
        <f>SAStab!F9134</f>
        <v>0</v>
      </c>
      <c r="AI349" s="11">
        <f>SAStab!G9134</f>
        <v>0</v>
      </c>
      <c r="AJ349" s="11">
        <f>SAStab!H9134</f>
        <v>36093</v>
      </c>
      <c r="AK349" s="11">
        <f>SAStab!I9134</f>
        <v>61837</v>
      </c>
      <c r="AL349" s="11">
        <f>SAStab!J9134</f>
        <v>143148</v>
      </c>
      <c r="AN349" s="7"/>
      <c r="AO349" s="7" t="str">
        <f>$B349</f>
        <v xml:space="preserve">      Spouse Earnings</v>
      </c>
      <c r="AP349" s="98">
        <f>SAStab!E2059</f>
        <v>0.20799999999999999</v>
      </c>
      <c r="AQ349" s="85">
        <f>SAStab!B9278</f>
        <v>11065</v>
      </c>
      <c r="AR349" s="85">
        <f>SAStab!C9278</f>
        <v>0</v>
      </c>
      <c r="AS349" s="85">
        <f>SAStab!D9278</f>
        <v>0</v>
      </c>
      <c r="AT349" s="85">
        <f>SAStab!E9278</f>
        <v>0</v>
      </c>
      <c r="AU349" s="85">
        <f>SAStab!F9278</f>
        <v>0</v>
      </c>
      <c r="AV349" s="85">
        <f>SAStab!G9278</f>
        <v>0</v>
      </c>
      <c r="AW349" s="85">
        <f>SAStab!H9278</f>
        <v>36053</v>
      </c>
      <c r="AX349" s="85">
        <f>SAStab!I9278</f>
        <v>72187</v>
      </c>
      <c r="AY349" s="85">
        <f>SAStab!J9278</f>
        <v>162098</v>
      </c>
      <c r="BA349" s="7"/>
      <c r="BB349" s="7" t="str">
        <f>$B349</f>
        <v xml:space="preserve">      Spouse Earnings</v>
      </c>
      <c r="BC349" s="98">
        <f>SAStab!F2059</f>
        <v>0.21199999999999999</v>
      </c>
      <c r="BD349" s="85">
        <f>SAStab!B9422</f>
        <v>13733</v>
      </c>
      <c r="BE349" s="85">
        <f>SAStab!C9422</f>
        <v>0</v>
      </c>
      <c r="BF349" s="85">
        <f>SAStab!D9422</f>
        <v>0</v>
      </c>
      <c r="BG349" s="85">
        <f>SAStab!E9422</f>
        <v>0</v>
      </c>
      <c r="BH349" s="85">
        <f>SAStab!F9422</f>
        <v>0</v>
      </c>
      <c r="BI349" s="85">
        <f>SAStab!G9422</f>
        <v>0</v>
      </c>
      <c r="BJ349" s="85">
        <f>SAStab!H9422</f>
        <v>41515</v>
      </c>
      <c r="BK349" s="85">
        <f>SAStab!I9422</f>
        <v>78988</v>
      </c>
      <c r="BL349" s="85">
        <f>SAStab!J9422</f>
        <v>190068</v>
      </c>
      <c r="BN349" s="7"/>
      <c r="BO349" s="7" t="str">
        <f t="shared" si="92"/>
        <v xml:space="preserve">      Spouse Earnings</v>
      </c>
      <c r="BP349" s="98">
        <f>SAStab!G2059</f>
        <v>0.20799999999999999</v>
      </c>
      <c r="BQ349">
        <f>SAStab!B9566</f>
        <v>13451</v>
      </c>
      <c r="BR349">
        <f>SAStab!C9566</f>
        <v>0</v>
      </c>
      <c r="BS349">
        <f>SAStab!D9566</f>
        <v>0</v>
      </c>
      <c r="BT349">
        <f>SAStab!E9566</f>
        <v>0</v>
      </c>
      <c r="BU349">
        <f>SAStab!F9566</f>
        <v>0</v>
      </c>
      <c r="BV349" s="11">
        <f>SAStab!G9566</f>
        <v>0</v>
      </c>
      <c r="BW349" s="11">
        <f>SAStab!H9566</f>
        <v>46250</v>
      </c>
      <c r="BX349" s="11">
        <f>SAStab!I9566</f>
        <v>84369</v>
      </c>
      <c r="BY349" s="11">
        <f>SAStab!J9566</f>
        <v>191238</v>
      </c>
    </row>
    <row r="350" spans="1:77">
      <c r="A350" s="7"/>
      <c r="B350" s="7" t="s">
        <v>312</v>
      </c>
      <c r="C350" s="98">
        <f>SAStab!B2060</f>
        <v>1</v>
      </c>
      <c r="D350" s="52">
        <f>SAStab!B8847</f>
        <v>28567</v>
      </c>
      <c r="E350" s="52">
        <f>SAStab!C8847</f>
        <v>-2056.7800000000002</v>
      </c>
      <c r="F350" s="52">
        <f>SAStab!D8847</f>
        <v>1070.18</v>
      </c>
      <c r="G350" s="52">
        <f>SAStab!E8847</f>
        <v>8129</v>
      </c>
      <c r="H350" s="52">
        <f>SAStab!F8847</f>
        <v>17375.400000000001</v>
      </c>
      <c r="I350" s="52">
        <f>SAStab!G8847</f>
        <v>37237</v>
      </c>
      <c r="J350" s="52">
        <f>SAStab!H8847</f>
        <v>65083</v>
      </c>
      <c r="K350" s="52">
        <f>SAStab!I8847</f>
        <v>90505</v>
      </c>
      <c r="L350" s="52">
        <f>SAStab!J8847</f>
        <v>153053</v>
      </c>
      <c r="N350" s="7"/>
      <c r="O350" s="7" t="str">
        <f t="shared" si="88"/>
        <v>Net Annuity Income</v>
      </c>
      <c r="P350" s="98">
        <f>SAStab!C2060</f>
        <v>1</v>
      </c>
      <c r="Q350" s="11">
        <f>SAStab!B8991</f>
        <v>32965</v>
      </c>
      <c r="R350" s="85">
        <f>SAStab!C8991</f>
        <v>-2157.2199999999998</v>
      </c>
      <c r="S350" s="85">
        <f>SAStab!D8991</f>
        <v>1570.13</v>
      </c>
      <c r="T350" s="85">
        <f>SAStab!E8991</f>
        <v>9402.1</v>
      </c>
      <c r="U350" s="85">
        <f>SAStab!F8991</f>
        <v>21260.6</v>
      </c>
      <c r="V350" s="85">
        <f>SAStab!G8991</f>
        <v>41475</v>
      </c>
      <c r="W350" s="85">
        <f>SAStab!H8991</f>
        <v>73673</v>
      </c>
      <c r="X350" s="11">
        <f>SAStab!I8991</f>
        <v>97370</v>
      </c>
      <c r="Y350" s="11">
        <f>SAStab!J8991</f>
        <v>167750</v>
      </c>
      <c r="AA350" s="7"/>
      <c r="AB350" s="7" t="str">
        <f t="shared" si="89"/>
        <v>Net Annuity Income</v>
      </c>
      <c r="AC350" s="98">
        <f>SAStab!D2060</f>
        <v>1</v>
      </c>
      <c r="AD350" s="11">
        <f>SAStab!B9135</f>
        <v>39674</v>
      </c>
      <c r="AE350" s="11">
        <f>SAStab!C9135</f>
        <v>-2324.62</v>
      </c>
      <c r="AF350" s="11">
        <f>SAStab!D9135</f>
        <v>2500.89</v>
      </c>
      <c r="AG350" s="11">
        <f>SAStab!E9135</f>
        <v>10994.3</v>
      </c>
      <c r="AH350" s="11">
        <f>SAStab!F9135</f>
        <v>25083.5</v>
      </c>
      <c r="AI350" s="11">
        <f>SAStab!G9135</f>
        <v>50375</v>
      </c>
      <c r="AJ350" s="11">
        <f>SAStab!H9135</f>
        <v>86069</v>
      </c>
      <c r="AK350" s="11">
        <f>SAStab!I9135</f>
        <v>122110</v>
      </c>
      <c r="AL350" s="11">
        <f>SAStab!J9135</f>
        <v>223232</v>
      </c>
      <c r="AN350" s="7"/>
      <c r="AO350" s="7" t="str">
        <f t="shared" si="90"/>
        <v>Net Annuity Income</v>
      </c>
      <c r="AP350" s="98">
        <f>SAStab!E2060</f>
        <v>1</v>
      </c>
      <c r="AQ350" s="85">
        <f>SAStab!B9279</f>
        <v>45595</v>
      </c>
      <c r="AR350" s="85">
        <f>SAStab!C9279</f>
        <v>-2866.8</v>
      </c>
      <c r="AS350" s="85">
        <f>SAStab!D9279</f>
        <v>2255.9</v>
      </c>
      <c r="AT350" s="85">
        <f>SAStab!E9279</f>
        <v>12486</v>
      </c>
      <c r="AU350" s="85">
        <f>SAStab!F9279</f>
        <v>28787</v>
      </c>
      <c r="AV350" s="85">
        <f>SAStab!G9279</f>
        <v>57573</v>
      </c>
      <c r="AW350" s="85">
        <f>SAStab!H9279</f>
        <v>101039</v>
      </c>
      <c r="AX350" s="85">
        <f>SAStab!I9279</f>
        <v>142199</v>
      </c>
      <c r="AY350" s="85">
        <f>SAStab!J9279</f>
        <v>266645</v>
      </c>
      <c r="BA350" s="7"/>
      <c r="BB350" s="7" t="str">
        <f t="shared" si="91"/>
        <v>Net Annuity Income</v>
      </c>
      <c r="BC350" s="98">
        <f>SAStab!F2060</f>
        <v>1</v>
      </c>
      <c r="BD350" s="85">
        <f>SAStab!B9423</f>
        <v>53827</v>
      </c>
      <c r="BE350" s="85">
        <f>SAStab!C9423</f>
        <v>-3411.71</v>
      </c>
      <c r="BF350" s="85">
        <f>SAStab!D9423</f>
        <v>2324.25</v>
      </c>
      <c r="BG350" s="85">
        <f>SAStab!E9423</f>
        <v>14444</v>
      </c>
      <c r="BH350" s="85">
        <f>SAStab!F9423</f>
        <v>33593</v>
      </c>
      <c r="BI350" s="85">
        <f>SAStab!G9423</f>
        <v>67105</v>
      </c>
      <c r="BJ350" s="85">
        <f>SAStab!H9423</f>
        <v>118600</v>
      </c>
      <c r="BK350" s="85">
        <f>SAStab!I9423</f>
        <v>166840</v>
      </c>
      <c r="BL350" s="85">
        <f>SAStab!J9423</f>
        <v>314862</v>
      </c>
      <c r="BN350" s="7"/>
      <c r="BO350" s="7" t="str">
        <f t="shared" si="92"/>
        <v>Net Annuity Income</v>
      </c>
      <c r="BP350" s="98">
        <f>SAStab!G2060</f>
        <v>1</v>
      </c>
      <c r="BQ350">
        <f>SAStab!B9567</f>
        <v>61748</v>
      </c>
      <c r="BR350">
        <f>SAStab!C9567</f>
        <v>-3337.88</v>
      </c>
      <c r="BS350">
        <f>SAStab!D9567</f>
        <v>2988.34</v>
      </c>
      <c r="BT350">
        <f>SAStab!E9567</f>
        <v>17059</v>
      </c>
      <c r="BU350">
        <f>SAStab!F9567</f>
        <v>39612.1</v>
      </c>
      <c r="BV350" s="11">
        <f>SAStab!G9567</f>
        <v>79081</v>
      </c>
      <c r="BW350" s="11">
        <f>SAStab!H9567</f>
        <v>136362</v>
      </c>
      <c r="BX350" s="11">
        <f>SAStab!I9567</f>
        <v>181622</v>
      </c>
      <c r="BY350" s="11">
        <f>SAStab!J9567</f>
        <v>362194</v>
      </c>
    </row>
    <row r="351" spans="1:77">
      <c r="A351" s="7"/>
      <c r="B351" s="7" t="s">
        <v>311</v>
      </c>
      <c r="C351" s="98">
        <f>SAStab!B2061</f>
        <v>0.999</v>
      </c>
      <c r="D351" s="52">
        <f>SAStab!B8848</f>
        <v>21707</v>
      </c>
      <c r="E351" s="52">
        <f>SAStab!C8848</f>
        <v>-2013.65</v>
      </c>
      <c r="F351" s="52">
        <f>SAStab!D8848</f>
        <v>-491.16</v>
      </c>
      <c r="G351" s="52">
        <f>SAStab!E8848</f>
        <v>7128.9</v>
      </c>
      <c r="H351" s="52">
        <f>SAStab!F8848</f>
        <v>13606.5</v>
      </c>
      <c r="I351" s="52">
        <f>SAStab!G8848</f>
        <v>29427</v>
      </c>
      <c r="J351" s="52">
        <f>SAStab!H8848</f>
        <v>51689</v>
      </c>
      <c r="K351" s="52">
        <f>SAStab!I8848</f>
        <v>69042</v>
      </c>
      <c r="L351" s="52">
        <f>SAStab!J8848</f>
        <v>114286</v>
      </c>
      <c r="N351" s="7"/>
      <c r="O351" s="7" t="str">
        <f t="shared" si="88"/>
        <v>Net Cash Income</v>
      </c>
      <c r="P351" s="98">
        <f>SAStab!C2061</f>
        <v>0.999</v>
      </c>
      <c r="Q351" s="11">
        <f>SAStab!B8992</f>
        <v>24260</v>
      </c>
      <c r="R351" s="85">
        <f>SAStab!C8992</f>
        <v>-2561.89</v>
      </c>
      <c r="S351" s="85">
        <f>SAStab!D8992</f>
        <v>-118.3</v>
      </c>
      <c r="T351" s="85">
        <f>SAStab!E8992</f>
        <v>7772.8</v>
      </c>
      <c r="U351" s="85">
        <f>SAStab!F8992</f>
        <v>16670.7</v>
      </c>
      <c r="V351" s="85">
        <f>SAStab!G8992</f>
        <v>32954</v>
      </c>
      <c r="W351" s="85">
        <f>SAStab!H8992</f>
        <v>55555</v>
      </c>
      <c r="X351" s="11">
        <f>SAStab!I8992</f>
        <v>73542</v>
      </c>
      <c r="Y351" s="11">
        <f>SAStab!J8992</f>
        <v>120811</v>
      </c>
      <c r="AA351" s="7"/>
      <c r="AB351" s="7" t="str">
        <f t="shared" si="89"/>
        <v>Net Cash Income</v>
      </c>
      <c r="AC351" s="98">
        <f>SAStab!D2061</f>
        <v>0.999</v>
      </c>
      <c r="AD351" s="11">
        <f>SAStab!B9136</f>
        <v>28479</v>
      </c>
      <c r="AE351" s="11">
        <f>SAStab!C9136</f>
        <v>-3193.54</v>
      </c>
      <c r="AF351" s="11">
        <f>SAStab!D9136</f>
        <v>186.2</v>
      </c>
      <c r="AG351" s="11">
        <f>SAStab!E9136</f>
        <v>8555.6</v>
      </c>
      <c r="AH351" s="11">
        <f>SAStab!F9136</f>
        <v>19631.5</v>
      </c>
      <c r="AI351" s="11">
        <f>SAStab!G9136</f>
        <v>39805</v>
      </c>
      <c r="AJ351" s="11">
        <f>SAStab!H9136</f>
        <v>65308</v>
      </c>
      <c r="AK351" s="11">
        <f>SAStab!I9136</f>
        <v>85242</v>
      </c>
      <c r="AL351" s="11">
        <f>SAStab!J9136</f>
        <v>143957</v>
      </c>
      <c r="AN351" s="7"/>
      <c r="AO351" s="7" t="str">
        <f t="shared" si="90"/>
        <v>Net Cash Income</v>
      </c>
      <c r="AP351" s="98">
        <f>SAStab!E2061</f>
        <v>0.998</v>
      </c>
      <c r="AQ351" s="85">
        <f>SAStab!B9280</f>
        <v>32434</v>
      </c>
      <c r="AR351" s="85">
        <f>SAStab!C9280</f>
        <v>-4084.26</v>
      </c>
      <c r="AS351" s="85">
        <f>SAStab!D9280</f>
        <v>-1528.23</v>
      </c>
      <c r="AT351" s="85">
        <f>SAStab!E9280</f>
        <v>9152.2999999999993</v>
      </c>
      <c r="AU351" s="85">
        <f>SAStab!F9280</f>
        <v>21962.6</v>
      </c>
      <c r="AV351" s="85">
        <f>SAStab!G9280</f>
        <v>44355</v>
      </c>
      <c r="AW351" s="85">
        <f>SAStab!H9280</f>
        <v>75750</v>
      </c>
      <c r="AX351" s="85">
        <f>SAStab!I9280</f>
        <v>101430</v>
      </c>
      <c r="AY351" s="85">
        <f>SAStab!J9280</f>
        <v>164562</v>
      </c>
      <c r="BA351" s="7"/>
      <c r="BB351" s="7" t="str">
        <f t="shared" si="91"/>
        <v>Net Cash Income</v>
      </c>
      <c r="BC351" s="98">
        <f>SAStab!F2061</f>
        <v>0.997</v>
      </c>
      <c r="BD351" s="85">
        <f>SAStab!B9424</f>
        <v>38132</v>
      </c>
      <c r="BE351" s="85">
        <f>SAStab!C9424</f>
        <v>-5100.55</v>
      </c>
      <c r="BF351" s="85">
        <f>SAStab!D9424</f>
        <v>-1762.08</v>
      </c>
      <c r="BG351" s="85">
        <f>SAStab!E9424</f>
        <v>10518.5</v>
      </c>
      <c r="BH351" s="85">
        <f>SAStab!F9424</f>
        <v>25116.5</v>
      </c>
      <c r="BI351" s="85">
        <f>SAStab!G9424</f>
        <v>51002</v>
      </c>
      <c r="BJ351" s="85">
        <f>SAStab!H9424</f>
        <v>85855</v>
      </c>
      <c r="BK351" s="85">
        <f>SAStab!I9424</f>
        <v>114333</v>
      </c>
      <c r="BL351" s="85">
        <f>SAStab!J9424</f>
        <v>197496</v>
      </c>
      <c r="BN351" s="7"/>
      <c r="BO351" s="7" t="str">
        <f t="shared" si="92"/>
        <v>Net Cash Income</v>
      </c>
      <c r="BP351" s="98">
        <f>SAStab!G2061</f>
        <v>0.998</v>
      </c>
      <c r="BQ351">
        <f>SAStab!B9568</f>
        <v>43218</v>
      </c>
      <c r="BR351">
        <f>SAStab!C9568</f>
        <v>-6076.52</v>
      </c>
      <c r="BS351">
        <f>SAStab!D9568</f>
        <v>-781.38</v>
      </c>
      <c r="BT351">
        <f>SAStab!E9568</f>
        <v>12449.3</v>
      </c>
      <c r="BU351">
        <f>SAStab!F9568</f>
        <v>30396.799999999999</v>
      </c>
      <c r="BV351" s="11">
        <f>SAStab!G9568</f>
        <v>60071</v>
      </c>
      <c r="BW351" s="11">
        <f>SAStab!H9568</f>
        <v>97037</v>
      </c>
      <c r="BX351" s="11">
        <f>SAStab!I9568</f>
        <v>127683</v>
      </c>
      <c r="BY351" s="11">
        <f>SAStab!J9568</f>
        <v>215976</v>
      </c>
    </row>
    <row r="352" spans="1:77">
      <c r="A352" s="7"/>
      <c r="B352" s="7" t="s">
        <v>62</v>
      </c>
      <c r="C352" s="98">
        <f>SAStab!B2062</f>
        <v>0.32400000000000001</v>
      </c>
      <c r="D352" s="52">
        <f>SAStab!B8849</f>
        <v>1394</v>
      </c>
      <c r="E352" s="52">
        <f>SAStab!C8849</f>
        <v>-124.04</v>
      </c>
      <c r="F352" s="52">
        <f>SAStab!D8849</f>
        <v>0</v>
      </c>
      <c r="G352" s="52">
        <f>SAStab!E8849</f>
        <v>0</v>
      </c>
      <c r="H352" s="52">
        <f>SAStab!F8849</f>
        <v>0</v>
      </c>
      <c r="I352" s="52">
        <f>SAStab!G8849</f>
        <v>294</v>
      </c>
      <c r="J352" s="52">
        <f>SAStab!H8849</f>
        <v>4422</v>
      </c>
      <c r="K352" s="52">
        <f>SAStab!I8849</f>
        <v>8418</v>
      </c>
      <c r="L352" s="52">
        <f>SAStab!J8849</f>
        <v>21728</v>
      </c>
      <c r="N352" s="7"/>
      <c r="O352" s="7" t="str">
        <f t="shared" si="88"/>
        <v>Federal Income Tax</v>
      </c>
      <c r="P352" s="98">
        <f>SAStab!C2062</f>
        <v>0.35899999999999999</v>
      </c>
      <c r="Q352" s="11">
        <f>SAStab!B8993</f>
        <v>2057</v>
      </c>
      <c r="R352" s="85">
        <f>SAStab!C8993</f>
        <v>0</v>
      </c>
      <c r="S352" s="85">
        <f>SAStab!D8993</f>
        <v>0</v>
      </c>
      <c r="T352" s="85">
        <f>SAStab!E8993</f>
        <v>0</v>
      </c>
      <c r="U352" s="85">
        <f>SAStab!F8993</f>
        <v>0</v>
      </c>
      <c r="V352" s="85">
        <f>SAStab!G8993</f>
        <v>985</v>
      </c>
      <c r="W352" s="85">
        <f>SAStab!H8993</f>
        <v>5517</v>
      </c>
      <c r="X352" s="11">
        <f>SAStab!I8993</f>
        <v>9856</v>
      </c>
      <c r="Y352" s="11">
        <f>SAStab!J8993</f>
        <v>30685</v>
      </c>
      <c r="AA352" s="7"/>
      <c r="AB352" s="7" t="str">
        <f t="shared" si="89"/>
        <v>Federal Income Tax</v>
      </c>
      <c r="AC352" s="98">
        <f>SAStab!D2062</f>
        <v>0.38900000000000001</v>
      </c>
      <c r="AD352" s="11">
        <f>SAStab!B9137</f>
        <v>2865</v>
      </c>
      <c r="AE352" s="11">
        <f>SAStab!C9137</f>
        <v>0</v>
      </c>
      <c r="AF352" s="11">
        <f>SAStab!D9137</f>
        <v>0</v>
      </c>
      <c r="AG352" s="11">
        <f>SAStab!E9137</f>
        <v>0</v>
      </c>
      <c r="AH352" s="11">
        <f>SAStab!F9137</f>
        <v>0</v>
      </c>
      <c r="AI352" s="11">
        <f>SAStab!G9137</f>
        <v>2281</v>
      </c>
      <c r="AJ352" s="11">
        <f>SAStab!H9137</f>
        <v>7650</v>
      </c>
      <c r="AK352" s="11">
        <f>SAStab!I9137</f>
        <v>14002</v>
      </c>
      <c r="AL352" s="11">
        <f>SAStab!J9137</f>
        <v>37073</v>
      </c>
      <c r="AN352" s="7"/>
      <c r="AO352" s="7" t="str">
        <f t="shared" si="90"/>
        <v>Federal Income Tax</v>
      </c>
      <c r="AP352" s="98">
        <f>SAStab!E2062</f>
        <v>0.40699999999999997</v>
      </c>
      <c r="AQ352" s="85">
        <f>SAStab!B9281</f>
        <v>3880</v>
      </c>
      <c r="AR352" s="85">
        <f>SAStab!C9281</f>
        <v>0</v>
      </c>
      <c r="AS352" s="85">
        <f>SAStab!D9281</f>
        <v>0</v>
      </c>
      <c r="AT352" s="85">
        <f>SAStab!E9281</f>
        <v>0</v>
      </c>
      <c r="AU352" s="85">
        <f>SAStab!F9281</f>
        <v>0</v>
      </c>
      <c r="AV352" s="85">
        <f>SAStab!G9281</f>
        <v>3095</v>
      </c>
      <c r="AW352" s="85">
        <f>SAStab!H9281</f>
        <v>10573</v>
      </c>
      <c r="AX352" s="85">
        <f>SAStab!I9281</f>
        <v>18918</v>
      </c>
      <c r="AY352" s="85">
        <f>SAStab!J9281</f>
        <v>49353</v>
      </c>
      <c r="BA352" s="7"/>
      <c r="BB352" s="7" t="str">
        <f t="shared" si="91"/>
        <v>Federal Income Tax</v>
      </c>
      <c r="BC352" s="98">
        <f>SAStab!F2062</f>
        <v>0.436</v>
      </c>
      <c r="BD352" s="85">
        <f>SAStab!B9425</f>
        <v>7155</v>
      </c>
      <c r="BE352" s="85">
        <f>SAStab!C9425</f>
        <v>0</v>
      </c>
      <c r="BF352" s="85">
        <f>SAStab!D9425</f>
        <v>0</v>
      </c>
      <c r="BG352" s="85">
        <f>SAStab!E9425</f>
        <v>0</v>
      </c>
      <c r="BH352" s="85">
        <f>SAStab!F9425</f>
        <v>0</v>
      </c>
      <c r="BI352" s="85">
        <f>SAStab!G9425</f>
        <v>4183</v>
      </c>
      <c r="BJ352" s="85">
        <f>SAStab!H9425</f>
        <v>13702</v>
      </c>
      <c r="BK352" s="85">
        <f>SAStab!I9425</f>
        <v>24622</v>
      </c>
      <c r="BL352" s="85">
        <f>SAStab!J9425</f>
        <v>73208</v>
      </c>
      <c r="BN352" s="7"/>
      <c r="BO352" s="7" t="str">
        <f t="shared" si="92"/>
        <v>Federal Income Tax</v>
      </c>
      <c r="BP352" s="98">
        <f>SAStab!G2062</f>
        <v>0.46600000000000003</v>
      </c>
      <c r="BQ352">
        <f>SAStab!B9569</f>
        <v>7252</v>
      </c>
      <c r="BR352">
        <f>SAStab!C9569</f>
        <v>0</v>
      </c>
      <c r="BS352">
        <f>SAStab!D9569</f>
        <v>0</v>
      </c>
      <c r="BT352">
        <f>SAStab!E9569</f>
        <v>0</v>
      </c>
      <c r="BU352">
        <f>SAStab!F9569</f>
        <v>0</v>
      </c>
      <c r="BV352" s="11">
        <f>SAStab!G9569</f>
        <v>6002</v>
      </c>
      <c r="BW352" s="11">
        <f>SAStab!H9569</f>
        <v>17787</v>
      </c>
      <c r="BX352" s="11">
        <f>SAStab!I9569</f>
        <v>29683</v>
      </c>
      <c r="BY352" s="11">
        <f>SAStab!J9569</f>
        <v>87081</v>
      </c>
    </row>
    <row r="353" spans="1:78">
      <c r="A353" s="7"/>
      <c r="B353" s="7" t="s">
        <v>277</v>
      </c>
      <c r="C353" s="98">
        <f>SAStab!B2063</f>
        <v>0.19400000000000001</v>
      </c>
      <c r="D353" s="52">
        <f>SAStab!B8850</f>
        <v>246</v>
      </c>
      <c r="E353" s="52">
        <f>SAStab!C8850</f>
        <v>0</v>
      </c>
      <c r="F353" s="52">
        <f>SAStab!D8850</f>
        <v>0</v>
      </c>
      <c r="G353" s="52">
        <f>SAStab!E8850</f>
        <v>0</v>
      </c>
      <c r="H353" s="52">
        <f>SAStab!F8850</f>
        <v>0</v>
      </c>
      <c r="I353" s="52">
        <f>SAStab!G8850</f>
        <v>0</v>
      </c>
      <c r="J353" s="52">
        <f>SAStab!H8850</f>
        <v>441</v>
      </c>
      <c r="K353" s="52">
        <f>SAStab!I8850</f>
        <v>1370</v>
      </c>
      <c r="L353" s="52">
        <f>SAStab!J8850</f>
        <v>4992</v>
      </c>
      <c r="N353" s="7"/>
      <c r="O353" s="7" t="str">
        <f t="shared" si="88"/>
        <v>State Income Tax</v>
      </c>
      <c r="P353" s="98">
        <f>SAStab!C2063</f>
        <v>0.23499999999999999</v>
      </c>
      <c r="Q353" s="11">
        <f>SAStab!B8994</f>
        <v>354</v>
      </c>
      <c r="R353" s="85">
        <f>SAStab!C8994</f>
        <v>0</v>
      </c>
      <c r="S353" s="85">
        <f>SAStab!D8994</f>
        <v>0</v>
      </c>
      <c r="T353" s="85">
        <f>SAStab!E8994</f>
        <v>0</v>
      </c>
      <c r="U353" s="85">
        <f>SAStab!F8994</f>
        <v>0</v>
      </c>
      <c r="V353" s="85">
        <f>SAStab!G8994</f>
        <v>0</v>
      </c>
      <c r="W353" s="85">
        <f>SAStab!H8994</f>
        <v>704</v>
      </c>
      <c r="X353" s="11">
        <f>SAStab!I8994</f>
        <v>1620</v>
      </c>
      <c r="Y353" s="11">
        <f>SAStab!J8994</f>
        <v>6468</v>
      </c>
      <c r="AA353" s="7"/>
      <c r="AB353" s="7" t="str">
        <f t="shared" si="89"/>
        <v>State Income Tax</v>
      </c>
      <c r="AC353" s="98">
        <f>SAStab!D2063</f>
        <v>0.25900000000000001</v>
      </c>
      <c r="AD353" s="11">
        <f>SAStab!B9138</f>
        <v>422</v>
      </c>
      <c r="AE353" s="11">
        <f>SAStab!C9138</f>
        <v>0</v>
      </c>
      <c r="AF353" s="11">
        <f>SAStab!D9138</f>
        <v>0</v>
      </c>
      <c r="AG353" s="11">
        <f>SAStab!E9138</f>
        <v>0</v>
      </c>
      <c r="AH353" s="11">
        <f>SAStab!F9138</f>
        <v>0</v>
      </c>
      <c r="AI353" s="11">
        <f>SAStab!G9138</f>
        <v>0</v>
      </c>
      <c r="AJ353" s="11">
        <f>SAStab!H9138</f>
        <v>1042</v>
      </c>
      <c r="AK353" s="11">
        <f>SAStab!I9138</f>
        <v>2256</v>
      </c>
      <c r="AL353" s="11">
        <f>SAStab!J9138</f>
        <v>7154</v>
      </c>
      <c r="AN353" s="7"/>
      <c r="AO353" s="7" t="str">
        <f t="shared" si="90"/>
        <v>State Income Tax</v>
      </c>
      <c r="AP353" s="98">
        <f>SAStab!E2063</f>
        <v>0.28299999999999997</v>
      </c>
      <c r="AQ353" s="85">
        <f>SAStab!B9282</f>
        <v>564</v>
      </c>
      <c r="AR353" s="85">
        <f>SAStab!C9282</f>
        <v>0</v>
      </c>
      <c r="AS353" s="85">
        <f>SAStab!D9282</f>
        <v>0</v>
      </c>
      <c r="AT353" s="85">
        <f>SAStab!E9282</f>
        <v>0</v>
      </c>
      <c r="AU353" s="85">
        <f>SAStab!F9282</f>
        <v>0</v>
      </c>
      <c r="AV353" s="85">
        <f>SAStab!G9282</f>
        <v>63</v>
      </c>
      <c r="AW353" s="85">
        <f>SAStab!H9282</f>
        <v>1293</v>
      </c>
      <c r="AX353" s="85">
        <f>SAStab!I9282</f>
        <v>2798</v>
      </c>
      <c r="AY353" s="85">
        <f>SAStab!J9282</f>
        <v>9534</v>
      </c>
      <c r="BA353" s="7"/>
      <c r="BB353" s="7" t="str">
        <f t="shared" si="91"/>
        <v>State Income Tax</v>
      </c>
      <c r="BC353" s="98">
        <f>SAStab!F2063</f>
        <v>0.29899999999999999</v>
      </c>
      <c r="BD353" s="85">
        <f>SAStab!B9426</f>
        <v>1008</v>
      </c>
      <c r="BE353" s="85">
        <f>SAStab!C9426</f>
        <v>0</v>
      </c>
      <c r="BF353" s="85">
        <f>SAStab!D9426</f>
        <v>0</v>
      </c>
      <c r="BG353" s="85">
        <f>SAStab!E9426</f>
        <v>0</v>
      </c>
      <c r="BH353" s="85">
        <f>SAStab!F9426</f>
        <v>0</v>
      </c>
      <c r="BI353" s="85">
        <f>SAStab!G9426</f>
        <v>120</v>
      </c>
      <c r="BJ353" s="85">
        <f>SAStab!H9426</f>
        <v>1557</v>
      </c>
      <c r="BK353" s="85">
        <f>SAStab!I9426</f>
        <v>3437</v>
      </c>
      <c r="BL353" s="85">
        <f>SAStab!J9426</f>
        <v>13040</v>
      </c>
      <c r="BN353" s="7"/>
      <c r="BO353" s="7" t="str">
        <f t="shared" si="92"/>
        <v>State Income Tax</v>
      </c>
      <c r="BP353" s="98">
        <f>SAStab!G2063</f>
        <v>0.31900000000000001</v>
      </c>
      <c r="BQ353">
        <f>SAStab!B9570</f>
        <v>855</v>
      </c>
      <c r="BR353">
        <f>SAStab!C9570</f>
        <v>0</v>
      </c>
      <c r="BS353">
        <f>SAStab!D9570</f>
        <v>0</v>
      </c>
      <c r="BT353">
        <f>SAStab!E9570</f>
        <v>0</v>
      </c>
      <c r="BU353">
        <f>SAStab!F9570</f>
        <v>0</v>
      </c>
      <c r="BV353" s="11">
        <f>SAStab!G9570</f>
        <v>235</v>
      </c>
      <c r="BW353" s="11">
        <f>SAStab!H9570</f>
        <v>1982</v>
      </c>
      <c r="BX353" s="11">
        <f>SAStab!I9570</f>
        <v>4015</v>
      </c>
      <c r="BY353" s="11">
        <f>SAStab!J9570</f>
        <v>14990</v>
      </c>
    </row>
    <row r="354" spans="1:78">
      <c r="A354" s="7"/>
      <c r="B354" s="7" t="s">
        <v>297</v>
      </c>
      <c r="C354" s="98">
        <f>SAStab!B2064</f>
        <v>0.31</v>
      </c>
      <c r="D354" s="52">
        <f>SAStab!B8851</f>
        <v>478</v>
      </c>
      <c r="E354" s="52">
        <f>SAStab!C8851</f>
        <v>0</v>
      </c>
      <c r="F354" s="52">
        <f>SAStab!D8851</f>
        <v>0</v>
      </c>
      <c r="G354" s="52">
        <f>SAStab!E8851</f>
        <v>0</v>
      </c>
      <c r="H354" s="52">
        <f>SAStab!F8851</f>
        <v>0</v>
      </c>
      <c r="I354" s="52">
        <f>SAStab!G8851</f>
        <v>363</v>
      </c>
      <c r="J354" s="52">
        <f>SAStab!H8851</f>
        <v>1720</v>
      </c>
      <c r="K354" s="52">
        <f>SAStab!I8851</f>
        <v>2792</v>
      </c>
      <c r="L354" s="52">
        <f>SAStab!J8851</f>
        <v>5196</v>
      </c>
      <c r="N354" s="7"/>
      <c r="O354" s="7" t="str">
        <f t="shared" si="88"/>
        <v>OASDI tax</v>
      </c>
      <c r="P354" s="98">
        <f>SAStab!C2064</f>
        <v>0.35299999999999998</v>
      </c>
      <c r="Q354" s="11">
        <f>SAStab!B8995</f>
        <v>745</v>
      </c>
      <c r="R354" s="85">
        <f>SAStab!C8995</f>
        <v>0</v>
      </c>
      <c r="S354" s="85">
        <f>SAStab!D8995</f>
        <v>0</v>
      </c>
      <c r="T354" s="85">
        <f>SAStab!E8995</f>
        <v>0</v>
      </c>
      <c r="U354" s="85">
        <f>SAStab!F8995</f>
        <v>0</v>
      </c>
      <c r="V354" s="85">
        <f>SAStab!G8995</f>
        <v>731</v>
      </c>
      <c r="W354" s="85">
        <f>SAStab!H8995</f>
        <v>2616</v>
      </c>
      <c r="X354" s="11">
        <f>SAStab!I8995</f>
        <v>4198</v>
      </c>
      <c r="Y354" s="11">
        <f>SAStab!J8995</f>
        <v>7695</v>
      </c>
      <c r="AA354" s="7"/>
      <c r="AB354" s="7" t="str">
        <f t="shared" si="89"/>
        <v>OASDI tax</v>
      </c>
      <c r="AC354" s="98">
        <f>SAStab!D2064</f>
        <v>0.35099999999999998</v>
      </c>
      <c r="AD354" s="11">
        <f>SAStab!B9139</f>
        <v>924</v>
      </c>
      <c r="AE354" s="11">
        <f>SAStab!C9139</f>
        <v>0</v>
      </c>
      <c r="AF354" s="11">
        <f>SAStab!D9139</f>
        <v>0</v>
      </c>
      <c r="AG354" s="11">
        <f>SAStab!E9139</f>
        <v>0</v>
      </c>
      <c r="AH354" s="11">
        <f>SAStab!F9139</f>
        <v>0</v>
      </c>
      <c r="AI354" s="11">
        <f>SAStab!G9139</f>
        <v>908</v>
      </c>
      <c r="AJ354" s="11">
        <f>SAStab!H9139</f>
        <v>3269</v>
      </c>
      <c r="AK354" s="11">
        <f>SAStab!I9139</f>
        <v>5232</v>
      </c>
      <c r="AL354" s="11">
        <f>SAStab!J9139</f>
        <v>9350</v>
      </c>
      <c r="AN354" s="7"/>
      <c r="AO354" s="7" t="str">
        <f t="shared" si="90"/>
        <v>OASDI tax</v>
      </c>
      <c r="AP354" s="98">
        <f>SAStab!E2064</f>
        <v>0.32200000000000001</v>
      </c>
      <c r="AQ354" s="85">
        <f>SAStab!B9283</f>
        <v>1027</v>
      </c>
      <c r="AR354" s="85">
        <f>SAStab!C9283</f>
        <v>0</v>
      </c>
      <c r="AS354" s="85">
        <f>SAStab!D9283</f>
        <v>0</v>
      </c>
      <c r="AT354" s="85">
        <f>SAStab!E9283</f>
        <v>0</v>
      </c>
      <c r="AU354" s="85">
        <f>SAStab!F9283</f>
        <v>0</v>
      </c>
      <c r="AV354" s="85">
        <f>SAStab!G9283</f>
        <v>880</v>
      </c>
      <c r="AW354" s="85">
        <f>SAStab!H9283</f>
        <v>3769</v>
      </c>
      <c r="AX354" s="85">
        <f>SAStab!I9283</f>
        <v>5967</v>
      </c>
      <c r="AY354" s="85">
        <f>SAStab!J9283</f>
        <v>10360</v>
      </c>
      <c r="BA354" s="7"/>
      <c r="BB354" s="7" t="str">
        <f t="shared" si="91"/>
        <v>OASDI tax</v>
      </c>
      <c r="BC354" s="98">
        <f>SAStab!F2064</f>
        <v>0.33500000000000002</v>
      </c>
      <c r="BD354" s="85">
        <f>SAStab!B9427</f>
        <v>1215</v>
      </c>
      <c r="BE354" s="85">
        <f>SAStab!C9427</f>
        <v>0</v>
      </c>
      <c r="BF354" s="85">
        <f>SAStab!D9427</f>
        <v>0</v>
      </c>
      <c r="BG354" s="85">
        <f>SAStab!E9427</f>
        <v>0</v>
      </c>
      <c r="BH354" s="85">
        <f>SAStab!F9427</f>
        <v>0</v>
      </c>
      <c r="BI354" s="85">
        <f>SAStab!G9427</f>
        <v>1193</v>
      </c>
      <c r="BJ354" s="85">
        <f>SAStab!H9427</f>
        <v>4322</v>
      </c>
      <c r="BK354" s="85">
        <f>SAStab!I9427</f>
        <v>7050</v>
      </c>
      <c r="BL354" s="85">
        <f>SAStab!J9427</f>
        <v>12601</v>
      </c>
      <c r="BN354" s="7"/>
      <c r="BO354" s="7" t="str">
        <f t="shared" si="92"/>
        <v>OASDI tax</v>
      </c>
      <c r="BP354" s="98">
        <f>SAStab!G2064</f>
        <v>0.34699999999999998</v>
      </c>
      <c r="BQ354">
        <f>SAStab!B9571</f>
        <v>1391</v>
      </c>
      <c r="BR354">
        <f>SAStab!C9571</f>
        <v>0</v>
      </c>
      <c r="BS354">
        <f>SAStab!D9571</f>
        <v>0</v>
      </c>
      <c r="BT354">
        <f>SAStab!E9571</f>
        <v>0</v>
      </c>
      <c r="BU354">
        <f>SAStab!F9571</f>
        <v>0</v>
      </c>
      <c r="BV354" s="11">
        <f>SAStab!G9571</f>
        <v>1469</v>
      </c>
      <c r="BW354" s="11">
        <f>SAStab!H9571</f>
        <v>5057</v>
      </c>
      <c r="BX354" s="11">
        <f>SAStab!I9571</f>
        <v>7845</v>
      </c>
      <c r="BY354" s="11">
        <f>SAStab!J9571</f>
        <v>13113</v>
      </c>
    </row>
    <row r="355" spans="1:78">
      <c r="A355" s="7"/>
      <c r="B355" s="7" t="s">
        <v>298</v>
      </c>
      <c r="C355" s="98">
        <f>SAStab!B2065</f>
        <v>0.31</v>
      </c>
      <c r="D355" s="52">
        <f>SAStab!B8852</f>
        <v>118</v>
      </c>
      <c r="E355" s="52">
        <f>SAStab!C8852</f>
        <v>0</v>
      </c>
      <c r="F355" s="52">
        <f>SAStab!D8852</f>
        <v>0</v>
      </c>
      <c r="G355" s="52">
        <f>SAStab!E8852</f>
        <v>0</v>
      </c>
      <c r="H355" s="52">
        <f>SAStab!F8852</f>
        <v>0</v>
      </c>
      <c r="I355" s="52">
        <f>SAStab!G8852</f>
        <v>85</v>
      </c>
      <c r="J355" s="52">
        <f>SAStab!H8852</f>
        <v>402</v>
      </c>
      <c r="K355" s="52">
        <f>SAStab!I8852</f>
        <v>653</v>
      </c>
      <c r="L355" s="52">
        <f>SAStab!J8852</f>
        <v>1418</v>
      </c>
      <c r="N355" s="7"/>
      <c r="O355" s="7" t="str">
        <f t="shared" si="88"/>
        <v>HI tax</v>
      </c>
      <c r="P355" s="98">
        <f>SAStab!C2065</f>
        <v>0.35299999999999998</v>
      </c>
      <c r="Q355" s="11">
        <f>SAStab!B8996</f>
        <v>147</v>
      </c>
      <c r="R355" s="85">
        <f>SAStab!C8996</f>
        <v>0</v>
      </c>
      <c r="S355" s="85">
        <f>SAStab!D8996</f>
        <v>0</v>
      </c>
      <c r="T355" s="85">
        <f>SAStab!E8996</f>
        <v>0</v>
      </c>
      <c r="U355" s="85">
        <f>SAStab!F8996</f>
        <v>0</v>
      </c>
      <c r="V355" s="85">
        <f>SAStab!G8996</f>
        <v>138</v>
      </c>
      <c r="W355" s="85">
        <f>SAStab!H8996</f>
        <v>493</v>
      </c>
      <c r="X355" s="11">
        <f>SAStab!I8996</f>
        <v>791</v>
      </c>
      <c r="Y355" s="11">
        <f>SAStab!J8996</f>
        <v>1549</v>
      </c>
      <c r="AA355" s="7"/>
      <c r="AB355" s="7" t="str">
        <f t="shared" si="89"/>
        <v>HI tax</v>
      </c>
      <c r="AC355" s="98">
        <f>SAStab!D2065</f>
        <v>0.35099999999999998</v>
      </c>
      <c r="AD355" s="11">
        <f>SAStab!B9140</f>
        <v>185</v>
      </c>
      <c r="AE355" s="11">
        <f>SAStab!C9140</f>
        <v>0</v>
      </c>
      <c r="AF355" s="11">
        <f>SAStab!D9140</f>
        <v>0</v>
      </c>
      <c r="AG355" s="11">
        <f>SAStab!E9140</f>
        <v>0</v>
      </c>
      <c r="AH355" s="11">
        <f>SAStab!F9140</f>
        <v>0</v>
      </c>
      <c r="AI355" s="11">
        <f>SAStab!G9140</f>
        <v>171</v>
      </c>
      <c r="AJ355" s="11">
        <f>SAStab!H9140</f>
        <v>616</v>
      </c>
      <c r="AK355" s="11">
        <f>SAStab!I9140</f>
        <v>985</v>
      </c>
      <c r="AL355" s="11">
        <f>SAStab!J9140</f>
        <v>1968</v>
      </c>
      <c r="AN355" s="7"/>
      <c r="AO355" s="7" t="str">
        <f t="shared" si="90"/>
        <v>HI tax</v>
      </c>
      <c r="AP355" s="98">
        <f>SAStab!E2065</f>
        <v>0.32200000000000001</v>
      </c>
      <c r="AQ355" s="85">
        <f>SAStab!B9284</f>
        <v>207</v>
      </c>
      <c r="AR355" s="85">
        <f>SAStab!C9284</f>
        <v>0</v>
      </c>
      <c r="AS355" s="85">
        <f>SAStab!D9284</f>
        <v>0</v>
      </c>
      <c r="AT355" s="85">
        <f>SAStab!E9284</f>
        <v>0</v>
      </c>
      <c r="AU355" s="85">
        <f>SAStab!F9284</f>
        <v>0</v>
      </c>
      <c r="AV355" s="85">
        <f>SAStab!G9284</f>
        <v>166</v>
      </c>
      <c r="AW355" s="85">
        <f>SAStab!H9284</f>
        <v>710</v>
      </c>
      <c r="AX355" s="85">
        <f>SAStab!I9284</f>
        <v>1124</v>
      </c>
      <c r="AY355" s="85">
        <f>SAStab!J9284</f>
        <v>2377</v>
      </c>
      <c r="BA355" s="7"/>
      <c r="BB355" s="7" t="str">
        <f t="shared" si="91"/>
        <v>HI tax</v>
      </c>
      <c r="BC355" s="98">
        <f>SAStab!F2065</f>
        <v>0.33500000000000002</v>
      </c>
      <c r="BD355" s="85">
        <f>SAStab!B9428</f>
        <v>272</v>
      </c>
      <c r="BE355" s="85">
        <f>SAStab!C9428</f>
        <v>0</v>
      </c>
      <c r="BF355" s="85">
        <f>SAStab!D9428</f>
        <v>0</v>
      </c>
      <c r="BG355" s="85">
        <f>SAStab!E9428</f>
        <v>0</v>
      </c>
      <c r="BH355" s="85">
        <f>SAStab!F9428</f>
        <v>0</v>
      </c>
      <c r="BI355" s="85">
        <f>SAStab!G9428</f>
        <v>225</v>
      </c>
      <c r="BJ355" s="85">
        <f>SAStab!H9428</f>
        <v>814</v>
      </c>
      <c r="BK355" s="85">
        <f>SAStab!I9428</f>
        <v>1328</v>
      </c>
      <c r="BL355" s="85">
        <f>SAStab!J9428</f>
        <v>2724</v>
      </c>
      <c r="BN355" s="7"/>
      <c r="BO355" s="7" t="str">
        <f t="shared" si="92"/>
        <v>HI tax</v>
      </c>
      <c r="BP355" s="98">
        <f>SAStab!G2065</f>
        <v>0.34699999999999998</v>
      </c>
      <c r="BQ355">
        <f>SAStab!B9572</f>
        <v>287</v>
      </c>
      <c r="BR355">
        <f>SAStab!C9572</f>
        <v>0</v>
      </c>
      <c r="BS355">
        <f>SAStab!D9572</f>
        <v>0</v>
      </c>
      <c r="BT355">
        <f>SAStab!E9572</f>
        <v>0</v>
      </c>
      <c r="BU355">
        <f>SAStab!F9572</f>
        <v>0</v>
      </c>
      <c r="BV355" s="11">
        <f>SAStab!G9572</f>
        <v>277</v>
      </c>
      <c r="BW355" s="11">
        <f>SAStab!H9572</f>
        <v>952</v>
      </c>
      <c r="BX355" s="11">
        <f>SAStab!I9572</f>
        <v>1479</v>
      </c>
      <c r="BY355" s="11">
        <f>SAStab!J9572</f>
        <v>3018</v>
      </c>
    </row>
    <row r="356" spans="1:78">
      <c r="A356" s="7"/>
      <c r="B356" s="7" t="s">
        <v>268</v>
      </c>
      <c r="C356" s="98">
        <f>SAStab!B2066</f>
        <v>6.0000000000000001E-3</v>
      </c>
      <c r="D356" s="52">
        <f>SAStab!B8853</f>
        <v>4</v>
      </c>
      <c r="E356" s="52">
        <f>SAStab!C8853</f>
        <v>0</v>
      </c>
      <c r="F356" s="52">
        <f>SAStab!D8853</f>
        <v>0</v>
      </c>
      <c r="G356" s="52">
        <f>SAStab!E8853</f>
        <v>0</v>
      </c>
      <c r="H356" s="52">
        <f>SAStab!F8853</f>
        <v>0</v>
      </c>
      <c r="I356" s="52">
        <f>SAStab!G8853</f>
        <v>0</v>
      </c>
      <c r="J356" s="52">
        <f>SAStab!H8853</f>
        <v>0</v>
      </c>
      <c r="K356" s="52">
        <f>SAStab!I8853</f>
        <v>0</v>
      </c>
      <c r="L356" s="52">
        <f>SAStab!J8853</f>
        <v>0</v>
      </c>
      <c r="N356" s="7"/>
      <c r="O356" s="7" t="str">
        <f t="shared" si="88"/>
        <v>Medicare Surtax</v>
      </c>
      <c r="P356" s="98">
        <f>SAStab!C2066</f>
        <v>1.9E-2</v>
      </c>
      <c r="Q356" s="11">
        <f>SAStab!B8997</f>
        <v>23</v>
      </c>
      <c r="R356" s="85">
        <f>SAStab!C8997</f>
        <v>0</v>
      </c>
      <c r="S356" s="85">
        <f>SAStab!D8997</f>
        <v>0</v>
      </c>
      <c r="T356" s="85">
        <f>SAStab!E8997</f>
        <v>0</v>
      </c>
      <c r="U356" s="85">
        <f>SAStab!F8997</f>
        <v>0</v>
      </c>
      <c r="V356" s="85">
        <f>SAStab!G8997</f>
        <v>0</v>
      </c>
      <c r="W356" s="85">
        <f>SAStab!H8997</f>
        <v>0</v>
      </c>
      <c r="X356" s="11">
        <f>SAStab!I8997</f>
        <v>0</v>
      </c>
      <c r="Y356" s="11">
        <f>SAStab!J8997</f>
        <v>477</v>
      </c>
      <c r="AA356" s="7"/>
      <c r="AB356" s="7" t="str">
        <f t="shared" si="89"/>
        <v>Medicare Surtax</v>
      </c>
      <c r="AC356" s="98">
        <f>SAStab!D2066</f>
        <v>4.7E-2</v>
      </c>
      <c r="AD356" s="11">
        <f>SAStab!B9141</f>
        <v>39</v>
      </c>
      <c r="AE356" s="11">
        <f>SAStab!C9141</f>
        <v>0</v>
      </c>
      <c r="AF356" s="11">
        <f>SAStab!D9141</f>
        <v>0</v>
      </c>
      <c r="AG356" s="11">
        <f>SAStab!E9141</f>
        <v>0</v>
      </c>
      <c r="AH356" s="11">
        <f>SAStab!F9141</f>
        <v>0</v>
      </c>
      <c r="AI356" s="11">
        <f>SAStab!G9141</f>
        <v>0</v>
      </c>
      <c r="AJ356" s="11">
        <f>SAStab!H9141</f>
        <v>0</v>
      </c>
      <c r="AK356" s="11">
        <f>SAStab!I9141</f>
        <v>0</v>
      </c>
      <c r="AL356" s="11">
        <f>SAStab!J9141</f>
        <v>1070</v>
      </c>
      <c r="AN356" s="7"/>
      <c r="AO356" s="7" t="str">
        <f t="shared" si="90"/>
        <v>Medicare Surtax</v>
      </c>
      <c r="AP356" s="98">
        <f>SAStab!E2066</f>
        <v>0.10199999999999999</v>
      </c>
      <c r="AQ356" s="85">
        <f>SAStab!B9285</f>
        <v>82</v>
      </c>
      <c r="AR356" s="85">
        <f>SAStab!C9285</f>
        <v>0</v>
      </c>
      <c r="AS356" s="85">
        <f>SAStab!D9285</f>
        <v>0</v>
      </c>
      <c r="AT356" s="85">
        <f>SAStab!E9285</f>
        <v>0</v>
      </c>
      <c r="AU356" s="85">
        <f>SAStab!F9285</f>
        <v>0</v>
      </c>
      <c r="AV356" s="85">
        <f>SAStab!G9285</f>
        <v>0</v>
      </c>
      <c r="AW356" s="85">
        <f>SAStab!H9285</f>
        <v>2</v>
      </c>
      <c r="AX356" s="85">
        <f>SAStab!I9285</f>
        <v>332</v>
      </c>
      <c r="AY356" s="85">
        <f>SAStab!J9285</f>
        <v>2141</v>
      </c>
      <c r="BA356" s="7"/>
      <c r="BB356" s="7" t="str">
        <f t="shared" si="91"/>
        <v>Medicare Surtax</v>
      </c>
      <c r="BC356" s="98">
        <f>SAStab!F2066</f>
        <v>0.191</v>
      </c>
      <c r="BD356" s="85">
        <f>SAStab!B9429</f>
        <v>201</v>
      </c>
      <c r="BE356" s="85">
        <f>SAStab!C9429</f>
        <v>0</v>
      </c>
      <c r="BF356" s="85">
        <f>SAStab!D9429</f>
        <v>0</v>
      </c>
      <c r="BG356" s="85">
        <f>SAStab!E9429</f>
        <v>0</v>
      </c>
      <c r="BH356" s="85">
        <f>SAStab!F9429</f>
        <v>0</v>
      </c>
      <c r="BI356" s="85">
        <f>SAStab!G9429</f>
        <v>0</v>
      </c>
      <c r="BJ356" s="85">
        <f>SAStab!H9429</f>
        <v>308</v>
      </c>
      <c r="BK356" s="85">
        <f>SAStab!I9429</f>
        <v>758</v>
      </c>
      <c r="BL356" s="85">
        <f>SAStab!J9429</f>
        <v>2810</v>
      </c>
      <c r="BN356" s="7"/>
      <c r="BO356" s="7" t="str">
        <f t="shared" si="92"/>
        <v>Medicare Surtax</v>
      </c>
      <c r="BP356" s="98">
        <f>SAStab!G2066</f>
        <v>0.29599999999999999</v>
      </c>
      <c r="BQ356">
        <f>SAStab!B9573</f>
        <v>253</v>
      </c>
      <c r="BR356">
        <f>SAStab!C9573</f>
        <v>0</v>
      </c>
      <c r="BS356">
        <f>SAStab!D9573</f>
        <v>0</v>
      </c>
      <c r="BT356">
        <f>SAStab!E9573</f>
        <v>0</v>
      </c>
      <c r="BU356">
        <f>SAStab!F9573</f>
        <v>0</v>
      </c>
      <c r="BV356" s="11">
        <f>SAStab!G9573</f>
        <v>40</v>
      </c>
      <c r="BW356" s="11">
        <f>SAStab!H9573</f>
        <v>570</v>
      </c>
      <c r="BX356" s="11">
        <f>SAStab!I9573</f>
        <v>1202</v>
      </c>
      <c r="BY356" s="11">
        <f>SAStab!J9573</f>
        <v>4030</v>
      </c>
    </row>
    <row r="357" spans="1:78">
      <c r="A357" s="7"/>
      <c r="B357" s="7" t="s">
        <v>296</v>
      </c>
      <c r="C357" s="98">
        <f>SAStab!B2067</f>
        <v>0.91800000000000004</v>
      </c>
      <c r="D357" s="52">
        <f>SAStab!B8854</f>
        <v>1394</v>
      </c>
      <c r="E357" s="52">
        <f>SAStab!C8854</f>
        <v>0</v>
      </c>
      <c r="F357" s="52">
        <f>SAStab!D8854</f>
        <v>1500.08</v>
      </c>
      <c r="G357" s="52">
        <f>SAStab!E8854</f>
        <v>1500.1</v>
      </c>
      <c r="H357" s="52">
        <f>SAStab!F8854</f>
        <v>1500.1</v>
      </c>
      <c r="I357" s="52">
        <f>SAStab!G8854</f>
        <v>1500</v>
      </c>
      <c r="J357" s="52">
        <f>SAStab!H8854</f>
        <v>1500</v>
      </c>
      <c r="K357" s="52">
        <f>SAStab!I8854</f>
        <v>1500</v>
      </c>
      <c r="L357" s="52">
        <f>SAStab!J8854</f>
        <v>2100</v>
      </c>
      <c r="N357" s="7"/>
      <c r="O357" s="7" t="str">
        <f t="shared" si="88"/>
        <v>Medicare Part B Premium</v>
      </c>
      <c r="P357" s="98">
        <f>SAStab!C2067</f>
        <v>0.91300000000000003</v>
      </c>
      <c r="Q357" s="11">
        <f>SAStab!B8998</f>
        <v>1725</v>
      </c>
      <c r="R357" s="85">
        <f>SAStab!C8998</f>
        <v>0</v>
      </c>
      <c r="S357" s="85">
        <f>SAStab!D8998</f>
        <v>1862.3</v>
      </c>
      <c r="T357" s="85">
        <f>SAStab!E8998</f>
        <v>1862.3</v>
      </c>
      <c r="U357" s="85">
        <f>SAStab!F8998</f>
        <v>1862.3</v>
      </c>
      <c r="V357" s="85">
        <f>SAStab!G8998</f>
        <v>1862</v>
      </c>
      <c r="W357" s="85">
        <f>SAStab!H8998</f>
        <v>1862</v>
      </c>
      <c r="X357" s="11">
        <f>SAStab!I8998</f>
        <v>1862</v>
      </c>
      <c r="Y357" s="11">
        <f>SAStab!J8998</f>
        <v>2607</v>
      </c>
      <c r="AA357" s="7"/>
      <c r="AB357" s="7" t="str">
        <f t="shared" si="89"/>
        <v>Medicare Part B Premium</v>
      </c>
      <c r="AC357" s="98">
        <f>SAStab!D2067</f>
        <v>0.91200000000000003</v>
      </c>
      <c r="AD357" s="11">
        <f>SAStab!B9142</f>
        <v>2196</v>
      </c>
      <c r="AE357" s="11">
        <f>SAStab!C9142</f>
        <v>0</v>
      </c>
      <c r="AF357" s="11">
        <f>SAStab!D9142</f>
        <v>2346.06</v>
      </c>
      <c r="AG357" s="11">
        <f>SAStab!E9142</f>
        <v>2346.1</v>
      </c>
      <c r="AH357" s="11">
        <f>SAStab!F9142</f>
        <v>2346.1</v>
      </c>
      <c r="AI357" s="11">
        <f>SAStab!G9142</f>
        <v>2346</v>
      </c>
      <c r="AJ357" s="11">
        <f>SAStab!H9142</f>
        <v>2346</v>
      </c>
      <c r="AK357" s="11">
        <f>SAStab!I9142</f>
        <v>2346</v>
      </c>
      <c r="AL357" s="11">
        <f>SAStab!J9142</f>
        <v>4692</v>
      </c>
      <c r="AN357" s="7"/>
      <c r="AO357" s="7" t="str">
        <f t="shared" si="90"/>
        <v>Medicare Part B Premium</v>
      </c>
      <c r="AP357" s="98">
        <f>SAStab!E2067</f>
        <v>0.91100000000000003</v>
      </c>
      <c r="AQ357" s="85">
        <f>SAStab!B9286</f>
        <v>2831</v>
      </c>
      <c r="AR357" s="85">
        <f>SAStab!C9286</f>
        <v>0</v>
      </c>
      <c r="AS357" s="85">
        <f>SAStab!D9286</f>
        <v>2977.43</v>
      </c>
      <c r="AT357" s="85">
        <f>SAStab!E9286</f>
        <v>2977.4</v>
      </c>
      <c r="AU357" s="85">
        <f>SAStab!F9286</f>
        <v>2977.4</v>
      </c>
      <c r="AV357" s="85">
        <f>SAStab!G9286</f>
        <v>2977</v>
      </c>
      <c r="AW357" s="85">
        <f>SAStab!H9286</f>
        <v>2977</v>
      </c>
      <c r="AX357" s="85">
        <f>SAStab!I9286</f>
        <v>2977</v>
      </c>
      <c r="AY357" s="85">
        <f>SAStab!J9286</f>
        <v>5955</v>
      </c>
      <c r="BA357" s="7"/>
      <c r="BB357" s="7" t="str">
        <f t="shared" si="91"/>
        <v>Medicare Part B Premium</v>
      </c>
      <c r="BC357" s="98">
        <f>SAStab!F2067</f>
        <v>0.90800000000000003</v>
      </c>
      <c r="BD357" s="85">
        <f>SAStab!B9430</f>
        <v>3580</v>
      </c>
      <c r="BE357" s="85">
        <f>SAStab!C9430</f>
        <v>0</v>
      </c>
      <c r="BF357" s="85">
        <f>SAStab!D9430</f>
        <v>3717.23</v>
      </c>
      <c r="BG357" s="85">
        <f>SAStab!E9430</f>
        <v>3717.2</v>
      </c>
      <c r="BH357" s="85">
        <f>SAStab!F9430</f>
        <v>3717.2</v>
      </c>
      <c r="BI357" s="85">
        <f>SAStab!G9430</f>
        <v>3717</v>
      </c>
      <c r="BJ357" s="85">
        <f>SAStab!H9430</f>
        <v>3717</v>
      </c>
      <c r="BK357" s="85">
        <f>SAStab!I9430</f>
        <v>5204</v>
      </c>
      <c r="BL357" s="85">
        <f>SAStab!J9430</f>
        <v>9665</v>
      </c>
      <c r="BN357" s="7"/>
      <c r="BO357" s="7" t="str">
        <f t="shared" si="92"/>
        <v>Medicare Part B Premium</v>
      </c>
      <c r="BP357" s="98">
        <f>SAStab!G2067</f>
        <v>0.91</v>
      </c>
      <c r="BQ357">
        <f>SAStab!B9574</f>
        <v>4515</v>
      </c>
      <c r="BR357">
        <f>SAStab!C9574</f>
        <v>0</v>
      </c>
      <c r="BS357">
        <f>SAStab!D9574</f>
        <v>4517.92</v>
      </c>
      <c r="BT357">
        <f>SAStab!E9574</f>
        <v>4517.8999999999996</v>
      </c>
      <c r="BU357">
        <f>SAStab!F9574</f>
        <v>4517.8999999999996</v>
      </c>
      <c r="BV357" s="11">
        <f>SAStab!G9574</f>
        <v>4518</v>
      </c>
      <c r="BW357" s="11">
        <f>SAStab!H9574</f>
        <v>4518</v>
      </c>
      <c r="BX357" s="11">
        <f>SAStab!I9574</f>
        <v>9036</v>
      </c>
      <c r="BY357" s="11">
        <f>SAStab!J9574</f>
        <v>14457</v>
      </c>
    </row>
    <row r="358" spans="1:78">
      <c r="A358" s="7"/>
      <c r="B358" s="7" t="s">
        <v>299</v>
      </c>
      <c r="C358" s="98">
        <f>SAStab!B2068</f>
        <v>0.72299999999999998</v>
      </c>
      <c r="D358" s="52">
        <f>SAStab!B8855</f>
        <v>377</v>
      </c>
      <c r="E358" s="52">
        <f>SAStab!C8855</f>
        <v>0</v>
      </c>
      <c r="F358" s="52">
        <f>SAStab!D8855</f>
        <v>0</v>
      </c>
      <c r="G358" s="52">
        <f>SAStab!E8855</f>
        <v>0</v>
      </c>
      <c r="H358" s="52">
        <f>SAStab!F8855</f>
        <v>513.6</v>
      </c>
      <c r="I358" s="52">
        <f>SAStab!G8855</f>
        <v>514</v>
      </c>
      <c r="J358" s="52">
        <f>SAStab!H8855</f>
        <v>514</v>
      </c>
      <c r="K358" s="52">
        <f>SAStab!I8855</f>
        <v>514</v>
      </c>
      <c r="L358" s="52">
        <f>SAStab!J8855</f>
        <v>705</v>
      </c>
      <c r="N358" s="7"/>
      <c r="O358" s="7" t="str">
        <f t="shared" si="88"/>
        <v>Medicare Part D Premium</v>
      </c>
      <c r="P358" s="98">
        <f>SAStab!C2068</f>
        <v>0.71799999999999997</v>
      </c>
      <c r="Q358" s="11">
        <f>SAStab!B8999</f>
        <v>509</v>
      </c>
      <c r="R358" s="85">
        <f>SAStab!C8999</f>
        <v>0</v>
      </c>
      <c r="S358" s="85">
        <f>SAStab!D8999</f>
        <v>0</v>
      </c>
      <c r="T358" s="85">
        <f>SAStab!E8999</f>
        <v>0</v>
      </c>
      <c r="U358" s="85">
        <f>SAStab!F8999</f>
        <v>699.6</v>
      </c>
      <c r="V358" s="85">
        <f>SAStab!G8999</f>
        <v>700</v>
      </c>
      <c r="W358" s="85">
        <f>SAStab!H8999</f>
        <v>700</v>
      </c>
      <c r="X358" s="11">
        <f>SAStab!I8999</f>
        <v>700</v>
      </c>
      <c r="Y358" s="11">
        <f>SAStab!J8999</f>
        <v>960</v>
      </c>
      <c r="AA358" s="7"/>
      <c r="AB358" s="7" t="str">
        <f t="shared" si="89"/>
        <v>Medicare Part D Premium</v>
      </c>
      <c r="AC358" s="98">
        <f>SAStab!D2068</f>
        <v>0.71499999999999997</v>
      </c>
      <c r="AD358" s="11">
        <f>SAStab!B9143</f>
        <v>647</v>
      </c>
      <c r="AE358" s="11">
        <f>SAStab!C9143</f>
        <v>0</v>
      </c>
      <c r="AF358" s="11">
        <f>SAStab!D9143</f>
        <v>0</v>
      </c>
      <c r="AG358" s="11">
        <f>SAStab!E9143</f>
        <v>0</v>
      </c>
      <c r="AH358" s="11">
        <f>SAStab!F9143</f>
        <v>881.4</v>
      </c>
      <c r="AI358" s="11">
        <f>SAStab!G9143</f>
        <v>881</v>
      </c>
      <c r="AJ358" s="11">
        <f>SAStab!H9143</f>
        <v>881</v>
      </c>
      <c r="AK358" s="11">
        <f>SAStab!I9143</f>
        <v>881</v>
      </c>
      <c r="AL358" s="11">
        <f>SAStab!J9143</f>
        <v>1728</v>
      </c>
      <c r="AN358" s="7"/>
      <c r="AO358" s="7" t="str">
        <f t="shared" si="90"/>
        <v>Medicare Part D Premium</v>
      </c>
      <c r="AP358" s="98">
        <f>SAStab!E2068</f>
        <v>0.71899999999999997</v>
      </c>
      <c r="AQ358" s="85">
        <f>SAStab!B9287</f>
        <v>838</v>
      </c>
      <c r="AR358" s="85">
        <f>SAStab!C9287</f>
        <v>0</v>
      </c>
      <c r="AS358" s="85">
        <f>SAStab!D9287</f>
        <v>0</v>
      </c>
      <c r="AT358" s="85">
        <f>SAStab!E9287</f>
        <v>0</v>
      </c>
      <c r="AU358" s="85">
        <f>SAStab!F9287</f>
        <v>1118.5999999999999</v>
      </c>
      <c r="AV358" s="85">
        <f>SAStab!G9287</f>
        <v>1119</v>
      </c>
      <c r="AW358" s="85">
        <f>SAStab!H9287</f>
        <v>1119</v>
      </c>
      <c r="AX358" s="85">
        <f>SAStab!I9287</f>
        <v>1119</v>
      </c>
      <c r="AY358" s="85">
        <f>SAStab!J9287</f>
        <v>2193</v>
      </c>
      <c r="BA358" s="7"/>
      <c r="BB358" s="7" t="str">
        <f t="shared" si="91"/>
        <v>Medicare Part D Premium</v>
      </c>
      <c r="BC358" s="98">
        <f>SAStab!F2068</f>
        <v>0.71899999999999997</v>
      </c>
      <c r="BD358" s="85">
        <f>SAStab!B9431</f>
        <v>1062</v>
      </c>
      <c r="BE358" s="85">
        <f>SAStab!C9431</f>
        <v>0</v>
      </c>
      <c r="BF358" s="85">
        <f>SAStab!D9431</f>
        <v>0</v>
      </c>
      <c r="BG358" s="85">
        <f>SAStab!E9431</f>
        <v>0</v>
      </c>
      <c r="BH358" s="85">
        <f>SAStab!F9431</f>
        <v>1396.5</v>
      </c>
      <c r="BI358" s="85">
        <f>SAStab!G9431</f>
        <v>1397</v>
      </c>
      <c r="BJ358" s="85">
        <f>SAStab!H9431</f>
        <v>1397</v>
      </c>
      <c r="BK358" s="85">
        <f>SAStab!I9431</f>
        <v>1397</v>
      </c>
      <c r="BL358" s="85">
        <f>SAStab!J9431</f>
        <v>3560</v>
      </c>
      <c r="BN358" s="7"/>
      <c r="BO358" s="7" t="str">
        <f t="shared" si="92"/>
        <v>Medicare Part D Premium</v>
      </c>
      <c r="BP358" s="98">
        <f>SAStab!G2068</f>
        <v>0.72399999999999998</v>
      </c>
      <c r="BQ358">
        <f>SAStab!B9575</f>
        <v>1345</v>
      </c>
      <c r="BR358">
        <f>SAStab!C9575</f>
        <v>0</v>
      </c>
      <c r="BS358">
        <f>SAStab!D9575</f>
        <v>0</v>
      </c>
      <c r="BT358">
        <f>SAStab!E9575</f>
        <v>0</v>
      </c>
      <c r="BU358">
        <f>SAStab!F9575</f>
        <v>1697.3</v>
      </c>
      <c r="BV358" s="11">
        <f>SAStab!G9575</f>
        <v>1697</v>
      </c>
      <c r="BW358" s="11">
        <f>SAStab!H9575</f>
        <v>1697</v>
      </c>
      <c r="BX358" s="11">
        <f>SAStab!I9575</f>
        <v>2330</v>
      </c>
      <c r="BY358" s="11">
        <f>SAStab!J9575</f>
        <v>5325</v>
      </c>
    </row>
    <row r="359" spans="1:78">
      <c r="A359" s="7"/>
      <c r="B359" s="7" t="s">
        <v>513</v>
      </c>
      <c r="C359" s="98">
        <f>SAStab!B2069</f>
        <v>0.92300000000000004</v>
      </c>
      <c r="D359" s="52">
        <f>SAStab!B8856</f>
        <v>25718</v>
      </c>
      <c r="E359" s="52">
        <f>SAStab!C8856</f>
        <v>0</v>
      </c>
      <c r="F359" s="52">
        <f>SAStab!D8856</f>
        <v>1449</v>
      </c>
      <c r="G359" s="52">
        <f>SAStab!E8856</f>
        <v>8906.7999999999993</v>
      </c>
      <c r="H359" s="52">
        <f>SAStab!F8856</f>
        <v>15626.3</v>
      </c>
      <c r="I359" s="52">
        <f>SAStab!G8856</f>
        <v>32378</v>
      </c>
      <c r="J359" s="52">
        <f>SAStab!H8856</f>
        <v>60093</v>
      </c>
      <c r="K359" s="52">
        <f>SAStab!I8856</f>
        <v>85556</v>
      </c>
      <c r="L359" s="52">
        <f>SAStab!J8856</f>
        <v>140355</v>
      </c>
      <c r="N359" s="7"/>
      <c r="O359" s="7" t="str">
        <f t="shared" si="88"/>
        <v>Equivalent Cash Income</v>
      </c>
      <c r="P359" s="98">
        <f>SAStab!C2069</f>
        <v>0.93600000000000005</v>
      </c>
      <c r="Q359" s="11">
        <f>SAStab!B9000</f>
        <v>29821</v>
      </c>
      <c r="R359" s="85">
        <f>SAStab!C9000</f>
        <v>0</v>
      </c>
      <c r="S359" s="85">
        <f>SAStab!D9000</f>
        <v>2062.6799999999998</v>
      </c>
      <c r="T359" s="85">
        <f>SAStab!E9000</f>
        <v>10172.5</v>
      </c>
      <c r="U359" s="85">
        <f>SAStab!F9000</f>
        <v>19455</v>
      </c>
      <c r="V359" s="85">
        <f>SAStab!G9000</f>
        <v>37298</v>
      </c>
      <c r="W359" s="85">
        <f>SAStab!H9000</f>
        <v>66391</v>
      </c>
      <c r="X359" s="11">
        <f>SAStab!I9000</f>
        <v>90873</v>
      </c>
      <c r="Y359" s="11">
        <f>SAStab!J9000</f>
        <v>151182</v>
      </c>
      <c r="AA359" s="7"/>
      <c r="AB359" s="7" t="str">
        <f t="shared" si="89"/>
        <v>Equivalent Cash Income</v>
      </c>
      <c r="AC359" s="98">
        <f>SAStab!D2069</f>
        <v>0.94299999999999995</v>
      </c>
      <c r="AD359" s="11">
        <f>SAStab!B9144</f>
        <v>35756</v>
      </c>
      <c r="AE359" s="11">
        <f>SAStab!C9144</f>
        <v>0</v>
      </c>
      <c r="AF359" s="11">
        <f>SAStab!D9144</f>
        <v>3303.11</v>
      </c>
      <c r="AG359" s="11">
        <f>SAStab!E9144</f>
        <v>11732.5</v>
      </c>
      <c r="AH359" s="11">
        <f>SAStab!F9144</f>
        <v>23240.799999999999</v>
      </c>
      <c r="AI359" s="11">
        <f>SAStab!G9144</f>
        <v>46621</v>
      </c>
      <c r="AJ359" s="11">
        <f>SAStab!H9144</f>
        <v>79620</v>
      </c>
      <c r="AK359" s="11">
        <f>SAStab!I9144</f>
        <v>108816</v>
      </c>
      <c r="AL359" s="11">
        <f>SAStab!J9144</f>
        <v>198164</v>
      </c>
      <c r="AN359" s="7"/>
      <c r="AO359" s="7" t="str">
        <f t="shared" si="90"/>
        <v>Equivalent Cash Income</v>
      </c>
      <c r="AP359" s="98">
        <f>SAStab!E2069</f>
        <v>0.94</v>
      </c>
      <c r="AQ359" s="85">
        <f>SAStab!B9288</f>
        <v>41863</v>
      </c>
      <c r="AR359" s="85">
        <f>SAStab!C9288</f>
        <v>0</v>
      </c>
      <c r="AS359" s="85">
        <f>SAStab!D9288</f>
        <v>1981.81</v>
      </c>
      <c r="AT359" s="85">
        <f>SAStab!E9288</f>
        <v>12886.7</v>
      </c>
      <c r="AU359" s="85">
        <f>SAStab!F9288</f>
        <v>26436</v>
      </c>
      <c r="AV359" s="85">
        <f>SAStab!G9288</f>
        <v>53229</v>
      </c>
      <c r="AW359" s="85">
        <f>SAStab!H9288</f>
        <v>94777</v>
      </c>
      <c r="AX359" s="85">
        <f>SAStab!I9288</f>
        <v>128333</v>
      </c>
      <c r="AY359" s="85">
        <f>SAStab!J9288</f>
        <v>231013</v>
      </c>
      <c r="BA359" s="7"/>
      <c r="BB359" s="7" t="str">
        <f t="shared" si="91"/>
        <v>Equivalent Cash Income</v>
      </c>
      <c r="BC359" s="98">
        <f>SAStab!F2069</f>
        <v>0.94099999999999995</v>
      </c>
      <c r="BD359" s="85">
        <f>SAStab!B9432</f>
        <v>52624</v>
      </c>
      <c r="BE359" s="85">
        <f>SAStab!C9432</f>
        <v>0</v>
      </c>
      <c r="BF359" s="85">
        <f>SAStab!D9432</f>
        <v>2711.35</v>
      </c>
      <c r="BG359" s="85">
        <f>SAStab!E9432</f>
        <v>15368.2</v>
      </c>
      <c r="BH359" s="85">
        <f>SAStab!F9432</f>
        <v>31063.1</v>
      </c>
      <c r="BI359" s="85">
        <f>SAStab!G9432</f>
        <v>62740</v>
      </c>
      <c r="BJ359" s="85">
        <f>SAStab!H9432</f>
        <v>109696</v>
      </c>
      <c r="BK359" s="85">
        <f>SAStab!I9432</f>
        <v>155518</v>
      </c>
      <c r="BL359" s="85">
        <f>SAStab!J9432</f>
        <v>291960</v>
      </c>
      <c r="BN359" s="7"/>
      <c r="BO359" s="7" t="str">
        <f t="shared" si="92"/>
        <v>Equivalent Cash Income</v>
      </c>
      <c r="BP359" s="98">
        <f>SAStab!G2069</f>
        <v>0.94899999999999995</v>
      </c>
      <c r="BQ359">
        <f>SAStab!B9576</f>
        <v>59116</v>
      </c>
      <c r="BR359">
        <f>SAStab!C9576</f>
        <v>0</v>
      </c>
      <c r="BS359">
        <f>SAStab!D9576</f>
        <v>4834.04</v>
      </c>
      <c r="BT359">
        <f>SAStab!E9576</f>
        <v>18648.400000000001</v>
      </c>
      <c r="BU359">
        <f>SAStab!F9576</f>
        <v>37711.4</v>
      </c>
      <c r="BV359" s="11">
        <f>SAStab!G9576</f>
        <v>75470</v>
      </c>
      <c r="BW359" s="11">
        <f>SAStab!H9576</f>
        <v>126716</v>
      </c>
      <c r="BX359" s="11">
        <f>SAStab!I9576</f>
        <v>174079</v>
      </c>
      <c r="BY359" s="11">
        <f>SAStab!J9576</f>
        <v>326876</v>
      </c>
    </row>
    <row r="360" spans="1:78">
      <c r="A360" s="7"/>
      <c r="B360" s="7" t="s">
        <v>514</v>
      </c>
      <c r="C360" s="98">
        <f>SAStab!B2070</f>
        <v>0.17899999999999999</v>
      </c>
      <c r="D360" s="52">
        <f>SAStab!B8857</f>
        <v>763</v>
      </c>
      <c r="E360" s="52">
        <f>SAStab!C8857</f>
        <v>0</v>
      </c>
      <c r="F360" s="52">
        <f>SAStab!D8857</f>
        <v>0</v>
      </c>
      <c r="G360" s="52">
        <f>SAStab!E8857</f>
        <v>0</v>
      </c>
      <c r="H360" s="52">
        <f>SAStab!F8857</f>
        <v>0</v>
      </c>
      <c r="I360" s="52">
        <f>SAStab!G8857</f>
        <v>0</v>
      </c>
      <c r="J360" s="52">
        <f>SAStab!H8857</f>
        <v>1581</v>
      </c>
      <c r="K360" s="52">
        <f>SAStab!I8857</f>
        <v>4826</v>
      </c>
      <c r="L360" s="52">
        <f>SAStab!J8857</f>
        <v>14886</v>
      </c>
      <c r="N360" s="7"/>
      <c r="O360" s="7" t="str">
        <f t="shared" si="88"/>
        <v>Equivalent IRA Withdrawal</v>
      </c>
      <c r="P360" s="98">
        <f>SAStab!C2070</f>
        <v>0.251</v>
      </c>
      <c r="Q360" s="11">
        <f>SAStab!B9001</f>
        <v>1542</v>
      </c>
      <c r="R360" s="85">
        <f>SAStab!C9001</f>
        <v>0</v>
      </c>
      <c r="S360" s="85">
        <f>SAStab!D9001</f>
        <v>0</v>
      </c>
      <c r="T360" s="85">
        <f>SAStab!E9001</f>
        <v>0</v>
      </c>
      <c r="U360" s="85">
        <f>SAStab!F9001</f>
        <v>0</v>
      </c>
      <c r="V360" s="85">
        <f>SAStab!G9001</f>
        <v>0</v>
      </c>
      <c r="W360" s="85">
        <f>SAStab!H9001</f>
        <v>3516</v>
      </c>
      <c r="X360" s="11">
        <f>SAStab!I9001</f>
        <v>8277</v>
      </c>
      <c r="Y360" s="11">
        <f>SAStab!J9001</f>
        <v>26021</v>
      </c>
      <c r="AA360" s="7"/>
      <c r="AB360" s="7" t="str">
        <f t="shared" si="89"/>
        <v>Equivalent IRA Withdrawal</v>
      </c>
      <c r="AC360" s="98">
        <f>SAStab!D2070</f>
        <v>0.316</v>
      </c>
      <c r="AD360" s="11">
        <f>SAStab!B9145</f>
        <v>2403</v>
      </c>
      <c r="AE360" s="11">
        <f>SAStab!C9145</f>
        <v>0</v>
      </c>
      <c r="AF360" s="11">
        <f>SAStab!D9145</f>
        <v>0</v>
      </c>
      <c r="AG360" s="11">
        <f>SAStab!E9145</f>
        <v>0</v>
      </c>
      <c r="AH360" s="11">
        <f>SAStab!F9145</f>
        <v>0</v>
      </c>
      <c r="AI360" s="11">
        <f>SAStab!G9145</f>
        <v>584</v>
      </c>
      <c r="AJ360" s="11">
        <f>SAStab!H9145</f>
        <v>6289</v>
      </c>
      <c r="AK360" s="11">
        <f>SAStab!I9145</f>
        <v>13780</v>
      </c>
      <c r="AL360" s="11">
        <f>SAStab!J9145</f>
        <v>36330</v>
      </c>
      <c r="AN360" s="7"/>
      <c r="AO360" s="7" t="str">
        <f t="shared" si="90"/>
        <v>Equivalent IRA Withdrawal</v>
      </c>
      <c r="AP360" s="98">
        <f>SAStab!E2070</f>
        <v>0.39200000000000002</v>
      </c>
      <c r="AQ360" s="85">
        <f>SAStab!B9289</f>
        <v>4173</v>
      </c>
      <c r="AR360" s="85">
        <f>SAStab!C9289</f>
        <v>0</v>
      </c>
      <c r="AS360" s="85">
        <f>SAStab!D9289</f>
        <v>0</v>
      </c>
      <c r="AT360" s="85">
        <f>SAStab!E9289</f>
        <v>0</v>
      </c>
      <c r="AU360" s="85">
        <f>SAStab!F9289</f>
        <v>0</v>
      </c>
      <c r="AV360" s="85">
        <f>SAStab!G9289</f>
        <v>2051</v>
      </c>
      <c r="AW360" s="85">
        <f>SAStab!H9289</f>
        <v>11567</v>
      </c>
      <c r="AX360" s="85">
        <f>SAStab!I9289</f>
        <v>22738</v>
      </c>
      <c r="AY360" s="85">
        <f>SAStab!J9289</f>
        <v>62976</v>
      </c>
      <c r="BA360" s="7"/>
      <c r="BB360" s="7" t="str">
        <f t="shared" si="91"/>
        <v>Equivalent IRA Withdrawal</v>
      </c>
      <c r="BC360" s="98">
        <f>SAStab!F2070</f>
        <v>0.437</v>
      </c>
      <c r="BD360" s="85">
        <f>SAStab!B9433</f>
        <v>5636</v>
      </c>
      <c r="BE360" s="85">
        <f>SAStab!C9433</f>
        <v>0</v>
      </c>
      <c r="BF360" s="85">
        <f>SAStab!D9433</f>
        <v>0</v>
      </c>
      <c r="BG360" s="85">
        <f>SAStab!E9433</f>
        <v>0</v>
      </c>
      <c r="BH360" s="85">
        <f>SAStab!F9433</f>
        <v>0</v>
      </c>
      <c r="BI360" s="85">
        <f>SAStab!G9433</f>
        <v>3516</v>
      </c>
      <c r="BJ360" s="85">
        <f>SAStab!H9433</f>
        <v>15957</v>
      </c>
      <c r="BK360" s="85">
        <f>SAStab!I9433</f>
        <v>29900</v>
      </c>
      <c r="BL360" s="85">
        <f>SAStab!J9433</f>
        <v>71093</v>
      </c>
      <c r="BN360" s="7"/>
      <c r="BO360" s="7" t="str">
        <f t="shared" si="92"/>
        <v>Equivalent IRA Withdrawal</v>
      </c>
      <c r="BP360" s="98">
        <f>SAStab!G2070</f>
        <v>0.45400000000000001</v>
      </c>
      <c r="BQ360">
        <f>SAStab!B9577</f>
        <v>7246</v>
      </c>
      <c r="BR360">
        <f>SAStab!C9577</f>
        <v>0</v>
      </c>
      <c r="BS360">
        <f>SAStab!D9577</f>
        <v>0</v>
      </c>
      <c r="BT360">
        <f>SAStab!E9577</f>
        <v>0</v>
      </c>
      <c r="BU360">
        <f>SAStab!F9577</f>
        <v>0</v>
      </c>
      <c r="BV360" s="11">
        <f>SAStab!G9577</f>
        <v>4918</v>
      </c>
      <c r="BW360" s="11">
        <f>SAStab!H9577</f>
        <v>20724</v>
      </c>
      <c r="BX360" s="11">
        <f>SAStab!I9577</f>
        <v>36455</v>
      </c>
      <c r="BY360" s="11">
        <f>SAStab!J9577</f>
        <v>94680</v>
      </c>
    </row>
    <row r="361" spans="1:78">
      <c r="A361" s="7"/>
      <c r="B361" s="7" t="s">
        <v>515</v>
      </c>
      <c r="C361" s="98">
        <f>SAStab!B2071</f>
        <v>0.32400000000000001</v>
      </c>
      <c r="D361" s="52">
        <f>SAStab!B8858</f>
        <v>435</v>
      </c>
      <c r="E361" s="52">
        <f>SAStab!C8858</f>
        <v>0</v>
      </c>
      <c r="F361" s="52">
        <f>SAStab!D8858</f>
        <v>0</v>
      </c>
      <c r="G361" s="52">
        <f>SAStab!E8858</f>
        <v>0</v>
      </c>
      <c r="H361" s="52">
        <f>SAStab!F8858</f>
        <v>0</v>
      </c>
      <c r="I361" s="52">
        <f>SAStab!G8858</f>
        <v>12</v>
      </c>
      <c r="J361" s="52">
        <f>SAStab!H8858</f>
        <v>509</v>
      </c>
      <c r="K361" s="52">
        <f>SAStab!I8858</f>
        <v>1504</v>
      </c>
      <c r="L361" s="52">
        <f>SAStab!J8858</f>
        <v>6370</v>
      </c>
      <c r="N361" s="7"/>
      <c r="O361" s="7" t="str">
        <f t="shared" si="88"/>
        <v>Equivalent Interest Income</v>
      </c>
      <c r="P361" s="98">
        <f>SAStab!C2071</f>
        <v>0.374</v>
      </c>
      <c r="Q361" s="11">
        <f>SAStab!B9002</f>
        <v>441</v>
      </c>
      <c r="R361" s="85">
        <f>SAStab!C9002</f>
        <v>0</v>
      </c>
      <c r="S361" s="85">
        <f>SAStab!D9002</f>
        <v>0</v>
      </c>
      <c r="T361" s="85">
        <f>SAStab!E9002</f>
        <v>0</v>
      </c>
      <c r="U361" s="85">
        <f>SAStab!F9002</f>
        <v>0</v>
      </c>
      <c r="V361" s="85">
        <f>SAStab!G9002</f>
        <v>44</v>
      </c>
      <c r="W361" s="85">
        <f>SAStab!H9002</f>
        <v>790</v>
      </c>
      <c r="X361" s="11">
        <f>SAStab!I9002</f>
        <v>2094</v>
      </c>
      <c r="Y361" s="11">
        <f>SAStab!J9002</f>
        <v>9078</v>
      </c>
      <c r="AA361" s="7"/>
      <c r="AB361" s="7" t="str">
        <f t="shared" si="89"/>
        <v>Equivalent Interest Income</v>
      </c>
      <c r="AC361" s="98">
        <f>SAStab!D2071</f>
        <v>0.377</v>
      </c>
      <c r="AD361" s="11">
        <f>SAStab!B9146</f>
        <v>580</v>
      </c>
      <c r="AE361" s="11">
        <f>SAStab!C9146</f>
        <v>0</v>
      </c>
      <c r="AF361" s="11">
        <f>SAStab!D9146</f>
        <v>0</v>
      </c>
      <c r="AG361" s="11">
        <f>SAStab!E9146</f>
        <v>0</v>
      </c>
      <c r="AH361" s="11">
        <f>SAStab!F9146</f>
        <v>0</v>
      </c>
      <c r="AI361" s="11">
        <f>SAStab!G9146</f>
        <v>62</v>
      </c>
      <c r="AJ361" s="11">
        <f>SAStab!H9146</f>
        <v>890</v>
      </c>
      <c r="AK361" s="11">
        <f>SAStab!I9146</f>
        <v>2431</v>
      </c>
      <c r="AL361" s="11">
        <f>SAStab!J9146</f>
        <v>12006</v>
      </c>
      <c r="AN361" s="7"/>
      <c r="AO361" s="7" t="str">
        <f t="shared" si="90"/>
        <v>Equivalent Interest Income</v>
      </c>
      <c r="AP361" s="98">
        <f>SAStab!E2071</f>
        <v>0.38900000000000001</v>
      </c>
      <c r="AQ361" s="85">
        <f>SAStab!B9290</f>
        <v>898</v>
      </c>
      <c r="AR361" s="85">
        <f>SAStab!C9290</f>
        <v>0</v>
      </c>
      <c r="AS361" s="85">
        <f>SAStab!D9290</f>
        <v>0</v>
      </c>
      <c r="AT361" s="85">
        <f>SAStab!E9290</f>
        <v>0</v>
      </c>
      <c r="AU361" s="85">
        <f>SAStab!F9290</f>
        <v>0</v>
      </c>
      <c r="AV361" s="85">
        <f>SAStab!G9290</f>
        <v>112</v>
      </c>
      <c r="AW361" s="85">
        <f>SAStab!H9290</f>
        <v>1538</v>
      </c>
      <c r="AX361" s="85">
        <f>SAStab!I9290</f>
        <v>3910</v>
      </c>
      <c r="AY361" s="85">
        <f>SAStab!J9290</f>
        <v>13602</v>
      </c>
      <c r="BA361" s="7"/>
      <c r="BB361" s="7" t="str">
        <f t="shared" si="91"/>
        <v>Equivalent Interest Income</v>
      </c>
      <c r="BC361" s="98">
        <f>SAStab!F2071</f>
        <v>0.41099999999999998</v>
      </c>
      <c r="BD361" s="85">
        <f>SAStab!B9434</f>
        <v>1167</v>
      </c>
      <c r="BE361" s="85">
        <f>SAStab!C9434</f>
        <v>0</v>
      </c>
      <c r="BF361" s="85">
        <f>SAStab!D9434</f>
        <v>0</v>
      </c>
      <c r="BG361" s="85">
        <f>SAStab!E9434</f>
        <v>0</v>
      </c>
      <c r="BH361" s="85">
        <f>SAStab!F9434</f>
        <v>0</v>
      </c>
      <c r="BI361" s="85">
        <f>SAStab!G9434</f>
        <v>194</v>
      </c>
      <c r="BJ361" s="85">
        <f>SAStab!H9434</f>
        <v>1826</v>
      </c>
      <c r="BK361" s="85">
        <f>SAStab!I9434</f>
        <v>4805</v>
      </c>
      <c r="BL361" s="85">
        <f>SAStab!J9434</f>
        <v>17089</v>
      </c>
      <c r="BN361" s="7"/>
      <c r="BO361" s="7" t="str">
        <f t="shared" si="92"/>
        <v>Equivalent Interest Income</v>
      </c>
      <c r="BP361" s="98">
        <f>SAStab!G2071</f>
        <v>0.42699999999999999</v>
      </c>
      <c r="BQ361">
        <f>SAStab!B9578</f>
        <v>1575</v>
      </c>
      <c r="BR361">
        <f>SAStab!C9578</f>
        <v>0</v>
      </c>
      <c r="BS361">
        <f>SAStab!D9578</f>
        <v>0</v>
      </c>
      <c r="BT361">
        <f>SAStab!E9578</f>
        <v>0</v>
      </c>
      <c r="BU361">
        <f>SAStab!F9578</f>
        <v>0</v>
      </c>
      <c r="BV361" s="11">
        <f>SAStab!G9578</f>
        <v>262</v>
      </c>
      <c r="BW361" s="11">
        <f>SAStab!H9578</f>
        <v>2805</v>
      </c>
      <c r="BX361" s="11">
        <f>SAStab!I9578</f>
        <v>6620</v>
      </c>
      <c r="BY361" s="11">
        <f>SAStab!J9578</f>
        <v>27736</v>
      </c>
    </row>
    <row r="362" spans="1:78">
      <c r="A362" s="7"/>
      <c r="B362" s="7" t="s">
        <v>516</v>
      </c>
      <c r="C362" s="98">
        <f>SAStab!B2072</f>
        <v>0.14499999999999999</v>
      </c>
      <c r="D362" s="52">
        <f>SAStab!B8859</f>
        <v>603</v>
      </c>
      <c r="E362" s="52">
        <f>SAStab!C8859</f>
        <v>0</v>
      </c>
      <c r="F362" s="52">
        <f>SAStab!D8859</f>
        <v>0</v>
      </c>
      <c r="G362" s="52">
        <f>SAStab!E8859</f>
        <v>0</v>
      </c>
      <c r="H362" s="52">
        <f>SAStab!F8859</f>
        <v>0</v>
      </c>
      <c r="I362" s="52">
        <f>SAStab!G8859</f>
        <v>0</v>
      </c>
      <c r="J362" s="52">
        <f>SAStab!H8859</f>
        <v>237</v>
      </c>
      <c r="K362" s="52">
        <f>SAStab!I8859</f>
        <v>1885</v>
      </c>
      <c r="L362" s="52">
        <f>SAStab!J8859</f>
        <v>14081</v>
      </c>
      <c r="N362" s="7"/>
      <c r="O362" s="7" t="str">
        <f t="shared" si="88"/>
        <v>Equivalent Dividend Income</v>
      </c>
      <c r="P362" s="98">
        <f>SAStab!C2072</f>
        <v>0.151</v>
      </c>
      <c r="Q362" s="11">
        <f>SAStab!B9003</f>
        <v>881</v>
      </c>
      <c r="R362" s="85">
        <f>SAStab!C9003</f>
        <v>0</v>
      </c>
      <c r="S362" s="85">
        <f>SAStab!D9003</f>
        <v>0</v>
      </c>
      <c r="T362" s="85">
        <f>SAStab!E9003</f>
        <v>0</v>
      </c>
      <c r="U362" s="85">
        <f>SAStab!F9003</f>
        <v>0</v>
      </c>
      <c r="V362" s="85">
        <f>SAStab!G9003</f>
        <v>0</v>
      </c>
      <c r="W362" s="85">
        <f>SAStab!H9003</f>
        <v>421</v>
      </c>
      <c r="X362" s="11">
        <f>SAStab!I9003</f>
        <v>3052</v>
      </c>
      <c r="Y362" s="11">
        <f>SAStab!J9003</f>
        <v>16728</v>
      </c>
      <c r="AA362" s="7"/>
      <c r="AB362" s="7" t="str">
        <f t="shared" si="89"/>
        <v>Equivalent Dividend Income</v>
      </c>
      <c r="AC362" s="98">
        <f>SAStab!D2072</f>
        <v>0.17799999999999999</v>
      </c>
      <c r="AD362" s="11">
        <f>SAStab!B9147</f>
        <v>1081</v>
      </c>
      <c r="AE362" s="11">
        <f>SAStab!C9147</f>
        <v>0</v>
      </c>
      <c r="AF362" s="11">
        <f>SAStab!D9147</f>
        <v>0</v>
      </c>
      <c r="AG362" s="11">
        <f>SAStab!E9147</f>
        <v>0</v>
      </c>
      <c r="AH362" s="11">
        <f>SAStab!F9147</f>
        <v>0</v>
      </c>
      <c r="AI362" s="11">
        <f>SAStab!G9147</f>
        <v>0</v>
      </c>
      <c r="AJ362" s="11">
        <f>SAStab!H9147</f>
        <v>1072</v>
      </c>
      <c r="AK362" s="11">
        <f>SAStab!I9147</f>
        <v>4797</v>
      </c>
      <c r="AL362" s="11">
        <f>SAStab!J9147</f>
        <v>24833</v>
      </c>
      <c r="AN362" s="7"/>
      <c r="AO362" s="7" t="str">
        <f t="shared" si="90"/>
        <v>Equivalent Dividend Income</v>
      </c>
      <c r="AP362" s="98">
        <f>SAStab!E2072</f>
        <v>0.19600000000000001</v>
      </c>
      <c r="AQ362" s="85">
        <f>SAStab!B9291</f>
        <v>1451</v>
      </c>
      <c r="AR362" s="85">
        <f>SAStab!C9291</f>
        <v>0</v>
      </c>
      <c r="AS362" s="85">
        <f>SAStab!D9291</f>
        <v>0</v>
      </c>
      <c r="AT362" s="85">
        <f>SAStab!E9291</f>
        <v>0</v>
      </c>
      <c r="AU362" s="85">
        <f>SAStab!F9291</f>
        <v>0</v>
      </c>
      <c r="AV362" s="85">
        <f>SAStab!G9291</f>
        <v>0</v>
      </c>
      <c r="AW362" s="85">
        <f>SAStab!H9291</f>
        <v>1588</v>
      </c>
      <c r="AX362" s="85">
        <f>SAStab!I9291</f>
        <v>6206</v>
      </c>
      <c r="AY362" s="85">
        <f>SAStab!J9291</f>
        <v>34911</v>
      </c>
      <c r="BA362" s="7"/>
      <c r="BB362" s="7" t="str">
        <f t="shared" si="91"/>
        <v>Equivalent Dividend Income</v>
      </c>
      <c r="BC362" s="98">
        <f>SAStab!F2072</f>
        <v>0.20100000000000001</v>
      </c>
      <c r="BD362" s="85">
        <f>SAStab!B9435</f>
        <v>2406</v>
      </c>
      <c r="BE362" s="85">
        <f>SAStab!C9435</f>
        <v>0</v>
      </c>
      <c r="BF362" s="85">
        <f>SAStab!D9435</f>
        <v>0</v>
      </c>
      <c r="BG362" s="85">
        <f>SAStab!E9435</f>
        <v>0</v>
      </c>
      <c r="BH362" s="85">
        <f>SAStab!F9435</f>
        <v>0</v>
      </c>
      <c r="BI362" s="85">
        <f>SAStab!G9435</f>
        <v>0</v>
      </c>
      <c r="BJ362" s="85">
        <f>SAStab!H9435</f>
        <v>2304</v>
      </c>
      <c r="BK362" s="85">
        <f>SAStab!I9435</f>
        <v>8528</v>
      </c>
      <c r="BL362" s="85">
        <f>SAStab!J9435</f>
        <v>40483</v>
      </c>
      <c r="BN362" s="7"/>
      <c r="BO362" s="7" t="str">
        <f t="shared" si="92"/>
        <v>Equivalent Dividend Income</v>
      </c>
      <c r="BP362" s="98">
        <f>SAStab!G2072</f>
        <v>0.219</v>
      </c>
      <c r="BQ362">
        <f>SAStab!B9579</f>
        <v>2742</v>
      </c>
      <c r="BR362">
        <f>SAStab!C9579</f>
        <v>0</v>
      </c>
      <c r="BS362">
        <f>SAStab!D9579</f>
        <v>0</v>
      </c>
      <c r="BT362">
        <f>SAStab!E9579</f>
        <v>0</v>
      </c>
      <c r="BU362">
        <f>SAStab!F9579</f>
        <v>0</v>
      </c>
      <c r="BV362" s="11">
        <f>SAStab!G9579</f>
        <v>0</v>
      </c>
      <c r="BW362" s="11">
        <f>SAStab!H9579</f>
        <v>3469</v>
      </c>
      <c r="BX362" s="11">
        <f>SAStab!I9579</f>
        <v>11712</v>
      </c>
      <c r="BY362" s="11">
        <f>SAStab!J9579</f>
        <v>59362</v>
      </c>
    </row>
    <row r="363" spans="1:78" s="1" customFormat="1">
      <c r="A363" s="5"/>
      <c r="B363" s="5" t="s">
        <v>517</v>
      </c>
      <c r="C363" s="101">
        <f>SAStab!B2073</f>
        <v>5.0999999999999997E-2</v>
      </c>
      <c r="D363" s="53">
        <f>SAStab!B8860</f>
        <v>520</v>
      </c>
      <c r="E363" s="53">
        <f>SAStab!C8860</f>
        <v>0</v>
      </c>
      <c r="F363" s="53">
        <f>SAStab!D8860</f>
        <v>0</v>
      </c>
      <c r="G363" s="53">
        <f>SAStab!E8860</f>
        <v>0</v>
      </c>
      <c r="H363" s="53">
        <f>SAStab!F8860</f>
        <v>0</v>
      </c>
      <c r="I363" s="53">
        <f>SAStab!G8860</f>
        <v>0</v>
      </c>
      <c r="J363" s="53">
        <f>SAStab!H8860</f>
        <v>0</v>
      </c>
      <c r="K363" s="53">
        <f>SAStab!I8860</f>
        <v>63</v>
      </c>
      <c r="L363" s="53">
        <f>SAStab!J8860</f>
        <v>12320</v>
      </c>
      <c r="M363" s="11"/>
      <c r="N363" s="5"/>
      <c r="O363" s="5" t="str">
        <f t="shared" si="88"/>
        <v>Equivalent Rental Income</v>
      </c>
      <c r="P363" s="101">
        <f>SAStab!C2073</f>
        <v>4.5999999999999999E-2</v>
      </c>
      <c r="Q363" s="1">
        <f>SAStab!B9004</f>
        <v>291</v>
      </c>
      <c r="R363" s="53">
        <f>SAStab!C9004</f>
        <v>0</v>
      </c>
      <c r="S363" s="53">
        <f>SAStab!D9004</f>
        <v>0</v>
      </c>
      <c r="T363" s="53">
        <f>SAStab!E9004</f>
        <v>0</v>
      </c>
      <c r="U363" s="53">
        <f>SAStab!F9004</f>
        <v>0</v>
      </c>
      <c r="V363" s="53">
        <f>SAStab!G9004</f>
        <v>0</v>
      </c>
      <c r="W363" s="53">
        <f>SAStab!H9004</f>
        <v>0</v>
      </c>
      <c r="X363" s="1">
        <f>SAStab!I9004</f>
        <v>0</v>
      </c>
      <c r="Y363" s="1">
        <f>SAStab!J9004</f>
        <v>12072</v>
      </c>
      <c r="Z363" s="11"/>
      <c r="AA363" s="5"/>
      <c r="AB363" s="5" t="str">
        <f t="shared" si="89"/>
        <v>Equivalent Rental Income</v>
      </c>
      <c r="AC363" s="101">
        <f>SAStab!D2073</f>
        <v>5.5E-2</v>
      </c>
      <c r="AD363" s="1">
        <f>SAStab!B9148</f>
        <v>598</v>
      </c>
      <c r="AE363" s="1">
        <f>SAStab!C9148</f>
        <v>0</v>
      </c>
      <c r="AF363" s="1">
        <f>SAStab!D9148</f>
        <v>0</v>
      </c>
      <c r="AG363" s="1">
        <f>SAStab!E9148</f>
        <v>0</v>
      </c>
      <c r="AH363" s="1">
        <f>SAStab!F9148</f>
        <v>0</v>
      </c>
      <c r="AI363" s="1">
        <f>SAStab!G9148</f>
        <v>0</v>
      </c>
      <c r="AJ363" s="1">
        <f>SAStab!H9148</f>
        <v>0</v>
      </c>
      <c r="AK363" s="1">
        <f>SAStab!I9148</f>
        <v>439</v>
      </c>
      <c r="AL363" s="1">
        <f>SAStab!J9148</f>
        <v>23692</v>
      </c>
      <c r="AM363" s="11"/>
      <c r="AN363" s="5"/>
      <c r="AO363" s="5" t="str">
        <f t="shared" si="90"/>
        <v>Equivalent Rental Income</v>
      </c>
      <c r="AP363" s="101">
        <f>SAStab!E2073</f>
        <v>5.6000000000000001E-2</v>
      </c>
      <c r="AQ363" s="53">
        <f>SAStab!B9292</f>
        <v>647</v>
      </c>
      <c r="AR363" s="53">
        <f>SAStab!C9292</f>
        <v>0</v>
      </c>
      <c r="AS363" s="53">
        <f>SAStab!D9292</f>
        <v>0</v>
      </c>
      <c r="AT363" s="53">
        <f>SAStab!E9292</f>
        <v>0</v>
      </c>
      <c r="AU363" s="53">
        <f>SAStab!F9292</f>
        <v>0</v>
      </c>
      <c r="AV363" s="53">
        <f>SAStab!G9292</f>
        <v>0</v>
      </c>
      <c r="AW363" s="53">
        <f>SAStab!H9292</f>
        <v>0</v>
      </c>
      <c r="AX363" s="53">
        <f>SAStab!I9292</f>
        <v>625</v>
      </c>
      <c r="AY363" s="53">
        <f>SAStab!J9292</f>
        <v>24827</v>
      </c>
      <c r="AZ363" s="11"/>
      <c r="BA363" s="5"/>
      <c r="BB363" s="5" t="str">
        <f t="shared" si="91"/>
        <v>Equivalent Rental Income</v>
      </c>
      <c r="BC363" s="101">
        <f>SAStab!F2073</f>
        <v>6.6000000000000003E-2</v>
      </c>
      <c r="BD363" s="53">
        <f>SAStab!B9436</f>
        <v>1119</v>
      </c>
      <c r="BE363" s="53">
        <f>SAStab!C9436</f>
        <v>0</v>
      </c>
      <c r="BF363" s="53">
        <f>SAStab!D9436</f>
        <v>0</v>
      </c>
      <c r="BG363" s="53">
        <f>SAStab!E9436</f>
        <v>0</v>
      </c>
      <c r="BH363" s="53">
        <f>SAStab!F9436</f>
        <v>0</v>
      </c>
      <c r="BI363" s="53">
        <f>SAStab!G9436</f>
        <v>0</v>
      </c>
      <c r="BJ363" s="53">
        <f>SAStab!H9436</f>
        <v>0</v>
      </c>
      <c r="BK363" s="53">
        <f>SAStab!I9436</f>
        <v>2149</v>
      </c>
      <c r="BL363" s="53">
        <f>SAStab!J9436</f>
        <v>35251</v>
      </c>
      <c r="BM363" s="11"/>
      <c r="BN363" s="5"/>
      <c r="BO363" s="5" t="str">
        <f t="shared" si="92"/>
        <v>Equivalent Rental Income</v>
      </c>
      <c r="BP363" s="101">
        <f>SAStab!G2073</f>
        <v>6.8000000000000005E-2</v>
      </c>
      <c r="BQ363" s="1">
        <f>SAStab!B9580</f>
        <v>1210</v>
      </c>
      <c r="BR363" s="1">
        <f>SAStab!C9580</f>
        <v>0</v>
      </c>
      <c r="BS363" s="1">
        <f>SAStab!D9580</f>
        <v>0</v>
      </c>
      <c r="BT363" s="1">
        <f>SAStab!E9580</f>
        <v>0</v>
      </c>
      <c r="BU363" s="1">
        <f>SAStab!F9580</f>
        <v>0</v>
      </c>
      <c r="BV363" s="1">
        <f>SAStab!G9580</f>
        <v>0</v>
      </c>
      <c r="BW363" s="1">
        <f>SAStab!H9580</f>
        <v>0</v>
      </c>
      <c r="BX363" s="1">
        <f>SAStab!I9580</f>
        <v>2989</v>
      </c>
      <c r="BY363" s="1">
        <f>SAStab!J9580</f>
        <v>39536</v>
      </c>
      <c r="BZ363" s="11"/>
    </row>
    <row r="364" spans="1:78">
      <c r="A364" s="7" t="str">
        <f>NOTES!$A$3</f>
        <v>Source: DYNASIM3 ID912. Option FICA15:  Increase Payroll tax to 15.4% over 10 Years</v>
      </c>
      <c r="B364" s="7"/>
      <c r="C364" s="98"/>
      <c r="N364" s="7" t="str">
        <f>NOTES!$A$3</f>
        <v>Source: DYNASIM3 ID912. Option FICA15:  Increase Payroll tax to 15.4% over 10 Years</v>
      </c>
      <c r="O364" s="7"/>
      <c r="P364" s="98"/>
      <c r="AA364" s="7" t="str">
        <f>NOTES!$A$3</f>
        <v>Source: DYNASIM3 ID912. Option FICA15:  Increase Payroll tax to 15.4% over 10 Years</v>
      </c>
      <c r="AB364" s="7"/>
      <c r="AC364" s="98"/>
      <c r="AN364" s="7" t="str">
        <f>NOTES!$A$3</f>
        <v>Source: DYNASIM3 ID912. Option FICA15:  Increase Payroll tax to 15.4% over 10 Years</v>
      </c>
      <c r="AO364" s="7"/>
      <c r="AP364" s="98"/>
      <c r="BA364" s="7" t="str">
        <f>NOTES!$A$3</f>
        <v>Source: DYNASIM3 ID912. Option FICA15:  Increase Payroll tax to 15.4% over 10 Years</v>
      </c>
      <c r="BB364" s="7"/>
      <c r="BC364" s="98"/>
      <c r="BN364" s="7" t="str">
        <f>NOTES!$A$3</f>
        <v>Source: DYNASIM3 ID912. Option FICA15:  Increase Payroll tax to 15.4% over 10 Years</v>
      </c>
      <c r="BO364" s="7"/>
      <c r="BP364" s="98"/>
    </row>
    <row r="365" spans="1:78">
      <c r="A365" s="7" t="s">
        <v>119</v>
      </c>
      <c r="B365" s="7"/>
      <c r="C365" s="98"/>
      <c r="N365" s="7" t="s">
        <v>119</v>
      </c>
      <c r="O365" s="7"/>
      <c r="P365" s="98"/>
      <c r="AA365" s="7" t="s">
        <v>119</v>
      </c>
      <c r="AB365" s="7"/>
      <c r="AC365" s="98"/>
      <c r="AN365" s="7" t="s">
        <v>119</v>
      </c>
      <c r="AO365" s="7"/>
      <c r="AP365" s="98"/>
      <c r="BA365" s="7" t="s">
        <v>119</v>
      </c>
      <c r="BB365" s="7"/>
      <c r="BC365" s="98"/>
      <c r="BN365" s="7" t="s">
        <v>119</v>
      </c>
      <c r="BO365" s="7"/>
      <c r="BP365" s="98"/>
    </row>
    <row r="366" spans="1:78" ht="30" customHeight="1">
      <c r="A366" s="275" t="str">
        <f>NOTES!$A$4</f>
        <v>Equivalent annuity income includes earnings, Social Security, DB pension, annuitized asset income, SSI, imputed rent, means tested benefits, nonmeans tested benefits.</v>
      </c>
      <c r="B366" s="275"/>
      <c r="C366" s="275"/>
      <c r="D366" s="275"/>
      <c r="E366" s="275"/>
      <c r="F366" s="275"/>
      <c r="G366" s="275"/>
      <c r="H366" s="275"/>
      <c r="I366" s="275"/>
      <c r="J366" s="275"/>
      <c r="K366" s="275"/>
      <c r="L366" s="275"/>
      <c r="N366" s="275" t="str">
        <f>NOTES!$A$4</f>
        <v>Equivalent annuity income includes earnings, Social Security, DB pension, annuitized asset income, SSI, imputed rent, means tested benefits, nonmeans tested benefits.</v>
      </c>
      <c r="O366" s="275"/>
      <c r="P366" s="275"/>
      <c r="Q366" s="275"/>
      <c r="R366" s="275"/>
      <c r="S366" s="275"/>
      <c r="T366" s="275"/>
      <c r="U366" s="275"/>
      <c r="V366" s="275"/>
      <c r="W366" s="275"/>
      <c r="X366" s="275"/>
      <c r="Y366" s="275"/>
      <c r="AA366" s="275" t="str">
        <f>NOTES!$A$4</f>
        <v>Equivalent annuity income includes earnings, Social Security, DB pension, annuitized asset income, SSI, imputed rent, means tested benefits, nonmeans tested benefits.</v>
      </c>
      <c r="AB366" s="275"/>
      <c r="AC366" s="275"/>
      <c r="AD366" s="275"/>
      <c r="AE366" s="275"/>
      <c r="AF366" s="275"/>
      <c r="AG366" s="275"/>
      <c r="AH366" s="275"/>
      <c r="AI366" s="275"/>
      <c r="AJ366" s="275"/>
      <c r="AK366" s="275"/>
      <c r="AL366" s="275"/>
      <c r="AN366" s="275" t="str">
        <f>NOTES!$A$4</f>
        <v>Equivalent annuity income includes earnings, Social Security, DB pension, annuitized asset income, SSI, imputed rent, means tested benefits, nonmeans tested benefits.</v>
      </c>
      <c r="AO366" s="275"/>
      <c r="AP366" s="275"/>
      <c r="AQ366" s="275"/>
      <c r="AR366" s="275"/>
      <c r="AS366" s="275"/>
      <c r="AT366" s="275"/>
      <c r="AU366" s="275"/>
      <c r="AV366" s="275"/>
      <c r="AW366" s="275"/>
      <c r="AX366" s="275"/>
      <c r="AY366" s="275"/>
      <c r="BA366" s="275" t="str">
        <f>NOTES!$A$4</f>
        <v>Equivalent annuity income includes earnings, Social Security, DB pension, annuitized asset income, SSI, imputed rent, means tested benefits, nonmeans tested benefits.</v>
      </c>
      <c r="BB366" s="275"/>
      <c r="BC366" s="275"/>
      <c r="BD366" s="275"/>
      <c r="BE366" s="275"/>
      <c r="BF366" s="275"/>
      <c r="BG366" s="275"/>
      <c r="BH366" s="275"/>
      <c r="BI366" s="275"/>
      <c r="BJ366" s="275"/>
      <c r="BK366" s="275"/>
      <c r="BL366" s="275"/>
      <c r="BM366" s="147"/>
      <c r="BN366" s="275" t="str">
        <f>NOTES!$A$4</f>
        <v>Equivalent annuity income includes earnings, Social Security, DB pension, annuitized asset income, SSI, imputed rent, means tested benefits, nonmeans tested benefits.</v>
      </c>
      <c r="BO366" s="275"/>
      <c r="BP366" s="275"/>
      <c r="BQ366" s="275"/>
      <c r="BR366" s="275"/>
      <c r="BS366" s="275"/>
      <c r="BT366" s="275"/>
      <c r="BU366" s="275"/>
      <c r="BV366" s="275"/>
      <c r="BW366" s="275"/>
      <c r="BX366" s="275"/>
      <c r="BY366" s="275"/>
    </row>
    <row r="367" spans="1:78" ht="30" customHeight="1">
      <c r="A367" s="275" t="str">
        <f>NOTES!$A$6</f>
        <v>Equivalent cash income includes earnings, Social Security, DB pension, interest, dividends, rental income, retirement account withdrawals SSI, means tested benefits, nonmeans tested benefits.</v>
      </c>
      <c r="B367" s="275"/>
      <c r="C367" s="275"/>
      <c r="D367" s="275"/>
      <c r="E367" s="275"/>
      <c r="F367" s="275"/>
      <c r="G367" s="275"/>
      <c r="H367" s="275"/>
      <c r="I367" s="275"/>
      <c r="J367" s="275"/>
      <c r="K367" s="275"/>
      <c r="L367" s="275"/>
      <c r="N367" s="275" t="str">
        <f>NOTES!$A$6</f>
        <v>Equivalent cash income includes earnings, Social Security, DB pension, interest, dividends, rental income, retirement account withdrawals SSI, means tested benefits, nonmeans tested benefits.</v>
      </c>
      <c r="O367" s="275"/>
      <c r="P367" s="275"/>
      <c r="Q367" s="275"/>
      <c r="R367" s="275"/>
      <c r="S367" s="275"/>
      <c r="T367" s="275"/>
      <c r="U367" s="275"/>
      <c r="V367" s="275"/>
      <c r="W367" s="275"/>
      <c r="X367" s="275"/>
      <c r="Y367" s="275"/>
      <c r="Z367" s="109"/>
      <c r="AA367" s="275" t="str">
        <f>NOTES!$A$6</f>
        <v>Equivalent cash income includes earnings, Social Security, DB pension, interest, dividends, rental income, retirement account withdrawals SSI, means tested benefits, nonmeans tested benefits.</v>
      </c>
      <c r="AB367" s="275"/>
      <c r="AC367" s="275"/>
      <c r="AD367" s="275"/>
      <c r="AE367" s="275"/>
      <c r="AF367" s="275"/>
      <c r="AG367" s="275"/>
      <c r="AH367" s="275"/>
      <c r="AI367" s="275"/>
      <c r="AJ367" s="275"/>
      <c r="AK367" s="275"/>
      <c r="AL367" s="275"/>
      <c r="AN367" s="275" t="str">
        <f>NOTES!$A$6</f>
        <v>Equivalent cash income includes earnings, Social Security, DB pension, interest, dividends, rental income, retirement account withdrawals SSI, means tested benefits, nonmeans tested benefits.</v>
      </c>
      <c r="AO367" s="275"/>
      <c r="AP367" s="275"/>
      <c r="AQ367" s="275"/>
      <c r="AR367" s="275"/>
      <c r="AS367" s="275"/>
      <c r="AT367" s="275"/>
      <c r="AU367" s="275"/>
      <c r="AV367" s="275"/>
      <c r="AW367" s="275"/>
      <c r="AX367" s="275"/>
      <c r="AY367" s="275"/>
      <c r="BA367" s="275" t="str">
        <f>NOTES!$A$6</f>
        <v>Equivalent cash income includes earnings, Social Security, DB pension, interest, dividends, rental income, retirement account withdrawals SSI, means tested benefits, nonmeans tested benefits.</v>
      </c>
      <c r="BB367" s="275"/>
      <c r="BC367" s="275"/>
      <c r="BD367" s="275"/>
      <c r="BE367" s="275"/>
      <c r="BF367" s="275"/>
      <c r="BG367" s="275"/>
      <c r="BH367" s="275"/>
      <c r="BI367" s="275"/>
      <c r="BJ367" s="275"/>
      <c r="BK367" s="275"/>
      <c r="BL367" s="275"/>
      <c r="BM367" s="147"/>
      <c r="BN367" s="275" t="str">
        <f>NOTES!$A$6</f>
        <v>Equivalent cash income includes earnings, Social Security, DB pension, interest, dividends, rental income, retirement account withdrawals SSI, means tested benefits, nonmeans tested benefits.</v>
      </c>
      <c r="BO367" s="275"/>
      <c r="BP367" s="275"/>
      <c r="BQ367" s="275"/>
      <c r="BR367" s="275"/>
      <c r="BS367" s="275"/>
      <c r="BT367" s="275"/>
      <c r="BU367" s="275"/>
      <c r="BV367" s="275"/>
      <c r="BW367" s="275"/>
      <c r="BX367" s="275"/>
      <c r="BY367" s="275"/>
    </row>
    <row r="368" spans="1:78">
      <c r="A368" s="274" t="str">
        <f>NOTES!$A$13</f>
        <v>Financial income includes interest, dividends, rental income, retirement account withdrawals.</v>
      </c>
      <c r="B368" s="274"/>
      <c r="C368" s="274"/>
      <c r="D368" s="274"/>
      <c r="E368" s="274"/>
      <c r="F368" s="274"/>
      <c r="G368" s="274"/>
      <c r="H368" s="274"/>
      <c r="I368" s="274"/>
      <c r="J368" s="274"/>
      <c r="K368" s="274"/>
      <c r="L368" s="274"/>
      <c r="N368" s="274" t="str">
        <f>NOTES!$A$13</f>
        <v>Financial income includes interest, dividends, rental income, retirement account withdrawals.</v>
      </c>
      <c r="O368" s="274"/>
      <c r="P368" s="274"/>
      <c r="Q368" s="274"/>
      <c r="R368" s="274"/>
      <c r="S368" s="274"/>
      <c r="T368" s="274"/>
      <c r="U368" s="274"/>
      <c r="V368" s="274"/>
      <c r="W368" s="274"/>
      <c r="X368" s="274"/>
      <c r="Y368" s="274"/>
      <c r="AA368" s="274" t="str">
        <f>NOTES!$A$13</f>
        <v>Financial income includes interest, dividends, rental income, retirement account withdrawals.</v>
      </c>
      <c r="AB368" s="274"/>
      <c r="AC368" s="274"/>
      <c r="AD368" s="274"/>
      <c r="AE368" s="274"/>
      <c r="AF368" s="274"/>
      <c r="AG368" s="274"/>
      <c r="AH368" s="274"/>
      <c r="AI368" s="274"/>
      <c r="AJ368" s="274"/>
      <c r="AK368" s="274"/>
      <c r="AL368" s="274"/>
      <c r="AN368" s="274" t="str">
        <f>NOTES!$A$13</f>
        <v>Financial income includes interest, dividends, rental income, retirement account withdrawals.</v>
      </c>
      <c r="AO368" s="274"/>
      <c r="AP368" s="274"/>
      <c r="AQ368" s="274"/>
      <c r="AR368" s="274"/>
      <c r="AS368" s="274"/>
      <c r="AT368" s="274"/>
      <c r="AU368" s="274"/>
      <c r="AV368" s="274"/>
      <c r="AW368" s="274"/>
      <c r="AX368" s="274"/>
      <c r="AY368" s="274"/>
      <c r="BA368" s="274" t="str">
        <f>NOTES!$A$13</f>
        <v>Financial income includes interest, dividends, rental income, retirement account withdrawals.</v>
      </c>
      <c r="BB368" s="274"/>
      <c r="BC368" s="274"/>
      <c r="BD368" s="274"/>
      <c r="BE368" s="274"/>
      <c r="BF368" s="274"/>
      <c r="BG368" s="274"/>
      <c r="BH368" s="274"/>
      <c r="BI368" s="274"/>
      <c r="BJ368" s="274"/>
      <c r="BK368" s="274"/>
      <c r="BL368" s="274"/>
      <c r="BN368" s="274" t="str">
        <f>NOTES!$A$13</f>
        <v>Financial income includes interest, dividends, rental income, retirement account withdrawals.</v>
      </c>
      <c r="BO368" s="274"/>
      <c r="BP368" s="274"/>
      <c r="BQ368" s="274"/>
      <c r="BR368" s="274"/>
      <c r="BS368" s="274"/>
      <c r="BT368" s="274"/>
      <c r="BU368" s="274"/>
      <c r="BV368" s="274"/>
      <c r="BW368" s="274"/>
      <c r="BX368" s="274"/>
      <c r="BY368" s="274"/>
    </row>
    <row r="369" spans="1:77" ht="27.75" customHeight="1">
      <c r="A369" s="275" t="str">
        <f>NOTES!$A$14</f>
        <v>Other family member income includes income of non-spouse co-resident family members. It is not included in reported total income but is included income for poverty calculations.</v>
      </c>
      <c r="B369" s="275"/>
      <c r="C369" s="275"/>
      <c r="D369" s="275"/>
      <c r="E369" s="275"/>
      <c r="F369" s="275"/>
      <c r="G369" s="275"/>
      <c r="H369" s="275"/>
      <c r="I369" s="275"/>
      <c r="J369" s="275"/>
      <c r="K369" s="275"/>
      <c r="L369" s="275"/>
      <c r="N369" s="275" t="str">
        <f>NOTES!$A$14</f>
        <v>Other family member income includes income of non-spouse co-resident family members. It is not included in reported total income but is included income for poverty calculations.</v>
      </c>
      <c r="O369" s="275"/>
      <c r="P369" s="275"/>
      <c r="Q369" s="275"/>
      <c r="R369" s="275"/>
      <c r="S369" s="275"/>
      <c r="T369" s="275"/>
      <c r="U369" s="275"/>
      <c r="V369" s="275"/>
      <c r="W369" s="275"/>
      <c r="X369" s="275"/>
      <c r="Y369" s="275"/>
      <c r="AA369" s="275" t="str">
        <f>NOTES!$A$14</f>
        <v>Other family member income includes income of non-spouse co-resident family members. It is not included in reported total income but is included income for poverty calculations.</v>
      </c>
      <c r="AB369" s="275"/>
      <c r="AC369" s="275"/>
      <c r="AD369" s="275"/>
      <c r="AE369" s="275"/>
      <c r="AF369" s="275"/>
      <c r="AG369" s="275"/>
      <c r="AH369" s="275"/>
      <c r="AI369" s="275"/>
      <c r="AJ369" s="275"/>
      <c r="AK369" s="275"/>
      <c r="AL369" s="275"/>
      <c r="AN369" s="275" t="str">
        <f>NOTES!$A$14</f>
        <v>Other family member income includes income of non-spouse co-resident family members. It is not included in reported total income but is included income for poverty calculations.</v>
      </c>
      <c r="AO369" s="275"/>
      <c r="AP369" s="275"/>
      <c r="AQ369" s="275"/>
      <c r="AR369" s="275"/>
      <c r="AS369" s="275"/>
      <c r="AT369" s="275"/>
      <c r="AU369" s="275"/>
      <c r="AV369" s="275"/>
      <c r="AW369" s="275"/>
      <c r="AX369" s="275"/>
      <c r="AY369" s="275"/>
      <c r="BA369" s="275" t="str">
        <f>NOTES!$A$14</f>
        <v>Other family member income includes income of non-spouse co-resident family members. It is not included in reported total income but is included income for poverty calculations.</v>
      </c>
      <c r="BB369" s="275"/>
      <c r="BC369" s="275"/>
      <c r="BD369" s="275"/>
      <c r="BE369" s="275"/>
      <c r="BF369" s="275"/>
      <c r="BG369" s="275"/>
      <c r="BH369" s="275"/>
      <c r="BI369" s="275"/>
      <c r="BJ369" s="275"/>
      <c r="BK369" s="275"/>
      <c r="BL369" s="275"/>
      <c r="BN369" s="282" t="str">
        <f>NOTES!$A$14</f>
        <v>Other family member income includes income of non-spouse co-resident family members. It is not included in reported total income but is included income for poverty calculations.</v>
      </c>
      <c r="BO369" s="282"/>
      <c r="BP369" s="282"/>
      <c r="BQ369" s="282"/>
      <c r="BR369" s="282"/>
      <c r="BS369" s="282"/>
      <c r="BT369" s="282"/>
      <c r="BU369" s="282"/>
      <c r="BV369" s="282"/>
      <c r="BW369" s="282"/>
      <c r="BX369" s="282"/>
      <c r="BY369" s="282"/>
    </row>
    <row r="370" spans="1:77">
      <c r="A370" s="128"/>
      <c r="B370" s="128"/>
      <c r="C370" s="128"/>
      <c r="D370" s="128"/>
      <c r="E370" s="128"/>
      <c r="F370" s="128"/>
      <c r="G370" s="128"/>
      <c r="H370" s="128"/>
      <c r="I370" s="128"/>
      <c r="J370" s="128"/>
      <c r="K370" s="128"/>
      <c r="L370" s="128"/>
      <c r="N370" s="128"/>
      <c r="O370" s="128"/>
      <c r="P370" s="128"/>
      <c r="Q370" s="128"/>
      <c r="R370" s="129"/>
      <c r="S370" s="129"/>
      <c r="T370" s="129"/>
      <c r="U370" s="129"/>
      <c r="V370" s="129"/>
      <c r="W370" s="129"/>
      <c r="X370" s="128"/>
      <c r="Y370" s="128"/>
      <c r="AA370" s="128"/>
      <c r="AB370" s="128"/>
      <c r="AC370" s="128"/>
      <c r="AD370" s="128"/>
      <c r="AE370" s="128"/>
      <c r="AF370" s="128"/>
      <c r="AG370" s="128"/>
      <c r="AH370" s="128"/>
      <c r="AI370" s="128"/>
      <c r="AJ370" s="128"/>
      <c r="AK370" s="128"/>
      <c r="AL370" s="128"/>
      <c r="AN370" s="128"/>
      <c r="AO370" s="128"/>
      <c r="AP370" s="128"/>
      <c r="AQ370" s="128"/>
      <c r="AR370" s="128"/>
      <c r="AS370" s="128"/>
      <c r="AT370" s="128"/>
      <c r="AU370" s="128"/>
      <c r="AV370" s="128"/>
      <c r="AW370" s="128"/>
      <c r="AX370" s="128"/>
      <c r="AY370" s="128"/>
      <c r="BA370" s="128"/>
      <c r="BB370" s="128"/>
      <c r="BC370" s="128"/>
      <c r="BD370" s="128"/>
      <c r="BE370" s="128"/>
      <c r="BF370" s="128"/>
      <c r="BG370" s="128"/>
      <c r="BH370" s="128"/>
      <c r="BI370" s="128"/>
      <c r="BJ370" s="128"/>
      <c r="BK370" s="128"/>
      <c r="BL370" s="128"/>
      <c r="BN370" s="129"/>
      <c r="BO370" s="129"/>
      <c r="BP370" s="129"/>
      <c r="BQ370" s="129"/>
      <c r="BR370" s="129"/>
      <c r="BS370" s="129"/>
      <c r="BT370" s="129"/>
      <c r="BU370" s="129"/>
      <c r="BV370" s="129"/>
      <c r="BW370" s="129"/>
      <c r="BX370" s="129"/>
      <c r="BY370" s="129"/>
    </row>
    <row r="371" spans="1:77" ht="32.25" customHeight="1">
      <c r="A371" s="72" t="str">
        <f>CONCATENATE(A$1," by Education")</f>
        <v>Distribution of Equivalent Income and Taxes by Source Among Individuals Age 62 and Older in  Year 2015 (2015 dollars) by Education</v>
      </c>
      <c r="B371" s="72"/>
      <c r="C371" s="72"/>
      <c r="D371" s="124"/>
      <c r="E371" s="124"/>
      <c r="F371" s="124"/>
      <c r="G371" s="124"/>
      <c r="H371" s="124"/>
      <c r="I371" s="124"/>
      <c r="J371" s="124"/>
      <c r="K371" s="124"/>
      <c r="L371" s="124"/>
      <c r="N371" s="72" t="str">
        <f>CONCATENATE(N$1," by Education")</f>
        <v>Distribution of Equivalent Income and Taxes by Source Among Individuals Age 62 and Older in  Year 2025 (2015 dollars) by Education</v>
      </c>
      <c r="O371" s="72"/>
      <c r="P371" s="72"/>
      <c r="Q371" s="72"/>
      <c r="R371" s="124"/>
      <c r="S371" s="124"/>
      <c r="T371" s="124"/>
      <c r="U371" s="124"/>
      <c r="V371" s="124"/>
      <c r="W371" s="124"/>
      <c r="X371" s="72"/>
      <c r="Y371" s="72"/>
      <c r="AA371" s="72" t="str">
        <f>CONCATENATE(AA$1," by Education")</f>
        <v>Distribution of Equivalent Income and Taxes by Source Among Individuals Age 62 and Older in  Year 2035 (2015 dollars) by Education</v>
      </c>
      <c r="AB371" s="72"/>
      <c r="AC371" s="72"/>
      <c r="AD371" s="72"/>
      <c r="AE371" s="72"/>
      <c r="AF371" s="72"/>
      <c r="AG371" s="72"/>
      <c r="AH371" s="72"/>
      <c r="AI371" s="72"/>
      <c r="AJ371" s="72"/>
      <c r="AK371" s="72"/>
      <c r="AL371" s="72"/>
      <c r="AN371" s="72" t="str">
        <f>CONCATENATE(AN$1," by Education")</f>
        <v>Distribution of Equivalent Income and Taxes by Source Among Individuals Age 62 and Older in  Year 2045 (2015 dollars) by Education</v>
      </c>
      <c r="AO371" s="72"/>
      <c r="AP371" s="72"/>
      <c r="AQ371" s="124"/>
      <c r="AR371" s="124"/>
      <c r="AS371" s="124"/>
      <c r="AT371" s="124"/>
      <c r="AU371" s="124"/>
      <c r="AV371" s="124"/>
      <c r="AW371" s="124"/>
      <c r="AX371" s="124"/>
      <c r="AY371" s="124"/>
      <c r="BA371" s="72" t="str">
        <f>CONCATENATE(BA$1," by Education")</f>
        <v>Distribution of Equivalent Income and Taxes by Source Among Individuals Age 62 and Older in  Year 2055 (2015 dollars) by Education</v>
      </c>
      <c r="BB371" s="72"/>
      <c r="BC371" s="72"/>
      <c r="BD371" s="124"/>
      <c r="BE371" s="124"/>
      <c r="BF371" s="124"/>
      <c r="BG371" s="124"/>
      <c r="BH371" s="124"/>
      <c r="BI371" s="124"/>
      <c r="BJ371" s="124"/>
      <c r="BK371" s="124"/>
      <c r="BL371" s="124"/>
      <c r="BM371" s="110"/>
      <c r="BN371" s="72" t="str">
        <f>CONCATENATE(BN$1," by Education")</f>
        <v>Distribution of Equivalent Income and Taxes by Source Among Individuals Age 62 and Older in  Year 2065 (2015 dollars) by Education</v>
      </c>
      <c r="BO371" s="72"/>
      <c r="BP371" s="72"/>
      <c r="BQ371" s="72"/>
      <c r="BR371" s="72"/>
      <c r="BS371" s="72"/>
      <c r="BT371" s="72"/>
      <c r="BU371" s="72"/>
      <c r="BV371" s="110"/>
      <c r="BW371" s="110"/>
      <c r="BX371" s="110"/>
      <c r="BY371" s="110"/>
    </row>
    <row r="372" spans="1:77" ht="24.75" customHeight="1">
      <c r="A372" s="12"/>
      <c r="B372" s="12"/>
      <c r="C372" s="96"/>
      <c r="D372" s="286" t="str">
        <f>CONCATENATE("Equivalent Income",L$1)</f>
        <v>Equivalent Income Year 2015 (2015 dollars)</v>
      </c>
      <c r="E372" s="286"/>
      <c r="F372" s="286"/>
      <c r="G372" s="286"/>
      <c r="H372" s="286"/>
      <c r="I372" s="286"/>
      <c r="J372" s="286"/>
      <c r="K372" s="286"/>
      <c r="L372" s="286"/>
      <c r="N372" s="12"/>
      <c r="O372" s="12"/>
      <c r="P372" s="96"/>
      <c r="Q372" s="287" t="str">
        <f>CONCATENATE("Equivalent Income",Y$1)</f>
        <v>Equivalent Income Year 2025 (2015 dollars)</v>
      </c>
      <c r="R372" s="287"/>
      <c r="S372" s="287"/>
      <c r="T372" s="287"/>
      <c r="U372" s="287"/>
      <c r="V372" s="287"/>
      <c r="W372" s="287"/>
      <c r="X372" s="287"/>
      <c r="Y372" s="287"/>
      <c r="AA372" s="12"/>
      <c r="AB372" s="12"/>
      <c r="AC372" s="96"/>
      <c r="AD372" s="280" t="str">
        <f>CONCATENATE("Equivalent Income",AL$1)</f>
        <v>Equivalent Income Year 2035 (2015 dollars)</v>
      </c>
      <c r="AE372" s="280"/>
      <c r="AF372" s="280"/>
      <c r="AG372" s="280"/>
      <c r="AH372" s="280"/>
      <c r="AI372" s="280"/>
      <c r="AJ372" s="280"/>
      <c r="AK372" s="280"/>
      <c r="AL372" s="280"/>
      <c r="AN372" s="12"/>
      <c r="AO372" s="12"/>
      <c r="AP372" s="96"/>
      <c r="AQ372" s="279" t="str">
        <f>CONCATENATE("Equivalent Income",AY$1)</f>
        <v>Equivalent Income Year 2045 (2015 dollars)</v>
      </c>
      <c r="AR372" s="279"/>
      <c r="AS372" s="279"/>
      <c r="AT372" s="279"/>
      <c r="AU372" s="279"/>
      <c r="AV372" s="279"/>
      <c r="AW372" s="279"/>
      <c r="AX372" s="279"/>
      <c r="AY372" s="279"/>
      <c r="BA372" s="12"/>
      <c r="BB372" s="12"/>
      <c r="BC372" s="96"/>
      <c r="BD372" s="279" t="str">
        <f>CONCATENATE("Equivalent Income",BL$1)</f>
        <v>Equivalent Income Year 2055 (2015 dollars)</v>
      </c>
      <c r="BE372" s="279"/>
      <c r="BF372" s="279"/>
      <c r="BG372" s="279"/>
      <c r="BH372" s="279"/>
      <c r="BI372" s="279"/>
      <c r="BJ372" s="279"/>
      <c r="BK372" s="279"/>
      <c r="BL372" s="279"/>
      <c r="BM372" s="148"/>
      <c r="BN372" s="12"/>
      <c r="BO372" s="12"/>
      <c r="BP372" s="96"/>
      <c r="BQ372" s="280" t="str">
        <f>CONCATENATE("Equivalent Income",BY$1)</f>
        <v>Equivalent Income Year 2065 (2015 dollars)</v>
      </c>
      <c r="BR372" s="280"/>
      <c r="BS372" s="280"/>
      <c r="BT372" s="280"/>
      <c r="BU372" s="280"/>
      <c r="BV372" s="280"/>
      <c r="BW372" s="280"/>
      <c r="BX372" s="280"/>
      <c r="BY372" s="280"/>
    </row>
    <row r="373" spans="1:77" ht="26.25">
      <c r="A373" s="4"/>
      <c r="B373" s="5"/>
      <c r="C373" s="97" t="s">
        <v>109</v>
      </c>
      <c r="D373" s="123" t="str">
        <f t="shared" ref="D373:L373" si="93">D$5</f>
        <v>Mean</v>
      </c>
      <c r="E373" s="123" t="str">
        <f t="shared" si="93"/>
        <v>P5</v>
      </c>
      <c r="F373" s="123" t="str">
        <f t="shared" si="93"/>
        <v>P10</v>
      </c>
      <c r="G373" s="123" t="str">
        <f t="shared" si="93"/>
        <v>P25</v>
      </c>
      <c r="H373" s="123" t="str">
        <f t="shared" si="93"/>
        <v>P50</v>
      </c>
      <c r="I373" s="123" t="str">
        <f t="shared" si="93"/>
        <v>P75</v>
      </c>
      <c r="J373" s="123" t="str">
        <f t="shared" si="93"/>
        <v>P90</v>
      </c>
      <c r="K373" s="123" t="str">
        <f t="shared" si="93"/>
        <v>P95</v>
      </c>
      <c r="L373" s="123" t="str">
        <f t="shared" si="93"/>
        <v>P99</v>
      </c>
      <c r="N373" s="4"/>
      <c r="O373" s="5"/>
      <c r="P373" s="97" t="s">
        <v>109</v>
      </c>
      <c r="Q373" s="1" t="str">
        <f t="shared" ref="Q373:Y373" si="94">Q$5</f>
        <v>Mean</v>
      </c>
      <c r="R373" s="53" t="str">
        <f t="shared" si="94"/>
        <v>P5</v>
      </c>
      <c r="S373" s="53" t="str">
        <f t="shared" si="94"/>
        <v>P10</v>
      </c>
      <c r="T373" s="53" t="str">
        <f t="shared" si="94"/>
        <v>P25</v>
      </c>
      <c r="U373" s="53" t="str">
        <f t="shared" si="94"/>
        <v>P50</v>
      </c>
      <c r="V373" s="53" t="str">
        <f t="shared" si="94"/>
        <v>P75</v>
      </c>
      <c r="W373" s="53" t="str">
        <f t="shared" si="94"/>
        <v>P90</v>
      </c>
      <c r="X373" s="1" t="str">
        <f t="shared" si="94"/>
        <v>P95</v>
      </c>
      <c r="Y373" s="1" t="str">
        <f t="shared" si="94"/>
        <v>P99</v>
      </c>
      <c r="AA373" s="4"/>
      <c r="AB373" s="5"/>
      <c r="AC373" s="97" t="s">
        <v>109</v>
      </c>
      <c r="AD373" s="1" t="str">
        <f t="shared" ref="AD373:AL373" si="95">AD$5</f>
        <v>Mean</v>
      </c>
      <c r="AE373" s="1" t="str">
        <f t="shared" si="95"/>
        <v>P5</v>
      </c>
      <c r="AF373" s="1" t="str">
        <f t="shared" si="95"/>
        <v>P10</v>
      </c>
      <c r="AG373" s="1" t="str">
        <f t="shared" si="95"/>
        <v>P25</v>
      </c>
      <c r="AH373" s="1" t="str">
        <f t="shared" si="95"/>
        <v>P50</v>
      </c>
      <c r="AI373" s="1" t="str">
        <f t="shared" si="95"/>
        <v>P75</v>
      </c>
      <c r="AJ373" s="1" t="str">
        <f t="shared" si="95"/>
        <v>P90</v>
      </c>
      <c r="AK373" s="1" t="str">
        <f t="shared" si="95"/>
        <v>P95</v>
      </c>
      <c r="AL373" s="1" t="str">
        <f t="shared" si="95"/>
        <v>P99</v>
      </c>
      <c r="AN373" s="4"/>
      <c r="AO373" s="5"/>
      <c r="AP373" s="97" t="s">
        <v>109</v>
      </c>
      <c r="AQ373" s="53" t="str">
        <f t="shared" ref="AQ373:AY373" si="96">AQ$5</f>
        <v>Mean</v>
      </c>
      <c r="AR373" s="53" t="str">
        <f t="shared" si="96"/>
        <v>P5</v>
      </c>
      <c r="AS373" s="53" t="str">
        <f t="shared" si="96"/>
        <v>P10</v>
      </c>
      <c r="AT373" s="53" t="str">
        <f t="shared" si="96"/>
        <v>P25</v>
      </c>
      <c r="AU373" s="53" t="str">
        <f t="shared" si="96"/>
        <v>P50</v>
      </c>
      <c r="AV373" s="53" t="str">
        <f t="shared" si="96"/>
        <v>P75</v>
      </c>
      <c r="AW373" s="53" t="str">
        <f t="shared" si="96"/>
        <v>P90</v>
      </c>
      <c r="AX373" s="53" t="str">
        <f t="shared" si="96"/>
        <v>P95</v>
      </c>
      <c r="AY373" s="53" t="str">
        <f t="shared" si="96"/>
        <v>P99</v>
      </c>
      <c r="BA373" s="4"/>
      <c r="BB373" s="5"/>
      <c r="BC373" s="97" t="s">
        <v>109</v>
      </c>
      <c r="BD373" s="53" t="str">
        <f t="shared" ref="BD373:BL373" si="97">BD$5</f>
        <v>Mean</v>
      </c>
      <c r="BE373" s="53" t="str">
        <f t="shared" si="97"/>
        <v>P5</v>
      </c>
      <c r="BF373" s="53" t="str">
        <f t="shared" si="97"/>
        <v>P10</v>
      </c>
      <c r="BG373" s="53" t="str">
        <f t="shared" si="97"/>
        <v>P25</v>
      </c>
      <c r="BH373" s="53" t="str">
        <f t="shared" si="97"/>
        <v>P50</v>
      </c>
      <c r="BI373" s="53" t="str">
        <f t="shared" si="97"/>
        <v>P75</v>
      </c>
      <c r="BJ373" s="53" t="str">
        <f t="shared" si="97"/>
        <v>P90</v>
      </c>
      <c r="BK373" s="53" t="str">
        <f t="shared" si="97"/>
        <v>P95</v>
      </c>
      <c r="BL373" s="53" t="str">
        <f t="shared" si="97"/>
        <v>P99</v>
      </c>
      <c r="BN373" s="4"/>
      <c r="BO373" s="5"/>
      <c r="BP373" s="97" t="s">
        <v>109</v>
      </c>
      <c r="BQ373" s="1" t="str">
        <f t="shared" ref="BQ373:BY373" si="98">BQ$5</f>
        <v>Mean</v>
      </c>
      <c r="BR373" s="1" t="str">
        <f t="shared" si="98"/>
        <v>P5</v>
      </c>
      <c r="BS373" s="1" t="str">
        <f t="shared" si="98"/>
        <v>P10</v>
      </c>
      <c r="BT373" s="1" t="str">
        <f t="shared" si="98"/>
        <v>P25</v>
      </c>
      <c r="BU373" s="1" t="str">
        <f t="shared" si="98"/>
        <v>P50</v>
      </c>
      <c r="BV373" s="11" t="str">
        <f t="shared" si="98"/>
        <v>P75</v>
      </c>
      <c r="BW373" s="11" t="str">
        <f t="shared" si="98"/>
        <v>P90</v>
      </c>
      <c r="BX373" s="11" t="str">
        <f t="shared" si="98"/>
        <v>P95</v>
      </c>
      <c r="BY373" s="11" t="str">
        <f t="shared" si="98"/>
        <v>P99</v>
      </c>
    </row>
    <row r="374" spans="1:77">
      <c r="A374" s="6" t="s">
        <v>38</v>
      </c>
      <c r="B374" s="7"/>
      <c r="C374" s="98"/>
      <c r="N374" s="6" t="s">
        <v>38</v>
      </c>
      <c r="O374" s="7"/>
      <c r="P374" s="98"/>
      <c r="AA374" s="6" t="s">
        <v>38</v>
      </c>
      <c r="AB374" s="7"/>
      <c r="AC374" s="98"/>
      <c r="AN374" s="6" t="s">
        <v>38</v>
      </c>
      <c r="AO374" s="7"/>
      <c r="AP374" s="98"/>
      <c r="BA374" s="6" t="s">
        <v>38</v>
      </c>
      <c r="BB374" s="7"/>
      <c r="BC374" s="98"/>
      <c r="BN374" s="6" t="s">
        <v>38</v>
      </c>
      <c r="BO374" s="7"/>
      <c r="BP374" s="98"/>
    </row>
    <row r="375" spans="1:77">
      <c r="B375" s="7" t="s">
        <v>512</v>
      </c>
      <c r="C375" s="98">
        <f>SAStab!B2121</f>
        <v>0.99</v>
      </c>
      <c r="D375" s="52">
        <f>SAStab!B9616</f>
        <v>72340</v>
      </c>
      <c r="E375" s="52">
        <f>SAStab!C9616</f>
        <v>8867.42</v>
      </c>
      <c r="F375" s="52">
        <f>SAStab!D9616</f>
        <v>12624.34</v>
      </c>
      <c r="G375" s="52">
        <f>SAStab!E9616</f>
        <v>23963.9</v>
      </c>
      <c r="H375" s="52">
        <f>SAStab!F9616</f>
        <v>45863.4</v>
      </c>
      <c r="I375" s="52">
        <f>SAStab!G9616</f>
        <v>84797</v>
      </c>
      <c r="J375" s="52">
        <f>SAStab!H9616</f>
        <v>144059</v>
      </c>
      <c r="K375" s="52">
        <f>SAStab!I9616</f>
        <v>203367</v>
      </c>
      <c r="L375" s="52">
        <f>SAStab!J9616</f>
        <v>433241</v>
      </c>
      <c r="O375" s="7" t="str">
        <f t="shared" ref="O375:O401" si="99">$B375</f>
        <v>Equivalent Annuity Income</v>
      </c>
      <c r="P375" s="98">
        <f>SAStab!C2121</f>
        <v>0.99</v>
      </c>
      <c r="Q375">
        <f>SAStab!B9760</f>
        <v>77868</v>
      </c>
      <c r="R375" s="52">
        <f>SAStab!C9760</f>
        <v>9215.8700000000008</v>
      </c>
      <c r="S375" s="52">
        <f>SAStab!D9760</f>
        <v>13595.5</v>
      </c>
      <c r="T375" s="52">
        <f>SAStab!E9760</f>
        <v>25878.400000000001</v>
      </c>
      <c r="U375" s="52">
        <f>SAStab!F9760</f>
        <v>49598.1</v>
      </c>
      <c r="V375" s="52">
        <f>SAStab!G9760</f>
        <v>91383</v>
      </c>
      <c r="W375" s="52">
        <f>SAStab!H9760</f>
        <v>155353</v>
      </c>
      <c r="X375">
        <f>SAStab!I9760</f>
        <v>221075</v>
      </c>
      <c r="Y375">
        <f>SAStab!J9760</f>
        <v>478573</v>
      </c>
      <c r="AB375" s="7" t="str">
        <f t="shared" ref="AB375:AB401" si="100">$B375</f>
        <v>Equivalent Annuity Income</v>
      </c>
      <c r="AC375" s="98">
        <f>SAStab!D2121</f>
        <v>0.99099999999999999</v>
      </c>
      <c r="AD375">
        <f>SAStab!B9904</f>
        <v>81465</v>
      </c>
      <c r="AE375">
        <f>SAStab!C9904</f>
        <v>9359.69</v>
      </c>
      <c r="AF375">
        <f>SAStab!D9904</f>
        <v>14181.33</v>
      </c>
      <c r="AG375">
        <f>SAStab!E9904</f>
        <v>26581.7</v>
      </c>
      <c r="AH375">
        <f>SAStab!F9904</f>
        <v>50652.2</v>
      </c>
      <c r="AI375">
        <f>SAStab!G9904</f>
        <v>95345</v>
      </c>
      <c r="AJ375">
        <f>SAStab!H9904</f>
        <v>167585</v>
      </c>
      <c r="AK375">
        <f>SAStab!I9904</f>
        <v>233714</v>
      </c>
      <c r="AL375">
        <f>SAStab!J9904</f>
        <v>521024</v>
      </c>
      <c r="AO375" s="7" t="str">
        <f t="shared" ref="AO375:AO401" si="101">$B375</f>
        <v>Equivalent Annuity Income</v>
      </c>
      <c r="AP375" s="98">
        <f>SAStab!E2121</f>
        <v>0.99099999999999999</v>
      </c>
      <c r="AQ375" s="52">
        <f>SAStab!B10048</f>
        <v>86829</v>
      </c>
      <c r="AR375" s="52">
        <f>SAStab!C10048</f>
        <v>9358.25</v>
      </c>
      <c r="AS375" s="52">
        <f>SAStab!D10048</f>
        <v>14699.36</v>
      </c>
      <c r="AT375" s="52">
        <f>SAStab!E10048</f>
        <v>27415.1</v>
      </c>
      <c r="AU375" s="52">
        <f>SAStab!F10048</f>
        <v>51958.7</v>
      </c>
      <c r="AV375" s="52">
        <f>SAStab!G10048</f>
        <v>100214</v>
      </c>
      <c r="AW375" s="52">
        <f>SAStab!H10048</f>
        <v>178659</v>
      </c>
      <c r="AX375" s="52">
        <f>SAStab!I10048</f>
        <v>259689</v>
      </c>
      <c r="AY375" s="52">
        <f>SAStab!J10048</f>
        <v>572228</v>
      </c>
      <c r="BB375" s="7" t="str">
        <f t="shared" ref="BB375:BB401" si="102">$B375</f>
        <v>Equivalent Annuity Income</v>
      </c>
      <c r="BC375" s="98">
        <f>SAStab!F2121</f>
        <v>0.99099999999999999</v>
      </c>
      <c r="BD375" s="52">
        <f>SAStab!B10192</f>
        <v>93953</v>
      </c>
      <c r="BE375" s="52">
        <f>SAStab!C10192</f>
        <v>9681.1299999999992</v>
      </c>
      <c r="BF375" s="52">
        <f>SAStab!D10192</f>
        <v>15908.79</v>
      </c>
      <c r="BG375" s="52">
        <f>SAStab!E10192</f>
        <v>29521.4</v>
      </c>
      <c r="BH375" s="52">
        <f>SAStab!F10192</f>
        <v>56459.3</v>
      </c>
      <c r="BI375" s="52">
        <f>SAStab!G10192</f>
        <v>109325</v>
      </c>
      <c r="BJ375" s="52">
        <f>SAStab!H10192</f>
        <v>194259</v>
      </c>
      <c r="BK375" s="52">
        <f>SAStab!I10192</f>
        <v>277495</v>
      </c>
      <c r="BL375" s="52">
        <f>SAStab!J10192</f>
        <v>605315</v>
      </c>
      <c r="BO375" s="7" t="str">
        <f t="shared" ref="BO375:BO401" si="103">$B375</f>
        <v>Equivalent Annuity Income</v>
      </c>
      <c r="BP375" s="98">
        <f>SAStab!G2121</f>
        <v>0.99199999999999999</v>
      </c>
      <c r="BQ375">
        <f>SAStab!B10336</f>
        <v>100492</v>
      </c>
      <c r="BR375">
        <f>SAStab!C10336</f>
        <v>10422.629999999999</v>
      </c>
      <c r="BS375">
        <f>SAStab!D10336</f>
        <v>17593.560000000001</v>
      </c>
      <c r="BT375">
        <f>SAStab!E10336</f>
        <v>32446.7</v>
      </c>
      <c r="BU375">
        <f>SAStab!F10336</f>
        <v>62124.6</v>
      </c>
      <c r="BV375" s="11">
        <f>SAStab!G10336</f>
        <v>118328</v>
      </c>
      <c r="BW375" s="11">
        <f>SAStab!H10336</f>
        <v>210027</v>
      </c>
      <c r="BX375" s="11">
        <f>SAStab!I10336</f>
        <v>293029</v>
      </c>
      <c r="BY375" s="11">
        <f>SAStab!J10336</f>
        <v>637714</v>
      </c>
    </row>
    <row r="376" spans="1:77">
      <c r="B376" s="7" t="s">
        <v>39</v>
      </c>
      <c r="C376" s="98">
        <f>SAStab!B2122</f>
        <v>0.83899999999999997</v>
      </c>
      <c r="D376" s="52">
        <f>SAStab!B9617</f>
        <v>14605</v>
      </c>
      <c r="E376" s="52">
        <f>SAStab!C9617</f>
        <v>0</v>
      </c>
      <c r="F376" s="52">
        <f>SAStab!D9617</f>
        <v>0</v>
      </c>
      <c r="G376" s="52">
        <f>SAStab!E9617</f>
        <v>7489.9</v>
      </c>
      <c r="H376" s="52">
        <f>SAStab!F9617</f>
        <v>15345.6</v>
      </c>
      <c r="I376" s="52">
        <f>SAStab!G9617</f>
        <v>21507</v>
      </c>
      <c r="J376" s="52">
        <f>SAStab!H9617</f>
        <v>26576</v>
      </c>
      <c r="K376" s="52">
        <f>SAStab!I9617</f>
        <v>29600</v>
      </c>
      <c r="L376" s="52">
        <f>SAStab!J9617</f>
        <v>35882</v>
      </c>
      <c r="O376" s="7" t="str">
        <f t="shared" si="99"/>
        <v>Social Security Benefits</v>
      </c>
      <c r="P376" s="98">
        <f>SAStab!C2122</f>
        <v>0.85499999999999998</v>
      </c>
      <c r="Q376">
        <f>SAStab!B9761</f>
        <v>16751</v>
      </c>
      <c r="R376" s="52">
        <f>SAStab!C9761</f>
        <v>0</v>
      </c>
      <c r="S376" s="52">
        <f>SAStab!D9761</f>
        <v>0</v>
      </c>
      <c r="T376" s="52">
        <f>SAStab!E9761</f>
        <v>8927.5</v>
      </c>
      <c r="U376" s="52">
        <f>SAStab!F9761</f>
        <v>17194.400000000001</v>
      </c>
      <c r="V376" s="52">
        <f>SAStab!G9761</f>
        <v>24802</v>
      </c>
      <c r="W376" s="52">
        <f>SAStab!H9761</f>
        <v>30520</v>
      </c>
      <c r="X376">
        <f>SAStab!I9761</f>
        <v>33730</v>
      </c>
      <c r="Y376">
        <f>SAStab!J9761</f>
        <v>40407</v>
      </c>
      <c r="AB376" s="7" t="str">
        <f t="shared" si="100"/>
        <v>Social Security Benefits</v>
      </c>
      <c r="AC376" s="98">
        <f>SAStab!D2122</f>
        <v>0.872</v>
      </c>
      <c r="AD376">
        <f>SAStab!B9905</f>
        <v>18854</v>
      </c>
      <c r="AE376">
        <f>SAStab!C9905</f>
        <v>0</v>
      </c>
      <c r="AF376">
        <f>SAStab!D9905</f>
        <v>0</v>
      </c>
      <c r="AG376">
        <f>SAStab!E9905</f>
        <v>10664.3</v>
      </c>
      <c r="AH376">
        <f>SAStab!F9905</f>
        <v>19360.400000000001</v>
      </c>
      <c r="AI376">
        <f>SAStab!G9905</f>
        <v>27226</v>
      </c>
      <c r="AJ376">
        <f>SAStab!H9905</f>
        <v>33504</v>
      </c>
      <c r="AK376">
        <f>SAStab!I9905</f>
        <v>37158</v>
      </c>
      <c r="AL376">
        <f>SAStab!J9905</f>
        <v>44714</v>
      </c>
      <c r="AO376" s="7" t="str">
        <f t="shared" si="101"/>
        <v>Social Security Benefits</v>
      </c>
      <c r="AP376" s="98">
        <f>SAStab!E2122</f>
        <v>0.871</v>
      </c>
      <c r="AQ376" s="52">
        <f>SAStab!B10049</f>
        <v>20345</v>
      </c>
      <c r="AR376" s="52">
        <f>SAStab!C10049</f>
        <v>0</v>
      </c>
      <c r="AS376" s="52">
        <f>SAStab!D10049</f>
        <v>0</v>
      </c>
      <c r="AT376" s="52">
        <f>SAStab!E10049</f>
        <v>11372.5</v>
      </c>
      <c r="AU376" s="52">
        <f>SAStab!F10049</f>
        <v>20492.400000000001</v>
      </c>
      <c r="AV376" s="52">
        <f>SAStab!G10049</f>
        <v>29425</v>
      </c>
      <c r="AW376" s="52">
        <f>SAStab!H10049</f>
        <v>36709</v>
      </c>
      <c r="AX376" s="52">
        <f>SAStab!I10049</f>
        <v>41298</v>
      </c>
      <c r="AY376" s="52">
        <f>SAStab!J10049</f>
        <v>49315</v>
      </c>
      <c r="BB376" s="7" t="str">
        <f t="shared" si="102"/>
        <v>Social Security Benefits</v>
      </c>
      <c r="BC376" s="98">
        <f>SAStab!F2122</f>
        <v>0.871</v>
      </c>
      <c r="BD376" s="52">
        <f>SAStab!B10193</f>
        <v>22288</v>
      </c>
      <c r="BE376" s="52">
        <f>SAStab!C10193</f>
        <v>0</v>
      </c>
      <c r="BF376" s="52">
        <f>SAStab!D10193</f>
        <v>0</v>
      </c>
      <c r="BG376" s="52">
        <f>SAStab!E10193</f>
        <v>12359.4</v>
      </c>
      <c r="BH376" s="52">
        <f>SAStab!F10193</f>
        <v>22159.9</v>
      </c>
      <c r="BI376" s="52">
        <f>SAStab!G10193</f>
        <v>32239</v>
      </c>
      <c r="BJ376" s="52">
        <f>SAStab!H10193</f>
        <v>41002</v>
      </c>
      <c r="BK376" s="52">
        <f>SAStab!I10193</f>
        <v>46043</v>
      </c>
      <c r="BL376" s="52">
        <f>SAStab!J10193</f>
        <v>54506</v>
      </c>
      <c r="BO376" s="7" t="str">
        <f t="shared" si="103"/>
        <v>Social Security Benefits</v>
      </c>
      <c r="BP376" s="98">
        <f>SAStab!G2122</f>
        <v>0.874</v>
      </c>
      <c r="BQ376">
        <f>SAStab!B10337</f>
        <v>25224</v>
      </c>
      <c r="BR376">
        <f>SAStab!C10337</f>
        <v>0</v>
      </c>
      <c r="BS376">
        <f>SAStab!D10337</f>
        <v>0</v>
      </c>
      <c r="BT376">
        <f>SAStab!E10337</f>
        <v>14229.1</v>
      </c>
      <c r="BU376">
        <f>SAStab!F10337</f>
        <v>25066.799999999999</v>
      </c>
      <c r="BV376" s="11">
        <f>SAStab!G10337</f>
        <v>36561</v>
      </c>
      <c r="BW376" s="11">
        <f>SAStab!H10337</f>
        <v>46081</v>
      </c>
      <c r="BX376" s="11">
        <f>SAStab!I10337</f>
        <v>51245</v>
      </c>
      <c r="BY376" s="11">
        <f>SAStab!J10337</f>
        <v>60833</v>
      </c>
    </row>
    <row r="377" spans="1:77">
      <c r="B377" s="7" t="s">
        <v>63</v>
      </c>
      <c r="C377" s="98">
        <f>SAStab!B2123</f>
        <v>3.4000000000000002E-2</v>
      </c>
      <c r="D377" s="52">
        <f>SAStab!B9618</f>
        <v>186</v>
      </c>
      <c r="E377" s="52">
        <f>SAStab!C9618</f>
        <v>0</v>
      </c>
      <c r="F377" s="52">
        <f>SAStab!D9618</f>
        <v>0</v>
      </c>
      <c r="G377" s="52">
        <f>SAStab!E9618</f>
        <v>0</v>
      </c>
      <c r="H377" s="52">
        <f>SAStab!F9618</f>
        <v>0</v>
      </c>
      <c r="I377" s="52">
        <f>SAStab!G9618</f>
        <v>0</v>
      </c>
      <c r="J377" s="52">
        <f>SAStab!H9618</f>
        <v>0</v>
      </c>
      <c r="K377" s="52">
        <f>SAStab!I9618</f>
        <v>0</v>
      </c>
      <c r="L377" s="52">
        <f>SAStab!J9618</f>
        <v>8069</v>
      </c>
      <c r="O377" s="7" t="str">
        <f t="shared" si="99"/>
        <v>SSI</v>
      </c>
      <c r="P377" s="98">
        <f>SAStab!C2123</f>
        <v>2.7E-2</v>
      </c>
      <c r="Q377">
        <f>SAStab!B9762</f>
        <v>150</v>
      </c>
      <c r="R377" s="52">
        <f>SAStab!C9762</f>
        <v>0</v>
      </c>
      <c r="S377" s="52">
        <f>SAStab!D9762</f>
        <v>0</v>
      </c>
      <c r="T377" s="52">
        <f>SAStab!E9762</f>
        <v>0</v>
      </c>
      <c r="U377" s="52">
        <f>SAStab!F9762</f>
        <v>0</v>
      </c>
      <c r="V377" s="52">
        <f>SAStab!G9762</f>
        <v>0</v>
      </c>
      <c r="W377" s="52">
        <f>SAStab!H9762</f>
        <v>0</v>
      </c>
      <c r="X377">
        <f>SAStab!I9762</f>
        <v>0</v>
      </c>
      <c r="Y377">
        <f>SAStab!J9762</f>
        <v>6876</v>
      </c>
      <c r="AB377" s="7" t="str">
        <f t="shared" si="100"/>
        <v>SSI</v>
      </c>
      <c r="AC377" s="98">
        <f>SAStab!D2123</f>
        <v>2.1999999999999999E-2</v>
      </c>
      <c r="AD377">
        <f>SAStab!B9906</f>
        <v>119</v>
      </c>
      <c r="AE377">
        <f>SAStab!C9906</f>
        <v>0</v>
      </c>
      <c r="AF377">
        <f>SAStab!D9906</f>
        <v>0</v>
      </c>
      <c r="AG377">
        <f>SAStab!E9906</f>
        <v>0</v>
      </c>
      <c r="AH377">
        <f>SAStab!F9906</f>
        <v>0</v>
      </c>
      <c r="AI377">
        <f>SAStab!G9906</f>
        <v>0</v>
      </c>
      <c r="AJ377">
        <f>SAStab!H9906</f>
        <v>0</v>
      </c>
      <c r="AK377">
        <f>SAStab!I9906</f>
        <v>0</v>
      </c>
      <c r="AL377">
        <f>SAStab!J9906</f>
        <v>6023</v>
      </c>
      <c r="AO377" s="7" t="str">
        <f t="shared" si="101"/>
        <v>SSI</v>
      </c>
      <c r="AP377" s="98">
        <f>SAStab!E2123</f>
        <v>1.7999999999999999E-2</v>
      </c>
      <c r="AQ377" s="52">
        <f>SAStab!B10050</f>
        <v>100</v>
      </c>
      <c r="AR377" s="52">
        <f>SAStab!C10050</f>
        <v>0</v>
      </c>
      <c r="AS377" s="52">
        <f>SAStab!D10050</f>
        <v>0</v>
      </c>
      <c r="AT377" s="52">
        <f>SAStab!E10050</f>
        <v>0</v>
      </c>
      <c r="AU377" s="52">
        <f>SAStab!F10050</f>
        <v>0</v>
      </c>
      <c r="AV377" s="52">
        <f>SAStab!G10050</f>
        <v>0</v>
      </c>
      <c r="AW377" s="52">
        <f>SAStab!H10050</f>
        <v>0</v>
      </c>
      <c r="AX377" s="52">
        <f>SAStab!I10050</f>
        <v>0</v>
      </c>
      <c r="AY377" s="52">
        <f>SAStab!J10050</f>
        <v>5020</v>
      </c>
      <c r="BB377" s="7" t="str">
        <f t="shared" si="102"/>
        <v>SSI</v>
      </c>
      <c r="BC377" s="98">
        <f>SAStab!F2123</f>
        <v>1.4E-2</v>
      </c>
      <c r="BD377" s="52">
        <f>SAStab!B10194</f>
        <v>78</v>
      </c>
      <c r="BE377" s="52">
        <f>SAStab!C10194</f>
        <v>0</v>
      </c>
      <c r="BF377" s="52">
        <f>SAStab!D10194</f>
        <v>0</v>
      </c>
      <c r="BG377" s="52">
        <f>SAStab!E10194</f>
        <v>0</v>
      </c>
      <c r="BH377" s="52">
        <f>SAStab!F10194</f>
        <v>0</v>
      </c>
      <c r="BI377" s="52">
        <f>SAStab!G10194</f>
        <v>0</v>
      </c>
      <c r="BJ377" s="52">
        <f>SAStab!H10194</f>
        <v>0</v>
      </c>
      <c r="BK377" s="52">
        <f>SAStab!I10194</f>
        <v>0</v>
      </c>
      <c r="BL377" s="52">
        <f>SAStab!J10194</f>
        <v>3323</v>
      </c>
      <c r="BO377" s="7" t="str">
        <f t="shared" si="103"/>
        <v>SSI</v>
      </c>
      <c r="BP377" s="98">
        <f>SAStab!G2123</f>
        <v>1.0999999999999999E-2</v>
      </c>
      <c r="BQ377">
        <f>SAStab!B10338</f>
        <v>63</v>
      </c>
      <c r="BR377">
        <f>SAStab!C10338</f>
        <v>0</v>
      </c>
      <c r="BS377">
        <f>SAStab!D10338</f>
        <v>0</v>
      </c>
      <c r="BT377">
        <f>SAStab!E10338</f>
        <v>0</v>
      </c>
      <c r="BU377">
        <f>SAStab!F10338</f>
        <v>0</v>
      </c>
      <c r="BV377" s="11">
        <f>SAStab!G10338</f>
        <v>0</v>
      </c>
      <c r="BW377" s="11">
        <f>SAStab!H10338</f>
        <v>0</v>
      </c>
      <c r="BX377" s="11">
        <f>SAStab!I10338</f>
        <v>0</v>
      </c>
      <c r="BY377" s="11">
        <f>SAStab!J10338</f>
        <v>1113</v>
      </c>
    </row>
    <row r="378" spans="1:77">
      <c r="B378" s="7" t="s">
        <v>271</v>
      </c>
      <c r="C378" s="98">
        <f>SAStab!B2124</f>
        <v>0.93</v>
      </c>
      <c r="D378" s="52">
        <f>SAStab!B9619</f>
        <v>27019</v>
      </c>
      <c r="E378" s="52">
        <f>SAStab!C9619</f>
        <v>-32</v>
      </c>
      <c r="F378" s="52">
        <f>SAStab!D9619</f>
        <v>106.38</v>
      </c>
      <c r="G378" s="52">
        <f>SAStab!E9619</f>
        <v>1321.4</v>
      </c>
      <c r="H378" s="52">
        <f>SAStab!F9619</f>
        <v>6406.6</v>
      </c>
      <c r="I378" s="52">
        <f>SAStab!G9619</f>
        <v>21950</v>
      </c>
      <c r="J378" s="52">
        <f>SAStab!H9619</f>
        <v>59827</v>
      </c>
      <c r="K378" s="52">
        <f>SAStab!I9619</f>
        <v>108042</v>
      </c>
      <c r="L378" s="52">
        <f>SAStab!J9619</f>
        <v>329737</v>
      </c>
      <c r="O378" s="7" t="str">
        <f t="shared" si="99"/>
        <v>Annuitized Financial Income</v>
      </c>
      <c r="P378" s="98">
        <f>SAStab!C2124</f>
        <v>0.93899999999999995</v>
      </c>
      <c r="Q378">
        <f>SAStab!B9763</f>
        <v>30861</v>
      </c>
      <c r="R378" s="52">
        <f>SAStab!C9763</f>
        <v>-32.93</v>
      </c>
      <c r="S378" s="52">
        <f>SAStab!D9763</f>
        <v>202.62</v>
      </c>
      <c r="T378" s="52">
        <f>SAStab!E9763</f>
        <v>1758.3</v>
      </c>
      <c r="U378" s="52">
        <f>SAStab!F9763</f>
        <v>7642.2</v>
      </c>
      <c r="V378" s="52">
        <f>SAStab!G9763</f>
        <v>24676</v>
      </c>
      <c r="W378" s="52">
        <f>SAStab!H9763</f>
        <v>67178</v>
      </c>
      <c r="X378">
        <f>SAStab!I9763</f>
        <v>117114</v>
      </c>
      <c r="Y378">
        <f>SAStab!J9763</f>
        <v>382740</v>
      </c>
      <c r="AB378" s="7" t="str">
        <f t="shared" si="100"/>
        <v>Annuitized Financial Income</v>
      </c>
      <c r="AC378" s="98">
        <f>SAStab!D2124</f>
        <v>0.94099999999999995</v>
      </c>
      <c r="AD378">
        <f>SAStab!B9907</f>
        <v>33029</v>
      </c>
      <c r="AE378">
        <f>SAStab!C9907</f>
        <v>-35.340000000000003</v>
      </c>
      <c r="AF378">
        <f>SAStab!D9907</f>
        <v>259.14</v>
      </c>
      <c r="AG378">
        <f>SAStab!E9907</f>
        <v>2045.6</v>
      </c>
      <c r="AH378">
        <f>SAStab!F9907</f>
        <v>8630.7999999999993</v>
      </c>
      <c r="AI378">
        <f>SAStab!G9907</f>
        <v>28434</v>
      </c>
      <c r="AJ378">
        <f>SAStab!H9907</f>
        <v>73879</v>
      </c>
      <c r="AK378">
        <f>SAStab!I9907</f>
        <v>126967</v>
      </c>
      <c r="AL378">
        <f>SAStab!J9907</f>
        <v>384222</v>
      </c>
      <c r="AO378" s="7" t="str">
        <f t="shared" si="101"/>
        <v>Annuitized Financial Income</v>
      </c>
      <c r="AP378" s="98">
        <f>SAStab!E2124</f>
        <v>0.93799999999999994</v>
      </c>
      <c r="AQ378" s="52">
        <f>SAStab!B10051</f>
        <v>35744</v>
      </c>
      <c r="AR378" s="52">
        <f>SAStab!C10051</f>
        <v>-42.22</v>
      </c>
      <c r="AS378" s="52">
        <f>SAStab!D10051</f>
        <v>266.57</v>
      </c>
      <c r="AT378" s="52">
        <f>SAStab!E10051</f>
        <v>2184.1</v>
      </c>
      <c r="AU378" s="52">
        <f>SAStab!F10051</f>
        <v>9219.4</v>
      </c>
      <c r="AV378" s="52">
        <f>SAStab!G10051</f>
        <v>31041</v>
      </c>
      <c r="AW378" s="52">
        <f>SAStab!H10051</f>
        <v>80642</v>
      </c>
      <c r="AX378" s="52">
        <f>SAStab!I10051</f>
        <v>139531</v>
      </c>
      <c r="AY378" s="52">
        <f>SAStab!J10051</f>
        <v>410554</v>
      </c>
      <c r="BB378" s="7" t="str">
        <f t="shared" si="102"/>
        <v>Annuitized Financial Income</v>
      </c>
      <c r="BC378" s="98">
        <f>SAStab!F2124</f>
        <v>0.94</v>
      </c>
      <c r="BD378" s="52">
        <f>SAStab!B10195</f>
        <v>36404</v>
      </c>
      <c r="BE378" s="52">
        <f>SAStab!C10195</f>
        <v>-39.229999999999997</v>
      </c>
      <c r="BF378" s="52">
        <f>SAStab!D10195</f>
        <v>301.66000000000003</v>
      </c>
      <c r="BG378" s="52">
        <f>SAStab!E10195</f>
        <v>2385</v>
      </c>
      <c r="BH378" s="52">
        <f>SAStab!F10195</f>
        <v>9829.5</v>
      </c>
      <c r="BI378" s="52">
        <f>SAStab!G10195</f>
        <v>32480</v>
      </c>
      <c r="BJ378" s="52">
        <f>SAStab!H10195</f>
        <v>83858</v>
      </c>
      <c r="BK378" s="52">
        <f>SAStab!I10195</f>
        <v>144105</v>
      </c>
      <c r="BL378" s="52">
        <f>SAStab!J10195</f>
        <v>411350</v>
      </c>
      <c r="BO378" s="7" t="str">
        <f t="shared" si="103"/>
        <v>Annuitized Financial Income</v>
      </c>
      <c r="BP378" s="98">
        <f>SAStab!G2124</f>
        <v>0.94199999999999995</v>
      </c>
      <c r="BQ378">
        <f>SAStab!B10339</f>
        <v>37572</v>
      </c>
      <c r="BR378">
        <f>SAStab!C10339</f>
        <v>-36.01</v>
      </c>
      <c r="BS378">
        <f>SAStab!D10339</f>
        <v>342.35</v>
      </c>
      <c r="BT378">
        <f>SAStab!E10339</f>
        <v>2551.6</v>
      </c>
      <c r="BU378">
        <f>SAStab!F10339</f>
        <v>10719.2</v>
      </c>
      <c r="BV378" s="11">
        <f>SAStab!G10339</f>
        <v>33682</v>
      </c>
      <c r="BW378" s="11">
        <f>SAStab!H10339</f>
        <v>85186</v>
      </c>
      <c r="BX378" s="11">
        <f>SAStab!I10339</f>
        <v>146035</v>
      </c>
      <c r="BY378" s="11">
        <f>SAStab!J10339</f>
        <v>396889</v>
      </c>
    </row>
    <row r="379" spans="1:77">
      <c r="B379" s="7" t="s">
        <v>40</v>
      </c>
      <c r="C379" s="98">
        <f>SAStab!B2125</f>
        <v>0.48099999999999998</v>
      </c>
      <c r="D379" s="52">
        <f>SAStab!B9620</f>
        <v>7887</v>
      </c>
      <c r="E379" s="52">
        <f>SAStab!C9620</f>
        <v>0</v>
      </c>
      <c r="F379" s="52">
        <f>SAStab!D9620</f>
        <v>0</v>
      </c>
      <c r="G379" s="52">
        <f>SAStab!E9620</f>
        <v>0</v>
      </c>
      <c r="H379" s="52">
        <f>SAStab!F9620</f>
        <v>0</v>
      </c>
      <c r="I379" s="52">
        <f>SAStab!G9620</f>
        <v>9760</v>
      </c>
      <c r="J379" s="52">
        <f>SAStab!H9620</f>
        <v>24818</v>
      </c>
      <c r="K379" s="52">
        <f>SAStab!I9620</f>
        <v>37756</v>
      </c>
      <c r="L379" s="52">
        <f>SAStab!J9620</f>
        <v>73271</v>
      </c>
      <c r="O379" s="7" t="str">
        <f t="shared" si="99"/>
        <v>DB Pension Income</v>
      </c>
      <c r="P379" s="98">
        <f>SAStab!C2125</f>
        <v>0.45500000000000002</v>
      </c>
      <c r="Q379">
        <f>SAStab!B9764</f>
        <v>6408</v>
      </c>
      <c r="R379" s="52">
        <f>SAStab!C9764</f>
        <v>0</v>
      </c>
      <c r="S379" s="52">
        <f>SAStab!D9764</f>
        <v>0</v>
      </c>
      <c r="T379" s="52">
        <f>SAStab!E9764</f>
        <v>0</v>
      </c>
      <c r="U379" s="52">
        <f>SAStab!F9764</f>
        <v>0</v>
      </c>
      <c r="V379" s="52">
        <f>SAStab!G9764</f>
        <v>6281</v>
      </c>
      <c r="W379" s="52">
        <f>SAStab!H9764</f>
        <v>20027</v>
      </c>
      <c r="X379">
        <f>SAStab!I9764</f>
        <v>33575</v>
      </c>
      <c r="Y379">
        <f>SAStab!J9764</f>
        <v>69553</v>
      </c>
      <c r="AB379" s="7" t="str">
        <f t="shared" si="100"/>
        <v>DB Pension Income</v>
      </c>
      <c r="AC379" s="98">
        <f>SAStab!D2125</f>
        <v>0.40500000000000003</v>
      </c>
      <c r="AD379">
        <f>SAStab!B9908</f>
        <v>4730</v>
      </c>
      <c r="AE379">
        <f>SAStab!C9908</f>
        <v>0</v>
      </c>
      <c r="AF379">
        <f>SAStab!D9908</f>
        <v>0</v>
      </c>
      <c r="AG379">
        <f>SAStab!E9908</f>
        <v>0</v>
      </c>
      <c r="AH379">
        <f>SAStab!F9908</f>
        <v>0</v>
      </c>
      <c r="AI379">
        <f>SAStab!G9908</f>
        <v>3145</v>
      </c>
      <c r="AJ379">
        <f>SAStab!H9908</f>
        <v>13164</v>
      </c>
      <c r="AK379">
        <f>SAStab!I9908</f>
        <v>25454</v>
      </c>
      <c r="AL379">
        <f>SAStab!J9908</f>
        <v>64198</v>
      </c>
      <c r="AO379" s="7" t="str">
        <f t="shared" si="101"/>
        <v>DB Pension Income</v>
      </c>
      <c r="AP379" s="98">
        <f>SAStab!E2125</f>
        <v>0.33300000000000002</v>
      </c>
      <c r="AQ379" s="52">
        <f>SAStab!B10052</f>
        <v>3580</v>
      </c>
      <c r="AR379" s="52">
        <f>SAStab!C10052</f>
        <v>0</v>
      </c>
      <c r="AS379" s="52">
        <f>SAStab!D10052</f>
        <v>0</v>
      </c>
      <c r="AT379" s="52">
        <f>SAStab!E10052</f>
        <v>0</v>
      </c>
      <c r="AU379" s="52">
        <f>SAStab!F10052</f>
        <v>0</v>
      </c>
      <c r="AV379" s="52">
        <f>SAStab!G10052</f>
        <v>1208</v>
      </c>
      <c r="AW379" s="52">
        <f>SAStab!H10052</f>
        <v>7614</v>
      </c>
      <c r="AX379" s="52">
        <f>SAStab!I10052</f>
        <v>18449</v>
      </c>
      <c r="AY379" s="52">
        <f>SAStab!J10052</f>
        <v>61415</v>
      </c>
      <c r="BB379" s="7" t="str">
        <f t="shared" si="102"/>
        <v>DB Pension Income</v>
      </c>
      <c r="BC379" s="98">
        <f>SAStab!F2125</f>
        <v>0.248</v>
      </c>
      <c r="BD379" s="52">
        <f>SAStab!B10196</f>
        <v>3062</v>
      </c>
      <c r="BE379" s="52">
        <f>SAStab!C10196</f>
        <v>0</v>
      </c>
      <c r="BF379" s="52">
        <f>SAStab!D10196</f>
        <v>0</v>
      </c>
      <c r="BG379" s="52">
        <f>SAStab!E10196</f>
        <v>0</v>
      </c>
      <c r="BH379" s="52">
        <f>SAStab!F10196</f>
        <v>0</v>
      </c>
      <c r="BI379" s="52">
        <f>SAStab!G10196</f>
        <v>0</v>
      </c>
      <c r="BJ379" s="52">
        <f>SAStab!H10196</f>
        <v>5066</v>
      </c>
      <c r="BK379" s="52">
        <f>SAStab!I10196</f>
        <v>15081</v>
      </c>
      <c r="BL379" s="52">
        <f>SAStab!J10196</f>
        <v>61669</v>
      </c>
      <c r="BO379" s="7" t="str">
        <f t="shared" si="103"/>
        <v>DB Pension Income</v>
      </c>
      <c r="BP379" s="98">
        <f>SAStab!G2125</f>
        <v>0.19700000000000001</v>
      </c>
      <c r="BQ379">
        <f>SAStab!B10340</f>
        <v>3088</v>
      </c>
      <c r="BR379">
        <f>SAStab!C10340</f>
        <v>0</v>
      </c>
      <c r="BS379">
        <f>SAStab!D10340</f>
        <v>0</v>
      </c>
      <c r="BT379">
        <f>SAStab!E10340</f>
        <v>0</v>
      </c>
      <c r="BU379">
        <f>SAStab!F10340</f>
        <v>0</v>
      </c>
      <c r="BV379" s="11">
        <f>SAStab!G10340</f>
        <v>0</v>
      </c>
      <c r="BW379" s="11">
        <f>SAStab!H10340</f>
        <v>4578</v>
      </c>
      <c r="BX379" s="11">
        <f>SAStab!I10340</f>
        <v>16045</v>
      </c>
      <c r="BY379" s="11">
        <f>SAStab!J10340</f>
        <v>63529</v>
      </c>
    </row>
    <row r="380" spans="1:77">
      <c r="B380" s="7" t="s">
        <v>41</v>
      </c>
      <c r="C380" s="98">
        <f>SAStab!B2126</f>
        <v>0.41299999999999998</v>
      </c>
      <c r="D380" s="52">
        <f>SAStab!B9621</f>
        <v>16753</v>
      </c>
      <c r="E380" s="52">
        <f>SAStab!C9621</f>
        <v>0</v>
      </c>
      <c r="F380" s="52">
        <f>SAStab!D9621</f>
        <v>0</v>
      </c>
      <c r="G380" s="52">
        <f>SAStab!E9621</f>
        <v>0</v>
      </c>
      <c r="H380" s="52">
        <f>SAStab!F9621</f>
        <v>0</v>
      </c>
      <c r="I380" s="52">
        <f>SAStab!G9621</f>
        <v>20239</v>
      </c>
      <c r="J380" s="52">
        <f>SAStab!H9621</f>
        <v>50425</v>
      </c>
      <c r="K380" s="52">
        <f>SAStab!I9621</f>
        <v>74477</v>
      </c>
      <c r="L380" s="52">
        <f>SAStab!J9621</f>
        <v>142288</v>
      </c>
      <c r="O380" s="7" t="str">
        <f t="shared" si="99"/>
        <v>Earned Income</v>
      </c>
      <c r="P380" s="98">
        <f>SAStab!C2126</f>
        <v>0.43</v>
      </c>
      <c r="Q380">
        <f>SAStab!B9765</f>
        <v>17138</v>
      </c>
      <c r="R380" s="52">
        <f>SAStab!C9765</f>
        <v>0</v>
      </c>
      <c r="S380" s="52">
        <f>SAStab!D9765</f>
        <v>0</v>
      </c>
      <c r="T380" s="52">
        <f>SAStab!E9765</f>
        <v>0</v>
      </c>
      <c r="U380" s="52">
        <f>SAStab!F9765</f>
        <v>0</v>
      </c>
      <c r="V380" s="52">
        <f>SAStab!G9765</f>
        <v>22785</v>
      </c>
      <c r="W380" s="52">
        <f>SAStab!H9765</f>
        <v>54471</v>
      </c>
      <c r="X380">
        <f>SAStab!I9765</f>
        <v>80628</v>
      </c>
      <c r="Y380">
        <f>SAStab!J9765</f>
        <v>151101</v>
      </c>
      <c r="AB380" s="7" t="str">
        <f t="shared" si="100"/>
        <v>Earned Income</v>
      </c>
      <c r="AC380" s="98">
        <f>SAStab!D2126</f>
        <v>0.39200000000000002</v>
      </c>
      <c r="AD380">
        <f>SAStab!B9909</f>
        <v>17590</v>
      </c>
      <c r="AE380">
        <f>SAStab!C9909</f>
        <v>0</v>
      </c>
      <c r="AF380">
        <f>SAStab!D9909</f>
        <v>0</v>
      </c>
      <c r="AG380">
        <f>SAStab!E9909</f>
        <v>0</v>
      </c>
      <c r="AH380">
        <f>SAStab!F9909</f>
        <v>0</v>
      </c>
      <c r="AI380">
        <f>SAStab!G9909</f>
        <v>20847</v>
      </c>
      <c r="AJ380">
        <f>SAStab!H9909</f>
        <v>55929</v>
      </c>
      <c r="AK380">
        <f>SAStab!I9909</f>
        <v>85157</v>
      </c>
      <c r="AL380">
        <f>SAStab!J9909</f>
        <v>165704</v>
      </c>
      <c r="AO380" s="7" t="str">
        <f t="shared" si="101"/>
        <v>Earned Income</v>
      </c>
      <c r="AP380" s="98">
        <f>SAStab!E2126</f>
        <v>0.374</v>
      </c>
      <c r="AQ380" s="52">
        <f>SAStab!B10053</f>
        <v>19207</v>
      </c>
      <c r="AR380" s="52">
        <f>SAStab!C10053</f>
        <v>0</v>
      </c>
      <c r="AS380" s="52">
        <f>SAStab!D10053</f>
        <v>0</v>
      </c>
      <c r="AT380" s="52">
        <f>SAStab!E10053</f>
        <v>0</v>
      </c>
      <c r="AU380" s="52">
        <f>SAStab!F10053</f>
        <v>0</v>
      </c>
      <c r="AV380" s="52">
        <f>SAStab!G10053</f>
        <v>20847</v>
      </c>
      <c r="AW380" s="52">
        <f>SAStab!H10053</f>
        <v>61458</v>
      </c>
      <c r="AX380" s="52">
        <f>SAStab!I10053</f>
        <v>95063</v>
      </c>
      <c r="AY380" s="52">
        <f>SAStab!J10053</f>
        <v>188779</v>
      </c>
      <c r="BB380" s="7" t="str">
        <f t="shared" si="102"/>
        <v>Earned Income</v>
      </c>
      <c r="BC380" s="98">
        <f>SAStab!F2126</f>
        <v>0.39500000000000002</v>
      </c>
      <c r="BD380" s="52">
        <f>SAStab!B10197</f>
        <v>23320</v>
      </c>
      <c r="BE380" s="52">
        <f>SAStab!C10197</f>
        <v>0</v>
      </c>
      <c r="BF380" s="52">
        <f>SAStab!D10197</f>
        <v>0</v>
      </c>
      <c r="BG380" s="52">
        <f>SAStab!E10197</f>
        <v>0</v>
      </c>
      <c r="BH380" s="52">
        <f>SAStab!F10197</f>
        <v>0</v>
      </c>
      <c r="BI380" s="52">
        <f>SAStab!G10197</f>
        <v>25805</v>
      </c>
      <c r="BJ380" s="52">
        <f>SAStab!H10197</f>
        <v>71767</v>
      </c>
      <c r="BK380" s="52">
        <f>SAStab!I10197</f>
        <v>107893</v>
      </c>
      <c r="BL380" s="52">
        <f>SAStab!J10197</f>
        <v>214319</v>
      </c>
      <c r="BO380" s="7" t="str">
        <f t="shared" si="103"/>
        <v>Earned Income</v>
      </c>
      <c r="BP380" s="98">
        <f>SAStab!G2126</f>
        <v>0.39100000000000001</v>
      </c>
      <c r="BQ380">
        <f>SAStab!B10341</f>
        <v>24710</v>
      </c>
      <c r="BR380">
        <f>SAStab!C10341</f>
        <v>0</v>
      </c>
      <c r="BS380">
        <f>SAStab!D10341</f>
        <v>0</v>
      </c>
      <c r="BT380">
        <f>SAStab!E10341</f>
        <v>0</v>
      </c>
      <c r="BU380">
        <f>SAStab!F10341</f>
        <v>0</v>
      </c>
      <c r="BV380" s="11">
        <f>SAStab!G10341</f>
        <v>27557</v>
      </c>
      <c r="BW380" s="11">
        <f>SAStab!H10341</f>
        <v>79031</v>
      </c>
      <c r="BX380" s="11">
        <f>SAStab!I10341</f>
        <v>121431</v>
      </c>
      <c r="BY380" s="11">
        <f>SAStab!J10341</f>
        <v>249467</v>
      </c>
    </row>
    <row r="381" spans="1:77">
      <c r="B381" s="7" t="s">
        <v>42</v>
      </c>
      <c r="C381" s="98">
        <f>SAStab!B2127</f>
        <v>0.79800000000000004</v>
      </c>
      <c r="D381" s="52">
        <f>SAStab!B9622</f>
        <v>4935</v>
      </c>
      <c r="E381" s="52">
        <f>SAStab!C9622</f>
        <v>0</v>
      </c>
      <c r="F381" s="52">
        <f>SAStab!D9622</f>
        <v>0</v>
      </c>
      <c r="G381" s="52">
        <f>SAStab!E9622</f>
        <v>662.6</v>
      </c>
      <c r="H381" s="52">
        <f>SAStab!F9622</f>
        <v>2897.4</v>
      </c>
      <c r="I381" s="52">
        <f>SAStab!G9622</f>
        <v>6546</v>
      </c>
      <c r="J381" s="52">
        <f>SAStab!H9622</f>
        <v>12113</v>
      </c>
      <c r="K381" s="52">
        <f>SAStab!I9622</f>
        <v>16752</v>
      </c>
      <c r="L381" s="52">
        <f>SAStab!J9622</f>
        <v>31858</v>
      </c>
      <c r="O381" s="7" t="str">
        <f t="shared" si="99"/>
        <v>Imputed Rental Income</v>
      </c>
      <c r="P381" s="98">
        <f>SAStab!C2127</f>
        <v>0.79500000000000004</v>
      </c>
      <c r="Q381">
        <f>SAStab!B9766</f>
        <v>5495</v>
      </c>
      <c r="R381" s="52">
        <f>SAStab!C9766</f>
        <v>0</v>
      </c>
      <c r="S381" s="52">
        <f>SAStab!D9766</f>
        <v>0</v>
      </c>
      <c r="T381" s="52">
        <f>SAStab!E9766</f>
        <v>633</v>
      </c>
      <c r="U381" s="52">
        <f>SAStab!F9766</f>
        <v>2852.9</v>
      </c>
      <c r="V381" s="52">
        <f>SAStab!G9766</f>
        <v>6938</v>
      </c>
      <c r="W381" s="52">
        <f>SAStab!H9766</f>
        <v>13753</v>
      </c>
      <c r="X381">
        <f>SAStab!I9766</f>
        <v>19923</v>
      </c>
      <c r="Y381">
        <f>SAStab!J9766</f>
        <v>37835</v>
      </c>
      <c r="AB381" s="7" t="str">
        <f t="shared" si="100"/>
        <v>Imputed Rental Income</v>
      </c>
      <c r="AC381" s="98">
        <f>SAStab!D2127</f>
        <v>0.78500000000000003</v>
      </c>
      <c r="AD381">
        <f>SAStab!B9910</f>
        <v>6070</v>
      </c>
      <c r="AE381">
        <f>SAStab!C9910</f>
        <v>0</v>
      </c>
      <c r="AF381">
        <f>SAStab!D9910</f>
        <v>0</v>
      </c>
      <c r="AG381">
        <f>SAStab!E9910</f>
        <v>631.29999999999995</v>
      </c>
      <c r="AH381">
        <f>SAStab!F9910</f>
        <v>2970.6</v>
      </c>
      <c r="AI381">
        <f>SAStab!G9910</f>
        <v>7368</v>
      </c>
      <c r="AJ381">
        <f>SAStab!H9910</f>
        <v>15210</v>
      </c>
      <c r="AK381">
        <f>SAStab!I9910</f>
        <v>22464</v>
      </c>
      <c r="AL381">
        <f>SAStab!J9910</f>
        <v>45376</v>
      </c>
      <c r="AO381" s="7" t="str">
        <f t="shared" si="101"/>
        <v>Imputed Rental Income</v>
      </c>
      <c r="AP381" s="98">
        <f>SAStab!E2127</f>
        <v>0.76200000000000001</v>
      </c>
      <c r="AQ381" s="52">
        <f>SAStab!B10054</f>
        <v>6668</v>
      </c>
      <c r="AR381" s="52">
        <f>SAStab!C10054</f>
        <v>0</v>
      </c>
      <c r="AS381" s="52">
        <f>SAStab!D10054</f>
        <v>0</v>
      </c>
      <c r="AT381" s="52">
        <f>SAStab!E10054</f>
        <v>443.1</v>
      </c>
      <c r="AU381" s="52">
        <f>SAStab!F10054</f>
        <v>2987.7</v>
      </c>
      <c r="AV381" s="52">
        <f>SAStab!G10054</f>
        <v>7665</v>
      </c>
      <c r="AW381" s="52">
        <f>SAStab!H10054</f>
        <v>16432</v>
      </c>
      <c r="AX381" s="52">
        <f>SAStab!I10054</f>
        <v>24883</v>
      </c>
      <c r="AY381" s="52">
        <f>SAStab!J10054</f>
        <v>55626</v>
      </c>
      <c r="BB381" s="7" t="str">
        <f t="shared" si="102"/>
        <v>Imputed Rental Income</v>
      </c>
      <c r="BC381" s="98">
        <f>SAStab!F2127</f>
        <v>0.747</v>
      </c>
      <c r="BD381" s="52">
        <f>SAStab!B10198</f>
        <v>7409</v>
      </c>
      <c r="BE381" s="52">
        <f>SAStab!C10198</f>
        <v>0</v>
      </c>
      <c r="BF381" s="52">
        <f>SAStab!D10198</f>
        <v>0</v>
      </c>
      <c r="BG381" s="52">
        <f>SAStab!E10198</f>
        <v>0</v>
      </c>
      <c r="BH381" s="52">
        <f>SAStab!F10198</f>
        <v>3253.7</v>
      </c>
      <c r="BI381" s="52">
        <f>SAStab!G10198</f>
        <v>8391</v>
      </c>
      <c r="BJ381" s="52">
        <f>SAStab!H10198</f>
        <v>17789</v>
      </c>
      <c r="BK381" s="52">
        <f>SAStab!I10198</f>
        <v>27018</v>
      </c>
      <c r="BL381" s="52">
        <f>SAStab!J10198</f>
        <v>64250</v>
      </c>
      <c r="BO381" s="7" t="str">
        <f t="shared" si="103"/>
        <v>Imputed Rental Income</v>
      </c>
      <c r="BP381" s="98">
        <f>SAStab!G2127</f>
        <v>0.73899999999999999</v>
      </c>
      <c r="BQ381">
        <f>SAStab!B10342</f>
        <v>8324</v>
      </c>
      <c r="BR381">
        <f>SAStab!C10342</f>
        <v>0</v>
      </c>
      <c r="BS381">
        <f>SAStab!D10342</f>
        <v>0</v>
      </c>
      <c r="BT381">
        <f>SAStab!E10342</f>
        <v>0</v>
      </c>
      <c r="BU381">
        <f>SAStab!F10342</f>
        <v>3591.4</v>
      </c>
      <c r="BV381" s="11">
        <f>SAStab!G10342</f>
        <v>9342</v>
      </c>
      <c r="BW381" s="11">
        <f>SAStab!H10342</f>
        <v>20029</v>
      </c>
      <c r="BX381" s="11">
        <f>SAStab!I10342</f>
        <v>30803</v>
      </c>
      <c r="BY381" s="11">
        <f>SAStab!J10342</f>
        <v>71230</v>
      </c>
    </row>
    <row r="382" spans="1:77">
      <c r="A382" s="7"/>
      <c r="B382" s="7" t="s">
        <v>226</v>
      </c>
      <c r="C382" s="98">
        <f>SAStab!B2128</f>
        <v>9.2999999999999999E-2</v>
      </c>
      <c r="D382" s="52">
        <f>SAStab!B9623</f>
        <v>956</v>
      </c>
      <c r="E382" s="52">
        <f>SAStab!C9623</f>
        <v>0</v>
      </c>
      <c r="F382" s="52">
        <f>SAStab!D9623</f>
        <v>0</v>
      </c>
      <c r="G382" s="52">
        <f>SAStab!E9623</f>
        <v>0</v>
      </c>
      <c r="H382" s="52">
        <f>SAStab!F9623</f>
        <v>0</v>
      </c>
      <c r="I382" s="52">
        <f>SAStab!G9623</f>
        <v>0</v>
      </c>
      <c r="J382" s="52">
        <f>SAStab!H9623</f>
        <v>0</v>
      </c>
      <c r="K382" s="52">
        <f>SAStab!I9623</f>
        <v>8847</v>
      </c>
      <c r="L382" s="52">
        <f>SAStab!J9623</f>
        <v>18093</v>
      </c>
      <c r="N382" s="7"/>
      <c r="O382" s="7" t="str">
        <f t="shared" si="99"/>
        <v>Means+Nonmeans Benefits</v>
      </c>
      <c r="P382" s="98">
        <f>SAStab!C2128</f>
        <v>9.1999999999999998E-2</v>
      </c>
      <c r="Q382">
        <f>SAStab!B9767</f>
        <v>1065</v>
      </c>
      <c r="R382" s="52">
        <f>SAStab!C9767</f>
        <v>0</v>
      </c>
      <c r="S382" s="52">
        <f>SAStab!D9767</f>
        <v>0</v>
      </c>
      <c r="T382" s="52">
        <f>SAStab!E9767</f>
        <v>0</v>
      </c>
      <c r="U382" s="52">
        <f>SAStab!F9767</f>
        <v>0</v>
      </c>
      <c r="V382" s="52">
        <f>SAStab!G9767</f>
        <v>0</v>
      </c>
      <c r="W382" s="52">
        <f>SAStab!H9767</f>
        <v>0</v>
      </c>
      <c r="X382">
        <f>SAStab!I9767</f>
        <v>9854</v>
      </c>
      <c r="Y382">
        <f>SAStab!J9767</f>
        <v>20443</v>
      </c>
      <c r="AA382" s="7"/>
      <c r="AB382" s="7" t="str">
        <f t="shared" si="100"/>
        <v>Means+Nonmeans Benefits</v>
      </c>
      <c r="AC382" s="98">
        <f>SAStab!D2128</f>
        <v>8.5000000000000006E-2</v>
      </c>
      <c r="AD382">
        <f>SAStab!B9911</f>
        <v>1073</v>
      </c>
      <c r="AE382">
        <f>SAStab!C9911</f>
        <v>0</v>
      </c>
      <c r="AF382">
        <f>SAStab!D9911</f>
        <v>0</v>
      </c>
      <c r="AG382">
        <f>SAStab!E9911</f>
        <v>0</v>
      </c>
      <c r="AH382">
        <f>SAStab!F9911</f>
        <v>0</v>
      </c>
      <c r="AI382">
        <f>SAStab!G9911</f>
        <v>0</v>
      </c>
      <c r="AJ382">
        <f>SAStab!H9911</f>
        <v>0</v>
      </c>
      <c r="AK382">
        <f>SAStab!I9911</f>
        <v>9924</v>
      </c>
      <c r="AL382">
        <f>SAStab!J9911</f>
        <v>21522</v>
      </c>
      <c r="AN382" s="7"/>
      <c r="AO382" s="7" t="str">
        <f t="shared" si="101"/>
        <v>Means+Nonmeans Benefits</v>
      </c>
      <c r="AP382" s="98">
        <f>SAStab!E2128</f>
        <v>8.4000000000000005E-2</v>
      </c>
      <c r="AQ382" s="52">
        <f>SAStab!B10055</f>
        <v>1186</v>
      </c>
      <c r="AR382" s="52">
        <f>SAStab!C10055</f>
        <v>0</v>
      </c>
      <c r="AS382" s="52">
        <f>SAStab!D10055</f>
        <v>0</v>
      </c>
      <c r="AT382" s="52">
        <f>SAStab!E10055</f>
        <v>0</v>
      </c>
      <c r="AU382" s="52">
        <f>SAStab!F10055</f>
        <v>0</v>
      </c>
      <c r="AV382" s="52">
        <f>SAStab!G10055</f>
        <v>0</v>
      </c>
      <c r="AW382" s="52">
        <f>SAStab!H10055</f>
        <v>0</v>
      </c>
      <c r="AX382" s="52">
        <f>SAStab!I10055</f>
        <v>11050</v>
      </c>
      <c r="AY382" s="52">
        <f>SAStab!J10055</f>
        <v>23930</v>
      </c>
      <c r="BA382" s="7"/>
      <c r="BB382" s="7" t="str">
        <f t="shared" si="102"/>
        <v>Means+Nonmeans Benefits</v>
      </c>
      <c r="BC382" s="98">
        <f>SAStab!F2128</f>
        <v>8.8999999999999996E-2</v>
      </c>
      <c r="BD382" s="52">
        <f>SAStab!B10199</f>
        <v>1391</v>
      </c>
      <c r="BE382" s="52">
        <f>SAStab!C10199</f>
        <v>0</v>
      </c>
      <c r="BF382" s="52">
        <f>SAStab!D10199</f>
        <v>0</v>
      </c>
      <c r="BG382" s="52">
        <f>SAStab!E10199</f>
        <v>0</v>
      </c>
      <c r="BH382" s="52">
        <f>SAStab!F10199</f>
        <v>0</v>
      </c>
      <c r="BI382" s="52">
        <f>SAStab!G10199</f>
        <v>0</v>
      </c>
      <c r="BJ382" s="52">
        <f>SAStab!H10199</f>
        <v>0</v>
      </c>
      <c r="BK382" s="52">
        <f>SAStab!I10199</f>
        <v>13020</v>
      </c>
      <c r="BL382" s="52">
        <f>SAStab!J10199</f>
        <v>27283</v>
      </c>
      <c r="BN382" s="7"/>
      <c r="BO382" s="7" t="str">
        <f t="shared" si="103"/>
        <v>Means+Nonmeans Benefits</v>
      </c>
      <c r="BP382" s="98">
        <f>SAStab!G2128</f>
        <v>8.7999999999999995E-2</v>
      </c>
      <c r="BQ382">
        <f>SAStab!B10343</f>
        <v>1512</v>
      </c>
      <c r="BR382">
        <f>SAStab!C10343</f>
        <v>0</v>
      </c>
      <c r="BS382">
        <f>SAStab!D10343</f>
        <v>0</v>
      </c>
      <c r="BT382">
        <f>SAStab!E10343</f>
        <v>0</v>
      </c>
      <c r="BU382">
        <f>SAStab!F10343</f>
        <v>0</v>
      </c>
      <c r="BV382" s="11">
        <f>SAStab!G10343</f>
        <v>0</v>
      </c>
      <c r="BW382" s="11">
        <f>SAStab!H10343</f>
        <v>0</v>
      </c>
      <c r="BX382" s="11">
        <f>SAStab!I10343</f>
        <v>13918</v>
      </c>
      <c r="BY382" s="11">
        <f>SAStab!J10343</f>
        <v>30041</v>
      </c>
    </row>
    <row r="383" spans="1:77">
      <c r="A383" s="7"/>
      <c r="B383" s="7" t="s">
        <v>308</v>
      </c>
      <c r="C383" s="98">
        <f>SAStab!B2129</f>
        <v>0.16400000000000001</v>
      </c>
      <c r="D383" s="52">
        <f>SAStab!B9624</f>
        <v>5884</v>
      </c>
      <c r="E383" s="52">
        <f>SAStab!C9624</f>
        <v>0</v>
      </c>
      <c r="F383" s="52">
        <f>SAStab!D9624</f>
        <v>0</v>
      </c>
      <c r="G383" s="52">
        <f>SAStab!E9624</f>
        <v>0</v>
      </c>
      <c r="H383" s="52">
        <f>SAStab!F9624</f>
        <v>0</v>
      </c>
      <c r="I383" s="52">
        <f>SAStab!G9624</f>
        <v>0</v>
      </c>
      <c r="J383" s="52">
        <f>SAStab!H9624</f>
        <v>17562</v>
      </c>
      <c r="K383" s="52">
        <f>SAStab!I9624</f>
        <v>52170</v>
      </c>
      <c r="L383" s="52">
        <f>SAStab!J9624</f>
        <v>79621</v>
      </c>
      <c r="N383" s="7"/>
      <c r="O383" s="7" t="str">
        <f t="shared" si="99"/>
        <v>Other Family Member Income</v>
      </c>
      <c r="P383" s="98">
        <f>SAStab!C2129</f>
        <v>0.16800000000000001</v>
      </c>
      <c r="Q383">
        <f>SAStab!B9768</f>
        <v>7094</v>
      </c>
      <c r="R383" s="52">
        <f>SAStab!C9768</f>
        <v>0</v>
      </c>
      <c r="S383" s="52">
        <f>SAStab!D9768</f>
        <v>0</v>
      </c>
      <c r="T383" s="52">
        <f>SAStab!E9768</f>
        <v>0</v>
      </c>
      <c r="U383" s="52">
        <f>SAStab!F9768</f>
        <v>0</v>
      </c>
      <c r="V383" s="52">
        <f>SAStab!G9768</f>
        <v>0</v>
      </c>
      <c r="W383" s="52">
        <f>SAStab!H9768</f>
        <v>20629</v>
      </c>
      <c r="X383">
        <f>SAStab!I9768</f>
        <v>61280</v>
      </c>
      <c r="Y383">
        <f>SAStab!J9768</f>
        <v>106314</v>
      </c>
      <c r="AA383" s="7"/>
      <c r="AB383" s="7" t="str">
        <f t="shared" si="100"/>
        <v>Other Family Member Income</v>
      </c>
      <c r="AC383" s="98">
        <f>SAStab!D2129</f>
        <v>0.17</v>
      </c>
      <c r="AD383">
        <f>SAStab!B9912</f>
        <v>8183</v>
      </c>
      <c r="AE383">
        <f>SAStab!C9912</f>
        <v>0</v>
      </c>
      <c r="AF383">
        <f>SAStab!D9912</f>
        <v>0</v>
      </c>
      <c r="AG383">
        <f>SAStab!E9912</f>
        <v>0</v>
      </c>
      <c r="AH383">
        <f>SAStab!F9912</f>
        <v>0</v>
      </c>
      <c r="AI383">
        <f>SAStab!G9912</f>
        <v>0</v>
      </c>
      <c r="AJ383">
        <f>SAStab!H9912</f>
        <v>23225</v>
      </c>
      <c r="AK383">
        <f>SAStab!I9912</f>
        <v>68991</v>
      </c>
      <c r="AL383">
        <f>SAStab!J9912</f>
        <v>119693</v>
      </c>
      <c r="AN383" s="7"/>
      <c r="AO383" s="7" t="str">
        <f t="shared" si="101"/>
        <v>Other Family Member Income</v>
      </c>
      <c r="AP383" s="98">
        <f>SAStab!E2129</f>
        <v>0.17799999999999999</v>
      </c>
      <c r="AQ383" s="52">
        <f>SAStab!B10056</f>
        <v>9531</v>
      </c>
      <c r="AR383" s="52">
        <f>SAStab!C10056</f>
        <v>0</v>
      </c>
      <c r="AS383" s="52">
        <f>SAStab!D10056</f>
        <v>0</v>
      </c>
      <c r="AT383" s="52">
        <f>SAStab!E10056</f>
        <v>0</v>
      </c>
      <c r="AU383" s="52">
        <f>SAStab!F10056</f>
        <v>0</v>
      </c>
      <c r="AV383" s="52">
        <f>SAStab!G10056</f>
        <v>0</v>
      </c>
      <c r="AW383" s="52">
        <f>SAStab!H10056</f>
        <v>25956</v>
      </c>
      <c r="AX383" s="52">
        <f>SAStab!I10056</f>
        <v>77104</v>
      </c>
      <c r="AY383" s="52">
        <f>SAStab!J10056</f>
        <v>133768</v>
      </c>
      <c r="BA383" s="7"/>
      <c r="BB383" s="7" t="str">
        <f t="shared" si="102"/>
        <v>Other Family Member Income</v>
      </c>
      <c r="BC383" s="98">
        <f>SAStab!F2129</f>
        <v>0.183</v>
      </c>
      <c r="BD383" s="52">
        <f>SAStab!B10200</f>
        <v>10681</v>
      </c>
      <c r="BE383" s="52">
        <f>SAStab!C10200</f>
        <v>0</v>
      </c>
      <c r="BF383" s="52">
        <f>SAStab!D10200</f>
        <v>0</v>
      </c>
      <c r="BG383" s="52">
        <f>SAStab!E10200</f>
        <v>0</v>
      </c>
      <c r="BH383" s="52">
        <f>SAStab!F10200</f>
        <v>0</v>
      </c>
      <c r="BI383" s="52">
        <f>SAStab!G10200</f>
        <v>0</v>
      </c>
      <c r="BJ383" s="52">
        <f>SAStab!H10200</f>
        <v>28903</v>
      </c>
      <c r="BK383" s="52">
        <f>SAStab!I10200</f>
        <v>85859</v>
      </c>
      <c r="BL383" s="52">
        <f>SAStab!J10200</f>
        <v>148956</v>
      </c>
      <c r="BN383" s="7"/>
      <c r="BO383" s="7" t="str">
        <f t="shared" si="103"/>
        <v>Other Family Member Income</v>
      </c>
      <c r="BP383" s="98">
        <f>SAStab!G2129</f>
        <v>0.184</v>
      </c>
      <c r="BQ383">
        <f>SAStab!B10344</f>
        <v>11678</v>
      </c>
      <c r="BR383">
        <f>SAStab!C10344</f>
        <v>0</v>
      </c>
      <c r="BS383">
        <f>SAStab!D10344</f>
        <v>0</v>
      </c>
      <c r="BT383">
        <f>SAStab!E10344</f>
        <v>0</v>
      </c>
      <c r="BU383">
        <f>SAStab!F10344</f>
        <v>0</v>
      </c>
      <c r="BV383" s="11">
        <f>SAStab!G10344</f>
        <v>0</v>
      </c>
      <c r="BW383" s="11">
        <f>SAStab!H10344</f>
        <v>32140</v>
      </c>
      <c r="BX383" s="11">
        <f>SAStab!I10344</f>
        <v>95473</v>
      </c>
      <c r="BY383" s="11">
        <f>SAStab!J10344</f>
        <v>165636</v>
      </c>
    </row>
    <row r="384" spans="1:77">
      <c r="A384" s="7"/>
      <c r="B384" s="9" t="s">
        <v>44</v>
      </c>
      <c r="C384" s="98">
        <f>SAStab!B2130</f>
        <v>0.79500000000000004</v>
      </c>
      <c r="D384" s="52">
        <f>SAStab!B9625</f>
        <v>12481</v>
      </c>
      <c r="E384" s="52">
        <f>SAStab!C9625</f>
        <v>0</v>
      </c>
      <c r="F384" s="52">
        <f>SAStab!D9625</f>
        <v>0</v>
      </c>
      <c r="G384" s="52">
        <f>SAStab!E9625</f>
        <v>5394.5</v>
      </c>
      <c r="H384" s="52">
        <f>SAStab!F9625</f>
        <v>12711.6</v>
      </c>
      <c r="I384" s="52">
        <f>SAStab!G9625</f>
        <v>19250</v>
      </c>
      <c r="J384" s="52">
        <f>SAStab!H9625</f>
        <v>24031</v>
      </c>
      <c r="K384" s="52">
        <f>SAStab!I9625</f>
        <v>26323</v>
      </c>
      <c r="L384" s="52">
        <f>SAStab!J9625</f>
        <v>30203</v>
      </c>
      <c r="N384" s="7"/>
      <c r="O384" s="7" t="str">
        <f>$B384</f>
        <v xml:space="preserve">      Own Benefit</v>
      </c>
      <c r="P384" s="98">
        <f>SAStab!C2130</f>
        <v>0.81200000000000006</v>
      </c>
      <c r="Q384">
        <f>SAStab!B9769</f>
        <v>14166</v>
      </c>
      <c r="R384" s="52">
        <f>SAStab!C9769</f>
        <v>0</v>
      </c>
      <c r="S384" s="52">
        <f>SAStab!D9769</f>
        <v>0</v>
      </c>
      <c r="T384" s="52">
        <f>SAStab!E9769</f>
        <v>6891.4</v>
      </c>
      <c r="U384" s="52">
        <f>SAStab!F9769</f>
        <v>14355.9</v>
      </c>
      <c r="V384" s="52">
        <f>SAStab!G9769</f>
        <v>21735</v>
      </c>
      <c r="W384" s="52">
        <f>SAStab!H9769</f>
        <v>26846</v>
      </c>
      <c r="X384">
        <f>SAStab!I9769</f>
        <v>29485</v>
      </c>
      <c r="Y384">
        <f>SAStab!J9769</f>
        <v>33894</v>
      </c>
      <c r="AA384" s="7"/>
      <c r="AB384" s="7" t="str">
        <f t="shared" si="100"/>
        <v xml:space="preserve">      Own Benefit</v>
      </c>
      <c r="AC384" s="98">
        <f>SAStab!D2130</f>
        <v>0.84</v>
      </c>
      <c r="AD384">
        <f>SAStab!B9913</f>
        <v>16019</v>
      </c>
      <c r="AE384">
        <f>SAStab!C9913</f>
        <v>0</v>
      </c>
      <c r="AF384">
        <f>SAStab!D9913</f>
        <v>0</v>
      </c>
      <c r="AG384">
        <f>SAStab!E9913</f>
        <v>8912.2000000000007</v>
      </c>
      <c r="AH384">
        <f>SAStab!F9913</f>
        <v>16116.7</v>
      </c>
      <c r="AI384">
        <f>SAStab!G9913</f>
        <v>23989</v>
      </c>
      <c r="AJ384">
        <f>SAStab!H9913</f>
        <v>29614</v>
      </c>
      <c r="AK384">
        <f>SAStab!I9913</f>
        <v>32593</v>
      </c>
      <c r="AL384">
        <f>SAStab!J9913</f>
        <v>37252</v>
      </c>
      <c r="AN384" s="7"/>
      <c r="AO384" s="7" t="str">
        <f t="shared" si="101"/>
        <v xml:space="preserve">      Own Benefit</v>
      </c>
      <c r="AP384" s="98">
        <f>SAStab!E2130</f>
        <v>0.84399999999999997</v>
      </c>
      <c r="AQ384" s="52">
        <f>SAStab!B10057</f>
        <v>17389</v>
      </c>
      <c r="AR384" s="52">
        <f>SAStab!C10057</f>
        <v>0</v>
      </c>
      <c r="AS384" s="52">
        <f>SAStab!D10057</f>
        <v>0</v>
      </c>
      <c r="AT384" s="52">
        <f>SAStab!E10057</f>
        <v>9772.1</v>
      </c>
      <c r="AU384" s="52">
        <f>SAStab!F10057</f>
        <v>17143.7</v>
      </c>
      <c r="AV384" s="52">
        <f>SAStab!G10057</f>
        <v>25796</v>
      </c>
      <c r="AW384" s="52">
        <f>SAStab!H10057</f>
        <v>32491</v>
      </c>
      <c r="AX384" s="52">
        <f>SAStab!I10057</f>
        <v>36079</v>
      </c>
      <c r="AY384" s="52">
        <f>SAStab!J10057</f>
        <v>42158</v>
      </c>
      <c r="BA384" s="7"/>
      <c r="BB384" s="7" t="str">
        <f t="shared" si="102"/>
        <v xml:space="preserve">      Own Benefit</v>
      </c>
      <c r="BC384" s="98">
        <f>SAStab!F2130</f>
        <v>0.84199999999999997</v>
      </c>
      <c r="BD384" s="52">
        <f>SAStab!B10201</f>
        <v>19053</v>
      </c>
      <c r="BE384" s="52">
        <f>SAStab!C10201</f>
        <v>0</v>
      </c>
      <c r="BF384" s="52">
        <f>SAStab!D10201</f>
        <v>0</v>
      </c>
      <c r="BG384" s="52">
        <f>SAStab!E10201</f>
        <v>10630.5</v>
      </c>
      <c r="BH384" s="52">
        <f>SAStab!F10201</f>
        <v>18633.099999999999</v>
      </c>
      <c r="BI384" s="52">
        <f>SAStab!G10201</f>
        <v>28228</v>
      </c>
      <c r="BJ384" s="52">
        <f>SAStab!H10201</f>
        <v>36103</v>
      </c>
      <c r="BK384" s="52">
        <f>SAStab!I10201</f>
        <v>40308</v>
      </c>
      <c r="BL384" s="52">
        <f>SAStab!J10201</f>
        <v>47241</v>
      </c>
      <c r="BN384" s="7"/>
      <c r="BO384" s="7" t="str">
        <f t="shared" si="103"/>
        <v xml:space="preserve">      Own Benefit</v>
      </c>
      <c r="BP384" s="98">
        <f>SAStab!G2130</f>
        <v>0.84899999999999998</v>
      </c>
      <c r="BQ384">
        <f>SAStab!B10345</f>
        <v>21513</v>
      </c>
      <c r="BR384">
        <f>SAStab!C10345</f>
        <v>0</v>
      </c>
      <c r="BS384">
        <f>SAStab!D10345</f>
        <v>0</v>
      </c>
      <c r="BT384">
        <f>SAStab!E10345</f>
        <v>12301.5</v>
      </c>
      <c r="BU384">
        <f>SAStab!F10345</f>
        <v>20919.099999999999</v>
      </c>
      <c r="BV384" s="11">
        <f>SAStab!G10345</f>
        <v>31629</v>
      </c>
      <c r="BW384" s="11">
        <f>SAStab!H10345</f>
        <v>40768</v>
      </c>
      <c r="BX384" s="11">
        <f>SAStab!I10345</f>
        <v>45365</v>
      </c>
      <c r="BY384" s="11">
        <f>SAStab!J10345</f>
        <v>52575</v>
      </c>
    </row>
    <row r="385" spans="1:77">
      <c r="A385" s="7"/>
      <c r="B385" s="9" t="s">
        <v>45</v>
      </c>
      <c r="C385" s="98">
        <f>SAStab!B2131</f>
        <v>0.39500000000000002</v>
      </c>
      <c r="D385" s="52">
        <f>SAStab!B9626</f>
        <v>5998</v>
      </c>
      <c r="E385" s="52">
        <f>SAStab!C9626</f>
        <v>0</v>
      </c>
      <c r="F385" s="52">
        <f>SAStab!D9626</f>
        <v>0</v>
      </c>
      <c r="G385" s="52">
        <f>SAStab!E9626</f>
        <v>0</v>
      </c>
      <c r="H385" s="52">
        <f>SAStab!F9626</f>
        <v>0</v>
      </c>
      <c r="I385" s="52">
        <f>SAStab!G9626</f>
        <v>11555</v>
      </c>
      <c r="J385" s="52">
        <f>SAStab!H9626</f>
        <v>20619</v>
      </c>
      <c r="K385" s="52">
        <f>SAStab!I9626</f>
        <v>24361</v>
      </c>
      <c r="L385" s="52">
        <f>SAStab!J9626</f>
        <v>29234</v>
      </c>
      <c r="N385" s="7"/>
      <c r="O385" s="7" t="str">
        <f>$B385</f>
        <v xml:space="preserve">      Spouse Benefit</v>
      </c>
      <c r="P385" s="98">
        <f>SAStab!C2131</f>
        <v>0.41199999999999998</v>
      </c>
      <c r="Q385">
        <f>SAStab!B9770</f>
        <v>6978</v>
      </c>
      <c r="R385" s="52">
        <f>SAStab!C9770</f>
        <v>0</v>
      </c>
      <c r="S385" s="52">
        <f>SAStab!D9770</f>
        <v>0</v>
      </c>
      <c r="T385" s="52">
        <f>SAStab!E9770</f>
        <v>0</v>
      </c>
      <c r="U385" s="52">
        <f>SAStab!F9770</f>
        <v>0</v>
      </c>
      <c r="V385" s="52">
        <f>SAStab!G9770</f>
        <v>13630</v>
      </c>
      <c r="W385" s="52">
        <f>SAStab!H9770</f>
        <v>23119</v>
      </c>
      <c r="X385">
        <f>SAStab!I9770</f>
        <v>27040</v>
      </c>
      <c r="Y385">
        <f>SAStab!J9770</f>
        <v>32744</v>
      </c>
      <c r="AA385" s="7"/>
      <c r="AB385" s="7" t="str">
        <f t="shared" si="100"/>
        <v xml:space="preserve">      Spouse Benefit</v>
      </c>
      <c r="AC385" s="98">
        <f>SAStab!D2131</f>
        <v>0.41499999999999998</v>
      </c>
      <c r="AD385">
        <f>SAStab!B9914</f>
        <v>7604</v>
      </c>
      <c r="AE385">
        <f>SAStab!C9914</f>
        <v>0</v>
      </c>
      <c r="AF385">
        <f>SAStab!D9914</f>
        <v>0</v>
      </c>
      <c r="AG385">
        <f>SAStab!E9914</f>
        <v>0</v>
      </c>
      <c r="AH385">
        <f>SAStab!F9914</f>
        <v>0</v>
      </c>
      <c r="AI385">
        <f>SAStab!G9914</f>
        <v>14808</v>
      </c>
      <c r="AJ385">
        <f>SAStab!H9914</f>
        <v>24978</v>
      </c>
      <c r="AK385">
        <f>SAStab!I9914</f>
        <v>29411</v>
      </c>
      <c r="AL385">
        <f>SAStab!J9914</f>
        <v>35498</v>
      </c>
      <c r="AN385" s="7"/>
      <c r="AO385" s="7" t="str">
        <f t="shared" si="101"/>
        <v xml:space="preserve">      Spouse Benefit</v>
      </c>
      <c r="AP385" s="98">
        <f>SAStab!E2131</f>
        <v>0.39500000000000002</v>
      </c>
      <c r="AQ385" s="52">
        <f>SAStab!B10058</f>
        <v>7902</v>
      </c>
      <c r="AR385" s="52">
        <f>SAStab!C10058</f>
        <v>0</v>
      </c>
      <c r="AS385" s="52">
        <f>SAStab!D10058</f>
        <v>0</v>
      </c>
      <c r="AT385" s="52">
        <f>SAStab!E10058</f>
        <v>0</v>
      </c>
      <c r="AU385" s="52">
        <f>SAStab!F10058</f>
        <v>0</v>
      </c>
      <c r="AV385" s="52">
        <f>SAStab!G10058</f>
        <v>15216</v>
      </c>
      <c r="AW385" s="52">
        <f>SAStab!H10058</f>
        <v>26774</v>
      </c>
      <c r="AX385" s="52">
        <f>SAStab!I10058</f>
        <v>32281</v>
      </c>
      <c r="AY385" s="52">
        <f>SAStab!J10058</f>
        <v>40123</v>
      </c>
      <c r="BA385" s="7"/>
      <c r="BB385" s="7" t="str">
        <f t="shared" si="102"/>
        <v xml:space="preserve">      Spouse Benefit</v>
      </c>
      <c r="BC385" s="98">
        <f>SAStab!F2131</f>
        <v>0.39600000000000002</v>
      </c>
      <c r="BD385" s="52">
        <f>SAStab!B10202</f>
        <v>8735</v>
      </c>
      <c r="BE385" s="52">
        <f>SAStab!C10202</f>
        <v>0</v>
      </c>
      <c r="BF385" s="52">
        <f>SAStab!D10202</f>
        <v>0</v>
      </c>
      <c r="BG385" s="52">
        <f>SAStab!E10202</f>
        <v>0</v>
      </c>
      <c r="BH385" s="52">
        <f>SAStab!F10202</f>
        <v>0</v>
      </c>
      <c r="BI385" s="52">
        <f>SAStab!G10202</f>
        <v>16798</v>
      </c>
      <c r="BJ385" s="52">
        <f>SAStab!H10202</f>
        <v>29391</v>
      </c>
      <c r="BK385" s="52">
        <f>SAStab!I10202</f>
        <v>35968</v>
      </c>
      <c r="BL385" s="52">
        <f>SAStab!J10202</f>
        <v>44775</v>
      </c>
      <c r="BN385" s="7"/>
      <c r="BO385" s="7" t="str">
        <f t="shared" si="103"/>
        <v xml:space="preserve">      Spouse Benefit</v>
      </c>
      <c r="BP385" s="98">
        <f>SAStab!G2131</f>
        <v>0.40200000000000002</v>
      </c>
      <c r="BQ385">
        <f>SAStab!B10346</f>
        <v>9954</v>
      </c>
      <c r="BR385">
        <f>SAStab!C10346</f>
        <v>0</v>
      </c>
      <c r="BS385">
        <f>SAStab!D10346</f>
        <v>0</v>
      </c>
      <c r="BT385">
        <f>SAStab!E10346</f>
        <v>0</v>
      </c>
      <c r="BU385">
        <f>SAStab!F10346</f>
        <v>0</v>
      </c>
      <c r="BV385" s="11">
        <f>SAStab!G10346</f>
        <v>19087</v>
      </c>
      <c r="BW385" s="11">
        <f>SAStab!H10346</f>
        <v>33230</v>
      </c>
      <c r="BX385" s="11">
        <f>SAStab!I10346</f>
        <v>40643</v>
      </c>
      <c r="BY385" s="11">
        <f>SAStab!J10346</f>
        <v>50170</v>
      </c>
    </row>
    <row r="386" spans="1:77">
      <c r="A386" s="7"/>
      <c r="B386" s="9" t="s">
        <v>46</v>
      </c>
      <c r="C386" s="98">
        <f>SAStab!B2132</f>
        <v>0.30599999999999999</v>
      </c>
      <c r="D386" s="52">
        <f>SAStab!B9627</f>
        <v>12615</v>
      </c>
      <c r="E386" s="52">
        <f>SAStab!C9627</f>
        <v>0</v>
      </c>
      <c r="F386" s="52">
        <f>SAStab!D9627</f>
        <v>0</v>
      </c>
      <c r="G386" s="52">
        <f>SAStab!E9627</f>
        <v>0</v>
      </c>
      <c r="H386" s="52">
        <f>SAStab!F9627</f>
        <v>0</v>
      </c>
      <c r="I386" s="52">
        <f>SAStab!G9627</f>
        <v>9220</v>
      </c>
      <c r="J386" s="52">
        <f>SAStab!H9627</f>
        <v>40146</v>
      </c>
      <c r="K386" s="52">
        <f>SAStab!I9627</f>
        <v>63594</v>
      </c>
      <c r="L386" s="52">
        <f>SAStab!J9627</f>
        <v>128766</v>
      </c>
      <c r="N386" s="7"/>
      <c r="O386" s="7" t="str">
        <f>$B386</f>
        <v xml:space="preserve">      Own Earnings</v>
      </c>
      <c r="P386" s="98">
        <f>SAStab!C2132</f>
        <v>0.31900000000000001</v>
      </c>
      <c r="Q386">
        <f>SAStab!B9771</f>
        <v>12661</v>
      </c>
      <c r="R386" s="52">
        <f>SAStab!C9771</f>
        <v>0</v>
      </c>
      <c r="S386" s="52">
        <f>SAStab!D9771</f>
        <v>0</v>
      </c>
      <c r="T386" s="52">
        <f>SAStab!E9771</f>
        <v>0</v>
      </c>
      <c r="U386" s="52">
        <f>SAStab!F9771</f>
        <v>0</v>
      </c>
      <c r="V386" s="52">
        <f>SAStab!G9771</f>
        <v>11891</v>
      </c>
      <c r="W386" s="52">
        <f>SAStab!H9771</f>
        <v>42789</v>
      </c>
      <c r="X386">
        <f>SAStab!I9771</f>
        <v>67427</v>
      </c>
      <c r="Y386">
        <f>SAStab!J9771</f>
        <v>138208</v>
      </c>
      <c r="AA386" s="7"/>
      <c r="AB386" s="7" t="str">
        <f t="shared" si="100"/>
        <v xml:space="preserve">      Own Earnings</v>
      </c>
      <c r="AC386" s="98">
        <f>SAStab!D2132</f>
        <v>0.29199999999999998</v>
      </c>
      <c r="AD386">
        <f>SAStab!B9915</f>
        <v>13497</v>
      </c>
      <c r="AE386">
        <f>SAStab!C9915</f>
        <v>0</v>
      </c>
      <c r="AF386">
        <f>SAStab!D9915</f>
        <v>0</v>
      </c>
      <c r="AG386">
        <f>SAStab!E9915</f>
        <v>0</v>
      </c>
      <c r="AH386">
        <f>SAStab!F9915</f>
        <v>0</v>
      </c>
      <c r="AI386">
        <f>SAStab!G9915</f>
        <v>8228</v>
      </c>
      <c r="AJ386">
        <f>SAStab!H9915</f>
        <v>44758</v>
      </c>
      <c r="AK386">
        <f>SAStab!I9915</f>
        <v>72453</v>
      </c>
      <c r="AL386">
        <f>SAStab!J9915</f>
        <v>152466</v>
      </c>
      <c r="AN386" s="7"/>
      <c r="AO386" s="7" t="str">
        <f t="shared" si="101"/>
        <v xml:space="preserve">      Own Earnings</v>
      </c>
      <c r="AP386" s="98">
        <f>SAStab!E2132</f>
        <v>0.28199999999999997</v>
      </c>
      <c r="AQ386" s="52">
        <f>SAStab!B10059</f>
        <v>14536</v>
      </c>
      <c r="AR386" s="52">
        <f>SAStab!C10059</f>
        <v>0</v>
      </c>
      <c r="AS386" s="52">
        <f>SAStab!D10059</f>
        <v>0</v>
      </c>
      <c r="AT386" s="52">
        <f>SAStab!E10059</f>
        <v>0</v>
      </c>
      <c r="AU386" s="52">
        <f>SAStab!F10059</f>
        <v>0</v>
      </c>
      <c r="AV386" s="52">
        <f>SAStab!G10059</f>
        <v>6292</v>
      </c>
      <c r="AW386" s="52">
        <f>SAStab!H10059</f>
        <v>47662</v>
      </c>
      <c r="AX386" s="52">
        <f>SAStab!I10059</f>
        <v>79310</v>
      </c>
      <c r="AY386" s="52">
        <f>SAStab!J10059</f>
        <v>173949</v>
      </c>
      <c r="BA386" s="7"/>
      <c r="BB386" s="7" t="str">
        <f t="shared" si="102"/>
        <v xml:space="preserve">      Own Earnings</v>
      </c>
      <c r="BC386" s="98">
        <f>SAStab!F2132</f>
        <v>0.29899999999999999</v>
      </c>
      <c r="BD386" s="52">
        <f>SAStab!B10203</f>
        <v>17730</v>
      </c>
      <c r="BE386" s="52">
        <f>SAStab!C10203</f>
        <v>0</v>
      </c>
      <c r="BF386" s="52">
        <f>SAStab!D10203</f>
        <v>0</v>
      </c>
      <c r="BG386" s="52">
        <f>SAStab!E10203</f>
        <v>0</v>
      </c>
      <c r="BH386" s="52">
        <f>SAStab!F10203</f>
        <v>0</v>
      </c>
      <c r="BI386" s="52">
        <f>SAStab!G10203</f>
        <v>10536</v>
      </c>
      <c r="BJ386" s="52">
        <f>SAStab!H10203</f>
        <v>55576</v>
      </c>
      <c r="BK386" s="52">
        <f>SAStab!I10203</f>
        <v>91315</v>
      </c>
      <c r="BL386" s="52">
        <f>SAStab!J10203</f>
        <v>200116</v>
      </c>
      <c r="BN386" s="7"/>
      <c r="BO386" s="7" t="str">
        <f t="shared" si="103"/>
        <v xml:space="preserve">      Own Earnings</v>
      </c>
      <c r="BP386" s="98">
        <f>SAStab!G2132</f>
        <v>0.29599999999999999</v>
      </c>
      <c r="BQ386">
        <f>SAStab!B10347</f>
        <v>18814</v>
      </c>
      <c r="BR386">
        <f>SAStab!C10347</f>
        <v>0</v>
      </c>
      <c r="BS386">
        <f>SAStab!D10347</f>
        <v>0</v>
      </c>
      <c r="BT386">
        <f>SAStab!E10347</f>
        <v>0</v>
      </c>
      <c r="BU386">
        <f>SAStab!F10347</f>
        <v>0</v>
      </c>
      <c r="BV386" s="11">
        <f>SAStab!G10347</f>
        <v>10778</v>
      </c>
      <c r="BW386" s="11">
        <f>SAStab!H10347</f>
        <v>61966</v>
      </c>
      <c r="BX386" s="11">
        <f>SAStab!I10347</f>
        <v>102012</v>
      </c>
      <c r="BY386" s="11">
        <f>SAStab!J10347</f>
        <v>225267</v>
      </c>
    </row>
    <row r="387" spans="1:77">
      <c r="A387" s="7"/>
      <c r="B387" s="9" t="s">
        <v>47</v>
      </c>
      <c r="C387" s="98">
        <f>SAStab!B2133</f>
        <v>0.22700000000000001</v>
      </c>
      <c r="D387" s="52">
        <f>SAStab!B9628</f>
        <v>9989</v>
      </c>
      <c r="E387" s="52">
        <f>SAStab!C9628</f>
        <v>0</v>
      </c>
      <c r="F387" s="52">
        <f>SAStab!D9628</f>
        <v>0</v>
      </c>
      <c r="G387" s="52">
        <f>SAStab!E9628</f>
        <v>0</v>
      </c>
      <c r="H387" s="52">
        <f>SAStab!F9628</f>
        <v>0</v>
      </c>
      <c r="I387" s="52">
        <f>SAStab!G9628</f>
        <v>0</v>
      </c>
      <c r="J387" s="52">
        <f>SAStab!H9628</f>
        <v>34018</v>
      </c>
      <c r="K387" s="52">
        <f>SAStab!I9628</f>
        <v>57605</v>
      </c>
      <c r="L387" s="52">
        <f>SAStab!J9628</f>
        <v>127629</v>
      </c>
      <c r="N387" s="7"/>
      <c r="O387" s="7" t="str">
        <f>$B387</f>
        <v xml:space="preserve">      Spouse Earnings</v>
      </c>
      <c r="P387" s="98">
        <f>SAStab!C2133</f>
        <v>0.22700000000000001</v>
      </c>
      <c r="Q387">
        <f>SAStab!B9772</f>
        <v>10201</v>
      </c>
      <c r="R387" s="52">
        <f>SAStab!C9772</f>
        <v>0</v>
      </c>
      <c r="S387" s="52">
        <f>SAStab!D9772</f>
        <v>0</v>
      </c>
      <c r="T387" s="52">
        <f>SAStab!E9772</f>
        <v>0</v>
      </c>
      <c r="U387" s="52">
        <f>SAStab!F9772</f>
        <v>0</v>
      </c>
      <c r="V387" s="52">
        <f>SAStab!G9772</f>
        <v>0</v>
      </c>
      <c r="W387" s="52">
        <f>SAStab!H9772</f>
        <v>35625</v>
      </c>
      <c r="X387">
        <f>SAStab!I9772</f>
        <v>62208</v>
      </c>
      <c r="Y387">
        <f>SAStab!J9772</f>
        <v>133604</v>
      </c>
      <c r="AA387" s="7"/>
      <c r="AB387" s="7" t="str">
        <f t="shared" si="100"/>
        <v xml:space="preserve">      Spouse Earnings</v>
      </c>
      <c r="AC387" s="98">
        <f>SAStab!D2133</f>
        <v>0.19900000000000001</v>
      </c>
      <c r="AD387">
        <f>SAStab!B9916</f>
        <v>9869</v>
      </c>
      <c r="AE387">
        <f>SAStab!C9916</f>
        <v>0</v>
      </c>
      <c r="AF387">
        <f>SAStab!D9916</f>
        <v>0</v>
      </c>
      <c r="AG387">
        <f>SAStab!E9916</f>
        <v>0</v>
      </c>
      <c r="AH387">
        <f>SAStab!F9916</f>
        <v>0</v>
      </c>
      <c r="AI387">
        <f>SAStab!G9916</f>
        <v>0</v>
      </c>
      <c r="AJ387">
        <f>SAStab!H9916</f>
        <v>34109</v>
      </c>
      <c r="AK387">
        <f>SAStab!I9916</f>
        <v>63111</v>
      </c>
      <c r="AL387">
        <f>SAStab!J9916</f>
        <v>143148</v>
      </c>
      <c r="AN387" s="7"/>
      <c r="AO387" s="7" t="str">
        <f t="shared" si="101"/>
        <v xml:space="preserve">      Spouse Earnings</v>
      </c>
      <c r="AP387" s="98">
        <f>SAStab!E2133</f>
        <v>0.188</v>
      </c>
      <c r="AQ387" s="52">
        <f>SAStab!B10060</f>
        <v>11070</v>
      </c>
      <c r="AR387" s="52">
        <f>SAStab!C10060</f>
        <v>0</v>
      </c>
      <c r="AS387" s="52">
        <f>SAStab!D10060</f>
        <v>0</v>
      </c>
      <c r="AT387" s="52">
        <f>SAStab!E10060</f>
        <v>0</v>
      </c>
      <c r="AU387" s="52">
        <f>SAStab!F10060</f>
        <v>0</v>
      </c>
      <c r="AV387" s="52">
        <f>SAStab!G10060</f>
        <v>0</v>
      </c>
      <c r="AW387" s="52">
        <f>SAStab!H10060</f>
        <v>34964</v>
      </c>
      <c r="AX387" s="52">
        <f>SAStab!I10060</f>
        <v>70025</v>
      </c>
      <c r="AY387" s="52">
        <f>SAStab!J10060</f>
        <v>166197</v>
      </c>
      <c r="BA387" s="7"/>
      <c r="BB387" s="7" t="str">
        <f t="shared" si="102"/>
        <v xml:space="preserve">      Spouse Earnings</v>
      </c>
      <c r="BC387" s="98">
        <f>SAStab!F2133</f>
        <v>0.20200000000000001</v>
      </c>
      <c r="BD387" s="52">
        <f>SAStab!B10204</f>
        <v>13305</v>
      </c>
      <c r="BE387" s="52">
        <f>SAStab!C10204</f>
        <v>0</v>
      </c>
      <c r="BF387" s="52">
        <f>SAStab!D10204</f>
        <v>0</v>
      </c>
      <c r="BG387" s="52">
        <f>SAStab!E10204</f>
        <v>0</v>
      </c>
      <c r="BH387" s="52">
        <f>SAStab!F10204</f>
        <v>0</v>
      </c>
      <c r="BI387" s="52">
        <f>SAStab!G10204</f>
        <v>0</v>
      </c>
      <c r="BJ387" s="52">
        <f>SAStab!H10204</f>
        <v>42063</v>
      </c>
      <c r="BK387" s="52">
        <f>SAStab!I10204</f>
        <v>80472</v>
      </c>
      <c r="BL387" s="52">
        <f>SAStab!J10204</f>
        <v>183210</v>
      </c>
      <c r="BN387" s="7"/>
      <c r="BO387" s="7" t="str">
        <f t="shared" si="103"/>
        <v xml:space="preserve">      Spouse Earnings</v>
      </c>
      <c r="BP387" s="98">
        <f>SAStab!G2133</f>
        <v>0.19900000000000001</v>
      </c>
      <c r="BQ387">
        <f>SAStab!B10348</f>
        <v>14107</v>
      </c>
      <c r="BR387">
        <f>SAStab!C10348</f>
        <v>0</v>
      </c>
      <c r="BS387">
        <f>SAStab!D10348</f>
        <v>0</v>
      </c>
      <c r="BT387">
        <f>SAStab!E10348</f>
        <v>0</v>
      </c>
      <c r="BU387">
        <f>SAStab!F10348</f>
        <v>0</v>
      </c>
      <c r="BV387" s="11">
        <f>SAStab!G10348</f>
        <v>0</v>
      </c>
      <c r="BW387" s="11">
        <f>SAStab!H10348</f>
        <v>46444</v>
      </c>
      <c r="BX387" s="11">
        <f>SAStab!I10348</f>
        <v>88185</v>
      </c>
      <c r="BY387" s="11">
        <f>SAStab!J10348</f>
        <v>204162</v>
      </c>
    </row>
    <row r="388" spans="1:77">
      <c r="A388" s="7"/>
      <c r="B388" s="7" t="s">
        <v>312</v>
      </c>
      <c r="C388" s="98">
        <f>SAStab!B2134</f>
        <v>1</v>
      </c>
      <c r="D388" s="52">
        <f>SAStab!B9629</f>
        <v>63900</v>
      </c>
      <c r="E388" s="52">
        <f>SAStab!C9629</f>
        <v>6892.67</v>
      </c>
      <c r="F388" s="52">
        <f>SAStab!D9629</f>
        <v>10683.05</v>
      </c>
      <c r="G388" s="52">
        <f>SAStab!E9629</f>
        <v>21784.1</v>
      </c>
      <c r="H388" s="52">
        <f>SAStab!F9629</f>
        <v>42279.7</v>
      </c>
      <c r="I388" s="52">
        <f>SAStab!G9629</f>
        <v>75222</v>
      </c>
      <c r="J388" s="52">
        <f>SAStab!H9629</f>
        <v>126345</v>
      </c>
      <c r="K388" s="52">
        <f>SAStab!I9629</f>
        <v>176269</v>
      </c>
      <c r="L388" s="52">
        <f>SAStab!J9629</f>
        <v>401458</v>
      </c>
      <c r="N388" s="7"/>
      <c r="O388" s="7" t="str">
        <f t="shared" si="99"/>
        <v>Net Annuity Income</v>
      </c>
      <c r="P388" s="98">
        <f>SAStab!C2134</f>
        <v>1</v>
      </c>
      <c r="Q388">
        <f>SAStab!B9773</f>
        <v>68506</v>
      </c>
      <c r="R388" s="52">
        <f>SAStab!C9773</f>
        <v>6709.14</v>
      </c>
      <c r="S388" s="52">
        <f>SAStab!D9773</f>
        <v>11082.74</v>
      </c>
      <c r="T388" s="52">
        <f>SAStab!E9773</f>
        <v>22895.7</v>
      </c>
      <c r="U388" s="52">
        <f>SAStab!F9773</f>
        <v>44542.2</v>
      </c>
      <c r="V388" s="52">
        <f>SAStab!G9773</f>
        <v>79646</v>
      </c>
      <c r="W388" s="52">
        <f>SAStab!H9773</f>
        <v>133441</v>
      </c>
      <c r="X388">
        <f>SAStab!I9773</f>
        <v>191204</v>
      </c>
      <c r="Y388">
        <f>SAStab!J9773</f>
        <v>431014</v>
      </c>
      <c r="AA388" s="7"/>
      <c r="AB388" s="7" t="str">
        <f t="shared" si="100"/>
        <v>Net Annuity Income</v>
      </c>
      <c r="AC388" s="98">
        <f>SAStab!D2134</f>
        <v>1</v>
      </c>
      <c r="AD388">
        <f>SAStab!B9917</f>
        <v>70427</v>
      </c>
      <c r="AE388">
        <f>SAStab!C9917</f>
        <v>6205.19</v>
      </c>
      <c r="AF388">
        <f>SAStab!D9917</f>
        <v>10994.35</v>
      </c>
      <c r="AG388">
        <f>SAStab!E9917</f>
        <v>22958.2</v>
      </c>
      <c r="AH388">
        <f>SAStab!F9917</f>
        <v>44885.1</v>
      </c>
      <c r="AI388">
        <f>SAStab!G9917</f>
        <v>82174</v>
      </c>
      <c r="AJ388">
        <f>SAStab!H9917</f>
        <v>142040</v>
      </c>
      <c r="AK388">
        <f>SAStab!I9917</f>
        <v>199187</v>
      </c>
      <c r="AL388">
        <f>SAStab!J9917</f>
        <v>452392</v>
      </c>
      <c r="AN388" s="7"/>
      <c r="AO388" s="7" t="str">
        <f t="shared" si="101"/>
        <v>Net Annuity Income</v>
      </c>
      <c r="AP388" s="98">
        <f>SAStab!E2134</f>
        <v>1</v>
      </c>
      <c r="AQ388" s="52">
        <f>SAStab!B10061</f>
        <v>73516</v>
      </c>
      <c r="AR388" s="52">
        <f>SAStab!C10061</f>
        <v>5333.44</v>
      </c>
      <c r="AS388" s="52">
        <f>SAStab!D10061</f>
        <v>10625.27</v>
      </c>
      <c r="AT388" s="52">
        <f>SAStab!E10061</f>
        <v>23015.1</v>
      </c>
      <c r="AU388" s="52">
        <f>SAStab!F10061</f>
        <v>45204.1</v>
      </c>
      <c r="AV388" s="52">
        <f>SAStab!G10061</f>
        <v>85037</v>
      </c>
      <c r="AW388" s="52">
        <f>SAStab!H10061</f>
        <v>149580</v>
      </c>
      <c r="AX388" s="52">
        <f>SAStab!I10061</f>
        <v>215762</v>
      </c>
      <c r="AY388" s="52">
        <f>SAStab!J10061</f>
        <v>493101</v>
      </c>
      <c r="BA388" s="7"/>
      <c r="BB388" s="7" t="str">
        <f t="shared" si="102"/>
        <v>Net Annuity Income</v>
      </c>
      <c r="BC388" s="98">
        <f>SAStab!F2134</f>
        <v>1</v>
      </c>
      <c r="BD388" s="52">
        <f>SAStab!B10205</f>
        <v>77070</v>
      </c>
      <c r="BE388" s="52">
        <f>SAStab!C10205</f>
        <v>4592.25</v>
      </c>
      <c r="BF388" s="52">
        <f>SAStab!D10205</f>
        <v>10807.85</v>
      </c>
      <c r="BG388" s="52">
        <f>SAStab!E10205</f>
        <v>24020.3</v>
      </c>
      <c r="BH388" s="52">
        <f>SAStab!F10205</f>
        <v>48128.2</v>
      </c>
      <c r="BI388" s="52">
        <f>SAStab!G10205</f>
        <v>91400</v>
      </c>
      <c r="BJ388" s="52">
        <f>SAStab!H10205</f>
        <v>159442</v>
      </c>
      <c r="BK388" s="52">
        <f>SAStab!I10205</f>
        <v>227486</v>
      </c>
      <c r="BL388" s="52">
        <f>SAStab!J10205</f>
        <v>503231</v>
      </c>
      <c r="BN388" s="7"/>
      <c r="BO388" s="7" t="str">
        <f t="shared" si="103"/>
        <v>Net Annuity Income</v>
      </c>
      <c r="BP388" s="98">
        <f>SAStab!G2134</f>
        <v>1</v>
      </c>
      <c r="BQ388">
        <f>SAStab!B10349</f>
        <v>81210</v>
      </c>
      <c r="BR388">
        <f>SAStab!C10349</f>
        <v>4283.2700000000004</v>
      </c>
      <c r="BS388">
        <f>SAStab!D10349</f>
        <v>11256.05</v>
      </c>
      <c r="BT388">
        <f>SAStab!E10349</f>
        <v>25656.7</v>
      </c>
      <c r="BU388">
        <f>SAStab!F10349</f>
        <v>51911.4</v>
      </c>
      <c r="BV388" s="11">
        <f>SAStab!G10349</f>
        <v>96714</v>
      </c>
      <c r="BW388" s="11">
        <f>SAStab!H10349</f>
        <v>168898</v>
      </c>
      <c r="BX388" s="11">
        <f>SAStab!I10349</f>
        <v>234986</v>
      </c>
      <c r="BY388" s="11">
        <f>SAStab!J10349</f>
        <v>499150</v>
      </c>
    </row>
    <row r="389" spans="1:77">
      <c r="A389" s="7"/>
      <c r="B389" s="7" t="s">
        <v>311</v>
      </c>
      <c r="C389" s="98">
        <f>SAStab!B2135</f>
        <v>1</v>
      </c>
      <c r="D389" s="52">
        <f>SAStab!B9630</f>
        <v>38395</v>
      </c>
      <c r="E389" s="52">
        <f>SAStab!C9630</f>
        <v>5014.59</v>
      </c>
      <c r="F389" s="52">
        <f>SAStab!D9630</f>
        <v>8399.3799999999992</v>
      </c>
      <c r="G389" s="52">
        <f>SAStab!E9630</f>
        <v>16038.1</v>
      </c>
      <c r="H389" s="52">
        <f>SAStab!F9630</f>
        <v>29916.3</v>
      </c>
      <c r="I389" s="52">
        <f>SAStab!G9630</f>
        <v>50627</v>
      </c>
      <c r="J389" s="52">
        <f>SAStab!H9630</f>
        <v>76434</v>
      </c>
      <c r="K389" s="52">
        <f>SAStab!I9630</f>
        <v>98088</v>
      </c>
      <c r="L389" s="52">
        <f>SAStab!J9630</f>
        <v>149789</v>
      </c>
      <c r="N389" s="7"/>
      <c r="O389" s="7" t="str">
        <f t="shared" si="99"/>
        <v>Net Cash Income</v>
      </c>
      <c r="P389" s="98">
        <f>SAStab!C2135</f>
        <v>1</v>
      </c>
      <c r="Q389">
        <f>SAStab!B9774</f>
        <v>40922</v>
      </c>
      <c r="R389" s="52">
        <f>SAStab!C9774</f>
        <v>4794.2299999999996</v>
      </c>
      <c r="S389" s="52">
        <f>SAStab!D9774</f>
        <v>8556.33</v>
      </c>
      <c r="T389" s="52">
        <f>SAStab!E9774</f>
        <v>17367.5</v>
      </c>
      <c r="U389" s="52">
        <f>SAStab!F9774</f>
        <v>32516.6</v>
      </c>
      <c r="V389" s="52">
        <f>SAStab!G9774</f>
        <v>54582</v>
      </c>
      <c r="W389" s="52">
        <f>SAStab!H9774</f>
        <v>83228</v>
      </c>
      <c r="X389">
        <f>SAStab!I9774</f>
        <v>105564</v>
      </c>
      <c r="Y389">
        <f>SAStab!J9774</f>
        <v>164628</v>
      </c>
      <c r="AA389" s="7"/>
      <c r="AB389" s="7" t="str">
        <f t="shared" si="100"/>
        <v>Net Cash Income</v>
      </c>
      <c r="AC389" s="98">
        <f>SAStab!D2135</f>
        <v>1</v>
      </c>
      <c r="AD389">
        <f>SAStab!B9918</f>
        <v>42521</v>
      </c>
      <c r="AE389">
        <f>SAStab!C9918</f>
        <v>4492.88</v>
      </c>
      <c r="AF389">
        <f>SAStab!D9918</f>
        <v>8371.5499999999993</v>
      </c>
      <c r="AG389">
        <f>SAStab!E9918</f>
        <v>17421.8</v>
      </c>
      <c r="AH389">
        <f>SAStab!F9918</f>
        <v>32786.9</v>
      </c>
      <c r="AI389">
        <f>SAStab!G9918</f>
        <v>56648</v>
      </c>
      <c r="AJ389">
        <f>SAStab!H9918</f>
        <v>87224</v>
      </c>
      <c r="AK389">
        <f>SAStab!I9918</f>
        <v>111797</v>
      </c>
      <c r="AL389">
        <f>SAStab!J9918</f>
        <v>176423</v>
      </c>
      <c r="AN389" s="7"/>
      <c r="AO389" s="7" t="str">
        <f t="shared" si="101"/>
        <v>Net Cash Income</v>
      </c>
      <c r="AP389" s="98">
        <f>SAStab!E2135</f>
        <v>0.999</v>
      </c>
      <c r="AQ389" s="52">
        <f>SAStab!B10062</f>
        <v>44807</v>
      </c>
      <c r="AR389" s="52">
        <f>SAStab!C10062</f>
        <v>3324.32</v>
      </c>
      <c r="AS389" s="52">
        <f>SAStab!D10062</f>
        <v>7810.48</v>
      </c>
      <c r="AT389" s="52">
        <f>SAStab!E10062</f>
        <v>17222.099999999999</v>
      </c>
      <c r="AU389" s="52">
        <f>SAStab!F10062</f>
        <v>33017.800000000003</v>
      </c>
      <c r="AV389" s="52">
        <f>SAStab!G10062</f>
        <v>59266</v>
      </c>
      <c r="AW389" s="52">
        <f>SAStab!H10062</f>
        <v>93498</v>
      </c>
      <c r="AX389" s="52">
        <f>SAStab!I10062</f>
        <v>120966</v>
      </c>
      <c r="AY389" s="52">
        <f>SAStab!J10062</f>
        <v>203630</v>
      </c>
      <c r="BA389" s="7"/>
      <c r="BB389" s="7" t="str">
        <f t="shared" si="102"/>
        <v>Net Cash Income</v>
      </c>
      <c r="BC389" s="98">
        <f>SAStab!F2135</f>
        <v>0.999</v>
      </c>
      <c r="BD389" s="52">
        <f>SAStab!B10206</f>
        <v>49321</v>
      </c>
      <c r="BE389" s="52">
        <f>SAStab!C10206</f>
        <v>2521.6</v>
      </c>
      <c r="BF389" s="52">
        <f>SAStab!D10206</f>
        <v>7853.66</v>
      </c>
      <c r="BG389" s="52">
        <f>SAStab!E10206</f>
        <v>17901.8</v>
      </c>
      <c r="BH389" s="52">
        <f>SAStab!F10206</f>
        <v>35466</v>
      </c>
      <c r="BI389" s="52">
        <f>SAStab!G10206</f>
        <v>64766</v>
      </c>
      <c r="BJ389" s="52">
        <f>SAStab!H10206</f>
        <v>103495</v>
      </c>
      <c r="BK389" s="52">
        <f>SAStab!I10206</f>
        <v>134410</v>
      </c>
      <c r="BL389" s="52">
        <f>SAStab!J10206</f>
        <v>230730</v>
      </c>
      <c r="BN389" s="7"/>
      <c r="BO389" s="7" t="str">
        <f t="shared" si="103"/>
        <v>Net Cash Income</v>
      </c>
      <c r="BP389" s="98">
        <f>SAStab!G2135</f>
        <v>1</v>
      </c>
      <c r="BQ389">
        <f>SAStab!B10350</f>
        <v>53411</v>
      </c>
      <c r="BR389">
        <f>SAStab!C10350</f>
        <v>2145.5100000000002</v>
      </c>
      <c r="BS389">
        <f>SAStab!D10350</f>
        <v>8099.71</v>
      </c>
      <c r="BT389">
        <f>SAStab!E10350</f>
        <v>19412.8</v>
      </c>
      <c r="BU389">
        <f>SAStab!F10350</f>
        <v>39219.300000000003</v>
      </c>
      <c r="BV389" s="11">
        <f>SAStab!G10350</f>
        <v>70628</v>
      </c>
      <c r="BW389" s="11">
        <f>SAStab!H10350</f>
        <v>113454</v>
      </c>
      <c r="BX389" s="11">
        <f>SAStab!I10350</f>
        <v>149256</v>
      </c>
      <c r="BY389" s="11">
        <f>SAStab!J10350</f>
        <v>252899</v>
      </c>
    </row>
    <row r="390" spans="1:77">
      <c r="A390" s="7"/>
      <c r="B390" s="7" t="s">
        <v>62</v>
      </c>
      <c r="C390" s="98">
        <f>SAStab!B2136</f>
        <v>0.5</v>
      </c>
      <c r="D390" s="52">
        <f>SAStab!B9631</f>
        <v>4562</v>
      </c>
      <c r="E390" s="52">
        <f>SAStab!C9631</f>
        <v>0</v>
      </c>
      <c r="F390" s="52">
        <f>SAStab!D9631</f>
        <v>0</v>
      </c>
      <c r="G390" s="52">
        <f>SAStab!E9631</f>
        <v>0</v>
      </c>
      <c r="H390" s="52">
        <f>SAStab!F9631</f>
        <v>0</v>
      </c>
      <c r="I390" s="52">
        <f>SAStab!G9631</f>
        <v>4016</v>
      </c>
      <c r="J390" s="52">
        <f>SAStab!H9631</f>
        <v>10815</v>
      </c>
      <c r="K390" s="52">
        <f>SAStab!I9631</f>
        <v>18063</v>
      </c>
      <c r="L390" s="52">
        <f>SAStab!J9631</f>
        <v>48955</v>
      </c>
      <c r="N390" s="7"/>
      <c r="O390" s="7" t="str">
        <f t="shared" si="99"/>
        <v>Federal Income Tax</v>
      </c>
      <c r="P390" s="98">
        <f>SAStab!C2136</f>
        <v>0.53</v>
      </c>
      <c r="Q390">
        <f>SAStab!B9775</f>
        <v>4674</v>
      </c>
      <c r="R390" s="52">
        <f>SAStab!C9775</f>
        <v>0</v>
      </c>
      <c r="S390" s="52">
        <f>SAStab!D9775</f>
        <v>0</v>
      </c>
      <c r="T390" s="52">
        <f>SAStab!E9775</f>
        <v>0</v>
      </c>
      <c r="U390" s="52">
        <f>SAStab!F9775</f>
        <v>179.7</v>
      </c>
      <c r="V390" s="52">
        <f>SAStab!G9775</f>
        <v>4933</v>
      </c>
      <c r="W390" s="52">
        <f>SAStab!H9775</f>
        <v>12782</v>
      </c>
      <c r="X390">
        <f>SAStab!I9775</f>
        <v>20338</v>
      </c>
      <c r="Y390">
        <f>SAStab!J9775</f>
        <v>53703</v>
      </c>
      <c r="AA390" s="7"/>
      <c r="AB390" s="7" t="str">
        <f t="shared" si="100"/>
        <v>Federal Income Tax</v>
      </c>
      <c r="AC390" s="98">
        <f>SAStab!D2136</f>
        <v>0.51800000000000002</v>
      </c>
      <c r="AD390">
        <f>SAStab!B9919</f>
        <v>5558</v>
      </c>
      <c r="AE390">
        <f>SAStab!C9919</f>
        <v>0</v>
      </c>
      <c r="AF390">
        <f>SAStab!D9919</f>
        <v>0</v>
      </c>
      <c r="AG390">
        <f>SAStab!E9919</f>
        <v>0</v>
      </c>
      <c r="AH390">
        <f>SAStab!F9919</f>
        <v>126</v>
      </c>
      <c r="AI390">
        <f>SAStab!G9919</f>
        <v>5404</v>
      </c>
      <c r="AJ390">
        <f>SAStab!H9919</f>
        <v>13847</v>
      </c>
      <c r="AK390">
        <f>SAStab!I9919</f>
        <v>23128</v>
      </c>
      <c r="AL390">
        <f>SAStab!J9919</f>
        <v>62504</v>
      </c>
      <c r="AN390" s="7"/>
      <c r="AO390" s="7" t="str">
        <f t="shared" si="101"/>
        <v>Federal Income Tax</v>
      </c>
      <c r="AP390" s="98">
        <f>SAStab!E2136</f>
        <v>0.51300000000000001</v>
      </c>
      <c r="AQ390" s="52">
        <f>SAStab!B10063</f>
        <v>6625</v>
      </c>
      <c r="AR390" s="52">
        <f>SAStab!C10063</f>
        <v>0</v>
      </c>
      <c r="AS390" s="52">
        <f>SAStab!D10063</f>
        <v>0</v>
      </c>
      <c r="AT390" s="52">
        <f>SAStab!E10063</f>
        <v>0</v>
      </c>
      <c r="AU390" s="52">
        <f>SAStab!F10063</f>
        <v>86.9</v>
      </c>
      <c r="AV390" s="52">
        <f>SAStab!G10063</f>
        <v>5939</v>
      </c>
      <c r="AW390" s="52">
        <f>SAStab!H10063</f>
        <v>16277</v>
      </c>
      <c r="AX390" s="52">
        <f>SAStab!I10063</f>
        <v>27593</v>
      </c>
      <c r="AY390" s="52">
        <f>SAStab!J10063</f>
        <v>79129</v>
      </c>
      <c r="BA390" s="7"/>
      <c r="BB390" s="7" t="str">
        <f t="shared" si="102"/>
        <v>Federal Income Tax</v>
      </c>
      <c r="BC390" s="98">
        <f>SAStab!F2136</f>
        <v>0.52500000000000002</v>
      </c>
      <c r="BD390" s="52">
        <f>SAStab!B10207</f>
        <v>8538</v>
      </c>
      <c r="BE390" s="52">
        <f>SAStab!C10207</f>
        <v>0</v>
      </c>
      <c r="BF390" s="52">
        <f>SAStab!D10207</f>
        <v>0</v>
      </c>
      <c r="BG390" s="52">
        <f>SAStab!E10207</f>
        <v>0</v>
      </c>
      <c r="BH390" s="52">
        <f>SAStab!F10207</f>
        <v>403.3</v>
      </c>
      <c r="BI390" s="52">
        <f>SAStab!G10207</f>
        <v>7053</v>
      </c>
      <c r="BJ390" s="52">
        <f>SAStab!H10207</f>
        <v>19640</v>
      </c>
      <c r="BK390" s="52">
        <f>SAStab!I10207</f>
        <v>33103</v>
      </c>
      <c r="BL390" s="52">
        <f>SAStab!J10207</f>
        <v>91612</v>
      </c>
      <c r="BN390" s="7"/>
      <c r="BO390" s="7" t="str">
        <f t="shared" si="103"/>
        <v>Federal Income Tax</v>
      </c>
      <c r="BP390" s="98">
        <f>SAStab!G2136</f>
        <v>0.53800000000000003</v>
      </c>
      <c r="BQ390">
        <f>SAStab!B10351</f>
        <v>9439</v>
      </c>
      <c r="BR390">
        <f>SAStab!C10351</f>
        <v>0</v>
      </c>
      <c r="BS390">
        <f>SAStab!D10351</f>
        <v>0</v>
      </c>
      <c r="BT390">
        <f>SAStab!E10351</f>
        <v>0</v>
      </c>
      <c r="BU390">
        <f>SAStab!F10351</f>
        <v>741.6</v>
      </c>
      <c r="BV390" s="11">
        <f>SAStab!G10351</f>
        <v>8913</v>
      </c>
      <c r="BW390" s="11">
        <f>SAStab!H10351</f>
        <v>23773</v>
      </c>
      <c r="BX390" s="11">
        <f>SAStab!I10351</f>
        <v>40473</v>
      </c>
      <c r="BY390" s="11">
        <f>SAStab!J10351</f>
        <v>105009</v>
      </c>
    </row>
    <row r="391" spans="1:77">
      <c r="A391" s="7"/>
      <c r="B391" s="7" t="s">
        <v>277</v>
      </c>
      <c r="C391" s="98">
        <f>SAStab!B2137</f>
        <v>0.39300000000000002</v>
      </c>
      <c r="D391" s="52">
        <f>SAStab!B9632</f>
        <v>950</v>
      </c>
      <c r="E391" s="52">
        <f>SAStab!C9632</f>
        <v>0</v>
      </c>
      <c r="F391" s="52">
        <f>SAStab!D9632</f>
        <v>0</v>
      </c>
      <c r="G391" s="52">
        <f>SAStab!E9632</f>
        <v>0</v>
      </c>
      <c r="H391" s="52">
        <f>SAStab!F9632</f>
        <v>0</v>
      </c>
      <c r="I391" s="52">
        <f>SAStab!G9632</f>
        <v>567</v>
      </c>
      <c r="J391" s="52">
        <f>SAStab!H9632</f>
        <v>2371</v>
      </c>
      <c r="K391" s="52">
        <f>SAStab!I9632</f>
        <v>4186</v>
      </c>
      <c r="L391" s="52">
        <f>SAStab!J9632</f>
        <v>10812</v>
      </c>
      <c r="N391" s="7"/>
      <c r="O391" s="7" t="str">
        <f t="shared" si="99"/>
        <v>State Income Tax</v>
      </c>
      <c r="P391" s="98">
        <f>SAStab!C2137</f>
        <v>0.39700000000000002</v>
      </c>
      <c r="Q391">
        <f>SAStab!B9776</f>
        <v>867</v>
      </c>
      <c r="R391" s="52">
        <f>SAStab!C9776</f>
        <v>0</v>
      </c>
      <c r="S391" s="52">
        <f>SAStab!D9776</f>
        <v>0</v>
      </c>
      <c r="T391" s="52">
        <f>SAStab!E9776</f>
        <v>0</v>
      </c>
      <c r="U391" s="52">
        <f>SAStab!F9776</f>
        <v>0</v>
      </c>
      <c r="V391" s="52">
        <f>SAStab!G9776</f>
        <v>603</v>
      </c>
      <c r="W391" s="52">
        <f>SAStab!H9776</f>
        <v>2425</v>
      </c>
      <c r="X391">
        <f>SAStab!I9776</f>
        <v>4394</v>
      </c>
      <c r="Y391">
        <f>SAStab!J9776</f>
        <v>11710</v>
      </c>
      <c r="AA391" s="7"/>
      <c r="AB391" s="7" t="str">
        <f t="shared" si="100"/>
        <v>State Income Tax</v>
      </c>
      <c r="AC391" s="98">
        <f>SAStab!D2137</f>
        <v>0.38</v>
      </c>
      <c r="AD391">
        <f>SAStab!B9920</f>
        <v>929</v>
      </c>
      <c r="AE391">
        <f>SAStab!C9920</f>
        <v>0</v>
      </c>
      <c r="AF391">
        <f>SAStab!D9920</f>
        <v>0</v>
      </c>
      <c r="AG391">
        <f>SAStab!E9920</f>
        <v>0</v>
      </c>
      <c r="AH391">
        <f>SAStab!F9920</f>
        <v>0</v>
      </c>
      <c r="AI391">
        <f>SAStab!G9920</f>
        <v>527</v>
      </c>
      <c r="AJ391">
        <f>SAStab!H9920</f>
        <v>2393</v>
      </c>
      <c r="AK391">
        <f>SAStab!I9920</f>
        <v>4361</v>
      </c>
      <c r="AL391">
        <f>SAStab!J9920</f>
        <v>12919</v>
      </c>
      <c r="AN391" s="7"/>
      <c r="AO391" s="7" t="str">
        <f t="shared" si="101"/>
        <v>State Income Tax</v>
      </c>
      <c r="AP391" s="98">
        <f>SAStab!E2137</f>
        <v>0.36699999999999999</v>
      </c>
      <c r="AQ391" s="52">
        <f>SAStab!B10064</f>
        <v>1065</v>
      </c>
      <c r="AR391" s="52">
        <f>SAStab!C10064</f>
        <v>0</v>
      </c>
      <c r="AS391" s="52">
        <f>SAStab!D10064</f>
        <v>0</v>
      </c>
      <c r="AT391" s="52">
        <f>SAStab!E10064</f>
        <v>0</v>
      </c>
      <c r="AU391" s="52">
        <f>SAStab!F10064</f>
        <v>0</v>
      </c>
      <c r="AV391" s="52">
        <f>SAStab!G10064</f>
        <v>506</v>
      </c>
      <c r="AW391" s="52">
        <f>SAStab!H10064</f>
        <v>2548</v>
      </c>
      <c r="AX391" s="52">
        <f>SAStab!I10064</f>
        <v>4812</v>
      </c>
      <c r="AY391" s="52">
        <f>SAStab!J10064</f>
        <v>15181</v>
      </c>
      <c r="BA391" s="7"/>
      <c r="BB391" s="7" t="str">
        <f t="shared" si="102"/>
        <v>State Income Tax</v>
      </c>
      <c r="BC391" s="98">
        <f>SAStab!F2137</f>
        <v>0.371</v>
      </c>
      <c r="BD391" s="52">
        <f>SAStab!B10208</f>
        <v>1270</v>
      </c>
      <c r="BE391" s="52">
        <f>SAStab!C10208</f>
        <v>0</v>
      </c>
      <c r="BF391" s="52">
        <f>SAStab!D10208</f>
        <v>0</v>
      </c>
      <c r="BG391" s="52">
        <f>SAStab!E10208</f>
        <v>0</v>
      </c>
      <c r="BH391" s="52">
        <f>SAStab!F10208</f>
        <v>0</v>
      </c>
      <c r="BI391" s="52">
        <f>SAStab!G10208</f>
        <v>554</v>
      </c>
      <c r="BJ391" s="52">
        <f>SAStab!H10208</f>
        <v>2835</v>
      </c>
      <c r="BK391" s="52">
        <f>SAStab!I10208</f>
        <v>5374</v>
      </c>
      <c r="BL391" s="52">
        <f>SAStab!J10208</f>
        <v>16284</v>
      </c>
      <c r="BN391" s="7"/>
      <c r="BO391" s="7" t="str">
        <f t="shared" si="103"/>
        <v>State Income Tax</v>
      </c>
      <c r="BP391" s="98">
        <f>SAStab!G2137</f>
        <v>0.377</v>
      </c>
      <c r="BQ391">
        <f>SAStab!B10352</f>
        <v>1298</v>
      </c>
      <c r="BR391">
        <f>SAStab!C10352</f>
        <v>0</v>
      </c>
      <c r="BS391">
        <f>SAStab!D10352</f>
        <v>0</v>
      </c>
      <c r="BT391">
        <f>SAStab!E10352</f>
        <v>0</v>
      </c>
      <c r="BU391">
        <f>SAStab!F10352</f>
        <v>0</v>
      </c>
      <c r="BV391" s="11">
        <f>SAStab!G10352</f>
        <v>627</v>
      </c>
      <c r="BW391" s="11">
        <f>SAStab!H10352</f>
        <v>3193</v>
      </c>
      <c r="BX391" s="11">
        <f>SAStab!I10352</f>
        <v>5911</v>
      </c>
      <c r="BY391" s="11">
        <f>SAStab!J10352</f>
        <v>19495</v>
      </c>
    </row>
    <row r="392" spans="1:77">
      <c r="A392" s="7"/>
      <c r="B392" s="7" t="s">
        <v>297</v>
      </c>
      <c r="C392" s="98">
        <f>SAStab!B2138</f>
        <v>0.38500000000000001</v>
      </c>
      <c r="D392" s="52">
        <f>SAStab!B9633</f>
        <v>807</v>
      </c>
      <c r="E392" s="52">
        <f>SAStab!C9633</f>
        <v>0</v>
      </c>
      <c r="F392" s="52">
        <f>SAStab!D9633</f>
        <v>0</v>
      </c>
      <c r="G392" s="52">
        <f>SAStab!E9633</f>
        <v>0</v>
      </c>
      <c r="H392" s="52">
        <f>SAStab!F9633</f>
        <v>0</v>
      </c>
      <c r="I392" s="52">
        <f>SAStab!G9633</f>
        <v>1051</v>
      </c>
      <c r="J392" s="52">
        <f>SAStab!H9633</f>
        <v>2891</v>
      </c>
      <c r="K392" s="52">
        <f>SAStab!I9633</f>
        <v>4323</v>
      </c>
      <c r="L392" s="52">
        <f>SAStab!J9633</f>
        <v>6662</v>
      </c>
      <c r="N392" s="7"/>
      <c r="O392" s="7" t="str">
        <f t="shared" si="99"/>
        <v>OASDI tax</v>
      </c>
      <c r="P392" s="98">
        <f>SAStab!C2138</f>
        <v>0.40500000000000003</v>
      </c>
      <c r="Q392">
        <f>SAStab!B9777</f>
        <v>1157</v>
      </c>
      <c r="R392" s="52">
        <f>SAStab!C9777</f>
        <v>0</v>
      </c>
      <c r="S392" s="52">
        <f>SAStab!D9777</f>
        <v>0</v>
      </c>
      <c r="T392" s="52">
        <f>SAStab!E9777</f>
        <v>0</v>
      </c>
      <c r="U392" s="52">
        <f>SAStab!F9777</f>
        <v>0</v>
      </c>
      <c r="V392" s="52">
        <f>SAStab!G9777</f>
        <v>1572</v>
      </c>
      <c r="W392" s="52">
        <f>SAStab!H9777</f>
        <v>3980</v>
      </c>
      <c r="X392">
        <f>SAStab!I9777</f>
        <v>5933</v>
      </c>
      <c r="Y392">
        <f>SAStab!J9777</f>
        <v>9715</v>
      </c>
      <c r="AA392" s="7"/>
      <c r="AB392" s="7" t="str">
        <f t="shared" si="100"/>
        <v>OASDI tax</v>
      </c>
      <c r="AC392" s="98">
        <f>SAStab!D2138</f>
        <v>0.372</v>
      </c>
      <c r="AD392">
        <f>SAStab!B9921</f>
        <v>1176</v>
      </c>
      <c r="AE392">
        <f>SAStab!C9921</f>
        <v>0</v>
      </c>
      <c r="AF392">
        <f>SAStab!D9921</f>
        <v>0</v>
      </c>
      <c r="AG392">
        <f>SAStab!E9921</f>
        <v>0</v>
      </c>
      <c r="AH392">
        <f>SAStab!F9921</f>
        <v>0</v>
      </c>
      <c r="AI392">
        <f>SAStab!G9921</f>
        <v>1458</v>
      </c>
      <c r="AJ392">
        <f>SAStab!H9921</f>
        <v>4137</v>
      </c>
      <c r="AK392">
        <f>SAStab!I9921</f>
        <v>6358</v>
      </c>
      <c r="AL392">
        <f>SAStab!J9921</f>
        <v>10676</v>
      </c>
      <c r="AN392" s="7"/>
      <c r="AO392" s="7" t="str">
        <f t="shared" si="101"/>
        <v>OASDI tax</v>
      </c>
      <c r="AP392" s="98">
        <f>SAStab!E2138</f>
        <v>0.35599999999999998</v>
      </c>
      <c r="AQ392" s="52">
        <f>SAStab!B10065</f>
        <v>1275</v>
      </c>
      <c r="AR392" s="52">
        <f>SAStab!C10065</f>
        <v>0</v>
      </c>
      <c r="AS392" s="52">
        <f>SAStab!D10065</f>
        <v>0</v>
      </c>
      <c r="AT392" s="52">
        <f>SAStab!E10065</f>
        <v>0</v>
      </c>
      <c r="AU392" s="52">
        <f>SAStab!F10065</f>
        <v>0</v>
      </c>
      <c r="AV392" s="52">
        <f>SAStab!G10065</f>
        <v>1428</v>
      </c>
      <c r="AW392" s="52">
        <f>SAStab!H10065</f>
        <v>4617</v>
      </c>
      <c r="AX392" s="52">
        <f>SAStab!I10065</f>
        <v>7137</v>
      </c>
      <c r="AY392" s="52">
        <f>SAStab!J10065</f>
        <v>11622</v>
      </c>
      <c r="BA392" s="7"/>
      <c r="BB392" s="7" t="str">
        <f t="shared" si="102"/>
        <v>OASDI tax</v>
      </c>
      <c r="BC392" s="98">
        <f>SAStab!F2138</f>
        <v>0.379</v>
      </c>
      <c r="BD392" s="52">
        <f>SAStab!B10209</f>
        <v>1505</v>
      </c>
      <c r="BE392" s="52">
        <f>SAStab!C10209</f>
        <v>0</v>
      </c>
      <c r="BF392" s="52">
        <f>SAStab!D10209</f>
        <v>0</v>
      </c>
      <c r="BG392" s="52">
        <f>SAStab!E10209</f>
        <v>0</v>
      </c>
      <c r="BH392" s="52">
        <f>SAStab!F10209</f>
        <v>0</v>
      </c>
      <c r="BI392" s="52">
        <f>SAStab!G10209</f>
        <v>1817</v>
      </c>
      <c r="BJ392" s="52">
        <f>SAStab!H10209</f>
        <v>5393</v>
      </c>
      <c r="BK392" s="52">
        <f>SAStab!I10209</f>
        <v>8163</v>
      </c>
      <c r="BL392" s="52">
        <f>SAStab!J10209</f>
        <v>13230</v>
      </c>
      <c r="BN392" s="7"/>
      <c r="BO392" s="7" t="str">
        <f t="shared" si="103"/>
        <v>OASDI tax</v>
      </c>
      <c r="BP392" s="98">
        <f>SAStab!G2138</f>
        <v>0.375</v>
      </c>
      <c r="BQ392">
        <f>SAStab!B10353</f>
        <v>1656</v>
      </c>
      <c r="BR392">
        <f>SAStab!C10353</f>
        <v>0</v>
      </c>
      <c r="BS392">
        <f>SAStab!D10353</f>
        <v>0</v>
      </c>
      <c r="BT392">
        <f>SAStab!E10353</f>
        <v>0</v>
      </c>
      <c r="BU392">
        <f>SAStab!F10353</f>
        <v>0</v>
      </c>
      <c r="BV392" s="11">
        <f>SAStab!G10353</f>
        <v>1933</v>
      </c>
      <c r="BW392" s="11">
        <f>SAStab!H10353</f>
        <v>5889</v>
      </c>
      <c r="BX392" s="11">
        <f>SAStab!I10353</f>
        <v>9111</v>
      </c>
      <c r="BY392" s="11">
        <f>SAStab!J10353</f>
        <v>15058</v>
      </c>
    </row>
    <row r="393" spans="1:77">
      <c r="A393" s="7"/>
      <c r="B393" s="7" t="s">
        <v>298</v>
      </c>
      <c r="C393" s="98">
        <f>SAStab!B2139</f>
        <v>0.38500000000000001</v>
      </c>
      <c r="D393" s="52">
        <f>SAStab!B9634</f>
        <v>221</v>
      </c>
      <c r="E393" s="52">
        <f>SAStab!C9634</f>
        <v>0</v>
      </c>
      <c r="F393" s="52">
        <f>SAStab!D9634</f>
        <v>0</v>
      </c>
      <c r="G393" s="52">
        <f>SAStab!E9634</f>
        <v>0</v>
      </c>
      <c r="H393" s="52">
        <f>SAStab!F9634</f>
        <v>0</v>
      </c>
      <c r="I393" s="52">
        <f>SAStab!G9634</f>
        <v>246</v>
      </c>
      <c r="J393" s="52">
        <f>SAStab!H9634</f>
        <v>676</v>
      </c>
      <c r="K393" s="52">
        <f>SAStab!I9634</f>
        <v>1017</v>
      </c>
      <c r="L393" s="52">
        <f>SAStab!J9634</f>
        <v>2005</v>
      </c>
      <c r="N393" s="7"/>
      <c r="O393" s="7" t="str">
        <f t="shared" si="99"/>
        <v>HI tax</v>
      </c>
      <c r="P393" s="98">
        <f>SAStab!C2139</f>
        <v>0.40500000000000003</v>
      </c>
      <c r="Q393">
        <f>SAStab!B9778</f>
        <v>232</v>
      </c>
      <c r="R393" s="52">
        <f>SAStab!C9778</f>
        <v>0</v>
      </c>
      <c r="S393" s="52">
        <f>SAStab!D9778</f>
        <v>0</v>
      </c>
      <c r="T393" s="52">
        <f>SAStab!E9778</f>
        <v>0</v>
      </c>
      <c r="U393" s="52">
        <f>SAStab!F9778</f>
        <v>0</v>
      </c>
      <c r="V393" s="52">
        <f>SAStab!G9778</f>
        <v>296</v>
      </c>
      <c r="W393" s="52">
        <f>SAStab!H9778</f>
        <v>749</v>
      </c>
      <c r="X393">
        <f>SAStab!I9778</f>
        <v>1125</v>
      </c>
      <c r="Y393">
        <f>SAStab!J9778</f>
        <v>2148</v>
      </c>
      <c r="AA393" s="7"/>
      <c r="AB393" s="7" t="str">
        <f t="shared" si="100"/>
        <v>HI tax</v>
      </c>
      <c r="AC393" s="98">
        <f>SAStab!D2139</f>
        <v>0.372</v>
      </c>
      <c r="AD393">
        <f>SAStab!B9922</f>
        <v>242</v>
      </c>
      <c r="AE393">
        <f>SAStab!C9922</f>
        <v>0</v>
      </c>
      <c r="AF393">
        <f>SAStab!D9922</f>
        <v>0</v>
      </c>
      <c r="AG393">
        <f>SAStab!E9922</f>
        <v>0</v>
      </c>
      <c r="AH393">
        <f>SAStab!F9922</f>
        <v>0</v>
      </c>
      <c r="AI393">
        <f>SAStab!G9922</f>
        <v>275</v>
      </c>
      <c r="AJ393">
        <f>SAStab!H9922</f>
        <v>779</v>
      </c>
      <c r="AK393">
        <f>SAStab!I9922</f>
        <v>1203</v>
      </c>
      <c r="AL393">
        <f>SAStab!J9922</f>
        <v>2356</v>
      </c>
      <c r="AN393" s="7"/>
      <c r="AO393" s="7" t="str">
        <f t="shared" si="101"/>
        <v>HI tax</v>
      </c>
      <c r="AP393" s="98">
        <f>SAStab!E2139</f>
        <v>0.35599999999999998</v>
      </c>
      <c r="AQ393" s="52">
        <f>SAStab!B10066</f>
        <v>268</v>
      </c>
      <c r="AR393" s="52">
        <f>SAStab!C10066</f>
        <v>0</v>
      </c>
      <c r="AS393" s="52">
        <f>SAStab!D10066</f>
        <v>0</v>
      </c>
      <c r="AT393" s="52">
        <f>SAStab!E10066</f>
        <v>0</v>
      </c>
      <c r="AU393" s="52">
        <f>SAStab!F10066</f>
        <v>0</v>
      </c>
      <c r="AV393" s="52">
        <f>SAStab!G10066</f>
        <v>269</v>
      </c>
      <c r="AW393" s="52">
        <f>SAStab!H10066</f>
        <v>869</v>
      </c>
      <c r="AX393" s="52">
        <f>SAStab!I10066</f>
        <v>1347</v>
      </c>
      <c r="AY393" s="52">
        <f>SAStab!J10066</f>
        <v>2716</v>
      </c>
      <c r="BA393" s="7"/>
      <c r="BB393" s="7" t="str">
        <f t="shared" si="102"/>
        <v>HI tax</v>
      </c>
      <c r="BC393" s="98">
        <f>SAStab!F2139</f>
        <v>0.379</v>
      </c>
      <c r="BD393" s="52">
        <f>SAStab!B10210</f>
        <v>325</v>
      </c>
      <c r="BE393" s="52">
        <f>SAStab!C10210</f>
        <v>0</v>
      </c>
      <c r="BF393" s="52">
        <f>SAStab!D10210</f>
        <v>0</v>
      </c>
      <c r="BG393" s="52">
        <f>SAStab!E10210</f>
        <v>0</v>
      </c>
      <c r="BH393" s="52">
        <f>SAStab!F10210</f>
        <v>0</v>
      </c>
      <c r="BI393" s="52">
        <f>SAStab!G10210</f>
        <v>342</v>
      </c>
      <c r="BJ393" s="52">
        <f>SAStab!H10210</f>
        <v>1015</v>
      </c>
      <c r="BK393" s="52">
        <f>SAStab!I10210</f>
        <v>1546</v>
      </c>
      <c r="BL393" s="52">
        <f>SAStab!J10210</f>
        <v>3077</v>
      </c>
      <c r="BN393" s="7"/>
      <c r="BO393" s="7" t="str">
        <f t="shared" si="103"/>
        <v>HI tax</v>
      </c>
      <c r="BP393" s="98">
        <f>SAStab!G2139</f>
        <v>0.375</v>
      </c>
      <c r="BQ393">
        <f>SAStab!B10354</f>
        <v>345</v>
      </c>
      <c r="BR393">
        <f>SAStab!C10354</f>
        <v>0</v>
      </c>
      <c r="BS393">
        <f>SAStab!D10354</f>
        <v>0</v>
      </c>
      <c r="BT393">
        <f>SAStab!E10354</f>
        <v>0</v>
      </c>
      <c r="BU393">
        <f>SAStab!F10354</f>
        <v>0</v>
      </c>
      <c r="BV393" s="11">
        <f>SAStab!G10354</f>
        <v>364</v>
      </c>
      <c r="BW393" s="11">
        <f>SAStab!H10354</f>
        <v>1109</v>
      </c>
      <c r="BX393" s="11">
        <f>SAStab!I10354</f>
        <v>1723</v>
      </c>
      <c r="BY393" s="11">
        <f>SAStab!J10354</f>
        <v>3607</v>
      </c>
    </row>
    <row r="394" spans="1:77">
      <c r="A394" s="7"/>
      <c r="B394" s="7" t="s">
        <v>268</v>
      </c>
      <c r="C394" s="98">
        <f>SAStab!B2140</f>
        <v>2.4E-2</v>
      </c>
      <c r="D394" s="52">
        <f>SAStab!B9635</f>
        <v>53</v>
      </c>
      <c r="E394" s="52">
        <f>SAStab!C9635</f>
        <v>0</v>
      </c>
      <c r="F394" s="52">
        <f>SAStab!D9635</f>
        <v>0</v>
      </c>
      <c r="G394" s="52">
        <f>SAStab!E9635</f>
        <v>0</v>
      </c>
      <c r="H394" s="52">
        <f>SAStab!F9635</f>
        <v>0</v>
      </c>
      <c r="I394" s="52">
        <f>SAStab!G9635</f>
        <v>0</v>
      </c>
      <c r="J394" s="52">
        <f>SAStab!H9635</f>
        <v>0</v>
      </c>
      <c r="K394" s="52">
        <f>SAStab!I9635</f>
        <v>0</v>
      </c>
      <c r="L394" s="52">
        <f>SAStab!J9635</f>
        <v>1168</v>
      </c>
      <c r="N394" s="7"/>
      <c r="O394" s="7" t="str">
        <f t="shared" si="99"/>
        <v>Medicare Surtax</v>
      </c>
      <c r="P394" s="98">
        <f>SAStab!C2140</f>
        <v>5.0999999999999997E-2</v>
      </c>
      <c r="Q394">
        <f>SAStab!B9779</f>
        <v>64</v>
      </c>
      <c r="R394" s="52">
        <f>SAStab!C9779</f>
        <v>0</v>
      </c>
      <c r="S394" s="52">
        <f>SAStab!D9779</f>
        <v>0</v>
      </c>
      <c r="T394" s="52">
        <f>SAStab!E9779</f>
        <v>0</v>
      </c>
      <c r="U394" s="52">
        <f>SAStab!F9779</f>
        <v>0</v>
      </c>
      <c r="V394" s="52">
        <f>SAStab!G9779</f>
        <v>0</v>
      </c>
      <c r="W394" s="52">
        <f>SAStab!H9779</f>
        <v>0</v>
      </c>
      <c r="X394">
        <f>SAStab!I9779</f>
        <v>2</v>
      </c>
      <c r="Y394">
        <f>SAStab!J9779</f>
        <v>2021</v>
      </c>
      <c r="AA394" s="7"/>
      <c r="AB394" s="7" t="str">
        <f t="shared" si="100"/>
        <v>Medicare Surtax</v>
      </c>
      <c r="AC394" s="98">
        <f>SAStab!D2140</f>
        <v>9.2999999999999999E-2</v>
      </c>
      <c r="AD394">
        <f>SAStab!B9923</f>
        <v>108</v>
      </c>
      <c r="AE394">
        <f>SAStab!C9923</f>
        <v>0</v>
      </c>
      <c r="AF394">
        <f>SAStab!D9923</f>
        <v>0</v>
      </c>
      <c r="AG394">
        <f>SAStab!E9923</f>
        <v>0</v>
      </c>
      <c r="AH394">
        <f>SAStab!F9923</f>
        <v>0</v>
      </c>
      <c r="AI394">
        <f>SAStab!G9923</f>
        <v>0</v>
      </c>
      <c r="AJ394">
        <f>SAStab!H9923</f>
        <v>0</v>
      </c>
      <c r="AK394">
        <f>SAStab!I9923</f>
        <v>401</v>
      </c>
      <c r="AL394">
        <f>SAStab!J9923</f>
        <v>2657</v>
      </c>
      <c r="AN394" s="7"/>
      <c r="AO394" s="7" t="str">
        <f t="shared" si="101"/>
        <v>Medicare Surtax</v>
      </c>
      <c r="AP394" s="98">
        <f>SAStab!E2140</f>
        <v>0.16300000000000001</v>
      </c>
      <c r="AQ394" s="52">
        <f>SAStab!B10067</f>
        <v>175</v>
      </c>
      <c r="AR394" s="52">
        <f>SAStab!C10067</f>
        <v>0</v>
      </c>
      <c r="AS394" s="52">
        <f>SAStab!D10067</f>
        <v>0</v>
      </c>
      <c r="AT394" s="52">
        <f>SAStab!E10067</f>
        <v>0</v>
      </c>
      <c r="AU394" s="52">
        <f>SAStab!F10067</f>
        <v>0</v>
      </c>
      <c r="AV394" s="52">
        <f>SAStab!G10067</f>
        <v>0</v>
      </c>
      <c r="AW394" s="52">
        <f>SAStab!H10067</f>
        <v>247</v>
      </c>
      <c r="AX394" s="52">
        <f>SAStab!I10067</f>
        <v>881</v>
      </c>
      <c r="AY394" s="52">
        <f>SAStab!J10067</f>
        <v>3576</v>
      </c>
      <c r="BA394" s="7"/>
      <c r="BB394" s="7" t="str">
        <f t="shared" si="102"/>
        <v>Medicare Surtax</v>
      </c>
      <c r="BC394" s="98">
        <f>SAStab!F2140</f>
        <v>0.26600000000000001</v>
      </c>
      <c r="BD394" s="52">
        <f>SAStab!B10211</f>
        <v>284</v>
      </c>
      <c r="BE394" s="52">
        <f>SAStab!C10211</f>
        <v>0</v>
      </c>
      <c r="BF394" s="52">
        <f>SAStab!D10211</f>
        <v>0</v>
      </c>
      <c r="BG394" s="52">
        <f>SAStab!E10211</f>
        <v>0</v>
      </c>
      <c r="BH394" s="52">
        <f>SAStab!F10211</f>
        <v>0</v>
      </c>
      <c r="BI394" s="52">
        <f>SAStab!G10211</f>
        <v>8</v>
      </c>
      <c r="BJ394" s="52">
        <f>SAStab!H10211</f>
        <v>607</v>
      </c>
      <c r="BK394" s="52">
        <f>SAStab!I10211</f>
        <v>1363</v>
      </c>
      <c r="BL394" s="52">
        <f>SAStab!J10211</f>
        <v>4318</v>
      </c>
      <c r="BN394" s="7"/>
      <c r="BO394" s="7" t="str">
        <f t="shared" si="103"/>
        <v>Medicare Surtax</v>
      </c>
      <c r="BP394" s="98">
        <f>SAStab!G2140</f>
        <v>0.36</v>
      </c>
      <c r="BQ394">
        <f>SAStab!B10355</f>
        <v>349</v>
      </c>
      <c r="BR394">
        <f>SAStab!C10355</f>
        <v>0</v>
      </c>
      <c r="BS394">
        <f>SAStab!D10355</f>
        <v>0</v>
      </c>
      <c r="BT394">
        <f>SAStab!E10355</f>
        <v>0</v>
      </c>
      <c r="BU394">
        <f>SAStab!F10355</f>
        <v>0</v>
      </c>
      <c r="BV394" s="11">
        <f>SAStab!G10355</f>
        <v>157</v>
      </c>
      <c r="BW394" s="11">
        <f>SAStab!H10355</f>
        <v>882</v>
      </c>
      <c r="BX394" s="11">
        <f>SAStab!I10355</f>
        <v>1740</v>
      </c>
      <c r="BY394" s="11">
        <f>SAStab!J10355</f>
        <v>5333</v>
      </c>
    </row>
    <row r="395" spans="1:77">
      <c r="A395" s="7"/>
      <c r="B395" s="7" t="s">
        <v>296</v>
      </c>
      <c r="C395" s="98">
        <f>SAStab!B2141</f>
        <v>0.91900000000000004</v>
      </c>
      <c r="D395" s="52">
        <f>SAStab!B9636</f>
        <v>1454</v>
      </c>
      <c r="E395" s="52">
        <f>SAStab!C9636</f>
        <v>0</v>
      </c>
      <c r="F395" s="52">
        <f>SAStab!D9636</f>
        <v>1500.08</v>
      </c>
      <c r="G395" s="52">
        <f>SAStab!E9636</f>
        <v>1500.1</v>
      </c>
      <c r="H395" s="52">
        <f>SAStab!F9636</f>
        <v>1500.1</v>
      </c>
      <c r="I395" s="52">
        <f>SAStab!G9636</f>
        <v>1500</v>
      </c>
      <c r="J395" s="52">
        <f>SAStab!H9636</f>
        <v>1500</v>
      </c>
      <c r="K395" s="52">
        <f>SAStab!I9636</f>
        <v>2100</v>
      </c>
      <c r="L395" s="52">
        <f>SAStab!J9636</f>
        <v>3900</v>
      </c>
      <c r="N395" s="7"/>
      <c r="O395" s="7" t="str">
        <f t="shared" si="99"/>
        <v>Medicare Part B Premium</v>
      </c>
      <c r="P395" s="98">
        <f>SAStab!C2141</f>
        <v>0.92200000000000004</v>
      </c>
      <c r="Q395">
        <f>SAStab!B9780</f>
        <v>1827</v>
      </c>
      <c r="R395" s="52">
        <f>SAStab!C9780</f>
        <v>0</v>
      </c>
      <c r="S395" s="52">
        <f>SAStab!D9780</f>
        <v>1862.3</v>
      </c>
      <c r="T395" s="52">
        <f>SAStab!E9780</f>
        <v>1862.3</v>
      </c>
      <c r="U395" s="52">
        <f>SAStab!F9780</f>
        <v>1862.3</v>
      </c>
      <c r="V395" s="52">
        <f>SAStab!G9780</f>
        <v>1862</v>
      </c>
      <c r="W395" s="52">
        <f>SAStab!H9780</f>
        <v>1862</v>
      </c>
      <c r="X395">
        <f>SAStab!I9780</f>
        <v>2607</v>
      </c>
      <c r="Y395">
        <f>SAStab!J9780</f>
        <v>4842</v>
      </c>
      <c r="AA395" s="7"/>
      <c r="AB395" s="7" t="str">
        <f t="shared" si="100"/>
        <v>Medicare Part B Premium</v>
      </c>
      <c r="AC395" s="98">
        <f>SAStab!D2141</f>
        <v>0.92700000000000005</v>
      </c>
      <c r="AD395">
        <f>SAStab!B9924</f>
        <v>2333</v>
      </c>
      <c r="AE395">
        <f>SAStab!C9924</f>
        <v>0</v>
      </c>
      <c r="AF395">
        <f>SAStab!D9924</f>
        <v>2346.06</v>
      </c>
      <c r="AG395">
        <f>SAStab!E9924</f>
        <v>2346.1</v>
      </c>
      <c r="AH395">
        <f>SAStab!F9924</f>
        <v>2346.1</v>
      </c>
      <c r="AI395">
        <f>SAStab!G9924</f>
        <v>2346</v>
      </c>
      <c r="AJ395">
        <f>SAStab!H9924</f>
        <v>2346</v>
      </c>
      <c r="AK395">
        <f>SAStab!I9924</f>
        <v>3284</v>
      </c>
      <c r="AL395">
        <f>SAStab!J9924</f>
        <v>6100</v>
      </c>
      <c r="AN395" s="7"/>
      <c r="AO395" s="7" t="str">
        <f t="shared" si="101"/>
        <v>Medicare Part B Premium</v>
      </c>
      <c r="AP395" s="98">
        <f>SAStab!E2141</f>
        <v>0.92700000000000005</v>
      </c>
      <c r="AQ395" s="52">
        <f>SAStab!B10068</f>
        <v>3014</v>
      </c>
      <c r="AR395" s="52">
        <f>SAStab!C10068</f>
        <v>0</v>
      </c>
      <c r="AS395" s="52">
        <f>SAStab!D10068</f>
        <v>2977.43</v>
      </c>
      <c r="AT395" s="52">
        <f>SAStab!E10068</f>
        <v>2977.4</v>
      </c>
      <c r="AU395" s="52">
        <f>SAStab!F10068</f>
        <v>2977.4</v>
      </c>
      <c r="AV395" s="52">
        <f>SAStab!G10068</f>
        <v>2977</v>
      </c>
      <c r="AW395" s="52">
        <f>SAStab!H10068</f>
        <v>2977</v>
      </c>
      <c r="AX395" s="52">
        <f>SAStab!I10068</f>
        <v>5955</v>
      </c>
      <c r="AY395" s="52">
        <f>SAStab!J10068</f>
        <v>9528</v>
      </c>
      <c r="BA395" s="7"/>
      <c r="BB395" s="7" t="str">
        <f t="shared" si="102"/>
        <v>Medicare Part B Premium</v>
      </c>
      <c r="BC395" s="98">
        <f>SAStab!F2141</f>
        <v>0.92300000000000004</v>
      </c>
      <c r="BD395" s="52">
        <f>SAStab!B10212</f>
        <v>3828</v>
      </c>
      <c r="BE395" s="52">
        <f>SAStab!C10212</f>
        <v>0</v>
      </c>
      <c r="BF395" s="52">
        <f>SAStab!D10212</f>
        <v>3717.23</v>
      </c>
      <c r="BG395" s="52">
        <f>SAStab!E10212</f>
        <v>3717.2</v>
      </c>
      <c r="BH395" s="52">
        <f>SAStab!F10212</f>
        <v>3717.2</v>
      </c>
      <c r="BI395" s="52">
        <f>SAStab!G10212</f>
        <v>3717</v>
      </c>
      <c r="BJ395" s="52">
        <f>SAStab!H10212</f>
        <v>5204</v>
      </c>
      <c r="BK395" s="52">
        <f>SAStab!I10212</f>
        <v>7434</v>
      </c>
      <c r="BL395" s="52">
        <f>SAStab!J10212</f>
        <v>11895</v>
      </c>
      <c r="BN395" s="7"/>
      <c r="BO395" s="7" t="str">
        <f t="shared" si="103"/>
        <v>Medicare Part B Premium</v>
      </c>
      <c r="BP395" s="98">
        <f>SAStab!G2141</f>
        <v>0.92200000000000004</v>
      </c>
      <c r="BQ395">
        <f>SAStab!B10356</f>
        <v>4782</v>
      </c>
      <c r="BR395">
        <f>SAStab!C10356</f>
        <v>0</v>
      </c>
      <c r="BS395">
        <f>SAStab!D10356</f>
        <v>4517.92</v>
      </c>
      <c r="BT395">
        <f>SAStab!E10356</f>
        <v>4517.8999999999996</v>
      </c>
      <c r="BU395">
        <f>SAStab!F10356</f>
        <v>4517.8999999999996</v>
      </c>
      <c r="BV395" s="11">
        <f>SAStab!G10356</f>
        <v>4518</v>
      </c>
      <c r="BW395" s="11">
        <f>SAStab!H10356</f>
        <v>6325</v>
      </c>
      <c r="BX395" s="11">
        <f>SAStab!I10356</f>
        <v>9036</v>
      </c>
      <c r="BY395" s="11">
        <f>SAStab!J10356</f>
        <v>14457</v>
      </c>
    </row>
    <row r="396" spans="1:77">
      <c r="A396" s="7"/>
      <c r="B396" s="7" t="s">
        <v>299</v>
      </c>
      <c r="C396" s="98">
        <f>SAStab!B2142</f>
        <v>0.72599999999999998</v>
      </c>
      <c r="D396" s="52">
        <f>SAStab!B9637</f>
        <v>392</v>
      </c>
      <c r="E396" s="52">
        <f>SAStab!C9637</f>
        <v>0</v>
      </c>
      <c r="F396" s="52">
        <f>SAStab!D9637</f>
        <v>0</v>
      </c>
      <c r="G396" s="52">
        <f>SAStab!E9637</f>
        <v>0</v>
      </c>
      <c r="H396" s="52">
        <f>SAStab!F9637</f>
        <v>513.6</v>
      </c>
      <c r="I396" s="52">
        <f>SAStab!G9637</f>
        <v>514</v>
      </c>
      <c r="J396" s="52">
        <f>SAStab!H9637</f>
        <v>514</v>
      </c>
      <c r="K396" s="52">
        <f>SAStab!I9637</f>
        <v>514</v>
      </c>
      <c r="L396" s="52">
        <f>SAStab!J9637</f>
        <v>1007</v>
      </c>
      <c r="N396" s="7"/>
      <c r="O396" s="7" t="str">
        <f t="shared" si="99"/>
        <v>Medicare Part D Premium</v>
      </c>
      <c r="P396" s="98">
        <f>SAStab!C2142</f>
        <v>0.73</v>
      </c>
      <c r="Q396">
        <f>SAStab!B9781</f>
        <v>542</v>
      </c>
      <c r="R396" s="52">
        <f>SAStab!C9781</f>
        <v>0</v>
      </c>
      <c r="S396" s="52">
        <f>SAStab!D9781</f>
        <v>0</v>
      </c>
      <c r="T396" s="52">
        <f>SAStab!E9781</f>
        <v>0</v>
      </c>
      <c r="U396" s="52">
        <f>SAStab!F9781</f>
        <v>699.6</v>
      </c>
      <c r="V396" s="52">
        <f>SAStab!G9781</f>
        <v>700</v>
      </c>
      <c r="W396" s="52">
        <f>SAStab!H9781</f>
        <v>700</v>
      </c>
      <c r="X396">
        <f>SAStab!I9781</f>
        <v>700</v>
      </c>
      <c r="Y396">
        <f>SAStab!J9781</f>
        <v>1783</v>
      </c>
      <c r="AA396" s="7"/>
      <c r="AB396" s="7" t="str">
        <f t="shared" si="100"/>
        <v>Medicare Part D Premium</v>
      </c>
      <c r="AC396" s="98">
        <f>SAStab!D2142</f>
        <v>0.73499999999999999</v>
      </c>
      <c r="AD396">
        <f>SAStab!B9925</f>
        <v>693</v>
      </c>
      <c r="AE396">
        <f>SAStab!C9925</f>
        <v>0</v>
      </c>
      <c r="AF396">
        <f>SAStab!D9925</f>
        <v>0</v>
      </c>
      <c r="AG396">
        <f>SAStab!E9925</f>
        <v>0</v>
      </c>
      <c r="AH396">
        <f>SAStab!F9925</f>
        <v>881.4</v>
      </c>
      <c r="AI396">
        <f>SAStab!G9925</f>
        <v>881</v>
      </c>
      <c r="AJ396">
        <f>SAStab!H9925</f>
        <v>881</v>
      </c>
      <c r="AK396">
        <f>SAStab!I9925</f>
        <v>1210</v>
      </c>
      <c r="AL396">
        <f>SAStab!J9925</f>
        <v>2247</v>
      </c>
      <c r="AN396" s="7"/>
      <c r="AO396" s="7" t="str">
        <f t="shared" si="101"/>
        <v>Medicare Part D Premium</v>
      </c>
      <c r="AP396" s="98">
        <f>SAStab!E2142</f>
        <v>0.73199999999999998</v>
      </c>
      <c r="AQ396" s="52">
        <f>SAStab!B10069</f>
        <v>892</v>
      </c>
      <c r="AR396" s="52">
        <f>SAStab!C10069</f>
        <v>0</v>
      </c>
      <c r="AS396" s="52">
        <f>SAStab!D10069</f>
        <v>0</v>
      </c>
      <c r="AT396" s="52">
        <f>SAStab!E10069</f>
        <v>0</v>
      </c>
      <c r="AU396" s="52">
        <f>SAStab!F10069</f>
        <v>1118.5999999999999</v>
      </c>
      <c r="AV396" s="52">
        <f>SAStab!G10069</f>
        <v>1119</v>
      </c>
      <c r="AW396" s="52">
        <f>SAStab!H10069</f>
        <v>1119</v>
      </c>
      <c r="AX396" s="52">
        <f>SAStab!I10069</f>
        <v>1535</v>
      </c>
      <c r="AY396" s="52">
        <f>SAStab!J10069</f>
        <v>2851</v>
      </c>
      <c r="BA396" s="7"/>
      <c r="BB396" s="7" t="str">
        <f t="shared" si="102"/>
        <v>Medicare Part D Premium</v>
      </c>
      <c r="BC396" s="98">
        <f>SAStab!F2142</f>
        <v>0.72899999999999998</v>
      </c>
      <c r="BD396" s="52">
        <f>SAStab!B10213</f>
        <v>1132</v>
      </c>
      <c r="BE396" s="52">
        <f>SAStab!C10213</f>
        <v>0</v>
      </c>
      <c r="BF396" s="52">
        <f>SAStab!D10213</f>
        <v>0</v>
      </c>
      <c r="BG396" s="52">
        <f>SAStab!E10213</f>
        <v>0</v>
      </c>
      <c r="BH396" s="52">
        <f>SAStab!F10213</f>
        <v>1396.5</v>
      </c>
      <c r="BI396" s="52">
        <f>SAStab!G10213</f>
        <v>1397</v>
      </c>
      <c r="BJ396" s="52">
        <f>SAStab!H10213</f>
        <v>1397</v>
      </c>
      <c r="BK396" s="52">
        <f>SAStab!I10213</f>
        <v>2738</v>
      </c>
      <c r="BL396" s="52">
        <f>SAStab!J10213</f>
        <v>4381</v>
      </c>
      <c r="BN396" s="7"/>
      <c r="BO396" s="7" t="str">
        <f t="shared" si="103"/>
        <v>Medicare Part D Premium</v>
      </c>
      <c r="BP396" s="98">
        <f>SAStab!G2142</f>
        <v>0.72899999999999998</v>
      </c>
      <c r="BQ396">
        <f>SAStab!B10357</f>
        <v>1414</v>
      </c>
      <c r="BR396">
        <f>SAStab!C10357</f>
        <v>0</v>
      </c>
      <c r="BS396">
        <f>SAStab!D10357</f>
        <v>0</v>
      </c>
      <c r="BT396">
        <f>SAStab!E10357</f>
        <v>0</v>
      </c>
      <c r="BU396">
        <f>SAStab!F10357</f>
        <v>1697.3</v>
      </c>
      <c r="BV396" s="11">
        <f>SAStab!G10357</f>
        <v>1697</v>
      </c>
      <c r="BW396" s="11">
        <f>SAStab!H10357</f>
        <v>2330</v>
      </c>
      <c r="BX396" s="11">
        <f>SAStab!I10357</f>
        <v>3328</v>
      </c>
      <c r="BY396" s="11">
        <f>SAStab!J10357</f>
        <v>5325</v>
      </c>
    </row>
    <row r="397" spans="1:77">
      <c r="A397" s="7"/>
      <c r="B397" s="7" t="s">
        <v>513</v>
      </c>
      <c r="C397" s="98">
        <f>SAStab!B2143</f>
        <v>0.98399999999999999</v>
      </c>
      <c r="D397" s="52">
        <f>SAStab!B9638</f>
        <v>46835</v>
      </c>
      <c r="E397" s="52">
        <f>SAStab!C9638</f>
        <v>6926.39</v>
      </c>
      <c r="F397" s="52">
        <f>SAStab!D9638</f>
        <v>10324</v>
      </c>
      <c r="G397" s="52">
        <f>SAStab!E9638</f>
        <v>18113.5</v>
      </c>
      <c r="H397" s="52">
        <f>SAStab!F9638</f>
        <v>32984.699999999997</v>
      </c>
      <c r="I397" s="52">
        <f>SAStab!G9638</f>
        <v>58690</v>
      </c>
      <c r="J397" s="52">
        <f>SAStab!H9638</f>
        <v>94452</v>
      </c>
      <c r="K397" s="52">
        <f>SAStab!I9638</f>
        <v>124997</v>
      </c>
      <c r="L397" s="52">
        <f>SAStab!J9638</f>
        <v>206015</v>
      </c>
      <c r="N397" s="7"/>
      <c r="O397" s="7" t="str">
        <f t="shared" si="99"/>
        <v>Equivalent Cash Income</v>
      </c>
      <c r="P397" s="98">
        <f>SAStab!C2143</f>
        <v>0.98399999999999999</v>
      </c>
      <c r="Q397">
        <f>SAStab!B9782</f>
        <v>50284</v>
      </c>
      <c r="R397" s="52">
        <f>SAStab!C9782</f>
        <v>7304.3</v>
      </c>
      <c r="S397" s="52">
        <f>SAStab!D9782</f>
        <v>11009.38</v>
      </c>
      <c r="T397" s="52">
        <f>SAStab!E9782</f>
        <v>20215.8</v>
      </c>
      <c r="U397" s="52">
        <f>SAStab!F9782</f>
        <v>36675.800000000003</v>
      </c>
      <c r="V397" s="52">
        <f>SAStab!G9782</f>
        <v>64774</v>
      </c>
      <c r="W397" s="52">
        <f>SAStab!H9782</f>
        <v>104819</v>
      </c>
      <c r="X397">
        <f>SAStab!I9782</f>
        <v>137376</v>
      </c>
      <c r="Y397">
        <f>SAStab!J9782</f>
        <v>233632</v>
      </c>
      <c r="AA397" s="7"/>
      <c r="AB397" s="7" t="str">
        <f t="shared" si="100"/>
        <v>Equivalent Cash Income</v>
      </c>
      <c r="AC397" s="98">
        <f>SAStab!D2143</f>
        <v>0.98299999999999998</v>
      </c>
      <c r="AD397">
        <f>SAStab!B9926</f>
        <v>53560</v>
      </c>
      <c r="AE397">
        <f>SAStab!C9926</f>
        <v>7653.5</v>
      </c>
      <c r="AF397">
        <f>SAStab!D9926</f>
        <v>11496.58</v>
      </c>
      <c r="AG397">
        <f>SAStab!E9926</f>
        <v>20758.5</v>
      </c>
      <c r="AH397">
        <f>SAStab!F9926</f>
        <v>37729.800000000003</v>
      </c>
      <c r="AI397">
        <f>SAStab!G9926</f>
        <v>68184</v>
      </c>
      <c r="AJ397">
        <f>SAStab!H9926</f>
        <v>110004</v>
      </c>
      <c r="AK397">
        <f>SAStab!I9926</f>
        <v>146844</v>
      </c>
      <c r="AL397">
        <f>SAStab!J9926</f>
        <v>254466</v>
      </c>
      <c r="AN397" s="7"/>
      <c r="AO397" s="7" t="str">
        <f t="shared" si="101"/>
        <v>Equivalent Cash Income</v>
      </c>
      <c r="AP397" s="98">
        <f>SAStab!E2143</f>
        <v>0.98099999999999998</v>
      </c>
      <c r="AQ397" s="52">
        <f>SAStab!B10070</f>
        <v>58121</v>
      </c>
      <c r="AR397" s="52">
        <f>SAStab!C10070</f>
        <v>7361.93</v>
      </c>
      <c r="AS397" s="52">
        <f>SAStab!D10070</f>
        <v>11709.09</v>
      </c>
      <c r="AT397" s="52">
        <f>SAStab!E10070</f>
        <v>21356.9</v>
      </c>
      <c r="AU397" s="52">
        <f>SAStab!F10070</f>
        <v>38838.6</v>
      </c>
      <c r="AV397" s="52">
        <f>SAStab!G10070</f>
        <v>72378</v>
      </c>
      <c r="AW397" s="52">
        <f>SAStab!H10070</f>
        <v>120643</v>
      </c>
      <c r="AX397" s="52">
        <f>SAStab!I10070</f>
        <v>162997</v>
      </c>
      <c r="AY397" s="52">
        <f>SAStab!J10070</f>
        <v>305288</v>
      </c>
      <c r="BA397" s="7"/>
      <c r="BB397" s="7" t="str">
        <f t="shared" si="102"/>
        <v>Equivalent Cash Income</v>
      </c>
      <c r="BC397" s="98">
        <f>SAStab!F2143</f>
        <v>0.98199999999999998</v>
      </c>
      <c r="BD397" s="52">
        <f>SAStab!B10214</f>
        <v>66204</v>
      </c>
      <c r="BE397" s="52">
        <f>SAStab!C10214</f>
        <v>7571.59</v>
      </c>
      <c r="BF397" s="52">
        <f>SAStab!D10214</f>
        <v>12769.09</v>
      </c>
      <c r="BG397" s="52">
        <f>SAStab!E10214</f>
        <v>23065.9</v>
      </c>
      <c r="BH397" s="52">
        <f>SAStab!F10214</f>
        <v>42657.7</v>
      </c>
      <c r="BI397" s="52">
        <f>SAStab!G10214</f>
        <v>81051</v>
      </c>
      <c r="BJ397" s="52">
        <f>SAStab!H10214</f>
        <v>136358</v>
      </c>
      <c r="BK397" s="52">
        <f>SAStab!I10214</f>
        <v>184707</v>
      </c>
      <c r="BL397" s="52">
        <f>SAStab!J10214</f>
        <v>345359</v>
      </c>
      <c r="BN397" s="7"/>
      <c r="BO397" s="7" t="str">
        <f t="shared" si="103"/>
        <v>Equivalent Cash Income</v>
      </c>
      <c r="BP397" s="98">
        <f>SAStab!G2143</f>
        <v>0.98199999999999998</v>
      </c>
      <c r="BQ397">
        <f>SAStab!B10358</f>
        <v>72694</v>
      </c>
      <c r="BR397">
        <f>SAStab!C10358</f>
        <v>8495.19</v>
      </c>
      <c r="BS397">
        <f>SAStab!D10358</f>
        <v>14212.32</v>
      </c>
      <c r="BT397">
        <f>SAStab!E10358</f>
        <v>25711.9</v>
      </c>
      <c r="BU397">
        <f>SAStab!F10358</f>
        <v>48128.4</v>
      </c>
      <c r="BV397" s="11">
        <f>SAStab!G10358</f>
        <v>90033</v>
      </c>
      <c r="BW397" s="11">
        <f>SAStab!H10358</f>
        <v>153598</v>
      </c>
      <c r="BX397" s="11">
        <f>SAStab!I10358</f>
        <v>209291</v>
      </c>
      <c r="BY397" s="11">
        <f>SAStab!J10358</f>
        <v>397508</v>
      </c>
    </row>
    <row r="398" spans="1:77">
      <c r="A398" s="7"/>
      <c r="B398" s="7" t="s">
        <v>514</v>
      </c>
      <c r="C398" s="98">
        <f>SAStab!B2144</f>
        <v>0.34100000000000003</v>
      </c>
      <c r="D398" s="52">
        <f>SAStab!B9639</f>
        <v>2337</v>
      </c>
      <c r="E398" s="52">
        <f>SAStab!C9639</f>
        <v>0</v>
      </c>
      <c r="F398" s="52">
        <f>SAStab!D9639</f>
        <v>0</v>
      </c>
      <c r="G398" s="52">
        <f>SAStab!E9639</f>
        <v>0</v>
      </c>
      <c r="H398" s="52">
        <f>SAStab!F9639</f>
        <v>0</v>
      </c>
      <c r="I398" s="52">
        <f>SAStab!G9639</f>
        <v>1332</v>
      </c>
      <c r="J398" s="52">
        <f>SAStab!H9639</f>
        <v>7084</v>
      </c>
      <c r="K398" s="52">
        <f>SAStab!I9639</f>
        <v>12744</v>
      </c>
      <c r="L398" s="52">
        <f>SAStab!J9639</f>
        <v>31402</v>
      </c>
      <c r="N398" s="7"/>
      <c r="O398" s="7" t="str">
        <f t="shared" si="99"/>
        <v>Equivalent IRA Withdrawal</v>
      </c>
      <c r="P398" s="98">
        <f>SAStab!C2144</f>
        <v>0.44</v>
      </c>
      <c r="Q398">
        <f>SAStab!B9783</f>
        <v>4198</v>
      </c>
      <c r="R398" s="52">
        <f>SAStab!C9783</f>
        <v>0</v>
      </c>
      <c r="S398" s="52">
        <f>SAStab!D9783</f>
        <v>0</v>
      </c>
      <c r="T398" s="52">
        <f>SAStab!E9783</f>
        <v>0</v>
      </c>
      <c r="U398" s="52">
        <f>SAStab!F9783</f>
        <v>0</v>
      </c>
      <c r="V398" s="52">
        <f>SAStab!G9783</f>
        <v>3894</v>
      </c>
      <c r="W398" s="52">
        <f>SAStab!H9783</f>
        <v>12970</v>
      </c>
      <c r="X398">
        <f>SAStab!I9783</f>
        <v>21209</v>
      </c>
      <c r="Y398">
        <f>SAStab!J9783</f>
        <v>46908</v>
      </c>
      <c r="AA398" s="7"/>
      <c r="AB398" s="7" t="str">
        <f t="shared" si="100"/>
        <v>Equivalent IRA Withdrawal</v>
      </c>
      <c r="AC398" s="98">
        <f>SAStab!D2144</f>
        <v>0.50800000000000001</v>
      </c>
      <c r="AD398">
        <f>SAStab!B9927</f>
        <v>6011</v>
      </c>
      <c r="AE398">
        <f>SAStab!C9927</f>
        <v>0</v>
      </c>
      <c r="AF398">
        <f>SAStab!D9927</f>
        <v>0</v>
      </c>
      <c r="AG398">
        <f>SAStab!E9927</f>
        <v>0</v>
      </c>
      <c r="AH398">
        <f>SAStab!F9927</f>
        <v>40.5</v>
      </c>
      <c r="AI398">
        <f>SAStab!G9927</f>
        <v>6146</v>
      </c>
      <c r="AJ398">
        <f>SAStab!H9927</f>
        <v>18199</v>
      </c>
      <c r="AK398">
        <f>SAStab!I9927</f>
        <v>29140</v>
      </c>
      <c r="AL398">
        <f>SAStab!J9927</f>
        <v>60749</v>
      </c>
      <c r="AN398" s="7"/>
      <c r="AO398" s="7" t="str">
        <f t="shared" si="101"/>
        <v>Equivalent IRA Withdrawal</v>
      </c>
      <c r="AP398" s="98">
        <f>SAStab!E2144</f>
        <v>0.52700000000000002</v>
      </c>
      <c r="AQ398" s="52">
        <f>SAStab!B10071</f>
        <v>7829</v>
      </c>
      <c r="AR398" s="52">
        <f>SAStab!C10071</f>
        <v>0</v>
      </c>
      <c r="AS398" s="52">
        <f>SAStab!D10071</f>
        <v>0</v>
      </c>
      <c r="AT398" s="52">
        <f>SAStab!E10071</f>
        <v>0</v>
      </c>
      <c r="AU398" s="52">
        <f>SAStab!F10071</f>
        <v>214.9</v>
      </c>
      <c r="AV398" s="52">
        <f>SAStab!G10071</f>
        <v>7800</v>
      </c>
      <c r="AW398" s="52">
        <f>SAStab!H10071</f>
        <v>23501</v>
      </c>
      <c r="AX398" s="52">
        <f>SAStab!I10071</f>
        <v>38039</v>
      </c>
      <c r="AY398" s="52">
        <f>SAStab!J10071</f>
        <v>81888</v>
      </c>
      <c r="BA398" s="7"/>
      <c r="BB398" s="7" t="str">
        <f t="shared" si="102"/>
        <v>Equivalent IRA Withdrawal</v>
      </c>
      <c r="BC398" s="98">
        <f>SAStab!F2144</f>
        <v>0.52</v>
      </c>
      <c r="BD398" s="52">
        <f>SAStab!B10215</f>
        <v>8928</v>
      </c>
      <c r="BE398" s="52">
        <f>SAStab!C10215</f>
        <v>0</v>
      </c>
      <c r="BF398" s="52">
        <f>SAStab!D10215</f>
        <v>0</v>
      </c>
      <c r="BG398" s="52">
        <f>SAStab!E10215</f>
        <v>0</v>
      </c>
      <c r="BH398" s="52">
        <f>SAStab!F10215</f>
        <v>152.69999999999999</v>
      </c>
      <c r="BI398" s="52">
        <f>SAStab!G10215</f>
        <v>8524</v>
      </c>
      <c r="BJ398" s="52">
        <f>SAStab!H10215</f>
        <v>26463</v>
      </c>
      <c r="BK398" s="52">
        <f>SAStab!I10215</f>
        <v>43441</v>
      </c>
      <c r="BL398" s="52">
        <f>SAStab!J10215</f>
        <v>96222</v>
      </c>
      <c r="BN398" s="7"/>
      <c r="BO398" s="7" t="str">
        <f t="shared" si="103"/>
        <v>Equivalent IRA Withdrawal</v>
      </c>
      <c r="BP398" s="98">
        <f>SAStab!G2144</f>
        <v>0.54300000000000004</v>
      </c>
      <c r="BQ398">
        <f>SAStab!B10359</f>
        <v>10525</v>
      </c>
      <c r="BR398">
        <f>SAStab!C10359</f>
        <v>0</v>
      </c>
      <c r="BS398">
        <f>SAStab!D10359</f>
        <v>0</v>
      </c>
      <c r="BT398">
        <f>SAStab!E10359</f>
        <v>0</v>
      </c>
      <c r="BU398">
        <f>SAStab!F10359</f>
        <v>458.7</v>
      </c>
      <c r="BV398" s="11">
        <f>SAStab!G10359</f>
        <v>10667</v>
      </c>
      <c r="BW398" s="11">
        <f>SAStab!H10359</f>
        <v>31114</v>
      </c>
      <c r="BX398" s="11">
        <f>SAStab!I10359</f>
        <v>50483</v>
      </c>
      <c r="BY398" s="11">
        <f>SAStab!J10359</f>
        <v>112628</v>
      </c>
    </row>
    <row r="399" spans="1:77">
      <c r="A399" s="7"/>
      <c r="B399" s="7" t="s">
        <v>515</v>
      </c>
      <c r="C399" s="98">
        <f>SAStab!B2145</f>
        <v>0.47299999999999998</v>
      </c>
      <c r="D399" s="52">
        <f>SAStab!B9640</f>
        <v>1143</v>
      </c>
      <c r="E399" s="52">
        <f>SAStab!C9640</f>
        <v>0</v>
      </c>
      <c r="F399" s="52">
        <f>SAStab!D9640</f>
        <v>0</v>
      </c>
      <c r="G399" s="52">
        <f>SAStab!E9640</f>
        <v>0</v>
      </c>
      <c r="H399" s="52">
        <f>SAStab!F9640</f>
        <v>0</v>
      </c>
      <c r="I399" s="52">
        <f>SAStab!G9640</f>
        <v>351</v>
      </c>
      <c r="J399" s="52">
        <f>SAStab!H9640</f>
        <v>2556</v>
      </c>
      <c r="K399" s="52">
        <f>SAStab!I9640</f>
        <v>5687</v>
      </c>
      <c r="L399" s="52">
        <f>SAStab!J9640</f>
        <v>17746</v>
      </c>
      <c r="N399" s="7"/>
      <c r="O399" s="7" t="str">
        <f t="shared" si="99"/>
        <v>Equivalent Interest Income</v>
      </c>
      <c r="P399" s="98">
        <f>SAStab!C2145</f>
        <v>0.47199999999999998</v>
      </c>
      <c r="Q399">
        <f>SAStab!B9784</f>
        <v>1300</v>
      </c>
      <c r="R399" s="52">
        <f>SAStab!C9784</f>
        <v>0</v>
      </c>
      <c r="S399" s="52">
        <f>SAStab!D9784</f>
        <v>0</v>
      </c>
      <c r="T399" s="52">
        <f>SAStab!E9784</f>
        <v>0</v>
      </c>
      <c r="U399" s="52">
        <f>SAStab!F9784</f>
        <v>0</v>
      </c>
      <c r="V399" s="52">
        <f>SAStab!G9784</f>
        <v>379</v>
      </c>
      <c r="W399" s="52">
        <f>SAStab!H9784</f>
        <v>2727</v>
      </c>
      <c r="X399">
        <f>SAStab!I9784</f>
        <v>6213</v>
      </c>
      <c r="Y399">
        <f>SAStab!J9784</f>
        <v>20837</v>
      </c>
      <c r="AA399" s="7"/>
      <c r="AB399" s="7" t="str">
        <f t="shared" si="100"/>
        <v>Equivalent Interest Income</v>
      </c>
      <c r="AC399" s="98">
        <f>SAStab!D2145</f>
        <v>0.47599999999999998</v>
      </c>
      <c r="AD399">
        <f>SAStab!B9928</f>
        <v>1407</v>
      </c>
      <c r="AE399">
        <f>SAStab!C9928</f>
        <v>0</v>
      </c>
      <c r="AF399">
        <f>SAStab!D9928</f>
        <v>0</v>
      </c>
      <c r="AG399">
        <f>SAStab!E9928</f>
        <v>0</v>
      </c>
      <c r="AH399">
        <f>SAStab!F9928</f>
        <v>0</v>
      </c>
      <c r="AI399">
        <f>SAStab!G9928</f>
        <v>451</v>
      </c>
      <c r="AJ399">
        <f>SAStab!H9928</f>
        <v>3160</v>
      </c>
      <c r="AK399">
        <f>SAStab!I9928</f>
        <v>7048</v>
      </c>
      <c r="AL399">
        <f>SAStab!J9928</f>
        <v>23602</v>
      </c>
      <c r="AN399" s="7"/>
      <c r="AO399" s="7" t="str">
        <f t="shared" si="101"/>
        <v>Equivalent Interest Income</v>
      </c>
      <c r="AP399" s="98">
        <f>SAStab!E2145</f>
        <v>0.46300000000000002</v>
      </c>
      <c r="AQ399" s="52">
        <f>SAStab!B10072</f>
        <v>1614</v>
      </c>
      <c r="AR399" s="52">
        <f>SAStab!C10072</f>
        <v>0</v>
      </c>
      <c r="AS399" s="52">
        <f>SAStab!D10072</f>
        <v>0</v>
      </c>
      <c r="AT399" s="52">
        <f>SAStab!E10072</f>
        <v>0</v>
      </c>
      <c r="AU399" s="52">
        <f>SAStab!F10072</f>
        <v>0</v>
      </c>
      <c r="AV399" s="52">
        <f>SAStab!G10072</f>
        <v>457</v>
      </c>
      <c r="AW399" s="52">
        <f>SAStab!H10072</f>
        <v>3655</v>
      </c>
      <c r="AX399" s="52">
        <f>SAStab!I10072</f>
        <v>7980</v>
      </c>
      <c r="AY399" s="52">
        <f>SAStab!J10072</f>
        <v>25793</v>
      </c>
      <c r="BA399" s="7"/>
      <c r="BB399" s="7" t="str">
        <f t="shared" si="102"/>
        <v>Equivalent Interest Income</v>
      </c>
      <c r="BC399" s="98">
        <f>SAStab!F2145</f>
        <v>0.46700000000000003</v>
      </c>
      <c r="BD399" s="52">
        <f>SAStab!B10216</f>
        <v>2048</v>
      </c>
      <c r="BE399" s="52">
        <f>SAStab!C10216</f>
        <v>0</v>
      </c>
      <c r="BF399" s="52">
        <f>SAStab!D10216</f>
        <v>0</v>
      </c>
      <c r="BG399" s="52">
        <f>SAStab!E10216</f>
        <v>0</v>
      </c>
      <c r="BH399" s="52">
        <f>SAStab!F10216</f>
        <v>0</v>
      </c>
      <c r="BI399" s="52">
        <f>SAStab!G10216</f>
        <v>509</v>
      </c>
      <c r="BJ399" s="52">
        <f>SAStab!H10216</f>
        <v>3820</v>
      </c>
      <c r="BK399" s="52">
        <f>SAStab!I10216</f>
        <v>8886</v>
      </c>
      <c r="BL399" s="52">
        <f>SAStab!J10216</f>
        <v>30964</v>
      </c>
      <c r="BN399" s="7"/>
      <c r="BO399" s="7" t="str">
        <f t="shared" si="103"/>
        <v>Equivalent Interest Income</v>
      </c>
      <c r="BP399" s="98">
        <f>SAStab!G2145</f>
        <v>0.47299999999999998</v>
      </c>
      <c r="BQ399">
        <f>SAStab!B10360</f>
        <v>2165</v>
      </c>
      <c r="BR399">
        <f>SAStab!C10360</f>
        <v>0</v>
      </c>
      <c r="BS399">
        <f>SAStab!D10360</f>
        <v>0</v>
      </c>
      <c r="BT399">
        <f>SAStab!E10360</f>
        <v>0</v>
      </c>
      <c r="BU399">
        <f>SAStab!F10360</f>
        <v>0</v>
      </c>
      <c r="BV399" s="11">
        <f>SAStab!G10360</f>
        <v>605</v>
      </c>
      <c r="BW399" s="11">
        <f>SAStab!H10360</f>
        <v>4538</v>
      </c>
      <c r="BX399" s="11">
        <f>SAStab!I10360</f>
        <v>10198</v>
      </c>
      <c r="BY399" s="11">
        <f>SAStab!J10360</f>
        <v>34130</v>
      </c>
    </row>
    <row r="400" spans="1:77">
      <c r="A400" s="7"/>
      <c r="B400" s="7" t="s">
        <v>516</v>
      </c>
      <c r="C400" s="98">
        <f>SAStab!B2146</f>
        <v>0.28799999999999998</v>
      </c>
      <c r="D400" s="52">
        <f>SAStab!B9641</f>
        <v>2142</v>
      </c>
      <c r="E400" s="52">
        <f>SAStab!C9641</f>
        <v>0</v>
      </c>
      <c r="F400" s="52">
        <f>SAStab!D9641</f>
        <v>0</v>
      </c>
      <c r="G400" s="52">
        <f>SAStab!E9641</f>
        <v>0</v>
      </c>
      <c r="H400" s="52">
        <f>SAStab!F9641</f>
        <v>0</v>
      </c>
      <c r="I400" s="52">
        <f>SAStab!G9641</f>
        <v>70</v>
      </c>
      <c r="J400" s="52">
        <f>SAStab!H9641</f>
        <v>3730</v>
      </c>
      <c r="K400" s="52">
        <f>SAStab!I9641</f>
        <v>11026</v>
      </c>
      <c r="L400" s="52">
        <f>SAStab!J9641</f>
        <v>41342</v>
      </c>
      <c r="N400" s="7"/>
      <c r="O400" s="7" t="str">
        <f t="shared" si="99"/>
        <v>Equivalent Dividend Income</v>
      </c>
      <c r="P400" s="98">
        <f>SAStab!C2146</f>
        <v>0.28199999999999997</v>
      </c>
      <c r="Q400">
        <f>SAStab!B9785</f>
        <v>2341</v>
      </c>
      <c r="R400" s="52">
        <f>SAStab!C9785</f>
        <v>0</v>
      </c>
      <c r="S400" s="52">
        <f>SAStab!D9785</f>
        <v>0</v>
      </c>
      <c r="T400" s="52">
        <f>SAStab!E9785</f>
        <v>0</v>
      </c>
      <c r="U400" s="52">
        <f>SAStab!F9785</f>
        <v>0</v>
      </c>
      <c r="V400" s="52">
        <f>SAStab!G9785</f>
        <v>60</v>
      </c>
      <c r="W400" s="52">
        <f>SAStab!H9785</f>
        <v>4431</v>
      </c>
      <c r="X400">
        <f>SAStab!I9785</f>
        <v>13512</v>
      </c>
      <c r="Y400">
        <f>SAStab!J9785</f>
        <v>44454</v>
      </c>
      <c r="AA400" s="7"/>
      <c r="AB400" s="7" t="str">
        <f t="shared" si="100"/>
        <v>Equivalent Dividend Income</v>
      </c>
      <c r="AC400" s="98">
        <f>SAStab!D2146</f>
        <v>0.27700000000000002</v>
      </c>
      <c r="AD400">
        <f>SAStab!B9929</f>
        <v>2666</v>
      </c>
      <c r="AE400">
        <f>SAStab!C9929</f>
        <v>0</v>
      </c>
      <c r="AF400">
        <f>SAStab!D9929</f>
        <v>0</v>
      </c>
      <c r="AG400">
        <f>SAStab!E9929</f>
        <v>0</v>
      </c>
      <c r="AH400">
        <f>SAStab!F9929</f>
        <v>0</v>
      </c>
      <c r="AI400">
        <f>SAStab!G9929</f>
        <v>61</v>
      </c>
      <c r="AJ400">
        <f>SAStab!H9929</f>
        <v>5305</v>
      </c>
      <c r="AK400">
        <f>SAStab!I9929</f>
        <v>15279</v>
      </c>
      <c r="AL400">
        <f>SAStab!J9929</f>
        <v>48941</v>
      </c>
      <c r="AN400" s="7"/>
      <c r="AO400" s="7" t="str">
        <f t="shared" si="101"/>
        <v>Equivalent Dividend Income</v>
      </c>
      <c r="AP400" s="98">
        <f>SAStab!E2146</f>
        <v>0.26700000000000002</v>
      </c>
      <c r="AQ400" s="52">
        <f>SAStab!B10073</f>
        <v>3069</v>
      </c>
      <c r="AR400" s="52">
        <f>SAStab!C10073</f>
        <v>0</v>
      </c>
      <c r="AS400" s="52">
        <f>SAStab!D10073</f>
        <v>0</v>
      </c>
      <c r="AT400" s="52">
        <f>SAStab!E10073</f>
        <v>0</v>
      </c>
      <c r="AU400" s="52">
        <f>SAStab!F10073</f>
        <v>0</v>
      </c>
      <c r="AV400" s="52">
        <f>SAStab!G10073</f>
        <v>36</v>
      </c>
      <c r="AW400" s="52">
        <f>SAStab!H10073</f>
        <v>5264</v>
      </c>
      <c r="AX400" s="52">
        <f>SAStab!I10073</f>
        <v>16318</v>
      </c>
      <c r="AY400" s="52">
        <f>SAStab!J10073</f>
        <v>57613</v>
      </c>
      <c r="BA400" s="7"/>
      <c r="BB400" s="7" t="str">
        <f t="shared" si="102"/>
        <v>Equivalent Dividend Income</v>
      </c>
      <c r="BC400" s="98">
        <f>SAStab!F2146</f>
        <v>0.26500000000000001</v>
      </c>
      <c r="BD400" s="52">
        <f>SAStab!B10217</f>
        <v>3613</v>
      </c>
      <c r="BE400" s="52">
        <f>SAStab!C10217</f>
        <v>0</v>
      </c>
      <c r="BF400" s="52">
        <f>SAStab!D10217</f>
        <v>0</v>
      </c>
      <c r="BG400" s="52">
        <f>SAStab!E10217</f>
        <v>0</v>
      </c>
      <c r="BH400" s="52">
        <f>SAStab!F10217</f>
        <v>0</v>
      </c>
      <c r="BI400" s="52">
        <f>SAStab!G10217</f>
        <v>34</v>
      </c>
      <c r="BJ400" s="52">
        <f>SAStab!H10217</f>
        <v>6059</v>
      </c>
      <c r="BK400" s="52">
        <f>SAStab!I10217</f>
        <v>18367</v>
      </c>
      <c r="BL400" s="52">
        <f>SAStab!J10217</f>
        <v>64478</v>
      </c>
      <c r="BN400" s="7"/>
      <c r="BO400" s="7" t="str">
        <f t="shared" si="103"/>
        <v>Equivalent Dividend Income</v>
      </c>
      <c r="BP400" s="98">
        <f>SAStab!G2146</f>
        <v>0.26900000000000002</v>
      </c>
      <c r="BQ400">
        <f>SAStab!B10361</f>
        <v>3818</v>
      </c>
      <c r="BR400">
        <f>SAStab!C10361</f>
        <v>0</v>
      </c>
      <c r="BS400">
        <f>SAStab!D10361</f>
        <v>0</v>
      </c>
      <c r="BT400">
        <f>SAStab!E10361</f>
        <v>0</v>
      </c>
      <c r="BU400">
        <f>SAStab!F10361</f>
        <v>0</v>
      </c>
      <c r="BV400" s="11">
        <f>SAStab!G10361</f>
        <v>50</v>
      </c>
      <c r="BW400" s="11">
        <f>SAStab!H10361</f>
        <v>6904</v>
      </c>
      <c r="BX400" s="11">
        <f>SAStab!I10361</f>
        <v>20116</v>
      </c>
      <c r="BY400" s="11">
        <f>SAStab!J10361</f>
        <v>75025</v>
      </c>
    </row>
    <row r="401" spans="1:77">
      <c r="A401" s="7"/>
      <c r="B401" s="7" t="s">
        <v>517</v>
      </c>
      <c r="C401" s="98">
        <f>SAStab!B2147</f>
        <v>8.3000000000000004E-2</v>
      </c>
      <c r="D401" s="52">
        <f>SAStab!B9642</f>
        <v>826</v>
      </c>
      <c r="E401" s="52">
        <f>SAStab!C9642</f>
        <v>0</v>
      </c>
      <c r="F401" s="52">
        <f>SAStab!D9642</f>
        <v>0</v>
      </c>
      <c r="G401" s="52">
        <f>SAStab!E9642</f>
        <v>0</v>
      </c>
      <c r="H401" s="52">
        <f>SAStab!F9642</f>
        <v>0</v>
      </c>
      <c r="I401" s="52">
        <f>SAStab!G9642</f>
        <v>0</v>
      </c>
      <c r="J401" s="52">
        <f>SAStab!H9642</f>
        <v>0</v>
      </c>
      <c r="K401" s="52">
        <f>SAStab!I9642</f>
        <v>3102</v>
      </c>
      <c r="L401" s="52">
        <f>SAStab!J9642</f>
        <v>29594</v>
      </c>
      <c r="N401" s="7"/>
      <c r="O401" s="7" t="str">
        <f t="shared" si="99"/>
        <v>Equivalent Rental Income</v>
      </c>
      <c r="P401" s="98">
        <f>SAStab!C2147</f>
        <v>8.1000000000000003E-2</v>
      </c>
      <c r="Q401">
        <f>SAStab!B9786</f>
        <v>932</v>
      </c>
      <c r="R401" s="52">
        <f>SAStab!C9786</f>
        <v>0</v>
      </c>
      <c r="S401" s="52">
        <f>SAStab!D9786</f>
        <v>0</v>
      </c>
      <c r="T401" s="52">
        <f>SAStab!E9786</f>
        <v>0</v>
      </c>
      <c r="U401" s="52">
        <f>SAStab!F9786</f>
        <v>0</v>
      </c>
      <c r="V401" s="52">
        <f>SAStab!G9786</f>
        <v>0</v>
      </c>
      <c r="W401" s="52">
        <f>SAStab!H9786</f>
        <v>0</v>
      </c>
      <c r="X401">
        <f>SAStab!I9786</f>
        <v>3269</v>
      </c>
      <c r="Y401">
        <f>SAStab!J9786</f>
        <v>35991</v>
      </c>
      <c r="AA401" s="7"/>
      <c r="AB401" s="7" t="str">
        <f t="shared" si="100"/>
        <v>Equivalent Rental Income</v>
      </c>
      <c r="AC401" s="98">
        <f>SAStab!D2147</f>
        <v>0.08</v>
      </c>
      <c r="AD401">
        <f>SAStab!B9930</f>
        <v>1109</v>
      </c>
      <c r="AE401">
        <f>SAStab!C9930</f>
        <v>0</v>
      </c>
      <c r="AF401">
        <f>SAStab!D9930</f>
        <v>0</v>
      </c>
      <c r="AG401">
        <f>SAStab!E9930</f>
        <v>0</v>
      </c>
      <c r="AH401">
        <f>SAStab!F9930</f>
        <v>0</v>
      </c>
      <c r="AI401">
        <f>SAStab!G9930</f>
        <v>0</v>
      </c>
      <c r="AJ401">
        <f>SAStab!H9930</f>
        <v>0</v>
      </c>
      <c r="AK401">
        <f>SAStab!I9930</f>
        <v>3864</v>
      </c>
      <c r="AL401">
        <f>SAStab!J9930</f>
        <v>38797</v>
      </c>
      <c r="AN401" s="7"/>
      <c r="AO401" s="7" t="str">
        <f t="shared" si="101"/>
        <v>Equivalent Rental Income</v>
      </c>
      <c r="AP401" s="98">
        <f>SAStab!E2147</f>
        <v>8.1000000000000003E-2</v>
      </c>
      <c r="AQ401" s="52">
        <f>SAStab!B10074</f>
        <v>1191</v>
      </c>
      <c r="AR401" s="52">
        <f>SAStab!C10074</f>
        <v>0</v>
      </c>
      <c r="AS401" s="52">
        <f>SAStab!D10074</f>
        <v>0</v>
      </c>
      <c r="AT401" s="52">
        <f>SAStab!E10074</f>
        <v>0</v>
      </c>
      <c r="AU401" s="52">
        <f>SAStab!F10074</f>
        <v>0</v>
      </c>
      <c r="AV401" s="52">
        <f>SAStab!G10074</f>
        <v>0</v>
      </c>
      <c r="AW401" s="52">
        <f>SAStab!H10074</f>
        <v>0</v>
      </c>
      <c r="AX401" s="52">
        <f>SAStab!I10074</f>
        <v>4350</v>
      </c>
      <c r="AY401" s="52">
        <f>SAStab!J10074</f>
        <v>40570</v>
      </c>
      <c r="BA401" s="7"/>
      <c r="BB401" s="7" t="str">
        <f t="shared" si="102"/>
        <v>Equivalent Rental Income</v>
      </c>
      <c r="BC401" s="98">
        <f>SAStab!F2147</f>
        <v>8.2000000000000003E-2</v>
      </c>
      <c r="BD401" s="52">
        <f>SAStab!B10218</f>
        <v>1475</v>
      </c>
      <c r="BE401" s="52">
        <f>SAStab!C10218</f>
        <v>0</v>
      </c>
      <c r="BF401" s="52">
        <f>SAStab!D10218</f>
        <v>0</v>
      </c>
      <c r="BG401" s="52">
        <f>SAStab!E10218</f>
        <v>0</v>
      </c>
      <c r="BH401" s="52">
        <f>SAStab!F10218</f>
        <v>0</v>
      </c>
      <c r="BI401" s="52">
        <f>SAStab!G10218</f>
        <v>0</v>
      </c>
      <c r="BJ401" s="52">
        <f>SAStab!H10218</f>
        <v>0</v>
      </c>
      <c r="BK401" s="52">
        <f>SAStab!I10218</f>
        <v>4634</v>
      </c>
      <c r="BL401" s="52">
        <f>SAStab!J10218</f>
        <v>48894</v>
      </c>
      <c r="BN401" s="7"/>
      <c r="BO401" s="7" t="str">
        <f t="shared" si="103"/>
        <v>Equivalent Rental Income</v>
      </c>
      <c r="BP401" s="98">
        <f>SAStab!G2147</f>
        <v>8.1000000000000003E-2</v>
      </c>
      <c r="BQ401">
        <f>SAStab!B10362</f>
        <v>1589</v>
      </c>
      <c r="BR401">
        <f>SAStab!C10362</f>
        <v>0</v>
      </c>
      <c r="BS401">
        <f>SAStab!D10362</f>
        <v>0</v>
      </c>
      <c r="BT401">
        <f>SAStab!E10362</f>
        <v>0</v>
      </c>
      <c r="BU401">
        <f>SAStab!F10362</f>
        <v>0</v>
      </c>
      <c r="BV401" s="11">
        <f>SAStab!G10362</f>
        <v>0</v>
      </c>
      <c r="BW401" s="11">
        <f>SAStab!H10362</f>
        <v>0</v>
      </c>
      <c r="BX401" s="11">
        <f>SAStab!I10362</f>
        <v>5094</v>
      </c>
      <c r="BY401" s="11">
        <f>SAStab!J10362</f>
        <v>55582</v>
      </c>
    </row>
    <row r="402" spans="1:77">
      <c r="A402" s="6" t="s">
        <v>56</v>
      </c>
      <c r="B402" s="7"/>
      <c r="C402" s="98"/>
      <c r="N402" s="6" t="s">
        <v>56</v>
      </c>
      <c r="O402" s="7"/>
      <c r="P402" s="98"/>
      <c r="AA402" s="6" t="s">
        <v>56</v>
      </c>
      <c r="AB402" s="7"/>
      <c r="AC402" s="98"/>
      <c r="AN402" s="6" t="s">
        <v>56</v>
      </c>
      <c r="AO402" s="7"/>
      <c r="AP402" s="98"/>
      <c r="BA402" s="6" t="s">
        <v>56</v>
      </c>
      <c r="BB402" s="7"/>
      <c r="BC402" s="98"/>
      <c r="BN402" s="6" t="s">
        <v>56</v>
      </c>
      <c r="BO402" s="7"/>
      <c r="BP402" s="98"/>
    </row>
    <row r="403" spans="1:77">
      <c r="B403" s="7" t="s">
        <v>512</v>
      </c>
      <c r="C403" s="98">
        <f>SAStab!B2158</f>
        <v>0.96799999999999997</v>
      </c>
      <c r="D403" s="52">
        <f>SAStab!B9644</f>
        <v>29217</v>
      </c>
      <c r="E403" s="52">
        <f>SAStab!C9644</f>
        <v>1884.99</v>
      </c>
      <c r="F403" s="52">
        <f>SAStab!D9644</f>
        <v>6879.99</v>
      </c>
      <c r="G403" s="52">
        <f>SAStab!E9644</f>
        <v>11356.1</v>
      </c>
      <c r="H403" s="52">
        <f>SAStab!F9644</f>
        <v>20335.7</v>
      </c>
      <c r="I403" s="52">
        <f>SAStab!G9644</f>
        <v>34784</v>
      </c>
      <c r="J403" s="52">
        <f>SAStab!H9644</f>
        <v>55865</v>
      </c>
      <c r="K403" s="52">
        <f>SAStab!I9644</f>
        <v>78105</v>
      </c>
      <c r="L403" s="52">
        <f>SAStab!J9644</f>
        <v>142633</v>
      </c>
      <c r="O403" s="7" t="str">
        <f t="shared" ref="O403:O429" si="104">$B403</f>
        <v>Equivalent Annuity Income</v>
      </c>
      <c r="P403" s="98">
        <f>SAStab!C2158</f>
        <v>0.95599999999999996</v>
      </c>
      <c r="Q403">
        <f>SAStab!B9788</f>
        <v>28378</v>
      </c>
      <c r="R403" s="52">
        <f>SAStab!C9788</f>
        <v>469.07</v>
      </c>
      <c r="S403" s="52">
        <f>SAStab!D9788</f>
        <v>5547.74</v>
      </c>
      <c r="T403" s="52">
        <f>SAStab!E9788</f>
        <v>10907.5</v>
      </c>
      <c r="U403" s="52">
        <f>SAStab!F9788</f>
        <v>19620</v>
      </c>
      <c r="V403" s="52">
        <f>SAStab!G9788</f>
        <v>34425</v>
      </c>
      <c r="W403" s="52">
        <f>SAStab!H9788</f>
        <v>57637</v>
      </c>
      <c r="X403">
        <f>SAStab!I9788</f>
        <v>77630</v>
      </c>
      <c r="Y403">
        <f>SAStab!J9788</f>
        <v>155357</v>
      </c>
      <c r="AB403" s="7" t="str">
        <f t="shared" ref="AB403:AB429" si="105">$B403</f>
        <v>Equivalent Annuity Income</v>
      </c>
      <c r="AC403" s="98">
        <f>SAStab!D2158</f>
        <v>0.96199999999999997</v>
      </c>
      <c r="AD403">
        <f>SAStab!B9932</f>
        <v>31599</v>
      </c>
      <c r="AE403">
        <f>SAStab!C9932</f>
        <v>656.86</v>
      </c>
      <c r="AF403">
        <f>SAStab!D9932</f>
        <v>4651.0200000000004</v>
      </c>
      <c r="AG403">
        <f>SAStab!E9932</f>
        <v>10997.7</v>
      </c>
      <c r="AH403">
        <f>SAStab!F9932</f>
        <v>20240.599999999999</v>
      </c>
      <c r="AI403">
        <f>SAStab!G9932</f>
        <v>37027</v>
      </c>
      <c r="AJ403">
        <f>SAStab!H9932</f>
        <v>63566</v>
      </c>
      <c r="AK403">
        <f>SAStab!I9932</f>
        <v>92437</v>
      </c>
      <c r="AL403">
        <f>SAStab!J9932</f>
        <v>197685</v>
      </c>
      <c r="AO403" s="7" t="str">
        <f t="shared" ref="AO403:AO429" si="106">$B403</f>
        <v>Equivalent Annuity Income</v>
      </c>
      <c r="AP403" s="98">
        <f>SAStab!E2158</f>
        <v>0.96</v>
      </c>
      <c r="AQ403" s="52">
        <f>SAStab!B10076</f>
        <v>33437</v>
      </c>
      <c r="AR403" s="52">
        <f>SAStab!C10076</f>
        <v>368.17</v>
      </c>
      <c r="AS403" s="52">
        <f>SAStab!D10076</f>
        <v>3958.66</v>
      </c>
      <c r="AT403" s="52">
        <f>SAStab!E10076</f>
        <v>10825.2</v>
      </c>
      <c r="AU403" s="52">
        <f>SAStab!F10076</f>
        <v>21279.200000000001</v>
      </c>
      <c r="AV403" s="52">
        <f>SAStab!G10076</f>
        <v>38272</v>
      </c>
      <c r="AW403" s="52">
        <f>SAStab!H10076</f>
        <v>70511</v>
      </c>
      <c r="AX403" s="52">
        <f>SAStab!I10076</f>
        <v>98591</v>
      </c>
      <c r="AY403" s="52">
        <f>SAStab!J10076</f>
        <v>195562</v>
      </c>
      <c r="BB403" s="7" t="str">
        <f t="shared" ref="BB403:BB429" si="107">$B403</f>
        <v>Equivalent Annuity Income</v>
      </c>
      <c r="BC403" s="98">
        <f>SAStab!F2158</f>
        <v>0.96</v>
      </c>
      <c r="BD403" s="52">
        <f>SAStab!B10220</f>
        <v>37720</v>
      </c>
      <c r="BE403" s="52">
        <f>SAStab!C10220</f>
        <v>400.73</v>
      </c>
      <c r="BF403" s="52">
        <f>SAStab!D10220</f>
        <v>4043.06</v>
      </c>
      <c r="BG403" s="52">
        <f>SAStab!E10220</f>
        <v>11602.9</v>
      </c>
      <c r="BH403" s="52">
        <f>SAStab!F10220</f>
        <v>23553.9</v>
      </c>
      <c r="BI403" s="52">
        <f>SAStab!G10220</f>
        <v>44321</v>
      </c>
      <c r="BJ403" s="52">
        <f>SAStab!H10220</f>
        <v>81172</v>
      </c>
      <c r="BK403" s="52">
        <f>SAStab!I10220</f>
        <v>112268</v>
      </c>
      <c r="BL403" s="52">
        <f>SAStab!J10220</f>
        <v>226426</v>
      </c>
      <c r="BO403" s="7" t="str">
        <f t="shared" ref="BO403:BO429" si="108">$B403</f>
        <v>Equivalent Annuity Income</v>
      </c>
      <c r="BP403" s="98">
        <f>SAStab!G2158</f>
        <v>0.96299999999999997</v>
      </c>
      <c r="BQ403">
        <f>SAStab!B10364</f>
        <v>40892</v>
      </c>
      <c r="BR403">
        <f>SAStab!C10364</f>
        <v>434.94</v>
      </c>
      <c r="BS403">
        <f>SAStab!D10364</f>
        <v>4225.41</v>
      </c>
      <c r="BT403">
        <f>SAStab!E10364</f>
        <v>12592.1</v>
      </c>
      <c r="BU403">
        <f>SAStab!F10364</f>
        <v>26447</v>
      </c>
      <c r="BV403" s="11">
        <f>SAStab!G10364</f>
        <v>49573</v>
      </c>
      <c r="BW403" s="11">
        <f>SAStab!H10364</f>
        <v>89397</v>
      </c>
      <c r="BX403" s="11">
        <f>SAStab!I10364</f>
        <v>128920</v>
      </c>
      <c r="BY403" s="11">
        <f>SAStab!J10364</f>
        <v>240903</v>
      </c>
    </row>
    <row r="404" spans="1:77">
      <c r="B404" s="7" t="s">
        <v>39</v>
      </c>
      <c r="C404" s="98">
        <f>SAStab!B2159</f>
        <v>0.81499999999999995</v>
      </c>
      <c r="D404" s="52">
        <f>SAStab!B9645</f>
        <v>10961</v>
      </c>
      <c r="E404" s="52">
        <f>SAStab!C9645</f>
        <v>0</v>
      </c>
      <c r="F404" s="52">
        <f>SAStab!D9645</f>
        <v>0</v>
      </c>
      <c r="G404" s="52">
        <f>SAStab!E9645</f>
        <v>5080.5</v>
      </c>
      <c r="H404" s="52">
        <f>SAStab!F9645</f>
        <v>11268.3</v>
      </c>
      <c r="I404" s="52">
        <f>SAStab!G9645</f>
        <v>16530</v>
      </c>
      <c r="J404" s="52">
        <f>SAStab!H9645</f>
        <v>20788</v>
      </c>
      <c r="K404" s="52">
        <f>SAStab!I9645</f>
        <v>23394</v>
      </c>
      <c r="L404" s="52">
        <f>SAStab!J9645</f>
        <v>27734</v>
      </c>
      <c r="O404" s="7" t="str">
        <f t="shared" si="104"/>
        <v>Social Security Benefits</v>
      </c>
      <c r="P404" s="98">
        <f>SAStab!C2159</f>
        <v>0.77100000000000002</v>
      </c>
      <c r="Q404">
        <f>SAStab!B9789</f>
        <v>10727</v>
      </c>
      <c r="R404" s="52">
        <f>SAStab!C9789</f>
        <v>0</v>
      </c>
      <c r="S404" s="52">
        <f>SAStab!D9789</f>
        <v>0</v>
      </c>
      <c r="T404" s="52">
        <f>SAStab!E9789</f>
        <v>2508.9</v>
      </c>
      <c r="U404" s="52">
        <f>SAStab!F9789</f>
        <v>10698</v>
      </c>
      <c r="V404" s="52">
        <f>SAStab!G9789</f>
        <v>16805</v>
      </c>
      <c r="W404" s="52">
        <f>SAStab!H9789</f>
        <v>22264</v>
      </c>
      <c r="X404">
        <f>SAStab!I9789</f>
        <v>24965</v>
      </c>
      <c r="Y404">
        <f>SAStab!J9789</f>
        <v>31423</v>
      </c>
      <c r="AB404" s="7" t="str">
        <f t="shared" si="105"/>
        <v>Social Security Benefits</v>
      </c>
      <c r="AC404" s="98">
        <f>SAStab!D2159</f>
        <v>0.75</v>
      </c>
      <c r="AD404">
        <f>SAStab!B9933</f>
        <v>11343</v>
      </c>
      <c r="AE404">
        <f>SAStab!C9933</f>
        <v>0</v>
      </c>
      <c r="AF404">
        <f>SAStab!D9933</f>
        <v>0</v>
      </c>
      <c r="AG404">
        <f>SAStab!E9933</f>
        <v>205.2</v>
      </c>
      <c r="AH404">
        <f>SAStab!F9933</f>
        <v>10869</v>
      </c>
      <c r="AI404">
        <f>SAStab!G9933</f>
        <v>17751</v>
      </c>
      <c r="AJ404">
        <f>SAStab!H9933</f>
        <v>23946</v>
      </c>
      <c r="AK404">
        <f>SAStab!I9933</f>
        <v>28109</v>
      </c>
      <c r="AL404">
        <f>SAStab!J9933</f>
        <v>35706</v>
      </c>
      <c r="AO404" s="7" t="str">
        <f t="shared" si="106"/>
        <v>Social Security Benefits</v>
      </c>
      <c r="AP404" s="98">
        <f>SAStab!E2159</f>
        <v>0.73199999999999998</v>
      </c>
      <c r="AQ404" s="52">
        <f>SAStab!B10077</f>
        <v>12183</v>
      </c>
      <c r="AR404" s="52">
        <f>SAStab!C10077</f>
        <v>0</v>
      </c>
      <c r="AS404" s="52">
        <f>SAStab!D10077</f>
        <v>0</v>
      </c>
      <c r="AT404" s="52">
        <f>SAStab!E10077</f>
        <v>0</v>
      </c>
      <c r="AU404" s="52">
        <f>SAStab!F10077</f>
        <v>11537</v>
      </c>
      <c r="AV404" s="52">
        <f>SAStab!G10077</f>
        <v>18967</v>
      </c>
      <c r="AW404" s="52">
        <f>SAStab!H10077</f>
        <v>26274</v>
      </c>
      <c r="AX404" s="52">
        <f>SAStab!I10077</f>
        <v>31351</v>
      </c>
      <c r="AY404" s="52">
        <f>SAStab!J10077</f>
        <v>41290</v>
      </c>
      <c r="BB404" s="7" t="str">
        <f t="shared" si="107"/>
        <v>Social Security Benefits</v>
      </c>
      <c r="BC404" s="98">
        <f>SAStab!F2159</f>
        <v>0.73699999999999999</v>
      </c>
      <c r="BD404" s="52">
        <f>SAStab!B10221</f>
        <v>13471</v>
      </c>
      <c r="BE404" s="52">
        <f>SAStab!C10221</f>
        <v>0</v>
      </c>
      <c r="BF404" s="52">
        <f>SAStab!D10221</f>
        <v>0</v>
      </c>
      <c r="BG404" s="52">
        <f>SAStab!E10221</f>
        <v>0</v>
      </c>
      <c r="BH404" s="52">
        <f>SAStab!F10221</f>
        <v>12679.2</v>
      </c>
      <c r="BI404" s="52">
        <f>SAStab!G10221</f>
        <v>21153</v>
      </c>
      <c r="BJ404" s="52">
        <f>SAStab!H10221</f>
        <v>29768</v>
      </c>
      <c r="BK404" s="52">
        <f>SAStab!I10221</f>
        <v>35207</v>
      </c>
      <c r="BL404" s="52">
        <f>SAStab!J10221</f>
        <v>44845</v>
      </c>
      <c r="BO404" s="7" t="str">
        <f t="shared" si="108"/>
        <v>Social Security Benefits</v>
      </c>
      <c r="BP404" s="98">
        <f>SAStab!G2159</f>
        <v>0.72799999999999998</v>
      </c>
      <c r="BQ404">
        <f>SAStab!B10365</f>
        <v>14953</v>
      </c>
      <c r="BR404">
        <f>SAStab!C10365</f>
        <v>0</v>
      </c>
      <c r="BS404">
        <f>SAStab!D10365</f>
        <v>0</v>
      </c>
      <c r="BT404">
        <f>SAStab!E10365</f>
        <v>0</v>
      </c>
      <c r="BU404">
        <f>SAStab!F10365</f>
        <v>13967.5</v>
      </c>
      <c r="BV404" s="11">
        <f>SAStab!G10365</f>
        <v>23403</v>
      </c>
      <c r="BW404" s="11">
        <f>SAStab!H10365</f>
        <v>33439</v>
      </c>
      <c r="BX404" s="11">
        <f>SAStab!I10365</f>
        <v>39380</v>
      </c>
      <c r="BY404" s="11">
        <f>SAStab!J10365</f>
        <v>50011</v>
      </c>
    </row>
    <row r="405" spans="1:77">
      <c r="B405" s="7" t="s">
        <v>63</v>
      </c>
      <c r="C405" s="98">
        <f>SAStab!B2160</f>
        <v>0.123</v>
      </c>
      <c r="D405" s="52">
        <f>SAStab!B9646</f>
        <v>639</v>
      </c>
      <c r="E405" s="52">
        <f>SAStab!C9646</f>
        <v>0</v>
      </c>
      <c r="F405" s="52">
        <f>SAStab!D9646</f>
        <v>0</v>
      </c>
      <c r="G405" s="52">
        <f>SAStab!E9646</f>
        <v>0</v>
      </c>
      <c r="H405" s="52">
        <f>SAStab!F9646</f>
        <v>0</v>
      </c>
      <c r="I405" s="52">
        <f>SAStab!G9646</f>
        <v>0</v>
      </c>
      <c r="J405" s="52">
        <f>SAStab!H9646</f>
        <v>1731</v>
      </c>
      <c r="K405" s="52">
        <f>SAStab!I9646</f>
        <v>5892</v>
      </c>
      <c r="L405" s="52">
        <f>SAStab!J9646</f>
        <v>9710</v>
      </c>
      <c r="O405" s="7" t="str">
        <f t="shared" si="104"/>
        <v>SSI</v>
      </c>
      <c r="P405" s="98">
        <f>SAStab!C2160</f>
        <v>0.11</v>
      </c>
      <c r="Q405">
        <f>SAStab!B9790</f>
        <v>605</v>
      </c>
      <c r="R405" s="52">
        <f>SAStab!C9790</f>
        <v>0</v>
      </c>
      <c r="S405" s="52">
        <f>SAStab!D9790</f>
        <v>0</v>
      </c>
      <c r="T405" s="52">
        <f>SAStab!E9790</f>
        <v>0</v>
      </c>
      <c r="U405" s="52">
        <f>SAStab!F9790</f>
        <v>0</v>
      </c>
      <c r="V405" s="52">
        <f>SAStab!G9790</f>
        <v>0</v>
      </c>
      <c r="W405" s="52">
        <f>SAStab!H9790</f>
        <v>881</v>
      </c>
      <c r="X405">
        <f>SAStab!I9790</f>
        <v>6023</v>
      </c>
      <c r="Y405">
        <f>SAStab!J9790</f>
        <v>9814</v>
      </c>
      <c r="AB405" s="7" t="str">
        <f t="shared" si="105"/>
        <v>SSI</v>
      </c>
      <c r="AC405" s="98">
        <f>SAStab!D2160</f>
        <v>9.0999999999999998E-2</v>
      </c>
      <c r="AD405">
        <f>SAStab!B9934</f>
        <v>501</v>
      </c>
      <c r="AE405">
        <f>SAStab!C9934</f>
        <v>0</v>
      </c>
      <c r="AF405">
        <f>SAStab!D9934</f>
        <v>0</v>
      </c>
      <c r="AG405">
        <f>SAStab!E9934</f>
        <v>0</v>
      </c>
      <c r="AH405">
        <f>SAStab!F9934</f>
        <v>0</v>
      </c>
      <c r="AI405">
        <f>SAStab!G9934</f>
        <v>0</v>
      </c>
      <c r="AJ405">
        <f>SAStab!H9934</f>
        <v>0</v>
      </c>
      <c r="AK405">
        <f>SAStab!I9934</f>
        <v>5107</v>
      </c>
      <c r="AL405">
        <f>SAStab!J9934</f>
        <v>9633</v>
      </c>
      <c r="AO405" s="7" t="str">
        <f t="shared" si="106"/>
        <v>SSI</v>
      </c>
      <c r="AP405" s="98">
        <f>SAStab!E2160</f>
        <v>0.08</v>
      </c>
      <c r="AQ405" s="52">
        <f>SAStab!B10078</f>
        <v>446</v>
      </c>
      <c r="AR405" s="52">
        <f>SAStab!C10078</f>
        <v>0</v>
      </c>
      <c r="AS405" s="52">
        <f>SAStab!D10078</f>
        <v>0</v>
      </c>
      <c r="AT405" s="52">
        <f>SAStab!E10078</f>
        <v>0</v>
      </c>
      <c r="AU405" s="52">
        <f>SAStab!F10078</f>
        <v>0</v>
      </c>
      <c r="AV405" s="52">
        <f>SAStab!G10078</f>
        <v>0</v>
      </c>
      <c r="AW405" s="52">
        <f>SAStab!H10078</f>
        <v>0</v>
      </c>
      <c r="AX405" s="52">
        <f>SAStab!I10078</f>
        <v>4263</v>
      </c>
      <c r="AY405" s="52">
        <f>SAStab!J10078</f>
        <v>9509</v>
      </c>
      <c r="BB405" s="7" t="str">
        <f t="shared" si="107"/>
        <v>SSI</v>
      </c>
      <c r="BC405" s="98">
        <f>SAStab!F2160</f>
        <v>5.8999999999999997E-2</v>
      </c>
      <c r="BD405" s="52">
        <f>SAStab!B10222</f>
        <v>338</v>
      </c>
      <c r="BE405" s="52">
        <f>SAStab!C10222</f>
        <v>0</v>
      </c>
      <c r="BF405" s="52">
        <f>SAStab!D10222</f>
        <v>0</v>
      </c>
      <c r="BG405" s="52">
        <f>SAStab!E10222</f>
        <v>0</v>
      </c>
      <c r="BH405" s="52">
        <f>SAStab!F10222</f>
        <v>0</v>
      </c>
      <c r="BI405" s="52">
        <f>SAStab!G10222</f>
        <v>0</v>
      </c>
      <c r="BJ405" s="52">
        <f>SAStab!H10222</f>
        <v>0</v>
      </c>
      <c r="BK405" s="52">
        <f>SAStab!I10222</f>
        <v>1699</v>
      </c>
      <c r="BL405" s="52">
        <f>SAStab!J10222</f>
        <v>9202</v>
      </c>
      <c r="BO405" s="7" t="str">
        <f t="shared" si="108"/>
        <v>SSI</v>
      </c>
      <c r="BP405" s="98">
        <f>SAStab!G2160</f>
        <v>5.0999999999999997E-2</v>
      </c>
      <c r="BQ405">
        <f>SAStab!B10366</f>
        <v>294</v>
      </c>
      <c r="BR405">
        <f>SAStab!C10366</f>
        <v>0</v>
      </c>
      <c r="BS405">
        <f>SAStab!D10366</f>
        <v>0</v>
      </c>
      <c r="BT405">
        <f>SAStab!E10366</f>
        <v>0</v>
      </c>
      <c r="BU405">
        <f>SAStab!F10366</f>
        <v>0</v>
      </c>
      <c r="BV405" s="11">
        <f>SAStab!G10366</f>
        <v>0</v>
      </c>
      <c r="BW405" s="11">
        <f>SAStab!H10366</f>
        <v>0</v>
      </c>
      <c r="BX405" s="11">
        <f>SAStab!I10366</f>
        <v>432</v>
      </c>
      <c r="BY405" s="11">
        <f>SAStab!J10366</f>
        <v>9080</v>
      </c>
    </row>
    <row r="406" spans="1:77">
      <c r="B406" s="7" t="s">
        <v>271</v>
      </c>
      <c r="C406" s="98">
        <f>SAStab!B2161</f>
        <v>0.8</v>
      </c>
      <c r="D406" s="52">
        <f>SAStab!B9647</f>
        <v>7663</v>
      </c>
      <c r="E406" s="52">
        <f>SAStab!C9647</f>
        <v>-76.94</v>
      </c>
      <c r="F406" s="52">
        <f>SAStab!D9647</f>
        <v>-48.99</v>
      </c>
      <c r="G406" s="52">
        <f>SAStab!E9647</f>
        <v>64.7</v>
      </c>
      <c r="H406" s="52">
        <f>SAStab!F9647</f>
        <v>958.5</v>
      </c>
      <c r="I406" s="52">
        <f>SAStab!G9647</f>
        <v>4768</v>
      </c>
      <c r="J406" s="52">
        <f>SAStab!H9647</f>
        <v>14775</v>
      </c>
      <c r="K406" s="52">
        <f>SAStab!I9647</f>
        <v>28841</v>
      </c>
      <c r="L406" s="52">
        <f>SAStab!J9647</f>
        <v>85783</v>
      </c>
      <c r="O406" s="7" t="str">
        <f t="shared" si="104"/>
        <v>Annuitized Financial Income</v>
      </c>
      <c r="P406" s="98">
        <f>SAStab!C2161</f>
        <v>0.79200000000000004</v>
      </c>
      <c r="Q406">
        <f>SAStab!B9791</f>
        <v>6411</v>
      </c>
      <c r="R406" s="52">
        <f>SAStab!C9791</f>
        <v>-92.83</v>
      </c>
      <c r="S406" s="52">
        <f>SAStab!D9791</f>
        <v>-64.069999999999993</v>
      </c>
      <c r="T406" s="52">
        <f>SAStab!E9791</f>
        <v>65.900000000000006</v>
      </c>
      <c r="U406" s="52">
        <f>SAStab!F9791</f>
        <v>947</v>
      </c>
      <c r="V406" s="52">
        <f>SAStab!G9791</f>
        <v>4174</v>
      </c>
      <c r="W406" s="52">
        <f>SAStab!H9791</f>
        <v>13301</v>
      </c>
      <c r="X406">
        <f>SAStab!I9791</f>
        <v>24327</v>
      </c>
      <c r="Y406">
        <f>SAStab!J9791</f>
        <v>78173</v>
      </c>
      <c r="AB406" s="7" t="str">
        <f t="shared" si="105"/>
        <v>Annuitized Financial Income</v>
      </c>
      <c r="AC406" s="98">
        <f>SAStab!D2161</f>
        <v>0.80100000000000005</v>
      </c>
      <c r="AD406">
        <f>SAStab!B9935</f>
        <v>7093</v>
      </c>
      <c r="AE406">
        <f>SAStab!C9935</f>
        <v>-106.27</v>
      </c>
      <c r="AF406">
        <f>SAStab!D9935</f>
        <v>-72.680000000000007</v>
      </c>
      <c r="AG406">
        <f>SAStab!E9935</f>
        <v>110.1</v>
      </c>
      <c r="AH406">
        <f>SAStab!F9935</f>
        <v>1247.5999999999999</v>
      </c>
      <c r="AI406">
        <f>SAStab!G9935</f>
        <v>4916</v>
      </c>
      <c r="AJ406">
        <f>SAStab!H9935</f>
        <v>14778</v>
      </c>
      <c r="AK406">
        <f>SAStab!I9935</f>
        <v>28410</v>
      </c>
      <c r="AL406">
        <f>SAStab!J9935</f>
        <v>86892</v>
      </c>
      <c r="AO406" s="7" t="str">
        <f t="shared" si="106"/>
        <v>Annuitized Financial Income</v>
      </c>
      <c r="AP406" s="98">
        <f>SAStab!E2161</f>
        <v>0.80300000000000005</v>
      </c>
      <c r="AQ406" s="52">
        <f>SAStab!B10079</f>
        <v>8357</v>
      </c>
      <c r="AR406" s="52">
        <f>SAStab!C10079</f>
        <v>-112.77</v>
      </c>
      <c r="AS406" s="52">
        <f>SAStab!D10079</f>
        <v>-78.92</v>
      </c>
      <c r="AT406" s="52">
        <f>SAStab!E10079</f>
        <v>131</v>
      </c>
      <c r="AU406" s="52">
        <f>SAStab!F10079</f>
        <v>1418.9</v>
      </c>
      <c r="AV406" s="52">
        <f>SAStab!G10079</f>
        <v>5751</v>
      </c>
      <c r="AW406" s="52">
        <f>SAStab!H10079</f>
        <v>16668</v>
      </c>
      <c r="AX406" s="52">
        <f>SAStab!I10079</f>
        <v>32590</v>
      </c>
      <c r="AY406" s="52">
        <f>SAStab!J10079</f>
        <v>100941</v>
      </c>
      <c r="BB406" s="7" t="str">
        <f t="shared" si="107"/>
        <v>Annuitized Financial Income</v>
      </c>
      <c r="BC406" s="98">
        <f>SAStab!F2161</f>
        <v>0.81899999999999995</v>
      </c>
      <c r="BD406" s="52">
        <f>SAStab!B10223</f>
        <v>9904</v>
      </c>
      <c r="BE406" s="52">
        <f>SAStab!C10223</f>
        <v>-110.66</v>
      </c>
      <c r="BF406" s="52">
        <f>SAStab!D10223</f>
        <v>-72.349999999999994</v>
      </c>
      <c r="BG406" s="52">
        <f>SAStab!E10223</f>
        <v>176.9</v>
      </c>
      <c r="BH406" s="52">
        <f>SAStab!F10223</f>
        <v>1692.5</v>
      </c>
      <c r="BI406" s="52">
        <f>SAStab!G10223</f>
        <v>6676</v>
      </c>
      <c r="BJ406" s="52">
        <f>SAStab!H10223</f>
        <v>20494</v>
      </c>
      <c r="BK406" s="52">
        <f>SAStab!I10223</f>
        <v>37947</v>
      </c>
      <c r="BL406" s="52">
        <f>SAStab!J10223</f>
        <v>119632</v>
      </c>
      <c r="BO406" s="7" t="str">
        <f t="shared" si="108"/>
        <v>Annuitized Financial Income</v>
      </c>
      <c r="BP406" s="98">
        <f>SAStab!G2161</f>
        <v>0.82</v>
      </c>
      <c r="BQ406">
        <f>SAStab!B10367</f>
        <v>9518</v>
      </c>
      <c r="BR406">
        <f>SAStab!C10367</f>
        <v>-108.3</v>
      </c>
      <c r="BS406">
        <f>SAStab!D10367</f>
        <v>-72.819999999999993</v>
      </c>
      <c r="BT406">
        <f>SAStab!E10367</f>
        <v>214.6</v>
      </c>
      <c r="BU406">
        <f>SAStab!F10367</f>
        <v>1866.1</v>
      </c>
      <c r="BV406" s="11">
        <f>SAStab!G10367</f>
        <v>7644</v>
      </c>
      <c r="BW406" s="11">
        <f>SAStab!H10367</f>
        <v>22558</v>
      </c>
      <c r="BX406" s="11">
        <f>SAStab!I10367</f>
        <v>41622</v>
      </c>
      <c r="BY406" s="11">
        <f>SAStab!J10367</f>
        <v>117058</v>
      </c>
    </row>
    <row r="407" spans="1:77">
      <c r="B407" s="7" t="s">
        <v>40</v>
      </c>
      <c r="C407" s="98">
        <f>SAStab!B2162</f>
        <v>0.32200000000000001</v>
      </c>
      <c r="D407" s="52">
        <f>SAStab!B9648</f>
        <v>2617</v>
      </c>
      <c r="E407" s="52">
        <f>SAStab!C9648</f>
        <v>0</v>
      </c>
      <c r="F407" s="52">
        <f>SAStab!D9648</f>
        <v>0</v>
      </c>
      <c r="G407" s="52">
        <f>SAStab!E9648</f>
        <v>0</v>
      </c>
      <c r="H407" s="52">
        <f>SAStab!F9648</f>
        <v>0</v>
      </c>
      <c r="I407" s="52">
        <f>SAStab!G9648</f>
        <v>1698</v>
      </c>
      <c r="J407" s="52">
        <f>SAStab!H9648</f>
        <v>8542</v>
      </c>
      <c r="K407" s="52">
        <f>SAStab!I9648</f>
        <v>14810</v>
      </c>
      <c r="L407" s="52">
        <f>SAStab!J9648</f>
        <v>31872</v>
      </c>
      <c r="O407" s="7" t="str">
        <f t="shared" si="104"/>
        <v>DB Pension Income</v>
      </c>
      <c r="P407" s="98">
        <f>SAStab!C2162</f>
        <v>0.26400000000000001</v>
      </c>
      <c r="Q407">
        <f>SAStab!B9792</f>
        <v>1490</v>
      </c>
      <c r="R407" s="52">
        <f>SAStab!C9792</f>
        <v>0</v>
      </c>
      <c r="S407" s="52">
        <f>SAStab!D9792</f>
        <v>0</v>
      </c>
      <c r="T407" s="52">
        <f>SAStab!E9792</f>
        <v>0</v>
      </c>
      <c r="U407" s="52">
        <f>SAStab!F9792</f>
        <v>0</v>
      </c>
      <c r="V407" s="52">
        <f>SAStab!G9792</f>
        <v>320</v>
      </c>
      <c r="W407" s="52">
        <f>SAStab!H9792</f>
        <v>4095</v>
      </c>
      <c r="X407">
        <f>SAStab!I9792</f>
        <v>8085</v>
      </c>
      <c r="Y407">
        <f>SAStab!J9792</f>
        <v>23502</v>
      </c>
      <c r="AB407" s="7" t="str">
        <f t="shared" si="105"/>
        <v>DB Pension Income</v>
      </c>
      <c r="AC407" s="98">
        <f>SAStab!D2162</f>
        <v>0.215</v>
      </c>
      <c r="AD407">
        <f>SAStab!B9936</f>
        <v>993</v>
      </c>
      <c r="AE407">
        <f>SAStab!C9936</f>
        <v>0</v>
      </c>
      <c r="AF407">
        <f>SAStab!D9936</f>
        <v>0</v>
      </c>
      <c r="AG407">
        <f>SAStab!E9936</f>
        <v>0</v>
      </c>
      <c r="AH407">
        <f>SAStab!F9936</f>
        <v>0</v>
      </c>
      <c r="AI407">
        <f>SAStab!G9936</f>
        <v>0</v>
      </c>
      <c r="AJ407">
        <f>SAStab!H9936</f>
        <v>1956</v>
      </c>
      <c r="AK407">
        <f>SAStab!I9936</f>
        <v>4651</v>
      </c>
      <c r="AL407">
        <f>SAStab!J9936</f>
        <v>19032</v>
      </c>
      <c r="AO407" s="7" t="str">
        <f t="shared" si="106"/>
        <v>DB Pension Income</v>
      </c>
      <c r="AP407" s="98">
        <f>SAStab!E2162</f>
        <v>0.16800000000000001</v>
      </c>
      <c r="AQ407" s="52">
        <f>SAStab!B10080</f>
        <v>800</v>
      </c>
      <c r="AR407" s="52">
        <f>SAStab!C10080</f>
        <v>0</v>
      </c>
      <c r="AS407" s="52">
        <f>SAStab!D10080</f>
        <v>0</v>
      </c>
      <c r="AT407" s="52">
        <f>SAStab!E10080</f>
        <v>0</v>
      </c>
      <c r="AU407" s="52">
        <f>SAStab!F10080</f>
        <v>0</v>
      </c>
      <c r="AV407" s="52">
        <f>SAStab!G10080</f>
        <v>0</v>
      </c>
      <c r="AW407" s="52">
        <f>SAStab!H10080</f>
        <v>992</v>
      </c>
      <c r="AX407" s="52">
        <f>SAStab!I10080</f>
        <v>2859</v>
      </c>
      <c r="AY407" s="52">
        <f>SAStab!J10080</f>
        <v>16178</v>
      </c>
      <c r="BB407" s="7" t="str">
        <f t="shared" si="107"/>
        <v>DB Pension Income</v>
      </c>
      <c r="BC407" s="98">
        <f>SAStab!F2162</f>
        <v>0.125</v>
      </c>
      <c r="BD407" s="52">
        <f>SAStab!B10224</f>
        <v>704</v>
      </c>
      <c r="BE407" s="52">
        <f>SAStab!C10224</f>
        <v>0</v>
      </c>
      <c r="BF407" s="52">
        <f>SAStab!D10224</f>
        <v>0</v>
      </c>
      <c r="BG407" s="52">
        <f>SAStab!E10224</f>
        <v>0</v>
      </c>
      <c r="BH407" s="52">
        <f>SAStab!F10224</f>
        <v>0</v>
      </c>
      <c r="BI407" s="52">
        <f>SAStab!G10224</f>
        <v>0</v>
      </c>
      <c r="BJ407" s="52">
        <f>SAStab!H10224</f>
        <v>424</v>
      </c>
      <c r="BK407" s="52">
        <f>SAStab!I10224</f>
        <v>2210</v>
      </c>
      <c r="BL407" s="52">
        <f>SAStab!J10224</f>
        <v>13943</v>
      </c>
      <c r="BO407" s="7" t="str">
        <f t="shared" si="108"/>
        <v>DB Pension Income</v>
      </c>
      <c r="BP407" s="98">
        <f>SAStab!G2162</f>
        <v>9.5000000000000001E-2</v>
      </c>
      <c r="BQ407">
        <f>SAStab!B10368</f>
        <v>576</v>
      </c>
      <c r="BR407">
        <f>SAStab!C10368</f>
        <v>0</v>
      </c>
      <c r="BS407">
        <f>SAStab!D10368</f>
        <v>0</v>
      </c>
      <c r="BT407">
        <f>SAStab!E10368</f>
        <v>0</v>
      </c>
      <c r="BU407">
        <f>SAStab!F10368</f>
        <v>0</v>
      </c>
      <c r="BV407" s="11">
        <f>SAStab!G10368</f>
        <v>0</v>
      </c>
      <c r="BW407" s="11">
        <f>SAStab!H10368</f>
        <v>0</v>
      </c>
      <c r="BX407" s="11">
        <f>SAStab!I10368</f>
        <v>1837</v>
      </c>
      <c r="BY407" s="11">
        <f>SAStab!J10368</f>
        <v>14010</v>
      </c>
    </row>
    <row r="408" spans="1:77">
      <c r="B408" s="7" t="s">
        <v>41</v>
      </c>
      <c r="C408" s="98">
        <f>SAStab!B2163</f>
        <v>0.23599999999999999</v>
      </c>
      <c r="D408" s="52">
        <f>SAStab!B9649</f>
        <v>4545</v>
      </c>
      <c r="E408" s="52">
        <f>SAStab!C9649</f>
        <v>0</v>
      </c>
      <c r="F408" s="52">
        <f>SAStab!D9649</f>
        <v>0</v>
      </c>
      <c r="G408" s="52">
        <f>SAStab!E9649</f>
        <v>0</v>
      </c>
      <c r="H408" s="52">
        <f>SAStab!F9649</f>
        <v>0</v>
      </c>
      <c r="I408" s="52">
        <f>SAStab!G9649</f>
        <v>0</v>
      </c>
      <c r="J408" s="52">
        <f>SAStab!H9649</f>
        <v>15906</v>
      </c>
      <c r="K408" s="52">
        <f>SAStab!I9649</f>
        <v>28438</v>
      </c>
      <c r="L408" s="52">
        <f>SAStab!J9649</f>
        <v>62964</v>
      </c>
      <c r="O408" s="7" t="str">
        <f t="shared" si="104"/>
        <v>Earned Income</v>
      </c>
      <c r="P408" s="98">
        <f>SAStab!C2163</f>
        <v>0.30199999999999999</v>
      </c>
      <c r="Q408">
        <f>SAStab!B9793</f>
        <v>6321</v>
      </c>
      <c r="R408" s="52">
        <f>SAStab!C9793</f>
        <v>0</v>
      </c>
      <c r="S408" s="52">
        <f>SAStab!D9793</f>
        <v>0</v>
      </c>
      <c r="T408" s="52">
        <f>SAStab!E9793</f>
        <v>0</v>
      </c>
      <c r="U408" s="52">
        <f>SAStab!F9793</f>
        <v>0</v>
      </c>
      <c r="V408" s="52">
        <f>SAStab!G9793</f>
        <v>4364</v>
      </c>
      <c r="W408" s="52">
        <f>SAStab!H9793</f>
        <v>22205</v>
      </c>
      <c r="X408">
        <f>SAStab!I9793</f>
        <v>34999</v>
      </c>
      <c r="Y408">
        <f>SAStab!J9793</f>
        <v>77844</v>
      </c>
      <c r="AB408" s="7" t="str">
        <f t="shared" si="105"/>
        <v>Earned Income</v>
      </c>
      <c r="AC408" s="98">
        <f>SAStab!D2163</f>
        <v>0.307</v>
      </c>
      <c r="AD408">
        <f>SAStab!B9937</f>
        <v>8421</v>
      </c>
      <c r="AE408">
        <f>SAStab!C9937</f>
        <v>0</v>
      </c>
      <c r="AF408">
        <f>SAStab!D9937</f>
        <v>0</v>
      </c>
      <c r="AG408">
        <f>SAStab!E9937</f>
        <v>0</v>
      </c>
      <c r="AH408">
        <f>SAStab!F9937</f>
        <v>0</v>
      </c>
      <c r="AI408">
        <f>SAStab!G9937</f>
        <v>5026</v>
      </c>
      <c r="AJ408">
        <f>SAStab!H9937</f>
        <v>28013</v>
      </c>
      <c r="AK408">
        <f>SAStab!I9937</f>
        <v>48495</v>
      </c>
      <c r="AL408">
        <f>SAStab!J9937</f>
        <v>104682</v>
      </c>
      <c r="AO408" s="7" t="str">
        <f t="shared" si="106"/>
        <v>Earned Income</v>
      </c>
      <c r="AP408" s="98">
        <f>SAStab!E2163</f>
        <v>0.26900000000000002</v>
      </c>
      <c r="AQ408" s="52">
        <f>SAStab!B10081</f>
        <v>8228</v>
      </c>
      <c r="AR408" s="52">
        <f>SAStab!C10081</f>
        <v>0</v>
      </c>
      <c r="AS408" s="52">
        <f>SAStab!D10081</f>
        <v>0</v>
      </c>
      <c r="AT408" s="52">
        <f>SAStab!E10081</f>
        <v>0</v>
      </c>
      <c r="AU408" s="52">
        <f>SAStab!F10081</f>
        <v>0</v>
      </c>
      <c r="AV408" s="52">
        <f>SAStab!G10081</f>
        <v>1672</v>
      </c>
      <c r="AW408" s="52">
        <f>SAStab!H10081</f>
        <v>28700</v>
      </c>
      <c r="AX408" s="52">
        <f>SAStab!I10081</f>
        <v>49505</v>
      </c>
      <c r="AY408" s="52">
        <f>SAStab!J10081</f>
        <v>106132</v>
      </c>
      <c r="BB408" s="7" t="str">
        <f t="shared" si="107"/>
        <v>Earned Income</v>
      </c>
      <c r="BC408" s="98">
        <f>SAStab!F2163</f>
        <v>0.27500000000000002</v>
      </c>
      <c r="BD408" s="52">
        <f>SAStab!B10225</f>
        <v>9305</v>
      </c>
      <c r="BE408" s="52">
        <f>SAStab!C10225</f>
        <v>0</v>
      </c>
      <c r="BF408" s="52">
        <f>SAStab!D10225</f>
        <v>0</v>
      </c>
      <c r="BG408" s="52">
        <f>SAStab!E10225</f>
        <v>0</v>
      </c>
      <c r="BH408" s="52">
        <f>SAStab!F10225</f>
        <v>0</v>
      </c>
      <c r="BI408" s="52">
        <f>SAStab!G10225</f>
        <v>2598</v>
      </c>
      <c r="BJ408" s="52">
        <f>SAStab!H10225</f>
        <v>31826</v>
      </c>
      <c r="BK408" s="52">
        <f>SAStab!I10225</f>
        <v>55336</v>
      </c>
      <c r="BL408" s="52">
        <f>SAStab!J10225</f>
        <v>122262</v>
      </c>
      <c r="BO408" s="7" t="str">
        <f t="shared" si="108"/>
        <v>Earned Income</v>
      </c>
      <c r="BP408" s="98">
        <f>SAStab!G2163</f>
        <v>0.27900000000000003</v>
      </c>
      <c r="BQ408">
        <f>SAStab!B10369</f>
        <v>11009</v>
      </c>
      <c r="BR408">
        <f>SAStab!C10369</f>
        <v>0</v>
      </c>
      <c r="BS408">
        <f>SAStab!D10369</f>
        <v>0</v>
      </c>
      <c r="BT408">
        <f>SAStab!E10369</f>
        <v>0</v>
      </c>
      <c r="BU408">
        <f>SAStab!F10369</f>
        <v>0</v>
      </c>
      <c r="BV408" s="11">
        <f>SAStab!G10369</f>
        <v>4342</v>
      </c>
      <c r="BW408" s="11">
        <f>SAStab!H10369</f>
        <v>36394</v>
      </c>
      <c r="BX408" s="11">
        <f>SAStab!I10369</f>
        <v>63101</v>
      </c>
      <c r="BY408" s="11">
        <f>SAStab!J10369</f>
        <v>136558</v>
      </c>
    </row>
    <row r="409" spans="1:77">
      <c r="B409" s="7" t="s">
        <v>42</v>
      </c>
      <c r="C409" s="98">
        <f>SAStab!B2164</f>
        <v>0.63500000000000001</v>
      </c>
      <c r="D409" s="52">
        <f>SAStab!B9650</f>
        <v>2178</v>
      </c>
      <c r="E409" s="52">
        <f>SAStab!C9650</f>
        <v>0</v>
      </c>
      <c r="F409" s="52">
        <f>SAStab!D9650</f>
        <v>0</v>
      </c>
      <c r="G409" s="52">
        <f>SAStab!E9650</f>
        <v>0</v>
      </c>
      <c r="H409" s="52">
        <f>SAStab!F9650</f>
        <v>1040.4000000000001</v>
      </c>
      <c r="I409" s="52">
        <f>SAStab!G9650</f>
        <v>2881</v>
      </c>
      <c r="J409" s="52">
        <f>SAStab!H9650</f>
        <v>5810</v>
      </c>
      <c r="K409" s="52">
        <f>SAStab!I9650</f>
        <v>8533</v>
      </c>
      <c r="L409" s="52">
        <f>SAStab!J9650</f>
        <v>15839</v>
      </c>
      <c r="O409" s="7" t="str">
        <f t="shared" si="104"/>
        <v>Imputed Rental Income</v>
      </c>
      <c r="P409" s="98">
        <f>SAStab!C2164</f>
        <v>0.60199999999999998</v>
      </c>
      <c r="Q409">
        <f>SAStab!B9794</f>
        <v>2113</v>
      </c>
      <c r="R409" s="52">
        <f>SAStab!C9794</f>
        <v>0</v>
      </c>
      <c r="S409" s="52">
        <f>SAStab!D9794</f>
        <v>0</v>
      </c>
      <c r="T409" s="52">
        <f>SAStab!E9794</f>
        <v>0</v>
      </c>
      <c r="U409" s="52">
        <f>SAStab!F9794</f>
        <v>825.6</v>
      </c>
      <c r="V409" s="52">
        <f>SAStab!G9794</f>
        <v>2642</v>
      </c>
      <c r="W409" s="52">
        <f>SAStab!H9794</f>
        <v>5676</v>
      </c>
      <c r="X409">
        <f>SAStab!I9794</f>
        <v>8862</v>
      </c>
      <c r="Y409">
        <f>SAStab!J9794</f>
        <v>16964</v>
      </c>
      <c r="AB409" s="7" t="str">
        <f t="shared" si="105"/>
        <v>Imputed Rental Income</v>
      </c>
      <c r="AC409" s="98">
        <f>SAStab!D2164</f>
        <v>0.59299999999999997</v>
      </c>
      <c r="AD409">
        <f>SAStab!B9938</f>
        <v>2486</v>
      </c>
      <c r="AE409">
        <f>SAStab!C9938</f>
        <v>0</v>
      </c>
      <c r="AF409">
        <f>SAStab!D9938</f>
        <v>0</v>
      </c>
      <c r="AG409">
        <f>SAStab!E9938</f>
        <v>0</v>
      </c>
      <c r="AH409">
        <f>SAStab!F9938</f>
        <v>848.7</v>
      </c>
      <c r="AI409">
        <f>SAStab!G9938</f>
        <v>2891</v>
      </c>
      <c r="AJ409">
        <f>SAStab!H9938</f>
        <v>6578</v>
      </c>
      <c r="AK409">
        <f>SAStab!I9938</f>
        <v>10397</v>
      </c>
      <c r="AL409">
        <f>SAStab!J9938</f>
        <v>24307</v>
      </c>
      <c r="AO409" s="7" t="str">
        <f t="shared" si="106"/>
        <v>Imputed Rental Income</v>
      </c>
      <c r="AP409" s="98">
        <f>SAStab!E2164</f>
        <v>0.56799999999999995</v>
      </c>
      <c r="AQ409" s="52">
        <f>SAStab!B10082</f>
        <v>2602</v>
      </c>
      <c r="AR409" s="52">
        <f>SAStab!C10082</f>
        <v>0</v>
      </c>
      <c r="AS409" s="52">
        <f>SAStab!D10082</f>
        <v>0</v>
      </c>
      <c r="AT409" s="52">
        <f>SAStab!E10082</f>
        <v>0</v>
      </c>
      <c r="AU409" s="52">
        <f>SAStab!F10082</f>
        <v>801.4</v>
      </c>
      <c r="AV409" s="52">
        <f>SAStab!G10082</f>
        <v>3132</v>
      </c>
      <c r="AW409" s="52">
        <f>SAStab!H10082</f>
        <v>6776</v>
      </c>
      <c r="AX409" s="52">
        <f>SAStab!I10082</f>
        <v>11087</v>
      </c>
      <c r="AY409" s="52">
        <f>SAStab!J10082</f>
        <v>23853</v>
      </c>
      <c r="BB409" s="7" t="str">
        <f t="shared" si="107"/>
        <v>Imputed Rental Income</v>
      </c>
      <c r="BC409" s="98">
        <f>SAStab!F2164</f>
        <v>0.55600000000000005</v>
      </c>
      <c r="BD409" s="52">
        <f>SAStab!B10226</f>
        <v>2956</v>
      </c>
      <c r="BE409" s="52">
        <f>SAStab!C10226</f>
        <v>0</v>
      </c>
      <c r="BF409" s="52">
        <f>SAStab!D10226</f>
        <v>0</v>
      </c>
      <c r="BG409" s="52">
        <f>SAStab!E10226</f>
        <v>0</v>
      </c>
      <c r="BH409" s="52">
        <f>SAStab!F10226</f>
        <v>871.4</v>
      </c>
      <c r="BI409" s="52">
        <f>SAStab!G10226</f>
        <v>3525</v>
      </c>
      <c r="BJ409" s="52">
        <f>SAStab!H10226</f>
        <v>7777</v>
      </c>
      <c r="BK409" s="52">
        <f>SAStab!I10226</f>
        <v>12286</v>
      </c>
      <c r="BL409" s="52">
        <f>SAStab!J10226</f>
        <v>26537</v>
      </c>
      <c r="BO409" s="7" t="str">
        <f t="shared" si="108"/>
        <v>Imputed Rental Income</v>
      </c>
      <c r="BP409" s="98">
        <f>SAStab!G2164</f>
        <v>0.54900000000000004</v>
      </c>
      <c r="BQ409">
        <f>SAStab!B10370</f>
        <v>3363</v>
      </c>
      <c r="BR409">
        <f>SAStab!C10370</f>
        <v>0</v>
      </c>
      <c r="BS409">
        <f>SAStab!D10370</f>
        <v>0</v>
      </c>
      <c r="BT409">
        <f>SAStab!E10370</f>
        <v>0</v>
      </c>
      <c r="BU409">
        <f>SAStab!F10370</f>
        <v>870.5</v>
      </c>
      <c r="BV409" s="11">
        <f>SAStab!G10370</f>
        <v>3915</v>
      </c>
      <c r="BW409" s="11">
        <f>SAStab!H10370</f>
        <v>8623</v>
      </c>
      <c r="BX409" s="11">
        <f>SAStab!I10370</f>
        <v>13565</v>
      </c>
      <c r="BY409" s="11">
        <f>SAStab!J10370</f>
        <v>33203</v>
      </c>
    </row>
    <row r="410" spans="1:77">
      <c r="A410" s="7"/>
      <c r="B410" s="7" t="s">
        <v>226</v>
      </c>
      <c r="C410" s="98">
        <f>SAStab!B2165</f>
        <v>7.3999999999999996E-2</v>
      </c>
      <c r="D410" s="52">
        <f>SAStab!B9651</f>
        <v>616</v>
      </c>
      <c r="E410" s="52">
        <f>SAStab!C9651</f>
        <v>0</v>
      </c>
      <c r="F410" s="52">
        <f>SAStab!D9651</f>
        <v>0</v>
      </c>
      <c r="G410" s="52">
        <f>SAStab!E9651</f>
        <v>0</v>
      </c>
      <c r="H410" s="52">
        <f>SAStab!F9651</f>
        <v>0</v>
      </c>
      <c r="I410" s="52">
        <f>SAStab!G9651</f>
        <v>0</v>
      </c>
      <c r="J410" s="52">
        <f>SAStab!H9651</f>
        <v>0</v>
      </c>
      <c r="K410" s="52">
        <f>SAStab!I9651</f>
        <v>5505</v>
      </c>
      <c r="L410" s="52">
        <f>SAStab!J9651</f>
        <v>13919</v>
      </c>
      <c r="N410" s="7"/>
      <c r="O410" s="7" t="str">
        <f t="shared" si="104"/>
        <v>Means+Nonmeans Benefits</v>
      </c>
      <c r="P410" s="98">
        <f>SAStab!C2165</f>
        <v>7.5999999999999998E-2</v>
      </c>
      <c r="Q410">
        <f>SAStab!B9795</f>
        <v>710</v>
      </c>
      <c r="R410" s="52">
        <f>SAStab!C9795</f>
        <v>0</v>
      </c>
      <c r="S410" s="52">
        <f>SAStab!D9795</f>
        <v>0</v>
      </c>
      <c r="T410" s="52">
        <f>SAStab!E9795</f>
        <v>0</v>
      </c>
      <c r="U410" s="52">
        <f>SAStab!F9795</f>
        <v>0</v>
      </c>
      <c r="V410" s="52">
        <f>SAStab!G9795</f>
        <v>0</v>
      </c>
      <c r="W410" s="52">
        <f>SAStab!H9795</f>
        <v>0</v>
      </c>
      <c r="X410">
        <f>SAStab!I9795</f>
        <v>6300</v>
      </c>
      <c r="Y410">
        <f>SAStab!J9795</f>
        <v>15455</v>
      </c>
      <c r="AA410" s="7"/>
      <c r="AB410" s="7" t="str">
        <f t="shared" si="105"/>
        <v>Means+Nonmeans Benefits</v>
      </c>
      <c r="AC410" s="98">
        <f>SAStab!D2165</f>
        <v>7.6999999999999999E-2</v>
      </c>
      <c r="AD410">
        <f>SAStab!B9939</f>
        <v>762</v>
      </c>
      <c r="AE410">
        <f>SAStab!C9939</f>
        <v>0</v>
      </c>
      <c r="AF410">
        <f>SAStab!D9939</f>
        <v>0</v>
      </c>
      <c r="AG410">
        <f>SAStab!E9939</f>
        <v>0</v>
      </c>
      <c r="AH410">
        <f>SAStab!F9939</f>
        <v>0</v>
      </c>
      <c r="AI410">
        <f>SAStab!G9939</f>
        <v>0</v>
      </c>
      <c r="AJ410">
        <f>SAStab!H9939</f>
        <v>0</v>
      </c>
      <c r="AK410">
        <f>SAStab!I9939</f>
        <v>6176</v>
      </c>
      <c r="AL410">
        <f>SAStab!J9939</f>
        <v>17518</v>
      </c>
      <c r="AN410" s="7"/>
      <c r="AO410" s="7" t="str">
        <f t="shared" si="106"/>
        <v>Means+Nonmeans Benefits</v>
      </c>
      <c r="AP410" s="98">
        <f>SAStab!E2165</f>
        <v>7.2999999999999995E-2</v>
      </c>
      <c r="AQ410" s="52">
        <f>SAStab!B10083</f>
        <v>821</v>
      </c>
      <c r="AR410" s="52">
        <f>SAStab!C10083</f>
        <v>0</v>
      </c>
      <c r="AS410" s="52">
        <f>SAStab!D10083</f>
        <v>0</v>
      </c>
      <c r="AT410" s="52">
        <f>SAStab!E10083</f>
        <v>0</v>
      </c>
      <c r="AU410" s="52">
        <f>SAStab!F10083</f>
        <v>0</v>
      </c>
      <c r="AV410" s="52">
        <f>SAStab!G10083</f>
        <v>0</v>
      </c>
      <c r="AW410" s="52">
        <f>SAStab!H10083</f>
        <v>0</v>
      </c>
      <c r="AX410" s="52">
        <f>SAStab!I10083</f>
        <v>6859</v>
      </c>
      <c r="AY410" s="52">
        <f>SAStab!J10083</f>
        <v>18537</v>
      </c>
      <c r="BA410" s="7"/>
      <c r="BB410" s="7" t="str">
        <f t="shared" si="107"/>
        <v>Means+Nonmeans Benefits</v>
      </c>
      <c r="BC410" s="98">
        <f>SAStab!F2165</f>
        <v>8.1000000000000003E-2</v>
      </c>
      <c r="BD410" s="52">
        <f>SAStab!B10227</f>
        <v>1042</v>
      </c>
      <c r="BE410" s="52">
        <f>SAStab!C10227</f>
        <v>0</v>
      </c>
      <c r="BF410" s="52">
        <f>SAStab!D10227</f>
        <v>0</v>
      </c>
      <c r="BG410" s="52">
        <f>SAStab!E10227</f>
        <v>0</v>
      </c>
      <c r="BH410" s="52">
        <f>SAStab!F10227</f>
        <v>0</v>
      </c>
      <c r="BI410" s="52">
        <f>SAStab!G10227</f>
        <v>0</v>
      </c>
      <c r="BJ410" s="52">
        <f>SAStab!H10227</f>
        <v>0</v>
      </c>
      <c r="BK410" s="52">
        <f>SAStab!I10227</f>
        <v>9423</v>
      </c>
      <c r="BL410" s="52">
        <f>SAStab!J10227</f>
        <v>22298</v>
      </c>
      <c r="BN410" s="7"/>
      <c r="BO410" s="7" t="str">
        <f t="shared" si="108"/>
        <v>Means+Nonmeans Benefits</v>
      </c>
      <c r="BP410" s="98">
        <f>SAStab!G2165</f>
        <v>0.08</v>
      </c>
      <c r="BQ410">
        <f>SAStab!B10371</f>
        <v>1178</v>
      </c>
      <c r="BR410">
        <f>SAStab!C10371</f>
        <v>0</v>
      </c>
      <c r="BS410">
        <f>SAStab!D10371</f>
        <v>0</v>
      </c>
      <c r="BT410">
        <f>SAStab!E10371</f>
        <v>0</v>
      </c>
      <c r="BU410">
        <f>SAStab!F10371</f>
        <v>0</v>
      </c>
      <c r="BV410" s="11">
        <f>SAStab!G10371</f>
        <v>0</v>
      </c>
      <c r="BW410" s="11">
        <f>SAStab!H10371</f>
        <v>0</v>
      </c>
      <c r="BX410" s="11">
        <f>SAStab!I10371</f>
        <v>10807</v>
      </c>
      <c r="BY410" s="11">
        <f>SAStab!J10371</f>
        <v>25627</v>
      </c>
    </row>
    <row r="411" spans="1:77">
      <c r="A411" s="7"/>
      <c r="B411" s="7" t="s">
        <v>308</v>
      </c>
      <c r="C411" s="98">
        <f>SAStab!B2166</f>
        <v>0.24199999999999999</v>
      </c>
      <c r="D411" s="52">
        <f>SAStab!B9652</f>
        <v>9774</v>
      </c>
      <c r="E411" s="52">
        <f>SAStab!C9652</f>
        <v>0</v>
      </c>
      <c r="F411" s="52">
        <f>SAStab!D9652</f>
        <v>0</v>
      </c>
      <c r="G411" s="52">
        <f>SAStab!E9652</f>
        <v>0</v>
      </c>
      <c r="H411" s="52">
        <f>SAStab!F9652</f>
        <v>0</v>
      </c>
      <c r="I411" s="52">
        <f>SAStab!G9652</f>
        <v>0</v>
      </c>
      <c r="J411" s="52">
        <f>SAStab!H9652</f>
        <v>34862</v>
      </c>
      <c r="K411" s="52">
        <f>SAStab!I9652</f>
        <v>66422</v>
      </c>
      <c r="L411" s="52">
        <f>SAStab!J9652</f>
        <v>90510</v>
      </c>
      <c r="N411" s="7"/>
      <c r="O411" s="7" t="str">
        <f t="shared" si="104"/>
        <v>Other Family Member Income</v>
      </c>
      <c r="P411" s="98">
        <f>SAStab!C2166</f>
        <v>0.26100000000000001</v>
      </c>
      <c r="Q411">
        <f>SAStab!B9796</f>
        <v>13107</v>
      </c>
      <c r="R411" s="52">
        <f>SAStab!C9796</f>
        <v>0</v>
      </c>
      <c r="S411" s="52">
        <f>SAStab!D9796</f>
        <v>0</v>
      </c>
      <c r="T411" s="52">
        <f>SAStab!E9796</f>
        <v>0</v>
      </c>
      <c r="U411" s="52">
        <f>SAStab!F9796</f>
        <v>0</v>
      </c>
      <c r="V411" s="52">
        <f>SAStab!G9796</f>
        <v>16142</v>
      </c>
      <c r="W411" s="52">
        <f>SAStab!H9796</f>
        <v>61280</v>
      </c>
      <c r="X411">
        <f>SAStab!I9796</f>
        <v>78020</v>
      </c>
      <c r="Y411">
        <f>SAStab!J9796</f>
        <v>106314</v>
      </c>
      <c r="AA411" s="7"/>
      <c r="AB411" s="7" t="str">
        <f t="shared" si="105"/>
        <v>Other Family Member Income</v>
      </c>
      <c r="AC411" s="98">
        <f>SAStab!D2166</f>
        <v>0.26600000000000001</v>
      </c>
      <c r="AD411">
        <f>SAStab!B9940</f>
        <v>15132</v>
      </c>
      <c r="AE411">
        <f>SAStab!C9940</f>
        <v>0</v>
      </c>
      <c r="AF411">
        <f>SAStab!D9940</f>
        <v>0</v>
      </c>
      <c r="AG411">
        <f>SAStab!E9940</f>
        <v>0</v>
      </c>
      <c r="AH411">
        <f>SAStab!F9940</f>
        <v>0</v>
      </c>
      <c r="AI411">
        <f>SAStab!G9940</f>
        <v>18173</v>
      </c>
      <c r="AJ411">
        <f>SAStab!H9940</f>
        <v>68991</v>
      </c>
      <c r="AK411">
        <f>SAStab!I9940</f>
        <v>105293</v>
      </c>
      <c r="AL411">
        <f>SAStab!J9940</f>
        <v>119693</v>
      </c>
      <c r="AN411" s="7"/>
      <c r="AO411" s="7" t="str">
        <f t="shared" si="106"/>
        <v>Other Family Member Income</v>
      </c>
      <c r="AP411" s="98">
        <f>SAStab!E2166</f>
        <v>0.26300000000000001</v>
      </c>
      <c r="AQ411" s="52">
        <f>SAStab!B10084</f>
        <v>16821</v>
      </c>
      <c r="AR411" s="52">
        <f>SAStab!C10084</f>
        <v>0</v>
      </c>
      <c r="AS411" s="52">
        <f>SAStab!D10084</f>
        <v>0</v>
      </c>
      <c r="AT411" s="52">
        <f>SAStab!E10084</f>
        <v>0</v>
      </c>
      <c r="AU411" s="52">
        <f>SAStab!F10084</f>
        <v>0</v>
      </c>
      <c r="AV411" s="52">
        <f>SAStab!G10084</f>
        <v>20310</v>
      </c>
      <c r="AW411" s="52">
        <f>SAStab!H10084</f>
        <v>77104</v>
      </c>
      <c r="AX411" s="52">
        <f>SAStab!I10084</f>
        <v>117675</v>
      </c>
      <c r="AY411" s="52">
        <f>SAStab!J10084</f>
        <v>133768</v>
      </c>
      <c r="BA411" s="7"/>
      <c r="BB411" s="7" t="str">
        <f t="shared" si="107"/>
        <v>Other Family Member Income</v>
      </c>
      <c r="BC411" s="98">
        <f>SAStab!F2166</f>
        <v>0.26500000000000001</v>
      </c>
      <c r="BD411" s="52">
        <f>SAStab!B10228</f>
        <v>18470</v>
      </c>
      <c r="BE411" s="52">
        <f>SAStab!C10228</f>
        <v>0</v>
      </c>
      <c r="BF411" s="52">
        <f>SAStab!D10228</f>
        <v>0</v>
      </c>
      <c r="BG411" s="52">
        <f>SAStab!E10228</f>
        <v>0</v>
      </c>
      <c r="BH411" s="52">
        <f>SAStab!F10228</f>
        <v>0</v>
      </c>
      <c r="BI411" s="52">
        <f>SAStab!G10228</f>
        <v>22616</v>
      </c>
      <c r="BJ411" s="52">
        <f>SAStab!H10228</f>
        <v>85859</v>
      </c>
      <c r="BK411" s="52">
        <f>SAStab!I10228</f>
        <v>131036</v>
      </c>
      <c r="BL411" s="52">
        <f>SAStab!J10228</f>
        <v>148956</v>
      </c>
      <c r="BN411" s="7"/>
      <c r="BO411" s="7" t="str">
        <f t="shared" si="108"/>
        <v>Other Family Member Income</v>
      </c>
      <c r="BP411" s="98">
        <f>SAStab!G2166</f>
        <v>0.27</v>
      </c>
      <c r="BQ411">
        <f>SAStab!B10372</f>
        <v>20913</v>
      </c>
      <c r="BR411">
        <f>SAStab!C10372</f>
        <v>0</v>
      </c>
      <c r="BS411">
        <f>SAStab!D10372</f>
        <v>0</v>
      </c>
      <c r="BT411">
        <f>SAStab!E10372</f>
        <v>0</v>
      </c>
      <c r="BU411">
        <f>SAStab!F10372</f>
        <v>0</v>
      </c>
      <c r="BV411" s="11">
        <f>SAStab!G10372</f>
        <v>25149</v>
      </c>
      <c r="BW411" s="11">
        <f>SAStab!H10372</f>
        <v>95473</v>
      </c>
      <c r="BX411" s="11">
        <f>SAStab!I10372</f>
        <v>145709</v>
      </c>
      <c r="BY411" s="11">
        <f>SAStab!J10372</f>
        <v>165636</v>
      </c>
    </row>
    <row r="412" spans="1:77">
      <c r="A412" s="7"/>
      <c r="B412" s="9" t="s">
        <v>44</v>
      </c>
      <c r="C412" s="98">
        <f>SAStab!B2167</f>
        <v>0.79700000000000004</v>
      </c>
      <c r="D412" s="52">
        <f>SAStab!B9653</f>
        <v>9776</v>
      </c>
      <c r="E412" s="52">
        <f>SAStab!C9653</f>
        <v>0</v>
      </c>
      <c r="F412" s="52">
        <f>SAStab!D9653</f>
        <v>0</v>
      </c>
      <c r="G412" s="52">
        <f>SAStab!E9653</f>
        <v>4023.6</v>
      </c>
      <c r="H412" s="52">
        <f>SAStab!F9653</f>
        <v>9986.1</v>
      </c>
      <c r="I412" s="52">
        <f>SAStab!G9653</f>
        <v>14893</v>
      </c>
      <c r="J412" s="52">
        <f>SAStab!H9653</f>
        <v>19097</v>
      </c>
      <c r="K412" s="52">
        <f>SAStab!I9653</f>
        <v>21376</v>
      </c>
      <c r="L412" s="52">
        <f>SAStab!J9653</f>
        <v>24900</v>
      </c>
      <c r="N412" s="7"/>
      <c r="O412" s="7" t="str">
        <f>$B412</f>
        <v xml:space="preserve">      Own Benefit</v>
      </c>
      <c r="P412" s="98">
        <f>SAStab!C2167</f>
        <v>0.752</v>
      </c>
      <c r="Q412">
        <f>SAStab!B9797</f>
        <v>9128</v>
      </c>
      <c r="R412" s="52">
        <f>SAStab!C9797</f>
        <v>0</v>
      </c>
      <c r="S412" s="52">
        <f>SAStab!D9797</f>
        <v>0</v>
      </c>
      <c r="T412" s="52">
        <f>SAStab!E9797</f>
        <v>775.4</v>
      </c>
      <c r="U412" s="52">
        <f>SAStab!F9797</f>
        <v>8927</v>
      </c>
      <c r="V412" s="52">
        <f>SAStab!G9797</f>
        <v>14325</v>
      </c>
      <c r="W412" s="52">
        <f>SAStab!H9797</f>
        <v>19406</v>
      </c>
      <c r="X412">
        <f>SAStab!I9797</f>
        <v>22281</v>
      </c>
      <c r="Y412">
        <f>SAStab!J9797</f>
        <v>26568</v>
      </c>
      <c r="AA412" s="7"/>
      <c r="AB412" s="7" t="str">
        <f t="shared" si="105"/>
        <v xml:space="preserve">      Own Benefit</v>
      </c>
      <c r="AC412" s="98">
        <f>SAStab!D2167</f>
        <v>0.73399999999999999</v>
      </c>
      <c r="AD412">
        <f>SAStab!B9941</f>
        <v>9393</v>
      </c>
      <c r="AE412">
        <f>SAStab!C9941</f>
        <v>0</v>
      </c>
      <c r="AF412">
        <f>SAStab!D9941</f>
        <v>0</v>
      </c>
      <c r="AG412">
        <f>SAStab!E9941</f>
        <v>0</v>
      </c>
      <c r="AH412">
        <f>SAStab!F9941</f>
        <v>9065.4</v>
      </c>
      <c r="AI412">
        <f>SAStab!G9941</f>
        <v>14481</v>
      </c>
      <c r="AJ412">
        <f>SAStab!H9941</f>
        <v>20004</v>
      </c>
      <c r="AK412">
        <f>SAStab!I9941</f>
        <v>23316</v>
      </c>
      <c r="AL412">
        <f>SAStab!J9941</f>
        <v>33075</v>
      </c>
      <c r="AN412" s="7"/>
      <c r="AO412" s="7" t="str">
        <f t="shared" si="106"/>
        <v xml:space="preserve">      Own Benefit</v>
      </c>
      <c r="AP412" s="98">
        <f>SAStab!E2167</f>
        <v>0.72199999999999998</v>
      </c>
      <c r="AQ412" s="52">
        <f>SAStab!B10085</f>
        <v>10131</v>
      </c>
      <c r="AR412" s="52">
        <f>SAStab!C10085</f>
        <v>0</v>
      </c>
      <c r="AS412" s="52">
        <f>SAStab!D10085</f>
        <v>0</v>
      </c>
      <c r="AT412" s="52">
        <f>SAStab!E10085</f>
        <v>0</v>
      </c>
      <c r="AU412" s="52">
        <f>SAStab!F10085</f>
        <v>9898.9</v>
      </c>
      <c r="AV412" s="52">
        <f>SAStab!G10085</f>
        <v>15567</v>
      </c>
      <c r="AW412" s="52">
        <f>SAStab!H10085</f>
        <v>21580</v>
      </c>
      <c r="AX412" s="52">
        <f>SAStab!I10085</f>
        <v>26008</v>
      </c>
      <c r="AY412" s="52">
        <f>SAStab!J10085</f>
        <v>36410</v>
      </c>
      <c r="BA412" s="7"/>
      <c r="BB412" s="7" t="str">
        <f t="shared" si="107"/>
        <v xml:space="preserve">      Own Benefit</v>
      </c>
      <c r="BC412" s="98">
        <f>SAStab!F2167</f>
        <v>0.72</v>
      </c>
      <c r="BD412" s="52">
        <f>SAStab!B10229</f>
        <v>11133</v>
      </c>
      <c r="BE412" s="52">
        <f>SAStab!C10229</f>
        <v>0</v>
      </c>
      <c r="BF412" s="52">
        <f>SAStab!D10229</f>
        <v>0</v>
      </c>
      <c r="BG412" s="52">
        <f>SAStab!E10229</f>
        <v>0</v>
      </c>
      <c r="BH412" s="52">
        <f>SAStab!F10229</f>
        <v>10810.8</v>
      </c>
      <c r="BI412" s="52">
        <f>SAStab!G10229</f>
        <v>16997</v>
      </c>
      <c r="BJ412" s="52">
        <f>SAStab!H10229</f>
        <v>23835</v>
      </c>
      <c r="BK412" s="52">
        <f>SAStab!I10229</f>
        <v>29302</v>
      </c>
      <c r="BL412" s="52">
        <f>SAStab!J10229</f>
        <v>39465</v>
      </c>
      <c r="BN412" s="7"/>
      <c r="BO412" s="7" t="str">
        <f t="shared" si="108"/>
        <v xml:space="preserve">      Own Benefit</v>
      </c>
      <c r="BP412" s="98">
        <f>SAStab!G2167</f>
        <v>0.71399999999999997</v>
      </c>
      <c r="BQ412">
        <f>SAStab!B10373</f>
        <v>12181</v>
      </c>
      <c r="BR412">
        <f>SAStab!C10373</f>
        <v>0</v>
      </c>
      <c r="BS412">
        <f>SAStab!D10373</f>
        <v>0</v>
      </c>
      <c r="BT412">
        <f>SAStab!E10373</f>
        <v>0</v>
      </c>
      <c r="BU412">
        <f>SAStab!F10373</f>
        <v>11791.4</v>
      </c>
      <c r="BV412" s="11">
        <f>SAStab!G10373</f>
        <v>18691</v>
      </c>
      <c r="BW412" s="11">
        <f>SAStab!H10373</f>
        <v>26502</v>
      </c>
      <c r="BX412" s="11">
        <f>SAStab!I10373</f>
        <v>32322</v>
      </c>
      <c r="BY412" s="11">
        <f>SAStab!J10373</f>
        <v>42127</v>
      </c>
    </row>
    <row r="413" spans="1:77">
      <c r="A413" s="7"/>
      <c r="B413" s="9" t="s">
        <v>45</v>
      </c>
      <c r="C413" s="98">
        <f>SAStab!B2168</f>
        <v>0.32500000000000001</v>
      </c>
      <c r="D413" s="52">
        <f>SAStab!B9654</f>
        <v>3661</v>
      </c>
      <c r="E413" s="52">
        <f>SAStab!C9654</f>
        <v>0</v>
      </c>
      <c r="F413" s="52">
        <f>SAStab!D9654</f>
        <v>0</v>
      </c>
      <c r="G413" s="52">
        <f>SAStab!E9654</f>
        <v>0</v>
      </c>
      <c r="H413" s="52">
        <f>SAStab!F9654</f>
        <v>0</v>
      </c>
      <c r="I413" s="52">
        <f>SAStab!G9654</f>
        <v>6814</v>
      </c>
      <c r="J413" s="52">
        <f>SAStab!H9654</f>
        <v>13567</v>
      </c>
      <c r="K413" s="52">
        <f>SAStab!I9654</f>
        <v>17094</v>
      </c>
      <c r="L413" s="52">
        <f>SAStab!J9654</f>
        <v>24428</v>
      </c>
      <c r="N413" s="7"/>
      <c r="O413" s="7" t="str">
        <f>$B413</f>
        <v xml:space="preserve">      Spouse Benefit</v>
      </c>
      <c r="P413" s="98">
        <f>SAStab!C2168</f>
        <v>0.33900000000000002</v>
      </c>
      <c r="Q413">
        <f>SAStab!B9798</f>
        <v>4213</v>
      </c>
      <c r="R413" s="52">
        <f>SAStab!C9798</f>
        <v>0</v>
      </c>
      <c r="S413" s="52">
        <f>SAStab!D9798</f>
        <v>0</v>
      </c>
      <c r="T413" s="52">
        <f>SAStab!E9798</f>
        <v>0</v>
      </c>
      <c r="U413" s="52">
        <f>SAStab!F9798</f>
        <v>0</v>
      </c>
      <c r="V413" s="52">
        <f>SAStab!G9798</f>
        <v>7804</v>
      </c>
      <c r="W413" s="52">
        <f>SAStab!H9798</f>
        <v>15435</v>
      </c>
      <c r="X413">
        <f>SAStab!I9798</f>
        <v>19886</v>
      </c>
      <c r="Y413">
        <f>SAStab!J9798</f>
        <v>27128</v>
      </c>
      <c r="AA413" s="7"/>
      <c r="AB413" s="7" t="str">
        <f t="shared" si="105"/>
        <v xml:space="preserve">      Spouse Benefit</v>
      </c>
      <c r="AC413" s="98">
        <f>SAStab!D2168</f>
        <v>0.34300000000000003</v>
      </c>
      <c r="AD413">
        <f>SAStab!B9942</f>
        <v>4849</v>
      </c>
      <c r="AE413">
        <f>SAStab!C9942</f>
        <v>0</v>
      </c>
      <c r="AF413">
        <f>SAStab!D9942</f>
        <v>0</v>
      </c>
      <c r="AG413">
        <f>SAStab!E9942</f>
        <v>0</v>
      </c>
      <c r="AH413">
        <f>SAStab!F9942</f>
        <v>0</v>
      </c>
      <c r="AI413">
        <f>SAStab!G9942</f>
        <v>8740</v>
      </c>
      <c r="AJ413">
        <f>SAStab!H9942</f>
        <v>17428</v>
      </c>
      <c r="AK413">
        <f>SAStab!I9942</f>
        <v>23057</v>
      </c>
      <c r="AL413">
        <f>SAStab!J9942</f>
        <v>31462</v>
      </c>
      <c r="AN413" s="7"/>
      <c r="AO413" s="7" t="str">
        <f t="shared" si="106"/>
        <v xml:space="preserve">      Spouse Benefit</v>
      </c>
      <c r="AP413" s="98">
        <f>SAStab!E2168</f>
        <v>0.31900000000000001</v>
      </c>
      <c r="AQ413" s="52">
        <f>SAStab!B10086</f>
        <v>5044</v>
      </c>
      <c r="AR413" s="52">
        <f>SAStab!C10086</f>
        <v>0</v>
      </c>
      <c r="AS413" s="52">
        <f>SAStab!D10086</f>
        <v>0</v>
      </c>
      <c r="AT413" s="52">
        <f>SAStab!E10086</f>
        <v>0</v>
      </c>
      <c r="AU413" s="52">
        <f>SAStab!F10086</f>
        <v>0</v>
      </c>
      <c r="AV413" s="52">
        <f>SAStab!G10086</f>
        <v>8707</v>
      </c>
      <c r="AW413" s="52">
        <f>SAStab!H10086</f>
        <v>18708</v>
      </c>
      <c r="AX413" s="52">
        <f>SAStab!I10086</f>
        <v>24917</v>
      </c>
      <c r="AY413" s="52">
        <f>SAStab!J10086</f>
        <v>35464</v>
      </c>
      <c r="BA413" s="7"/>
      <c r="BB413" s="7" t="str">
        <f t="shared" si="107"/>
        <v xml:space="preserve">      Spouse Benefit</v>
      </c>
      <c r="BC413" s="98">
        <f>SAStab!F2168</f>
        <v>0.31900000000000001</v>
      </c>
      <c r="BD413" s="52">
        <f>SAStab!B10230</f>
        <v>5686</v>
      </c>
      <c r="BE413" s="52">
        <f>SAStab!C10230</f>
        <v>0</v>
      </c>
      <c r="BF413" s="52">
        <f>SAStab!D10230</f>
        <v>0</v>
      </c>
      <c r="BG413" s="52">
        <f>SAStab!E10230</f>
        <v>0</v>
      </c>
      <c r="BH413" s="52">
        <f>SAStab!F10230</f>
        <v>0</v>
      </c>
      <c r="BI413" s="52">
        <f>SAStab!G10230</f>
        <v>9740</v>
      </c>
      <c r="BJ413" s="52">
        <f>SAStab!H10230</f>
        <v>21317</v>
      </c>
      <c r="BK413" s="52">
        <f>SAStab!I10230</f>
        <v>28418</v>
      </c>
      <c r="BL413" s="52">
        <f>SAStab!J10230</f>
        <v>41020</v>
      </c>
      <c r="BN413" s="7"/>
      <c r="BO413" s="7" t="str">
        <f t="shared" si="108"/>
        <v xml:space="preserve">      Spouse Benefit</v>
      </c>
      <c r="BP413" s="98">
        <f>SAStab!G2168</f>
        <v>0.32300000000000001</v>
      </c>
      <c r="BQ413">
        <f>SAStab!B10374</f>
        <v>6597</v>
      </c>
      <c r="BR413">
        <f>SAStab!C10374</f>
        <v>0</v>
      </c>
      <c r="BS413">
        <f>SAStab!D10374</f>
        <v>0</v>
      </c>
      <c r="BT413">
        <f>SAStab!E10374</f>
        <v>0</v>
      </c>
      <c r="BU413">
        <f>SAStab!F10374</f>
        <v>0</v>
      </c>
      <c r="BV413" s="11">
        <f>SAStab!G10374</f>
        <v>11660</v>
      </c>
      <c r="BW413" s="11">
        <f>SAStab!H10374</f>
        <v>24251</v>
      </c>
      <c r="BX413" s="11">
        <f>SAStab!I10374</f>
        <v>32772</v>
      </c>
      <c r="BY413" s="11">
        <f>SAStab!J10374</f>
        <v>46244</v>
      </c>
    </row>
    <row r="414" spans="1:77">
      <c r="A414" s="7"/>
      <c r="B414" s="9" t="s">
        <v>46</v>
      </c>
      <c r="C414" s="98">
        <f>SAStab!B2169</f>
        <v>0.13100000000000001</v>
      </c>
      <c r="D414" s="52">
        <f>SAStab!B9655</f>
        <v>2230</v>
      </c>
      <c r="E414" s="52">
        <f>SAStab!C9655</f>
        <v>0</v>
      </c>
      <c r="F414" s="52">
        <f>SAStab!D9655</f>
        <v>0</v>
      </c>
      <c r="G414" s="52">
        <f>SAStab!E9655</f>
        <v>0</v>
      </c>
      <c r="H414" s="52">
        <f>SAStab!F9655</f>
        <v>0</v>
      </c>
      <c r="I414" s="52">
        <f>SAStab!G9655</f>
        <v>0</v>
      </c>
      <c r="J414" s="52">
        <f>SAStab!H9655</f>
        <v>4835</v>
      </c>
      <c r="K414" s="52">
        <f>SAStab!I9655</f>
        <v>16215</v>
      </c>
      <c r="L414" s="52">
        <f>SAStab!J9655</f>
        <v>45824</v>
      </c>
      <c r="N414" s="7"/>
      <c r="O414" s="7" t="str">
        <f>$B414</f>
        <v xml:space="preserve">      Own Earnings</v>
      </c>
      <c r="P414" s="98">
        <f>SAStab!C2169</f>
        <v>0.18099999999999999</v>
      </c>
      <c r="Q414">
        <f>SAStab!B9799</f>
        <v>3280</v>
      </c>
      <c r="R414" s="52">
        <f>SAStab!C9799</f>
        <v>0</v>
      </c>
      <c r="S414" s="52">
        <f>SAStab!D9799</f>
        <v>0</v>
      </c>
      <c r="T414" s="52">
        <f>SAStab!E9799</f>
        <v>0</v>
      </c>
      <c r="U414" s="52">
        <f>SAStab!F9799</f>
        <v>0</v>
      </c>
      <c r="V414" s="52">
        <f>SAStab!G9799</f>
        <v>0</v>
      </c>
      <c r="W414" s="52">
        <f>SAStab!H9799</f>
        <v>11495</v>
      </c>
      <c r="X414">
        <f>SAStab!I9799</f>
        <v>23952</v>
      </c>
      <c r="Y414">
        <f>SAStab!J9799</f>
        <v>46985</v>
      </c>
      <c r="AA414" s="7"/>
      <c r="AB414" s="7" t="str">
        <f t="shared" si="105"/>
        <v xml:space="preserve">      Own Earnings</v>
      </c>
      <c r="AC414" s="98">
        <f>SAStab!D2169</f>
        <v>0.186</v>
      </c>
      <c r="AD414">
        <f>SAStab!B9943</f>
        <v>4554</v>
      </c>
      <c r="AE414">
        <f>SAStab!C9943</f>
        <v>0</v>
      </c>
      <c r="AF414">
        <f>SAStab!D9943</f>
        <v>0</v>
      </c>
      <c r="AG414">
        <f>SAStab!E9943</f>
        <v>0</v>
      </c>
      <c r="AH414">
        <f>SAStab!F9943</f>
        <v>0</v>
      </c>
      <c r="AI414">
        <f>SAStab!G9943</f>
        <v>0</v>
      </c>
      <c r="AJ414">
        <f>SAStab!H9943</f>
        <v>14126</v>
      </c>
      <c r="AK414">
        <f>SAStab!I9943</f>
        <v>28114</v>
      </c>
      <c r="AL414">
        <f>SAStab!J9943</f>
        <v>76503</v>
      </c>
      <c r="AN414" s="7"/>
      <c r="AO414" s="7" t="str">
        <f t="shared" si="106"/>
        <v xml:space="preserve">      Own Earnings</v>
      </c>
      <c r="AP414" s="98">
        <f>SAStab!E2169</f>
        <v>0.16200000000000001</v>
      </c>
      <c r="AQ414" s="52">
        <f>SAStab!B10087</f>
        <v>4226</v>
      </c>
      <c r="AR414" s="52">
        <f>SAStab!C10087</f>
        <v>0</v>
      </c>
      <c r="AS414" s="52">
        <f>SAStab!D10087</f>
        <v>0</v>
      </c>
      <c r="AT414" s="52">
        <f>SAStab!E10087</f>
        <v>0</v>
      </c>
      <c r="AU414" s="52">
        <f>SAStab!F10087</f>
        <v>0</v>
      </c>
      <c r="AV414" s="52">
        <f>SAStab!G10087</f>
        <v>0</v>
      </c>
      <c r="AW414" s="52">
        <f>SAStab!H10087</f>
        <v>12996</v>
      </c>
      <c r="AX414" s="52">
        <f>SAStab!I10087</f>
        <v>28095</v>
      </c>
      <c r="AY414" s="52">
        <f>SAStab!J10087</f>
        <v>73510</v>
      </c>
      <c r="BA414" s="7"/>
      <c r="BB414" s="7" t="str">
        <f t="shared" si="107"/>
        <v xml:space="preserve">      Own Earnings</v>
      </c>
      <c r="BC414" s="98">
        <f>SAStab!F2169</f>
        <v>0.17199999999999999</v>
      </c>
      <c r="BD414" s="52">
        <f>SAStab!B10231</f>
        <v>4816</v>
      </c>
      <c r="BE414" s="52">
        <f>SAStab!C10231</f>
        <v>0</v>
      </c>
      <c r="BF414" s="52">
        <f>SAStab!D10231</f>
        <v>0</v>
      </c>
      <c r="BG414" s="52">
        <f>SAStab!E10231</f>
        <v>0</v>
      </c>
      <c r="BH414" s="52">
        <f>SAStab!F10231</f>
        <v>0</v>
      </c>
      <c r="BI414" s="52">
        <f>SAStab!G10231</f>
        <v>0</v>
      </c>
      <c r="BJ414" s="52">
        <f>SAStab!H10231</f>
        <v>14718</v>
      </c>
      <c r="BK414" s="52">
        <f>SAStab!I10231</f>
        <v>31777</v>
      </c>
      <c r="BL414" s="52">
        <f>SAStab!J10231</f>
        <v>84522</v>
      </c>
      <c r="BN414" s="7"/>
      <c r="BO414" s="7" t="str">
        <f t="shared" si="108"/>
        <v xml:space="preserve">      Own Earnings</v>
      </c>
      <c r="BP414" s="98">
        <f>SAStab!G2169</f>
        <v>0.17199999999999999</v>
      </c>
      <c r="BQ414">
        <f>SAStab!B10375</f>
        <v>5930</v>
      </c>
      <c r="BR414">
        <f>SAStab!C10375</f>
        <v>0</v>
      </c>
      <c r="BS414">
        <f>SAStab!D10375</f>
        <v>0</v>
      </c>
      <c r="BT414">
        <f>SAStab!E10375</f>
        <v>0</v>
      </c>
      <c r="BU414">
        <f>SAStab!F10375</f>
        <v>0</v>
      </c>
      <c r="BV414" s="11">
        <f>SAStab!G10375</f>
        <v>0</v>
      </c>
      <c r="BW414" s="11">
        <f>SAStab!H10375</f>
        <v>16665</v>
      </c>
      <c r="BX414" s="11">
        <f>SAStab!I10375</f>
        <v>37658</v>
      </c>
      <c r="BY414" s="11">
        <f>SAStab!J10375</f>
        <v>91944</v>
      </c>
    </row>
    <row r="415" spans="1:77">
      <c r="A415" s="7"/>
      <c r="B415" s="9" t="s">
        <v>47</v>
      </c>
      <c r="C415" s="98">
        <f>SAStab!B2170</f>
        <v>0.13800000000000001</v>
      </c>
      <c r="D415" s="52">
        <f>SAStab!B9656</f>
        <v>4100</v>
      </c>
      <c r="E415" s="52">
        <f>SAStab!C9656</f>
        <v>0</v>
      </c>
      <c r="F415" s="52">
        <f>SAStab!D9656</f>
        <v>0</v>
      </c>
      <c r="G415" s="52">
        <f>SAStab!E9656</f>
        <v>0</v>
      </c>
      <c r="H415" s="52">
        <f>SAStab!F9656</f>
        <v>0</v>
      </c>
      <c r="I415" s="52">
        <f>SAStab!G9656</f>
        <v>0</v>
      </c>
      <c r="J415" s="52">
        <f>SAStab!H9656</f>
        <v>10799</v>
      </c>
      <c r="K415" s="52">
        <f>SAStab!I9656</f>
        <v>28618</v>
      </c>
      <c r="L415" s="52">
        <f>SAStab!J9656</f>
        <v>73370</v>
      </c>
      <c r="N415" s="7"/>
      <c r="O415" s="7" t="str">
        <f>$B415</f>
        <v xml:space="preserve">      Spouse Earnings</v>
      </c>
      <c r="P415" s="98">
        <f>SAStab!C2170</f>
        <v>0.17499999999999999</v>
      </c>
      <c r="Q415">
        <f>SAStab!B9800</f>
        <v>5516</v>
      </c>
      <c r="R415" s="52">
        <f>SAStab!C9800</f>
        <v>0</v>
      </c>
      <c r="S415" s="52">
        <f>SAStab!D9800</f>
        <v>0</v>
      </c>
      <c r="T415" s="52">
        <f>SAStab!E9800</f>
        <v>0</v>
      </c>
      <c r="U415" s="52">
        <f>SAStab!F9800</f>
        <v>0</v>
      </c>
      <c r="V415" s="52">
        <f>SAStab!G9800</f>
        <v>0</v>
      </c>
      <c r="W415" s="52">
        <f>SAStab!H9800</f>
        <v>18861</v>
      </c>
      <c r="X415">
        <f>SAStab!I9800</f>
        <v>36666</v>
      </c>
      <c r="Y415">
        <f>SAStab!J9800</f>
        <v>90347</v>
      </c>
      <c r="AA415" s="7"/>
      <c r="AB415" s="7" t="str">
        <f t="shared" si="105"/>
        <v xml:space="preserve">      Spouse Earnings</v>
      </c>
      <c r="AC415" s="98">
        <f>SAStab!D2170</f>
        <v>0.17699999999999999</v>
      </c>
      <c r="AD415">
        <f>SAStab!B9944</f>
        <v>7250</v>
      </c>
      <c r="AE415">
        <f>SAStab!C9944</f>
        <v>0</v>
      </c>
      <c r="AF415">
        <f>SAStab!D9944</f>
        <v>0</v>
      </c>
      <c r="AG415">
        <f>SAStab!E9944</f>
        <v>0</v>
      </c>
      <c r="AH415">
        <f>SAStab!F9944</f>
        <v>0</v>
      </c>
      <c r="AI415">
        <f>SAStab!G9944</f>
        <v>0</v>
      </c>
      <c r="AJ415">
        <f>SAStab!H9944</f>
        <v>22040</v>
      </c>
      <c r="AK415">
        <f>SAStab!I9944</f>
        <v>49945</v>
      </c>
      <c r="AL415">
        <f>SAStab!J9944</f>
        <v>111758</v>
      </c>
      <c r="AN415" s="7"/>
      <c r="AO415" s="7" t="str">
        <f t="shared" si="106"/>
        <v xml:space="preserve">      Spouse Earnings</v>
      </c>
      <c r="AP415" s="98">
        <f>SAStab!E2170</f>
        <v>0.15</v>
      </c>
      <c r="AQ415" s="52">
        <f>SAStab!B10088</f>
        <v>7174</v>
      </c>
      <c r="AR415" s="52">
        <f>SAStab!C10088</f>
        <v>0</v>
      </c>
      <c r="AS415" s="52">
        <f>SAStab!D10088</f>
        <v>0</v>
      </c>
      <c r="AT415" s="52">
        <f>SAStab!E10088</f>
        <v>0</v>
      </c>
      <c r="AU415" s="52">
        <f>SAStab!F10088</f>
        <v>0</v>
      </c>
      <c r="AV415" s="52">
        <f>SAStab!G10088</f>
        <v>0</v>
      </c>
      <c r="AW415" s="52">
        <f>SAStab!H10088</f>
        <v>20257</v>
      </c>
      <c r="AX415" s="52">
        <f>SAStab!I10088</f>
        <v>48493</v>
      </c>
      <c r="AY415" s="52">
        <f>SAStab!J10088</f>
        <v>126747</v>
      </c>
      <c r="BA415" s="7"/>
      <c r="BB415" s="7" t="str">
        <f t="shared" si="107"/>
        <v xml:space="preserve">      Spouse Earnings</v>
      </c>
      <c r="BC415" s="98">
        <f>SAStab!F2170</f>
        <v>0.16300000000000001</v>
      </c>
      <c r="BD415" s="52">
        <f>SAStab!B10232</f>
        <v>8208</v>
      </c>
      <c r="BE415" s="52">
        <f>SAStab!C10232</f>
        <v>0</v>
      </c>
      <c r="BF415" s="52">
        <f>SAStab!D10232</f>
        <v>0</v>
      </c>
      <c r="BG415" s="52">
        <f>SAStab!E10232</f>
        <v>0</v>
      </c>
      <c r="BH415" s="52">
        <f>SAStab!F10232</f>
        <v>0</v>
      </c>
      <c r="BI415" s="52">
        <f>SAStab!G10232</f>
        <v>0</v>
      </c>
      <c r="BJ415" s="52">
        <f>SAStab!H10232</f>
        <v>25154</v>
      </c>
      <c r="BK415" s="52">
        <f>SAStab!I10232</f>
        <v>56052</v>
      </c>
      <c r="BL415" s="52">
        <f>SAStab!J10232</f>
        <v>136541</v>
      </c>
      <c r="BN415" s="7"/>
      <c r="BO415" s="7" t="str">
        <f t="shared" si="108"/>
        <v xml:space="preserve">      Spouse Earnings</v>
      </c>
      <c r="BP415" s="98">
        <f>SAStab!G2170</f>
        <v>0.159</v>
      </c>
      <c r="BQ415">
        <f>SAStab!B10376</f>
        <v>9401</v>
      </c>
      <c r="BR415">
        <f>SAStab!C10376</f>
        <v>0</v>
      </c>
      <c r="BS415">
        <f>SAStab!D10376</f>
        <v>0</v>
      </c>
      <c r="BT415">
        <f>SAStab!E10376</f>
        <v>0</v>
      </c>
      <c r="BU415">
        <f>SAStab!F10376</f>
        <v>0</v>
      </c>
      <c r="BV415" s="11">
        <f>SAStab!G10376</f>
        <v>0</v>
      </c>
      <c r="BW415" s="11">
        <f>SAStab!H10376</f>
        <v>29083</v>
      </c>
      <c r="BX415" s="11">
        <f>SAStab!I10376</f>
        <v>64620</v>
      </c>
      <c r="BY415" s="11">
        <f>SAStab!J10376</f>
        <v>164228</v>
      </c>
    </row>
    <row r="416" spans="1:77">
      <c r="A416" s="7"/>
      <c r="B416" s="7" t="s">
        <v>312</v>
      </c>
      <c r="C416" s="98">
        <f>SAStab!B2171</f>
        <v>1</v>
      </c>
      <c r="D416" s="52">
        <f>SAStab!B9657</f>
        <v>26330</v>
      </c>
      <c r="E416" s="52">
        <f>SAStab!C9657</f>
        <v>-59.09</v>
      </c>
      <c r="F416" s="52">
        <f>SAStab!D9657</f>
        <v>5053.4799999999996</v>
      </c>
      <c r="G416" s="52">
        <f>SAStab!E9657</f>
        <v>9497.7999999999993</v>
      </c>
      <c r="H416" s="52">
        <f>SAStab!F9657</f>
        <v>18273</v>
      </c>
      <c r="I416" s="52">
        <f>SAStab!G9657</f>
        <v>32069</v>
      </c>
      <c r="J416" s="52">
        <f>SAStab!H9657</f>
        <v>50817</v>
      </c>
      <c r="K416" s="52">
        <f>SAStab!I9657</f>
        <v>68683</v>
      </c>
      <c r="L416" s="52">
        <f>SAStab!J9657</f>
        <v>128436</v>
      </c>
      <c r="N416" s="7"/>
      <c r="O416" s="7" t="str">
        <f t="shared" si="104"/>
        <v>Net Annuity Income</v>
      </c>
      <c r="P416" s="98">
        <f>SAStab!C2171</f>
        <v>1</v>
      </c>
      <c r="Q416">
        <f>SAStab!B9801</f>
        <v>24582</v>
      </c>
      <c r="R416" s="52">
        <f>SAStab!C9801</f>
        <v>-1914.4</v>
      </c>
      <c r="S416" s="52">
        <f>SAStab!D9801</f>
        <v>3270.71</v>
      </c>
      <c r="T416" s="52">
        <f>SAStab!E9801</f>
        <v>8533.1</v>
      </c>
      <c r="U416" s="52">
        <f>SAStab!F9801</f>
        <v>17103.599999999999</v>
      </c>
      <c r="V416" s="52">
        <f>SAStab!G9801</f>
        <v>30842</v>
      </c>
      <c r="W416" s="52">
        <f>SAStab!H9801</f>
        <v>50863</v>
      </c>
      <c r="X416">
        <f>SAStab!I9801</f>
        <v>68071</v>
      </c>
      <c r="Y416">
        <f>SAStab!J9801</f>
        <v>134737</v>
      </c>
      <c r="AA416" s="7"/>
      <c r="AB416" s="7" t="str">
        <f t="shared" si="105"/>
        <v>Net Annuity Income</v>
      </c>
      <c r="AC416" s="98">
        <f>SAStab!D2171</f>
        <v>1</v>
      </c>
      <c r="AD416">
        <f>SAStab!B9945</f>
        <v>26361</v>
      </c>
      <c r="AE416">
        <f>SAStab!C9945</f>
        <v>-2398.5300000000002</v>
      </c>
      <c r="AF416">
        <f>SAStab!D9945</f>
        <v>1683.66</v>
      </c>
      <c r="AG416">
        <f>SAStab!E9945</f>
        <v>7960.6</v>
      </c>
      <c r="AH416">
        <f>SAStab!F9945</f>
        <v>17078.099999999999</v>
      </c>
      <c r="AI416">
        <f>SAStab!G9945</f>
        <v>32649</v>
      </c>
      <c r="AJ416">
        <f>SAStab!H9945</f>
        <v>55206</v>
      </c>
      <c r="AK416">
        <f>SAStab!I9945</f>
        <v>79815</v>
      </c>
      <c r="AL416">
        <f>SAStab!J9945</f>
        <v>169816</v>
      </c>
      <c r="AN416" s="7"/>
      <c r="AO416" s="7" t="str">
        <f t="shared" si="106"/>
        <v>Net Annuity Income</v>
      </c>
      <c r="AP416" s="98">
        <f>SAStab!E2171</f>
        <v>1</v>
      </c>
      <c r="AQ416" s="52">
        <f>SAStab!B10089</f>
        <v>27295</v>
      </c>
      <c r="AR416" s="52">
        <f>SAStab!C10089</f>
        <v>-3082.5</v>
      </c>
      <c r="AS416" s="52">
        <f>SAStab!D10089</f>
        <v>7.51</v>
      </c>
      <c r="AT416" s="52">
        <f>SAStab!E10089</f>
        <v>7038.9</v>
      </c>
      <c r="AU416" s="52">
        <f>SAStab!F10089</f>
        <v>17203.8</v>
      </c>
      <c r="AV416" s="52">
        <f>SAStab!G10089</f>
        <v>32989</v>
      </c>
      <c r="AW416" s="52">
        <f>SAStab!H10089</f>
        <v>59659</v>
      </c>
      <c r="AX416" s="52">
        <f>SAStab!I10089</f>
        <v>83995</v>
      </c>
      <c r="AY416" s="52">
        <f>SAStab!J10089</f>
        <v>170229</v>
      </c>
      <c r="BA416" s="7"/>
      <c r="BB416" s="7" t="str">
        <f t="shared" si="107"/>
        <v>Net Annuity Income</v>
      </c>
      <c r="BC416" s="98">
        <f>SAStab!F2171</f>
        <v>1</v>
      </c>
      <c r="BD416" s="52">
        <f>SAStab!B10233</f>
        <v>29981</v>
      </c>
      <c r="BE416" s="52">
        <f>SAStab!C10233</f>
        <v>-3849.26</v>
      </c>
      <c r="BF416" s="52">
        <f>SAStab!D10233</f>
        <v>-464.95</v>
      </c>
      <c r="BG416" s="52">
        <f>SAStab!E10233</f>
        <v>6850.3</v>
      </c>
      <c r="BH416" s="52">
        <f>SAStab!F10233</f>
        <v>18448.2</v>
      </c>
      <c r="BI416" s="52">
        <f>SAStab!G10233</f>
        <v>37891</v>
      </c>
      <c r="BJ416" s="52">
        <f>SAStab!H10233</f>
        <v>66515</v>
      </c>
      <c r="BK416" s="52">
        <f>SAStab!I10233</f>
        <v>92898</v>
      </c>
      <c r="BL416" s="52">
        <f>SAStab!J10233</f>
        <v>181533</v>
      </c>
      <c r="BN416" s="7"/>
      <c r="BO416" s="7" t="str">
        <f t="shared" si="108"/>
        <v>Net Annuity Income</v>
      </c>
      <c r="BP416" s="98">
        <f>SAStab!G2171</f>
        <v>1</v>
      </c>
      <c r="BQ416">
        <f>SAStab!B10377</f>
        <v>31538</v>
      </c>
      <c r="BR416">
        <f>SAStab!C10377</f>
        <v>-4963.34</v>
      </c>
      <c r="BS416">
        <f>SAStab!D10377</f>
        <v>-1604.15</v>
      </c>
      <c r="BT416">
        <f>SAStab!E10377</f>
        <v>6686.8</v>
      </c>
      <c r="BU416">
        <f>SAStab!F10377</f>
        <v>20256.099999999999</v>
      </c>
      <c r="BV416" s="11">
        <f>SAStab!G10377</f>
        <v>41298</v>
      </c>
      <c r="BW416" s="11">
        <f>SAStab!H10377</f>
        <v>74591</v>
      </c>
      <c r="BX416" s="11">
        <f>SAStab!I10377</f>
        <v>105250</v>
      </c>
      <c r="BY416" s="11">
        <f>SAStab!J10377</f>
        <v>186423</v>
      </c>
    </row>
    <row r="417" spans="1:77">
      <c r="A417" s="7"/>
      <c r="B417" s="7" t="s">
        <v>311</v>
      </c>
      <c r="C417" s="98">
        <f>SAStab!B2172</f>
        <v>0.999</v>
      </c>
      <c r="D417" s="52">
        <f>SAStab!B9658</f>
        <v>18360</v>
      </c>
      <c r="E417" s="52">
        <f>SAStab!C9658</f>
        <v>-1500.08</v>
      </c>
      <c r="F417" s="52">
        <f>SAStab!D9658</f>
        <v>3899.47</v>
      </c>
      <c r="G417" s="52">
        <f>SAStab!E9658</f>
        <v>8220.9</v>
      </c>
      <c r="H417" s="52">
        <f>SAStab!F9658</f>
        <v>14277.6</v>
      </c>
      <c r="I417" s="52">
        <f>SAStab!G9658</f>
        <v>24026</v>
      </c>
      <c r="J417" s="52">
        <f>SAStab!H9658</f>
        <v>38425</v>
      </c>
      <c r="K417" s="52">
        <f>SAStab!I9658</f>
        <v>47824</v>
      </c>
      <c r="L417" s="52">
        <f>SAStab!J9658</f>
        <v>80248</v>
      </c>
      <c r="N417" s="7"/>
      <c r="O417" s="7" t="str">
        <f t="shared" si="104"/>
        <v>Net Cash Income</v>
      </c>
      <c r="P417" s="98">
        <f>SAStab!C2172</f>
        <v>0.999</v>
      </c>
      <c r="Q417">
        <f>SAStab!B9802</f>
        <v>18178</v>
      </c>
      <c r="R417" s="52">
        <f>SAStab!C9802</f>
        <v>-2511.61</v>
      </c>
      <c r="S417" s="52">
        <f>SAStab!D9802</f>
        <v>1312.62</v>
      </c>
      <c r="T417" s="52">
        <f>SAStab!E9802</f>
        <v>7243.8</v>
      </c>
      <c r="U417" s="52">
        <f>SAStab!F9802</f>
        <v>13749.4</v>
      </c>
      <c r="V417" s="52">
        <f>SAStab!G9802</f>
        <v>24334</v>
      </c>
      <c r="W417" s="52">
        <f>SAStab!H9802</f>
        <v>39334</v>
      </c>
      <c r="X417">
        <f>SAStab!I9802</f>
        <v>50198</v>
      </c>
      <c r="Y417">
        <f>SAStab!J9802</f>
        <v>80389</v>
      </c>
      <c r="AA417" s="7"/>
      <c r="AB417" s="7" t="str">
        <f t="shared" si="105"/>
        <v>Net Cash Income</v>
      </c>
      <c r="AC417" s="98">
        <f>SAStab!D2172</f>
        <v>0.999</v>
      </c>
      <c r="AD417">
        <f>SAStab!B9946</f>
        <v>19500</v>
      </c>
      <c r="AE417">
        <f>SAStab!C9946</f>
        <v>-3227.49</v>
      </c>
      <c r="AF417">
        <f>SAStab!D9946</f>
        <v>-510.53</v>
      </c>
      <c r="AG417">
        <f>SAStab!E9946</f>
        <v>6458.9</v>
      </c>
      <c r="AH417">
        <f>SAStab!F9946</f>
        <v>13528.7</v>
      </c>
      <c r="AI417">
        <f>SAStab!G9946</f>
        <v>25502</v>
      </c>
      <c r="AJ417">
        <f>SAStab!H9946</f>
        <v>43381</v>
      </c>
      <c r="AK417">
        <f>SAStab!I9946</f>
        <v>59680</v>
      </c>
      <c r="AL417">
        <f>SAStab!J9946</f>
        <v>106620</v>
      </c>
      <c r="AN417" s="7"/>
      <c r="AO417" s="7" t="str">
        <f t="shared" si="106"/>
        <v>Net Cash Income</v>
      </c>
      <c r="AP417" s="98">
        <f>SAStab!E2172</f>
        <v>0.998</v>
      </c>
      <c r="AQ417" s="52">
        <f>SAStab!B10090</f>
        <v>19980</v>
      </c>
      <c r="AR417" s="52">
        <f>SAStab!C10090</f>
        <v>-4096.0600000000004</v>
      </c>
      <c r="AS417" s="52">
        <f>SAStab!D10090</f>
        <v>-2805.79</v>
      </c>
      <c r="AT417" s="52">
        <f>SAStab!E10090</f>
        <v>5525.1</v>
      </c>
      <c r="AU417" s="52">
        <f>SAStab!F10090</f>
        <v>13374.5</v>
      </c>
      <c r="AV417" s="52">
        <f>SAStab!G10090</f>
        <v>26241</v>
      </c>
      <c r="AW417" s="52">
        <f>SAStab!H10090</f>
        <v>47479</v>
      </c>
      <c r="AX417" s="52">
        <f>SAStab!I10090</f>
        <v>66347</v>
      </c>
      <c r="AY417" s="52">
        <f>SAStab!J10090</f>
        <v>118306</v>
      </c>
      <c r="BA417" s="7"/>
      <c r="BB417" s="7" t="str">
        <f t="shared" si="107"/>
        <v>Net Cash Income</v>
      </c>
      <c r="BC417" s="98">
        <f>SAStab!F2172</f>
        <v>0.996</v>
      </c>
      <c r="BD417" s="52">
        <f>SAStab!B10234</f>
        <v>22096</v>
      </c>
      <c r="BE417" s="52">
        <f>SAStab!C10234</f>
        <v>-5113.7700000000004</v>
      </c>
      <c r="BF417" s="52">
        <f>SAStab!D10234</f>
        <v>-3717.23</v>
      </c>
      <c r="BG417" s="52">
        <f>SAStab!E10234</f>
        <v>4778.6000000000004</v>
      </c>
      <c r="BH417" s="52">
        <f>SAStab!F10234</f>
        <v>14312.7</v>
      </c>
      <c r="BI417" s="52">
        <f>SAStab!G10234</f>
        <v>29529</v>
      </c>
      <c r="BJ417" s="52">
        <f>SAStab!H10234</f>
        <v>54352</v>
      </c>
      <c r="BK417" s="52">
        <f>SAStab!I10234</f>
        <v>75215</v>
      </c>
      <c r="BL417" s="52">
        <f>SAStab!J10234</f>
        <v>130061</v>
      </c>
      <c r="BN417" s="7"/>
      <c r="BO417" s="7" t="str">
        <f t="shared" si="108"/>
        <v>Net Cash Income</v>
      </c>
      <c r="BP417" s="98">
        <f>SAStab!G2172</f>
        <v>0.998</v>
      </c>
      <c r="BQ417">
        <f>SAStab!B10378</f>
        <v>23953</v>
      </c>
      <c r="BR417">
        <f>SAStab!C10378</f>
        <v>-6215.23</v>
      </c>
      <c r="BS417">
        <f>SAStab!D10378</f>
        <v>-4517.92</v>
      </c>
      <c r="BT417">
        <f>SAStab!E10378</f>
        <v>4477</v>
      </c>
      <c r="BU417">
        <f>SAStab!F10378</f>
        <v>15795.4</v>
      </c>
      <c r="BV417" s="11">
        <f>SAStab!G10378</f>
        <v>33438</v>
      </c>
      <c r="BW417" s="11">
        <f>SAStab!H10378</f>
        <v>59138</v>
      </c>
      <c r="BX417" s="11">
        <f>SAStab!I10378</f>
        <v>79791</v>
      </c>
      <c r="BY417" s="11">
        <f>SAStab!J10378</f>
        <v>138059</v>
      </c>
    </row>
    <row r="418" spans="1:77">
      <c r="A418" s="7"/>
      <c r="B418" s="7" t="s">
        <v>62</v>
      </c>
      <c r="C418" s="98">
        <f>SAStab!B2173</f>
        <v>0.217</v>
      </c>
      <c r="D418" s="52">
        <f>SAStab!B9659</f>
        <v>609</v>
      </c>
      <c r="E418" s="52">
        <f>SAStab!C9659</f>
        <v>0</v>
      </c>
      <c r="F418" s="52">
        <f>SAStab!D9659</f>
        <v>0</v>
      </c>
      <c r="G418" s="52">
        <f>SAStab!E9659</f>
        <v>0</v>
      </c>
      <c r="H418" s="52">
        <f>SAStab!F9659</f>
        <v>0</v>
      </c>
      <c r="I418" s="52">
        <f>SAStab!G9659</f>
        <v>0</v>
      </c>
      <c r="J418" s="52">
        <f>SAStab!H9659</f>
        <v>1584</v>
      </c>
      <c r="K418" s="52">
        <f>SAStab!I9659</f>
        <v>3892</v>
      </c>
      <c r="L418" s="52">
        <f>SAStab!J9659</f>
        <v>11475</v>
      </c>
      <c r="N418" s="7"/>
      <c r="O418" s="7" t="str">
        <f t="shared" si="104"/>
        <v>Federal Income Tax</v>
      </c>
      <c r="P418" s="98">
        <f>SAStab!C2173</f>
        <v>0.23799999999999999</v>
      </c>
      <c r="Q418">
        <f>SAStab!B9803</f>
        <v>829</v>
      </c>
      <c r="R418" s="52">
        <f>SAStab!C9803</f>
        <v>0</v>
      </c>
      <c r="S418" s="52">
        <f>SAStab!D9803</f>
        <v>0</v>
      </c>
      <c r="T418" s="52">
        <f>SAStab!E9803</f>
        <v>0</v>
      </c>
      <c r="U418" s="52">
        <f>SAStab!F9803</f>
        <v>0</v>
      </c>
      <c r="V418" s="52">
        <f>SAStab!G9803</f>
        <v>0</v>
      </c>
      <c r="W418" s="52">
        <f>SAStab!H9803</f>
        <v>2267</v>
      </c>
      <c r="X418">
        <f>SAStab!I9803</f>
        <v>4884</v>
      </c>
      <c r="Y418">
        <f>SAStab!J9803</f>
        <v>13621</v>
      </c>
      <c r="AA418" s="7"/>
      <c r="AB418" s="7" t="str">
        <f t="shared" si="105"/>
        <v>Federal Income Tax</v>
      </c>
      <c r="AC418" s="98">
        <f>SAStab!D2173</f>
        <v>0.247</v>
      </c>
      <c r="AD418">
        <f>SAStab!B9947</f>
        <v>1420</v>
      </c>
      <c r="AE418">
        <f>SAStab!C9947</f>
        <v>0</v>
      </c>
      <c r="AF418">
        <f>SAStab!D9947</f>
        <v>0</v>
      </c>
      <c r="AG418">
        <f>SAStab!E9947</f>
        <v>0</v>
      </c>
      <c r="AH418">
        <f>SAStab!F9947</f>
        <v>0</v>
      </c>
      <c r="AI418">
        <f>SAStab!G9947</f>
        <v>0</v>
      </c>
      <c r="AJ418">
        <f>SAStab!H9947</f>
        <v>3462</v>
      </c>
      <c r="AK418">
        <f>SAStab!I9947</f>
        <v>6632</v>
      </c>
      <c r="AL418">
        <f>SAStab!J9947</f>
        <v>24804</v>
      </c>
      <c r="AN418" s="7"/>
      <c r="AO418" s="7" t="str">
        <f t="shared" si="106"/>
        <v>Federal Income Tax</v>
      </c>
      <c r="AP418" s="98">
        <f>SAStab!E2173</f>
        <v>0.248</v>
      </c>
      <c r="AQ418" s="52">
        <f>SAStab!B10091</f>
        <v>1533</v>
      </c>
      <c r="AR418" s="52">
        <f>SAStab!C10091</f>
        <v>0</v>
      </c>
      <c r="AS418" s="52">
        <f>SAStab!D10091</f>
        <v>0</v>
      </c>
      <c r="AT418" s="52">
        <f>SAStab!E10091</f>
        <v>0</v>
      </c>
      <c r="AU418" s="52">
        <f>SAStab!F10091</f>
        <v>0</v>
      </c>
      <c r="AV418" s="52">
        <f>SAStab!G10091</f>
        <v>0</v>
      </c>
      <c r="AW418" s="52">
        <f>SAStab!H10091</f>
        <v>4145</v>
      </c>
      <c r="AX418" s="52">
        <f>SAStab!I10091</f>
        <v>7743</v>
      </c>
      <c r="AY418" s="52">
        <f>SAStab!J10091</f>
        <v>26542</v>
      </c>
      <c r="BA418" s="7"/>
      <c r="BB418" s="7" t="str">
        <f t="shared" si="107"/>
        <v>Federal Income Tax</v>
      </c>
      <c r="BC418" s="98">
        <f>SAStab!F2173</f>
        <v>0.26</v>
      </c>
      <c r="BD418" s="52">
        <f>SAStab!B10235</f>
        <v>2012</v>
      </c>
      <c r="BE418" s="52">
        <f>SAStab!C10235</f>
        <v>0</v>
      </c>
      <c r="BF418" s="52">
        <f>SAStab!D10235</f>
        <v>0</v>
      </c>
      <c r="BG418" s="52">
        <f>SAStab!E10235</f>
        <v>0</v>
      </c>
      <c r="BH418" s="52">
        <f>SAStab!F10235</f>
        <v>0</v>
      </c>
      <c r="BI418" s="52">
        <f>SAStab!G10235</f>
        <v>45</v>
      </c>
      <c r="BJ418" s="52">
        <f>SAStab!H10235</f>
        <v>5124</v>
      </c>
      <c r="BK418" s="52">
        <f>SAStab!I10235</f>
        <v>10560</v>
      </c>
      <c r="BL418" s="52">
        <f>SAStab!J10235</f>
        <v>32113</v>
      </c>
      <c r="BN418" s="7"/>
      <c r="BO418" s="7" t="str">
        <f t="shared" si="108"/>
        <v>Federal Income Tax</v>
      </c>
      <c r="BP418" s="98">
        <f>SAStab!G2173</f>
        <v>0.28299999999999997</v>
      </c>
      <c r="BQ418">
        <f>SAStab!B10379</f>
        <v>2412</v>
      </c>
      <c r="BR418">
        <f>SAStab!C10379</f>
        <v>0</v>
      </c>
      <c r="BS418">
        <f>SAStab!D10379</f>
        <v>0</v>
      </c>
      <c r="BT418">
        <f>SAStab!E10379</f>
        <v>0</v>
      </c>
      <c r="BU418">
        <f>SAStab!F10379</f>
        <v>0</v>
      </c>
      <c r="BV418" s="11">
        <f>SAStab!G10379</f>
        <v>445</v>
      </c>
      <c r="BW418" s="11">
        <f>SAStab!H10379</f>
        <v>5985</v>
      </c>
      <c r="BX418" s="11">
        <f>SAStab!I10379</f>
        <v>13020</v>
      </c>
      <c r="BY418" s="11">
        <f>SAStab!J10379</f>
        <v>38149</v>
      </c>
    </row>
    <row r="419" spans="1:77">
      <c r="A419" s="7"/>
      <c r="B419" s="7" t="s">
        <v>277</v>
      </c>
      <c r="C419" s="98">
        <f>SAStab!B2174</f>
        <v>0.16500000000000001</v>
      </c>
      <c r="D419" s="52">
        <f>SAStab!B9660</f>
        <v>149</v>
      </c>
      <c r="E419" s="52">
        <f>SAStab!C9660</f>
        <v>0</v>
      </c>
      <c r="F419" s="52">
        <f>SAStab!D9660</f>
        <v>0</v>
      </c>
      <c r="G419" s="52">
        <f>SAStab!E9660</f>
        <v>0</v>
      </c>
      <c r="H419" s="52">
        <f>SAStab!F9660</f>
        <v>0</v>
      </c>
      <c r="I419" s="52">
        <f>SAStab!G9660</f>
        <v>0</v>
      </c>
      <c r="J419" s="52">
        <f>SAStab!H9660</f>
        <v>280</v>
      </c>
      <c r="K419" s="52">
        <f>SAStab!I9660</f>
        <v>886</v>
      </c>
      <c r="L419" s="52">
        <f>SAStab!J9660</f>
        <v>3072</v>
      </c>
      <c r="N419" s="7"/>
      <c r="O419" s="7" t="str">
        <f t="shared" si="104"/>
        <v>State Income Tax</v>
      </c>
      <c r="P419" s="98">
        <f>SAStab!C2174</f>
        <v>0.17</v>
      </c>
      <c r="Q419">
        <f>SAStab!B9804</f>
        <v>167</v>
      </c>
      <c r="R419" s="52">
        <f>SAStab!C9804</f>
        <v>0</v>
      </c>
      <c r="S419" s="52">
        <f>SAStab!D9804</f>
        <v>0</v>
      </c>
      <c r="T419" s="52">
        <f>SAStab!E9804</f>
        <v>0</v>
      </c>
      <c r="U419" s="52">
        <f>SAStab!F9804</f>
        <v>0</v>
      </c>
      <c r="V419" s="52">
        <f>SAStab!G9804</f>
        <v>0</v>
      </c>
      <c r="W419" s="52">
        <f>SAStab!H9804</f>
        <v>301</v>
      </c>
      <c r="X419">
        <f>SAStab!I9804</f>
        <v>1015</v>
      </c>
      <c r="Y419">
        <f>SAStab!J9804</f>
        <v>3282</v>
      </c>
      <c r="AA419" s="7"/>
      <c r="AB419" s="7" t="str">
        <f t="shared" si="105"/>
        <v>State Income Tax</v>
      </c>
      <c r="AC419" s="98">
        <f>SAStab!D2174</f>
        <v>0.183</v>
      </c>
      <c r="AD419">
        <f>SAStab!B9948</f>
        <v>265</v>
      </c>
      <c r="AE419">
        <f>SAStab!C9948</f>
        <v>0</v>
      </c>
      <c r="AF419">
        <f>SAStab!D9948</f>
        <v>0</v>
      </c>
      <c r="AG419">
        <f>SAStab!E9948</f>
        <v>0</v>
      </c>
      <c r="AH419">
        <f>SAStab!F9948</f>
        <v>0</v>
      </c>
      <c r="AI419">
        <f>SAStab!G9948</f>
        <v>0</v>
      </c>
      <c r="AJ419">
        <f>SAStab!H9948</f>
        <v>473</v>
      </c>
      <c r="AK419">
        <f>SAStab!I9948</f>
        <v>1400</v>
      </c>
      <c r="AL419">
        <f>SAStab!J9948</f>
        <v>5655</v>
      </c>
      <c r="AN419" s="7"/>
      <c r="AO419" s="7" t="str">
        <f t="shared" si="106"/>
        <v>State Income Tax</v>
      </c>
      <c r="AP419" s="98">
        <f>SAStab!E2174</f>
        <v>0.183</v>
      </c>
      <c r="AQ419" s="52">
        <f>SAStab!B10092</f>
        <v>248</v>
      </c>
      <c r="AR419" s="52">
        <f>SAStab!C10092</f>
        <v>0</v>
      </c>
      <c r="AS419" s="52">
        <f>SAStab!D10092</f>
        <v>0</v>
      </c>
      <c r="AT419" s="52">
        <f>SAStab!E10092</f>
        <v>0</v>
      </c>
      <c r="AU419" s="52">
        <f>SAStab!F10092</f>
        <v>0</v>
      </c>
      <c r="AV419" s="52">
        <f>SAStab!G10092</f>
        <v>0</v>
      </c>
      <c r="AW419" s="52">
        <f>SAStab!H10092</f>
        <v>427</v>
      </c>
      <c r="AX419" s="52">
        <f>SAStab!I10092</f>
        <v>1324</v>
      </c>
      <c r="AY419" s="52">
        <f>SAStab!J10092</f>
        <v>4772</v>
      </c>
      <c r="BA419" s="7"/>
      <c r="BB419" s="7" t="str">
        <f t="shared" si="107"/>
        <v>State Income Tax</v>
      </c>
      <c r="BC419" s="98">
        <f>SAStab!F2174</f>
        <v>0.189</v>
      </c>
      <c r="BD419" s="52">
        <f>SAStab!B10236</f>
        <v>294</v>
      </c>
      <c r="BE419" s="52">
        <f>SAStab!C10236</f>
        <v>0</v>
      </c>
      <c r="BF419" s="52">
        <f>SAStab!D10236</f>
        <v>0</v>
      </c>
      <c r="BG419" s="52">
        <f>SAStab!E10236</f>
        <v>0</v>
      </c>
      <c r="BH419" s="52">
        <f>SAStab!F10236</f>
        <v>0</v>
      </c>
      <c r="BI419" s="52">
        <f>SAStab!G10236</f>
        <v>0</v>
      </c>
      <c r="BJ419" s="52">
        <f>SAStab!H10236</f>
        <v>516</v>
      </c>
      <c r="BK419" s="52">
        <f>SAStab!I10236</f>
        <v>1533</v>
      </c>
      <c r="BL419" s="52">
        <f>SAStab!J10236</f>
        <v>5650</v>
      </c>
      <c r="BN419" s="7"/>
      <c r="BO419" s="7" t="str">
        <f t="shared" si="108"/>
        <v>State Income Tax</v>
      </c>
      <c r="BP419" s="98">
        <f>SAStab!G2174</f>
        <v>0.20100000000000001</v>
      </c>
      <c r="BQ419">
        <f>SAStab!B10380</f>
        <v>350</v>
      </c>
      <c r="BR419">
        <f>SAStab!C10380</f>
        <v>0</v>
      </c>
      <c r="BS419">
        <f>SAStab!D10380</f>
        <v>0</v>
      </c>
      <c r="BT419">
        <f>SAStab!E10380</f>
        <v>0</v>
      </c>
      <c r="BU419">
        <f>SAStab!F10380</f>
        <v>0</v>
      </c>
      <c r="BV419" s="11">
        <f>SAStab!G10380</f>
        <v>0</v>
      </c>
      <c r="BW419" s="11">
        <f>SAStab!H10380</f>
        <v>602</v>
      </c>
      <c r="BX419" s="11">
        <f>SAStab!I10380</f>
        <v>1723</v>
      </c>
      <c r="BY419" s="11">
        <f>SAStab!J10380</f>
        <v>6357</v>
      </c>
    </row>
    <row r="420" spans="1:77">
      <c r="A420" s="7"/>
      <c r="B420" s="7" t="s">
        <v>297</v>
      </c>
      <c r="C420" s="98">
        <f>SAStab!B2175</f>
        <v>0.217</v>
      </c>
      <c r="D420" s="52">
        <f>SAStab!B9661</f>
        <v>251</v>
      </c>
      <c r="E420" s="52">
        <f>SAStab!C9661</f>
        <v>0</v>
      </c>
      <c r="F420" s="52">
        <f>SAStab!D9661</f>
        <v>0</v>
      </c>
      <c r="G420" s="52">
        <f>SAStab!E9661</f>
        <v>0</v>
      </c>
      <c r="H420" s="52">
        <f>SAStab!F9661</f>
        <v>0</v>
      </c>
      <c r="I420" s="52">
        <f>SAStab!G9661</f>
        <v>0</v>
      </c>
      <c r="J420" s="52">
        <f>SAStab!H9661</f>
        <v>900</v>
      </c>
      <c r="K420" s="52">
        <f>SAStab!I9661</f>
        <v>1662</v>
      </c>
      <c r="L420" s="52">
        <f>SAStab!J9661</f>
        <v>3762</v>
      </c>
      <c r="N420" s="7"/>
      <c r="O420" s="7" t="str">
        <f t="shared" si="104"/>
        <v>OASDI tax</v>
      </c>
      <c r="P420" s="98">
        <f>SAStab!C2175</f>
        <v>0.26700000000000002</v>
      </c>
      <c r="Q420">
        <f>SAStab!B9805</f>
        <v>412</v>
      </c>
      <c r="R420" s="52">
        <f>SAStab!C9805</f>
        <v>0</v>
      </c>
      <c r="S420" s="52">
        <f>SAStab!D9805</f>
        <v>0</v>
      </c>
      <c r="T420" s="52">
        <f>SAStab!E9805</f>
        <v>0</v>
      </c>
      <c r="U420" s="52">
        <f>SAStab!F9805</f>
        <v>0</v>
      </c>
      <c r="V420" s="52">
        <f>SAStab!G9805</f>
        <v>40</v>
      </c>
      <c r="W420" s="52">
        <f>SAStab!H9805</f>
        <v>1522</v>
      </c>
      <c r="X420">
        <f>SAStab!I9805</f>
        <v>2444</v>
      </c>
      <c r="Y420">
        <f>SAStab!J9805</f>
        <v>5100</v>
      </c>
      <c r="AA420" s="7"/>
      <c r="AB420" s="7" t="str">
        <f t="shared" si="105"/>
        <v>OASDI tax</v>
      </c>
      <c r="AC420" s="98">
        <f>SAStab!D2175</f>
        <v>0.25900000000000001</v>
      </c>
      <c r="AD420">
        <f>SAStab!B9949</f>
        <v>538</v>
      </c>
      <c r="AE420">
        <f>SAStab!C9949</f>
        <v>0</v>
      </c>
      <c r="AF420">
        <f>SAStab!D9949</f>
        <v>0</v>
      </c>
      <c r="AG420">
        <f>SAStab!E9949</f>
        <v>0</v>
      </c>
      <c r="AH420">
        <f>SAStab!F9949</f>
        <v>0</v>
      </c>
      <c r="AI420">
        <f>SAStab!G9949</f>
        <v>9</v>
      </c>
      <c r="AJ420">
        <f>SAStab!H9949</f>
        <v>1916</v>
      </c>
      <c r="AK420">
        <f>SAStab!I9949</f>
        <v>3564</v>
      </c>
      <c r="AL420">
        <f>SAStab!J9949</f>
        <v>7323</v>
      </c>
      <c r="AN420" s="7"/>
      <c r="AO420" s="7" t="str">
        <f t="shared" si="106"/>
        <v>OASDI tax</v>
      </c>
      <c r="AP420" s="98">
        <f>SAStab!E2175</f>
        <v>0.219</v>
      </c>
      <c r="AQ420" s="52">
        <f>SAStab!B10093</f>
        <v>529</v>
      </c>
      <c r="AR420" s="52">
        <f>SAStab!C10093</f>
        <v>0</v>
      </c>
      <c r="AS420" s="52">
        <f>SAStab!D10093</f>
        <v>0</v>
      </c>
      <c r="AT420" s="52">
        <f>SAStab!E10093</f>
        <v>0</v>
      </c>
      <c r="AU420" s="52">
        <f>SAStab!F10093</f>
        <v>0</v>
      </c>
      <c r="AV420" s="52">
        <f>SAStab!G10093</f>
        <v>0</v>
      </c>
      <c r="AW420" s="52">
        <f>SAStab!H10093</f>
        <v>1891</v>
      </c>
      <c r="AX420" s="52">
        <f>SAStab!I10093</f>
        <v>3606</v>
      </c>
      <c r="AY420" s="52">
        <f>SAStab!J10093</f>
        <v>7816</v>
      </c>
      <c r="BA420" s="7"/>
      <c r="BB420" s="7" t="str">
        <f t="shared" si="107"/>
        <v>OASDI tax</v>
      </c>
      <c r="BC420" s="98">
        <f>SAStab!F2175</f>
        <v>0.23499999999999999</v>
      </c>
      <c r="BD420" s="52">
        <f>SAStab!B10237</f>
        <v>628</v>
      </c>
      <c r="BE420" s="52">
        <f>SAStab!C10237</f>
        <v>0</v>
      </c>
      <c r="BF420" s="52">
        <f>SAStab!D10237</f>
        <v>0</v>
      </c>
      <c r="BG420" s="52">
        <f>SAStab!E10237</f>
        <v>0</v>
      </c>
      <c r="BH420" s="52">
        <f>SAStab!F10237</f>
        <v>0</v>
      </c>
      <c r="BI420" s="52">
        <f>SAStab!G10237</f>
        <v>0</v>
      </c>
      <c r="BJ420" s="52">
        <f>SAStab!H10237</f>
        <v>2216</v>
      </c>
      <c r="BK420" s="52">
        <f>SAStab!I10237</f>
        <v>4080</v>
      </c>
      <c r="BL420" s="52">
        <f>SAStab!J10237</f>
        <v>9317</v>
      </c>
      <c r="BN420" s="7"/>
      <c r="BO420" s="7" t="str">
        <f t="shared" si="108"/>
        <v>OASDI tax</v>
      </c>
      <c r="BP420" s="98">
        <f>SAStab!G2175</f>
        <v>0.23400000000000001</v>
      </c>
      <c r="BQ420">
        <f>SAStab!B10381</f>
        <v>695</v>
      </c>
      <c r="BR420">
        <f>SAStab!C10381</f>
        <v>0</v>
      </c>
      <c r="BS420">
        <f>SAStab!D10381</f>
        <v>0</v>
      </c>
      <c r="BT420">
        <f>SAStab!E10381</f>
        <v>0</v>
      </c>
      <c r="BU420">
        <f>SAStab!F10381</f>
        <v>0</v>
      </c>
      <c r="BV420" s="11">
        <f>SAStab!G10381</f>
        <v>0</v>
      </c>
      <c r="BW420" s="11">
        <f>SAStab!H10381</f>
        <v>2426</v>
      </c>
      <c r="BX420" s="11">
        <f>SAStab!I10381</f>
        <v>4366</v>
      </c>
      <c r="BY420" s="11">
        <f>SAStab!J10381</f>
        <v>10020</v>
      </c>
    </row>
    <row r="421" spans="1:77">
      <c r="A421" s="7"/>
      <c r="B421" s="7" t="s">
        <v>298</v>
      </c>
      <c r="C421" s="98">
        <f>SAStab!B2176</f>
        <v>0.217</v>
      </c>
      <c r="D421" s="52">
        <f>SAStab!B9662</f>
        <v>61</v>
      </c>
      <c r="E421" s="52">
        <f>SAStab!C9662</f>
        <v>0</v>
      </c>
      <c r="F421" s="52">
        <f>SAStab!D9662</f>
        <v>0</v>
      </c>
      <c r="G421" s="52">
        <f>SAStab!E9662</f>
        <v>0</v>
      </c>
      <c r="H421" s="52">
        <f>SAStab!F9662</f>
        <v>0</v>
      </c>
      <c r="I421" s="52">
        <f>SAStab!G9662</f>
        <v>0</v>
      </c>
      <c r="J421" s="52">
        <f>SAStab!H9662</f>
        <v>211</v>
      </c>
      <c r="K421" s="52">
        <f>SAStab!I9662</f>
        <v>389</v>
      </c>
      <c r="L421" s="52">
        <f>SAStab!J9662</f>
        <v>880</v>
      </c>
      <c r="N421" s="7"/>
      <c r="O421" s="7" t="str">
        <f t="shared" si="104"/>
        <v>HI tax</v>
      </c>
      <c r="P421" s="98">
        <f>SAStab!C2176</f>
        <v>0.26700000000000002</v>
      </c>
      <c r="Q421">
        <f>SAStab!B9806</f>
        <v>79</v>
      </c>
      <c r="R421" s="52">
        <f>SAStab!C9806</f>
        <v>0</v>
      </c>
      <c r="S421" s="52">
        <f>SAStab!D9806</f>
        <v>0</v>
      </c>
      <c r="T421" s="52">
        <f>SAStab!E9806</f>
        <v>0</v>
      </c>
      <c r="U421" s="52">
        <f>SAStab!F9806</f>
        <v>0</v>
      </c>
      <c r="V421" s="52">
        <f>SAStab!G9806</f>
        <v>7</v>
      </c>
      <c r="W421" s="52">
        <f>SAStab!H9806</f>
        <v>287</v>
      </c>
      <c r="X421">
        <f>SAStab!I9806</f>
        <v>460</v>
      </c>
      <c r="Y421">
        <f>SAStab!J9806</f>
        <v>960</v>
      </c>
      <c r="AA421" s="7"/>
      <c r="AB421" s="7" t="str">
        <f t="shared" si="105"/>
        <v>HI tax</v>
      </c>
      <c r="AC421" s="98">
        <f>SAStab!D2176</f>
        <v>0.25900000000000001</v>
      </c>
      <c r="AD421">
        <f>SAStab!B9950</f>
        <v>106</v>
      </c>
      <c r="AE421">
        <f>SAStab!C9950</f>
        <v>0</v>
      </c>
      <c r="AF421">
        <f>SAStab!D9950</f>
        <v>0</v>
      </c>
      <c r="AG421">
        <f>SAStab!E9950</f>
        <v>0</v>
      </c>
      <c r="AH421">
        <f>SAStab!F9950</f>
        <v>0</v>
      </c>
      <c r="AI421">
        <f>SAStab!G9950</f>
        <v>2</v>
      </c>
      <c r="AJ421">
        <f>SAStab!H9950</f>
        <v>361</v>
      </c>
      <c r="AK421">
        <f>SAStab!I9950</f>
        <v>671</v>
      </c>
      <c r="AL421">
        <f>SAStab!J9950</f>
        <v>1475</v>
      </c>
      <c r="AN421" s="7"/>
      <c r="AO421" s="7" t="str">
        <f t="shared" si="106"/>
        <v>HI tax</v>
      </c>
      <c r="AP421" s="98">
        <f>SAStab!E2176</f>
        <v>0.219</v>
      </c>
      <c r="AQ421" s="52">
        <f>SAStab!B10094</f>
        <v>103</v>
      </c>
      <c r="AR421" s="52">
        <f>SAStab!C10094</f>
        <v>0</v>
      </c>
      <c r="AS421" s="52">
        <f>SAStab!D10094</f>
        <v>0</v>
      </c>
      <c r="AT421" s="52">
        <f>SAStab!E10094</f>
        <v>0</v>
      </c>
      <c r="AU421" s="52">
        <f>SAStab!F10094</f>
        <v>0</v>
      </c>
      <c r="AV421" s="52">
        <f>SAStab!G10094</f>
        <v>0</v>
      </c>
      <c r="AW421" s="52">
        <f>SAStab!H10094</f>
        <v>356</v>
      </c>
      <c r="AX421" s="52">
        <f>SAStab!I10094</f>
        <v>679</v>
      </c>
      <c r="AY421" s="52">
        <f>SAStab!J10094</f>
        <v>1480</v>
      </c>
      <c r="BA421" s="7"/>
      <c r="BB421" s="7" t="str">
        <f t="shared" si="107"/>
        <v>HI tax</v>
      </c>
      <c r="BC421" s="98">
        <f>SAStab!F2176</f>
        <v>0.23499999999999999</v>
      </c>
      <c r="BD421" s="52">
        <f>SAStab!B10238</f>
        <v>121</v>
      </c>
      <c r="BE421" s="52">
        <f>SAStab!C10238</f>
        <v>0</v>
      </c>
      <c r="BF421" s="52">
        <f>SAStab!D10238</f>
        <v>0</v>
      </c>
      <c r="BG421" s="52">
        <f>SAStab!E10238</f>
        <v>0</v>
      </c>
      <c r="BH421" s="52">
        <f>SAStab!F10238</f>
        <v>0</v>
      </c>
      <c r="BI421" s="52">
        <f>SAStab!G10238</f>
        <v>0</v>
      </c>
      <c r="BJ421" s="52">
        <f>SAStab!H10238</f>
        <v>417</v>
      </c>
      <c r="BK421" s="52">
        <f>SAStab!I10238</f>
        <v>768</v>
      </c>
      <c r="BL421" s="52">
        <f>SAStab!J10238</f>
        <v>1762</v>
      </c>
      <c r="BN421" s="7"/>
      <c r="BO421" s="7" t="str">
        <f t="shared" si="108"/>
        <v>HI tax</v>
      </c>
      <c r="BP421" s="98">
        <f>SAStab!G2176</f>
        <v>0.23400000000000001</v>
      </c>
      <c r="BQ421">
        <f>SAStab!B10382</f>
        <v>141</v>
      </c>
      <c r="BR421">
        <f>SAStab!C10382</f>
        <v>0</v>
      </c>
      <c r="BS421">
        <f>SAStab!D10382</f>
        <v>0</v>
      </c>
      <c r="BT421">
        <f>SAStab!E10382</f>
        <v>0</v>
      </c>
      <c r="BU421">
        <f>SAStab!F10382</f>
        <v>0</v>
      </c>
      <c r="BV421" s="11">
        <f>SAStab!G10382</f>
        <v>0</v>
      </c>
      <c r="BW421" s="11">
        <f>SAStab!H10382</f>
        <v>457</v>
      </c>
      <c r="BX421" s="11">
        <f>SAStab!I10382</f>
        <v>822</v>
      </c>
      <c r="BY421" s="11">
        <f>SAStab!J10382</f>
        <v>1980</v>
      </c>
    </row>
    <row r="422" spans="1:77">
      <c r="A422" s="7"/>
      <c r="B422" s="7" t="s">
        <v>268</v>
      </c>
      <c r="C422" s="98">
        <f>SAStab!B2177</f>
        <v>1E-3</v>
      </c>
      <c r="D422" s="52">
        <f>SAStab!B9663</f>
        <v>1</v>
      </c>
      <c r="E422" s="52">
        <f>SAStab!C9663</f>
        <v>0</v>
      </c>
      <c r="F422" s="52">
        <f>SAStab!D9663</f>
        <v>0</v>
      </c>
      <c r="G422" s="52">
        <f>SAStab!E9663</f>
        <v>0</v>
      </c>
      <c r="H422" s="52">
        <f>SAStab!F9663</f>
        <v>0</v>
      </c>
      <c r="I422" s="52">
        <f>SAStab!G9663</f>
        <v>0</v>
      </c>
      <c r="J422" s="52">
        <f>SAStab!H9663</f>
        <v>0</v>
      </c>
      <c r="K422" s="52">
        <f>SAStab!I9663</f>
        <v>0</v>
      </c>
      <c r="L422" s="52">
        <f>SAStab!J9663</f>
        <v>0</v>
      </c>
      <c r="N422" s="7"/>
      <c r="O422" s="7" t="str">
        <f t="shared" si="104"/>
        <v>Medicare Surtax</v>
      </c>
      <c r="P422" s="98">
        <f>SAStab!C2177</f>
        <v>4.0000000000000001E-3</v>
      </c>
      <c r="Q422">
        <f>SAStab!B9807</f>
        <v>3</v>
      </c>
      <c r="R422" s="52">
        <f>SAStab!C9807</f>
        <v>0</v>
      </c>
      <c r="S422" s="52">
        <f>SAStab!D9807</f>
        <v>0</v>
      </c>
      <c r="T422" s="52">
        <f>SAStab!E9807</f>
        <v>0</v>
      </c>
      <c r="U422" s="52">
        <f>SAStab!F9807</f>
        <v>0</v>
      </c>
      <c r="V422" s="52">
        <f>SAStab!G9807</f>
        <v>0</v>
      </c>
      <c r="W422" s="52">
        <f>SAStab!H9807</f>
        <v>0</v>
      </c>
      <c r="X422">
        <f>SAStab!I9807</f>
        <v>0</v>
      </c>
      <c r="Y422">
        <f>SAStab!J9807</f>
        <v>0</v>
      </c>
      <c r="AA422" s="7"/>
      <c r="AB422" s="7" t="str">
        <f t="shared" si="105"/>
        <v>Medicare Surtax</v>
      </c>
      <c r="AC422" s="98">
        <f>SAStab!D2177</f>
        <v>2.3E-2</v>
      </c>
      <c r="AD422">
        <f>SAStab!B9951</f>
        <v>18</v>
      </c>
      <c r="AE422">
        <f>SAStab!C9951</f>
        <v>0</v>
      </c>
      <c r="AF422">
        <f>SAStab!D9951</f>
        <v>0</v>
      </c>
      <c r="AG422">
        <f>SAStab!E9951</f>
        <v>0</v>
      </c>
      <c r="AH422">
        <f>SAStab!F9951</f>
        <v>0</v>
      </c>
      <c r="AI422">
        <f>SAStab!G9951</f>
        <v>0</v>
      </c>
      <c r="AJ422">
        <f>SAStab!H9951</f>
        <v>0</v>
      </c>
      <c r="AK422">
        <f>SAStab!I9951</f>
        <v>0</v>
      </c>
      <c r="AL422">
        <f>SAStab!J9951</f>
        <v>343</v>
      </c>
      <c r="AN422" s="7"/>
      <c r="AO422" s="7" t="str">
        <f t="shared" si="106"/>
        <v>Medicare Surtax</v>
      </c>
      <c r="AP422" s="98">
        <f>SAStab!E2177</f>
        <v>3.9E-2</v>
      </c>
      <c r="AQ422" s="52">
        <f>SAStab!B10095</f>
        <v>26</v>
      </c>
      <c r="AR422" s="52">
        <f>SAStab!C10095</f>
        <v>0</v>
      </c>
      <c r="AS422" s="52">
        <f>SAStab!D10095</f>
        <v>0</v>
      </c>
      <c r="AT422" s="52">
        <f>SAStab!E10095</f>
        <v>0</v>
      </c>
      <c r="AU422" s="52">
        <f>SAStab!F10095</f>
        <v>0</v>
      </c>
      <c r="AV422" s="52">
        <f>SAStab!G10095</f>
        <v>0</v>
      </c>
      <c r="AW422" s="52">
        <f>SAStab!H10095</f>
        <v>0</v>
      </c>
      <c r="AX422" s="52">
        <f>SAStab!I10095</f>
        <v>0</v>
      </c>
      <c r="AY422" s="52">
        <f>SAStab!J10095</f>
        <v>784</v>
      </c>
      <c r="BA422" s="7"/>
      <c r="BB422" s="7" t="str">
        <f t="shared" si="107"/>
        <v>Medicare Surtax</v>
      </c>
      <c r="BC422" s="98">
        <f>SAStab!F2177</f>
        <v>9.0999999999999998E-2</v>
      </c>
      <c r="BD422" s="52">
        <f>SAStab!B10239</f>
        <v>57</v>
      </c>
      <c r="BE422" s="52">
        <f>SAStab!C10239</f>
        <v>0</v>
      </c>
      <c r="BF422" s="52">
        <f>SAStab!D10239</f>
        <v>0</v>
      </c>
      <c r="BG422" s="52">
        <f>SAStab!E10239</f>
        <v>0</v>
      </c>
      <c r="BH422" s="52">
        <f>SAStab!F10239</f>
        <v>0</v>
      </c>
      <c r="BI422" s="52">
        <f>SAStab!G10239</f>
        <v>0</v>
      </c>
      <c r="BJ422" s="52">
        <f>SAStab!H10239</f>
        <v>0</v>
      </c>
      <c r="BK422" s="52">
        <f>SAStab!I10239</f>
        <v>210</v>
      </c>
      <c r="BL422" s="52">
        <f>SAStab!J10239</f>
        <v>1382</v>
      </c>
      <c r="BN422" s="7"/>
      <c r="BO422" s="7" t="str">
        <f t="shared" si="108"/>
        <v>Medicare Surtax</v>
      </c>
      <c r="BP422" s="98">
        <f>SAStab!G2177</f>
        <v>0.14799999999999999</v>
      </c>
      <c r="BQ422">
        <f>SAStab!B10383</f>
        <v>87</v>
      </c>
      <c r="BR422">
        <f>SAStab!C10383</f>
        <v>0</v>
      </c>
      <c r="BS422">
        <f>SAStab!D10383</f>
        <v>0</v>
      </c>
      <c r="BT422">
        <f>SAStab!E10383</f>
        <v>0</v>
      </c>
      <c r="BU422">
        <f>SAStab!F10383</f>
        <v>0</v>
      </c>
      <c r="BV422" s="11">
        <f>SAStab!G10383</f>
        <v>0</v>
      </c>
      <c r="BW422" s="11">
        <f>SAStab!H10383</f>
        <v>115</v>
      </c>
      <c r="BX422" s="11">
        <f>SAStab!I10383</f>
        <v>469</v>
      </c>
      <c r="BY422" s="11">
        <f>SAStab!J10383</f>
        <v>1731</v>
      </c>
    </row>
    <row r="423" spans="1:77">
      <c r="A423" s="7"/>
      <c r="B423" s="7" t="s">
        <v>296</v>
      </c>
      <c r="C423" s="98">
        <f>SAStab!B2178</f>
        <v>0.94799999999999995</v>
      </c>
      <c r="D423" s="52">
        <f>SAStab!B9664</f>
        <v>1429</v>
      </c>
      <c r="E423" s="52">
        <f>SAStab!C9664</f>
        <v>0</v>
      </c>
      <c r="F423" s="52">
        <f>SAStab!D9664</f>
        <v>1500.08</v>
      </c>
      <c r="G423" s="52">
        <f>SAStab!E9664</f>
        <v>1500.1</v>
      </c>
      <c r="H423" s="52">
        <f>SAStab!F9664</f>
        <v>1500.1</v>
      </c>
      <c r="I423" s="52">
        <f>SAStab!G9664</f>
        <v>1500</v>
      </c>
      <c r="J423" s="52">
        <f>SAStab!H9664</f>
        <v>1500</v>
      </c>
      <c r="K423" s="52">
        <f>SAStab!I9664</f>
        <v>1500</v>
      </c>
      <c r="L423" s="52">
        <f>SAStab!J9664</f>
        <v>1500</v>
      </c>
      <c r="N423" s="7"/>
      <c r="O423" s="7" t="str">
        <f t="shared" si="104"/>
        <v>Medicare Part B Premium</v>
      </c>
      <c r="P423" s="98">
        <f>SAStab!C2178</f>
        <v>0.94799999999999995</v>
      </c>
      <c r="Q423">
        <f>SAStab!B9808</f>
        <v>1772</v>
      </c>
      <c r="R423" s="52">
        <f>SAStab!C9808</f>
        <v>0</v>
      </c>
      <c r="S423" s="52">
        <f>SAStab!D9808</f>
        <v>1862.3</v>
      </c>
      <c r="T423" s="52">
        <f>SAStab!E9808</f>
        <v>1862.3</v>
      </c>
      <c r="U423" s="52">
        <f>SAStab!F9808</f>
        <v>1862.3</v>
      </c>
      <c r="V423" s="52">
        <f>SAStab!G9808</f>
        <v>1862</v>
      </c>
      <c r="W423" s="52">
        <f>SAStab!H9808</f>
        <v>1862</v>
      </c>
      <c r="X423">
        <f>SAStab!I9808</f>
        <v>1862</v>
      </c>
      <c r="Y423">
        <f>SAStab!J9808</f>
        <v>1862</v>
      </c>
      <c r="AA423" s="7"/>
      <c r="AB423" s="7" t="str">
        <f t="shared" si="105"/>
        <v>Medicare Part B Premium</v>
      </c>
      <c r="AC423" s="98">
        <f>SAStab!D2178</f>
        <v>0.94099999999999995</v>
      </c>
      <c r="AD423">
        <f>SAStab!B9952</f>
        <v>2230</v>
      </c>
      <c r="AE423">
        <f>SAStab!C9952</f>
        <v>0</v>
      </c>
      <c r="AF423">
        <f>SAStab!D9952</f>
        <v>2346.06</v>
      </c>
      <c r="AG423">
        <f>SAStab!E9952</f>
        <v>2346.1</v>
      </c>
      <c r="AH423">
        <f>SAStab!F9952</f>
        <v>2346.1</v>
      </c>
      <c r="AI423">
        <f>SAStab!G9952</f>
        <v>2346</v>
      </c>
      <c r="AJ423">
        <f>SAStab!H9952</f>
        <v>2346</v>
      </c>
      <c r="AK423">
        <f>SAStab!I9952</f>
        <v>2346</v>
      </c>
      <c r="AL423">
        <f>SAStab!J9952</f>
        <v>2346</v>
      </c>
      <c r="AN423" s="7"/>
      <c r="AO423" s="7" t="str">
        <f t="shared" si="106"/>
        <v>Medicare Part B Premium</v>
      </c>
      <c r="AP423" s="98">
        <f>SAStab!E2178</f>
        <v>0.94499999999999995</v>
      </c>
      <c r="AQ423" s="52">
        <f>SAStab!B10096</f>
        <v>2858</v>
      </c>
      <c r="AR423" s="52">
        <f>SAStab!C10096</f>
        <v>0</v>
      </c>
      <c r="AS423" s="52">
        <f>SAStab!D10096</f>
        <v>2977.43</v>
      </c>
      <c r="AT423" s="52">
        <f>SAStab!E10096</f>
        <v>2977.4</v>
      </c>
      <c r="AU423" s="52">
        <f>SAStab!F10096</f>
        <v>2977.4</v>
      </c>
      <c r="AV423" s="52">
        <f>SAStab!G10096</f>
        <v>2977</v>
      </c>
      <c r="AW423" s="52">
        <f>SAStab!H10096</f>
        <v>2977</v>
      </c>
      <c r="AX423" s="52">
        <f>SAStab!I10096</f>
        <v>2977</v>
      </c>
      <c r="AY423" s="52">
        <f>SAStab!J10096</f>
        <v>4168</v>
      </c>
      <c r="BA423" s="7"/>
      <c r="BB423" s="7" t="str">
        <f t="shared" si="107"/>
        <v>Medicare Part B Premium</v>
      </c>
      <c r="BC423" s="98">
        <f>SAStab!F2178</f>
        <v>0.94199999999999995</v>
      </c>
      <c r="BD423" s="52">
        <f>SAStab!B10240</f>
        <v>3574</v>
      </c>
      <c r="BE423" s="52">
        <f>SAStab!C10240</f>
        <v>0</v>
      </c>
      <c r="BF423" s="52">
        <f>SAStab!D10240</f>
        <v>3717.23</v>
      </c>
      <c r="BG423" s="52">
        <f>SAStab!E10240</f>
        <v>3717.2</v>
      </c>
      <c r="BH423" s="52">
        <f>SAStab!F10240</f>
        <v>3717.2</v>
      </c>
      <c r="BI423" s="52">
        <f>SAStab!G10240</f>
        <v>3717</v>
      </c>
      <c r="BJ423" s="52">
        <f>SAStab!H10240</f>
        <v>3717</v>
      </c>
      <c r="BK423" s="52">
        <f>SAStab!I10240</f>
        <v>3717</v>
      </c>
      <c r="BL423" s="52">
        <f>SAStab!J10240</f>
        <v>7434</v>
      </c>
      <c r="BN423" s="7"/>
      <c r="BO423" s="7" t="str">
        <f t="shared" si="108"/>
        <v>Medicare Part B Premium</v>
      </c>
      <c r="BP423" s="98">
        <f>SAStab!G2178</f>
        <v>0.94299999999999995</v>
      </c>
      <c r="BQ423">
        <f>SAStab!B10384</f>
        <v>4373</v>
      </c>
      <c r="BR423">
        <f>SAStab!C10384</f>
        <v>0</v>
      </c>
      <c r="BS423">
        <f>SAStab!D10384</f>
        <v>4517.92</v>
      </c>
      <c r="BT423">
        <f>SAStab!E10384</f>
        <v>4517.8999999999996</v>
      </c>
      <c r="BU423">
        <f>SAStab!F10384</f>
        <v>4517.8999999999996</v>
      </c>
      <c r="BV423" s="11">
        <f>SAStab!G10384</f>
        <v>4518</v>
      </c>
      <c r="BW423" s="11">
        <f>SAStab!H10384</f>
        <v>4518</v>
      </c>
      <c r="BX423" s="11">
        <f>SAStab!I10384</f>
        <v>4518</v>
      </c>
      <c r="BY423" s="11">
        <f>SAStab!J10384</f>
        <v>9036</v>
      </c>
    </row>
    <row r="424" spans="1:77">
      <c r="A424" s="7"/>
      <c r="B424" s="7" t="s">
        <v>299</v>
      </c>
      <c r="C424" s="98">
        <f>SAStab!B2179</f>
        <v>0.751</v>
      </c>
      <c r="D424" s="52">
        <f>SAStab!B9665</f>
        <v>387</v>
      </c>
      <c r="E424" s="52">
        <f>SAStab!C9665</f>
        <v>0</v>
      </c>
      <c r="F424" s="52">
        <f>SAStab!D9665</f>
        <v>0</v>
      </c>
      <c r="G424" s="52">
        <f>SAStab!E9665</f>
        <v>513.6</v>
      </c>
      <c r="H424" s="52">
        <f>SAStab!F9665</f>
        <v>513.6</v>
      </c>
      <c r="I424" s="52">
        <f>SAStab!G9665</f>
        <v>514</v>
      </c>
      <c r="J424" s="52">
        <f>SAStab!H9665</f>
        <v>514</v>
      </c>
      <c r="K424" s="52">
        <f>SAStab!I9665</f>
        <v>514</v>
      </c>
      <c r="L424" s="52">
        <f>SAStab!J9665</f>
        <v>514</v>
      </c>
      <c r="N424" s="7"/>
      <c r="O424" s="7" t="str">
        <f t="shared" si="104"/>
        <v>Medicare Part D Premium</v>
      </c>
      <c r="P424" s="98">
        <f>SAStab!C2179</f>
        <v>0.75800000000000001</v>
      </c>
      <c r="Q424">
        <f>SAStab!B9809</f>
        <v>533</v>
      </c>
      <c r="R424" s="52">
        <f>SAStab!C9809</f>
        <v>0</v>
      </c>
      <c r="S424" s="52">
        <f>SAStab!D9809</f>
        <v>0</v>
      </c>
      <c r="T424" s="52">
        <f>SAStab!E9809</f>
        <v>699.6</v>
      </c>
      <c r="U424" s="52">
        <f>SAStab!F9809</f>
        <v>699.6</v>
      </c>
      <c r="V424" s="52">
        <f>SAStab!G9809</f>
        <v>700</v>
      </c>
      <c r="W424" s="52">
        <f>SAStab!H9809</f>
        <v>700</v>
      </c>
      <c r="X424">
        <f>SAStab!I9809</f>
        <v>700</v>
      </c>
      <c r="Y424">
        <f>SAStab!J9809</f>
        <v>700</v>
      </c>
      <c r="AA424" s="7"/>
      <c r="AB424" s="7" t="str">
        <f t="shared" si="105"/>
        <v>Medicare Part D Premium</v>
      </c>
      <c r="AC424" s="98">
        <f>SAStab!D2179</f>
        <v>0.745</v>
      </c>
      <c r="AD424">
        <f>SAStab!B9953</f>
        <v>662</v>
      </c>
      <c r="AE424">
        <f>SAStab!C9953</f>
        <v>0</v>
      </c>
      <c r="AF424">
        <f>SAStab!D9953</f>
        <v>0</v>
      </c>
      <c r="AG424">
        <f>SAStab!E9953</f>
        <v>0</v>
      </c>
      <c r="AH424">
        <f>SAStab!F9953</f>
        <v>881.4</v>
      </c>
      <c r="AI424">
        <f>SAStab!G9953</f>
        <v>881</v>
      </c>
      <c r="AJ424">
        <f>SAStab!H9953</f>
        <v>881</v>
      </c>
      <c r="AK424">
        <f>SAStab!I9953</f>
        <v>881</v>
      </c>
      <c r="AL424">
        <f>SAStab!J9953</f>
        <v>881</v>
      </c>
      <c r="AN424" s="7"/>
      <c r="AO424" s="7" t="str">
        <f t="shared" si="106"/>
        <v>Medicare Part D Premium</v>
      </c>
      <c r="AP424" s="98">
        <f>SAStab!E2179</f>
        <v>0.74399999999999999</v>
      </c>
      <c r="AQ424" s="52">
        <f>SAStab!B10097</f>
        <v>845</v>
      </c>
      <c r="AR424" s="52">
        <f>SAStab!C10097</f>
        <v>0</v>
      </c>
      <c r="AS424" s="52">
        <f>SAStab!D10097</f>
        <v>0</v>
      </c>
      <c r="AT424" s="52">
        <f>SAStab!E10097</f>
        <v>0</v>
      </c>
      <c r="AU424" s="52">
        <f>SAStab!F10097</f>
        <v>1118.5999999999999</v>
      </c>
      <c r="AV424" s="52">
        <f>SAStab!G10097</f>
        <v>1119</v>
      </c>
      <c r="AW424" s="52">
        <f>SAStab!H10097</f>
        <v>1119</v>
      </c>
      <c r="AX424" s="52">
        <f>SAStab!I10097</f>
        <v>1119</v>
      </c>
      <c r="AY424" s="52">
        <f>SAStab!J10097</f>
        <v>1535</v>
      </c>
      <c r="BA424" s="7"/>
      <c r="BB424" s="7" t="str">
        <f t="shared" si="107"/>
        <v>Medicare Part D Premium</v>
      </c>
      <c r="BC424" s="98">
        <f>SAStab!F2179</f>
        <v>0.74</v>
      </c>
      <c r="BD424" s="52">
        <f>SAStab!B10241</f>
        <v>1054</v>
      </c>
      <c r="BE424" s="52">
        <f>SAStab!C10241</f>
        <v>0</v>
      </c>
      <c r="BF424" s="52">
        <f>SAStab!D10241</f>
        <v>0</v>
      </c>
      <c r="BG424" s="52">
        <f>SAStab!E10241</f>
        <v>0</v>
      </c>
      <c r="BH424" s="52">
        <f>SAStab!F10241</f>
        <v>1396.5</v>
      </c>
      <c r="BI424" s="52">
        <f>SAStab!G10241</f>
        <v>1397</v>
      </c>
      <c r="BJ424" s="52">
        <f>SAStab!H10241</f>
        <v>1397</v>
      </c>
      <c r="BK424" s="52">
        <f>SAStab!I10241</f>
        <v>1397</v>
      </c>
      <c r="BL424" s="52">
        <f>SAStab!J10241</f>
        <v>1917</v>
      </c>
      <c r="BN424" s="7"/>
      <c r="BO424" s="7" t="str">
        <f t="shared" si="108"/>
        <v>Medicare Part D Premium</v>
      </c>
      <c r="BP424" s="98">
        <f>SAStab!G2179</f>
        <v>0.745</v>
      </c>
      <c r="BQ424">
        <f>SAStab!B10385</f>
        <v>1296</v>
      </c>
      <c r="BR424">
        <f>SAStab!C10385</f>
        <v>0</v>
      </c>
      <c r="BS424">
        <f>SAStab!D10385</f>
        <v>0</v>
      </c>
      <c r="BT424">
        <f>SAStab!E10385</f>
        <v>0</v>
      </c>
      <c r="BU424">
        <f>SAStab!F10385</f>
        <v>1697.3</v>
      </c>
      <c r="BV424" s="11">
        <f>SAStab!G10385</f>
        <v>1697</v>
      </c>
      <c r="BW424" s="11">
        <f>SAStab!H10385</f>
        <v>1697</v>
      </c>
      <c r="BX424" s="11">
        <f>SAStab!I10385</f>
        <v>1697</v>
      </c>
      <c r="BY424" s="11">
        <f>SAStab!J10385</f>
        <v>3328</v>
      </c>
    </row>
    <row r="425" spans="1:77">
      <c r="A425" s="7"/>
      <c r="B425" s="7" t="s">
        <v>513</v>
      </c>
      <c r="C425" s="98">
        <f>SAStab!B2180</f>
        <v>0.95499999999999996</v>
      </c>
      <c r="D425" s="52">
        <f>SAStab!B9666</f>
        <v>21247</v>
      </c>
      <c r="E425" s="52">
        <f>SAStab!C9666</f>
        <v>70.72</v>
      </c>
      <c r="F425" s="52">
        <f>SAStab!D9666</f>
        <v>5777</v>
      </c>
      <c r="G425" s="52">
        <f>SAStab!E9666</f>
        <v>9983.2000000000007</v>
      </c>
      <c r="H425" s="52">
        <f>SAStab!F9666</f>
        <v>16210.5</v>
      </c>
      <c r="I425" s="52">
        <f>SAStab!G9666</f>
        <v>26378</v>
      </c>
      <c r="J425" s="52">
        <f>SAStab!H9666</f>
        <v>42843</v>
      </c>
      <c r="K425" s="52">
        <f>SAStab!I9666</f>
        <v>55091</v>
      </c>
      <c r="L425" s="52">
        <f>SAStab!J9666</f>
        <v>97189</v>
      </c>
      <c r="N425" s="7"/>
      <c r="O425" s="7" t="str">
        <f t="shared" si="104"/>
        <v>Equivalent Cash Income</v>
      </c>
      <c r="P425" s="98">
        <f>SAStab!C2180</f>
        <v>0.94899999999999995</v>
      </c>
      <c r="Q425">
        <f>SAStab!B9810</f>
        <v>21974</v>
      </c>
      <c r="R425" s="52">
        <f>SAStab!C9810</f>
        <v>0</v>
      </c>
      <c r="S425" s="52">
        <f>SAStab!D9810</f>
        <v>3759.24</v>
      </c>
      <c r="T425" s="52">
        <f>SAStab!E9810</f>
        <v>9716.5</v>
      </c>
      <c r="U425" s="52">
        <f>SAStab!F9810</f>
        <v>16235.2</v>
      </c>
      <c r="V425" s="52">
        <f>SAStab!G9810</f>
        <v>27661</v>
      </c>
      <c r="W425" s="52">
        <f>SAStab!H9810</f>
        <v>45772</v>
      </c>
      <c r="X425">
        <f>SAStab!I9810</f>
        <v>59922</v>
      </c>
      <c r="Y425">
        <f>SAStab!J9810</f>
        <v>103189</v>
      </c>
      <c r="AA425" s="7"/>
      <c r="AB425" s="7" t="str">
        <f t="shared" si="105"/>
        <v>Equivalent Cash Income</v>
      </c>
      <c r="AC425" s="98">
        <f>SAStab!D2180</f>
        <v>0.93799999999999994</v>
      </c>
      <c r="AD425">
        <f>SAStab!B9954</f>
        <v>24738</v>
      </c>
      <c r="AE425">
        <f>SAStab!C9954</f>
        <v>0</v>
      </c>
      <c r="AF425">
        <f>SAStab!D9954</f>
        <v>2470.0100000000002</v>
      </c>
      <c r="AG425">
        <f>SAStab!E9954</f>
        <v>9540.9</v>
      </c>
      <c r="AH425">
        <f>SAStab!F9954</f>
        <v>16713.400000000001</v>
      </c>
      <c r="AI425">
        <f>SAStab!G9954</f>
        <v>29465</v>
      </c>
      <c r="AJ425">
        <f>SAStab!H9954</f>
        <v>51659</v>
      </c>
      <c r="AK425">
        <f>SAStab!I9954</f>
        <v>73125</v>
      </c>
      <c r="AL425">
        <f>SAStab!J9954</f>
        <v>141088</v>
      </c>
      <c r="AN425" s="7"/>
      <c r="AO425" s="7" t="str">
        <f t="shared" si="106"/>
        <v>Equivalent Cash Income</v>
      </c>
      <c r="AP425" s="98">
        <f>SAStab!E2180</f>
        <v>0.93</v>
      </c>
      <c r="AQ425" s="52">
        <f>SAStab!B10098</f>
        <v>26122</v>
      </c>
      <c r="AR425" s="52">
        <f>SAStab!C10098</f>
        <v>0</v>
      </c>
      <c r="AS425" s="52">
        <f>SAStab!D10098</f>
        <v>774.22</v>
      </c>
      <c r="AT425" s="52">
        <f>SAStab!E10098</f>
        <v>9366.9</v>
      </c>
      <c r="AU425" s="52">
        <f>SAStab!F10098</f>
        <v>17328.400000000001</v>
      </c>
      <c r="AV425" s="52">
        <f>SAStab!G10098</f>
        <v>31094</v>
      </c>
      <c r="AW425" s="52">
        <f>SAStab!H10098</f>
        <v>57856</v>
      </c>
      <c r="AX425" s="52">
        <f>SAStab!I10098</f>
        <v>81654</v>
      </c>
      <c r="AY425" s="52">
        <f>SAStab!J10098</f>
        <v>154245</v>
      </c>
      <c r="BA425" s="7"/>
      <c r="BB425" s="7" t="str">
        <f t="shared" si="107"/>
        <v>Equivalent Cash Income</v>
      </c>
      <c r="BC425" s="98">
        <f>SAStab!F2180</f>
        <v>0.92700000000000005</v>
      </c>
      <c r="BD425" s="52">
        <f>SAStab!B10242</f>
        <v>29836</v>
      </c>
      <c r="BE425" s="52">
        <f>SAStab!C10242</f>
        <v>0</v>
      </c>
      <c r="BF425" s="52">
        <f>SAStab!D10242</f>
        <v>411.19</v>
      </c>
      <c r="BG425" s="52">
        <f>SAStab!E10242</f>
        <v>9652</v>
      </c>
      <c r="BH425" s="52">
        <f>SAStab!F10242</f>
        <v>19161.599999999999</v>
      </c>
      <c r="BI425" s="52">
        <f>SAStab!G10242</f>
        <v>35623</v>
      </c>
      <c r="BJ425" s="52">
        <f>SAStab!H10242</f>
        <v>67058</v>
      </c>
      <c r="BK425" s="52">
        <f>SAStab!I10242</f>
        <v>95312</v>
      </c>
      <c r="BL425" s="52">
        <f>SAStab!J10242</f>
        <v>178732</v>
      </c>
      <c r="BN425" s="7"/>
      <c r="BO425" s="7" t="str">
        <f t="shared" si="108"/>
        <v>Equivalent Cash Income</v>
      </c>
      <c r="BP425" s="98">
        <f>SAStab!G2180</f>
        <v>0.92400000000000004</v>
      </c>
      <c r="BQ425">
        <f>SAStab!B10386</f>
        <v>33306</v>
      </c>
      <c r="BR425">
        <f>SAStab!C10386</f>
        <v>0</v>
      </c>
      <c r="BS425">
        <f>SAStab!D10386</f>
        <v>285.89</v>
      </c>
      <c r="BT425">
        <f>SAStab!E10386</f>
        <v>9941.6</v>
      </c>
      <c r="BU425">
        <f>SAStab!F10386</f>
        <v>21876</v>
      </c>
      <c r="BV425" s="11">
        <f>SAStab!G10386</f>
        <v>40840</v>
      </c>
      <c r="BW425" s="11">
        <f>SAStab!H10386</f>
        <v>74628</v>
      </c>
      <c r="BX425" s="11">
        <f>SAStab!I10386</f>
        <v>102553</v>
      </c>
      <c r="BY425" s="11">
        <f>SAStab!J10386</f>
        <v>193525</v>
      </c>
    </row>
    <row r="426" spans="1:77">
      <c r="A426" s="7"/>
      <c r="B426" s="7" t="s">
        <v>514</v>
      </c>
      <c r="C426" s="98">
        <f>SAStab!B2181</f>
        <v>0.20399999999999999</v>
      </c>
      <c r="D426" s="52">
        <f>SAStab!B9667</f>
        <v>722</v>
      </c>
      <c r="E426" s="52">
        <f>SAStab!C9667</f>
        <v>0</v>
      </c>
      <c r="F426" s="52">
        <f>SAStab!D9667</f>
        <v>0</v>
      </c>
      <c r="G426" s="52">
        <f>SAStab!E9667</f>
        <v>0</v>
      </c>
      <c r="H426" s="52">
        <f>SAStab!F9667</f>
        <v>0</v>
      </c>
      <c r="I426" s="52">
        <f>SAStab!G9667</f>
        <v>0</v>
      </c>
      <c r="J426" s="52">
        <f>SAStab!H9667</f>
        <v>1552</v>
      </c>
      <c r="K426" s="52">
        <f>SAStab!I9667</f>
        <v>4216</v>
      </c>
      <c r="L426" s="52">
        <f>SAStab!J9667</f>
        <v>12819</v>
      </c>
      <c r="N426" s="7"/>
      <c r="O426" s="7" t="str">
        <f t="shared" si="104"/>
        <v>Equivalent IRA Withdrawal</v>
      </c>
      <c r="P426" s="98">
        <f>SAStab!C2181</f>
        <v>0.22</v>
      </c>
      <c r="Q426">
        <f>SAStab!B9811</f>
        <v>1009</v>
      </c>
      <c r="R426" s="52">
        <f>SAStab!C9811</f>
        <v>0</v>
      </c>
      <c r="S426" s="52">
        <f>SAStab!D9811</f>
        <v>0</v>
      </c>
      <c r="T426" s="52">
        <f>SAStab!E9811</f>
        <v>0</v>
      </c>
      <c r="U426" s="52">
        <f>SAStab!F9811</f>
        <v>0</v>
      </c>
      <c r="V426" s="52">
        <f>SAStab!G9811</f>
        <v>0</v>
      </c>
      <c r="W426" s="52">
        <f>SAStab!H9811</f>
        <v>2043</v>
      </c>
      <c r="X426">
        <f>SAStab!I9811</f>
        <v>5799</v>
      </c>
      <c r="Y426">
        <f>SAStab!J9811</f>
        <v>17124</v>
      </c>
      <c r="AA426" s="7"/>
      <c r="AB426" s="7" t="str">
        <f t="shared" si="105"/>
        <v>Equivalent IRA Withdrawal</v>
      </c>
      <c r="AC426" s="98">
        <f>SAStab!D2181</f>
        <v>0.25900000000000001</v>
      </c>
      <c r="AD426">
        <f>SAStab!B9955</f>
        <v>1334</v>
      </c>
      <c r="AE426">
        <f>SAStab!C9955</f>
        <v>0</v>
      </c>
      <c r="AF426">
        <f>SAStab!D9955</f>
        <v>0</v>
      </c>
      <c r="AG426">
        <f>SAStab!E9955</f>
        <v>0</v>
      </c>
      <c r="AH426">
        <f>SAStab!F9955</f>
        <v>0</v>
      </c>
      <c r="AI426">
        <f>SAStab!G9955</f>
        <v>23</v>
      </c>
      <c r="AJ426">
        <f>SAStab!H9955</f>
        <v>2601</v>
      </c>
      <c r="AK426">
        <f>SAStab!I9955</f>
        <v>7069</v>
      </c>
      <c r="AL426">
        <f>SAStab!J9955</f>
        <v>25057</v>
      </c>
      <c r="AN426" s="7"/>
      <c r="AO426" s="7" t="str">
        <f t="shared" si="106"/>
        <v>Equivalent IRA Withdrawal</v>
      </c>
      <c r="AP426" s="98">
        <f>SAStab!E2181</f>
        <v>0.30599999999999999</v>
      </c>
      <c r="AQ426" s="52">
        <f>SAStab!B10099</f>
        <v>1956</v>
      </c>
      <c r="AR426" s="52">
        <f>SAStab!C10099</f>
        <v>0</v>
      </c>
      <c r="AS426" s="52">
        <f>SAStab!D10099</f>
        <v>0</v>
      </c>
      <c r="AT426" s="52">
        <f>SAStab!E10099</f>
        <v>0</v>
      </c>
      <c r="AU426" s="52">
        <f>SAStab!F10099</f>
        <v>0</v>
      </c>
      <c r="AV426" s="52">
        <f>SAStab!G10099</f>
        <v>277</v>
      </c>
      <c r="AW426" s="52">
        <f>SAStab!H10099</f>
        <v>4115</v>
      </c>
      <c r="AX426" s="52">
        <f>SAStab!I10099</f>
        <v>10710</v>
      </c>
      <c r="AY426" s="52">
        <f>SAStab!J10099</f>
        <v>34781</v>
      </c>
      <c r="BA426" s="7"/>
      <c r="BB426" s="7" t="str">
        <f t="shared" si="107"/>
        <v>Equivalent IRA Withdrawal</v>
      </c>
      <c r="BC426" s="98">
        <f>SAStab!F2181</f>
        <v>0.33500000000000002</v>
      </c>
      <c r="BD426" s="52">
        <f>SAStab!B10243</f>
        <v>2776</v>
      </c>
      <c r="BE426" s="52">
        <f>SAStab!C10243</f>
        <v>0</v>
      </c>
      <c r="BF426" s="52">
        <f>SAStab!D10243</f>
        <v>0</v>
      </c>
      <c r="BG426" s="52">
        <f>SAStab!E10243</f>
        <v>0</v>
      </c>
      <c r="BH426" s="52">
        <f>SAStab!F10243</f>
        <v>0</v>
      </c>
      <c r="BI426" s="52">
        <f>SAStab!G10243</f>
        <v>509</v>
      </c>
      <c r="BJ426" s="52">
        <f>SAStab!H10243</f>
        <v>5346</v>
      </c>
      <c r="BK426" s="52">
        <f>SAStab!I10243</f>
        <v>13157</v>
      </c>
      <c r="BL426" s="52">
        <f>SAStab!J10243</f>
        <v>52053</v>
      </c>
      <c r="BN426" s="7"/>
      <c r="BO426" s="7" t="str">
        <f t="shared" si="108"/>
        <v>Equivalent IRA Withdrawal</v>
      </c>
      <c r="BP426" s="98">
        <f>SAStab!G2181</f>
        <v>0.34799999999999998</v>
      </c>
      <c r="BQ426">
        <f>SAStab!B10387</f>
        <v>2875</v>
      </c>
      <c r="BR426">
        <f>SAStab!C10387</f>
        <v>0</v>
      </c>
      <c r="BS426">
        <f>SAStab!D10387</f>
        <v>0</v>
      </c>
      <c r="BT426">
        <f>SAStab!E10387</f>
        <v>0</v>
      </c>
      <c r="BU426">
        <f>SAStab!F10387</f>
        <v>0</v>
      </c>
      <c r="BV426" s="11">
        <f>SAStab!G10387</f>
        <v>696</v>
      </c>
      <c r="BW426" s="11">
        <f>SAStab!H10387</f>
        <v>6675</v>
      </c>
      <c r="BX426" s="11">
        <f>SAStab!I10387</f>
        <v>15337</v>
      </c>
      <c r="BY426" s="11">
        <f>SAStab!J10387</f>
        <v>49569</v>
      </c>
    </row>
    <row r="427" spans="1:77">
      <c r="A427" s="7"/>
      <c r="B427" s="7" t="s">
        <v>515</v>
      </c>
      <c r="C427" s="98">
        <f>SAStab!B2182</f>
        <v>0.33300000000000002</v>
      </c>
      <c r="D427" s="52">
        <f>SAStab!B9668</f>
        <v>297</v>
      </c>
      <c r="E427" s="52">
        <f>SAStab!C9668</f>
        <v>0</v>
      </c>
      <c r="F427" s="52">
        <f>SAStab!D9668</f>
        <v>0</v>
      </c>
      <c r="G427" s="52">
        <f>SAStab!E9668</f>
        <v>0</v>
      </c>
      <c r="H427" s="52">
        <f>SAStab!F9668</f>
        <v>0</v>
      </c>
      <c r="I427" s="52">
        <f>SAStab!G9668</f>
        <v>22</v>
      </c>
      <c r="J427" s="52">
        <f>SAStab!H9668</f>
        <v>526</v>
      </c>
      <c r="K427" s="52">
        <f>SAStab!I9668</f>
        <v>1514</v>
      </c>
      <c r="L427" s="52">
        <f>SAStab!J9668</f>
        <v>5719</v>
      </c>
      <c r="N427" s="7"/>
      <c r="O427" s="7" t="str">
        <f t="shared" si="104"/>
        <v>Equivalent Interest Income</v>
      </c>
      <c r="P427" s="98">
        <f>SAStab!C2182</f>
        <v>0.33600000000000002</v>
      </c>
      <c r="Q427">
        <f>SAStab!B9812</f>
        <v>395</v>
      </c>
      <c r="R427" s="52">
        <f>SAStab!C9812</f>
        <v>0</v>
      </c>
      <c r="S427" s="52">
        <f>SAStab!D9812</f>
        <v>0</v>
      </c>
      <c r="T427" s="52">
        <f>SAStab!E9812</f>
        <v>0</v>
      </c>
      <c r="U427" s="52">
        <f>SAStab!F9812</f>
        <v>0</v>
      </c>
      <c r="V427" s="52">
        <f>SAStab!G9812</f>
        <v>24</v>
      </c>
      <c r="W427" s="52">
        <f>SAStab!H9812</f>
        <v>507</v>
      </c>
      <c r="X427">
        <f>SAStab!I9812</f>
        <v>1279</v>
      </c>
      <c r="Y427">
        <f>SAStab!J9812</f>
        <v>5655</v>
      </c>
      <c r="AA427" s="7"/>
      <c r="AB427" s="7" t="str">
        <f t="shared" si="105"/>
        <v>Equivalent Interest Income</v>
      </c>
      <c r="AC427" s="98">
        <f>SAStab!D2182</f>
        <v>0.35199999999999998</v>
      </c>
      <c r="AD427">
        <f>SAStab!B9956</f>
        <v>393</v>
      </c>
      <c r="AE427">
        <f>SAStab!C9956</f>
        <v>0</v>
      </c>
      <c r="AF427">
        <f>SAStab!D9956</f>
        <v>0</v>
      </c>
      <c r="AG427">
        <f>SAStab!E9956</f>
        <v>0</v>
      </c>
      <c r="AH427">
        <f>SAStab!F9956</f>
        <v>0</v>
      </c>
      <c r="AI427">
        <f>SAStab!G9956</f>
        <v>37</v>
      </c>
      <c r="AJ427">
        <f>SAStab!H9956</f>
        <v>644</v>
      </c>
      <c r="AK427">
        <f>SAStab!I9956</f>
        <v>1809</v>
      </c>
      <c r="AL427">
        <f>SAStab!J9956</f>
        <v>7624</v>
      </c>
      <c r="AN427" s="7"/>
      <c r="AO427" s="7" t="str">
        <f t="shared" si="106"/>
        <v>Equivalent Interest Income</v>
      </c>
      <c r="AP427" s="98">
        <f>SAStab!E2182</f>
        <v>0.33300000000000002</v>
      </c>
      <c r="AQ427" s="52">
        <f>SAStab!B10100</f>
        <v>469</v>
      </c>
      <c r="AR427" s="52">
        <f>SAStab!C10100</f>
        <v>0</v>
      </c>
      <c r="AS427" s="52">
        <f>SAStab!D10100</f>
        <v>0</v>
      </c>
      <c r="AT427" s="52">
        <f>SAStab!E10100</f>
        <v>0</v>
      </c>
      <c r="AU427" s="52">
        <f>SAStab!F10100</f>
        <v>0</v>
      </c>
      <c r="AV427" s="52">
        <f>SAStab!G10100</f>
        <v>30</v>
      </c>
      <c r="AW427" s="52">
        <f>SAStab!H10100</f>
        <v>773</v>
      </c>
      <c r="AX427" s="52">
        <f>SAStab!I10100</f>
        <v>2377</v>
      </c>
      <c r="AY427" s="52">
        <f>SAStab!J10100</f>
        <v>8671</v>
      </c>
      <c r="BA427" s="7"/>
      <c r="BB427" s="7" t="str">
        <f t="shared" si="107"/>
        <v>Equivalent Interest Income</v>
      </c>
      <c r="BC427" s="98">
        <f>SAStab!F2182</f>
        <v>0.35</v>
      </c>
      <c r="BD427" s="52">
        <f>SAStab!B10244</f>
        <v>632</v>
      </c>
      <c r="BE427" s="52">
        <f>SAStab!C10244</f>
        <v>0</v>
      </c>
      <c r="BF427" s="52">
        <f>SAStab!D10244</f>
        <v>0</v>
      </c>
      <c r="BG427" s="52">
        <f>SAStab!E10244</f>
        <v>0</v>
      </c>
      <c r="BH427" s="52">
        <f>SAStab!F10244</f>
        <v>0</v>
      </c>
      <c r="BI427" s="52">
        <f>SAStab!G10244</f>
        <v>37</v>
      </c>
      <c r="BJ427" s="52">
        <f>SAStab!H10244</f>
        <v>971</v>
      </c>
      <c r="BK427" s="52">
        <f>SAStab!I10244</f>
        <v>2671</v>
      </c>
      <c r="BL427" s="52">
        <f>SAStab!J10244</f>
        <v>11753</v>
      </c>
      <c r="BN427" s="7"/>
      <c r="BO427" s="7" t="str">
        <f t="shared" si="108"/>
        <v>Equivalent Interest Income</v>
      </c>
      <c r="BP427" s="98">
        <f>SAStab!G2182</f>
        <v>0.35299999999999998</v>
      </c>
      <c r="BQ427">
        <f>SAStab!B10388</f>
        <v>663</v>
      </c>
      <c r="BR427">
        <f>SAStab!C10388</f>
        <v>0</v>
      </c>
      <c r="BS427">
        <f>SAStab!D10388</f>
        <v>0</v>
      </c>
      <c r="BT427">
        <f>SAStab!E10388</f>
        <v>0</v>
      </c>
      <c r="BU427">
        <f>SAStab!F10388</f>
        <v>0</v>
      </c>
      <c r="BV427" s="11">
        <f>SAStab!G10388</f>
        <v>52</v>
      </c>
      <c r="BW427" s="11">
        <f>SAStab!H10388</f>
        <v>992</v>
      </c>
      <c r="BX427" s="11">
        <f>SAStab!I10388</f>
        <v>2968</v>
      </c>
      <c r="BY427" s="11">
        <f>SAStab!J10388</f>
        <v>13982</v>
      </c>
    </row>
    <row r="428" spans="1:77">
      <c r="A428" s="7"/>
      <c r="B428" s="7" t="s">
        <v>516</v>
      </c>
      <c r="C428" s="98">
        <f>SAStab!B2183</f>
        <v>0.13600000000000001</v>
      </c>
      <c r="D428" s="52">
        <f>SAStab!B9669</f>
        <v>443</v>
      </c>
      <c r="E428" s="52">
        <f>SAStab!C9669</f>
        <v>0</v>
      </c>
      <c r="F428" s="52">
        <f>SAStab!D9669</f>
        <v>0</v>
      </c>
      <c r="G428" s="52">
        <f>SAStab!E9669</f>
        <v>0</v>
      </c>
      <c r="H428" s="52">
        <f>SAStab!F9669</f>
        <v>0</v>
      </c>
      <c r="I428" s="52">
        <f>SAStab!G9669</f>
        <v>0</v>
      </c>
      <c r="J428" s="52">
        <f>SAStab!H9669</f>
        <v>199</v>
      </c>
      <c r="K428" s="52">
        <f>SAStab!I9669</f>
        <v>1436</v>
      </c>
      <c r="L428" s="52">
        <f>SAStab!J9669</f>
        <v>9830</v>
      </c>
      <c r="N428" s="7"/>
      <c r="O428" s="7" t="str">
        <f t="shared" si="104"/>
        <v>Equivalent Dividend Income</v>
      </c>
      <c r="P428" s="98">
        <f>SAStab!C2183</f>
        <v>0.12</v>
      </c>
      <c r="Q428">
        <f>SAStab!B9813</f>
        <v>419</v>
      </c>
      <c r="R428" s="52">
        <f>SAStab!C9813</f>
        <v>0</v>
      </c>
      <c r="S428" s="52">
        <f>SAStab!D9813</f>
        <v>0</v>
      </c>
      <c r="T428" s="52">
        <f>SAStab!E9813</f>
        <v>0</v>
      </c>
      <c r="U428" s="52">
        <f>SAStab!F9813</f>
        <v>0</v>
      </c>
      <c r="V428" s="52">
        <f>SAStab!G9813</f>
        <v>0</v>
      </c>
      <c r="W428" s="52">
        <f>SAStab!H9813</f>
        <v>70</v>
      </c>
      <c r="X428">
        <f>SAStab!I9813</f>
        <v>1580</v>
      </c>
      <c r="Y428">
        <f>SAStab!J9813</f>
        <v>10344</v>
      </c>
      <c r="AA428" s="7"/>
      <c r="AB428" s="7" t="str">
        <f t="shared" si="105"/>
        <v>Equivalent Dividend Income</v>
      </c>
      <c r="AC428" s="98">
        <f>SAStab!D2183</f>
        <v>0.13900000000000001</v>
      </c>
      <c r="AD428">
        <f>SAStab!B9957</f>
        <v>666</v>
      </c>
      <c r="AE428">
        <f>SAStab!C9957</f>
        <v>0</v>
      </c>
      <c r="AF428">
        <f>SAStab!D9957</f>
        <v>0</v>
      </c>
      <c r="AG428">
        <f>SAStab!E9957</f>
        <v>0</v>
      </c>
      <c r="AH428">
        <f>SAStab!F9957</f>
        <v>0</v>
      </c>
      <c r="AI428">
        <f>SAStab!G9957</f>
        <v>0</v>
      </c>
      <c r="AJ428">
        <f>SAStab!H9957</f>
        <v>193</v>
      </c>
      <c r="AK428">
        <f>SAStab!I9957</f>
        <v>2155</v>
      </c>
      <c r="AL428">
        <f>SAStab!J9957</f>
        <v>17040</v>
      </c>
      <c r="AN428" s="7"/>
      <c r="AO428" s="7" t="str">
        <f t="shared" si="106"/>
        <v>Equivalent Dividend Income</v>
      </c>
      <c r="AP428" s="98">
        <f>SAStab!E2183</f>
        <v>0.13200000000000001</v>
      </c>
      <c r="AQ428" s="52">
        <f>SAStab!B10101</f>
        <v>657</v>
      </c>
      <c r="AR428" s="52">
        <f>SAStab!C10101</f>
        <v>0</v>
      </c>
      <c r="AS428" s="52">
        <f>SAStab!D10101</f>
        <v>0</v>
      </c>
      <c r="AT428" s="52">
        <f>SAStab!E10101</f>
        <v>0</v>
      </c>
      <c r="AU428" s="52">
        <f>SAStab!F10101</f>
        <v>0</v>
      </c>
      <c r="AV428" s="52">
        <f>SAStab!G10101</f>
        <v>0</v>
      </c>
      <c r="AW428" s="52">
        <f>SAStab!H10101</f>
        <v>188</v>
      </c>
      <c r="AX428" s="52">
        <f>SAStab!I10101</f>
        <v>2457</v>
      </c>
      <c r="AY428" s="52">
        <f>SAStab!J10101</f>
        <v>16660</v>
      </c>
      <c r="BA428" s="7"/>
      <c r="BB428" s="7" t="str">
        <f t="shared" si="107"/>
        <v>Equivalent Dividend Income</v>
      </c>
      <c r="BC428" s="98">
        <f>SAStab!F2183</f>
        <v>0.13800000000000001</v>
      </c>
      <c r="BD428" s="52">
        <f>SAStab!B10245</f>
        <v>859</v>
      </c>
      <c r="BE428" s="52">
        <f>SAStab!C10245</f>
        <v>0</v>
      </c>
      <c r="BF428" s="52">
        <f>SAStab!D10245</f>
        <v>0</v>
      </c>
      <c r="BG428" s="52">
        <f>SAStab!E10245</f>
        <v>0</v>
      </c>
      <c r="BH428" s="52">
        <f>SAStab!F10245</f>
        <v>0</v>
      </c>
      <c r="BI428" s="52">
        <f>SAStab!G10245</f>
        <v>0</v>
      </c>
      <c r="BJ428" s="52">
        <f>SAStab!H10245</f>
        <v>365</v>
      </c>
      <c r="BK428" s="52">
        <f>SAStab!I10245</f>
        <v>2892</v>
      </c>
      <c r="BL428" s="52">
        <f>SAStab!J10245</f>
        <v>19191</v>
      </c>
      <c r="BN428" s="7"/>
      <c r="BO428" s="7" t="str">
        <f t="shared" si="108"/>
        <v>Equivalent Dividend Income</v>
      </c>
      <c r="BP428" s="98">
        <f>SAStab!G2183</f>
        <v>0.13300000000000001</v>
      </c>
      <c r="BQ428">
        <f>SAStab!B10389</f>
        <v>945</v>
      </c>
      <c r="BR428">
        <f>SAStab!C10389</f>
        <v>0</v>
      </c>
      <c r="BS428">
        <f>SAStab!D10389</f>
        <v>0</v>
      </c>
      <c r="BT428">
        <f>SAStab!E10389</f>
        <v>0</v>
      </c>
      <c r="BU428">
        <f>SAStab!F10389</f>
        <v>0</v>
      </c>
      <c r="BV428" s="11">
        <f>SAStab!G10389</f>
        <v>0</v>
      </c>
      <c r="BW428" s="11">
        <f>SAStab!H10389</f>
        <v>377</v>
      </c>
      <c r="BX428" s="11">
        <f>SAStab!I10389</f>
        <v>4005</v>
      </c>
      <c r="BY428" s="11">
        <f>SAStab!J10389</f>
        <v>22455</v>
      </c>
    </row>
    <row r="429" spans="1:77">
      <c r="A429" s="7"/>
      <c r="B429" s="7" t="s">
        <v>517</v>
      </c>
      <c r="C429" s="98">
        <f>SAStab!B2184</f>
        <v>4.5999999999999999E-2</v>
      </c>
      <c r="D429" s="52">
        <f>SAStab!B9670</f>
        <v>408</v>
      </c>
      <c r="E429" s="52">
        <f>SAStab!C9670</f>
        <v>0</v>
      </c>
      <c r="F429" s="52">
        <f>SAStab!D9670</f>
        <v>0</v>
      </c>
      <c r="G429" s="52">
        <f>SAStab!E9670</f>
        <v>0</v>
      </c>
      <c r="H429" s="52">
        <f>SAStab!F9670</f>
        <v>0</v>
      </c>
      <c r="I429" s="52">
        <f>SAStab!G9670</f>
        <v>0</v>
      </c>
      <c r="J429" s="52">
        <f>SAStab!H9670</f>
        <v>0</v>
      </c>
      <c r="K429" s="52">
        <f>SAStab!I9670</f>
        <v>0</v>
      </c>
      <c r="L429" s="52">
        <f>SAStab!J9670</f>
        <v>12320</v>
      </c>
      <c r="N429" s="7"/>
      <c r="O429" s="7" t="str">
        <f t="shared" si="104"/>
        <v>Equivalent Rental Income</v>
      </c>
      <c r="P429" s="98">
        <f>SAStab!C2184</f>
        <v>3.7999999999999999E-2</v>
      </c>
      <c r="Q429">
        <f>SAStab!B9814</f>
        <v>299</v>
      </c>
      <c r="R429" s="52">
        <f>SAStab!C9814</f>
        <v>0</v>
      </c>
      <c r="S429" s="52">
        <f>SAStab!D9814</f>
        <v>0</v>
      </c>
      <c r="T429" s="52">
        <f>SAStab!E9814</f>
        <v>0</v>
      </c>
      <c r="U429" s="52">
        <f>SAStab!F9814</f>
        <v>0</v>
      </c>
      <c r="V429" s="52">
        <f>SAStab!G9814</f>
        <v>0</v>
      </c>
      <c r="W429" s="52">
        <f>SAStab!H9814</f>
        <v>0</v>
      </c>
      <c r="X429">
        <f>SAStab!I9814</f>
        <v>0</v>
      </c>
      <c r="Y429">
        <f>SAStab!J9814</f>
        <v>12072</v>
      </c>
      <c r="AA429" s="7"/>
      <c r="AB429" s="7" t="str">
        <f t="shared" si="105"/>
        <v>Equivalent Rental Income</v>
      </c>
      <c r="AC429" s="98">
        <f>SAStab!D2184</f>
        <v>3.9E-2</v>
      </c>
      <c r="AD429">
        <f>SAStab!B9958</f>
        <v>324</v>
      </c>
      <c r="AE429">
        <f>SAStab!C9958</f>
        <v>0</v>
      </c>
      <c r="AF429">
        <f>SAStab!D9958</f>
        <v>0</v>
      </c>
      <c r="AG429">
        <f>SAStab!E9958</f>
        <v>0</v>
      </c>
      <c r="AH429">
        <f>SAStab!F9958</f>
        <v>0</v>
      </c>
      <c r="AI429">
        <f>SAStab!G9958</f>
        <v>0</v>
      </c>
      <c r="AJ429">
        <f>SAStab!H9958</f>
        <v>0</v>
      </c>
      <c r="AK429">
        <f>SAStab!I9958</f>
        <v>0</v>
      </c>
      <c r="AL429">
        <f>SAStab!J9958</f>
        <v>13999</v>
      </c>
      <c r="AN429" s="7"/>
      <c r="AO429" s="7" t="str">
        <f t="shared" si="106"/>
        <v>Equivalent Rental Income</v>
      </c>
      <c r="AP429" s="98">
        <f>SAStab!E2184</f>
        <v>5.0999999999999997E-2</v>
      </c>
      <c r="AQ429" s="52">
        <f>SAStab!B10102</f>
        <v>562</v>
      </c>
      <c r="AR429" s="52">
        <f>SAStab!C10102</f>
        <v>0</v>
      </c>
      <c r="AS429" s="52">
        <f>SAStab!D10102</f>
        <v>0</v>
      </c>
      <c r="AT429" s="52">
        <f>SAStab!E10102</f>
        <v>0</v>
      </c>
      <c r="AU429" s="52">
        <f>SAStab!F10102</f>
        <v>0</v>
      </c>
      <c r="AV429" s="52">
        <f>SAStab!G10102</f>
        <v>0</v>
      </c>
      <c r="AW429" s="52">
        <f>SAStab!H10102</f>
        <v>0</v>
      </c>
      <c r="AX429" s="52">
        <f>SAStab!I10102</f>
        <v>20</v>
      </c>
      <c r="AY429" s="52">
        <f>SAStab!J10102</f>
        <v>18208</v>
      </c>
      <c r="BA429" s="7"/>
      <c r="BB429" s="7" t="str">
        <f t="shared" si="107"/>
        <v>Equivalent Rental Income</v>
      </c>
      <c r="BC429" s="98">
        <f>SAStab!F2184</f>
        <v>4.8000000000000001E-2</v>
      </c>
      <c r="BD429" s="52">
        <f>SAStab!B10246</f>
        <v>708</v>
      </c>
      <c r="BE429" s="52">
        <f>SAStab!C10246</f>
        <v>0</v>
      </c>
      <c r="BF429" s="52">
        <f>SAStab!D10246</f>
        <v>0</v>
      </c>
      <c r="BG429" s="52">
        <f>SAStab!E10246</f>
        <v>0</v>
      </c>
      <c r="BH429" s="52">
        <f>SAStab!F10246</f>
        <v>0</v>
      </c>
      <c r="BI429" s="52">
        <f>SAStab!G10246</f>
        <v>0</v>
      </c>
      <c r="BJ429" s="52">
        <f>SAStab!H10246</f>
        <v>0</v>
      </c>
      <c r="BK429" s="52">
        <f>SAStab!I10246</f>
        <v>0</v>
      </c>
      <c r="BL429" s="52">
        <f>SAStab!J10246</f>
        <v>23154</v>
      </c>
      <c r="BN429" s="7"/>
      <c r="BO429" s="7" t="str">
        <f t="shared" si="108"/>
        <v>Equivalent Rental Income</v>
      </c>
      <c r="BP429" s="98">
        <f>SAStab!G2184</f>
        <v>5.0999999999999997E-2</v>
      </c>
      <c r="BQ429">
        <f>SAStab!B10390</f>
        <v>812</v>
      </c>
      <c r="BR429">
        <f>SAStab!C10390</f>
        <v>0</v>
      </c>
      <c r="BS429">
        <f>SAStab!D10390</f>
        <v>0</v>
      </c>
      <c r="BT429">
        <f>SAStab!E10390</f>
        <v>0</v>
      </c>
      <c r="BU429">
        <f>SAStab!F10390</f>
        <v>0</v>
      </c>
      <c r="BV429" s="11">
        <f>SAStab!G10390</f>
        <v>0</v>
      </c>
      <c r="BW429" s="11">
        <f>SAStab!H10390</f>
        <v>0</v>
      </c>
      <c r="BX429" s="11">
        <f>SAStab!I10390</f>
        <v>68</v>
      </c>
      <c r="BY429" s="11">
        <f>SAStab!J10390</f>
        <v>30375</v>
      </c>
    </row>
    <row r="430" spans="1:77">
      <c r="A430" s="6" t="s">
        <v>57</v>
      </c>
      <c r="B430" s="7"/>
      <c r="C430" s="98"/>
      <c r="N430" s="6" t="s">
        <v>229</v>
      </c>
      <c r="O430" s="7"/>
      <c r="P430" s="98"/>
      <c r="AA430" s="6" t="s">
        <v>57</v>
      </c>
      <c r="AB430" s="7"/>
      <c r="AC430" s="98"/>
      <c r="AN430" s="6" t="s">
        <v>57</v>
      </c>
      <c r="AO430" s="7"/>
      <c r="AP430" s="98"/>
      <c r="BA430" s="6" t="s">
        <v>57</v>
      </c>
      <c r="BB430" s="7"/>
      <c r="BC430" s="98"/>
      <c r="BN430" s="6" t="s">
        <v>57</v>
      </c>
      <c r="BO430" s="7"/>
      <c r="BP430" s="98"/>
    </row>
    <row r="431" spans="1:77">
      <c r="B431" s="7" t="s">
        <v>512</v>
      </c>
      <c r="C431" s="98">
        <f>SAStab!B2195</f>
        <v>0.98899999999999999</v>
      </c>
      <c r="D431" s="52">
        <f>SAStab!B9671</f>
        <v>52110</v>
      </c>
      <c r="E431" s="52">
        <f>SAStab!C9671</f>
        <v>8756.82</v>
      </c>
      <c r="F431" s="52">
        <f>SAStab!D9671</f>
        <v>12751.49</v>
      </c>
      <c r="G431" s="52">
        <f>SAStab!E9671</f>
        <v>22484.3</v>
      </c>
      <c r="H431" s="52">
        <f>SAStab!F9671</f>
        <v>38679.5</v>
      </c>
      <c r="I431" s="52">
        <f>SAStab!G9671</f>
        <v>63280</v>
      </c>
      <c r="J431" s="52">
        <f>SAStab!H9671</f>
        <v>98614</v>
      </c>
      <c r="K431" s="52">
        <f>SAStab!I9671</f>
        <v>131576</v>
      </c>
      <c r="L431" s="52">
        <f>SAStab!J9671</f>
        <v>262542</v>
      </c>
      <c r="O431" s="7" t="str">
        <f t="shared" ref="O431:O457" si="109">$B431</f>
        <v>Equivalent Annuity Income</v>
      </c>
      <c r="P431" s="98">
        <f>SAStab!C2195</f>
        <v>0.98899999999999999</v>
      </c>
      <c r="Q431">
        <f>SAStab!B9815</f>
        <v>53983</v>
      </c>
      <c r="R431" s="52">
        <f>SAStab!C9815</f>
        <v>9144.33</v>
      </c>
      <c r="S431" s="52">
        <f>SAStab!D9815</f>
        <v>12980.92</v>
      </c>
      <c r="T431" s="52">
        <f>SAStab!E9815</f>
        <v>22868.3</v>
      </c>
      <c r="U431" s="52">
        <f>SAStab!F9815</f>
        <v>39270</v>
      </c>
      <c r="V431" s="52">
        <f>SAStab!G9815</f>
        <v>66275</v>
      </c>
      <c r="W431" s="52">
        <f>SAStab!H9815</f>
        <v>104227</v>
      </c>
      <c r="X431">
        <f>SAStab!I9815</f>
        <v>138608</v>
      </c>
      <c r="Y431">
        <f>SAStab!J9815</f>
        <v>266220</v>
      </c>
      <c r="AB431" s="7" t="str">
        <f t="shared" ref="AB431:AB457" si="110">$B431</f>
        <v>Equivalent Annuity Income</v>
      </c>
      <c r="AC431" s="98">
        <f>SAStab!D2195</f>
        <v>0.99</v>
      </c>
      <c r="AD431">
        <f>SAStab!B9959</f>
        <v>56439</v>
      </c>
      <c r="AE431">
        <f>SAStab!C9959</f>
        <v>9185.4500000000007</v>
      </c>
      <c r="AF431">
        <f>SAStab!D9959</f>
        <v>13285.26</v>
      </c>
      <c r="AG431">
        <f>SAStab!E9959</f>
        <v>22916.9</v>
      </c>
      <c r="AH431">
        <f>SAStab!F9959</f>
        <v>39265.300000000003</v>
      </c>
      <c r="AI431">
        <f>SAStab!G9959</f>
        <v>67631</v>
      </c>
      <c r="AJ431">
        <f>SAStab!H9959</f>
        <v>110990</v>
      </c>
      <c r="AK431">
        <f>SAStab!I9959</f>
        <v>149735</v>
      </c>
      <c r="AL431">
        <f>SAStab!J9959</f>
        <v>294930</v>
      </c>
      <c r="AO431" s="7" t="str">
        <f t="shared" ref="AO431:AO457" si="111">$B431</f>
        <v>Equivalent Annuity Income</v>
      </c>
      <c r="AP431" s="98">
        <f>SAStab!E2195</f>
        <v>0.99</v>
      </c>
      <c r="AQ431" s="52">
        <f>SAStab!B10103</f>
        <v>64032</v>
      </c>
      <c r="AR431" s="52">
        <f>SAStab!C10103</f>
        <v>9408.09</v>
      </c>
      <c r="AS431" s="52">
        <f>SAStab!D10103</f>
        <v>13743.76</v>
      </c>
      <c r="AT431" s="52">
        <f>SAStab!E10103</f>
        <v>23488.9</v>
      </c>
      <c r="AU431" s="52">
        <f>SAStab!F10103</f>
        <v>40111.699999999997</v>
      </c>
      <c r="AV431" s="52">
        <f>SAStab!G10103</f>
        <v>72738</v>
      </c>
      <c r="AW431" s="52">
        <f>SAStab!H10103</f>
        <v>127183</v>
      </c>
      <c r="AX431" s="52">
        <f>SAStab!I10103</f>
        <v>176685</v>
      </c>
      <c r="AY431" s="52">
        <f>SAStab!J10103</f>
        <v>383052</v>
      </c>
      <c r="BB431" s="7" t="str">
        <f t="shared" ref="BB431:BB457" si="112">$B431</f>
        <v>Equivalent Annuity Income</v>
      </c>
      <c r="BC431" s="98">
        <f>SAStab!F2195</f>
        <v>0.98899999999999999</v>
      </c>
      <c r="BD431" s="52">
        <f>SAStab!B10247</f>
        <v>69832</v>
      </c>
      <c r="BE431" s="52">
        <f>SAStab!C10247</f>
        <v>9361.27</v>
      </c>
      <c r="BF431" s="52">
        <f>SAStab!D10247</f>
        <v>14464.45</v>
      </c>
      <c r="BG431" s="52">
        <f>SAStab!E10247</f>
        <v>24902</v>
      </c>
      <c r="BH431" s="52">
        <f>SAStab!F10247</f>
        <v>43626.7</v>
      </c>
      <c r="BI431" s="52">
        <f>SAStab!G10247</f>
        <v>81200</v>
      </c>
      <c r="BJ431" s="52">
        <f>SAStab!H10247</f>
        <v>139279</v>
      </c>
      <c r="BK431" s="52">
        <f>SAStab!I10247</f>
        <v>201049</v>
      </c>
      <c r="BL431" s="52">
        <f>SAStab!J10247</f>
        <v>423603</v>
      </c>
      <c r="BO431" s="7" t="str">
        <f t="shared" ref="BO431:BO457" si="113">$B431</f>
        <v>Equivalent Annuity Income</v>
      </c>
      <c r="BP431" s="98">
        <f>SAStab!G2195</f>
        <v>0.99099999999999999</v>
      </c>
      <c r="BQ431">
        <f>SAStab!B10391</f>
        <v>75408</v>
      </c>
      <c r="BR431">
        <f>SAStab!C10391</f>
        <v>9717.83</v>
      </c>
      <c r="BS431">
        <f>SAStab!D10391</f>
        <v>15634.47</v>
      </c>
      <c r="BT431">
        <f>SAStab!E10391</f>
        <v>26943.9</v>
      </c>
      <c r="BU431">
        <f>SAStab!F10391</f>
        <v>47706</v>
      </c>
      <c r="BV431" s="11">
        <f>SAStab!G10391</f>
        <v>87782</v>
      </c>
      <c r="BW431" s="11">
        <f>SAStab!H10391</f>
        <v>153059</v>
      </c>
      <c r="BX431" s="11">
        <f>SAStab!I10391</f>
        <v>217375</v>
      </c>
      <c r="BY431" s="11">
        <f>SAStab!J10391</f>
        <v>486845</v>
      </c>
    </row>
    <row r="432" spans="1:77">
      <c r="B432" s="7" t="s">
        <v>39</v>
      </c>
      <c r="C432" s="98">
        <f>SAStab!B2196</f>
        <v>0.86599999999999999</v>
      </c>
      <c r="D432" s="52">
        <f>SAStab!B9672</f>
        <v>14539</v>
      </c>
      <c r="E432" s="52">
        <f>SAStab!C9672</f>
        <v>0</v>
      </c>
      <c r="F432" s="52">
        <f>SAStab!D9672</f>
        <v>0</v>
      </c>
      <c r="G432" s="52">
        <f>SAStab!E9672</f>
        <v>8726</v>
      </c>
      <c r="H432" s="52">
        <f>SAStab!F9672</f>
        <v>15574.6</v>
      </c>
      <c r="I432" s="52">
        <f>SAStab!G9672</f>
        <v>20772</v>
      </c>
      <c r="J432" s="52">
        <f>SAStab!H9672</f>
        <v>24963</v>
      </c>
      <c r="K432" s="52">
        <f>SAStab!I9672</f>
        <v>27225</v>
      </c>
      <c r="L432" s="52">
        <f>SAStab!J9672</f>
        <v>32440</v>
      </c>
      <c r="O432" s="7" t="str">
        <f t="shared" si="109"/>
        <v>Social Security Benefits</v>
      </c>
      <c r="P432" s="98">
        <f>SAStab!C2196</f>
        <v>0.875</v>
      </c>
      <c r="Q432">
        <f>SAStab!B9816</f>
        <v>15837</v>
      </c>
      <c r="R432" s="52">
        <f>SAStab!C9816</f>
        <v>0</v>
      </c>
      <c r="S432" s="52">
        <f>SAStab!D9816</f>
        <v>0</v>
      </c>
      <c r="T432" s="52">
        <f>SAStab!E9816</f>
        <v>9538.2000000000007</v>
      </c>
      <c r="U432" s="52">
        <f>SAStab!F9816</f>
        <v>16402.3</v>
      </c>
      <c r="V432" s="52">
        <f>SAStab!G9816</f>
        <v>22824</v>
      </c>
      <c r="W432" s="52">
        <f>SAStab!H9816</f>
        <v>27485</v>
      </c>
      <c r="X432">
        <f>SAStab!I9816</f>
        <v>30322</v>
      </c>
      <c r="Y432">
        <f>SAStab!J9816</f>
        <v>36184</v>
      </c>
      <c r="AB432" s="7" t="str">
        <f t="shared" si="110"/>
        <v>Social Security Benefits</v>
      </c>
      <c r="AC432" s="98">
        <f>SAStab!D2196</f>
        <v>0.89100000000000001</v>
      </c>
      <c r="AD432">
        <f>SAStab!B9960</f>
        <v>17464</v>
      </c>
      <c r="AE432">
        <f>SAStab!C9960</f>
        <v>0</v>
      </c>
      <c r="AF432">
        <f>SAStab!D9960</f>
        <v>0</v>
      </c>
      <c r="AG432">
        <f>SAStab!E9960</f>
        <v>10987.3</v>
      </c>
      <c r="AH432">
        <f>SAStab!F9960</f>
        <v>17827.099999999999</v>
      </c>
      <c r="AI432">
        <f>SAStab!G9960</f>
        <v>24584</v>
      </c>
      <c r="AJ432">
        <f>SAStab!H9960</f>
        <v>29959</v>
      </c>
      <c r="AK432">
        <f>SAStab!I9960</f>
        <v>33274</v>
      </c>
      <c r="AL432">
        <f>SAStab!J9960</f>
        <v>39709</v>
      </c>
      <c r="AO432" s="7" t="str">
        <f t="shared" si="111"/>
        <v>Social Security Benefits</v>
      </c>
      <c r="AP432" s="98">
        <f>SAStab!E2196</f>
        <v>0.88600000000000001</v>
      </c>
      <c r="AQ432" s="52">
        <f>SAStab!B10104</f>
        <v>18566</v>
      </c>
      <c r="AR432" s="52">
        <f>SAStab!C10104</f>
        <v>0</v>
      </c>
      <c r="AS432" s="52">
        <f>SAStab!D10104</f>
        <v>0</v>
      </c>
      <c r="AT432" s="52">
        <f>SAStab!E10104</f>
        <v>11048.6</v>
      </c>
      <c r="AU432" s="52">
        <f>SAStab!F10104</f>
        <v>18377.599999999999</v>
      </c>
      <c r="AV432" s="52">
        <f>SAStab!G10104</f>
        <v>26111</v>
      </c>
      <c r="AW432" s="52">
        <f>SAStab!H10104</f>
        <v>33105</v>
      </c>
      <c r="AX432" s="52">
        <f>SAStab!I10104</f>
        <v>37339</v>
      </c>
      <c r="AY432" s="52">
        <f>SAStab!J10104</f>
        <v>45874</v>
      </c>
      <c r="BB432" s="7" t="str">
        <f t="shared" si="112"/>
        <v>Social Security Benefits</v>
      </c>
      <c r="BC432" s="98">
        <f>SAStab!F2196</f>
        <v>0.88500000000000001</v>
      </c>
      <c r="BD432" s="52">
        <f>SAStab!B10248</f>
        <v>20315</v>
      </c>
      <c r="BE432" s="52">
        <f>SAStab!C10248</f>
        <v>0</v>
      </c>
      <c r="BF432" s="52">
        <f>SAStab!D10248</f>
        <v>0</v>
      </c>
      <c r="BG432" s="52">
        <f>SAStab!E10248</f>
        <v>11920.7</v>
      </c>
      <c r="BH432" s="52">
        <f>SAStab!F10248</f>
        <v>19913.400000000001</v>
      </c>
      <c r="BI432" s="52">
        <f>SAStab!G10248</f>
        <v>28694</v>
      </c>
      <c r="BJ432" s="52">
        <f>SAStab!H10248</f>
        <v>37007</v>
      </c>
      <c r="BK432" s="52">
        <f>SAStab!I10248</f>
        <v>41988</v>
      </c>
      <c r="BL432" s="52">
        <f>SAStab!J10248</f>
        <v>50724</v>
      </c>
      <c r="BO432" s="7" t="str">
        <f t="shared" si="113"/>
        <v>Social Security Benefits</v>
      </c>
      <c r="BP432" s="98">
        <f>SAStab!G2196</f>
        <v>0.88500000000000001</v>
      </c>
      <c r="BQ432">
        <f>SAStab!B10392</f>
        <v>22802</v>
      </c>
      <c r="BR432">
        <f>SAStab!C10392</f>
        <v>0</v>
      </c>
      <c r="BS432">
        <f>SAStab!D10392</f>
        <v>0</v>
      </c>
      <c r="BT432">
        <f>SAStab!E10392</f>
        <v>13448.5</v>
      </c>
      <c r="BU432">
        <f>SAStab!F10392</f>
        <v>22177</v>
      </c>
      <c r="BV432" s="11">
        <f>SAStab!G10392</f>
        <v>32214</v>
      </c>
      <c r="BW432" s="11">
        <f>SAStab!H10392</f>
        <v>42056</v>
      </c>
      <c r="BX432" s="11">
        <f>SAStab!I10392</f>
        <v>47449</v>
      </c>
      <c r="BY432" s="11">
        <f>SAStab!J10392</f>
        <v>56640</v>
      </c>
    </row>
    <row r="433" spans="1:77">
      <c r="B433" s="7" t="s">
        <v>63</v>
      </c>
      <c r="C433" s="98">
        <f>SAStab!B2197</f>
        <v>2.8000000000000001E-2</v>
      </c>
      <c r="D433" s="52">
        <f>SAStab!B9673</f>
        <v>172</v>
      </c>
      <c r="E433" s="52">
        <f>SAStab!C9673</f>
        <v>0</v>
      </c>
      <c r="F433" s="52">
        <f>SAStab!D9673</f>
        <v>0</v>
      </c>
      <c r="G433" s="52">
        <f>SAStab!E9673</f>
        <v>0</v>
      </c>
      <c r="H433" s="52">
        <f>SAStab!F9673</f>
        <v>0</v>
      </c>
      <c r="I433" s="52">
        <f>SAStab!G9673</f>
        <v>0</v>
      </c>
      <c r="J433" s="52">
        <f>SAStab!H9673</f>
        <v>0</v>
      </c>
      <c r="K433" s="52">
        <f>SAStab!I9673</f>
        <v>0</v>
      </c>
      <c r="L433" s="52">
        <f>SAStab!J9673</f>
        <v>8069</v>
      </c>
      <c r="O433" s="7" t="str">
        <f t="shared" si="109"/>
        <v>SSI</v>
      </c>
      <c r="P433" s="98">
        <f>SAStab!C2197</f>
        <v>2.5999999999999999E-2</v>
      </c>
      <c r="Q433">
        <f>SAStab!B9817</f>
        <v>144</v>
      </c>
      <c r="R433" s="52">
        <f>SAStab!C9817</f>
        <v>0</v>
      </c>
      <c r="S433" s="52">
        <f>SAStab!D9817</f>
        <v>0</v>
      </c>
      <c r="T433" s="52">
        <f>SAStab!E9817</f>
        <v>0</v>
      </c>
      <c r="U433" s="52">
        <f>SAStab!F9817</f>
        <v>0</v>
      </c>
      <c r="V433" s="52">
        <f>SAStab!G9817</f>
        <v>0</v>
      </c>
      <c r="W433" s="52">
        <f>SAStab!H9817</f>
        <v>0</v>
      </c>
      <c r="X433">
        <f>SAStab!I9817</f>
        <v>0</v>
      </c>
      <c r="Y433">
        <f>SAStab!J9817</f>
        <v>6546</v>
      </c>
      <c r="AB433" s="7" t="str">
        <f t="shared" si="110"/>
        <v>SSI</v>
      </c>
      <c r="AC433" s="98">
        <f>SAStab!D2197</f>
        <v>2.3E-2</v>
      </c>
      <c r="AD433">
        <f>SAStab!B9961</f>
        <v>121</v>
      </c>
      <c r="AE433">
        <f>SAStab!C9961</f>
        <v>0</v>
      </c>
      <c r="AF433">
        <f>SAStab!D9961</f>
        <v>0</v>
      </c>
      <c r="AG433">
        <f>SAStab!E9961</f>
        <v>0</v>
      </c>
      <c r="AH433">
        <f>SAStab!F9961</f>
        <v>0</v>
      </c>
      <c r="AI433">
        <f>SAStab!G9961</f>
        <v>0</v>
      </c>
      <c r="AJ433">
        <f>SAStab!H9961</f>
        <v>0</v>
      </c>
      <c r="AK433">
        <f>SAStab!I9961</f>
        <v>0</v>
      </c>
      <c r="AL433">
        <f>SAStab!J9961</f>
        <v>5931</v>
      </c>
      <c r="AO433" s="7" t="str">
        <f t="shared" si="111"/>
        <v>SSI</v>
      </c>
      <c r="AP433" s="98">
        <f>SAStab!E2197</f>
        <v>1.7999999999999999E-2</v>
      </c>
      <c r="AQ433" s="52">
        <f>SAStab!B10105</f>
        <v>99</v>
      </c>
      <c r="AR433" s="52">
        <f>SAStab!C10105</f>
        <v>0</v>
      </c>
      <c r="AS433" s="52">
        <f>SAStab!D10105</f>
        <v>0</v>
      </c>
      <c r="AT433" s="52">
        <f>SAStab!E10105</f>
        <v>0</v>
      </c>
      <c r="AU433" s="52">
        <f>SAStab!F10105</f>
        <v>0</v>
      </c>
      <c r="AV433" s="52">
        <f>SAStab!G10105</f>
        <v>0</v>
      </c>
      <c r="AW433" s="52">
        <f>SAStab!H10105</f>
        <v>0</v>
      </c>
      <c r="AX433" s="52">
        <f>SAStab!I10105</f>
        <v>0</v>
      </c>
      <c r="AY433" s="52">
        <f>SAStab!J10105</f>
        <v>4765</v>
      </c>
      <c r="BB433" s="7" t="str">
        <f t="shared" si="112"/>
        <v>SSI</v>
      </c>
      <c r="BC433" s="98">
        <f>SAStab!F2197</f>
        <v>1.6E-2</v>
      </c>
      <c r="BD433" s="52">
        <f>SAStab!B10249</f>
        <v>91</v>
      </c>
      <c r="BE433" s="52">
        <f>SAStab!C10249</f>
        <v>0</v>
      </c>
      <c r="BF433" s="52">
        <f>SAStab!D10249</f>
        <v>0</v>
      </c>
      <c r="BG433" s="52">
        <f>SAStab!E10249</f>
        <v>0</v>
      </c>
      <c r="BH433" s="52">
        <f>SAStab!F10249</f>
        <v>0</v>
      </c>
      <c r="BI433" s="52">
        <f>SAStab!G10249</f>
        <v>0</v>
      </c>
      <c r="BJ433" s="52">
        <f>SAStab!H10249</f>
        <v>0</v>
      </c>
      <c r="BK433" s="52">
        <f>SAStab!I10249</f>
        <v>0</v>
      </c>
      <c r="BL433" s="52">
        <f>SAStab!J10249</f>
        <v>4429</v>
      </c>
      <c r="BO433" s="7" t="str">
        <f t="shared" si="113"/>
        <v>SSI</v>
      </c>
      <c r="BP433" s="98">
        <f>SAStab!G2197</f>
        <v>1.2E-2</v>
      </c>
      <c r="BQ433">
        <f>SAStab!B10393</f>
        <v>71</v>
      </c>
      <c r="BR433">
        <f>SAStab!C10393</f>
        <v>0</v>
      </c>
      <c r="BS433">
        <f>SAStab!D10393</f>
        <v>0</v>
      </c>
      <c r="BT433">
        <f>SAStab!E10393</f>
        <v>0</v>
      </c>
      <c r="BU433">
        <f>SAStab!F10393</f>
        <v>0</v>
      </c>
      <c r="BV433" s="11">
        <f>SAStab!G10393</f>
        <v>0</v>
      </c>
      <c r="BW433" s="11">
        <f>SAStab!H10393</f>
        <v>0</v>
      </c>
      <c r="BX433" s="11">
        <f>SAStab!I10393</f>
        <v>0</v>
      </c>
      <c r="BY433" s="11">
        <f>SAStab!J10393</f>
        <v>2348</v>
      </c>
    </row>
    <row r="434" spans="1:77">
      <c r="B434" s="7" t="s">
        <v>271</v>
      </c>
      <c r="C434" s="98">
        <f>SAStab!B2198</f>
        <v>0.92700000000000005</v>
      </c>
      <c r="D434" s="52">
        <f>SAStab!B9674</f>
        <v>16204</v>
      </c>
      <c r="E434" s="52">
        <f>SAStab!C9674</f>
        <v>-40.869999999999997</v>
      </c>
      <c r="F434" s="52">
        <f>SAStab!D9674</f>
        <v>91.04</v>
      </c>
      <c r="G434" s="52">
        <f>SAStab!E9674</f>
        <v>1015.8</v>
      </c>
      <c r="H434" s="52">
        <f>SAStab!F9674</f>
        <v>4699.7</v>
      </c>
      <c r="I434" s="52">
        <f>SAStab!G9674</f>
        <v>14382</v>
      </c>
      <c r="J434" s="52">
        <f>SAStab!H9674</f>
        <v>38138</v>
      </c>
      <c r="K434" s="52">
        <f>SAStab!I9674</f>
        <v>61507</v>
      </c>
      <c r="L434" s="52">
        <f>SAStab!J9674</f>
        <v>198668</v>
      </c>
      <c r="O434" s="7" t="str">
        <f t="shared" si="109"/>
        <v>Annuitized Financial Income</v>
      </c>
      <c r="P434" s="98">
        <f>SAStab!C2198</f>
        <v>0.93300000000000005</v>
      </c>
      <c r="Q434">
        <f>SAStab!B9818</f>
        <v>16398</v>
      </c>
      <c r="R434" s="52">
        <f>SAStab!C9818</f>
        <v>-44.96</v>
      </c>
      <c r="S434" s="52">
        <f>SAStab!D9818</f>
        <v>151.41</v>
      </c>
      <c r="T434" s="52">
        <f>SAStab!E9818</f>
        <v>1181.5999999999999</v>
      </c>
      <c r="U434" s="52">
        <f>SAStab!F9818</f>
        <v>4998.6000000000004</v>
      </c>
      <c r="V434" s="52">
        <f>SAStab!G9818</f>
        <v>14350</v>
      </c>
      <c r="W434" s="52">
        <f>SAStab!H9818</f>
        <v>37167</v>
      </c>
      <c r="X434">
        <f>SAStab!I9818</f>
        <v>62845</v>
      </c>
      <c r="Y434">
        <f>SAStab!J9818</f>
        <v>182334</v>
      </c>
      <c r="AB434" s="7" t="str">
        <f t="shared" si="110"/>
        <v>Annuitized Financial Income</v>
      </c>
      <c r="AC434" s="98">
        <f>SAStab!D2198</f>
        <v>0.93200000000000005</v>
      </c>
      <c r="AD434">
        <f>SAStab!B9962</f>
        <v>17858</v>
      </c>
      <c r="AE434">
        <f>SAStab!C9962</f>
        <v>-48.47</v>
      </c>
      <c r="AF434">
        <f>SAStab!D9962</f>
        <v>155.18</v>
      </c>
      <c r="AG434">
        <f>SAStab!E9962</f>
        <v>1298.0999999999999</v>
      </c>
      <c r="AH434">
        <f>SAStab!F9962</f>
        <v>5337.8</v>
      </c>
      <c r="AI434">
        <f>SAStab!G9962</f>
        <v>15985</v>
      </c>
      <c r="AJ434">
        <f>SAStab!H9962</f>
        <v>40885</v>
      </c>
      <c r="AK434">
        <f>SAStab!I9962</f>
        <v>70052</v>
      </c>
      <c r="AL434">
        <f>SAStab!J9962</f>
        <v>182639</v>
      </c>
      <c r="AO434" s="7" t="str">
        <f t="shared" si="111"/>
        <v>Annuitized Financial Income</v>
      </c>
      <c r="AP434" s="98">
        <f>SAStab!E2198</f>
        <v>0.92800000000000005</v>
      </c>
      <c r="AQ434" s="52">
        <f>SAStab!B10106</f>
        <v>21446</v>
      </c>
      <c r="AR434" s="52">
        <f>SAStab!C10106</f>
        <v>-55.46</v>
      </c>
      <c r="AS434" s="52">
        <f>SAStab!D10106</f>
        <v>150.71</v>
      </c>
      <c r="AT434" s="52">
        <f>SAStab!E10106</f>
        <v>1378.7</v>
      </c>
      <c r="AU434" s="52">
        <f>SAStab!F10106</f>
        <v>5669.6</v>
      </c>
      <c r="AV434" s="52">
        <f>SAStab!G10106</f>
        <v>17631</v>
      </c>
      <c r="AW434" s="52">
        <f>SAStab!H10106</f>
        <v>46669</v>
      </c>
      <c r="AX434" s="52">
        <f>SAStab!I10106</f>
        <v>84558</v>
      </c>
      <c r="AY434" s="52">
        <f>SAStab!J10106</f>
        <v>231547</v>
      </c>
      <c r="BB434" s="7" t="str">
        <f t="shared" si="112"/>
        <v>Annuitized Financial Income</v>
      </c>
      <c r="BC434" s="98">
        <f>SAStab!F2198</f>
        <v>0.92400000000000004</v>
      </c>
      <c r="BD434" s="52">
        <f>SAStab!B10250</f>
        <v>22581</v>
      </c>
      <c r="BE434" s="52">
        <f>SAStab!C10250</f>
        <v>-62.25</v>
      </c>
      <c r="BF434" s="52">
        <f>SAStab!D10250</f>
        <v>127.83</v>
      </c>
      <c r="BG434" s="52">
        <f>SAStab!E10250</f>
        <v>1459.2</v>
      </c>
      <c r="BH434" s="52">
        <f>SAStab!F10250</f>
        <v>6150.8</v>
      </c>
      <c r="BI434" s="52">
        <f>SAStab!G10250</f>
        <v>19338</v>
      </c>
      <c r="BJ434" s="52">
        <f>SAStab!H10250</f>
        <v>50247</v>
      </c>
      <c r="BK434" s="52">
        <f>SAStab!I10250</f>
        <v>90068</v>
      </c>
      <c r="BL434" s="52">
        <f>SAStab!J10250</f>
        <v>247841</v>
      </c>
      <c r="BO434" s="7" t="str">
        <f t="shared" si="113"/>
        <v>Annuitized Financial Income</v>
      </c>
      <c r="BP434" s="98">
        <f>SAStab!G2198</f>
        <v>0.92600000000000005</v>
      </c>
      <c r="BQ434">
        <f>SAStab!B10394</f>
        <v>24073</v>
      </c>
      <c r="BR434">
        <f>SAStab!C10394</f>
        <v>-61.63</v>
      </c>
      <c r="BS434">
        <f>SAStab!D10394</f>
        <v>143.18</v>
      </c>
      <c r="BT434">
        <f>SAStab!E10394</f>
        <v>1516.1</v>
      </c>
      <c r="BU434">
        <f>SAStab!F10394</f>
        <v>6642.3</v>
      </c>
      <c r="BV434" s="11">
        <f>SAStab!G10394</f>
        <v>20586</v>
      </c>
      <c r="BW434" s="11">
        <f>SAStab!H10394</f>
        <v>53152</v>
      </c>
      <c r="BX434" s="11">
        <f>SAStab!I10394</f>
        <v>96802</v>
      </c>
      <c r="BY434" s="11">
        <f>SAStab!J10394</f>
        <v>288271</v>
      </c>
    </row>
    <row r="435" spans="1:77">
      <c r="B435" s="7" t="s">
        <v>40</v>
      </c>
      <c r="C435" s="98">
        <f>SAStab!B2199</f>
        <v>0.48199999999999998</v>
      </c>
      <c r="D435" s="52">
        <f>SAStab!B9675</f>
        <v>6173</v>
      </c>
      <c r="E435" s="52">
        <f>SAStab!C9675</f>
        <v>0</v>
      </c>
      <c r="F435" s="52">
        <f>SAStab!D9675</f>
        <v>0</v>
      </c>
      <c r="G435" s="52">
        <f>SAStab!E9675</f>
        <v>0</v>
      </c>
      <c r="H435" s="52">
        <f>SAStab!F9675</f>
        <v>0</v>
      </c>
      <c r="I435" s="52">
        <f>SAStab!G9675</f>
        <v>8122</v>
      </c>
      <c r="J435" s="52">
        <f>SAStab!H9675</f>
        <v>19356</v>
      </c>
      <c r="K435" s="52">
        <f>SAStab!I9675</f>
        <v>27990</v>
      </c>
      <c r="L435" s="52">
        <f>SAStab!J9675</f>
        <v>51178</v>
      </c>
      <c r="O435" s="7" t="str">
        <f t="shared" si="109"/>
        <v>DB Pension Income</v>
      </c>
      <c r="P435" s="98">
        <f>SAStab!C2199</f>
        <v>0.43</v>
      </c>
      <c r="Q435">
        <f>SAStab!B9819</f>
        <v>4519</v>
      </c>
      <c r="R435" s="52">
        <f>SAStab!C9819</f>
        <v>0</v>
      </c>
      <c r="S435" s="52">
        <f>SAStab!D9819</f>
        <v>0</v>
      </c>
      <c r="T435" s="52">
        <f>SAStab!E9819</f>
        <v>0</v>
      </c>
      <c r="U435" s="52">
        <f>SAStab!F9819</f>
        <v>0</v>
      </c>
      <c r="V435" s="52">
        <f>SAStab!G9819</f>
        <v>4469</v>
      </c>
      <c r="W435" s="52">
        <f>SAStab!H9819</f>
        <v>14305</v>
      </c>
      <c r="X435">
        <f>SAStab!I9819</f>
        <v>23368</v>
      </c>
      <c r="Y435">
        <f>SAStab!J9819</f>
        <v>48376</v>
      </c>
      <c r="AB435" s="7" t="str">
        <f t="shared" si="110"/>
        <v>DB Pension Income</v>
      </c>
      <c r="AC435" s="98">
        <f>SAStab!D2199</f>
        <v>0.38100000000000001</v>
      </c>
      <c r="AD435">
        <f>SAStab!B9963</f>
        <v>3252</v>
      </c>
      <c r="AE435">
        <f>SAStab!C9963</f>
        <v>0</v>
      </c>
      <c r="AF435">
        <f>SAStab!D9963</f>
        <v>0</v>
      </c>
      <c r="AG435">
        <f>SAStab!E9963</f>
        <v>0</v>
      </c>
      <c r="AH435">
        <f>SAStab!F9963</f>
        <v>0</v>
      </c>
      <c r="AI435">
        <f>SAStab!G9963</f>
        <v>2183</v>
      </c>
      <c r="AJ435">
        <f>SAStab!H9963</f>
        <v>9102</v>
      </c>
      <c r="AK435">
        <f>SAStab!I9963</f>
        <v>17209</v>
      </c>
      <c r="AL435">
        <f>SAStab!J9963</f>
        <v>45863</v>
      </c>
      <c r="AO435" s="7" t="str">
        <f t="shared" si="111"/>
        <v>DB Pension Income</v>
      </c>
      <c r="AP435" s="98">
        <f>SAStab!E2199</f>
        <v>0.30499999999999999</v>
      </c>
      <c r="AQ435" s="52">
        <f>SAStab!B10107</f>
        <v>2524</v>
      </c>
      <c r="AR435" s="52">
        <f>SAStab!C10107</f>
        <v>0</v>
      </c>
      <c r="AS435" s="52">
        <f>SAStab!D10107</f>
        <v>0</v>
      </c>
      <c r="AT435" s="52">
        <f>SAStab!E10107</f>
        <v>0</v>
      </c>
      <c r="AU435" s="52">
        <f>SAStab!F10107</f>
        <v>0</v>
      </c>
      <c r="AV435" s="52">
        <f>SAStab!G10107</f>
        <v>723</v>
      </c>
      <c r="AW435" s="52">
        <f>SAStab!H10107</f>
        <v>5071</v>
      </c>
      <c r="AX435" s="52">
        <f>SAStab!I10107</f>
        <v>12186</v>
      </c>
      <c r="AY435" s="52">
        <f>SAStab!J10107</f>
        <v>44922</v>
      </c>
      <c r="BB435" s="7" t="str">
        <f t="shared" si="112"/>
        <v>DB Pension Income</v>
      </c>
      <c r="BC435" s="98">
        <f>SAStab!F2199</f>
        <v>0.22700000000000001</v>
      </c>
      <c r="BD435" s="52">
        <f>SAStab!B10251</f>
        <v>2292</v>
      </c>
      <c r="BE435" s="52">
        <f>SAStab!C10251</f>
        <v>0</v>
      </c>
      <c r="BF435" s="52">
        <f>SAStab!D10251</f>
        <v>0</v>
      </c>
      <c r="BG435" s="52">
        <f>SAStab!E10251</f>
        <v>0</v>
      </c>
      <c r="BH435" s="52">
        <f>SAStab!F10251</f>
        <v>0</v>
      </c>
      <c r="BI435" s="52">
        <f>SAStab!G10251</f>
        <v>0</v>
      </c>
      <c r="BJ435" s="52">
        <f>SAStab!H10251</f>
        <v>3413</v>
      </c>
      <c r="BK435" s="52">
        <f>SAStab!I10251</f>
        <v>10662</v>
      </c>
      <c r="BL435" s="52">
        <f>SAStab!J10251</f>
        <v>48839</v>
      </c>
      <c r="BO435" s="7" t="str">
        <f t="shared" si="113"/>
        <v>DB Pension Income</v>
      </c>
      <c r="BP435" s="98">
        <f>SAStab!G2199</f>
        <v>0.17899999999999999</v>
      </c>
      <c r="BQ435">
        <f>SAStab!B10395</f>
        <v>2394</v>
      </c>
      <c r="BR435">
        <f>SAStab!C10395</f>
        <v>0</v>
      </c>
      <c r="BS435">
        <f>SAStab!D10395</f>
        <v>0</v>
      </c>
      <c r="BT435">
        <f>SAStab!E10395</f>
        <v>0</v>
      </c>
      <c r="BU435">
        <f>SAStab!F10395</f>
        <v>0</v>
      </c>
      <c r="BV435" s="11">
        <f>SAStab!G10395</f>
        <v>0</v>
      </c>
      <c r="BW435" s="11">
        <f>SAStab!H10395</f>
        <v>2949</v>
      </c>
      <c r="BX435" s="11">
        <f>SAStab!I10395</f>
        <v>11395</v>
      </c>
      <c r="BY435" s="11">
        <f>SAStab!J10395</f>
        <v>52441</v>
      </c>
    </row>
    <row r="436" spans="1:77">
      <c r="B436" s="7" t="s">
        <v>41</v>
      </c>
      <c r="C436" s="98">
        <f>SAStab!B2200</f>
        <v>0.33300000000000002</v>
      </c>
      <c r="D436" s="52">
        <f>SAStab!B9676</f>
        <v>10212</v>
      </c>
      <c r="E436" s="52">
        <f>SAStab!C9676</f>
        <v>0</v>
      </c>
      <c r="F436" s="52">
        <f>SAStab!D9676</f>
        <v>0</v>
      </c>
      <c r="G436" s="52">
        <f>SAStab!E9676</f>
        <v>0</v>
      </c>
      <c r="H436" s="52">
        <f>SAStab!F9676</f>
        <v>0</v>
      </c>
      <c r="I436" s="52">
        <f>SAStab!G9676</f>
        <v>10166</v>
      </c>
      <c r="J436" s="52">
        <f>SAStab!H9676</f>
        <v>34531</v>
      </c>
      <c r="K436" s="52">
        <f>SAStab!I9676</f>
        <v>52577</v>
      </c>
      <c r="L436" s="52">
        <f>SAStab!J9676</f>
        <v>101521</v>
      </c>
      <c r="O436" s="7" t="str">
        <f t="shared" si="109"/>
        <v>Earned Income</v>
      </c>
      <c r="P436" s="98">
        <f>SAStab!C2200</f>
        <v>0.35899999999999999</v>
      </c>
      <c r="Q436">
        <f>SAStab!B9820</f>
        <v>11943</v>
      </c>
      <c r="R436" s="52">
        <f>SAStab!C9820</f>
        <v>0</v>
      </c>
      <c r="S436" s="52">
        <f>SAStab!D9820</f>
        <v>0</v>
      </c>
      <c r="T436" s="52">
        <f>SAStab!E9820</f>
        <v>0</v>
      </c>
      <c r="U436" s="52">
        <f>SAStab!F9820</f>
        <v>0</v>
      </c>
      <c r="V436" s="52">
        <f>SAStab!G9820</f>
        <v>14763</v>
      </c>
      <c r="W436" s="52">
        <f>SAStab!H9820</f>
        <v>39566</v>
      </c>
      <c r="X436">
        <f>SAStab!I9820</f>
        <v>60158</v>
      </c>
      <c r="Y436">
        <f>SAStab!J9820</f>
        <v>117840</v>
      </c>
      <c r="AB436" s="7" t="str">
        <f t="shared" si="110"/>
        <v>Earned Income</v>
      </c>
      <c r="AC436" s="98">
        <f>SAStab!D2200</f>
        <v>0.32900000000000001</v>
      </c>
      <c r="AD436">
        <f>SAStab!B9964</f>
        <v>12254</v>
      </c>
      <c r="AE436">
        <f>SAStab!C9964</f>
        <v>0</v>
      </c>
      <c r="AF436">
        <f>SAStab!D9964</f>
        <v>0</v>
      </c>
      <c r="AG436">
        <f>SAStab!E9964</f>
        <v>0</v>
      </c>
      <c r="AH436">
        <f>SAStab!F9964</f>
        <v>0</v>
      </c>
      <c r="AI436">
        <f>SAStab!G9964</f>
        <v>11628</v>
      </c>
      <c r="AJ436">
        <f>SAStab!H9964</f>
        <v>40662</v>
      </c>
      <c r="AK436">
        <f>SAStab!I9964</f>
        <v>62538</v>
      </c>
      <c r="AL436">
        <f>SAStab!J9964</f>
        <v>128822</v>
      </c>
      <c r="AO436" s="7" t="str">
        <f t="shared" si="111"/>
        <v>Earned Income</v>
      </c>
      <c r="AP436" s="98">
        <f>SAStab!E2200</f>
        <v>0.33100000000000002</v>
      </c>
      <c r="AQ436" s="52">
        <f>SAStab!B10108</f>
        <v>15188</v>
      </c>
      <c r="AR436" s="52">
        <f>SAStab!C10108</f>
        <v>0</v>
      </c>
      <c r="AS436" s="52">
        <f>SAStab!D10108</f>
        <v>0</v>
      </c>
      <c r="AT436" s="52">
        <f>SAStab!E10108</f>
        <v>0</v>
      </c>
      <c r="AU436" s="52">
        <f>SAStab!F10108</f>
        <v>0</v>
      </c>
      <c r="AV436" s="52">
        <f>SAStab!G10108</f>
        <v>12791</v>
      </c>
      <c r="AW436" s="52">
        <f>SAStab!H10108</f>
        <v>48969</v>
      </c>
      <c r="AX436" s="52">
        <f>SAStab!I10108</f>
        <v>78728</v>
      </c>
      <c r="AY436" s="52">
        <f>SAStab!J10108</f>
        <v>163453</v>
      </c>
      <c r="BB436" s="7" t="str">
        <f t="shared" si="112"/>
        <v>Earned Income</v>
      </c>
      <c r="BC436" s="98">
        <f>SAStab!F2200</f>
        <v>0.34799999999999998</v>
      </c>
      <c r="BD436" s="52">
        <f>SAStab!B10252</f>
        <v>17378</v>
      </c>
      <c r="BE436" s="52">
        <f>SAStab!C10252</f>
        <v>0</v>
      </c>
      <c r="BF436" s="52">
        <f>SAStab!D10252</f>
        <v>0</v>
      </c>
      <c r="BG436" s="52">
        <f>SAStab!E10252</f>
        <v>0</v>
      </c>
      <c r="BH436" s="52">
        <f>SAStab!F10252</f>
        <v>0</v>
      </c>
      <c r="BI436" s="52">
        <f>SAStab!G10252</f>
        <v>16262</v>
      </c>
      <c r="BJ436" s="52">
        <f>SAStab!H10252</f>
        <v>55639</v>
      </c>
      <c r="BK436" s="52">
        <f>SAStab!I10252</f>
        <v>86534</v>
      </c>
      <c r="BL436" s="52">
        <f>SAStab!J10252</f>
        <v>184040</v>
      </c>
      <c r="BO436" s="7" t="str">
        <f t="shared" si="113"/>
        <v>Earned Income</v>
      </c>
      <c r="BP436" s="98">
        <f>SAStab!G2200</f>
        <v>0.34300000000000003</v>
      </c>
      <c r="BQ436">
        <f>SAStab!B10396</f>
        <v>18064</v>
      </c>
      <c r="BR436">
        <f>SAStab!C10396</f>
        <v>0</v>
      </c>
      <c r="BS436">
        <f>SAStab!D10396</f>
        <v>0</v>
      </c>
      <c r="BT436">
        <f>SAStab!E10396</f>
        <v>0</v>
      </c>
      <c r="BU436">
        <f>SAStab!F10396</f>
        <v>0</v>
      </c>
      <c r="BV436" s="11">
        <f>SAStab!G10396</f>
        <v>16939</v>
      </c>
      <c r="BW436" s="11">
        <f>SAStab!H10396</f>
        <v>58634</v>
      </c>
      <c r="BX436" s="11">
        <f>SAStab!I10396</f>
        <v>91686</v>
      </c>
      <c r="BY436" s="11">
        <f>SAStab!J10396</f>
        <v>216402</v>
      </c>
    </row>
    <row r="437" spans="1:77">
      <c r="B437" s="7" t="s">
        <v>42</v>
      </c>
      <c r="C437" s="98">
        <f>SAStab!B2201</f>
        <v>0.78100000000000003</v>
      </c>
      <c r="D437" s="52">
        <f>SAStab!B9677</f>
        <v>3904</v>
      </c>
      <c r="E437" s="52">
        <f>SAStab!C9677</f>
        <v>0</v>
      </c>
      <c r="F437" s="52">
        <f>SAStab!D9677</f>
        <v>0</v>
      </c>
      <c r="G437" s="52">
        <f>SAStab!E9677</f>
        <v>456.1</v>
      </c>
      <c r="H437" s="52">
        <f>SAStab!F9677</f>
        <v>2501.4</v>
      </c>
      <c r="I437" s="52">
        <f>SAStab!G9677</f>
        <v>5355</v>
      </c>
      <c r="J437" s="52">
        <f>SAStab!H9677</f>
        <v>9568</v>
      </c>
      <c r="K437" s="52">
        <f>SAStab!I9677</f>
        <v>13002</v>
      </c>
      <c r="L437" s="52">
        <f>SAStab!J9677</f>
        <v>23603</v>
      </c>
      <c r="O437" s="7" t="str">
        <f t="shared" si="109"/>
        <v>Imputed Rental Income</v>
      </c>
      <c r="P437" s="98">
        <f>SAStab!C2201</f>
        <v>0.76800000000000002</v>
      </c>
      <c r="Q437">
        <f>SAStab!B9821</f>
        <v>4080</v>
      </c>
      <c r="R437" s="52">
        <f>SAStab!C9821</f>
        <v>0</v>
      </c>
      <c r="S437" s="52">
        <f>SAStab!D9821</f>
        <v>0</v>
      </c>
      <c r="T437" s="52">
        <f>SAStab!E9821</f>
        <v>320.89999999999998</v>
      </c>
      <c r="U437" s="52">
        <f>SAStab!F9821</f>
        <v>2255.1</v>
      </c>
      <c r="V437" s="52">
        <f>SAStab!G9821</f>
        <v>5338</v>
      </c>
      <c r="W437" s="52">
        <f>SAStab!H9821</f>
        <v>10324</v>
      </c>
      <c r="X437">
        <f>SAStab!I9821</f>
        <v>14881</v>
      </c>
      <c r="Y437">
        <f>SAStab!J9821</f>
        <v>27709</v>
      </c>
      <c r="AB437" s="7" t="str">
        <f t="shared" si="110"/>
        <v>Imputed Rental Income</v>
      </c>
      <c r="AC437" s="98">
        <f>SAStab!D2201</f>
        <v>0.751</v>
      </c>
      <c r="AD437">
        <f>SAStab!B9965</f>
        <v>4460</v>
      </c>
      <c r="AE437">
        <f>SAStab!C9965</f>
        <v>0</v>
      </c>
      <c r="AF437">
        <f>SAStab!D9965</f>
        <v>0</v>
      </c>
      <c r="AG437">
        <f>SAStab!E9965</f>
        <v>137.6</v>
      </c>
      <c r="AH437">
        <f>SAStab!F9965</f>
        <v>2283.1</v>
      </c>
      <c r="AI437">
        <f>SAStab!G9965</f>
        <v>5547</v>
      </c>
      <c r="AJ437">
        <f>SAStab!H9965</f>
        <v>11131</v>
      </c>
      <c r="AK437">
        <f>SAStab!I9965</f>
        <v>16569</v>
      </c>
      <c r="AL437">
        <f>SAStab!J9965</f>
        <v>32781</v>
      </c>
      <c r="AO437" s="7" t="str">
        <f t="shared" si="111"/>
        <v>Imputed Rental Income</v>
      </c>
      <c r="AP437" s="98">
        <f>SAStab!E2201</f>
        <v>0.72199999999999998</v>
      </c>
      <c r="AQ437" s="52">
        <f>SAStab!B10109</f>
        <v>4976</v>
      </c>
      <c r="AR437" s="52">
        <f>SAStab!C10109</f>
        <v>0</v>
      </c>
      <c r="AS437" s="52">
        <f>SAStab!D10109</f>
        <v>0</v>
      </c>
      <c r="AT437" s="52">
        <f>SAStab!E10109</f>
        <v>0</v>
      </c>
      <c r="AU437" s="52">
        <f>SAStab!F10109</f>
        <v>2310.6999999999998</v>
      </c>
      <c r="AV437" s="52">
        <f>SAStab!G10109</f>
        <v>5923</v>
      </c>
      <c r="AW437" s="52">
        <f>SAStab!H10109</f>
        <v>12408</v>
      </c>
      <c r="AX437" s="52">
        <f>SAStab!I10109</f>
        <v>18866</v>
      </c>
      <c r="AY437" s="52">
        <f>SAStab!J10109</f>
        <v>40869</v>
      </c>
      <c r="BB437" s="7" t="str">
        <f t="shared" si="112"/>
        <v>Imputed Rental Income</v>
      </c>
      <c r="BC437" s="98">
        <f>SAStab!F2201</f>
        <v>0.70099999999999996</v>
      </c>
      <c r="BD437" s="52">
        <f>SAStab!B10253</f>
        <v>5674</v>
      </c>
      <c r="BE437" s="52">
        <f>SAStab!C10253</f>
        <v>0</v>
      </c>
      <c r="BF437" s="52">
        <f>SAStab!D10253</f>
        <v>0</v>
      </c>
      <c r="BG437" s="52">
        <f>SAStab!E10253</f>
        <v>0</v>
      </c>
      <c r="BH437" s="52">
        <f>SAStab!F10253</f>
        <v>2425</v>
      </c>
      <c r="BI437" s="52">
        <f>SAStab!G10253</f>
        <v>6554</v>
      </c>
      <c r="BJ437" s="52">
        <f>SAStab!H10253</f>
        <v>14188</v>
      </c>
      <c r="BK437" s="52">
        <f>SAStab!I10253</f>
        <v>21298</v>
      </c>
      <c r="BL437" s="52">
        <f>SAStab!J10253</f>
        <v>48306</v>
      </c>
      <c r="BO437" s="7" t="str">
        <f t="shared" si="113"/>
        <v>Imputed Rental Income</v>
      </c>
      <c r="BP437" s="98">
        <f>SAStab!G2201</f>
        <v>0.68799999999999994</v>
      </c>
      <c r="BQ437">
        <f>SAStab!B10397</f>
        <v>6431</v>
      </c>
      <c r="BR437">
        <f>SAStab!C10397</f>
        <v>0</v>
      </c>
      <c r="BS437">
        <f>SAStab!D10397</f>
        <v>0</v>
      </c>
      <c r="BT437">
        <f>SAStab!E10397</f>
        <v>0</v>
      </c>
      <c r="BU437">
        <f>SAStab!F10397</f>
        <v>2593.3000000000002</v>
      </c>
      <c r="BV437" s="11">
        <f>SAStab!G10397</f>
        <v>7287</v>
      </c>
      <c r="BW437" s="11">
        <f>SAStab!H10397</f>
        <v>15636</v>
      </c>
      <c r="BX437" s="11">
        <f>SAStab!I10397</f>
        <v>24474</v>
      </c>
      <c r="BY437" s="11">
        <f>SAStab!J10397</f>
        <v>55287</v>
      </c>
    </row>
    <row r="438" spans="1:77">
      <c r="A438" s="7"/>
      <c r="B438" s="7" t="s">
        <v>226</v>
      </c>
      <c r="C438" s="98">
        <f>SAStab!B2202</f>
        <v>9.2999999999999999E-2</v>
      </c>
      <c r="D438" s="52">
        <f>SAStab!B9678</f>
        <v>906</v>
      </c>
      <c r="E438" s="52">
        <f>SAStab!C9678</f>
        <v>0</v>
      </c>
      <c r="F438" s="52">
        <f>SAStab!D9678</f>
        <v>0</v>
      </c>
      <c r="G438" s="52">
        <f>SAStab!E9678</f>
        <v>0</v>
      </c>
      <c r="H438" s="52">
        <f>SAStab!F9678</f>
        <v>0</v>
      </c>
      <c r="I438" s="52">
        <f>SAStab!G9678</f>
        <v>0</v>
      </c>
      <c r="J438" s="52">
        <f>SAStab!H9678</f>
        <v>0</v>
      </c>
      <c r="K438" s="52">
        <f>SAStab!I9678</f>
        <v>8427</v>
      </c>
      <c r="L438" s="52">
        <f>SAStab!J9678</f>
        <v>17027</v>
      </c>
      <c r="N438" s="7"/>
      <c r="O438" s="7" t="str">
        <f t="shared" si="109"/>
        <v>Means+Nonmeans Benefits</v>
      </c>
      <c r="P438" s="98">
        <f>SAStab!C2202</f>
        <v>9.6000000000000002E-2</v>
      </c>
      <c r="Q438">
        <f>SAStab!B9822</f>
        <v>1062</v>
      </c>
      <c r="R438" s="52">
        <f>SAStab!C9822</f>
        <v>0</v>
      </c>
      <c r="S438" s="52">
        <f>SAStab!D9822</f>
        <v>0</v>
      </c>
      <c r="T438" s="52">
        <f>SAStab!E9822</f>
        <v>0</v>
      </c>
      <c r="U438" s="52">
        <f>SAStab!F9822</f>
        <v>0</v>
      </c>
      <c r="V438" s="52">
        <f>SAStab!G9822</f>
        <v>0</v>
      </c>
      <c r="W438" s="52">
        <f>SAStab!H9822</f>
        <v>0</v>
      </c>
      <c r="X438">
        <f>SAStab!I9822</f>
        <v>9911</v>
      </c>
      <c r="Y438">
        <f>SAStab!J9822</f>
        <v>19219</v>
      </c>
      <c r="AA438" s="7"/>
      <c r="AB438" s="7" t="str">
        <f t="shared" si="110"/>
        <v>Means+Nonmeans Benefits</v>
      </c>
      <c r="AC438" s="98">
        <f>SAStab!D2202</f>
        <v>8.4000000000000005E-2</v>
      </c>
      <c r="AD438">
        <f>SAStab!B9966</f>
        <v>1030</v>
      </c>
      <c r="AE438">
        <f>SAStab!C9966</f>
        <v>0</v>
      </c>
      <c r="AF438">
        <f>SAStab!D9966</f>
        <v>0</v>
      </c>
      <c r="AG438">
        <f>SAStab!E9966</f>
        <v>0</v>
      </c>
      <c r="AH438">
        <f>SAStab!F9966</f>
        <v>0</v>
      </c>
      <c r="AI438">
        <f>SAStab!G9966</f>
        <v>0</v>
      </c>
      <c r="AJ438">
        <f>SAStab!H9966</f>
        <v>0</v>
      </c>
      <c r="AK438">
        <f>SAStab!I9966</f>
        <v>9442</v>
      </c>
      <c r="AL438">
        <f>SAStab!J9966</f>
        <v>20721</v>
      </c>
      <c r="AN438" s="7"/>
      <c r="AO438" s="7" t="str">
        <f t="shared" si="111"/>
        <v>Means+Nonmeans Benefits</v>
      </c>
      <c r="AP438" s="98">
        <f>SAStab!E2202</f>
        <v>9.1999999999999998E-2</v>
      </c>
      <c r="AQ438" s="52">
        <f>SAStab!B10110</f>
        <v>1234</v>
      </c>
      <c r="AR438" s="52">
        <f>SAStab!C10110</f>
        <v>0</v>
      </c>
      <c r="AS438" s="52">
        <f>SAStab!D10110</f>
        <v>0</v>
      </c>
      <c r="AT438" s="52">
        <f>SAStab!E10110</f>
        <v>0</v>
      </c>
      <c r="AU438" s="52">
        <f>SAStab!F10110</f>
        <v>0</v>
      </c>
      <c r="AV438" s="52">
        <f>SAStab!G10110</f>
        <v>0</v>
      </c>
      <c r="AW438" s="52">
        <f>SAStab!H10110</f>
        <v>0</v>
      </c>
      <c r="AX438" s="52">
        <f>SAStab!I10110</f>
        <v>11390</v>
      </c>
      <c r="AY438" s="52">
        <f>SAStab!J10110</f>
        <v>23836</v>
      </c>
      <c r="BA438" s="7"/>
      <c r="BB438" s="7" t="str">
        <f t="shared" si="112"/>
        <v>Means+Nonmeans Benefits</v>
      </c>
      <c r="BC438" s="98">
        <f>SAStab!F2202</f>
        <v>9.9000000000000005E-2</v>
      </c>
      <c r="BD438" s="52">
        <f>SAStab!B10254</f>
        <v>1502</v>
      </c>
      <c r="BE438" s="52">
        <f>SAStab!C10254</f>
        <v>0</v>
      </c>
      <c r="BF438" s="52">
        <f>SAStab!D10254</f>
        <v>0</v>
      </c>
      <c r="BG438" s="52">
        <f>SAStab!E10254</f>
        <v>0</v>
      </c>
      <c r="BH438" s="52">
        <f>SAStab!F10254</f>
        <v>0</v>
      </c>
      <c r="BI438" s="52">
        <f>SAStab!G10254</f>
        <v>0</v>
      </c>
      <c r="BJ438" s="52">
        <f>SAStab!H10254</f>
        <v>0</v>
      </c>
      <c r="BK438" s="52">
        <f>SAStab!I10254</f>
        <v>13897</v>
      </c>
      <c r="BL438" s="52">
        <f>SAStab!J10254</f>
        <v>27581</v>
      </c>
      <c r="BN438" s="7"/>
      <c r="BO438" s="7" t="str">
        <f t="shared" si="113"/>
        <v>Means+Nonmeans Benefits</v>
      </c>
      <c r="BP438" s="98">
        <f>SAStab!G2202</f>
        <v>9.8000000000000004E-2</v>
      </c>
      <c r="BQ438">
        <f>SAStab!B10398</f>
        <v>1573</v>
      </c>
      <c r="BR438">
        <f>SAStab!C10398</f>
        <v>0</v>
      </c>
      <c r="BS438">
        <f>SAStab!D10398</f>
        <v>0</v>
      </c>
      <c r="BT438">
        <f>SAStab!E10398</f>
        <v>0</v>
      </c>
      <c r="BU438">
        <f>SAStab!F10398</f>
        <v>0</v>
      </c>
      <c r="BV438" s="11">
        <f>SAStab!G10398</f>
        <v>0</v>
      </c>
      <c r="BW438" s="11">
        <f>SAStab!H10398</f>
        <v>0</v>
      </c>
      <c r="BX438" s="11">
        <f>SAStab!I10398</f>
        <v>14292</v>
      </c>
      <c r="BY438" s="11">
        <f>SAStab!J10398</f>
        <v>28930</v>
      </c>
    </row>
    <row r="439" spans="1:77">
      <c r="A439" s="7"/>
      <c r="B439" s="7" t="s">
        <v>308</v>
      </c>
      <c r="C439" s="98">
        <f>SAStab!B2203</f>
        <v>0.16400000000000001</v>
      </c>
      <c r="D439" s="52">
        <f>SAStab!B9679</f>
        <v>5908</v>
      </c>
      <c r="E439" s="52">
        <f>SAStab!C9679</f>
        <v>0</v>
      </c>
      <c r="F439" s="52">
        <f>SAStab!D9679</f>
        <v>0</v>
      </c>
      <c r="G439" s="52">
        <f>SAStab!E9679</f>
        <v>0</v>
      </c>
      <c r="H439" s="52">
        <f>SAStab!F9679</f>
        <v>0</v>
      </c>
      <c r="I439" s="52">
        <f>SAStab!G9679</f>
        <v>0</v>
      </c>
      <c r="J439" s="52">
        <f>SAStab!H9679</f>
        <v>17562</v>
      </c>
      <c r="K439" s="52">
        <f>SAStab!I9679</f>
        <v>66422</v>
      </c>
      <c r="L439" s="52">
        <f>SAStab!J9679</f>
        <v>68087</v>
      </c>
      <c r="N439" s="7"/>
      <c r="O439" s="7" t="str">
        <f t="shared" si="109"/>
        <v>Other Family Member Income</v>
      </c>
      <c r="P439" s="98">
        <f>SAStab!C2203</f>
        <v>0.17699999999999999</v>
      </c>
      <c r="Q439">
        <f>SAStab!B9823</f>
        <v>7263</v>
      </c>
      <c r="R439" s="52">
        <f>SAStab!C9823</f>
        <v>0</v>
      </c>
      <c r="S439" s="52">
        <f>SAStab!D9823</f>
        <v>0</v>
      </c>
      <c r="T439" s="52">
        <f>SAStab!E9823</f>
        <v>0</v>
      </c>
      <c r="U439" s="52">
        <f>SAStab!F9823</f>
        <v>0</v>
      </c>
      <c r="V439" s="52">
        <f>SAStab!G9823</f>
        <v>0</v>
      </c>
      <c r="W439" s="52">
        <f>SAStab!H9823</f>
        <v>20629</v>
      </c>
      <c r="X439">
        <f>SAStab!I9823</f>
        <v>78020</v>
      </c>
      <c r="Y439">
        <f>SAStab!J9823</f>
        <v>93524</v>
      </c>
      <c r="AA439" s="7"/>
      <c r="AB439" s="7" t="str">
        <f t="shared" si="110"/>
        <v>Other Family Member Income</v>
      </c>
      <c r="AC439" s="98">
        <f>SAStab!D2203</f>
        <v>0.17100000000000001</v>
      </c>
      <c r="AD439">
        <f>SAStab!B9967</f>
        <v>7906</v>
      </c>
      <c r="AE439">
        <f>SAStab!C9967</f>
        <v>0</v>
      </c>
      <c r="AF439">
        <f>SAStab!D9967</f>
        <v>0</v>
      </c>
      <c r="AG439">
        <f>SAStab!E9967</f>
        <v>0</v>
      </c>
      <c r="AH439">
        <f>SAStab!F9967</f>
        <v>0</v>
      </c>
      <c r="AI439">
        <f>SAStab!G9967</f>
        <v>0</v>
      </c>
      <c r="AJ439">
        <f>SAStab!H9967</f>
        <v>23225</v>
      </c>
      <c r="AK439">
        <f>SAStab!I9967</f>
        <v>68991</v>
      </c>
      <c r="AL439">
        <f>SAStab!J9967</f>
        <v>105293</v>
      </c>
      <c r="AN439" s="7"/>
      <c r="AO439" s="7" t="str">
        <f t="shared" si="111"/>
        <v>Other Family Member Income</v>
      </c>
      <c r="AP439" s="98">
        <f>SAStab!E2203</f>
        <v>0.183</v>
      </c>
      <c r="AQ439" s="52">
        <f>SAStab!B10111</f>
        <v>9426</v>
      </c>
      <c r="AR439" s="52">
        <f>SAStab!C10111</f>
        <v>0</v>
      </c>
      <c r="AS439" s="52">
        <f>SAStab!D10111</f>
        <v>0</v>
      </c>
      <c r="AT439" s="52">
        <f>SAStab!E10111</f>
        <v>0</v>
      </c>
      <c r="AU439" s="52">
        <f>SAStab!F10111</f>
        <v>0</v>
      </c>
      <c r="AV439" s="52">
        <f>SAStab!G10111</f>
        <v>0</v>
      </c>
      <c r="AW439" s="52">
        <f>SAStab!H10111</f>
        <v>25956</v>
      </c>
      <c r="AX439" s="52">
        <f>SAStab!I10111</f>
        <v>77104</v>
      </c>
      <c r="AY439" s="52">
        <f>SAStab!J10111</f>
        <v>133768</v>
      </c>
      <c r="BA439" s="7"/>
      <c r="BB439" s="7" t="str">
        <f t="shared" si="112"/>
        <v>Other Family Member Income</v>
      </c>
      <c r="BC439" s="98">
        <f>SAStab!F2203</f>
        <v>0.187</v>
      </c>
      <c r="BD439" s="52">
        <f>SAStab!B10255</f>
        <v>10598</v>
      </c>
      <c r="BE439" s="52">
        <f>SAStab!C10255</f>
        <v>0</v>
      </c>
      <c r="BF439" s="52">
        <f>SAStab!D10255</f>
        <v>0</v>
      </c>
      <c r="BG439" s="52">
        <f>SAStab!E10255</f>
        <v>0</v>
      </c>
      <c r="BH439" s="52">
        <f>SAStab!F10255</f>
        <v>0</v>
      </c>
      <c r="BI439" s="52">
        <f>SAStab!G10255</f>
        <v>0</v>
      </c>
      <c r="BJ439" s="52">
        <f>SAStab!H10255</f>
        <v>28903</v>
      </c>
      <c r="BK439" s="52">
        <f>SAStab!I10255</f>
        <v>85859</v>
      </c>
      <c r="BL439" s="52">
        <f>SAStab!J10255</f>
        <v>148956</v>
      </c>
      <c r="BN439" s="7"/>
      <c r="BO439" s="7" t="str">
        <f t="shared" si="113"/>
        <v>Other Family Member Income</v>
      </c>
      <c r="BP439" s="98">
        <f>SAStab!G2203</f>
        <v>0.189</v>
      </c>
      <c r="BQ439">
        <f>SAStab!B10399</f>
        <v>11431</v>
      </c>
      <c r="BR439">
        <f>SAStab!C10399</f>
        <v>0</v>
      </c>
      <c r="BS439">
        <f>SAStab!D10399</f>
        <v>0</v>
      </c>
      <c r="BT439">
        <f>SAStab!E10399</f>
        <v>0</v>
      </c>
      <c r="BU439">
        <f>SAStab!F10399</f>
        <v>0</v>
      </c>
      <c r="BV439" s="11">
        <f>SAStab!G10399</f>
        <v>0</v>
      </c>
      <c r="BW439" s="11">
        <f>SAStab!H10399</f>
        <v>32140</v>
      </c>
      <c r="BX439" s="11">
        <f>SAStab!I10399</f>
        <v>95473</v>
      </c>
      <c r="BY439" s="11">
        <f>SAStab!J10399</f>
        <v>165636</v>
      </c>
    </row>
    <row r="440" spans="1:77">
      <c r="A440" s="7"/>
      <c r="B440" s="9" t="s">
        <v>44</v>
      </c>
      <c r="C440" s="98">
        <f>SAStab!B2204</f>
        <v>0.83299999999999996</v>
      </c>
      <c r="D440" s="52">
        <f>SAStab!B9680</f>
        <v>12295</v>
      </c>
      <c r="E440" s="52">
        <f>SAStab!C9680</f>
        <v>0</v>
      </c>
      <c r="F440" s="52">
        <f>SAStab!D9680</f>
        <v>0</v>
      </c>
      <c r="G440" s="52">
        <f>SAStab!E9680</f>
        <v>7369</v>
      </c>
      <c r="H440" s="52">
        <f>SAStab!F9680</f>
        <v>12615.4</v>
      </c>
      <c r="I440" s="52">
        <f>SAStab!G9680</f>
        <v>18205</v>
      </c>
      <c r="J440" s="52">
        <f>SAStab!H9680</f>
        <v>22265</v>
      </c>
      <c r="K440" s="52">
        <f>SAStab!I9680</f>
        <v>24297</v>
      </c>
      <c r="L440" s="52">
        <f>SAStab!J9680</f>
        <v>27620</v>
      </c>
      <c r="N440" s="7"/>
      <c r="O440" s="7" t="str">
        <f>$B440</f>
        <v xml:space="preserve">      Own Benefit</v>
      </c>
      <c r="P440" s="98">
        <f>SAStab!C2204</f>
        <v>0.84099999999999997</v>
      </c>
      <c r="Q440">
        <f>SAStab!B9824</f>
        <v>13372</v>
      </c>
      <c r="R440" s="52">
        <f>SAStab!C9824</f>
        <v>0</v>
      </c>
      <c r="S440" s="52">
        <f>SAStab!D9824</f>
        <v>0</v>
      </c>
      <c r="T440" s="52">
        <f>SAStab!E9824</f>
        <v>8037.3</v>
      </c>
      <c r="U440" s="52">
        <f>SAStab!F9824</f>
        <v>13746.3</v>
      </c>
      <c r="V440" s="52">
        <f>SAStab!G9824</f>
        <v>19634</v>
      </c>
      <c r="W440" s="52">
        <f>SAStab!H9824</f>
        <v>24174</v>
      </c>
      <c r="X440">
        <f>SAStab!I9824</f>
        <v>26345</v>
      </c>
      <c r="Y440">
        <f>SAStab!J9824</f>
        <v>30301</v>
      </c>
      <c r="AA440" s="7"/>
      <c r="AB440" s="7" t="str">
        <f t="shared" si="110"/>
        <v xml:space="preserve">      Own Benefit</v>
      </c>
      <c r="AC440" s="98">
        <f>SAStab!D2204</f>
        <v>0.86599999999999999</v>
      </c>
      <c r="AD440">
        <f>SAStab!B9968</f>
        <v>14733</v>
      </c>
      <c r="AE440">
        <f>SAStab!C9968</f>
        <v>0</v>
      </c>
      <c r="AF440">
        <f>SAStab!D9968</f>
        <v>0</v>
      </c>
      <c r="AG440">
        <f>SAStab!E9968</f>
        <v>9572.9</v>
      </c>
      <c r="AH440">
        <f>SAStab!F9968</f>
        <v>14954.8</v>
      </c>
      <c r="AI440">
        <f>SAStab!G9968</f>
        <v>21047</v>
      </c>
      <c r="AJ440">
        <f>SAStab!H9968</f>
        <v>25834</v>
      </c>
      <c r="AK440">
        <f>SAStab!I9968</f>
        <v>28355</v>
      </c>
      <c r="AL440">
        <f>SAStab!J9968</f>
        <v>33395</v>
      </c>
      <c r="AN440" s="7"/>
      <c r="AO440" s="7" t="str">
        <f t="shared" si="111"/>
        <v xml:space="preserve">      Own Benefit</v>
      </c>
      <c r="AP440" s="98">
        <f>SAStab!E2204</f>
        <v>0.86199999999999999</v>
      </c>
      <c r="AQ440" s="52">
        <f>SAStab!B10112</f>
        <v>15616</v>
      </c>
      <c r="AR440" s="52">
        <f>SAStab!C10112</f>
        <v>0</v>
      </c>
      <c r="AS440" s="52">
        <f>SAStab!D10112</f>
        <v>0</v>
      </c>
      <c r="AT440" s="52">
        <f>SAStab!E10112</f>
        <v>9867</v>
      </c>
      <c r="AU440" s="52">
        <f>SAStab!F10112</f>
        <v>15479.2</v>
      </c>
      <c r="AV440" s="52">
        <f>SAStab!G10112</f>
        <v>21986</v>
      </c>
      <c r="AW440" s="52">
        <f>SAStab!H10112</f>
        <v>28214</v>
      </c>
      <c r="AX440" s="52">
        <f>SAStab!I10112</f>
        <v>31749</v>
      </c>
      <c r="AY440" s="52">
        <f>SAStab!J10112</f>
        <v>38974</v>
      </c>
      <c r="BA440" s="7"/>
      <c r="BB440" s="7" t="str">
        <f t="shared" si="112"/>
        <v xml:space="preserve">      Own Benefit</v>
      </c>
      <c r="BC440" s="98">
        <f>SAStab!F2204</f>
        <v>0.86199999999999999</v>
      </c>
      <c r="BD440" s="52">
        <f>SAStab!B10256</f>
        <v>17113</v>
      </c>
      <c r="BE440" s="52">
        <f>SAStab!C10256</f>
        <v>0</v>
      </c>
      <c r="BF440" s="52">
        <f>SAStab!D10256</f>
        <v>0</v>
      </c>
      <c r="BG440" s="52">
        <f>SAStab!E10256</f>
        <v>10671.4</v>
      </c>
      <c r="BH440" s="52">
        <f>SAStab!F10256</f>
        <v>16580.900000000001</v>
      </c>
      <c r="BI440" s="52">
        <f>SAStab!G10256</f>
        <v>23961</v>
      </c>
      <c r="BJ440" s="52">
        <f>SAStab!H10256</f>
        <v>31619</v>
      </c>
      <c r="BK440" s="52">
        <f>SAStab!I10256</f>
        <v>36069</v>
      </c>
      <c r="BL440" s="52">
        <f>SAStab!J10256</f>
        <v>44150</v>
      </c>
      <c r="BN440" s="7"/>
      <c r="BO440" s="7" t="str">
        <f t="shared" si="113"/>
        <v xml:space="preserve">      Own Benefit</v>
      </c>
      <c r="BP440" s="98">
        <f>SAStab!G2204</f>
        <v>0.86399999999999999</v>
      </c>
      <c r="BQ440">
        <f>SAStab!B10400</f>
        <v>19182</v>
      </c>
      <c r="BR440">
        <f>SAStab!C10400</f>
        <v>0</v>
      </c>
      <c r="BS440">
        <f>SAStab!D10400</f>
        <v>0</v>
      </c>
      <c r="BT440">
        <f>SAStab!E10400</f>
        <v>11868.8</v>
      </c>
      <c r="BU440">
        <f>SAStab!F10400</f>
        <v>18625.400000000001</v>
      </c>
      <c r="BV440" s="11">
        <f>SAStab!G10400</f>
        <v>26874</v>
      </c>
      <c r="BW440" s="11">
        <f>SAStab!H10400</f>
        <v>35590</v>
      </c>
      <c r="BX440" s="11">
        <f>SAStab!I10400</f>
        <v>40589</v>
      </c>
      <c r="BY440" s="11">
        <f>SAStab!J10400</f>
        <v>49420</v>
      </c>
    </row>
    <row r="441" spans="1:77">
      <c r="A441" s="7"/>
      <c r="B441" s="9" t="s">
        <v>45</v>
      </c>
      <c r="C441" s="98">
        <f>SAStab!B2205</f>
        <v>0.40100000000000002</v>
      </c>
      <c r="D441" s="52">
        <f>SAStab!B9681</f>
        <v>5983</v>
      </c>
      <c r="E441" s="52">
        <f>SAStab!C9681</f>
        <v>0</v>
      </c>
      <c r="F441" s="52">
        <f>SAStab!D9681</f>
        <v>0</v>
      </c>
      <c r="G441" s="52">
        <f>SAStab!E9681</f>
        <v>0</v>
      </c>
      <c r="H441" s="52">
        <f>SAStab!F9681</f>
        <v>0</v>
      </c>
      <c r="I441" s="52">
        <f>SAStab!G9681</f>
        <v>11802</v>
      </c>
      <c r="J441" s="52">
        <f>SAStab!H9681</f>
        <v>20016</v>
      </c>
      <c r="K441" s="52">
        <f>SAStab!I9681</f>
        <v>23331</v>
      </c>
      <c r="L441" s="52">
        <f>SAStab!J9681</f>
        <v>27871</v>
      </c>
      <c r="N441" s="7"/>
      <c r="O441" s="7" t="str">
        <f>$B441</f>
        <v xml:space="preserve">      Spouse Benefit</v>
      </c>
      <c r="P441" s="98">
        <f>SAStab!C2205</f>
        <v>0.39900000000000002</v>
      </c>
      <c r="Q441">
        <f>SAStab!B9825</f>
        <v>6420</v>
      </c>
      <c r="R441" s="52">
        <f>SAStab!C9825</f>
        <v>0</v>
      </c>
      <c r="S441" s="52">
        <f>SAStab!D9825</f>
        <v>0</v>
      </c>
      <c r="T441" s="52">
        <f>SAStab!E9825</f>
        <v>0</v>
      </c>
      <c r="U441" s="52">
        <f>SAStab!F9825</f>
        <v>0</v>
      </c>
      <c r="V441" s="52">
        <f>SAStab!G9825</f>
        <v>12561</v>
      </c>
      <c r="W441" s="52">
        <f>SAStab!H9825</f>
        <v>21654</v>
      </c>
      <c r="X441">
        <f>SAStab!I9825</f>
        <v>25498</v>
      </c>
      <c r="Y441">
        <f>SAStab!J9825</f>
        <v>30736</v>
      </c>
      <c r="AA441" s="7"/>
      <c r="AB441" s="7" t="str">
        <f t="shared" si="110"/>
        <v xml:space="preserve">      Spouse Benefit</v>
      </c>
      <c r="AC441" s="98">
        <f>SAStab!D2205</f>
        <v>0.40699999999999997</v>
      </c>
      <c r="AD441">
        <f>SAStab!B9969</f>
        <v>7049</v>
      </c>
      <c r="AE441">
        <f>SAStab!C9969</f>
        <v>0</v>
      </c>
      <c r="AF441">
        <f>SAStab!D9969</f>
        <v>0</v>
      </c>
      <c r="AG441">
        <f>SAStab!E9969</f>
        <v>0</v>
      </c>
      <c r="AH441">
        <f>SAStab!F9969</f>
        <v>0</v>
      </c>
      <c r="AI441">
        <f>SAStab!G9969</f>
        <v>13766</v>
      </c>
      <c r="AJ441">
        <f>SAStab!H9969</f>
        <v>23278</v>
      </c>
      <c r="AK441">
        <f>SAStab!I9969</f>
        <v>27734</v>
      </c>
      <c r="AL441">
        <f>SAStab!J9969</f>
        <v>34446</v>
      </c>
      <c r="AN441" s="7"/>
      <c r="AO441" s="7" t="str">
        <f t="shared" si="111"/>
        <v xml:space="preserve">      Spouse Benefit</v>
      </c>
      <c r="AP441" s="98">
        <f>SAStab!E2205</f>
        <v>0.38900000000000001</v>
      </c>
      <c r="AQ441" s="52">
        <f>SAStab!B10113</f>
        <v>7442</v>
      </c>
      <c r="AR441" s="52">
        <f>SAStab!C10113</f>
        <v>0</v>
      </c>
      <c r="AS441" s="52">
        <f>SAStab!D10113</f>
        <v>0</v>
      </c>
      <c r="AT441" s="52">
        <f>SAStab!E10113</f>
        <v>0</v>
      </c>
      <c r="AU441" s="52">
        <f>SAStab!F10113</f>
        <v>0</v>
      </c>
      <c r="AV441" s="52">
        <f>SAStab!G10113</f>
        <v>14086</v>
      </c>
      <c r="AW441" s="52">
        <f>SAStab!H10113</f>
        <v>25363</v>
      </c>
      <c r="AX441" s="52">
        <f>SAStab!I10113</f>
        <v>31171</v>
      </c>
      <c r="AY441" s="52">
        <f>SAStab!J10113</f>
        <v>39914</v>
      </c>
      <c r="BA441" s="7"/>
      <c r="BB441" s="7" t="str">
        <f t="shared" si="112"/>
        <v xml:space="preserve">      Spouse Benefit</v>
      </c>
      <c r="BC441" s="98">
        <f>SAStab!F2205</f>
        <v>0.39100000000000001</v>
      </c>
      <c r="BD441" s="52">
        <f>SAStab!B10257</f>
        <v>8264</v>
      </c>
      <c r="BE441" s="52">
        <f>SAStab!C10257</f>
        <v>0</v>
      </c>
      <c r="BF441" s="52">
        <f>SAStab!D10257</f>
        <v>0</v>
      </c>
      <c r="BG441" s="52">
        <f>SAStab!E10257</f>
        <v>0</v>
      </c>
      <c r="BH441" s="52">
        <f>SAStab!F10257</f>
        <v>0</v>
      </c>
      <c r="BI441" s="52">
        <f>SAStab!G10257</f>
        <v>15722</v>
      </c>
      <c r="BJ441" s="52">
        <f>SAStab!H10257</f>
        <v>27707</v>
      </c>
      <c r="BK441" s="52">
        <f>SAStab!I10257</f>
        <v>34851</v>
      </c>
      <c r="BL441" s="52">
        <f>SAStab!J10257</f>
        <v>44387</v>
      </c>
      <c r="BN441" s="7"/>
      <c r="BO441" s="7" t="str">
        <f t="shared" si="113"/>
        <v xml:space="preserve">      Spouse Benefit</v>
      </c>
      <c r="BP441" s="98">
        <f>SAStab!G2205</f>
        <v>0.39500000000000002</v>
      </c>
      <c r="BQ441">
        <f>SAStab!B10401</f>
        <v>9292</v>
      </c>
      <c r="BR441">
        <f>SAStab!C10401</f>
        <v>0</v>
      </c>
      <c r="BS441">
        <f>SAStab!D10401</f>
        <v>0</v>
      </c>
      <c r="BT441">
        <f>SAStab!E10401</f>
        <v>0</v>
      </c>
      <c r="BU441">
        <f>SAStab!F10401</f>
        <v>0</v>
      </c>
      <c r="BV441" s="11">
        <f>SAStab!G10401</f>
        <v>17628</v>
      </c>
      <c r="BW441" s="11">
        <f>SAStab!H10401</f>
        <v>31060</v>
      </c>
      <c r="BX441" s="11">
        <f>SAStab!I10401</f>
        <v>39073</v>
      </c>
      <c r="BY441" s="11">
        <f>SAStab!J10401</f>
        <v>49238</v>
      </c>
    </row>
    <row r="442" spans="1:77">
      <c r="A442" s="7"/>
      <c r="B442" s="9" t="s">
        <v>46</v>
      </c>
      <c r="C442" s="98">
        <f>SAStab!B2206</f>
        <v>0.22500000000000001</v>
      </c>
      <c r="D442" s="52">
        <f>SAStab!B9682</f>
        <v>6371</v>
      </c>
      <c r="E442" s="52">
        <f>SAStab!C9682</f>
        <v>0</v>
      </c>
      <c r="F442" s="52">
        <f>SAStab!D9682</f>
        <v>0</v>
      </c>
      <c r="G442" s="52">
        <f>SAStab!E9682</f>
        <v>0</v>
      </c>
      <c r="H442" s="52">
        <f>SAStab!F9682</f>
        <v>0</v>
      </c>
      <c r="I442" s="52">
        <f>SAStab!G9682</f>
        <v>0</v>
      </c>
      <c r="J442" s="52">
        <f>SAStab!H9682</f>
        <v>23137</v>
      </c>
      <c r="K442" s="52">
        <f>SAStab!I9682</f>
        <v>39958</v>
      </c>
      <c r="L442" s="52">
        <f>SAStab!J9682</f>
        <v>88473</v>
      </c>
      <c r="N442" s="7"/>
      <c r="O442" s="7" t="str">
        <f>$B442</f>
        <v xml:space="preserve">      Own Earnings</v>
      </c>
      <c r="P442" s="98">
        <f>SAStab!C2206</f>
        <v>0.246</v>
      </c>
      <c r="Q442">
        <f>SAStab!B9826</f>
        <v>7700</v>
      </c>
      <c r="R442" s="52">
        <f>SAStab!C9826</f>
        <v>0</v>
      </c>
      <c r="S442" s="52">
        <f>SAStab!D9826</f>
        <v>0</v>
      </c>
      <c r="T442" s="52">
        <f>SAStab!E9826</f>
        <v>0</v>
      </c>
      <c r="U442" s="52">
        <f>SAStab!F9826</f>
        <v>0</v>
      </c>
      <c r="V442" s="52">
        <f>SAStab!G9826</f>
        <v>0</v>
      </c>
      <c r="W442" s="52">
        <f>SAStab!H9826</f>
        <v>28494</v>
      </c>
      <c r="X442">
        <f>SAStab!I9826</f>
        <v>45032</v>
      </c>
      <c r="Y442">
        <f>SAStab!J9826</f>
        <v>96679</v>
      </c>
      <c r="AA442" s="7"/>
      <c r="AB442" s="7" t="str">
        <f t="shared" si="110"/>
        <v xml:space="preserve">      Own Earnings</v>
      </c>
      <c r="AC442" s="98">
        <f>SAStab!D2206</f>
        <v>0.223</v>
      </c>
      <c r="AD442">
        <f>SAStab!B9970</f>
        <v>7982</v>
      </c>
      <c r="AE442">
        <f>SAStab!C9970</f>
        <v>0</v>
      </c>
      <c r="AF442">
        <f>SAStab!D9970</f>
        <v>0</v>
      </c>
      <c r="AG442">
        <f>SAStab!E9970</f>
        <v>0</v>
      </c>
      <c r="AH442">
        <f>SAStab!F9970</f>
        <v>0</v>
      </c>
      <c r="AI442">
        <f>SAStab!G9970</f>
        <v>0</v>
      </c>
      <c r="AJ442">
        <f>SAStab!H9970</f>
        <v>27655</v>
      </c>
      <c r="AK442">
        <f>SAStab!I9970</f>
        <v>47364</v>
      </c>
      <c r="AL442">
        <f>SAStab!J9970</f>
        <v>105102</v>
      </c>
      <c r="AN442" s="7"/>
      <c r="AO442" s="7" t="str">
        <f t="shared" si="111"/>
        <v xml:space="preserve">      Own Earnings</v>
      </c>
      <c r="AP442" s="98">
        <f>SAStab!E2206</f>
        <v>0.23300000000000001</v>
      </c>
      <c r="AQ442" s="52">
        <f>SAStab!B10114</f>
        <v>10034</v>
      </c>
      <c r="AR442" s="52">
        <f>SAStab!C10114</f>
        <v>0</v>
      </c>
      <c r="AS442" s="52">
        <f>SAStab!D10114</f>
        <v>0</v>
      </c>
      <c r="AT442" s="52">
        <f>SAStab!E10114</f>
        <v>0</v>
      </c>
      <c r="AU442" s="52">
        <f>SAStab!F10114</f>
        <v>0</v>
      </c>
      <c r="AV442" s="52">
        <f>SAStab!G10114</f>
        <v>0</v>
      </c>
      <c r="AW442" s="52">
        <f>SAStab!H10114</f>
        <v>31737</v>
      </c>
      <c r="AX442" s="52">
        <f>SAStab!I10114</f>
        <v>56786</v>
      </c>
      <c r="AY442" s="52">
        <f>SAStab!J10114</f>
        <v>131821</v>
      </c>
      <c r="BA442" s="7"/>
      <c r="BB442" s="7" t="str">
        <f t="shared" si="112"/>
        <v xml:space="preserve">      Own Earnings</v>
      </c>
      <c r="BC442" s="98">
        <f>SAStab!F2206</f>
        <v>0.24199999999999999</v>
      </c>
      <c r="BD442" s="52">
        <f>SAStab!B10258</f>
        <v>11342</v>
      </c>
      <c r="BE442" s="52">
        <f>SAStab!C10258</f>
        <v>0</v>
      </c>
      <c r="BF442" s="52">
        <f>SAStab!D10258</f>
        <v>0</v>
      </c>
      <c r="BG442" s="52">
        <f>SAStab!E10258</f>
        <v>0</v>
      </c>
      <c r="BH442" s="52">
        <f>SAStab!F10258</f>
        <v>0</v>
      </c>
      <c r="BI442" s="52">
        <f>SAStab!G10258</f>
        <v>0</v>
      </c>
      <c r="BJ442" s="52">
        <f>SAStab!H10258</f>
        <v>35690</v>
      </c>
      <c r="BK442" s="52">
        <f>SAStab!I10258</f>
        <v>62990</v>
      </c>
      <c r="BL442" s="52">
        <f>SAStab!J10258</f>
        <v>144326</v>
      </c>
      <c r="BN442" s="7"/>
      <c r="BO442" s="7" t="str">
        <f t="shared" si="113"/>
        <v xml:space="preserve">      Own Earnings</v>
      </c>
      <c r="BP442" s="98">
        <f>SAStab!G2206</f>
        <v>0.24099999999999999</v>
      </c>
      <c r="BQ442">
        <f>SAStab!B10402</f>
        <v>11969</v>
      </c>
      <c r="BR442">
        <f>SAStab!C10402</f>
        <v>0</v>
      </c>
      <c r="BS442">
        <f>SAStab!D10402</f>
        <v>0</v>
      </c>
      <c r="BT442">
        <f>SAStab!E10402</f>
        <v>0</v>
      </c>
      <c r="BU442">
        <f>SAStab!F10402</f>
        <v>0</v>
      </c>
      <c r="BV442" s="11">
        <f>SAStab!G10402</f>
        <v>0</v>
      </c>
      <c r="BW442" s="11">
        <f>SAStab!H10402</f>
        <v>38465</v>
      </c>
      <c r="BX442" s="11">
        <f>SAStab!I10402</f>
        <v>67726</v>
      </c>
      <c r="BY442" s="11">
        <f>SAStab!J10402</f>
        <v>160291</v>
      </c>
    </row>
    <row r="443" spans="1:77">
      <c r="A443" s="7"/>
      <c r="B443" s="9" t="s">
        <v>47</v>
      </c>
      <c r="C443" s="98">
        <f>SAStab!B2207</f>
        <v>0.183</v>
      </c>
      <c r="D443" s="52">
        <f>SAStab!B9683</f>
        <v>7459</v>
      </c>
      <c r="E443" s="52">
        <f>SAStab!C9683</f>
        <v>0</v>
      </c>
      <c r="F443" s="52">
        <f>SAStab!D9683</f>
        <v>0</v>
      </c>
      <c r="G443" s="52">
        <f>SAStab!E9683</f>
        <v>0</v>
      </c>
      <c r="H443" s="52">
        <f>SAStab!F9683</f>
        <v>0</v>
      </c>
      <c r="I443" s="52">
        <f>SAStab!G9683</f>
        <v>0</v>
      </c>
      <c r="J443" s="52">
        <f>SAStab!H9683</f>
        <v>23636</v>
      </c>
      <c r="K443" s="52">
        <f>SAStab!I9683</f>
        <v>46380</v>
      </c>
      <c r="L443" s="52">
        <f>SAStab!J9683</f>
        <v>107102</v>
      </c>
      <c r="N443" s="7"/>
      <c r="O443" s="7" t="str">
        <f>$B443</f>
        <v xml:space="preserve">      Spouse Earnings</v>
      </c>
      <c r="P443" s="98">
        <f>SAStab!C2207</f>
        <v>0.2</v>
      </c>
      <c r="Q443">
        <f>SAStab!B9827</f>
        <v>8494</v>
      </c>
      <c r="R443" s="52">
        <f>SAStab!C9827</f>
        <v>0</v>
      </c>
      <c r="S443" s="52">
        <f>SAStab!D9827</f>
        <v>0</v>
      </c>
      <c r="T443" s="52">
        <f>SAStab!E9827</f>
        <v>0</v>
      </c>
      <c r="U443" s="52">
        <f>SAStab!F9827</f>
        <v>0</v>
      </c>
      <c r="V443" s="52">
        <f>SAStab!G9827</f>
        <v>0</v>
      </c>
      <c r="W443" s="52">
        <f>SAStab!H9827</f>
        <v>30296</v>
      </c>
      <c r="X443">
        <f>SAStab!I9827</f>
        <v>53422</v>
      </c>
      <c r="Y443">
        <f>SAStab!J9827</f>
        <v>123245</v>
      </c>
      <c r="AA443" s="7"/>
      <c r="AB443" s="7" t="str">
        <f t="shared" si="110"/>
        <v xml:space="preserve">      Spouse Earnings</v>
      </c>
      <c r="AC443" s="98">
        <f>SAStab!D2207</f>
        <v>0.17699999999999999</v>
      </c>
      <c r="AD443">
        <f>SAStab!B9971</f>
        <v>8659</v>
      </c>
      <c r="AE443">
        <f>SAStab!C9971</f>
        <v>0</v>
      </c>
      <c r="AF443">
        <f>SAStab!D9971</f>
        <v>0</v>
      </c>
      <c r="AG443">
        <f>SAStab!E9971</f>
        <v>0</v>
      </c>
      <c r="AH443">
        <f>SAStab!F9971</f>
        <v>0</v>
      </c>
      <c r="AI443">
        <f>SAStab!G9971</f>
        <v>0</v>
      </c>
      <c r="AJ443">
        <f>SAStab!H9971</f>
        <v>28413</v>
      </c>
      <c r="AK443">
        <f>SAStab!I9971</f>
        <v>55544</v>
      </c>
      <c r="AL443">
        <f>SAStab!J9971</f>
        <v>131135</v>
      </c>
      <c r="AN443" s="7"/>
      <c r="AO443" s="7" t="str">
        <f t="shared" si="111"/>
        <v xml:space="preserve">      Spouse Earnings</v>
      </c>
      <c r="AP443" s="98">
        <f>SAStab!E2207</f>
        <v>0.17799999999999999</v>
      </c>
      <c r="AQ443" s="52">
        <f>SAStab!B10115</f>
        <v>10617</v>
      </c>
      <c r="AR443" s="52">
        <f>SAStab!C10115</f>
        <v>0</v>
      </c>
      <c r="AS443" s="52">
        <f>SAStab!D10115</f>
        <v>0</v>
      </c>
      <c r="AT443" s="52">
        <f>SAStab!E10115</f>
        <v>0</v>
      </c>
      <c r="AU443" s="52">
        <f>SAStab!F10115</f>
        <v>0</v>
      </c>
      <c r="AV443" s="52">
        <f>SAStab!G10115</f>
        <v>0</v>
      </c>
      <c r="AW443" s="52">
        <f>SAStab!H10115</f>
        <v>32076</v>
      </c>
      <c r="AX443" s="52">
        <f>SAStab!I10115</f>
        <v>68250</v>
      </c>
      <c r="AY443" s="52">
        <f>SAStab!J10115</f>
        <v>168310</v>
      </c>
      <c r="BA443" s="7"/>
      <c r="BB443" s="7" t="str">
        <f t="shared" si="112"/>
        <v xml:space="preserve">      Spouse Earnings</v>
      </c>
      <c r="BC443" s="98">
        <f>SAStab!F2207</f>
        <v>0.192</v>
      </c>
      <c r="BD443" s="52">
        <f>SAStab!B10259</f>
        <v>12267</v>
      </c>
      <c r="BE443" s="52">
        <f>SAStab!C10259</f>
        <v>0</v>
      </c>
      <c r="BF443" s="52">
        <f>SAStab!D10259</f>
        <v>0</v>
      </c>
      <c r="BG443" s="52">
        <f>SAStab!E10259</f>
        <v>0</v>
      </c>
      <c r="BH443" s="52">
        <f>SAStab!F10259</f>
        <v>0</v>
      </c>
      <c r="BI443" s="52">
        <f>SAStab!G10259</f>
        <v>0</v>
      </c>
      <c r="BJ443" s="52">
        <f>SAStab!H10259</f>
        <v>37118</v>
      </c>
      <c r="BK443" s="52">
        <f>SAStab!I10259</f>
        <v>75849</v>
      </c>
      <c r="BL443" s="52">
        <f>SAStab!J10259</f>
        <v>174417</v>
      </c>
      <c r="BN443" s="7"/>
      <c r="BO443" s="7" t="str">
        <f t="shared" si="113"/>
        <v xml:space="preserve">      Spouse Earnings</v>
      </c>
      <c r="BP443" s="98">
        <f>SAStab!G2207</f>
        <v>0.187</v>
      </c>
      <c r="BQ443">
        <f>SAStab!B10403</f>
        <v>12631</v>
      </c>
      <c r="BR443">
        <f>SAStab!C10403</f>
        <v>0</v>
      </c>
      <c r="BS443">
        <f>SAStab!D10403</f>
        <v>0</v>
      </c>
      <c r="BT443">
        <f>SAStab!E10403</f>
        <v>0</v>
      </c>
      <c r="BU443">
        <f>SAStab!F10403</f>
        <v>0</v>
      </c>
      <c r="BV443" s="11">
        <f>SAStab!G10403</f>
        <v>0</v>
      </c>
      <c r="BW443" s="11">
        <f>SAStab!H10403</f>
        <v>38965</v>
      </c>
      <c r="BX443" s="11">
        <f>SAStab!I10403</f>
        <v>78722</v>
      </c>
      <c r="BY443" s="11">
        <f>SAStab!J10403</f>
        <v>197179</v>
      </c>
    </row>
    <row r="444" spans="1:77">
      <c r="A444" s="7"/>
      <c r="B444" s="7" t="s">
        <v>312</v>
      </c>
      <c r="C444" s="98">
        <f>SAStab!B2208</f>
        <v>1</v>
      </c>
      <c r="D444" s="52">
        <f>SAStab!B9684</f>
        <v>46818</v>
      </c>
      <c r="E444" s="52">
        <f>SAStab!C9684</f>
        <v>6837.3</v>
      </c>
      <c r="F444" s="52">
        <f>SAStab!D9684</f>
        <v>10820.06</v>
      </c>
      <c r="G444" s="52">
        <f>SAStab!E9684</f>
        <v>20426.900000000001</v>
      </c>
      <c r="H444" s="52">
        <f>SAStab!F9684</f>
        <v>35634.1</v>
      </c>
      <c r="I444" s="52">
        <f>SAStab!G9684</f>
        <v>57527</v>
      </c>
      <c r="J444" s="52">
        <f>SAStab!H9684</f>
        <v>87305</v>
      </c>
      <c r="K444" s="52">
        <f>SAStab!I9684</f>
        <v>116654</v>
      </c>
      <c r="L444" s="52">
        <f>SAStab!J9684</f>
        <v>241457</v>
      </c>
      <c r="N444" s="7"/>
      <c r="O444" s="7" t="str">
        <f t="shared" si="109"/>
        <v>Net Annuity Income</v>
      </c>
      <c r="P444" s="98">
        <f>SAStab!C2208</f>
        <v>1</v>
      </c>
      <c r="Q444">
        <f>SAStab!B9828</f>
        <v>47648</v>
      </c>
      <c r="R444" s="52">
        <f>SAStab!C9828</f>
        <v>6608.18</v>
      </c>
      <c r="S444" s="52">
        <f>SAStab!D9828</f>
        <v>10537.17</v>
      </c>
      <c r="T444" s="52">
        <f>SAStab!E9828</f>
        <v>20110.599999999999</v>
      </c>
      <c r="U444" s="52">
        <f>SAStab!F9828</f>
        <v>35660.300000000003</v>
      </c>
      <c r="V444" s="52">
        <f>SAStab!G9828</f>
        <v>58603</v>
      </c>
      <c r="W444" s="52">
        <f>SAStab!H9828</f>
        <v>91161</v>
      </c>
      <c r="X444">
        <f>SAStab!I9828</f>
        <v>120074</v>
      </c>
      <c r="Y444">
        <f>SAStab!J9828</f>
        <v>227459</v>
      </c>
      <c r="AA444" s="7"/>
      <c r="AB444" s="7" t="str">
        <f t="shared" si="110"/>
        <v>Net Annuity Income</v>
      </c>
      <c r="AC444" s="98">
        <f>SAStab!D2208</f>
        <v>1</v>
      </c>
      <c r="AD444">
        <f>SAStab!B9972</f>
        <v>48770</v>
      </c>
      <c r="AE444">
        <f>SAStab!C9972</f>
        <v>6051.87</v>
      </c>
      <c r="AF444">
        <f>SAStab!D9972</f>
        <v>10148.26</v>
      </c>
      <c r="AG444">
        <f>SAStab!E9972</f>
        <v>19596.7</v>
      </c>
      <c r="AH444">
        <f>SAStab!F9972</f>
        <v>34921.1</v>
      </c>
      <c r="AI444">
        <f>SAStab!G9972</f>
        <v>59362</v>
      </c>
      <c r="AJ444">
        <f>SAStab!H9972</f>
        <v>95215</v>
      </c>
      <c r="AK444">
        <f>SAStab!I9972</f>
        <v>127015</v>
      </c>
      <c r="AL444">
        <f>SAStab!J9972</f>
        <v>255177</v>
      </c>
      <c r="AN444" s="7"/>
      <c r="AO444" s="7" t="str">
        <f t="shared" si="111"/>
        <v>Net Annuity Income</v>
      </c>
      <c r="AP444" s="98">
        <f>SAStab!E2208</f>
        <v>1</v>
      </c>
      <c r="AQ444" s="52">
        <f>SAStab!B10116</f>
        <v>53816</v>
      </c>
      <c r="AR444" s="52">
        <f>SAStab!C10116</f>
        <v>5361.02</v>
      </c>
      <c r="AS444" s="52">
        <f>SAStab!D10116</f>
        <v>9724.5</v>
      </c>
      <c r="AT444" s="52">
        <f>SAStab!E10116</f>
        <v>19251.2</v>
      </c>
      <c r="AU444" s="52">
        <f>SAStab!F10116</f>
        <v>34881.699999999997</v>
      </c>
      <c r="AV444" s="52">
        <f>SAStab!G10116</f>
        <v>63346</v>
      </c>
      <c r="AW444" s="52">
        <f>SAStab!H10116</f>
        <v>106709</v>
      </c>
      <c r="AX444" s="52">
        <f>SAStab!I10116</f>
        <v>147017</v>
      </c>
      <c r="AY444" s="52">
        <f>SAStab!J10116</f>
        <v>317515</v>
      </c>
      <c r="BA444" s="7"/>
      <c r="BB444" s="7" t="str">
        <f t="shared" si="112"/>
        <v>Net Annuity Income</v>
      </c>
      <c r="BC444" s="98">
        <f>SAStab!F2208</f>
        <v>1</v>
      </c>
      <c r="BD444" s="52">
        <f>SAStab!B10260</f>
        <v>57321</v>
      </c>
      <c r="BE444" s="52">
        <f>SAStab!C10260</f>
        <v>4250.1400000000003</v>
      </c>
      <c r="BF444" s="52">
        <f>SAStab!D10260</f>
        <v>9374.6</v>
      </c>
      <c r="BG444" s="52">
        <f>SAStab!E10260</f>
        <v>19744.3</v>
      </c>
      <c r="BH444" s="52">
        <f>SAStab!F10260</f>
        <v>37279.4</v>
      </c>
      <c r="BI444" s="52">
        <f>SAStab!G10260</f>
        <v>68508</v>
      </c>
      <c r="BJ444" s="52">
        <f>SAStab!H10260</f>
        <v>114688</v>
      </c>
      <c r="BK444" s="52">
        <f>SAStab!I10260</f>
        <v>163949</v>
      </c>
      <c r="BL444" s="52">
        <f>SAStab!J10260</f>
        <v>361268</v>
      </c>
      <c r="BN444" s="7"/>
      <c r="BO444" s="7" t="str">
        <f t="shared" si="113"/>
        <v>Net Annuity Income</v>
      </c>
      <c r="BP444" s="98">
        <f>SAStab!G2208</f>
        <v>1</v>
      </c>
      <c r="BQ444">
        <f>SAStab!B10404</f>
        <v>60883</v>
      </c>
      <c r="BR444">
        <f>SAStab!C10404</f>
        <v>3624.45</v>
      </c>
      <c r="BS444">
        <f>SAStab!D10404</f>
        <v>9419.24</v>
      </c>
      <c r="BT444">
        <f>SAStab!E10404</f>
        <v>20576.8</v>
      </c>
      <c r="BU444">
        <f>SAStab!F10404</f>
        <v>40129.199999999997</v>
      </c>
      <c r="BV444" s="11">
        <f>SAStab!G10404</f>
        <v>72768</v>
      </c>
      <c r="BW444" s="11">
        <f>SAStab!H10404</f>
        <v>123396</v>
      </c>
      <c r="BX444" s="11">
        <f>SAStab!I10404</f>
        <v>174631</v>
      </c>
      <c r="BY444" s="11">
        <f>SAStab!J10404</f>
        <v>384425</v>
      </c>
    </row>
    <row r="445" spans="1:77">
      <c r="A445" s="7"/>
      <c r="B445" s="7" t="s">
        <v>311</v>
      </c>
      <c r="C445" s="98">
        <f>SAStab!B2209</f>
        <v>1</v>
      </c>
      <c r="D445" s="52">
        <f>SAStab!B9685</f>
        <v>31231</v>
      </c>
      <c r="E445" s="52">
        <f>SAStab!C9685</f>
        <v>4811.3100000000004</v>
      </c>
      <c r="F445" s="52">
        <f>SAStab!D9685</f>
        <v>8397.7999999999993</v>
      </c>
      <c r="G445" s="52">
        <f>SAStab!E9685</f>
        <v>15306</v>
      </c>
      <c r="H445" s="52">
        <f>SAStab!F9685</f>
        <v>25960.799999999999</v>
      </c>
      <c r="I445" s="52">
        <f>SAStab!G9685</f>
        <v>41569</v>
      </c>
      <c r="J445" s="52">
        <f>SAStab!H9685</f>
        <v>59282</v>
      </c>
      <c r="K445" s="52">
        <f>SAStab!I9685</f>
        <v>72833</v>
      </c>
      <c r="L445" s="52">
        <f>SAStab!J9685</f>
        <v>112671</v>
      </c>
      <c r="N445" s="7"/>
      <c r="O445" s="7" t="str">
        <f t="shared" si="109"/>
        <v>Net Cash Income</v>
      </c>
      <c r="P445" s="98">
        <f>SAStab!C2209</f>
        <v>0.999</v>
      </c>
      <c r="Q445">
        <f>SAStab!B9829</f>
        <v>32770</v>
      </c>
      <c r="R445" s="52">
        <f>SAStab!C9829</f>
        <v>4628.2700000000004</v>
      </c>
      <c r="S445" s="52">
        <f>SAStab!D9829</f>
        <v>8203.31</v>
      </c>
      <c r="T445" s="52">
        <f>SAStab!E9829</f>
        <v>15506.9</v>
      </c>
      <c r="U445" s="52">
        <f>SAStab!F9829</f>
        <v>26684</v>
      </c>
      <c r="V445" s="52">
        <f>SAStab!G9829</f>
        <v>43195</v>
      </c>
      <c r="W445" s="52">
        <f>SAStab!H9829</f>
        <v>63650</v>
      </c>
      <c r="X445">
        <f>SAStab!I9829</f>
        <v>80696</v>
      </c>
      <c r="Y445">
        <f>SAStab!J9829</f>
        <v>124621</v>
      </c>
      <c r="AA445" s="7"/>
      <c r="AB445" s="7" t="str">
        <f t="shared" si="110"/>
        <v>Net Cash Income</v>
      </c>
      <c r="AC445" s="98">
        <f>SAStab!D2209</f>
        <v>1</v>
      </c>
      <c r="AD445">
        <f>SAStab!B9973</f>
        <v>33649</v>
      </c>
      <c r="AE445">
        <f>SAStab!C9973</f>
        <v>4281.7700000000004</v>
      </c>
      <c r="AF445">
        <f>SAStab!D9973</f>
        <v>8034.1</v>
      </c>
      <c r="AG445">
        <f>SAStab!E9973</f>
        <v>15056.3</v>
      </c>
      <c r="AH445">
        <f>SAStab!F9973</f>
        <v>26369.200000000001</v>
      </c>
      <c r="AI445">
        <f>SAStab!G9973</f>
        <v>44160</v>
      </c>
      <c r="AJ445">
        <f>SAStab!H9973</f>
        <v>67980</v>
      </c>
      <c r="AK445">
        <f>SAStab!I9973</f>
        <v>86833</v>
      </c>
      <c r="AL445">
        <f>SAStab!J9973</f>
        <v>135944</v>
      </c>
      <c r="AN445" s="7"/>
      <c r="AO445" s="7" t="str">
        <f t="shared" si="111"/>
        <v>Net Cash Income</v>
      </c>
      <c r="AP445" s="98">
        <f>SAStab!E2209</f>
        <v>0.999</v>
      </c>
      <c r="AQ445" s="52">
        <f>SAStab!B10117</f>
        <v>36393</v>
      </c>
      <c r="AR445" s="52">
        <f>SAStab!C10117</f>
        <v>3410.39</v>
      </c>
      <c r="AS445" s="52">
        <f>SAStab!D10117</f>
        <v>7247.7</v>
      </c>
      <c r="AT445" s="52">
        <f>SAStab!E10117</f>
        <v>14615.7</v>
      </c>
      <c r="AU445" s="52">
        <f>SAStab!F10117</f>
        <v>26409.200000000001</v>
      </c>
      <c r="AV445" s="52">
        <f>SAStab!G10117</f>
        <v>46531</v>
      </c>
      <c r="AW445" s="52">
        <f>SAStab!H10117</f>
        <v>75624</v>
      </c>
      <c r="AX445" s="52">
        <f>SAStab!I10117</f>
        <v>98820</v>
      </c>
      <c r="AY445" s="52">
        <f>SAStab!J10117</f>
        <v>172087</v>
      </c>
      <c r="BA445" s="7"/>
      <c r="BB445" s="7" t="str">
        <f t="shared" si="112"/>
        <v>Net Cash Income</v>
      </c>
      <c r="BC445" s="98">
        <f>SAStab!F2209</f>
        <v>0.999</v>
      </c>
      <c r="BD445" s="52">
        <f>SAStab!B10261</f>
        <v>39736</v>
      </c>
      <c r="BE445" s="52">
        <f>SAStab!C10261</f>
        <v>2375.2399999999998</v>
      </c>
      <c r="BF445" s="52">
        <f>SAStab!D10261</f>
        <v>6748.85</v>
      </c>
      <c r="BG445" s="52">
        <f>SAStab!E10261</f>
        <v>14838.7</v>
      </c>
      <c r="BH445" s="52">
        <f>SAStab!F10261</f>
        <v>28229.9</v>
      </c>
      <c r="BI445" s="52">
        <f>SAStab!G10261</f>
        <v>50976</v>
      </c>
      <c r="BJ445" s="52">
        <f>SAStab!H10261</f>
        <v>83082</v>
      </c>
      <c r="BK445" s="52">
        <f>SAStab!I10261</f>
        <v>108625</v>
      </c>
      <c r="BL445" s="52">
        <f>SAStab!J10261</f>
        <v>197652</v>
      </c>
      <c r="BN445" s="7"/>
      <c r="BO445" s="7" t="str">
        <f t="shared" si="113"/>
        <v>Net Cash Income</v>
      </c>
      <c r="BP445" s="98">
        <f>SAStab!G2209</f>
        <v>0.999</v>
      </c>
      <c r="BQ445">
        <f>SAStab!B10405</f>
        <v>42855</v>
      </c>
      <c r="BR445">
        <f>SAStab!C10405</f>
        <v>1536.89</v>
      </c>
      <c r="BS445">
        <f>SAStab!D10405</f>
        <v>6925.67</v>
      </c>
      <c r="BT445">
        <f>SAStab!E10405</f>
        <v>15648.9</v>
      </c>
      <c r="BU445">
        <f>SAStab!F10405</f>
        <v>30711</v>
      </c>
      <c r="BV445" s="11">
        <f>SAStab!G10405</f>
        <v>55947</v>
      </c>
      <c r="BW445" s="11">
        <f>SAStab!H10405</f>
        <v>91063</v>
      </c>
      <c r="BX445" s="11">
        <f>SAStab!I10405</f>
        <v>119529</v>
      </c>
      <c r="BY445" s="11">
        <f>SAStab!J10405</f>
        <v>214723</v>
      </c>
    </row>
    <row r="446" spans="1:77">
      <c r="A446" s="7"/>
      <c r="B446" s="7" t="s">
        <v>62</v>
      </c>
      <c r="C446" s="98">
        <f>SAStab!B2210</f>
        <v>0.41899999999999998</v>
      </c>
      <c r="D446" s="52">
        <f>SAStab!B9686</f>
        <v>2283</v>
      </c>
      <c r="E446" s="52">
        <f>SAStab!C9686</f>
        <v>0</v>
      </c>
      <c r="F446" s="52">
        <f>SAStab!D9686</f>
        <v>0</v>
      </c>
      <c r="G446" s="52">
        <f>SAStab!E9686</f>
        <v>0</v>
      </c>
      <c r="H446" s="52">
        <f>SAStab!F9686</f>
        <v>0</v>
      </c>
      <c r="I446" s="52">
        <f>SAStab!G9686</f>
        <v>1854</v>
      </c>
      <c r="J446" s="52">
        <f>SAStab!H9686</f>
        <v>6211</v>
      </c>
      <c r="K446" s="52">
        <f>SAStab!I9686</f>
        <v>10034</v>
      </c>
      <c r="L446" s="52">
        <f>SAStab!J9686</f>
        <v>24282</v>
      </c>
      <c r="N446" s="7"/>
      <c r="O446" s="7" t="str">
        <f t="shared" si="109"/>
        <v>Federal Income Tax</v>
      </c>
      <c r="P446" s="98">
        <f>SAStab!C2210</f>
        <v>0.438</v>
      </c>
      <c r="Q446">
        <f>SAStab!B9830</f>
        <v>2549</v>
      </c>
      <c r="R446" s="52">
        <f>SAStab!C9830</f>
        <v>0</v>
      </c>
      <c r="S446" s="52">
        <f>SAStab!D9830</f>
        <v>0</v>
      </c>
      <c r="T446" s="52">
        <f>SAStab!E9830</f>
        <v>0</v>
      </c>
      <c r="U446" s="52">
        <f>SAStab!F9830</f>
        <v>0</v>
      </c>
      <c r="V446" s="52">
        <f>SAStab!G9830</f>
        <v>2791</v>
      </c>
      <c r="W446" s="52">
        <f>SAStab!H9830</f>
        <v>7202</v>
      </c>
      <c r="X446">
        <f>SAStab!I9830</f>
        <v>12040</v>
      </c>
      <c r="Y446">
        <f>SAStab!J9830</f>
        <v>27456</v>
      </c>
      <c r="AA446" s="7"/>
      <c r="AB446" s="7" t="str">
        <f t="shared" si="110"/>
        <v>Federal Income Tax</v>
      </c>
      <c r="AC446" s="98">
        <f>SAStab!D2210</f>
        <v>0.41399999999999998</v>
      </c>
      <c r="AD446">
        <f>SAStab!B9974</f>
        <v>3174</v>
      </c>
      <c r="AE446">
        <f>SAStab!C9974</f>
        <v>0</v>
      </c>
      <c r="AF446">
        <f>SAStab!D9974</f>
        <v>0</v>
      </c>
      <c r="AG446">
        <f>SAStab!E9974</f>
        <v>0</v>
      </c>
      <c r="AH446">
        <f>SAStab!F9974</f>
        <v>0</v>
      </c>
      <c r="AI446">
        <f>SAStab!G9974</f>
        <v>2948</v>
      </c>
      <c r="AJ446">
        <f>SAStab!H9974</f>
        <v>8054</v>
      </c>
      <c r="AK446">
        <f>SAStab!I9974</f>
        <v>14011</v>
      </c>
      <c r="AL446">
        <f>SAStab!J9974</f>
        <v>36599</v>
      </c>
      <c r="AN446" s="7"/>
      <c r="AO446" s="7" t="str">
        <f t="shared" si="111"/>
        <v>Federal Income Tax</v>
      </c>
      <c r="AP446" s="98">
        <f>SAStab!E2210</f>
        <v>0.41899999999999998</v>
      </c>
      <c r="AQ446" s="52">
        <f>SAStab!B10118</f>
        <v>4420</v>
      </c>
      <c r="AR446" s="52">
        <f>SAStab!C10118</f>
        <v>0</v>
      </c>
      <c r="AS446" s="52">
        <f>SAStab!D10118</f>
        <v>0</v>
      </c>
      <c r="AT446" s="52">
        <f>SAStab!E10118</f>
        <v>0</v>
      </c>
      <c r="AU446" s="52">
        <f>SAStab!F10118</f>
        <v>0</v>
      </c>
      <c r="AV446" s="52">
        <f>SAStab!G10118</f>
        <v>3400</v>
      </c>
      <c r="AW446" s="52">
        <f>SAStab!H10118</f>
        <v>10536</v>
      </c>
      <c r="AX446" s="52">
        <f>SAStab!I10118</f>
        <v>18212</v>
      </c>
      <c r="AY446" s="52">
        <f>SAStab!J10118</f>
        <v>54695</v>
      </c>
      <c r="BA446" s="7"/>
      <c r="BB446" s="7" t="str">
        <f t="shared" si="112"/>
        <v>Federal Income Tax</v>
      </c>
      <c r="BC446" s="98">
        <f>SAStab!F2210</f>
        <v>0.437</v>
      </c>
      <c r="BD446" s="52">
        <f>SAStab!B10262</f>
        <v>5483</v>
      </c>
      <c r="BE446" s="52">
        <f>SAStab!C10262</f>
        <v>0</v>
      </c>
      <c r="BF446" s="52">
        <f>SAStab!D10262</f>
        <v>0</v>
      </c>
      <c r="BG446" s="52">
        <f>SAStab!E10262</f>
        <v>0</v>
      </c>
      <c r="BH446" s="52">
        <f>SAStab!F10262</f>
        <v>0</v>
      </c>
      <c r="BI446" s="52">
        <f>SAStab!G10262</f>
        <v>4195</v>
      </c>
      <c r="BJ446" s="52">
        <f>SAStab!H10262</f>
        <v>12926</v>
      </c>
      <c r="BK446" s="52">
        <f>SAStab!I10262</f>
        <v>21885</v>
      </c>
      <c r="BL446" s="52">
        <f>SAStab!J10262</f>
        <v>69170</v>
      </c>
      <c r="BN446" s="7"/>
      <c r="BO446" s="7" t="str">
        <f t="shared" si="113"/>
        <v>Federal Income Tax</v>
      </c>
      <c r="BP446" s="98">
        <f>SAStab!G2210</f>
        <v>0.45300000000000001</v>
      </c>
      <c r="BQ446">
        <f>SAStab!B10406</f>
        <v>6071</v>
      </c>
      <c r="BR446">
        <f>SAStab!C10406</f>
        <v>0</v>
      </c>
      <c r="BS446">
        <f>SAStab!D10406</f>
        <v>0</v>
      </c>
      <c r="BT446">
        <f>SAStab!E10406</f>
        <v>0</v>
      </c>
      <c r="BU446">
        <f>SAStab!F10406</f>
        <v>0</v>
      </c>
      <c r="BV446" s="11">
        <f>SAStab!G10406</f>
        <v>5166</v>
      </c>
      <c r="BW446" s="11">
        <f>SAStab!H10406</f>
        <v>14817</v>
      </c>
      <c r="BX446" s="11">
        <f>SAStab!I10406</f>
        <v>26348</v>
      </c>
      <c r="BY446" s="11">
        <f>SAStab!J10406</f>
        <v>83394</v>
      </c>
    </row>
    <row r="447" spans="1:77">
      <c r="A447" s="7"/>
      <c r="B447" s="7" t="s">
        <v>277</v>
      </c>
      <c r="C447" s="98">
        <f>SAStab!B2211</f>
        <v>0.33300000000000002</v>
      </c>
      <c r="D447" s="52">
        <f>SAStab!B9687</f>
        <v>504</v>
      </c>
      <c r="E447" s="52">
        <f>SAStab!C9687</f>
        <v>0</v>
      </c>
      <c r="F447" s="52">
        <f>SAStab!D9687</f>
        <v>0</v>
      </c>
      <c r="G447" s="52">
        <f>SAStab!E9687</f>
        <v>0</v>
      </c>
      <c r="H447" s="52">
        <f>SAStab!F9687</f>
        <v>0</v>
      </c>
      <c r="I447" s="52">
        <f>SAStab!G9687</f>
        <v>204</v>
      </c>
      <c r="J447" s="52">
        <f>SAStab!H9687</f>
        <v>1348</v>
      </c>
      <c r="K447" s="52">
        <f>SAStab!I9687</f>
        <v>2503</v>
      </c>
      <c r="L447" s="52">
        <f>SAStab!J9687</f>
        <v>6007</v>
      </c>
      <c r="N447" s="7"/>
      <c r="O447" s="7" t="str">
        <f t="shared" si="109"/>
        <v>State Income Tax</v>
      </c>
      <c r="P447" s="98">
        <f>SAStab!C2211</f>
        <v>0.33100000000000002</v>
      </c>
      <c r="Q447">
        <f>SAStab!B9831</f>
        <v>481</v>
      </c>
      <c r="R447" s="52">
        <f>SAStab!C9831</f>
        <v>0</v>
      </c>
      <c r="S447" s="52">
        <f>SAStab!D9831</f>
        <v>0</v>
      </c>
      <c r="T447" s="52">
        <f>SAStab!E9831</f>
        <v>0</v>
      </c>
      <c r="U447" s="52">
        <f>SAStab!F9831</f>
        <v>0</v>
      </c>
      <c r="V447" s="52">
        <f>SAStab!G9831</f>
        <v>225</v>
      </c>
      <c r="W447" s="52">
        <f>SAStab!H9831</f>
        <v>1410</v>
      </c>
      <c r="X447">
        <f>SAStab!I9831</f>
        <v>2611</v>
      </c>
      <c r="Y447">
        <f>SAStab!J9831</f>
        <v>6503</v>
      </c>
      <c r="AA447" s="7"/>
      <c r="AB447" s="7" t="str">
        <f t="shared" si="110"/>
        <v>State Income Tax</v>
      </c>
      <c r="AC447" s="98">
        <f>SAStab!D2211</f>
        <v>0.31</v>
      </c>
      <c r="AD447">
        <f>SAStab!B9975</f>
        <v>536</v>
      </c>
      <c r="AE447">
        <f>SAStab!C9975</f>
        <v>0</v>
      </c>
      <c r="AF447">
        <f>SAStab!D9975</f>
        <v>0</v>
      </c>
      <c r="AG447">
        <f>SAStab!E9975</f>
        <v>0</v>
      </c>
      <c r="AH447">
        <f>SAStab!F9975</f>
        <v>0</v>
      </c>
      <c r="AI447">
        <f>SAStab!G9975</f>
        <v>141</v>
      </c>
      <c r="AJ447">
        <f>SAStab!H9975</f>
        <v>1405</v>
      </c>
      <c r="AK447">
        <f>SAStab!I9975</f>
        <v>2665</v>
      </c>
      <c r="AL447">
        <f>SAStab!J9975</f>
        <v>7719</v>
      </c>
      <c r="AN447" s="7"/>
      <c r="AO447" s="7" t="str">
        <f t="shared" si="111"/>
        <v>State Income Tax</v>
      </c>
      <c r="AP447" s="98">
        <f>SAStab!E2211</f>
        <v>0.30199999999999999</v>
      </c>
      <c r="AQ447" s="52">
        <f>SAStab!B10119</f>
        <v>710</v>
      </c>
      <c r="AR447" s="52">
        <f>SAStab!C10119</f>
        <v>0</v>
      </c>
      <c r="AS447" s="52">
        <f>SAStab!D10119</f>
        <v>0</v>
      </c>
      <c r="AT447" s="52">
        <f>SAStab!E10119</f>
        <v>0</v>
      </c>
      <c r="AU447" s="52">
        <f>SAStab!F10119</f>
        <v>0</v>
      </c>
      <c r="AV447" s="52">
        <f>SAStab!G10119</f>
        <v>142</v>
      </c>
      <c r="AW447" s="52">
        <f>SAStab!H10119</f>
        <v>1599</v>
      </c>
      <c r="AX447" s="52">
        <f>SAStab!I10119</f>
        <v>3258</v>
      </c>
      <c r="AY447" s="52">
        <f>SAStab!J10119</f>
        <v>10670</v>
      </c>
      <c r="BA447" s="7"/>
      <c r="BB447" s="7" t="str">
        <f t="shared" si="112"/>
        <v>State Income Tax</v>
      </c>
      <c r="BC447" s="98">
        <f>SAStab!F2211</f>
        <v>0.311</v>
      </c>
      <c r="BD447" s="52">
        <f>SAStab!B10263</f>
        <v>705</v>
      </c>
      <c r="BE447" s="52">
        <f>SAStab!C10263</f>
        <v>0</v>
      </c>
      <c r="BF447" s="52">
        <f>SAStab!D10263</f>
        <v>0</v>
      </c>
      <c r="BG447" s="52">
        <f>SAStab!E10263</f>
        <v>0</v>
      </c>
      <c r="BH447" s="52">
        <f>SAStab!F10263</f>
        <v>0</v>
      </c>
      <c r="BI447" s="52">
        <f>SAStab!G10263</f>
        <v>185</v>
      </c>
      <c r="BJ447" s="52">
        <f>SAStab!H10263</f>
        <v>1778</v>
      </c>
      <c r="BK447" s="52">
        <f>SAStab!I10263</f>
        <v>3575</v>
      </c>
      <c r="BL447" s="52">
        <f>SAStab!J10263</f>
        <v>11118</v>
      </c>
      <c r="BN447" s="7"/>
      <c r="BO447" s="7" t="str">
        <f t="shared" si="113"/>
        <v>State Income Tax</v>
      </c>
      <c r="BP447" s="98">
        <f>SAStab!G2211</f>
        <v>0.318</v>
      </c>
      <c r="BQ447">
        <f>SAStab!B10407</f>
        <v>839</v>
      </c>
      <c r="BR447">
        <f>SAStab!C10407</f>
        <v>0</v>
      </c>
      <c r="BS447">
        <f>SAStab!D10407</f>
        <v>0</v>
      </c>
      <c r="BT447">
        <f>SAStab!E10407</f>
        <v>0</v>
      </c>
      <c r="BU447">
        <f>SAStab!F10407</f>
        <v>0</v>
      </c>
      <c r="BV447" s="11">
        <f>SAStab!G10407</f>
        <v>243</v>
      </c>
      <c r="BW447" s="11">
        <f>SAStab!H10407</f>
        <v>2015</v>
      </c>
      <c r="BX447" s="11">
        <f>SAStab!I10407</f>
        <v>3954</v>
      </c>
      <c r="BY447" s="11">
        <f>SAStab!J10407</f>
        <v>14164</v>
      </c>
    </row>
    <row r="448" spans="1:77">
      <c r="A448" s="7"/>
      <c r="B448" s="7" t="s">
        <v>297</v>
      </c>
      <c r="C448" s="98">
        <f>SAStab!B2212</f>
        <v>0.313</v>
      </c>
      <c r="D448" s="52">
        <f>SAStab!B9688</f>
        <v>537</v>
      </c>
      <c r="E448" s="52">
        <f>SAStab!C9688</f>
        <v>0</v>
      </c>
      <c r="F448" s="52">
        <f>SAStab!D9688</f>
        <v>0</v>
      </c>
      <c r="G448" s="52">
        <f>SAStab!E9688</f>
        <v>0</v>
      </c>
      <c r="H448" s="52">
        <f>SAStab!F9688</f>
        <v>0</v>
      </c>
      <c r="I448" s="52">
        <f>SAStab!G9688</f>
        <v>497</v>
      </c>
      <c r="J448" s="52">
        <f>SAStab!H9688</f>
        <v>1987</v>
      </c>
      <c r="K448" s="52">
        <f>SAStab!I9688</f>
        <v>3104</v>
      </c>
      <c r="L448" s="52">
        <f>SAStab!J9688</f>
        <v>5329</v>
      </c>
      <c r="N448" s="7"/>
      <c r="O448" s="7" t="str">
        <f t="shared" si="109"/>
        <v>OASDI tax</v>
      </c>
      <c r="P448" s="98">
        <f>SAStab!C2212</f>
        <v>0.34</v>
      </c>
      <c r="Q448">
        <f>SAStab!B9832</f>
        <v>829</v>
      </c>
      <c r="R448" s="52">
        <f>SAStab!C9832</f>
        <v>0</v>
      </c>
      <c r="S448" s="52">
        <f>SAStab!D9832</f>
        <v>0</v>
      </c>
      <c r="T448" s="52">
        <f>SAStab!E9832</f>
        <v>0</v>
      </c>
      <c r="U448" s="52">
        <f>SAStab!F9832</f>
        <v>0</v>
      </c>
      <c r="V448" s="52">
        <f>SAStab!G9832</f>
        <v>986</v>
      </c>
      <c r="W448" s="52">
        <f>SAStab!H9832</f>
        <v>2883</v>
      </c>
      <c r="X448">
        <f>SAStab!I9832</f>
        <v>4479</v>
      </c>
      <c r="Y448">
        <f>SAStab!J9832</f>
        <v>7918</v>
      </c>
      <c r="AA448" s="7"/>
      <c r="AB448" s="7" t="str">
        <f t="shared" si="110"/>
        <v>OASDI tax</v>
      </c>
      <c r="AC448" s="98">
        <f>SAStab!D2212</f>
        <v>0.313</v>
      </c>
      <c r="AD448">
        <f>SAStab!B9976</f>
        <v>819</v>
      </c>
      <c r="AE448">
        <f>SAStab!C9976</f>
        <v>0</v>
      </c>
      <c r="AF448">
        <f>SAStab!D9976</f>
        <v>0</v>
      </c>
      <c r="AG448">
        <f>SAStab!E9976</f>
        <v>0</v>
      </c>
      <c r="AH448">
        <f>SAStab!F9976</f>
        <v>0</v>
      </c>
      <c r="AI448">
        <f>SAStab!G9976</f>
        <v>720</v>
      </c>
      <c r="AJ448">
        <f>SAStab!H9976</f>
        <v>2911</v>
      </c>
      <c r="AK448">
        <f>SAStab!I9976</f>
        <v>4646</v>
      </c>
      <c r="AL448">
        <f>SAStab!J9976</f>
        <v>8710</v>
      </c>
      <c r="AN448" s="7"/>
      <c r="AO448" s="7" t="str">
        <f t="shared" si="111"/>
        <v>OASDI tax</v>
      </c>
      <c r="AP448" s="98">
        <f>SAStab!E2212</f>
        <v>0.314</v>
      </c>
      <c r="AQ448" s="52">
        <f>SAStab!B10120</f>
        <v>994</v>
      </c>
      <c r="AR448" s="52">
        <f>SAStab!C10120</f>
        <v>0</v>
      </c>
      <c r="AS448" s="52">
        <f>SAStab!D10120</f>
        <v>0</v>
      </c>
      <c r="AT448" s="52">
        <f>SAStab!E10120</f>
        <v>0</v>
      </c>
      <c r="AU448" s="52">
        <f>SAStab!F10120</f>
        <v>0</v>
      </c>
      <c r="AV448" s="52">
        <f>SAStab!G10120</f>
        <v>825</v>
      </c>
      <c r="AW448" s="52">
        <f>SAStab!H10120</f>
        <v>3568</v>
      </c>
      <c r="AX448" s="52">
        <f>SAStab!I10120</f>
        <v>5929</v>
      </c>
      <c r="AY448" s="52">
        <f>SAStab!J10120</f>
        <v>10493</v>
      </c>
      <c r="BA448" s="7"/>
      <c r="BB448" s="7" t="str">
        <f t="shared" si="112"/>
        <v>OASDI tax</v>
      </c>
      <c r="BC448" s="98">
        <f>SAStab!F2212</f>
        <v>0.33100000000000002</v>
      </c>
      <c r="BD448" s="52">
        <f>SAStab!B10264</f>
        <v>1128</v>
      </c>
      <c r="BE448" s="52">
        <f>SAStab!C10264</f>
        <v>0</v>
      </c>
      <c r="BF448" s="52">
        <f>SAStab!D10264</f>
        <v>0</v>
      </c>
      <c r="BG448" s="52">
        <f>SAStab!E10264</f>
        <v>0</v>
      </c>
      <c r="BH448" s="52">
        <f>SAStab!F10264</f>
        <v>0</v>
      </c>
      <c r="BI448" s="52">
        <f>SAStab!G10264</f>
        <v>1055</v>
      </c>
      <c r="BJ448" s="52">
        <f>SAStab!H10264</f>
        <v>4115</v>
      </c>
      <c r="BK448" s="52">
        <f>SAStab!I10264</f>
        <v>6473</v>
      </c>
      <c r="BL448" s="52">
        <f>SAStab!J10264</f>
        <v>11335</v>
      </c>
      <c r="BN448" s="7"/>
      <c r="BO448" s="7" t="str">
        <f t="shared" si="113"/>
        <v>OASDI tax</v>
      </c>
      <c r="BP448" s="98">
        <f>SAStab!G2212</f>
        <v>0.32800000000000001</v>
      </c>
      <c r="BQ448">
        <f>SAStab!B10408</f>
        <v>1213</v>
      </c>
      <c r="BR448">
        <f>SAStab!C10408</f>
        <v>0</v>
      </c>
      <c r="BS448">
        <f>SAStab!D10408</f>
        <v>0</v>
      </c>
      <c r="BT448">
        <f>SAStab!E10408</f>
        <v>0</v>
      </c>
      <c r="BU448">
        <f>SAStab!F10408</f>
        <v>0</v>
      </c>
      <c r="BV448" s="11">
        <f>SAStab!G10408</f>
        <v>1107</v>
      </c>
      <c r="BW448" s="11">
        <f>SAStab!H10408</f>
        <v>4310</v>
      </c>
      <c r="BX448" s="11">
        <f>SAStab!I10408</f>
        <v>6929</v>
      </c>
      <c r="BY448" s="11">
        <f>SAStab!J10408</f>
        <v>12325</v>
      </c>
    </row>
    <row r="449" spans="1:77">
      <c r="A449" s="7"/>
      <c r="B449" s="7" t="s">
        <v>298</v>
      </c>
      <c r="C449" s="98">
        <f>SAStab!B2213</f>
        <v>0.313</v>
      </c>
      <c r="D449" s="52">
        <f>SAStab!B9689</f>
        <v>137</v>
      </c>
      <c r="E449" s="52">
        <f>SAStab!C9689</f>
        <v>0</v>
      </c>
      <c r="F449" s="52">
        <f>SAStab!D9689</f>
        <v>0</v>
      </c>
      <c r="G449" s="52">
        <f>SAStab!E9689</f>
        <v>0</v>
      </c>
      <c r="H449" s="52">
        <f>SAStab!F9689</f>
        <v>0</v>
      </c>
      <c r="I449" s="52">
        <f>SAStab!G9689</f>
        <v>116</v>
      </c>
      <c r="J449" s="52">
        <f>SAStab!H9689</f>
        <v>465</v>
      </c>
      <c r="K449" s="52">
        <f>SAStab!I9689</f>
        <v>726</v>
      </c>
      <c r="L449" s="52">
        <f>SAStab!J9689</f>
        <v>1463</v>
      </c>
      <c r="N449" s="7"/>
      <c r="O449" s="7" t="str">
        <f t="shared" si="109"/>
        <v>HI tax</v>
      </c>
      <c r="P449" s="98">
        <f>SAStab!C2213</f>
        <v>0.34</v>
      </c>
      <c r="Q449">
        <f>SAStab!B9833</f>
        <v>162</v>
      </c>
      <c r="R449" s="52">
        <f>SAStab!C9833</f>
        <v>0</v>
      </c>
      <c r="S449" s="52">
        <f>SAStab!D9833</f>
        <v>0</v>
      </c>
      <c r="T449" s="52">
        <f>SAStab!E9833</f>
        <v>0</v>
      </c>
      <c r="U449" s="52">
        <f>SAStab!F9833</f>
        <v>0</v>
      </c>
      <c r="V449" s="52">
        <f>SAStab!G9833</f>
        <v>186</v>
      </c>
      <c r="W449" s="52">
        <f>SAStab!H9833</f>
        <v>543</v>
      </c>
      <c r="X449">
        <f>SAStab!I9833</f>
        <v>843</v>
      </c>
      <c r="Y449">
        <f>SAStab!J9833</f>
        <v>1669</v>
      </c>
      <c r="AA449" s="7"/>
      <c r="AB449" s="7" t="str">
        <f t="shared" si="110"/>
        <v>HI tax</v>
      </c>
      <c r="AC449" s="98">
        <f>SAStab!D2213</f>
        <v>0.313</v>
      </c>
      <c r="AD449">
        <f>SAStab!B9977</f>
        <v>167</v>
      </c>
      <c r="AE449">
        <f>SAStab!C9977</f>
        <v>0</v>
      </c>
      <c r="AF449">
        <f>SAStab!D9977</f>
        <v>0</v>
      </c>
      <c r="AG449">
        <f>SAStab!E9977</f>
        <v>0</v>
      </c>
      <c r="AH449">
        <f>SAStab!F9977</f>
        <v>0</v>
      </c>
      <c r="AI449">
        <f>SAStab!G9977</f>
        <v>136</v>
      </c>
      <c r="AJ449">
        <f>SAStab!H9977</f>
        <v>548</v>
      </c>
      <c r="AK449">
        <f>SAStab!I9977</f>
        <v>875</v>
      </c>
      <c r="AL449">
        <f>SAStab!J9977</f>
        <v>1810</v>
      </c>
      <c r="AN449" s="7"/>
      <c r="AO449" s="7" t="str">
        <f t="shared" si="111"/>
        <v>HI tax</v>
      </c>
      <c r="AP449" s="98">
        <f>SAStab!E2213</f>
        <v>0.314</v>
      </c>
      <c r="AQ449" s="52">
        <f>SAStab!B10121</f>
        <v>210</v>
      </c>
      <c r="AR449" s="52">
        <f>SAStab!C10121</f>
        <v>0</v>
      </c>
      <c r="AS449" s="52">
        <f>SAStab!D10121</f>
        <v>0</v>
      </c>
      <c r="AT449" s="52">
        <f>SAStab!E10121</f>
        <v>0</v>
      </c>
      <c r="AU449" s="52">
        <f>SAStab!F10121</f>
        <v>0</v>
      </c>
      <c r="AV449" s="52">
        <f>SAStab!G10121</f>
        <v>155</v>
      </c>
      <c r="AW449" s="52">
        <f>SAStab!H10121</f>
        <v>672</v>
      </c>
      <c r="AX449" s="52">
        <f>SAStab!I10121</f>
        <v>1117</v>
      </c>
      <c r="AY449" s="52">
        <f>SAStab!J10121</f>
        <v>2348</v>
      </c>
      <c r="BA449" s="7"/>
      <c r="BB449" s="7" t="str">
        <f t="shared" si="112"/>
        <v>HI tax</v>
      </c>
      <c r="BC449" s="98">
        <f>SAStab!F2213</f>
        <v>0.33100000000000002</v>
      </c>
      <c r="BD449" s="52">
        <f>SAStab!B10265</f>
        <v>241</v>
      </c>
      <c r="BE449" s="52">
        <f>SAStab!C10265</f>
        <v>0</v>
      </c>
      <c r="BF449" s="52">
        <f>SAStab!D10265</f>
        <v>0</v>
      </c>
      <c r="BG449" s="52">
        <f>SAStab!E10265</f>
        <v>0</v>
      </c>
      <c r="BH449" s="52">
        <f>SAStab!F10265</f>
        <v>0</v>
      </c>
      <c r="BI449" s="52">
        <f>SAStab!G10265</f>
        <v>199</v>
      </c>
      <c r="BJ449" s="52">
        <f>SAStab!H10265</f>
        <v>775</v>
      </c>
      <c r="BK449" s="52">
        <f>SAStab!I10265</f>
        <v>1219</v>
      </c>
      <c r="BL449" s="52">
        <f>SAStab!J10265</f>
        <v>2669</v>
      </c>
      <c r="BN449" s="7"/>
      <c r="BO449" s="7" t="str">
        <f t="shared" si="113"/>
        <v>HI tax</v>
      </c>
      <c r="BP449" s="98">
        <f>SAStab!G2213</f>
        <v>0.32800000000000001</v>
      </c>
      <c r="BQ449">
        <f>SAStab!B10409</f>
        <v>251</v>
      </c>
      <c r="BR449">
        <f>SAStab!C10409</f>
        <v>0</v>
      </c>
      <c r="BS449">
        <f>SAStab!D10409</f>
        <v>0</v>
      </c>
      <c r="BT449">
        <f>SAStab!E10409</f>
        <v>0</v>
      </c>
      <c r="BU449">
        <f>SAStab!F10409</f>
        <v>0</v>
      </c>
      <c r="BV449" s="11">
        <f>SAStab!G10409</f>
        <v>208</v>
      </c>
      <c r="BW449" s="11">
        <f>SAStab!H10409</f>
        <v>812</v>
      </c>
      <c r="BX449" s="11">
        <f>SAStab!I10409</f>
        <v>1305</v>
      </c>
      <c r="BY449" s="11">
        <f>SAStab!J10409</f>
        <v>3083</v>
      </c>
    </row>
    <row r="450" spans="1:77">
      <c r="A450" s="7"/>
      <c r="B450" s="7" t="s">
        <v>268</v>
      </c>
      <c r="C450" s="98">
        <f>SAStab!B2214</f>
        <v>7.0000000000000001E-3</v>
      </c>
      <c r="D450" s="52">
        <f>SAStab!B9690</f>
        <v>15</v>
      </c>
      <c r="E450" s="52">
        <f>SAStab!C9690</f>
        <v>0</v>
      </c>
      <c r="F450" s="52">
        <f>SAStab!D9690</f>
        <v>0</v>
      </c>
      <c r="G450" s="52">
        <f>SAStab!E9690</f>
        <v>0</v>
      </c>
      <c r="H450" s="52">
        <f>SAStab!F9690</f>
        <v>0</v>
      </c>
      <c r="I450" s="52">
        <f>SAStab!G9690</f>
        <v>0</v>
      </c>
      <c r="J450" s="52">
        <f>SAStab!H9690</f>
        <v>0</v>
      </c>
      <c r="K450" s="52">
        <f>SAStab!I9690</f>
        <v>0</v>
      </c>
      <c r="L450" s="52">
        <f>SAStab!J9690</f>
        <v>0</v>
      </c>
      <c r="N450" s="7"/>
      <c r="O450" s="7" t="str">
        <f t="shared" si="109"/>
        <v>Medicare Surtax</v>
      </c>
      <c r="P450" s="98">
        <f>SAStab!C2214</f>
        <v>2.1000000000000001E-2</v>
      </c>
      <c r="Q450">
        <f>SAStab!B9834</f>
        <v>20</v>
      </c>
      <c r="R450" s="52">
        <f>SAStab!C9834</f>
        <v>0</v>
      </c>
      <c r="S450" s="52">
        <f>SAStab!D9834</f>
        <v>0</v>
      </c>
      <c r="T450" s="52">
        <f>SAStab!E9834</f>
        <v>0</v>
      </c>
      <c r="U450" s="52">
        <f>SAStab!F9834</f>
        <v>0</v>
      </c>
      <c r="V450" s="52">
        <f>SAStab!G9834</f>
        <v>0</v>
      </c>
      <c r="W450" s="52">
        <f>SAStab!H9834</f>
        <v>0</v>
      </c>
      <c r="X450">
        <f>SAStab!I9834</f>
        <v>0</v>
      </c>
      <c r="Y450">
        <f>SAStab!J9834</f>
        <v>542</v>
      </c>
      <c r="AA450" s="7"/>
      <c r="AB450" s="7" t="str">
        <f t="shared" si="110"/>
        <v>Medicare Surtax</v>
      </c>
      <c r="AC450" s="98">
        <f>SAStab!D2214</f>
        <v>4.7E-2</v>
      </c>
      <c r="AD450">
        <f>SAStab!B9978</f>
        <v>47</v>
      </c>
      <c r="AE450">
        <f>SAStab!C9978</f>
        <v>0</v>
      </c>
      <c r="AF450">
        <f>SAStab!D9978</f>
        <v>0</v>
      </c>
      <c r="AG450">
        <f>SAStab!E9978</f>
        <v>0</v>
      </c>
      <c r="AH450">
        <f>SAStab!F9978</f>
        <v>0</v>
      </c>
      <c r="AI450">
        <f>SAStab!G9978</f>
        <v>0</v>
      </c>
      <c r="AJ450">
        <f>SAStab!H9978</f>
        <v>0</v>
      </c>
      <c r="AK450">
        <f>SAStab!I9978</f>
        <v>0</v>
      </c>
      <c r="AL450">
        <f>SAStab!J9978</f>
        <v>1263</v>
      </c>
      <c r="AN450" s="7"/>
      <c r="AO450" s="7" t="str">
        <f t="shared" si="111"/>
        <v>Medicare Surtax</v>
      </c>
      <c r="AP450" s="98">
        <f>SAStab!E2214</f>
        <v>0.109</v>
      </c>
      <c r="AQ450" s="52">
        <f>SAStab!B10122</f>
        <v>103</v>
      </c>
      <c r="AR450" s="52">
        <f>SAStab!C10122</f>
        <v>0</v>
      </c>
      <c r="AS450" s="52">
        <f>SAStab!D10122</f>
        <v>0</v>
      </c>
      <c r="AT450" s="52">
        <f>SAStab!E10122</f>
        <v>0</v>
      </c>
      <c r="AU450" s="52">
        <f>SAStab!F10122</f>
        <v>0</v>
      </c>
      <c r="AV450" s="52">
        <f>SAStab!G10122</f>
        <v>0</v>
      </c>
      <c r="AW450" s="52">
        <f>SAStab!H10122</f>
        <v>9</v>
      </c>
      <c r="AX450" s="52">
        <f>SAStab!I10122</f>
        <v>393</v>
      </c>
      <c r="AY450" s="52">
        <f>SAStab!J10122</f>
        <v>2295</v>
      </c>
      <c r="BA450" s="7"/>
      <c r="BB450" s="7" t="str">
        <f t="shared" si="112"/>
        <v>Medicare Surtax</v>
      </c>
      <c r="BC450" s="98">
        <f>SAStab!F2214</f>
        <v>0.19</v>
      </c>
      <c r="BD450" s="52">
        <f>SAStab!B10266</f>
        <v>174</v>
      </c>
      <c r="BE450" s="52">
        <f>SAStab!C10266</f>
        <v>0</v>
      </c>
      <c r="BF450" s="52">
        <f>SAStab!D10266</f>
        <v>0</v>
      </c>
      <c r="BG450" s="52">
        <f>SAStab!E10266</f>
        <v>0</v>
      </c>
      <c r="BH450" s="52">
        <f>SAStab!F10266</f>
        <v>0</v>
      </c>
      <c r="BI450" s="52">
        <f>SAStab!G10266</f>
        <v>0</v>
      </c>
      <c r="BJ450" s="52">
        <f>SAStab!H10266</f>
        <v>289</v>
      </c>
      <c r="BK450" s="52">
        <f>SAStab!I10266</f>
        <v>808</v>
      </c>
      <c r="BL450" s="52">
        <f>SAStab!J10266</f>
        <v>3263</v>
      </c>
      <c r="BN450" s="7"/>
      <c r="BO450" s="7" t="str">
        <f t="shared" si="113"/>
        <v>Medicare Surtax</v>
      </c>
      <c r="BP450" s="98">
        <f>SAStab!G2214</f>
        <v>0.28000000000000003</v>
      </c>
      <c r="BQ450">
        <f>SAStab!B10410</f>
        <v>221</v>
      </c>
      <c r="BR450">
        <f>SAStab!C10410</f>
        <v>0</v>
      </c>
      <c r="BS450">
        <f>SAStab!D10410</f>
        <v>0</v>
      </c>
      <c r="BT450">
        <f>SAStab!E10410</f>
        <v>0</v>
      </c>
      <c r="BU450">
        <f>SAStab!F10410</f>
        <v>0</v>
      </c>
      <c r="BV450" s="11">
        <f>SAStab!G10410</f>
        <v>15</v>
      </c>
      <c r="BW450" s="11">
        <f>SAStab!H10410</f>
        <v>535</v>
      </c>
      <c r="BX450" s="11">
        <f>SAStab!I10410</f>
        <v>1180</v>
      </c>
      <c r="BY450" s="11">
        <f>SAStab!J10410</f>
        <v>3891</v>
      </c>
    </row>
    <row r="451" spans="1:77">
      <c r="A451" s="7"/>
      <c r="B451" s="7" t="s">
        <v>296</v>
      </c>
      <c r="C451" s="98">
        <f>SAStab!B2215</f>
        <v>0.93600000000000005</v>
      </c>
      <c r="D451" s="52">
        <f>SAStab!B9691</f>
        <v>1430</v>
      </c>
      <c r="E451" s="52">
        <f>SAStab!C9691</f>
        <v>0</v>
      </c>
      <c r="F451" s="52">
        <f>SAStab!D9691</f>
        <v>1500.08</v>
      </c>
      <c r="G451" s="52">
        <f>SAStab!E9691</f>
        <v>1500.1</v>
      </c>
      <c r="H451" s="52">
        <f>SAStab!F9691</f>
        <v>1500.1</v>
      </c>
      <c r="I451" s="52">
        <f>SAStab!G9691</f>
        <v>1500</v>
      </c>
      <c r="J451" s="52">
        <f>SAStab!H9691</f>
        <v>1500</v>
      </c>
      <c r="K451" s="52">
        <f>SAStab!I9691</f>
        <v>1500</v>
      </c>
      <c r="L451" s="52">
        <f>SAStab!J9691</f>
        <v>3000</v>
      </c>
      <c r="N451" s="7"/>
      <c r="O451" s="7" t="str">
        <f t="shared" si="109"/>
        <v>Medicare Part B Premium</v>
      </c>
      <c r="P451" s="98">
        <f>SAStab!C2215</f>
        <v>0.93</v>
      </c>
      <c r="Q451">
        <f>SAStab!B9835</f>
        <v>1769</v>
      </c>
      <c r="R451" s="52">
        <f>SAStab!C9835</f>
        <v>0</v>
      </c>
      <c r="S451" s="52">
        <f>SAStab!D9835</f>
        <v>1862.3</v>
      </c>
      <c r="T451" s="52">
        <f>SAStab!E9835</f>
        <v>1862.3</v>
      </c>
      <c r="U451" s="52">
        <f>SAStab!F9835</f>
        <v>1862.3</v>
      </c>
      <c r="V451" s="52">
        <f>SAStab!G9835</f>
        <v>1862</v>
      </c>
      <c r="W451" s="52">
        <f>SAStab!H9835</f>
        <v>1862</v>
      </c>
      <c r="X451">
        <f>SAStab!I9835</f>
        <v>1862</v>
      </c>
      <c r="Y451">
        <f>SAStab!J9835</f>
        <v>3725</v>
      </c>
      <c r="AA451" s="7"/>
      <c r="AB451" s="7" t="str">
        <f t="shared" si="110"/>
        <v>Medicare Part B Premium</v>
      </c>
      <c r="AC451" s="98">
        <f>SAStab!D2215</f>
        <v>0.93500000000000005</v>
      </c>
      <c r="AD451">
        <f>SAStab!B9979</f>
        <v>2254</v>
      </c>
      <c r="AE451">
        <f>SAStab!C9979</f>
        <v>0</v>
      </c>
      <c r="AF451">
        <f>SAStab!D9979</f>
        <v>2346.06</v>
      </c>
      <c r="AG451">
        <f>SAStab!E9979</f>
        <v>2346.1</v>
      </c>
      <c r="AH451">
        <f>SAStab!F9979</f>
        <v>2346.1</v>
      </c>
      <c r="AI451">
        <f>SAStab!G9979</f>
        <v>2346</v>
      </c>
      <c r="AJ451">
        <f>SAStab!H9979</f>
        <v>2346</v>
      </c>
      <c r="AK451">
        <f>SAStab!I9979</f>
        <v>2346</v>
      </c>
      <c r="AL451">
        <f>SAStab!J9979</f>
        <v>4692</v>
      </c>
      <c r="AN451" s="7"/>
      <c r="AO451" s="7" t="str">
        <f t="shared" si="111"/>
        <v>Medicare Part B Premium</v>
      </c>
      <c r="AP451" s="98">
        <f>SAStab!E2215</f>
        <v>0.93200000000000005</v>
      </c>
      <c r="AQ451" s="52">
        <f>SAStab!B10123</f>
        <v>2915</v>
      </c>
      <c r="AR451" s="52">
        <f>SAStab!C10123</f>
        <v>0</v>
      </c>
      <c r="AS451" s="52">
        <f>SAStab!D10123</f>
        <v>2977.43</v>
      </c>
      <c r="AT451" s="52">
        <f>SAStab!E10123</f>
        <v>2977.4</v>
      </c>
      <c r="AU451" s="52">
        <f>SAStab!F10123</f>
        <v>2977.4</v>
      </c>
      <c r="AV451" s="52">
        <f>SAStab!G10123</f>
        <v>2977</v>
      </c>
      <c r="AW451" s="52">
        <f>SAStab!H10123</f>
        <v>2977</v>
      </c>
      <c r="AX451" s="52">
        <f>SAStab!I10123</f>
        <v>2977</v>
      </c>
      <c r="AY451" s="52">
        <f>SAStab!J10123</f>
        <v>7741</v>
      </c>
      <c r="BA451" s="7"/>
      <c r="BB451" s="7" t="str">
        <f t="shared" si="112"/>
        <v>Medicare Part B Premium</v>
      </c>
      <c r="BC451" s="98">
        <f>SAStab!F2215</f>
        <v>0.93200000000000005</v>
      </c>
      <c r="BD451" s="52">
        <f>SAStab!B10267</f>
        <v>3689</v>
      </c>
      <c r="BE451" s="52">
        <f>SAStab!C10267</f>
        <v>0</v>
      </c>
      <c r="BF451" s="52">
        <f>SAStab!D10267</f>
        <v>3717.23</v>
      </c>
      <c r="BG451" s="52">
        <f>SAStab!E10267</f>
        <v>3717.2</v>
      </c>
      <c r="BH451" s="52">
        <f>SAStab!F10267</f>
        <v>3717.2</v>
      </c>
      <c r="BI451" s="52">
        <f>SAStab!G10267</f>
        <v>3717</v>
      </c>
      <c r="BJ451" s="52">
        <f>SAStab!H10267</f>
        <v>3717</v>
      </c>
      <c r="BK451" s="52">
        <f>SAStab!I10267</f>
        <v>5204</v>
      </c>
      <c r="BL451" s="52">
        <f>SAStab!J10267</f>
        <v>9665</v>
      </c>
      <c r="BN451" s="7"/>
      <c r="BO451" s="7" t="str">
        <f t="shared" si="113"/>
        <v>Medicare Part B Premium</v>
      </c>
      <c r="BP451" s="98">
        <f>SAStab!G2215</f>
        <v>0.93400000000000005</v>
      </c>
      <c r="BQ451">
        <f>SAStab!B10411</f>
        <v>4568</v>
      </c>
      <c r="BR451">
        <f>SAStab!C10411</f>
        <v>0</v>
      </c>
      <c r="BS451">
        <f>SAStab!D10411</f>
        <v>4517.92</v>
      </c>
      <c r="BT451">
        <f>SAStab!E10411</f>
        <v>4517.8999999999996</v>
      </c>
      <c r="BU451">
        <f>SAStab!F10411</f>
        <v>4517.8999999999996</v>
      </c>
      <c r="BV451" s="11">
        <f>SAStab!G10411</f>
        <v>4518</v>
      </c>
      <c r="BW451" s="11">
        <f>SAStab!H10411</f>
        <v>4518</v>
      </c>
      <c r="BX451" s="11">
        <f>SAStab!I10411</f>
        <v>6325</v>
      </c>
      <c r="BY451" s="11">
        <f>SAStab!J10411</f>
        <v>11747</v>
      </c>
    </row>
    <row r="452" spans="1:77">
      <c r="A452" s="7"/>
      <c r="B452" s="7" t="s">
        <v>299</v>
      </c>
      <c r="C452" s="98">
        <f>SAStab!B2216</f>
        <v>0.73899999999999999</v>
      </c>
      <c r="D452" s="52">
        <f>SAStab!B9692</f>
        <v>386</v>
      </c>
      <c r="E452" s="52">
        <f>SAStab!C9692</f>
        <v>0</v>
      </c>
      <c r="F452" s="52">
        <f>SAStab!D9692</f>
        <v>0</v>
      </c>
      <c r="G452" s="52">
        <f>SAStab!E9692</f>
        <v>0</v>
      </c>
      <c r="H452" s="52">
        <f>SAStab!F9692</f>
        <v>513.6</v>
      </c>
      <c r="I452" s="52">
        <f>SAStab!G9692</f>
        <v>514</v>
      </c>
      <c r="J452" s="52">
        <f>SAStab!H9692</f>
        <v>514</v>
      </c>
      <c r="K452" s="52">
        <f>SAStab!I9692</f>
        <v>514</v>
      </c>
      <c r="L452" s="52">
        <f>SAStab!J9692</f>
        <v>705</v>
      </c>
      <c r="N452" s="7"/>
      <c r="O452" s="7" t="str">
        <f t="shared" si="109"/>
        <v>Medicare Part D Premium</v>
      </c>
      <c r="P452" s="98">
        <f>SAStab!C2216</f>
        <v>0.73499999999999999</v>
      </c>
      <c r="Q452">
        <f>SAStab!B9836</f>
        <v>524</v>
      </c>
      <c r="R452" s="52">
        <f>SAStab!C9836</f>
        <v>0</v>
      </c>
      <c r="S452" s="52">
        <f>SAStab!D9836</f>
        <v>0</v>
      </c>
      <c r="T452" s="52">
        <f>SAStab!E9836</f>
        <v>0</v>
      </c>
      <c r="U452" s="52">
        <f>SAStab!F9836</f>
        <v>699.6</v>
      </c>
      <c r="V452" s="52">
        <f>SAStab!G9836</f>
        <v>700</v>
      </c>
      <c r="W452" s="52">
        <f>SAStab!H9836</f>
        <v>700</v>
      </c>
      <c r="X452">
        <f>SAStab!I9836</f>
        <v>700</v>
      </c>
      <c r="Y452">
        <f>SAStab!J9836</f>
        <v>960</v>
      </c>
      <c r="AA452" s="7"/>
      <c r="AB452" s="7" t="str">
        <f t="shared" si="110"/>
        <v>Medicare Part D Premium</v>
      </c>
      <c r="AC452" s="98">
        <f>SAStab!D2216</f>
        <v>0.74299999999999999</v>
      </c>
      <c r="AD452">
        <f>SAStab!B9980</f>
        <v>672</v>
      </c>
      <c r="AE452">
        <f>SAStab!C9980</f>
        <v>0</v>
      </c>
      <c r="AF452">
        <f>SAStab!D9980</f>
        <v>0</v>
      </c>
      <c r="AG452">
        <f>SAStab!E9980</f>
        <v>0</v>
      </c>
      <c r="AH452">
        <f>SAStab!F9980</f>
        <v>881.4</v>
      </c>
      <c r="AI452">
        <f>SAStab!G9980</f>
        <v>881</v>
      </c>
      <c r="AJ452">
        <f>SAStab!H9980</f>
        <v>881</v>
      </c>
      <c r="AK452">
        <f>SAStab!I9980</f>
        <v>881</v>
      </c>
      <c r="AL452">
        <f>SAStab!J9980</f>
        <v>1728</v>
      </c>
      <c r="AN452" s="7"/>
      <c r="AO452" s="7" t="str">
        <f t="shared" si="111"/>
        <v>Medicare Part D Premium</v>
      </c>
      <c r="AP452" s="98">
        <f>SAStab!E2216</f>
        <v>0.73699999999999999</v>
      </c>
      <c r="AQ452" s="52">
        <f>SAStab!B10124</f>
        <v>864</v>
      </c>
      <c r="AR452" s="52">
        <f>SAStab!C10124</f>
        <v>0</v>
      </c>
      <c r="AS452" s="52">
        <f>SAStab!D10124</f>
        <v>0</v>
      </c>
      <c r="AT452" s="52">
        <f>SAStab!E10124</f>
        <v>0</v>
      </c>
      <c r="AU452" s="52">
        <f>SAStab!F10124</f>
        <v>1118.5999999999999</v>
      </c>
      <c r="AV452" s="52">
        <f>SAStab!G10124</f>
        <v>1119</v>
      </c>
      <c r="AW452" s="52">
        <f>SAStab!H10124</f>
        <v>1119</v>
      </c>
      <c r="AX452" s="52">
        <f>SAStab!I10124</f>
        <v>1119</v>
      </c>
      <c r="AY452" s="52">
        <f>SAStab!J10124</f>
        <v>2193</v>
      </c>
      <c r="BA452" s="7"/>
      <c r="BB452" s="7" t="str">
        <f t="shared" si="112"/>
        <v>Medicare Part D Premium</v>
      </c>
      <c r="BC452" s="98">
        <f>SAStab!F2216</f>
        <v>0.73699999999999999</v>
      </c>
      <c r="BD452" s="52">
        <f>SAStab!B10268</f>
        <v>1092</v>
      </c>
      <c r="BE452" s="52">
        <f>SAStab!C10268</f>
        <v>0</v>
      </c>
      <c r="BF452" s="52">
        <f>SAStab!D10268</f>
        <v>0</v>
      </c>
      <c r="BG452" s="52">
        <f>SAStab!E10268</f>
        <v>0</v>
      </c>
      <c r="BH452" s="52">
        <f>SAStab!F10268</f>
        <v>1396.5</v>
      </c>
      <c r="BI452" s="52">
        <f>SAStab!G10268</f>
        <v>1397</v>
      </c>
      <c r="BJ452" s="52">
        <f>SAStab!H10268</f>
        <v>1397</v>
      </c>
      <c r="BK452" s="52">
        <f>SAStab!I10268</f>
        <v>1397</v>
      </c>
      <c r="BL452" s="52">
        <f>SAStab!J10268</f>
        <v>3560</v>
      </c>
      <c r="BN452" s="7"/>
      <c r="BO452" s="7" t="str">
        <f t="shared" si="113"/>
        <v>Medicare Part D Premium</v>
      </c>
      <c r="BP452" s="98">
        <f>SAStab!G2216</f>
        <v>0.74199999999999999</v>
      </c>
      <c r="BQ452">
        <f>SAStab!B10412</f>
        <v>1361</v>
      </c>
      <c r="BR452">
        <f>SAStab!C10412</f>
        <v>0</v>
      </c>
      <c r="BS452">
        <f>SAStab!D10412</f>
        <v>0</v>
      </c>
      <c r="BT452">
        <f>SAStab!E10412</f>
        <v>0</v>
      </c>
      <c r="BU452">
        <f>SAStab!F10412</f>
        <v>1697.3</v>
      </c>
      <c r="BV452" s="11">
        <f>SAStab!G10412</f>
        <v>1697</v>
      </c>
      <c r="BW452" s="11">
        <f>SAStab!H10412</f>
        <v>1697</v>
      </c>
      <c r="BX452" s="11">
        <f>SAStab!I10412</f>
        <v>2330</v>
      </c>
      <c r="BY452" s="11">
        <f>SAStab!J10412</f>
        <v>4327</v>
      </c>
    </row>
    <row r="453" spans="1:77">
      <c r="A453" s="7"/>
      <c r="B453" s="7" t="s">
        <v>513</v>
      </c>
      <c r="C453" s="98">
        <f>SAStab!B2217</f>
        <v>0.98399999999999999</v>
      </c>
      <c r="D453" s="52">
        <f>SAStab!B9693</f>
        <v>36524</v>
      </c>
      <c r="E453" s="52">
        <f>SAStab!C9693</f>
        <v>6773.02</v>
      </c>
      <c r="F453" s="52">
        <f>SAStab!D9693</f>
        <v>10313</v>
      </c>
      <c r="G453" s="52">
        <f>SAStab!E9693</f>
        <v>17262.599999999999</v>
      </c>
      <c r="H453" s="52">
        <f>SAStab!F9693</f>
        <v>28448.9</v>
      </c>
      <c r="I453" s="52">
        <f>SAStab!G9693</f>
        <v>46599</v>
      </c>
      <c r="J453" s="52">
        <f>SAStab!H9693</f>
        <v>69568</v>
      </c>
      <c r="K453" s="52">
        <f>SAStab!I9693</f>
        <v>89243</v>
      </c>
      <c r="L453" s="52">
        <f>SAStab!J9693</f>
        <v>142895</v>
      </c>
      <c r="N453" s="7"/>
      <c r="O453" s="7" t="str">
        <f t="shared" si="109"/>
        <v>Equivalent Cash Income</v>
      </c>
      <c r="P453" s="98">
        <f>SAStab!C2217</f>
        <v>0.98199999999999998</v>
      </c>
      <c r="Q453">
        <f>SAStab!B9837</f>
        <v>39105</v>
      </c>
      <c r="R453" s="52">
        <f>SAStab!C9837</f>
        <v>7101.44</v>
      </c>
      <c r="S453" s="52">
        <f>SAStab!D9837</f>
        <v>10659.08</v>
      </c>
      <c r="T453" s="52">
        <f>SAStab!E9837</f>
        <v>18001.900000000001</v>
      </c>
      <c r="U453" s="52">
        <f>SAStab!F9837</f>
        <v>29908.2</v>
      </c>
      <c r="V453" s="52">
        <f>SAStab!G9837</f>
        <v>50274</v>
      </c>
      <c r="W453" s="52">
        <f>SAStab!H9837</f>
        <v>76807</v>
      </c>
      <c r="X453">
        <f>SAStab!I9837</f>
        <v>100405</v>
      </c>
      <c r="Y453">
        <f>SAStab!J9837</f>
        <v>161520</v>
      </c>
      <c r="AA453" s="7"/>
      <c r="AB453" s="7" t="str">
        <f t="shared" si="110"/>
        <v>Equivalent Cash Income</v>
      </c>
      <c r="AC453" s="98">
        <f>SAStab!D2217</f>
        <v>0.98199999999999998</v>
      </c>
      <c r="AD453">
        <f>SAStab!B9981</f>
        <v>41318</v>
      </c>
      <c r="AE453">
        <f>SAStab!C9981</f>
        <v>7452.83</v>
      </c>
      <c r="AF453">
        <f>SAStab!D9981</f>
        <v>11063.6</v>
      </c>
      <c r="AG453">
        <f>SAStab!E9981</f>
        <v>18267.099999999999</v>
      </c>
      <c r="AH453">
        <f>SAStab!F9981</f>
        <v>30174.2</v>
      </c>
      <c r="AI453">
        <f>SAStab!G9981</f>
        <v>51725</v>
      </c>
      <c r="AJ453">
        <f>SAStab!H9981</f>
        <v>83019</v>
      </c>
      <c r="AK453">
        <f>SAStab!I9981</f>
        <v>108888</v>
      </c>
      <c r="AL453">
        <f>SAStab!J9981</f>
        <v>183550</v>
      </c>
      <c r="AN453" s="7"/>
      <c r="AO453" s="7" t="str">
        <f t="shared" si="111"/>
        <v>Equivalent Cash Income</v>
      </c>
      <c r="AP453" s="98">
        <f>SAStab!E2217</f>
        <v>0.98099999999999998</v>
      </c>
      <c r="AQ453" s="52">
        <f>SAStab!B10125</f>
        <v>46609</v>
      </c>
      <c r="AR453" s="52">
        <f>SAStab!C10125</f>
        <v>7408.72</v>
      </c>
      <c r="AS453" s="52">
        <f>SAStab!D10125</f>
        <v>11145.27</v>
      </c>
      <c r="AT453" s="52">
        <f>SAStab!E10125</f>
        <v>18559.599999999999</v>
      </c>
      <c r="AU453" s="52">
        <f>SAStab!F10125</f>
        <v>30923.3</v>
      </c>
      <c r="AV453" s="52">
        <f>SAStab!G10125</f>
        <v>55890</v>
      </c>
      <c r="AW453" s="52">
        <f>SAStab!H10125</f>
        <v>94603</v>
      </c>
      <c r="AX453" s="52">
        <f>SAStab!I10125</f>
        <v>128577</v>
      </c>
      <c r="AY453" s="52">
        <f>SAStab!J10125</f>
        <v>250134</v>
      </c>
      <c r="BA453" s="7"/>
      <c r="BB453" s="7" t="str">
        <f t="shared" si="112"/>
        <v>Equivalent Cash Income</v>
      </c>
      <c r="BC453" s="98">
        <f>SAStab!F2217</f>
        <v>0.98099999999999998</v>
      </c>
      <c r="BD453" s="52">
        <f>SAStab!B10269</f>
        <v>52248</v>
      </c>
      <c r="BE453" s="52">
        <f>SAStab!C10269</f>
        <v>7232.36</v>
      </c>
      <c r="BF453" s="52">
        <f>SAStab!D10269</f>
        <v>11644.1</v>
      </c>
      <c r="BG453" s="52">
        <f>SAStab!E10269</f>
        <v>19802.8</v>
      </c>
      <c r="BH453" s="52">
        <f>SAStab!F10269</f>
        <v>33957.599999999999</v>
      </c>
      <c r="BI453" s="52">
        <f>SAStab!G10269</f>
        <v>62713</v>
      </c>
      <c r="BJ453" s="52">
        <f>SAStab!H10269</f>
        <v>105887</v>
      </c>
      <c r="BK453" s="52">
        <f>SAStab!I10269</f>
        <v>142522</v>
      </c>
      <c r="BL453" s="52">
        <f>SAStab!J10269</f>
        <v>284155</v>
      </c>
      <c r="BN453" s="7"/>
      <c r="BO453" s="7" t="str">
        <f t="shared" si="113"/>
        <v>Equivalent Cash Income</v>
      </c>
      <c r="BP453" s="98">
        <f>SAStab!G2217</f>
        <v>0.98099999999999998</v>
      </c>
      <c r="BQ453">
        <f>SAStab!B10413</f>
        <v>57380</v>
      </c>
      <c r="BR453">
        <f>SAStab!C10413</f>
        <v>7682.14</v>
      </c>
      <c r="BS453">
        <f>SAStab!D10413</f>
        <v>12945.12</v>
      </c>
      <c r="BT453">
        <f>SAStab!E10413</f>
        <v>21621.1</v>
      </c>
      <c r="BU453">
        <f>SAStab!F10413</f>
        <v>37935.199999999997</v>
      </c>
      <c r="BV453" s="11">
        <f>SAStab!G10413</f>
        <v>69898</v>
      </c>
      <c r="BW453" s="11">
        <f>SAStab!H10413</f>
        <v>118229</v>
      </c>
      <c r="BX453" s="11">
        <f>SAStab!I10413</f>
        <v>160977</v>
      </c>
      <c r="BY453" s="11">
        <f>SAStab!J10413</f>
        <v>329727</v>
      </c>
    </row>
    <row r="454" spans="1:77">
      <c r="A454" s="7"/>
      <c r="B454" s="7" t="s">
        <v>514</v>
      </c>
      <c r="C454" s="98">
        <f>SAStab!B2218</f>
        <v>0.35499999999999998</v>
      </c>
      <c r="D454" s="52">
        <f>SAStab!B9694</f>
        <v>1930</v>
      </c>
      <c r="E454" s="52">
        <f>SAStab!C9694</f>
        <v>0</v>
      </c>
      <c r="F454" s="52">
        <f>SAStab!D9694</f>
        <v>0</v>
      </c>
      <c r="G454" s="52">
        <f>SAStab!E9694</f>
        <v>0</v>
      </c>
      <c r="H454" s="52">
        <f>SAStab!F9694</f>
        <v>0</v>
      </c>
      <c r="I454" s="52">
        <f>SAStab!G9694</f>
        <v>1310</v>
      </c>
      <c r="J454" s="52">
        <f>SAStab!H9694</f>
        <v>5776</v>
      </c>
      <c r="K454" s="52">
        <f>SAStab!I9694</f>
        <v>10399</v>
      </c>
      <c r="L454" s="52">
        <f>SAStab!J9694</f>
        <v>24747</v>
      </c>
      <c r="N454" s="7"/>
      <c r="O454" s="7" t="str">
        <f t="shared" si="109"/>
        <v>Equivalent IRA Withdrawal</v>
      </c>
      <c r="P454" s="98">
        <f>SAStab!C2218</f>
        <v>0.40799999999999997</v>
      </c>
      <c r="Q454">
        <f>SAStab!B9838</f>
        <v>2808</v>
      </c>
      <c r="R454" s="52">
        <f>SAStab!C9838</f>
        <v>0</v>
      </c>
      <c r="S454" s="52">
        <f>SAStab!D9838</f>
        <v>0</v>
      </c>
      <c r="T454" s="52">
        <f>SAStab!E9838</f>
        <v>0</v>
      </c>
      <c r="U454" s="52">
        <f>SAStab!F9838</f>
        <v>0</v>
      </c>
      <c r="V454" s="52">
        <f>SAStab!G9838</f>
        <v>2215</v>
      </c>
      <c r="W454" s="52">
        <f>SAStab!H9838</f>
        <v>8415</v>
      </c>
      <c r="X454">
        <f>SAStab!I9838</f>
        <v>14801</v>
      </c>
      <c r="Y454">
        <f>SAStab!J9838</f>
        <v>33593</v>
      </c>
      <c r="AA454" s="7"/>
      <c r="AB454" s="7" t="str">
        <f t="shared" si="110"/>
        <v>Equivalent IRA Withdrawal</v>
      </c>
      <c r="AC454" s="98">
        <f>SAStab!D2218</f>
        <v>0.47699999999999998</v>
      </c>
      <c r="AD454">
        <f>SAStab!B9982</f>
        <v>3968</v>
      </c>
      <c r="AE454">
        <f>SAStab!C9982</f>
        <v>0</v>
      </c>
      <c r="AF454">
        <f>SAStab!D9982</f>
        <v>0</v>
      </c>
      <c r="AG454">
        <f>SAStab!E9982</f>
        <v>0</v>
      </c>
      <c r="AH454">
        <f>SAStab!F9982</f>
        <v>0</v>
      </c>
      <c r="AI454">
        <f>SAStab!G9982</f>
        <v>3638</v>
      </c>
      <c r="AJ454">
        <f>SAStab!H9982</f>
        <v>11777</v>
      </c>
      <c r="AK454">
        <f>SAStab!I9982</f>
        <v>19302</v>
      </c>
      <c r="AL454">
        <f>SAStab!J9982</f>
        <v>43958</v>
      </c>
      <c r="AN454" s="7"/>
      <c r="AO454" s="7" t="str">
        <f t="shared" si="111"/>
        <v>Equivalent IRA Withdrawal</v>
      </c>
      <c r="AP454" s="98">
        <f>SAStab!E2218</f>
        <v>0.47599999999999998</v>
      </c>
      <c r="AQ454" s="52">
        <f>SAStab!B10126</f>
        <v>5117</v>
      </c>
      <c r="AR454" s="52">
        <f>SAStab!C10126</f>
        <v>0</v>
      </c>
      <c r="AS454" s="52">
        <f>SAStab!D10126</f>
        <v>0</v>
      </c>
      <c r="AT454" s="52">
        <f>SAStab!E10126</f>
        <v>0</v>
      </c>
      <c r="AU454" s="52">
        <f>SAStab!F10126</f>
        <v>0</v>
      </c>
      <c r="AV454" s="52">
        <f>SAStab!G10126</f>
        <v>4092</v>
      </c>
      <c r="AW454" s="52">
        <f>SAStab!H10126</f>
        <v>14492</v>
      </c>
      <c r="AX454" s="52">
        <f>SAStab!I10126</f>
        <v>25161</v>
      </c>
      <c r="AY454" s="52">
        <f>SAStab!J10126</f>
        <v>63963</v>
      </c>
      <c r="BA454" s="7"/>
      <c r="BB454" s="7" t="str">
        <f t="shared" si="112"/>
        <v>Equivalent IRA Withdrawal</v>
      </c>
      <c r="BC454" s="98">
        <f>SAStab!F2218</f>
        <v>0.47099999999999997</v>
      </c>
      <c r="BD454" s="52">
        <f>SAStab!B10270</f>
        <v>5758</v>
      </c>
      <c r="BE454" s="52">
        <f>SAStab!C10270</f>
        <v>0</v>
      </c>
      <c r="BF454" s="52">
        <f>SAStab!D10270</f>
        <v>0</v>
      </c>
      <c r="BG454" s="52">
        <f>SAStab!E10270</f>
        <v>0</v>
      </c>
      <c r="BH454" s="52">
        <f>SAStab!F10270</f>
        <v>0</v>
      </c>
      <c r="BI454" s="52">
        <f>SAStab!G10270</f>
        <v>4313</v>
      </c>
      <c r="BJ454" s="52">
        <f>SAStab!H10270</f>
        <v>16638</v>
      </c>
      <c r="BK454" s="52">
        <f>SAStab!I10270</f>
        <v>28595</v>
      </c>
      <c r="BL454" s="52">
        <f>SAStab!J10270</f>
        <v>73922</v>
      </c>
      <c r="BN454" s="7"/>
      <c r="BO454" s="7" t="str">
        <f t="shared" si="113"/>
        <v>Equivalent IRA Withdrawal</v>
      </c>
      <c r="BP454" s="98">
        <f>SAStab!G2218</f>
        <v>0.497</v>
      </c>
      <c r="BQ454">
        <f>SAStab!B10414</f>
        <v>7256</v>
      </c>
      <c r="BR454">
        <f>SAStab!C10414</f>
        <v>0</v>
      </c>
      <c r="BS454">
        <f>SAStab!D10414</f>
        <v>0</v>
      </c>
      <c r="BT454">
        <f>SAStab!E10414</f>
        <v>0</v>
      </c>
      <c r="BU454">
        <f>SAStab!F10414</f>
        <v>0</v>
      </c>
      <c r="BV454" s="11">
        <f>SAStab!G10414</f>
        <v>5830</v>
      </c>
      <c r="BW454" s="11">
        <f>SAStab!H10414</f>
        <v>20596</v>
      </c>
      <c r="BX454" s="11">
        <f>SAStab!I10414</f>
        <v>35471</v>
      </c>
      <c r="BY454" s="11">
        <f>SAStab!J10414</f>
        <v>92813</v>
      </c>
    </row>
    <row r="455" spans="1:77">
      <c r="A455" s="7"/>
      <c r="B455" s="7" t="s">
        <v>515</v>
      </c>
      <c r="C455" s="98">
        <f>SAStab!B2219</f>
        <v>0.44700000000000001</v>
      </c>
      <c r="D455" s="52">
        <f>SAStab!B9695</f>
        <v>713</v>
      </c>
      <c r="E455" s="52">
        <f>SAStab!C9695</f>
        <v>0</v>
      </c>
      <c r="F455" s="52">
        <f>SAStab!D9695</f>
        <v>0</v>
      </c>
      <c r="G455" s="52">
        <f>SAStab!E9695</f>
        <v>0</v>
      </c>
      <c r="H455" s="52">
        <f>SAStab!F9695</f>
        <v>0</v>
      </c>
      <c r="I455" s="52">
        <f>SAStab!G9695</f>
        <v>227</v>
      </c>
      <c r="J455" s="52">
        <f>SAStab!H9695</f>
        <v>1622</v>
      </c>
      <c r="K455" s="52">
        <f>SAStab!I9695</f>
        <v>3653</v>
      </c>
      <c r="L455" s="52">
        <f>SAStab!J9695</f>
        <v>11986</v>
      </c>
      <c r="N455" s="7"/>
      <c r="O455" s="7" t="str">
        <f t="shared" si="109"/>
        <v>Equivalent Interest Income</v>
      </c>
      <c r="P455" s="98">
        <f>SAStab!C2219</f>
        <v>0.44600000000000001</v>
      </c>
      <c r="Q455">
        <f>SAStab!B9839</f>
        <v>805</v>
      </c>
      <c r="R455" s="52">
        <f>SAStab!C9839</f>
        <v>0</v>
      </c>
      <c r="S455" s="52">
        <f>SAStab!D9839</f>
        <v>0</v>
      </c>
      <c r="T455" s="52">
        <f>SAStab!E9839</f>
        <v>0</v>
      </c>
      <c r="U455" s="52">
        <f>SAStab!F9839</f>
        <v>0</v>
      </c>
      <c r="V455" s="52">
        <f>SAStab!G9839</f>
        <v>200</v>
      </c>
      <c r="W455" s="52">
        <f>SAStab!H9839</f>
        <v>1636</v>
      </c>
      <c r="X455">
        <f>SAStab!I9839</f>
        <v>4147</v>
      </c>
      <c r="Y455">
        <f>SAStab!J9839</f>
        <v>12553</v>
      </c>
      <c r="AA455" s="7"/>
      <c r="AB455" s="7" t="str">
        <f t="shared" si="110"/>
        <v>Equivalent Interest Income</v>
      </c>
      <c r="AC455" s="98">
        <f>SAStab!D2219</f>
        <v>0.44700000000000001</v>
      </c>
      <c r="AD455">
        <f>SAStab!B9983</f>
        <v>937</v>
      </c>
      <c r="AE455">
        <f>SAStab!C9983</f>
        <v>0</v>
      </c>
      <c r="AF455">
        <f>SAStab!D9983</f>
        <v>0</v>
      </c>
      <c r="AG455">
        <f>SAStab!E9983</f>
        <v>0</v>
      </c>
      <c r="AH455">
        <f>SAStab!F9983</f>
        <v>0</v>
      </c>
      <c r="AI455">
        <f>SAStab!G9983</f>
        <v>247</v>
      </c>
      <c r="AJ455">
        <f>SAStab!H9983</f>
        <v>1886</v>
      </c>
      <c r="AK455">
        <f>SAStab!I9983</f>
        <v>4721</v>
      </c>
      <c r="AL455">
        <f>SAStab!J9983</f>
        <v>15673</v>
      </c>
      <c r="AN455" s="7"/>
      <c r="AO455" s="7" t="str">
        <f t="shared" si="111"/>
        <v>Equivalent Interest Income</v>
      </c>
      <c r="AP455" s="98">
        <f>SAStab!E2219</f>
        <v>0.42899999999999999</v>
      </c>
      <c r="AQ455" s="52">
        <f>SAStab!B10127</f>
        <v>1109</v>
      </c>
      <c r="AR455" s="52">
        <f>SAStab!C10127</f>
        <v>0</v>
      </c>
      <c r="AS455" s="52">
        <f>SAStab!D10127</f>
        <v>0</v>
      </c>
      <c r="AT455" s="52">
        <f>SAStab!E10127</f>
        <v>0</v>
      </c>
      <c r="AU455" s="52">
        <f>SAStab!F10127</f>
        <v>0</v>
      </c>
      <c r="AV455" s="52">
        <f>SAStab!G10127</f>
        <v>233</v>
      </c>
      <c r="AW455" s="52">
        <f>SAStab!H10127</f>
        <v>2299</v>
      </c>
      <c r="AX455" s="52">
        <f>SAStab!I10127</f>
        <v>5741</v>
      </c>
      <c r="AY455" s="52">
        <f>SAStab!J10127</f>
        <v>19498</v>
      </c>
      <c r="BA455" s="7"/>
      <c r="BB455" s="7" t="str">
        <f t="shared" si="112"/>
        <v>Equivalent Interest Income</v>
      </c>
      <c r="BC455" s="98">
        <f>SAStab!F2219</f>
        <v>0.434</v>
      </c>
      <c r="BD455" s="52">
        <f>SAStab!B10271</f>
        <v>1359</v>
      </c>
      <c r="BE455" s="52">
        <f>SAStab!C10271</f>
        <v>0</v>
      </c>
      <c r="BF455" s="52">
        <f>SAStab!D10271</f>
        <v>0</v>
      </c>
      <c r="BG455" s="52">
        <f>SAStab!E10271</f>
        <v>0</v>
      </c>
      <c r="BH455" s="52">
        <f>SAStab!F10271</f>
        <v>0</v>
      </c>
      <c r="BI455" s="52">
        <f>SAStab!G10271</f>
        <v>290</v>
      </c>
      <c r="BJ455" s="52">
        <f>SAStab!H10271</f>
        <v>2787</v>
      </c>
      <c r="BK455" s="52">
        <f>SAStab!I10271</f>
        <v>6532</v>
      </c>
      <c r="BL455" s="52">
        <f>SAStab!J10271</f>
        <v>23002</v>
      </c>
      <c r="BN455" s="7"/>
      <c r="BO455" s="7" t="str">
        <f t="shared" si="113"/>
        <v>Equivalent Interest Income</v>
      </c>
      <c r="BP455" s="98">
        <f>SAStab!G2219</f>
        <v>0.44600000000000001</v>
      </c>
      <c r="BQ455">
        <f>SAStab!B10415</f>
        <v>1469</v>
      </c>
      <c r="BR455">
        <f>SAStab!C10415</f>
        <v>0</v>
      </c>
      <c r="BS455">
        <f>SAStab!D10415</f>
        <v>0</v>
      </c>
      <c r="BT455">
        <f>SAStab!E10415</f>
        <v>0</v>
      </c>
      <c r="BU455">
        <f>SAStab!F10415</f>
        <v>0</v>
      </c>
      <c r="BV455" s="11">
        <f>SAStab!G10415</f>
        <v>350</v>
      </c>
      <c r="BW455" s="11">
        <f>SAStab!H10415</f>
        <v>3148</v>
      </c>
      <c r="BX455" s="11">
        <f>SAStab!I10415</f>
        <v>7329</v>
      </c>
      <c r="BY455" s="11">
        <f>SAStab!J10415</f>
        <v>25097</v>
      </c>
    </row>
    <row r="456" spans="1:77">
      <c r="A456" s="7"/>
      <c r="B456" s="7" t="s">
        <v>516</v>
      </c>
      <c r="C456" s="98">
        <f>SAStab!B2220</f>
        <v>0.245</v>
      </c>
      <c r="D456" s="52">
        <f>SAStab!B9696</f>
        <v>1129</v>
      </c>
      <c r="E456" s="52">
        <f>SAStab!C9696</f>
        <v>0</v>
      </c>
      <c r="F456" s="52">
        <f>SAStab!D9696</f>
        <v>0</v>
      </c>
      <c r="G456" s="52">
        <f>SAStab!E9696</f>
        <v>0</v>
      </c>
      <c r="H456" s="52">
        <f>SAStab!F9696</f>
        <v>0</v>
      </c>
      <c r="I456" s="52">
        <f>SAStab!G9696</f>
        <v>0</v>
      </c>
      <c r="J456" s="52">
        <f>SAStab!H9696</f>
        <v>1827</v>
      </c>
      <c r="K456" s="52">
        <f>SAStab!I9696</f>
        <v>5159</v>
      </c>
      <c r="L456" s="52">
        <f>SAStab!J9696</f>
        <v>22229</v>
      </c>
      <c r="N456" s="7"/>
      <c r="O456" s="7" t="str">
        <f t="shared" si="109"/>
        <v>Equivalent Dividend Income</v>
      </c>
      <c r="P456" s="98">
        <f>SAStab!C2220</f>
        <v>0.23100000000000001</v>
      </c>
      <c r="Q456">
        <f>SAStab!B9840</f>
        <v>1320</v>
      </c>
      <c r="R456" s="52">
        <f>SAStab!C9840</f>
        <v>0</v>
      </c>
      <c r="S456" s="52">
        <f>SAStab!D9840</f>
        <v>0</v>
      </c>
      <c r="T456" s="52">
        <f>SAStab!E9840</f>
        <v>0</v>
      </c>
      <c r="U456" s="52">
        <f>SAStab!F9840</f>
        <v>0</v>
      </c>
      <c r="V456" s="52">
        <f>SAStab!G9840</f>
        <v>0</v>
      </c>
      <c r="W456" s="52">
        <f>SAStab!H9840</f>
        <v>2007</v>
      </c>
      <c r="X456">
        <f>SAStab!I9840</f>
        <v>6282</v>
      </c>
      <c r="Y456">
        <f>SAStab!J9840</f>
        <v>27924</v>
      </c>
      <c r="AA456" s="7"/>
      <c r="AB456" s="7" t="str">
        <f t="shared" si="110"/>
        <v>Equivalent Dividend Income</v>
      </c>
      <c r="AC456" s="98">
        <f>SAStab!D2220</f>
        <v>0.223</v>
      </c>
      <c r="AD456">
        <f>SAStab!B9984</f>
        <v>1448</v>
      </c>
      <c r="AE456">
        <f>SAStab!C9984</f>
        <v>0</v>
      </c>
      <c r="AF456">
        <f>SAStab!D9984</f>
        <v>0</v>
      </c>
      <c r="AG456">
        <f>SAStab!E9984</f>
        <v>0</v>
      </c>
      <c r="AH456">
        <f>SAStab!F9984</f>
        <v>0</v>
      </c>
      <c r="AI456">
        <f>SAStab!G9984</f>
        <v>0</v>
      </c>
      <c r="AJ456">
        <f>SAStab!H9984</f>
        <v>2076</v>
      </c>
      <c r="AK456">
        <f>SAStab!I9984</f>
        <v>6898</v>
      </c>
      <c r="AL456">
        <f>SAStab!J9984</f>
        <v>30673</v>
      </c>
      <c r="AN456" s="7"/>
      <c r="AO456" s="7" t="str">
        <f t="shared" si="111"/>
        <v>Equivalent Dividend Income</v>
      </c>
      <c r="AP456" s="98">
        <f>SAStab!E2220</f>
        <v>0.216</v>
      </c>
      <c r="AQ456" s="52">
        <f>SAStab!B10128</f>
        <v>1928</v>
      </c>
      <c r="AR456" s="52">
        <f>SAStab!C10128</f>
        <v>0</v>
      </c>
      <c r="AS456" s="52">
        <f>SAStab!D10128</f>
        <v>0</v>
      </c>
      <c r="AT456" s="52">
        <f>SAStab!E10128</f>
        <v>0</v>
      </c>
      <c r="AU456" s="52">
        <f>SAStab!F10128</f>
        <v>0</v>
      </c>
      <c r="AV456" s="52">
        <f>SAStab!G10128</f>
        <v>0</v>
      </c>
      <c r="AW456" s="52">
        <f>SAStab!H10128</f>
        <v>2395</v>
      </c>
      <c r="AX456" s="52">
        <f>SAStab!I10128</f>
        <v>8342</v>
      </c>
      <c r="AY456" s="52">
        <f>SAStab!J10128</f>
        <v>38991</v>
      </c>
      <c r="BA456" s="7"/>
      <c r="BB456" s="7" t="str">
        <f t="shared" si="112"/>
        <v>Equivalent Dividend Income</v>
      </c>
      <c r="BC456" s="98">
        <f>SAStab!F2220</f>
        <v>0.215</v>
      </c>
      <c r="BD456" s="52">
        <f>SAStab!B10272</f>
        <v>2397</v>
      </c>
      <c r="BE456" s="52">
        <f>SAStab!C10272</f>
        <v>0</v>
      </c>
      <c r="BF456" s="52">
        <f>SAStab!D10272</f>
        <v>0</v>
      </c>
      <c r="BG456" s="52">
        <f>SAStab!E10272</f>
        <v>0</v>
      </c>
      <c r="BH456" s="52">
        <f>SAStab!F10272</f>
        <v>0</v>
      </c>
      <c r="BI456" s="52">
        <f>SAStab!G10272</f>
        <v>0</v>
      </c>
      <c r="BJ456" s="52">
        <f>SAStab!H10272</f>
        <v>3144</v>
      </c>
      <c r="BK456" s="52">
        <f>SAStab!I10272</f>
        <v>9801</v>
      </c>
      <c r="BL456" s="52">
        <f>SAStab!J10272</f>
        <v>46265</v>
      </c>
      <c r="BN456" s="7"/>
      <c r="BO456" s="7" t="str">
        <f t="shared" si="113"/>
        <v>Equivalent Dividend Income</v>
      </c>
      <c r="BP456" s="98">
        <f>SAStab!G2220</f>
        <v>0.22500000000000001</v>
      </c>
      <c r="BQ456">
        <f>SAStab!B10416</f>
        <v>2456</v>
      </c>
      <c r="BR456">
        <f>SAStab!C10416</f>
        <v>0</v>
      </c>
      <c r="BS456">
        <f>SAStab!D10416</f>
        <v>0</v>
      </c>
      <c r="BT456">
        <f>SAStab!E10416</f>
        <v>0</v>
      </c>
      <c r="BU456">
        <f>SAStab!F10416</f>
        <v>0</v>
      </c>
      <c r="BV456" s="11">
        <f>SAStab!G10416</f>
        <v>0</v>
      </c>
      <c r="BW456" s="11">
        <f>SAStab!H10416</f>
        <v>3805</v>
      </c>
      <c r="BX456" s="11">
        <f>SAStab!I10416</f>
        <v>11938</v>
      </c>
      <c r="BY456" s="11">
        <f>SAStab!J10416</f>
        <v>56472</v>
      </c>
    </row>
    <row r="457" spans="1:77">
      <c r="A457" s="7"/>
      <c r="B457" s="7" t="s">
        <v>517</v>
      </c>
      <c r="C457" s="98">
        <f>SAStab!B2221</f>
        <v>7.0999999999999994E-2</v>
      </c>
      <c r="D457" s="52">
        <f>SAStab!B9697</f>
        <v>750</v>
      </c>
      <c r="E457" s="52">
        <f>SAStab!C9697</f>
        <v>0</v>
      </c>
      <c r="F457" s="52">
        <f>SAStab!D9697</f>
        <v>0</v>
      </c>
      <c r="G457" s="52">
        <f>SAStab!E9697</f>
        <v>0</v>
      </c>
      <c r="H457" s="52">
        <f>SAStab!F9697</f>
        <v>0</v>
      </c>
      <c r="I457" s="52">
        <f>SAStab!G9697</f>
        <v>0</v>
      </c>
      <c r="J457" s="52">
        <f>SAStab!H9697</f>
        <v>0</v>
      </c>
      <c r="K457" s="52">
        <f>SAStab!I9697</f>
        <v>2088</v>
      </c>
      <c r="L457" s="52">
        <f>SAStab!J9697</f>
        <v>25756</v>
      </c>
      <c r="N457" s="7"/>
      <c r="O457" s="7" t="str">
        <f t="shared" si="109"/>
        <v>Equivalent Rental Income</v>
      </c>
      <c r="P457" s="98">
        <f>SAStab!C2221</f>
        <v>6.8000000000000005E-2</v>
      </c>
      <c r="Q457">
        <f>SAStab!B9841</f>
        <v>668</v>
      </c>
      <c r="R457" s="52">
        <f>SAStab!C9841</f>
        <v>0</v>
      </c>
      <c r="S457" s="52">
        <f>SAStab!D9841</f>
        <v>0</v>
      </c>
      <c r="T457" s="52">
        <f>SAStab!E9841</f>
        <v>0</v>
      </c>
      <c r="U457" s="52">
        <f>SAStab!F9841</f>
        <v>0</v>
      </c>
      <c r="V457" s="52">
        <f>SAStab!G9841</f>
        <v>0</v>
      </c>
      <c r="W457" s="52">
        <f>SAStab!H9841</f>
        <v>0</v>
      </c>
      <c r="X457">
        <f>SAStab!I9841</f>
        <v>1951</v>
      </c>
      <c r="Y457">
        <f>SAStab!J9841</f>
        <v>25079</v>
      </c>
      <c r="AA457" s="7"/>
      <c r="AB457" s="7" t="str">
        <f t="shared" si="110"/>
        <v>Equivalent Rental Income</v>
      </c>
      <c r="AC457" s="98">
        <f>SAStab!D2221</f>
        <v>6.9000000000000006E-2</v>
      </c>
      <c r="AD457">
        <f>SAStab!B9985</f>
        <v>845</v>
      </c>
      <c r="AE457">
        <f>SAStab!C9985</f>
        <v>0</v>
      </c>
      <c r="AF457">
        <f>SAStab!D9985</f>
        <v>0</v>
      </c>
      <c r="AG457">
        <f>SAStab!E9985</f>
        <v>0</v>
      </c>
      <c r="AH457">
        <f>SAStab!F9985</f>
        <v>0</v>
      </c>
      <c r="AI457">
        <f>SAStab!G9985</f>
        <v>0</v>
      </c>
      <c r="AJ457">
        <f>SAStab!H9985</f>
        <v>0</v>
      </c>
      <c r="AK457">
        <f>SAStab!I9985</f>
        <v>2153</v>
      </c>
      <c r="AL457">
        <f>SAStab!J9985</f>
        <v>30898</v>
      </c>
      <c r="AN457" s="7"/>
      <c r="AO457" s="7" t="str">
        <f t="shared" si="111"/>
        <v>Equivalent Rental Income</v>
      </c>
      <c r="AP457" s="98">
        <f>SAStab!E2221</f>
        <v>6.9000000000000006E-2</v>
      </c>
      <c r="AQ457" s="52">
        <f>SAStab!B10129</f>
        <v>845</v>
      </c>
      <c r="AR457" s="52">
        <f>SAStab!C10129</f>
        <v>0</v>
      </c>
      <c r="AS457" s="52">
        <f>SAStab!D10129</f>
        <v>0</v>
      </c>
      <c r="AT457" s="52">
        <f>SAStab!E10129</f>
        <v>0</v>
      </c>
      <c r="AU457" s="52">
        <f>SAStab!F10129</f>
        <v>0</v>
      </c>
      <c r="AV457" s="52">
        <f>SAStab!G10129</f>
        <v>0</v>
      </c>
      <c r="AW457" s="52">
        <f>SAStab!H10129</f>
        <v>0</v>
      </c>
      <c r="AX457" s="52">
        <f>SAStab!I10129</f>
        <v>2249</v>
      </c>
      <c r="AY457" s="52">
        <f>SAStab!J10129</f>
        <v>29701</v>
      </c>
      <c r="BA457" s="7"/>
      <c r="BB457" s="7" t="str">
        <f t="shared" si="112"/>
        <v>Equivalent Rental Income</v>
      </c>
      <c r="BC457" s="98">
        <f>SAStab!F2221</f>
        <v>7.0000000000000007E-2</v>
      </c>
      <c r="BD457" s="52">
        <f>SAStab!B10273</f>
        <v>1157</v>
      </c>
      <c r="BE457" s="52">
        <f>SAStab!C10273</f>
        <v>0</v>
      </c>
      <c r="BF457" s="52">
        <f>SAStab!D10273</f>
        <v>0</v>
      </c>
      <c r="BG457" s="52">
        <f>SAStab!E10273</f>
        <v>0</v>
      </c>
      <c r="BH457" s="52">
        <f>SAStab!F10273</f>
        <v>0</v>
      </c>
      <c r="BI457" s="52">
        <f>SAStab!G10273</f>
        <v>0</v>
      </c>
      <c r="BJ457" s="52">
        <f>SAStab!H10273</f>
        <v>0</v>
      </c>
      <c r="BK457" s="52">
        <f>SAStab!I10273</f>
        <v>2680</v>
      </c>
      <c r="BL457" s="52">
        <f>SAStab!J10273</f>
        <v>42405</v>
      </c>
      <c r="BN457" s="7"/>
      <c r="BO457" s="7" t="str">
        <f t="shared" si="113"/>
        <v>Equivalent Rental Income</v>
      </c>
      <c r="BP457" s="98">
        <f>SAStab!G2221</f>
        <v>7.0999999999999994E-2</v>
      </c>
      <c r="BQ457">
        <f>SAStab!B10417</f>
        <v>1294</v>
      </c>
      <c r="BR457">
        <f>SAStab!C10417</f>
        <v>0</v>
      </c>
      <c r="BS457">
        <f>SAStab!D10417</f>
        <v>0</v>
      </c>
      <c r="BT457">
        <f>SAStab!E10417</f>
        <v>0</v>
      </c>
      <c r="BU457">
        <f>SAStab!F10417</f>
        <v>0</v>
      </c>
      <c r="BV457" s="11">
        <f>SAStab!G10417</f>
        <v>0</v>
      </c>
      <c r="BW457" s="11">
        <f>SAStab!H10417</f>
        <v>0</v>
      </c>
      <c r="BX457" s="11">
        <f>SAStab!I10417</f>
        <v>3548</v>
      </c>
      <c r="BY457" s="11">
        <f>SAStab!J10417</f>
        <v>47134</v>
      </c>
    </row>
    <row r="458" spans="1:77">
      <c r="A458" s="6" t="s">
        <v>227</v>
      </c>
      <c r="B458" s="7"/>
      <c r="C458" s="98"/>
      <c r="N458" s="6" t="s">
        <v>227</v>
      </c>
      <c r="O458" s="7"/>
      <c r="P458" s="98"/>
      <c r="AA458" s="6" t="s">
        <v>227</v>
      </c>
      <c r="AB458" s="7"/>
      <c r="AC458" s="98"/>
      <c r="AN458" s="6" t="s">
        <v>227</v>
      </c>
      <c r="AO458" s="7"/>
      <c r="AP458" s="98"/>
      <c r="BA458" s="6" t="s">
        <v>227</v>
      </c>
      <c r="BB458" s="7"/>
      <c r="BC458" s="98"/>
      <c r="BN458" s="6" t="s">
        <v>227</v>
      </c>
      <c r="BO458" s="7"/>
      <c r="BP458" s="98"/>
    </row>
    <row r="459" spans="1:77">
      <c r="B459" s="7" t="s">
        <v>512</v>
      </c>
      <c r="C459" s="98">
        <f>SAStab!B2232</f>
        <v>0.999</v>
      </c>
      <c r="D459" s="52">
        <f>SAStab!B9698</f>
        <v>74556</v>
      </c>
      <c r="E459" s="52">
        <f>SAStab!C9698</f>
        <v>13274.17</v>
      </c>
      <c r="F459" s="52">
        <f>SAStab!D9698</f>
        <v>19040.32</v>
      </c>
      <c r="G459" s="52">
        <f>SAStab!E9698</f>
        <v>31815.4</v>
      </c>
      <c r="H459" s="52">
        <f>SAStab!F9698</f>
        <v>54712.800000000003</v>
      </c>
      <c r="I459" s="52">
        <f>SAStab!G9698</f>
        <v>90510</v>
      </c>
      <c r="J459" s="52">
        <f>SAStab!H9698</f>
        <v>143366</v>
      </c>
      <c r="K459" s="52">
        <f>SAStab!I9698</f>
        <v>194023</v>
      </c>
      <c r="L459" s="52">
        <f>SAStab!J9698</f>
        <v>368350</v>
      </c>
      <c r="O459" s="7" t="str">
        <f t="shared" ref="O459:O485" si="114">$B459</f>
        <v>Equivalent Annuity Income</v>
      </c>
      <c r="P459" s="98">
        <f>SAStab!C2232</f>
        <v>0.999</v>
      </c>
      <c r="Q459">
        <f>SAStab!B9842</f>
        <v>77212</v>
      </c>
      <c r="R459" s="52">
        <f>SAStab!C9842</f>
        <v>14193.71</v>
      </c>
      <c r="S459" s="52">
        <f>SAStab!D9842</f>
        <v>19772.89</v>
      </c>
      <c r="T459" s="52">
        <f>SAStab!E9842</f>
        <v>32929.1</v>
      </c>
      <c r="U459" s="52">
        <f>SAStab!F9842</f>
        <v>55967.7</v>
      </c>
      <c r="V459" s="52">
        <f>SAStab!G9842</f>
        <v>92194</v>
      </c>
      <c r="W459" s="52">
        <f>SAStab!H9842</f>
        <v>147381</v>
      </c>
      <c r="X459">
        <f>SAStab!I9842</f>
        <v>197623</v>
      </c>
      <c r="Y459">
        <f>SAStab!J9842</f>
        <v>404365</v>
      </c>
      <c r="AB459" s="7" t="str">
        <f t="shared" ref="AB459:AB485" si="115">$B459</f>
        <v>Equivalent Annuity Income</v>
      </c>
      <c r="AC459" s="98">
        <f>SAStab!D2232</f>
        <v>0.999</v>
      </c>
      <c r="AD459">
        <f>SAStab!B9986</f>
        <v>77473</v>
      </c>
      <c r="AE459">
        <f>SAStab!C9986</f>
        <v>14437.05</v>
      </c>
      <c r="AF459">
        <f>SAStab!D9986</f>
        <v>19719.59</v>
      </c>
      <c r="AG459">
        <f>SAStab!E9986</f>
        <v>31990.7</v>
      </c>
      <c r="AH459">
        <f>SAStab!F9986</f>
        <v>54773.9</v>
      </c>
      <c r="AI459">
        <f>SAStab!G9986</f>
        <v>92395</v>
      </c>
      <c r="AJ459">
        <f>SAStab!H9986</f>
        <v>149684</v>
      </c>
      <c r="AK459">
        <f>SAStab!I9986</f>
        <v>204977</v>
      </c>
      <c r="AL459">
        <f>SAStab!J9986</f>
        <v>405912</v>
      </c>
      <c r="AO459" s="7" t="str">
        <f t="shared" ref="AO459:AO485" si="116">$B459</f>
        <v>Equivalent Annuity Income</v>
      </c>
      <c r="AP459" s="98">
        <f>SAStab!E2232</f>
        <v>0.999</v>
      </c>
      <c r="AQ459" s="52">
        <f>SAStab!B10130</f>
        <v>78610</v>
      </c>
      <c r="AR459" s="52">
        <f>SAStab!C10130</f>
        <v>14375.51</v>
      </c>
      <c r="AS459" s="52">
        <f>SAStab!D10130</f>
        <v>19834.7</v>
      </c>
      <c r="AT459" s="52">
        <f>SAStab!E10130</f>
        <v>32091.4</v>
      </c>
      <c r="AU459" s="52">
        <f>SAStab!F10130</f>
        <v>54225.5</v>
      </c>
      <c r="AV459" s="52">
        <f>SAStab!G10130</f>
        <v>94126</v>
      </c>
      <c r="AW459" s="52">
        <f>SAStab!H10130</f>
        <v>160035</v>
      </c>
      <c r="AX459" s="52">
        <f>SAStab!I10130</f>
        <v>218467</v>
      </c>
      <c r="AY459" s="52">
        <f>SAStab!J10130</f>
        <v>402272</v>
      </c>
      <c r="BB459" s="7" t="str">
        <f t="shared" ref="BB459:BB485" si="117">$B459</f>
        <v>Equivalent Annuity Income</v>
      </c>
      <c r="BC459" s="98">
        <f>SAStab!F2232</f>
        <v>0.998</v>
      </c>
      <c r="BD459" s="52">
        <f>SAStab!B10274</f>
        <v>88498</v>
      </c>
      <c r="BE459" s="52">
        <f>SAStab!C10274</f>
        <v>15161.79</v>
      </c>
      <c r="BF459" s="52">
        <f>SAStab!D10274</f>
        <v>20210.310000000001</v>
      </c>
      <c r="BG459" s="52">
        <f>SAStab!E10274</f>
        <v>32834</v>
      </c>
      <c r="BH459" s="52">
        <f>SAStab!F10274</f>
        <v>57110.9</v>
      </c>
      <c r="BI459" s="52">
        <f>SAStab!G10274</f>
        <v>105193</v>
      </c>
      <c r="BJ459" s="52">
        <f>SAStab!H10274</f>
        <v>176963</v>
      </c>
      <c r="BK459" s="52">
        <f>SAStab!I10274</f>
        <v>247291</v>
      </c>
      <c r="BL459" s="52">
        <f>SAStab!J10274</f>
        <v>471582</v>
      </c>
      <c r="BO459" s="7" t="str">
        <f t="shared" ref="BO459:BO485" si="118">$B459</f>
        <v>Equivalent Annuity Income</v>
      </c>
      <c r="BP459" s="98">
        <f>SAStab!G2232</f>
        <v>0.998</v>
      </c>
      <c r="BQ459">
        <f>SAStab!B10418</f>
        <v>93406</v>
      </c>
      <c r="BR459">
        <f>SAStab!C10418</f>
        <v>15204.79</v>
      </c>
      <c r="BS459">
        <f>SAStab!D10418</f>
        <v>21460.25</v>
      </c>
      <c r="BT459">
        <f>SAStab!E10418</f>
        <v>35352.400000000001</v>
      </c>
      <c r="BU459">
        <f>SAStab!F10418</f>
        <v>63049.8</v>
      </c>
      <c r="BV459" s="11">
        <f>SAStab!G10418</f>
        <v>111636</v>
      </c>
      <c r="BW459" s="11">
        <f>SAStab!H10418</f>
        <v>189574</v>
      </c>
      <c r="BX459" s="11">
        <f>SAStab!I10418</f>
        <v>255317</v>
      </c>
      <c r="BY459" s="11">
        <f>SAStab!J10418</f>
        <v>498258</v>
      </c>
    </row>
    <row r="460" spans="1:77">
      <c r="B460" s="7" t="s">
        <v>39</v>
      </c>
      <c r="C460" s="98">
        <f>SAStab!B2233</f>
        <v>0.85699999999999998</v>
      </c>
      <c r="D460" s="52">
        <f>SAStab!B9699</f>
        <v>15193</v>
      </c>
      <c r="E460" s="52">
        <f>SAStab!C9699</f>
        <v>0</v>
      </c>
      <c r="F460" s="52">
        <f>SAStab!D9699</f>
        <v>0</v>
      </c>
      <c r="G460" s="52">
        <f>SAStab!E9699</f>
        <v>8485</v>
      </c>
      <c r="H460" s="52">
        <f>SAStab!F9699</f>
        <v>16227.9</v>
      </c>
      <c r="I460" s="52">
        <f>SAStab!G9699</f>
        <v>22166</v>
      </c>
      <c r="J460" s="52">
        <f>SAStab!H9699</f>
        <v>26335</v>
      </c>
      <c r="K460" s="52">
        <f>SAStab!I9699</f>
        <v>28899</v>
      </c>
      <c r="L460" s="52">
        <f>SAStab!J9699</f>
        <v>34443</v>
      </c>
      <c r="O460" s="7" t="str">
        <f t="shared" si="114"/>
        <v>Social Security Benefits</v>
      </c>
      <c r="P460" s="98">
        <f>SAStab!C2233</f>
        <v>0.89200000000000002</v>
      </c>
      <c r="Q460">
        <f>SAStab!B9843</f>
        <v>17826</v>
      </c>
      <c r="R460" s="52">
        <f>SAStab!C9843</f>
        <v>0</v>
      </c>
      <c r="S460" s="52">
        <f>SAStab!D9843</f>
        <v>0</v>
      </c>
      <c r="T460" s="52">
        <f>SAStab!E9843</f>
        <v>11005.8</v>
      </c>
      <c r="U460" s="52">
        <f>SAStab!F9843</f>
        <v>18709.5</v>
      </c>
      <c r="V460" s="52">
        <f>SAStab!G9843</f>
        <v>25261</v>
      </c>
      <c r="W460" s="52">
        <f>SAStab!H9843</f>
        <v>30441</v>
      </c>
      <c r="X460">
        <f>SAStab!I9843</f>
        <v>33411</v>
      </c>
      <c r="Y460">
        <f>SAStab!J9843</f>
        <v>38859</v>
      </c>
      <c r="AB460" s="7" t="str">
        <f t="shared" si="115"/>
        <v>Social Security Benefits</v>
      </c>
      <c r="AC460" s="98">
        <f>SAStab!D2233</f>
        <v>0.91600000000000004</v>
      </c>
      <c r="AD460">
        <f>SAStab!B9987</f>
        <v>20177</v>
      </c>
      <c r="AE460">
        <f>SAStab!C9987</f>
        <v>0</v>
      </c>
      <c r="AF460">
        <f>SAStab!D9987</f>
        <v>3749.97</v>
      </c>
      <c r="AG460">
        <f>SAStab!E9987</f>
        <v>13401.3</v>
      </c>
      <c r="AH460">
        <f>SAStab!F9987</f>
        <v>21006.2</v>
      </c>
      <c r="AI460">
        <f>SAStab!G9987</f>
        <v>27507</v>
      </c>
      <c r="AJ460">
        <f>SAStab!H9987</f>
        <v>33111</v>
      </c>
      <c r="AK460">
        <f>SAStab!I9987</f>
        <v>36258</v>
      </c>
      <c r="AL460">
        <f>SAStab!J9987</f>
        <v>42826</v>
      </c>
      <c r="AO460" s="7" t="str">
        <f t="shared" si="116"/>
        <v>Social Security Benefits</v>
      </c>
      <c r="AP460" s="98">
        <f>SAStab!E2233</f>
        <v>0.91100000000000003</v>
      </c>
      <c r="AQ460" s="52">
        <f>SAStab!B10131</f>
        <v>21347</v>
      </c>
      <c r="AR460" s="52">
        <f>SAStab!C10131</f>
        <v>0</v>
      </c>
      <c r="AS460" s="52">
        <f>SAStab!D10131</f>
        <v>3247.95</v>
      </c>
      <c r="AT460" s="52">
        <f>SAStab!E10131</f>
        <v>13981.4</v>
      </c>
      <c r="AU460" s="52">
        <f>SAStab!F10131</f>
        <v>21746.2</v>
      </c>
      <c r="AV460" s="52">
        <f>SAStab!G10131</f>
        <v>29186</v>
      </c>
      <c r="AW460" s="52">
        <f>SAStab!H10131</f>
        <v>35779</v>
      </c>
      <c r="AX460" s="52">
        <f>SAStab!I10131</f>
        <v>40294</v>
      </c>
      <c r="AY460" s="52">
        <f>SAStab!J10131</f>
        <v>47913</v>
      </c>
      <c r="BB460" s="7" t="str">
        <f t="shared" si="117"/>
        <v>Social Security Benefits</v>
      </c>
      <c r="BC460" s="98">
        <f>SAStab!F2233</f>
        <v>0.90500000000000003</v>
      </c>
      <c r="BD460" s="52">
        <f>SAStab!B10275</f>
        <v>23170</v>
      </c>
      <c r="BE460" s="52">
        <f>SAStab!C10275</f>
        <v>0</v>
      </c>
      <c r="BF460" s="52">
        <f>SAStab!D10275</f>
        <v>2293.77</v>
      </c>
      <c r="BG460" s="52">
        <f>SAStab!E10275</f>
        <v>14636.8</v>
      </c>
      <c r="BH460" s="52">
        <f>SAStab!F10275</f>
        <v>23046.6</v>
      </c>
      <c r="BI460" s="52">
        <f>SAStab!G10275</f>
        <v>32098</v>
      </c>
      <c r="BJ460" s="52">
        <f>SAStab!H10275</f>
        <v>40259</v>
      </c>
      <c r="BK460" s="52">
        <f>SAStab!I10275</f>
        <v>45163</v>
      </c>
      <c r="BL460" s="52">
        <f>SAStab!J10275</f>
        <v>53771</v>
      </c>
      <c r="BO460" s="7" t="str">
        <f t="shared" si="118"/>
        <v>Social Security Benefits</v>
      </c>
      <c r="BP460" s="98">
        <f>SAStab!G2233</f>
        <v>0.89800000000000002</v>
      </c>
      <c r="BQ460">
        <f>SAStab!B10419</f>
        <v>25639</v>
      </c>
      <c r="BR460">
        <f>SAStab!C10419</f>
        <v>0</v>
      </c>
      <c r="BS460">
        <f>SAStab!D10419</f>
        <v>0</v>
      </c>
      <c r="BT460">
        <f>SAStab!E10419</f>
        <v>15739.8</v>
      </c>
      <c r="BU460">
        <f>SAStab!F10419</f>
        <v>25576.3</v>
      </c>
      <c r="BV460" s="11">
        <f>SAStab!G10419</f>
        <v>35889</v>
      </c>
      <c r="BW460" s="11">
        <f>SAStab!H10419</f>
        <v>44925</v>
      </c>
      <c r="BX460" s="11">
        <f>SAStab!I10419</f>
        <v>50148</v>
      </c>
      <c r="BY460" s="11">
        <f>SAStab!J10419</f>
        <v>60020</v>
      </c>
    </row>
    <row r="461" spans="1:77">
      <c r="B461" s="7" t="s">
        <v>63</v>
      </c>
      <c r="C461" s="98">
        <f>SAStab!B2234</f>
        <v>1.0999999999999999E-2</v>
      </c>
      <c r="D461" s="52">
        <f>SAStab!B9700</f>
        <v>53</v>
      </c>
      <c r="E461" s="52">
        <f>SAStab!C9700</f>
        <v>0</v>
      </c>
      <c r="F461" s="52">
        <f>SAStab!D9700</f>
        <v>0</v>
      </c>
      <c r="G461" s="52">
        <f>SAStab!E9700</f>
        <v>0</v>
      </c>
      <c r="H461" s="52">
        <f>SAStab!F9700</f>
        <v>0</v>
      </c>
      <c r="I461" s="52">
        <f>SAStab!G9700</f>
        <v>0</v>
      </c>
      <c r="J461" s="52">
        <f>SAStab!H9700</f>
        <v>0</v>
      </c>
      <c r="K461" s="52">
        <f>SAStab!I9700</f>
        <v>0</v>
      </c>
      <c r="L461" s="52">
        <f>SAStab!J9700</f>
        <v>370</v>
      </c>
      <c r="O461" s="7" t="str">
        <f t="shared" si="114"/>
        <v>SSI</v>
      </c>
      <c r="P461" s="98">
        <f>SAStab!C2234</f>
        <v>8.9999999999999993E-3</v>
      </c>
      <c r="Q461">
        <f>SAStab!B9844</f>
        <v>47</v>
      </c>
      <c r="R461" s="52">
        <f>SAStab!C9844</f>
        <v>0</v>
      </c>
      <c r="S461" s="52">
        <f>SAStab!D9844</f>
        <v>0</v>
      </c>
      <c r="T461" s="52">
        <f>SAStab!E9844</f>
        <v>0</v>
      </c>
      <c r="U461" s="52">
        <f>SAStab!F9844</f>
        <v>0</v>
      </c>
      <c r="V461" s="52">
        <f>SAStab!G9844</f>
        <v>0</v>
      </c>
      <c r="W461" s="52">
        <f>SAStab!H9844</f>
        <v>0</v>
      </c>
      <c r="X461">
        <f>SAStab!I9844</f>
        <v>0</v>
      </c>
      <c r="Y461">
        <f>SAStab!J9844</f>
        <v>0</v>
      </c>
      <c r="AB461" s="7" t="str">
        <f t="shared" si="115"/>
        <v>SSI</v>
      </c>
      <c r="AC461" s="98">
        <f>SAStab!D2234</f>
        <v>7.0000000000000001E-3</v>
      </c>
      <c r="AD461">
        <f>SAStab!B9988</f>
        <v>35</v>
      </c>
      <c r="AE461">
        <f>SAStab!C9988</f>
        <v>0</v>
      </c>
      <c r="AF461">
        <f>SAStab!D9988</f>
        <v>0</v>
      </c>
      <c r="AG461">
        <f>SAStab!E9988</f>
        <v>0</v>
      </c>
      <c r="AH461">
        <f>SAStab!F9988</f>
        <v>0</v>
      </c>
      <c r="AI461">
        <f>SAStab!G9988</f>
        <v>0</v>
      </c>
      <c r="AJ461">
        <f>SAStab!H9988</f>
        <v>0</v>
      </c>
      <c r="AK461">
        <f>SAStab!I9988</f>
        <v>0</v>
      </c>
      <c r="AL461">
        <f>SAStab!J9988</f>
        <v>0</v>
      </c>
      <c r="AO461" s="7" t="str">
        <f t="shared" si="116"/>
        <v>SSI</v>
      </c>
      <c r="AP461" s="98">
        <f>SAStab!E2234</f>
        <v>7.0000000000000001E-3</v>
      </c>
      <c r="AQ461" s="52">
        <f>SAStab!B10132</f>
        <v>33</v>
      </c>
      <c r="AR461" s="52">
        <f>SAStab!C10132</f>
        <v>0</v>
      </c>
      <c r="AS461" s="52">
        <f>SAStab!D10132</f>
        <v>0</v>
      </c>
      <c r="AT461" s="52">
        <f>SAStab!E10132</f>
        <v>0</v>
      </c>
      <c r="AU461" s="52">
        <f>SAStab!F10132</f>
        <v>0</v>
      </c>
      <c r="AV461" s="52">
        <f>SAStab!G10132</f>
        <v>0</v>
      </c>
      <c r="AW461" s="52">
        <f>SAStab!H10132</f>
        <v>0</v>
      </c>
      <c r="AX461" s="52">
        <f>SAStab!I10132</f>
        <v>0</v>
      </c>
      <c r="AY461" s="52">
        <f>SAStab!J10132</f>
        <v>0</v>
      </c>
      <c r="BB461" s="7" t="str">
        <f t="shared" si="117"/>
        <v>SSI</v>
      </c>
      <c r="BC461" s="98">
        <f>SAStab!F2234</f>
        <v>5.0000000000000001E-3</v>
      </c>
      <c r="BD461" s="52">
        <f>SAStab!B10276</f>
        <v>23</v>
      </c>
      <c r="BE461" s="52">
        <f>SAStab!C10276</f>
        <v>0</v>
      </c>
      <c r="BF461" s="52">
        <f>SAStab!D10276</f>
        <v>0</v>
      </c>
      <c r="BG461" s="52">
        <f>SAStab!E10276</f>
        <v>0</v>
      </c>
      <c r="BH461" s="52">
        <f>SAStab!F10276</f>
        <v>0</v>
      </c>
      <c r="BI461" s="52">
        <f>SAStab!G10276</f>
        <v>0</v>
      </c>
      <c r="BJ461" s="52">
        <f>SAStab!H10276</f>
        <v>0</v>
      </c>
      <c r="BK461" s="52">
        <f>SAStab!I10276</f>
        <v>0</v>
      </c>
      <c r="BL461" s="52">
        <f>SAStab!J10276</f>
        <v>0</v>
      </c>
      <c r="BO461" s="7" t="str">
        <f t="shared" si="118"/>
        <v>SSI</v>
      </c>
      <c r="BP461" s="98">
        <f>SAStab!G2234</f>
        <v>4.0000000000000001E-3</v>
      </c>
      <c r="BQ461">
        <f>SAStab!B10420</f>
        <v>23</v>
      </c>
      <c r="BR461">
        <f>SAStab!C10420</f>
        <v>0</v>
      </c>
      <c r="BS461">
        <f>SAStab!D10420</f>
        <v>0</v>
      </c>
      <c r="BT461">
        <f>SAStab!E10420</f>
        <v>0</v>
      </c>
      <c r="BU461">
        <f>SAStab!F10420</f>
        <v>0</v>
      </c>
      <c r="BV461" s="11">
        <f>SAStab!G10420</f>
        <v>0</v>
      </c>
      <c r="BW461" s="11">
        <f>SAStab!H10420</f>
        <v>0</v>
      </c>
      <c r="BX461" s="11">
        <f>SAStab!I10420</f>
        <v>0</v>
      </c>
      <c r="BY461" s="11">
        <f>SAStab!J10420</f>
        <v>0</v>
      </c>
    </row>
    <row r="462" spans="1:77">
      <c r="B462" s="7" t="s">
        <v>271</v>
      </c>
      <c r="C462" s="98">
        <f>SAStab!B2235</f>
        <v>0.96799999999999997</v>
      </c>
      <c r="D462" s="52">
        <f>SAStab!B9701</f>
        <v>24580</v>
      </c>
      <c r="E462" s="52">
        <f>SAStab!C9701</f>
        <v>105.62</v>
      </c>
      <c r="F462" s="52">
        <f>SAStab!D9701</f>
        <v>523.70000000000005</v>
      </c>
      <c r="G462" s="52">
        <f>SAStab!E9701</f>
        <v>2350.9</v>
      </c>
      <c r="H462" s="52">
        <f>SAStab!F9701</f>
        <v>7930.2</v>
      </c>
      <c r="I462" s="52">
        <f>SAStab!G9701</f>
        <v>22547</v>
      </c>
      <c r="J462" s="52">
        <f>SAStab!H9701</f>
        <v>56908</v>
      </c>
      <c r="K462" s="52">
        <f>SAStab!I9701</f>
        <v>99201</v>
      </c>
      <c r="L462" s="52">
        <f>SAStab!J9701</f>
        <v>267399</v>
      </c>
      <c r="O462" s="7" t="str">
        <f t="shared" si="114"/>
        <v>Annuitized Financial Income</v>
      </c>
      <c r="P462" s="98">
        <f>SAStab!C2235</f>
        <v>0.97499999999999998</v>
      </c>
      <c r="Q462">
        <f>SAStab!B9845</f>
        <v>26696</v>
      </c>
      <c r="R462" s="52">
        <f>SAStab!C9845</f>
        <v>194.49</v>
      </c>
      <c r="S462" s="52">
        <f>SAStab!D9845</f>
        <v>673.85</v>
      </c>
      <c r="T462" s="52">
        <f>SAStab!E9845</f>
        <v>2795.1</v>
      </c>
      <c r="U462" s="52">
        <f>SAStab!F9845</f>
        <v>8920.4</v>
      </c>
      <c r="V462" s="52">
        <f>SAStab!G9845</f>
        <v>24155</v>
      </c>
      <c r="W462" s="52">
        <f>SAStab!H9845</f>
        <v>58828</v>
      </c>
      <c r="X462">
        <f>SAStab!I9845</f>
        <v>103345</v>
      </c>
      <c r="Y462">
        <f>SAStab!J9845</f>
        <v>306456</v>
      </c>
      <c r="AB462" s="7" t="str">
        <f t="shared" si="115"/>
        <v>Annuitized Financial Income</v>
      </c>
      <c r="AC462" s="98">
        <f>SAStab!D2235</f>
        <v>0.97</v>
      </c>
      <c r="AD462">
        <f>SAStab!B9989</f>
        <v>27801</v>
      </c>
      <c r="AE462">
        <f>SAStab!C9989</f>
        <v>160.27000000000001</v>
      </c>
      <c r="AF462">
        <f>SAStab!D9989</f>
        <v>717.35</v>
      </c>
      <c r="AG462">
        <f>SAStab!E9989</f>
        <v>3028.7</v>
      </c>
      <c r="AH462">
        <f>SAStab!F9989</f>
        <v>9645.7999999999993</v>
      </c>
      <c r="AI462">
        <f>SAStab!G9989</f>
        <v>26831</v>
      </c>
      <c r="AJ462">
        <f>SAStab!H9989</f>
        <v>62360</v>
      </c>
      <c r="AK462">
        <f>SAStab!I9989</f>
        <v>104393</v>
      </c>
      <c r="AL462">
        <f>SAStab!J9989</f>
        <v>278747</v>
      </c>
      <c r="AO462" s="7" t="str">
        <f t="shared" si="116"/>
        <v>Annuitized Financial Income</v>
      </c>
      <c r="AP462" s="98">
        <f>SAStab!E2235</f>
        <v>0.96399999999999997</v>
      </c>
      <c r="AQ462" s="52">
        <f>SAStab!B10133</f>
        <v>28221</v>
      </c>
      <c r="AR462" s="52">
        <f>SAStab!C10133</f>
        <v>109.62</v>
      </c>
      <c r="AS462" s="52">
        <f>SAStab!D10133</f>
        <v>673.95</v>
      </c>
      <c r="AT462" s="52">
        <f>SAStab!E10133</f>
        <v>3134.1</v>
      </c>
      <c r="AU462" s="52">
        <f>SAStab!F10133</f>
        <v>9916.2000000000007</v>
      </c>
      <c r="AV462" s="52">
        <f>SAStab!G10133</f>
        <v>28681</v>
      </c>
      <c r="AW462" s="52">
        <f>SAStab!H10133</f>
        <v>67278</v>
      </c>
      <c r="AX462" s="52">
        <f>SAStab!I10133</f>
        <v>113416</v>
      </c>
      <c r="AY462" s="52">
        <f>SAStab!J10133</f>
        <v>264333</v>
      </c>
      <c r="BB462" s="7" t="str">
        <f t="shared" si="117"/>
        <v>Annuitized Financial Income</v>
      </c>
      <c r="BC462" s="98">
        <f>SAStab!F2235</f>
        <v>0.96099999999999997</v>
      </c>
      <c r="BD462" s="52">
        <f>SAStab!B10277</f>
        <v>30171</v>
      </c>
      <c r="BE462" s="52">
        <f>SAStab!C10277</f>
        <v>86.85</v>
      </c>
      <c r="BF462" s="52">
        <f>SAStab!D10277</f>
        <v>649.24</v>
      </c>
      <c r="BG462" s="52">
        <f>SAStab!E10277</f>
        <v>3111</v>
      </c>
      <c r="BH462" s="52">
        <f>SAStab!F10277</f>
        <v>10139.6</v>
      </c>
      <c r="BI462" s="52">
        <f>SAStab!G10277</f>
        <v>28985</v>
      </c>
      <c r="BJ462" s="52">
        <f>SAStab!H10277</f>
        <v>70891</v>
      </c>
      <c r="BK462" s="52">
        <f>SAStab!I10277</f>
        <v>116711</v>
      </c>
      <c r="BL462" s="52">
        <f>SAStab!J10277</f>
        <v>280098</v>
      </c>
      <c r="BO462" s="7" t="str">
        <f t="shared" si="118"/>
        <v>Annuitized Financial Income</v>
      </c>
      <c r="BP462" s="98">
        <f>SAStab!G2235</f>
        <v>0.95899999999999996</v>
      </c>
      <c r="BQ462">
        <f>SAStab!B10421</f>
        <v>31185</v>
      </c>
      <c r="BR462">
        <f>SAStab!C10421</f>
        <v>83.84</v>
      </c>
      <c r="BS462">
        <f>SAStab!D10421</f>
        <v>629.87</v>
      </c>
      <c r="BT462">
        <f>SAStab!E10421</f>
        <v>3123.8</v>
      </c>
      <c r="BU462">
        <f>SAStab!F10421</f>
        <v>10901</v>
      </c>
      <c r="BV462" s="11">
        <f>SAStab!G10421</f>
        <v>29457</v>
      </c>
      <c r="BW462" s="11">
        <f>SAStab!H10421</f>
        <v>71669</v>
      </c>
      <c r="BX462" s="11">
        <f>SAStab!I10421</f>
        <v>117894</v>
      </c>
      <c r="BY462" s="11">
        <f>SAStab!J10421</f>
        <v>300864</v>
      </c>
    </row>
    <row r="463" spans="1:77">
      <c r="B463" s="7" t="s">
        <v>40</v>
      </c>
      <c r="C463" s="98">
        <f>SAStab!B2236</f>
        <v>0.51600000000000001</v>
      </c>
      <c r="D463" s="52">
        <f>SAStab!B9702</f>
        <v>8369</v>
      </c>
      <c r="E463" s="52">
        <f>SAStab!C9702</f>
        <v>0</v>
      </c>
      <c r="F463" s="52">
        <f>SAStab!D9702</f>
        <v>0</v>
      </c>
      <c r="G463" s="52">
        <f>SAStab!E9702</f>
        <v>0</v>
      </c>
      <c r="H463" s="52">
        <f>SAStab!F9702</f>
        <v>813.1</v>
      </c>
      <c r="I463" s="52">
        <f>SAStab!G9702</f>
        <v>11068</v>
      </c>
      <c r="J463" s="52">
        <f>SAStab!H9702</f>
        <v>25372</v>
      </c>
      <c r="K463" s="52">
        <f>SAStab!I9702</f>
        <v>37411</v>
      </c>
      <c r="L463" s="52">
        <f>SAStab!J9702</f>
        <v>71320</v>
      </c>
      <c r="O463" s="7" t="str">
        <f t="shared" si="114"/>
        <v>DB Pension Income</v>
      </c>
      <c r="P463" s="98">
        <f>SAStab!C2236</f>
        <v>0.495</v>
      </c>
      <c r="Q463">
        <f>SAStab!B9846</f>
        <v>6596</v>
      </c>
      <c r="R463" s="52">
        <f>SAStab!C9846</f>
        <v>0</v>
      </c>
      <c r="S463" s="52">
        <f>SAStab!D9846</f>
        <v>0</v>
      </c>
      <c r="T463" s="52">
        <f>SAStab!E9846</f>
        <v>0</v>
      </c>
      <c r="U463" s="52">
        <f>SAStab!F9846</f>
        <v>0</v>
      </c>
      <c r="V463" s="52">
        <f>SAStab!G9846</f>
        <v>7265</v>
      </c>
      <c r="W463" s="52">
        <f>SAStab!H9846</f>
        <v>19859</v>
      </c>
      <c r="X463">
        <f>SAStab!I9846</f>
        <v>32537</v>
      </c>
      <c r="Y463">
        <f>SAStab!J9846</f>
        <v>67448</v>
      </c>
      <c r="AB463" s="7" t="str">
        <f t="shared" si="115"/>
        <v>DB Pension Income</v>
      </c>
      <c r="AC463" s="98">
        <f>SAStab!D2236</f>
        <v>0.442</v>
      </c>
      <c r="AD463">
        <f>SAStab!B9990</f>
        <v>4628</v>
      </c>
      <c r="AE463">
        <f>SAStab!C9990</f>
        <v>0</v>
      </c>
      <c r="AF463">
        <f>SAStab!D9990</f>
        <v>0</v>
      </c>
      <c r="AG463">
        <f>SAStab!E9990</f>
        <v>0</v>
      </c>
      <c r="AH463">
        <f>SAStab!F9990</f>
        <v>0</v>
      </c>
      <c r="AI463">
        <f>SAStab!G9990</f>
        <v>3857</v>
      </c>
      <c r="AJ463">
        <f>SAStab!H9990</f>
        <v>13127</v>
      </c>
      <c r="AK463">
        <f>SAStab!I9990</f>
        <v>23499</v>
      </c>
      <c r="AL463">
        <f>SAStab!J9990</f>
        <v>58731</v>
      </c>
      <c r="AO463" s="7" t="str">
        <f t="shared" si="116"/>
        <v>DB Pension Income</v>
      </c>
      <c r="AP463" s="98">
        <f>SAStab!E2236</f>
        <v>0.36099999999999999</v>
      </c>
      <c r="AQ463" s="52">
        <f>SAStab!B10134</f>
        <v>3428</v>
      </c>
      <c r="AR463" s="52">
        <f>SAStab!C10134</f>
        <v>0</v>
      </c>
      <c r="AS463" s="52">
        <f>SAStab!D10134</f>
        <v>0</v>
      </c>
      <c r="AT463" s="52">
        <f>SAStab!E10134</f>
        <v>0</v>
      </c>
      <c r="AU463" s="52">
        <f>SAStab!F10134</f>
        <v>0</v>
      </c>
      <c r="AV463" s="52">
        <f>SAStab!G10134</f>
        <v>1522</v>
      </c>
      <c r="AW463" s="52">
        <f>SAStab!H10134</f>
        <v>8314</v>
      </c>
      <c r="AX463" s="52">
        <f>SAStab!I10134</f>
        <v>17181</v>
      </c>
      <c r="AY463" s="52">
        <f>SAStab!J10134</f>
        <v>52560</v>
      </c>
      <c r="BB463" s="7" t="str">
        <f t="shared" si="117"/>
        <v>DB Pension Income</v>
      </c>
      <c r="BC463" s="98">
        <f>SAStab!F2236</f>
        <v>0.26</v>
      </c>
      <c r="BD463" s="52">
        <f>SAStab!B10278</f>
        <v>3065</v>
      </c>
      <c r="BE463" s="52">
        <f>SAStab!C10278</f>
        <v>0</v>
      </c>
      <c r="BF463" s="52">
        <f>SAStab!D10278</f>
        <v>0</v>
      </c>
      <c r="BG463" s="52">
        <f>SAStab!E10278</f>
        <v>0</v>
      </c>
      <c r="BH463" s="52">
        <f>SAStab!F10278</f>
        <v>0</v>
      </c>
      <c r="BI463" s="52">
        <f>SAStab!G10278</f>
        <v>209</v>
      </c>
      <c r="BJ463" s="52">
        <f>SAStab!H10278</f>
        <v>5293</v>
      </c>
      <c r="BK463" s="52">
        <f>SAStab!I10278</f>
        <v>14614</v>
      </c>
      <c r="BL463" s="52">
        <f>SAStab!J10278</f>
        <v>59933</v>
      </c>
      <c r="BO463" s="7" t="str">
        <f t="shared" si="118"/>
        <v>DB Pension Income</v>
      </c>
      <c r="BP463" s="98">
        <f>SAStab!G2236</f>
        <v>0.20499999999999999</v>
      </c>
      <c r="BQ463">
        <f>SAStab!B10422</f>
        <v>2865</v>
      </c>
      <c r="BR463">
        <f>SAStab!C10422</f>
        <v>0</v>
      </c>
      <c r="BS463">
        <f>SAStab!D10422</f>
        <v>0</v>
      </c>
      <c r="BT463">
        <f>SAStab!E10422</f>
        <v>0</v>
      </c>
      <c r="BU463">
        <f>SAStab!F10422</f>
        <v>0</v>
      </c>
      <c r="BV463" s="11">
        <f>SAStab!G10422</f>
        <v>0</v>
      </c>
      <c r="BW463" s="11">
        <f>SAStab!H10422</f>
        <v>4922</v>
      </c>
      <c r="BX463" s="11">
        <f>SAStab!I10422</f>
        <v>15075</v>
      </c>
      <c r="BY463" s="11">
        <f>SAStab!J10422</f>
        <v>59894</v>
      </c>
    </row>
    <row r="464" spans="1:77">
      <c r="B464" s="7" t="s">
        <v>41</v>
      </c>
      <c r="C464" s="98">
        <f>SAStab!B2237</f>
        <v>0.49099999999999999</v>
      </c>
      <c r="D464" s="52">
        <f>SAStab!B9703</f>
        <v>19924</v>
      </c>
      <c r="E464" s="52">
        <f>SAStab!C9703</f>
        <v>0</v>
      </c>
      <c r="F464" s="52">
        <f>SAStab!D9703</f>
        <v>0</v>
      </c>
      <c r="G464" s="52">
        <f>SAStab!E9703</f>
        <v>0</v>
      </c>
      <c r="H464" s="52">
        <f>SAStab!F9703</f>
        <v>0</v>
      </c>
      <c r="I464" s="52">
        <f>SAStab!G9703</f>
        <v>28438</v>
      </c>
      <c r="J464" s="52">
        <f>SAStab!H9703</f>
        <v>57860</v>
      </c>
      <c r="K464" s="52">
        <f>SAStab!I9703</f>
        <v>79314</v>
      </c>
      <c r="L464" s="52">
        <f>SAStab!J9703</f>
        <v>161557</v>
      </c>
      <c r="O464" s="7" t="str">
        <f t="shared" si="114"/>
        <v>Earned Income</v>
      </c>
      <c r="P464" s="98">
        <f>SAStab!C2237</f>
        <v>0.48299999999999998</v>
      </c>
      <c r="Q464">
        <f>SAStab!B9847</f>
        <v>19307</v>
      </c>
      <c r="R464" s="52">
        <f>SAStab!C9847</f>
        <v>0</v>
      </c>
      <c r="S464" s="52">
        <f>SAStab!D9847</f>
        <v>0</v>
      </c>
      <c r="T464" s="52">
        <f>SAStab!E9847</f>
        <v>0</v>
      </c>
      <c r="U464" s="52">
        <f>SAStab!F9847</f>
        <v>0</v>
      </c>
      <c r="V464" s="52">
        <f>SAStab!G9847</f>
        <v>27482</v>
      </c>
      <c r="W464" s="52">
        <f>SAStab!H9847</f>
        <v>57658</v>
      </c>
      <c r="X464">
        <f>SAStab!I9847</f>
        <v>84456</v>
      </c>
      <c r="Y464">
        <f>SAStab!J9847</f>
        <v>156565</v>
      </c>
      <c r="AB464" s="7" t="str">
        <f t="shared" si="115"/>
        <v>Earned Income</v>
      </c>
      <c r="AC464" s="98">
        <f>SAStab!D2237</f>
        <v>0.4</v>
      </c>
      <c r="AD464">
        <f>SAStab!B9991</f>
        <v>17745</v>
      </c>
      <c r="AE464">
        <f>SAStab!C9991</f>
        <v>0</v>
      </c>
      <c r="AF464">
        <f>SAStab!D9991</f>
        <v>0</v>
      </c>
      <c r="AG464">
        <f>SAStab!E9991</f>
        <v>0</v>
      </c>
      <c r="AH464">
        <f>SAStab!F9991</f>
        <v>0</v>
      </c>
      <c r="AI464">
        <f>SAStab!G9991</f>
        <v>22580</v>
      </c>
      <c r="AJ464">
        <f>SAStab!H9991</f>
        <v>55245</v>
      </c>
      <c r="AK464">
        <f>SAStab!I9991</f>
        <v>84045</v>
      </c>
      <c r="AL464">
        <f>SAStab!J9991</f>
        <v>160476</v>
      </c>
      <c r="AO464" s="7" t="str">
        <f t="shared" si="116"/>
        <v>Earned Income</v>
      </c>
      <c r="AP464" s="98">
        <f>SAStab!E2237</f>
        <v>0.38100000000000001</v>
      </c>
      <c r="AQ464" s="52">
        <f>SAStab!B10135</f>
        <v>18183</v>
      </c>
      <c r="AR464" s="52">
        <f>SAStab!C10135</f>
        <v>0</v>
      </c>
      <c r="AS464" s="52">
        <f>SAStab!D10135</f>
        <v>0</v>
      </c>
      <c r="AT464" s="52">
        <f>SAStab!E10135</f>
        <v>0</v>
      </c>
      <c r="AU464" s="52">
        <f>SAStab!F10135</f>
        <v>0</v>
      </c>
      <c r="AV464" s="52">
        <f>SAStab!G10135</f>
        <v>21629</v>
      </c>
      <c r="AW464" s="52">
        <f>SAStab!H10135</f>
        <v>60546</v>
      </c>
      <c r="AX464" s="52">
        <f>SAStab!I10135</f>
        <v>91303</v>
      </c>
      <c r="AY464" s="52">
        <f>SAStab!J10135</f>
        <v>171714</v>
      </c>
      <c r="BB464" s="7" t="str">
        <f t="shared" si="117"/>
        <v>Earned Income</v>
      </c>
      <c r="BC464" s="98">
        <f>SAStab!F2237</f>
        <v>0.41399999999999998</v>
      </c>
      <c r="BD464" s="52">
        <f>SAStab!B10279</f>
        <v>23854</v>
      </c>
      <c r="BE464" s="52">
        <f>SAStab!C10279</f>
        <v>0</v>
      </c>
      <c r="BF464" s="52">
        <f>SAStab!D10279</f>
        <v>0</v>
      </c>
      <c r="BG464" s="52">
        <f>SAStab!E10279</f>
        <v>0</v>
      </c>
      <c r="BH464" s="52">
        <f>SAStab!F10279</f>
        <v>0</v>
      </c>
      <c r="BI464" s="52">
        <f>SAStab!G10279</f>
        <v>26781</v>
      </c>
      <c r="BJ464" s="52">
        <f>SAStab!H10279</f>
        <v>71163</v>
      </c>
      <c r="BK464" s="52">
        <f>SAStab!I10279</f>
        <v>105328</v>
      </c>
      <c r="BL464" s="52">
        <f>SAStab!J10279</f>
        <v>211637</v>
      </c>
      <c r="BO464" s="7" t="str">
        <f t="shared" si="118"/>
        <v>Earned Income</v>
      </c>
      <c r="BP464" s="98">
        <f>SAStab!G2237</f>
        <v>0.41299999999999998</v>
      </c>
      <c r="BQ464">
        <f>SAStab!B10423</f>
        <v>24644</v>
      </c>
      <c r="BR464">
        <f>SAStab!C10423</f>
        <v>0</v>
      </c>
      <c r="BS464">
        <f>SAStab!D10423</f>
        <v>0</v>
      </c>
      <c r="BT464">
        <f>SAStab!E10423</f>
        <v>0</v>
      </c>
      <c r="BU464">
        <f>SAStab!F10423</f>
        <v>0</v>
      </c>
      <c r="BV464" s="11">
        <f>SAStab!G10423</f>
        <v>29132</v>
      </c>
      <c r="BW464" s="11">
        <f>SAStab!H10423</f>
        <v>78423</v>
      </c>
      <c r="BX464" s="11">
        <f>SAStab!I10423</f>
        <v>118387</v>
      </c>
      <c r="BY464" s="11">
        <f>SAStab!J10423</f>
        <v>227435</v>
      </c>
    </row>
    <row r="465" spans="1:77">
      <c r="B465" s="7" t="s">
        <v>42</v>
      </c>
      <c r="C465" s="98">
        <f>SAStab!B2238</f>
        <v>0.84699999999999998</v>
      </c>
      <c r="D465" s="52">
        <f>SAStab!B9704</f>
        <v>5165</v>
      </c>
      <c r="E465" s="52">
        <f>SAStab!C9704</f>
        <v>0</v>
      </c>
      <c r="F465" s="52">
        <f>SAStab!D9704</f>
        <v>0</v>
      </c>
      <c r="G465" s="52">
        <f>SAStab!E9704</f>
        <v>1165.7</v>
      </c>
      <c r="H465" s="52">
        <f>SAStab!F9704</f>
        <v>3285.6</v>
      </c>
      <c r="I465" s="52">
        <f>SAStab!G9704</f>
        <v>6914</v>
      </c>
      <c r="J465" s="52">
        <f>SAStab!H9704</f>
        <v>11870</v>
      </c>
      <c r="K465" s="52">
        <f>SAStab!I9704</f>
        <v>16588</v>
      </c>
      <c r="L465" s="52">
        <f>SAStab!J9704</f>
        <v>31781</v>
      </c>
      <c r="O465" s="7" t="str">
        <f t="shared" si="114"/>
        <v>Imputed Rental Income</v>
      </c>
      <c r="P465" s="98">
        <f>SAStab!C2238</f>
        <v>0.83799999999999997</v>
      </c>
      <c r="Q465">
        <f>SAStab!B9848</f>
        <v>5392</v>
      </c>
      <c r="R465" s="52">
        <f>SAStab!C9848</f>
        <v>0</v>
      </c>
      <c r="S465" s="52">
        <f>SAStab!D9848</f>
        <v>0</v>
      </c>
      <c r="T465" s="52">
        <f>SAStab!E9848</f>
        <v>984.6</v>
      </c>
      <c r="U465" s="52">
        <f>SAStab!F9848</f>
        <v>3156.5</v>
      </c>
      <c r="V465" s="52">
        <f>SAStab!G9848</f>
        <v>6934</v>
      </c>
      <c r="W465" s="52">
        <f>SAStab!H9848</f>
        <v>12669</v>
      </c>
      <c r="X465">
        <f>SAStab!I9848</f>
        <v>18450</v>
      </c>
      <c r="Y465">
        <f>SAStab!J9848</f>
        <v>34485</v>
      </c>
      <c r="AB465" s="7" t="str">
        <f t="shared" si="115"/>
        <v>Imputed Rental Income</v>
      </c>
      <c r="AC465" s="98">
        <f>SAStab!D2238</f>
        <v>0.82</v>
      </c>
      <c r="AD465">
        <f>SAStab!B9992</f>
        <v>5876</v>
      </c>
      <c r="AE465">
        <f>SAStab!C9992</f>
        <v>0</v>
      </c>
      <c r="AF465">
        <f>SAStab!D9992</f>
        <v>0</v>
      </c>
      <c r="AG465">
        <f>SAStab!E9992</f>
        <v>946.2</v>
      </c>
      <c r="AH465">
        <f>SAStab!F9992</f>
        <v>3132.6</v>
      </c>
      <c r="AI465">
        <f>SAStab!G9992</f>
        <v>7221</v>
      </c>
      <c r="AJ465">
        <f>SAStab!H9992</f>
        <v>13882</v>
      </c>
      <c r="AK465">
        <f>SAStab!I9992</f>
        <v>20704</v>
      </c>
      <c r="AL465">
        <f>SAStab!J9992</f>
        <v>42235</v>
      </c>
      <c r="AO465" s="7" t="str">
        <f t="shared" si="116"/>
        <v>Imputed Rental Income</v>
      </c>
      <c r="AP465" s="98">
        <f>SAStab!E2238</f>
        <v>0.79300000000000004</v>
      </c>
      <c r="AQ465" s="52">
        <f>SAStab!B10136</f>
        <v>6110</v>
      </c>
      <c r="AR465" s="52">
        <f>SAStab!C10136</f>
        <v>0</v>
      </c>
      <c r="AS465" s="52">
        <f>SAStab!D10136</f>
        <v>0</v>
      </c>
      <c r="AT465" s="52">
        <f>SAStab!E10136</f>
        <v>786.8</v>
      </c>
      <c r="AU465" s="52">
        <f>SAStab!F10136</f>
        <v>3048.1</v>
      </c>
      <c r="AV465" s="52">
        <f>SAStab!G10136</f>
        <v>7375</v>
      </c>
      <c r="AW465" s="52">
        <f>SAStab!H10136</f>
        <v>14670</v>
      </c>
      <c r="AX465" s="52">
        <f>SAStab!I10136</f>
        <v>21997</v>
      </c>
      <c r="AY465" s="52">
        <f>SAStab!J10136</f>
        <v>48270</v>
      </c>
      <c r="BB465" s="7" t="str">
        <f t="shared" si="117"/>
        <v>Imputed Rental Income</v>
      </c>
      <c r="BC465" s="98">
        <f>SAStab!F2238</f>
        <v>0.76600000000000001</v>
      </c>
      <c r="BD465" s="52">
        <f>SAStab!B10280</f>
        <v>6712</v>
      </c>
      <c r="BE465" s="52">
        <f>SAStab!C10280</f>
        <v>0</v>
      </c>
      <c r="BF465" s="52">
        <f>SAStab!D10280</f>
        <v>0</v>
      </c>
      <c r="BG465" s="52">
        <f>SAStab!E10280</f>
        <v>595.29999999999995</v>
      </c>
      <c r="BH465" s="52">
        <f>SAStab!F10280</f>
        <v>3196.3</v>
      </c>
      <c r="BI465" s="52">
        <f>SAStab!G10280</f>
        <v>7939</v>
      </c>
      <c r="BJ465" s="52">
        <f>SAStab!H10280</f>
        <v>16183</v>
      </c>
      <c r="BK465" s="52">
        <f>SAStab!I10280</f>
        <v>25111</v>
      </c>
      <c r="BL465" s="52">
        <f>SAStab!J10280</f>
        <v>52594</v>
      </c>
      <c r="BO465" s="7" t="str">
        <f t="shared" si="118"/>
        <v>Imputed Rental Income</v>
      </c>
      <c r="BP465" s="98">
        <f>SAStab!G2238</f>
        <v>0.752</v>
      </c>
      <c r="BQ465">
        <f>SAStab!B10424</f>
        <v>7254</v>
      </c>
      <c r="BR465">
        <f>SAStab!C10424</f>
        <v>0</v>
      </c>
      <c r="BS465">
        <f>SAStab!D10424</f>
        <v>0</v>
      </c>
      <c r="BT465">
        <f>SAStab!E10424</f>
        <v>282</v>
      </c>
      <c r="BU465">
        <f>SAStab!F10424</f>
        <v>3521.2</v>
      </c>
      <c r="BV465" s="11">
        <f>SAStab!G10424</f>
        <v>8478</v>
      </c>
      <c r="BW465" s="11">
        <f>SAStab!H10424</f>
        <v>17605</v>
      </c>
      <c r="BX465" s="11">
        <f>SAStab!I10424</f>
        <v>26838</v>
      </c>
      <c r="BY465" s="11">
        <f>SAStab!J10424</f>
        <v>61507</v>
      </c>
    </row>
    <row r="466" spans="1:77">
      <c r="A466" s="7"/>
      <c r="B466" s="7" t="s">
        <v>226</v>
      </c>
      <c r="C466" s="98">
        <f>SAStab!B2239</f>
        <v>0.11799999999999999</v>
      </c>
      <c r="D466" s="52">
        <f>SAStab!B9705</f>
        <v>1273</v>
      </c>
      <c r="E466" s="52">
        <f>SAStab!C9705</f>
        <v>0</v>
      </c>
      <c r="F466" s="52">
        <f>SAStab!D9705</f>
        <v>0</v>
      </c>
      <c r="G466" s="52">
        <f>SAStab!E9705</f>
        <v>0</v>
      </c>
      <c r="H466" s="52">
        <f>SAStab!F9705</f>
        <v>0</v>
      </c>
      <c r="I466" s="52">
        <f>SAStab!G9705</f>
        <v>0</v>
      </c>
      <c r="J466" s="52">
        <f>SAStab!H9705</f>
        <v>4340</v>
      </c>
      <c r="K466" s="52">
        <f>SAStab!I9705</f>
        <v>11251</v>
      </c>
      <c r="L466" s="52">
        <f>SAStab!J9705</f>
        <v>20493</v>
      </c>
      <c r="N466" s="7"/>
      <c r="O466" s="7" t="str">
        <f t="shared" si="114"/>
        <v>Means+Nonmeans Benefits</v>
      </c>
      <c r="P466" s="98">
        <f>SAStab!C2239</f>
        <v>0.11</v>
      </c>
      <c r="Q466">
        <f>SAStab!B9849</f>
        <v>1346</v>
      </c>
      <c r="R466" s="52">
        <f>SAStab!C9849</f>
        <v>0</v>
      </c>
      <c r="S466" s="52">
        <f>SAStab!D9849</f>
        <v>0</v>
      </c>
      <c r="T466" s="52">
        <f>SAStab!E9849</f>
        <v>0</v>
      </c>
      <c r="U466" s="52">
        <f>SAStab!F9849</f>
        <v>0</v>
      </c>
      <c r="V466" s="52">
        <f>SAStab!G9849</f>
        <v>0</v>
      </c>
      <c r="W466" s="52">
        <f>SAStab!H9849</f>
        <v>3999</v>
      </c>
      <c r="X466">
        <f>SAStab!I9849</f>
        <v>11932</v>
      </c>
      <c r="Y466">
        <f>SAStab!J9849</f>
        <v>22254</v>
      </c>
      <c r="AA466" s="7"/>
      <c r="AB466" s="7" t="str">
        <f t="shared" si="115"/>
        <v>Means+Nonmeans Benefits</v>
      </c>
      <c r="AC466" s="98">
        <f>SAStab!D2239</f>
        <v>9.4E-2</v>
      </c>
      <c r="AD466">
        <f>SAStab!B9993</f>
        <v>1210</v>
      </c>
      <c r="AE466">
        <f>SAStab!C9993</f>
        <v>0</v>
      </c>
      <c r="AF466">
        <f>SAStab!D9993</f>
        <v>0</v>
      </c>
      <c r="AG466">
        <f>SAStab!E9993</f>
        <v>0</v>
      </c>
      <c r="AH466">
        <f>SAStab!F9993</f>
        <v>0</v>
      </c>
      <c r="AI466">
        <f>SAStab!G9993</f>
        <v>0</v>
      </c>
      <c r="AJ466">
        <f>SAStab!H9993</f>
        <v>0</v>
      </c>
      <c r="AK466">
        <f>SAStab!I9993</f>
        <v>11346</v>
      </c>
      <c r="AL466">
        <f>SAStab!J9993</f>
        <v>22463</v>
      </c>
      <c r="AN466" s="7"/>
      <c r="AO466" s="7" t="str">
        <f t="shared" si="116"/>
        <v>Means+Nonmeans Benefits</v>
      </c>
      <c r="AP466" s="98">
        <f>SAStab!E2239</f>
        <v>9.0999999999999998E-2</v>
      </c>
      <c r="AQ466" s="52">
        <f>SAStab!B10137</f>
        <v>1288</v>
      </c>
      <c r="AR466" s="52">
        <f>SAStab!C10137</f>
        <v>0</v>
      </c>
      <c r="AS466" s="52">
        <f>SAStab!D10137</f>
        <v>0</v>
      </c>
      <c r="AT466" s="52">
        <f>SAStab!E10137</f>
        <v>0</v>
      </c>
      <c r="AU466" s="52">
        <f>SAStab!F10137</f>
        <v>0</v>
      </c>
      <c r="AV466" s="52">
        <f>SAStab!G10137</f>
        <v>0</v>
      </c>
      <c r="AW466" s="52">
        <f>SAStab!H10137</f>
        <v>0</v>
      </c>
      <c r="AX466" s="52">
        <f>SAStab!I10137</f>
        <v>12282</v>
      </c>
      <c r="AY466" s="52">
        <f>SAStab!J10137</f>
        <v>24726</v>
      </c>
      <c r="BA466" s="7"/>
      <c r="BB466" s="7" t="str">
        <f t="shared" si="117"/>
        <v>Means+Nonmeans Benefits</v>
      </c>
      <c r="BC466" s="98">
        <f>SAStab!F2239</f>
        <v>9.4E-2</v>
      </c>
      <c r="BD466" s="52">
        <f>SAStab!B10281</f>
        <v>1502</v>
      </c>
      <c r="BE466" s="52">
        <f>SAStab!C10281</f>
        <v>0</v>
      </c>
      <c r="BF466" s="52">
        <f>SAStab!D10281</f>
        <v>0</v>
      </c>
      <c r="BG466" s="52">
        <f>SAStab!E10281</f>
        <v>0</v>
      </c>
      <c r="BH466" s="52">
        <f>SAStab!F10281</f>
        <v>0</v>
      </c>
      <c r="BI466" s="52">
        <f>SAStab!G10281</f>
        <v>0</v>
      </c>
      <c r="BJ466" s="52">
        <f>SAStab!H10281</f>
        <v>0</v>
      </c>
      <c r="BK466" s="52">
        <f>SAStab!I10281</f>
        <v>13733</v>
      </c>
      <c r="BL466" s="52">
        <f>SAStab!J10281</f>
        <v>27924</v>
      </c>
      <c r="BN466" s="7"/>
      <c r="BO466" s="7" t="str">
        <f t="shared" si="118"/>
        <v>Means+Nonmeans Benefits</v>
      </c>
      <c r="BP466" s="98">
        <f>SAStab!G2239</f>
        <v>0.1</v>
      </c>
      <c r="BQ466">
        <f>SAStab!B10425</f>
        <v>1795</v>
      </c>
      <c r="BR466">
        <f>SAStab!C10425</f>
        <v>0</v>
      </c>
      <c r="BS466">
        <f>SAStab!D10425</f>
        <v>0</v>
      </c>
      <c r="BT466">
        <f>SAStab!E10425</f>
        <v>0</v>
      </c>
      <c r="BU466">
        <f>SAStab!F10425</f>
        <v>0</v>
      </c>
      <c r="BV466" s="11">
        <f>SAStab!G10425</f>
        <v>0</v>
      </c>
      <c r="BW466" s="11">
        <f>SAStab!H10425</f>
        <v>0</v>
      </c>
      <c r="BX466" s="11">
        <f>SAStab!I10425</f>
        <v>15976</v>
      </c>
      <c r="BY466" s="11">
        <f>SAStab!J10425</f>
        <v>33117</v>
      </c>
    </row>
    <row r="467" spans="1:77">
      <c r="A467" s="7"/>
      <c r="B467" s="7" t="s">
        <v>308</v>
      </c>
      <c r="C467" s="98">
        <f>SAStab!B2240</f>
        <v>0.14199999999999999</v>
      </c>
      <c r="D467" s="52">
        <f>SAStab!B9706</f>
        <v>4766</v>
      </c>
      <c r="E467" s="52">
        <f>SAStab!C9706</f>
        <v>0</v>
      </c>
      <c r="F467" s="52">
        <f>SAStab!D9706</f>
        <v>0</v>
      </c>
      <c r="G467" s="52">
        <f>SAStab!E9706</f>
        <v>0</v>
      </c>
      <c r="H467" s="52">
        <f>SAStab!F9706</f>
        <v>0</v>
      </c>
      <c r="I467" s="52">
        <f>SAStab!G9706</f>
        <v>0</v>
      </c>
      <c r="J467" s="52">
        <f>SAStab!H9706</f>
        <v>17562</v>
      </c>
      <c r="K467" s="52">
        <f>SAStab!I9706</f>
        <v>34862</v>
      </c>
      <c r="L467" s="52">
        <f>SAStab!J9706</f>
        <v>66422</v>
      </c>
      <c r="N467" s="7"/>
      <c r="O467" s="7" t="str">
        <f t="shared" si="114"/>
        <v>Other Family Member Income</v>
      </c>
      <c r="P467" s="98">
        <f>SAStab!C2240</f>
        <v>0.14599999999999999</v>
      </c>
      <c r="Q467">
        <f>SAStab!B9850</f>
        <v>5799</v>
      </c>
      <c r="R467" s="52">
        <f>SAStab!C9850</f>
        <v>0</v>
      </c>
      <c r="S467" s="52">
        <f>SAStab!D9850</f>
        <v>0</v>
      </c>
      <c r="T467" s="52">
        <f>SAStab!E9850</f>
        <v>0</v>
      </c>
      <c r="U467" s="52">
        <f>SAStab!F9850</f>
        <v>0</v>
      </c>
      <c r="V467" s="52">
        <f>SAStab!G9850</f>
        <v>0</v>
      </c>
      <c r="W467" s="52">
        <f>SAStab!H9850</f>
        <v>20629</v>
      </c>
      <c r="X467">
        <f>SAStab!I9850</f>
        <v>40949</v>
      </c>
      <c r="Y467">
        <f>SAStab!J9850</f>
        <v>78020</v>
      </c>
      <c r="AA467" s="7"/>
      <c r="AB467" s="7" t="str">
        <f t="shared" si="115"/>
        <v>Other Family Member Income</v>
      </c>
      <c r="AC467" s="98">
        <f>SAStab!D2240</f>
        <v>0.156</v>
      </c>
      <c r="AD467">
        <f>SAStab!B9994</f>
        <v>7264</v>
      </c>
      <c r="AE467">
        <f>SAStab!C9994</f>
        <v>0</v>
      </c>
      <c r="AF467">
        <f>SAStab!D9994</f>
        <v>0</v>
      </c>
      <c r="AG467">
        <f>SAStab!E9994</f>
        <v>0</v>
      </c>
      <c r="AH467">
        <f>SAStab!F9994</f>
        <v>0</v>
      </c>
      <c r="AI467">
        <f>SAStab!G9994</f>
        <v>0</v>
      </c>
      <c r="AJ467">
        <f>SAStab!H9994</f>
        <v>23225</v>
      </c>
      <c r="AK467">
        <f>SAStab!I9994</f>
        <v>68991</v>
      </c>
      <c r="AL467">
        <f>SAStab!J9994</f>
        <v>87838</v>
      </c>
      <c r="AN467" s="7"/>
      <c r="AO467" s="7" t="str">
        <f t="shared" si="116"/>
        <v>Other Family Member Income</v>
      </c>
      <c r="AP467" s="98">
        <f>SAStab!E2240</f>
        <v>0.16700000000000001</v>
      </c>
      <c r="AQ467" s="52">
        <f>SAStab!B10138</f>
        <v>8560</v>
      </c>
      <c r="AR467" s="52">
        <f>SAStab!C10138</f>
        <v>0</v>
      </c>
      <c r="AS467" s="52">
        <f>SAStab!D10138</f>
        <v>0</v>
      </c>
      <c r="AT467" s="52">
        <f>SAStab!E10138</f>
        <v>0</v>
      </c>
      <c r="AU467" s="52">
        <f>SAStab!F10138</f>
        <v>0</v>
      </c>
      <c r="AV467" s="52">
        <f>SAStab!G10138</f>
        <v>0</v>
      </c>
      <c r="AW467" s="52">
        <f>SAStab!H10138</f>
        <v>25956</v>
      </c>
      <c r="AX467" s="52">
        <f>SAStab!I10138</f>
        <v>77104</v>
      </c>
      <c r="AY467" s="52">
        <f>SAStab!J10138</f>
        <v>115820</v>
      </c>
      <c r="BA467" s="7"/>
      <c r="BB467" s="7" t="str">
        <f t="shared" si="117"/>
        <v>Other Family Member Income</v>
      </c>
      <c r="BC467" s="98">
        <f>SAStab!F2240</f>
        <v>0.17399999999999999</v>
      </c>
      <c r="BD467" s="52">
        <f>SAStab!B10282</f>
        <v>9879</v>
      </c>
      <c r="BE467" s="52">
        <f>SAStab!C10282</f>
        <v>0</v>
      </c>
      <c r="BF467" s="52">
        <f>SAStab!D10282</f>
        <v>0</v>
      </c>
      <c r="BG467" s="52">
        <f>SAStab!E10282</f>
        <v>0</v>
      </c>
      <c r="BH467" s="52">
        <f>SAStab!F10282</f>
        <v>0</v>
      </c>
      <c r="BI467" s="52">
        <f>SAStab!G10282</f>
        <v>0</v>
      </c>
      <c r="BJ467" s="52">
        <f>SAStab!H10282</f>
        <v>28903</v>
      </c>
      <c r="BK467" s="52">
        <f>SAStab!I10282</f>
        <v>85859</v>
      </c>
      <c r="BL467" s="52">
        <f>SAStab!J10282</f>
        <v>141701</v>
      </c>
      <c r="BN467" s="7"/>
      <c r="BO467" s="7" t="str">
        <f t="shared" si="118"/>
        <v>Other Family Member Income</v>
      </c>
      <c r="BP467" s="98">
        <f>SAStab!G2240</f>
        <v>0.17599999999999999</v>
      </c>
      <c r="BQ467">
        <f>SAStab!B10426</f>
        <v>10903</v>
      </c>
      <c r="BR467">
        <f>SAStab!C10426</f>
        <v>0</v>
      </c>
      <c r="BS467">
        <f>SAStab!D10426</f>
        <v>0</v>
      </c>
      <c r="BT467">
        <f>SAStab!E10426</f>
        <v>0</v>
      </c>
      <c r="BU467">
        <f>SAStab!F10426</f>
        <v>0</v>
      </c>
      <c r="BV467" s="11">
        <f>SAStab!G10426</f>
        <v>0</v>
      </c>
      <c r="BW467" s="11">
        <f>SAStab!H10426</f>
        <v>32140</v>
      </c>
      <c r="BX467" s="11">
        <f>SAStab!I10426</f>
        <v>95473</v>
      </c>
      <c r="BY467" s="11">
        <f>SAStab!J10426</f>
        <v>165636</v>
      </c>
    </row>
    <row r="468" spans="1:77">
      <c r="A468" s="7"/>
      <c r="B468" s="9" t="s">
        <v>44</v>
      </c>
      <c r="C468" s="98">
        <f>SAStab!B2241</f>
        <v>0.80900000000000005</v>
      </c>
      <c r="D468" s="52">
        <f>SAStab!B9707</f>
        <v>12788</v>
      </c>
      <c r="E468" s="52">
        <f>SAStab!C9707</f>
        <v>0</v>
      </c>
      <c r="F468" s="52">
        <f>SAStab!D9707</f>
        <v>0</v>
      </c>
      <c r="G468" s="52">
        <f>SAStab!E9707</f>
        <v>6918.4</v>
      </c>
      <c r="H468" s="52">
        <f>SAStab!F9707</f>
        <v>13259.4</v>
      </c>
      <c r="I468" s="52">
        <f>SAStab!G9707</f>
        <v>19474</v>
      </c>
      <c r="J468" s="52">
        <f>SAStab!H9707</f>
        <v>23681</v>
      </c>
      <c r="K468" s="52">
        <f>SAStab!I9707</f>
        <v>25536</v>
      </c>
      <c r="L468" s="52">
        <f>SAStab!J9707</f>
        <v>28741</v>
      </c>
      <c r="N468" s="7"/>
      <c r="O468" s="7" t="str">
        <f>$B468</f>
        <v xml:space="preserve">      Own Benefit</v>
      </c>
      <c r="P468" s="98">
        <f>SAStab!C2241</f>
        <v>0.84599999999999997</v>
      </c>
      <c r="Q468">
        <f>SAStab!B9851</f>
        <v>14880</v>
      </c>
      <c r="R468" s="52">
        <f>SAStab!C9851</f>
        <v>0</v>
      </c>
      <c r="S468" s="52">
        <f>SAStab!D9851</f>
        <v>0</v>
      </c>
      <c r="T468" s="52">
        <f>SAStab!E9851</f>
        <v>9332.2999999999993</v>
      </c>
      <c r="U468" s="52">
        <f>SAStab!F9851</f>
        <v>15526.2</v>
      </c>
      <c r="V468" s="52">
        <f>SAStab!G9851</f>
        <v>21803</v>
      </c>
      <c r="W468" s="52">
        <f>SAStab!H9851</f>
        <v>26102</v>
      </c>
      <c r="X468">
        <f>SAStab!I9851</f>
        <v>28532</v>
      </c>
      <c r="Y468">
        <f>SAStab!J9851</f>
        <v>32377</v>
      </c>
      <c r="AA468" s="7"/>
      <c r="AB468" s="7" t="str">
        <f t="shared" si="115"/>
        <v xml:space="preserve">      Own Benefit</v>
      </c>
      <c r="AC468" s="98">
        <f>SAStab!D2241</f>
        <v>0.88500000000000001</v>
      </c>
      <c r="AD468">
        <f>SAStab!B9995</f>
        <v>17095</v>
      </c>
      <c r="AE468">
        <f>SAStab!C9995</f>
        <v>0</v>
      </c>
      <c r="AF468">
        <f>SAStab!D9995</f>
        <v>0</v>
      </c>
      <c r="AG468">
        <f>SAStab!E9995</f>
        <v>11377.1</v>
      </c>
      <c r="AH468">
        <f>SAStab!F9995</f>
        <v>17636.599999999999</v>
      </c>
      <c r="AI468">
        <f>SAStab!G9995</f>
        <v>24201</v>
      </c>
      <c r="AJ468">
        <f>SAStab!H9995</f>
        <v>28816</v>
      </c>
      <c r="AK468">
        <f>SAStab!I9995</f>
        <v>31288</v>
      </c>
      <c r="AL468">
        <f>SAStab!J9995</f>
        <v>35640</v>
      </c>
      <c r="AN468" s="7"/>
      <c r="AO468" s="7" t="str">
        <f t="shared" si="116"/>
        <v xml:space="preserve">      Own Benefit</v>
      </c>
      <c r="AP468" s="98">
        <f>SAStab!E2241</f>
        <v>0.88400000000000001</v>
      </c>
      <c r="AQ468" s="52">
        <f>SAStab!B10139</f>
        <v>18191</v>
      </c>
      <c r="AR468" s="52">
        <f>SAStab!C10139</f>
        <v>0</v>
      </c>
      <c r="AS468" s="52">
        <f>SAStab!D10139</f>
        <v>0</v>
      </c>
      <c r="AT468" s="52">
        <f>SAStab!E10139</f>
        <v>12025.4</v>
      </c>
      <c r="AU468" s="52">
        <f>SAStab!F10139</f>
        <v>18493.8</v>
      </c>
      <c r="AV468" s="52">
        <f>SAStab!G10139</f>
        <v>25465</v>
      </c>
      <c r="AW468" s="52">
        <f>SAStab!H10139</f>
        <v>31133</v>
      </c>
      <c r="AX468" s="52">
        <f>SAStab!I10139</f>
        <v>34728</v>
      </c>
      <c r="AY468" s="52">
        <f>SAStab!J10139</f>
        <v>41102</v>
      </c>
      <c r="BA468" s="7"/>
      <c r="BB468" s="7" t="str">
        <f t="shared" si="117"/>
        <v xml:space="preserve">      Own Benefit</v>
      </c>
      <c r="BC468" s="98">
        <f>SAStab!F2241</f>
        <v>0.877</v>
      </c>
      <c r="BD468" s="52">
        <f>SAStab!B10283</f>
        <v>19792</v>
      </c>
      <c r="BE468" s="52">
        <f>SAStab!C10283</f>
        <v>0</v>
      </c>
      <c r="BF468" s="52">
        <f>SAStab!D10283</f>
        <v>0</v>
      </c>
      <c r="BG468" s="52">
        <f>SAStab!E10283</f>
        <v>12930.7</v>
      </c>
      <c r="BH468" s="52">
        <f>SAStab!F10283</f>
        <v>19761.3</v>
      </c>
      <c r="BI468" s="52">
        <f>SAStab!G10283</f>
        <v>27616</v>
      </c>
      <c r="BJ468" s="52">
        <f>SAStab!H10283</f>
        <v>34943</v>
      </c>
      <c r="BK468" s="52">
        <f>SAStab!I10283</f>
        <v>39089</v>
      </c>
      <c r="BL468" s="52">
        <f>SAStab!J10283</f>
        <v>46432</v>
      </c>
      <c r="BN468" s="7"/>
      <c r="BO468" s="7" t="str">
        <f t="shared" si="118"/>
        <v xml:space="preserve">      Own Benefit</v>
      </c>
      <c r="BP468" s="98">
        <f>SAStab!G2241</f>
        <v>0.872</v>
      </c>
      <c r="BQ468">
        <f>SAStab!B10427</f>
        <v>21672</v>
      </c>
      <c r="BR468">
        <f>SAStab!C10427</f>
        <v>0</v>
      </c>
      <c r="BS468">
        <f>SAStab!D10427</f>
        <v>0</v>
      </c>
      <c r="BT468">
        <f>SAStab!E10427</f>
        <v>13859.1</v>
      </c>
      <c r="BU468">
        <f>SAStab!F10427</f>
        <v>21171.5</v>
      </c>
      <c r="BV468" s="11">
        <f>SAStab!G10427</f>
        <v>30643</v>
      </c>
      <c r="BW468" s="11">
        <f>SAStab!H10427</f>
        <v>39368</v>
      </c>
      <c r="BX468" s="11">
        <f>SAStab!I10427</f>
        <v>43748</v>
      </c>
      <c r="BY468" s="11">
        <f>SAStab!J10427</f>
        <v>51511</v>
      </c>
    </row>
    <row r="469" spans="1:77">
      <c r="A469" s="7"/>
      <c r="B469" s="9" t="s">
        <v>45</v>
      </c>
      <c r="C469" s="98">
        <f>SAStab!B2242</f>
        <v>0.40300000000000002</v>
      </c>
      <c r="D469" s="52">
        <f>SAStab!B9708</f>
        <v>6475</v>
      </c>
      <c r="E469" s="52">
        <f>SAStab!C9708</f>
        <v>0</v>
      </c>
      <c r="F469" s="52">
        <f>SAStab!D9708</f>
        <v>0</v>
      </c>
      <c r="G469" s="52">
        <f>SAStab!E9708</f>
        <v>0</v>
      </c>
      <c r="H469" s="52">
        <f>SAStab!F9708</f>
        <v>0</v>
      </c>
      <c r="I469" s="52">
        <f>SAStab!G9708</f>
        <v>12336</v>
      </c>
      <c r="J469" s="52">
        <f>SAStab!H9708</f>
        <v>21993</v>
      </c>
      <c r="K469" s="52">
        <f>SAStab!I9708</f>
        <v>25315</v>
      </c>
      <c r="L469" s="52">
        <f>SAStab!J9708</f>
        <v>29626</v>
      </c>
      <c r="N469" s="7"/>
      <c r="O469" s="7" t="str">
        <f>$B469</f>
        <v xml:space="preserve">      Spouse Benefit</v>
      </c>
      <c r="P469" s="98">
        <f>SAStab!C2242</f>
        <v>0.432</v>
      </c>
      <c r="Q469">
        <f>SAStab!B9852</f>
        <v>7678</v>
      </c>
      <c r="R469" s="52">
        <f>SAStab!C9852</f>
        <v>0</v>
      </c>
      <c r="S469" s="52">
        <f>SAStab!D9852</f>
        <v>0</v>
      </c>
      <c r="T469" s="52">
        <f>SAStab!E9852</f>
        <v>0</v>
      </c>
      <c r="U469" s="52">
        <f>SAStab!F9852</f>
        <v>0</v>
      </c>
      <c r="V469" s="52">
        <f>SAStab!G9852</f>
        <v>15221</v>
      </c>
      <c r="W469" s="52">
        <f>SAStab!H9852</f>
        <v>24176</v>
      </c>
      <c r="X469">
        <f>SAStab!I9852</f>
        <v>27628</v>
      </c>
      <c r="Y469">
        <f>SAStab!J9852</f>
        <v>33079</v>
      </c>
      <c r="AA469" s="7"/>
      <c r="AB469" s="7" t="str">
        <f t="shared" si="115"/>
        <v xml:space="preserve">      Spouse Benefit</v>
      </c>
      <c r="AC469" s="98">
        <f>SAStab!D2242</f>
        <v>0.42799999999999999</v>
      </c>
      <c r="AD469">
        <f>SAStab!B9996</f>
        <v>8037</v>
      </c>
      <c r="AE469">
        <f>SAStab!C9996</f>
        <v>0</v>
      </c>
      <c r="AF469">
        <f>SAStab!D9996</f>
        <v>0</v>
      </c>
      <c r="AG469">
        <f>SAStab!E9996</f>
        <v>0</v>
      </c>
      <c r="AH469">
        <f>SAStab!F9996</f>
        <v>0</v>
      </c>
      <c r="AI469">
        <f>SAStab!G9996</f>
        <v>15866</v>
      </c>
      <c r="AJ469">
        <f>SAStab!H9996</f>
        <v>25387</v>
      </c>
      <c r="AK469">
        <f>SAStab!I9996</f>
        <v>29269</v>
      </c>
      <c r="AL469">
        <f>SAStab!J9996</f>
        <v>35190</v>
      </c>
      <c r="AN469" s="7"/>
      <c r="AO469" s="7" t="str">
        <f t="shared" si="116"/>
        <v xml:space="preserve">      Spouse Benefit</v>
      </c>
      <c r="AP469" s="98">
        <f>SAStab!E2242</f>
        <v>0.40100000000000002</v>
      </c>
      <c r="AQ469" s="52">
        <f>SAStab!B10140</f>
        <v>8171</v>
      </c>
      <c r="AR469" s="52">
        <f>SAStab!C10140</f>
        <v>0</v>
      </c>
      <c r="AS469" s="52">
        <f>SAStab!D10140</f>
        <v>0</v>
      </c>
      <c r="AT469" s="52">
        <f>SAStab!E10140</f>
        <v>0</v>
      </c>
      <c r="AU469" s="52">
        <f>SAStab!F10140</f>
        <v>0</v>
      </c>
      <c r="AV469" s="52">
        <f>SAStab!G10140</f>
        <v>15836</v>
      </c>
      <c r="AW469" s="52">
        <f>SAStab!H10140</f>
        <v>27140</v>
      </c>
      <c r="AX469" s="52">
        <f>SAStab!I10140</f>
        <v>31883</v>
      </c>
      <c r="AY469" s="52">
        <f>SAStab!J10140</f>
        <v>39966</v>
      </c>
      <c r="BA469" s="7"/>
      <c r="BB469" s="7" t="str">
        <f t="shared" si="117"/>
        <v xml:space="preserve">      Spouse Benefit</v>
      </c>
      <c r="BC469" s="98">
        <f>SAStab!F2242</f>
        <v>0.39700000000000002</v>
      </c>
      <c r="BD469" s="52">
        <f>SAStab!B10284</f>
        <v>8974</v>
      </c>
      <c r="BE469" s="52">
        <f>SAStab!C10284</f>
        <v>0</v>
      </c>
      <c r="BF469" s="52">
        <f>SAStab!D10284</f>
        <v>0</v>
      </c>
      <c r="BG469" s="52">
        <f>SAStab!E10284</f>
        <v>0</v>
      </c>
      <c r="BH469" s="52">
        <f>SAStab!F10284</f>
        <v>0</v>
      </c>
      <c r="BI469" s="52">
        <f>SAStab!G10284</f>
        <v>17249</v>
      </c>
      <c r="BJ469" s="52">
        <f>SAStab!H10284</f>
        <v>29756</v>
      </c>
      <c r="BK469" s="52">
        <f>SAStab!I10284</f>
        <v>36184</v>
      </c>
      <c r="BL469" s="52">
        <f>SAStab!J10284</f>
        <v>44966</v>
      </c>
      <c r="BN469" s="7"/>
      <c r="BO469" s="7" t="str">
        <f t="shared" si="118"/>
        <v xml:space="preserve">      Spouse Benefit</v>
      </c>
      <c r="BP469" s="98">
        <f>SAStab!G2242</f>
        <v>0.40699999999999997</v>
      </c>
      <c r="BQ469">
        <f>SAStab!B10428</f>
        <v>10244</v>
      </c>
      <c r="BR469">
        <f>SAStab!C10428</f>
        <v>0</v>
      </c>
      <c r="BS469">
        <f>SAStab!D10428</f>
        <v>0</v>
      </c>
      <c r="BT469">
        <f>SAStab!E10428</f>
        <v>0</v>
      </c>
      <c r="BU469">
        <f>SAStab!F10428</f>
        <v>0</v>
      </c>
      <c r="BV469" s="11">
        <f>SAStab!G10428</f>
        <v>19529</v>
      </c>
      <c r="BW469" s="11">
        <f>SAStab!H10428</f>
        <v>33592</v>
      </c>
      <c r="BX469" s="11">
        <f>SAStab!I10428</f>
        <v>41361</v>
      </c>
      <c r="BY469" s="11">
        <f>SAStab!J10428</f>
        <v>50469</v>
      </c>
    </row>
    <row r="470" spans="1:77">
      <c r="A470" s="7"/>
      <c r="B470" s="9" t="s">
        <v>46</v>
      </c>
      <c r="C470" s="98">
        <f>SAStab!B2243</f>
        <v>0.376</v>
      </c>
      <c r="D470" s="52">
        <f>SAStab!B9709</f>
        <v>14295</v>
      </c>
      <c r="E470" s="52">
        <f>SAStab!C9709</f>
        <v>0</v>
      </c>
      <c r="F470" s="52">
        <f>SAStab!D9709</f>
        <v>0</v>
      </c>
      <c r="G470" s="52">
        <f>SAStab!E9709</f>
        <v>0</v>
      </c>
      <c r="H470" s="52">
        <f>SAStab!F9709</f>
        <v>0</v>
      </c>
      <c r="I470" s="52">
        <f>SAStab!G9709</f>
        <v>17762</v>
      </c>
      <c r="J470" s="52">
        <f>SAStab!H9709</f>
        <v>45865</v>
      </c>
      <c r="K470" s="52">
        <f>SAStab!I9709</f>
        <v>67897</v>
      </c>
      <c r="L470" s="52">
        <f>SAStab!J9709</f>
        <v>139410</v>
      </c>
      <c r="N470" s="7"/>
      <c r="O470" s="7" t="str">
        <f>$B470</f>
        <v xml:space="preserve">      Own Earnings</v>
      </c>
      <c r="P470" s="98">
        <f>SAStab!C2243</f>
        <v>0.36799999999999999</v>
      </c>
      <c r="Q470">
        <f>SAStab!B9853</f>
        <v>14236</v>
      </c>
      <c r="R470" s="52">
        <f>SAStab!C9853</f>
        <v>0</v>
      </c>
      <c r="S470" s="52">
        <f>SAStab!D9853</f>
        <v>0</v>
      </c>
      <c r="T470" s="52">
        <f>SAStab!E9853</f>
        <v>0</v>
      </c>
      <c r="U470" s="52">
        <f>SAStab!F9853</f>
        <v>0</v>
      </c>
      <c r="V470" s="52">
        <f>SAStab!G9853</f>
        <v>18143</v>
      </c>
      <c r="W470" s="52">
        <f>SAStab!H9853</f>
        <v>46411</v>
      </c>
      <c r="X470">
        <f>SAStab!I9853</f>
        <v>68895</v>
      </c>
      <c r="Y470">
        <f>SAStab!J9853</f>
        <v>140335</v>
      </c>
      <c r="AA470" s="7"/>
      <c r="AB470" s="7" t="str">
        <f t="shared" si="115"/>
        <v xml:space="preserve">      Own Earnings</v>
      </c>
      <c r="AC470" s="98">
        <f>SAStab!D2243</f>
        <v>0.30499999999999999</v>
      </c>
      <c r="AD470">
        <f>SAStab!B9997</f>
        <v>13430</v>
      </c>
      <c r="AE470">
        <f>SAStab!C9997</f>
        <v>0</v>
      </c>
      <c r="AF470">
        <f>SAStab!D9997</f>
        <v>0</v>
      </c>
      <c r="AG470">
        <f>SAStab!E9997</f>
        <v>0</v>
      </c>
      <c r="AH470">
        <f>SAStab!F9997</f>
        <v>0</v>
      </c>
      <c r="AI470">
        <f>SAStab!G9997</f>
        <v>11431</v>
      </c>
      <c r="AJ470">
        <f>SAStab!H9997</f>
        <v>44871</v>
      </c>
      <c r="AK470">
        <f>SAStab!I9997</f>
        <v>69315</v>
      </c>
      <c r="AL470">
        <f>SAStab!J9997</f>
        <v>143640</v>
      </c>
      <c r="AN470" s="7"/>
      <c r="AO470" s="7" t="str">
        <f t="shared" si="116"/>
        <v xml:space="preserve">      Own Earnings</v>
      </c>
      <c r="AP470" s="98">
        <f>SAStab!E2243</f>
        <v>0.28899999999999998</v>
      </c>
      <c r="AQ470" s="52">
        <f>SAStab!B10141</f>
        <v>13439</v>
      </c>
      <c r="AR470" s="52">
        <f>SAStab!C10141</f>
        <v>0</v>
      </c>
      <c r="AS470" s="52">
        <f>SAStab!D10141</f>
        <v>0</v>
      </c>
      <c r="AT470" s="52">
        <f>SAStab!E10141</f>
        <v>0</v>
      </c>
      <c r="AU470" s="52">
        <f>SAStab!F10141</f>
        <v>0</v>
      </c>
      <c r="AV470" s="52">
        <f>SAStab!G10141</f>
        <v>7777</v>
      </c>
      <c r="AW470" s="52">
        <f>SAStab!H10141</f>
        <v>46484</v>
      </c>
      <c r="AX470" s="52">
        <f>SAStab!I10141</f>
        <v>75768</v>
      </c>
      <c r="AY470" s="52">
        <f>SAStab!J10141</f>
        <v>160710</v>
      </c>
      <c r="BA470" s="7"/>
      <c r="BB470" s="7" t="str">
        <f t="shared" si="117"/>
        <v xml:space="preserve">      Own Earnings</v>
      </c>
      <c r="BC470" s="98">
        <f>SAStab!F2243</f>
        <v>0.317</v>
      </c>
      <c r="BD470" s="52">
        <f>SAStab!B10285</f>
        <v>18538</v>
      </c>
      <c r="BE470" s="52">
        <f>SAStab!C10285</f>
        <v>0</v>
      </c>
      <c r="BF470" s="52">
        <f>SAStab!D10285</f>
        <v>0</v>
      </c>
      <c r="BG470" s="52">
        <f>SAStab!E10285</f>
        <v>0</v>
      </c>
      <c r="BH470" s="52">
        <f>SAStab!F10285</f>
        <v>0</v>
      </c>
      <c r="BI470" s="52">
        <f>SAStab!G10285</f>
        <v>14005</v>
      </c>
      <c r="BJ470" s="52">
        <f>SAStab!H10285</f>
        <v>55200</v>
      </c>
      <c r="BK470" s="52">
        <f>SAStab!I10285</f>
        <v>87878</v>
      </c>
      <c r="BL470" s="52">
        <f>SAStab!J10285</f>
        <v>193787</v>
      </c>
      <c r="BN470" s="7"/>
      <c r="BO470" s="7" t="str">
        <f t="shared" si="118"/>
        <v xml:space="preserve">      Own Earnings</v>
      </c>
      <c r="BP470" s="98">
        <f>SAStab!G2243</f>
        <v>0.31900000000000001</v>
      </c>
      <c r="BQ470">
        <f>SAStab!B10429</f>
        <v>19144</v>
      </c>
      <c r="BR470">
        <f>SAStab!C10429</f>
        <v>0</v>
      </c>
      <c r="BS470">
        <f>SAStab!D10429</f>
        <v>0</v>
      </c>
      <c r="BT470">
        <f>SAStab!E10429</f>
        <v>0</v>
      </c>
      <c r="BU470">
        <f>SAStab!F10429</f>
        <v>0</v>
      </c>
      <c r="BV470" s="11">
        <f>SAStab!G10429</f>
        <v>14158</v>
      </c>
      <c r="BW470" s="11">
        <f>SAStab!H10429</f>
        <v>62329</v>
      </c>
      <c r="BX470" s="11">
        <f>SAStab!I10429</f>
        <v>100033</v>
      </c>
      <c r="BY470" s="11">
        <f>SAStab!J10429</f>
        <v>216487</v>
      </c>
    </row>
    <row r="471" spans="1:77">
      <c r="A471" s="7"/>
      <c r="B471" s="9" t="s">
        <v>47</v>
      </c>
      <c r="C471" s="98">
        <f>SAStab!B2244</f>
        <v>0.26800000000000002</v>
      </c>
      <c r="D471" s="52">
        <f>SAStab!B9710</f>
        <v>12297</v>
      </c>
      <c r="E471" s="52">
        <f>SAStab!C9710</f>
        <v>0</v>
      </c>
      <c r="F471" s="52">
        <f>SAStab!D9710</f>
        <v>0</v>
      </c>
      <c r="G471" s="52">
        <f>SAStab!E9710</f>
        <v>0</v>
      </c>
      <c r="H471" s="52">
        <f>SAStab!F9710</f>
        <v>0</v>
      </c>
      <c r="I471" s="52">
        <f>SAStab!G9710</f>
        <v>3837</v>
      </c>
      <c r="J471" s="52">
        <f>SAStab!H9710</f>
        <v>40776</v>
      </c>
      <c r="K471" s="52">
        <f>SAStab!I9710</f>
        <v>64559</v>
      </c>
      <c r="L471" s="52">
        <f>SAStab!J9710</f>
        <v>146970</v>
      </c>
      <c r="N471" s="7"/>
      <c r="O471" s="7" t="str">
        <f>$B471</f>
        <v xml:space="preserve">      Spouse Earnings</v>
      </c>
      <c r="P471" s="98">
        <f>SAStab!C2244</f>
        <v>0.253</v>
      </c>
      <c r="Q471">
        <f>SAStab!B9854</f>
        <v>11522</v>
      </c>
      <c r="R471" s="52">
        <f>SAStab!C9854</f>
        <v>0</v>
      </c>
      <c r="S471" s="52">
        <f>SAStab!D9854</f>
        <v>0</v>
      </c>
      <c r="T471" s="52">
        <f>SAStab!E9854</f>
        <v>0</v>
      </c>
      <c r="U471" s="52">
        <f>SAStab!F9854</f>
        <v>0</v>
      </c>
      <c r="V471" s="52">
        <f>SAStab!G9854</f>
        <v>139</v>
      </c>
      <c r="W471" s="52">
        <f>SAStab!H9854</f>
        <v>39401</v>
      </c>
      <c r="X471">
        <f>SAStab!I9854</f>
        <v>66338</v>
      </c>
      <c r="Y471">
        <f>SAStab!J9854</f>
        <v>135145</v>
      </c>
      <c r="AA471" s="7"/>
      <c r="AB471" s="7" t="str">
        <f t="shared" si="115"/>
        <v xml:space="preserve">      Spouse Earnings</v>
      </c>
      <c r="AC471" s="98">
        <f>SAStab!D2244</f>
        <v>0.19700000000000001</v>
      </c>
      <c r="AD471">
        <f>SAStab!B9998</f>
        <v>9912</v>
      </c>
      <c r="AE471">
        <f>SAStab!C9998</f>
        <v>0</v>
      </c>
      <c r="AF471">
        <f>SAStab!D9998</f>
        <v>0</v>
      </c>
      <c r="AG471">
        <f>SAStab!E9998</f>
        <v>0</v>
      </c>
      <c r="AH471">
        <f>SAStab!F9998</f>
        <v>0</v>
      </c>
      <c r="AI471">
        <f>SAStab!G9998</f>
        <v>0</v>
      </c>
      <c r="AJ471">
        <f>SAStab!H9998</f>
        <v>34536</v>
      </c>
      <c r="AK471">
        <f>SAStab!I9998</f>
        <v>63047</v>
      </c>
      <c r="AL471">
        <f>SAStab!J9998</f>
        <v>144043</v>
      </c>
      <c r="AN471" s="7"/>
      <c r="AO471" s="7" t="str">
        <f t="shared" si="116"/>
        <v xml:space="preserve">      Spouse Earnings</v>
      </c>
      <c r="AP471" s="98">
        <f>SAStab!E2244</f>
        <v>0.187</v>
      </c>
      <c r="AQ471" s="52">
        <f>SAStab!B10142</f>
        <v>10854</v>
      </c>
      <c r="AR471" s="52">
        <f>SAStab!C10142</f>
        <v>0</v>
      </c>
      <c r="AS471" s="52">
        <f>SAStab!D10142</f>
        <v>0</v>
      </c>
      <c r="AT471" s="52">
        <f>SAStab!E10142</f>
        <v>0</v>
      </c>
      <c r="AU471" s="52">
        <f>SAStab!F10142</f>
        <v>0</v>
      </c>
      <c r="AV471" s="52">
        <f>SAStab!G10142</f>
        <v>0</v>
      </c>
      <c r="AW471" s="52">
        <f>SAStab!H10142</f>
        <v>36577</v>
      </c>
      <c r="AX471" s="52">
        <f>SAStab!I10142</f>
        <v>71420</v>
      </c>
      <c r="AY471" s="52">
        <f>SAStab!J10142</f>
        <v>158863</v>
      </c>
      <c r="BA471" s="7"/>
      <c r="BB471" s="7" t="str">
        <f t="shared" si="117"/>
        <v xml:space="preserve">      Spouse Earnings</v>
      </c>
      <c r="BC471" s="98">
        <f>SAStab!F2244</f>
        <v>0.20100000000000001</v>
      </c>
      <c r="BD471" s="52">
        <f>SAStab!B10286</f>
        <v>13006</v>
      </c>
      <c r="BE471" s="52">
        <f>SAStab!C10286</f>
        <v>0</v>
      </c>
      <c r="BF471" s="52">
        <f>SAStab!D10286</f>
        <v>0</v>
      </c>
      <c r="BG471" s="52">
        <f>SAStab!E10286</f>
        <v>0</v>
      </c>
      <c r="BH471" s="52">
        <f>SAStab!F10286</f>
        <v>0</v>
      </c>
      <c r="BI471" s="52">
        <f>SAStab!G10286</f>
        <v>0</v>
      </c>
      <c r="BJ471" s="52">
        <f>SAStab!H10286</f>
        <v>41498</v>
      </c>
      <c r="BK471" s="52">
        <f>SAStab!I10286</f>
        <v>78092</v>
      </c>
      <c r="BL471" s="52">
        <f>SAStab!J10286</f>
        <v>190423</v>
      </c>
      <c r="BN471" s="7"/>
      <c r="BO471" s="7" t="str">
        <f t="shared" si="118"/>
        <v xml:space="preserve">      Spouse Earnings</v>
      </c>
      <c r="BP471" s="98">
        <f>SAStab!G2244</f>
        <v>0.20300000000000001</v>
      </c>
      <c r="BQ471">
        <f>SAStab!B10430</f>
        <v>13599</v>
      </c>
      <c r="BR471">
        <f>SAStab!C10430</f>
        <v>0</v>
      </c>
      <c r="BS471">
        <f>SAStab!D10430</f>
        <v>0</v>
      </c>
      <c r="BT471">
        <f>SAStab!E10430</f>
        <v>0</v>
      </c>
      <c r="BU471">
        <f>SAStab!F10430</f>
        <v>0</v>
      </c>
      <c r="BV471" s="11">
        <f>SAStab!G10430</f>
        <v>0</v>
      </c>
      <c r="BW471" s="11">
        <f>SAStab!H10430</f>
        <v>47081</v>
      </c>
      <c r="BX471" s="11">
        <f>SAStab!I10430</f>
        <v>88064</v>
      </c>
      <c r="BY471" s="11">
        <f>SAStab!J10430</f>
        <v>190560</v>
      </c>
    </row>
    <row r="472" spans="1:77">
      <c r="A472" s="7"/>
      <c r="B472" s="7" t="s">
        <v>312</v>
      </c>
      <c r="C472" s="98">
        <f>SAStab!B2245</f>
        <v>1</v>
      </c>
      <c r="D472" s="52">
        <f>SAStab!B9711</f>
        <v>65687</v>
      </c>
      <c r="E472" s="52">
        <f>SAStab!C9711</f>
        <v>11293.56</v>
      </c>
      <c r="F472" s="52">
        <f>SAStab!D9711</f>
        <v>16857.91</v>
      </c>
      <c r="G472" s="52">
        <f>SAStab!E9711</f>
        <v>29341.200000000001</v>
      </c>
      <c r="H472" s="52">
        <f>SAStab!F9711</f>
        <v>49722.7</v>
      </c>
      <c r="I472" s="52">
        <f>SAStab!G9711</f>
        <v>79404</v>
      </c>
      <c r="J472" s="52">
        <f>SAStab!H9711</f>
        <v>124494</v>
      </c>
      <c r="K472" s="52">
        <f>SAStab!I9711</f>
        <v>167171</v>
      </c>
      <c r="L472" s="52">
        <f>SAStab!J9711</f>
        <v>321601</v>
      </c>
      <c r="N472" s="7"/>
      <c r="O472" s="7" t="str">
        <f t="shared" si="114"/>
        <v>Net Annuity Income</v>
      </c>
      <c r="P472" s="98">
        <f>SAStab!C2245</f>
        <v>1</v>
      </c>
      <c r="Q472">
        <f>SAStab!B9855</f>
        <v>67364</v>
      </c>
      <c r="R472" s="52">
        <f>SAStab!C9855</f>
        <v>11455.78</v>
      </c>
      <c r="S472" s="52">
        <f>SAStab!D9855</f>
        <v>16977.740000000002</v>
      </c>
      <c r="T472" s="52">
        <f>SAStab!E9855</f>
        <v>29409.599999999999</v>
      </c>
      <c r="U472" s="52">
        <f>SAStab!F9855</f>
        <v>49578.5</v>
      </c>
      <c r="V472" s="52">
        <f>SAStab!G9855</f>
        <v>80130</v>
      </c>
      <c r="W472" s="52">
        <f>SAStab!H9855</f>
        <v>124646</v>
      </c>
      <c r="X472">
        <f>SAStab!I9855</f>
        <v>168382</v>
      </c>
      <c r="Y472">
        <f>SAStab!J9855</f>
        <v>360674</v>
      </c>
      <c r="AA472" s="7"/>
      <c r="AB472" s="7" t="str">
        <f t="shared" si="115"/>
        <v>Net Annuity Income</v>
      </c>
      <c r="AC472" s="98">
        <f>SAStab!D2245</f>
        <v>1</v>
      </c>
      <c r="AD472">
        <f>SAStab!B9999</f>
        <v>66795</v>
      </c>
      <c r="AE472">
        <f>SAStab!C9999</f>
        <v>10893.86</v>
      </c>
      <c r="AF472">
        <f>SAStab!D9999</f>
        <v>16333.92</v>
      </c>
      <c r="AG472">
        <f>SAStab!E9999</f>
        <v>28039.599999999999</v>
      </c>
      <c r="AH472">
        <f>SAStab!F9999</f>
        <v>48033.5</v>
      </c>
      <c r="AI472">
        <f>SAStab!G9999</f>
        <v>80379</v>
      </c>
      <c r="AJ472">
        <f>SAStab!H9999</f>
        <v>126847</v>
      </c>
      <c r="AK472">
        <f>SAStab!I9999</f>
        <v>174739</v>
      </c>
      <c r="AL472">
        <f>SAStab!J9999</f>
        <v>353017</v>
      </c>
      <c r="AN472" s="7"/>
      <c r="AO472" s="7" t="str">
        <f t="shared" si="116"/>
        <v>Net Annuity Income</v>
      </c>
      <c r="AP472" s="98">
        <f>SAStab!E2245</f>
        <v>1</v>
      </c>
      <c r="AQ472" s="52">
        <f>SAStab!B10143</f>
        <v>66727</v>
      </c>
      <c r="AR472" s="52">
        <f>SAStab!C10143</f>
        <v>10221.82</v>
      </c>
      <c r="AS472" s="52">
        <f>SAStab!D10143</f>
        <v>15717.81</v>
      </c>
      <c r="AT472" s="52">
        <f>SAStab!E10143</f>
        <v>27488.3</v>
      </c>
      <c r="AU472" s="52">
        <f>SAStab!F10143</f>
        <v>47235.1</v>
      </c>
      <c r="AV472" s="52">
        <f>SAStab!G10143</f>
        <v>80522</v>
      </c>
      <c r="AW472" s="52">
        <f>SAStab!H10143</f>
        <v>132888</v>
      </c>
      <c r="AX472" s="52">
        <f>SAStab!I10143</f>
        <v>182931</v>
      </c>
      <c r="AY472" s="52">
        <f>SAStab!J10143</f>
        <v>348986</v>
      </c>
      <c r="BA472" s="7"/>
      <c r="BB472" s="7" t="str">
        <f t="shared" si="117"/>
        <v>Net Annuity Income</v>
      </c>
      <c r="BC472" s="98">
        <f>SAStab!F2245</f>
        <v>1</v>
      </c>
      <c r="BD472" s="52">
        <f>SAStab!B10287</f>
        <v>72040</v>
      </c>
      <c r="BE472" s="52">
        <f>SAStab!C10287</f>
        <v>10136.06</v>
      </c>
      <c r="BF472" s="52">
        <f>SAStab!D10287</f>
        <v>15189.18</v>
      </c>
      <c r="BG472" s="52">
        <f>SAStab!E10287</f>
        <v>27068.7</v>
      </c>
      <c r="BH472" s="52">
        <f>SAStab!F10287</f>
        <v>48894.5</v>
      </c>
      <c r="BI472" s="52">
        <f>SAStab!G10287</f>
        <v>87381</v>
      </c>
      <c r="BJ472" s="52">
        <f>SAStab!H10287</f>
        <v>144830</v>
      </c>
      <c r="BK472" s="52">
        <f>SAStab!I10287</f>
        <v>200242</v>
      </c>
      <c r="BL472" s="52">
        <f>SAStab!J10287</f>
        <v>370457</v>
      </c>
      <c r="BN472" s="7"/>
      <c r="BO472" s="7" t="str">
        <f t="shared" si="118"/>
        <v>Net Annuity Income</v>
      </c>
      <c r="BP472" s="98">
        <f>SAStab!G2245</f>
        <v>1</v>
      </c>
      <c r="BQ472">
        <f>SAStab!B10431</f>
        <v>74949</v>
      </c>
      <c r="BR472">
        <f>SAStab!C10431</f>
        <v>8927.9500000000007</v>
      </c>
      <c r="BS472">
        <f>SAStab!D10431</f>
        <v>15202.78</v>
      </c>
      <c r="BT472">
        <f>SAStab!E10431</f>
        <v>28778.9</v>
      </c>
      <c r="BU472">
        <f>SAStab!F10431</f>
        <v>52770.2</v>
      </c>
      <c r="BV472" s="11">
        <f>SAStab!G10431</f>
        <v>91262</v>
      </c>
      <c r="BW472" s="11">
        <f>SAStab!H10431</f>
        <v>149918</v>
      </c>
      <c r="BX472" s="11">
        <f>SAStab!I10431</f>
        <v>202732</v>
      </c>
      <c r="BY472" s="11">
        <f>SAStab!J10431</f>
        <v>395614</v>
      </c>
    </row>
    <row r="473" spans="1:77">
      <c r="A473" s="7"/>
      <c r="B473" s="7" t="s">
        <v>311</v>
      </c>
      <c r="C473" s="98">
        <f>SAStab!B2246</f>
        <v>1</v>
      </c>
      <c r="D473" s="52">
        <f>SAStab!B9712</f>
        <v>42657</v>
      </c>
      <c r="E473" s="52">
        <f>SAStab!C9712</f>
        <v>7936.36</v>
      </c>
      <c r="F473" s="52">
        <f>SAStab!D9712</f>
        <v>11897.15</v>
      </c>
      <c r="G473" s="52">
        <f>SAStab!E9712</f>
        <v>20618.8</v>
      </c>
      <c r="H473" s="52">
        <f>SAStab!F9712</f>
        <v>35565.599999999999</v>
      </c>
      <c r="I473" s="52">
        <f>SAStab!G9712</f>
        <v>55692</v>
      </c>
      <c r="J473" s="52">
        <f>SAStab!H9712</f>
        <v>79980</v>
      </c>
      <c r="K473" s="52">
        <f>SAStab!I9712</f>
        <v>101523</v>
      </c>
      <c r="L473" s="52">
        <f>SAStab!J9712</f>
        <v>156860</v>
      </c>
      <c r="N473" s="7"/>
      <c r="O473" s="7" t="str">
        <f t="shared" si="114"/>
        <v>Net Cash Income</v>
      </c>
      <c r="P473" s="98">
        <f>SAStab!C2246</f>
        <v>1</v>
      </c>
      <c r="Q473">
        <f>SAStab!B9856</f>
        <v>44165</v>
      </c>
      <c r="R473" s="52">
        <f>SAStab!C9856</f>
        <v>8538.59</v>
      </c>
      <c r="S473" s="52">
        <f>SAStab!D9856</f>
        <v>12830.12</v>
      </c>
      <c r="T473" s="52">
        <f>SAStab!E9856</f>
        <v>22060.3</v>
      </c>
      <c r="U473" s="52">
        <f>SAStab!F9856</f>
        <v>36810.9</v>
      </c>
      <c r="V473" s="52">
        <f>SAStab!G9856</f>
        <v>56827</v>
      </c>
      <c r="W473" s="52">
        <f>SAStab!H9856</f>
        <v>82968</v>
      </c>
      <c r="X473">
        <f>SAStab!I9856</f>
        <v>104253</v>
      </c>
      <c r="Y473">
        <f>SAStab!J9856</f>
        <v>164628</v>
      </c>
      <c r="AA473" s="7"/>
      <c r="AB473" s="7" t="str">
        <f t="shared" si="115"/>
        <v>Net Cash Income</v>
      </c>
      <c r="AC473" s="98">
        <f>SAStab!D2246</f>
        <v>1</v>
      </c>
      <c r="AD473">
        <f>SAStab!B10000</f>
        <v>43950</v>
      </c>
      <c r="AE473">
        <f>SAStab!C10000</f>
        <v>8166.31</v>
      </c>
      <c r="AF473">
        <f>SAStab!D10000</f>
        <v>12432.66</v>
      </c>
      <c r="AG473">
        <f>SAStab!E10000</f>
        <v>21252.2</v>
      </c>
      <c r="AH473">
        <f>SAStab!F10000</f>
        <v>35872.300000000003</v>
      </c>
      <c r="AI473">
        <f>SAStab!G10000</f>
        <v>56777</v>
      </c>
      <c r="AJ473">
        <f>SAStab!H10000</f>
        <v>84152</v>
      </c>
      <c r="AK473">
        <f>SAStab!I10000</f>
        <v>105983</v>
      </c>
      <c r="AL473">
        <f>SAStab!J10000</f>
        <v>167212</v>
      </c>
      <c r="AN473" s="7"/>
      <c r="AO473" s="7" t="str">
        <f t="shared" si="116"/>
        <v>Net Cash Income</v>
      </c>
      <c r="AP473" s="98">
        <f>SAStab!E2246</f>
        <v>1</v>
      </c>
      <c r="AQ473" s="52">
        <f>SAStab!B10144</f>
        <v>44569</v>
      </c>
      <c r="AR473" s="52">
        <f>SAStab!C10144</f>
        <v>7232.41</v>
      </c>
      <c r="AS473" s="52">
        <f>SAStab!D10144</f>
        <v>11687.93</v>
      </c>
      <c r="AT473" s="52">
        <f>SAStab!E10144</f>
        <v>20439</v>
      </c>
      <c r="AU473" s="52">
        <f>SAStab!F10144</f>
        <v>34786.199999999997</v>
      </c>
      <c r="AV473" s="52">
        <f>SAStab!G10144</f>
        <v>57908</v>
      </c>
      <c r="AW473" s="52">
        <f>SAStab!H10144</f>
        <v>88906</v>
      </c>
      <c r="AX473" s="52">
        <f>SAStab!I10144</f>
        <v>113131</v>
      </c>
      <c r="AY473" s="52">
        <f>SAStab!J10144</f>
        <v>175996</v>
      </c>
      <c r="BA473" s="7"/>
      <c r="BB473" s="7" t="str">
        <f t="shared" si="117"/>
        <v>Net Cash Income</v>
      </c>
      <c r="BC473" s="98">
        <f>SAStab!F2246</f>
        <v>1</v>
      </c>
      <c r="BD473" s="52">
        <f>SAStab!B10288</f>
        <v>49760</v>
      </c>
      <c r="BE473" s="52">
        <f>SAStab!C10288</f>
        <v>7086.84</v>
      </c>
      <c r="BF473" s="52">
        <f>SAStab!D10288</f>
        <v>11390.84</v>
      </c>
      <c r="BG473" s="52">
        <f>SAStab!E10288</f>
        <v>20153.8</v>
      </c>
      <c r="BH473" s="52">
        <f>SAStab!F10288</f>
        <v>36640.9</v>
      </c>
      <c r="BI473" s="52">
        <f>SAStab!G10288</f>
        <v>63988</v>
      </c>
      <c r="BJ473" s="52">
        <f>SAStab!H10288</f>
        <v>101166</v>
      </c>
      <c r="BK473" s="52">
        <f>SAStab!I10288</f>
        <v>129246</v>
      </c>
      <c r="BL473" s="52">
        <f>SAStab!J10288</f>
        <v>219267</v>
      </c>
      <c r="BN473" s="7"/>
      <c r="BO473" s="7" t="str">
        <f t="shared" si="118"/>
        <v>Net Cash Income</v>
      </c>
      <c r="BP473" s="98">
        <f>SAStab!G2246</f>
        <v>1</v>
      </c>
      <c r="BQ473">
        <f>SAStab!B10432</f>
        <v>52870</v>
      </c>
      <c r="BR473">
        <f>SAStab!C10432</f>
        <v>6023.05</v>
      </c>
      <c r="BS473">
        <f>SAStab!D10432</f>
        <v>10994.6</v>
      </c>
      <c r="BT473">
        <f>SAStab!E10432</f>
        <v>21760.7</v>
      </c>
      <c r="BU473">
        <f>SAStab!F10432</f>
        <v>40541.300000000003</v>
      </c>
      <c r="BV473" s="11">
        <f>SAStab!G10432</f>
        <v>68670</v>
      </c>
      <c r="BW473" s="11">
        <f>SAStab!H10432</f>
        <v>107792</v>
      </c>
      <c r="BX473" s="11">
        <f>SAStab!I10432</f>
        <v>138619</v>
      </c>
      <c r="BY473" s="11">
        <f>SAStab!J10432</f>
        <v>223480</v>
      </c>
    </row>
    <row r="474" spans="1:77">
      <c r="A474" s="7"/>
      <c r="B474" s="7" t="s">
        <v>62</v>
      </c>
      <c r="C474" s="98">
        <f>SAStab!B2247</f>
        <v>0.57899999999999996</v>
      </c>
      <c r="D474" s="52">
        <f>SAStab!B9713</f>
        <v>4764</v>
      </c>
      <c r="E474" s="52">
        <f>SAStab!C9713</f>
        <v>0</v>
      </c>
      <c r="F474" s="52">
        <f>SAStab!D9713</f>
        <v>0</v>
      </c>
      <c r="G474" s="52">
        <f>SAStab!E9713</f>
        <v>0</v>
      </c>
      <c r="H474" s="52">
        <f>SAStab!F9713</f>
        <v>597.70000000000005</v>
      </c>
      <c r="I474" s="52">
        <f>SAStab!G9713</f>
        <v>5111</v>
      </c>
      <c r="J474" s="52">
        <f>SAStab!H9713</f>
        <v>12121</v>
      </c>
      <c r="K474" s="52">
        <f>SAStab!I9713</f>
        <v>18581</v>
      </c>
      <c r="L474" s="52">
        <f>SAStab!J9713</f>
        <v>51379</v>
      </c>
      <c r="N474" s="7"/>
      <c r="O474" s="7" t="str">
        <f t="shared" si="114"/>
        <v>Federal Income Tax</v>
      </c>
      <c r="P474" s="98">
        <f>SAStab!C2247</f>
        <v>0.59299999999999997</v>
      </c>
      <c r="Q474">
        <f>SAStab!B9857</f>
        <v>4973</v>
      </c>
      <c r="R474" s="52">
        <f>SAStab!C9857</f>
        <v>0</v>
      </c>
      <c r="S474" s="52">
        <f>SAStab!D9857</f>
        <v>0</v>
      </c>
      <c r="T474" s="52">
        <f>SAStab!E9857</f>
        <v>0</v>
      </c>
      <c r="U474" s="52">
        <f>SAStab!F9857</f>
        <v>924.6</v>
      </c>
      <c r="V474" s="52">
        <f>SAStab!G9857</f>
        <v>5581</v>
      </c>
      <c r="W474" s="52">
        <f>SAStab!H9857</f>
        <v>13167</v>
      </c>
      <c r="X474">
        <f>SAStab!I9857</f>
        <v>20299</v>
      </c>
      <c r="Y474">
        <f>SAStab!J9857</f>
        <v>52377</v>
      </c>
      <c r="AA474" s="7"/>
      <c r="AB474" s="7" t="str">
        <f t="shared" si="115"/>
        <v>Federal Income Tax</v>
      </c>
      <c r="AC474" s="98">
        <f>SAStab!D2247</f>
        <v>0.55200000000000005</v>
      </c>
      <c r="AD474">
        <f>SAStab!B10001</f>
        <v>5238</v>
      </c>
      <c r="AE474">
        <f>SAStab!C10001</f>
        <v>0</v>
      </c>
      <c r="AF474">
        <f>SAStab!D10001</f>
        <v>0</v>
      </c>
      <c r="AG474">
        <f>SAStab!E10001</f>
        <v>0</v>
      </c>
      <c r="AH474">
        <f>SAStab!F10001</f>
        <v>664.1</v>
      </c>
      <c r="AI474">
        <f>SAStab!G10001</f>
        <v>5590</v>
      </c>
      <c r="AJ474">
        <f>SAStab!H10001</f>
        <v>13156</v>
      </c>
      <c r="AK474">
        <f>SAStab!I10001</f>
        <v>21334</v>
      </c>
      <c r="AL474">
        <f>SAStab!J10001</f>
        <v>55688</v>
      </c>
      <c r="AN474" s="7"/>
      <c r="AO474" s="7" t="str">
        <f t="shared" si="116"/>
        <v>Federal Income Tax</v>
      </c>
      <c r="AP474" s="98">
        <f>SAStab!E2247</f>
        <v>0.53</v>
      </c>
      <c r="AQ474" s="52">
        <f>SAStab!B10145</f>
        <v>5565</v>
      </c>
      <c r="AR474" s="52">
        <f>SAStab!C10145</f>
        <v>0</v>
      </c>
      <c r="AS474" s="52">
        <f>SAStab!D10145</f>
        <v>0</v>
      </c>
      <c r="AT474" s="52">
        <f>SAStab!E10145</f>
        <v>0</v>
      </c>
      <c r="AU474" s="52">
        <f>SAStab!F10145</f>
        <v>429</v>
      </c>
      <c r="AV474" s="52">
        <f>SAStab!G10145</f>
        <v>5830</v>
      </c>
      <c r="AW474" s="52">
        <f>SAStab!H10145</f>
        <v>14992</v>
      </c>
      <c r="AX474" s="52">
        <f>SAStab!I10145</f>
        <v>24202</v>
      </c>
      <c r="AY474" s="52">
        <f>SAStab!J10145</f>
        <v>61180</v>
      </c>
      <c r="BA474" s="7"/>
      <c r="BB474" s="7" t="str">
        <f t="shared" si="117"/>
        <v>Federal Income Tax</v>
      </c>
      <c r="BC474" s="98">
        <f>SAStab!F2247</f>
        <v>0.53300000000000003</v>
      </c>
      <c r="BD474" s="52">
        <f>SAStab!B10289</f>
        <v>8209</v>
      </c>
      <c r="BE474" s="52">
        <f>SAStab!C10289</f>
        <v>0</v>
      </c>
      <c r="BF474" s="52">
        <f>SAStab!D10289</f>
        <v>0</v>
      </c>
      <c r="BG474" s="52">
        <f>SAStab!E10289</f>
        <v>0</v>
      </c>
      <c r="BH474" s="52">
        <f>SAStab!F10289</f>
        <v>550.5</v>
      </c>
      <c r="BI474" s="52">
        <f>SAStab!G10289</f>
        <v>7059</v>
      </c>
      <c r="BJ474" s="52">
        <f>SAStab!H10289</f>
        <v>18528</v>
      </c>
      <c r="BK474" s="52">
        <f>SAStab!I10289</f>
        <v>30805</v>
      </c>
      <c r="BL474" s="52">
        <f>SAStab!J10289</f>
        <v>87764</v>
      </c>
      <c r="BN474" s="7"/>
      <c r="BO474" s="7" t="str">
        <f t="shared" si="118"/>
        <v>Federal Income Tax</v>
      </c>
      <c r="BP474" s="98">
        <f>SAStab!G2247</f>
        <v>0.54900000000000004</v>
      </c>
      <c r="BQ474">
        <f>SAStab!B10433</f>
        <v>8914</v>
      </c>
      <c r="BR474">
        <f>SAStab!C10433</f>
        <v>0</v>
      </c>
      <c r="BS474">
        <f>SAStab!D10433</f>
        <v>0</v>
      </c>
      <c r="BT474">
        <f>SAStab!E10433</f>
        <v>0</v>
      </c>
      <c r="BU474">
        <f>SAStab!F10433</f>
        <v>1027.8</v>
      </c>
      <c r="BV474" s="11">
        <f>SAStab!G10433</f>
        <v>8583</v>
      </c>
      <c r="BW474" s="11">
        <f>SAStab!H10433</f>
        <v>21668</v>
      </c>
      <c r="BX474" s="11">
        <f>SAStab!I10433</f>
        <v>35509</v>
      </c>
      <c r="BY474" s="11">
        <f>SAStab!J10433</f>
        <v>95344</v>
      </c>
    </row>
    <row r="475" spans="1:77">
      <c r="A475" s="7"/>
      <c r="B475" s="7" t="s">
        <v>277</v>
      </c>
      <c r="C475" s="98">
        <f>SAStab!B2248</f>
        <v>0.45</v>
      </c>
      <c r="D475" s="52">
        <f>SAStab!B9714</f>
        <v>943</v>
      </c>
      <c r="E475" s="52">
        <f>SAStab!C9714</f>
        <v>0</v>
      </c>
      <c r="F475" s="52">
        <f>SAStab!D9714</f>
        <v>0</v>
      </c>
      <c r="G475" s="52">
        <f>SAStab!E9714</f>
        <v>0</v>
      </c>
      <c r="H475" s="52">
        <f>SAStab!F9714</f>
        <v>0</v>
      </c>
      <c r="I475" s="52">
        <f>SAStab!G9714</f>
        <v>766</v>
      </c>
      <c r="J475" s="52">
        <f>SAStab!H9714</f>
        <v>2672</v>
      </c>
      <c r="K475" s="52">
        <f>SAStab!I9714</f>
        <v>4504</v>
      </c>
      <c r="L475" s="52">
        <f>SAStab!J9714</f>
        <v>10830</v>
      </c>
      <c r="N475" s="7"/>
      <c r="O475" s="7" t="str">
        <f t="shared" si="114"/>
        <v>State Income Tax</v>
      </c>
      <c r="P475" s="98">
        <f>SAStab!C2248</f>
        <v>0.43099999999999999</v>
      </c>
      <c r="Q475">
        <f>SAStab!B9858</f>
        <v>866</v>
      </c>
      <c r="R475" s="52">
        <f>SAStab!C9858</f>
        <v>0</v>
      </c>
      <c r="S475" s="52">
        <f>SAStab!D9858</f>
        <v>0</v>
      </c>
      <c r="T475" s="52">
        <f>SAStab!E9858</f>
        <v>0</v>
      </c>
      <c r="U475" s="52">
        <f>SAStab!F9858</f>
        <v>0</v>
      </c>
      <c r="V475" s="52">
        <f>SAStab!G9858</f>
        <v>715</v>
      </c>
      <c r="W475" s="52">
        <f>SAStab!H9858</f>
        <v>2475</v>
      </c>
      <c r="X475">
        <f>SAStab!I9858</f>
        <v>4387</v>
      </c>
      <c r="Y475">
        <f>SAStab!J9858</f>
        <v>11350</v>
      </c>
      <c r="AA475" s="7"/>
      <c r="AB475" s="7" t="str">
        <f t="shared" si="115"/>
        <v>State Income Tax</v>
      </c>
      <c r="AC475" s="98">
        <f>SAStab!D2248</f>
        <v>0.39</v>
      </c>
      <c r="AD475">
        <f>SAStab!B10002</f>
        <v>891</v>
      </c>
      <c r="AE475">
        <f>SAStab!C10002</f>
        <v>0</v>
      </c>
      <c r="AF475">
        <f>SAStab!D10002</f>
        <v>0</v>
      </c>
      <c r="AG475">
        <f>SAStab!E10002</f>
        <v>0</v>
      </c>
      <c r="AH475">
        <f>SAStab!F10002</f>
        <v>0</v>
      </c>
      <c r="AI475">
        <f>SAStab!G10002</f>
        <v>531</v>
      </c>
      <c r="AJ475">
        <f>SAStab!H10002</f>
        <v>2273</v>
      </c>
      <c r="AK475">
        <f>SAStab!I10002</f>
        <v>4086</v>
      </c>
      <c r="AL475">
        <f>SAStab!J10002</f>
        <v>12139</v>
      </c>
      <c r="AN475" s="7"/>
      <c r="AO475" s="7" t="str">
        <f t="shared" si="116"/>
        <v>State Income Tax</v>
      </c>
      <c r="AP475" s="98">
        <f>SAStab!E2248</f>
        <v>0.374</v>
      </c>
      <c r="AQ475" s="52">
        <f>SAStab!B10146</f>
        <v>853</v>
      </c>
      <c r="AR475" s="52">
        <f>SAStab!C10146</f>
        <v>0</v>
      </c>
      <c r="AS475" s="52">
        <f>SAStab!D10146</f>
        <v>0</v>
      </c>
      <c r="AT475" s="52">
        <f>SAStab!E10146</f>
        <v>0</v>
      </c>
      <c r="AU475" s="52">
        <f>SAStab!F10146</f>
        <v>0</v>
      </c>
      <c r="AV475" s="52">
        <f>SAStab!G10146</f>
        <v>503</v>
      </c>
      <c r="AW475" s="52">
        <f>SAStab!H10146</f>
        <v>2310</v>
      </c>
      <c r="AX475" s="52">
        <f>SAStab!I10146</f>
        <v>4234</v>
      </c>
      <c r="AY475" s="52">
        <f>SAStab!J10146</f>
        <v>11988</v>
      </c>
      <c r="BA475" s="7"/>
      <c r="BB475" s="7" t="str">
        <f t="shared" si="117"/>
        <v>State Income Tax</v>
      </c>
      <c r="BC475" s="98">
        <f>SAStab!F2248</f>
        <v>0.37</v>
      </c>
      <c r="BD475" s="52">
        <f>SAStab!B10290</f>
        <v>1280</v>
      </c>
      <c r="BE475" s="52">
        <f>SAStab!C10290</f>
        <v>0</v>
      </c>
      <c r="BF475" s="52">
        <f>SAStab!D10290</f>
        <v>0</v>
      </c>
      <c r="BG475" s="52">
        <f>SAStab!E10290</f>
        <v>0</v>
      </c>
      <c r="BH475" s="52">
        <f>SAStab!F10290</f>
        <v>0</v>
      </c>
      <c r="BI475" s="52">
        <f>SAStab!G10290</f>
        <v>540</v>
      </c>
      <c r="BJ475" s="52">
        <f>SAStab!H10290</f>
        <v>2574</v>
      </c>
      <c r="BK475" s="52">
        <f>SAStab!I10290</f>
        <v>5013</v>
      </c>
      <c r="BL475" s="52">
        <f>SAStab!J10290</f>
        <v>14618</v>
      </c>
      <c r="BN475" s="7"/>
      <c r="BO475" s="7" t="str">
        <f t="shared" si="118"/>
        <v>State Income Tax</v>
      </c>
      <c r="BP475" s="98">
        <f>SAStab!G2248</f>
        <v>0.38300000000000001</v>
      </c>
      <c r="BQ475">
        <f>SAStab!B10434</f>
        <v>1201</v>
      </c>
      <c r="BR475">
        <f>SAStab!C10434</f>
        <v>0</v>
      </c>
      <c r="BS475">
        <f>SAStab!D10434</f>
        <v>0</v>
      </c>
      <c r="BT475">
        <f>SAStab!E10434</f>
        <v>0</v>
      </c>
      <c r="BU475">
        <f>SAStab!F10434</f>
        <v>0</v>
      </c>
      <c r="BV475" s="11">
        <f>SAStab!G10434</f>
        <v>620</v>
      </c>
      <c r="BW475" s="11">
        <f>SAStab!H10434</f>
        <v>2998</v>
      </c>
      <c r="BX475" s="11">
        <f>SAStab!I10434</f>
        <v>5482</v>
      </c>
      <c r="BY475" s="11">
        <f>SAStab!J10434</f>
        <v>17908</v>
      </c>
    </row>
    <row r="476" spans="1:77">
      <c r="A476" s="7"/>
      <c r="B476" s="7" t="s">
        <v>297</v>
      </c>
      <c r="C476" s="98">
        <f>SAStab!B2249</f>
        <v>0.46500000000000002</v>
      </c>
      <c r="D476" s="52">
        <f>SAStab!B9715</f>
        <v>1022</v>
      </c>
      <c r="E476" s="52">
        <f>SAStab!C9715</f>
        <v>0</v>
      </c>
      <c r="F476" s="52">
        <f>SAStab!D9715</f>
        <v>0</v>
      </c>
      <c r="G476" s="52">
        <f>SAStab!E9715</f>
        <v>0</v>
      </c>
      <c r="H476" s="52">
        <f>SAStab!F9715</f>
        <v>0</v>
      </c>
      <c r="I476" s="52">
        <f>SAStab!G9715</f>
        <v>1571</v>
      </c>
      <c r="J476" s="52">
        <f>SAStab!H9715</f>
        <v>3369</v>
      </c>
      <c r="K476" s="52">
        <f>SAStab!I9715</f>
        <v>4677</v>
      </c>
      <c r="L476" s="52">
        <f>SAStab!J9715</f>
        <v>6988</v>
      </c>
      <c r="N476" s="7"/>
      <c r="O476" s="7" t="str">
        <f t="shared" si="114"/>
        <v>OASDI tax</v>
      </c>
      <c r="P476" s="98">
        <f>SAStab!C2249</f>
        <v>0.46500000000000002</v>
      </c>
      <c r="Q476">
        <f>SAStab!B9859</f>
        <v>1326</v>
      </c>
      <c r="R476" s="52">
        <f>SAStab!C9859</f>
        <v>0</v>
      </c>
      <c r="S476" s="52">
        <f>SAStab!D9859</f>
        <v>0</v>
      </c>
      <c r="T476" s="52">
        <f>SAStab!E9859</f>
        <v>0</v>
      </c>
      <c r="U476" s="52">
        <f>SAStab!F9859</f>
        <v>0</v>
      </c>
      <c r="V476" s="52">
        <f>SAStab!G9859</f>
        <v>1960</v>
      </c>
      <c r="W476" s="52">
        <f>SAStab!H9859</f>
        <v>4297</v>
      </c>
      <c r="X476">
        <f>SAStab!I9859</f>
        <v>6332</v>
      </c>
      <c r="Y476">
        <f>SAStab!J9859</f>
        <v>9783</v>
      </c>
      <c r="AA476" s="7"/>
      <c r="AB476" s="7" t="str">
        <f t="shared" si="115"/>
        <v>OASDI tax</v>
      </c>
      <c r="AC476" s="98">
        <f>SAStab!D2249</f>
        <v>0.38800000000000001</v>
      </c>
      <c r="AD476">
        <f>SAStab!B10003</f>
        <v>1225</v>
      </c>
      <c r="AE476">
        <f>SAStab!C10003</f>
        <v>0</v>
      </c>
      <c r="AF476">
        <f>SAStab!D10003</f>
        <v>0</v>
      </c>
      <c r="AG476">
        <f>SAStab!E10003</f>
        <v>0</v>
      </c>
      <c r="AH476">
        <f>SAStab!F10003</f>
        <v>0</v>
      </c>
      <c r="AI476">
        <f>SAStab!G10003</f>
        <v>1641</v>
      </c>
      <c r="AJ476">
        <f>SAStab!H10003</f>
        <v>4165</v>
      </c>
      <c r="AK476">
        <f>SAStab!I10003</f>
        <v>6318</v>
      </c>
      <c r="AL476">
        <f>SAStab!J10003</f>
        <v>10803</v>
      </c>
      <c r="AN476" s="7"/>
      <c r="AO476" s="7" t="str">
        <f t="shared" si="116"/>
        <v>OASDI tax</v>
      </c>
      <c r="AP476" s="98">
        <f>SAStab!E2249</f>
        <v>0.36699999999999999</v>
      </c>
      <c r="AQ476" s="52">
        <f>SAStab!B10147</f>
        <v>1261</v>
      </c>
      <c r="AR476" s="52">
        <f>SAStab!C10147</f>
        <v>0</v>
      </c>
      <c r="AS476" s="52">
        <f>SAStab!D10147</f>
        <v>0</v>
      </c>
      <c r="AT476" s="52">
        <f>SAStab!E10147</f>
        <v>0</v>
      </c>
      <c r="AU476" s="52">
        <f>SAStab!F10147</f>
        <v>0</v>
      </c>
      <c r="AV476" s="52">
        <f>SAStab!G10147</f>
        <v>1545</v>
      </c>
      <c r="AW476" s="52">
        <f>SAStab!H10147</f>
        <v>4532</v>
      </c>
      <c r="AX476" s="52">
        <f>SAStab!I10147</f>
        <v>6917</v>
      </c>
      <c r="AY476" s="52">
        <f>SAStab!J10147</f>
        <v>10909</v>
      </c>
      <c r="BA476" s="7"/>
      <c r="BB476" s="7" t="str">
        <f t="shared" si="117"/>
        <v>OASDI tax</v>
      </c>
      <c r="BC476" s="98">
        <f>SAStab!F2249</f>
        <v>0.39900000000000002</v>
      </c>
      <c r="BD476" s="52">
        <f>SAStab!B10291</f>
        <v>1518</v>
      </c>
      <c r="BE476" s="52">
        <f>SAStab!C10291</f>
        <v>0</v>
      </c>
      <c r="BF476" s="52">
        <f>SAStab!D10291</f>
        <v>0</v>
      </c>
      <c r="BG476" s="52">
        <f>SAStab!E10291</f>
        <v>0</v>
      </c>
      <c r="BH476" s="52">
        <f>SAStab!F10291</f>
        <v>0</v>
      </c>
      <c r="BI476" s="52">
        <f>SAStab!G10291</f>
        <v>1934</v>
      </c>
      <c r="BJ476" s="52">
        <f>SAStab!H10291</f>
        <v>5329</v>
      </c>
      <c r="BK476" s="52">
        <f>SAStab!I10291</f>
        <v>7971</v>
      </c>
      <c r="BL476" s="52">
        <f>SAStab!J10291</f>
        <v>12837</v>
      </c>
      <c r="BN476" s="7"/>
      <c r="BO476" s="7" t="str">
        <f t="shared" si="118"/>
        <v>OASDI tax</v>
      </c>
      <c r="BP476" s="98">
        <f>SAStab!G2249</f>
        <v>0.39900000000000002</v>
      </c>
      <c r="BQ476">
        <f>SAStab!B10435</f>
        <v>1673</v>
      </c>
      <c r="BR476">
        <f>SAStab!C10435</f>
        <v>0</v>
      </c>
      <c r="BS476">
        <f>SAStab!D10435</f>
        <v>0</v>
      </c>
      <c r="BT476">
        <f>SAStab!E10435</f>
        <v>0</v>
      </c>
      <c r="BU476">
        <f>SAStab!F10435</f>
        <v>0</v>
      </c>
      <c r="BV476" s="11">
        <f>SAStab!G10435</f>
        <v>2073</v>
      </c>
      <c r="BW476" s="11">
        <f>SAStab!H10435</f>
        <v>5860</v>
      </c>
      <c r="BX476" s="11">
        <f>SAStab!I10435</f>
        <v>8850</v>
      </c>
      <c r="BY476" s="11">
        <f>SAStab!J10435</f>
        <v>14320</v>
      </c>
    </row>
    <row r="477" spans="1:77">
      <c r="A477" s="7"/>
      <c r="B477" s="7" t="s">
        <v>298</v>
      </c>
      <c r="C477" s="98">
        <f>SAStab!B2250</f>
        <v>0.46500000000000002</v>
      </c>
      <c r="D477" s="52">
        <f>SAStab!B9716</f>
        <v>267</v>
      </c>
      <c r="E477" s="52">
        <f>SAStab!C9716</f>
        <v>0</v>
      </c>
      <c r="F477" s="52">
        <f>SAStab!D9716</f>
        <v>0</v>
      </c>
      <c r="G477" s="52">
        <f>SAStab!E9716</f>
        <v>0</v>
      </c>
      <c r="H477" s="52">
        <f>SAStab!F9716</f>
        <v>0</v>
      </c>
      <c r="I477" s="52">
        <f>SAStab!G9716</f>
        <v>367</v>
      </c>
      <c r="J477" s="52">
        <f>SAStab!H9716</f>
        <v>788</v>
      </c>
      <c r="K477" s="52">
        <f>SAStab!I9716</f>
        <v>1110</v>
      </c>
      <c r="L477" s="52">
        <f>SAStab!J9716</f>
        <v>2298</v>
      </c>
      <c r="N477" s="7"/>
      <c r="O477" s="7" t="str">
        <f t="shared" si="114"/>
        <v>HI tax</v>
      </c>
      <c r="P477" s="98">
        <f>SAStab!C2250</f>
        <v>0.46500000000000002</v>
      </c>
      <c r="Q477">
        <f>SAStab!B9860</f>
        <v>267</v>
      </c>
      <c r="R477" s="52">
        <f>SAStab!C9860</f>
        <v>0</v>
      </c>
      <c r="S477" s="52">
        <f>SAStab!D9860</f>
        <v>0</v>
      </c>
      <c r="T477" s="52">
        <f>SAStab!E9860</f>
        <v>0</v>
      </c>
      <c r="U477" s="52">
        <f>SAStab!F9860</f>
        <v>0</v>
      </c>
      <c r="V477" s="52">
        <f>SAStab!G9860</f>
        <v>369</v>
      </c>
      <c r="W477" s="52">
        <f>SAStab!H9860</f>
        <v>810</v>
      </c>
      <c r="X477">
        <f>SAStab!I9860</f>
        <v>1195</v>
      </c>
      <c r="Y477">
        <f>SAStab!J9860</f>
        <v>2218</v>
      </c>
      <c r="AA477" s="7"/>
      <c r="AB477" s="7" t="str">
        <f t="shared" si="115"/>
        <v>HI tax</v>
      </c>
      <c r="AC477" s="98">
        <f>SAStab!D2250</f>
        <v>0.38800000000000001</v>
      </c>
      <c r="AD477">
        <f>SAStab!B10004</f>
        <v>250</v>
      </c>
      <c r="AE477">
        <f>SAStab!C10004</f>
        <v>0</v>
      </c>
      <c r="AF477">
        <f>SAStab!D10004</f>
        <v>0</v>
      </c>
      <c r="AG477">
        <f>SAStab!E10004</f>
        <v>0</v>
      </c>
      <c r="AH477">
        <f>SAStab!F10004</f>
        <v>0</v>
      </c>
      <c r="AI477">
        <f>SAStab!G10004</f>
        <v>309</v>
      </c>
      <c r="AJ477">
        <f>SAStab!H10004</f>
        <v>786</v>
      </c>
      <c r="AK477">
        <f>SAStab!I10004</f>
        <v>1199</v>
      </c>
      <c r="AL477">
        <f>SAStab!J10004</f>
        <v>2303</v>
      </c>
      <c r="AN477" s="7"/>
      <c r="AO477" s="7" t="str">
        <f t="shared" si="116"/>
        <v>HI tax</v>
      </c>
      <c r="AP477" s="98">
        <f>SAStab!E2250</f>
        <v>0.36699999999999999</v>
      </c>
      <c r="AQ477" s="52">
        <f>SAStab!B10148</f>
        <v>253</v>
      </c>
      <c r="AR477" s="52">
        <f>SAStab!C10148</f>
        <v>0</v>
      </c>
      <c r="AS477" s="52">
        <f>SAStab!D10148</f>
        <v>0</v>
      </c>
      <c r="AT477" s="52">
        <f>SAStab!E10148</f>
        <v>0</v>
      </c>
      <c r="AU477" s="52">
        <f>SAStab!F10148</f>
        <v>0</v>
      </c>
      <c r="AV477" s="52">
        <f>SAStab!G10148</f>
        <v>291</v>
      </c>
      <c r="AW477" s="52">
        <f>SAStab!H10148</f>
        <v>853</v>
      </c>
      <c r="AX477" s="52">
        <f>SAStab!I10148</f>
        <v>1303</v>
      </c>
      <c r="AY477" s="52">
        <f>SAStab!J10148</f>
        <v>2487</v>
      </c>
      <c r="BA477" s="7"/>
      <c r="BB477" s="7" t="str">
        <f t="shared" si="117"/>
        <v>HI tax</v>
      </c>
      <c r="BC477" s="98">
        <f>SAStab!F2250</f>
        <v>0.39900000000000002</v>
      </c>
      <c r="BD477" s="52">
        <f>SAStab!B10292</f>
        <v>324</v>
      </c>
      <c r="BE477" s="52">
        <f>SAStab!C10292</f>
        <v>0</v>
      </c>
      <c r="BF477" s="52">
        <f>SAStab!D10292</f>
        <v>0</v>
      </c>
      <c r="BG477" s="52">
        <f>SAStab!E10292</f>
        <v>0</v>
      </c>
      <c r="BH477" s="52">
        <f>SAStab!F10292</f>
        <v>0</v>
      </c>
      <c r="BI477" s="52">
        <f>SAStab!G10292</f>
        <v>364</v>
      </c>
      <c r="BJ477" s="52">
        <f>SAStab!H10292</f>
        <v>1003</v>
      </c>
      <c r="BK477" s="52">
        <f>SAStab!I10292</f>
        <v>1503</v>
      </c>
      <c r="BL477" s="52">
        <f>SAStab!J10292</f>
        <v>3034</v>
      </c>
      <c r="BN477" s="7"/>
      <c r="BO477" s="7" t="str">
        <f t="shared" si="118"/>
        <v>HI tax</v>
      </c>
      <c r="BP477" s="98">
        <f>SAStab!G2250</f>
        <v>0.39900000000000002</v>
      </c>
      <c r="BQ477">
        <f>SAStab!B10436</f>
        <v>343</v>
      </c>
      <c r="BR477">
        <f>SAStab!C10436</f>
        <v>0</v>
      </c>
      <c r="BS477">
        <f>SAStab!D10436</f>
        <v>0</v>
      </c>
      <c r="BT477">
        <f>SAStab!E10436</f>
        <v>0</v>
      </c>
      <c r="BU477">
        <f>SAStab!F10436</f>
        <v>0</v>
      </c>
      <c r="BV477" s="11">
        <f>SAStab!G10436</f>
        <v>390</v>
      </c>
      <c r="BW477" s="11">
        <f>SAStab!H10436</f>
        <v>1103</v>
      </c>
      <c r="BX477" s="11">
        <f>SAStab!I10436</f>
        <v>1666</v>
      </c>
      <c r="BY477" s="11">
        <f>SAStab!J10436</f>
        <v>3265</v>
      </c>
    </row>
    <row r="478" spans="1:77">
      <c r="A478" s="7"/>
      <c r="B478" s="7" t="s">
        <v>268</v>
      </c>
      <c r="C478" s="98">
        <f>SAStab!B2251</f>
        <v>2.5000000000000001E-2</v>
      </c>
      <c r="D478" s="52">
        <f>SAStab!B9717</f>
        <v>44</v>
      </c>
      <c r="E478" s="52">
        <f>SAStab!C9717</f>
        <v>0</v>
      </c>
      <c r="F478" s="52">
        <f>SAStab!D9717</f>
        <v>0</v>
      </c>
      <c r="G478" s="52">
        <f>SAStab!E9717</f>
        <v>0</v>
      </c>
      <c r="H478" s="52">
        <f>SAStab!F9717</f>
        <v>0</v>
      </c>
      <c r="I478" s="52">
        <f>SAStab!G9717</f>
        <v>0</v>
      </c>
      <c r="J478" s="52">
        <f>SAStab!H9717</f>
        <v>0</v>
      </c>
      <c r="K478" s="52">
        <f>SAStab!I9717</f>
        <v>0</v>
      </c>
      <c r="L478" s="52">
        <f>SAStab!J9717</f>
        <v>1026</v>
      </c>
      <c r="N478" s="7"/>
      <c r="O478" s="7" t="str">
        <f t="shared" si="114"/>
        <v>Medicare Surtax</v>
      </c>
      <c r="P478" s="98">
        <f>SAStab!C2251</f>
        <v>5.0999999999999997E-2</v>
      </c>
      <c r="Q478">
        <f>SAStab!B9861</f>
        <v>59</v>
      </c>
      <c r="R478" s="52">
        <f>SAStab!C9861</f>
        <v>0</v>
      </c>
      <c r="S478" s="52">
        <f>SAStab!D9861</f>
        <v>0</v>
      </c>
      <c r="T478" s="52">
        <f>SAStab!E9861</f>
        <v>0</v>
      </c>
      <c r="U478" s="52">
        <f>SAStab!F9861</f>
        <v>0</v>
      </c>
      <c r="V478" s="52">
        <f>SAStab!G9861</f>
        <v>0</v>
      </c>
      <c r="W478" s="52">
        <f>SAStab!H9861</f>
        <v>0</v>
      </c>
      <c r="X478">
        <f>SAStab!I9861</f>
        <v>1</v>
      </c>
      <c r="Y478">
        <f>SAStab!J9861</f>
        <v>1854</v>
      </c>
      <c r="AA478" s="7"/>
      <c r="AB478" s="7" t="str">
        <f t="shared" si="115"/>
        <v>Medicare Surtax</v>
      </c>
      <c r="AC478" s="98">
        <f>SAStab!D2251</f>
        <v>8.3000000000000004E-2</v>
      </c>
      <c r="AD478">
        <f>SAStab!B10005</f>
        <v>88</v>
      </c>
      <c r="AE478">
        <f>SAStab!C10005</f>
        <v>0</v>
      </c>
      <c r="AF478">
        <f>SAStab!D10005</f>
        <v>0</v>
      </c>
      <c r="AG478">
        <f>SAStab!E10005</f>
        <v>0</v>
      </c>
      <c r="AH478">
        <f>SAStab!F10005</f>
        <v>0</v>
      </c>
      <c r="AI478">
        <f>SAStab!G10005</f>
        <v>0</v>
      </c>
      <c r="AJ478">
        <f>SAStab!H10005</f>
        <v>0</v>
      </c>
      <c r="AK478">
        <f>SAStab!I10005</f>
        <v>252</v>
      </c>
      <c r="AL478">
        <f>SAStab!J10005</f>
        <v>2250</v>
      </c>
      <c r="AN478" s="7"/>
      <c r="AO478" s="7" t="str">
        <f t="shared" si="116"/>
        <v>Medicare Surtax</v>
      </c>
      <c r="AP478" s="98">
        <f>SAStab!E2251</f>
        <v>0.14899999999999999</v>
      </c>
      <c r="AQ478" s="52">
        <f>SAStab!B10149</f>
        <v>118</v>
      </c>
      <c r="AR478" s="52">
        <f>SAStab!C10149</f>
        <v>0</v>
      </c>
      <c r="AS478" s="52">
        <f>SAStab!D10149</f>
        <v>0</v>
      </c>
      <c r="AT478" s="52">
        <f>SAStab!E10149</f>
        <v>0</v>
      </c>
      <c r="AU478" s="52">
        <f>SAStab!F10149</f>
        <v>0</v>
      </c>
      <c r="AV478" s="52">
        <f>SAStab!G10149</f>
        <v>0</v>
      </c>
      <c r="AW478" s="52">
        <f>SAStab!H10149</f>
        <v>155</v>
      </c>
      <c r="AX478" s="52">
        <f>SAStab!I10149</f>
        <v>633</v>
      </c>
      <c r="AY478" s="52">
        <f>SAStab!J10149</f>
        <v>2444</v>
      </c>
      <c r="BA478" s="7"/>
      <c r="BB478" s="7" t="str">
        <f t="shared" si="117"/>
        <v>Medicare Surtax</v>
      </c>
      <c r="BC478" s="98">
        <f>SAStab!F2251</f>
        <v>0.26100000000000001</v>
      </c>
      <c r="BD478" s="52">
        <f>SAStab!B10293</f>
        <v>245</v>
      </c>
      <c r="BE478" s="52">
        <f>SAStab!C10293</f>
        <v>0</v>
      </c>
      <c r="BF478" s="52">
        <f>SAStab!D10293</f>
        <v>0</v>
      </c>
      <c r="BG478" s="52">
        <f>SAStab!E10293</f>
        <v>0</v>
      </c>
      <c r="BH478" s="52">
        <f>SAStab!F10293</f>
        <v>0</v>
      </c>
      <c r="BI478" s="52">
        <f>SAStab!G10293</f>
        <v>3</v>
      </c>
      <c r="BJ478" s="52">
        <f>SAStab!H10293</f>
        <v>525</v>
      </c>
      <c r="BK478" s="52">
        <f>SAStab!I10293</f>
        <v>1200</v>
      </c>
      <c r="BL478" s="52">
        <f>SAStab!J10293</f>
        <v>3541</v>
      </c>
      <c r="BN478" s="7"/>
      <c r="BO478" s="7" t="str">
        <f t="shared" si="118"/>
        <v>Medicare Surtax</v>
      </c>
      <c r="BP478" s="98">
        <f>SAStab!G2251</f>
        <v>0.35499999999999998</v>
      </c>
      <c r="BQ478">
        <f>SAStab!B10437</f>
        <v>297</v>
      </c>
      <c r="BR478">
        <f>SAStab!C10437</f>
        <v>0</v>
      </c>
      <c r="BS478">
        <f>SAStab!D10437</f>
        <v>0</v>
      </c>
      <c r="BT478">
        <f>SAStab!E10437</f>
        <v>0</v>
      </c>
      <c r="BU478">
        <f>SAStab!F10437</f>
        <v>0</v>
      </c>
      <c r="BV478" s="11">
        <f>SAStab!G10437</f>
        <v>131</v>
      </c>
      <c r="BW478" s="11">
        <f>SAStab!H10437</f>
        <v>754</v>
      </c>
      <c r="BX478" s="11">
        <f>SAStab!I10437</f>
        <v>1473</v>
      </c>
      <c r="BY478" s="11">
        <f>SAStab!J10437</f>
        <v>4404</v>
      </c>
    </row>
    <row r="479" spans="1:77">
      <c r="A479" s="7"/>
      <c r="B479" s="7" t="s">
        <v>296</v>
      </c>
      <c r="C479" s="98">
        <f>SAStab!B2252</f>
        <v>0.90700000000000003</v>
      </c>
      <c r="D479" s="52">
        <f>SAStab!B9718</f>
        <v>1440</v>
      </c>
      <c r="E479" s="52">
        <f>SAStab!C9718</f>
        <v>0</v>
      </c>
      <c r="F479" s="52">
        <f>SAStab!D9718</f>
        <v>1500.08</v>
      </c>
      <c r="G479" s="52">
        <f>SAStab!E9718</f>
        <v>1500.1</v>
      </c>
      <c r="H479" s="52">
        <f>SAStab!F9718</f>
        <v>1500.1</v>
      </c>
      <c r="I479" s="52">
        <f>SAStab!G9718</f>
        <v>1500</v>
      </c>
      <c r="J479" s="52">
        <f>SAStab!H9718</f>
        <v>1500</v>
      </c>
      <c r="K479" s="52">
        <f>SAStab!I9718</f>
        <v>2100</v>
      </c>
      <c r="L479" s="52">
        <f>SAStab!J9718</f>
        <v>3900</v>
      </c>
      <c r="N479" s="7"/>
      <c r="O479" s="7" t="str">
        <f t="shared" si="114"/>
        <v>Medicare Part B Premium</v>
      </c>
      <c r="P479" s="98">
        <f>SAStab!C2252</f>
        <v>0.91900000000000004</v>
      </c>
      <c r="Q479">
        <f>SAStab!B9862</f>
        <v>1819</v>
      </c>
      <c r="R479" s="52">
        <f>SAStab!C9862</f>
        <v>0</v>
      </c>
      <c r="S479" s="52">
        <f>SAStab!D9862</f>
        <v>1862.3</v>
      </c>
      <c r="T479" s="52">
        <f>SAStab!E9862</f>
        <v>1862.3</v>
      </c>
      <c r="U479" s="52">
        <f>SAStab!F9862</f>
        <v>1862.3</v>
      </c>
      <c r="V479" s="52">
        <f>SAStab!G9862</f>
        <v>1862</v>
      </c>
      <c r="W479" s="52">
        <f>SAStab!H9862</f>
        <v>1862</v>
      </c>
      <c r="X479">
        <f>SAStab!I9862</f>
        <v>2607</v>
      </c>
      <c r="Y479">
        <f>SAStab!J9862</f>
        <v>4842</v>
      </c>
      <c r="AA479" s="7"/>
      <c r="AB479" s="7" t="str">
        <f t="shared" si="115"/>
        <v>Medicare Part B Premium</v>
      </c>
      <c r="AC479" s="98">
        <f>SAStab!D2252</f>
        <v>0.92600000000000005</v>
      </c>
      <c r="AD479">
        <f>SAStab!B10006</f>
        <v>2304</v>
      </c>
      <c r="AE479">
        <f>SAStab!C10006</f>
        <v>0</v>
      </c>
      <c r="AF479">
        <f>SAStab!D10006</f>
        <v>2346.06</v>
      </c>
      <c r="AG479">
        <f>SAStab!E10006</f>
        <v>2346.1</v>
      </c>
      <c r="AH479">
        <f>SAStab!F10006</f>
        <v>2346.1</v>
      </c>
      <c r="AI479">
        <f>SAStab!G10006</f>
        <v>2346</v>
      </c>
      <c r="AJ479">
        <f>SAStab!H10006</f>
        <v>2346</v>
      </c>
      <c r="AK479">
        <f>SAStab!I10006</f>
        <v>3284</v>
      </c>
      <c r="AL479">
        <f>SAStab!J10006</f>
        <v>6100</v>
      </c>
      <c r="AN479" s="7"/>
      <c r="AO479" s="7" t="str">
        <f t="shared" si="116"/>
        <v>Medicare Part B Premium</v>
      </c>
      <c r="AP479" s="98">
        <f>SAStab!E2252</f>
        <v>0.92300000000000004</v>
      </c>
      <c r="AQ479" s="52">
        <f>SAStab!B10150</f>
        <v>2958</v>
      </c>
      <c r="AR479" s="52">
        <f>SAStab!C10150</f>
        <v>0</v>
      </c>
      <c r="AS479" s="52">
        <f>SAStab!D10150</f>
        <v>2977.43</v>
      </c>
      <c r="AT479" s="52">
        <f>SAStab!E10150</f>
        <v>2977.4</v>
      </c>
      <c r="AU479" s="52">
        <f>SAStab!F10150</f>
        <v>2977.4</v>
      </c>
      <c r="AV479" s="52">
        <f>SAStab!G10150</f>
        <v>2977</v>
      </c>
      <c r="AW479" s="52">
        <f>SAStab!H10150</f>
        <v>2977</v>
      </c>
      <c r="AX479" s="52">
        <f>SAStab!I10150</f>
        <v>4168</v>
      </c>
      <c r="AY479" s="52">
        <f>SAStab!J10150</f>
        <v>7741</v>
      </c>
      <c r="BA479" s="7"/>
      <c r="BB479" s="7" t="str">
        <f t="shared" si="117"/>
        <v>Medicare Part B Premium</v>
      </c>
      <c r="BC479" s="98">
        <f>SAStab!F2252</f>
        <v>0.92</v>
      </c>
      <c r="BD479" s="52">
        <f>SAStab!B10294</f>
        <v>3766</v>
      </c>
      <c r="BE479" s="52">
        <f>SAStab!C10294</f>
        <v>0</v>
      </c>
      <c r="BF479" s="52">
        <f>SAStab!D10294</f>
        <v>3717.23</v>
      </c>
      <c r="BG479" s="52">
        <f>SAStab!E10294</f>
        <v>3717.2</v>
      </c>
      <c r="BH479" s="52">
        <f>SAStab!F10294</f>
        <v>3717.2</v>
      </c>
      <c r="BI479" s="52">
        <f>SAStab!G10294</f>
        <v>3717</v>
      </c>
      <c r="BJ479" s="52">
        <f>SAStab!H10294</f>
        <v>3717</v>
      </c>
      <c r="BK479" s="52">
        <f>SAStab!I10294</f>
        <v>7434</v>
      </c>
      <c r="BL479" s="52">
        <f>SAStab!J10294</f>
        <v>11895</v>
      </c>
      <c r="BN479" s="7"/>
      <c r="BO479" s="7" t="str">
        <f t="shared" si="118"/>
        <v>Medicare Part B Premium</v>
      </c>
      <c r="BP479" s="98">
        <f>SAStab!G2252</f>
        <v>0.91700000000000004</v>
      </c>
      <c r="BQ479">
        <f>SAStab!B10438</f>
        <v>4660</v>
      </c>
      <c r="BR479">
        <f>SAStab!C10438</f>
        <v>0</v>
      </c>
      <c r="BS479">
        <f>SAStab!D10438</f>
        <v>4517.92</v>
      </c>
      <c r="BT479">
        <f>SAStab!E10438</f>
        <v>4517.8999999999996</v>
      </c>
      <c r="BU479">
        <f>SAStab!F10438</f>
        <v>4517.8999999999996</v>
      </c>
      <c r="BV479" s="11">
        <f>SAStab!G10438</f>
        <v>4518</v>
      </c>
      <c r="BW479" s="11">
        <f>SAStab!H10438</f>
        <v>6325</v>
      </c>
      <c r="BX479" s="11">
        <f>SAStab!I10438</f>
        <v>9036</v>
      </c>
      <c r="BY479" s="11">
        <f>SAStab!J10438</f>
        <v>14457</v>
      </c>
    </row>
    <row r="480" spans="1:77">
      <c r="A480" s="7"/>
      <c r="B480" s="7" t="s">
        <v>299</v>
      </c>
      <c r="C480" s="98">
        <f>SAStab!B2253</f>
        <v>0.71799999999999997</v>
      </c>
      <c r="D480" s="52">
        <f>SAStab!B9719</f>
        <v>389</v>
      </c>
      <c r="E480" s="52">
        <f>SAStab!C9719</f>
        <v>0</v>
      </c>
      <c r="F480" s="52">
        <f>SAStab!D9719</f>
        <v>0</v>
      </c>
      <c r="G480" s="52">
        <f>SAStab!E9719</f>
        <v>0</v>
      </c>
      <c r="H480" s="52">
        <f>SAStab!F9719</f>
        <v>513.6</v>
      </c>
      <c r="I480" s="52">
        <f>SAStab!G9719</f>
        <v>514</v>
      </c>
      <c r="J480" s="52">
        <f>SAStab!H9719</f>
        <v>514</v>
      </c>
      <c r="K480" s="52">
        <f>SAStab!I9719</f>
        <v>514</v>
      </c>
      <c r="L480" s="52">
        <f>SAStab!J9719</f>
        <v>1007</v>
      </c>
      <c r="N480" s="7"/>
      <c r="O480" s="7" t="str">
        <f t="shared" si="114"/>
        <v>Medicare Part D Premium</v>
      </c>
      <c r="P480" s="98">
        <f>SAStab!C2253</f>
        <v>0.72699999999999998</v>
      </c>
      <c r="Q480">
        <f>SAStab!B9863</f>
        <v>538</v>
      </c>
      <c r="R480" s="52">
        <f>SAStab!C9863</f>
        <v>0</v>
      </c>
      <c r="S480" s="52">
        <f>SAStab!D9863</f>
        <v>0</v>
      </c>
      <c r="T480" s="52">
        <f>SAStab!E9863</f>
        <v>0</v>
      </c>
      <c r="U480" s="52">
        <f>SAStab!F9863</f>
        <v>699.6</v>
      </c>
      <c r="V480" s="52">
        <f>SAStab!G9863</f>
        <v>700</v>
      </c>
      <c r="W480" s="52">
        <f>SAStab!H9863</f>
        <v>700</v>
      </c>
      <c r="X480">
        <f>SAStab!I9863</f>
        <v>700</v>
      </c>
      <c r="Y480">
        <f>SAStab!J9863</f>
        <v>1372</v>
      </c>
      <c r="AA480" s="7"/>
      <c r="AB480" s="7" t="str">
        <f t="shared" si="115"/>
        <v>Medicare Part D Premium</v>
      </c>
      <c r="AC480" s="98">
        <f>SAStab!D2253</f>
        <v>0.73399999999999999</v>
      </c>
      <c r="AD480">
        <f>SAStab!B10007</f>
        <v>683</v>
      </c>
      <c r="AE480">
        <f>SAStab!C10007</f>
        <v>0</v>
      </c>
      <c r="AF480">
        <f>SAStab!D10007</f>
        <v>0</v>
      </c>
      <c r="AG480">
        <f>SAStab!E10007</f>
        <v>0</v>
      </c>
      <c r="AH480">
        <f>SAStab!F10007</f>
        <v>881.4</v>
      </c>
      <c r="AI480">
        <f>SAStab!G10007</f>
        <v>881</v>
      </c>
      <c r="AJ480">
        <f>SAStab!H10007</f>
        <v>881</v>
      </c>
      <c r="AK480">
        <f>SAStab!I10007</f>
        <v>881</v>
      </c>
      <c r="AL480">
        <f>SAStab!J10007</f>
        <v>1728</v>
      </c>
      <c r="AN480" s="7"/>
      <c r="AO480" s="7" t="str">
        <f t="shared" si="116"/>
        <v>Medicare Part D Premium</v>
      </c>
      <c r="AP480" s="98">
        <f>SAStab!E2253</f>
        <v>0.73199999999999998</v>
      </c>
      <c r="AQ480" s="52">
        <f>SAStab!B10151</f>
        <v>876</v>
      </c>
      <c r="AR480" s="52">
        <f>SAStab!C10151</f>
        <v>0</v>
      </c>
      <c r="AS480" s="52">
        <f>SAStab!D10151</f>
        <v>0</v>
      </c>
      <c r="AT480" s="52">
        <f>SAStab!E10151</f>
        <v>0</v>
      </c>
      <c r="AU480" s="52">
        <f>SAStab!F10151</f>
        <v>1118.5999999999999</v>
      </c>
      <c r="AV480" s="52">
        <f>SAStab!G10151</f>
        <v>1119</v>
      </c>
      <c r="AW480" s="52">
        <f>SAStab!H10151</f>
        <v>1119</v>
      </c>
      <c r="AX480" s="52">
        <f>SAStab!I10151</f>
        <v>1535</v>
      </c>
      <c r="AY480" s="52">
        <f>SAStab!J10151</f>
        <v>2851</v>
      </c>
      <c r="BA480" s="7"/>
      <c r="BB480" s="7" t="str">
        <f t="shared" si="117"/>
        <v>Medicare Part D Premium</v>
      </c>
      <c r="BC480" s="98">
        <f>SAStab!F2253</f>
        <v>0.72799999999999998</v>
      </c>
      <c r="BD480" s="52">
        <f>SAStab!B10295</f>
        <v>1114</v>
      </c>
      <c r="BE480" s="52">
        <f>SAStab!C10295</f>
        <v>0</v>
      </c>
      <c r="BF480" s="52">
        <f>SAStab!D10295</f>
        <v>0</v>
      </c>
      <c r="BG480" s="52">
        <f>SAStab!E10295</f>
        <v>0</v>
      </c>
      <c r="BH480" s="52">
        <f>SAStab!F10295</f>
        <v>1396.5</v>
      </c>
      <c r="BI480" s="52">
        <f>SAStab!G10295</f>
        <v>1397</v>
      </c>
      <c r="BJ480" s="52">
        <f>SAStab!H10295</f>
        <v>1397</v>
      </c>
      <c r="BK480" s="52">
        <f>SAStab!I10295</f>
        <v>1917</v>
      </c>
      <c r="BL480" s="52">
        <f>SAStab!J10295</f>
        <v>3560</v>
      </c>
      <c r="BN480" s="7"/>
      <c r="BO480" s="7" t="str">
        <f t="shared" si="118"/>
        <v>Medicare Part D Premium</v>
      </c>
      <c r="BP480" s="98">
        <f>SAStab!G2253</f>
        <v>0.72099999999999997</v>
      </c>
      <c r="BQ480">
        <f>SAStab!B10439</f>
        <v>1368</v>
      </c>
      <c r="BR480">
        <f>SAStab!C10439</f>
        <v>0</v>
      </c>
      <c r="BS480">
        <f>SAStab!D10439</f>
        <v>0</v>
      </c>
      <c r="BT480">
        <f>SAStab!E10439</f>
        <v>0</v>
      </c>
      <c r="BU480">
        <f>SAStab!F10439</f>
        <v>1697.3</v>
      </c>
      <c r="BV480" s="11">
        <f>SAStab!G10439</f>
        <v>1697</v>
      </c>
      <c r="BW480" s="11">
        <f>SAStab!H10439</f>
        <v>1697</v>
      </c>
      <c r="BX480" s="11">
        <f>SAStab!I10439</f>
        <v>3328</v>
      </c>
      <c r="BY480" s="11">
        <f>SAStab!J10439</f>
        <v>5325</v>
      </c>
    </row>
    <row r="481" spans="1:233">
      <c r="A481" s="7"/>
      <c r="B481" s="7" t="s">
        <v>513</v>
      </c>
      <c r="C481" s="98">
        <f>SAStab!B2254</f>
        <v>0.99299999999999999</v>
      </c>
      <c r="D481" s="52">
        <f>SAStab!B9720</f>
        <v>51526</v>
      </c>
      <c r="E481" s="52">
        <f>SAStab!C9720</f>
        <v>9928.7999999999993</v>
      </c>
      <c r="F481" s="52">
        <f>SAStab!D9720</f>
        <v>13903</v>
      </c>
      <c r="G481" s="52">
        <f>SAStab!E9720</f>
        <v>22978.9</v>
      </c>
      <c r="H481" s="52">
        <f>SAStab!F9720</f>
        <v>39554.699999999997</v>
      </c>
      <c r="I481" s="52">
        <f>SAStab!G9720</f>
        <v>65531</v>
      </c>
      <c r="J481" s="52">
        <f>SAStab!H9720</f>
        <v>99571</v>
      </c>
      <c r="K481" s="52">
        <f>SAStab!I9720</f>
        <v>129208</v>
      </c>
      <c r="L481" s="52">
        <f>SAStab!J9720</f>
        <v>211009</v>
      </c>
      <c r="N481" s="7"/>
      <c r="O481" s="7" t="str">
        <f t="shared" si="114"/>
        <v>Equivalent Cash Income</v>
      </c>
      <c r="P481" s="98">
        <f>SAStab!C2254</f>
        <v>0.99299999999999999</v>
      </c>
      <c r="Q481">
        <f>SAStab!B9864</f>
        <v>54013</v>
      </c>
      <c r="R481" s="52">
        <f>SAStab!C9864</f>
        <v>11102.91</v>
      </c>
      <c r="S481" s="52">
        <f>SAStab!D9864</f>
        <v>15509.84</v>
      </c>
      <c r="T481" s="52">
        <f>SAStab!E9864</f>
        <v>25039.5</v>
      </c>
      <c r="U481" s="52">
        <f>SAStab!F9864</f>
        <v>42099.7</v>
      </c>
      <c r="V481" s="52">
        <f>SAStab!G9864</f>
        <v>67614</v>
      </c>
      <c r="W481" s="52">
        <f>SAStab!H9864</f>
        <v>104551</v>
      </c>
      <c r="X481">
        <f>SAStab!I9864</f>
        <v>135366</v>
      </c>
      <c r="Y481">
        <f>SAStab!J9864</f>
        <v>230030</v>
      </c>
      <c r="AA481" s="7"/>
      <c r="AB481" s="7" t="str">
        <f t="shared" si="115"/>
        <v>Equivalent Cash Income</v>
      </c>
      <c r="AC481" s="98">
        <f>SAStab!D2254</f>
        <v>0.995</v>
      </c>
      <c r="AD481">
        <f>SAStab!B10008</f>
        <v>54627</v>
      </c>
      <c r="AE481">
        <f>SAStab!C10008</f>
        <v>11393.8</v>
      </c>
      <c r="AF481">
        <f>SAStab!D10008</f>
        <v>15615.34</v>
      </c>
      <c r="AG481">
        <f>SAStab!E10008</f>
        <v>24776.7</v>
      </c>
      <c r="AH481">
        <f>SAStab!F10008</f>
        <v>40842.800000000003</v>
      </c>
      <c r="AI481">
        <f>SAStab!G10008</f>
        <v>68830</v>
      </c>
      <c r="AJ481">
        <f>SAStab!H10008</f>
        <v>104795</v>
      </c>
      <c r="AK481">
        <f>SAStab!I10008</f>
        <v>137870</v>
      </c>
      <c r="AL481">
        <f>SAStab!J10008</f>
        <v>241944</v>
      </c>
      <c r="AN481" s="7"/>
      <c r="AO481" s="7" t="str">
        <f t="shared" si="116"/>
        <v>Equivalent Cash Income</v>
      </c>
      <c r="AP481" s="98">
        <f>SAStab!E2254</f>
        <v>0.99299999999999999</v>
      </c>
      <c r="AQ481" s="52">
        <f>SAStab!B10152</f>
        <v>56452</v>
      </c>
      <c r="AR481" s="52">
        <f>SAStab!C10152</f>
        <v>11270.44</v>
      </c>
      <c r="AS481" s="52">
        <f>SAStab!D10152</f>
        <v>15718.45</v>
      </c>
      <c r="AT481" s="52">
        <f>SAStab!E10152</f>
        <v>24629.3</v>
      </c>
      <c r="AU481" s="52">
        <f>SAStab!F10152</f>
        <v>40658.5</v>
      </c>
      <c r="AV481" s="52">
        <f>SAStab!G10152</f>
        <v>70428</v>
      </c>
      <c r="AW481" s="52">
        <f>SAStab!H10152</f>
        <v>113645</v>
      </c>
      <c r="AX481" s="52">
        <f>SAStab!I10152</f>
        <v>149675</v>
      </c>
      <c r="AY481" s="52">
        <f>SAStab!J10152</f>
        <v>250933</v>
      </c>
      <c r="BA481" s="7"/>
      <c r="BB481" s="7" t="str">
        <f t="shared" si="117"/>
        <v>Equivalent Cash Income</v>
      </c>
      <c r="BC481" s="98">
        <f>SAStab!F2254</f>
        <v>0.99299999999999999</v>
      </c>
      <c r="BD481" s="52">
        <f>SAStab!B10296</f>
        <v>66218</v>
      </c>
      <c r="BE481" s="52">
        <f>SAStab!C10296</f>
        <v>12102.91</v>
      </c>
      <c r="BF481" s="52">
        <f>SAStab!D10296</f>
        <v>16180.25</v>
      </c>
      <c r="BG481" s="52">
        <f>SAStab!E10296</f>
        <v>25266.3</v>
      </c>
      <c r="BH481" s="52">
        <f>SAStab!F10296</f>
        <v>43856.1</v>
      </c>
      <c r="BI481" s="52">
        <f>SAStab!G10296</f>
        <v>79356</v>
      </c>
      <c r="BJ481" s="52">
        <f>SAStab!H10296</f>
        <v>131781</v>
      </c>
      <c r="BK481" s="52">
        <f>SAStab!I10296</f>
        <v>174322</v>
      </c>
      <c r="BL481" s="52">
        <f>SAStab!J10296</f>
        <v>329886</v>
      </c>
      <c r="BN481" s="7"/>
      <c r="BO481" s="7" t="str">
        <f t="shared" si="118"/>
        <v>Equivalent Cash Income</v>
      </c>
      <c r="BP481" s="98">
        <f>SAStab!G2254</f>
        <v>0.99299999999999999</v>
      </c>
      <c r="BQ481">
        <f>SAStab!B10440</f>
        <v>71326</v>
      </c>
      <c r="BR481">
        <f>SAStab!C10440</f>
        <v>12263.71</v>
      </c>
      <c r="BS481">
        <f>SAStab!D10440</f>
        <v>17047.150000000001</v>
      </c>
      <c r="BT481">
        <f>SAStab!E10440</f>
        <v>28034.7</v>
      </c>
      <c r="BU481">
        <f>SAStab!F10440</f>
        <v>49669.2</v>
      </c>
      <c r="BV481" s="11">
        <f>SAStab!G10440</f>
        <v>87162</v>
      </c>
      <c r="BW481" s="11">
        <f>SAStab!H10440</f>
        <v>145898</v>
      </c>
      <c r="BX481" s="11">
        <f>SAStab!I10440</f>
        <v>194127</v>
      </c>
      <c r="BY481" s="11">
        <f>SAStab!J10440</f>
        <v>352184</v>
      </c>
    </row>
    <row r="482" spans="1:233">
      <c r="A482" s="7"/>
      <c r="B482" s="7" t="s">
        <v>514</v>
      </c>
      <c r="C482" s="98">
        <f>SAStab!B2255</f>
        <v>0.34399999999999997</v>
      </c>
      <c r="D482" s="52">
        <f>SAStab!B9721</f>
        <v>2418</v>
      </c>
      <c r="E482" s="52">
        <f>SAStab!C9721</f>
        <v>0</v>
      </c>
      <c r="F482" s="52">
        <f>SAStab!D9721</f>
        <v>0</v>
      </c>
      <c r="G482" s="52">
        <f>SAStab!E9721</f>
        <v>0</v>
      </c>
      <c r="H482" s="52">
        <f>SAStab!F9721</f>
        <v>0</v>
      </c>
      <c r="I482" s="52">
        <f>SAStab!G9721</f>
        <v>1435</v>
      </c>
      <c r="J482" s="52">
        <f>SAStab!H9721</f>
        <v>7151</v>
      </c>
      <c r="K482" s="52">
        <f>SAStab!I9721</f>
        <v>13289</v>
      </c>
      <c r="L482" s="52">
        <f>SAStab!J9721</f>
        <v>31078</v>
      </c>
      <c r="N482" s="7"/>
      <c r="O482" s="7" t="str">
        <f t="shared" si="114"/>
        <v>Equivalent IRA Withdrawal</v>
      </c>
      <c r="P482" s="98">
        <f>SAStab!C2255</f>
        <v>0.48399999999999999</v>
      </c>
      <c r="Q482">
        <f>SAStab!B9865</f>
        <v>4525</v>
      </c>
      <c r="R482" s="52">
        <f>SAStab!C9865</f>
        <v>0</v>
      </c>
      <c r="S482" s="52">
        <f>SAStab!D9865</f>
        <v>0</v>
      </c>
      <c r="T482" s="52">
        <f>SAStab!E9865</f>
        <v>0</v>
      </c>
      <c r="U482" s="52">
        <f>SAStab!F9865</f>
        <v>0</v>
      </c>
      <c r="V482" s="52">
        <f>SAStab!G9865</f>
        <v>4734</v>
      </c>
      <c r="W482" s="52">
        <f>SAStab!H9865</f>
        <v>13481</v>
      </c>
      <c r="X482">
        <f>SAStab!I9865</f>
        <v>21779</v>
      </c>
      <c r="Y482">
        <f>SAStab!J9865</f>
        <v>46841</v>
      </c>
      <c r="AA482" s="7"/>
      <c r="AB482" s="7" t="str">
        <f t="shared" si="115"/>
        <v>Equivalent IRA Withdrawal</v>
      </c>
      <c r="AC482" s="98">
        <f>SAStab!D2255</f>
        <v>0.57199999999999995</v>
      </c>
      <c r="AD482">
        <f>SAStab!B10009</f>
        <v>6163</v>
      </c>
      <c r="AE482">
        <f>SAStab!C10009</f>
        <v>0</v>
      </c>
      <c r="AF482">
        <f>SAStab!D10009</f>
        <v>0</v>
      </c>
      <c r="AG482">
        <f>SAStab!E10009</f>
        <v>0</v>
      </c>
      <c r="AH482">
        <f>SAStab!F10009</f>
        <v>725.3</v>
      </c>
      <c r="AI482">
        <f>SAStab!G10009</f>
        <v>6991</v>
      </c>
      <c r="AJ482">
        <f>SAStab!H10009</f>
        <v>18009</v>
      </c>
      <c r="AK482">
        <f>SAStab!I10009</f>
        <v>27629</v>
      </c>
      <c r="AL482">
        <f>SAStab!J10009</f>
        <v>53631</v>
      </c>
      <c r="AN482" s="7"/>
      <c r="AO482" s="7" t="str">
        <f t="shared" si="116"/>
        <v>Equivalent IRA Withdrawal</v>
      </c>
      <c r="AP482" s="98">
        <f>SAStab!E2255</f>
        <v>0.58799999999999997</v>
      </c>
      <c r="AQ482" s="52">
        <f>SAStab!B10153</f>
        <v>7640</v>
      </c>
      <c r="AR482" s="52">
        <f>SAStab!C10153</f>
        <v>0</v>
      </c>
      <c r="AS482" s="52">
        <f>SAStab!D10153</f>
        <v>0</v>
      </c>
      <c r="AT482" s="52">
        <f>SAStab!E10153</f>
        <v>0</v>
      </c>
      <c r="AU482" s="52">
        <f>SAStab!F10153</f>
        <v>938.3</v>
      </c>
      <c r="AV482" s="52">
        <f>SAStab!G10153</f>
        <v>8476</v>
      </c>
      <c r="AW482" s="52">
        <f>SAStab!H10153</f>
        <v>21967</v>
      </c>
      <c r="AX482" s="52">
        <f>SAStab!I10153</f>
        <v>35801</v>
      </c>
      <c r="AY482" s="52">
        <f>SAStab!J10153</f>
        <v>73837</v>
      </c>
      <c r="BA482" s="7"/>
      <c r="BB482" s="7" t="str">
        <f t="shared" si="117"/>
        <v>Equivalent IRA Withdrawal</v>
      </c>
      <c r="BC482" s="98">
        <f>SAStab!F2255</f>
        <v>0.55700000000000005</v>
      </c>
      <c r="BD482" s="52">
        <f>SAStab!B10297</f>
        <v>8742</v>
      </c>
      <c r="BE482" s="52">
        <f>SAStab!C10297</f>
        <v>0</v>
      </c>
      <c r="BF482" s="52">
        <f>SAStab!D10297</f>
        <v>0</v>
      </c>
      <c r="BG482" s="52">
        <f>SAStab!E10297</f>
        <v>0</v>
      </c>
      <c r="BH482" s="52">
        <f>SAStab!F10297</f>
        <v>627</v>
      </c>
      <c r="BI482" s="52">
        <f>SAStab!G10297</f>
        <v>9258</v>
      </c>
      <c r="BJ482" s="52">
        <f>SAStab!H10297</f>
        <v>24861</v>
      </c>
      <c r="BK482" s="52">
        <f>SAStab!I10297</f>
        <v>40619</v>
      </c>
      <c r="BL482" s="52">
        <f>SAStab!J10297</f>
        <v>91247</v>
      </c>
      <c r="BN482" s="7"/>
      <c r="BO482" s="7" t="str">
        <f t="shared" si="118"/>
        <v>Equivalent IRA Withdrawal</v>
      </c>
      <c r="BP482" s="98">
        <f>SAStab!G2255</f>
        <v>0.56899999999999995</v>
      </c>
      <c r="BQ482">
        <f>SAStab!B10441</f>
        <v>10124</v>
      </c>
      <c r="BR482">
        <f>SAStab!C10441</f>
        <v>0</v>
      </c>
      <c r="BS482">
        <f>SAStab!D10441</f>
        <v>0</v>
      </c>
      <c r="BT482">
        <f>SAStab!E10441</f>
        <v>0</v>
      </c>
      <c r="BU482">
        <f>SAStab!F10441</f>
        <v>934.9</v>
      </c>
      <c r="BV482" s="11">
        <f>SAStab!G10441</f>
        <v>10834</v>
      </c>
      <c r="BW482" s="11">
        <f>SAStab!H10441</f>
        <v>29194</v>
      </c>
      <c r="BX482" s="11">
        <f>SAStab!I10441</f>
        <v>45351</v>
      </c>
      <c r="BY482" s="11">
        <f>SAStab!J10441</f>
        <v>107572</v>
      </c>
    </row>
    <row r="483" spans="1:233">
      <c r="A483" s="7"/>
      <c r="B483" s="7" t="s">
        <v>515</v>
      </c>
      <c r="C483" s="98">
        <f>SAStab!B2256</f>
        <v>0.50600000000000001</v>
      </c>
      <c r="D483" s="52">
        <f>SAStab!B9722</f>
        <v>1134</v>
      </c>
      <c r="E483" s="52">
        <f>SAStab!C9722</f>
        <v>0</v>
      </c>
      <c r="F483" s="52">
        <f>SAStab!D9722</f>
        <v>0</v>
      </c>
      <c r="G483" s="52">
        <f>SAStab!E9722</f>
        <v>0</v>
      </c>
      <c r="H483" s="52">
        <f>SAStab!F9722</f>
        <v>2</v>
      </c>
      <c r="I483" s="52">
        <f>SAStab!G9722</f>
        <v>411</v>
      </c>
      <c r="J483" s="52">
        <f>SAStab!H9722</f>
        <v>2834</v>
      </c>
      <c r="K483" s="52">
        <f>SAStab!I9722</f>
        <v>5945</v>
      </c>
      <c r="L483" s="52">
        <f>SAStab!J9722</f>
        <v>17180</v>
      </c>
      <c r="N483" s="7"/>
      <c r="O483" s="7" t="str">
        <f t="shared" si="114"/>
        <v>Equivalent Interest Income</v>
      </c>
      <c r="P483" s="98">
        <f>SAStab!C2256</f>
        <v>0.49299999999999999</v>
      </c>
      <c r="Q483">
        <f>SAStab!B9866</f>
        <v>1150</v>
      </c>
      <c r="R483" s="52">
        <f>SAStab!C9866</f>
        <v>0</v>
      </c>
      <c r="S483" s="52">
        <f>SAStab!D9866</f>
        <v>0</v>
      </c>
      <c r="T483" s="52">
        <f>SAStab!E9866</f>
        <v>0</v>
      </c>
      <c r="U483" s="52">
        <f>SAStab!F9866</f>
        <v>0</v>
      </c>
      <c r="V483" s="52">
        <f>SAStab!G9866</f>
        <v>464</v>
      </c>
      <c r="W483" s="52">
        <f>SAStab!H9866</f>
        <v>2801</v>
      </c>
      <c r="X483">
        <f>SAStab!I9866</f>
        <v>5716</v>
      </c>
      <c r="Y483">
        <f>SAStab!J9866</f>
        <v>18933</v>
      </c>
      <c r="AA483" s="7"/>
      <c r="AB483" s="7" t="str">
        <f t="shared" si="115"/>
        <v>Equivalent Interest Income</v>
      </c>
      <c r="AC483" s="98">
        <f>SAStab!D2256</f>
        <v>0.49</v>
      </c>
      <c r="AD483">
        <f>SAStab!B10010</f>
        <v>1330</v>
      </c>
      <c r="AE483">
        <f>SAStab!C10010</f>
        <v>0</v>
      </c>
      <c r="AF483">
        <f>SAStab!D10010</f>
        <v>0</v>
      </c>
      <c r="AG483">
        <f>SAStab!E10010</f>
        <v>0</v>
      </c>
      <c r="AH483">
        <f>SAStab!F10010</f>
        <v>0</v>
      </c>
      <c r="AI483">
        <f>SAStab!G10010</f>
        <v>463</v>
      </c>
      <c r="AJ483">
        <f>SAStab!H10010</f>
        <v>2975</v>
      </c>
      <c r="AK483">
        <f>SAStab!I10010</f>
        <v>6459</v>
      </c>
      <c r="AL483">
        <f>SAStab!J10010</f>
        <v>21316</v>
      </c>
      <c r="AN483" s="7"/>
      <c r="AO483" s="7" t="str">
        <f t="shared" si="116"/>
        <v>Equivalent Interest Income</v>
      </c>
      <c r="AP483" s="98">
        <f>SAStab!E2256</f>
        <v>0.47299999999999998</v>
      </c>
      <c r="AQ483" s="52">
        <f>SAStab!B10154</f>
        <v>1226</v>
      </c>
      <c r="AR483" s="52">
        <f>SAStab!C10154</f>
        <v>0</v>
      </c>
      <c r="AS483" s="52">
        <f>SAStab!D10154</f>
        <v>0</v>
      </c>
      <c r="AT483" s="52">
        <f>SAStab!E10154</f>
        <v>0</v>
      </c>
      <c r="AU483" s="52">
        <f>SAStab!F10154</f>
        <v>0</v>
      </c>
      <c r="AV483" s="52">
        <f>SAStab!G10154</f>
        <v>440</v>
      </c>
      <c r="AW483" s="52">
        <f>SAStab!H10154</f>
        <v>3131</v>
      </c>
      <c r="AX483" s="52">
        <f>SAStab!I10154</f>
        <v>6108</v>
      </c>
      <c r="AY483" s="52">
        <f>SAStab!J10154</f>
        <v>19094</v>
      </c>
      <c r="BA483" s="7"/>
      <c r="BB483" s="7" t="str">
        <f t="shared" si="117"/>
        <v>Equivalent Interest Income</v>
      </c>
      <c r="BC483" s="98">
        <f>SAStab!F2256</f>
        <v>0.47399999999999998</v>
      </c>
      <c r="BD483" s="52">
        <f>SAStab!B10298</f>
        <v>1610</v>
      </c>
      <c r="BE483" s="52">
        <f>SAStab!C10298</f>
        <v>0</v>
      </c>
      <c r="BF483" s="52">
        <f>SAStab!D10298</f>
        <v>0</v>
      </c>
      <c r="BG483" s="52">
        <f>SAStab!E10298</f>
        <v>0</v>
      </c>
      <c r="BH483" s="52">
        <f>SAStab!F10298</f>
        <v>0</v>
      </c>
      <c r="BI483" s="52">
        <f>SAStab!G10298</f>
        <v>477</v>
      </c>
      <c r="BJ483" s="52">
        <f>SAStab!H10298</f>
        <v>3248</v>
      </c>
      <c r="BK483" s="52">
        <f>SAStab!I10298</f>
        <v>7490</v>
      </c>
      <c r="BL483" s="52">
        <f>SAStab!J10298</f>
        <v>28883</v>
      </c>
      <c r="BN483" s="7"/>
      <c r="BO483" s="7" t="str">
        <f t="shared" si="118"/>
        <v>Equivalent Interest Income</v>
      </c>
      <c r="BP483" s="98">
        <f>SAStab!G2256</f>
        <v>0.46600000000000003</v>
      </c>
      <c r="BQ483">
        <f>SAStab!B10442</f>
        <v>1798</v>
      </c>
      <c r="BR483">
        <f>SAStab!C10442</f>
        <v>0</v>
      </c>
      <c r="BS483">
        <f>SAStab!D10442</f>
        <v>0</v>
      </c>
      <c r="BT483">
        <f>SAStab!E10442</f>
        <v>0</v>
      </c>
      <c r="BU483">
        <f>SAStab!F10442</f>
        <v>0</v>
      </c>
      <c r="BV483" s="11">
        <f>SAStab!G10442</f>
        <v>488</v>
      </c>
      <c r="BW483" s="11">
        <f>SAStab!H10442</f>
        <v>3700</v>
      </c>
      <c r="BX483" s="11">
        <f>SAStab!I10442</f>
        <v>8262</v>
      </c>
      <c r="BY483" s="11">
        <f>SAStab!J10442</f>
        <v>28593</v>
      </c>
    </row>
    <row r="484" spans="1:233">
      <c r="A484" s="7"/>
      <c r="B484" s="7" t="s">
        <v>516</v>
      </c>
      <c r="C484" s="98">
        <f>SAStab!B2257</f>
        <v>0.31</v>
      </c>
      <c r="D484" s="52">
        <f>SAStab!B9723</f>
        <v>2359</v>
      </c>
      <c r="E484" s="52">
        <f>SAStab!C9723</f>
        <v>0</v>
      </c>
      <c r="F484" s="52">
        <f>SAStab!D9723</f>
        <v>0</v>
      </c>
      <c r="G484" s="52">
        <f>SAStab!E9723</f>
        <v>0</v>
      </c>
      <c r="H484" s="52">
        <f>SAStab!F9723</f>
        <v>0</v>
      </c>
      <c r="I484" s="52">
        <f>SAStab!G9723</f>
        <v>141</v>
      </c>
      <c r="J484" s="52">
        <f>SAStab!H9723</f>
        <v>4220</v>
      </c>
      <c r="K484" s="52">
        <f>SAStab!I9723</f>
        <v>12965</v>
      </c>
      <c r="L484" s="52">
        <f>SAStab!J9723</f>
        <v>51154</v>
      </c>
      <c r="N484" s="7"/>
      <c r="O484" s="7" t="str">
        <f t="shared" si="114"/>
        <v>Equivalent Dividend Income</v>
      </c>
      <c r="P484" s="98">
        <f>SAStab!C2257</f>
        <v>0.3</v>
      </c>
      <c r="Q484">
        <f>SAStab!B9867</f>
        <v>2226</v>
      </c>
      <c r="R484" s="52">
        <f>SAStab!C9867</f>
        <v>0</v>
      </c>
      <c r="S484" s="52">
        <f>SAStab!D9867</f>
        <v>0</v>
      </c>
      <c r="T484" s="52">
        <f>SAStab!E9867</f>
        <v>0</v>
      </c>
      <c r="U484" s="52">
        <f>SAStab!F9867</f>
        <v>0</v>
      </c>
      <c r="V484" s="52">
        <f>SAStab!G9867</f>
        <v>121</v>
      </c>
      <c r="W484" s="52">
        <f>SAStab!H9867</f>
        <v>4413</v>
      </c>
      <c r="X484">
        <f>SAStab!I9867</f>
        <v>12505</v>
      </c>
      <c r="Y484">
        <f>SAStab!J9867</f>
        <v>39356</v>
      </c>
      <c r="AA484" s="7"/>
      <c r="AB484" s="7" t="str">
        <f t="shared" si="115"/>
        <v>Equivalent Dividend Income</v>
      </c>
      <c r="AC484" s="98">
        <f>SAStab!D2257</f>
        <v>0.28000000000000003</v>
      </c>
      <c r="AD484">
        <f>SAStab!B10011</f>
        <v>2324</v>
      </c>
      <c r="AE484">
        <f>SAStab!C10011</f>
        <v>0</v>
      </c>
      <c r="AF484">
        <f>SAStab!D10011</f>
        <v>0</v>
      </c>
      <c r="AG484">
        <f>SAStab!E10011</f>
        <v>0</v>
      </c>
      <c r="AH484">
        <f>SAStab!F10011</f>
        <v>0</v>
      </c>
      <c r="AI484">
        <f>SAStab!G10011</f>
        <v>69</v>
      </c>
      <c r="AJ484">
        <f>SAStab!H10011</f>
        <v>4425</v>
      </c>
      <c r="AK484">
        <f>SAStab!I10011</f>
        <v>11414</v>
      </c>
      <c r="AL484">
        <f>SAStab!J10011</f>
        <v>43143</v>
      </c>
      <c r="AN484" s="7"/>
      <c r="AO484" s="7" t="str">
        <f t="shared" si="116"/>
        <v>Equivalent Dividend Income</v>
      </c>
      <c r="AP484" s="98">
        <f>SAStab!E2257</f>
        <v>0.26300000000000001</v>
      </c>
      <c r="AQ484" s="52">
        <f>SAStab!B10155</f>
        <v>2284</v>
      </c>
      <c r="AR484" s="52">
        <f>SAStab!C10155</f>
        <v>0</v>
      </c>
      <c r="AS484" s="52">
        <f>SAStab!D10155</f>
        <v>0</v>
      </c>
      <c r="AT484" s="52">
        <f>SAStab!E10155</f>
        <v>0</v>
      </c>
      <c r="AU484" s="52">
        <f>SAStab!F10155</f>
        <v>0</v>
      </c>
      <c r="AV484" s="52">
        <f>SAStab!G10155</f>
        <v>20</v>
      </c>
      <c r="AW484" s="52">
        <f>SAStab!H10155</f>
        <v>3919</v>
      </c>
      <c r="AX484" s="52">
        <f>SAStab!I10155</f>
        <v>11245</v>
      </c>
      <c r="AY484" s="52">
        <f>SAStab!J10155</f>
        <v>47942</v>
      </c>
      <c r="BA484" s="7"/>
      <c r="BB484" s="7" t="str">
        <f t="shared" si="117"/>
        <v>Equivalent Dividend Income</v>
      </c>
      <c r="BC484" s="98">
        <f>SAStab!F2257</f>
        <v>0.25600000000000001</v>
      </c>
      <c r="BD484" s="52">
        <f>SAStab!B10299</f>
        <v>2948</v>
      </c>
      <c r="BE484" s="52">
        <f>SAStab!C10299</f>
        <v>0</v>
      </c>
      <c r="BF484" s="52">
        <f>SAStab!D10299</f>
        <v>0</v>
      </c>
      <c r="BG484" s="52">
        <f>SAStab!E10299</f>
        <v>0</v>
      </c>
      <c r="BH484" s="52">
        <f>SAStab!F10299</f>
        <v>0</v>
      </c>
      <c r="BI484" s="52">
        <f>SAStab!G10299</f>
        <v>12</v>
      </c>
      <c r="BJ484" s="52">
        <f>SAStab!H10299</f>
        <v>4692</v>
      </c>
      <c r="BK484" s="52">
        <f>SAStab!I10299</f>
        <v>14244</v>
      </c>
      <c r="BL484" s="52">
        <f>SAStab!J10299</f>
        <v>53933</v>
      </c>
      <c r="BN484" s="7"/>
      <c r="BO484" s="7" t="str">
        <f t="shared" si="118"/>
        <v>Equivalent Dividend Income</v>
      </c>
      <c r="BP484" s="98">
        <f>SAStab!G2257</f>
        <v>0.25900000000000001</v>
      </c>
      <c r="BQ484">
        <f>SAStab!B10443</f>
        <v>3064</v>
      </c>
      <c r="BR484">
        <f>SAStab!C10443</f>
        <v>0</v>
      </c>
      <c r="BS484">
        <f>SAStab!D10443</f>
        <v>0</v>
      </c>
      <c r="BT484">
        <f>SAStab!E10443</f>
        <v>0</v>
      </c>
      <c r="BU484">
        <f>SAStab!F10443</f>
        <v>0</v>
      </c>
      <c r="BV484" s="11">
        <f>SAStab!G10443</f>
        <v>19</v>
      </c>
      <c r="BW484" s="11">
        <f>SAStab!H10443</f>
        <v>5270</v>
      </c>
      <c r="BX484" s="11">
        <f>SAStab!I10443</f>
        <v>14255</v>
      </c>
      <c r="BY484" s="11">
        <f>SAStab!J10443</f>
        <v>61317</v>
      </c>
    </row>
    <row r="485" spans="1:233">
      <c r="A485" s="7"/>
      <c r="B485" s="7" t="s">
        <v>517</v>
      </c>
      <c r="C485" s="98">
        <f>SAStab!B2258</f>
        <v>8.4000000000000005E-2</v>
      </c>
      <c r="D485" s="52">
        <f>SAStab!B9724</f>
        <v>803</v>
      </c>
      <c r="E485" s="52">
        <f>SAStab!C9724</f>
        <v>0</v>
      </c>
      <c r="F485" s="52">
        <f>SAStab!D9724</f>
        <v>0</v>
      </c>
      <c r="G485" s="52">
        <f>SAStab!E9724</f>
        <v>0</v>
      </c>
      <c r="H485" s="52">
        <f>SAStab!F9724</f>
        <v>0</v>
      </c>
      <c r="I485" s="52">
        <f>SAStab!G9724</f>
        <v>0</v>
      </c>
      <c r="J485" s="52">
        <f>SAStab!H9724</f>
        <v>0</v>
      </c>
      <c r="K485" s="52">
        <f>SAStab!I9724</f>
        <v>3102</v>
      </c>
      <c r="L485" s="52">
        <f>SAStab!J9724</f>
        <v>31725</v>
      </c>
      <c r="N485" s="7"/>
      <c r="O485" s="7" t="str">
        <f t="shared" si="114"/>
        <v>Equivalent Rental Income</v>
      </c>
      <c r="P485" s="98">
        <f>SAStab!C2258</f>
        <v>8.5999999999999993E-2</v>
      </c>
      <c r="Q485">
        <f>SAStab!B9868</f>
        <v>988</v>
      </c>
      <c r="R485" s="52">
        <f>SAStab!C9868</f>
        <v>0</v>
      </c>
      <c r="S485" s="52">
        <f>SAStab!D9868</f>
        <v>0</v>
      </c>
      <c r="T485" s="52">
        <f>SAStab!E9868</f>
        <v>0</v>
      </c>
      <c r="U485" s="52">
        <f>SAStab!F9868</f>
        <v>0</v>
      </c>
      <c r="V485" s="52">
        <f>SAStab!G9868</f>
        <v>0</v>
      </c>
      <c r="W485" s="52">
        <f>SAStab!H9868</f>
        <v>0</v>
      </c>
      <c r="X485">
        <f>SAStab!I9868</f>
        <v>3353</v>
      </c>
      <c r="Y485">
        <f>SAStab!J9868</f>
        <v>38110</v>
      </c>
      <c r="AA485" s="7"/>
      <c r="AB485" s="7" t="str">
        <f t="shared" si="115"/>
        <v>Equivalent Rental Income</v>
      </c>
      <c r="AC485" s="98">
        <f>SAStab!D2258</f>
        <v>8.4000000000000005E-2</v>
      </c>
      <c r="AD485">
        <f>SAStab!B10012</f>
        <v>1015</v>
      </c>
      <c r="AE485">
        <f>SAStab!C10012</f>
        <v>0</v>
      </c>
      <c r="AF485">
        <f>SAStab!D10012</f>
        <v>0</v>
      </c>
      <c r="AG485">
        <f>SAStab!E10012</f>
        <v>0</v>
      </c>
      <c r="AH485">
        <f>SAStab!F10012</f>
        <v>0</v>
      </c>
      <c r="AI485">
        <f>SAStab!G10012</f>
        <v>0</v>
      </c>
      <c r="AJ485">
        <f>SAStab!H10012</f>
        <v>0</v>
      </c>
      <c r="AK485">
        <f>SAStab!I10012</f>
        <v>4119</v>
      </c>
      <c r="AL485">
        <f>SAStab!J10012</f>
        <v>34060</v>
      </c>
      <c r="AN485" s="7"/>
      <c r="AO485" s="7" t="str">
        <f t="shared" si="116"/>
        <v>Equivalent Rental Income</v>
      </c>
      <c r="AP485" s="98">
        <f>SAStab!E2258</f>
        <v>7.5999999999999998E-2</v>
      </c>
      <c r="AQ485" s="52">
        <f>SAStab!B10156</f>
        <v>1024</v>
      </c>
      <c r="AR485" s="52">
        <f>SAStab!C10156</f>
        <v>0</v>
      </c>
      <c r="AS485" s="52">
        <f>SAStab!D10156</f>
        <v>0</v>
      </c>
      <c r="AT485" s="52">
        <f>SAStab!E10156</f>
        <v>0</v>
      </c>
      <c r="AU485" s="52">
        <f>SAStab!F10156</f>
        <v>0</v>
      </c>
      <c r="AV485" s="52">
        <f>SAStab!G10156</f>
        <v>0</v>
      </c>
      <c r="AW485" s="52">
        <f>SAStab!H10156</f>
        <v>0</v>
      </c>
      <c r="AX485" s="52">
        <f>SAStab!I10156</f>
        <v>3676</v>
      </c>
      <c r="AY485" s="52">
        <f>SAStab!J10156</f>
        <v>32599</v>
      </c>
      <c r="BA485" s="7"/>
      <c r="BB485" s="7" t="str">
        <f t="shared" si="117"/>
        <v>Equivalent Rental Income</v>
      </c>
      <c r="BC485" s="98">
        <f>SAStab!F2258</f>
        <v>7.9000000000000001E-2</v>
      </c>
      <c r="BD485" s="52">
        <f>SAStab!B10300</f>
        <v>1303</v>
      </c>
      <c r="BE485" s="52">
        <f>SAStab!C10300</f>
        <v>0</v>
      </c>
      <c r="BF485" s="52">
        <f>SAStab!D10300</f>
        <v>0</v>
      </c>
      <c r="BG485" s="52">
        <f>SAStab!E10300</f>
        <v>0</v>
      </c>
      <c r="BH485" s="52">
        <f>SAStab!F10300</f>
        <v>0</v>
      </c>
      <c r="BI485" s="52">
        <f>SAStab!G10300</f>
        <v>0</v>
      </c>
      <c r="BJ485" s="52">
        <f>SAStab!H10300</f>
        <v>0</v>
      </c>
      <c r="BK485" s="52">
        <f>SAStab!I10300</f>
        <v>4502</v>
      </c>
      <c r="BL485" s="52">
        <f>SAStab!J10300</f>
        <v>40685</v>
      </c>
      <c r="BN485" s="7"/>
      <c r="BO485" s="7" t="str">
        <f t="shared" si="118"/>
        <v>Equivalent Rental Income</v>
      </c>
      <c r="BP485" s="98">
        <f>SAStab!G2258</f>
        <v>0.08</v>
      </c>
      <c r="BQ485">
        <f>SAStab!B10444</f>
        <v>1374</v>
      </c>
      <c r="BR485">
        <f>SAStab!C10444</f>
        <v>0</v>
      </c>
      <c r="BS485">
        <f>SAStab!D10444</f>
        <v>0</v>
      </c>
      <c r="BT485">
        <f>SAStab!E10444</f>
        <v>0</v>
      </c>
      <c r="BU485">
        <f>SAStab!F10444</f>
        <v>0</v>
      </c>
      <c r="BV485" s="11">
        <f>SAStab!G10444</f>
        <v>0</v>
      </c>
      <c r="BW485" s="11">
        <f>SAStab!H10444</f>
        <v>0</v>
      </c>
      <c r="BX485" s="11">
        <f>SAStab!I10444</f>
        <v>4467</v>
      </c>
      <c r="BY485" s="11">
        <f>SAStab!J10444</f>
        <v>52577</v>
      </c>
    </row>
    <row r="486" spans="1:233">
      <c r="A486" s="6" t="s">
        <v>58</v>
      </c>
      <c r="B486" s="7"/>
      <c r="C486" s="98"/>
      <c r="N486" s="6" t="s">
        <v>58</v>
      </c>
      <c r="O486" s="7"/>
      <c r="P486" s="98"/>
      <c r="AA486" s="6" t="s">
        <v>58</v>
      </c>
      <c r="AB486" s="7"/>
      <c r="AC486" s="98"/>
      <c r="AN486" s="6" t="s">
        <v>58</v>
      </c>
      <c r="AO486" s="7"/>
      <c r="AP486" s="98"/>
      <c r="BA486" s="6" t="s">
        <v>58</v>
      </c>
      <c r="BB486" s="7"/>
      <c r="BC486" s="98"/>
      <c r="BN486" s="6" t="s">
        <v>58</v>
      </c>
      <c r="BO486" s="7"/>
      <c r="BP486" s="98"/>
    </row>
    <row r="487" spans="1:233">
      <c r="B487" s="7" t="s">
        <v>512</v>
      </c>
      <c r="C487" s="98">
        <f>SAStab!B2269</f>
        <v>0.998</v>
      </c>
      <c r="D487" s="52">
        <f>SAStab!B9725</f>
        <v>124870</v>
      </c>
      <c r="E487" s="52">
        <f>SAStab!C9725</f>
        <v>17860.66</v>
      </c>
      <c r="F487" s="52">
        <f>SAStab!D9725</f>
        <v>27984.27</v>
      </c>
      <c r="G487" s="52">
        <f>SAStab!E9725</f>
        <v>50003.7</v>
      </c>
      <c r="H487" s="52">
        <f>SAStab!F9725</f>
        <v>86228.2</v>
      </c>
      <c r="I487" s="52">
        <f>SAStab!G9725</f>
        <v>140811</v>
      </c>
      <c r="J487" s="52">
        <f>SAStab!H9725</f>
        <v>227701</v>
      </c>
      <c r="K487" s="52">
        <f>SAStab!I9725</f>
        <v>315783</v>
      </c>
      <c r="L487" s="52">
        <f>SAStab!J9725</f>
        <v>722516</v>
      </c>
      <c r="O487" s="7" t="str">
        <f t="shared" ref="O487:O513" si="119">$B487</f>
        <v>Equivalent Annuity Income</v>
      </c>
      <c r="P487" s="98">
        <f>SAStab!C2269</f>
        <v>0.998</v>
      </c>
      <c r="Q487">
        <f>SAStab!B9869</f>
        <v>130001</v>
      </c>
      <c r="R487" s="52">
        <f>SAStab!C9869</f>
        <v>20374.16</v>
      </c>
      <c r="S487" s="52">
        <f>SAStab!D9869</f>
        <v>29386.71</v>
      </c>
      <c r="T487" s="52">
        <f>SAStab!E9869</f>
        <v>51129.5</v>
      </c>
      <c r="U487" s="52">
        <f>SAStab!F9869</f>
        <v>88957.7</v>
      </c>
      <c r="V487" s="52">
        <f>SAStab!G9869</f>
        <v>147000</v>
      </c>
      <c r="W487" s="52">
        <f>SAStab!H9869</f>
        <v>243487</v>
      </c>
      <c r="X487">
        <f>SAStab!I9869</f>
        <v>340149</v>
      </c>
      <c r="Y487">
        <f>SAStab!J9869</f>
        <v>819482</v>
      </c>
      <c r="AB487" s="7" t="str">
        <f t="shared" ref="AB487:AB513" si="120">$B487</f>
        <v>Equivalent Annuity Income</v>
      </c>
      <c r="AC487" s="98">
        <f>SAStab!D2269</f>
        <v>0.998</v>
      </c>
      <c r="AD487">
        <f>SAStab!B10013</f>
        <v>129131</v>
      </c>
      <c r="AE487">
        <f>SAStab!C10013</f>
        <v>19980.2</v>
      </c>
      <c r="AF487">
        <f>SAStab!D10013</f>
        <v>28873.78</v>
      </c>
      <c r="AG487">
        <f>SAStab!E10013</f>
        <v>49666.400000000001</v>
      </c>
      <c r="AH487">
        <f>SAStab!F10013</f>
        <v>86684.3</v>
      </c>
      <c r="AI487">
        <f>SAStab!G10013</f>
        <v>149426</v>
      </c>
      <c r="AJ487">
        <f>SAStab!H10013</f>
        <v>247385</v>
      </c>
      <c r="AK487">
        <f>SAStab!I10013</f>
        <v>344528</v>
      </c>
      <c r="AL487">
        <f>SAStab!J10013</f>
        <v>810719</v>
      </c>
      <c r="AO487" s="7" t="str">
        <f t="shared" ref="AO487:AO513" si="121">$B487</f>
        <v>Equivalent Annuity Income</v>
      </c>
      <c r="AP487" s="98">
        <f>SAStab!E2269</f>
        <v>0.998</v>
      </c>
      <c r="AQ487" s="52">
        <f>SAStab!B10157</f>
        <v>131812</v>
      </c>
      <c r="AR487" s="52">
        <f>SAStab!C10157</f>
        <v>19915.189999999999</v>
      </c>
      <c r="AS487" s="52">
        <f>SAStab!D10157</f>
        <v>28279.7</v>
      </c>
      <c r="AT487" s="52">
        <f>SAStab!E10157</f>
        <v>48036.800000000003</v>
      </c>
      <c r="AU487" s="52">
        <f>SAStab!F10157</f>
        <v>84978.5</v>
      </c>
      <c r="AV487" s="52">
        <f>SAStab!G10157</f>
        <v>150098</v>
      </c>
      <c r="AW487" s="52">
        <f>SAStab!H10157</f>
        <v>259307</v>
      </c>
      <c r="AX487" s="52">
        <f>SAStab!I10157</f>
        <v>367034</v>
      </c>
      <c r="AY487" s="52">
        <f>SAStab!J10157</f>
        <v>833915</v>
      </c>
      <c r="BB487" s="7" t="str">
        <f t="shared" ref="BB487:BB513" si="122">$B487</f>
        <v>Equivalent Annuity Income</v>
      </c>
      <c r="BC487" s="98">
        <f>SAStab!F2269</f>
        <v>0.998</v>
      </c>
      <c r="BD487" s="52">
        <f>SAStab!B10301</f>
        <v>134930</v>
      </c>
      <c r="BE487" s="52">
        <f>SAStab!C10301</f>
        <v>20654.87</v>
      </c>
      <c r="BF487" s="52">
        <f>SAStab!D10301</f>
        <v>29012.58</v>
      </c>
      <c r="BG487" s="52">
        <f>SAStab!E10301</f>
        <v>49203.9</v>
      </c>
      <c r="BH487" s="52">
        <f>SAStab!F10301</f>
        <v>87875.4</v>
      </c>
      <c r="BI487" s="52">
        <f>SAStab!G10301</f>
        <v>156836</v>
      </c>
      <c r="BJ487" s="52">
        <f>SAStab!H10301</f>
        <v>265316</v>
      </c>
      <c r="BK487" s="52">
        <f>SAStab!I10301</f>
        <v>371156</v>
      </c>
      <c r="BL487" s="52">
        <f>SAStab!J10301</f>
        <v>828251</v>
      </c>
      <c r="BO487" s="7" t="str">
        <f t="shared" ref="BO487:BO513" si="123">$B487</f>
        <v>Equivalent Annuity Income</v>
      </c>
      <c r="BP487" s="98">
        <f>SAStab!G2269</f>
        <v>0.998</v>
      </c>
      <c r="BQ487">
        <f>SAStab!B10445</f>
        <v>140594</v>
      </c>
      <c r="BR487">
        <f>SAStab!C10445</f>
        <v>22385.03</v>
      </c>
      <c r="BS487">
        <f>SAStab!D10445</f>
        <v>30682.42</v>
      </c>
      <c r="BT487">
        <f>SAStab!E10445</f>
        <v>51429.7</v>
      </c>
      <c r="BU487">
        <f>SAStab!F10445</f>
        <v>92988.800000000003</v>
      </c>
      <c r="BV487" s="11">
        <f>SAStab!G10445</f>
        <v>167542</v>
      </c>
      <c r="BW487" s="11">
        <f>SAStab!H10445</f>
        <v>276635</v>
      </c>
      <c r="BX487" s="11">
        <f>SAStab!I10445</f>
        <v>382687</v>
      </c>
      <c r="BY487" s="11">
        <f>SAStab!J10445</f>
        <v>799098</v>
      </c>
    </row>
    <row r="488" spans="1:233">
      <c r="B488" s="7" t="s">
        <v>39</v>
      </c>
      <c r="C488" s="98">
        <f>SAStab!B2270</f>
        <v>0.80300000000000005</v>
      </c>
      <c r="D488" s="52">
        <f>SAStab!B9726</f>
        <v>16478</v>
      </c>
      <c r="E488" s="52">
        <f>SAStab!C9726</f>
        <v>0</v>
      </c>
      <c r="F488" s="52">
        <f>SAStab!D9726</f>
        <v>0</v>
      </c>
      <c r="G488" s="52">
        <f>SAStab!E9726</f>
        <v>6657.2</v>
      </c>
      <c r="H488" s="52">
        <f>SAStab!F9726</f>
        <v>17796</v>
      </c>
      <c r="I488" s="52">
        <f>SAStab!G9726</f>
        <v>25345</v>
      </c>
      <c r="J488" s="52">
        <f>SAStab!H9726</f>
        <v>30443</v>
      </c>
      <c r="K488" s="52">
        <f>SAStab!I9726</f>
        <v>33595</v>
      </c>
      <c r="L488" s="52">
        <f>SAStab!J9726</f>
        <v>39717</v>
      </c>
      <c r="O488" s="7" t="str">
        <f t="shared" si="119"/>
        <v>Social Security Benefits</v>
      </c>
      <c r="P488" s="98">
        <f>SAStab!C2270</f>
        <v>0.83899999999999997</v>
      </c>
      <c r="Q488">
        <f>SAStab!B9870</f>
        <v>19806</v>
      </c>
      <c r="R488" s="52">
        <f>SAStab!C9870</f>
        <v>0</v>
      </c>
      <c r="S488" s="52">
        <f>SAStab!D9870</f>
        <v>0</v>
      </c>
      <c r="T488" s="52">
        <f>SAStab!E9870</f>
        <v>10431</v>
      </c>
      <c r="U488" s="52">
        <f>SAStab!F9870</f>
        <v>21885.1</v>
      </c>
      <c r="V488" s="52">
        <f>SAStab!G9870</f>
        <v>29187</v>
      </c>
      <c r="W488" s="52">
        <f>SAStab!H9870</f>
        <v>34299</v>
      </c>
      <c r="X488">
        <f>SAStab!I9870</f>
        <v>37307</v>
      </c>
      <c r="Y488">
        <f>SAStab!J9870</f>
        <v>43993</v>
      </c>
      <c r="AB488" s="7" t="str">
        <f t="shared" si="120"/>
        <v>Social Security Benefits</v>
      </c>
      <c r="AC488" s="98">
        <f>SAStab!D2270</f>
        <v>0.871</v>
      </c>
      <c r="AD488">
        <f>SAStab!B10014</f>
        <v>22337</v>
      </c>
      <c r="AE488">
        <f>SAStab!C10014</f>
        <v>0</v>
      </c>
      <c r="AF488">
        <f>SAStab!D10014</f>
        <v>0</v>
      </c>
      <c r="AG488">
        <f>SAStab!E10014</f>
        <v>13709.2</v>
      </c>
      <c r="AH488">
        <f>SAStab!F10014</f>
        <v>24561.5</v>
      </c>
      <c r="AI488">
        <f>SAStab!G10014</f>
        <v>31624</v>
      </c>
      <c r="AJ488">
        <f>SAStab!H10014</f>
        <v>37238</v>
      </c>
      <c r="AK488">
        <f>SAStab!I10014</f>
        <v>40842</v>
      </c>
      <c r="AL488">
        <f>SAStab!J10014</f>
        <v>47638</v>
      </c>
      <c r="AO488" s="7" t="str">
        <f t="shared" si="121"/>
        <v>Social Security Benefits</v>
      </c>
      <c r="AP488" s="98">
        <f>SAStab!E2270</f>
        <v>0.88600000000000001</v>
      </c>
      <c r="AQ488" s="52">
        <f>SAStab!B10158</f>
        <v>24356</v>
      </c>
      <c r="AR488" s="52">
        <f>SAStab!C10158</f>
        <v>0</v>
      </c>
      <c r="AS488" s="52">
        <f>SAStab!D10158</f>
        <v>0</v>
      </c>
      <c r="AT488" s="52">
        <f>SAStab!E10158</f>
        <v>15460.2</v>
      </c>
      <c r="AU488" s="52">
        <f>SAStab!F10158</f>
        <v>26134.799999999999</v>
      </c>
      <c r="AV488" s="52">
        <f>SAStab!G10158</f>
        <v>33859</v>
      </c>
      <c r="AW488" s="52">
        <f>SAStab!H10158</f>
        <v>40818</v>
      </c>
      <c r="AX488" s="52">
        <f>SAStab!I10158</f>
        <v>44827</v>
      </c>
      <c r="AY488" s="52">
        <f>SAStab!J10158</f>
        <v>52538</v>
      </c>
      <c r="BB488" s="7" t="str">
        <f t="shared" si="122"/>
        <v>Social Security Benefits</v>
      </c>
      <c r="BC488" s="98">
        <f>SAStab!F2270</f>
        <v>0.88400000000000001</v>
      </c>
      <c r="BD488" s="52">
        <f>SAStab!B10302</f>
        <v>26296</v>
      </c>
      <c r="BE488" s="52">
        <f>SAStab!C10302</f>
        <v>0</v>
      </c>
      <c r="BF488" s="52">
        <f>SAStab!D10302</f>
        <v>0</v>
      </c>
      <c r="BG488" s="52">
        <f>SAStab!E10302</f>
        <v>16429.8</v>
      </c>
      <c r="BH488" s="52">
        <f>SAStab!F10302</f>
        <v>27684.1</v>
      </c>
      <c r="BI488" s="52">
        <f>SAStab!G10302</f>
        <v>36949</v>
      </c>
      <c r="BJ488" s="52">
        <f>SAStab!H10302</f>
        <v>45013</v>
      </c>
      <c r="BK488" s="52">
        <f>SAStab!I10302</f>
        <v>48970</v>
      </c>
      <c r="BL488" s="52">
        <f>SAStab!J10302</f>
        <v>57952</v>
      </c>
      <c r="BO488" s="7" t="str">
        <f t="shared" si="123"/>
        <v>Social Security Benefits</v>
      </c>
      <c r="BP488" s="98">
        <f>SAStab!G2270</f>
        <v>0.89500000000000002</v>
      </c>
      <c r="BQ488">
        <f>SAStab!B10446</f>
        <v>29824</v>
      </c>
      <c r="BR488">
        <f>SAStab!C10446</f>
        <v>0</v>
      </c>
      <c r="BS488">
        <f>SAStab!D10446</f>
        <v>0</v>
      </c>
      <c r="BT488">
        <f>SAStab!E10446</f>
        <v>19225.7</v>
      </c>
      <c r="BU488">
        <f>SAStab!F10446</f>
        <v>31060.6</v>
      </c>
      <c r="BV488" s="11">
        <f>SAStab!G10446</f>
        <v>41645</v>
      </c>
      <c r="BW488" s="11">
        <f>SAStab!H10446</f>
        <v>49851</v>
      </c>
      <c r="BX488" s="11">
        <f>SAStab!I10446</f>
        <v>54992</v>
      </c>
      <c r="BY488" s="11">
        <f>SAStab!J10446</f>
        <v>64072</v>
      </c>
    </row>
    <row r="489" spans="1:233">
      <c r="B489" s="7" t="s">
        <v>63</v>
      </c>
      <c r="C489" s="98">
        <f>SAStab!B2271</f>
        <v>6.0000000000000001E-3</v>
      </c>
      <c r="D489" s="52">
        <f>SAStab!B9727</f>
        <v>31</v>
      </c>
      <c r="E489" s="52">
        <f>SAStab!C9727</f>
        <v>0</v>
      </c>
      <c r="F489" s="52">
        <f>SAStab!D9727</f>
        <v>0</v>
      </c>
      <c r="G489" s="52">
        <f>SAStab!E9727</f>
        <v>0</v>
      </c>
      <c r="H489" s="52">
        <f>SAStab!F9727</f>
        <v>0</v>
      </c>
      <c r="I489" s="52">
        <f>SAStab!G9727</f>
        <v>0</v>
      </c>
      <c r="J489" s="52">
        <f>SAStab!H9727</f>
        <v>0</v>
      </c>
      <c r="K489" s="52">
        <f>SAStab!I9727</f>
        <v>0</v>
      </c>
      <c r="L489" s="52">
        <f>SAStab!J9727</f>
        <v>0</v>
      </c>
      <c r="O489" s="7" t="str">
        <f t="shared" si="119"/>
        <v>SSI</v>
      </c>
      <c r="P489" s="98">
        <f>SAStab!C2271</f>
        <v>4.0000000000000001E-3</v>
      </c>
      <c r="Q489">
        <f>SAStab!B9871</f>
        <v>26</v>
      </c>
      <c r="R489" s="52">
        <f>SAStab!C9871</f>
        <v>0</v>
      </c>
      <c r="S489" s="52">
        <f>SAStab!D9871</f>
        <v>0</v>
      </c>
      <c r="T489" s="52">
        <f>SAStab!E9871</f>
        <v>0</v>
      </c>
      <c r="U489" s="52">
        <f>SAStab!F9871</f>
        <v>0</v>
      </c>
      <c r="V489" s="52">
        <f>SAStab!G9871</f>
        <v>0</v>
      </c>
      <c r="W489" s="52">
        <f>SAStab!H9871</f>
        <v>0</v>
      </c>
      <c r="X489">
        <f>SAStab!I9871</f>
        <v>0</v>
      </c>
      <c r="Y489">
        <f>SAStab!J9871</f>
        <v>0</v>
      </c>
      <c r="AB489" s="7" t="str">
        <f t="shared" si="120"/>
        <v>SSI</v>
      </c>
      <c r="AC489" s="98">
        <f>SAStab!D2271</f>
        <v>4.0000000000000001E-3</v>
      </c>
      <c r="AD489">
        <f>SAStab!B10015</f>
        <v>22</v>
      </c>
      <c r="AE489">
        <f>SAStab!C10015</f>
        <v>0</v>
      </c>
      <c r="AF489">
        <f>SAStab!D10015</f>
        <v>0</v>
      </c>
      <c r="AG489">
        <f>SAStab!E10015</f>
        <v>0</v>
      </c>
      <c r="AH489">
        <f>SAStab!F10015</f>
        <v>0</v>
      </c>
      <c r="AI489">
        <f>SAStab!G10015</f>
        <v>0</v>
      </c>
      <c r="AJ489">
        <f>SAStab!H10015</f>
        <v>0</v>
      </c>
      <c r="AK489">
        <f>SAStab!I10015</f>
        <v>0</v>
      </c>
      <c r="AL489">
        <f>SAStab!J10015</f>
        <v>0</v>
      </c>
      <c r="AO489" s="7" t="str">
        <f t="shared" si="121"/>
        <v>SSI</v>
      </c>
      <c r="AP489" s="98">
        <f>SAStab!E2271</f>
        <v>2E-3</v>
      </c>
      <c r="AQ489" s="52">
        <f>SAStab!B10159</f>
        <v>12</v>
      </c>
      <c r="AR489" s="52">
        <f>SAStab!C10159</f>
        <v>0</v>
      </c>
      <c r="AS489" s="52">
        <f>SAStab!D10159</f>
        <v>0</v>
      </c>
      <c r="AT489" s="52">
        <f>SAStab!E10159</f>
        <v>0</v>
      </c>
      <c r="AU489" s="52">
        <f>SAStab!F10159</f>
        <v>0</v>
      </c>
      <c r="AV489" s="52">
        <f>SAStab!G10159</f>
        <v>0</v>
      </c>
      <c r="AW489" s="52">
        <f>SAStab!H10159</f>
        <v>0</v>
      </c>
      <c r="AX489" s="52">
        <f>SAStab!I10159</f>
        <v>0</v>
      </c>
      <c r="AY489" s="52">
        <f>SAStab!J10159</f>
        <v>0</v>
      </c>
      <c r="BB489" s="7" t="str">
        <f t="shared" si="122"/>
        <v>SSI</v>
      </c>
      <c r="BC489" s="98">
        <f>SAStab!F2271</f>
        <v>2E-3</v>
      </c>
      <c r="BD489" s="52">
        <f>SAStab!B10303</f>
        <v>12</v>
      </c>
      <c r="BE489" s="52">
        <f>SAStab!C10303</f>
        <v>0</v>
      </c>
      <c r="BF489" s="52">
        <f>SAStab!D10303</f>
        <v>0</v>
      </c>
      <c r="BG489" s="52">
        <f>SAStab!E10303</f>
        <v>0</v>
      </c>
      <c r="BH489" s="52">
        <f>SAStab!F10303</f>
        <v>0</v>
      </c>
      <c r="BI489" s="52">
        <f>SAStab!G10303</f>
        <v>0</v>
      </c>
      <c r="BJ489" s="52">
        <f>SAStab!H10303</f>
        <v>0</v>
      </c>
      <c r="BK489" s="52">
        <f>SAStab!I10303</f>
        <v>0</v>
      </c>
      <c r="BL489" s="52">
        <f>SAStab!J10303</f>
        <v>0</v>
      </c>
      <c r="BO489" s="7" t="str">
        <f t="shared" si="123"/>
        <v>SSI</v>
      </c>
      <c r="BP489" s="98">
        <f>SAStab!G2271</f>
        <v>2E-3</v>
      </c>
      <c r="BQ489">
        <f>SAStab!B10447</f>
        <v>12</v>
      </c>
      <c r="BR489">
        <f>SAStab!C10447</f>
        <v>0</v>
      </c>
      <c r="BS489">
        <f>SAStab!D10447</f>
        <v>0</v>
      </c>
      <c r="BT489">
        <f>SAStab!E10447</f>
        <v>0</v>
      </c>
      <c r="BU489">
        <f>SAStab!F10447</f>
        <v>0</v>
      </c>
      <c r="BV489" s="11">
        <f>SAStab!G10447</f>
        <v>0</v>
      </c>
      <c r="BW489" s="11">
        <f>SAStab!H10447</f>
        <v>0</v>
      </c>
      <c r="BX489" s="11">
        <f>SAStab!I10447</f>
        <v>0</v>
      </c>
      <c r="BY489" s="11">
        <f>SAStab!J10447</f>
        <v>0</v>
      </c>
    </row>
    <row r="490" spans="1:233">
      <c r="B490" s="7" t="s">
        <v>271</v>
      </c>
      <c r="C490" s="98">
        <f>SAStab!B2272</f>
        <v>0.98199999999999998</v>
      </c>
      <c r="D490" s="52">
        <f>SAStab!B9728</f>
        <v>55691</v>
      </c>
      <c r="E490" s="52">
        <f>SAStab!C9728</f>
        <v>628.41999999999996</v>
      </c>
      <c r="F490" s="52">
        <f>SAStab!D9728</f>
        <v>1829.18</v>
      </c>
      <c r="G490" s="52">
        <f>SAStab!E9728</f>
        <v>6351</v>
      </c>
      <c r="H490" s="52">
        <f>SAStab!F9728</f>
        <v>19349.3</v>
      </c>
      <c r="I490" s="52">
        <f>SAStab!G9728</f>
        <v>52320</v>
      </c>
      <c r="J490" s="52">
        <f>SAStab!H9728</f>
        <v>119698</v>
      </c>
      <c r="K490" s="52">
        <f>SAStab!I9728</f>
        <v>214186</v>
      </c>
      <c r="L490" s="52">
        <f>SAStab!J9728</f>
        <v>562824</v>
      </c>
      <c r="O490" s="7" t="str">
        <f t="shared" si="119"/>
        <v>Annuitized Financial Income</v>
      </c>
      <c r="P490" s="98">
        <f>SAStab!C2272</f>
        <v>0.98599999999999999</v>
      </c>
      <c r="Q490">
        <f>SAStab!B9872</f>
        <v>62834</v>
      </c>
      <c r="R490" s="52">
        <f>SAStab!C9872</f>
        <v>898.24</v>
      </c>
      <c r="S490" s="52">
        <f>SAStab!D9872</f>
        <v>2425.64</v>
      </c>
      <c r="T490" s="52">
        <f>SAStab!E9872</f>
        <v>7854.2</v>
      </c>
      <c r="U490" s="52">
        <f>SAStab!F9872</f>
        <v>21825.3</v>
      </c>
      <c r="V490" s="52">
        <f>SAStab!G9872</f>
        <v>58022</v>
      </c>
      <c r="W490" s="52">
        <f>SAStab!H9872</f>
        <v>131544</v>
      </c>
      <c r="X490">
        <f>SAStab!I9872</f>
        <v>219896</v>
      </c>
      <c r="Y490">
        <f>SAStab!J9872</f>
        <v>701285</v>
      </c>
      <c r="AB490" s="7" t="str">
        <f t="shared" si="120"/>
        <v>Annuitized Financial Income</v>
      </c>
      <c r="AC490" s="98">
        <f>SAStab!D2272</f>
        <v>0.98599999999999999</v>
      </c>
      <c r="AD490">
        <f>SAStab!B10016</f>
        <v>62149</v>
      </c>
      <c r="AE490">
        <f>SAStab!C10016</f>
        <v>859.47</v>
      </c>
      <c r="AF490">
        <f>SAStab!D10016</f>
        <v>2235.56</v>
      </c>
      <c r="AG490">
        <f>SAStab!E10016</f>
        <v>7889.6</v>
      </c>
      <c r="AH490">
        <f>SAStab!F10016</f>
        <v>22917.4</v>
      </c>
      <c r="AI490">
        <f>SAStab!G10016</f>
        <v>59011</v>
      </c>
      <c r="AJ490">
        <f>SAStab!H10016</f>
        <v>134839</v>
      </c>
      <c r="AK490">
        <f>SAStab!I10016</f>
        <v>226991</v>
      </c>
      <c r="AL490">
        <f>SAStab!J10016</f>
        <v>640997</v>
      </c>
      <c r="AO490" s="7" t="str">
        <f t="shared" si="121"/>
        <v>Annuitized Financial Income</v>
      </c>
      <c r="AP490" s="98">
        <f>SAStab!E2272</f>
        <v>0.98299999999999998</v>
      </c>
      <c r="AQ490" s="52">
        <f>SAStab!B10160</f>
        <v>63110</v>
      </c>
      <c r="AR490" s="52">
        <f>SAStab!C10160</f>
        <v>757</v>
      </c>
      <c r="AS490" s="52">
        <f>SAStab!D10160</f>
        <v>2065.19</v>
      </c>
      <c r="AT490" s="52">
        <f>SAStab!E10160</f>
        <v>7309.2</v>
      </c>
      <c r="AU490" s="52">
        <f>SAStab!F10160</f>
        <v>22585.1</v>
      </c>
      <c r="AV490" s="52">
        <f>SAStab!G10160</f>
        <v>60612</v>
      </c>
      <c r="AW490" s="52">
        <f>SAStab!H10160</f>
        <v>137824</v>
      </c>
      <c r="AX490" s="52">
        <f>SAStab!I10160</f>
        <v>233746</v>
      </c>
      <c r="AY490" s="52">
        <f>SAStab!J10160</f>
        <v>660366</v>
      </c>
      <c r="BB490" s="7" t="str">
        <f t="shared" si="122"/>
        <v>Annuitized Financial Income</v>
      </c>
      <c r="BC490" s="98">
        <f>SAStab!F2272</f>
        <v>0.98099999999999998</v>
      </c>
      <c r="BD490" s="52">
        <f>SAStab!B10304</f>
        <v>59683</v>
      </c>
      <c r="BE490" s="52">
        <f>SAStab!C10304</f>
        <v>667.14</v>
      </c>
      <c r="BF490" s="52">
        <f>SAStab!D10304</f>
        <v>1979.26</v>
      </c>
      <c r="BG490" s="52">
        <f>SAStab!E10304</f>
        <v>7051.2</v>
      </c>
      <c r="BH490" s="52">
        <f>SAStab!F10304</f>
        <v>21881</v>
      </c>
      <c r="BI490" s="52">
        <f>SAStab!G10304</f>
        <v>57924</v>
      </c>
      <c r="BJ490" s="52">
        <f>SAStab!H10304</f>
        <v>132757</v>
      </c>
      <c r="BK490" s="52">
        <f>SAStab!I10304</f>
        <v>220622</v>
      </c>
      <c r="BL490" s="52">
        <f>SAStab!J10304</f>
        <v>602819</v>
      </c>
      <c r="BO490" s="7" t="str">
        <f t="shared" si="123"/>
        <v>Annuitized Financial Income</v>
      </c>
      <c r="BP490" s="98">
        <f>SAStab!G2272</f>
        <v>0.98</v>
      </c>
      <c r="BQ490">
        <f>SAStab!B10448</f>
        <v>59298</v>
      </c>
      <c r="BR490">
        <f>SAStab!C10448</f>
        <v>640.95000000000005</v>
      </c>
      <c r="BS490">
        <f>SAStab!D10448</f>
        <v>1950.04</v>
      </c>
      <c r="BT490">
        <f>SAStab!E10448</f>
        <v>7175.8</v>
      </c>
      <c r="BU490">
        <f>SAStab!F10448</f>
        <v>21928.1</v>
      </c>
      <c r="BV490" s="11">
        <f>SAStab!G10448</f>
        <v>57933</v>
      </c>
      <c r="BW490" s="11">
        <f>SAStab!H10448</f>
        <v>131979</v>
      </c>
      <c r="BX490" s="11">
        <f>SAStab!I10448</f>
        <v>216581</v>
      </c>
      <c r="BY490" s="11">
        <f>SAStab!J10448</f>
        <v>580571</v>
      </c>
    </row>
    <row r="491" spans="1:233" s="11" customFormat="1">
      <c r="A491" s="9"/>
      <c r="B491" s="7" t="s">
        <v>40</v>
      </c>
      <c r="C491" s="98">
        <f>SAStab!B2273</f>
        <v>0.54900000000000004</v>
      </c>
      <c r="D491" s="52">
        <f>SAStab!B9729</f>
        <v>13101</v>
      </c>
      <c r="E491" s="52">
        <f>SAStab!C9729</f>
        <v>0</v>
      </c>
      <c r="F491" s="52">
        <f>SAStab!D9729</f>
        <v>0</v>
      </c>
      <c r="G491" s="52">
        <f>SAStab!E9729</f>
        <v>0</v>
      </c>
      <c r="H491" s="52">
        <f>SAStab!F9729</f>
        <v>2316.6999999999998</v>
      </c>
      <c r="I491" s="52">
        <f>SAStab!G9729</f>
        <v>19259</v>
      </c>
      <c r="J491" s="52">
        <f>SAStab!H9729</f>
        <v>40434</v>
      </c>
      <c r="K491" s="52">
        <f>SAStab!I9729</f>
        <v>57076</v>
      </c>
      <c r="L491" s="52">
        <f>SAStab!J9729</f>
        <v>91908</v>
      </c>
      <c r="N491" s="9"/>
      <c r="O491" s="7" t="str">
        <f t="shared" si="119"/>
        <v>DB Pension Income</v>
      </c>
      <c r="P491" s="98">
        <f>SAStab!C2273</f>
        <v>0.54400000000000004</v>
      </c>
      <c r="Q491">
        <f>SAStab!B9873</f>
        <v>10810</v>
      </c>
      <c r="R491" s="52">
        <f>SAStab!C9873</f>
        <v>0</v>
      </c>
      <c r="S491" s="52">
        <f>SAStab!D9873</f>
        <v>0</v>
      </c>
      <c r="T491" s="52">
        <f>SAStab!E9873</f>
        <v>0</v>
      </c>
      <c r="U491" s="52">
        <f>SAStab!F9873</f>
        <v>1493.9</v>
      </c>
      <c r="V491" s="52">
        <f>SAStab!G9873</f>
        <v>13408</v>
      </c>
      <c r="W491" s="52">
        <f>SAStab!H9873</f>
        <v>34296</v>
      </c>
      <c r="X491">
        <f>SAStab!I9873</f>
        <v>51802</v>
      </c>
      <c r="Y491">
        <f>SAStab!J9873</f>
        <v>86183</v>
      </c>
      <c r="AA491" s="9"/>
      <c r="AB491" s="7" t="str">
        <f t="shared" si="120"/>
        <v>DB Pension Income</v>
      </c>
      <c r="AC491" s="98">
        <f>SAStab!D2273</f>
        <v>0.47899999999999998</v>
      </c>
      <c r="AD491">
        <f>SAStab!B10017</f>
        <v>7772</v>
      </c>
      <c r="AE491">
        <f>SAStab!C10017</f>
        <v>0</v>
      </c>
      <c r="AF491">
        <f>SAStab!D10017</f>
        <v>0</v>
      </c>
      <c r="AG491">
        <f>SAStab!E10017</f>
        <v>0</v>
      </c>
      <c r="AH491">
        <f>SAStab!F10017</f>
        <v>0</v>
      </c>
      <c r="AI491">
        <f>SAStab!G10017</f>
        <v>6724</v>
      </c>
      <c r="AJ491">
        <f>SAStab!H10017</f>
        <v>23060</v>
      </c>
      <c r="AK491">
        <f>SAStab!I10017</f>
        <v>40643</v>
      </c>
      <c r="AL491">
        <f>SAStab!J10017</f>
        <v>88603</v>
      </c>
      <c r="AN491" s="9"/>
      <c r="AO491" s="7" t="str">
        <f t="shared" si="121"/>
        <v>DB Pension Income</v>
      </c>
      <c r="AP491" s="98">
        <f>SAStab!E2273</f>
        <v>0.40200000000000002</v>
      </c>
      <c r="AQ491" s="52">
        <f>SAStab!B10161</f>
        <v>5640</v>
      </c>
      <c r="AR491" s="52">
        <f>SAStab!C10161</f>
        <v>0</v>
      </c>
      <c r="AS491" s="52">
        <f>SAStab!D10161</f>
        <v>0</v>
      </c>
      <c r="AT491" s="52">
        <f>SAStab!E10161</f>
        <v>0</v>
      </c>
      <c r="AU491" s="52">
        <f>SAStab!F10161</f>
        <v>0</v>
      </c>
      <c r="AV491" s="52">
        <f>SAStab!G10161</f>
        <v>2851</v>
      </c>
      <c r="AW491" s="52">
        <f>SAStab!H10161</f>
        <v>14181</v>
      </c>
      <c r="AX491" s="52">
        <f>SAStab!I10161</f>
        <v>29822</v>
      </c>
      <c r="AY491" s="52">
        <f>SAStab!J10161</f>
        <v>90219</v>
      </c>
      <c r="BA491" s="9"/>
      <c r="BB491" s="7" t="str">
        <f t="shared" si="122"/>
        <v>DB Pension Income</v>
      </c>
      <c r="BC491" s="98">
        <f>SAStab!F2273</f>
        <v>0.29899999999999999</v>
      </c>
      <c r="BD491" s="52">
        <f>SAStab!B10305</f>
        <v>4458</v>
      </c>
      <c r="BE491" s="52">
        <f>SAStab!C10305</f>
        <v>0</v>
      </c>
      <c r="BF491" s="52">
        <f>SAStab!D10305</f>
        <v>0</v>
      </c>
      <c r="BG491" s="52">
        <f>SAStab!E10305</f>
        <v>0</v>
      </c>
      <c r="BH491" s="52">
        <f>SAStab!F10305</f>
        <v>0</v>
      </c>
      <c r="BI491" s="52">
        <f>SAStab!G10305</f>
        <v>870</v>
      </c>
      <c r="BJ491" s="52">
        <f>SAStab!H10305</f>
        <v>9351</v>
      </c>
      <c r="BK491" s="52">
        <f>SAStab!I10305</f>
        <v>23574</v>
      </c>
      <c r="BL491" s="52">
        <f>SAStab!J10305</f>
        <v>84195</v>
      </c>
      <c r="BN491" s="9"/>
      <c r="BO491" s="7" t="str">
        <f t="shared" si="123"/>
        <v>DB Pension Income</v>
      </c>
      <c r="BP491" s="98">
        <f>SAStab!G2273</f>
        <v>0.23499999999999999</v>
      </c>
      <c r="BQ491">
        <f>SAStab!B10449</f>
        <v>4454</v>
      </c>
      <c r="BR491">
        <f>SAStab!C10449</f>
        <v>0</v>
      </c>
      <c r="BS491">
        <f>SAStab!D10449</f>
        <v>0</v>
      </c>
      <c r="BT491">
        <f>SAStab!E10449</f>
        <v>0</v>
      </c>
      <c r="BU491">
        <f>SAStab!F10449</f>
        <v>0</v>
      </c>
      <c r="BV491" s="11">
        <f>SAStab!G10449</f>
        <v>0</v>
      </c>
      <c r="BW491" s="11">
        <f>SAStab!H10449</f>
        <v>9091</v>
      </c>
      <c r="BX491" s="11">
        <f>SAStab!I10449</f>
        <v>25614</v>
      </c>
      <c r="BY491" s="11">
        <f>SAStab!J10449</f>
        <v>91683</v>
      </c>
    </row>
    <row r="492" spans="1:233" s="1" customFormat="1">
      <c r="A492" s="9"/>
      <c r="B492" s="7" t="s">
        <v>41</v>
      </c>
      <c r="C492" s="98">
        <f>SAStab!B2274</f>
        <v>0.57199999999999995</v>
      </c>
      <c r="D492" s="52">
        <f>SAStab!B9730</f>
        <v>30722</v>
      </c>
      <c r="E492" s="52">
        <f>SAStab!C9730</f>
        <v>0</v>
      </c>
      <c r="F492" s="52">
        <f>SAStab!D9730</f>
        <v>0</v>
      </c>
      <c r="G492" s="52">
        <f>SAStab!E9730</f>
        <v>0</v>
      </c>
      <c r="H492" s="52">
        <f>SAStab!F9730</f>
        <v>10226.700000000001</v>
      </c>
      <c r="I492" s="52">
        <f>SAStab!G9730</f>
        <v>41306</v>
      </c>
      <c r="J492" s="52">
        <f>SAStab!H9730</f>
        <v>76317</v>
      </c>
      <c r="K492" s="52">
        <f>SAStab!I9730</f>
        <v>105721</v>
      </c>
      <c r="L492" s="52">
        <f>SAStab!J9730</f>
        <v>186916</v>
      </c>
      <c r="M492" s="11"/>
      <c r="N492" s="9"/>
      <c r="O492" s="7" t="str">
        <f t="shared" si="119"/>
        <v>Earned Income</v>
      </c>
      <c r="P492" s="98">
        <f>SAStab!C2274</f>
        <v>0.53300000000000003</v>
      </c>
      <c r="Q492">
        <f>SAStab!B9874</f>
        <v>26670</v>
      </c>
      <c r="R492" s="52">
        <f>SAStab!C9874</f>
        <v>0</v>
      </c>
      <c r="S492" s="52">
        <f>SAStab!D9874</f>
        <v>0</v>
      </c>
      <c r="T492" s="52">
        <f>SAStab!E9874</f>
        <v>0</v>
      </c>
      <c r="U492" s="52">
        <f>SAStab!F9874</f>
        <v>4984.8999999999996</v>
      </c>
      <c r="V492" s="52">
        <f>SAStab!G9874</f>
        <v>40014</v>
      </c>
      <c r="W492" s="52">
        <f>SAStab!H9874</f>
        <v>76559</v>
      </c>
      <c r="X492">
        <f>SAStab!I9874</f>
        <v>106480</v>
      </c>
      <c r="Y492">
        <f>SAStab!J9874</f>
        <v>196292</v>
      </c>
      <c r="Z492" s="11"/>
      <c r="AA492" s="9"/>
      <c r="AB492" s="7" t="str">
        <f t="shared" si="120"/>
        <v>Earned Income</v>
      </c>
      <c r="AC492" s="98">
        <f>SAStab!D2274</f>
        <v>0.48399999999999999</v>
      </c>
      <c r="AD492">
        <f>SAStab!B10018</f>
        <v>26461</v>
      </c>
      <c r="AE492">
        <f>SAStab!C10018</f>
        <v>0</v>
      </c>
      <c r="AF492">
        <f>SAStab!D10018</f>
        <v>0</v>
      </c>
      <c r="AG492">
        <f>SAStab!E10018</f>
        <v>0</v>
      </c>
      <c r="AH492">
        <f>SAStab!F10018</f>
        <v>0</v>
      </c>
      <c r="AI492">
        <f>SAStab!G10018</f>
        <v>36423</v>
      </c>
      <c r="AJ492">
        <f>SAStab!H10018</f>
        <v>79270</v>
      </c>
      <c r="AK492">
        <f>SAStab!I10018</f>
        <v>111506</v>
      </c>
      <c r="AL492">
        <f>SAStab!J10018</f>
        <v>198697</v>
      </c>
      <c r="AM492" s="11"/>
      <c r="AN492" s="9"/>
      <c r="AO492" s="7" t="str">
        <f t="shared" si="121"/>
        <v>Earned Income</v>
      </c>
      <c r="AP492" s="98">
        <f>SAStab!E2274</f>
        <v>0.44800000000000001</v>
      </c>
      <c r="AQ492" s="52">
        <f>SAStab!B10162</f>
        <v>27464</v>
      </c>
      <c r="AR492" s="52">
        <f>SAStab!C10162</f>
        <v>0</v>
      </c>
      <c r="AS492" s="52">
        <f>SAStab!D10162</f>
        <v>0</v>
      </c>
      <c r="AT492" s="52">
        <f>SAStab!E10162</f>
        <v>0</v>
      </c>
      <c r="AU492" s="52">
        <f>SAStab!F10162</f>
        <v>0</v>
      </c>
      <c r="AV492" s="52">
        <f>SAStab!G10162</f>
        <v>35964</v>
      </c>
      <c r="AW492" s="52">
        <f>SAStab!H10162</f>
        <v>82431</v>
      </c>
      <c r="AX492" s="52">
        <f>SAStab!I10162</f>
        <v>119527</v>
      </c>
      <c r="AY492" s="52">
        <f>SAStab!J10162</f>
        <v>231243</v>
      </c>
      <c r="AZ492" s="11"/>
      <c r="BA492" s="9"/>
      <c r="BB492" s="7" t="str">
        <f t="shared" si="122"/>
        <v>Earned Income</v>
      </c>
      <c r="BC492" s="98">
        <f>SAStab!F2274</f>
        <v>0.46400000000000002</v>
      </c>
      <c r="BD492" s="52">
        <f>SAStab!B10306</f>
        <v>32477</v>
      </c>
      <c r="BE492" s="52">
        <f>SAStab!C10306</f>
        <v>0</v>
      </c>
      <c r="BF492" s="52">
        <f>SAStab!D10306</f>
        <v>0</v>
      </c>
      <c r="BG492" s="52">
        <f>SAStab!E10306</f>
        <v>0</v>
      </c>
      <c r="BH492" s="52">
        <f>SAStab!F10306</f>
        <v>0</v>
      </c>
      <c r="BI492" s="52">
        <f>SAStab!G10306</f>
        <v>41928</v>
      </c>
      <c r="BJ492" s="52">
        <f>SAStab!H10306</f>
        <v>93625</v>
      </c>
      <c r="BK492" s="52">
        <f>SAStab!I10306</f>
        <v>135160</v>
      </c>
      <c r="BL492" s="52">
        <f>SAStab!J10306</f>
        <v>258772</v>
      </c>
      <c r="BM492" s="11"/>
      <c r="BN492" s="9"/>
      <c r="BO492" s="7" t="str">
        <f t="shared" si="123"/>
        <v>Earned Income</v>
      </c>
      <c r="BP492" s="98">
        <f>SAStab!G2274</f>
        <v>0.45</v>
      </c>
      <c r="BQ492">
        <f>SAStab!B10450</f>
        <v>33843</v>
      </c>
      <c r="BR492">
        <f>SAStab!C10450</f>
        <v>0</v>
      </c>
      <c r="BS492">
        <f>SAStab!D10450</f>
        <v>0</v>
      </c>
      <c r="BT492">
        <f>SAStab!E10450</f>
        <v>0</v>
      </c>
      <c r="BU492">
        <f>SAStab!F10450</f>
        <v>0</v>
      </c>
      <c r="BV492" s="11">
        <f>SAStab!G10450</f>
        <v>45169</v>
      </c>
      <c r="BW492" s="11">
        <f>SAStab!H10450</f>
        <v>104254</v>
      </c>
      <c r="BX492" s="11">
        <f>SAStab!I10450</f>
        <v>148728</v>
      </c>
      <c r="BY492" s="11">
        <f>SAStab!J10450</f>
        <v>300448</v>
      </c>
      <c r="BZ492" s="11"/>
      <c r="CA492" s="11"/>
      <c r="CB492" s="11"/>
      <c r="CC492" s="11"/>
      <c r="CD492" s="11"/>
      <c r="CE492" s="11"/>
      <c r="CF492" s="11"/>
      <c r="CG492" s="11"/>
      <c r="CH492" s="11"/>
      <c r="CI492" s="11"/>
      <c r="CJ492" s="11"/>
      <c r="CK492" s="11"/>
      <c r="CL492" s="11"/>
      <c r="CM492" s="11"/>
      <c r="CN492" s="11"/>
      <c r="CO492" s="11"/>
      <c r="CP492" s="11"/>
      <c r="CQ492" s="11"/>
      <c r="CR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11"/>
      <c r="EV492" s="11"/>
      <c r="EW492" s="11"/>
      <c r="EX492" s="11"/>
      <c r="EY492" s="11"/>
      <c r="EZ492" s="11"/>
      <c r="FA492" s="11"/>
      <c r="FB492" s="11"/>
      <c r="FC492" s="11"/>
      <c r="FD492" s="11"/>
      <c r="FE492" s="11"/>
      <c r="FF492" s="11"/>
      <c r="FG492" s="11"/>
      <c r="FH492" s="11"/>
      <c r="FI492" s="11"/>
      <c r="FJ492" s="11"/>
      <c r="FK492" s="11"/>
      <c r="FL492" s="11"/>
      <c r="FM492" s="11"/>
      <c r="FN492" s="11"/>
      <c r="FO492" s="11"/>
      <c r="FP492" s="11"/>
      <c r="FQ492" s="11"/>
      <c r="FR492" s="11"/>
      <c r="FS492" s="11"/>
      <c r="FT492" s="11"/>
      <c r="FU492" s="11"/>
      <c r="FV492" s="11"/>
      <c r="FW492" s="11"/>
      <c r="FX492" s="11"/>
      <c r="FY492" s="11"/>
      <c r="FZ492" s="11"/>
      <c r="GA492" s="11"/>
      <c r="GB492" s="11"/>
      <c r="GC492" s="11"/>
      <c r="GD492" s="11"/>
      <c r="GE492" s="11"/>
      <c r="GF492" s="11"/>
      <c r="GG492" s="11"/>
      <c r="GH492" s="11"/>
      <c r="GI492" s="11"/>
      <c r="GJ492" s="11"/>
      <c r="GK492" s="11"/>
      <c r="GL492" s="11"/>
      <c r="GM492" s="11"/>
      <c r="GN492" s="11"/>
      <c r="GO492" s="11"/>
      <c r="GP492" s="11"/>
      <c r="GQ492" s="11"/>
      <c r="GR492" s="11"/>
      <c r="GS492" s="11"/>
      <c r="GT492" s="11"/>
      <c r="GU492" s="11"/>
      <c r="GV492" s="11"/>
      <c r="GW492" s="11"/>
      <c r="GX492" s="11"/>
      <c r="GY492" s="11"/>
      <c r="GZ492" s="11"/>
      <c r="HA492" s="11"/>
      <c r="HB492" s="11"/>
      <c r="HC492" s="11"/>
      <c r="HD492" s="11"/>
      <c r="HE492" s="11"/>
      <c r="HF492" s="11"/>
      <c r="HG492" s="11"/>
      <c r="HH492" s="11"/>
      <c r="HI492" s="11"/>
      <c r="HJ492" s="11"/>
      <c r="HK492" s="11"/>
      <c r="HL492" s="11"/>
      <c r="HM492" s="11"/>
      <c r="HN492" s="11"/>
      <c r="HO492" s="11"/>
      <c r="HP492" s="11"/>
      <c r="HQ492" s="11"/>
      <c r="HR492" s="11"/>
      <c r="HS492" s="11"/>
      <c r="HT492" s="11"/>
      <c r="HU492" s="11"/>
      <c r="HV492" s="11"/>
      <c r="HW492" s="11"/>
      <c r="HX492" s="11"/>
      <c r="HY492" s="11"/>
    </row>
    <row r="493" spans="1:233">
      <c r="A493" s="8"/>
      <c r="B493" s="7" t="s">
        <v>42</v>
      </c>
      <c r="C493" s="98">
        <f>SAStab!B2275</f>
        <v>0.88400000000000001</v>
      </c>
      <c r="D493" s="52">
        <f>SAStab!B9731</f>
        <v>7865</v>
      </c>
      <c r="E493" s="52">
        <f>SAStab!C9731</f>
        <v>0</v>
      </c>
      <c r="F493" s="52">
        <f>SAStab!D9731</f>
        <v>0</v>
      </c>
      <c r="G493" s="52">
        <f>SAStab!E9731</f>
        <v>2075.1999999999998</v>
      </c>
      <c r="H493" s="52">
        <f>SAStab!F9731</f>
        <v>5213.1000000000004</v>
      </c>
      <c r="I493" s="52">
        <f>SAStab!G9731</f>
        <v>10670</v>
      </c>
      <c r="J493" s="52">
        <f>SAStab!H9731</f>
        <v>17534</v>
      </c>
      <c r="K493" s="52">
        <f>SAStab!I9731</f>
        <v>24254</v>
      </c>
      <c r="L493" s="52">
        <f>SAStab!J9731</f>
        <v>40917</v>
      </c>
      <c r="N493" s="8"/>
      <c r="O493" s="7" t="str">
        <f t="shared" si="119"/>
        <v>Imputed Rental Income</v>
      </c>
      <c r="P493" s="98">
        <f>SAStab!C2275</f>
        <v>0.88600000000000001</v>
      </c>
      <c r="Q493">
        <f>SAStab!B9875</f>
        <v>8844</v>
      </c>
      <c r="R493" s="52">
        <f>SAStab!C9875</f>
        <v>0</v>
      </c>
      <c r="S493" s="52">
        <f>SAStab!D9875</f>
        <v>0</v>
      </c>
      <c r="T493" s="52">
        <f>SAStab!E9875</f>
        <v>2069.4</v>
      </c>
      <c r="U493" s="52">
        <f>SAStab!F9875</f>
        <v>5422.4</v>
      </c>
      <c r="V493" s="52">
        <f>SAStab!G9875</f>
        <v>11547</v>
      </c>
      <c r="W493" s="52">
        <f>SAStab!H9875</f>
        <v>20472</v>
      </c>
      <c r="X493">
        <f>SAStab!I9875</f>
        <v>28668</v>
      </c>
      <c r="Y493">
        <f>SAStab!J9875</f>
        <v>52138</v>
      </c>
      <c r="AA493" s="8"/>
      <c r="AB493" s="7" t="str">
        <f t="shared" si="120"/>
        <v>Imputed Rental Income</v>
      </c>
      <c r="AC493" s="98">
        <f>SAStab!D2275</f>
        <v>0.872</v>
      </c>
      <c r="AD493">
        <f>SAStab!B10019</f>
        <v>9244</v>
      </c>
      <c r="AE493">
        <f>SAStab!C10019</f>
        <v>0</v>
      </c>
      <c r="AF493">
        <f>SAStab!D10019</f>
        <v>0</v>
      </c>
      <c r="AG493">
        <f>SAStab!E10019</f>
        <v>1928.3</v>
      </c>
      <c r="AH493">
        <f>SAStab!F10019</f>
        <v>5177.3</v>
      </c>
      <c r="AI493">
        <f>SAStab!G10019</f>
        <v>11767</v>
      </c>
      <c r="AJ493">
        <f>SAStab!H10019</f>
        <v>21712</v>
      </c>
      <c r="AK493">
        <f>SAStab!I10019</f>
        <v>31039</v>
      </c>
      <c r="AL493">
        <f>SAStab!J10019</f>
        <v>63509</v>
      </c>
      <c r="AN493" s="8"/>
      <c r="AO493" s="7" t="str">
        <f t="shared" si="121"/>
        <v>Imputed Rental Income</v>
      </c>
      <c r="AP493" s="98">
        <f>SAStab!E2275</f>
        <v>0.85199999999999998</v>
      </c>
      <c r="AQ493" s="52">
        <f>SAStab!B10163</f>
        <v>10012</v>
      </c>
      <c r="AR493" s="52">
        <f>SAStab!C10163</f>
        <v>0</v>
      </c>
      <c r="AS493" s="52">
        <f>SAStab!D10163</f>
        <v>0</v>
      </c>
      <c r="AT493" s="52">
        <f>SAStab!E10163</f>
        <v>1818.1</v>
      </c>
      <c r="AU493" s="52">
        <f>SAStab!F10163</f>
        <v>5133.8</v>
      </c>
      <c r="AV493" s="52">
        <f>SAStab!G10163</f>
        <v>11925</v>
      </c>
      <c r="AW493" s="52">
        <f>SAStab!H10163</f>
        <v>23095</v>
      </c>
      <c r="AX493" s="52">
        <f>SAStab!I10163</f>
        <v>34913</v>
      </c>
      <c r="AY493" s="52">
        <f>SAStab!J10163</f>
        <v>77340</v>
      </c>
      <c r="BA493" s="8"/>
      <c r="BB493" s="7" t="str">
        <f t="shared" si="122"/>
        <v>Imputed Rental Income</v>
      </c>
      <c r="BC493" s="98">
        <f>SAStab!F2275</f>
        <v>0.83699999999999997</v>
      </c>
      <c r="BD493" s="52">
        <f>SAStab!B10307</f>
        <v>10650</v>
      </c>
      <c r="BE493" s="52">
        <f>SAStab!C10307</f>
        <v>0</v>
      </c>
      <c r="BF493" s="52">
        <f>SAStab!D10307</f>
        <v>0</v>
      </c>
      <c r="BG493" s="52">
        <f>SAStab!E10307</f>
        <v>1763.3</v>
      </c>
      <c r="BH493" s="52">
        <f>SAStab!F10307</f>
        <v>5280</v>
      </c>
      <c r="BI493" s="52">
        <f>SAStab!G10307</f>
        <v>12229</v>
      </c>
      <c r="BJ493" s="52">
        <f>SAStab!H10307</f>
        <v>23726</v>
      </c>
      <c r="BK493" s="52">
        <f>SAStab!I10307</f>
        <v>37326</v>
      </c>
      <c r="BL493" s="52">
        <f>SAStab!J10307</f>
        <v>88143</v>
      </c>
      <c r="BN493" s="8"/>
      <c r="BO493" s="7" t="str">
        <f t="shared" si="123"/>
        <v>Imputed Rental Income</v>
      </c>
      <c r="BP493" s="98">
        <f>SAStab!G2275</f>
        <v>0.82699999999999996</v>
      </c>
      <c r="BQ493">
        <f>SAStab!B10451</f>
        <v>11746</v>
      </c>
      <c r="BR493">
        <f>SAStab!C10451</f>
        <v>0</v>
      </c>
      <c r="BS493">
        <f>SAStab!D10451</f>
        <v>0</v>
      </c>
      <c r="BT493">
        <f>SAStab!E10451</f>
        <v>1848</v>
      </c>
      <c r="BU493">
        <f>SAStab!F10451</f>
        <v>5761.3</v>
      </c>
      <c r="BV493" s="11">
        <f>SAStab!G10451</f>
        <v>13340</v>
      </c>
      <c r="BW493" s="11">
        <f>SAStab!H10451</f>
        <v>26604</v>
      </c>
      <c r="BX493" s="11">
        <f>SAStab!I10451</f>
        <v>41181</v>
      </c>
      <c r="BY493" s="11">
        <f>SAStab!J10451</f>
        <v>95527</v>
      </c>
    </row>
    <row r="494" spans="1:233">
      <c r="A494" s="8"/>
      <c r="B494" s="7" t="s">
        <v>226</v>
      </c>
      <c r="C494" s="98">
        <f>SAStab!B2276</f>
        <v>8.3000000000000004E-2</v>
      </c>
      <c r="D494" s="85">
        <f>SAStab!B9732</f>
        <v>982</v>
      </c>
      <c r="E494" s="85">
        <f>SAStab!C9732</f>
        <v>0</v>
      </c>
      <c r="F494" s="85">
        <f>SAStab!D9732</f>
        <v>0</v>
      </c>
      <c r="G494" s="85">
        <f>SAStab!E9732</f>
        <v>0</v>
      </c>
      <c r="H494" s="85">
        <f>SAStab!F9732</f>
        <v>0</v>
      </c>
      <c r="I494" s="85">
        <f>SAStab!G9732</f>
        <v>0</v>
      </c>
      <c r="J494" s="85">
        <f>SAStab!H9732</f>
        <v>0</v>
      </c>
      <c r="K494" s="85">
        <f>SAStab!I9732</f>
        <v>9354</v>
      </c>
      <c r="L494" s="85">
        <f>SAStab!J9732</f>
        <v>19765</v>
      </c>
      <c r="N494" s="7"/>
      <c r="O494" s="7" t="str">
        <f t="shared" si="119"/>
        <v>Means+Nonmeans Benefits</v>
      </c>
      <c r="P494" s="98">
        <f>SAStab!C2276</f>
        <v>8.1000000000000003E-2</v>
      </c>
      <c r="Q494" s="11">
        <f>SAStab!B9876</f>
        <v>1010</v>
      </c>
      <c r="R494" s="85">
        <f>SAStab!C9876</f>
        <v>0</v>
      </c>
      <c r="S494" s="85">
        <f>SAStab!D9876</f>
        <v>0</v>
      </c>
      <c r="T494" s="85">
        <f>SAStab!E9876</f>
        <v>0</v>
      </c>
      <c r="U494" s="85">
        <f>SAStab!F9876</f>
        <v>0</v>
      </c>
      <c r="V494" s="85">
        <f>SAStab!G9876</f>
        <v>0</v>
      </c>
      <c r="W494" s="85">
        <f>SAStab!H9876</f>
        <v>0</v>
      </c>
      <c r="X494" s="11">
        <f>SAStab!I9876</f>
        <v>9269</v>
      </c>
      <c r="Y494" s="11">
        <f>SAStab!J9876</f>
        <v>21802</v>
      </c>
      <c r="AA494" s="7"/>
      <c r="AB494" s="7" t="str">
        <f t="shared" si="120"/>
        <v>Means+Nonmeans Benefits</v>
      </c>
      <c r="AC494" s="98">
        <f>SAStab!D2276</f>
        <v>8.3000000000000004E-2</v>
      </c>
      <c r="AD494" s="11">
        <f>SAStab!B10020</f>
        <v>1146</v>
      </c>
      <c r="AE494" s="11">
        <f>SAStab!C10020</f>
        <v>0</v>
      </c>
      <c r="AF494" s="11">
        <f>SAStab!D10020</f>
        <v>0</v>
      </c>
      <c r="AG494" s="11">
        <f>SAStab!E10020</f>
        <v>0</v>
      </c>
      <c r="AH494" s="11">
        <f>SAStab!F10020</f>
        <v>0</v>
      </c>
      <c r="AI494" s="11">
        <f>SAStab!G10020</f>
        <v>0</v>
      </c>
      <c r="AJ494" s="11">
        <f>SAStab!H10020</f>
        <v>0</v>
      </c>
      <c r="AK494" s="11">
        <f>SAStab!I10020</f>
        <v>10920</v>
      </c>
      <c r="AL494" s="11">
        <f>SAStab!J10020</f>
        <v>22920</v>
      </c>
      <c r="AN494" s="7"/>
      <c r="AO494" s="7" t="str">
        <f t="shared" si="121"/>
        <v>Means+Nonmeans Benefits</v>
      </c>
      <c r="AP494" s="98">
        <f>SAStab!E2276</f>
        <v>7.6999999999999999E-2</v>
      </c>
      <c r="AQ494" s="85">
        <f>SAStab!B10164</f>
        <v>1218</v>
      </c>
      <c r="AR494" s="85">
        <f>SAStab!C10164</f>
        <v>0</v>
      </c>
      <c r="AS494" s="85">
        <f>SAStab!D10164</f>
        <v>0</v>
      </c>
      <c r="AT494" s="85">
        <f>SAStab!E10164</f>
        <v>0</v>
      </c>
      <c r="AU494" s="85">
        <f>SAStab!F10164</f>
        <v>0</v>
      </c>
      <c r="AV494" s="85">
        <f>SAStab!G10164</f>
        <v>0</v>
      </c>
      <c r="AW494" s="85">
        <f>SAStab!H10164</f>
        <v>0</v>
      </c>
      <c r="AX494" s="85">
        <f>SAStab!I10164</f>
        <v>11401</v>
      </c>
      <c r="AY494" s="85">
        <f>SAStab!J10164</f>
        <v>25190</v>
      </c>
      <c r="BA494" s="7"/>
      <c r="BB494" s="7" t="str">
        <f t="shared" si="122"/>
        <v>Means+Nonmeans Benefits</v>
      </c>
      <c r="BC494" s="98">
        <f>SAStab!F2276</f>
        <v>7.9000000000000001E-2</v>
      </c>
      <c r="BD494" s="85">
        <f>SAStab!B10308</f>
        <v>1354</v>
      </c>
      <c r="BE494" s="85">
        <f>SAStab!C10308</f>
        <v>0</v>
      </c>
      <c r="BF494" s="85">
        <f>SAStab!D10308</f>
        <v>0</v>
      </c>
      <c r="BG494" s="85">
        <f>SAStab!E10308</f>
        <v>0</v>
      </c>
      <c r="BH494" s="85">
        <f>SAStab!F10308</f>
        <v>0</v>
      </c>
      <c r="BI494" s="85">
        <f>SAStab!G10308</f>
        <v>0</v>
      </c>
      <c r="BJ494" s="85">
        <f>SAStab!H10308</f>
        <v>0</v>
      </c>
      <c r="BK494" s="85">
        <f>SAStab!I10308</f>
        <v>12951</v>
      </c>
      <c r="BL494" s="85">
        <f>SAStab!J10308</f>
        <v>28210</v>
      </c>
      <c r="BN494" s="7"/>
      <c r="BO494" s="7" t="str">
        <f t="shared" si="123"/>
        <v>Means+Nonmeans Benefits</v>
      </c>
      <c r="BP494" s="98">
        <f>SAStab!G2276</f>
        <v>7.5999999999999998E-2</v>
      </c>
      <c r="BQ494">
        <f>SAStab!B10452</f>
        <v>1417</v>
      </c>
      <c r="BR494">
        <f>SAStab!C10452</f>
        <v>0</v>
      </c>
      <c r="BS494">
        <f>SAStab!D10452</f>
        <v>0</v>
      </c>
      <c r="BT494">
        <f>SAStab!E10452</f>
        <v>0</v>
      </c>
      <c r="BU494">
        <f>SAStab!F10452</f>
        <v>0</v>
      </c>
      <c r="BV494" s="11">
        <f>SAStab!G10452</f>
        <v>0</v>
      </c>
      <c r="BW494" s="11">
        <f>SAStab!H10452</f>
        <v>0</v>
      </c>
      <c r="BX494" s="11">
        <f>SAStab!I10452</f>
        <v>13078</v>
      </c>
      <c r="BY494" s="11">
        <f>SAStab!J10452</f>
        <v>30340</v>
      </c>
    </row>
    <row r="495" spans="1:233" s="11" customFormat="1" ht="16.5" customHeight="1">
      <c r="A495" s="8"/>
      <c r="B495" s="7" t="s">
        <v>308</v>
      </c>
      <c r="C495" s="98">
        <f>SAStab!B2277</f>
        <v>0.13200000000000001</v>
      </c>
      <c r="D495" s="85">
        <f>SAStab!B9733</f>
        <v>4336</v>
      </c>
      <c r="E495" s="85">
        <f>SAStab!C9733</f>
        <v>0</v>
      </c>
      <c r="F495" s="85">
        <f>SAStab!D9733</f>
        <v>0</v>
      </c>
      <c r="G495" s="85">
        <f>SAStab!E9733</f>
        <v>0</v>
      </c>
      <c r="H495" s="85">
        <f>SAStab!F9733</f>
        <v>0</v>
      </c>
      <c r="I495" s="85">
        <f>SAStab!G9733</f>
        <v>0</v>
      </c>
      <c r="J495" s="85">
        <f>SAStab!H9733</f>
        <v>17562</v>
      </c>
      <c r="K495" s="85">
        <f>SAStab!I9733</f>
        <v>34862</v>
      </c>
      <c r="L495" s="85">
        <f>SAStab!J9733</f>
        <v>66422</v>
      </c>
      <c r="N495" s="8"/>
      <c r="O495" s="7" t="str">
        <f t="shared" si="119"/>
        <v>Other Family Member Income</v>
      </c>
      <c r="P495" s="98">
        <f>SAStab!C2277</f>
        <v>0.13300000000000001</v>
      </c>
      <c r="Q495" s="11">
        <f>SAStab!B9877</f>
        <v>5107</v>
      </c>
      <c r="R495" s="85">
        <f>SAStab!C9877</f>
        <v>0</v>
      </c>
      <c r="S495" s="85">
        <f>SAStab!D9877</f>
        <v>0</v>
      </c>
      <c r="T495" s="85">
        <f>SAStab!E9877</f>
        <v>0</v>
      </c>
      <c r="U495" s="85">
        <f>SAStab!F9877</f>
        <v>0</v>
      </c>
      <c r="V495" s="85">
        <f>SAStab!G9877</f>
        <v>0</v>
      </c>
      <c r="W495" s="85">
        <f>SAStab!H9877</f>
        <v>19484</v>
      </c>
      <c r="X495" s="11">
        <f>SAStab!I9877</f>
        <v>40949</v>
      </c>
      <c r="Y495" s="11">
        <f>SAStab!J9877</f>
        <v>78020</v>
      </c>
      <c r="AA495" s="8"/>
      <c r="AB495" s="7" t="str">
        <f t="shared" si="120"/>
        <v>Other Family Member Income</v>
      </c>
      <c r="AC495" s="98">
        <f>SAStab!D2277</f>
        <v>0.14099999999999999</v>
      </c>
      <c r="AD495" s="11">
        <f>SAStab!B10021</f>
        <v>6297</v>
      </c>
      <c r="AE495" s="11">
        <f>SAStab!C10021</f>
        <v>0</v>
      </c>
      <c r="AF495" s="11">
        <f>SAStab!D10021</f>
        <v>0</v>
      </c>
      <c r="AG495" s="11">
        <f>SAStab!E10021</f>
        <v>0</v>
      </c>
      <c r="AH495" s="11">
        <f>SAStab!F10021</f>
        <v>0</v>
      </c>
      <c r="AI495" s="11">
        <f>SAStab!G10021</f>
        <v>0</v>
      </c>
      <c r="AJ495" s="11">
        <f>SAStab!H10021</f>
        <v>23225</v>
      </c>
      <c r="AK495" s="11">
        <f>SAStab!I10021</f>
        <v>46102</v>
      </c>
      <c r="AL495" s="11">
        <f>SAStab!J10021</f>
        <v>87838</v>
      </c>
      <c r="AN495" s="8"/>
      <c r="AO495" s="7" t="str">
        <f t="shared" si="121"/>
        <v>Other Family Member Income</v>
      </c>
      <c r="AP495" s="98">
        <f>SAStab!E2277</f>
        <v>0.14899999999999999</v>
      </c>
      <c r="AQ495" s="85">
        <f>SAStab!B10165</f>
        <v>7502</v>
      </c>
      <c r="AR495" s="85">
        <f>SAStab!C10165</f>
        <v>0</v>
      </c>
      <c r="AS495" s="85">
        <f>SAStab!D10165</f>
        <v>0</v>
      </c>
      <c r="AT495" s="85">
        <f>SAStab!E10165</f>
        <v>0</v>
      </c>
      <c r="AU495" s="85">
        <f>SAStab!F10165</f>
        <v>0</v>
      </c>
      <c r="AV495" s="85">
        <f>SAStab!G10165</f>
        <v>0</v>
      </c>
      <c r="AW495" s="85">
        <f>SAStab!H10165</f>
        <v>25956</v>
      </c>
      <c r="AX495" s="85">
        <f>SAStab!I10165</f>
        <v>51524</v>
      </c>
      <c r="AY495" s="85">
        <f>SAStab!J10165</f>
        <v>98167</v>
      </c>
      <c r="BA495" s="8"/>
      <c r="BB495" s="7" t="str">
        <f t="shared" si="122"/>
        <v>Other Family Member Income</v>
      </c>
      <c r="BC495" s="98">
        <f>SAStab!F2277</f>
        <v>0.158</v>
      </c>
      <c r="BD495" s="85">
        <f>SAStab!B10309</f>
        <v>8666</v>
      </c>
      <c r="BE495" s="85">
        <f>SAStab!C10309</f>
        <v>0</v>
      </c>
      <c r="BF495" s="85">
        <f>SAStab!D10309</f>
        <v>0</v>
      </c>
      <c r="BG495" s="85">
        <f>SAStab!E10309</f>
        <v>0</v>
      </c>
      <c r="BH495" s="85">
        <f>SAStab!F10309</f>
        <v>0</v>
      </c>
      <c r="BI495" s="85">
        <f>SAStab!G10309</f>
        <v>0</v>
      </c>
      <c r="BJ495" s="85">
        <f>SAStab!H10309</f>
        <v>28903</v>
      </c>
      <c r="BK495" s="85">
        <f>SAStab!I10309</f>
        <v>57374</v>
      </c>
      <c r="BL495" s="85">
        <f>SAStab!J10309</f>
        <v>109313</v>
      </c>
      <c r="BN495" s="8"/>
      <c r="BO495" s="7" t="str">
        <f t="shared" si="123"/>
        <v>Other Family Member Income</v>
      </c>
      <c r="BP495" s="98">
        <f>SAStab!G2277</f>
        <v>0.16</v>
      </c>
      <c r="BQ495" s="11">
        <f>SAStab!B10453</f>
        <v>9650</v>
      </c>
      <c r="BR495" s="11">
        <f>SAStab!C10453</f>
        <v>0</v>
      </c>
      <c r="BS495" s="11">
        <f>SAStab!D10453</f>
        <v>0</v>
      </c>
      <c r="BT495" s="11">
        <f>SAStab!E10453</f>
        <v>0</v>
      </c>
      <c r="BU495" s="11">
        <f>SAStab!F10453</f>
        <v>0</v>
      </c>
      <c r="BV495" s="11">
        <f>SAStab!G10453</f>
        <v>0</v>
      </c>
      <c r="BW495" s="11">
        <f>SAStab!H10453</f>
        <v>32140</v>
      </c>
      <c r="BX495" s="11">
        <f>SAStab!I10453</f>
        <v>63798</v>
      </c>
      <c r="BY495" s="11">
        <f>SAStab!J10453</f>
        <v>121553</v>
      </c>
    </row>
    <row r="496" spans="1:233">
      <c r="A496" s="7"/>
      <c r="B496" s="9" t="s">
        <v>44</v>
      </c>
      <c r="C496" s="98">
        <f>SAStab!B2278</f>
        <v>0.73099999999999998</v>
      </c>
      <c r="D496" s="85">
        <f>SAStab!B9734</f>
        <v>14161</v>
      </c>
      <c r="E496" s="85">
        <f>SAStab!C9734</f>
        <v>0</v>
      </c>
      <c r="F496" s="85">
        <f>SAStab!D9734</f>
        <v>0</v>
      </c>
      <c r="G496" s="85">
        <f>SAStab!E9734</f>
        <v>0</v>
      </c>
      <c r="H496" s="85">
        <f>SAStab!F9734</f>
        <v>15889.3</v>
      </c>
      <c r="I496" s="85">
        <f>SAStab!G9734</f>
        <v>23285</v>
      </c>
      <c r="J496" s="85">
        <f>SAStab!H9734</f>
        <v>27244</v>
      </c>
      <c r="K496" s="85">
        <f>SAStab!I9734</f>
        <v>29194</v>
      </c>
      <c r="L496" s="85">
        <f>SAStab!J9734</f>
        <v>32862</v>
      </c>
      <c r="N496" s="7"/>
      <c r="O496" s="7" t="str">
        <f>$B496</f>
        <v xml:space="preserve">      Own Benefit</v>
      </c>
      <c r="P496" s="98">
        <f>SAStab!C2278</f>
        <v>0.77800000000000002</v>
      </c>
      <c r="Q496" s="11">
        <f>SAStab!B9878</f>
        <v>16902</v>
      </c>
      <c r="R496" s="85">
        <f>SAStab!C9878</f>
        <v>0</v>
      </c>
      <c r="S496" s="85">
        <f>SAStab!D9878</f>
        <v>0</v>
      </c>
      <c r="T496" s="85">
        <f>SAStab!E9878</f>
        <v>6896.7</v>
      </c>
      <c r="U496" s="85">
        <f>SAStab!F9878</f>
        <v>19141</v>
      </c>
      <c r="V496" s="85">
        <f>SAStab!G9878</f>
        <v>26353</v>
      </c>
      <c r="W496" s="85">
        <f>SAStab!H9878</f>
        <v>30391</v>
      </c>
      <c r="X496" s="11">
        <f>SAStab!I9878</f>
        <v>32501</v>
      </c>
      <c r="Y496" s="11">
        <f>SAStab!J9878</f>
        <v>35754</v>
      </c>
      <c r="AA496" s="7"/>
      <c r="AB496" s="7" t="str">
        <f>$B496</f>
        <v xml:space="preserve">      Own Benefit</v>
      </c>
      <c r="AC496" s="98">
        <f>SAStab!D2278</f>
        <v>0.82499999999999996</v>
      </c>
      <c r="AD496" s="11">
        <f>SAStab!B10022</f>
        <v>19213</v>
      </c>
      <c r="AE496" s="11">
        <f>SAStab!C10022</f>
        <v>0</v>
      </c>
      <c r="AF496" s="11">
        <f>SAStab!D10022</f>
        <v>0</v>
      </c>
      <c r="AG496" s="11">
        <f>SAStab!E10022</f>
        <v>11076.3</v>
      </c>
      <c r="AH496" s="11">
        <f>SAStab!F10022</f>
        <v>21490.6</v>
      </c>
      <c r="AI496" s="11">
        <f>SAStab!G10022</f>
        <v>28631</v>
      </c>
      <c r="AJ496" s="11">
        <f>SAStab!H10022</f>
        <v>33172</v>
      </c>
      <c r="AK496" s="11">
        <f>SAStab!I10022</f>
        <v>35360</v>
      </c>
      <c r="AL496" s="11">
        <f>SAStab!J10022</f>
        <v>38970</v>
      </c>
      <c r="AN496" s="8"/>
      <c r="AO496" s="7" t="str">
        <f>$B496</f>
        <v xml:space="preserve">      Own Benefit</v>
      </c>
      <c r="AP496" s="98">
        <f>SAStab!E2278</f>
        <v>0.84899999999999998</v>
      </c>
      <c r="AQ496" s="85">
        <f>SAStab!B10166</f>
        <v>21178</v>
      </c>
      <c r="AR496" s="85">
        <f>SAStab!C10166</f>
        <v>0</v>
      </c>
      <c r="AS496" s="85">
        <f>SAStab!D10166</f>
        <v>0</v>
      </c>
      <c r="AT496" s="85">
        <f>SAStab!E10166</f>
        <v>12918.6</v>
      </c>
      <c r="AU496" s="85">
        <f>SAStab!F10166</f>
        <v>22985</v>
      </c>
      <c r="AV496" s="85">
        <f>SAStab!G10166</f>
        <v>30867</v>
      </c>
      <c r="AW496" s="85">
        <f>SAStab!H10166</f>
        <v>36080</v>
      </c>
      <c r="AX496" s="85">
        <f>SAStab!I10166</f>
        <v>39052</v>
      </c>
      <c r="AY496" s="85">
        <f>SAStab!J10166</f>
        <v>44182</v>
      </c>
      <c r="BA496" s="8"/>
      <c r="BB496" s="7" t="str">
        <f>$B496</f>
        <v xml:space="preserve">      Own Benefit</v>
      </c>
      <c r="BC496" s="98">
        <f>SAStab!F2278</f>
        <v>0.84699999999999998</v>
      </c>
      <c r="BD496" s="85">
        <f>SAStab!B10310</f>
        <v>22821</v>
      </c>
      <c r="BE496" s="85">
        <f>SAStab!C10310</f>
        <v>0</v>
      </c>
      <c r="BF496" s="85">
        <f>SAStab!D10310</f>
        <v>0</v>
      </c>
      <c r="BG496" s="85">
        <f>SAStab!E10310</f>
        <v>13782.9</v>
      </c>
      <c r="BH496" s="85">
        <f>SAStab!F10310</f>
        <v>24282.3</v>
      </c>
      <c r="BI496" s="85">
        <f>SAStab!G10310</f>
        <v>33385</v>
      </c>
      <c r="BJ496" s="85">
        <f>SAStab!H10310</f>
        <v>39867</v>
      </c>
      <c r="BK496" s="85">
        <f>SAStab!I10310</f>
        <v>43547</v>
      </c>
      <c r="BL496" s="85">
        <f>SAStab!J10310</f>
        <v>48578</v>
      </c>
      <c r="BN496" s="8"/>
      <c r="BO496" s="7" t="str">
        <f>$B496</f>
        <v xml:space="preserve">      Own Benefit</v>
      </c>
      <c r="BP496" s="98">
        <f>SAStab!G2278</f>
        <v>0.86499999999999999</v>
      </c>
      <c r="BQ496" s="11">
        <f>SAStab!B10454</f>
        <v>25903</v>
      </c>
      <c r="BR496" s="11">
        <f>SAStab!C10454</f>
        <v>0</v>
      </c>
      <c r="BS496" s="11">
        <f>SAStab!D10454</f>
        <v>0</v>
      </c>
      <c r="BT496" s="11">
        <f>SAStab!E10454</f>
        <v>16213.3</v>
      </c>
      <c r="BU496" s="11">
        <f>SAStab!F10454</f>
        <v>27098.5</v>
      </c>
      <c r="BV496" s="11">
        <f>SAStab!G10454</f>
        <v>37338</v>
      </c>
      <c r="BW496" s="11">
        <f>SAStab!H10454</f>
        <v>44858</v>
      </c>
      <c r="BX496" s="11">
        <f>SAStab!I10454</f>
        <v>48469</v>
      </c>
      <c r="BY496" s="11">
        <f>SAStab!J10454</f>
        <v>54615</v>
      </c>
    </row>
    <row r="497" spans="1:77">
      <c r="A497" s="7"/>
      <c r="B497" s="9" t="s">
        <v>45</v>
      </c>
      <c r="C497" s="98">
        <f>SAStab!B2279</f>
        <v>0.42299999999999999</v>
      </c>
      <c r="D497" s="85">
        <f>SAStab!B9735</f>
        <v>7083</v>
      </c>
      <c r="E497" s="85">
        <f>SAStab!C9735</f>
        <v>0</v>
      </c>
      <c r="F497" s="85">
        <f>SAStab!D9735</f>
        <v>0</v>
      </c>
      <c r="G497" s="85">
        <f>SAStab!E9735</f>
        <v>0</v>
      </c>
      <c r="H497" s="85">
        <f>SAStab!F9735</f>
        <v>0</v>
      </c>
      <c r="I497" s="85">
        <f>SAStab!G9735</f>
        <v>13544</v>
      </c>
      <c r="J497" s="85">
        <f>SAStab!H9735</f>
        <v>23311</v>
      </c>
      <c r="K497" s="85">
        <f>SAStab!I9735</f>
        <v>26475</v>
      </c>
      <c r="L497" s="85">
        <f>SAStab!J9735</f>
        <v>30731</v>
      </c>
      <c r="N497" s="7"/>
      <c r="O497" s="7" t="str">
        <f>$B497</f>
        <v xml:space="preserve">      Spouse Benefit</v>
      </c>
      <c r="P497" s="98">
        <f>SAStab!C2279</f>
        <v>0.44500000000000001</v>
      </c>
      <c r="Q497" s="11">
        <f>SAStab!B9879</f>
        <v>8380</v>
      </c>
      <c r="R497" s="85">
        <f>SAStab!C9879</f>
        <v>0</v>
      </c>
      <c r="S497" s="85">
        <f>SAStab!D9879</f>
        <v>0</v>
      </c>
      <c r="T497" s="85">
        <f>SAStab!E9879</f>
        <v>0</v>
      </c>
      <c r="U497" s="85">
        <f>SAStab!F9879</f>
        <v>0</v>
      </c>
      <c r="V497" s="85">
        <f>SAStab!G9879</f>
        <v>16133</v>
      </c>
      <c r="W497" s="85">
        <f>SAStab!H9879</f>
        <v>25846</v>
      </c>
      <c r="X497" s="11">
        <f>SAStab!I9879</f>
        <v>29393</v>
      </c>
      <c r="Y497" s="11">
        <f>SAStab!J9879</f>
        <v>34284</v>
      </c>
      <c r="AA497" s="7"/>
      <c r="AB497" s="7" t="str">
        <f>$B497</f>
        <v xml:space="preserve">      Spouse Benefit</v>
      </c>
      <c r="AC497" s="98">
        <f>SAStab!D2279</f>
        <v>0.44400000000000001</v>
      </c>
      <c r="AD497" s="11">
        <f>SAStab!B10023</f>
        <v>8963</v>
      </c>
      <c r="AE497" s="11">
        <f>SAStab!C10023</f>
        <v>0</v>
      </c>
      <c r="AF497" s="11">
        <f>SAStab!D10023</f>
        <v>0</v>
      </c>
      <c r="AG497" s="11">
        <f>SAStab!E10023</f>
        <v>0</v>
      </c>
      <c r="AH497" s="11">
        <f>SAStab!F10023</f>
        <v>0</v>
      </c>
      <c r="AI497" s="11">
        <f>SAStab!G10023</f>
        <v>17425</v>
      </c>
      <c r="AJ497" s="11">
        <f>SAStab!H10023</f>
        <v>27813</v>
      </c>
      <c r="AK497" s="11">
        <f>SAStab!I10023</f>
        <v>31858</v>
      </c>
      <c r="AL497" s="11">
        <f>SAStab!J10023</f>
        <v>36771</v>
      </c>
      <c r="AN497" s="8"/>
      <c r="AO497" s="7" t="str">
        <f>$B497</f>
        <v xml:space="preserve">      Spouse Benefit</v>
      </c>
      <c r="AP497" s="98">
        <f>SAStab!E2279</f>
        <v>0.42499999999999999</v>
      </c>
      <c r="AQ497" s="85">
        <f>SAStab!B10167</f>
        <v>9211</v>
      </c>
      <c r="AR497" s="85">
        <f>SAStab!C10167</f>
        <v>0</v>
      </c>
      <c r="AS497" s="85">
        <f>SAStab!D10167</f>
        <v>0</v>
      </c>
      <c r="AT497" s="85">
        <f>SAStab!E10167</f>
        <v>0</v>
      </c>
      <c r="AU497" s="85">
        <f>SAStab!F10167</f>
        <v>0</v>
      </c>
      <c r="AV497" s="85">
        <f>SAStab!G10167</f>
        <v>17864</v>
      </c>
      <c r="AW497" s="85">
        <f>SAStab!H10167</f>
        <v>29707</v>
      </c>
      <c r="AX497" s="85">
        <f>SAStab!I10167</f>
        <v>34486</v>
      </c>
      <c r="AY497" s="85">
        <f>SAStab!J10167</f>
        <v>41040</v>
      </c>
      <c r="BA497" s="8"/>
      <c r="BB497" s="7" t="str">
        <f>$B497</f>
        <v xml:space="preserve">      Spouse Benefit</v>
      </c>
      <c r="BC497" s="98">
        <f>SAStab!F2279</f>
        <v>0.42399999999999999</v>
      </c>
      <c r="BD497" s="85">
        <f>SAStab!B10311</f>
        <v>9982</v>
      </c>
      <c r="BE497" s="85">
        <f>SAStab!C10311</f>
        <v>0</v>
      </c>
      <c r="BF497" s="85">
        <f>SAStab!D10311</f>
        <v>0</v>
      </c>
      <c r="BG497" s="85">
        <f>SAStab!E10311</f>
        <v>0</v>
      </c>
      <c r="BH497" s="85">
        <f>SAStab!F10311</f>
        <v>0</v>
      </c>
      <c r="BI497" s="85">
        <f>SAStab!G10311</f>
        <v>19369</v>
      </c>
      <c r="BJ497" s="85">
        <f>SAStab!H10311</f>
        <v>32131</v>
      </c>
      <c r="BK497" s="85">
        <f>SAStab!I10311</f>
        <v>37715</v>
      </c>
      <c r="BL497" s="85">
        <f>SAStab!J10311</f>
        <v>45337</v>
      </c>
      <c r="BN497" s="8"/>
      <c r="BO497" s="7" t="str">
        <f>$B497</f>
        <v xml:space="preserve">      Spouse Benefit</v>
      </c>
      <c r="BP497" s="98">
        <f>SAStab!G2279</f>
        <v>0.42599999999999999</v>
      </c>
      <c r="BQ497" s="11">
        <f>SAStab!B10455</f>
        <v>11278</v>
      </c>
      <c r="BR497" s="11">
        <f>SAStab!C10455</f>
        <v>0</v>
      </c>
      <c r="BS497" s="11">
        <f>SAStab!D10455</f>
        <v>0</v>
      </c>
      <c r="BT497" s="11">
        <f>SAStab!E10455</f>
        <v>0</v>
      </c>
      <c r="BU497" s="11">
        <f>SAStab!F10455</f>
        <v>0</v>
      </c>
      <c r="BV497" s="11">
        <f>SAStab!G10455</f>
        <v>21599</v>
      </c>
      <c r="BW497" s="11">
        <f>SAStab!H10455</f>
        <v>36111</v>
      </c>
      <c r="BX497" s="11">
        <f>SAStab!I10455</f>
        <v>42473</v>
      </c>
      <c r="BY497" s="11">
        <f>SAStab!J10455</f>
        <v>51513</v>
      </c>
    </row>
    <row r="498" spans="1:77">
      <c r="A498" s="7"/>
      <c r="B498" s="9" t="s">
        <v>46</v>
      </c>
      <c r="C498" s="98">
        <f>SAStab!B2280</f>
        <v>0.46700000000000003</v>
      </c>
      <c r="D498" s="85">
        <f>SAStab!B9736</f>
        <v>26231</v>
      </c>
      <c r="E498" s="85">
        <f>SAStab!C9736</f>
        <v>0</v>
      </c>
      <c r="F498" s="85">
        <f>SAStab!D9736</f>
        <v>0</v>
      </c>
      <c r="G498" s="85">
        <f>SAStab!E9736</f>
        <v>0</v>
      </c>
      <c r="H498" s="85">
        <f>SAStab!F9736</f>
        <v>0</v>
      </c>
      <c r="I498" s="85">
        <f>SAStab!G9736</f>
        <v>32226</v>
      </c>
      <c r="J498" s="85">
        <f>SAStab!H9736</f>
        <v>68322</v>
      </c>
      <c r="K498" s="85">
        <f>SAStab!I9736</f>
        <v>96360</v>
      </c>
      <c r="L498" s="85">
        <f>SAStab!J9736</f>
        <v>192916</v>
      </c>
      <c r="N498" s="7"/>
      <c r="O498" s="7" t="str">
        <f>$B498</f>
        <v xml:space="preserve">      Own Earnings</v>
      </c>
      <c r="P498" s="98">
        <f>SAStab!C2280</f>
        <v>0.432</v>
      </c>
      <c r="Q498" s="11">
        <f>SAStab!B9880</f>
        <v>21714</v>
      </c>
      <c r="R498" s="85">
        <f>SAStab!C9880</f>
        <v>0</v>
      </c>
      <c r="S498" s="85">
        <f>SAStab!D9880</f>
        <v>0</v>
      </c>
      <c r="T498" s="85">
        <f>SAStab!E9880</f>
        <v>0</v>
      </c>
      <c r="U498" s="85">
        <f>SAStab!F9880</f>
        <v>0</v>
      </c>
      <c r="V498" s="85">
        <f>SAStab!G9880</f>
        <v>30874</v>
      </c>
      <c r="W498" s="85">
        <f>SAStab!H9880</f>
        <v>67806</v>
      </c>
      <c r="X498" s="11">
        <f>SAStab!I9880</f>
        <v>98148</v>
      </c>
      <c r="Y498" s="11">
        <f>SAStab!J9880</f>
        <v>189585</v>
      </c>
      <c r="AA498" s="7"/>
      <c r="AB498" s="7" t="str">
        <f>$B498</f>
        <v xml:space="preserve">      Own Earnings</v>
      </c>
      <c r="AC498" s="98">
        <f>SAStab!D2280</f>
        <v>0.39300000000000002</v>
      </c>
      <c r="AD498" s="11">
        <f>SAStab!B10024</f>
        <v>22610</v>
      </c>
      <c r="AE498" s="11">
        <f>SAStab!C10024</f>
        <v>0</v>
      </c>
      <c r="AF498" s="11">
        <f>SAStab!D10024</f>
        <v>0</v>
      </c>
      <c r="AG498" s="11">
        <f>SAStab!E10024</f>
        <v>0</v>
      </c>
      <c r="AH498" s="11">
        <f>SAStab!F10024</f>
        <v>0</v>
      </c>
      <c r="AI498" s="11">
        <f>SAStab!G10024</f>
        <v>28510</v>
      </c>
      <c r="AJ498" s="11">
        <f>SAStab!H10024</f>
        <v>70469</v>
      </c>
      <c r="AK498" s="11">
        <f>SAStab!I10024</f>
        <v>102327</v>
      </c>
      <c r="AL498" s="11">
        <f>SAStab!J10024</f>
        <v>195345</v>
      </c>
      <c r="AN498" s="8"/>
      <c r="AO498" s="7" t="str">
        <f>$B498</f>
        <v xml:space="preserve">      Own Earnings</v>
      </c>
      <c r="AP498" s="98">
        <f>SAStab!E2280</f>
        <v>0.36699999999999999</v>
      </c>
      <c r="AQ498" s="85">
        <f>SAStab!B10168</f>
        <v>23018</v>
      </c>
      <c r="AR498" s="85">
        <f>SAStab!C10168</f>
        <v>0</v>
      </c>
      <c r="AS498" s="85">
        <f>SAStab!D10168</f>
        <v>0</v>
      </c>
      <c r="AT498" s="85">
        <f>SAStab!E10168</f>
        <v>0</v>
      </c>
      <c r="AU498" s="85">
        <f>SAStab!F10168</f>
        <v>0</v>
      </c>
      <c r="AV498" s="85">
        <f>SAStab!G10168</f>
        <v>25864</v>
      </c>
      <c r="AW498" s="85">
        <f>SAStab!H10168</f>
        <v>72114</v>
      </c>
      <c r="AX498" s="85">
        <f>SAStab!I10168</f>
        <v>108071</v>
      </c>
      <c r="AY498" s="85">
        <f>SAStab!J10168</f>
        <v>229979</v>
      </c>
      <c r="BA498" s="8"/>
      <c r="BB498" s="7" t="str">
        <f>$B498</f>
        <v xml:space="preserve">      Own Earnings</v>
      </c>
      <c r="BC498" s="98">
        <f>SAStab!F2280</f>
        <v>0.377</v>
      </c>
      <c r="BD498" s="85">
        <f>SAStab!B10312</f>
        <v>26757</v>
      </c>
      <c r="BE498" s="85">
        <f>SAStab!C10312</f>
        <v>0</v>
      </c>
      <c r="BF498" s="85">
        <f>SAStab!D10312</f>
        <v>0</v>
      </c>
      <c r="BG498" s="85">
        <f>SAStab!E10312</f>
        <v>0</v>
      </c>
      <c r="BH498" s="85">
        <f>SAStab!F10312</f>
        <v>0</v>
      </c>
      <c r="BI498" s="85">
        <f>SAStab!G10312</f>
        <v>30269</v>
      </c>
      <c r="BJ498" s="85">
        <f>SAStab!H10312</f>
        <v>81489</v>
      </c>
      <c r="BK498" s="85">
        <f>SAStab!I10312</f>
        <v>121318</v>
      </c>
      <c r="BL498" s="85">
        <f>SAStab!J10312</f>
        <v>254122</v>
      </c>
      <c r="BN498" s="8"/>
      <c r="BO498" s="7" t="str">
        <f>$B498</f>
        <v xml:space="preserve">      Own Earnings</v>
      </c>
      <c r="BP498" s="98">
        <f>SAStab!G2280</f>
        <v>0.36299999999999999</v>
      </c>
      <c r="BQ498" s="11">
        <f>SAStab!B10456</f>
        <v>27677</v>
      </c>
      <c r="BR498" s="11">
        <f>SAStab!C10456</f>
        <v>0</v>
      </c>
      <c r="BS498" s="11">
        <f>SAStab!D10456</f>
        <v>0</v>
      </c>
      <c r="BT498" s="11">
        <f>SAStab!E10456</f>
        <v>0</v>
      </c>
      <c r="BU498" s="11">
        <f>SAStab!F10456</f>
        <v>0</v>
      </c>
      <c r="BV498" s="11">
        <f>SAStab!G10456</f>
        <v>30729</v>
      </c>
      <c r="BW498" s="11">
        <f>SAStab!H10456</f>
        <v>89363</v>
      </c>
      <c r="BX498" s="11">
        <f>SAStab!I10456</f>
        <v>135734</v>
      </c>
      <c r="BY498" s="11">
        <f>SAStab!J10456</f>
        <v>281268</v>
      </c>
    </row>
    <row r="499" spans="1:77">
      <c r="A499" s="7"/>
      <c r="B499" s="9" t="s">
        <v>47</v>
      </c>
      <c r="C499" s="98">
        <f>SAStab!B2281</f>
        <v>0.309</v>
      </c>
      <c r="D499" s="85">
        <f>SAStab!B9737</f>
        <v>15256</v>
      </c>
      <c r="E499" s="85">
        <f>SAStab!C9737</f>
        <v>0</v>
      </c>
      <c r="F499" s="85">
        <f>SAStab!D9737</f>
        <v>0</v>
      </c>
      <c r="G499" s="85">
        <f>SAStab!E9737</f>
        <v>0</v>
      </c>
      <c r="H499" s="85">
        <f>SAStab!F9737</f>
        <v>0</v>
      </c>
      <c r="I499" s="85">
        <f>SAStab!G9737</f>
        <v>13434</v>
      </c>
      <c r="J499" s="85">
        <f>SAStab!H9737</f>
        <v>49391</v>
      </c>
      <c r="K499" s="85">
        <f>SAStab!I9737</f>
        <v>75833</v>
      </c>
      <c r="L499" s="85">
        <f>SAStab!J9737</f>
        <v>157908</v>
      </c>
      <c r="N499" s="7"/>
      <c r="O499" s="7" t="str">
        <f>$B499</f>
        <v xml:space="preserve">      Spouse Earnings</v>
      </c>
      <c r="P499" s="98">
        <f>SAStab!C2281</f>
        <v>0.26500000000000001</v>
      </c>
      <c r="Q499" s="11">
        <f>SAStab!B9881</f>
        <v>13380</v>
      </c>
      <c r="R499" s="85">
        <f>SAStab!C9881</f>
        <v>0</v>
      </c>
      <c r="S499" s="85">
        <f>SAStab!D9881</f>
        <v>0</v>
      </c>
      <c r="T499" s="85">
        <f>SAStab!E9881</f>
        <v>0</v>
      </c>
      <c r="U499" s="85">
        <f>SAStab!F9881</f>
        <v>0</v>
      </c>
      <c r="V499" s="85">
        <f>SAStab!G9881</f>
        <v>4396</v>
      </c>
      <c r="W499" s="85">
        <f>SAStab!H9881</f>
        <v>48380</v>
      </c>
      <c r="X499" s="11">
        <f>SAStab!I9881</f>
        <v>77777</v>
      </c>
      <c r="Y499" s="11">
        <f>SAStab!J9881</f>
        <v>161147</v>
      </c>
      <c r="AA499" s="7"/>
      <c r="AB499" s="7" t="str">
        <f>$B499</f>
        <v xml:space="preserve">      Spouse Earnings</v>
      </c>
      <c r="AC499" s="98">
        <f>SAStab!D2281</f>
        <v>0.23</v>
      </c>
      <c r="AD499" s="11">
        <f>SAStab!B10025</f>
        <v>12092</v>
      </c>
      <c r="AE499" s="11">
        <f>SAStab!C10025</f>
        <v>0</v>
      </c>
      <c r="AF499" s="11">
        <f>SAStab!D10025</f>
        <v>0</v>
      </c>
      <c r="AG499" s="11">
        <f>SAStab!E10025</f>
        <v>0</v>
      </c>
      <c r="AH499" s="11">
        <f>SAStab!F10025</f>
        <v>0</v>
      </c>
      <c r="AI499" s="11">
        <f>SAStab!G10025</f>
        <v>0</v>
      </c>
      <c r="AJ499" s="11">
        <f>SAStab!H10025</f>
        <v>44024</v>
      </c>
      <c r="AK499" s="11">
        <f>SAStab!I10025</f>
        <v>73526</v>
      </c>
      <c r="AL499" s="11">
        <f>SAStab!J10025</f>
        <v>161965</v>
      </c>
      <c r="AN499" s="8"/>
      <c r="AO499" s="7" t="str">
        <f>$B499</f>
        <v xml:space="preserve">      Spouse Earnings</v>
      </c>
      <c r="AP499" s="98">
        <f>SAStab!E2281</f>
        <v>0.21099999999999999</v>
      </c>
      <c r="AQ499" s="85">
        <f>SAStab!B10169</f>
        <v>13047</v>
      </c>
      <c r="AR499" s="85">
        <f>SAStab!C10169</f>
        <v>0</v>
      </c>
      <c r="AS499" s="85">
        <f>SAStab!D10169</f>
        <v>0</v>
      </c>
      <c r="AT499" s="85">
        <f>SAStab!E10169</f>
        <v>0</v>
      </c>
      <c r="AU499" s="85">
        <f>SAStab!F10169</f>
        <v>0</v>
      </c>
      <c r="AV499" s="85">
        <f>SAStab!G10169</f>
        <v>0</v>
      </c>
      <c r="AW499" s="85">
        <f>SAStab!H10169</f>
        <v>42647</v>
      </c>
      <c r="AX499" s="85">
        <f>SAStab!I10169</f>
        <v>76774</v>
      </c>
      <c r="AY499" s="85">
        <f>SAStab!J10169</f>
        <v>177315</v>
      </c>
      <c r="BA499" s="8"/>
      <c r="BB499" s="7" t="str">
        <f>$B499</f>
        <v xml:space="preserve">      Spouse Earnings</v>
      </c>
      <c r="BC499" s="98">
        <f>SAStab!F2281</f>
        <v>0.224</v>
      </c>
      <c r="BD499" s="85">
        <f>SAStab!B10313</f>
        <v>15965</v>
      </c>
      <c r="BE499" s="85">
        <f>SAStab!C10313</f>
        <v>0</v>
      </c>
      <c r="BF499" s="85">
        <f>SAStab!D10313</f>
        <v>0</v>
      </c>
      <c r="BG499" s="85">
        <f>SAStab!E10313</f>
        <v>0</v>
      </c>
      <c r="BH499" s="85">
        <f>SAStab!F10313</f>
        <v>0</v>
      </c>
      <c r="BI499" s="85">
        <f>SAStab!G10313</f>
        <v>0</v>
      </c>
      <c r="BJ499" s="85">
        <f>SAStab!H10313</f>
        <v>50599</v>
      </c>
      <c r="BK499" s="85">
        <f>SAStab!I10313</f>
        <v>90258</v>
      </c>
      <c r="BL499" s="85">
        <f>SAStab!J10313</f>
        <v>196899</v>
      </c>
      <c r="BN499" s="8"/>
      <c r="BO499" s="7" t="str">
        <f>$B499</f>
        <v xml:space="preserve">      Spouse Earnings</v>
      </c>
      <c r="BP499" s="98">
        <f>SAStab!G2281</f>
        <v>0.218</v>
      </c>
      <c r="BQ499" s="11">
        <f>SAStab!B10457</f>
        <v>16850</v>
      </c>
      <c r="BR499" s="11">
        <f>SAStab!C10457</f>
        <v>0</v>
      </c>
      <c r="BS499" s="11">
        <f>SAStab!D10457</f>
        <v>0</v>
      </c>
      <c r="BT499" s="11">
        <f>SAStab!E10457</f>
        <v>0</v>
      </c>
      <c r="BU499" s="11">
        <f>SAStab!F10457</f>
        <v>0</v>
      </c>
      <c r="BV499" s="11">
        <f>SAStab!G10457</f>
        <v>0</v>
      </c>
      <c r="BW499" s="11">
        <f>SAStab!H10457</f>
        <v>56093</v>
      </c>
      <c r="BX499" s="11">
        <f>SAStab!I10457</f>
        <v>100423</v>
      </c>
      <c r="BY499" s="11">
        <f>SAStab!J10457</f>
        <v>225013</v>
      </c>
    </row>
    <row r="500" spans="1:77">
      <c r="A500" s="7"/>
      <c r="B500" s="7" t="s">
        <v>312</v>
      </c>
      <c r="C500" s="98">
        <f>SAStab!B2282</f>
        <v>1</v>
      </c>
      <c r="D500" s="85">
        <f>SAStab!B9738</f>
        <v>109040</v>
      </c>
      <c r="E500" s="85">
        <f>SAStab!C9738</f>
        <v>15558.33</v>
      </c>
      <c r="F500" s="85">
        <f>SAStab!D9738</f>
        <v>25549.11</v>
      </c>
      <c r="G500" s="85">
        <f>SAStab!E9738</f>
        <v>44935.1</v>
      </c>
      <c r="H500" s="85">
        <f>SAStab!F9738</f>
        <v>75618.2</v>
      </c>
      <c r="I500" s="85">
        <f>SAStab!G9738</f>
        <v>122991</v>
      </c>
      <c r="J500" s="85">
        <f>SAStab!H9738</f>
        <v>198387</v>
      </c>
      <c r="K500" s="85">
        <f>SAStab!I9738</f>
        <v>285077</v>
      </c>
      <c r="L500" s="85">
        <f>SAStab!J9738</f>
        <v>650003</v>
      </c>
      <c r="N500" s="7"/>
      <c r="O500" s="7" t="str">
        <f t="shared" si="119"/>
        <v>Net Annuity Income</v>
      </c>
      <c r="P500" s="98">
        <f>SAStab!C2282</f>
        <v>1</v>
      </c>
      <c r="Q500" s="11">
        <f>SAStab!B9882</f>
        <v>114813</v>
      </c>
      <c r="R500" s="85">
        <f>SAStab!C9882</f>
        <v>17576.330000000002</v>
      </c>
      <c r="S500" s="85">
        <f>SAStab!D9882</f>
        <v>25948.48</v>
      </c>
      <c r="T500" s="85">
        <f>SAStab!E9882</f>
        <v>45855.1</v>
      </c>
      <c r="U500" s="85">
        <f>SAStab!F9882</f>
        <v>78019.3</v>
      </c>
      <c r="V500" s="85">
        <f>SAStab!G9882</f>
        <v>126849</v>
      </c>
      <c r="W500" s="85">
        <f>SAStab!H9882</f>
        <v>208570</v>
      </c>
      <c r="X500" s="11">
        <f>SAStab!I9882</f>
        <v>296453</v>
      </c>
      <c r="Y500" s="11">
        <f>SAStab!J9882</f>
        <v>757159</v>
      </c>
      <c r="AA500" s="7"/>
      <c r="AB500" s="7" t="str">
        <f t="shared" si="120"/>
        <v>Net Annuity Income</v>
      </c>
      <c r="AC500" s="98">
        <f>SAStab!D2282</f>
        <v>1</v>
      </c>
      <c r="AD500" s="11">
        <f>SAStab!B10026</f>
        <v>112165</v>
      </c>
      <c r="AE500" s="11">
        <f>SAStab!C10026</f>
        <v>16169.58</v>
      </c>
      <c r="AF500" s="11">
        <f>SAStab!D10026</f>
        <v>24866.639999999999</v>
      </c>
      <c r="AG500" s="11">
        <f>SAStab!E10026</f>
        <v>43787.5</v>
      </c>
      <c r="AH500" s="11">
        <f>SAStab!F10026</f>
        <v>74966.8</v>
      </c>
      <c r="AI500" s="11">
        <f>SAStab!G10026</f>
        <v>127203</v>
      </c>
      <c r="AJ500" s="11">
        <f>SAStab!H10026</f>
        <v>208451</v>
      </c>
      <c r="AK500" s="11">
        <f>SAStab!I10026</f>
        <v>300798</v>
      </c>
      <c r="AL500" s="11">
        <f>SAStab!J10026</f>
        <v>751721</v>
      </c>
      <c r="AN500" s="8"/>
      <c r="AO500" s="7" t="str">
        <f t="shared" si="121"/>
        <v>Net Annuity Income</v>
      </c>
      <c r="AP500" s="98">
        <f>SAStab!E2282</f>
        <v>1</v>
      </c>
      <c r="AQ500" s="85">
        <f>SAStab!B10170</f>
        <v>112231</v>
      </c>
      <c r="AR500" s="85">
        <f>SAStab!C10170</f>
        <v>15442.36</v>
      </c>
      <c r="AS500" s="85">
        <f>SAStab!D10170</f>
        <v>23703.52</v>
      </c>
      <c r="AT500" s="85">
        <f>SAStab!E10170</f>
        <v>41697.199999999997</v>
      </c>
      <c r="AU500" s="85">
        <f>SAStab!F10170</f>
        <v>72640.5</v>
      </c>
      <c r="AV500" s="85">
        <f>SAStab!G10170</f>
        <v>126132</v>
      </c>
      <c r="AW500" s="85">
        <f>SAStab!H10170</f>
        <v>216305</v>
      </c>
      <c r="AX500" s="85">
        <f>SAStab!I10170</f>
        <v>308950</v>
      </c>
      <c r="AY500" s="85">
        <f>SAStab!J10170</f>
        <v>728053</v>
      </c>
      <c r="BA500" s="8"/>
      <c r="BB500" s="7" t="str">
        <f t="shared" si="122"/>
        <v>Net Annuity Income</v>
      </c>
      <c r="BC500" s="98">
        <f>SAStab!F2282</f>
        <v>1</v>
      </c>
      <c r="BD500" s="85">
        <f>SAStab!B10314</f>
        <v>111255</v>
      </c>
      <c r="BE500" s="85">
        <f>SAStab!C10314</f>
        <v>15094.01</v>
      </c>
      <c r="BF500" s="85">
        <f>SAStab!D10314</f>
        <v>23189.72</v>
      </c>
      <c r="BG500" s="85">
        <f>SAStab!E10314</f>
        <v>41726.5</v>
      </c>
      <c r="BH500" s="85">
        <f>SAStab!F10314</f>
        <v>73908.600000000006</v>
      </c>
      <c r="BI500" s="85">
        <f>SAStab!G10314</f>
        <v>130000</v>
      </c>
      <c r="BJ500" s="85">
        <f>SAStab!H10314</f>
        <v>217771</v>
      </c>
      <c r="BK500" s="85">
        <f>SAStab!I10314</f>
        <v>304821</v>
      </c>
      <c r="BL500" s="85">
        <f>SAStab!J10314</f>
        <v>698030</v>
      </c>
      <c r="BN500" s="8"/>
      <c r="BO500" s="7" t="str">
        <f t="shared" si="123"/>
        <v>Net Annuity Income</v>
      </c>
      <c r="BP500" s="98">
        <f>SAStab!G2282</f>
        <v>1</v>
      </c>
      <c r="BQ500" s="11">
        <f>SAStab!B10458</f>
        <v>114352</v>
      </c>
      <c r="BR500" s="11">
        <f>SAStab!C10458</f>
        <v>15471.41</v>
      </c>
      <c r="BS500" s="11">
        <f>SAStab!D10458</f>
        <v>23700.57</v>
      </c>
      <c r="BT500" s="11">
        <f>SAStab!E10458</f>
        <v>42609</v>
      </c>
      <c r="BU500" s="11">
        <f>SAStab!F10458</f>
        <v>76571.199999999997</v>
      </c>
      <c r="BV500" s="11">
        <f>SAStab!G10458</f>
        <v>135752</v>
      </c>
      <c r="BW500" s="11">
        <f>SAStab!H10458</f>
        <v>219133</v>
      </c>
      <c r="BX500" s="11">
        <f>SAStab!I10458</f>
        <v>308473</v>
      </c>
      <c r="BY500" s="11">
        <f>SAStab!J10458</f>
        <v>669987</v>
      </c>
    </row>
    <row r="501" spans="1:77">
      <c r="A501" s="7"/>
      <c r="B501" s="7" t="s">
        <v>311</v>
      </c>
      <c r="C501" s="98">
        <f>SAStab!B2283</f>
        <v>1</v>
      </c>
      <c r="D501" s="85">
        <f>SAStab!B9739</f>
        <v>57184</v>
      </c>
      <c r="E501" s="85">
        <f>SAStab!C9739</f>
        <v>10596.19</v>
      </c>
      <c r="F501" s="85">
        <f>SAStab!D9739</f>
        <v>15968.1</v>
      </c>
      <c r="G501" s="85">
        <f>SAStab!E9739</f>
        <v>28910.7</v>
      </c>
      <c r="H501" s="85">
        <f>SAStab!F9739</f>
        <v>48019.8</v>
      </c>
      <c r="I501" s="85">
        <f>SAStab!G9739</f>
        <v>72462</v>
      </c>
      <c r="J501" s="85">
        <f>SAStab!H9739</f>
        <v>104019</v>
      </c>
      <c r="K501" s="85">
        <f>SAStab!I9739</f>
        <v>126989</v>
      </c>
      <c r="L501" s="85">
        <f>SAStab!J9739</f>
        <v>185960</v>
      </c>
      <c r="N501" s="7"/>
      <c r="O501" s="7" t="str">
        <f t="shared" si="119"/>
        <v>Net Cash Income</v>
      </c>
      <c r="P501" s="98">
        <f>SAStab!C2283</f>
        <v>1</v>
      </c>
      <c r="Q501" s="11">
        <f>SAStab!B9883</f>
        <v>58703</v>
      </c>
      <c r="R501" s="85">
        <f>SAStab!C9883</f>
        <v>11353.03</v>
      </c>
      <c r="S501" s="85">
        <f>SAStab!D9883</f>
        <v>17714.39</v>
      </c>
      <c r="T501" s="85">
        <f>SAStab!E9883</f>
        <v>30868.7</v>
      </c>
      <c r="U501" s="85">
        <f>SAStab!F9883</f>
        <v>50096.6</v>
      </c>
      <c r="V501" s="85">
        <f>SAStab!G9883</f>
        <v>76891</v>
      </c>
      <c r="W501" s="85">
        <f>SAStab!H9883</f>
        <v>109603</v>
      </c>
      <c r="X501" s="11">
        <f>SAStab!I9883</f>
        <v>135055</v>
      </c>
      <c r="Y501" s="11">
        <f>SAStab!J9883</f>
        <v>193971</v>
      </c>
      <c r="AA501" s="7"/>
      <c r="AB501" s="7" t="str">
        <f t="shared" si="120"/>
        <v>Net Cash Income</v>
      </c>
      <c r="AC501" s="98">
        <f>SAStab!D2283</f>
        <v>1</v>
      </c>
      <c r="AD501" s="11">
        <f>SAStab!B10027</f>
        <v>59591</v>
      </c>
      <c r="AE501" s="11">
        <f>SAStab!C10027</f>
        <v>11044.67</v>
      </c>
      <c r="AF501" s="11">
        <f>SAStab!D10027</f>
        <v>17220.830000000002</v>
      </c>
      <c r="AG501" s="11">
        <f>SAStab!E10027</f>
        <v>29825.7</v>
      </c>
      <c r="AH501" s="11">
        <f>SAStab!F10027</f>
        <v>49965.599999999999</v>
      </c>
      <c r="AI501" s="11">
        <f>SAStab!G10027</f>
        <v>76695</v>
      </c>
      <c r="AJ501" s="11">
        <f>SAStab!H10027</f>
        <v>111745</v>
      </c>
      <c r="AK501" s="11">
        <f>SAStab!I10027</f>
        <v>139164</v>
      </c>
      <c r="AL501" s="11">
        <f>SAStab!J10027</f>
        <v>215427</v>
      </c>
      <c r="AN501" s="8"/>
      <c r="AO501" s="7" t="str">
        <f t="shared" si="121"/>
        <v>Net Cash Income</v>
      </c>
      <c r="AP501" s="98">
        <f>SAStab!E2283</f>
        <v>1</v>
      </c>
      <c r="AQ501" s="85">
        <f>SAStab!B10171</f>
        <v>61641</v>
      </c>
      <c r="AR501" s="85">
        <f>SAStab!C10171</f>
        <v>10502.43</v>
      </c>
      <c r="AS501" s="85">
        <f>SAStab!D10171</f>
        <v>16618.14</v>
      </c>
      <c r="AT501" s="85">
        <f>SAStab!E10171</f>
        <v>29371.3</v>
      </c>
      <c r="AU501" s="85">
        <f>SAStab!F10171</f>
        <v>49519</v>
      </c>
      <c r="AV501" s="85">
        <f>SAStab!G10171</f>
        <v>78979</v>
      </c>
      <c r="AW501" s="85">
        <f>SAStab!H10171</f>
        <v>116277</v>
      </c>
      <c r="AX501" s="85">
        <f>SAStab!I10171</f>
        <v>148955</v>
      </c>
      <c r="AY501" s="85">
        <f>SAStab!J10171</f>
        <v>252861</v>
      </c>
      <c r="BA501" s="8"/>
      <c r="BB501" s="7" t="str">
        <f t="shared" si="122"/>
        <v>Net Cash Income</v>
      </c>
      <c r="BC501" s="98">
        <f>SAStab!F2283</f>
        <v>1</v>
      </c>
      <c r="BD501" s="85">
        <f>SAStab!B10315</f>
        <v>65799</v>
      </c>
      <c r="BE501" s="85">
        <f>SAStab!C10315</f>
        <v>10177.33</v>
      </c>
      <c r="BF501" s="85">
        <f>SAStab!D10315</f>
        <v>16303.42</v>
      </c>
      <c r="BG501" s="85">
        <f>SAStab!E10315</f>
        <v>29429.5</v>
      </c>
      <c r="BH501" s="85">
        <f>SAStab!F10315</f>
        <v>51537.1</v>
      </c>
      <c r="BI501" s="85">
        <f>SAStab!G10315</f>
        <v>84119</v>
      </c>
      <c r="BJ501" s="85">
        <f>SAStab!H10315</f>
        <v>125947</v>
      </c>
      <c r="BK501" s="85">
        <f>SAStab!I10315</f>
        <v>162830</v>
      </c>
      <c r="BL501" s="85">
        <f>SAStab!J10315</f>
        <v>272379</v>
      </c>
      <c r="BN501" s="8"/>
      <c r="BO501" s="7" t="str">
        <f t="shared" si="123"/>
        <v>Net Cash Income</v>
      </c>
      <c r="BP501" s="98">
        <f>SAStab!G2283</f>
        <v>1</v>
      </c>
      <c r="BQ501" s="11">
        <f>SAStab!B10459</f>
        <v>70309</v>
      </c>
      <c r="BR501" s="11">
        <f>SAStab!C10459</f>
        <v>10322.299999999999</v>
      </c>
      <c r="BS501" s="11">
        <f>SAStab!D10459</f>
        <v>16987.98</v>
      </c>
      <c r="BT501" s="11">
        <f>SAStab!E10459</f>
        <v>31187.599999999999</v>
      </c>
      <c r="BU501" s="11">
        <f>SAStab!F10459</f>
        <v>54985.5</v>
      </c>
      <c r="BV501" s="11">
        <f>SAStab!G10459</f>
        <v>90925</v>
      </c>
      <c r="BW501" s="11">
        <f>SAStab!H10459</f>
        <v>138003</v>
      </c>
      <c r="BX501" s="11">
        <f>SAStab!I10459</f>
        <v>176907</v>
      </c>
      <c r="BY501" s="11">
        <f>SAStab!J10459</f>
        <v>303104</v>
      </c>
    </row>
    <row r="502" spans="1:77">
      <c r="A502" s="7"/>
      <c r="B502" s="7" t="s">
        <v>62</v>
      </c>
      <c r="C502" s="98">
        <f>SAStab!B2284</f>
        <v>0.72199999999999998</v>
      </c>
      <c r="D502" s="85">
        <f>SAStab!B9740</f>
        <v>9961</v>
      </c>
      <c r="E502" s="85">
        <f>SAStab!C9740</f>
        <v>0</v>
      </c>
      <c r="F502" s="85">
        <f>SAStab!D9740</f>
        <v>0</v>
      </c>
      <c r="G502" s="85">
        <f>SAStab!E9740</f>
        <v>0</v>
      </c>
      <c r="H502" s="85">
        <f>SAStab!F9740</f>
        <v>3271.9</v>
      </c>
      <c r="I502" s="85">
        <f>SAStab!G9740</f>
        <v>9384</v>
      </c>
      <c r="J502" s="85">
        <f>SAStab!H9740</f>
        <v>20170</v>
      </c>
      <c r="K502" s="85">
        <f>SAStab!I9740</f>
        <v>31658</v>
      </c>
      <c r="L502" s="85">
        <f>SAStab!J9740</f>
        <v>84920</v>
      </c>
      <c r="N502" s="7"/>
      <c r="O502" s="7" t="str">
        <f t="shared" si="119"/>
        <v>Federal Income Tax</v>
      </c>
      <c r="P502" s="98">
        <f>SAStab!C2284</f>
        <v>0.72599999999999998</v>
      </c>
      <c r="Q502" s="11">
        <f>SAStab!B9884</f>
        <v>8767</v>
      </c>
      <c r="R502" s="85">
        <f>SAStab!C9884</f>
        <v>0</v>
      </c>
      <c r="S502" s="85">
        <f>SAStab!D9884</f>
        <v>0</v>
      </c>
      <c r="T502" s="85">
        <f>SAStab!E9884</f>
        <v>0</v>
      </c>
      <c r="U502" s="85">
        <f>SAStab!F9884</f>
        <v>3698.8</v>
      </c>
      <c r="V502" s="85">
        <f>SAStab!G9884</f>
        <v>10255</v>
      </c>
      <c r="W502" s="85">
        <f>SAStab!H9884</f>
        <v>21608</v>
      </c>
      <c r="X502" s="11">
        <f>SAStab!I9884</f>
        <v>34899</v>
      </c>
      <c r="Y502" s="11">
        <f>SAStab!J9884</f>
        <v>82059</v>
      </c>
      <c r="AA502" s="7"/>
      <c r="AB502" s="7" t="str">
        <f t="shared" si="120"/>
        <v>Federal Income Tax</v>
      </c>
      <c r="AC502" s="98">
        <f>SAStab!D2284</f>
        <v>0.70699999999999996</v>
      </c>
      <c r="AD502" s="11">
        <f>SAStab!B10028</f>
        <v>9811</v>
      </c>
      <c r="AE502" s="11">
        <f>SAStab!C10028</f>
        <v>0</v>
      </c>
      <c r="AF502" s="11">
        <f>SAStab!D10028</f>
        <v>0</v>
      </c>
      <c r="AG502" s="11">
        <f>SAStab!E10028</f>
        <v>0</v>
      </c>
      <c r="AH502" s="11">
        <f>SAStab!F10028</f>
        <v>3714.9</v>
      </c>
      <c r="AI502" s="11">
        <f>SAStab!G10028</f>
        <v>10413</v>
      </c>
      <c r="AJ502" s="11">
        <f>SAStab!H10028</f>
        <v>22433</v>
      </c>
      <c r="AK502" s="11">
        <f>SAStab!I10028</f>
        <v>36569</v>
      </c>
      <c r="AL502" s="11">
        <f>SAStab!J10028</f>
        <v>85771</v>
      </c>
      <c r="AN502" s="8"/>
      <c r="AO502" s="7" t="str">
        <f t="shared" si="121"/>
        <v>Federal Income Tax</v>
      </c>
      <c r="AP502" s="98">
        <f>SAStab!E2284</f>
        <v>0.68500000000000005</v>
      </c>
      <c r="AQ502" s="85">
        <f>SAStab!B10172</f>
        <v>11108</v>
      </c>
      <c r="AR502" s="85">
        <f>SAStab!C10172</f>
        <v>0</v>
      </c>
      <c r="AS502" s="85">
        <f>SAStab!D10172</f>
        <v>0</v>
      </c>
      <c r="AT502" s="85">
        <f>SAStab!E10172</f>
        <v>0</v>
      </c>
      <c r="AU502" s="85">
        <f>SAStab!F10172</f>
        <v>3548.8</v>
      </c>
      <c r="AV502" s="85">
        <f>SAStab!G10172</f>
        <v>11292</v>
      </c>
      <c r="AW502" s="85">
        <f>SAStab!H10172</f>
        <v>25350</v>
      </c>
      <c r="AX502" s="85">
        <f>SAStab!I10172</f>
        <v>42042</v>
      </c>
      <c r="AY502" s="85">
        <f>SAStab!J10172</f>
        <v>109245</v>
      </c>
      <c r="BA502" s="8"/>
      <c r="BB502" s="7" t="str">
        <f t="shared" si="122"/>
        <v>Federal Income Tax</v>
      </c>
      <c r="BC502" s="98">
        <f>SAStab!F2284</f>
        <v>0.67900000000000005</v>
      </c>
      <c r="BD502" s="85">
        <f>SAStab!B10316</f>
        <v>13346</v>
      </c>
      <c r="BE502" s="85">
        <f>SAStab!C10316</f>
        <v>0</v>
      </c>
      <c r="BF502" s="85">
        <f>SAStab!D10316</f>
        <v>0</v>
      </c>
      <c r="BG502" s="85">
        <f>SAStab!E10316</f>
        <v>0</v>
      </c>
      <c r="BH502" s="85">
        <f>SAStab!F10316</f>
        <v>3881</v>
      </c>
      <c r="BI502" s="85">
        <f>SAStab!G10316</f>
        <v>13006</v>
      </c>
      <c r="BJ502" s="85">
        <f>SAStab!H10316</f>
        <v>28892</v>
      </c>
      <c r="BK502" s="85">
        <f>SAStab!I10316</f>
        <v>47766</v>
      </c>
      <c r="BL502" s="85">
        <f>SAStab!J10316</f>
        <v>109259</v>
      </c>
      <c r="BN502" s="8"/>
      <c r="BO502" s="7" t="str">
        <f t="shared" si="123"/>
        <v>Federal Income Tax</v>
      </c>
      <c r="BP502" s="98">
        <f>SAStab!G2284</f>
        <v>0.67200000000000004</v>
      </c>
      <c r="BQ502" s="11">
        <f>SAStab!B10460</f>
        <v>14337</v>
      </c>
      <c r="BR502" s="11">
        <f>SAStab!C10460</f>
        <v>0</v>
      </c>
      <c r="BS502" s="11">
        <f>SAStab!D10460</f>
        <v>0</v>
      </c>
      <c r="BT502" s="11">
        <f>SAStab!E10460</f>
        <v>0</v>
      </c>
      <c r="BU502" s="11">
        <f>SAStab!F10460</f>
        <v>4560.5</v>
      </c>
      <c r="BV502" s="11">
        <f>SAStab!G10460</f>
        <v>15255</v>
      </c>
      <c r="BW502" s="11">
        <f>SAStab!H10460</f>
        <v>34589</v>
      </c>
      <c r="BX502" s="11">
        <f>SAStab!I10460</f>
        <v>56745</v>
      </c>
      <c r="BY502" s="11">
        <f>SAStab!J10460</f>
        <v>129788</v>
      </c>
    </row>
    <row r="503" spans="1:77">
      <c r="A503" s="7"/>
      <c r="B503" s="7" t="s">
        <v>277</v>
      </c>
      <c r="C503" s="98">
        <f>SAStab!B2285</f>
        <v>0.57199999999999995</v>
      </c>
      <c r="D503" s="85">
        <f>SAStab!B9741</f>
        <v>2058</v>
      </c>
      <c r="E503" s="85">
        <f>SAStab!C9741</f>
        <v>0</v>
      </c>
      <c r="F503" s="85">
        <f>SAStab!D9741</f>
        <v>0</v>
      </c>
      <c r="G503" s="85">
        <f>SAStab!E9741</f>
        <v>0</v>
      </c>
      <c r="H503" s="85">
        <f>SAStab!F9741</f>
        <v>191.5</v>
      </c>
      <c r="I503" s="85">
        <f>SAStab!G9741</f>
        <v>1825</v>
      </c>
      <c r="J503" s="85">
        <f>SAStab!H9741</f>
        <v>4549</v>
      </c>
      <c r="K503" s="85">
        <f>SAStab!I9741</f>
        <v>7006</v>
      </c>
      <c r="L503" s="85">
        <f>SAStab!J9741</f>
        <v>16457</v>
      </c>
      <c r="N503" s="7"/>
      <c r="O503" s="7" t="str">
        <f t="shared" si="119"/>
        <v>State Income Tax</v>
      </c>
      <c r="P503" s="98">
        <f>SAStab!C2285</f>
        <v>0.55600000000000005</v>
      </c>
      <c r="Q503" s="11">
        <f>SAStab!B9885</f>
        <v>1655</v>
      </c>
      <c r="R503" s="85">
        <f>SAStab!C9885</f>
        <v>0</v>
      </c>
      <c r="S503" s="85">
        <f>SAStab!D9885</f>
        <v>0</v>
      </c>
      <c r="T503" s="85">
        <f>SAStab!E9885</f>
        <v>0</v>
      </c>
      <c r="U503" s="85">
        <f>SAStab!F9885</f>
        <v>119.4</v>
      </c>
      <c r="V503" s="85">
        <f>SAStab!G9885</f>
        <v>1688</v>
      </c>
      <c r="W503" s="85">
        <f>SAStab!H9885</f>
        <v>4493</v>
      </c>
      <c r="X503" s="11">
        <f>SAStab!I9885</f>
        <v>7439</v>
      </c>
      <c r="Y503" s="11">
        <f>SAStab!J9885</f>
        <v>18980</v>
      </c>
      <c r="AA503" s="7"/>
      <c r="AB503" s="7" t="str">
        <f t="shared" si="120"/>
        <v>State Income Tax</v>
      </c>
      <c r="AC503" s="98">
        <f>SAStab!D2285</f>
        <v>0.52200000000000002</v>
      </c>
      <c r="AD503" s="11">
        <f>SAStab!B10029</f>
        <v>1612</v>
      </c>
      <c r="AE503" s="11">
        <f>SAStab!C10029</f>
        <v>0</v>
      </c>
      <c r="AF503" s="11">
        <f>SAStab!D10029</f>
        <v>0</v>
      </c>
      <c r="AG503" s="11">
        <f>SAStab!E10029</f>
        <v>0</v>
      </c>
      <c r="AH503" s="11">
        <f>SAStab!F10029</f>
        <v>19.3</v>
      </c>
      <c r="AI503" s="11">
        <f>SAStab!G10029</f>
        <v>1475</v>
      </c>
      <c r="AJ503" s="11">
        <f>SAStab!H10029</f>
        <v>4105</v>
      </c>
      <c r="AK503" s="11">
        <f>SAStab!I10029</f>
        <v>7091</v>
      </c>
      <c r="AL503" s="11">
        <f>SAStab!J10029</f>
        <v>19349</v>
      </c>
      <c r="AN503" s="8"/>
      <c r="AO503" s="7" t="str">
        <f t="shared" si="121"/>
        <v>State Income Tax</v>
      </c>
      <c r="AP503" s="98">
        <f>SAStab!E2285</f>
        <v>0.48899999999999999</v>
      </c>
      <c r="AQ503" s="85">
        <f>SAStab!B10173</f>
        <v>1810</v>
      </c>
      <c r="AR503" s="85">
        <f>SAStab!C10173</f>
        <v>0</v>
      </c>
      <c r="AS503" s="85">
        <f>SAStab!D10173</f>
        <v>0</v>
      </c>
      <c r="AT503" s="85">
        <f>SAStab!E10173</f>
        <v>0</v>
      </c>
      <c r="AU503" s="85">
        <f>SAStab!F10173</f>
        <v>0</v>
      </c>
      <c r="AV503" s="85">
        <f>SAStab!G10173</f>
        <v>1391</v>
      </c>
      <c r="AW503" s="85">
        <f>SAStab!H10173</f>
        <v>4325</v>
      </c>
      <c r="AX503" s="85">
        <f>SAStab!I10173</f>
        <v>7589</v>
      </c>
      <c r="AY503" s="85">
        <f>SAStab!J10173</f>
        <v>23081</v>
      </c>
      <c r="BA503" s="8"/>
      <c r="BB503" s="7" t="str">
        <f t="shared" si="122"/>
        <v>State Income Tax</v>
      </c>
      <c r="BC503" s="98">
        <f>SAStab!F2285</f>
        <v>0.47899999999999998</v>
      </c>
      <c r="BD503" s="85">
        <f>SAStab!B10317</f>
        <v>2048</v>
      </c>
      <c r="BE503" s="85">
        <f>SAStab!C10317</f>
        <v>0</v>
      </c>
      <c r="BF503" s="85">
        <f>SAStab!D10317</f>
        <v>0</v>
      </c>
      <c r="BG503" s="85">
        <f>SAStab!E10317</f>
        <v>0</v>
      </c>
      <c r="BH503" s="85">
        <f>SAStab!F10317</f>
        <v>0</v>
      </c>
      <c r="BI503" s="85">
        <f>SAStab!G10317</f>
        <v>1417</v>
      </c>
      <c r="BJ503" s="85">
        <f>SAStab!H10317</f>
        <v>4578</v>
      </c>
      <c r="BK503" s="85">
        <f>SAStab!I10317</f>
        <v>8104</v>
      </c>
      <c r="BL503" s="85">
        <f>SAStab!J10317</f>
        <v>23734</v>
      </c>
      <c r="BN503" s="8"/>
      <c r="BO503" s="7" t="str">
        <f t="shared" si="123"/>
        <v>State Income Tax</v>
      </c>
      <c r="BP503" s="98">
        <f>SAStab!G2285</f>
        <v>0.47</v>
      </c>
      <c r="BQ503" s="11">
        <f>SAStab!B10461</f>
        <v>1975</v>
      </c>
      <c r="BR503" s="11">
        <f>SAStab!C10461</f>
        <v>0</v>
      </c>
      <c r="BS503" s="11">
        <f>SAStab!D10461</f>
        <v>0</v>
      </c>
      <c r="BT503" s="11">
        <f>SAStab!E10461</f>
        <v>0</v>
      </c>
      <c r="BU503" s="11">
        <f>SAStab!F10461</f>
        <v>0</v>
      </c>
      <c r="BV503" s="11">
        <f>SAStab!G10461</f>
        <v>1508</v>
      </c>
      <c r="BW503" s="11">
        <f>SAStab!H10461</f>
        <v>4839</v>
      </c>
      <c r="BX503" s="11">
        <f>SAStab!I10461</f>
        <v>8743</v>
      </c>
      <c r="BY503" s="11">
        <f>SAStab!J10461</f>
        <v>26490</v>
      </c>
    </row>
    <row r="504" spans="1:77">
      <c r="A504" s="7"/>
      <c r="B504" s="7" t="s">
        <v>297</v>
      </c>
      <c r="C504" s="98">
        <f>SAStab!B2286</f>
        <v>0.52300000000000002</v>
      </c>
      <c r="D504" s="85">
        <f>SAStab!B9742</f>
        <v>1350</v>
      </c>
      <c r="E504" s="85">
        <f>SAStab!C9742</f>
        <v>0</v>
      </c>
      <c r="F504" s="85">
        <f>SAStab!D9742</f>
        <v>0</v>
      </c>
      <c r="G504" s="85">
        <f>SAStab!E9742</f>
        <v>0</v>
      </c>
      <c r="H504" s="85">
        <f>SAStab!F9742</f>
        <v>208.4</v>
      </c>
      <c r="I504" s="85">
        <f>SAStab!G9742</f>
        <v>2167</v>
      </c>
      <c r="J504" s="85">
        <f>SAStab!H9742</f>
        <v>4324</v>
      </c>
      <c r="K504" s="85">
        <f>SAStab!I9742</f>
        <v>5380</v>
      </c>
      <c r="L504" s="85">
        <f>SAStab!J9742</f>
        <v>7347</v>
      </c>
      <c r="N504" s="7"/>
      <c r="O504" s="7" t="str">
        <f t="shared" si="119"/>
        <v>OASDI tax</v>
      </c>
      <c r="P504" s="98">
        <f>SAStab!C2286</f>
        <v>0.499</v>
      </c>
      <c r="Q504" s="11">
        <f>SAStab!B9886</f>
        <v>1764</v>
      </c>
      <c r="R504" s="85">
        <f>SAStab!C9886</f>
        <v>0</v>
      </c>
      <c r="S504" s="85">
        <f>SAStab!D9886</f>
        <v>0</v>
      </c>
      <c r="T504" s="85">
        <f>SAStab!E9886</f>
        <v>0</v>
      </c>
      <c r="U504" s="85">
        <f>SAStab!F9886</f>
        <v>0</v>
      </c>
      <c r="V504" s="85">
        <f>SAStab!G9886</f>
        <v>2827</v>
      </c>
      <c r="W504" s="85">
        <f>SAStab!H9886</f>
        <v>5649</v>
      </c>
      <c r="X504" s="11">
        <f>SAStab!I9886</f>
        <v>7695</v>
      </c>
      <c r="Y504" s="11">
        <f>SAStab!J9886</f>
        <v>10881</v>
      </c>
      <c r="AA504" s="7"/>
      <c r="AB504" s="7" t="str">
        <f t="shared" si="120"/>
        <v>OASDI tax</v>
      </c>
      <c r="AC504" s="98">
        <f>SAStab!D2286</f>
        <v>0.46600000000000003</v>
      </c>
      <c r="AD504" s="11">
        <f>SAStab!B10030</f>
        <v>1753</v>
      </c>
      <c r="AE504" s="11">
        <f>SAStab!C10030</f>
        <v>0</v>
      </c>
      <c r="AF504" s="11">
        <f>SAStab!D10030</f>
        <v>0</v>
      </c>
      <c r="AG504" s="11">
        <f>SAStab!E10030</f>
        <v>0</v>
      </c>
      <c r="AH504" s="11">
        <f>SAStab!F10030</f>
        <v>0</v>
      </c>
      <c r="AI504" s="11">
        <f>SAStab!G10030</f>
        <v>2622</v>
      </c>
      <c r="AJ504" s="11">
        <f>SAStab!H10030</f>
        <v>5863</v>
      </c>
      <c r="AK504" s="11">
        <f>SAStab!I10030</f>
        <v>8271</v>
      </c>
      <c r="AL504" s="11">
        <f>SAStab!J10030</f>
        <v>12224</v>
      </c>
      <c r="AN504" s="8"/>
      <c r="AO504" s="7" t="str">
        <f t="shared" si="121"/>
        <v>OASDI tax</v>
      </c>
      <c r="AP504" s="98">
        <f>SAStab!E2286</f>
        <v>0.437</v>
      </c>
      <c r="AQ504" s="85">
        <f>SAStab!B10174</f>
        <v>1809</v>
      </c>
      <c r="AR504" s="85">
        <f>SAStab!C10174</f>
        <v>0</v>
      </c>
      <c r="AS504" s="85">
        <f>SAStab!D10174</f>
        <v>0</v>
      </c>
      <c r="AT504" s="85">
        <f>SAStab!E10174</f>
        <v>0</v>
      </c>
      <c r="AU504" s="85">
        <f>SAStab!F10174</f>
        <v>0</v>
      </c>
      <c r="AV504" s="85">
        <f>SAStab!G10174</f>
        <v>2671</v>
      </c>
      <c r="AW504" s="85">
        <f>SAStab!H10174</f>
        <v>6290</v>
      </c>
      <c r="AX504" s="85">
        <f>SAStab!I10174</f>
        <v>8992</v>
      </c>
      <c r="AY504" s="85">
        <f>SAStab!J10174</f>
        <v>13582</v>
      </c>
      <c r="BA504" s="8"/>
      <c r="BB504" s="7" t="str">
        <f t="shared" si="122"/>
        <v>OASDI tax</v>
      </c>
      <c r="BC504" s="98">
        <f>SAStab!F2286</f>
        <v>0.45400000000000001</v>
      </c>
      <c r="BD504" s="85">
        <f>SAStab!B10318</f>
        <v>2092</v>
      </c>
      <c r="BE504" s="85">
        <f>SAStab!C10318</f>
        <v>0</v>
      </c>
      <c r="BF504" s="85">
        <f>SAStab!D10318</f>
        <v>0</v>
      </c>
      <c r="BG504" s="85">
        <f>SAStab!E10318</f>
        <v>0</v>
      </c>
      <c r="BH504" s="85">
        <f>SAStab!F10318</f>
        <v>0</v>
      </c>
      <c r="BI504" s="85">
        <f>SAStab!G10318</f>
        <v>3121</v>
      </c>
      <c r="BJ504" s="85">
        <f>SAStab!H10318</f>
        <v>7117</v>
      </c>
      <c r="BK504" s="85">
        <f>SAStab!I10318</f>
        <v>10278</v>
      </c>
      <c r="BL504" s="85">
        <f>SAStab!J10318</f>
        <v>15048</v>
      </c>
      <c r="BN504" s="8"/>
      <c r="BO504" s="7" t="str">
        <f t="shared" si="123"/>
        <v>OASDI tax</v>
      </c>
      <c r="BP504" s="98">
        <f>SAStab!G2286</f>
        <v>0.44</v>
      </c>
      <c r="BQ504" s="11">
        <f>SAStab!B10462</f>
        <v>2268</v>
      </c>
      <c r="BR504" s="11">
        <f>SAStab!C10462</f>
        <v>0</v>
      </c>
      <c r="BS504" s="11">
        <f>SAStab!D10462</f>
        <v>0</v>
      </c>
      <c r="BT504" s="11">
        <f>SAStab!E10462</f>
        <v>0</v>
      </c>
      <c r="BU504" s="11">
        <f>SAStab!F10462</f>
        <v>0</v>
      </c>
      <c r="BV504" s="11">
        <f>SAStab!G10462</f>
        <v>3319</v>
      </c>
      <c r="BW504" s="11">
        <f>SAStab!H10462</f>
        <v>7852</v>
      </c>
      <c r="BX504" s="11">
        <f>SAStab!I10462</f>
        <v>11239</v>
      </c>
      <c r="BY504" s="11">
        <f>SAStab!J10462</f>
        <v>16958</v>
      </c>
    </row>
    <row r="505" spans="1:77">
      <c r="A505" s="7"/>
      <c r="B505" s="7" t="s">
        <v>298</v>
      </c>
      <c r="C505" s="98">
        <f>SAStab!B2287</f>
        <v>0.52300000000000002</v>
      </c>
      <c r="D505" s="85">
        <f>SAStab!B9743</f>
        <v>399</v>
      </c>
      <c r="E505" s="85">
        <f>SAStab!C9743</f>
        <v>0</v>
      </c>
      <c r="F505" s="85">
        <f>SAStab!D9743</f>
        <v>0</v>
      </c>
      <c r="G505" s="85">
        <f>SAStab!E9743</f>
        <v>0</v>
      </c>
      <c r="H505" s="85">
        <f>SAStab!F9743</f>
        <v>48.7</v>
      </c>
      <c r="I505" s="85">
        <f>SAStab!G9743</f>
        <v>507</v>
      </c>
      <c r="J505" s="85">
        <f>SAStab!H9743</f>
        <v>1018</v>
      </c>
      <c r="K505" s="85">
        <f>SAStab!I9743</f>
        <v>1438</v>
      </c>
      <c r="L505" s="85">
        <f>SAStab!J9743</f>
        <v>2632</v>
      </c>
      <c r="N505" s="7"/>
      <c r="O505" s="7" t="str">
        <f t="shared" si="119"/>
        <v>HI tax</v>
      </c>
      <c r="P505" s="98">
        <f>SAStab!C2287</f>
        <v>0.499</v>
      </c>
      <c r="Q505" s="11">
        <f>SAStab!B9887</f>
        <v>358</v>
      </c>
      <c r="R505" s="85">
        <f>SAStab!C9887</f>
        <v>0</v>
      </c>
      <c r="S505" s="85">
        <f>SAStab!D9887</f>
        <v>0</v>
      </c>
      <c r="T505" s="85">
        <f>SAStab!E9887</f>
        <v>0</v>
      </c>
      <c r="U505" s="85">
        <f>SAStab!F9887</f>
        <v>0</v>
      </c>
      <c r="V505" s="85">
        <f>SAStab!G9887</f>
        <v>532</v>
      </c>
      <c r="W505" s="85">
        <f>SAStab!H9887</f>
        <v>1064</v>
      </c>
      <c r="X505" s="11">
        <f>SAStab!I9887</f>
        <v>1494</v>
      </c>
      <c r="Y505" s="11">
        <f>SAStab!J9887</f>
        <v>2771</v>
      </c>
      <c r="AA505" s="7"/>
      <c r="AB505" s="7" t="str">
        <f t="shared" si="120"/>
        <v>HI tax</v>
      </c>
      <c r="AC505" s="98">
        <f>SAStab!D2287</f>
        <v>0.46600000000000003</v>
      </c>
      <c r="AD505" s="11">
        <f>SAStab!B10031</f>
        <v>367</v>
      </c>
      <c r="AE505" s="11">
        <f>SAStab!C10031</f>
        <v>0</v>
      </c>
      <c r="AF505" s="11">
        <f>SAStab!D10031</f>
        <v>0</v>
      </c>
      <c r="AG505" s="11">
        <f>SAStab!E10031</f>
        <v>0</v>
      </c>
      <c r="AH505" s="11">
        <f>SAStab!F10031</f>
        <v>0</v>
      </c>
      <c r="AI505" s="11">
        <f>SAStab!G10031</f>
        <v>494</v>
      </c>
      <c r="AJ505" s="11">
        <f>SAStab!H10031</f>
        <v>1108</v>
      </c>
      <c r="AK505" s="11">
        <f>SAStab!I10031</f>
        <v>1573</v>
      </c>
      <c r="AL505" s="11">
        <f>SAStab!J10031</f>
        <v>2872</v>
      </c>
      <c r="AN505" s="8"/>
      <c r="AO505" s="7" t="str">
        <f t="shared" si="121"/>
        <v>HI tax</v>
      </c>
      <c r="AP505" s="98">
        <f>SAStab!E2287</f>
        <v>0.437</v>
      </c>
      <c r="AQ505" s="85">
        <f>SAStab!B10175</f>
        <v>388</v>
      </c>
      <c r="AR505" s="85">
        <f>SAStab!C10175</f>
        <v>0</v>
      </c>
      <c r="AS505" s="85">
        <f>SAStab!D10175</f>
        <v>0</v>
      </c>
      <c r="AT505" s="85">
        <f>SAStab!E10175</f>
        <v>0</v>
      </c>
      <c r="AU505" s="85">
        <f>SAStab!F10175</f>
        <v>0</v>
      </c>
      <c r="AV505" s="85">
        <f>SAStab!G10175</f>
        <v>503</v>
      </c>
      <c r="AW505" s="85">
        <f>SAStab!H10175</f>
        <v>1185</v>
      </c>
      <c r="AX505" s="85">
        <f>SAStab!I10175</f>
        <v>1717</v>
      </c>
      <c r="AY505" s="85">
        <f>SAStab!J10175</f>
        <v>3353</v>
      </c>
      <c r="BA505" s="8"/>
      <c r="BB505" s="7" t="str">
        <f t="shared" si="122"/>
        <v>HI tax</v>
      </c>
      <c r="BC505" s="98">
        <f>SAStab!F2287</f>
        <v>0.45400000000000001</v>
      </c>
      <c r="BD505" s="85">
        <f>SAStab!B10319</f>
        <v>460</v>
      </c>
      <c r="BE505" s="85">
        <f>SAStab!C10319</f>
        <v>0</v>
      </c>
      <c r="BF505" s="85">
        <f>SAStab!D10319</f>
        <v>0</v>
      </c>
      <c r="BG505" s="85">
        <f>SAStab!E10319</f>
        <v>0</v>
      </c>
      <c r="BH505" s="85">
        <f>SAStab!F10319</f>
        <v>0</v>
      </c>
      <c r="BI505" s="85">
        <f>SAStab!G10319</f>
        <v>588</v>
      </c>
      <c r="BJ505" s="85">
        <f>SAStab!H10319</f>
        <v>1340</v>
      </c>
      <c r="BK505" s="85">
        <f>SAStab!I10319</f>
        <v>1944</v>
      </c>
      <c r="BL505" s="85">
        <f>SAStab!J10319</f>
        <v>3722</v>
      </c>
      <c r="BN505" s="8"/>
      <c r="BO505" s="7" t="str">
        <f t="shared" si="123"/>
        <v>HI tax</v>
      </c>
      <c r="BP505" s="98">
        <f>SAStab!G2287</f>
        <v>0.44</v>
      </c>
      <c r="BQ505" s="11">
        <f>SAStab!B10463</f>
        <v>478</v>
      </c>
      <c r="BR505" s="11">
        <f>SAStab!C10463</f>
        <v>0</v>
      </c>
      <c r="BS505" s="11">
        <f>SAStab!D10463</f>
        <v>0</v>
      </c>
      <c r="BT505" s="11">
        <f>SAStab!E10463</f>
        <v>0</v>
      </c>
      <c r="BU505" s="11">
        <f>SAStab!F10463</f>
        <v>0</v>
      </c>
      <c r="BV505" s="11">
        <f>SAStab!G10463</f>
        <v>625</v>
      </c>
      <c r="BW505" s="11">
        <f>SAStab!H10463</f>
        <v>1479</v>
      </c>
      <c r="BX505" s="11">
        <f>SAStab!I10463</f>
        <v>2126</v>
      </c>
      <c r="BY505" s="11">
        <f>SAStab!J10463</f>
        <v>4332</v>
      </c>
    </row>
    <row r="506" spans="1:77">
      <c r="A506" s="7"/>
      <c r="B506" s="7" t="s">
        <v>268</v>
      </c>
      <c r="C506" s="98">
        <f>SAStab!B2288</f>
        <v>0.06</v>
      </c>
      <c r="D506" s="85">
        <f>SAStab!B9744</f>
        <v>146</v>
      </c>
      <c r="E506" s="85">
        <f>SAStab!C9744</f>
        <v>0</v>
      </c>
      <c r="F506" s="85">
        <f>SAStab!D9744</f>
        <v>0</v>
      </c>
      <c r="G506" s="85">
        <f>SAStab!E9744</f>
        <v>0</v>
      </c>
      <c r="H506" s="85">
        <f>SAStab!F9744</f>
        <v>0</v>
      </c>
      <c r="I506" s="85">
        <f>SAStab!G9744</f>
        <v>0</v>
      </c>
      <c r="J506" s="85">
        <f>SAStab!H9744</f>
        <v>0</v>
      </c>
      <c r="K506" s="85">
        <f>SAStab!I9744</f>
        <v>167</v>
      </c>
      <c r="L506" s="85">
        <f>SAStab!J9744</f>
        <v>3164</v>
      </c>
      <c r="N506" s="7"/>
      <c r="O506" s="7" t="str">
        <f t="shared" si="119"/>
        <v>Medicare Surtax</v>
      </c>
      <c r="P506" s="98">
        <f>SAStab!C2288</f>
        <v>0.109</v>
      </c>
      <c r="Q506" s="11">
        <f>SAStab!B9888</f>
        <v>149</v>
      </c>
      <c r="R506" s="85">
        <f>SAStab!C9888</f>
        <v>0</v>
      </c>
      <c r="S506" s="85">
        <f>SAStab!D9888</f>
        <v>0</v>
      </c>
      <c r="T506" s="85">
        <f>SAStab!E9888</f>
        <v>0</v>
      </c>
      <c r="U506" s="85">
        <f>SAStab!F9888</f>
        <v>0</v>
      </c>
      <c r="V506" s="85">
        <f>SAStab!G9888</f>
        <v>0</v>
      </c>
      <c r="W506" s="85">
        <f>SAStab!H9888</f>
        <v>28</v>
      </c>
      <c r="X506" s="11">
        <f>SAStab!I9888</f>
        <v>909</v>
      </c>
      <c r="Y506" s="11">
        <f>SAStab!J9888</f>
        <v>3596</v>
      </c>
      <c r="AA506" s="7"/>
      <c r="AB506" s="7" t="str">
        <f t="shared" si="120"/>
        <v>Medicare Surtax</v>
      </c>
      <c r="AC506" s="98">
        <f>SAStab!D2288</f>
        <v>0.17299999999999999</v>
      </c>
      <c r="AD506" s="11">
        <f>SAStab!B10032</f>
        <v>218</v>
      </c>
      <c r="AE506" s="11">
        <f>SAStab!C10032</f>
        <v>0</v>
      </c>
      <c r="AF506" s="11">
        <f>SAStab!D10032</f>
        <v>0</v>
      </c>
      <c r="AG506" s="11">
        <f>SAStab!E10032</f>
        <v>0</v>
      </c>
      <c r="AH506" s="11">
        <f>SAStab!F10032</f>
        <v>0</v>
      </c>
      <c r="AI506" s="11">
        <f>SAStab!G10032</f>
        <v>0</v>
      </c>
      <c r="AJ506" s="11">
        <f>SAStab!H10032</f>
        <v>401</v>
      </c>
      <c r="AK506" s="11">
        <f>SAStab!I10032</f>
        <v>1273</v>
      </c>
      <c r="AL506" s="11">
        <f>SAStab!J10032</f>
        <v>4687</v>
      </c>
      <c r="AN506" s="8"/>
      <c r="AO506" s="7" t="str">
        <f t="shared" si="121"/>
        <v>Medicare Surtax</v>
      </c>
      <c r="AP506" s="98">
        <f>SAStab!E2288</f>
        <v>0.26500000000000001</v>
      </c>
      <c r="AQ506" s="85">
        <f>SAStab!B10176</f>
        <v>328</v>
      </c>
      <c r="AR506" s="85">
        <f>SAStab!C10176</f>
        <v>0</v>
      </c>
      <c r="AS506" s="85">
        <f>SAStab!D10176</f>
        <v>0</v>
      </c>
      <c r="AT506" s="85">
        <f>SAStab!E10176</f>
        <v>0</v>
      </c>
      <c r="AU506" s="85">
        <f>SAStab!F10176</f>
        <v>0</v>
      </c>
      <c r="AV506" s="85">
        <f>SAStab!G10176</f>
        <v>10</v>
      </c>
      <c r="AW506" s="85">
        <f>SAStab!H10176</f>
        <v>769</v>
      </c>
      <c r="AX506" s="85">
        <f>SAStab!I10176</f>
        <v>1717</v>
      </c>
      <c r="AY506" s="85">
        <f>SAStab!J10176</f>
        <v>5931</v>
      </c>
      <c r="BA506" s="8"/>
      <c r="BB506" s="7" t="str">
        <f t="shared" si="122"/>
        <v>Medicare Surtax</v>
      </c>
      <c r="BC506" s="98">
        <f>SAStab!F2288</f>
        <v>0.38900000000000001</v>
      </c>
      <c r="BD506" s="85">
        <f>SAStab!B10320</f>
        <v>469</v>
      </c>
      <c r="BE506" s="85">
        <f>SAStab!C10320</f>
        <v>0</v>
      </c>
      <c r="BF506" s="85">
        <f>SAStab!D10320</f>
        <v>0</v>
      </c>
      <c r="BG506" s="85">
        <f>SAStab!E10320</f>
        <v>0</v>
      </c>
      <c r="BH506" s="85">
        <f>SAStab!F10320</f>
        <v>0</v>
      </c>
      <c r="BI506" s="85">
        <f>SAStab!G10320</f>
        <v>252</v>
      </c>
      <c r="BJ506" s="85">
        <f>SAStab!H10320</f>
        <v>1117</v>
      </c>
      <c r="BK506" s="85">
        <f>SAStab!I10320</f>
        <v>2125</v>
      </c>
      <c r="BL506" s="85">
        <f>SAStab!J10320</f>
        <v>6535</v>
      </c>
      <c r="BN506" s="8"/>
      <c r="BO506" s="7" t="str">
        <f t="shared" si="123"/>
        <v>Medicare Surtax</v>
      </c>
      <c r="BP506" s="98">
        <f>SAStab!G2288</f>
        <v>0.48599999999999999</v>
      </c>
      <c r="BQ506" s="11">
        <f>SAStab!B10464</f>
        <v>548</v>
      </c>
      <c r="BR506" s="11">
        <f>SAStab!C10464</f>
        <v>0</v>
      </c>
      <c r="BS506" s="11">
        <f>SAStab!D10464</f>
        <v>0</v>
      </c>
      <c r="BT506" s="11">
        <f>SAStab!E10464</f>
        <v>0</v>
      </c>
      <c r="BU506" s="11">
        <f>SAStab!F10464</f>
        <v>0</v>
      </c>
      <c r="BV506" s="11">
        <f>SAStab!G10464</f>
        <v>435</v>
      </c>
      <c r="BW506" s="11">
        <f>SAStab!H10464</f>
        <v>1401</v>
      </c>
      <c r="BX506" s="11">
        <f>SAStab!I10464</f>
        <v>2620</v>
      </c>
      <c r="BY506" s="11">
        <f>SAStab!J10464</f>
        <v>7535</v>
      </c>
    </row>
    <row r="507" spans="1:77">
      <c r="A507" s="7"/>
      <c r="B507" s="7" t="s">
        <v>296</v>
      </c>
      <c r="C507" s="98">
        <f>SAStab!B2289</f>
        <v>0.88900000000000001</v>
      </c>
      <c r="D507" s="85">
        <f>SAStab!B9745</f>
        <v>1512</v>
      </c>
      <c r="E507" s="85">
        <f>SAStab!C9745</f>
        <v>0</v>
      </c>
      <c r="F507" s="85">
        <f>SAStab!D9745</f>
        <v>0</v>
      </c>
      <c r="G507" s="85">
        <f>SAStab!E9745</f>
        <v>1500.1</v>
      </c>
      <c r="H507" s="85">
        <f>SAStab!F9745</f>
        <v>1500.1</v>
      </c>
      <c r="I507" s="85">
        <f>SAStab!G9745</f>
        <v>1500</v>
      </c>
      <c r="J507" s="85">
        <f>SAStab!H9745</f>
        <v>2100</v>
      </c>
      <c r="K507" s="85">
        <f>SAStab!I9745</f>
        <v>3000</v>
      </c>
      <c r="L507" s="85">
        <f>SAStab!J9745</f>
        <v>4800</v>
      </c>
      <c r="N507" s="7"/>
      <c r="O507" s="7" t="str">
        <f t="shared" si="119"/>
        <v>Medicare Part B Premium</v>
      </c>
      <c r="P507" s="98">
        <f>SAStab!C2289</f>
        <v>0.90200000000000002</v>
      </c>
      <c r="Q507" s="11">
        <f>SAStab!B9889</f>
        <v>1927</v>
      </c>
      <c r="R507" s="85">
        <f>SAStab!C9889</f>
        <v>0</v>
      </c>
      <c r="S507" s="85">
        <f>SAStab!D9889</f>
        <v>1862.3</v>
      </c>
      <c r="T507" s="85">
        <f>SAStab!E9889</f>
        <v>1862.3</v>
      </c>
      <c r="U507" s="85">
        <f>SAStab!F9889</f>
        <v>1862.3</v>
      </c>
      <c r="V507" s="85">
        <f>SAStab!G9889</f>
        <v>1862</v>
      </c>
      <c r="W507" s="85">
        <f>SAStab!H9889</f>
        <v>2607</v>
      </c>
      <c r="X507" s="11">
        <f>SAStab!I9889</f>
        <v>3725</v>
      </c>
      <c r="Y507" s="11">
        <f>SAStab!J9889</f>
        <v>5959</v>
      </c>
      <c r="AA507" s="7"/>
      <c r="AB507" s="7" t="str">
        <f t="shared" si="120"/>
        <v>Medicare Part B Premium</v>
      </c>
      <c r="AC507" s="98">
        <f>SAStab!D2289</f>
        <v>0.91300000000000003</v>
      </c>
      <c r="AD507" s="11">
        <f>SAStab!B10033</f>
        <v>2472</v>
      </c>
      <c r="AE507" s="11">
        <f>SAStab!C10033</f>
        <v>0</v>
      </c>
      <c r="AF507" s="11">
        <f>SAStab!D10033</f>
        <v>2346.06</v>
      </c>
      <c r="AG507" s="11">
        <f>SAStab!E10033</f>
        <v>2346.1</v>
      </c>
      <c r="AH507" s="11">
        <f>SAStab!F10033</f>
        <v>2346.1</v>
      </c>
      <c r="AI507" s="11">
        <f>SAStab!G10033</f>
        <v>2346</v>
      </c>
      <c r="AJ507" s="11">
        <f>SAStab!H10033</f>
        <v>3284</v>
      </c>
      <c r="AK507" s="11">
        <f>SAStab!I10033</f>
        <v>4692</v>
      </c>
      <c r="AL507" s="11">
        <f>SAStab!J10033</f>
        <v>7507</v>
      </c>
      <c r="AN507" s="8"/>
      <c r="AO507" s="7" t="str">
        <f t="shared" si="121"/>
        <v>Medicare Part B Premium</v>
      </c>
      <c r="AP507" s="98">
        <f>SAStab!E2289</f>
        <v>0.91600000000000004</v>
      </c>
      <c r="AQ507" s="85">
        <f>SAStab!B10177</f>
        <v>3195</v>
      </c>
      <c r="AR507" s="85">
        <f>SAStab!C10177</f>
        <v>0</v>
      </c>
      <c r="AS507" s="85">
        <f>SAStab!D10177</f>
        <v>2977.43</v>
      </c>
      <c r="AT507" s="85">
        <f>SAStab!E10177</f>
        <v>2977.4</v>
      </c>
      <c r="AU507" s="85">
        <f>SAStab!F10177</f>
        <v>2977.4</v>
      </c>
      <c r="AV507" s="85">
        <f>SAStab!G10177</f>
        <v>2977</v>
      </c>
      <c r="AW507" s="85">
        <f>SAStab!H10177</f>
        <v>4168</v>
      </c>
      <c r="AX507" s="85">
        <f>SAStab!I10177</f>
        <v>5955</v>
      </c>
      <c r="AY507" s="85">
        <f>SAStab!J10177</f>
        <v>9528</v>
      </c>
      <c r="BA507" s="8"/>
      <c r="BB507" s="7" t="str">
        <f t="shared" si="122"/>
        <v>Medicare Part B Premium</v>
      </c>
      <c r="BC507" s="98">
        <f>SAStab!F2289</f>
        <v>0.91</v>
      </c>
      <c r="BD507" s="85">
        <f>SAStab!B10321</f>
        <v>4059</v>
      </c>
      <c r="BE507" s="85">
        <f>SAStab!C10321</f>
        <v>0</v>
      </c>
      <c r="BF507" s="85">
        <f>SAStab!D10321</f>
        <v>3717.23</v>
      </c>
      <c r="BG507" s="85">
        <f>SAStab!E10321</f>
        <v>3717.2</v>
      </c>
      <c r="BH507" s="85">
        <f>SAStab!F10321</f>
        <v>3717.2</v>
      </c>
      <c r="BI507" s="85">
        <f>SAStab!G10321</f>
        <v>3717</v>
      </c>
      <c r="BJ507" s="85">
        <f>SAStab!H10321</f>
        <v>7434</v>
      </c>
      <c r="BK507" s="85">
        <f>SAStab!I10321</f>
        <v>9665</v>
      </c>
      <c r="BL507" s="85">
        <f>SAStab!J10321</f>
        <v>11895</v>
      </c>
      <c r="BN507" s="8"/>
      <c r="BO507" s="7" t="str">
        <f t="shared" si="123"/>
        <v>Medicare Part B Premium</v>
      </c>
      <c r="BP507" s="98">
        <f>SAStab!G2289</f>
        <v>0.90900000000000003</v>
      </c>
      <c r="BQ507" s="11">
        <f>SAStab!B10465</f>
        <v>5127</v>
      </c>
      <c r="BR507" s="11">
        <f>SAStab!C10465</f>
        <v>0</v>
      </c>
      <c r="BS507" s="11">
        <f>SAStab!D10465</f>
        <v>4517.92</v>
      </c>
      <c r="BT507" s="11">
        <f>SAStab!E10465</f>
        <v>4517.8999999999996</v>
      </c>
      <c r="BU507" s="11">
        <f>SAStab!F10465</f>
        <v>4517.8999999999996</v>
      </c>
      <c r="BV507" s="11">
        <f>SAStab!G10465</f>
        <v>4518</v>
      </c>
      <c r="BW507" s="11">
        <f>SAStab!H10465</f>
        <v>9036</v>
      </c>
      <c r="BX507" s="11">
        <f>SAStab!I10465</f>
        <v>11747</v>
      </c>
      <c r="BY507" s="11">
        <f>SAStab!J10465</f>
        <v>14457</v>
      </c>
    </row>
    <row r="508" spans="1:77">
      <c r="A508" s="7"/>
      <c r="B508" s="7" t="s">
        <v>299</v>
      </c>
      <c r="C508" s="98">
        <f>SAStab!B2290</f>
        <v>0.69799999999999995</v>
      </c>
      <c r="D508" s="85">
        <f>SAStab!B9746</f>
        <v>404</v>
      </c>
      <c r="E508" s="85">
        <f>SAStab!C9746</f>
        <v>0</v>
      </c>
      <c r="F508" s="85">
        <f>SAStab!D9746</f>
        <v>0</v>
      </c>
      <c r="G508" s="85">
        <f>SAStab!E9746</f>
        <v>0</v>
      </c>
      <c r="H508" s="85">
        <f>SAStab!F9746</f>
        <v>513.6</v>
      </c>
      <c r="I508" s="85">
        <f>SAStab!G9746</f>
        <v>514</v>
      </c>
      <c r="J508" s="85">
        <f>SAStab!H9746</f>
        <v>514</v>
      </c>
      <c r="K508" s="85">
        <f>SAStab!I9746</f>
        <v>1007</v>
      </c>
      <c r="L508" s="85">
        <f>SAStab!J9746</f>
        <v>1611</v>
      </c>
      <c r="N508" s="7"/>
      <c r="O508" s="7" t="str">
        <f t="shared" si="119"/>
        <v>Medicare Part D Premium</v>
      </c>
      <c r="P508" s="98">
        <f>SAStab!C2290</f>
        <v>0.71499999999999997</v>
      </c>
      <c r="Q508" s="11">
        <f>SAStab!B9890</f>
        <v>570</v>
      </c>
      <c r="R508" s="85">
        <f>SAStab!C9890</f>
        <v>0</v>
      </c>
      <c r="S508" s="85">
        <f>SAStab!D9890</f>
        <v>0</v>
      </c>
      <c r="T508" s="85">
        <f>SAStab!E9890</f>
        <v>0</v>
      </c>
      <c r="U508" s="85">
        <f>SAStab!F9890</f>
        <v>699.6</v>
      </c>
      <c r="V508" s="85">
        <f>SAStab!G9890</f>
        <v>700</v>
      </c>
      <c r="W508" s="85">
        <f>SAStab!H9890</f>
        <v>700</v>
      </c>
      <c r="X508" s="11">
        <f>SAStab!I9890</f>
        <v>1372</v>
      </c>
      <c r="Y508" s="11">
        <f>SAStab!J9890</f>
        <v>2195</v>
      </c>
      <c r="AA508" s="7"/>
      <c r="AB508" s="7" t="str">
        <f t="shared" si="120"/>
        <v>Medicare Part D Premium</v>
      </c>
      <c r="AC508" s="98">
        <f>SAStab!D2290</f>
        <v>0.72599999999999998</v>
      </c>
      <c r="AD508" s="11">
        <f>SAStab!B10034</f>
        <v>734</v>
      </c>
      <c r="AE508" s="11">
        <f>SAStab!C10034</f>
        <v>0</v>
      </c>
      <c r="AF508" s="11">
        <f>SAStab!D10034</f>
        <v>0</v>
      </c>
      <c r="AG508" s="11">
        <f>SAStab!E10034</f>
        <v>0</v>
      </c>
      <c r="AH508" s="11">
        <f>SAStab!F10034</f>
        <v>881.4</v>
      </c>
      <c r="AI508" s="11">
        <f>SAStab!G10034</f>
        <v>881</v>
      </c>
      <c r="AJ508" s="11">
        <f>SAStab!H10034</f>
        <v>1210</v>
      </c>
      <c r="AK508" s="11">
        <f>SAStab!I10034</f>
        <v>1728</v>
      </c>
      <c r="AL508" s="11">
        <f>SAStab!J10034</f>
        <v>2765</v>
      </c>
      <c r="AN508" s="8"/>
      <c r="AO508" s="7" t="str">
        <f t="shared" si="121"/>
        <v>Medicare Part D Premium</v>
      </c>
      <c r="AP508" s="98">
        <f>SAStab!E2290</f>
        <v>0.72299999999999998</v>
      </c>
      <c r="AQ508" s="85">
        <f>SAStab!B10178</f>
        <v>943</v>
      </c>
      <c r="AR508" s="85">
        <f>SAStab!C10178</f>
        <v>0</v>
      </c>
      <c r="AS508" s="85">
        <f>SAStab!D10178</f>
        <v>0</v>
      </c>
      <c r="AT508" s="85">
        <f>SAStab!E10178</f>
        <v>0</v>
      </c>
      <c r="AU508" s="85">
        <f>SAStab!F10178</f>
        <v>1118.5999999999999</v>
      </c>
      <c r="AV508" s="85">
        <f>SAStab!G10178</f>
        <v>1119</v>
      </c>
      <c r="AW508" s="85">
        <f>SAStab!H10178</f>
        <v>1535</v>
      </c>
      <c r="AX508" s="85">
        <f>SAStab!I10178</f>
        <v>2193</v>
      </c>
      <c r="AY508" s="85">
        <f>SAStab!J10178</f>
        <v>3509</v>
      </c>
      <c r="BA508" s="8"/>
      <c r="BB508" s="7" t="str">
        <f t="shared" si="122"/>
        <v>Medicare Part D Premium</v>
      </c>
      <c r="BC508" s="98">
        <f>SAStab!F2290</f>
        <v>0.71899999999999997</v>
      </c>
      <c r="BD508" s="85">
        <f>SAStab!B10322</f>
        <v>1200</v>
      </c>
      <c r="BE508" s="85">
        <f>SAStab!C10322</f>
        <v>0</v>
      </c>
      <c r="BF508" s="85">
        <f>SAStab!D10322</f>
        <v>0</v>
      </c>
      <c r="BG508" s="85">
        <f>SAStab!E10322</f>
        <v>0</v>
      </c>
      <c r="BH508" s="85">
        <f>SAStab!F10322</f>
        <v>1396.5</v>
      </c>
      <c r="BI508" s="85">
        <f>SAStab!G10322</f>
        <v>1397</v>
      </c>
      <c r="BJ508" s="85">
        <f>SAStab!H10322</f>
        <v>1917</v>
      </c>
      <c r="BK508" s="85">
        <f>SAStab!I10322</f>
        <v>2738</v>
      </c>
      <c r="BL508" s="85">
        <f>SAStab!J10322</f>
        <v>4381</v>
      </c>
      <c r="BN508" s="8"/>
      <c r="BO508" s="7" t="str">
        <f t="shared" si="123"/>
        <v>Medicare Part D Premium</v>
      </c>
      <c r="BP508" s="98">
        <f>SAStab!G2290</f>
        <v>0.71799999999999997</v>
      </c>
      <c r="BQ508" s="11">
        <f>SAStab!B10466</f>
        <v>1511</v>
      </c>
      <c r="BR508" s="11">
        <f>SAStab!C10466</f>
        <v>0</v>
      </c>
      <c r="BS508" s="11">
        <f>SAStab!D10466</f>
        <v>0</v>
      </c>
      <c r="BT508" s="11">
        <f>SAStab!E10466</f>
        <v>0</v>
      </c>
      <c r="BU508" s="11">
        <f>SAStab!F10466</f>
        <v>1697.3</v>
      </c>
      <c r="BV508" s="11">
        <f>SAStab!G10466</f>
        <v>1697</v>
      </c>
      <c r="BW508" s="11">
        <f>SAStab!H10466</f>
        <v>3328</v>
      </c>
      <c r="BX508" s="11">
        <f>SAStab!I10466</f>
        <v>4327</v>
      </c>
      <c r="BY508" s="11">
        <f>SAStab!J10466</f>
        <v>5325</v>
      </c>
    </row>
    <row r="509" spans="1:77">
      <c r="A509" s="7"/>
      <c r="B509" s="7" t="s">
        <v>513</v>
      </c>
      <c r="C509" s="98">
        <f>SAStab!B2291</f>
        <v>0.995</v>
      </c>
      <c r="D509" s="85">
        <f>SAStab!B9747</f>
        <v>73014</v>
      </c>
      <c r="E509" s="85">
        <f>SAStab!C9747</f>
        <v>12852.71</v>
      </c>
      <c r="F509" s="85">
        <f>SAStab!D9747</f>
        <v>18558.23</v>
      </c>
      <c r="G509" s="85">
        <f>SAStab!E9747</f>
        <v>32210</v>
      </c>
      <c r="H509" s="85">
        <f>SAStab!F9747</f>
        <v>55665.5</v>
      </c>
      <c r="I509" s="85">
        <f>SAStab!G9747</f>
        <v>88754</v>
      </c>
      <c r="J509" s="85">
        <f>SAStab!H9747</f>
        <v>133783</v>
      </c>
      <c r="K509" s="85">
        <f>SAStab!I9747</f>
        <v>169860</v>
      </c>
      <c r="L509" s="85">
        <f>SAStab!J9747</f>
        <v>283884</v>
      </c>
      <c r="N509" s="7"/>
      <c r="O509" s="7" t="str">
        <f t="shared" si="119"/>
        <v>Equivalent Cash Income</v>
      </c>
      <c r="P509" s="98">
        <f>SAStab!C2291</f>
        <v>0.995</v>
      </c>
      <c r="Q509" s="11">
        <f>SAStab!B9891</f>
        <v>73891</v>
      </c>
      <c r="R509" s="85">
        <f>SAStab!C9891</f>
        <v>14320.44</v>
      </c>
      <c r="S509" s="85">
        <f>SAStab!D9891</f>
        <v>20925.96</v>
      </c>
      <c r="T509" s="85">
        <f>SAStab!E9891</f>
        <v>35063.300000000003</v>
      </c>
      <c r="U509" s="85">
        <f>SAStab!F9891</f>
        <v>59097.1</v>
      </c>
      <c r="V509" s="85">
        <f>SAStab!G9891</f>
        <v>95368</v>
      </c>
      <c r="W509" s="85">
        <f>SAStab!H9891</f>
        <v>142945</v>
      </c>
      <c r="X509" s="11">
        <f>SAStab!I9891</f>
        <v>184130</v>
      </c>
      <c r="Y509" s="11">
        <f>SAStab!J9891</f>
        <v>286171</v>
      </c>
      <c r="AA509" s="7"/>
      <c r="AB509" s="7" t="str">
        <f t="shared" si="120"/>
        <v>Equivalent Cash Income</v>
      </c>
      <c r="AC509" s="98">
        <f>SAStab!D2291</f>
        <v>0.99399999999999999</v>
      </c>
      <c r="AD509" s="11">
        <f>SAStab!B10035</f>
        <v>76557</v>
      </c>
      <c r="AE509" s="11">
        <f>SAStab!C10035</f>
        <v>14552.99</v>
      </c>
      <c r="AF509" s="11">
        <f>SAStab!D10035</f>
        <v>20954.41</v>
      </c>
      <c r="AG509" s="11">
        <f>SAStab!E10035</f>
        <v>34514.6</v>
      </c>
      <c r="AH509" s="11">
        <f>SAStab!F10035</f>
        <v>59304.3</v>
      </c>
      <c r="AI509" s="11">
        <f>SAStab!G10035</f>
        <v>95896</v>
      </c>
      <c r="AJ509" s="11">
        <f>SAStab!H10035</f>
        <v>146849</v>
      </c>
      <c r="AK509" s="11">
        <f>SAStab!I10035</f>
        <v>188833</v>
      </c>
      <c r="AL509" s="11">
        <f>SAStab!J10035</f>
        <v>320851</v>
      </c>
      <c r="AN509" s="8"/>
      <c r="AO509" s="7" t="str">
        <f t="shared" si="121"/>
        <v>Equivalent Cash Income</v>
      </c>
      <c r="AP509" s="98">
        <f>SAStab!E2291</f>
        <v>0.99399999999999999</v>
      </c>
      <c r="AQ509" s="85">
        <f>SAStab!B10179</f>
        <v>81222</v>
      </c>
      <c r="AR509" s="85">
        <f>SAStab!C10179</f>
        <v>14769.06</v>
      </c>
      <c r="AS509" s="85">
        <f>SAStab!D10179</f>
        <v>21003.43</v>
      </c>
      <c r="AT509" s="85">
        <f>SAStab!E10179</f>
        <v>34795.300000000003</v>
      </c>
      <c r="AU509" s="85">
        <f>SAStab!F10179</f>
        <v>59427</v>
      </c>
      <c r="AV509" s="85">
        <f>SAStab!G10179</f>
        <v>100095</v>
      </c>
      <c r="AW509" s="85">
        <f>SAStab!H10179</f>
        <v>156080</v>
      </c>
      <c r="AX509" s="85">
        <f>SAStab!I10179</f>
        <v>209940</v>
      </c>
      <c r="AY509" s="85">
        <f>SAStab!J10179</f>
        <v>394538</v>
      </c>
      <c r="BA509" s="8"/>
      <c r="BB509" s="7" t="str">
        <f t="shared" si="122"/>
        <v>Equivalent Cash Income</v>
      </c>
      <c r="BC509" s="98">
        <f>SAStab!F2291</f>
        <v>0.99399999999999999</v>
      </c>
      <c r="BD509" s="85">
        <f>SAStab!B10323</f>
        <v>89474</v>
      </c>
      <c r="BE509" s="85">
        <f>SAStab!C10323</f>
        <v>15386.63</v>
      </c>
      <c r="BF509" s="85">
        <f>SAStab!D10323</f>
        <v>21700.19</v>
      </c>
      <c r="BG509" s="85">
        <f>SAStab!E10323</f>
        <v>35620.6</v>
      </c>
      <c r="BH509" s="85">
        <f>SAStab!F10323</f>
        <v>63392.3</v>
      </c>
      <c r="BI509" s="85">
        <f>SAStab!G10323</f>
        <v>108979</v>
      </c>
      <c r="BJ509" s="85">
        <f>SAStab!H10323</f>
        <v>171913</v>
      </c>
      <c r="BK509" s="85">
        <f>SAStab!I10323</f>
        <v>230933</v>
      </c>
      <c r="BL509" s="85">
        <f>SAStab!J10323</f>
        <v>410241</v>
      </c>
      <c r="BN509" s="8"/>
      <c r="BO509" s="7" t="str">
        <f t="shared" si="123"/>
        <v>Equivalent Cash Income</v>
      </c>
      <c r="BP509" s="98">
        <f>SAStab!G2291</f>
        <v>0.99399999999999999</v>
      </c>
      <c r="BQ509" s="11">
        <f>SAStab!B10467</f>
        <v>96552</v>
      </c>
      <c r="BR509" s="11">
        <f>SAStab!C10467</f>
        <v>16896.509999999998</v>
      </c>
      <c r="BS509" s="11">
        <f>SAStab!D10467</f>
        <v>23461.96</v>
      </c>
      <c r="BT509" s="11">
        <f>SAStab!E10467</f>
        <v>38625.800000000003</v>
      </c>
      <c r="BU509" s="11">
        <f>SAStab!F10467</f>
        <v>68839.8</v>
      </c>
      <c r="BV509" s="11">
        <f>SAStab!G10467</f>
        <v>119509</v>
      </c>
      <c r="BW509" s="11">
        <f>SAStab!H10467</f>
        <v>192778</v>
      </c>
      <c r="BX509" s="11">
        <f>SAStab!I10467</f>
        <v>255825</v>
      </c>
      <c r="BY509" s="11">
        <f>SAStab!J10467</f>
        <v>471450</v>
      </c>
    </row>
    <row r="510" spans="1:77">
      <c r="A510" s="7"/>
      <c r="B510" s="7" t="s">
        <v>514</v>
      </c>
      <c r="C510" s="98">
        <f>SAStab!B2292</f>
        <v>0.40300000000000002</v>
      </c>
      <c r="D510" s="85">
        <f>SAStab!B9748</f>
        <v>3828</v>
      </c>
      <c r="E510" s="85">
        <f>SAStab!C9748</f>
        <v>0</v>
      </c>
      <c r="F510" s="85">
        <f>SAStab!D9748</f>
        <v>0</v>
      </c>
      <c r="G510" s="85">
        <f>SAStab!E9748</f>
        <v>0</v>
      </c>
      <c r="H510" s="85">
        <f>SAStab!F9748</f>
        <v>0</v>
      </c>
      <c r="I510" s="85">
        <f>SAStab!G9748</f>
        <v>3664</v>
      </c>
      <c r="J510" s="85">
        <f>SAStab!H9748</f>
        <v>12065</v>
      </c>
      <c r="K510" s="85">
        <f>SAStab!I9748</f>
        <v>19634</v>
      </c>
      <c r="L510" s="85">
        <f>SAStab!J9748</f>
        <v>42428</v>
      </c>
      <c r="N510" s="7"/>
      <c r="O510" s="7" t="str">
        <f t="shared" si="119"/>
        <v>Equivalent IRA Withdrawal</v>
      </c>
      <c r="P510" s="98">
        <f>SAStab!C2292</f>
        <v>0.54700000000000004</v>
      </c>
      <c r="Q510" s="11">
        <f>SAStab!B9892</f>
        <v>7088</v>
      </c>
      <c r="R510" s="85">
        <f>SAStab!C9892</f>
        <v>0</v>
      </c>
      <c r="S510" s="85">
        <f>SAStab!D9892</f>
        <v>0</v>
      </c>
      <c r="T510" s="85">
        <f>SAStab!E9892</f>
        <v>0</v>
      </c>
      <c r="U510" s="85">
        <f>SAStab!F9892</f>
        <v>849.1</v>
      </c>
      <c r="V510" s="85">
        <f>SAStab!G9892</f>
        <v>9074</v>
      </c>
      <c r="W510" s="85">
        <f>SAStab!H9892</f>
        <v>20339</v>
      </c>
      <c r="X510" s="11">
        <f>SAStab!I9892</f>
        <v>30062</v>
      </c>
      <c r="Y510" s="11">
        <f>SAStab!J9892</f>
        <v>64523</v>
      </c>
      <c r="AA510" s="7"/>
      <c r="AB510" s="7" t="str">
        <f t="shared" si="120"/>
        <v>Equivalent IRA Withdrawal</v>
      </c>
      <c r="AC510" s="98">
        <f>SAStab!D2292</f>
        <v>0.59399999999999997</v>
      </c>
      <c r="AD510" s="11">
        <f>SAStab!B10036</f>
        <v>9814</v>
      </c>
      <c r="AE510" s="11">
        <f>SAStab!C10036</f>
        <v>0</v>
      </c>
      <c r="AF510" s="11">
        <f>SAStab!D10036</f>
        <v>0</v>
      </c>
      <c r="AG510" s="11">
        <f>SAStab!E10036</f>
        <v>0</v>
      </c>
      <c r="AH510" s="11">
        <f>SAStab!F10036</f>
        <v>2067.6999999999998</v>
      </c>
      <c r="AI510" s="11">
        <f>SAStab!G10036</f>
        <v>13143</v>
      </c>
      <c r="AJ510" s="11">
        <f>SAStab!H10036</f>
        <v>27988</v>
      </c>
      <c r="AK510" s="11">
        <f>SAStab!I10036</f>
        <v>40665</v>
      </c>
      <c r="AL510" s="11">
        <f>SAStab!J10036</f>
        <v>82104</v>
      </c>
      <c r="AN510" s="8"/>
      <c r="AO510" s="7" t="str">
        <f t="shared" si="121"/>
        <v>Equivalent IRA Withdrawal</v>
      </c>
      <c r="AP510" s="98">
        <f>SAStab!E2292</f>
        <v>0.61899999999999999</v>
      </c>
      <c r="AQ510" s="85">
        <f>SAStab!B10180</f>
        <v>12533</v>
      </c>
      <c r="AR510" s="85">
        <f>SAStab!C10180</f>
        <v>0</v>
      </c>
      <c r="AS510" s="85">
        <f>SAStab!D10180</f>
        <v>0</v>
      </c>
      <c r="AT510" s="85">
        <f>SAStab!E10180</f>
        <v>0</v>
      </c>
      <c r="AU510" s="85">
        <f>SAStab!F10180</f>
        <v>2913.6</v>
      </c>
      <c r="AV510" s="85">
        <f>SAStab!G10180</f>
        <v>16079</v>
      </c>
      <c r="AW510" s="85">
        <f>SAStab!H10180</f>
        <v>35588</v>
      </c>
      <c r="AX510" s="85">
        <f>SAStab!I10180</f>
        <v>52692</v>
      </c>
      <c r="AY510" s="85">
        <f>SAStab!J10180</f>
        <v>106524</v>
      </c>
      <c r="BA510" s="8"/>
      <c r="BB510" s="7" t="str">
        <f t="shared" si="122"/>
        <v>Equivalent IRA Withdrawal</v>
      </c>
      <c r="BC510" s="98">
        <f>SAStab!F2292</f>
        <v>0.60099999999999998</v>
      </c>
      <c r="BD510" s="85">
        <f>SAStab!B10324</f>
        <v>13634</v>
      </c>
      <c r="BE510" s="85">
        <f>SAStab!C10324</f>
        <v>0</v>
      </c>
      <c r="BF510" s="85">
        <f>SAStab!D10324</f>
        <v>0</v>
      </c>
      <c r="BG510" s="85">
        <f>SAStab!E10324</f>
        <v>0</v>
      </c>
      <c r="BH510" s="85">
        <f>SAStab!F10324</f>
        <v>2432.5</v>
      </c>
      <c r="BI510" s="85">
        <f>SAStab!G10324</f>
        <v>16648</v>
      </c>
      <c r="BJ510" s="85">
        <f>SAStab!H10324</f>
        <v>39333</v>
      </c>
      <c r="BK510" s="85">
        <f>SAStab!I10324</f>
        <v>57087</v>
      </c>
      <c r="BL510" s="85">
        <f>SAStab!J10324</f>
        <v>117943</v>
      </c>
      <c r="BN510" s="8"/>
      <c r="BO510" s="7" t="str">
        <f t="shared" si="123"/>
        <v>Equivalent IRA Withdrawal</v>
      </c>
      <c r="BP510" s="98">
        <f>SAStab!G2292</f>
        <v>0.621</v>
      </c>
      <c r="BQ510" s="11">
        <f>SAStab!B10468</f>
        <v>15457</v>
      </c>
      <c r="BR510" s="11">
        <f>SAStab!C10468</f>
        <v>0</v>
      </c>
      <c r="BS510" s="11">
        <f>SAStab!D10468</f>
        <v>0</v>
      </c>
      <c r="BT510" s="11">
        <f>SAStab!E10468</f>
        <v>0</v>
      </c>
      <c r="BU510" s="11">
        <f>SAStab!F10468</f>
        <v>3338</v>
      </c>
      <c r="BV510" s="11">
        <f>SAStab!G10468</f>
        <v>19199</v>
      </c>
      <c r="BW510" s="11">
        <f>SAStab!H10468</f>
        <v>44289</v>
      </c>
      <c r="BX510" s="11">
        <f>SAStab!I10468</f>
        <v>66162</v>
      </c>
      <c r="BY510" s="11">
        <f>SAStab!J10468</f>
        <v>133624</v>
      </c>
    </row>
    <row r="511" spans="1:77">
      <c r="A511" s="7"/>
      <c r="B511" s="7" t="s">
        <v>515</v>
      </c>
      <c r="C511" s="98">
        <f>SAStab!B2293</f>
        <v>0.56699999999999995</v>
      </c>
      <c r="D511" s="85">
        <f>SAStab!B9749</f>
        <v>2261</v>
      </c>
      <c r="E511" s="85">
        <f>SAStab!C9749</f>
        <v>0</v>
      </c>
      <c r="F511" s="85">
        <f>SAStab!D9749</f>
        <v>0</v>
      </c>
      <c r="G511" s="85">
        <f>SAStab!E9749</f>
        <v>0</v>
      </c>
      <c r="H511" s="85">
        <f>SAStab!F9749</f>
        <v>26.2</v>
      </c>
      <c r="I511" s="85">
        <f>SAStab!G9749</f>
        <v>1263</v>
      </c>
      <c r="J511" s="85">
        <f>SAStab!H9749</f>
        <v>5547</v>
      </c>
      <c r="K511" s="85">
        <f>SAStab!I9749</f>
        <v>10173</v>
      </c>
      <c r="L511" s="85">
        <f>SAStab!J9749</f>
        <v>29876</v>
      </c>
      <c r="N511" s="7"/>
      <c r="O511" s="7" t="str">
        <f t="shared" si="119"/>
        <v>Equivalent Interest Income</v>
      </c>
      <c r="P511" s="98">
        <f>SAStab!C2293</f>
        <v>0.55000000000000004</v>
      </c>
      <c r="Q511" s="11">
        <f>SAStab!B9893</f>
        <v>2433</v>
      </c>
      <c r="R511" s="85">
        <f>SAStab!C9893</f>
        <v>0</v>
      </c>
      <c r="S511" s="85">
        <f>SAStab!D9893</f>
        <v>0</v>
      </c>
      <c r="T511" s="85">
        <f>SAStab!E9893</f>
        <v>0</v>
      </c>
      <c r="U511" s="85">
        <f>SAStab!F9893</f>
        <v>21.7</v>
      </c>
      <c r="V511" s="85">
        <f>SAStab!G9893</f>
        <v>1316</v>
      </c>
      <c r="W511" s="85">
        <f>SAStab!H9893</f>
        <v>5823</v>
      </c>
      <c r="X511" s="11">
        <f>SAStab!I9893</f>
        <v>10973</v>
      </c>
      <c r="Y511" s="11">
        <f>SAStab!J9893</f>
        <v>30609</v>
      </c>
      <c r="AA511" s="7"/>
      <c r="AB511" s="7" t="str">
        <f t="shared" si="120"/>
        <v>Equivalent Interest Income</v>
      </c>
      <c r="AC511" s="98">
        <f>SAStab!D2293</f>
        <v>0.54600000000000004</v>
      </c>
      <c r="AD511" s="11">
        <f>SAStab!B10037</f>
        <v>2334</v>
      </c>
      <c r="AE511" s="11">
        <f>SAStab!C10037</f>
        <v>0</v>
      </c>
      <c r="AF511" s="11">
        <f>SAStab!D10037</f>
        <v>0</v>
      </c>
      <c r="AG511" s="11">
        <f>SAStab!E10037</f>
        <v>0</v>
      </c>
      <c r="AH511" s="11">
        <f>SAStab!F10037</f>
        <v>21.3</v>
      </c>
      <c r="AI511" s="11">
        <f>SAStab!G10037</f>
        <v>1312</v>
      </c>
      <c r="AJ511" s="11">
        <f>SAStab!H10037</f>
        <v>6086</v>
      </c>
      <c r="AK511" s="11">
        <f>SAStab!I10037</f>
        <v>11613</v>
      </c>
      <c r="AL511" s="11">
        <f>SAStab!J10037</f>
        <v>35207</v>
      </c>
      <c r="AN511" s="8"/>
      <c r="AO511" s="7" t="str">
        <f t="shared" si="121"/>
        <v>Equivalent Interest Income</v>
      </c>
      <c r="AP511" s="98">
        <f>SAStab!E2293</f>
        <v>0.53700000000000003</v>
      </c>
      <c r="AQ511" s="85">
        <f>SAStab!B10181</f>
        <v>2721</v>
      </c>
      <c r="AR511" s="85">
        <f>SAStab!C10181</f>
        <v>0</v>
      </c>
      <c r="AS511" s="85">
        <f>SAStab!D10181</f>
        <v>0</v>
      </c>
      <c r="AT511" s="85">
        <f>SAStab!E10181</f>
        <v>0</v>
      </c>
      <c r="AU511" s="85">
        <f>SAStab!F10181</f>
        <v>18.2</v>
      </c>
      <c r="AV511" s="85">
        <f>SAStab!G10181</f>
        <v>1414</v>
      </c>
      <c r="AW511" s="85">
        <f>SAStab!H10181</f>
        <v>6749</v>
      </c>
      <c r="AX511" s="85">
        <f>SAStab!I10181</f>
        <v>12864</v>
      </c>
      <c r="AY511" s="85">
        <f>SAStab!J10181</f>
        <v>38437</v>
      </c>
      <c r="BA511" s="8"/>
      <c r="BB511" s="7" t="str">
        <f t="shared" si="122"/>
        <v>Equivalent Interest Income</v>
      </c>
      <c r="BC511" s="98">
        <f>SAStab!F2293</f>
        <v>0.52700000000000002</v>
      </c>
      <c r="BD511" s="85">
        <f>SAStab!B10325</f>
        <v>3308</v>
      </c>
      <c r="BE511" s="85">
        <f>SAStab!C10325</f>
        <v>0</v>
      </c>
      <c r="BF511" s="85">
        <f>SAStab!D10325</f>
        <v>0</v>
      </c>
      <c r="BG511" s="85">
        <f>SAStab!E10325</f>
        <v>0</v>
      </c>
      <c r="BH511" s="85">
        <f>SAStab!F10325</f>
        <v>14.8</v>
      </c>
      <c r="BI511" s="85">
        <f>SAStab!G10325</f>
        <v>1255</v>
      </c>
      <c r="BJ511" s="85">
        <f>SAStab!H10325</f>
        <v>6720</v>
      </c>
      <c r="BK511" s="85">
        <f>SAStab!I10325</f>
        <v>13516</v>
      </c>
      <c r="BL511" s="85">
        <f>SAStab!J10325</f>
        <v>42886</v>
      </c>
      <c r="BN511" s="8"/>
      <c r="BO511" s="7" t="str">
        <f t="shared" si="123"/>
        <v>Equivalent Interest Income</v>
      </c>
      <c r="BP511" s="98">
        <f>SAStab!G2293</f>
        <v>0.53200000000000003</v>
      </c>
      <c r="BQ511" s="11">
        <f>SAStab!B10469</f>
        <v>3320</v>
      </c>
      <c r="BR511" s="11">
        <f>SAStab!C10469</f>
        <v>0</v>
      </c>
      <c r="BS511" s="11">
        <f>SAStab!D10469</f>
        <v>0</v>
      </c>
      <c r="BT511" s="11">
        <f>SAStab!E10469</f>
        <v>0</v>
      </c>
      <c r="BU511" s="11">
        <f>SAStab!F10469</f>
        <v>18.7</v>
      </c>
      <c r="BV511" s="11">
        <f>SAStab!G10469</f>
        <v>1455</v>
      </c>
      <c r="BW511" s="11">
        <f>SAStab!H10469</f>
        <v>7595</v>
      </c>
      <c r="BX511" s="11">
        <f>SAStab!I10469</f>
        <v>15587</v>
      </c>
      <c r="BY511" s="11">
        <f>SAStab!J10469</f>
        <v>46286</v>
      </c>
    </row>
    <row r="512" spans="1:77">
      <c r="A512" s="7"/>
      <c r="B512" s="7" t="s">
        <v>516</v>
      </c>
      <c r="C512" s="98">
        <f>SAStab!B2294</f>
        <v>0.42299999999999999</v>
      </c>
      <c r="D512" s="85">
        <f>SAStab!B9750</f>
        <v>4405</v>
      </c>
      <c r="E512" s="85">
        <f>SAStab!C9750</f>
        <v>0</v>
      </c>
      <c r="F512" s="85">
        <f>SAStab!D9750</f>
        <v>0</v>
      </c>
      <c r="G512" s="85">
        <f>SAStab!E9750</f>
        <v>0</v>
      </c>
      <c r="H512" s="85">
        <f>SAStab!F9750</f>
        <v>0</v>
      </c>
      <c r="I512" s="85">
        <f>SAStab!G9750</f>
        <v>1620</v>
      </c>
      <c r="J512" s="85">
        <f>SAStab!H9750</f>
        <v>12083</v>
      </c>
      <c r="K512" s="85">
        <f>SAStab!I9750</f>
        <v>22951</v>
      </c>
      <c r="L512" s="85">
        <f>SAStab!J9750</f>
        <v>70629</v>
      </c>
      <c r="N512" s="7"/>
      <c r="O512" s="7" t="str">
        <f t="shared" si="119"/>
        <v>Equivalent Dividend Income</v>
      </c>
      <c r="P512" s="98">
        <f>SAStab!C2294</f>
        <v>0.40300000000000002</v>
      </c>
      <c r="Q512" s="11">
        <f>SAStab!B9894</f>
        <v>4548</v>
      </c>
      <c r="R512" s="85">
        <f>SAStab!C9894</f>
        <v>0</v>
      </c>
      <c r="S512" s="85">
        <f>SAStab!D9894</f>
        <v>0</v>
      </c>
      <c r="T512" s="85">
        <f>SAStab!E9894</f>
        <v>0</v>
      </c>
      <c r="U512" s="85">
        <f>SAStab!F9894</f>
        <v>0</v>
      </c>
      <c r="V512" s="85">
        <f>SAStab!G9894</f>
        <v>1334</v>
      </c>
      <c r="W512" s="85">
        <f>SAStab!H9894</f>
        <v>13571</v>
      </c>
      <c r="X512" s="11">
        <f>SAStab!I9894</f>
        <v>27924</v>
      </c>
      <c r="Y512" s="11">
        <f>SAStab!J9894</f>
        <v>70746</v>
      </c>
      <c r="AA512" s="7"/>
      <c r="AB512" s="7" t="str">
        <f t="shared" si="120"/>
        <v>Equivalent Dividend Income</v>
      </c>
      <c r="AC512" s="98">
        <f>SAStab!D2294</f>
        <v>0.38500000000000001</v>
      </c>
      <c r="AD512" s="11">
        <f>SAStab!B10038</f>
        <v>4917</v>
      </c>
      <c r="AE512" s="11">
        <f>SAStab!C10038</f>
        <v>0</v>
      </c>
      <c r="AF512" s="11">
        <f>SAStab!D10038</f>
        <v>0</v>
      </c>
      <c r="AG512" s="11">
        <f>SAStab!E10038</f>
        <v>0</v>
      </c>
      <c r="AH512" s="11">
        <f>SAStab!F10038</f>
        <v>0</v>
      </c>
      <c r="AI512" s="11">
        <f>SAStab!G10038</f>
        <v>1439</v>
      </c>
      <c r="AJ512" s="11">
        <f>SAStab!H10038</f>
        <v>14461</v>
      </c>
      <c r="AK512" s="11">
        <f>SAStab!I10038</f>
        <v>27936</v>
      </c>
      <c r="AL512" s="11">
        <f>SAStab!J10038</f>
        <v>78122</v>
      </c>
      <c r="AN512" s="8"/>
      <c r="AO512" s="7" t="str">
        <f t="shared" si="121"/>
        <v>Equivalent Dividend Income</v>
      </c>
      <c r="AP512" s="98">
        <f>SAStab!E2294</f>
        <v>0.36399999999999999</v>
      </c>
      <c r="AQ512" s="85">
        <f>SAStab!B10182</f>
        <v>5446</v>
      </c>
      <c r="AR512" s="85">
        <f>SAStab!C10182</f>
        <v>0</v>
      </c>
      <c r="AS512" s="85">
        <f>SAStab!D10182</f>
        <v>0</v>
      </c>
      <c r="AT512" s="85">
        <f>SAStab!E10182</f>
        <v>0</v>
      </c>
      <c r="AU512" s="85">
        <f>SAStab!F10182</f>
        <v>0</v>
      </c>
      <c r="AV512" s="85">
        <f>SAStab!G10182</f>
        <v>1191</v>
      </c>
      <c r="AW512" s="85">
        <f>SAStab!H10182</f>
        <v>13471</v>
      </c>
      <c r="AX512" s="85">
        <f>SAStab!I10182</f>
        <v>29646</v>
      </c>
      <c r="AY512" s="85">
        <f>SAStab!J10182</f>
        <v>89622</v>
      </c>
      <c r="BA512" s="8"/>
      <c r="BB512" s="7" t="str">
        <f t="shared" si="122"/>
        <v>Equivalent Dividend Income</v>
      </c>
      <c r="BC512" s="98">
        <f>SAStab!F2294</f>
        <v>0.35199999999999998</v>
      </c>
      <c r="BD512" s="85">
        <f>SAStab!B10326</f>
        <v>5859</v>
      </c>
      <c r="BE512" s="85">
        <f>SAStab!C10326</f>
        <v>0</v>
      </c>
      <c r="BF512" s="85">
        <f>SAStab!D10326</f>
        <v>0</v>
      </c>
      <c r="BG512" s="85">
        <f>SAStab!E10326</f>
        <v>0</v>
      </c>
      <c r="BH512" s="85">
        <f>SAStab!F10326</f>
        <v>0</v>
      </c>
      <c r="BI512" s="85">
        <f>SAStab!G10326</f>
        <v>1008</v>
      </c>
      <c r="BJ512" s="85">
        <f>SAStab!H10326</f>
        <v>13377</v>
      </c>
      <c r="BK512" s="85">
        <f>SAStab!I10326</f>
        <v>30918</v>
      </c>
      <c r="BL512" s="85">
        <f>SAStab!J10326</f>
        <v>91535</v>
      </c>
      <c r="BN512" s="8"/>
      <c r="BO512" s="7" t="str">
        <f t="shared" si="123"/>
        <v>Equivalent Dividend Income</v>
      </c>
      <c r="BP512" s="98">
        <f>SAStab!G2294</f>
        <v>0.34599999999999997</v>
      </c>
      <c r="BQ512" s="11">
        <f>SAStab!B10470</f>
        <v>6077</v>
      </c>
      <c r="BR512" s="11">
        <f>SAStab!C10470</f>
        <v>0</v>
      </c>
      <c r="BS512" s="11">
        <f>SAStab!D10470</f>
        <v>0</v>
      </c>
      <c r="BT512" s="11">
        <f>SAStab!E10470</f>
        <v>0</v>
      </c>
      <c r="BU512" s="11">
        <f>SAStab!F10470</f>
        <v>0</v>
      </c>
      <c r="BV512" s="11">
        <f>SAStab!G10470</f>
        <v>1034</v>
      </c>
      <c r="BW512" s="11">
        <f>SAStab!H10470</f>
        <v>13512</v>
      </c>
      <c r="BX512" s="11">
        <f>SAStab!I10470</f>
        <v>33160</v>
      </c>
      <c r="BY512" s="11">
        <f>SAStab!J10470</f>
        <v>104262</v>
      </c>
    </row>
    <row r="513" spans="1:78" s="1" customFormat="1">
      <c r="A513" s="5"/>
      <c r="B513" s="5" t="s">
        <v>517</v>
      </c>
      <c r="C513" s="101">
        <f>SAStab!B2295</f>
        <v>0.121</v>
      </c>
      <c r="D513" s="53">
        <f>SAStab!B9751</f>
        <v>1206</v>
      </c>
      <c r="E513" s="53">
        <f>SAStab!C9751</f>
        <v>0</v>
      </c>
      <c r="F513" s="53">
        <f>SAStab!D9751</f>
        <v>0</v>
      </c>
      <c r="G513" s="53">
        <f>SAStab!E9751</f>
        <v>0</v>
      </c>
      <c r="H513" s="53">
        <f>SAStab!F9751</f>
        <v>0</v>
      </c>
      <c r="I513" s="53">
        <f>SAStab!G9751</f>
        <v>0</v>
      </c>
      <c r="J513" s="53">
        <f>SAStab!H9751</f>
        <v>766</v>
      </c>
      <c r="K513" s="53">
        <f>SAStab!I9751</f>
        <v>7095</v>
      </c>
      <c r="L513" s="53">
        <f>SAStab!J9751</f>
        <v>37330</v>
      </c>
      <c r="M513" s="11"/>
      <c r="N513" s="5"/>
      <c r="O513" s="5" t="str">
        <f t="shared" si="119"/>
        <v>Equivalent Rental Income</v>
      </c>
      <c r="P513" s="101">
        <f>SAStab!C2295</f>
        <v>0.114</v>
      </c>
      <c r="Q513" s="1">
        <f>SAStab!B9895</f>
        <v>1499</v>
      </c>
      <c r="R513" s="53">
        <f>SAStab!C9895</f>
        <v>0</v>
      </c>
      <c r="S513" s="53">
        <f>SAStab!D9895</f>
        <v>0</v>
      </c>
      <c r="T513" s="53">
        <f>SAStab!E9895</f>
        <v>0</v>
      </c>
      <c r="U513" s="53">
        <f>SAStab!F9895</f>
        <v>0</v>
      </c>
      <c r="V513" s="53">
        <f>SAStab!G9895</f>
        <v>0</v>
      </c>
      <c r="W513" s="53">
        <f>SAStab!H9895</f>
        <v>603</v>
      </c>
      <c r="X513" s="1">
        <f>SAStab!I9895</f>
        <v>8665</v>
      </c>
      <c r="Y513" s="1">
        <f>SAStab!J9895</f>
        <v>50690</v>
      </c>
      <c r="Z513" s="11"/>
      <c r="AA513" s="5"/>
      <c r="AB513" s="5" t="str">
        <f t="shared" si="120"/>
        <v>Equivalent Rental Income</v>
      </c>
      <c r="AC513" s="101">
        <f>SAStab!D2295</f>
        <v>0.105</v>
      </c>
      <c r="AD513" s="1">
        <f>SAStab!B10039</f>
        <v>1754</v>
      </c>
      <c r="AE513" s="1">
        <f>SAStab!C10039</f>
        <v>0</v>
      </c>
      <c r="AF513" s="1">
        <f>SAStab!D10039</f>
        <v>0</v>
      </c>
      <c r="AG513" s="1">
        <f>SAStab!E10039</f>
        <v>0</v>
      </c>
      <c r="AH513" s="1">
        <f>SAStab!F10039</f>
        <v>0</v>
      </c>
      <c r="AI513" s="1">
        <f>SAStab!G10039</f>
        <v>0</v>
      </c>
      <c r="AJ513" s="1">
        <f>SAStab!H10039</f>
        <v>180</v>
      </c>
      <c r="AK513" s="1">
        <f>SAStab!I10039</f>
        <v>9449</v>
      </c>
      <c r="AL513" s="1">
        <f>SAStab!J10039</f>
        <v>54381</v>
      </c>
      <c r="AM513" s="11"/>
      <c r="AN513" s="4"/>
      <c r="AO513" s="5" t="str">
        <f t="shared" si="121"/>
        <v>Equivalent Rental Income</v>
      </c>
      <c r="AP513" s="101">
        <f>SAStab!E2295</f>
        <v>0.107</v>
      </c>
      <c r="AQ513" s="53">
        <f>SAStab!B10183</f>
        <v>1833</v>
      </c>
      <c r="AR513" s="53">
        <f>SAStab!C10183</f>
        <v>0</v>
      </c>
      <c r="AS513" s="53">
        <f>SAStab!D10183</f>
        <v>0</v>
      </c>
      <c r="AT513" s="53">
        <f>SAStab!E10183</f>
        <v>0</v>
      </c>
      <c r="AU513" s="53">
        <f>SAStab!F10183</f>
        <v>0</v>
      </c>
      <c r="AV513" s="53">
        <f>SAStab!G10183</f>
        <v>0</v>
      </c>
      <c r="AW513" s="53">
        <f>SAStab!H10183</f>
        <v>407</v>
      </c>
      <c r="AX513" s="53">
        <f>SAStab!I10183</f>
        <v>9334</v>
      </c>
      <c r="AY513" s="53">
        <f>SAStab!J10183</f>
        <v>58093</v>
      </c>
      <c r="AZ513" s="11"/>
      <c r="BA513" s="4"/>
      <c r="BB513" s="5" t="str">
        <f t="shared" si="122"/>
        <v>Equivalent Rental Income</v>
      </c>
      <c r="BC513" s="101">
        <f>SAStab!F2295</f>
        <v>0.104</v>
      </c>
      <c r="BD513" s="53">
        <f>SAStab!B10327</f>
        <v>2077</v>
      </c>
      <c r="BE513" s="53">
        <f>SAStab!C10327</f>
        <v>0</v>
      </c>
      <c r="BF513" s="53">
        <f>SAStab!D10327</f>
        <v>0</v>
      </c>
      <c r="BG513" s="53">
        <f>SAStab!E10327</f>
        <v>0</v>
      </c>
      <c r="BH513" s="53">
        <f>SAStab!F10327</f>
        <v>0</v>
      </c>
      <c r="BI513" s="53">
        <f>SAStab!G10327</f>
        <v>0</v>
      </c>
      <c r="BJ513" s="53">
        <f>SAStab!H10327</f>
        <v>125</v>
      </c>
      <c r="BK513" s="53">
        <f>SAStab!I10327</f>
        <v>9584</v>
      </c>
      <c r="BL513" s="53">
        <f>SAStab!J10327</f>
        <v>59870</v>
      </c>
      <c r="BM513" s="11"/>
      <c r="BN513" s="4"/>
      <c r="BO513" s="5" t="str">
        <f t="shared" si="123"/>
        <v>Equivalent Rental Income</v>
      </c>
      <c r="BP513" s="101">
        <f>SAStab!G2295</f>
        <v>9.8000000000000004E-2</v>
      </c>
      <c r="BQ513" s="1">
        <f>SAStab!B10471</f>
        <v>2147</v>
      </c>
      <c r="BR513" s="1">
        <f>SAStab!C10471</f>
        <v>0</v>
      </c>
      <c r="BS513" s="1">
        <f>SAStab!D10471</f>
        <v>0</v>
      </c>
      <c r="BT513" s="1">
        <f>SAStab!E10471</f>
        <v>0</v>
      </c>
      <c r="BU513" s="1">
        <f>SAStab!F10471</f>
        <v>0</v>
      </c>
      <c r="BV513" s="1">
        <f>SAStab!G10471</f>
        <v>0</v>
      </c>
      <c r="BW513" s="1">
        <f>SAStab!H10471</f>
        <v>0</v>
      </c>
      <c r="BX513" s="1">
        <f>SAStab!I10471</f>
        <v>9845</v>
      </c>
      <c r="BY513" s="1">
        <f>SAStab!J10471</f>
        <v>67919</v>
      </c>
      <c r="BZ513" s="11"/>
    </row>
    <row r="514" spans="1:78">
      <c r="A514" s="7" t="str">
        <f>NOTES!$A$3</f>
        <v>Source: DYNASIM3 ID912. Option FICA15:  Increase Payroll tax to 15.4% over 10 Years</v>
      </c>
      <c r="B514" s="7"/>
      <c r="C514" s="98"/>
      <c r="N514" s="7" t="str">
        <f>NOTES!$A$3</f>
        <v>Source: DYNASIM3 ID912. Option FICA15:  Increase Payroll tax to 15.4% over 10 Years</v>
      </c>
      <c r="O514" s="7"/>
      <c r="P514" s="98"/>
      <c r="AA514" s="7" t="str">
        <f>NOTES!$A$3</f>
        <v>Source: DYNASIM3 ID912. Option FICA15:  Increase Payroll tax to 15.4% over 10 Years</v>
      </c>
      <c r="AB514" s="7"/>
      <c r="AC514" s="98"/>
      <c r="AN514" s="7" t="str">
        <f>NOTES!$A$3</f>
        <v>Source: DYNASIM3 ID912. Option FICA15:  Increase Payroll tax to 15.4% over 10 Years</v>
      </c>
      <c r="AO514" s="7"/>
      <c r="AP514" s="98"/>
      <c r="BA514" s="7" t="str">
        <f>NOTES!$A$3</f>
        <v>Source: DYNASIM3 ID912. Option FICA15:  Increase Payroll tax to 15.4% over 10 Years</v>
      </c>
      <c r="BB514" s="7"/>
      <c r="BC514" s="98"/>
      <c r="BN514" s="7" t="str">
        <f>NOTES!$A$3</f>
        <v>Source: DYNASIM3 ID912. Option FICA15:  Increase Payroll tax to 15.4% over 10 Years</v>
      </c>
      <c r="BO514" s="7"/>
      <c r="BP514" s="98"/>
    </row>
    <row r="515" spans="1:78">
      <c r="A515" s="7" t="s">
        <v>119</v>
      </c>
      <c r="B515" s="7"/>
      <c r="C515" s="98"/>
      <c r="N515" s="7" t="s">
        <v>119</v>
      </c>
      <c r="O515" s="7"/>
      <c r="P515" s="98"/>
      <c r="AA515" s="7" t="s">
        <v>119</v>
      </c>
      <c r="AB515" s="7"/>
      <c r="AC515" s="98"/>
      <c r="AN515" s="7" t="s">
        <v>119</v>
      </c>
      <c r="AO515" s="7"/>
      <c r="AP515" s="98"/>
      <c r="BA515" s="7" t="s">
        <v>119</v>
      </c>
      <c r="BB515" s="7"/>
      <c r="BC515" s="98"/>
      <c r="BN515" s="7" t="s">
        <v>119</v>
      </c>
      <c r="BO515" s="7"/>
      <c r="BP515" s="98"/>
    </row>
    <row r="516" spans="1:78" ht="30" customHeight="1">
      <c r="A516" s="275" t="str">
        <f>NOTES!$A$4</f>
        <v>Equivalent annuity income includes earnings, Social Security, DB pension, annuitized asset income, SSI, imputed rent, means tested benefits, nonmeans tested benefits.</v>
      </c>
      <c r="B516" s="275"/>
      <c r="C516" s="275"/>
      <c r="D516" s="275"/>
      <c r="E516" s="275"/>
      <c r="F516" s="275"/>
      <c r="G516" s="275"/>
      <c r="H516" s="275"/>
      <c r="I516" s="275"/>
      <c r="J516" s="275"/>
      <c r="K516" s="275"/>
      <c r="L516" s="275"/>
      <c r="N516" s="275" t="str">
        <f>NOTES!$A$4</f>
        <v>Equivalent annuity income includes earnings, Social Security, DB pension, annuitized asset income, SSI, imputed rent, means tested benefits, nonmeans tested benefits.</v>
      </c>
      <c r="O516" s="275"/>
      <c r="P516" s="275"/>
      <c r="Q516" s="275"/>
      <c r="R516" s="275"/>
      <c r="S516" s="275"/>
      <c r="T516" s="275"/>
      <c r="U516" s="275"/>
      <c r="V516" s="275"/>
      <c r="W516" s="275"/>
      <c r="X516" s="275"/>
      <c r="Y516" s="275"/>
      <c r="AA516" s="275" t="str">
        <f>NOTES!$A$4</f>
        <v>Equivalent annuity income includes earnings, Social Security, DB pension, annuitized asset income, SSI, imputed rent, means tested benefits, nonmeans tested benefits.</v>
      </c>
      <c r="AB516" s="275"/>
      <c r="AC516" s="275"/>
      <c r="AD516" s="275"/>
      <c r="AE516" s="275"/>
      <c r="AF516" s="275"/>
      <c r="AG516" s="275"/>
      <c r="AH516" s="275"/>
      <c r="AI516" s="275"/>
      <c r="AJ516" s="275"/>
      <c r="AK516" s="275"/>
      <c r="AL516" s="275"/>
      <c r="AN516" s="275" t="str">
        <f>NOTES!$A$4</f>
        <v>Equivalent annuity income includes earnings, Social Security, DB pension, annuitized asset income, SSI, imputed rent, means tested benefits, nonmeans tested benefits.</v>
      </c>
      <c r="AO516" s="275"/>
      <c r="AP516" s="275"/>
      <c r="AQ516" s="275"/>
      <c r="AR516" s="275"/>
      <c r="AS516" s="275"/>
      <c r="AT516" s="275"/>
      <c r="AU516" s="275"/>
      <c r="AV516" s="275"/>
      <c r="AW516" s="275"/>
      <c r="AX516" s="275"/>
      <c r="AY516" s="275"/>
      <c r="BA516" s="275" t="str">
        <f>NOTES!$A$4</f>
        <v>Equivalent annuity income includes earnings, Social Security, DB pension, annuitized asset income, SSI, imputed rent, means tested benefits, nonmeans tested benefits.</v>
      </c>
      <c r="BB516" s="275"/>
      <c r="BC516" s="275"/>
      <c r="BD516" s="275"/>
      <c r="BE516" s="275"/>
      <c r="BF516" s="275"/>
      <c r="BG516" s="275"/>
      <c r="BH516" s="275"/>
      <c r="BI516" s="275"/>
      <c r="BJ516" s="275"/>
      <c r="BK516" s="275"/>
      <c r="BL516" s="275"/>
      <c r="BM516" s="147"/>
      <c r="BN516" s="275" t="str">
        <f>NOTES!$A$4</f>
        <v>Equivalent annuity income includes earnings, Social Security, DB pension, annuitized asset income, SSI, imputed rent, means tested benefits, nonmeans tested benefits.</v>
      </c>
      <c r="BO516" s="275"/>
      <c r="BP516" s="275"/>
      <c r="BQ516" s="275"/>
      <c r="BR516" s="275"/>
      <c r="BS516" s="275"/>
      <c r="BT516" s="275"/>
      <c r="BU516" s="275"/>
      <c r="BV516" s="275"/>
      <c r="BW516" s="275"/>
      <c r="BX516" s="275"/>
      <c r="BY516" s="275"/>
    </row>
    <row r="517" spans="1:78" ht="30" customHeight="1">
      <c r="A517" s="275" t="str">
        <f>NOTES!$A$6</f>
        <v>Equivalent cash income includes earnings, Social Security, DB pension, interest, dividends, rental income, retirement account withdrawals SSI, means tested benefits, nonmeans tested benefits.</v>
      </c>
      <c r="B517" s="275"/>
      <c r="C517" s="275"/>
      <c r="D517" s="275"/>
      <c r="E517" s="275"/>
      <c r="F517" s="275"/>
      <c r="G517" s="275"/>
      <c r="H517" s="275"/>
      <c r="I517" s="275"/>
      <c r="J517" s="275"/>
      <c r="K517" s="275"/>
      <c r="L517" s="275"/>
      <c r="N517" s="275" t="str">
        <f>NOTES!$A$6</f>
        <v>Equivalent cash income includes earnings, Social Security, DB pension, interest, dividends, rental income, retirement account withdrawals SSI, means tested benefits, nonmeans tested benefits.</v>
      </c>
      <c r="O517" s="275"/>
      <c r="P517" s="275"/>
      <c r="Q517" s="275"/>
      <c r="R517" s="275"/>
      <c r="S517" s="275"/>
      <c r="T517" s="275"/>
      <c r="U517" s="275"/>
      <c r="V517" s="275"/>
      <c r="W517" s="275"/>
      <c r="X517" s="275"/>
      <c r="Y517" s="275"/>
      <c r="Z517" s="109"/>
      <c r="AA517" s="275" t="str">
        <f>NOTES!$A$6</f>
        <v>Equivalent cash income includes earnings, Social Security, DB pension, interest, dividends, rental income, retirement account withdrawals SSI, means tested benefits, nonmeans tested benefits.</v>
      </c>
      <c r="AB517" s="275"/>
      <c r="AC517" s="275"/>
      <c r="AD517" s="275"/>
      <c r="AE517" s="275"/>
      <c r="AF517" s="275"/>
      <c r="AG517" s="275"/>
      <c r="AH517" s="275"/>
      <c r="AI517" s="275"/>
      <c r="AJ517" s="275"/>
      <c r="AK517" s="275"/>
      <c r="AL517" s="275"/>
      <c r="AN517" s="275" t="str">
        <f>NOTES!$A$6</f>
        <v>Equivalent cash income includes earnings, Social Security, DB pension, interest, dividends, rental income, retirement account withdrawals SSI, means tested benefits, nonmeans tested benefits.</v>
      </c>
      <c r="AO517" s="275"/>
      <c r="AP517" s="275"/>
      <c r="AQ517" s="275"/>
      <c r="AR517" s="275"/>
      <c r="AS517" s="275"/>
      <c r="AT517" s="275"/>
      <c r="AU517" s="275"/>
      <c r="AV517" s="275"/>
      <c r="AW517" s="275"/>
      <c r="AX517" s="275"/>
      <c r="AY517" s="275"/>
      <c r="BA517" s="275" t="str">
        <f>NOTES!$A$6</f>
        <v>Equivalent cash income includes earnings, Social Security, DB pension, interest, dividends, rental income, retirement account withdrawals SSI, means tested benefits, nonmeans tested benefits.</v>
      </c>
      <c r="BB517" s="275"/>
      <c r="BC517" s="275"/>
      <c r="BD517" s="275"/>
      <c r="BE517" s="275"/>
      <c r="BF517" s="275"/>
      <c r="BG517" s="275"/>
      <c r="BH517" s="275"/>
      <c r="BI517" s="275"/>
      <c r="BJ517" s="275"/>
      <c r="BK517" s="275"/>
      <c r="BL517" s="275"/>
      <c r="BM517" s="147"/>
      <c r="BN517" s="275" t="str">
        <f>NOTES!$A$6</f>
        <v>Equivalent cash income includes earnings, Social Security, DB pension, interest, dividends, rental income, retirement account withdrawals SSI, means tested benefits, nonmeans tested benefits.</v>
      </c>
      <c r="BO517" s="275"/>
      <c r="BP517" s="275"/>
      <c r="BQ517" s="275"/>
      <c r="BR517" s="275"/>
      <c r="BS517" s="275"/>
      <c r="BT517" s="275"/>
      <c r="BU517" s="275"/>
      <c r="BV517" s="275"/>
      <c r="BW517" s="275"/>
      <c r="BX517" s="275"/>
      <c r="BY517" s="275"/>
    </row>
    <row r="518" spans="1:78">
      <c r="A518" s="274" t="str">
        <f>NOTES!$A$13</f>
        <v>Financial income includes interest, dividends, rental income, retirement account withdrawals.</v>
      </c>
      <c r="B518" s="274"/>
      <c r="C518" s="274"/>
      <c r="D518" s="274"/>
      <c r="E518" s="274"/>
      <c r="F518" s="274"/>
      <c r="G518" s="274"/>
      <c r="H518" s="274"/>
      <c r="I518" s="274"/>
      <c r="J518" s="274"/>
      <c r="K518" s="274"/>
      <c r="L518" s="274"/>
      <c r="N518" s="274" t="str">
        <f>NOTES!$A$13</f>
        <v>Financial income includes interest, dividends, rental income, retirement account withdrawals.</v>
      </c>
      <c r="O518" s="274"/>
      <c r="P518" s="274"/>
      <c r="Q518" s="274"/>
      <c r="R518" s="274"/>
      <c r="S518" s="274"/>
      <c r="T518" s="274"/>
      <c r="U518" s="274"/>
      <c r="V518" s="274"/>
      <c r="W518" s="274"/>
      <c r="X518" s="274"/>
      <c r="Y518" s="274"/>
      <c r="AA518" s="274" t="str">
        <f>NOTES!$A$13</f>
        <v>Financial income includes interest, dividends, rental income, retirement account withdrawals.</v>
      </c>
      <c r="AB518" s="274"/>
      <c r="AC518" s="274"/>
      <c r="AD518" s="274"/>
      <c r="AE518" s="274"/>
      <c r="AF518" s="274"/>
      <c r="AG518" s="274"/>
      <c r="AH518" s="274"/>
      <c r="AI518" s="274"/>
      <c r="AJ518" s="274"/>
      <c r="AK518" s="274"/>
      <c r="AL518" s="274"/>
      <c r="AN518" s="274" t="str">
        <f>NOTES!$A$13</f>
        <v>Financial income includes interest, dividends, rental income, retirement account withdrawals.</v>
      </c>
      <c r="AO518" s="274"/>
      <c r="AP518" s="274"/>
      <c r="AQ518" s="274"/>
      <c r="AR518" s="274"/>
      <c r="AS518" s="274"/>
      <c r="AT518" s="274"/>
      <c r="AU518" s="274"/>
      <c r="AV518" s="274"/>
      <c r="AW518" s="274"/>
      <c r="AX518" s="274"/>
      <c r="AY518" s="274"/>
      <c r="BA518" s="274" t="str">
        <f>NOTES!$A$13</f>
        <v>Financial income includes interest, dividends, rental income, retirement account withdrawals.</v>
      </c>
      <c r="BB518" s="274"/>
      <c r="BC518" s="274"/>
      <c r="BD518" s="274"/>
      <c r="BE518" s="274"/>
      <c r="BF518" s="274"/>
      <c r="BG518" s="274"/>
      <c r="BH518" s="274"/>
      <c r="BI518" s="274"/>
      <c r="BJ518" s="274"/>
      <c r="BK518" s="274"/>
      <c r="BL518" s="274"/>
      <c r="BN518" s="274" t="str">
        <f>NOTES!$A$13</f>
        <v>Financial income includes interest, dividends, rental income, retirement account withdrawals.</v>
      </c>
      <c r="BO518" s="274"/>
      <c r="BP518" s="274"/>
      <c r="BQ518" s="274"/>
      <c r="BR518" s="274"/>
      <c r="BS518" s="274"/>
      <c r="BT518" s="274"/>
      <c r="BU518" s="274"/>
      <c r="BV518" s="274"/>
      <c r="BW518" s="274"/>
      <c r="BX518" s="274"/>
      <c r="BY518" s="274"/>
    </row>
    <row r="519" spans="1:78" ht="30" customHeight="1">
      <c r="A519" s="275" t="str">
        <f>NOTES!$A$14</f>
        <v>Other family member income includes income of non-spouse co-resident family members. It is not included in reported total income but is included income for poverty calculations.</v>
      </c>
      <c r="B519" s="275"/>
      <c r="C519" s="275"/>
      <c r="D519" s="275"/>
      <c r="E519" s="275"/>
      <c r="F519" s="275"/>
      <c r="G519" s="275"/>
      <c r="H519" s="275"/>
      <c r="I519" s="275"/>
      <c r="J519" s="275"/>
      <c r="K519" s="275"/>
      <c r="L519" s="275"/>
      <c r="N519" s="275" t="str">
        <f>NOTES!$A$14</f>
        <v>Other family member income includes income of non-spouse co-resident family members. It is not included in reported total income but is included income for poverty calculations.</v>
      </c>
      <c r="O519" s="275"/>
      <c r="P519" s="275"/>
      <c r="Q519" s="275"/>
      <c r="R519" s="275"/>
      <c r="S519" s="275"/>
      <c r="T519" s="275"/>
      <c r="U519" s="275"/>
      <c r="V519" s="275"/>
      <c r="W519" s="275"/>
      <c r="X519" s="275"/>
      <c r="Y519" s="275"/>
      <c r="AA519" s="275" t="str">
        <f>NOTES!$A$14</f>
        <v>Other family member income includes income of non-spouse co-resident family members. It is not included in reported total income but is included income for poverty calculations.</v>
      </c>
      <c r="AB519" s="275"/>
      <c r="AC519" s="275"/>
      <c r="AD519" s="275"/>
      <c r="AE519" s="275"/>
      <c r="AF519" s="275"/>
      <c r="AG519" s="275"/>
      <c r="AH519" s="275"/>
      <c r="AI519" s="275"/>
      <c r="AJ519" s="275"/>
      <c r="AK519" s="275"/>
      <c r="AL519" s="275"/>
      <c r="AN519" s="275" t="str">
        <f>NOTES!$A$14</f>
        <v>Other family member income includes income of non-spouse co-resident family members. It is not included in reported total income but is included income for poverty calculations.</v>
      </c>
      <c r="AO519" s="275"/>
      <c r="AP519" s="275"/>
      <c r="AQ519" s="275"/>
      <c r="AR519" s="275"/>
      <c r="AS519" s="275"/>
      <c r="AT519" s="275"/>
      <c r="AU519" s="275"/>
      <c r="AV519" s="275"/>
      <c r="AW519" s="275"/>
      <c r="AX519" s="275"/>
      <c r="AY519" s="275"/>
      <c r="BA519" s="275" t="str">
        <f>NOTES!$A$14</f>
        <v>Other family member income includes income of non-spouse co-resident family members. It is not included in reported total income but is included income for poverty calculations.</v>
      </c>
      <c r="BB519" s="275"/>
      <c r="BC519" s="275"/>
      <c r="BD519" s="275"/>
      <c r="BE519" s="275"/>
      <c r="BF519" s="275"/>
      <c r="BG519" s="275"/>
      <c r="BH519" s="275"/>
      <c r="BI519" s="275"/>
      <c r="BJ519" s="275"/>
      <c r="BK519" s="275"/>
      <c r="BL519" s="275"/>
      <c r="BN519" s="282" t="str">
        <f>NOTES!$A$14</f>
        <v>Other family member income includes income of non-spouse co-resident family members. It is not included in reported total income but is included income for poverty calculations.</v>
      </c>
      <c r="BO519" s="282"/>
      <c r="BP519" s="282"/>
      <c r="BQ519" s="282"/>
      <c r="BR519" s="282"/>
      <c r="BS519" s="282"/>
      <c r="BT519" s="282"/>
      <c r="BU519" s="282"/>
      <c r="BV519" s="282"/>
      <c r="BW519" s="282"/>
      <c r="BX519" s="282"/>
      <c r="BY519" s="282"/>
    </row>
    <row r="520" spans="1:78" ht="24.75" customHeight="1">
      <c r="A520" s="7"/>
      <c r="B520" s="7"/>
      <c r="C520" s="98"/>
      <c r="N520" s="7"/>
      <c r="O520" s="7"/>
      <c r="P520" s="98"/>
      <c r="AA520" s="7"/>
      <c r="AB520" s="7"/>
      <c r="AC520" s="98"/>
      <c r="AN520" s="7"/>
      <c r="AO520" s="7"/>
      <c r="AP520" s="98"/>
      <c r="BA520" s="7"/>
      <c r="BB520" s="7"/>
      <c r="BC520" s="98"/>
      <c r="BN520" s="7"/>
      <c r="BO520" s="7"/>
      <c r="BP520" s="98"/>
    </row>
    <row r="521" spans="1:78">
      <c r="A521" s="7"/>
      <c r="B521" s="7"/>
      <c r="C521" s="98"/>
      <c r="N521" s="7"/>
      <c r="O521" s="7"/>
      <c r="P521" s="98"/>
      <c r="AA521" s="7"/>
      <c r="AB521" s="7"/>
      <c r="AC521" s="98"/>
      <c r="AN521" s="7"/>
      <c r="AO521" s="7"/>
      <c r="AP521" s="98"/>
      <c r="BA521" s="7"/>
      <c r="BB521" s="7"/>
      <c r="BC521" s="98"/>
      <c r="BN521" s="7"/>
      <c r="BO521" s="7"/>
      <c r="BP521" s="98"/>
    </row>
    <row r="522" spans="1:78" ht="26.25" customHeight="1">
      <c r="A522" s="283" t="str">
        <f>CONCATENATE(A$1," by Equivalent Income Quintile")</f>
        <v>Distribution of Equivalent Income and Taxes by Source Among Individuals Age 62 and Older in  Year 2015 (2015 dollars) by Equivalent Income Quintile</v>
      </c>
      <c r="B522" s="283"/>
      <c r="C522" s="283"/>
      <c r="D522" s="283"/>
      <c r="E522" s="283"/>
      <c r="F522" s="283"/>
      <c r="G522" s="283"/>
      <c r="H522" s="283"/>
      <c r="I522" s="283"/>
      <c r="J522" s="283"/>
      <c r="K522" s="283"/>
      <c r="L522" s="283"/>
      <c r="N522" s="283" t="str">
        <f>CONCATENATE(N$1," by Equivalent Income Quintile")</f>
        <v>Distribution of Equivalent Income and Taxes by Source Among Individuals Age 62 and Older in  Year 2025 (2015 dollars) by Equivalent Income Quintile</v>
      </c>
      <c r="O522" s="283"/>
      <c r="P522" s="283"/>
      <c r="Q522" s="283"/>
      <c r="R522" s="283"/>
      <c r="S522" s="283"/>
      <c r="T522" s="283"/>
      <c r="U522" s="283"/>
      <c r="V522" s="283"/>
      <c r="W522" s="283"/>
      <c r="X522" s="283"/>
      <c r="Y522" s="283"/>
      <c r="AA522" s="289" t="str">
        <f>CONCATENATE(AA$1," by Equivalent Income Quintile")</f>
        <v>Distribution of Equivalent Income and Taxes by Source Among Individuals Age 62 and Older in  Year 2035 (2015 dollars) by Equivalent Income Quintile</v>
      </c>
      <c r="AB522" s="289"/>
      <c r="AC522" s="289"/>
      <c r="AD522" s="289"/>
      <c r="AE522" s="289"/>
      <c r="AF522" s="289"/>
      <c r="AG522" s="289"/>
      <c r="AH522" s="289"/>
      <c r="AI522" s="289"/>
      <c r="AJ522" s="289"/>
      <c r="AK522" s="289"/>
      <c r="AL522" s="289"/>
      <c r="AN522" s="289" t="str">
        <f>CONCATENATE(AN$1," by Equivalent Income Quintile")</f>
        <v>Distribution of Equivalent Income and Taxes by Source Among Individuals Age 62 and Older in  Year 2045 (2015 dollars) by Equivalent Income Quintile</v>
      </c>
      <c r="AO522" s="289"/>
      <c r="AP522" s="289"/>
      <c r="AQ522" s="289"/>
      <c r="AR522" s="289"/>
      <c r="AS522" s="289"/>
      <c r="AT522" s="289"/>
      <c r="AU522" s="289"/>
      <c r="AV522" s="289"/>
      <c r="AW522" s="289"/>
      <c r="AX522" s="289"/>
      <c r="AY522" s="289"/>
      <c r="BA522" s="289" t="str">
        <f>CONCATENATE(BA$1," by Equivalent Income Quintile")</f>
        <v>Distribution of Equivalent Income and Taxes by Source Among Individuals Age 62 and Older in  Year 2055 (2015 dollars) by Equivalent Income Quintile</v>
      </c>
      <c r="BB522" s="289"/>
      <c r="BC522" s="289"/>
      <c r="BD522" s="289"/>
      <c r="BE522" s="289"/>
      <c r="BF522" s="289"/>
      <c r="BG522" s="289"/>
      <c r="BH522" s="289"/>
      <c r="BI522" s="289"/>
      <c r="BJ522" s="289"/>
      <c r="BK522" s="289"/>
      <c r="BL522" s="289"/>
      <c r="BM522" s="114"/>
      <c r="BN522" s="283" t="str">
        <f>CONCATENATE(BN$1," by Equivalent Income Quintile")</f>
        <v>Distribution of Equivalent Income and Taxes by Source Among Individuals Age 62 and Older in  Year 2065 (2015 dollars) by Equivalent Income Quintile</v>
      </c>
      <c r="BO522" s="283"/>
      <c r="BP522" s="283"/>
      <c r="BQ522" s="283"/>
      <c r="BR522" s="283"/>
      <c r="BS522" s="283"/>
      <c r="BT522" s="283"/>
      <c r="BU522" s="283"/>
      <c r="BV522" s="283"/>
      <c r="BW522" s="283"/>
      <c r="BX522" s="283"/>
      <c r="BY522" s="283"/>
    </row>
    <row r="523" spans="1:78" ht="24.75" customHeight="1">
      <c r="A523" s="12"/>
      <c r="B523" s="12"/>
      <c r="C523" s="96"/>
      <c r="D523" s="286" t="str">
        <f>CONCATENATE("Equivalent Income",L$1)</f>
        <v>Equivalent Income Year 2015 (2015 dollars)</v>
      </c>
      <c r="E523" s="286"/>
      <c r="F523" s="286"/>
      <c r="G523" s="286"/>
      <c r="H523" s="286"/>
      <c r="I523" s="286"/>
      <c r="J523" s="286"/>
      <c r="K523" s="286"/>
      <c r="L523" s="286"/>
      <c r="N523" s="12"/>
      <c r="O523" s="12"/>
      <c r="P523" s="96"/>
      <c r="Q523" s="287" t="str">
        <f>CONCATENATE("Equivalent Income",Y$1)</f>
        <v>Equivalent Income Year 2025 (2015 dollars)</v>
      </c>
      <c r="R523" s="287"/>
      <c r="S523" s="287"/>
      <c r="T523" s="287"/>
      <c r="U523" s="287"/>
      <c r="V523" s="287"/>
      <c r="W523" s="287"/>
      <c r="X523" s="287"/>
      <c r="Y523" s="287"/>
      <c r="AA523" s="12"/>
      <c r="AB523" s="12"/>
      <c r="AC523" s="96"/>
      <c r="AD523" s="280" t="str">
        <f>CONCATENATE("Equivalent Income",AL$1)</f>
        <v>Equivalent Income Year 2035 (2015 dollars)</v>
      </c>
      <c r="AE523" s="280"/>
      <c r="AF523" s="280"/>
      <c r="AG523" s="280"/>
      <c r="AH523" s="280"/>
      <c r="AI523" s="280"/>
      <c r="AJ523" s="280"/>
      <c r="AK523" s="280"/>
      <c r="AL523" s="280"/>
      <c r="AN523" s="12"/>
      <c r="AO523" s="12"/>
      <c r="AP523" s="96"/>
      <c r="AQ523" s="279" t="str">
        <f>CONCATENATE("Equivalent Income",AY$1)</f>
        <v>Equivalent Income Year 2045 (2015 dollars)</v>
      </c>
      <c r="AR523" s="279"/>
      <c r="AS523" s="279"/>
      <c r="AT523" s="279"/>
      <c r="AU523" s="279"/>
      <c r="AV523" s="279"/>
      <c r="AW523" s="279"/>
      <c r="AX523" s="279"/>
      <c r="AY523" s="279"/>
      <c r="BA523" s="12"/>
      <c r="BB523" s="12"/>
      <c r="BC523" s="96"/>
      <c r="BD523" s="279" t="str">
        <f>CONCATENATE("Equivalent Income",BL$1)</f>
        <v>Equivalent Income Year 2055 (2015 dollars)</v>
      </c>
      <c r="BE523" s="279"/>
      <c r="BF523" s="279"/>
      <c r="BG523" s="279"/>
      <c r="BH523" s="279"/>
      <c r="BI523" s="279"/>
      <c r="BJ523" s="279"/>
      <c r="BK523" s="279"/>
      <c r="BL523" s="279"/>
      <c r="BM523" s="148"/>
      <c r="BN523" s="12"/>
      <c r="BO523" s="12"/>
      <c r="BP523" s="96"/>
      <c r="BQ523" s="280" t="str">
        <f>CONCATENATE("Equivalent Income",BY$1)</f>
        <v>Equivalent Income Year 2065 (2015 dollars)</v>
      </c>
      <c r="BR523" s="280"/>
      <c r="BS523" s="280"/>
      <c r="BT523" s="280"/>
      <c r="BU523" s="280"/>
      <c r="BV523" s="280"/>
      <c r="BW523" s="280"/>
      <c r="BX523" s="280"/>
      <c r="BY523" s="280"/>
    </row>
    <row r="524" spans="1:78" ht="26.25">
      <c r="A524" s="4"/>
      <c r="B524" s="5"/>
      <c r="C524" s="97" t="s">
        <v>109</v>
      </c>
      <c r="D524" s="53" t="str">
        <f t="shared" ref="D524:L524" si="124">D$5</f>
        <v>Mean</v>
      </c>
      <c r="E524" s="53" t="str">
        <f t="shared" si="124"/>
        <v>P5</v>
      </c>
      <c r="F524" s="53" t="str">
        <f t="shared" si="124"/>
        <v>P10</v>
      </c>
      <c r="G524" s="53" t="str">
        <f t="shared" si="124"/>
        <v>P25</v>
      </c>
      <c r="H524" s="53" t="str">
        <f t="shared" si="124"/>
        <v>P50</v>
      </c>
      <c r="I524" s="53" t="str">
        <f t="shared" si="124"/>
        <v>P75</v>
      </c>
      <c r="J524" s="53" t="str">
        <f t="shared" si="124"/>
        <v>P90</v>
      </c>
      <c r="K524" s="53" t="str">
        <f t="shared" si="124"/>
        <v>P95</v>
      </c>
      <c r="L524" s="53" t="str">
        <f t="shared" si="124"/>
        <v>P99</v>
      </c>
      <c r="N524" s="4"/>
      <c r="O524" s="5"/>
      <c r="P524" s="97" t="s">
        <v>109</v>
      </c>
      <c r="Q524" s="1" t="str">
        <f t="shared" ref="Q524:Y524" si="125">Q$5</f>
        <v>Mean</v>
      </c>
      <c r="R524" s="53" t="str">
        <f t="shared" si="125"/>
        <v>P5</v>
      </c>
      <c r="S524" s="53" t="str">
        <f t="shared" si="125"/>
        <v>P10</v>
      </c>
      <c r="T524" s="53" t="str">
        <f t="shared" si="125"/>
        <v>P25</v>
      </c>
      <c r="U524" s="53" t="str">
        <f t="shared" si="125"/>
        <v>P50</v>
      </c>
      <c r="V524" s="53" t="str">
        <f t="shared" si="125"/>
        <v>P75</v>
      </c>
      <c r="W524" s="53" t="str">
        <f t="shared" si="125"/>
        <v>P90</v>
      </c>
      <c r="X524" s="1" t="str">
        <f t="shared" si="125"/>
        <v>P95</v>
      </c>
      <c r="Y524" s="1" t="str">
        <f t="shared" si="125"/>
        <v>P99</v>
      </c>
      <c r="AA524" s="4"/>
      <c r="AB524" s="5"/>
      <c r="AC524" s="97" t="s">
        <v>109</v>
      </c>
      <c r="AD524" s="1" t="str">
        <f t="shared" ref="AD524:AL524" si="126">AD$5</f>
        <v>Mean</v>
      </c>
      <c r="AE524" s="1" t="str">
        <f t="shared" si="126"/>
        <v>P5</v>
      </c>
      <c r="AF524" s="1" t="str">
        <f t="shared" si="126"/>
        <v>P10</v>
      </c>
      <c r="AG524" s="1" t="str">
        <f t="shared" si="126"/>
        <v>P25</v>
      </c>
      <c r="AH524" s="1" t="str">
        <f t="shared" si="126"/>
        <v>P50</v>
      </c>
      <c r="AI524" s="1" t="str">
        <f t="shared" si="126"/>
        <v>P75</v>
      </c>
      <c r="AJ524" s="1" t="str">
        <f t="shared" si="126"/>
        <v>P90</v>
      </c>
      <c r="AK524" s="1" t="str">
        <f t="shared" si="126"/>
        <v>P95</v>
      </c>
      <c r="AL524" s="1" t="str">
        <f t="shared" si="126"/>
        <v>P99</v>
      </c>
      <c r="AN524" s="4"/>
      <c r="AO524" s="5"/>
      <c r="AP524" s="97" t="s">
        <v>109</v>
      </c>
      <c r="AQ524" s="53" t="str">
        <f t="shared" ref="AQ524:AY524" si="127">AQ$5</f>
        <v>Mean</v>
      </c>
      <c r="AR524" s="53" t="str">
        <f t="shared" si="127"/>
        <v>P5</v>
      </c>
      <c r="AS524" s="53" t="str">
        <f t="shared" si="127"/>
        <v>P10</v>
      </c>
      <c r="AT524" s="53" t="str">
        <f t="shared" si="127"/>
        <v>P25</v>
      </c>
      <c r="AU524" s="53" t="str">
        <f t="shared" si="127"/>
        <v>P50</v>
      </c>
      <c r="AV524" s="53" t="str">
        <f t="shared" si="127"/>
        <v>P75</v>
      </c>
      <c r="AW524" s="53" t="str">
        <f t="shared" si="127"/>
        <v>P90</v>
      </c>
      <c r="AX524" s="53" t="str">
        <f t="shared" si="127"/>
        <v>P95</v>
      </c>
      <c r="AY524" s="53" t="str">
        <f t="shared" si="127"/>
        <v>P99</v>
      </c>
      <c r="BA524" s="4"/>
      <c r="BB524" s="5"/>
      <c r="BC524" s="97" t="s">
        <v>109</v>
      </c>
      <c r="BD524" s="53" t="str">
        <f t="shared" ref="BD524:BL524" si="128">BD$5</f>
        <v>Mean</v>
      </c>
      <c r="BE524" s="53" t="str">
        <f t="shared" si="128"/>
        <v>P5</v>
      </c>
      <c r="BF524" s="53" t="str">
        <f t="shared" si="128"/>
        <v>P10</v>
      </c>
      <c r="BG524" s="53" t="str">
        <f t="shared" si="128"/>
        <v>P25</v>
      </c>
      <c r="BH524" s="53" t="str">
        <f t="shared" si="128"/>
        <v>P50</v>
      </c>
      <c r="BI524" s="53" t="str">
        <f t="shared" si="128"/>
        <v>P75</v>
      </c>
      <c r="BJ524" s="53" t="str">
        <f t="shared" si="128"/>
        <v>P90</v>
      </c>
      <c r="BK524" s="53" t="str">
        <f t="shared" si="128"/>
        <v>P95</v>
      </c>
      <c r="BL524" s="53" t="str">
        <f t="shared" si="128"/>
        <v>P99</v>
      </c>
      <c r="BN524" s="4"/>
      <c r="BO524" s="5"/>
      <c r="BP524" s="97" t="s">
        <v>109</v>
      </c>
      <c r="BQ524" s="1" t="str">
        <f t="shared" ref="BQ524:BY524" si="129">BQ$5</f>
        <v>Mean</v>
      </c>
      <c r="BR524" s="1" t="str">
        <f t="shared" si="129"/>
        <v>P5</v>
      </c>
      <c r="BS524" s="1" t="str">
        <f t="shared" si="129"/>
        <v>P10</v>
      </c>
      <c r="BT524" s="1" t="str">
        <f t="shared" si="129"/>
        <v>P25</v>
      </c>
      <c r="BU524" s="1" t="str">
        <f t="shared" si="129"/>
        <v>P50</v>
      </c>
      <c r="BV524" s="1" t="str">
        <f t="shared" si="129"/>
        <v>P75</v>
      </c>
      <c r="BW524" s="1" t="str">
        <f t="shared" si="129"/>
        <v>P90</v>
      </c>
      <c r="BX524" s="1" t="str">
        <f t="shared" si="129"/>
        <v>P95</v>
      </c>
      <c r="BY524" s="1" t="str">
        <f t="shared" si="129"/>
        <v>P99</v>
      </c>
    </row>
    <row r="525" spans="1:78">
      <c r="A525" s="6" t="s">
        <v>38</v>
      </c>
      <c r="B525" s="7"/>
      <c r="C525" s="98"/>
      <c r="N525" s="6" t="s">
        <v>38</v>
      </c>
      <c r="O525" s="7"/>
      <c r="P525" s="98"/>
      <c r="AA525" s="6" t="s">
        <v>38</v>
      </c>
      <c r="AB525" s="7"/>
      <c r="AC525" s="98"/>
      <c r="AN525" s="6" t="s">
        <v>38</v>
      </c>
      <c r="AO525" s="7"/>
      <c r="AP525" s="98"/>
      <c r="BA525" s="6" t="s">
        <v>38</v>
      </c>
      <c r="BB525" s="7"/>
      <c r="BC525" s="98"/>
      <c r="BN525" s="6" t="s">
        <v>38</v>
      </c>
      <c r="BO525" s="7"/>
      <c r="BP525" s="98"/>
    </row>
    <row r="526" spans="1:78">
      <c r="A526" s="7"/>
      <c r="B526" s="7" t="s">
        <v>512</v>
      </c>
      <c r="C526" s="98">
        <f>SAStab!B2306</f>
        <v>0.99</v>
      </c>
      <c r="D526" s="52">
        <f>SAStab!B10480</f>
        <v>72340</v>
      </c>
      <c r="E526" s="52">
        <f>SAStab!C10480</f>
        <v>8867.42</v>
      </c>
      <c r="F526" s="52">
        <f>SAStab!D10480</f>
        <v>12624.34</v>
      </c>
      <c r="G526" s="52">
        <f>SAStab!E10480</f>
        <v>23963.9</v>
      </c>
      <c r="H526" s="52">
        <f>SAStab!F10480</f>
        <v>45863.4</v>
      </c>
      <c r="I526" s="52">
        <f>SAStab!G10480</f>
        <v>84797</v>
      </c>
      <c r="J526" s="52">
        <f>SAStab!H10480</f>
        <v>144059</v>
      </c>
      <c r="K526" s="52">
        <f>SAStab!I10480</f>
        <v>203367</v>
      </c>
      <c r="L526" s="52">
        <f>SAStab!J10480</f>
        <v>433241</v>
      </c>
      <c r="N526" s="7"/>
      <c r="O526" s="7" t="str">
        <f t="shared" ref="O526:O552" si="130">$B526</f>
        <v>Equivalent Annuity Income</v>
      </c>
      <c r="P526" s="98">
        <f>SAStab!C2306</f>
        <v>0.99</v>
      </c>
      <c r="Q526">
        <f>SAStab!B10651</f>
        <v>77868</v>
      </c>
      <c r="R526" s="52">
        <f>SAStab!C10651</f>
        <v>9215.8700000000008</v>
      </c>
      <c r="S526" s="52">
        <f>SAStab!D10651</f>
        <v>13595.5</v>
      </c>
      <c r="T526" s="52">
        <f>SAStab!E10651</f>
        <v>25878.400000000001</v>
      </c>
      <c r="U526" s="52">
        <f>SAStab!F10651</f>
        <v>49598.1</v>
      </c>
      <c r="V526" s="52">
        <f>SAStab!G10651</f>
        <v>91383</v>
      </c>
      <c r="W526" s="52">
        <f>SAStab!H10651</f>
        <v>155353</v>
      </c>
      <c r="X526">
        <f>SAStab!I10651</f>
        <v>221075</v>
      </c>
      <c r="Y526">
        <f>SAStab!J10651</f>
        <v>478573</v>
      </c>
      <c r="AA526" s="7"/>
      <c r="AB526" s="7" t="str">
        <f t="shared" ref="AB526:AB552" si="131">$B526</f>
        <v>Equivalent Annuity Income</v>
      </c>
      <c r="AC526" s="98">
        <f>SAStab!D2306</f>
        <v>0.99099999999999999</v>
      </c>
      <c r="AD526">
        <f>SAStab!B10822</f>
        <v>81465</v>
      </c>
      <c r="AE526">
        <f>SAStab!C10822</f>
        <v>9359.69</v>
      </c>
      <c r="AF526">
        <f>SAStab!D10822</f>
        <v>14181.33</v>
      </c>
      <c r="AG526">
        <f>SAStab!E10822</f>
        <v>26581.7</v>
      </c>
      <c r="AH526">
        <f>SAStab!F10822</f>
        <v>50652.2</v>
      </c>
      <c r="AI526">
        <f>SAStab!G10822</f>
        <v>95345</v>
      </c>
      <c r="AJ526">
        <f>SAStab!H10822</f>
        <v>167585</v>
      </c>
      <c r="AK526">
        <f>SAStab!I10822</f>
        <v>233714</v>
      </c>
      <c r="AL526">
        <f>SAStab!J10822</f>
        <v>521024</v>
      </c>
      <c r="AN526" s="7"/>
      <c r="AO526" s="7" t="str">
        <f t="shared" ref="AO526:AO552" si="132">$B526</f>
        <v>Equivalent Annuity Income</v>
      </c>
      <c r="AP526" s="98">
        <f>SAStab!E2306</f>
        <v>0.99099999999999999</v>
      </c>
      <c r="AQ526" s="52">
        <f>SAStab!B10993</f>
        <v>86829</v>
      </c>
      <c r="AR526" s="52">
        <f>SAStab!C10993</f>
        <v>9358.25</v>
      </c>
      <c r="AS526" s="52">
        <f>SAStab!D10993</f>
        <v>14699.36</v>
      </c>
      <c r="AT526" s="52">
        <f>SAStab!E10993</f>
        <v>27415.1</v>
      </c>
      <c r="AU526" s="52">
        <f>SAStab!F10993</f>
        <v>51958.7</v>
      </c>
      <c r="AV526" s="52">
        <f>SAStab!G10993</f>
        <v>100214</v>
      </c>
      <c r="AW526" s="52">
        <f>SAStab!H10993</f>
        <v>178659</v>
      </c>
      <c r="AX526" s="52">
        <f>SAStab!I10993</f>
        <v>259689</v>
      </c>
      <c r="AY526" s="52">
        <f>SAStab!J10993</f>
        <v>572228</v>
      </c>
      <c r="BA526" s="7"/>
      <c r="BB526" s="7" t="str">
        <f t="shared" ref="BB526:BB552" si="133">$B526</f>
        <v>Equivalent Annuity Income</v>
      </c>
      <c r="BC526" s="98">
        <f>SAStab!F2306</f>
        <v>0.99099999999999999</v>
      </c>
      <c r="BD526" s="52">
        <f>SAStab!B11164</f>
        <v>93953</v>
      </c>
      <c r="BE526" s="52">
        <f>SAStab!C11164</f>
        <v>9681.1299999999992</v>
      </c>
      <c r="BF526" s="52">
        <f>SAStab!D11164</f>
        <v>15908.79</v>
      </c>
      <c r="BG526" s="52">
        <f>SAStab!E11164</f>
        <v>29521.4</v>
      </c>
      <c r="BH526" s="52">
        <f>SAStab!F11164</f>
        <v>56459.3</v>
      </c>
      <c r="BI526" s="52">
        <f>SAStab!G11164</f>
        <v>109325</v>
      </c>
      <c r="BJ526" s="52">
        <f>SAStab!H11164</f>
        <v>194259</v>
      </c>
      <c r="BK526" s="52">
        <f>SAStab!I11164</f>
        <v>277495</v>
      </c>
      <c r="BL526" s="52">
        <f>SAStab!J11164</f>
        <v>605315</v>
      </c>
      <c r="BN526" s="7"/>
      <c r="BO526" s="7" t="str">
        <f t="shared" ref="BO526:BO552" si="134">$B526</f>
        <v>Equivalent Annuity Income</v>
      </c>
      <c r="BP526" s="98">
        <f>SAStab!G2306</f>
        <v>0.99199999999999999</v>
      </c>
      <c r="BQ526">
        <f>SAStab!B11335</f>
        <v>100492</v>
      </c>
      <c r="BR526">
        <f>SAStab!C11335</f>
        <v>10422.629999999999</v>
      </c>
      <c r="BS526">
        <f>SAStab!D11335</f>
        <v>17593.560000000001</v>
      </c>
      <c r="BT526">
        <f>SAStab!E11335</f>
        <v>32446.7</v>
      </c>
      <c r="BU526">
        <f>SAStab!F11335</f>
        <v>62124.6</v>
      </c>
      <c r="BV526" s="11">
        <f>SAStab!G11335</f>
        <v>118328</v>
      </c>
      <c r="BW526" s="11">
        <f>SAStab!H11335</f>
        <v>210027</v>
      </c>
      <c r="BX526" s="11">
        <f>SAStab!I11335</f>
        <v>293029</v>
      </c>
      <c r="BY526" s="11">
        <f>SAStab!J11335</f>
        <v>637714</v>
      </c>
    </row>
    <row r="527" spans="1:78">
      <c r="A527" s="7"/>
      <c r="B527" s="7" t="s">
        <v>39</v>
      </c>
      <c r="C527" s="98">
        <f>SAStab!B2307</f>
        <v>0.83899999999999997</v>
      </c>
      <c r="D527" s="52">
        <f>SAStab!B10481</f>
        <v>14605</v>
      </c>
      <c r="E527" s="52">
        <f>SAStab!C10481</f>
        <v>0</v>
      </c>
      <c r="F527" s="52">
        <f>SAStab!D10481</f>
        <v>0</v>
      </c>
      <c r="G527" s="52">
        <f>SAStab!E10481</f>
        <v>7489.9</v>
      </c>
      <c r="H527" s="52">
        <f>SAStab!F10481</f>
        <v>15345.6</v>
      </c>
      <c r="I527" s="52">
        <f>SAStab!G10481</f>
        <v>21507</v>
      </c>
      <c r="J527" s="52">
        <f>SAStab!H10481</f>
        <v>26576</v>
      </c>
      <c r="K527" s="52">
        <f>SAStab!I10481</f>
        <v>29600</v>
      </c>
      <c r="L527" s="52">
        <f>SAStab!J10481</f>
        <v>35882</v>
      </c>
      <c r="N527" s="7"/>
      <c r="O527" s="7" t="str">
        <f t="shared" si="130"/>
        <v>Social Security Benefits</v>
      </c>
      <c r="P527" s="98">
        <f>SAStab!C2307</f>
        <v>0.85499999999999998</v>
      </c>
      <c r="Q527">
        <f>SAStab!B10652</f>
        <v>16751</v>
      </c>
      <c r="R527" s="52">
        <f>SAStab!C10652</f>
        <v>0</v>
      </c>
      <c r="S527" s="52">
        <f>SAStab!D10652</f>
        <v>0</v>
      </c>
      <c r="T527" s="52">
        <f>SAStab!E10652</f>
        <v>8927.5</v>
      </c>
      <c r="U527" s="52">
        <f>SAStab!F10652</f>
        <v>17194.400000000001</v>
      </c>
      <c r="V527" s="52">
        <f>SAStab!G10652</f>
        <v>24802</v>
      </c>
      <c r="W527" s="52">
        <f>SAStab!H10652</f>
        <v>30520</v>
      </c>
      <c r="X527">
        <f>SAStab!I10652</f>
        <v>33730</v>
      </c>
      <c r="Y527">
        <f>SAStab!J10652</f>
        <v>40407</v>
      </c>
      <c r="AA527" s="7"/>
      <c r="AB527" s="7" t="str">
        <f t="shared" si="131"/>
        <v>Social Security Benefits</v>
      </c>
      <c r="AC527" s="98">
        <f>SAStab!D2307</f>
        <v>0.872</v>
      </c>
      <c r="AD527">
        <f>SAStab!B10823</f>
        <v>18854</v>
      </c>
      <c r="AE527">
        <f>SAStab!C10823</f>
        <v>0</v>
      </c>
      <c r="AF527">
        <f>SAStab!D10823</f>
        <v>0</v>
      </c>
      <c r="AG527">
        <f>SAStab!E10823</f>
        <v>10664.3</v>
      </c>
      <c r="AH527">
        <f>SAStab!F10823</f>
        <v>19360.400000000001</v>
      </c>
      <c r="AI527">
        <f>SAStab!G10823</f>
        <v>27226</v>
      </c>
      <c r="AJ527">
        <f>SAStab!H10823</f>
        <v>33504</v>
      </c>
      <c r="AK527">
        <f>SAStab!I10823</f>
        <v>37158</v>
      </c>
      <c r="AL527">
        <f>SAStab!J10823</f>
        <v>44714</v>
      </c>
      <c r="AN527" s="7"/>
      <c r="AO527" s="7" t="str">
        <f t="shared" si="132"/>
        <v>Social Security Benefits</v>
      </c>
      <c r="AP527" s="98">
        <f>SAStab!E2307</f>
        <v>0.871</v>
      </c>
      <c r="AQ527" s="52">
        <f>SAStab!B10994</f>
        <v>20345</v>
      </c>
      <c r="AR527" s="52">
        <f>SAStab!C10994</f>
        <v>0</v>
      </c>
      <c r="AS527" s="52">
        <f>SAStab!D10994</f>
        <v>0</v>
      </c>
      <c r="AT527" s="52">
        <f>SAStab!E10994</f>
        <v>11372.5</v>
      </c>
      <c r="AU527" s="52">
        <f>SAStab!F10994</f>
        <v>20492.400000000001</v>
      </c>
      <c r="AV527" s="52">
        <f>SAStab!G10994</f>
        <v>29425</v>
      </c>
      <c r="AW527" s="52">
        <f>SAStab!H10994</f>
        <v>36709</v>
      </c>
      <c r="AX527" s="52">
        <f>SAStab!I10994</f>
        <v>41298</v>
      </c>
      <c r="AY527" s="52">
        <f>SAStab!J10994</f>
        <v>49315</v>
      </c>
      <c r="BA527" s="7"/>
      <c r="BB527" s="7" t="str">
        <f t="shared" si="133"/>
        <v>Social Security Benefits</v>
      </c>
      <c r="BC527" s="98">
        <f>SAStab!F2307</f>
        <v>0.871</v>
      </c>
      <c r="BD527" s="52">
        <f>SAStab!B11165</f>
        <v>22288</v>
      </c>
      <c r="BE527" s="52">
        <f>SAStab!C11165</f>
        <v>0</v>
      </c>
      <c r="BF527" s="52">
        <f>SAStab!D11165</f>
        <v>0</v>
      </c>
      <c r="BG527" s="52">
        <f>SAStab!E11165</f>
        <v>12359.4</v>
      </c>
      <c r="BH527" s="52">
        <f>SAStab!F11165</f>
        <v>22159.9</v>
      </c>
      <c r="BI527" s="52">
        <f>SAStab!G11165</f>
        <v>32239</v>
      </c>
      <c r="BJ527" s="52">
        <f>SAStab!H11165</f>
        <v>41002</v>
      </c>
      <c r="BK527" s="52">
        <f>SAStab!I11165</f>
        <v>46043</v>
      </c>
      <c r="BL527" s="52">
        <f>SAStab!J11165</f>
        <v>54506</v>
      </c>
      <c r="BN527" s="7"/>
      <c r="BO527" s="7" t="str">
        <f t="shared" si="134"/>
        <v>Social Security Benefits</v>
      </c>
      <c r="BP527" s="98">
        <f>SAStab!G2307</f>
        <v>0.874</v>
      </c>
      <c r="BQ527">
        <f>SAStab!B11336</f>
        <v>25224</v>
      </c>
      <c r="BR527">
        <f>SAStab!C11336</f>
        <v>0</v>
      </c>
      <c r="BS527">
        <f>SAStab!D11336</f>
        <v>0</v>
      </c>
      <c r="BT527">
        <f>SAStab!E11336</f>
        <v>14229.1</v>
      </c>
      <c r="BU527">
        <f>SAStab!F11336</f>
        <v>25066.799999999999</v>
      </c>
      <c r="BV527" s="11">
        <f>SAStab!G11336</f>
        <v>36561</v>
      </c>
      <c r="BW527" s="11">
        <f>SAStab!H11336</f>
        <v>46081</v>
      </c>
      <c r="BX527" s="11">
        <f>SAStab!I11336</f>
        <v>51245</v>
      </c>
      <c r="BY527" s="11">
        <f>SAStab!J11336</f>
        <v>60833</v>
      </c>
    </row>
    <row r="528" spans="1:78">
      <c r="B528" s="7" t="s">
        <v>63</v>
      </c>
      <c r="C528" s="98">
        <f>SAStab!B2308</f>
        <v>3.4000000000000002E-2</v>
      </c>
      <c r="D528" s="52">
        <f>SAStab!B10482</f>
        <v>186</v>
      </c>
      <c r="E528" s="52">
        <f>SAStab!C10482</f>
        <v>0</v>
      </c>
      <c r="F528" s="52">
        <f>SAStab!D10482</f>
        <v>0</v>
      </c>
      <c r="G528" s="52">
        <f>SAStab!E10482</f>
        <v>0</v>
      </c>
      <c r="H528" s="52">
        <f>SAStab!F10482</f>
        <v>0</v>
      </c>
      <c r="I528" s="52">
        <f>SAStab!G10482</f>
        <v>0</v>
      </c>
      <c r="J528" s="52">
        <f>SAStab!H10482</f>
        <v>0</v>
      </c>
      <c r="K528" s="52">
        <f>SAStab!I10482</f>
        <v>0</v>
      </c>
      <c r="L528" s="52">
        <f>SAStab!J10482</f>
        <v>8069</v>
      </c>
      <c r="O528" s="7" t="str">
        <f t="shared" si="130"/>
        <v>SSI</v>
      </c>
      <c r="P528" s="98">
        <f>SAStab!C2308</f>
        <v>2.7E-2</v>
      </c>
      <c r="Q528">
        <f>SAStab!B10653</f>
        <v>150</v>
      </c>
      <c r="R528" s="52">
        <f>SAStab!C10653</f>
        <v>0</v>
      </c>
      <c r="S528" s="52">
        <f>SAStab!D10653</f>
        <v>0</v>
      </c>
      <c r="T528" s="52">
        <f>SAStab!E10653</f>
        <v>0</v>
      </c>
      <c r="U528" s="52">
        <f>SAStab!F10653</f>
        <v>0</v>
      </c>
      <c r="V528" s="52">
        <f>SAStab!G10653</f>
        <v>0</v>
      </c>
      <c r="W528" s="52">
        <f>SAStab!H10653</f>
        <v>0</v>
      </c>
      <c r="X528">
        <f>SAStab!I10653</f>
        <v>0</v>
      </c>
      <c r="Y528">
        <f>SAStab!J10653</f>
        <v>6876</v>
      </c>
      <c r="AB528" s="7" t="str">
        <f t="shared" si="131"/>
        <v>SSI</v>
      </c>
      <c r="AC528" s="98">
        <f>SAStab!D2308</f>
        <v>2.1999999999999999E-2</v>
      </c>
      <c r="AD528">
        <f>SAStab!B10824</f>
        <v>119</v>
      </c>
      <c r="AE528">
        <f>SAStab!C10824</f>
        <v>0</v>
      </c>
      <c r="AF528">
        <f>SAStab!D10824</f>
        <v>0</v>
      </c>
      <c r="AG528">
        <f>SAStab!E10824</f>
        <v>0</v>
      </c>
      <c r="AH528">
        <f>SAStab!F10824</f>
        <v>0</v>
      </c>
      <c r="AI528">
        <f>SAStab!G10824</f>
        <v>0</v>
      </c>
      <c r="AJ528">
        <f>SAStab!H10824</f>
        <v>0</v>
      </c>
      <c r="AK528">
        <f>SAStab!I10824</f>
        <v>0</v>
      </c>
      <c r="AL528">
        <f>SAStab!J10824</f>
        <v>6023</v>
      </c>
      <c r="AO528" s="7" t="str">
        <f t="shared" si="132"/>
        <v>SSI</v>
      </c>
      <c r="AP528" s="98">
        <f>SAStab!E2308</f>
        <v>1.7999999999999999E-2</v>
      </c>
      <c r="AQ528" s="52">
        <f>SAStab!B10995</f>
        <v>100</v>
      </c>
      <c r="AR528" s="52">
        <f>SAStab!C10995</f>
        <v>0</v>
      </c>
      <c r="AS528" s="52">
        <f>SAStab!D10995</f>
        <v>0</v>
      </c>
      <c r="AT528" s="52">
        <f>SAStab!E10995</f>
        <v>0</v>
      </c>
      <c r="AU528" s="52">
        <f>SAStab!F10995</f>
        <v>0</v>
      </c>
      <c r="AV528" s="52">
        <f>SAStab!G10995</f>
        <v>0</v>
      </c>
      <c r="AW528" s="52">
        <f>SAStab!H10995</f>
        <v>0</v>
      </c>
      <c r="AX528" s="52">
        <f>SAStab!I10995</f>
        <v>0</v>
      </c>
      <c r="AY528" s="52">
        <f>SAStab!J10995</f>
        <v>5020</v>
      </c>
      <c r="BB528" s="7" t="str">
        <f t="shared" si="133"/>
        <v>SSI</v>
      </c>
      <c r="BC528" s="98">
        <f>SAStab!F2308</f>
        <v>1.4E-2</v>
      </c>
      <c r="BD528" s="52">
        <f>SAStab!B11166</f>
        <v>78</v>
      </c>
      <c r="BE528" s="52">
        <f>SAStab!C11166</f>
        <v>0</v>
      </c>
      <c r="BF528" s="52">
        <f>SAStab!D11166</f>
        <v>0</v>
      </c>
      <c r="BG528" s="52">
        <f>SAStab!E11166</f>
        <v>0</v>
      </c>
      <c r="BH528" s="52">
        <f>SAStab!F11166</f>
        <v>0</v>
      </c>
      <c r="BI528" s="52">
        <f>SAStab!G11166</f>
        <v>0</v>
      </c>
      <c r="BJ528" s="52">
        <f>SAStab!H11166</f>
        <v>0</v>
      </c>
      <c r="BK528" s="52">
        <f>SAStab!I11166</f>
        <v>0</v>
      </c>
      <c r="BL528" s="52">
        <f>SAStab!J11166</f>
        <v>3323</v>
      </c>
      <c r="BO528" s="7" t="str">
        <f t="shared" si="134"/>
        <v>SSI</v>
      </c>
      <c r="BP528" s="98">
        <f>SAStab!G2308</f>
        <v>1.0999999999999999E-2</v>
      </c>
      <c r="BQ528">
        <f>SAStab!B11337</f>
        <v>63</v>
      </c>
      <c r="BR528">
        <f>SAStab!C11337</f>
        <v>0</v>
      </c>
      <c r="BS528">
        <f>SAStab!D11337</f>
        <v>0</v>
      </c>
      <c r="BT528">
        <f>SAStab!E11337</f>
        <v>0</v>
      </c>
      <c r="BU528">
        <f>SAStab!F11337</f>
        <v>0</v>
      </c>
      <c r="BV528" s="11">
        <f>SAStab!G11337</f>
        <v>0</v>
      </c>
      <c r="BW528" s="11">
        <f>SAStab!H11337</f>
        <v>0</v>
      </c>
      <c r="BX528" s="11">
        <f>SAStab!I11337</f>
        <v>0</v>
      </c>
      <c r="BY528" s="11">
        <f>SAStab!J11337</f>
        <v>1113</v>
      </c>
    </row>
    <row r="529" spans="1:77">
      <c r="A529" s="7"/>
      <c r="B529" s="7" t="s">
        <v>271</v>
      </c>
      <c r="C529" s="98">
        <f>SAStab!B2309</f>
        <v>0.93</v>
      </c>
      <c r="D529" s="52">
        <f>SAStab!B10483</f>
        <v>27019</v>
      </c>
      <c r="E529" s="52">
        <f>SAStab!C10483</f>
        <v>-32</v>
      </c>
      <c r="F529" s="52">
        <f>SAStab!D10483</f>
        <v>106.38</v>
      </c>
      <c r="G529" s="52">
        <f>SAStab!E10483</f>
        <v>1321.4</v>
      </c>
      <c r="H529" s="52">
        <f>SAStab!F10483</f>
        <v>6406.6</v>
      </c>
      <c r="I529" s="52">
        <f>SAStab!G10483</f>
        <v>21950</v>
      </c>
      <c r="J529" s="52">
        <f>SAStab!H10483</f>
        <v>59827</v>
      </c>
      <c r="K529" s="52">
        <f>SAStab!I10483</f>
        <v>108042</v>
      </c>
      <c r="L529" s="52">
        <f>SAStab!J10483</f>
        <v>329737</v>
      </c>
      <c r="N529" s="7"/>
      <c r="O529" s="7" t="str">
        <f t="shared" si="130"/>
        <v>Annuitized Financial Income</v>
      </c>
      <c r="P529" s="98">
        <f>SAStab!C2309</f>
        <v>0.93899999999999995</v>
      </c>
      <c r="Q529">
        <f>SAStab!B10654</f>
        <v>30861</v>
      </c>
      <c r="R529" s="52">
        <f>SAStab!C10654</f>
        <v>-32.93</v>
      </c>
      <c r="S529" s="52">
        <f>SAStab!D10654</f>
        <v>202.62</v>
      </c>
      <c r="T529" s="52">
        <f>SAStab!E10654</f>
        <v>1758.3</v>
      </c>
      <c r="U529" s="52">
        <f>SAStab!F10654</f>
        <v>7642.2</v>
      </c>
      <c r="V529" s="52">
        <f>SAStab!G10654</f>
        <v>24676</v>
      </c>
      <c r="W529" s="52">
        <f>SAStab!H10654</f>
        <v>67178</v>
      </c>
      <c r="X529">
        <f>SAStab!I10654</f>
        <v>117114</v>
      </c>
      <c r="Y529">
        <f>SAStab!J10654</f>
        <v>382740</v>
      </c>
      <c r="AA529" s="7"/>
      <c r="AB529" s="7" t="str">
        <f t="shared" si="131"/>
        <v>Annuitized Financial Income</v>
      </c>
      <c r="AC529" s="98">
        <f>SAStab!D2309</f>
        <v>0.94099999999999995</v>
      </c>
      <c r="AD529">
        <f>SAStab!B10825</f>
        <v>33029</v>
      </c>
      <c r="AE529">
        <f>SAStab!C10825</f>
        <v>-35.340000000000003</v>
      </c>
      <c r="AF529">
        <f>SAStab!D10825</f>
        <v>259.14</v>
      </c>
      <c r="AG529">
        <f>SAStab!E10825</f>
        <v>2045.6</v>
      </c>
      <c r="AH529">
        <f>SAStab!F10825</f>
        <v>8630.7999999999993</v>
      </c>
      <c r="AI529">
        <f>SAStab!G10825</f>
        <v>28434</v>
      </c>
      <c r="AJ529">
        <f>SAStab!H10825</f>
        <v>73879</v>
      </c>
      <c r="AK529">
        <f>SAStab!I10825</f>
        <v>126967</v>
      </c>
      <c r="AL529">
        <f>SAStab!J10825</f>
        <v>384222</v>
      </c>
      <c r="AN529" s="7"/>
      <c r="AO529" s="7" t="str">
        <f t="shared" si="132"/>
        <v>Annuitized Financial Income</v>
      </c>
      <c r="AP529" s="98">
        <f>SAStab!E2309</f>
        <v>0.93799999999999994</v>
      </c>
      <c r="AQ529" s="52">
        <f>SAStab!B10996</f>
        <v>35744</v>
      </c>
      <c r="AR529" s="52">
        <f>SAStab!C10996</f>
        <v>-42.22</v>
      </c>
      <c r="AS529" s="52">
        <f>SAStab!D10996</f>
        <v>266.57</v>
      </c>
      <c r="AT529" s="52">
        <f>SAStab!E10996</f>
        <v>2184.1</v>
      </c>
      <c r="AU529" s="52">
        <f>SAStab!F10996</f>
        <v>9219.4</v>
      </c>
      <c r="AV529" s="52">
        <f>SAStab!G10996</f>
        <v>31041</v>
      </c>
      <c r="AW529" s="52">
        <f>SAStab!H10996</f>
        <v>80642</v>
      </c>
      <c r="AX529" s="52">
        <f>SAStab!I10996</f>
        <v>139531</v>
      </c>
      <c r="AY529" s="52">
        <f>SAStab!J10996</f>
        <v>410554</v>
      </c>
      <c r="BA529" s="7"/>
      <c r="BB529" s="7" t="str">
        <f t="shared" si="133"/>
        <v>Annuitized Financial Income</v>
      </c>
      <c r="BC529" s="98">
        <f>SAStab!F2309</f>
        <v>0.94</v>
      </c>
      <c r="BD529" s="52">
        <f>SAStab!B11167</f>
        <v>36404</v>
      </c>
      <c r="BE529" s="52">
        <f>SAStab!C11167</f>
        <v>-39.229999999999997</v>
      </c>
      <c r="BF529" s="52">
        <f>SAStab!D11167</f>
        <v>301.66000000000003</v>
      </c>
      <c r="BG529" s="52">
        <f>SAStab!E11167</f>
        <v>2385</v>
      </c>
      <c r="BH529" s="52">
        <f>SAStab!F11167</f>
        <v>9829.5</v>
      </c>
      <c r="BI529" s="52">
        <f>SAStab!G11167</f>
        <v>32480</v>
      </c>
      <c r="BJ529" s="52">
        <f>SAStab!H11167</f>
        <v>83858</v>
      </c>
      <c r="BK529" s="52">
        <f>SAStab!I11167</f>
        <v>144105</v>
      </c>
      <c r="BL529" s="52">
        <f>SAStab!J11167</f>
        <v>411350</v>
      </c>
      <c r="BN529" s="7"/>
      <c r="BO529" s="7" t="str">
        <f t="shared" si="134"/>
        <v>Annuitized Financial Income</v>
      </c>
      <c r="BP529" s="98">
        <f>SAStab!G2309</f>
        <v>0.94199999999999995</v>
      </c>
      <c r="BQ529">
        <f>SAStab!B11338</f>
        <v>37572</v>
      </c>
      <c r="BR529">
        <f>SAStab!C11338</f>
        <v>-36.01</v>
      </c>
      <c r="BS529">
        <f>SAStab!D11338</f>
        <v>342.35</v>
      </c>
      <c r="BT529">
        <f>SAStab!E11338</f>
        <v>2551.6</v>
      </c>
      <c r="BU529">
        <f>SAStab!F11338</f>
        <v>10719.2</v>
      </c>
      <c r="BV529" s="11">
        <f>SAStab!G11338</f>
        <v>33682</v>
      </c>
      <c r="BW529" s="11">
        <f>SAStab!H11338</f>
        <v>85186</v>
      </c>
      <c r="BX529" s="11">
        <f>SAStab!I11338</f>
        <v>146035</v>
      </c>
      <c r="BY529" s="11">
        <f>SAStab!J11338</f>
        <v>396889</v>
      </c>
    </row>
    <row r="530" spans="1:77">
      <c r="A530" s="6"/>
      <c r="B530" s="7" t="s">
        <v>40</v>
      </c>
      <c r="C530" s="98">
        <f>SAStab!B2310</f>
        <v>0.48099999999999998</v>
      </c>
      <c r="D530" s="52">
        <f>SAStab!B10484</f>
        <v>7887</v>
      </c>
      <c r="E530" s="52">
        <f>SAStab!C10484</f>
        <v>0</v>
      </c>
      <c r="F530" s="52">
        <f>SAStab!D10484</f>
        <v>0</v>
      </c>
      <c r="G530" s="52">
        <f>SAStab!E10484</f>
        <v>0</v>
      </c>
      <c r="H530" s="52">
        <f>SAStab!F10484</f>
        <v>0</v>
      </c>
      <c r="I530" s="52">
        <f>SAStab!G10484</f>
        <v>9760</v>
      </c>
      <c r="J530" s="52">
        <f>SAStab!H10484</f>
        <v>24818</v>
      </c>
      <c r="K530" s="52">
        <f>SAStab!I10484</f>
        <v>37756</v>
      </c>
      <c r="L530" s="52">
        <f>SAStab!J10484</f>
        <v>73271</v>
      </c>
      <c r="N530" s="6"/>
      <c r="O530" s="7" t="str">
        <f t="shared" si="130"/>
        <v>DB Pension Income</v>
      </c>
      <c r="P530" s="98">
        <f>SAStab!C2310</f>
        <v>0.45500000000000002</v>
      </c>
      <c r="Q530">
        <f>SAStab!B10655</f>
        <v>6408</v>
      </c>
      <c r="R530" s="52">
        <f>SAStab!C10655</f>
        <v>0</v>
      </c>
      <c r="S530" s="52">
        <f>SAStab!D10655</f>
        <v>0</v>
      </c>
      <c r="T530" s="52">
        <f>SAStab!E10655</f>
        <v>0</v>
      </c>
      <c r="U530" s="52">
        <f>SAStab!F10655</f>
        <v>0</v>
      </c>
      <c r="V530" s="52">
        <f>SAStab!G10655</f>
        <v>6281</v>
      </c>
      <c r="W530" s="52">
        <f>SAStab!H10655</f>
        <v>20027</v>
      </c>
      <c r="X530">
        <f>SAStab!I10655</f>
        <v>33575</v>
      </c>
      <c r="Y530">
        <f>SAStab!J10655</f>
        <v>69553</v>
      </c>
      <c r="AA530" s="6"/>
      <c r="AB530" s="7" t="str">
        <f t="shared" si="131"/>
        <v>DB Pension Income</v>
      </c>
      <c r="AC530" s="98">
        <f>SAStab!D2310</f>
        <v>0.40500000000000003</v>
      </c>
      <c r="AD530">
        <f>SAStab!B10826</f>
        <v>4730</v>
      </c>
      <c r="AE530">
        <f>SAStab!C10826</f>
        <v>0</v>
      </c>
      <c r="AF530">
        <f>SAStab!D10826</f>
        <v>0</v>
      </c>
      <c r="AG530">
        <f>SAStab!E10826</f>
        <v>0</v>
      </c>
      <c r="AH530">
        <f>SAStab!F10826</f>
        <v>0</v>
      </c>
      <c r="AI530">
        <f>SAStab!G10826</f>
        <v>3145</v>
      </c>
      <c r="AJ530">
        <f>SAStab!H10826</f>
        <v>13164</v>
      </c>
      <c r="AK530">
        <f>SAStab!I10826</f>
        <v>25454</v>
      </c>
      <c r="AL530">
        <f>SAStab!J10826</f>
        <v>64198</v>
      </c>
      <c r="AN530" s="6"/>
      <c r="AO530" s="7" t="str">
        <f t="shared" si="132"/>
        <v>DB Pension Income</v>
      </c>
      <c r="AP530" s="98">
        <f>SAStab!E2310</f>
        <v>0.33300000000000002</v>
      </c>
      <c r="AQ530" s="52">
        <f>SAStab!B10997</f>
        <v>3580</v>
      </c>
      <c r="AR530" s="52">
        <f>SAStab!C10997</f>
        <v>0</v>
      </c>
      <c r="AS530" s="52">
        <f>SAStab!D10997</f>
        <v>0</v>
      </c>
      <c r="AT530" s="52">
        <f>SAStab!E10997</f>
        <v>0</v>
      </c>
      <c r="AU530" s="52">
        <f>SAStab!F10997</f>
        <v>0</v>
      </c>
      <c r="AV530" s="52">
        <f>SAStab!G10997</f>
        <v>1208</v>
      </c>
      <c r="AW530" s="52">
        <f>SAStab!H10997</f>
        <v>7614</v>
      </c>
      <c r="AX530" s="52">
        <f>SAStab!I10997</f>
        <v>18449</v>
      </c>
      <c r="AY530" s="52">
        <f>SAStab!J10997</f>
        <v>61415</v>
      </c>
      <c r="BA530" s="6"/>
      <c r="BB530" s="7" t="str">
        <f t="shared" si="133"/>
        <v>DB Pension Income</v>
      </c>
      <c r="BC530" s="98">
        <f>SAStab!F2310</f>
        <v>0.248</v>
      </c>
      <c r="BD530" s="52">
        <f>SAStab!B11168</f>
        <v>3062</v>
      </c>
      <c r="BE530" s="52">
        <f>SAStab!C11168</f>
        <v>0</v>
      </c>
      <c r="BF530" s="52">
        <f>SAStab!D11168</f>
        <v>0</v>
      </c>
      <c r="BG530" s="52">
        <f>SAStab!E11168</f>
        <v>0</v>
      </c>
      <c r="BH530" s="52">
        <f>SAStab!F11168</f>
        <v>0</v>
      </c>
      <c r="BI530" s="52">
        <f>SAStab!G11168</f>
        <v>0</v>
      </c>
      <c r="BJ530" s="52">
        <f>SAStab!H11168</f>
        <v>5066</v>
      </c>
      <c r="BK530" s="52">
        <f>SAStab!I11168</f>
        <v>15081</v>
      </c>
      <c r="BL530" s="52">
        <f>SAStab!J11168</f>
        <v>61669</v>
      </c>
      <c r="BN530" s="6"/>
      <c r="BO530" s="7" t="str">
        <f t="shared" si="134"/>
        <v>DB Pension Income</v>
      </c>
      <c r="BP530" s="98">
        <f>SAStab!G2310</f>
        <v>0.19700000000000001</v>
      </c>
      <c r="BQ530">
        <f>SAStab!B11339</f>
        <v>3088</v>
      </c>
      <c r="BR530">
        <f>SAStab!C11339</f>
        <v>0</v>
      </c>
      <c r="BS530">
        <f>SAStab!D11339</f>
        <v>0</v>
      </c>
      <c r="BT530">
        <f>SAStab!E11339</f>
        <v>0</v>
      </c>
      <c r="BU530">
        <f>SAStab!F11339</f>
        <v>0</v>
      </c>
      <c r="BV530" s="11">
        <f>SAStab!G11339</f>
        <v>0</v>
      </c>
      <c r="BW530" s="11">
        <f>SAStab!H11339</f>
        <v>4578</v>
      </c>
      <c r="BX530" s="11">
        <f>SAStab!I11339</f>
        <v>16045</v>
      </c>
      <c r="BY530" s="11">
        <f>SAStab!J11339</f>
        <v>63529</v>
      </c>
    </row>
    <row r="531" spans="1:77">
      <c r="A531" s="7"/>
      <c r="B531" s="7" t="s">
        <v>41</v>
      </c>
      <c r="C531" s="98">
        <f>SAStab!B2311</f>
        <v>0.41299999999999998</v>
      </c>
      <c r="D531" s="52">
        <f>SAStab!B10485</f>
        <v>16753</v>
      </c>
      <c r="E531" s="52">
        <f>SAStab!C10485</f>
        <v>0</v>
      </c>
      <c r="F531" s="52">
        <f>SAStab!D10485</f>
        <v>0</v>
      </c>
      <c r="G531" s="52">
        <f>SAStab!E10485</f>
        <v>0</v>
      </c>
      <c r="H531" s="52">
        <f>SAStab!F10485</f>
        <v>0</v>
      </c>
      <c r="I531" s="52">
        <f>SAStab!G10485</f>
        <v>20239</v>
      </c>
      <c r="J531" s="52">
        <f>SAStab!H10485</f>
        <v>50425</v>
      </c>
      <c r="K531" s="52">
        <f>SAStab!I10485</f>
        <v>74477</v>
      </c>
      <c r="L531" s="52">
        <f>SAStab!J10485</f>
        <v>142288</v>
      </c>
      <c r="N531" s="7"/>
      <c r="O531" s="7" t="str">
        <f t="shared" si="130"/>
        <v>Earned Income</v>
      </c>
      <c r="P531" s="98">
        <f>SAStab!C2311</f>
        <v>0.43</v>
      </c>
      <c r="Q531">
        <f>SAStab!B10656</f>
        <v>17138</v>
      </c>
      <c r="R531" s="52">
        <f>SAStab!C10656</f>
        <v>0</v>
      </c>
      <c r="S531" s="52">
        <f>SAStab!D10656</f>
        <v>0</v>
      </c>
      <c r="T531" s="52">
        <f>SAStab!E10656</f>
        <v>0</v>
      </c>
      <c r="U531" s="52">
        <f>SAStab!F10656</f>
        <v>0</v>
      </c>
      <c r="V531" s="52">
        <f>SAStab!G10656</f>
        <v>22785</v>
      </c>
      <c r="W531" s="52">
        <f>SAStab!H10656</f>
        <v>54471</v>
      </c>
      <c r="X531">
        <f>SAStab!I10656</f>
        <v>80628</v>
      </c>
      <c r="Y531">
        <f>SAStab!J10656</f>
        <v>151101</v>
      </c>
      <c r="AA531" s="7"/>
      <c r="AB531" s="7" t="str">
        <f t="shared" si="131"/>
        <v>Earned Income</v>
      </c>
      <c r="AC531" s="98">
        <f>SAStab!D2311</f>
        <v>0.39200000000000002</v>
      </c>
      <c r="AD531">
        <f>SAStab!B10827</f>
        <v>17590</v>
      </c>
      <c r="AE531">
        <f>SAStab!C10827</f>
        <v>0</v>
      </c>
      <c r="AF531">
        <f>SAStab!D10827</f>
        <v>0</v>
      </c>
      <c r="AG531">
        <f>SAStab!E10827</f>
        <v>0</v>
      </c>
      <c r="AH531">
        <f>SAStab!F10827</f>
        <v>0</v>
      </c>
      <c r="AI531">
        <f>SAStab!G10827</f>
        <v>20847</v>
      </c>
      <c r="AJ531">
        <f>SAStab!H10827</f>
        <v>55929</v>
      </c>
      <c r="AK531">
        <f>SAStab!I10827</f>
        <v>85157</v>
      </c>
      <c r="AL531">
        <f>SAStab!J10827</f>
        <v>165704</v>
      </c>
      <c r="AN531" s="7"/>
      <c r="AO531" s="7" t="str">
        <f t="shared" si="132"/>
        <v>Earned Income</v>
      </c>
      <c r="AP531" s="98">
        <f>SAStab!E2311</f>
        <v>0.374</v>
      </c>
      <c r="AQ531" s="52">
        <f>SAStab!B10998</f>
        <v>19207</v>
      </c>
      <c r="AR531" s="52">
        <f>SAStab!C10998</f>
        <v>0</v>
      </c>
      <c r="AS531" s="52">
        <f>SAStab!D10998</f>
        <v>0</v>
      </c>
      <c r="AT531" s="52">
        <f>SAStab!E10998</f>
        <v>0</v>
      </c>
      <c r="AU531" s="52">
        <f>SAStab!F10998</f>
        <v>0</v>
      </c>
      <c r="AV531" s="52">
        <f>SAStab!G10998</f>
        <v>20847</v>
      </c>
      <c r="AW531" s="52">
        <f>SAStab!H10998</f>
        <v>61458</v>
      </c>
      <c r="AX531" s="52">
        <f>SAStab!I10998</f>
        <v>95063</v>
      </c>
      <c r="AY531" s="52">
        <f>SAStab!J10998</f>
        <v>188779</v>
      </c>
      <c r="BA531" s="7"/>
      <c r="BB531" s="7" t="str">
        <f t="shared" si="133"/>
        <v>Earned Income</v>
      </c>
      <c r="BC531" s="98">
        <f>SAStab!F2311</f>
        <v>0.39500000000000002</v>
      </c>
      <c r="BD531" s="52">
        <f>SAStab!B11169</f>
        <v>23320</v>
      </c>
      <c r="BE531" s="52">
        <f>SAStab!C11169</f>
        <v>0</v>
      </c>
      <c r="BF531" s="52">
        <f>SAStab!D11169</f>
        <v>0</v>
      </c>
      <c r="BG531" s="52">
        <f>SAStab!E11169</f>
        <v>0</v>
      </c>
      <c r="BH531" s="52">
        <f>SAStab!F11169</f>
        <v>0</v>
      </c>
      <c r="BI531" s="52">
        <f>SAStab!G11169</f>
        <v>25805</v>
      </c>
      <c r="BJ531" s="52">
        <f>SAStab!H11169</f>
        <v>71767</v>
      </c>
      <c r="BK531" s="52">
        <f>SAStab!I11169</f>
        <v>107893</v>
      </c>
      <c r="BL531" s="52">
        <f>SAStab!J11169</f>
        <v>214319</v>
      </c>
      <c r="BN531" s="7"/>
      <c r="BO531" s="7" t="str">
        <f t="shared" si="134"/>
        <v>Earned Income</v>
      </c>
      <c r="BP531" s="98">
        <f>SAStab!G2311</f>
        <v>0.39100000000000001</v>
      </c>
      <c r="BQ531">
        <f>SAStab!B11340</f>
        <v>24710</v>
      </c>
      <c r="BR531">
        <f>SAStab!C11340</f>
        <v>0</v>
      </c>
      <c r="BS531">
        <f>SAStab!D11340</f>
        <v>0</v>
      </c>
      <c r="BT531">
        <f>SAStab!E11340</f>
        <v>0</v>
      </c>
      <c r="BU531">
        <f>SAStab!F11340</f>
        <v>0</v>
      </c>
      <c r="BV531" s="11">
        <f>SAStab!G11340</f>
        <v>27557</v>
      </c>
      <c r="BW531" s="11">
        <f>SAStab!H11340</f>
        <v>79031</v>
      </c>
      <c r="BX531" s="11">
        <f>SAStab!I11340</f>
        <v>121431</v>
      </c>
      <c r="BY531" s="11">
        <f>SAStab!J11340</f>
        <v>249467</v>
      </c>
    </row>
    <row r="532" spans="1:77">
      <c r="A532" s="7"/>
      <c r="B532" s="7" t="s">
        <v>42</v>
      </c>
      <c r="C532" s="98">
        <f>SAStab!B2312</f>
        <v>0.79800000000000004</v>
      </c>
      <c r="D532" s="52">
        <f>SAStab!B10486</f>
        <v>4935</v>
      </c>
      <c r="E532" s="52">
        <f>SAStab!C10486</f>
        <v>0</v>
      </c>
      <c r="F532" s="52">
        <f>SAStab!D10486</f>
        <v>0</v>
      </c>
      <c r="G532" s="52">
        <f>SAStab!E10486</f>
        <v>662.6</v>
      </c>
      <c r="H532" s="52">
        <f>SAStab!F10486</f>
        <v>2897.4</v>
      </c>
      <c r="I532" s="52">
        <f>SAStab!G10486</f>
        <v>6546</v>
      </c>
      <c r="J532" s="52">
        <f>SAStab!H10486</f>
        <v>12113</v>
      </c>
      <c r="K532" s="52">
        <f>SAStab!I10486</f>
        <v>16752</v>
      </c>
      <c r="L532" s="52">
        <f>SAStab!J10486</f>
        <v>31858</v>
      </c>
      <c r="N532" s="7"/>
      <c r="O532" s="7" t="str">
        <f t="shared" si="130"/>
        <v>Imputed Rental Income</v>
      </c>
      <c r="P532" s="98">
        <f>SAStab!C2312</f>
        <v>0.79500000000000004</v>
      </c>
      <c r="Q532">
        <f>SAStab!B10657</f>
        <v>5495</v>
      </c>
      <c r="R532" s="52">
        <f>SAStab!C10657</f>
        <v>0</v>
      </c>
      <c r="S532" s="52">
        <f>SAStab!D10657</f>
        <v>0</v>
      </c>
      <c r="T532" s="52">
        <f>SAStab!E10657</f>
        <v>633</v>
      </c>
      <c r="U532" s="52">
        <f>SAStab!F10657</f>
        <v>2852.9</v>
      </c>
      <c r="V532" s="52">
        <f>SAStab!G10657</f>
        <v>6938</v>
      </c>
      <c r="W532" s="52">
        <f>SAStab!H10657</f>
        <v>13753</v>
      </c>
      <c r="X532">
        <f>SAStab!I10657</f>
        <v>19923</v>
      </c>
      <c r="Y532">
        <f>SAStab!J10657</f>
        <v>37835</v>
      </c>
      <c r="AA532" s="7"/>
      <c r="AB532" s="7" t="str">
        <f t="shared" si="131"/>
        <v>Imputed Rental Income</v>
      </c>
      <c r="AC532" s="98">
        <f>SAStab!D2312</f>
        <v>0.78500000000000003</v>
      </c>
      <c r="AD532">
        <f>SAStab!B10828</f>
        <v>6070</v>
      </c>
      <c r="AE532">
        <f>SAStab!C10828</f>
        <v>0</v>
      </c>
      <c r="AF532">
        <f>SAStab!D10828</f>
        <v>0</v>
      </c>
      <c r="AG532">
        <f>SAStab!E10828</f>
        <v>631.29999999999995</v>
      </c>
      <c r="AH532">
        <f>SAStab!F10828</f>
        <v>2970.6</v>
      </c>
      <c r="AI532">
        <f>SAStab!G10828</f>
        <v>7368</v>
      </c>
      <c r="AJ532">
        <f>SAStab!H10828</f>
        <v>15210</v>
      </c>
      <c r="AK532">
        <f>SAStab!I10828</f>
        <v>22464</v>
      </c>
      <c r="AL532">
        <f>SAStab!J10828</f>
        <v>45376</v>
      </c>
      <c r="AN532" s="7"/>
      <c r="AO532" s="7" t="str">
        <f t="shared" si="132"/>
        <v>Imputed Rental Income</v>
      </c>
      <c r="AP532" s="98">
        <f>SAStab!E2312</f>
        <v>0.76200000000000001</v>
      </c>
      <c r="AQ532" s="52">
        <f>SAStab!B10999</f>
        <v>6668</v>
      </c>
      <c r="AR532" s="52">
        <f>SAStab!C10999</f>
        <v>0</v>
      </c>
      <c r="AS532" s="52">
        <f>SAStab!D10999</f>
        <v>0</v>
      </c>
      <c r="AT532" s="52">
        <f>SAStab!E10999</f>
        <v>443.1</v>
      </c>
      <c r="AU532" s="52">
        <f>SAStab!F10999</f>
        <v>2987.7</v>
      </c>
      <c r="AV532" s="52">
        <f>SAStab!G10999</f>
        <v>7665</v>
      </c>
      <c r="AW532" s="52">
        <f>SAStab!H10999</f>
        <v>16432</v>
      </c>
      <c r="AX532" s="52">
        <f>SAStab!I10999</f>
        <v>24883</v>
      </c>
      <c r="AY532" s="52">
        <f>SAStab!J10999</f>
        <v>55626</v>
      </c>
      <c r="BA532" s="7"/>
      <c r="BB532" s="7" t="str">
        <f t="shared" si="133"/>
        <v>Imputed Rental Income</v>
      </c>
      <c r="BC532" s="98">
        <f>SAStab!F2312</f>
        <v>0.747</v>
      </c>
      <c r="BD532" s="52">
        <f>SAStab!B11170</f>
        <v>7409</v>
      </c>
      <c r="BE532" s="52">
        <f>SAStab!C11170</f>
        <v>0</v>
      </c>
      <c r="BF532" s="52">
        <f>SAStab!D11170</f>
        <v>0</v>
      </c>
      <c r="BG532" s="52">
        <f>SAStab!E11170</f>
        <v>0</v>
      </c>
      <c r="BH532" s="52">
        <f>SAStab!F11170</f>
        <v>3253.7</v>
      </c>
      <c r="BI532" s="52">
        <f>SAStab!G11170</f>
        <v>8391</v>
      </c>
      <c r="BJ532" s="52">
        <f>SAStab!H11170</f>
        <v>17789</v>
      </c>
      <c r="BK532" s="52">
        <f>SAStab!I11170</f>
        <v>27018</v>
      </c>
      <c r="BL532" s="52">
        <f>SAStab!J11170</f>
        <v>64250</v>
      </c>
      <c r="BN532" s="7"/>
      <c r="BO532" s="7" t="str">
        <f t="shared" si="134"/>
        <v>Imputed Rental Income</v>
      </c>
      <c r="BP532" s="98">
        <f>SAStab!G2312</f>
        <v>0.73899999999999999</v>
      </c>
      <c r="BQ532">
        <f>SAStab!B11341</f>
        <v>8324</v>
      </c>
      <c r="BR532">
        <f>SAStab!C11341</f>
        <v>0</v>
      </c>
      <c r="BS532">
        <f>SAStab!D11341</f>
        <v>0</v>
      </c>
      <c r="BT532">
        <f>SAStab!E11341</f>
        <v>0</v>
      </c>
      <c r="BU532">
        <f>SAStab!F11341</f>
        <v>3591.4</v>
      </c>
      <c r="BV532" s="11">
        <f>SAStab!G11341</f>
        <v>9342</v>
      </c>
      <c r="BW532" s="11">
        <f>SAStab!H11341</f>
        <v>20029</v>
      </c>
      <c r="BX532" s="11">
        <f>SAStab!I11341</f>
        <v>30803</v>
      </c>
      <c r="BY532" s="11">
        <f>SAStab!J11341</f>
        <v>71230</v>
      </c>
    </row>
    <row r="533" spans="1:77">
      <c r="A533" s="7"/>
      <c r="B533" s="7" t="s">
        <v>226</v>
      </c>
      <c r="C533" s="98">
        <f>SAStab!B2313</f>
        <v>9.2999999999999999E-2</v>
      </c>
      <c r="D533" s="52">
        <f>SAStab!B10487</f>
        <v>956</v>
      </c>
      <c r="E533" s="52">
        <f>SAStab!C10487</f>
        <v>0</v>
      </c>
      <c r="F533" s="52">
        <f>SAStab!D10487</f>
        <v>0</v>
      </c>
      <c r="G533" s="52">
        <f>SAStab!E10487</f>
        <v>0</v>
      </c>
      <c r="H533" s="52">
        <f>SAStab!F10487</f>
        <v>0</v>
      </c>
      <c r="I533" s="52">
        <f>SAStab!G10487</f>
        <v>0</v>
      </c>
      <c r="J533" s="52">
        <f>SAStab!H10487</f>
        <v>0</v>
      </c>
      <c r="K533" s="52">
        <f>SAStab!I10487</f>
        <v>8847</v>
      </c>
      <c r="L533" s="52">
        <f>SAStab!J10487</f>
        <v>18093</v>
      </c>
      <c r="N533" s="7"/>
      <c r="O533" s="7" t="str">
        <f t="shared" si="130"/>
        <v>Means+Nonmeans Benefits</v>
      </c>
      <c r="P533" s="98">
        <f>SAStab!C2313</f>
        <v>9.1999999999999998E-2</v>
      </c>
      <c r="Q533">
        <f>SAStab!B10658</f>
        <v>1065</v>
      </c>
      <c r="R533" s="52">
        <f>SAStab!C10658</f>
        <v>0</v>
      </c>
      <c r="S533" s="52">
        <f>SAStab!D10658</f>
        <v>0</v>
      </c>
      <c r="T533" s="52">
        <f>SAStab!E10658</f>
        <v>0</v>
      </c>
      <c r="U533" s="52">
        <f>SAStab!F10658</f>
        <v>0</v>
      </c>
      <c r="V533" s="52">
        <f>SAStab!G10658</f>
        <v>0</v>
      </c>
      <c r="W533" s="52">
        <f>SAStab!H10658</f>
        <v>0</v>
      </c>
      <c r="X533">
        <f>SAStab!I10658</f>
        <v>9854</v>
      </c>
      <c r="Y533">
        <f>SAStab!J10658</f>
        <v>20443</v>
      </c>
      <c r="AA533" s="7"/>
      <c r="AB533" s="7" t="str">
        <f t="shared" si="131"/>
        <v>Means+Nonmeans Benefits</v>
      </c>
      <c r="AC533" s="98">
        <f>SAStab!D2313</f>
        <v>8.5000000000000006E-2</v>
      </c>
      <c r="AD533">
        <f>SAStab!B10829</f>
        <v>1073</v>
      </c>
      <c r="AE533">
        <f>SAStab!C10829</f>
        <v>0</v>
      </c>
      <c r="AF533">
        <f>SAStab!D10829</f>
        <v>0</v>
      </c>
      <c r="AG533">
        <f>SAStab!E10829</f>
        <v>0</v>
      </c>
      <c r="AH533">
        <f>SAStab!F10829</f>
        <v>0</v>
      </c>
      <c r="AI533">
        <f>SAStab!G10829</f>
        <v>0</v>
      </c>
      <c r="AJ533">
        <f>SAStab!H10829</f>
        <v>0</v>
      </c>
      <c r="AK533">
        <f>SAStab!I10829</f>
        <v>9924</v>
      </c>
      <c r="AL533">
        <f>SAStab!J10829</f>
        <v>21522</v>
      </c>
      <c r="AN533" s="7"/>
      <c r="AO533" s="7" t="str">
        <f t="shared" si="132"/>
        <v>Means+Nonmeans Benefits</v>
      </c>
      <c r="AP533" s="98">
        <f>SAStab!E2313</f>
        <v>8.4000000000000005E-2</v>
      </c>
      <c r="AQ533" s="52">
        <f>SAStab!B11000</f>
        <v>1186</v>
      </c>
      <c r="AR533" s="52">
        <f>SAStab!C11000</f>
        <v>0</v>
      </c>
      <c r="AS533" s="52">
        <f>SAStab!D11000</f>
        <v>0</v>
      </c>
      <c r="AT533" s="52">
        <f>SAStab!E11000</f>
        <v>0</v>
      </c>
      <c r="AU533" s="52">
        <f>SAStab!F11000</f>
        <v>0</v>
      </c>
      <c r="AV533" s="52">
        <f>SAStab!G11000</f>
        <v>0</v>
      </c>
      <c r="AW533" s="52">
        <f>SAStab!H11000</f>
        <v>0</v>
      </c>
      <c r="AX533" s="52">
        <f>SAStab!I11000</f>
        <v>11050</v>
      </c>
      <c r="AY533" s="52">
        <f>SAStab!J11000</f>
        <v>23930</v>
      </c>
      <c r="BA533" s="7"/>
      <c r="BB533" s="7" t="str">
        <f t="shared" si="133"/>
        <v>Means+Nonmeans Benefits</v>
      </c>
      <c r="BC533" s="98">
        <f>SAStab!F2313</f>
        <v>8.8999999999999996E-2</v>
      </c>
      <c r="BD533" s="52">
        <f>SAStab!B11171</f>
        <v>1391</v>
      </c>
      <c r="BE533" s="52">
        <f>SAStab!C11171</f>
        <v>0</v>
      </c>
      <c r="BF533" s="52">
        <f>SAStab!D11171</f>
        <v>0</v>
      </c>
      <c r="BG533" s="52">
        <f>SAStab!E11171</f>
        <v>0</v>
      </c>
      <c r="BH533" s="52">
        <f>SAStab!F11171</f>
        <v>0</v>
      </c>
      <c r="BI533" s="52">
        <f>SAStab!G11171</f>
        <v>0</v>
      </c>
      <c r="BJ533" s="52">
        <f>SAStab!H11171</f>
        <v>0</v>
      </c>
      <c r="BK533" s="52">
        <f>SAStab!I11171</f>
        <v>13020</v>
      </c>
      <c r="BL533" s="52">
        <f>SAStab!J11171</f>
        <v>27283</v>
      </c>
      <c r="BN533" s="7"/>
      <c r="BO533" s="7" t="str">
        <f t="shared" si="134"/>
        <v>Means+Nonmeans Benefits</v>
      </c>
      <c r="BP533" s="98">
        <f>SAStab!G2313</f>
        <v>8.7999999999999995E-2</v>
      </c>
      <c r="BQ533">
        <f>SAStab!B11342</f>
        <v>1512</v>
      </c>
      <c r="BR533">
        <f>SAStab!C11342</f>
        <v>0</v>
      </c>
      <c r="BS533">
        <f>SAStab!D11342</f>
        <v>0</v>
      </c>
      <c r="BT533">
        <f>SAStab!E11342</f>
        <v>0</v>
      </c>
      <c r="BU533">
        <f>SAStab!F11342</f>
        <v>0</v>
      </c>
      <c r="BV533" s="11">
        <f>SAStab!G11342</f>
        <v>0</v>
      </c>
      <c r="BW533" s="11">
        <f>SAStab!H11342</f>
        <v>0</v>
      </c>
      <c r="BX533" s="11">
        <f>SAStab!I11342</f>
        <v>13918</v>
      </c>
      <c r="BY533" s="11">
        <f>SAStab!J11342</f>
        <v>30041</v>
      </c>
    </row>
    <row r="534" spans="1:77">
      <c r="A534" s="7"/>
      <c r="B534" s="7" t="s">
        <v>308</v>
      </c>
      <c r="C534" s="98">
        <f>SAStab!B2314</f>
        <v>0.16400000000000001</v>
      </c>
      <c r="D534" s="52">
        <f>SAStab!B10488</f>
        <v>5884</v>
      </c>
      <c r="E534" s="52">
        <f>SAStab!C10488</f>
        <v>0</v>
      </c>
      <c r="F534" s="52">
        <f>SAStab!D10488</f>
        <v>0</v>
      </c>
      <c r="G534" s="52">
        <f>SAStab!E10488</f>
        <v>0</v>
      </c>
      <c r="H534" s="52">
        <f>SAStab!F10488</f>
        <v>0</v>
      </c>
      <c r="I534" s="52">
        <f>SAStab!G10488</f>
        <v>0</v>
      </c>
      <c r="J534" s="52">
        <f>SAStab!H10488</f>
        <v>17562</v>
      </c>
      <c r="K534" s="52">
        <f>SAStab!I10488</f>
        <v>52170</v>
      </c>
      <c r="L534" s="52">
        <f>SAStab!J10488</f>
        <v>79621</v>
      </c>
      <c r="N534" s="7"/>
      <c r="O534" s="7" t="str">
        <f t="shared" si="130"/>
        <v>Other Family Member Income</v>
      </c>
      <c r="P534" s="98">
        <f>SAStab!C2314</f>
        <v>0.16800000000000001</v>
      </c>
      <c r="Q534">
        <f>SAStab!B10659</f>
        <v>7094</v>
      </c>
      <c r="R534" s="52">
        <f>SAStab!C10659</f>
        <v>0</v>
      </c>
      <c r="S534" s="52">
        <f>SAStab!D10659</f>
        <v>0</v>
      </c>
      <c r="T534" s="52">
        <f>SAStab!E10659</f>
        <v>0</v>
      </c>
      <c r="U534" s="52">
        <f>SAStab!F10659</f>
        <v>0</v>
      </c>
      <c r="V534" s="52">
        <f>SAStab!G10659</f>
        <v>0</v>
      </c>
      <c r="W534" s="52">
        <f>SAStab!H10659</f>
        <v>20629</v>
      </c>
      <c r="X534">
        <f>SAStab!I10659</f>
        <v>61280</v>
      </c>
      <c r="Y534">
        <f>SAStab!J10659</f>
        <v>106314</v>
      </c>
      <c r="AA534" s="7"/>
      <c r="AB534" s="7" t="str">
        <f t="shared" si="131"/>
        <v>Other Family Member Income</v>
      </c>
      <c r="AC534" s="98">
        <f>SAStab!D2314</f>
        <v>0.17</v>
      </c>
      <c r="AD534">
        <f>SAStab!B10830</f>
        <v>8183</v>
      </c>
      <c r="AE534">
        <f>SAStab!C10830</f>
        <v>0</v>
      </c>
      <c r="AF534">
        <f>SAStab!D10830</f>
        <v>0</v>
      </c>
      <c r="AG534">
        <f>SAStab!E10830</f>
        <v>0</v>
      </c>
      <c r="AH534">
        <f>SAStab!F10830</f>
        <v>0</v>
      </c>
      <c r="AI534">
        <f>SAStab!G10830</f>
        <v>0</v>
      </c>
      <c r="AJ534">
        <f>SAStab!H10830</f>
        <v>23225</v>
      </c>
      <c r="AK534">
        <f>SAStab!I10830</f>
        <v>68991</v>
      </c>
      <c r="AL534">
        <f>SAStab!J10830</f>
        <v>119693</v>
      </c>
      <c r="AN534" s="7"/>
      <c r="AO534" s="7" t="str">
        <f t="shared" si="132"/>
        <v>Other Family Member Income</v>
      </c>
      <c r="AP534" s="98">
        <f>SAStab!E2314</f>
        <v>0.17799999999999999</v>
      </c>
      <c r="AQ534" s="52">
        <f>SAStab!B11001</f>
        <v>9531</v>
      </c>
      <c r="AR534" s="52">
        <f>SAStab!C11001</f>
        <v>0</v>
      </c>
      <c r="AS534" s="52">
        <f>SAStab!D11001</f>
        <v>0</v>
      </c>
      <c r="AT534" s="52">
        <f>SAStab!E11001</f>
        <v>0</v>
      </c>
      <c r="AU534" s="52">
        <f>SAStab!F11001</f>
        <v>0</v>
      </c>
      <c r="AV534" s="52">
        <f>SAStab!G11001</f>
        <v>0</v>
      </c>
      <c r="AW534" s="52">
        <f>SAStab!H11001</f>
        <v>25956</v>
      </c>
      <c r="AX534" s="52">
        <f>SAStab!I11001</f>
        <v>77104</v>
      </c>
      <c r="AY534" s="52">
        <f>SAStab!J11001</f>
        <v>133768</v>
      </c>
      <c r="BA534" s="7"/>
      <c r="BB534" s="7" t="str">
        <f t="shared" si="133"/>
        <v>Other Family Member Income</v>
      </c>
      <c r="BC534" s="98">
        <f>SAStab!F2314</f>
        <v>0.183</v>
      </c>
      <c r="BD534" s="52">
        <f>SAStab!B11172</f>
        <v>10681</v>
      </c>
      <c r="BE534" s="52">
        <f>SAStab!C11172</f>
        <v>0</v>
      </c>
      <c r="BF534" s="52">
        <f>SAStab!D11172</f>
        <v>0</v>
      </c>
      <c r="BG534" s="52">
        <f>SAStab!E11172</f>
        <v>0</v>
      </c>
      <c r="BH534" s="52">
        <f>SAStab!F11172</f>
        <v>0</v>
      </c>
      <c r="BI534" s="52">
        <f>SAStab!G11172</f>
        <v>0</v>
      </c>
      <c r="BJ534" s="52">
        <f>SAStab!H11172</f>
        <v>28903</v>
      </c>
      <c r="BK534" s="52">
        <f>SAStab!I11172</f>
        <v>85859</v>
      </c>
      <c r="BL534" s="52">
        <f>SAStab!J11172</f>
        <v>148956</v>
      </c>
      <c r="BN534" s="7"/>
      <c r="BO534" s="7" t="str">
        <f t="shared" si="134"/>
        <v>Other Family Member Income</v>
      </c>
      <c r="BP534" s="98">
        <f>SAStab!G2314</f>
        <v>0.184</v>
      </c>
      <c r="BQ534">
        <f>SAStab!B11343</f>
        <v>11678</v>
      </c>
      <c r="BR534">
        <f>SAStab!C11343</f>
        <v>0</v>
      </c>
      <c r="BS534">
        <f>SAStab!D11343</f>
        <v>0</v>
      </c>
      <c r="BT534">
        <f>SAStab!E11343</f>
        <v>0</v>
      </c>
      <c r="BU534">
        <f>SAStab!F11343</f>
        <v>0</v>
      </c>
      <c r="BV534" s="11">
        <f>SAStab!G11343</f>
        <v>0</v>
      </c>
      <c r="BW534" s="11">
        <f>SAStab!H11343</f>
        <v>32140</v>
      </c>
      <c r="BX534" s="11">
        <f>SAStab!I11343</f>
        <v>95473</v>
      </c>
      <c r="BY534" s="11">
        <f>SAStab!J11343</f>
        <v>165636</v>
      </c>
    </row>
    <row r="535" spans="1:77">
      <c r="A535" s="7"/>
      <c r="B535" s="9" t="s">
        <v>44</v>
      </c>
      <c r="C535" s="98">
        <f>SAStab!B2315</f>
        <v>0.79500000000000004</v>
      </c>
      <c r="D535" s="52">
        <f>SAStab!B10489</f>
        <v>12481</v>
      </c>
      <c r="E535" s="52">
        <f>SAStab!C10489</f>
        <v>0</v>
      </c>
      <c r="F535" s="52">
        <f>SAStab!D10489</f>
        <v>0</v>
      </c>
      <c r="G535" s="52">
        <f>SAStab!E10489</f>
        <v>5394.5</v>
      </c>
      <c r="H535" s="52">
        <f>SAStab!F10489</f>
        <v>12711.6</v>
      </c>
      <c r="I535" s="52">
        <f>SAStab!G10489</f>
        <v>19250</v>
      </c>
      <c r="J535" s="52">
        <f>SAStab!H10489</f>
        <v>24031</v>
      </c>
      <c r="K535" s="52">
        <f>SAStab!I10489</f>
        <v>26323</v>
      </c>
      <c r="L535" s="52">
        <f>SAStab!J10489</f>
        <v>30203</v>
      </c>
      <c r="N535" s="7"/>
      <c r="O535" s="7" t="str">
        <f>$B535</f>
        <v xml:space="preserve">      Own Benefit</v>
      </c>
      <c r="P535" s="98">
        <f>SAStab!C2315</f>
        <v>0.81200000000000006</v>
      </c>
      <c r="Q535">
        <f>SAStab!B10660</f>
        <v>14166</v>
      </c>
      <c r="R535" s="52">
        <f>SAStab!C10660</f>
        <v>0</v>
      </c>
      <c r="S535" s="52">
        <f>SAStab!D10660</f>
        <v>0</v>
      </c>
      <c r="T535" s="52">
        <f>SAStab!E10660</f>
        <v>6891.4</v>
      </c>
      <c r="U535" s="52">
        <f>SAStab!F10660</f>
        <v>14355.9</v>
      </c>
      <c r="V535" s="52">
        <f>SAStab!G10660</f>
        <v>21735</v>
      </c>
      <c r="W535" s="52">
        <f>SAStab!H10660</f>
        <v>26846</v>
      </c>
      <c r="X535">
        <f>SAStab!I10660</f>
        <v>29485</v>
      </c>
      <c r="Y535">
        <f>SAStab!J10660</f>
        <v>33894</v>
      </c>
      <c r="AA535" s="7"/>
      <c r="AB535" s="7" t="str">
        <f>$B535</f>
        <v xml:space="preserve">      Own Benefit</v>
      </c>
      <c r="AC535" s="98">
        <f>SAStab!D2315</f>
        <v>0.84</v>
      </c>
      <c r="AD535">
        <f>SAStab!B10831</f>
        <v>16019</v>
      </c>
      <c r="AE535">
        <f>SAStab!C10831</f>
        <v>0</v>
      </c>
      <c r="AF535">
        <f>SAStab!D10831</f>
        <v>0</v>
      </c>
      <c r="AG535">
        <f>SAStab!E10831</f>
        <v>8912.2000000000007</v>
      </c>
      <c r="AH535">
        <f>SAStab!F10831</f>
        <v>16116.7</v>
      </c>
      <c r="AI535">
        <f>SAStab!G10831</f>
        <v>23989</v>
      </c>
      <c r="AJ535">
        <f>SAStab!H10831</f>
        <v>29614</v>
      </c>
      <c r="AK535">
        <f>SAStab!I10831</f>
        <v>32593</v>
      </c>
      <c r="AL535">
        <f>SAStab!J10831</f>
        <v>37252</v>
      </c>
      <c r="AN535" s="7"/>
      <c r="AO535" s="7" t="str">
        <f>$B535</f>
        <v xml:space="preserve">      Own Benefit</v>
      </c>
      <c r="AP535" s="98">
        <f>SAStab!E2315</f>
        <v>0.84399999999999997</v>
      </c>
      <c r="AQ535" s="52">
        <f>SAStab!B11002</f>
        <v>17389</v>
      </c>
      <c r="AR535" s="52">
        <f>SAStab!C11002</f>
        <v>0</v>
      </c>
      <c r="AS535" s="52">
        <f>SAStab!D11002</f>
        <v>0</v>
      </c>
      <c r="AT535" s="52">
        <f>SAStab!E11002</f>
        <v>9772.1</v>
      </c>
      <c r="AU535" s="52">
        <f>SAStab!F11002</f>
        <v>17143.7</v>
      </c>
      <c r="AV535" s="52">
        <f>SAStab!G11002</f>
        <v>25796</v>
      </c>
      <c r="AW535" s="52">
        <f>SAStab!H11002</f>
        <v>32491</v>
      </c>
      <c r="AX535" s="52">
        <f>SAStab!I11002</f>
        <v>36079</v>
      </c>
      <c r="AY535" s="52">
        <f>SAStab!J11002</f>
        <v>42158</v>
      </c>
      <c r="BA535" s="7"/>
      <c r="BB535" s="7" t="str">
        <f>$B535</f>
        <v xml:space="preserve">      Own Benefit</v>
      </c>
      <c r="BC535" s="98">
        <f>SAStab!F2315</f>
        <v>0.84199999999999997</v>
      </c>
      <c r="BD535" s="52">
        <f>SAStab!B11173</f>
        <v>19053</v>
      </c>
      <c r="BE535" s="52">
        <f>SAStab!C11173</f>
        <v>0</v>
      </c>
      <c r="BF535" s="52">
        <f>SAStab!D11173</f>
        <v>0</v>
      </c>
      <c r="BG535" s="52">
        <f>SAStab!E11173</f>
        <v>10630.5</v>
      </c>
      <c r="BH535" s="52">
        <f>SAStab!F11173</f>
        <v>18633.099999999999</v>
      </c>
      <c r="BI535" s="52">
        <f>SAStab!G11173</f>
        <v>28228</v>
      </c>
      <c r="BJ535" s="52">
        <f>SAStab!H11173</f>
        <v>36103</v>
      </c>
      <c r="BK535" s="52">
        <f>SAStab!I11173</f>
        <v>40308</v>
      </c>
      <c r="BL535" s="52">
        <f>SAStab!J11173</f>
        <v>47241</v>
      </c>
      <c r="BN535" s="7"/>
      <c r="BO535" s="7" t="str">
        <f>$B535</f>
        <v xml:space="preserve">      Own Benefit</v>
      </c>
      <c r="BP535" s="98">
        <f>SAStab!G2315</f>
        <v>0.84899999999999998</v>
      </c>
      <c r="BQ535">
        <f>SAStab!B11344</f>
        <v>21513</v>
      </c>
      <c r="BR535">
        <f>SAStab!C11344</f>
        <v>0</v>
      </c>
      <c r="BS535">
        <f>SAStab!D11344</f>
        <v>0</v>
      </c>
      <c r="BT535">
        <f>SAStab!E11344</f>
        <v>12301.5</v>
      </c>
      <c r="BU535">
        <f>SAStab!F11344</f>
        <v>20919.099999999999</v>
      </c>
      <c r="BV535" s="11">
        <f>SAStab!G11344</f>
        <v>31629</v>
      </c>
      <c r="BW535" s="11">
        <f>SAStab!H11344</f>
        <v>40768</v>
      </c>
      <c r="BX535" s="11">
        <f>SAStab!I11344</f>
        <v>45365</v>
      </c>
      <c r="BY535" s="11">
        <f>SAStab!J11344</f>
        <v>52575</v>
      </c>
    </row>
    <row r="536" spans="1:77">
      <c r="A536" s="7"/>
      <c r="B536" s="9" t="s">
        <v>45</v>
      </c>
      <c r="C536" s="98">
        <f>SAStab!B2316</f>
        <v>0.39500000000000002</v>
      </c>
      <c r="D536" s="52">
        <f>SAStab!B10490</f>
        <v>5998</v>
      </c>
      <c r="E536" s="52">
        <f>SAStab!C10490</f>
        <v>0</v>
      </c>
      <c r="F536" s="52">
        <f>SAStab!D10490</f>
        <v>0</v>
      </c>
      <c r="G536" s="52">
        <f>SAStab!E10490</f>
        <v>0</v>
      </c>
      <c r="H536" s="52">
        <f>SAStab!F10490</f>
        <v>0</v>
      </c>
      <c r="I536" s="52">
        <f>SAStab!G10490</f>
        <v>11555</v>
      </c>
      <c r="J536" s="52">
        <f>SAStab!H10490</f>
        <v>20619</v>
      </c>
      <c r="K536" s="52">
        <f>SAStab!I10490</f>
        <v>24361</v>
      </c>
      <c r="L536" s="52">
        <f>SAStab!J10490</f>
        <v>29234</v>
      </c>
      <c r="N536" s="7"/>
      <c r="O536" s="7" t="str">
        <f>$B536</f>
        <v xml:space="preserve">      Spouse Benefit</v>
      </c>
      <c r="P536" s="98">
        <f>SAStab!C2316</f>
        <v>0.41199999999999998</v>
      </c>
      <c r="Q536">
        <f>SAStab!B10661</f>
        <v>6978</v>
      </c>
      <c r="R536" s="52">
        <f>SAStab!C10661</f>
        <v>0</v>
      </c>
      <c r="S536" s="52">
        <f>SAStab!D10661</f>
        <v>0</v>
      </c>
      <c r="T536" s="52">
        <f>SAStab!E10661</f>
        <v>0</v>
      </c>
      <c r="U536" s="52">
        <f>SAStab!F10661</f>
        <v>0</v>
      </c>
      <c r="V536" s="52">
        <f>SAStab!G10661</f>
        <v>13630</v>
      </c>
      <c r="W536" s="52">
        <f>SAStab!H10661</f>
        <v>23119</v>
      </c>
      <c r="X536">
        <f>SAStab!I10661</f>
        <v>27040</v>
      </c>
      <c r="Y536">
        <f>SAStab!J10661</f>
        <v>32744</v>
      </c>
      <c r="AA536" s="7"/>
      <c r="AB536" s="7" t="str">
        <f>$B536</f>
        <v xml:space="preserve">      Spouse Benefit</v>
      </c>
      <c r="AC536" s="98">
        <f>SAStab!D2316</f>
        <v>0.41499999999999998</v>
      </c>
      <c r="AD536">
        <f>SAStab!B10832</f>
        <v>7604</v>
      </c>
      <c r="AE536">
        <f>SAStab!C10832</f>
        <v>0</v>
      </c>
      <c r="AF536">
        <f>SAStab!D10832</f>
        <v>0</v>
      </c>
      <c r="AG536">
        <f>SAStab!E10832</f>
        <v>0</v>
      </c>
      <c r="AH536">
        <f>SAStab!F10832</f>
        <v>0</v>
      </c>
      <c r="AI536">
        <f>SAStab!G10832</f>
        <v>14808</v>
      </c>
      <c r="AJ536">
        <f>SAStab!H10832</f>
        <v>24978</v>
      </c>
      <c r="AK536">
        <f>SAStab!I10832</f>
        <v>29411</v>
      </c>
      <c r="AL536">
        <f>SAStab!J10832</f>
        <v>35498</v>
      </c>
      <c r="AN536" s="7"/>
      <c r="AO536" s="7" t="str">
        <f>$B536</f>
        <v xml:space="preserve">      Spouse Benefit</v>
      </c>
      <c r="AP536" s="98">
        <f>SAStab!E2316</f>
        <v>0.39500000000000002</v>
      </c>
      <c r="AQ536" s="52">
        <f>SAStab!B11003</f>
        <v>7902</v>
      </c>
      <c r="AR536" s="52">
        <f>SAStab!C11003</f>
        <v>0</v>
      </c>
      <c r="AS536" s="52">
        <f>SAStab!D11003</f>
        <v>0</v>
      </c>
      <c r="AT536" s="52">
        <f>SAStab!E11003</f>
        <v>0</v>
      </c>
      <c r="AU536" s="52">
        <f>SAStab!F11003</f>
        <v>0</v>
      </c>
      <c r="AV536" s="52">
        <f>SAStab!G11003</f>
        <v>15216</v>
      </c>
      <c r="AW536" s="52">
        <f>SAStab!H11003</f>
        <v>26774</v>
      </c>
      <c r="AX536" s="52">
        <f>SAStab!I11003</f>
        <v>32281</v>
      </c>
      <c r="AY536" s="52">
        <f>SAStab!J11003</f>
        <v>40123</v>
      </c>
      <c r="BA536" s="7"/>
      <c r="BB536" s="7" t="str">
        <f>$B536</f>
        <v xml:space="preserve">      Spouse Benefit</v>
      </c>
      <c r="BC536" s="98">
        <f>SAStab!F2316</f>
        <v>0.39600000000000002</v>
      </c>
      <c r="BD536" s="52">
        <f>SAStab!B11174</f>
        <v>8735</v>
      </c>
      <c r="BE536" s="52">
        <f>SAStab!C11174</f>
        <v>0</v>
      </c>
      <c r="BF536" s="52">
        <f>SAStab!D11174</f>
        <v>0</v>
      </c>
      <c r="BG536" s="52">
        <f>SAStab!E11174</f>
        <v>0</v>
      </c>
      <c r="BH536" s="52">
        <f>SAStab!F11174</f>
        <v>0</v>
      </c>
      <c r="BI536" s="52">
        <f>SAStab!G11174</f>
        <v>16798</v>
      </c>
      <c r="BJ536" s="52">
        <f>SAStab!H11174</f>
        <v>29391</v>
      </c>
      <c r="BK536" s="52">
        <f>SAStab!I11174</f>
        <v>35968</v>
      </c>
      <c r="BL536" s="52">
        <f>SAStab!J11174</f>
        <v>44775</v>
      </c>
      <c r="BN536" s="7"/>
      <c r="BO536" s="7" t="str">
        <f>$B536</f>
        <v xml:space="preserve">      Spouse Benefit</v>
      </c>
      <c r="BP536" s="98">
        <f>SAStab!G2316</f>
        <v>0.40200000000000002</v>
      </c>
      <c r="BQ536">
        <f>SAStab!B11345</f>
        <v>9954</v>
      </c>
      <c r="BR536">
        <f>SAStab!C11345</f>
        <v>0</v>
      </c>
      <c r="BS536">
        <f>SAStab!D11345</f>
        <v>0</v>
      </c>
      <c r="BT536">
        <f>SAStab!E11345</f>
        <v>0</v>
      </c>
      <c r="BU536">
        <f>SAStab!F11345</f>
        <v>0</v>
      </c>
      <c r="BV536" s="11">
        <f>SAStab!G11345</f>
        <v>19087</v>
      </c>
      <c r="BW536" s="11">
        <f>SAStab!H11345</f>
        <v>33230</v>
      </c>
      <c r="BX536" s="11">
        <f>SAStab!I11345</f>
        <v>40643</v>
      </c>
      <c r="BY536" s="11">
        <f>SAStab!J11345</f>
        <v>50170</v>
      </c>
    </row>
    <row r="537" spans="1:77">
      <c r="A537" s="7"/>
      <c r="B537" s="9" t="s">
        <v>46</v>
      </c>
      <c r="C537" s="98">
        <f>SAStab!B2317</f>
        <v>0.30599999999999999</v>
      </c>
      <c r="D537" s="52">
        <f>SAStab!B10491</f>
        <v>12615</v>
      </c>
      <c r="E537" s="52">
        <f>SAStab!C10491</f>
        <v>0</v>
      </c>
      <c r="F537" s="52">
        <f>SAStab!D10491</f>
        <v>0</v>
      </c>
      <c r="G537" s="52">
        <f>SAStab!E10491</f>
        <v>0</v>
      </c>
      <c r="H537" s="52">
        <f>SAStab!F10491</f>
        <v>0</v>
      </c>
      <c r="I537" s="52">
        <f>SAStab!G10491</f>
        <v>9220</v>
      </c>
      <c r="J537" s="52">
        <f>SAStab!H10491</f>
        <v>40146</v>
      </c>
      <c r="K537" s="52">
        <f>SAStab!I10491</f>
        <v>63594</v>
      </c>
      <c r="L537" s="52">
        <f>SAStab!J10491</f>
        <v>128766</v>
      </c>
      <c r="N537" s="7"/>
      <c r="O537" s="7" t="str">
        <f>$B537</f>
        <v xml:space="preserve">      Own Earnings</v>
      </c>
      <c r="P537" s="98">
        <f>SAStab!C2317</f>
        <v>0.31900000000000001</v>
      </c>
      <c r="Q537">
        <f>SAStab!B10662</f>
        <v>12661</v>
      </c>
      <c r="R537" s="52">
        <f>SAStab!C10662</f>
        <v>0</v>
      </c>
      <c r="S537" s="52">
        <f>SAStab!D10662</f>
        <v>0</v>
      </c>
      <c r="T537" s="52">
        <f>SAStab!E10662</f>
        <v>0</v>
      </c>
      <c r="U537" s="52">
        <f>SAStab!F10662</f>
        <v>0</v>
      </c>
      <c r="V537" s="52">
        <f>SAStab!G10662</f>
        <v>11891</v>
      </c>
      <c r="W537" s="52">
        <f>SAStab!H10662</f>
        <v>42789</v>
      </c>
      <c r="X537">
        <f>SAStab!I10662</f>
        <v>67427</v>
      </c>
      <c r="Y537">
        <f>SAStab!J10662</f>
        <v>138208</v>
      </c>
      <c r="AA537" s="7"/>
      <c r="AB537" s="7" t="str">
        <f>$B537</f>
        <v xml:space="preserve">      Own Earnings</v>
      </c>
      <c r="AC537" s="98">
        <f>SAStab!D2317</f>
        <v>0.29199999999999998</v>
      </c>
      <c r="AD537">
        <f>SAStab!B10833</f>
        <v>13497</v>
      </c>
      <c r="AE537">
        <f>SAStab!C10833</f>
        <v>0</v>
      </c>
      <c r="AF537">
        <f>SAStab!D10833</f>
        <v>0</v>
      </c>
      <c r="AG537">
        <f>SAStab!E10833</f>
        <v>0</v>
      </c>
      <c r="AH537">
        <f>SAStab!F10833</f>
        <v>0</v>
      </c>
      <c r="AI537">
        <f>SAStab!G10833</f>
        <v>8228</v>
      </c>
      <c r="AJ537">
        <f>SAStab!H10833</f>
        <v>44758</v>
      </c>
      <c r="AK537">
        <f>SAStab!I10833</f>
        <v>72453</v>
      </c>
      <c r="AL537">
        <f>SAStab!J10833</f>
        <v>152466</v>
      </c>
      <c r="AN537" s="7"/>
      <c r="AO537" s="7" t="str">
        <f>$B537</f>
        <v xml:space="preserve">      Own Earnings</v>
      </c>
      <c r="AP537" s="98">
        <f>SAStab!E2317</f>
        <v>0.28199999999999997</v>
      </c>
      <c r="AQ537" s="52">
        <f>SAStab!B11004</f>
        <v>14536</v>
      </c>
      <c r="AR537" s="52">
        <f>SAStab!C11004</f>
        <v>0</v>
      </c>
      <c r="AS537" s="52">
        <f>SAStab!D11004</f>
        <v>0</v>
      </c>
      <c r="AT537" s="52">
        <f>SAStab!E11004</f>
        <v>0</v>
      </c>
      <c r="AU537" s="52">
        <f>SAStab!F11004</f>
        <v>0</v>
      </c>
      <c r="AV537" s="52">
        <f>SAStab!G11004</f>
        <v>6292</v>
      </c>
      <c r="AW537" s="52">
        <f>SAStab!H11004</f>
        <v>47662</v>
      </c>
      <c r="AX537" s="52">
        <f>SAStab!I11004</f>
        <v>79310</v>
      </c>
      <c r="AY537" s="52">
        <f>SAStab!J11004</f>
        <v>173949</v>
      </c>
      <c r="BA537" s="7"/>
      <c r="BB537" s="7" t="str">
        <f>$B537</f>
        <v xml:space="preserve">      Own Earnings</v>
      </c>
      <c r="BC537" s="98">
        <f>SAStab!F2317</f>
        <v>0.29899999999999999</v>
      </c>
      <c r="BD537" s="52">
        <f>SAStab!B11175</f>
        <v>17730</v>
      </c>
      <c r="BE537" s="52">
        <f>SAStab!C11175</f>
        <v>0</v>
      </c>
      <c r="BF537" s="52">
        <f>SAStab!D11175</f>
        <v>0</v>
      </c>
      <c r="BG537" s="52">
        <f>SAStab!E11175</f>
        <v>0</v>
      </c>
      <c r="BH537" s="52">
        <f>SAStab!F11175</f>
        <v>0</v>
      </c>
      <c r="BI537" s="52">
        <f>SAStab!G11175</f>
        <v>10536</v>
      </c>
      <c r="BJ537" s="52">
        <f>SAStab!H11175</f>
        <v>55576</v>
      </c>
      <c r="BK537" s="52">
        <f>SAStab!I11175</f>
        <v>91315</v>
      </c>
      <c r="BL537" s="52">
        <f>SAStab!J11175</f>
        <v>200116</v>
      </c>
      <c r="BN537" s="7"/>
      <c r="BO537" s="7" t="str">
        <f>$B537</f>
        <v xml:space="preserve">      Own Earnings</v>
      </c>
      <c r="BP537" s="98">
        <f>SAStab!G2317</f>
        <v>0.29599999999999999</v>
      </c>
      <c r="BQ537">
        <f>SAStab!B11346</f>
        <v>18814</v>
      </c>
      <c r="BR537">
        <f>SAStab!C11346</f>
        <v>0</v>
      </c>
      <c r="BS537">
        <f>SAStab!D11346</f>
        <v>0</v>
      </c>
      <c r="BT537">
        <f>SAStab!E11346</f>
        <v>0</v>
      </c>
      <c r="BU537">
        <f>SAStab!F11346</f>
        <v>0</v>
      </c>
      <c r="BV537" s="11">
        <f>SAStab!G11346</f>
        <v>10778</v>
      </c>
      <c r="BW537" s="11">
        <f>SAStab!H11346</f>
        <v>61966</v>
      </c>
      <c r="BX537" s="11">
        <f>SAStab!I11346</f>
        <v>102012</v>
      </c>
      <c r="BY537" s="11">
        <f>SAStab!J11346</f>
        <v>225267</v>
      </c>
    </row>
    <row r="538" spans="1:77">
      <c r="A538" s="7"/>
      <c r="B538" s="9" t="s">
        <v>47</v>
      </c>
      <c r="C538" s="98">
        <f>SAStab!B2318</f>
        <v>0.22700000000000001</v>
      </c>
      <c r="D538" s="52">
        <f>SAStab!B10492</f>
        <v>9989</v>
      </c>
      <c r="E538" s="52">
        <f>SAStab!C10492</f>
        <v>0</v>
      </c>
      <c r="F538" s="52">
        <f>SAStab!D10492</f>
        <v>0</v>
      </c>
      <c r="G538" s="52">
        <f>SAStab!E10492</f>
        <v>0</v>
      </c>
      <c r="H538" s="52">
        <f>SAStab!F10492</f>
        <v>0</v>
      </c>
      <c r="I538" s="52">
        <f>SAStab!G10492</f>
        <v>0</v>
      </c>
      <c r="J538" s="52">
        <f>SAStab!H10492</f>
        <v>34018</v>
      </c>
      <c r="K538" s="52">
        <f>SAStab!I10492</f>
        <v>57605</v>
      </c>
      <c r="L538" s="52">
        <f>SAStab!J10492</f>
        <v>127629</v>
      </c>
      <c r="N538" s="7"/>
      <c r="O538" s="7" t="str">
        <f>$B538</f>
        <v xml:space="preserve">      Spouse Earnings</v>
      </c>
      <c r="P538" s="98">
        <f>SAStab!C2318</f>
        <v>0.22700000000000001</v>
      </c>
      <c r="Q538">
        <f>SAStab!B10663</f>
        <v>10201</v>
      </c>
      <c r="R538" s="52">
        <f>SAStab!C10663</f>
        <v>0</v>
      </c>
      <c r="S538" s="52">
        <f>SAStab!D10663</f>
        <v>0</v>
      </c>
      <c r="T538" s="52">
        <f>SAStab!E10663</f>
        <v>0</v>
      </c>
      <c r="U538" s="52">
        <f>SAStab!F10663</f>
        <v>0</v>
      </c>
      <c r="V538" s="52">
        <f>SAStab!G10663</f>
        <v>0</v>
      </c>
      <c r="W538" s="52">
        <f>SAStab!H10663</f>
        <v>35625</v>
      </c>
      <c r="X538">
        <f>SAStab!I10663</f>
        <v>62208</v>
      </c>
      <c r="Y538">
        <f>SAStab!J10663</f>
        <v>133604</v>
      </c>
      <c r="AA538" s="7"/>
      <c r="AB538" s="7" t="str">
        <f>$B538</f>
        <v xml:space="preserve">      Spouse Earnings</v>
      </c>
      <c r="AC538" s="98">
        <f>SAStab!D2318</f>
        <v>0.19900000000000001</v>
      </c>
      <c r="AD538">
        <f>SAStab!B10834</f>
        <v>9869</v>
      </c>
      <c r="AE538">
        <f>SAStab!C10834</f>
        <v>0</v>
      </c>
      <c r="AF538">
        <f>SAStab!D10834</f>
        <v>0</v>
      </c>
      <c r="AG538">
        <f>SAStab!E10834</f>
        <v>0</v>
      </c>
      <c r="AH538">
        <f>SAStab!F10834</f>
        <v>0</v>
      </c>
      <c r="AI538">
        <f>SAStab!G10834</f>
        <v>0</v>
      </c>
      <c r="AJ538">
        <f>SAStab!H10834</f>
        <v>34109</v>
      </c>
      <c r="AK538">
        <f>SAStab!I10834</f>
        <v>63111</v>
      </c>
      <c r="AL538">
        <f>SAStab!J10834</f>
        <v>143148</v>
      </c>
      <c r="AN538" s="7"/>
      <c r="AO538" s="7" t="str">
        <f>$B538</f>
        <v xml:space="preserve">      Spouse Earnings</v>
      </c>
      <c r="AP538" s="98">
        <f>SAStab!E2318</f>
        <v>0.188</v>
      </c>
      <c r="AQ538" s="52">
        <f>SAStab!B11005</f>
        <v>11070</v>
      </c>
      <c r="AR538" s="52">
        <f>SAStab!C11005</f>
        <v>0</v>
      </c>
      <c r="AS538" s="52">
        <f>SAStab!D11005</f>
        <v>0</v>
      </c>
      <c r="AT538" s="52">
        <f>SAStab!E11005</f>
        <v>0</v>
      </c>
      <c r="AU538" s="52">
        <f>SAStab!F11005</f>
        <v>0</v>
      </c>
      <c r="AV538" s="52">
        <f>SAStab!G11005</f>
        <v>0</v>
      </c>
      <c r="AW538" s="52">
        <f>SAStab!H11005</f>
        <v>34964</v>
      </c>
      <c r="AX538" s="52">
        <f>SAStab!I11005</f>
        <v>70025</v>
      </c>
      <c r="AY538" s="52">
        <f>SAStab!J11005</f>
        <v>166197</v>
      </c>
      <c r="BA538" s="7"/>
      <c r="BB538" s="7" t="str">
        <f>$B538</f>
        <v xml:space="preserve">      Spouse Earnings</v>
      </c>
      <c r="BC538" s="98">
        <f>SAStab!F2318</f>
        <v>0.20200000000000001</v>
      </c>
      <c r="BD538" s="52">
        <f>SAStab!B11176</f>
        <v>13305</v>
      </c>
      <c r="BE538" s="52">
        <f>SAStab!C11176</f>
        <v>0</v>
      </c>
      <c r="BF538" s="52">
        <f>SAStab!D11176</f>
        <v>0</v>
      </c>
      <c r="BG538" s="52">
        <f>SAStab!E11176</f>
        <v>0</v>
      </c>
      <c r="BH538" s="52">
        <f>SAStab!F11176</f>
        <v>0</v>
      </c>
      <c r="BI538" s="52">
        <f>SAStab!G11176</f>
        <v>0</v>
      </c>
      <c r="BJ538" s="52">
        <f>SAStab!H11176</f>
        <v>42063</v>
      </c>
      <c r="BK538" s="52">
        <f>SAStab!I11176</f>
        <v>80472</v>
      </c>
      <c r="BL538" s="52">
        <f>SAStab!J11176</f>
        <v>183210</v>
      </c>
      <c r="BN538" s="7"/>
      <c r="BO538" s="7" t="str">
        <f>$B538</f>
        <v xml:space="preserve">      Spouse Earnings</v>
      </c>
      <c r="BP538" s="98">
        <f>SAStab!G2318</f>
        <v>0.19900000000000001</v>
      </c>
      <c r="BQ538">
        <f>SAStab!B11347</f>
        <v>14107</v>
      </c>
      <c r="BR538">
        <f>SAStab!C11347</f>
        <v>0</v>
      </c>
      <c r="BS538">
        <f>SAStab!D11347</f>
        <v>0</v>
      </c>
      <c r="BT538">
        <f>SAStab!E11347</f>
        <v>0</v>
      </c>
      <c r="BU538">
        <f>SAStab!F11347</f>
        <v>0</v>
      </c>
      <c r="BV538" s="11">
        <f>SAStab!G11347</f>
        <v>0</v>
      </c>
      <c r="BW538" s="11">
        <f>SAStab!H11347</f>
        <v>46444</v>
      </c>
      <c r="BX538" s="11">
        <f>SAStab!I11347</f>
        <v>88185</v>
      </c>
      <c r="BY538" s="11">
        <f>SAStab!J11347</f>
        <v>204162</v>
      </c>
    </row>
    <row r="539" spans="1:77">
      <c r="A539" s="7"/>
      <c r="B539" s="7" t="s">
        <v>312</v>
      </c>
      <c r="C539" s="98">
        <f>SAStab!B2319</f>
        <v>1</v>
      </c>
      <c r="D539" s="52">
        <f>SAStab!B10493</f>
        <v>63900</v>
      </c>
      <c r="E539" s="52">
        <f>SAStab!C10493</f>
        <v>6892.67</v>
      </c>
      <c r="F539" s="52">
        <f>SAStab!D10493</f>
        <v>10683.05</v>
      </c>
      <c r="G539" s="52">
        <f>SAStab!E10493</f>
        <v>21784.1</v>
      </c>
      <c r="H539" s="52">
        <f>SAStab!F10493</f>
        <v>42279.7</v>
      </c>
      <c r="I539" s="52">
        <f>SAStab!G10493</f>
        <v>75222</v>
      </c>
      <c r="J539" s="52">
        <f>SAStab!H10493</f>
        <v>126345</v>
      </c>
      <c r="K539" s="52">
        <f>SAStab!I10493</f>
        <v>176269</v>
      </c>
      <c r="L539" s="52">
        <f>SAStab!J10493</f>
        <v>401458</v>
      </c>
      <c r="N539" s="7"/>
      <c r="O539" s="7" t="str">
        <f t="shared" si="130"/>
        <v>Net Annuity Income</v>
      </c>
      <c r="P539" s="98">
        <f>SAStab!C2319</f>
        <v>1</v>
      </c>
      <c r="Q539">
        <f>SAStab!B10664</f>
        <v>68506</v>
      </c>
      <c r="R539" s="52">
        <f>SAStab!C10664</f>
        <v>6709.14</v>
      </c>
      <c r="S539" s="52">
        <f>SAStab!D10664</f>
        <v>11082.74</v>
      </c>
      <c r="T539" s="52">
        <f>SAStab!E10664</f>
        <v>22895.7</v>
      </c>
      <c r="U539" s="52">
        <f>SAStab!F10664</f>
        <v>44542.2</v>
      </c>
      <c r="V539" s="52">
        <f>SAStab!G10664</f>
        <v>79646</v>
      </c>
      <c r="W539" s="52">
        <f>SAStab!H10664</f>
        <v>133441</v>
      </c>
      <c r="X539">
        <f>SAStab!I10664</f>
        <v>191204</v>
      </c>
      <c r="Y539">
        <f>SAStab!J10664</f>
        <v>431014</v>
      </c>
      <c r="AA539" s="7"/>
      <c r="AB539" s="7" t="str">
        <f t="shared" si="131"/>
        <v>Net Annuity Income</v>
      </c>
      <c r="AC539" s="98">
        <f>SAStab!D2319</f>
        <v>1</v>
      </c>
      <c r="AD539">
        <f>SAStab!B10835</f>
        <v>70427</v>
      </c>
      <c r="AE539">
        <f>SAStab!C10835</f>
        <v>6205.19</v>
      </c>
      <c r="AF539">
        <f>SAStab!D10835</f>
        <v>10994.35</v>
      </c>
      <c r="AG539">
        <f>SAStab!E10835</f>
        <v>22958.2</v>
      </c>
      <c r="AH539">
        <f>SAStab!F10835</f>
        <v>44885.1</v>
      </c>
      <c r="AI539">
        <f>SAStab!G10835</f>
        <v>82174</v>
      </c>
      <c r="AJ539">
        <f>SAStab!H10835</f>
        <v>142040</v>
      </c>
      <c r="AK539">
        <f>SAStab!I10835</f>
        <v>199187</v>
      </c>
      <c r="AL539">
        <f>SAStab!J10835</f>
        <v>452392</v>
      </c>
      <c r="AN539" s="7"/>
      <c r="AO539" s="7" t="str">
        <f t="shared" si="132"/>
        <v>Net Annuity Income</v>
      </c>
      <c r="AP539" s="98">
        <f>SAStab!E2319</f>
        <v>1</v>
      </c>
      <c r="AQ539" s="52">
        <f>SAStab!B11006</f>
        <v>73516</v>
      </c>
      <c r="AR539" s="52">
        <f>SAStab!C11006</f>
        <v>5333.44</v>
      </c>
      <c r="AS539" s="52">
        <f>SAStab!D11006</f>
        <v>10625.27</v>
      </c>
      <c r="AT539" s="52">
        <f>SAStab!E11006</f>
        <v>23015.1</v>
      </c>
      <c r="AU539" s="52">
        <f>SAStab!F11006</f>
        <v>45204.1</v>
      </c>
      <c r="AV539" s="52">
        <f>SAStab!G11006</f>
        <v>85037</v>
      </c>
      <c r="AW539" s="52">
        <f>SAStab!H11006</f>
        <v>149580</v>
      </c>
      <c r="AX539" s="52">
        <f>SAStab!I11006</f>
        <v>215762</v>
      </c>
      <c r="AY539" s="52">
        <f>SAStab!J11006</f>
        <v>493101</v>
      </c>
      <c r="BA539" s="7"/>
      <c r="BB539" s="7" t="str">
        <f t="shared" si="133"/>
        <v>Net Annuity Income</v>
      </c>
      <c r="BC539" s="98">
        <f>SAStab!F2319</f>
        <v>1</v>
      </c>
      <c r="BD539" s="52">
        <f>SAStab!B11177</f>
        <v>77070</v>
      </c>
      <c r="BE539" s="52">
        <f>SAStab!C11177</f>
        <v>4592.25</v>
      </c>
      <c r="BF539" s="52">
        <f>SAStab!D11177</f>
        <v>10807.85</v>
      </c>
      <c r="BG539" s="52">
        <f>SAStab!E11177</f>
        <v>24020.3</v>
      </c>
      <c r="BH539" s="52">
        <f>SAStab!F11177</f>
        <v>48128.2</v>
      </c>
      <c r="BI539" s="52">
        <f>SAStab!G11177</f>
        <v>91400</v>
      </c>
      <c r="BJ539" s="52">
        <f>SAStab!H11177</f>
        <v>159442</v>
      </c>
      <c r="BK539" s="52">
        <f>SAStab!I11177</f>
        <v>227486</v>
      </c>
      <c r="BL539" s="52">
        <f>SAStab!J11177</f>
        <v>503231</v>
      </c>
      <c r="BN539" s="7"/>
      <c r="BO539" s="7" t="str">
        <f t="shared" si="134"/>
        <v>Net Annuity Income</v>
      </c>
      <c r="BP539" s="98">
        <f>SAStab!G2319</f>
        <v>1</v>
      </c>
      <c r="BQ539">
        <f>SAStab!B11348</f>
        <v>81210</v>
      </c>
      <c r="BR539">
        <f>SAStab!C11348</f>
        <v>4283.2700000000004</v>
      </c>
      <c r="BS539">
        <f>SAStab!D11348</f>
        <v>11256.05</v>
      </c>
      <c r="BT539">
        <f>SAStab!E11348</f>
        <v>25656.7</v>
      </c>
      <c r="BU539">
        <f>SAStab!F11348</f>
        <v>51911.4</v>
      </c>
      <c r="BV539" s="11">
        <f>SAStab!G11348</f>
        <v>96714</v>
      </c>
      <c r="BW539" s="11">
        <f>SAStab!H11348</f>
        <v>168898</v>
      </c>
      <c r="BX539" s="11">
        <f>SAStab!I11348</f>
        <v>234986</v>
      </c>
      <c r="BY539" s="11">
        <f>SAStab!J11348</f>
        <v>499150</v>
      </c>
    </row>
    <row r="540" spans="1:77">
      <c r="A540" s="7"/>
      <c r="B540" s="7" t="s">
        <v>311</v>
      </c>
      <c r="C540" s="98">
        <f>SAStab!B2320</f>
        <v>1</v>
      </c>
      <c r="D540" s="52">
        <f>SAStab!B10494</f>
        <v>38395</v>
      </c>
      <c r="E540" s="52">
        <f>SAStab!C10494</f>
        <v>5014.59</v>
      </c>
      <c r="F540" s="52">
        <f>SAStab!D10494</f>
        <v>8399.3799999999992</v>
      </c>
      <c r="G540" s="52">
        <f>SAStab!E10494</f>
        <v>16038.1</v>
      </c>
      <c r="H540" s="52">
        <f>SAStab!F10494</f>
        <v>29916.3</v>
      </c>
      <c r="I540" s="52">
        <f>SAStab!G10494</f>
        <v>50627</v>
      </c>
      <c r="J540" s="52">
        <f>SAStab!H10494</f>
        <v>76434</v>
      </c>
      <c r="K540" s="52">
        <f>SAStab!I10494</f>
        <v>98088</v>
      </c>
      <c r="L540" s="52">
        <f>SAStab!J10494</f>
        <v>149789</v>
      </c>
      <c r="N540" s="7"/>
      <c r="O540" s="7" t="str">
        <f t="shared" si="130"/>
        <v>Net Cash Income</v>
      </c>
      <c r="P540" s="98">
        <f>SAStab!C2320</f>
        <v>1</v>
      </c>
      <c r="Q540">
        <f>SAStab!B10665</f>
        <v>40922</v>
      </c>
      <c r="R540" s="52">
        <f>SAStab!C10665</f>
        <v>4794.2299999999996</v>
      </c>
      <c r="S540" s="52">
        <f>SAStab!D10665</f>
        <v>8556.33</v>
      </c>
      <c r="T540" s="52">
        <f>SAStab!E10665</f>
        <v>17367.5</v>
      </c>
      <c r="U540" s="52">
        <f>SAStab!F10665</f>
        <v>32516.6</v>
      </c>
      <c r="V540" s="52">
        <f>SAStab!G10665</f>
        <v>54582</v>
      </c>
      <c r="W540" s="52">
        <f>SAStab!H10665</f>
        <v>83228</v>
      </c>
      <c r="X540">
        <f>SAStab!I10665</f>
        <v>105564</v>
      </c>
      <c r="Y540">
        <f>SAStab!J10665</f>
        <v>164628</v>
      </c>
      <c r="AA540" s="7"/>
      <c r="AB540" s="7" t="str">
        <f t="shared" si="131"/>
        <v>Net Cash Income</v>
      </c>
      <c r="AC540" s="98">
        <f>SAStab!D2320</f>
        <v>1</v>
      </c>
      <c r="AD540">
        <f>SAStab!B10836</f>
        <v>42521</v>
      </c>
      <c r="AE540">
        <f>SAStab!C10836</f>
        <v>4492.88</v>
      </c>
      <c r="AF540">
        <f>SAStab!D10836</f>
        <v>8371.5499999999993</v>
      </c>
      <c r="AG540">
        <f>SAStab!E10836</f>
        <v>17421.8</v>
      </c>
      <c r="AH540">
        <f>SAStab!F10836</f>
        <v>32786.9</v>
      </c>
      <c r="AI540">
        <f>SAStab!G10836</f>
        <v>56648</v>
      </c>
      <c r="AJ540">
        <f>SAStab!H10836</f>
        <v>87224</v>
      </c>
      <c r="AK540">
        <f>SAStab!I10836</f>
        <v>111797</v>
      </c>
      <c r="AL540">
        <f>SAStab!J10836</f>
        <v>176423</v>
      </c>
      <c r="AN540" s="7"/>
      <c r="AO540" s="7" t="str">
        <f t="shared" si="132"/>
        <v>Net Cash Income</v>
      </c>
      <c r="AP540" s="98">
        <f>SAStab!E2320</f>
        <v>0.999</v>
      </c>
      <c r="AQ540" s="52">
        <f>SAStab!B11007</f>
        <v>44807</v>
      </c>
      <c r="AR540" s="52">
        <f>SAStab!C11007</f>
        <v>3324.32</v>
      </c>
      <c r="AS540" s="52">
        <f>SAStab!D11007</f>
        <v>7810.48</v>
      </c>
      <c r="AT540" s="52">
        <f>SAStab!E11007</f>
        <v>17222.099999999999</v>
      </c>
      <c r="AU540" s="52">
        <f>SAStab!F11007</f>
        <v>33017.800000000003</v>
      </c>
      <c r="AV540" s="52">
        <f>SAStab!G11007</f>
        <v>59266</v>
      </c>
      <c r="AW540" s="52">
        <f>SAStab!H11007</f>
        <v>93498</v>
      </c>
      <c r="AX540" s="52">
        <f>SAStab!I11007</f>
        <v>120966</v>
      </c>
      <c r="AY540" s="52">
        <f>SAStab!J11007</f>
        <v>203630</v>
      </c>
      <c r="BA540" s="7"/>
      <c r="BB540" s="7" t="str">
        <f t="shared" si="133"/>
        <v>Net Cash Income</v>
      </c>
      <c r="BC540" s="98">
        <f>SAStab!F2320</f>
        <v>0.999</v>
      </c>
      <c r="BD540" s="52">
        <f>SAStab!B11178</f>
        <v>49321</v>
      </c>
      <c r="BE540" s="52">
        <f>SAStab!C11178</f>
        <v>2521.6</v>
      </c>
      <c r="BF540" s="52">
        <f>SAStab!D11178</f>
        <v>7853.66</v>
      </c>
      <c r="BG540" s="52">
        <f>SAStab!E11178</f>
        <v>17901.8</v>
      </c>
      <c r="BH540" s="52">
        <f>SAStab!F11178</f>
        <v>35466</v>
      </c>
      <c r="BI540" s="52">
        <f>SAStab!G11178</f>
        <v>64766</v>
      </c>
      <c r="BJ540" s="52">
        <f>SAStab!H11178</f>
        <v>103495</v>
      </c>
      <c r="BK540" s="52">
        <f>SAStab!I11178</f>
        <v>134410</v>
      </c>
      <c r="BL540" s="52">
        <f>SAStab!J11178</f>
        <v>230730</v>
      </c>
      <c r="BN540" s="7"/>
      <c r="BO540" s="7" t="str">
        <f t="shared" si="134"/>
        <v>Net Cash Income</v>
      </c>
      <c r="BP540" s="98">
        <f>SAStab!G2320</f>
        <v>1</v>
      </c>
      <c r="BQ540">
        <f>SAStab!B11349</f>
        <v>53411</v>
      </c>
      <c r="BR540">
        <f>SAStab!C11349</f>
        <v>2145.5100000000002</v>
      </c>
      <c r="BS540">
        <f>SAStab!D11349</f>
        <v>8099.71</v>
      </c>
      <c r="BT540">
        <f>SAStab!E11349</f>
        <v>19412.8</v>
      </c>
      <c r="BU540">
        <f>SAStab!F11349</f>
        <v>39219.300000000003</v>
      </c>
      <c r="BV540" s="11">
        <f>SAStab!G11349</f>
        <v>70628</v>
      </c>
      <c r="BW540" s="11">
        <f>SAStab!H11349</f>
        <v>113454</v>
      </c>
      <c r="BX540" s="11">
        <f>SAStab!I11349</f>
        <v>149256</v>
      </c>
      <c r="BY540" s="11">
        <f>SAStab!J11349</f>
        <v>252899</v>
      </c>
    </row>
    <row r="541" spans="1:77">
      <c r="A541" s="7"/>
      <c r="B541" s="7" t="s">
        <v>62</v>
      </c>
      <c r="C541" s="98">
        <f>SAStab!B2321</f>
        <v>0.5</v>
      </c>
      <c r="D541" s="52">
        <f>SAStab!B10495</f>
        <v>4562</v>
      </c>
      <c r="E541" s="52">
        <f>SAStab!C10495</f>
        <v>0</v>
      </c>
      <c r="F541" s="52">
        <f>SAStab!D10495</f>
        <v>0</v>
      </c>
      <c r="G541" s="52">
        <f>SAStab!E10495</f>
        <v>0</v>
      </c>
      <c r="H541" s="52">
        <f>SAStab!F10495</f>
        <v>0</v>
      </c>
      <c r="I541" s="52">
        <f>SAStab!G10495</f>
        <v>4016</v>
      </c>
      <c r="J541" s="52">
        <f>SAStab!H10495</f>
        <v>10815</v>
      </c>
      <c r="K541" s="52">
        <f>SAStab!I10495</f>
        <v>18063</v>
      </c>
      <c r="L541" s="52">
        <f>SAStab!J10495</f>
        <v>48955</v>
      </c>
      <c r="N541" s="7"/>
      <c r="O541" s="7" t="str">
        <f t="shared" si="130"/>
        <v>Federal Income Tax</v>
      </c>
      <c r="P541" s="98">
        <f>SAStab!C2321</f>
        <v>0.53</v>
      </c>
      <c r="Q541">
        <f>SAStab!B10666</f>
        <v>4674</v>
      </c>
      <c r="R541" s="52">
        <f>SAStab!C10666</f>
        <v>0</v>
      </c>
      <c r="S541" s="52">
        <f>SAStab!D10666</f>
        <v>0</v>
      </c>
      <c r="T541" s="52">
        <f>SAStab!E10666</f>
        <v>0</v>
      </c>
      <c r="U541" s="52">
        <f>SAStab!F10666</f>
        <v>179.7</v>
      </c>
      <c r="V541" s="52">
        <f>SAStab!G10666</f>
        <v>4933</v>
      </c>
      <c r="W541" s="52">
        <f>SAStab!H10666</f>
        <v>12782</v>
      </c>
      <c r="X541">
        <f>SAStab!I10666</f>
        <v>20338</v>
      </c>
      <c r="Y541">
        <f>SAStab!J10666</f>
        <v>53703</v>
      </c>
      <c r="AA541" s="7"/>
      <c r="AB541" s="7" t="str">
        <f t="shared" si="131"/>
        <v>Federal Income Tax</v>
      </c>
      <c r="AC541" s="98">
        <f>SAStab!D2321</f>
        <v>0.51800000000000002</v>
      </c>
      <c r="AD541">
        <f>SAStab!B10837</f>
        <v>5558</v>
      </c>
      <c r="AE541">
        <f>SAStab!C10837</f>
        <v>0</v>
      </c>
      <c r="AF541">
        <f>SAStab!D10837</f>
        <v>0</v>
      </c>
      <c r="AG541">
        <f>SAStab!E10837</f>
        <v>0</v>
      </c>
      <c r="AH541">
        <f>SAStab!F10837</f>
        <v>126</v>
      </c>
      <c r="AI541">
        <f>SAStab!G10837</f>
        <v>5404</v>
      </c>
      <c r="AJ541">
        <f>SAStab!H10837</f>
        <v>13847</v>
      </c>
      <c r="AK541">
        <f>SAStab!I10837</f>
        <v>23128</v>
      </c>
      <c r="AL541">
        <f>SAStab!J10837</f>
        <v>62504</v>
      </c>
      <c r="AN541" s="7"/>
      <c r="AO541" s="7" t="str">
        <f t="shared" si="132"/>
        <v>Federal Income Tax</v>
      </c>
      <c r="AP541" s="98">
        <f>SAStab!E2321</f>
        <v>0.51300000000000001</v>
      </c>
      <c r="AQ541" s="52">
        <f>SAStab!B11008</f>
        <v>6625</v>
      </c>
      <c r="AR541" s="52">
        <f>SAStab!C11008</f>
        <v>0</v>
      </c>
      <c r="AS541" s="52">
        <f>SAStab!D11008</f>
        <v>0</v>
      </c>
      <c r="AT541" s="52">
        <f>SAStab!E11008</f>
        <v>0</v>
      </c>
      <c r="AU541" s="52">
        <f>SAStab!F11008</f>
        <v>86.9</v>
      </c>
      <c r="AV541" s="52">
        <f>SAStab!G11008</f>
        <v>5939</v>
      </c>
      <c r="AW541" s="52">
        <f>SAStab!H11008</f>
        <v>16277</v>
      </c>
      <c r="AX541" s="52">
        <f>SAStab!I11008</f>
        <v>27593</v>
      </c>
      <c r="AY541" s="52">
        <f>SAStab!J11008</f>
        <v>79129</v>
      </c>
      <c r="BA541" s="7"/>
      <c r="BB541" s="7" t="str">
        <f t="shared" si="133"/>
        <v>Federal Income Tax</v>
      </c>
      <c r="BC541" s="98">
        <f>SAStab!F2321</f>
        <v>0.52500000000000002</v>
      </c>
      <c r="BD541" s="52">
        <f>SAStab!B11179</f>
        <v>8538</v>
      </c>
      <c r="BE541" s="52">
        <f>SAStab!C11179</f>
        <v>0</v>
      </c>
      <c r="BF541" s="52">
        <f>SAStab!D11179</f>
        <v>0</v>
      </c>
      <c r="BG541" s="52">
        <f>SAStab!E11179</f>
        <v>0</v>
      </c>
      <c r="BH541" s="52">
        <f>SAStab!F11179</f>
        <v>403.3</v>
      </c>
      <c r="BI541" s="52">
        <f>SAStab!G11179</f>
        <v>7053</v>
      </c>
      <c r="BJ541" s="52">
        <f>SAStab!H11179</f>
        <v>19640</v>
      </c>
      <c r="BK541" s="52">
        <f>SAStab!I11179</f>
        <v>33103</v>
      </c>
      <c r="BL541" s="52">
        <f>SAStab!J11179</f>
        <v>91612</v>
      </c>
      <c r="BN541" s="7"/>
      <c r="BO541" s="7" t="str">
        <f t="shared" si="134"/>
        <v>Federal Income Tax</v>
      </c>
      <c r="BP541" s="98">
        <f>SAStab!G2321</f>
        <v>0.53800000000000003</v>
      </c>
      <c r="BQ541">
        <f>SAStab!B11350</f>
        <v>9439</v>
      </c>
      <c r="BR541">
        <f>SAStab!C11350</f>
        <v>0</v>
      </c>
      <c r="BS541">
        <f>SAStab!D11350</f>
        <v>0</v>
      </c>
      <c r="BT541">
        <f>SAStab!E11350</f>
        <v>0</v>
      </c>
      <c r="BU541">
        <f>SAStab!F11350</f>
        <v>741.6</v>
      </c>
      <c r="BV541" s="11">
        <f>SAStab!G11350</f>
        <v>8913</v>
      </c>
      <c r="BW541" s="11">
        <f>SAStab!H11350</f>
        <v>23773</v>
      </c>
      <c r="BX541" s="11">
        <f>SAStab!I11350</f>
        <v>40473</v>
      </c>
      <c r="BY541" s="11">
        <f>SAStab!J11350</f>
        <v>105009</v>
      </c>
    </row>
    <row r="542" spans="1:77">
      <c r="A542" s="7"/>
      <c r="B542" s="7" t="s">
        <v>277</v>
      </c>
      <c r="C542" s="98">
        <f>SAStab!B2322</f>
        <v>0.39300000000000002</v>
      </c>
      <c r="D542" s="52">
        <f>SAStab!B10496</f>
        <v>950</v>
      </c>
      <c r="E542" s="52">
        <f>SAStab!C10496</f>
        <v>0</v>
      </c>
      <c r="F542" s="52">
        <f>SAStab!D10496</f>
        <v>0</v>
      </c>
      <c r="G542" s="52">
        <f>SAStab!E10496</f>
        <v>0</v>
      </c>
      <c r="H542" s="52">
        <f>SAStab!F10496</f>
        <v>0</v>
      </c>
      <c r="I542" s="52">
        <f>SAStab!G10496</f>
        <v>567</v>
      </c>
      <c r="J542" s="52">
        <f>SAStab!H10496</f>
        <v>2371</v>
      </c>
      <c r="K542" s="52">
        <f>SAStab!I10496</f>
        <v>4186</v>
      </c>
      <c r="L542" s="52">
        <f>SAStab!J10496</f>
        <v>10812</v>
      </c>
      <c r="N542" s="7"/>
      <c r="O542" s="7" t="str">
        <f t="shared" si="130"/>
        <v>State Income Tax</v>
      </c>
      <c r="P542" s="98">
        <f>SAStab!C2322</f>
        <v>0.39700000000000002</v>
      </c>
      <c r="Q542">
        <f>SAStab!B10667</f>
        <v>867</v>
      </c>
      <c r="R542" s="52">
        <f>SAStab!C10667</f>
        <v>0</v>
      </c>
      <c r="S542" s="52">
        <f>SAStab!D10667</f>
        <v>0</v>
      </c>
      <c r="T542" s="52">
        <f>SAStab!E10667</f>
        <v>0</v>
      </c>
      <c r="U542" s="52">
        <f>SAStab!F10667</f>
        <v>0</v>
      </c>
      <c r="V542" s="52">
        <f>SAStab!G10667</f>
        <v>603</v>
      </c>
      <c r="W542" s="52">
        <f>SAStab!H10667</f>
        <v>2425</v>
      </c>
      <c r="X542">
        <f>SAStab!I10667</f>
        <v>4394</v>
      </c>
      <c r="Y542">
        <f>SAStab!J10667</f>
        <v>11710</v>
      </c>
      <c r="AA542" s="7"/>
      <c r="AB542" s="7" t="str">
        <f t="shared" si="131"/>
        <v>State Income Tax</v>
      </c>
      <c r="AC542" s="98">
        <f>SAStab!D2322</f>
        <v>0.38</v>
      </c>
      <c r="AD542">
        <f>SAStab!B10838</f>
        <v>929</v>
      </c>
      <c r="AE542">
        <f>SAStab!C10838</f>
        <v>0</v>
      </c>
      <c r="AF542">
        <f>SAStab!D10838</f>
        <v>0</v>
      </c>
      <c r="AG542">
        <f>SAStab!E10838</f>
        <v>0</v>
      </c>
      <c r="AH542">
        <f>SAStab!F10838</f>
        <v>0</v>
      </c>
      <c r="AI542">
        <f>SAStab!G10838</f>
        <v>527</v>
      </c>
      <c r="AJ542">
        <f>SAStab!H10838</f>
        <v>2393</v>
      </c>
      <c r="AK542">
        <f>SAStab!I10838</f>
        <v>4361</v>
      </c>
      <c r="AL542">
        <f>SAStab!J10838</f>
        <v>12919</v>
      </c>
      <c r="AN542" s="7"/>
      <c r="AO542" s="7" t="str">
        <f t="shared" si="132"/>
        <v>State Income Tax</v>
      </c>
      <c r="AP542" s="98">
        <f>SAStab!E2322</f>
        <v>0.36699999999999999</v>
      </c>
      <c r="AQ542" s="52">
        <f>SAStab!B11009</f>
        <v>1065</v>
      </c>
      <c r="AR542" s="52">
        <f>SAStab!C11009</f>
        <v>0</v>
      </c>
      <c r="AS542" s="52">
        <f>SAStab!D11009</f>
        <v>0</v>
      </c>
      <c r="AT542" s="52">
        <f>SAStab!E11009</f>
        <v>0</v>
      </c>
      <c r="AU542" s="52">
        <f>SAStab!F11009</f>
        <v>0</v>
      </c>
      <c r="AV542" s="52">
        <f>SAStab!G11009</f>
        <v>506</v>
      </c>
      <c r="AW542" s="52">
        <f>SAStab!H11009</f>
        <v>2548</v>
      </c>
      <c r="AX542" s="52">
        <f>SAStab!I11009</f>
        <v>4812</v>
      </c>
      <c r="AY542" s="52">
        <f>SAStab!J11009</f>
        <v>15181</v>
      </c>
      <c r="BA542" s="7"/>
      <c r="BB542" s="7" t="str">
        <f t="shared" si="133"/>
        <v>State Income Tax</v>
      </c>
      <c r="BC542" s="98">
        <f>SAStab!F2322</f>
        <v>0.371</v>
      </c>
      <c r="BD542" s="52">
        <f>SAStab!B11180</f>
        <v>1270</v>
      </c>
      <c r="BE542" s="52">
        <f>SAStab!C11180</f>
        <v>0</v>
      </c>
      <c r="BF542" s="52">
        <f>SAStab!D11180</f>
        <v>0</v>
      </c>
      <c r="BG542" s="52">
        <f>SAStab!E11180</f>
        <v>0</v>
      </c>
      <c r="BH542" s="52">
        <f>SAStab!F11180</f>
        <v>0</v>
      </c>
      <c r="BI542" s="52">
        <f>SAStab!G11180</f>
        <v>554</v>
      </c>
      <c r="BJ542" s="52">
        <f>SAStab!H11180</f>
        <v>2835</v>
      </c>
      <c r="BK542" s="52">
        <f>SAStab!I11180</f>
        <v>5374</v>
      </c>
      <c r="BL542" s="52">
        <f>SAStab!J11180</f>
        <v>16284</v>
      </c>
      <c r="BN542" s="7"/>
      <c r="BO542" s="7" t="str">
        <f t="shared" si="134"/>
        <v>State Income Tax</v>
      </c>
      <c r="BP542" s="98">
        <f>SAStab!G2322</f>
        <v>0.377</v>
      </c>
      <c r="BQ542">
        <f>SAStab!B11351</f>
        <v>1298</v>
      </c>
      <c r="BR542">
        <f>SAStab!C11351</f>
        <v>0</v>
      </c>
      <c r="BS542">
        <f>SAStab!D11351</f>
        <v>0</v>
      </c>
      <c r="BT542">
        <f>SAStab!E11351</f>
        <v>0</v>
      </c>
      <c r="BU542">
        <f>SAStab!F11351</f>
        <v>0</v>
      </c>
      <c r="BV542" s="11">
        <f>SAStab!G11351</f>
        <v>627</v>
      </c>
      <c r="BW542" s="11">
        <f>SAStab!H11351</f>
        <v>3193</v>
      </c>
      <c r="BX542" s="11">
        <f>SAStab!I11351</f>
        <v>5911</v>
      </c>
      <c r="BY542" s="11">
        <f>SAStab!J11351</f>
        <v>19495</v>
      </c>
    </row>
    <row r="543" spans="1:77">
      <c r="A543" s="7"/>
      <c r="B543" s="7" t="s">
        <v>297</v>
      </c>
      <c r="C543" s="98">
        <f>SAStab!B2323</f>
        <v>0.38500000000000001</v>
      </c>
      <c r="D543" s="52">
        <f>SAStab!B10497</f>
        <v>807</v>
      </c>
      <c r="E543" s="52">
        <f>SAStab!C10497</f>
        <v>0</v>
      </c>
      <c r="F543" s="52">
        <f>SAStab!D10497</f>
        <v>0</v>
      </c>
      <c r="G543" s="52">
        <f>SAStab!E10497</f>
        <v>0</v>
      </c>
      <c r="H543" s="52">
        <f>SAStab!F10497</f>
        <v>0</v>
      </c>
      <c r="I543" s="52">
        <f>SAStab!G10497</f>
        <v>1051</v>
      </c>
      <c r="J543" s="52">
        <f>SAStab!H10497</f>
        <v>2891</v>
      </c>
      <c r="K543" s="52">
        <f>SAStab!I10497</f>
        <v>4323</v>
      </c>
      <c r="L543" s="52">
        <f>SAStab!J10497</f>
        <v>6662</v>
      </c>
      <c r="N543" s="7"/>
      <c r="O543" s="7" t="str">
        <f t="shared" si="130"/>
        <v>OASDI tax</v>
      </c>
      <c r="P543" s="98">
        <f>SAStab!C2323</f>
        <v>0.40500000000000003</v>
      </c>
      <c r="Q543">
        <f>SAStab!B10668</f>
        <v>1157</v>
      </c>
      <c r="R543" s="52">
        <f>SAStab!C10668</f>
        <v>0</v>
      </c>
      <c r="S543" s="52">
        <f>SAStab!D10668</f>
        <v>0</v>
      </c>
      <c r="T543" s="52">
        <f>SAStab!E10668</f>
        <v>0</v>
      </c>
      <c r="U543" s="52">
        <f>SAStab!F10668</f>
        <v>0</v>
      </c>
      <c r="V543" s="52">
        <f>SAStab!G10668</f>
        <v>1572</v>
      </c>
      <c r="W543" s="52">
        <f>SAStab!H10668</f>
        <v>3980</v>
      </c>
      <c r="X543">
        <f>SAStab!I10668</f>
        <v>5933</v>
      </c>
      <c r="Y543">
        <f>SAStab!J10668</f>
        <v>9715</v>
      </c>
      <c r="AA543" s="7"/>
      <c r="AB543" s="7" t="str">
        <f t="shared" si="131"/>
        <v>OASDI tax</v>
      </c>
      <c r="AC543" s="98">
        <f>SAStab!D2323</f>
        <v>0.372</v>
      </c>
      <c r="AD543">
        <f>SAStab!B10839</f>
        <v>1176</v>
      </c>
      <c r="AE543">
        <f>SAStab!C10839</f>
        <v>0</v>
      </c>
      <c r="AF543">
        <f>SAStab!D10839</f>
        <v>0</v>
      </c>
      <c r="AG543">
        <f>SAStab!E10839</f>
        <v>0</v>
      </c>
      <c r="AH543">
        <f>SAStab!F10839</f>
        <v>0</v>
      </c>
      <c r="AI543">
        <f>SAStab!G10839</f>
        <v>1458</v>
      </c>
      <c r="AJ543">
        <f>SAStab!H10839</f>
        <v>4137</v>
      </c>
      <c r="AK543">
        <f>SAStab!I10839</f>
        <v>6358</v>
      </c>
      <c r="AL543">
        <f>SAStab!J10839</f>
        <v>10676</v>
      </c>
      <c r="AN543" s="7"/>
      <c r="AO543" s="7" t="str">
        <f t="shared" si="132"/>
        <v>OASDI tax</v>
      </c>
      <c r="AP543" s="98">
        <f>SAStab!E2323</f>
        <v>0.35599999999999998</v>
      </c>
      <c r="AQ543" s="52">
        <f>SAStab!B11010</f>
        <v>1275</v>
      </c>
      <c r="AR543" s="52">
        <f>SAStab!C11010</f>
        <v>0</v>
      </c>
      <c r="AS543" s="52">
        <f>SAStab!D11010</f>
        <v>0</v>
      </c>
      <c r="AT543" s="52">
        <f>SAStab!E11010</f>
        <v>0</v>
      </c>
      <c r="AU543" s="52">
        <f>SAStab!F11010</f>
        <v>0</v>
      </c>
      <c r="AV543" s="52">
        <f>SAStab!G11010</f>
        <v>1428</v>
      </c>
      <c r="AW543" s="52">
        <f>SAStab!H11010</f>
        <v>4617</v>
      </c>
      <c r="AX543" s="52">
        <f>SAStab!I11010</f>
        <v>7137</v>
      </c>
      <c r="AY543" s="52">
        <f>SAStab!J11010</f>
        <v>11622</v>
      </c>
      <c r="BA543" s="7"/>
      <c r="BB543" s="7" t="str">
        <f t="shared" si="133"/>
        <v>OASDI tax</v>
      </c>
      <c r="BC543" s="98">
        <f>SAStab!F2323</f>
        <v>0.379</v>
      </c>
      <c r="BD543" s="52">
        <f>SAStab!B11181</f>
        <v>1505</v>
      </c>
      <c r="BE543" s="52">
        <f>SAStab!C11181</f>
        <v>0</v>
      </c>
      <c r="BF543" s="52">
        <f>SAStab!D11181</f>
        <v>0</v>
      </c>
      <c r="BG543" s="52">
        <f>SAStab!E11181</f>
        <v>0</v>
      </c>
      <c r="BH543" s="52">
        <f>SAStab!F11181</f>
        <v>0</v>
      </c>
      <c r="BI543" s="52">
        <f>SAStab!G11181</f>
        <v>1817</v>
      </c>
      <c r="BJ543" s="52">
        <f>SAStab!H11181</f>
        <v>5393</v>
      </c>
      <c r="BK543" s="52">
        <f>SAStab!I11181</f>
        <v>8163</v>
      </c>
      <c r="BL543" s="52">
        <f>SAStab!J11181</f>
        <v>13230</v>
      </c>
      <c r="BN543" s="7"/>
      <c r="BO543" s="7" t="str">
        <f t="shared" si="134"/>
        <v>OASDI tax</v>
      </c>
      <c r="BP543" s="98">
        <f>SAStab!G2323</f>
        <v>0.375</v>
      </c>
      <c r="BQ543">
        <f>SAStab!B11352</f>
        <v>1656</v>
      </c>
      <c r="BR543">
        <f>SAStab!C11352</f>
        <v>0</v>
      </c>
      <c r="BS543">
        <f>SAStab!D11352</f>
        <v>0</v>
      </c>
      <c r="BT543">
        <f>SAStab!E11352</f>
        <v>0</v>
      </c>
      <c r="BU543">
        <f>SAStab!F11352</f>
        <v>0</v>
      </c>
      <c r="BV543" s="11">
        <f>SAStab!G11352</f>
        <v>1933</v>
      </c>
      <c r="BW543" s="11">
        <f>SAStab!H11352</f>
        <v>5889</v>
      </c>
      <c r="BX543" s="11">
        <f>SAStab!I11352</f>
        <v>9111</v>
      </c>
      <c r="BY543" s="11">
        <f>SAStab!J11352</f>
        <v>15058</v>
      </c>
    </row>
    <row r="544" spans="1:77">
      <c r="A544" s="7"/>
      <c r="B544" s="7" t="s">
        <v>298</v>
      </c>
      <c r="C544" s="98">
        <f>SAStab!B2324</f>
        <v>0.38500000000000001</v>
      </c>
      <c r="D544" s="52">
        <f>SAStab!B10498</f>
        <v>221</v>
      </c>
      <c r="E544" s="52">
        <f>SAStab!C10498</f>
        <v>0</v>
      </c>
      <c r="F544" s="52">
        <f>SAStab!D10498</f>
        <v>0</v>
      </c>
      <c r="G544" s="52">
        <f>SAStab!E10498</f>
        <v>0</v>
      </c>
      <c r="H544" s="52">
        <f>SAStab!F10498</f>
        <v>0</v>
      </c>
      <c r="I544" s="52">
        <f>SAStab!G10498</f>
        <v>246</v>
      </c>
      <c r="J544" s="52">
        <f>SAStab!H10498</f>
        <v>676</v>
      </c>
      <c r="K544" s="52">
        <f>SAStab!I10498</f>
        <v>1017</v>
      </c>
      <c r="L544" s="52">
        <f>SAStab!J10498</f>
        <v>2005</v>
      </c>
      <c r="N544" s="7"/>
      <c r="O544" s="7" t="str">
        <f t="shared" si="130"/>
        <v>HI tax</v>
      </c>
      <c r="P544" s="98">
        <f>SAStab!C2324</f>
        <v>0.40500000000000003</v>
      </c>
      <c r="Q544">
        <f>SAStab!B10669</f>
        <v>232</v>
      </c>
      <c r="R544" s="52">
        <f>SAStab!C10669</f>
        <v>0</v>
      </c>
      <c r="S544" s="52">
        <f>SAStab!D10669</f>
        <v>0</v>
      </c>
      <c r="T544" s="52">
        <f>SAStab!E10669</f>
        <v>0</v>
      </c>
      <c r="U544" s="52">
        <f>SAStab!F10669</f>
        <v>0</v>
      </c>
      <c r="V544" s="52">
        <f>SAStab!G10669</f>
        <v>296</v>
      </c>
      <c r="W544" s="52">
        <f>SAStab!H10669</f>
        <v>749</v>
      </c>
      <c r="X544">
        <f>SAStab!I10669</f>
        <v>1125</v>
      </c>
      <c r="Y544">
        <f>SAStab!J10669</f>
        <v>2148</v>
      </c>
      <c r="AA544" s="7"/>
      <c r="AB544" s="7" t="str">
        <f t="shared" si="131"/>
        <v>HI tax</v>
      </c>
      <c r="AC544" s="98">
        <f>SAStab!D2324</f>
        <v>0.372</v>
      </c>
      <c r="AD544">
        <f>SAStab!B10840</f>
        <v>242</v>
      </c>
      <c r="AE544">
        <f>SAStab!C10840</f>
        <v>0</v>
      </c>
      <c r="AF544">
        <f>SAStab!D10840</f>
        <v>0</v>
      </c>
      <c r="AG544">
        <f>SAStab!E10840</f>
        <v>0</v>
      </c>
      <c r="AH544">
        <f>SAStab!F10840</f>
        <v>0</v>
      </c>
      <c r="AI544">
        <f>SAStab!G10840</f>
        <v>275</v>
      </c>
      <c r="AJ544">
        <f>SAStab!H10840</f>
        <v>779</v>
      </c>
      <c r="AK544">
        <f>SAStab!I10840</f>
        <v>1203</v>
      </c>
      <c r="AL544">
        <f>SAStab!J10840</f>
        <v>2356</v>
      </c>
      <c r="AN544" s="7"/>
      <c r="AO544" s="7" t="str">
        <f t="shared" si="132"/>
        <v>HI tax</v>
      </c>
      <c r="AP544" s="98">
        <f>SAStab!E2324</f>
        <v>0.35599999999999998</v>
      </c>
      <c r="AQ544" s="52">
        <f>SAStab!B11011</f>
        <v>268</v>
      </c>
      <c r="AR544" s="52">
        <f>SAStab!C11011</f>
        <v>0</v>
      </c>
      <c r="AS544" s="52">
        <f>SAStab!D11011</f>
        <v>0</v>
      </c>
      <c r="AT544" s="52">
        <f>SAStab!E11011</f>
        <v>0</v>
      </c>
      <c r="AU544" s="52">
        <f>SAStab!F11011</f>
        <v>0</v>
      </c>
      <c r="AV544" s="52">
        <f>SAStab!G11011</f>
        <v>269</v>
      </c>
      <c r="AW544" s="52">
        <f>SAStab!H11011</f>
        <v>869</v>
      </c>
      <c r="AX544" s="52">
        <f>SAStab!I11011</f>
        <v>1347</v>
      </c>
      <c r="AY544" s="52">
        <f>SAStab!J11011</f>
        <v>2716</v>
      </c>
      <c r="BA544" s="7"/>
      <c r="BB544" s="7" t="str">
        <f t="shared" si="133"/>
        <v>HI tax</v>
      </c>
      <c r="BC544" s="98">
        <f>SAStab!F2324</f>
        <v>0.379</v>
      </c>
      <c r="BD544" s="52">
        <f>SAStab!B11182</f>
        <v>325</v>
      </c>
      <c r="BE544" s="52">
        <f>SAStab!C11182</f>
        <v>0</v>
      </c>
      <c r="BF544" s="52">
        <f>SAStab!D11182</f>
        <v>0</v>
      </c>
      <c r="BG544" s="52">
        <f>SAStab!E11182</f>
        <v>0</v>
      </c>
      <c r="BH544" s="52">
        <f>SAStab!F11182</f>
        <v>0</v>
      </c>
      <c r="BI544" s="52">
        <f>SAStab!G11182</f>
        <v>342</v>
      </c>
      <c r="BJ544" s="52">
        <f>SAStab!H11182</f>
        <v>1015</v>
      </c>
      <c r="BK544" s="52">
        <f>SAStab!I11182</f>
        <v>1546</v>
      </c>
      <c r="BL544" s="52">
        <f>SAStab!J11182</f>
        <v>3077</v>
      </c>
      <c r="BN544" s="7"/>
      <c r="BO544" s="7" t="str">
        <f t="shared" si="134"/>
        <v>HI tax</v>
      </c>
      <c r="BP544" s="98">
        <f>SAStab!G2324</f>
        <v>0.375</v>
      </c>
      <c r="BQ544">
        <f>SAStab!B11353</f>
        <v>345</v>
      </c>
      <c r="BR544">
        <f>SAStab!C11353</f>
        <v>0</v>
      </c>
      <c r="BS544">
        <f>SAStab!D11353</f>
        <v>0</v>
      </c>
      <c r="BT544">
        <f>SAStab!E11353</f>
        <v>0</v>
      </c>
      <c r="BU544">
        <f>SAStab!F11353</f>
        <v>0</v>
      </c>
      <c r="BV544" s="11">
        <f>SAStab!G11353</f>
        <v>364</v>
      </c>
      <c r="BW544" s="11">
        <f>SAStab!H11353</f>
        <v>1109</v>
      </c>
      <c r="BX544" s="11">
        <f>SAStab!I11353</f>
        <v>1723</v>
      </c>
      <c r="BY544" s="11">
        <f>SAStab!J11353</f>
        <v>3607</v>
      </c>
    </row>
    <row r="545" spans="1:77">
      <c r="A545" s="7"/>
      <c r="B545" s="7" t="s">
        <v>268</v>
      </c>
      <c r="C545" s="98">
        <f>SAStab!B2325</f>
        <v>2.4E-2</v>
      </c>
      <c r="D545" s="52">
        <f>SAStab!B10499</f>
        <v>53</v>
      </c>
      <c r="E545" s="52">
        <f>SAStab!C10499</f>
        <v>0</v>
      </c>
      <c r="F545" s="52">
        <f>SAStab!D10499</f>
        <v>0</v>
      </c>
      <c r="G545" s="52">
        <f>SAStab!E10499</f>
        <v>0</v>
      </c>
      <c r="H545" s="52">
        <f>SAStab!F10499</f>
        <v>0</v>
      </c>
      <c r="I545" s="52">
        <f>SAStab!G10499</f>
        <v>0</v>
      </c>
      <c r="J545" s="52">
        <f>SAStab!H10499</f>
        <v>0</v>
      </c>
      <c r="K545" s="52">
        <f>SAStab!I10499</f>
        <v>0</v>
      </c>
      <c r="L545" s="52">
        <f>SAStab!J10499</f>
        <v>1168</v>
      </c>
      <c r="N545" s="7"/>
      <c r="O545" s="7" t="str">
        <f t="shared" si="130"/>
        <v>Medicare Surtax</v>
      </c>
      <c r="P545" s="98">
        <f>SAStab!C2325</f>
        <v>5.0999999999999997E-2</v>
      </c>
      <c r="Q545">
        <f>SAStab!B10670</f>
        <v>64</v>
      </c>
      <c r="R545" s="52">
        <f>SAStab!C10670</f>
        <v>0</v>
      </c>
      <c r="S545" s="52">
        <f>SAStab!D10670</f>
        <v>0</v>
      </c>
      <c r="T545" s="52">
        <f>SAStab!E10670</f>
        <v>0</v>
      </c>
      <c r="U545" s="52">
        <f>SAStab!F10670</f>
        <v>0</v>
      </c>
      <c r="V545" s="52">
        <f>SAStab!G10670</f>
        <v>0</v>
      </c>
      <c r="W545" s="52">
        <f>SAStab!H10670</f>
        <v>0</v>
      </c>
      <c r="X545">
        <f>SAStab!I10670</f>
        <v>2</v>
      </c>
      <c r="Y545">
        <f>SAStab!J10670</f>
        <v>2021</v>
      </c>
      <c r="AA545" s="7"/>
      <c r="AB545" s="7" t="str">
        <f t="shared" si="131"/>
        <v>Medicare Surtax</v>
      </c>
      <c r="AC545" s="98">
        <f>SAStab!D2325</f>
        <v>9.2999999999999999E-2</v>
      </c>
      <c r="AD545">
        <f>SAStab!B10841</f>
        <v>108</v>
      </c>
      <c r="AE545">
        <f>SAStab!C10841</f>
        <v>0</v>
      </c>
      <c r="AF545">
        <f>SAStab!D10841</f>
        <v>0</v>
      </c>
      <c r="AG545">
        <f>SAStab!E10841</f>
        <v>0</v>
      </c>
      <c r="AH545">
        <f>SAStab!F10841</f>
        <v>0</v>
      </c>
      <c r="AI545">
        <f>SAStab!G10841</f>
        <v>0</v>
      </c>
      <c r="AJ545">
        <f>SAStab!H10841</f>
        <v>0</v>
      </c>
      <c r="AK545">
        <f>SAStab!I10841</f>
        <v>401</v>
      </c>
      <c r="AL545">
        <f>SAStab!J10841</f>
        <v>2657</v>
      </c>
      <c r="AN545" s="7"/>
      <c r="AO545" s="7" t="str">
        <f t="shared" si="132"/>
        <v>Medicare Surtax</v>
      </c>
      <c r="AP545" s="98">
        <f>SAStab!E2325</f>
        <v>0.16300000000000001</v>
      </c>
      <c r="AQ545" s="52">
        <f>SAStab!B11012</f>
        <v>175</v>
      </c>
      <c r="AR545" s="52">
        <f>SAStab!C11012</f>
        <v>0</v>
      </c>
      <c r="AS545" s="52">
        <f>SAStab!D11012</f>
        <v>0</v>
      </c>
      <c r="AT545" s="52">
        <f>SAStab!E11012</f>
        <v>0</v>
      </c>
      <c r="AU545" s="52">
        <f>SAStab!F11012</f>
        <v>0</v>
      </c>
      <c r="AV545" s="52">
        <f>SAStab!G11012</f>
        <v>0</v>
      </c>
      <c r="AW545" s="52">
        <f>SAStab!H11012</f>
        <v>247</v>
      </c>
      <c r="AX545" s="52">
        <f>SAStab!I11012</f>
        <v>881</v>
      </c>
      <c r="AY545" s="52">
        <f>SAStab!J11012</f>
        <v>3576</v>
      </c>
      <c r="BA545" s="7"/>
      <c r="BB545" s="7" t="str">
        <f t="shared" si="133"/>
        <v>Medicare Surtax</v>
      </c>
      <c r="BC545" s="98">
        <f>SAStab!F2325</f>
        <v>0.26600000000000001</v>
      </c>
      <c r="BD545" s="52">
        <f>SAStab!B11183</f>
        <v>284</v>
      </c>
      <c r="BE545" s="52">
        <f>SAStab!C11183</f>
        <v>0</v>
      </c>
      <c r="BF545" s="52">
        <f>SAStab!D11183</f>
        <v>0</v>
      </c>
      <c r="BG545" s="52">
        <f>SAStab!E11183</f>
        <v>0</v>
      </c>
      <c r="BH545" s="52">
        <f>SAStab!F11183</f>
        <v>0</v>
      </c>
      <c r="BI545" s="52">
        <f>SAStab!G11183</f>
        <v>8</v>
      </c>
      <c r="BJ545" s="52">
        <f>SAStab!H11183</f>
        <v>607</v>
      </c>
      <c r="BK545" s="52">
        <f>SAStab!I11183</f>
        <v>1363</v>
      </c>
      <c r="BL545" s="52">
        <f>SAStab!J11183</f>
        <v>4318</v>
      </c>
      <c r="BN545" s="7"/>
      <c r="BO545" s="7" t="str">
        <f t="shared" si="134"/>
        <v>Medicare Surtax</v>
      </c>
      <c r="BP545" s="98">
        <f>SAStab!G2325</f>
        <v>0.36</v>
      </c>
      <c r="BQ545">
        <f>SAStab!B11354</f>
        <v>349</v>
      </c>
      <c r="BR545">
        <f>SAStab!C11354</f>
        <v>0</v>
      </c>
      <c r="BS545">
        <f>SAStab!D11354</f>
        <v>0</v>
      </c>
      <c r="BT545">
        <f>SAStab!E11354</f>
        <v>0</v>
      </c>
      <c r="BU545">
        <f>SAStab!F11354</f>
        <v>0</v>
      </c>
      <c r="BV545" s="11">
        <f>SAStab!G11354</f>
        <v>157</v>
      </c>
      <c r="BW545" s="11">
        <f>SAStab!H11354</f>
        <v>882</v>
      </c>
      <c r="BX545" s="11">
        <f>SAStab!I11354</f>
        <v>1740</v>
      </c>
      <c r="BY545" s="11">
        <f>SAStab!J11354</f>
        <v>5333</v>
      </c>
    </row>
    <row r="546" spans="1:77">
      <c r="A546" s="7"/>
      <c r="B546" s="7" t="s">
        <v>296</v>
      </c>
      <c r="C546" s="98">
        <f>SAStab!B2326</f>
        <v>0.91900000000000004</v>
      </c>
      <c r="D546" s="52">
        <f>SAStab!B10500</f>
        <v>1454</v>
      </c>
      <c r="E546" s="52">
        <f>SAStab!C10500</f>
        <v>0</v>
      </c>
      <c r="F546" s="52">
        <f>SAStab!D10500</f>
        <v>1500.08</v>
      </c>
      <c r="G546" s="52">
        <f>SAStab!E10500</f>
        <v>1500.1</v>
      </c>
      <c r="H546" s="52">
        <f>SAStab!F10500</f>
        <v>1500.1</v>
      </c>
      <c r="I546" s="52">
        <f>SAStab!G10500</f>
        <v>1500</v>
      </c>
      <c r="J546" s="52">
        <f>SAStab!H10500</f>
        <v>1500</v>
      </c>
      <c r="K546" s="52">
        <f>SAStab!I10500</f>
        <v>2100</v>
      </c>
      <c r="L546" s="52">
        <f>SAStab!J10500</f>
        <v>3900</v>
      </c>
      <c r="N546" s="7"/>
      <c r="O546" s="7" t="str">
        <f t="shared" si="130"/>
        <v>Medicare Part B Premium</v>
      </c>
      <c r="P546" s="98">
        <f>SAStab!C2326</f>
        <v>0.92200000000000004</v>
      </c>
      <c r="Q546">
        <f>SAStab!B10671</f>
        <v>1827</v>
      </c>
      <c r="R546" s="52">
        <f>SAStab!C10671</f>
        <v>0</v>
      </c>
      <c r="S546" s="52">
        <f>SAStab!D10671</f>
        <v>1862.3</v>
      </c>
      <c r="T546" s="52">
        <f>SAStab!E10671</f>
        <v>1862.3</v>
      </c>
      <c r="U546" s="52">
        <f>SAStab!F10671</f>
        <v>1862.3</v>
      </c>
      <c r="V546" s="52">
        <f>SAStab!G10671</f>
        <v>1862</v>
      </c>
      <c r="W546" s="52">
        <f>SAStab!H10671</f>
        <v>1862</v>
      </c>
      <c r="X546">
        <f>SAStab!I10671</f>
        <v>2607</v>
      </c>
      <c r="Y546">
        <f>SAStab!J10671</f>
        <v>4842</v>
      </c>
      <c r="AA546" s="7"/>
      <c r="AB546" s="7" t="str">
        <f t="shared" si="131"/>
        <v>Medicare Part B Premium</v>
      </c>
      <c r="AC546" s="98">
        <f>SAStab!D2326</f>
        <v>0.92700000000000005</v>
      </c>
      <c r="AD546">
        <f>SAStab!B10842</f>
        <v>2333</v>
      </c>
      <c r="AE546">
        <f>SAStab!C10842</f>
        <v>0</v>
      </c>
      <c r="AF546">
        <f>SAStab!D10842</f>
        <v>2346.06</v>
      </c>
      <c r="AG546">
        <f>SAStab!E10842</f>
        <v>2346.1</v>
      </c>
      <c r="AH546">
        <f>SAStab!F10842</f>
        <v>2346.1</v>
      </c>
      <c r="AI546">
        <f>SAStab!G10842</f>
        <v>2346</v>
      </c>
      <c r="AJ546">
        <f>SAStab!H10842</f>
        <v>2346</v>
      </c>
      <c r="AK546">
        <f>SAStab!I10842</f>
        <v>3284</v>
      </c>
      <c r="AL546">
        <f>SAStab!J10842</f>
        <v>6100</v>
      </c>
      <c r="AN546" s="7"/>
      <c r="AO546" s="7" t="str">
        <f t="shared" si="132"/>
        <v>Medicare Part B Premium</v>
      </c>
      <c r="AP546" s="98">
        <f>SAStab!E2326</f>
        <v>0.92700000000000005</v>
      </c>
      <c r="AQ546" s="52">
        <f>SAStab!B11013</f>
        <v>3014</v>
      </c>
      <c r="AR546" s="52">
        <f>SAStab!C11013</f>
        <v>0</v>
      </c>
      <c r="AS546" s="52">
        <f>SAStab!D11013</f>
        <v>2977.43</v>
      </c>
      <c r="AT546" s="52">
        <f>SAStab!E11013</f>
        <v>2977.4</v>
      </c>
      <c r="AU546" s="52">
        <f>SAStab!F11013</f>
        <v>2977.4</v>
      </c>
      <c r="AV546" s="52">
        <f>SAStab!G11013</f>
        <v>2977</v>
      </c>
      <c r="AW546" s="52">
        <f>SAStab!H11013</f>
        <v>2977</v>
      </c>
      <c r="AX546" s="52">
        <f>SAStab!I11013</f>
        <v>5955</v>
      </c>
      <c r="AY546" s="52">
        <f>SAStab!J11013</f>
        <v>9528</v>
      </c>
      <c r="BA546" s="7"/>
      <c r="BB546" s="7" t="str">
        <f t="shared" si="133"/>
        <v>Medicare Part B Premium</v>
      </c>
      <c r="BC546" s="98">
        <f>SAStab!F2326</f>
        <v>0.92300000000000004</v>
      </c>
      <c r="BD546" s="52">
        <f>SAStab!B11184</f>
        <v>3828</v>
      </c>
      <c r="BE546" s="52">
        <f>SAStab!C11184</f>
        <v>0</v>
      </c>
      <c r="BF546" s="52">
        <f>SAStab!D11184</f>
        <v>3717.23</v>
      </c>
      <c r="BG546" s="52">
        <f>SAStab!E11184</f>
        <v>3717.2</v>
      </c>
      <c r="BH546" s="52">
        <f>SAStab!F11184</f>
        <v>3717.2</v>
      </c>
      <c r="BI546" s="52">
        <f>SAStab!G11184</f>
        <v>3717</v>
      </c>
      <c r="BJ546" s="52">
        <f>SAStab!H11184</f>
        <v>5204</v>
      </c>
      <c r="BK546" s="52">
        <f>SAStab!I11184</f>
        <v>7434</v>
      </c>
      <c r="BL546" s="52">
        <f>SAStab!J11184</f>
        <v>11895</v>
      </c>
      <c r="BN546" s="7"/>
      <c r="BO546" s="7" t="str">
        <f t="shared" si="134"/>
        <v>Medicare Part B Premium</v>
      </c>
      <c r="BP546" s="98">
        <f>SAStab!G2326</f>
        <v>0.92200000000000004</v>
      </c>
      <c r="BQ546">
        <f>SAStab!B11355</f>
        <v>4782</v>
      </c>
      <c r="BR546">
        <f>SAStab!C11355</f>
        <v>0</v>
      </c>
      <c r="BS546">
        <f>SAStab!D11355</f>
        <v>4517.92</v>
      </c>
      <c r="BT546">
        <f>SAStab!E11355</f>
        <v>4517.8999999999996</v>
      </c>
      <c r="BU546">
        <f>SAStab!F11355</f>
        <v>4517.8999999999996</v>
      </c>
      <c r="BV546" s="11">
        <f>SAStab!G11355</f>
        <v>4518</v>
      </c>
      <c r="BW546" s="11">
        <f>SAStab!H11355</f>
        <v>6325</v>
      </c>
      <c r="BX546" s="11">
        <f>SAStab!I11355</f>
        <v>9036</v>
      </c>
      <c r="BY546" s="11">
        <f>SAStab!J11355</f>
        <v>14457</v>
      </c>
    </row>
    <row r="547" spans="1:77">
      <c r="A547" s="7"/>
      <c r="B547" s="7" t="s">
        <v>299</v>
      </c>
      <c r="C547" s="98">
        <f>SAStab!B2327</f>
        <v>0.72599999999999998</v>
      </c>
      <c r="D547" s="52">
        <f>SAStab!B10501</f>
        <v>392</v>
      </c>
      <c r="E547" s="52">
        <f>SAStab!C10501</f>
        <v>0</v>
      </c>
      <c r="F547" s="52">
        <f>SAStab!D10501</f>
        <v>0</v>
      </c>
      <c r="G547" s="52">
        <f>SAStab!E10501</f>
        <v>0</v>
      </c>
      <c r="H547" s="52">
        <f>SAStab!F10501</f>
        <v>513.6</v>
      </c>
      <c r="I547" s="52">
        <f>SAStab!G10501</f>
        <v>514</v>
      </c>
      <c r="J547" s="52">
        <f>SAStab!H10501</f>
        <v>514</v>
      </c>
      <c r="K547" s="52">
        <f>SAStab!I10501</f>
        <v>514</v>
      </c>
      <c r="L547" s="52">
        <f>SAStab!J10501</f>
        <v>1007</v>
      </c>
      <c r="N547" s="7"/>
      <c r="O547" s="7" t="str">
        <f t="shared" si="130"/>
        <v>Medicare Part D Premium</v>
      </c>
      <c r="P547" s="98">
        <f>SAStab!C2327</f>
        <v>0.73</v>
      </c>
      <c r="Q547">
        <f>SAStab!B10672</f>
        <v>542</v>
      </c>
      <c r="R547" s="52">
        <f>SAStab!C10672</f>
        <v>0</v>
      </c>
      <c r="S547" s="52">
        <f>SAStab!D10672</f>
        <v>0</v>
      </c>
      <c r="T547" s="52">
        <f>SAStab!E10672</f>
        <v>0</v>
      </c>
      <c r="U547" s="52">
        <f>SAStab!F10672</f>
        <v>699.6</v>
      </c>
      <c r="V547" s="52">
        <f>SAStab!G10672</f>
        <v>700</v>
      </c>
      <c r="W547" s="52">
        <f>SAStab!H10672</f>
        <v>700</v>
      </c>
      <c r="X547">
        <f>SAStab!I10672</f>
        <v>700</v>
      </c>
      <c r="Y547">
        <f>SAStab!J10672</f>
        <v>1783</v>
      </c>
      <c r="AA547" s="7"/>
      <c r="AB547" s="7" t="str">
        <f t="shared" si="131"/>
        <v>Medicare Part D Premium</v>
      </c>
      <c r="AC547" s="98">
        <f>SAStab!D2327</f>
        <v>0.73499999999999999</v>
      </c>
      <c r="AD547">
        <f>SAStab!B10843</f>
        <v>693</v>
      </c>
      <c r="AE547">
        <f>SAStab!C10843</f>
        <v>0</v>
      </c>
      <c r="AF547">
        <f>SAStab!D10843</f>
        <v>0</v>
      </c>
      <c r="AG547">
        <f>SAStab!E10843</f>
        <v>0</v>
      </c>
      <c r="AH547">
        <f>SAStab!F10843</f>
        <v>881.4</v>
      </c>
      <c r="AI547">
        <f>SAStab!G10843</f>
        <v>881</v>
      </c>
      <c r="AJ547">
        <f>SAStab!H10843</f>
        <v>881</v>
      </c>
      <c r="AK547">
        <f>SAStab!I10843</f>
        <v>1210</v>
      </c>
      <c r="AL547">
        <f>SAStab!J10843</f>
        <v>2247</v>
      </c>
      <c r="AN547" s="7"/>
      <c r="AO547" s="7" t="str">
        <f t="shared" si="132"/>
        <v>Medicare Part D Premium</v>
      </c>
      <c r="AP547" s="98">
        <f>SAStab!E2327</f>
        <v>0.73199999999999998</v>
      </c>
      <c r="AQ547" s="52">
        <f>SAStab!B11014</f>
        <v>892</v>
      </c>
      <c r="AR547" s="52">
        <f>SAStab!C11014</f>
        <v>0</v>
      </c>
      <c r="AS547" s="52">
        <f>SAStab!D11014</f>
        <v>0</v>
      </c>
      <c r="AT547" s="52">
        <f>SAStab!E11014</f>
        <v>0</v>
      </c>
      <c r="AU547" s="52">
        <f>SAStab!F11014</f>
        <v>1118.5999999999999</v>
      </c>
      <c r="AV547" s="52">
        <f>SAStab!G11014</f>
        <v>1119</v>
      </c>
      <c r="AW547" s="52">
        <f>SAStab!H11014</f>
        <v>1119</v>
      </c>
      <c r="AX547" s="52">
        <f>SAStab!I11014</f>
        <v>1535</v>
      </c>
      <c r="AY547" s="52">
        <f>SAStab!J11014</f>
        <v>2851</v>
      </c>
      <c r="BA547" s="7"/>
      <c r="BB547" s="7" t="str">
        <f t="shared" si="133"/>
        <v>Medicare Part D Premium</v>
      </c>
      <c r="BC547" s="98">
        <f>SAStab!F2327</f>
        <v>0.72899999999999998</v>
      </c>
      <c r="BD547" s="52">
        <f>SAStab!B11185</f>
        <v>1132</v>
      </c>
      <c r="BE547" s="52">
        <f>SAStab!C11185</f>
        <v>0</v>
      </c>
      <c r="BF547" s="52">
        <f>SAStab!D11185</f>
        <v>0</v>
      </c>
      <c r="BG547" s="52">
        <f>SAStab!E11185</f>
        <v>0</v>
      </c>
      <c r="BH547" s="52">
        <f>SAStab!F11185</f>
        <v>1396.5</v>
      </c>
      <c r="BI547" s="52">
        <f>SAStab!G11185</f>
        <v>1397</v>
      </c>
      <c r="BJ547" s="52">
        <f>SAStab!H11185</f>
        <v>1397</v>
      </c>
      <c r="BK547" s="52">
        <f>SAStab!I11185</f>
        <v>2738</v>
      </c>
      <c r="BL547" s="52">
        <f>SAStab!J11185</f>
        <v>4381</v>
      </c>
      <c r="BN547" s="7"/>
      <c r="BO547" s="7" t="str">
        <f t="shared" si="134"/>
        <v>Medicare Part D Premium</v>
      </c>
      <c r="BP547" s="98">
        <f>SAStab!G2327</f>
        <v>0.72899999999999998</v>
      </c>
      <c r="BQ547">
        <f>SAStab!B11356</f>
        <v>1414</v>
      </c>
      <c r="BR547">
        <f>SAStab!C11356</f>
        <v>0</v>
      </c>
      <c r="BS547">
        <f>SAStab!D11356</f>
        <v>0</v>
      </c>
      <c r="BT547">
        <f>SAStab!E11356</f>
        <v>0</v>
      </c>
      <c r="BU547">
        <f>SAStab!F11356</f>
        <v>1697.3</v>
      </c>
      <c r="BV547" s="11">
        <f>SAStab!G11356</f>
        <v>1697</v>
      </c>
      <c r="BW547" s="11">
        <f>SAStab!H11356</f>
        <v>2330</v>
      </c>
      <c r="BX547" s="11">
        <f>SAStab!I11356</f>
        <v>3328</v>
      </c>
      <c r="BY547" s="11">
        <f>SAStab!J11356</f>
        <v>5325</v>
      </c>
    </row>
    <row r="548" spans="1:77">
      <c r="A548" s="7"/>
      <c r="B548" s="7" t="s">
        <v>513</v>
      </c>
      <c r="C548" s="98">
        <f>SAStab!B2328</f>
        <v>0.98399999999999999</v>
      </c>
      <c r="D548" s="52">
        <f>SAStab!B10502</f>
        <v>46835</v>
      </c>
      <c r="E548" s="52">
        <f>SAStab!C10502</f>
        <v>6926.39</v>
      </c>
      <c r="F548" s="52">
        <f>SAStab!D10502</f>
        <v>10324</v>
      </c>
      <c r="G548" s="52">
        <f>SAStab!E10502</f>
        <v>18113.5</v>
      </c>
      <c r="H548" s="52">
        <f>SAStab!F10502</f>
        <v>32984.699999999997</v>
      </c>
      <c r="I548" s="52">
        <f>SAStab!G10502</f>
        <v>58690</v>
      </c>
      <c r="J548" s="52">
        <f>SAStab!H10502</f>
        <v>94452</v>
      </c>
      <c r="K548" s="52">
        <f>SAStab!I10502</f>
        <v>124997</v>
      </c>
      <c r="L548" s="52">
        <f>SAStab!J10502</f>
        <v>206015</v>
      </c>
      <c r="N548" s="7"/>
      <c r="O548" s="7" t="str">
        <f t="shared" si="130"/>
        <v>Equivalent Cash Income</v>
      </c>
      <c r="P548" s="98">
        <f>SAStab!C2328</f>
        <v>0.98399999999999999</v>
      </c>
      <c r="Q548">
        <f>SAStab!B10673</f>
        <v>50284</v>
      </c>
      <c r="R548" s="52">
        <f>SAStab!C10673</f>
        <v>7304.3</v>
      </c>
      <c r="S548" s="52">
        <f>SAStab!D10673</f>
        <v>11009.38</v>
      </c>
      <c r="T548" s="52">
        <f>SAStab!E10673</f>
        <v>20215.8</v>
      </c>
      <c r="U548" s="52">
        <f>SAStab!F10673</f>
        <v>36675.800000000003</v>
      </c>
      <c r="V548" s="52">
        <f>SAStab!G10673</f>
        <v>64774</v>
      </c>
      <c r="W548" s="52">
        <f>SAStab!H10673</f>
        <v>104819</v>
      </c>
      <c r="X548">
        <f>SAStab!I10673</f>
        <v>137376</v>
      </c>
      <c r="Y548">
        <f>SAStab!J10673</f>
        <v>233632</v>
      </c>
      <c r="AA548" s="7"/>
      <c r="AB548" s="7" t="str">
        <f t="shared" si="131"/>
        <v>Equivalent Cash Income</v>
      </c>
      <c r="AC548" s="98">
        <f>SAStab!D2328</f>
        <v>0.98299999999999998</v>
      </c>
      <c r="AD548">
        <f>SAStab!B10844</f>
        <v>53560</v>
      </c>
      <c r="AE548">
        <f>SAStab!C10844</f>
        <v>7653.5</v>
      </c>
      <c r="AF548">
        <f>SAStab!D10844</f>
        <v>11496.58</v>
      </c>
      <c r="AG548">
        <f>SAStab!E10844</f>
        <v>20758.5</v>
      </c>
      <c r="AH548">
        <f>SAStab!F10844</f>
        <v>37729.800000000003</v>
      </c>
      <c r="AI548">
        <f>SAStab!G10844</f>
        <v>68184</v>
      </c>
      <c r="AJ548">
        <f>SAStab!H10844</f>
        <v>110004</v>
      </c>
      <c r="AK548">
        <f>SAStab!I10844</f>
        <v>146844</v>
      </c>
      <c r="AL548">
        <f>SAStab!J10844</f>
        <v>254466</v>
      </c>
      <c r="AN548" s="7"/>
      <c r="AO548" s="7" t="str">
        <f t="shared" si="132"/>
        <v>Equivalent Cash Income</v>
      </c>
      <c r="AP548" s="98">
        <f>SAStab!E2328</f>
        <v>0.98099999999999998</v>
      </c>
      <c r="AQ548" s="52">
        <f>SAStab!B11015</f>
        <v>58121</v>
      </c>
      <c r="AR548" s="52">
        <f>SAStab!C11015</f>
        <v>7361.93</v>
      </c>
      <c r="AS548" s="52">
        <f>SAStab!D11015</f>
        <v>11709.09</v>
      </c>
      <c r="AT548" s="52">
        <f>SAStab!E11015</f>
        <v>21356.9</v>
      </c>
      <c r="AU548" s="52">
        <f>SAStab!F11015</f>
        <v>38838.6</v>
      </c>
      <c r="AV548" s="52">
        <f>SAStab!G11015</f>
        <v>72378</v>
      </c>
      <c r="AW548" s="52">
        <f>SAStab!H11015</f>
        <v>120643</v>
      </c>
      <c r="AX548" s="52">
        <f>SAStab!I11015</f>
        <v>162997</v>
      </c>
      <c r="AY548" s="52">
        <f>SAStab!J11015</f>
        <v>305288</v>
      </c>
      <c r="BA548" s="7"/>
      <c r="BB548" s="7" t="str">
        <f t="shared" si="133"/>
        <v>Equivalent Cash Income</v>
      </c>
      <c r="BC548" s="98">
        <f>SAStab!F2328</f>
        <v>0.98199999999999998</v>
      </c>
      <c r="BD548" s="52">
        <f>SAStab!B11186</f>
        <v>66204</v>
      </c>
      <c r="BE548" s="52">
        <f>SAStab!C11186</f>
        <v>7571.59</v>
      </c>
      <c r="BF548" s="52">
        <f>SAStab!D11186</f>
        <v>12769.09</v>
      </c>
      <c r="BG548" s="52">
        <f>SAStab!E11186</f>
        <v>23065.9</v>
      </c>
      <c r="BH548" s="52">
        <f>SAStab!F11186</f>
        <v>42657.7</v>
      </c>
      <c r="BI548" s="52">
        <f>SAStab!G11186</f>
        <v>81051</v>
      </c>
      <c r="BJ548" s="52">
        <f>SAStab!H11186</f>
        <v>136358</v>
      </c>
      <c r="BK548" s="52">
        <f>SAStab!I11186</f>
        <v>184707</v>
      </c>
      <c r="BL548" s="52">
        <f>SAStab!J11186</f>
        <v>345359</v>
      </c>
      <c r="BN548" s="7"/>
      <c r="BO548" s="7" t="str">
        <f t="shared" si="134"/>
        <v>Equivalent Cash Income</v>
      </c>
      <c r="BP548" s="98">
        <f>SAStab!G2328</f>
        <v>0.98199999999999998</v>
      </c>
      <c r="BQ548">
        <f>SAStab!B11357</f>
        <v>72694</v>
      </c>
      <c r="BR548">
        <f>SAStab!C11357</f>
        <v>8495.19</v>
      </c>
      <c r="BS548">
        <f>SAStab!D11357</f>
        <v>14212.32</v>
      </c>
      <c r="BT548">
        <f>SAStab!E11357</f>
        <v>25711.9</v>
      </c>
      <c r="BU548">
        <f>SAStab!F11357</f>
        <v>48128.4</v>
      </c>
      <c r="BV548" s="11">
        <f>SAStab!G11357</f>
        <v>90033</v>
      </c>
      <c r="BW548" s="11">
        <f>SAStab!H11357</f>
        <v>153598</v>
      </c>
      <c r="BX548" s="11">
        <f>SAStab!I11357</f>
        <v>209291</v>
      </c>
      <c r="BY548" s="11">
        <f>SAStab!J11357</f>
        <v>397508</v>
      </c>
    </row>
    <row r="549" spans="1:77">
      <c r="A549" s="7"/>
      <c r="B549" s="7" t="s">
        <v>514</v>
      </c>
      <c r="C549" s="98">
        <f>SAStab!B2329</f>
        <v>0.34100000000000003</v>
      </c>
      <c r="D549" s="52">
        <f>SAStab!B10503</f>
        <v>2337</v>
      </c>
      <c r="E549" s="52">
        <f>SAStab!C10503</f>
        <v>0</v>
      </c>
      <c r="F549" s="52">
        <f>SAStab!D10503</f>
        <v>0</v>
      </c>
      <c r="G549" s="52">
        <f>SAStab!E10503</f>
        <v>0</v>
      </c>
      <c r="H549" s="52">
        <f>SAStab!F10503</f>
        <v>0</v>
      </c>
      <c r="I549" s="52">
        <f>SAStab!G10503</f>
        <v>1332</v>
      </c>
      <c r="J549" s="52">
        <f>SAStab!H10503</f>
        <v>7084</v>
      </c>
      <c r="K549" s="52">
        <f>SAStab!I10503</f>
        <v>12744</v>
      </c>
      <c r="L549" s="52">
        <f>SAStab!J10503</f>
        <v>31402</v>
      </c>
      <c r="N549" s="7"/>
      <c r="O549" s="7" t="str">
        <f t="shared" si="130"/>
        <v>Equivalent IRA Withdrawal</v>
      </c>
      <c r="P549" s="98">
        <f>SAStab!C2329</f>
        <v>0.44</v>
      </c>
      <c r="Q549">
        <f>SAStab!B10674</f>
        <v>4198</v>
      </c>
      <c r="R549" s="52">
        <f>SAStab!C10674</f>
        <v>0</v>
      </c>
      <c r="S549" s="52">
        <f>SAStab!D10674</f>
        <v>0</v>
      </c>
      <c r="T549" s="52">
        <f>SAStab!E10674</f>
        <v>0</v>
      </c>
      <c r="U549" s="52">
        <f>SAStab!F10674</f>
        <v>0</v>
      </c>
      <c r="V549" s="52">
        <f>SAStab!G10674</f>
        <v>3894</v>
      </c>
      <c r="W549" s="52">
        <f>SAStab!H10674</f>
        <v>12970</v>
      </c>
      <c r="X549">
        <f>SAStab!I10674</f>
        <v>21209</v>
      </c>
      <c r="Y549">
        <f>SAStab!J10674</f>
        <v>46908</v>
      </c>
      <c r="AA549" s="7"/>
      <c r="AB549" s="7" t="str">
        <f t="shared" si="131"/>
        <v>Equivalent IRA Withdrawal</v>
      </c>
      <c r="AC549" s="98">
        <f>SAStab!D2329</f>
        <v>0.50800000000000001</v>
      </c>
      <c r="AD549">
        <f>SAStab!B10845</f>
        <v>6011</v>
      </c>
      <c r="AE549">
        <f>SAStab!C10845</f>
        <v>0</v>
      </c>
      <c r="AF549">
        <f>SAStab!D10845</f>
        <v>0</v>
      </c>
      <c r="AG549">
        <f>SAStab!E10845</f>
        <v>0</v>
      </c>
      <c r="AH549">
        <f>SAStab!F10845</f>
        <v>40.5</v>
      </c>
      <c r="AI549">
        <f>SAStab!G10845</f>
        <v>6146</v>
      </c>
      <c r="AJ549">
        <f>SAStab!H10845</f>
        <v>18199</v>
      </c>
      <c r="AK549">
        <f>SAStab!I10845</f>
        <v>29140</v>
      </c>
      <c r="AL549">
        <f>SAStab!J10845</f>
        <v>60749</v>
      </c>
      <c r="AN549" s="7"/>
      <c r="AO549" s="7" t="str">
        <f t="shared" si="132"/>
        <v>Equivalent IRA Withdrawal</v>
      </c>
      <c r="AP549" s="98">
        <f>SAStab!E2329</f>
        <v>0.52700000000000002</v>
      </c>
      <c r="AQ549" s="52">
        <f>SAStab!B11016</f>
        <v>7829</v>
      </c>
      <c r="AR549" s="52">
        <f>SAStab!C11016</f>
        <v>0</v>
      </c>
      <c r="AS549" s="52">
        <f>SAStab!D11016</f>
        <v>0</v>
      </c>
      <c r="AT549" s="52">
        <f>SAStab!E11016</f>
        <v>0</v>
      </c>
      <c r="AU549" s="52">
        <f>SAStab!F11016</f>
        <v>214.9</v>
      </c>
      <c r="AV549" s="52">
        <f>SAStab!G11016</f>
        <v>7800</v>
      </c>
      <c r="AW549" s="52">
        <f>SAStab!H11016</f>
        <v>23501</v>
      </c>
      <c r="AX549" s="52">
        <f>SAStab!I11016</f>
        <v>38039</v>
      </c>
      <c r="AY549" s="52">
        <f>SAStab!J11016</f>
        <v>81888</v>
      </c>
      <c r="BA549" s="7"/>
      <c r="BB549" s="7" t="str">
        <f t="shared" si="133"/>
        <v>Equivalent IRA Withdrawal</v>
      </c>
      <c r="BC549" s="98">
        <f>SAStab!F2329</f>
        <v>0.52</v>
      </c>
      <c r="BD549" s="52">
        <f>SAStab!B11187</f>
        <v>8928</v>
      </c>
      <c r="BE549" s="52">
        <f>SAStab!C11187</f>
        <v>0</v>
      </c>
      <c r="BF549" s="52">
        <f>SAStab!D11187</f>
        <v>0</v>
      </c>
      <c r="BG549" s="52">
        <f>SAStab!E11187</f>
        <v>0</v>
      </c>
      <c r="BH549" s="52">
        <f>SAStab!F11187</f>
        <v>152.69999999999999</v>
      </c>
      <c r="BI549" s="52">
        <f>SAStab!G11187</f>
        <v>8524</v>
      </c>
      <c r="BJ549" s="52">
        <f>SAStab!H11187</f>
        <v>26463</v>
      </c>
      <c r="BK549" s="52">
        <f>SAStab!I11187</f>
        <v>43441</v>
      </c>
      <c r="BL549" s="52">
        <f>SAStab!J11187</f>
        <v>96222</v>
      </c>
      <c r="BN549" s="7"/>
      <c r="BO549" s="7" t="str">
        <f t="shared" si="134"/>
        <v>Equivalent IRA Withdrawal</v>
      </c>
      <c r="BP549" s="98">
        <f>SAStab!G2329</f>
        <v>0.54300000000000004</v>
      </c>
      <c r="BQ549">
        <f>SAStab!B11358</f>
        <v>10525</v>
      </c>
      <c r="BR549">
        <f>SAStab!C11358</f>
        <v>0</v>
      </c>
      <c r="BS549">
        <f>SAStab!D11358</f>
        <v>0</v>
      </c>
      <c r="BT549">
        <f>SAStab!E11358</f>
        <v>0</v>
      </c>
      <c r="BU549">
        <f>SAStab!F11358</f>
        <v>458.7</v>
      </c>
      <c r="BV549" s="11">
        <f>SAStab!G11358</f>
        <v>10667</v>
      </c>
      <c r="BW549" s="11">
        <f>SAStab!H11358</f>
        <v>31114</v>
      </c>
      <c r="BX549" s="11">
        <f>SAStab!I11358</f>
        <v>50483</v>
      </c>
      <c r="BY549" s="11">
        <f>SAStab!J11358</f>
        <v>112628</v>
      </c>
    </row>
    <row r="550" spans="1:77">
      <c r="A550" s="7"/>
      <c r="B550" s="7" t="s">
        <v>515</v>
      </c>
      <c r="C550" s="98">
        <f>SAStab!B2330</f>
        <v>0.47299999999999998</v>
      </c>
      <c r="D550" s="52">
        <f>SAStab!B10504</f>
        <v>1143</v>
      </c>
      <c r="E550" s="52">
        <f>SAStab!C10504</f>
        <v>0</v>
      </c>
      <c r="F550" s="52">
        <f>SAStab!D10504</f>
        <v>0</v>
      </c>
      <c r="G550" s="52">
        <f>SAStab!E10504</f>
        <v>0</v>
      </c>
      <c r="H550" s="52">
        <f>SAStab!F10504</f>
        <v>0</v>
      </c>
      <c r="I550" s="52">
        <f>SAStab!G10504</f>
        <v>351</v>
      </c>
      <c r="J550" s="52">
        <f>SAStab!H10504</f>
        <v>2556</v>
      </c>
      <c r="K550" s="52">
        <f>SAStab!I10504</f>
        <v>5687</v>
      </c>
      <c r="L550" s="52">
        <f>SAStab!J10504</f>
        <v>17746</v>
      </c>
      <c r="N550" s="7"/>
      <c r="O550" s="7" t="str">
        <f t="shared" si="130"/>
        <v>Equivalent Interest Income</v>
      </c>
      <c r="P550" s="98">
        <f>SAStab!C2330</f>
        <v>0.47199999999999998</v>
      </c>
      <c r="Q550">
        <f>SAStab!B10675</f>
        <v>1300</v>
      </c>
      <c r="R550" s="52">
        <f>SAStab!C10675</f>
        <v>0</v>
      </c>
      <c r="S550" s="52">
        <f>SAStab!D10675</f>
        <v>0</v>
      </c>
      <c r="T550" s="52">
        <f>SAStab!E10675</f>
        <v>0</v>
      </c>
      <c r="U550" s="52">
        <f>SAStab!F10675</f>
        <v>0</v>
      </c>
      <c r="V550" s="52">
        <f>SAStab!G10675</f>
        <v>379</v>
      </c>
      <c r="W550" s="52">
        <f>SAStab!H10675</f>
        <v>2727</v>
      </c>
      <c r="X550">
        <f>SAStab!I10675</f>
        <v>6213</v>
      </c>
      <c r="Y550">
        <f>SAStab!J10675</f>
        <v>20837</v>
      </c>
      <c r="AA550" s="7"/>
      <c r="AB550" s="7" t="str">
        <f t="shared" si="131"/>
        <v>Equivalent Interest Income</v>
      </c>
      <c r="AC550" s="98">
        <f>SAStab!D2330</f>
        <v>0.47599999999999998</v>
      </c>
      <c r="AD550">
        <f>SAStab!B10846</f>
        <v>1407</v>
      </c>
      <c r="AE550">
        <f>SAStab!C10846</f>
        <v>0</v>
      </c>
      <c r="AF550">
        <f>SAStab!D10846</f>
        <v>0</v>
      </c>
      <c r="AG550">
        <f>SAStab!E10846</f>
        <v>0</v>
      </c>
      <c r="AH550">
        <f>SAStab!F10846</f>
        <v>0</v>
      </c>
      <c r="AI550">
        <f>SAStab!G10846</f>
        <v>451</v>
      </c>
      <c r="AJ550">
        <f>SAStab!H10846</f>
        <v>3160</v>
      </c>
      <c r="AK550">
        <f>SAStab!I10846</f>
        <v>7048</v>
      </c>
      <c r="AL550">
        <f>SAStab!J10846</f>
        <v>23602</v>
      </c>
      <c r="AN550" s="7"/>
      <c r="AO550" s="7" t="str">
        <f t="shared" si="132"/>
        <v>Equivalent Interest Income</v>
      </c>
      <c r="AP550" s="98">
        <f>SAStab!E2330</f>
        <v>0.46300000000000002</v>
      </c>
      <c r="AQ550" s="52">
        <f>SAStab!B11017</f>
        <v>1614</v>
      </c>
      <c r="AR550" s="52">
        <f>SAStab!C11017</f>
        <v>0</v>
      </c>
      <c r="AS550" s="52">
        <f>SAStab!D11017</f>
        <v>0</v>
      </c>
      <c r="AT550" s="52">
        <f>SAStab!E11017</f>
        <v>0</v>
      </c>
      <c r="AU550" s="52">
        <f>SAStab!F11017</f>
        <v>0</v>
      </c>
      <c r="AV550" s="52">
        <f>SAStab!G11017</f>
        <v>457</v>
      </c>
      <c r="AW550" s="52">
        <f>SAStab!H11017</f>
        <v>3655</v>
      </c>
      <c r="AX550" s="52">
        <f>SAStab!I11017</f>
        <v>7980</v>
      </c>
      <c r="AY550" s="52">
        <f>SAStab!J11017</f>
        <v>25793</v>
      </c>
      <c r="BA550" s="7"/>
      <c r="BB550" s="7" t="str">
        <f t="shared" si="133"/>
        <v>Equivalent Interest Income</v>
      </c>
      <c r="BC550" s="98">
        <f>SAStab!F2330</f>
        <v>0.46700000000000003</v>
      </c>
      <c r="BD550" s="52">
        <f>SAStab!B11188</f>
        <v>2048</v>
      </c>
      <c r="BE550" s="52">
        <f>SAStab!C11188</f>
        <v>0</v>
      </c>
      <c r="BF550" s="52">
        <f>SAStab!D11188</f>
        <v>0</v>
      </c>
      <c r="BG550" s="52">
        <f>SAStab!E11188</f>
        <v>0</v>
      </c>
      <c r="BH550" s="52">
        <f>SAStab!F11188</f>
        <v>0</v>
      </c>
      <c r="BI550" s="52">
        <f>SAStab!G11188</f>
        <v>509</v>
      </c>
      <c r="BJ550" s="52">
        <f>SAStab!H11188</f>
        <v>3820</v>
      </c>
      <c r="BK550" s="52">
        <f>SAStab!I11188</f>
        <v>8886</v>
      </c>
      <c r="BL550" s="52">
        <f>SAStab!J11188</f>
        <v>30964</v>
      </c>
      <c r="BN550" s="7"/>
      <c r="BO550" s="7" t="str">
        <f t="shared" si="134"/>
        <v>Equivalent Interest Income</v>
      </c>
      <c r="BP550" s="98">
        <f>SAStab!G2330</f>
        <v>0.47299999999999998</v>
      </c>
      <c r="BQ550">
        <f>SAStab!B11359</f>
        <v>2165</v>
      </c>
      <c r="BR550">
        <f>SAStab!C11359</f>
        <v>0</v>
      </c>
      <c r="BS550">
        <f>SAStab!D11359</f>
        <v>0</v>
      </c>
      <c r="BT550">
        <f>SAStab!E11359</f>
        <v>0</v>
      </c>
      <c r="BU550">
        <f>SAStab!F11359</f>
        <v>0</v>
      </c>
      <c r="BV550" s="11">
        <f>SAStab!G11359</f>
        <v>605</v>
      </c>
      <c r="BW550" s="11">
        <f>SAStab!H11359</f>
        <v>4538</v>
      </c>
      <c r="BX550" s="11">
        <f>SAStab!I11359</f>
        <v>10198</v>
      </c>
      <c r="BY550" s="11">
        <f>SAStab!J11359</f>
        <v>34130</v>
      </c>
    </row>
    <row r="551" spans="1:77">
      <c r="A551" s="7"/>
      <c r="B551" s="7" t="s">
        <v>516</v>
      </c>
      <c r="C551" s="98">
        <f>SAStab!B2331</f>
        <v>0.28799999999999998</v>
      </c>
      <c r="D551" s="52">
        <f>SAStab!B10505</f>
        <v>2142</v>
      </c>
      <c r="E551" s="52">
        <f>SAStab!C10505</f>
        <v>0</v>
      </c>
      <c r="F551" s="52">
        <f>SAStab!D10505</f>
        <v>0</v>
      </c>
      <c r="G551" s="52">
        <f>SAStab!E10505</f>
        <v>0</v>
      </c>
      <c r="H551" s="52">
        <f>SAStab!F10505</f>
        <v>0</v>
      </c>
      <c r="I551" s="52">
        <f>SAStab!G10505</f>
        <v>70</v>
      </c>
      <c r="J551" s="52">
        <f>SAStab!H10505</f>
        <v>3730</v>
      </c>
      <c r="K551" s="52">
        <f>SAStab!I10505</f>
        <v>11026</v>
      </c>
      <c r="L551" s="52">
        <f>SAStab!J10505</f>
        <v>41342</v>
      </c>
      <c r="N551" s="7"/>
      <c r="O551" s="7" t="str">
        <f t="shared" si="130"/>
        <v>Equivalent Dividend Income</v>
      </c>
      <c r="P551" s="98">
        <f>SAStab!C2331</f>
        <v>0.28199999999999997</v>
      </c>
      <c r="Q551">
        <f>SAStab!B10676</f>
        <v>2341</v>
      </c>
      <c r="R551" s="52">
        <f>SAStab!C10676</f>
        <v>0</v>
      </c>
      <c r="S551" s="52">
        <f>SAStab!D10676</f>
        <v>0</v>
      </c>
      <c r="T551" s="52">
        <f>SAStab!E10676</f>
        <v>0</v>
      </c>
      <c r="U551" s="52">
        <f>SAStab!F10676</f>
        <v>0</v>
      </c>
      <c r="V551" s="52">
        <f>SAStab!G10676</f>
        <v>60</v>
      </c>
      <c r="W551" s="52">
        <f>SAStab!H10676</f>
        <v>4431</v>
      </c>
      <c r="X551">
        <f>SAStab!I10676</f>
        <v>13512</v>
      </c>
      <c r="Y551">
        <f>SAStab!J10676</f>
        <v>44454</v>
      </c>
      <c r="AA551" s="7"/>
      <c r="AB551" s="7" t="str">
        <f t="shared" si="131"/>
        <v>Equivalent Dividend Income</v>
      </c>
      <c r="AC551" s="98">
        <f>SAStab!D2331</f>
        <v>0.27700000000000002</v>
      </c>
      <c r="AD551">
        <f>SAStab!B10847</f>
        <v>2666</v>
      </c>
      <c r="AE551">
        <f>SAStab!C10847</f>
        <v>0</v>
      </c>
      <c r="AF551">
        <f>SAStab!D10847</f>
        <v>0</v>
      </c>
      <c r="AG551">
        <f>SAStab!E10847</f>
        <v>0</v>
      </c>
      <c r="AH551">
        <f>SAStab!F10847</f>
        <v>0</v>
      </c>
      <c r="AI551">
        <f>SAStab!G10847</f>
        <v>61</v>
      </c>
      <c r="AJ551">
        <f>SAStab!H10847</f>
        <v>5305</v>
      </c>
      <c r="AK551">
        <f>SAStab!I10847</f>
        <v>15279</v>
      </c>
      <c r="AL551">
        <f>SAStab!J10847</f>
        <v>48941</v>
      </c>
      <c r="AN551" s="7"/>
      <c r="AO551" s="7" t="str">
        <f t="shared" si="132"/>
        <v>Equivalent Dividend Income</v>
      </c>
      <c r="AP551" s="98">
        <f>SAStab!E2331</f>
        <v>0.26700000000000002</v>
      </c>
      <c r="AQ551" s="52">
        <f>SAStab!B11018</f>
        <v>3069</v>
      </c>
      <c r="AR551" s="52">
        <f>SAStab!C11018</f>
        <v>0</v>
      </c>
      <c r="AS551" s="52">
        <f>SAStab!D11018</f>
        <v>0</v>
      </c>
      <c r="AT551" s="52">
        <f>SAStab!E11018</f>
        <v>0</v>
      </c>
      <c r="AU551" s="52">
        <f>SAStab!F11018</f>
        <v>0</v>
      </c>
      <c r="AV551" s="52">
        <f>SAStab!G11018</f>
        <v>36</v>
      </c>
      <c r="AW551" s="52">
        <f>SAStab!H11018</f>
        <v>5264</v>
      </c>
      <c r="AX551" s="52">
        <f>SAStab!I11018</f>
        <v>16318</v>
      </c>
      <c r="AY551" s="52">
        <f>SAStab!J11018</f>
        <v>57613</v>
      </c>
      <c r="BA551" s="7"/>
      <c r="BB551" s="7" t="str">
        <f t="shared" si="133"/>
        <v>Equivalent Dividend Income</v>
      </c>
      <c r="BC551" s="98">
        <f>SAStab!F2331</f>
        <v>0.26500000000000001</v>
      </c>
      <c r="BD551" s="52">
        <f>SAStab!B11189</f>
        <v>3613</v>
      </c>
      <c r="BE551" s="52">
        <f>SAStab!C11189</f>
        <v>0</v>
      </c>
      <c r="BF551" s="52">
        <f>SAStab!D11189</f>
        <v>0</v>
      </c>
      <c r="BG551" s="52">
        <f>SAStab!E11189</f>
        <v>0</v>
      </c>
      <c r="BH551" s="52">
        <f>SAStab!F11189</f>
        <v>0</v>
      </c>
      <c r="BI551" s="52">
        <f>SAStab!G11189</f>
        <v>34</v>
      </c>
      <c r="BJ551" s="52">
        <f>SAStab!H11189</f>
        <v>6059</v>
      </c>
      <c r="BK551" s="52">
        <f>SAStab!I11189</f>
        <v>18367</v>
      </c>
      <c r="BL551" s="52">
        <f>SAStab!J11189</f>
        <v>64478</v>
      </c>
      <c r="BN551" s="7"/>
      <c r="BO551" s="7" t="str">
        <f t="shared" si="134"/>
        <v>Equivalent Dividend Income</v>
      </c>
      <c r="BP551" s="98">
        <f>SAStab!G2331</f>
        <v>0.26900000000000002</v>
      </c>
      <c r="BQ551">
        <f>SAStab!B11360</f>
        <v>3818</v>
      </c>
      <c r="BR551">
        <f>SAStab!C11360</f>
        <v>0</v>
      </c>
      <c r="BS551">
        <f>SAStab!D11360</f>
        <v>0</v>
      </c>
      <c r="BT551">
        <f>SAStab!E11360</f>
        <v>0</v>
      </c>
      <c r="BU551">
        <f>SAStab!F11360</f>
        <v>0</v>
      </c>
      <c r="BV551" s="11">
        <f>SAStab!G11360</f>
        <v>50</v>
      </c>
      <c r="BW551" s="11">
        <f>SAStab!H11360</f>
        <v>6904</v>
      </c>
      <c r="BX551" s="11">
        <f>SAStab!I11360</f>
        <v>20116</v>
      </c>
      <c r="BY551" s="11">
        <f>SAStab!J11360</f>
        <v>75025</v>
      </c>
    </row>
    <row r="552" spans="1:77">
      <c r="A552" s="7"/>
      <c r="B552" s="7" t="s">
        <v>517</v>
      </c>
      <c r="C552" s="98">
        <f>SAStab!B2332</f>
        <v>8.3000000000000004E-2</v>
      </c>
      <c r="D552" s="52">
        <f>SAStab!B10506</f>
        <v>826</v>
      </c>
      <c r="E552" s="52">
        <f>SAStab!C10506</f>
        <v>0</v>
      </c>
      <c r="F552" s="52">
        <f>SAStab!D10506</f>
        <v>0</v>
      </c>
      <c r="G552" s="52">
        <f>SAStab!E10506</f>
        <v>0</v>
      </c>
      <c r="H552" s="52">
        <f>SAStab!F10506</f>
        <v>0</v>
      </c>
      <c r="I552" s="52">
        <f>SAStab!G10506</f>
        <v>0</v>
      </c>
      <c r="J552" s="52">
        <f>SAStab!H10506</f>
        <v>0</v>
      </c>
      <c r="K552" s="52">
        <f>SAStab!I10506</f>
        <v>3102</v>
      </c>
      <c r="L552" s="52">
        <f>SAStab!J10506</f>
        <v>29594</v>
      </c>
      <c r="N552" s="7"/>
      <c r="O552" s="7" t="str">
        <f t="shared" si="130"/>
        <v>Equivalent Rental Income</v>
      </c>
      <c r="P552" s="98">
        <f>SAStab!C2332</f>
        <v>8.1000000000000003E-2</v>
      </c>
      <c r="Q552">
        <f>SAStab!B10677</f>
        <v>932</v>
      </c>
      <c r="R552" s="52">
        <f>SAStab!C10677</f>
        <v>0</v>
      </c>
      <c r="S552" s="52">
        <f>SAStab!D10677</f>
        <v>0</v>
      </c>
      <c r="T552" s="52">
        <f>SAStab!E10677</f>
        <v>0</v>
      </c>
      <c r="U552" s="52">
        <f>SAStab!F10677</f>
        <v>0</v>
      </c>
      <c r="V552" s="52">
        <f>SAStab!G10677</f>
        <v>0</v>
      </c>
      <c r="W552" s="52">
        <f>SAStab!H10677</f>
        <v>0</v>
      </c>
      <c r="X552">
        <f>SAStab!I10677</f>
        <v>3269</v>
      </c>
      <c r="Y552">
        <f>SAStab!J10677</f>
        <v>35991</v>
      </c>
      <c r="AA552" s="7"/>
      <c r="AB552" s="7" t="str">
        <f t="shared" si="131"/>
        <v>Equivalent Rental Income</v>
      </c>
      <c r="AC552" s="98">
        <f>SAStab!D2332</f>
        <v>0.08</v>
      </c>
      <c r="AD552">
        <f>SAStab!B10848</f>
        <v>1109</v>
      </c>
      <c r="AE552">
        <f>SAStab!C10848</f>
        <v>0</v>
      </c>
      <c r="AF552">
        <f>SAStab!D10848</f>
        <v>0</v>
      </c>
      <c r="AG552">
        <f>SAStab!E10848</f>
        <v>0</v>
      </c>
      <c r="AH552">
        <f>SAStab!F10848</f>
        <v>0</v>
      </c>
      <c r="AI552">
        <f>SAStab!G10848</f>
        <v>0</v>
      </c>
      <c r="AJ552">
        <f>SAStab!H10848</f>
        <v>0</v>
      </c>
      <c r="AK552">
        <f>SAStab!I10848</f>
        <v>3864</v>
      </c>
      <c r="AL552">
        <f>SAStab!J10848</f>
        <v>38797</v>
      </c>
      <c r="AN552" s="7"/>
      <c r="AO552" s="7" t="str">
        <f t="shared" si="132"/>
        <v>Equivalent Rental Income</v>
      </c>
      <c r="AP552" s="98">
        <f>SAStab!E2332</f>
        <v>8.1000000000000003E-2</v>
      </c>
      <c r="AQ552" s="52">
        <f>SAStab!B11019</f>
        <v>1191</v>
      </c>
      <c r="AR552" s="52">
        <f>SAStab!C11019</f>
        <v>0</v>
      </c>
      <c r="AS552" s="52">
        <f>SAStab!D11019</f>
        <v>0</v>
      </c>
      <c r="AT552" s="52">
        <f>SAStab!E11019</f>
        <v>0</v>
      </c>
      <c r="AU552" s="52">
        <f>SAStab!F11019</f>
        <v>0</v>
      </c>
      <c r="AV552" s="52">
        <f>SAStab!G11019</f>
        <v>0</v>
      </c>
      <c r="AW552" s="52">
        <f>SAStab!H11019</f>
        <v>0</v>
      </c>
      <c r="AX552" s="52">
        <f>SAStab!I11019</f>
        <v>4350</v>
      </c>
      <c r="AY552" s="52">
        <f>SAStab!J11019</f>
        <v>40570</v>
      </c>
      <c r="BA552" s="7"/>
      <c r="BB552" s="7" t="str">
        <f t="shared" si="133"/>
        <v>Equivalent Rental Income</v>
      </c>
      <c r="BC552" s="98">
        <f>SAStab!F2332</f>
        <v>8.2000000000000003E-2</v>
      </c>
      <c r="BD552" s="52">
        <f>SAStab!B11190</f>
        <v>1475</v>
      </c>
      <c r="BE552" s="52">
        <f>SAStab!C11190</f>
        <v>0</v>
      </c>
      <c r="BF552" s="52">
        <f>SAStab!D11190</f>
        <v>0</v>
      </c>
      <c r="BG552" s="52">
        <f>SAStab!E11190</f>
        <v>0</v>
      </c>
      <c r="BH552" s="52">
        <f>SAStab!F11190</f>
        <v>0</v>
      </c>
      <c r="BI552" s="52">
        <f>SAStab!G11190</f>
        <v>0</v>
      </c>
      <c r="BJ552" s="52">
        <f>SAStab!H11190</f>
        <v>0</v>
      </c>
      <c r="BK552" s="52">
        <f>SAStab!I11190</f>
        <v>4634</v>
      </c>
      <c r="BL552" s="52">
        <f>SAStab!J11190</f>
        <v>48894</v>
      </c>
      <c r="BN552" s="7"/>
      <c r="BO552" s="7" t="str">
        <f t="shared" si="134"/>
        <v>Equivalent Rental Income</v>
      </c>
      <c r="BP552" s="98">
        <f>SAStab!G2332</f>
        <v>8.1000000000000003E-2</v>
      </c>
      <c r="BQ552">
        <f>SAStab!B11361</f>
        <v>1589</v>
      </c>
      <c r="BR552">
        <f>SAStab!C11361</f>
        <v>0</v>
      </c>
      <c r="BS552">
        <f>SAStab!D11361</f>
        <v>0</v>
      </c>
      <c r="BT552">
        <f>SAStab!E11361</f>
        <v>0</v>
      </c>
      <c r="BU552">
        <f>SAStab!F11361</f>
        <v>0</v>
      </c>
      <c r="BV552" s="11">
        <f>SAStab!G11361</f>
        <v>0</v>
      </c>
      <c r="BW552" s="11">
        <f>SAStab!H11361</f>
        <v>0</v>
      </c>
      <c r="BX552" s="11">
        <f>SAStab!I11361</f>
        <v>5094</v>
      </c>
      <c r="BY552" s="11">
        <f>SAStab!J11361</f>
        <v>55582</v>
      </c>
    </row>
    <row r="553" spans="1:77">
      <c r="A553" s="6" t="s">
        <v>112</v>
      </c>
      <c r="B553" s="7"/>
      <c r="C553" s="98"/>
      <c r="D553" s="52">
        <f>SAStab!B10507</f>
        <v>0</v>
      </c>
      <c r="E553" s="52">
        <f>SAStab!C10507</f>
        <v>0</v>
      </c>
      <c r="F553" s="52">
        <f>SAStab!D10507</f>
        <v>0</v>
      </c>
      <c r="G553" s="52">
        <f>SAStab!E10507</f>
        <v>0</v>
      </c>
      <c r="H553" s="52">
        <f>SAStab!F10507</f>
        <v>0</v>
      </c>
      <c r="I553" s="52">
        <f>SAStab!G10507</f>
        <v>0</v>
      </c>
      <c r="J553" s="52">
        <f>SAStab!H10507</f>
        <v>0</v>
      </c>
      <c r="K553" s="52">
        <f>SAStab!I10507</f>
        <v>0</v>
      </c>
      <c r="L553" s="52">
        <f>SAStab!J10507</f>
        <v>0</v>
      </c>
      <c r="N553" s="6" t="s">
        <v>112</v>
      </c>
      <c r="O553" s="7"/>
      <c r="P553" s="98"/>
      <c r="AA553" s="6" t="s">
        <v>112</v>
      </c>
      <c r="AB553" s="7"/>
      <c r="AC553" s="98"/>
      <c r="AN553" s="6" t="s">
        <v>112</v>
      </c>
      <c r="AO553" s="7"/>
      <c r="AP553" s="98"/>
      <c r="BA553" s="6" t="s">
        <v>112</v>
      </c>
      <c r="BB553" s="7"/>
      <c r="BC553" s="98"/>
      <c r="BN553" s="6" t="s">
        <v>112</v>
      </c>
      <c r="BO553" s="7"/>
      <c r="BP553" s="98"/>
    </row>
    <row r="554" spans="1:77">
      <c r="A554" s="7"/>
      <c r="B554" s="7" t="s">
        <v>512</v>
      </c>
      <c r="C554" s="98">
        <f>SAStab!B2343</f>
        <v>0.94899999999999995</v>
      </c>
      <c r="D554" s="52">
        <f>SAStab!B10508</f>
        <v>11972</v>
      </c>
      <c r="E554" s="52">
        <f>SAStab!C10508</f>
        <v>-16.77</v>
      </c>
      <c r="F554" s="52">
        <f>SAStab!D10508</f>
        <v>2882.09</v>
      </c>
      <c r="G554" s="52">
        <f>SAStab!E10508</f>
        <v>8868.7999999999993</v>
      </c>
      <c r="H554" s="52">
        <f>SAStab!F10508</f>
        <v>12624.3</v>
      </c>
      <c r="I554" s="52">
        <f>SAStab!G10508</f>
        <v>16527</v>
      </c>
      <c r="J554" s="52">
        <f>SAStab!H10508</f>
        <v>18929</v>
      </c>
      <c r="K554" s="52">
        <f>SAStab!I10508</f>
        <v>19638</v>
      </c>
      <c r="L554" s="52">
        <f>SAStab!J10508</f>
        <v>20198</v>
      </c>
      <c r="N554" s="7"/>
      <c r="O554" s="7" t="str">
        <f t="shared" ref="O554:O580" si="135">$B554</f>
        <v>Equivalent Annuity Income</v>
      </c>
      <c r="P554" s="98">
        <f>SAStab!C2343</f>
        <v>0.94799999999999995</v>
      </c>
      <c r="Q554">
        <f>SAStab!B10679</f>
        <v>12831</v>
      </c>
      <c r="R554" s="52">
        <f>SAStab!C10679</f>
        <v>-42.23</v>
      </c>
      <c r="S554" s="52">
        <f>SAStab!D10679</f>
        <v>2946.43</v>
      </c>
      <c r="T554" s="52">
        <f>SAStab!E10679</f>
        <v>9215.9</v>
      </c>
      <c r="U554" s="52">
        <f>SAStab!F10679</f>
        <v>13595.5</v>
      </c>
      <c r="V554" s="52">
        <f>SAStab!G10679</f>
        <v>17914</v>
      </c>
      <c r="W554" s="52">
        <f>SAStab!H10679</f>
        <v>20306</v>
      </c>
      <c r="X554">
        <f>SAStab!I10679</f>
        <v>21049</v>
      </c>
      <c r="Y554">
        <f>SAStab!J10679</f>
        <v>21680</v>
      </c>
      <c r="AA554" s="7"/>
      <c r="AB554" s="7" t="str">
        <f t="shared" ref="AB554:AB580" si="136">$B554</f>
        <v>Equivalent Annuity Income</v>
      </c>
      <c r="AC554" s="98">
        <f>SAStab!D2343</f>
        <v>0.95499999999999996</v>
      </c>
      <c r="AD554">
        <f>SAStab!B10850</f>
        <v>13302</v>
      </c>
      <c r="AE554">
        <f>SAStab!C10850</f>
        <v>236.74</v>
      </c>
      <c r="AF554">
        <f>SAStab!D10850</f>
        <v>2881.24</v>
      </c>
      <c r="AG554">
        <f>SAStab!E10850</f>
        <v>9359.7000000000007</v>
      </c>
      <c r="AH554">
        <f>SAStab!F10850</f>
        <v>14181.3</v>
      </c>
      <c r="AI554">
        <f>SAStab!G10850</f>
        <v>18562</v>
      </c>
      <c r="AJ554">
        <f>SAStab!H10850</f>
        <v>20895</v>
      </c>
      <c r="AK554">
        <f>SAStab!I10850</f>
        <v>21708</v>
      </c>
      <c r="AL554">
        <f>SAStab!J10850</f>
        <v>22393</v>
      </c>
      <c r="AN554" s="7"/>
      <c r="AO554" s="7" t="str">
        <f t="shared" ref="AO554:AO580" si="137">$B554</f>
        <v>Equivalent Annuity Income</v>
      </c>
      <c r="AP554" s="98">
        <f>SAStab!E2343</f>
        <v>0.95299999999999996</v>
      </c>
      <c r="AQ554" s="52">
        <f>SAStab!B11021</f>
        <v>13632</v>
      </c>
      <c r="AR554" s="52">
        <f>SAStab!C11021</f>
        <v>93.97</v>
      </c>
      <c r="AS554" s="52">
        <f>SAStab!D11021</f>
        <v>2522.77</v>
      </c>
      <c r="AT554" s="52">
        <f>SAStab!E11021</f>
        <v>9358.2999999999993</v>
      </c>
      <c r="AU554" s="52">
        <f>SAStab!F11021</f>
        <v>14699.4</v>
      </c>
      <c r="AV554" s="52">
        <f>SAStab!G11021</f>
        <v>19177</v>
      </c>
      <c r="AW554" s="52">
        <f>SAStab!H11021</f>
        <v>21634</v>
      </c>
      <c r="AX554" s="52">
        <f>SAStab!I11021</f>
        <v>22410</v>
      </c>
      <c r="AY554" s="52">
        <f>SAStab!J11021</f>
        <v>23099</v>
      </c>
      <c r="BA554" s="7"/>
      <c r="BB554" s="7" t="str">
        <f t="shared" ref="BB554:BB580" si="138">$B554</f>
        <v>Equivalent Annuity Income</v>
      </c>
      <c r="BC554" s="98">
        <f>SAStab!F2343</f>
        <v>0.95399999999999996</v>
      </c>
      <c r="BD554" s="52">
        <f>SAStab!B11192</f>
        <v>14702</v>
      </c>
      <c r="BE554" s="52">
        <f>SAStab!C11192</f>
        <v>141.58000000000001</v>
      </c>
      <c r="BF554" s="52">
        <f>SAStab!D11192</f>
        <v>3234.31</v>
      </c>
      <c r="BG554" s="52">
        <f>SAStab!E11192</f>
        <v>9681.1</v>
      </c>
      <c r="BH554" s="52">
        <f>SAStab!F11192</f>
        <v>15908.8</v>
      </c>
      <c r="BI554" s="52">
        <f>SAStab!G11192</f>
        <v>20714</v>
      </c>
      <c r="BJ554" s="52">
        <f>SAStab!H11192</f>
        <v>23300</v>
      </c>
      <c r="BK554" s="52">
        <f>SAStab!I11192</f>
        <v>24177</v>
      </c>
      <c r="BL554" s="52">
        <f>SAStab!J11192</f>
        <v>24877</v>
      </c>
      <c r="BN554" s="7"/>
      <c r="BO554" s="7" t="str">
        <f t="shared" ref="BO554:BO580" si="139">$B554</f>
        <v>Equivalent Annuity Income</v>
      </c>
      <c r="BP554" s="98">
        <f>SAStab!G2343</f>
        <v>0.96</v>
      </c>
      <c r="BQ554">
        <f>SAStab!B11363</f>
        <v>16204</v>
      </c>
      <c r="BR554">
        <f>SAStab!C11363</f>
        <v>322.25</v>
      </c>
      <c r="BS554">
        <f>SAStab!D11363</f>
        <v>3519.22</v>
      </c>
      <c r="BT554">
        <f>SAStab!E11363</f>
        <v>10425</v>
      </c>
      <c r="BU554">
        <f>SAStab!F11363</f>
        <v>17594</v>
      </c>
      <c r="BV554" s="11">
        <f>SAStab!G11363</f>
        <v>22862</v>
      </c>
      <c r="BW554" s="11">
        <f>SAStab!H11363</f>
        <v>25813</v>
      </c>
      <c r="BX554" s="11">
        <f>SAStab!I11363</f>
        <v>26755</v>
      </c>
      <c r="BY554" s="11">
        <f>SAStab!J11363</f>
        <v>27556</v>
      </c>
    </row>
    <row r="555" spans="1:77">
      <c r="A555" s="7"/>
      <c r="B555" s="7" t="s">
        <v>39</v>
      </c>
      <c r="C555" s="98">
        <f>SAStab!B2344</f>
        <v>0.71499999999999997</v>
      </c>
      <c r="D555" s="52">
        <f>SAStab!B10509</f>
        <v>7239</v>
      </c>
      <c r="E555" s="52">
        <f>SAStab!C10509</f>
        <v>0</v>
      </c>
      <c r="F555" s="52">
        <f>SAStab!D10509</f>
        <v>0</v>
      </c>
      <c r="G555" s="52">
        <f>SAStab!E10509</f>
        <v>0</v>
      </c>
      <c r="H555" s="52">
        <f>SAStab!F10509</f>
        <v>7917.8</v>
      </c>
      <c r="I555" s="52">
        <f>SAStab!G10509</f>
        <v>11936</v>
      </c>
      <c r="J555" s="52">
        <f>SAStab!H10509</f>
        <v>14680</v>
      </c>
      <c r="K555" s="52">
        <f>SAStab!I10509</f>
        <v>16119</v>
      </c>
      <c r="L555" s="52">
        <f>SAStab!J10509</f>
        <v>18290</v>
      </c>
      <c r="N555" s="7"/>
      <c r="O555" s="7" t="str">
        <f t="shared" si="135"/>
        <v>Social Security Benefits</v>
      </c>
      <c r="P555" s="98">
        <f>SAStab!C2344</f>
        <v>0.72899999999999998</v>
      </c>
      <c r="Q555">
        <f>SAStab!B10680</f>
        <v>7886</v>
      </c>
      <c r="R555" s="52">
        <f>SAStab!C10680</f>
        <v>0</v>
      </c>
      <c r="S555" s="52">
        <f>SAStab!D10680</f>
        <v>0</v>
      </c>
      <c r="T555" s="52">
        <f>SAStab!E10680</f>
        <v>0</v>
      </c>
      <c r="U555" s="52">
        <f>SAStab!F10680</f>
        <v>8836.2999999999993</v>
      </c>
      <c r="V555" s="52">
        <f>SAStab!G10680</f>
        <v>12873</v>
      </c>
      <c r="W555" s="52">
        <f>SAStab!H10680</f>
        <v>15568</v>
      </c>
      <c r="X555">
        <f>SAStab!I10680</f>
        <v>16946</v>
      </c>
      <c r="Y555">
        <f>SAStab!J10680</f>
        <v>19110</v>
      </c>
      <c r="AA555" s="7"/>
      <c r="AB555" s="7" t="str">
        <f t="shared" si="136"/>
        <v>Social Security Benefits</v>
      </c>
      <c r="AC555" s="98">
        <f>SAStab!D2344</f>
        <v>0.73899999999999999</v>
      </c>
      <c r="AD555">
        <f>SAStab!B10851</f>
        <v>8539</v>
      </c>
      <c r="AE555">
        <f>SAStab!C10851</f>
        <v>0</v>
      </c>
      <c r="AF555">
        <f>SAStab!D10851</f>
        <v>0</v>
      </c>
      <c r="AG555">
        <f>SAStab!E10851</f>
        <v>0</v>
      </c>
      <c r="AH555">
        <f>SAStab!F10851</f>
        <v>9670.7000000000007</v>
      </c>
      <c r="AI555">
        <f>SAStab!G10851</f>
        <v>13572</v>
      </c>
      <c r="AJ555">
        <f>SAStab!H10851</f>
        <v>16348</v>
      </c>
      <c r="AK555">
        <f>SAStab!I10851</f>
        <v>17828</v>
      </c>
      <c r="AL555">
        <f>SAStab!J10851</f>
        <v>19862</v>
      </c>
      <c r="AN555" s="7"/>
      <c r="AO555" s="7" t="str">
        <f t="shared" si="137"/>
        <v>Social Security Benefits</v>
      </c>
      <c r="AP555" s="98">
        <f>SAStab!E2344</f>
        <v>0.73199999999999998</v>
      </c>
      <c r="AQ555" s="52">
        <f>SAStab!B11022</f>
        <v>8901</v>
      </c>
      <c r="AR555" s="52">
        <f>SAStab!C11022</f>
        <v>0</v>
      </c>
      <c r="AS555" s="52">
        <f>SAStab!D11022</f>
        <v>0</v>
      </c>
      <c r="AT555" s="52">
        <f>SAStab!E11022</f>
        <v>0</v>
      </c>
      <c r="AU555" s="52">
        <f>SAStab!F11022</f>
        <v>10120.5</v>
      </c>
      <c r="AV555" s="52">
        <f>SAStab!G11022</f>
        <v>14318</v>
      </c>
      <c r="AW555" s="52">
        <f>SAStab!H11022</f>
        <v>17139</v>
      </c>
      <c r="AX555" s="52">
        <f>SAStab!I11022</f>
        <v>18574</v>
      </c>
      <c r="AY555" s="52">
        <f>SAStab!J11022</f>
        <v>20685</v>
      </c>
      <c r="BA555" s="7"/>
      <c r="BB555" s="7" t="str">
        <f t="shared" si="138"/>
        <v>Social Security Benefits</v>
      </c>
      <c r="BC555" s="98">
        <f>SAStab!F2344</f>
        <v>0.73299999999999998</v>
      </c>
      <c r="BD555" s="52">
        <f>SAStab!B11193</f>
        <v>9706</v>
      </c>
      <c r="BE555" s="52">
        <f>SAStab!C11193</f>
        <v>0</v>
      </c>
      <c r="BF555" s="52">
        <f>SAStab!D11193</f>
        <v>0</v>
      </c>
      <c r="BG555" s="52">
        <f>SAStab!E11193</f>
        <v>0</v>
      </c>
      <c r="BH555" s="52">
        <f>SAStab!F11193</f>
        <v>11177.6</v>
      </c>
      <c r="BI555" s="52">
        <f>SAStab!G11193</f>
        <v>15543</v>
      </c>
      <c r="BJ555" s="52">
        <f>SAStab!H11193</f>
        <v>18476</v>
      </c>
      <c r="BK555" s="52">
        <f>SAStab!I11193</f>
        <v>20132</v>
      </c>
      <c r="BL555" s="52">
        <f>SAStab!J11193</f>
        <v>22639</v>
      </c>
      <c r="BN555" s="7"/>
      <c r="BO555" s="7" t="str">
        <f t="shared" si="139"/>
        <v>Social Security Benefits</v>
      </c>
      <c r="BP555" s="98">
        <f>SAStab!G2344</f>
        <v>0.73799999999999999</v>
      </c>
      <c r="BQ555">
        <f>SAStab!B11364</f>
        <v>10883</v>
      </c>
      <c r="BR555">
        <f>SAStab!C11364</f>
        <v>0</v>
      </c>
      <c r="BS555">
        <f>SAStab!D11364</f>
        <v>0</v>
      </c>
      <c r="BT555">
        <f>SAStab!E11364</f>
        <v>0</v>
      </c>
      <c r="BU555">
        <f>SAStab!F11364</f>
        <v>12603.3</v>
      </c>
      <c r="BV555" s="11">
        <f>SAStab!G11364</f>
        <v>17188</v>
      </c>
      <c r="BW555" s="11">
        <f>SAStab!H11364</f>
        <v>20689</v>
      </c>
      <c r="BX555" s="11">
        <f>SAStab!I11364</f>
        <v>22475</v>
      </c>
      <c r="BY555" s="11">
        <f>SAStab!J11364</f>
        <v>25138</v>
      </c>
    </row>
    <row r="556" spans="1:77">
      <c r="B556" s="7" t="s">
        <v>63</v>
      </c>
      <c r="C556" s="98">
        <f>SAStab!B2345</f>
        <v>0.16600000000000001</v>
      </c>
      <c r="D556" s="52">
        <f>SAStab!B10510</f>
        <v>909</v>
      </c>
      <c r="E556" s="52">
        <f>SAStab!C10510</f>
        <v>0</v>
      </c>
      <c r="F556" s="52">
        <f>SAStab!D10510</f>
        <v>0</v>
      </c>
      <c r="G556" s="52">
        <f>SAStab!E10510</f>
        <v>0</v>
      </c>
      <c r="H556" s="52">
        <f>SAStab!F10510</f>
        <v>0</v>
      </c>
      <c r="I556" s="52">
        <f>SAStab!G10510</f>
        <v>0</v>
      </c>
      <c r="J556" s="52">
        <f>SAStab!H10510</f>
        <v>4149</v>
      </c>
      <c r="K556" s="52">
        <f>SAStab!I10510</f>
        <v>8069</v>
      </c>
      <c r="L556" s="52">
        <f>SAStab!J10510</f>
        <v>10766</v>
      </c>
      <c r="O556" s="7" t="str">
        <f t="shared" si="135"/>
        <v>SSI</v>
      </c>
      <c r="P556" s="98">
        <f>SAStab!C2345</f>
        <v>0.13300000000000001</v>
      </c>
      <c r="Q556">
        <f>SAStab!B10681</f>
        <v>739</v>
      </c>
      <c r="R556" s="52">
        <f>SAStab!C10681</f>
        <v>0</v>
      </c>
      <c r="S556" s="52">
        <f>SAStab!D10681</f>
        <v>0</v>
      </c>
      <c r="T556" s="52">
        <f>SAStab!E10681</f>
        <v>0</v>
      </c>
      <c r="U556" s="52">
        <f>SAStab!F10681</f>
        <v>0</v>
      </c>
      <c r="V556" s="52">
        <f>SAStab!G10681</f>
        <v>0</v>
      </c>
      <c r="W556" s="52">
        <f>SAStab!H10681</f>
        <v>2488</v>
      </c>
      <c r="X556">
        <f>SAStab!I10681</f>
        <v>6709</v>
      </c>
      <c r="Y556">
        <f>SAStab!J10681</f>
        <v>9842</v>
      </c>
      <c r="AB556" s="7" t="str">
        <f t="shared" si="136"/>
        <v>SSI</v>
      </c>
      <c r="AC556" s="98">
        <f>SAStab!D2345</f>
        <v>0.108</v>
      </c>
      <c r="AD556">
        <f>SAStab!B10852</f>
        <v>589</v>
      </c>
      <c r="AE556">
        <f>SAStab!C10852</f>
        <v>0</v>
      </c>
      <c r="AF556">
        <f>SAStab!D10852</f>
        <v>0</v>
      </c>
      <c r="AG556">
        <f>SAStab!E10852</f>
        <v>0</v>
      </c>
      <c r="AH556">
        <f>SAStab!F10852</f>
        <v>0</v>
      </c>
      <c r="AI556">
        <f>SAStab!G10852</f>
        <v>0</v>
      </c>
      <c r="AJ556">
        <f>SAStab!H10852</f>
        <v>622</v>
      </c>
      <c r="AK556">
        <f>SAStab!I10852</f>
        <v>6022</v>
      </c>
      <c r="AL556">
        <f>SAStab!J10852</f>
        <v>9726</v>
      </c>
      <c r="AO556" s="7" t="str">
        <f t="shared" si="137"/>
        <v>SSI</v>
      </c>
      <c r="AP556" s="98">
        <f>SAStab!E2345</f>
        <v>8.8999999999999996E-2</v>
      </c>
      <c r="AQ556" s="52">
        <f>SAStab!B11023</f>
        <v>485</v>
      </c>
      <c r="AR556" s="52">
        <f>SAStab!C11023</f>
        <v>0</v>
      </c>
      <c r="AS556" s="52">
        <f>SAStab!D11023</f>
        <v>0</v>
      </c>
      <c r="AT556" s="52">
        <f>SAStab!E11023</f>
        <v>0</v>
      </c>
      <c r="AU556" s="52">
        <f>SAStab!F11023</f>
        <v>0</v>
      </c>
      <c r="AV556" s="52">
        <f>SAStab!G11023</f>
        <v>0</v>
      </c>
      <c r="AW556" s="52">
        <f>SAStab!H11023</f>
        <v>0</v>
      </c>
      <c r="AX556" s="52">
        <f>SAStab!I11023</f>
        <v>4907</v>
      </c>
      <c r="AY556" s="52">
        <f>SAStab!J11023</f>
        <v>9585</v>
      </c>
      <c r="BB556" s="7" t="str">
        <f t="shared" si="138"/>
        <v>SSI</v>
      </c>
      <c r="BC556" s="98">
        <f>SAStab!F2345</f>
        <v>6.9000000000000006E-2</v>
      </c>
      <c r="BD556" s="52">
        <f>SAStab!B11194</f>
        <v>384</v>
      </c>
      <c r="BE556" s="52">
        <f>SAStab!C11194</f>
        <v>0</v>
      </c>
      <c r="BF556" s="52">
        <f>SAStab!D11194</f>
        <v>0</v>
      </c>
      <c r="BG556" s="52">
        <f>SAStab!E11194</f>
        <v>0</v>
      </c>
      <c r="BH556" s="52">
        <f>SAStab!F11194</f>
        <v>0</v>
      </c>
      <c r="BI556" s="52">
        <f>SAStab!G11194</f>
        <v>0</v>
      </c>
      <c r="BJ556" s="52">
        <f>SAStab!H11194</f>
        <v>0</v>
      </c>
      <c r="BK556" s="52">
        <f>SAStab!I11194</f>
        <v>3176</v>
      </c>
      <c r="BL556" s="52">
        <f>SAStab!J11194</f>
        <v>9326</v>
      </c>
      <c r="BO556" s="7" t="str">
        <f t="shared" si="139"/>
        <v>SSI</v>
      </c>
      <c r="BP556" s="98">
        <f>SAStab!G2345</f>
        <v>5.3999999999999999E-2</v>
      </c>
      <c r="BQ556">
        <f>SAStab!B11365</f>
        <v>310</v>
      </c>
      <c r="BR556">
        <f>SAStab!C11365</f>
        <v>0</v>
      </c>
      <c r="BS556">
        <f>SAStab!D11365</f>
        <v>0</v>
      </c>
      <c r="BT556">
        <f>SAStab!E11365</f>
        <v>0</v>
      </c>
      <c r="BU556">
        <f>SAStab!F11365</f>
        <v>0</v>
      </c>
      <c r="BV556" s="11">
        <f>SAStab!G11365</f>
        <v>0</v>
      </c>
      <c r="BW556" s="11">
        <f>SAStab!H11365</f>
        <v>0</v>
      </c>
      <c r="BX556" s="11">
        <f>SAStab!I11365</f>
        <v>968</v>
      </c>
      <c r="BY556" s="11">
        <f>SAStab!J11365</f>
        <v>9163</v>
      </c>
    </row>
    <row r="557" spans="1:77">
      <c r="A557" s="7"/>
      <c r="B557" s="7" t="s">
        <v>271</v>
      </c>
      <c r="C557" s="98">
        <f>SAStab!B2346</f>
        <v>0.72399999999999998</v>
      </c>
      <c r="D557" s="52">
        <f>SAStab!B10511</f>
        <v>1179</v>
      </c>
      <c r="E557" s="52">
        <f>SAStab!C10511</f>
        <v>-90.97</v>
      </c>
      <c r="F557" s="52">
        <f>SAStab!D10511</f>
        <v>-67.099999999999994</v>
      </c>
      <c r="G557" s="52">
        <f>SAStab!E10511</f>
        <v>-1.2</v>
      </c>
      <c r="H557" s="52">
        <f>SAStab!F10511</f>
        <v>346.2</v>
      </c>
      <c r="I557" s="52">
        <f>SAStab!G10511</f>
        <v>1527</v>
      </c>
      <c r="J557" s="52">
        <f>SAStab!H10511</f>
        <v>3648</v>
      </c>
      <c r="K557" s="52">
        <f>SAStab!I10511</f>
        <v>5389</v>
      </c>
      <c r="L557" s="52">
        <f>SAStab!J10511</f>
        <v>10030</v>
      </c>
      <c r="N557" s="7"/>
      <c r="O557" s="7" t="str">
        <f t="shared" si="135"/>
        <v>Annuitized Financial Income</v>
      </c>
      <c r="P557" s="98">
        <f>SAStab!C2346</f>
        <v>0.753</v>
      </c>
      <c r="Q557">
        <f>SAStab!B10682</f>
        <v>1477</v>
      </c>
      <c r="R557" s="52">
        <f>SAStab!C10682</f>
        <v>-102.71</v>
      </c>
      <c r="S557" s="52">
        <f>SAStab!D10682</f>
        <v>-76.08</v>
      </c>
      <c r="T557" s="52">
        <f>SAStab!E10682</f>
        <v>1</v>
      </c>
      <c r="U557" s="52">
        <f>SAStab!F10682</f>
        <v>557.1</v>
      </c>
      <c r="V557" s="52">
        <f>SAStab!G10682</f>
        <v>1929</v>
      </c>
      <c r="W557" s="52">
        <f>SAStab!H10682</f>
        <v>4441</v>
      </c>
      <c r="X557">
        <f>SAStab!I10682</f>
        <v>6428</v>
      </c>
      <c r="Y557">
        <f>SAStab!J10682</f>
        <v>10700</v>
      </c>
      <c r="AA557" s="7"/>
      <c r="AB557" s="7" t="str">
        <f t="shared" si="136"/>
        <v>Annuitized Financial Income</v>
      </c>
      <c r="AC557" s="98">
        <f>SAStab!D2346</f>
        <v>0.76500000000000001</v>
      </c>
      <c r="AD557">
        <f>SAStab!B10853</f>
        <v>1632</v>
      </c>
      <c r="AE557">
        <f>SAStab!C10853</f>
        <v>-113.36</v>
      </c>
      <c r="AF557">
        <f>SAStab!D10853</f>
        <v>-81.11</v>
      </c>
      <c r="AG557">
        <f>SAStab!E10853</f>
        <v>19.8</v>
      </c>
      <c r="AH557">
        <f>SAStab!F10853</f>
        <v>671</v>
      </c>
      <c r="AI557">
        <f>SAStab!G10853</f>
        <v>2251</v>
      </c>
      <c r="AJ557">
        <f>SAStab!H10853</f>
        <v>4666</v>
      </c>
      <c r="AK557">
        <f>SAStab!I10853</f>
        <v>6709</v>
      </c>
      <c r="AL557">
        <f>SAStab!J10853</f>
        <v>11253</v>
      </c>
      <c r="AN557" s="7"/>
      <c r="AO557" s="7" t="str">
        <f t="shared" si="137"/>
        <v>Annuitized Financial Income</v>
      </c>
      <c r="AP557" s="98">
        <f>SAStab!E2346</f>
        <v>0.76500000000000001</v>
      </c>
      <c r="AQ557" s="52">
        <f>SAStab!B11024</f>
        <v>1823</v>
      </c>
      <c r="AR557" s="52">
        <f>SAStab!C11024</f>
        <v>-122.59</v>
      </c>
      <c r="AS557" s="52">
        <f>SAStab!D11024</f>
        <v>-85.36</v>
      </c>
      <c r="AT557" s="52">
        <f>SAStab!E11024</f>
        <v>21</v>
      </c>
      <c r="AU557" s="52">
        <f>SAStab!F11024</f>
        <v>769.7</v>
      </c>
      <c r="AV557" s="52">
        <f>SAStab!G11024</f>
        <v>2581</v>
      </c>
      <c r="AW557" s="52">
        <f>SAStab!H11024</f>
        <v>5156</v>
      </c>
      <c r="AX557" s="52">
        <f>SAStab!I11024</f>
        <v>7242</v>
      </c>
      <c r="AY557" s="52">
        <f>SAStab!J11024</f>
        <v>12058</v>
      </c>
      <c r="BA557" s="7"/>
      <c r="BB557" s="7" t="str">
        <f t="shared" si="138"/>
        <v>Annuitized Financial Income</v>
      </c>
      <c r="BC557" s="98">
        <f>SAStab!F2346</f>
        <v>0.76900000000000002</v>
      </c>
      <c r="BD557" s="52">
        <f>SAStab!B11195</f>
        <v>2083</v>
      </c>
      <c r="BE557" s="52">
        <f>SAStab!C11195</f>
        <v>-118.82</v>
      </c>
      <c r="BF557" s="52">
        <f>SAStab!D11195</f>
        <v>-86.24</v>
      </c>
      <c r="BG557" s="52">
        <f>SAStab!E11195</f>
        <v>31.5</v>
      </c>
      <c r="BH557" s="52">
        <f>SAStab!F11195</f>
        <v>892.6</v>
      </c>
      <c r="BI557" s="52">
        <f>SAStab!G11195</f>
        <v>2894</v>
      </c>
      <c r="BJ557" s="52">
        <f>SAStab!H11195</f>
        <v>6068</v>
      </c>
      <c r="BK557" s="52">
        <f>SAStab!I11195</f>
        <v>8276</v>
      </c>
      <c r="BL557" s="52">
        <f>SAStab!J11195</f>
        <v>14238</v>
      </c>
      <c r="BN557" s="7"/>
      <c r="BO557" s="7" t="str">
        <f t="shared" si="139"/>
        <v>Annuitized Financial Income</v>
      </c>
      <c r="BP557" s="98">
        <f>SAStab!G2346</f>
        <v>0.78400000000000003</v>
      </c>
      <c r="BQ557">
        <f>SAStab!B11366</f>
        <v>2363</v>
      </c>
      <c r="BR557">
        <f>SAStab!C11366</f>
        <v>-119.22</v>
      </c>
      <c r="BS557">
        <f>SAStab!D11366</f>
        <v>-84.52</v>
      </c>
      <c r="BT557">
        <f>SAStab!E11366</f>
        <v>70.5</v>
      </c>
      <c r="BU557">
        <f>SAStab!F11366</f>
        <v>1017.9</v>
      </c>
      <c r="BV557" s="11">
        <f>SAStab!G11366</f>
        <v>3147</v>
      </c>
      <c r="BW557" s="11">
        <f>SAStab!H11366</f>
        <v>6912</v>
      </c>
      <c r="BX557" s="11">
        <f>SAStab!I11366</f>
        <v>9548</v>
      </c>
      <c r="BY557" s="11">
        <f>SAStab!J11366</f>
        <v>16081</v>
      </c>
    </row>
    <row r="558" spans="1:77">
      <c r="A558" s="6"/>
      <c r="B558" s="7" t="s">
        <v>40</v>
      </c>
      <c r="C558" s="98">
        <f>SAStab!B2347</f>
        <v>0.19400000000000001</v>
      </c>
      <c r="D558" s="52">
        <f>SAStab!B10512</f>
        <v>602</v>
      </c>
      <c r="E558" s="52">
        <f>SAStab!C10512</f>
        <v>0</v>
      </c>
      <c r="F558" s="52">
        <f>SAStab!D10512</f>
        <v>0</v>
      </c>
      <c r="G558" s="52">
        <f>SAStab!E10512</f>
        <v>0</v>
      </c>
      <c r="H558" s="52">
        <f>SAStab!F10512</f>
        <v>0</v>
      </c>
      <c r="I558" s="52">
        <f>SAStab!G10512</f>
        <v>0</v>
      </c>
      <c r="J558" s="52">
        <f>SAStab!H10512</f>
        <v>1955</v>
      </c>
      <c r="K558" s="52">
        <f>SAStab!I10512</f>
        <v>3953</v>
      </c>
      <c r="L558" s="52">
        <f>SAStab!J10512</f>
        <v>9286</v>
      </c>
      <c r="N558" s="6"/>
      <c r="O558" s="7" t="str">
        <f t="shared" si="135"/>
        <v>DB Pension Income</v>
      </c>
      <c r="P558" s="98">
        <f>SAStab!C2347</f>
        <v>0.191</v>
      </c>
      <c r="Q558">
        <f>SAStab!B10683</f>
        <v>492</v>
      </c>
      <c r="R558" s="52">
        <f>SAStab!C10683</f>
        <v>0</v>
      </c>
      <c r="S558" s="52">
        <f>SAStab!D10683</f>
        <v>0</v>
      </c>
      <c r="T558" s="52">
        <f>SAStab!E10683</f>
        <v>0</v>
      </c>
      <c r="U558" s="52">
        <f>SAStab!F10683</f>
        <v>0</v>
      </c>
      <c r="V558" s="52">
        <f>SAStab!G10683</f>
        <v>0</v>
      </c>
      <c r="W558" s="52">
        <f>SAStab!H10683</f>
        <v>1506</v>
      </c>
      <c r="X558">
        <f>SAStab!I10683</f>
        <v>3127</v>
      </c>
      <c r="Y558">
        <f>SAStab!J10683</f>
        <v>8700</v>
      </c>
      <c r="AA558" s="6"/>
      <c r="AB558" s="7" t="str">
        <f t="shared" si="136"/>
        <v>DB Pension Income</v>
      </c>
      <c r="AC558" s="98">
        <f>SAStab!D2347</f>
        <v>0.17599999999999999</v>
      </c>
      <c r="AD558">
        <f>SAStab!B10854</f>
        <v>361</v>
      </c>
      <c r="AE558">
        <f>SAStab!C10854</f>
        <v>0</v>
      </c>
      <c r="AF558">
        <f>SAStab!D10854</f>
        <v>0</v>
      </c>
      <c r="AG558">
        <f>SAStab!E10854</f>
        <v>0</v>
      </c>
      <c r="AH558">
        <f>SAStab!F10854</f>
        <v>0</v>
      </c>
      <c r="AI558">
        <f>SAStab!G10854</f>
        <v>0</v>
      </c>
      <c r="AJ558">
        <f>SAStab!H10854</f>
        <v>1016</v>
      </c>
      <c r="AK558">
        <f>SAStab!I10854</f>
        <v>2388</v>
      </c>
      <c r="AL558">
        <f>SAStab!J10854</f>
        <v>6488</v>
      </c>
      <c r="AN558" s="6"/>
      <c r="AO558" s="7" t="str">
        <f t="shared" si="137"/>
        <v>DB Pension Income</v>
      </c>
      <c r="AP558" s="98">
        <f>SAStab!E2347</f>
        <v>0.13700000000000001</v>
      </c>
      <c r="AQ558" s="52">
        <f>SAStab!B11025</f>
        <v>240</v>
      </c>
      <c r="AR558" s="52">
        <f>SAStab!C11025</f>
        <v>0</v>
      </c>
      <c r="AS558" s="52">
        <f>SAStab!D11025</f>
        <v>0</v>
      </c>
      <c r="AT558" s="52">
        <f>SAStab!E11025</f>
        <v>0</v>
      </c>
      <c r="AU558" s="52">
        <f>SAStab!F11025</f>
        <v>0</v>
      </c>
      <c r="AV558" s="52">
        <f>SAStab!G11025</f>
        <v>0</v>
      </c>
      <c r="AW558" s="52">
        <f>SAStab!H11025</f>
        <v>507</v>
      </c>
      <c r="AX558" s="52">
        <f>SAStab!I11025</f>
        <v>1543</v>
      </c>
      <c r="AY558" s="52">
        <f>SAStab!J11025</f>
        <v>4811</v>
      </c>
      <c r="BA558" s="6"/>
      <c r="BB558" s="7" t="str">
        <f t="shared" si="138"/>
        <v>DB Pension Income</v>
      </c>
      <c r="BC558" s="98">
        <f>SAStab!F2347</f>
        <v>0.105</v>
      </c>
      <c r="BD558" s="52">
        <f>SAStab!B11196</f>
        <v>210</v>
      </c>
      <c r="BE558" s="52">
        <f>SAStab!C11196</f>
        <v>0</v>
      </c>
      <c r="BF558" s="52">
        <f>SAStab!D11196</f>
        <v>0</v>
      </c>
      <c r="BG558" s="52">
        <f>SAStab!E11196</f>
        <v>0</v>
      </c>
      <c r="BH558" s="52">
        <f>SAStab!F11196</f>
        <v>0</v>
      </c>
      <c r="BI558" s="52">
        <f>SAStab!G11196</f>
        <v>0</v>
      </c>
      <c r="BJ558" s="52">
        <f>SAStab!H11196</f>
        <v>95</v>
      </c>
      <c r="BK558" s="52">
        <f>SAStab!I11196</f>
        <v>1029</v>
      </c>
      <c r="BL558" s="52">
        <f>SAStab!J11196</f>
        <v>5399</v>
      </c>
      <c r="BN558" s="6"/>
      <c r="BO558" s="7" t="str">
        <f t="shared" si="139"/>
        <v>DB Pension Income</v>
      </c>
      <c r="BP558" s="98">
        <f>SAStab!G2347</f>
        <v>8.3000000000000004E-2</v>
      </c>
      <c r="BQ558">
        <f>SAStab!B11367</f>
        <v>208</v>
      </c>
      <c r="BR558">
        <f>SAStab!C11367</f>
        <v>0</v>
      </c>
      <c r="BS558">
        <f>SAStab!D11367</f>
        <v>0</v>
      </c>
      <c r="BT558">
        <f>SAStab!E11367</f>
        <v>0</v>
      </c>
      <c r="BU558">
        <f>SAStab!F11367</f>
        <v>0</v>
      </c>
      <c r="BV558" s="11">
        <f>SAStab!G11367</f>
        <v>0</v>
      </c>
      <c r="BW558" s="11">
        <f>SAStab!H11367</f>
        <v>0</v>
      </c>
      <c r="BX558" s="11">
        <f>SAStab!I11367</f>
        <v>840</v>
      </c>
      <c r="BY558" s="11">
        <f>SAStab!J11367</f>
        <v>5402</v>
      </c>
    </row>
    <row r="559" spans="1:77">
      <c r="A559" s="7"/>
      <c r="B559" s="7" t="s">
        <v>41</v>
      </c>
      <c r="C559" s="98">
        <f>SAStab!B2348</f>
        <v>0.13</v>
      </c>
      <c r="D559" s="52">
        <f>SAStab!B10513</f>
        <v>853</v>
      </c>
      <c r="E559" s="52">
        <f>SAStab!C10513</f>
        <v>0</v>
      </c>
      <c r="F559" s="52">
        <f>SAStab!D10513</f>
        <v>0</v>
      </c>
      <c r="G559" s="52">
        <f>SAStab!E10513</f>
        <v>0</v>
      </c>
      <c r="H559" s="52">
        <f>SAStab!F10513</f>
        <v>0</v>
      </c>
      <c r="I559" s="52">
        <f>SAStab!G10513</f>
        <v>0</v>
      </c>
      <c r="J559" s="52">
        <f>SAStab!H10513</f>
        <v>2287</v>
      </c>
      <c r="K559" s="52">
        <f>SAStab!I10513</f>
        <v>7429</v>
      </c>
      <c r="L559" s="52">
        <f>SAStab!J10513</f>
        <v>14894</v>
      </c>
      <c r="N559" s="7"/>
      <c r="O559" s="7" t="str">
        <f t="shared" si="135"/>
        <v>Earned Income</v>
      </c>
      <c r="P559" s="98">
        <f>SAStab!C2348</f>
        <v>0.14599999999999999</v>
      </c>
      <c r="Q559">
        <f>SAStab!B10684</f>
        <v>950</v>
      </c>
      <c r="R559" s="52">
        <f>SAStab!C10684</f>
        <v>0</v>
      </c>
      <c r="S559" s="52">
        <f>SAStab!D10684</f>
        <v>0</v>
      </c>
      <c r="T559" s="52">
        <f>SAStab!E10684</f>
        <v>0</v>
      </c>
      <c r="U559" s="52">
        <f>SAStab!F10684</f>
        <v>0</v>
      </c>
      <c r="V559" s="52">
        <f>SAStab!G10684</f>
        <v>0</v>
      </c>
      <c r="W559" s="52">
        <f>SAStab!H10684</f>
        <v>3217</v>
      </c>
      <c r="X559">
        <f>SAStab!I10684</f>
        <v>8027</v>
      </c>
      <c r="Y559">
        <f>SAStab!J10684</f>
        <v>15375</v>
      </c>
      <c r="AA559" s="7"/>
      <c r="AB559" s="7" t="str">
        <f t="shared" si="136"/>
        <v>Earned Income</v>
      </c>
      <c r="AC559" s="98">
        <f>SAStab!D2348</f>
        <v>0.13100000000000001</v>
      </c>
      <c r="AD559">
        <f>SAStab!B10855</f>
        <v>901</v>
      </c>
      <c r="AE559">
        <f>SAStab!C10855</f>
        <v>0</v>
      </c>
      <c r="AF559">
        <f>SAStab!D10855</f>
        <v>0</v>
      </c>
      <c r="AG559">
        <f>SAStab!E10855</f>
        <v>0</v>
      </c>
      <c r="AH559">
        <f>SAStab!F10855</f>
        <v>0</v>
      </c>
      <c r="AI559">
        <f>SAStab!G10855</f>
        <v>0</v>
      </c>
      <c r="AJ559">
        <f>SAStab!H10855</f>
        <v>1711</v>
      </c>
      <c r="AK559">
        <f>SAStab!I10855</f>
        <v>7978</v>
      </c>
      <c r="AL559">
        <f>SAStab!J10855</f>
        <v>16874</v>
      </c>
      <c r="AN559" s="7"/>
      <c r="AO559" s="7" t="str">
        <f t="shared" si="137"/>
        <v>Earned Income</v>
      </c>
      <c r="AP559" s="98">
        <f>SAStab!E2348</f>
        <v>0.11899999999999999</v>
      </c>
      <c r="AQ559" s="52">
        <f>SAStab!B11026</f>
        <v>860</v>
      </c>
      <c r="AR559" s="52">
        <f>SAStab!C11026</f>
        <v>0</v>
      </c>
      <c r="AS559" s="52">
        <f>SAStab!D11026</f>
        <v>0</v>
      </c>
      <c r="AT559" s="52">
        <f>SAStab!E11026</f>
        <v>0</v>
      </c>
      <c r="AU559" s="52">
        <f>SAStab!F11026</f>
        <v>0</v>
      </c>
      <c r="AV559" s="52">
        <f>SAStab!G11026</f>
        <v>0</v>
      </c>
      <c r="AW559" s="52">
        <f>SAStab!H11026</f>
        <v>355</v>
      </c>
      <c r="AX559" s="52">
        <f>SAStab!I11026</f>
        <v>7857</v>
      </c>
      <c r="AY559" s="52">
        <f>SAStab!J11026</f>
        <v>16554</v>
      </c>
      <c r="BA559" s="7"/>
      <c r="BB559" s="7" t="str">
        <f t="shared" si="138"/>
        <v>Earned Income</v>
      </c>
      <c r="BC559" s="98">
        <f>SAStab!F2348</f>
        <v>0.11700000000000001</v>
      </c>
      <c r="BD559" s="52">
        <f>SAStab!B11197</f>
        <v>864</v>
      </c>
      <c r="BE559" s="52">
        <f>SAStab!C11197</f>
        <v>0</v>
      </c>
      <c r="BF559" s="52">
        <f>SAStab!D11197</f>
        <v>0</v>
      </c>
      <c r="BG559" s="52">
        <f>SAStab!E11197</f>
        <v>0</v>
      </c>
      <c r="BH559" s="52">
        <f>SAStab!F11197</f>
        <v>0</v>
      </c>
      <c r="BI559" s="52">
        <f>SAStab!G11197</f>
        <v>0</v>
      </c>
      <c r="BJ559" s="52">
        <f>SAStab!H11197</f>
        <v>266</v>
      </c>
      <c r="BK559" s="52">
        <f>SAStab!I11197</f>
        <v>7745</v>
      </c>
      <c r="BL559" s="52">
        <f>SAStab!J11197</f>
        <v>17764</v>
      </c>
      <c r="BN559" s="7"/>
      <c r="BO559" s="7" t="str">
        <f t="shared" si="139"/>
        <v>Earned Income</v>
      </c>
      <c r="BP559" s="98">
        <f>SAStab!G2348</f>
        <v>0.108</v>
      </c>
      <c r="BQ559">
        <f>SAStab!B11368</f>
        <v>894</v>
      </c>
      <c r="BR559">
        <f>SAStab!C11368</f>
        <v>0</v>
      </c>
      <c r="BS559">
        <f>SAStab!D11368</f>
        <v>0</v>
      </c>
      <c r="BT559">
        <f>SAStab!E11368</f>
        <v>0</v>
      </c>
      <c r="BU559">
        <f>SAStab!F11368</f>
        <v>0</v>
      </c>
      <c r="BV559" s="11">
        <f>SAStab!G11368</f>
        <v>0</v>
      </c>
      <c r="BW559" s="11">
        <f>SAStab!H11368</f>
        <v>125</v>
      </c>
      <c r="BX559" s="11">
        <f>SAStab!I11368</f>
        <v>7432</v>
      </c>
      <c r="BY559" s="11">
        <f>SAStab!J11368</f>
        <v>20112</v>
      </c>
    </row>
    <row r="560" spans="1:77">
      <c r="A560" s="7"/>
      <c r="B560" s="7" t="s">
        <v>42</v>
      </c>
      <c r="C560" s="98">
        <f>SAStab!B2349</f>
        <v>0.44600000000000001</v>
      </c>
      <c r="D560" s="52">
        <f>SAStab!B10514</f>
        <v>994</v>
      </c>
      <c r="E560" s="52">
        <f>SAStab!C10514</f>
        <v>0</v>
      </c>
      <c r="F560" s="52">
        <f>SAStab!D10514</f>
        <v>0</v>
      </c>
      <c r="G560" s="52">
        <f>SAStab!E10514</f>
        <v>0</v>
      </c>
      <c r="H560" s="52">
        <f>SAStab!F10514</f>
        <v>0</v>
      </c>
      <c r="I560" s="52">
        <f>SAStab!G10514</f>
        <v>1471</v>
      </c>
      <c r="J560" s="52">
        <f>SAStab!H10514</f>
        <v>3114</v>
      </c>
      <c r="K560" s="52">
        <f>SAStab!I10514</f>
        <v>4458</v>
      </c>
      <c r="L560" s="52">
        <f>SAStab!J10514</f>
        <v>7713</v>
      </c>
      <c r="N560" s="7"/>
      <c r="O560" s="7" t="str">
        <f t="shared" si="135"/>
        <v>Imputed Rental Income</v>
      </c>
      <c r="P560" s="98">
        <f>SAStab!C2349</f>
        <v>0.45500000000000002</v>
      </c>
      <c r="Q560">
        <f>SAStab!B10685</f>
        <v>1022</v>
      </c>
      <c r="R560" s="52">
        <f>SAStab!C10685</f>
        <v>0</v>
      </c>
      <c r="S560" s="52">
        <f>SAStab!D10685</f>
        <v>0</v>
      </c>
      <c r="T560" s="52">
        <f>SAStab!E10685</f>
        <v>0</v>
      </c>
      <c r="U560" s="52">
        <f>SAStab!F10685</f>
        <v>0</v>
      </c>
      <c r="V560" s="52">
        <f>SAStab!G10685</f>
        <v>1462</v>
      </c>
      <c r="W560" s="52">
        <f>SAStab!H10685</f>
        <v>3156</v>
      </c>
      <c r="X560">
        <f>SAStab!I10685</f>
        <v>4627</v>
      </c>
      <c r="Y560">
        <f>SAStab!J10685</f>
        <v>7957</v>
      </c>
      <c r="AA560" s="7"/>
      <c r="AB560" s="7" t="str">
        <f t="shared" si="136"/>
        <v>Imputed Rental Income</v>
      </c>
      <c r="AC560" s="98">
        <f>SAStab!D2349</f>
        <v>0.44500000000000001</v>
      </c>
      <c r="AD560">
        <f>SAStab!B10856</f>
        <v>1055</v>
      </c>
      <c r="AE560">
        <f>SAStab!C10856</f>
        <v>0</v>
      </c>
      <c r="AF560">
        <f>SAStab!D10856</f>
        <v>0</v>
      </c>
      <c r="AG560">
        <f>SAStab!E10856</f>
        <v>0</v>
      </c>
      <c r="AH560">
        <f>SAStab!F10856</f>
        <v>0</v>
      </c>
      <c r="AI560">
        <f>SAStab!G10856</f>
        <v>1533</v>
      </c>
      <c r="AJ560">
        <f>SAStab!H10856</f>
        <v>3255</v>
      </c>
      <c r="AK560">
        <f>SAStab!I10856</f>
        <v>4638</v>
      </c>
      <c r="AL560">
        <f>SAStab!J10856</f>
        <v>8753</v>
      </c>
      <c r="AN560" s="7"/>
      <c r="AO560" s="7" t="str">
        <f t="shared" si="137"/>
        <v>Imputed Rental Income</v>
      </c>
      <c r="AP560" s="98">
        <f>SAStab!E2349</f>
        <v>0.41499999999999998</v>
      </c>
      <c r="AQ560" s="52">
        <f>SAStab!B11027</f>
        <v>1088</v>
      </c>
      <c r="AR560" s="52">
        <f>SAStab!C11027</f>
        <v>0</v>
      </c>
      <c r="AS560" s="52">
        <f>SAStab!D11027</f>
        <v>0</v>
      </c>
      <c r="AT560" s="52">
        <f>SAStab!E11027</f>
        <v>0</v>
      </c>
      <c r="AU560" s="52">
        <f>SAStab!F11027</f>
        <v>0</v>
      </c>
      <c r="AV560" s="52">
        <f>SAStab!G11027</f>
        <v>1536</v>
      </c>
      <c r="AW560" s="52">
        <f>SAStab!H11027</f>
        <v>3387</v>
      </c>
      <c r="AX560" s="52">
        <f>SAStab!I11027</f>
        <v>5094</v>
      </c>
      <c r="AY560" s="52">
        <f>SAStab!J11027</f>
        <v>9255</v>
      </c>
      <c r="BA560" s="7"/>
      <c r="BB560" s="7" t="str">
        <f t="shared" si="138"/>
        <v>Imputed Rental Income</v>
      </c>
      <c r="BC560" s="98">
        <f>SAStab!F2349</f>
        <v>0.39200000000000002</v>
      </c>
      <c r="BD560" s="52">
        <f>SAStab!B11198</f>
        <v>1185</v>
      </c>
      <c r="BE560" s="52">
        <f>SAStab!C11198</f>
        <v>0</v>
      </c>
      <c r="BF560" s="52">
        <f>SAStab!D11198</f>
        <v>0</v>
      </c>
      <c r="BG560" s="52">
        <f>SAStab!E11198</f>
        <v>0</v>
      </c>
      <c r="BH560" s="52">
        <f>SAStab!F11198</f>
        <v>0</v>
      </c>
      <c r="BI560" s="52">
        <f>SAStab!G11198</f>
        <v>1668</v>
      </c>
      <c r="BJ560" s="52">
        <f>SAStab!H11198</f>
        <v>3775</v>
      </c>
      <c r="BK560" s="52">
        <f>SAStab!I11198</f>
        <v>5582</v>
      </c>
      <c r="BL560" s="52">
        <f>SAStab!J11198</f>
        <v>10603</v>
      </c>
      <c r="BN560" s="7"/>
      <c r="BO560" s="7" t="str">
        <f t="shared" si="139"/>
        <v>Imputed Rental Income</v>
      </c>
      <c r="BP560" s="98">
        <f>SAStab!G2349</f>
        <v>0.38</v>
      </c>
      <c r="BQ560">
        <f>SAStab!B11369</f>
        <v>1272</v>
      </c>
      <c r="BR560">
        <f>SAStab!C11369</f>
        <v>0</v>
      </c>
      <c r="BS560">
        <f>SAStab!D11369</f>
        <v>0</v>
      </c>
      <c r="BT560">
        <f>SAStab!E11369</f>
        <v>0</v>
      </c>
      <c r="BU560">
        <f>SAStab!F11369</f>
        <v>0</v>
      </c>
      <c r="BV560" s="11">
        <f>SAStab!G11369</f>
        <v>1742</v>
      </c>
      <c r="BW560" s="11">
        <f>SAStab!H11369</f>
        <v>4212</v>
      </c>
      <c r="BX560" s="11">
        <f>SAStab!I11369</f>
        <v>6101</v>
      </c>
      <c r="BY560" s="11">
        <f>SAStab!J11369</f>
        <v>11540</v>
      </c>
    </row>
    <row r="561" spans="1:77">
      <c r="A561" s="7"/>
      <c r="B561" s="7" t="s">
        <v>226</v>
      </c>
      <c r="C561" s="98">
        <f>SAStab!B2350</f>
        <v>3.6999999999999998E-2</v>
      </c>
      <c r="D561" s="52">
        <f>SAStab!B10515</f>
        <v>196</v>
      </c>
      <c r="E561" s="52">
        <f>SAStab!C10515</f>
        <v>0</v>
      </c>
      <c r="F561" s="52">
        <f>SAStab!D10515</f>
        <v>0</v>
      </c>
      <c r="G561" s="52">
        <f>SAStab!E10515</f>
        <v>0</v>
      </c>
      <c r="H561" s="52">
        <f>SAStab!F10515</f>
        <v>0</v>
      </c>
      <c r="I561" s="52">
        <f>SAStab!G10515</f>
        <v>0</v>
      </c>
      <c r="J561" s="52">
        <f>SAStab!H10515</f>
        <v>0</v>
      </c>
      <c r="K561" s="52">
        <f>SAStab!I10515</f>
        <v>0</v>
      </c>
      <c r="L561" s="52">
        <f>SAStab!J10515</f>
        <v>7088</v>
      </c>
      <c r="N561" s="7"/>
      <c r="O561" s="7" t="str">
        <f t="shared" si="135"/>
        <v>Means+Nonmeans Benefits</v>
      </c>
      <c r="P561" s="98">
        <f>SAStab!C2350</f>
        <v>4.2000000000000003E-2</v>
      </c>
      <c r="Q561">
        <f>SAStab!B10686</f>
        <v>266</v>
      </c>
      <c r="R561" s="52">
        <f>SAStab!C10686</f>
        <v>0</v>
      </c>
      <c r="S561" s="52">
        <f>SAStab!D10686</f>
        <v>0</v>
      </c>
      <c r="T561" s="52">
        <f>SAStab!E10686</f>
        <v>0</v>
      </c>
      <c r="U561" s="52">
        <f>SAStab!F10686</f>
        <v>0</v>
      </c>
      <c r="V561" s="52">
        <f>SAStab!G10686</f>
        <v>0</v>
      </c>
      <c r="W561" s="52">
        <f>SAStab!H10686</f>
        <v>0</v>
      </c>
      <c r="X561">
        <f>SAStab!I10686</f>
        <v>0</v>
      </c>
      <c r="Y561">
        <f>SAStab!J10686</f>
        <v>8859</v>
      </c>
      <c r="AA561" s="7"/>
      <c r="AB561" s="7" t="str">
        <f t="shared" si="136"/>
        <v>Means+Nonmeans Benefits</v>
      </c>
      <c r="AC561" s="98">
        <f>SAStab!D2350</f>
        <v>3.4000000000000002E-2</v>
      </c>
      <c r="AD561">
        <f>SAStab!B10857</f>
        <v>226</v>
      </c>
      <c r="AE561">
        <f>SAStab!C10857</f>
        <v>0</v>
      </c>
      <c r="AF561">
        <f>SAStab!D10857</f>
        <v>0</v>
      </c>
      <c r="AG561">
        <f>SAStab!E10857</f>
        <v>0</v>
      </c>
      <c r="AH561">
        <f>SAStab!F10857</f>
        <v>0</v>
      </c>
      <c r="AI561">
        <f>SAStab!G10857</f>
        <v>0</v>
      </c>
      <c r="AJ561">
        <f>SAStab!H10857</f>
        <v>0</v>
      </c>
      <c r="AK561">
        <f>SAStab!I10857</f>
        <v>0</v>
      </c>
      <c r="AL561">
        <f>SAStab!J10857</f>
        <v>8583</v>
      </c>
      <c r="AN561" s="7"/>
      <c r="AO561" s="7" t="str">
        <f t="shared" si="137"/>
        <v>Means+Nonmeans Benefits</v>
      </c>
      <c r="AP561" s="98">
        <f>SAStab!E2350</f>
        <v>3.3000000000000002E-2</v>
      </c>
      <c r="AQ561" s="52">
        <f>SAStab!B11028</f>
        <v>235</v>
      </c>
      <c r="AR561" s="52">
        <f>SAStab!C11028</f>
        <v>0</v>
      </c>
      <c r="AS561" s="52">
        <f>SAStab!D11028</f>
        <v>0</v>
      </c>
      <c r="AT561" s="52">
        <f>SAStab!E11028</f>
        <v>0</v>
      </c>
      <c r="AU561" s="52">
        <f>SAStab!F11028</f>
        <v>0</v>
      </c>
      <c r="AV561" s="52">
        <f>SAStab!G11028</f>
        <v>0</v>
      </c>
      <c r="AW561" s="52">
        <f>SAStab!H11028</f>
        <v>0</v>
      </c>
      <c r="AX561" s="52">
        <f>SAStab!I11028</f>
        <v>0</v>
      </c>
      <c r="AY561" s="52">
        <f>SAStab!J11028</f>
        <v>9044</v>
      </c>
      <c r="BA561" s="7"/>
      <c r="BB561" s="7" t="str">
        <f t="shared" si="138"/>
        <v>Means+Nonmeans Benefits</v>
      </c>
      <c r="BC561" s="98">
        <f>SAStab!F2350</f>
        <v>3.5000000000000003E-2</v>
      </c>
      <c r="BD561" s="52">
        <f>SAStab!B11199</f>
        <v>271</v>
      </c>
      <c r="BE561" s="52">
        <f>SAStab!C11199</f>
        <v>0</v>
      </c>
      <c r="BF561" s="52">
        <f>SAStab!D11199</f>
        <v>0</v>
      </c>
      <c r="BG561" s="52">
        <f>SAStab!E11199</f>
        <v>0</v>
      </c>
      <c r="BH561" s="52">
        <f>SAStab!F11199</f>
        <v>0</v>
      </c>
      <c r="BI561" s="52">
        <f>SAStab!G11199</f>
        <v>0</v>
      </c>
      <c r="BJ561" s="52">
        <f>SAStab!H11199</f>
        <v>0</v>
      </c>
      <c r="BK561" s="52">
        <f>SAStab!I11199</f>
        <v>0</v>
      </c>
      <c r="BL561" s="52">
        <f>SAStab!J11199</f>
        <v>10123</v>
      </c>
      <c r="BN561" s="7"/>
      <c r="BO561" s="7" t="str">
        <f t="shared" si="139"/>
        <v>Means+Nonmeans Benefits</v>
      </c>
      <c r="BP561" s="98">
        <f>SAStab!G2350</f>
        <v>3.5000000000000003E-2</v>
      </c>
      <c r="BQ561">
        <f>SAStab!B11370</f>
        <v>273</v>
      </c>
      <c r="BR561">
        <f>SAStab!C11370</f>
        <v>0</v>
      </c>
      <c r="BS561">
        <f>SAStab!D11370</f>
        <v>0</v>
      </c>
      <c r="BT561">
        <f>SAStab!E11370</f>
        <v>0</v>
      </c>
      <c r="BU561">
        <f>SAStab!F11370</f>
        <v>0</v>
      </c>
      <c r="BV561" s="11">
        <f>SAStab!G11370</f>
        <v>0</v>
      </c>
      <c r="BW561" s="11">
        <f>SAStab!H11370</f>
        <v>0</v>
      </c>
      <c r="BX561" s="11">
        <f>SAStab!I11370</f>
        <v>0</v>
      </c>
      <c r="BY561" s="11">
        <f>SAStab!J11370</f>
        <v>10501</v>
      </c>
    </row>
    <row r="562" spans="1:77">
      <c r="A562" s="7"/>
      <c r="B562" s="7" t="s">
        <v>308</v>
      </c>
      <c r="C562" s="98">
        <f>SAStab!B2351</f>
        <v>0.25700000000000001</v>
      </c>
      <c r="D562" s="52">
        <f>SAStab!B10516</f>
        <v>10386</v>
      </c>
      <c r="E562" s="52">
        <f>SAStab!C10516</f>
        <v>0</v>
      </c>
      <c r="F562" s="52">
        <f>SAStab!D10516</f>
        <v>0</v>
      </c>
      <c r="G562" s="52">
        <f>SAStab!E10516</f>
        <v>0</v>
      </c>
      <c r="H562" s="52">
        <f>SAStab!F10516</f>
        <v>0</v>
      </c>
      <c r="I562" s="52">
        <f>SAStab!G10516</f>
        <v>10580</v>
      </c>
      <c r="J562" s="52">
        <f>SAStab!H10516</f>
        <v>44017</v>
      </c>
      <c r="K562" s="52">
        <f>SAStab!I10516</f>
        <v>66422</v>
      </c>
      <c r="L562" s="52">
        <f>SAStab!J10516</f>
        <v>90510</v>
      </c>
      <c r="N562" s="7"/>
      <c r="O562" s="7" t="str">
        <f t="shared" si="135"/>
        <v>Other Family Member Income</v>
      </c>
      <c r="P562" s="98">
        <f>SAStab!C2351</f>
        <v>0.25</v>
      </c>
      <c r="Q562">
        <f>SAStab!B10687</f>
        <v>12151</v>
      </c>
      <c r="R562" s="52">
        <f>SAStab!C10687</f>
        <v>0</v>
      </c>
      <c r="S562" s="52">
        <f>SAStab!D10687</f>
        <v>0</v>
      </c>
      <c r="T562" s="52">
        <f>SAStab!E10687</f>
        <v>0</v>
      </c>
      <c r="U562" s="52">
        <f>SAStab!F10687</f>
        <v>0</v>
      </c>
      <c r="V562" s="52">
        <f>SAStab!G10687</f>
        <v>10697</v>
      </c>
      <c r="W562" s="52">
        <f>SAStab!H10687</f>
        <v>40949</v>
      </c>
      <c r="X562">
        <f>SAStab!I10687</f>
        <v>79975</v>
      </c>
      <c r="Y562">
        <f>SAStab!J10687</f>
        <v>106314</v>
      </c>
      <c r="AA562" s="7"/>
      <c r="AB562" s="7" t="str">
        <f t="shared" si="136"/>
        <v>Other Family Member Income</v>
      </c>
      <c r="AC562" s="98">
        <f>SAStab!D2351</f>
        <v>0.253</v>
      </c>
      <c r="AD562">
        <f>SAStab!B10858</f>
        <v>13689</v>
      </c>
      <c r="AE562">
        <f>SAStab!C10858</f>
        <v>0</v>
      </c>
      <c r="AF562">
        <f>SAStab!D10858</f>
        <v>0</v>
      </c>
      <c r="AG562">
        <f>SAStab!E10858</f>
        <v>0</v>
      </c>
      <c r="AH562">
        <f>SAStab!F10858</f>
        <v>0</v>
      </c>
      <c r="AI562">
        <f>SAStab!G10858</f>
        <v>13992</v>
      </c>
      <c r="AJ562">
        <f>SAStab!H10858</f>
        <v>56278</v>
      </c>
      <c r="AK562">
        <f>SAStab!I10858</f>
        <v>101575</v>
      </c>
      <c r="AL562">
        <f>SAStab!J10858</f>
        <v>119693</v>
      </c>
      <c r="AN562" s="7"/>
      <c r="AO562" s="7" t="str">
        <f t="shared" si="137"/>
        <v>Other Family Member Income</v>
      </c>
      <c r="AP562" s="98">
        <f>SAStab!E2351</f>
        <v>0.26</v>
      </c>
      <c r="AQ562" s="52">
        <f>SAStab!B11029</f>
        <v>16069</v>
      </c>
      <c r="AR562" s="52">
        <f>SAStab!C11029</f>
        <v>0</v>
      </c>
      <c r="AS562" s="52">
        <f>SAStab!D11029</f>
        <v>0</v>
      </c>
      <c r="AT562" s="52">
        <f>SAStab!E11029</f>
        <v>0</v>
      </c>
      <c r="AU562" s="52">
        <f>SAStab!F11029</f>
        <v>0</v>
      </c>
      <c r="AV562" s="52">
        <f>SAStab!G11029</f>
        <v>19825</v>
      </c>
      <c r="AW562" s="52">
        <f>SAStab!H11029</f>
        <v>77104</v>
      </c>
      <c r="AX562" s="52">
        <f>SAStab!I11029</f>
        <v>117675</v>
      </c>
      <c r="AY562" s="52">
        <f>SAStab!J11029</f>
        <v>133768</v>
      </c>
      <c r="BA562" s="7"/>
      <c r="BB562" s="7" t="str">
        <f t="shared" si="138"/>
        <v>Other Family Member Income</v>
      </c>
      <c r="BC562" s="98">
        <f>SAStab!F2351</f>
        <v>0.26</v>
      </c>
      <c r="BD562" s="52">
        <f>SAStab!B11200</f>
        <v>17596</v>
      </c>
      <c r="BE562" s="52">
        <f>SAStab!C11200</f>
        <v>0</v>
      </c>
      <c r="BF562" s="52">
        <f>SAStab!D11200</f>
        <v>0</v>
      </c>
      <c r="BG562" s="52">
        <f>SAStab!E11200</f>
        <v>0</v>
      </c>
      <c r="BH562" s="52">
        <f>SAStab!F11200</f>
        <v>0</v>
      </c>
      <c r="BI562" s="52">
        <f>SAStab!G11200</f>
        <v>21521</v>
      </c>
      <c r="BJ562" s="52">
        <f>SAStab!H11200</f>
        <v>85859</v>
      </c>
      <c r="BK562" s="52">
        <f>SAStab!I11200</f>
        <v>131036</v>
      </c>
      <c r="BL562" s="52">
        <f>SAStab!J11200</f>
        <v>148956</v>
      </c>
      <c r="BN562" s="7"/>
      <c r="BO562" s="7" t="str">
        <f t="shared" si="139"/>
        <v>Other Family Member Income</v>
      </c>
      <c r="BP562" s="98">
        <f>SAStab!G2351</f>
        <v>0.26</v>
      </c>
      <c r="BQ562">
        <f>SAStab!B11371</f>
        <v>18873</v>
      </c>
      <c r="BR562">
        <f>SAStab!C11371</f>
        <v>0</v>
      </c>
      <c r="BS562">
        <f>SAStab!D11371</f>
        <v>0</v>
      </c>
      <c r="BT562">
        <f>SAStab!E11371</f>
        <v>0</v>
      </c>
      <c r="BU562">
        <f>SAStab!F11371</f>
        <v>0</v>
      </c>
      <c r="BV562" s="11">
        <f>SAStab!G11371</f>
        <v>23176</v>
      </c>
      <c r="BW562" s="11">
        <f>SAStab!H11371</f>
        <v>63798</v>
      </c>
      <c r="BX562" s="11">
        <f>SAStab!I11371</f>
        <v>145709</v>
      </c>
      <c r="BY562" s="11">
        <f>SAStab!J11371</f>
        <v>165636</v>
      </c>
    </row>
    <row r="563" spans="1:77">
      <c r="A563" s="7"/>
      <c r="B563" s="9" t="s">
        <v>44</v>
      </c>
      <c r="C563" s="98">
        <f>SAStab!B2352</f>
        <v>0.69599999999999995</v>
      </c>
      <c r="D563" s="52">
        <f>SAStab!B10517</f>
        <v>6902</v>
      </c>
      <c r="E563" s="52">
        <f>SAStab!C10517</f>
        <v>0</v>
      </c>
      <c r="F563" s="52">
        <f>SAStab!D10517</f>
        <v>0</v>
      </c>
      <c r="G563" s="52">
        <f>SAStab!E10517</f>
        <v>0</v>
      </c>
      <c r="H563" s="52">
        <f>SAStab!F10517</f>
        <v>7278.9</v>
      </c>
      <c r="I563" s="52">
        <f>SAStab!G10517</f>
        <v>11481</v>
      </c>
      <c r="J563" s="52">
        <f>SAStab!H10517</f>
        <v>14710</v>
      </c>
      <c r="K563" s="52">
        <f>SAStab!I10517</f>
        <v>16357</v>
      </c>
      <c r="L563" s="52">
        <f>SAStab!J10517</f>
        <v>18755</v>
      </c>
      <c r="N563" s="7"/>
      <c r="O563" s="7" t="str">
        <f>$B563</f>
        <v xml:space="preserve">      Own Benefit</v>
      </c>
      <c r="P563" s="98">
        <f>SAStab!C2352</f>
        <v>0.71099999999999997</v>
      </c>
      <c r="Q563">
        <f>SAStab!B10688</f>
        <v>7317</v>
      </c>
      <c r="R563" s="52">
        <f>SAStab!C10688</f>
        <v>0</v>
      </c>
      <c r="S563" s="52">
        <f>SAStab!D10688</f>
        <v>0</v>
      </c>
      <c r="T563" s="52">
        <f>SAStab!E10688</f>
        <v>0</v>
      </c>
      <c r="U563" s="52">
        <f>SAStab!F10688</f>
        <v>7761.1</v>
      </c>
      <c r="V563" s="52">
        <f>SAStab!G10688</f>
        <v>12150</v>
      </c>
      <c r="W563" s="52">
        <f>SAStab!H10688</f>
        <v>15127</v>
      </c>
      <c r="X563">
        <f>SAStab!I10688</f>
        <v>16710</v>
      </c>
      <c r="Y563">
        <f>SAStab!J10688</f>
        <v>19438</v>
      </c>
      <c r="AA563" s="7"/>
      <c r="AB563" s="7" t="str">
        <f>$B563</f>
        <v xml:space="preserve">      Own Benefit</v>
      </c>
      <c r="AC563" s="98">
        <f>SAStab!D2352</f>
        <v>0.72599999999999998</v>
      </c>
      <c r="AD563">
        <f>SAStab!B10859</f>
        <v>7905</v>
      </c>
      <c r="AE563">
        <f>SAStab!C10859</f>
        <v>0</v>
      </c>
      <c r="AF563">
        <f>SAStab!D10859</f>
        <v>0</v>
      </c>
      <c r="AG563">
        <f>SAStab!E10859</f>
        <v>0</v>
      </c>
      <c r="AH563">
        <f>SAStab!F10859</f>
        <v>8645.7000000000007</v>
      </c>
      <c r="AI563">
        <f>SAStab!G10859</f>
        <v>12729</v>
      </c>
      <c r="AJ563">
        <f>SAStab!H10859</f>
        <v>15812</v>
      </c>
      <c r="AK563">
        <f>SAStab!I10859</f>
        <v>17402</v>
      </c>
      <c r="AL563">
        <f>SAStab!J10859</f>
        <v>20395</v>
      </c>
      <c r="AN563" s="7"/>
      <c r="AO563" s="7" t="str">
        <f>$B563</f>
        <v xml:space="preserve">      Own Benefit</v>
      </c>
      <c r="AP563" s="98">
        <f>SAStab!E2352</f>
        <v>0.71899999999999997</v>
      </c>
      <c r="AQ563" s="52">
        <f>SAStab!B11030</f>
        <v>8287</v>
      </c>
      <c r="AR563" s="52">
        <f>SAStab!C11030</f>
        <v>0</v>
      </c>
      <c r="AS563" s="52">
        <f>SAStab!D11030</f>
        <v>0</v>
      </c>
      <c r="AT563" s="52">
        <f>SAStab!E11030</f>
        <v>0</v>
      </c>
      <c r="AU563" s="52">
        <f>SAStab!F11030</f>
        <v>9275.2999999999993</v>
      </c>
      <c r="AV563" s="52">
        <f>SAStab!G11030</f>
        <v>13451</v>
      </c>
      <c r="AW563" s="52">
        <f>SAStab!H11030</f>
        <v>16453</v>
      </c>
      <c r="AX563" s="52">
        <f>SAStab!I11030</f>
        <v>18132</v>
      </c>
      <c r="AY563" s="52">
        <f>SAStab!J11030</f>
        <v>21179</v>
      </c>
      <c r="BA563" s="7"/>
      <c r="BB563" s="7" t="str">
        <f>$B563</f>
        <v xml:space="preserve">      Own Benefit</v>
      </c>
      <c r="BC563" s="98">
        <f>SAStab!F2352</f>
        <v>0.72399999999999998</v>
      </c>
      <c r="BD563" s="52">
        <f>SAStab!B11201</f>
        <v>9072</v>
      </c>
      <c r="BE563" s="52">
        <f>SAStab!C11201</f>
        <v>0</v>
      </c>
      <c r="BF563" s="52">
        <f>SAStab!D11201</f>
        <v>0</v>
      </c>
      <c r="BG563" s="52">
        <f>SAStab!E11201</f>
        <v>0</v>
      </c>
      <c r="BH563" s="52">
        <f>SAStab!F11201</f>
        <v>10222.4</v>
      </c>
      <c r="BI563" s="52">
        <f>SAStab!G11201</f>
        <v>14563</v>
      </c>
      <c r="BJ563" s="52">
        <f>SAStab!H11201</f>
        <v>17720</v>
      </c>
      <c r="BK563" s="52">
        <f>SAStab!I11201</f>
        <v>19564</v>
      </c>
      <c r="BL563" s="52">
        <f>SAStab!J11201</f>
        <v>23011</v>
      </c>
      <c r="BN563" s="7"/>
      <c r="BO563" s="7" t="str">
        <f>$B563</f>
        <v xml:space="preserve">      Own Benefit</v>
      </c>
      <c r="BP563" s="98">
        <f>SAStab!G2352</f>
        <v>0.72799999999999998</v>
      </c>
      <c r="BQ563">
        <f>SAStab!B11372</f>
        <v>10207</v>
      </c>
      <c r="BR563">
        <f>SAStab!C11372</f>
        <v>0</v>
      </c>
      <c r="BS563">
        <f>SAStab!D11372</f>
        <v>0</v>
      </c>
      <c r="BT563">
        <f>SAStab!E11372</f>
        <v>0</v>
      </c>
      <c r="BU563">
        <f>SAStab!F11372</f>
        <v>11479.7</v>
      </c>
      <c r="BV563" s="11">
        <f>SAStab!G11372</f>
        <v>16256</v>
      </c>
      <c r="BW563" s="11">
        <f>SAStab!H11372</f>
        <v>19997</v>
      </c>
      <c r="BX563" s="11">
        <f>SAStab!I11372</f>
        <v>22220</v>
      </c>
      <c r="BY563" s="11">
        <f>SAStab!J11372</f>
        <v>25844</v>
      </c>
    </row>
    <row r="564" spans="1:77">
      <c r="A564" s="7"/>
      <c r="B564" s="9" t="s">
        <v>45</v>
      </c>
      <c r="C564" s="98">
        <f>SAStab!B2353</f>
        <v>0.19400000000000001</v>
      </c>
      <c r="D564" s="52">
        <f>SAStab!B10518</f>
        <v>1599</v>
      </c>
      <c r="E564" s="52">
        <f>SAStab!C10518</f>
        <v>0</v>
      </c>
      <c r="F564" s="52">
        <f>SAStab!D10518</f>
        <v>0</v>
      </c>
      <c r="G564" s="52">
        <f>SAStab!E10518</f>
        <v>0</v>
      </c>
      <c r="H564" s="52">
        <f>SAStab!F10518</f>
        <v>0</v>
      </c>
      <c r="I564" s="52">
        <f>SAStab!G10518</f>
        <v>0</v>
      </c>
      <c r="J564" s="52">
        <f>SAStab!H10518</f>
        <v>7720</v>
      </c>
      <c r="K564" s="52">
        <f>SAStab!I10518</f>
        <v>10892</v>
      </c>
      <c r="L564" s="52">
        <f>SAStab!J10518</f>
        <v>15296</v>
      </c>
      <c r="N564" s="7"/>
      <c r="O564" s="7" t="str">
        <f>$B564</f>
        <v xml:space="preserve">      Spouse Benefit</v>
      </c>
      <c r="P564" s="98">
        <f>SAStab!C2353</f>
        <v>0.222</v>
      </c>
      <c r="Q564">
        <f>SAStab!B10689</f>
        <v>1969</v>
      </c>
      <c r="R564" s="52">
        <f>SAStab!C10689</f>
        <v>0</v>
      </c>
      <c r="S564" s="52">
        <f>SAStab!D10689</f>
        <v>0</v>
      </c>
      <c r="T564" s="52">
        <f>SAStab!E10689</f>
        <v>0</v>
      </c>
      <c r="U564" s="52">
        <f>SAStab!F10689</f>
        <v>0</v>
      </c>
      <c r="V564" s="52">
        <f>SAStab!G10689</f>
        <v>0</v>
      </c>
      <c r="W564" s="52">
        <f>SAStab!H10689</f>
        <v>9303</v>
      </c>
      <c r="X564">
        <f>SAStab!I10689</f>
        <v>12147</v>
      </c>
      <c r="Y564">
        <f>SAStab!J10689</f>
        <v>16123</v>
      </c>
      <c r="AA564" s="7"/>
      <c r="AB564" s="7" t="str">
        <f>$B564</f>
        <v xml:space="preserve">      Spouse Benefit</v>
      </c>
      <c r="AC564" s="98">
        <f>SAStab!D2353</f>
        <v>0.219</v>
      </c>
      <c r="AD564">
        <f>SAStab!B10860</f>
        <v>2069</v>
      </c>
      <c r="AE564">
        <f>SAStab!C10860</f>
        <v>0</v>
      </c>
      <c r="AF564">
        <f>SAStab!D10860</f>
        <v>0</v>
      </c>
      <c r="AG564">
        <f>SAStab!E10860</f>
        <v>0</v>
      </c>
      <c r="AH564">
        <f>SAStab!F10860</f>
        <v>0</v>
      </c>
      <c r="AI564">
        <f>SAStab!G10860</f>
        <v>0</v>
      </c>
      <c r="AJ564">
        <f>SAStab!H10860</f>
        <v>9816</v>
      </c>
      <c r="AK564">
        <f>SAStab!I10860</f>
        <v>12573</v>
      </c>
      <c r="AL564">
        <f>SAStab!J10860</f>
        <v>16745</v>
      </c>
      <c r="AN564" s="7"/>
      <c r="AO564" s="7" t="str">
        <f>$B564</f>
        <v xml:space="preserve">      Spouse Benefit</v>
      </c>
      <c r="AP564" s="98">
        <f>SAStab!E2353</f>
        <v>0.19600000000000001</v>
      </c>
      <c r="AQ564" s="52">
        <f>SAStab!B11031</f>
        <v>1963</v>
      </c>
      <c r="AR564" s="52">
        <f>SAStab!C11031</f>
        <v>0</v>
      </c>
      <c r="AS564" s="52">
        <f>SAStab!D11031</f>
        <v>0</v>
      </c>
      <c r="AT564" s="52">
        <f>SAStab!E11031</f>
        <v>0</v>
      </c>
      <c r="AU564" s="52">
        <f>SAStab!F11031</f>
        <v>0</v>
      </c>
      <c r="AV564" s="52">
        <f>SAStab!G11031</f>
        <v>0</v>
      </c>
      <c r="AW564" s="52">
        <f>SAStab!H11031</f>
        <v>9684</v>
      </c>
      <c r="AX564" s="52">
        <f>SAStab!I11031</f>
        <v>12886</v>
      </c>
      <c r="AY564" s="52">
        <f>SAStab!J11031</f>
        <v>17281</v>
      </c>
      <c r="BA564" s="7"/>
      <c r="BB564" s="7" t="str">
        <f>$B564</f>
        <v xml:space="preserve">      Spouse Benefit</v>
      </c>
      <c r="BC564" s="98">
        <f>SAStab!F2353</f>
        <v>0.187</v>
      </c>
      <c r="BD564" s="52">
        <f>SAStab!B11202</f>
        <v>2039</v>
      </c>
      <c r="BE564" s="52">
        <f>SAStab!C11202</f>
        <v>0</v>
      </c>
      <c r="BF564" s="52">
        <f>SAStab!D11202</f>
        <v>0</v>
      </c>
      <c r="BG564" s="52">
        <f>SAStab!E11202</f>
        <v>0</v>
      </c>
      <c r="BH564" s="52">
        <f>SAStab!F11202</f>
        <v>0</v>
      </c>
      <c r="BI564" s="52">
        <f>SAStab!G11202</f>
        <v>0</v>
      </c>
      <c r="BJ564" s="52">
        <f>SAStab!H11202</f>
        <v>10425</v>
      </c>
      <c r="BK564" s="52">
        <f>SAStab!I11202</f>
        <v>13853</v>
      </c>
      <c r="BL564" s="52">
        <f>SAStab!J11202</f>
        <v>18724</v>
      </c>
      <c r="BN564" s="7"/>
      <c r="BO564" s="7" t="str">
        <f>$B564</f>
        <v xml:space="preserve">      Spouse Benefit</v>
      </c>
      <c r="BP564" s="98">
        <f>SAStab!G2353</f>
        <v>0.18099999999999999</v>
      </c>
      <c r="BQ564">
        <f>SAStab!B11373</f>
        <v>2188</v>
      </c>
      <c r="BR564">
        <f>SAStab!C11373</f>
        <v>0</v>
      </c>
      <c r="BS564">
        <f>SAStab!D11373</f>
        <v>0</v>
      </c>
      <c r="BT564">
        <f>SAStab!E11373</f>
        <v>0</v>
      </c>
      <c r="BU564">
        <f>SAStab!F11373</f>
        <v>0</v>
      </c>
      <c r="BV564" s="11">
        <f>SAStab!G11373</f>
        <v>0</v>
      </c>
      <c r="BW564" s="11">
        <f>SAStab!H11373</f>
        <v>11258</v>
      </c>
      <c r="BX564" s="11">
        <f>SAStab!I11373</f>
        <v>15034</v>
      </c>
      <c r="BY564" s="11">
        <f>SAStab!J11373</f>
        <v>20723</v>
      </c>
    </row>
    <row r="565" spans="1:77">
      <c r="A565" s="7"/>
      <c r="B565" s="9" t="s">
        <v>46</v>
      </c>
      <c r="C565" s="98">
        <f>SAStab!B2354</f>
        <v>8.5000000000000006E-2</v>
      </c>
      <c r="D565" s="52">
        <f>SAStab!B10519</f>
        <v>618</v>
      </c>
      <c r="E565" s="52">
        <f>SAStab!C10519</f>
        <v>0</v>
      </c>
      <c r="F565" s="52">
        <f>SAStab!D10519</f>
        <v>0</v>
      </c>
      <c r="G565" s="52">
        <f>SAStab!E10519</f>
        <v>0</v>
      </c>
      <c r="H565" s="52">
        <f>SAStab!F10519</f>
        <v>0</v>
      </c>
      <c r="I565" s="52">
        <f>SAStab!G10519</f>
        <v>0</v>
      </c>
      <c r="J565" s="52">
        <f>SAStab!H10519</f>
        <v>0</v>
      </c>
      <c r="K565" s="52">
        <f>SAStab!I10519</f>
        <v>4925</v>
      </c>
      <c r="L565" s="52">
        <f>SAStab!J10519</f>
        <v>15136</v>
      </c>
      <c r="N565" s="7"/>
      <c r="O565" s="7" t="str">
        <f>$B565</f>
        <v xml:space="preserve">      Own Earnings</v>
      </c>
      <c r="P565" s="98">
        <f>SAStab!C2354</f>
        <v>9.6000000000000002E-2</v>
      </c>
      <c r="Q565">
        <f>SAStab!B10690</f>
        <v>706</v>
      </c>
      <c r="R565" s="52">
        <f>SAStab!C10690</f>
        <v>0</v>
      </c>
      <c r="S565" s="52">
        <f>SAStab!D10690</f>
        <v>0</v>
      </c>
      <c r="T565" s="52">
        <f>SAStab!E10690</f>
        <v>0</v>
      </c>
      <c r="U565" s="52">
        <f>SAStab!F10690</f>
        <v>0</v>
      </c>
      <c r="V565" s="52">
        <f>SAStab!G10690</f>
        <v>0</v>
      </c>
      <c r="W565" s="52">
        <f>SAStab!H10690</f>
        <v>0</v>
      </c>
      <c r="X565">
        <f>SAStab!I10690</f>
        <v>5598</v>
      </c>
      <c r="Y565">
        <f>SAStab!J10690</f>
        <v>16207</v>
      </c>
      <c r="AA565" s="7"/>
      <c r="AB565" s="7" t="str">
        <f>$B565</f>
        <v xml:space="preserve">      Own Earnings</v>
      </c>
      <c r="AC565" s="98">
        <f>SAStab!D2354</f>
        <v>8.7999999999999995E-2</v>
      </c>
      <c r="AD565">
        <f>SAStab!B10861</f>
        <v>692</v>
      </c>
      <c r="AE565">
        <f>SAStab!C10861</f>
        <v>0</v>
      </c>
      <c r="AF565">
        <f>SAStab!D10861</f>
        <v>0</v>
      </c>
      <c r="AG565">
        <f>SAStab!E10861</f>
        <v>0</v>
      </c>
      <c r="AH565">
        <f>SAStab!F10861</f>
        <v>0</v>
      </c>
      <c r="AI565">
        <f>SAStab!G10861</f>
        <v>0</v>
      </c>
      <c r="AJ565">
        <f>SAStab!H10861</f>
        <v>0</v>
      </c>
      <c r="AK565">
        <f>SAStab!I10861</f>
        <v>4662</v>
      </c>
      <c r="AL565">
        <f>SAStab!J10861</f>
        <v>18160</v>
      </c>
      <c r="AN565" s="7"/>
      <c r="AO565" s="7" t="str">
        <f>$B565</f>
        <v xml:space="preserve">      Own Earnings</v>
      </c>
      <c r="AP565" s="98">
        <f>SAStab!E2354</f>
        <v>8.5000000000000006E-2</v>
      </c>
      <c r="AQ565" s="52">
        <f>SAStab!B11032</f>
        <v>674</v>
      </c>
      <c r="AR565" s="52">
        <f>SAStab!C11032</f>
        <v>0</v>
      </c>
      <c r="AS565" s="52">
        <f>SAStab!D11032</f>
        <v>0</v>
      </c>
      <c r="AT565" s="52">
        <f>SAStab!E11032</f>
        <v>0</v>
      </c>
      <c r="AU565" s="52">
        <f>SAStab!F11032</f>
        <v>0</v>
      </c>
      <c r="AV565" s="52">
        <f>SAStab!G11032</f>
        <v>0</v>
      </c>
      <c r="AW565" s="52">
        <f>SAStab!H11032</f>
        <v>0</v>
      </c>
      <c r="AX565" s="52">
        <f>SAStab!I11032</f>
        <v>4759</v>
      </c>
      <c r="AY565" s="52">
        <f>SAStab!J11032</f>
        <v>16723</v>
      </c>
      <c r="BA565" s="7"/>
      <c r="BB565" s="7" t="str">
        <f>$B565</f>
        <v xml:space="preserve">      Own Earnings</v>
      </c>
      <c r="BC565" s="98">
        <f>SAStab!F2354</f>
        <v>8.5000000000000006E-2</v>
      </c>
      <c r="BD565" s="52">
        <f>SAStab!B11203</f>
        <v>678</v>
      </c>
      <c r="BE565" s="52">
        <f>SAStab!C11203</f>
        <v>0</v>
      </c>
      <c r="BF565" s="52">
        <f>SAStab!D11203</f>
        <v>0</v>
      </c>
      <c r="BG565" s="52">
        <f>SAStab!E11203</f>
        <v>0</v>
      </c>
      <c r="BH565" s="52">
        <f>SAStab!F11203</f>
        <v>0</v>
      </c>
      <c r="BI565" s="52">
        <f>SAStab!G11203</f>
        <v>0</v>
      </c>
      <c r="BJ565" s="52">
        <f>SAStab!H11203</f>
        <v>0</v>
      </c>
      <c r="BK565" s="52">
        <f>SAStab!I11203</f>
        <v>3904</v>
      </c>
      <c r="BL565" s="52">
        <f>SAStab!J11203</f>
        <v>17664</v>
      </c>
      <c r="BN565" s="7"/>
      <c r="BO565" s="7" t="str">
        <f>$B565</f>
        <v xml:space="preserve">      Own Earnings</v>
      </c>
      <c r="BP565" s="98">
        <f>SAStab!G2354</f>
        <v>7.8E-2</v>
      </c>
      <c r="BQ565">
        <f>SAStab!B11374</f>
        <v>737</v>
      </c>
      <c r="BR565">
        <f>SAStab!C11374</f>
        <v>0</v>
      </c>
      <c r="BS565">
        <f>SAStab!D11374</f>
        <v>0</v>
      </c>
      <c r="BT565">
        <f>SAStab!E11374</f>
        <v>0</v>
      </c>
      <c r="BU565">
        <f>SAStab!F11374</f>
        <v>0</v>
      </c>
      <c r="BV565" s="11">
        <f>SAStab!G11374</f>
        <v>0</v>
      </c>
      <c r="BW565" s="11">
        <f>SAStab!H11374</f>
        <v>0</v>
      </c>
      <c r="BX565" s="11">
        <f>SAStab!I11374</f>
        <v>4219</v>
      </c>
      <c r="BY565" s="11">
        <f>SAStab!J11374</f>
        <v>20628</v>
      </c>
    </row>
    <row r="566" spans="1:77">
      <c r="A566" s="7"/>
      <c r="B566" s="9" t="s">
        <v>47</v>
      </c>
      <c r="C566" s="98">
        <f>SAStab!B2355</f>
        <v>5.6000000000000001E-2</v>
      </c>
      <c r="D566" s="52">
        <f>SAStab!B10520</f>
        <v>588</v>
      </c>
      <c r="E566" s="52">
        <f>SAStab!C10520</f>
        <v>0</v>
      </c>
      <c r="F566" s="52">
        <f>SAStab!D10520</f>
        <v>0</v>
      </c>
      <c r="G566" s="52">
        <f>SAStab!E10520</f>
        <v>0</v>
      </c>
      <c r="H566" s="52">
        <f>SAStab!F10520</f>
        <v>0</v>
      </c>
      <c r="I566" s="52">
        <f>SAStab!G10520</f>
        <v>0</v>
      </c>
      <c r="J566" s="52">
        <f>SAStab!H10520</f>
        <v>0</v>
      </c>
      <c r="K566" s="52">
        <f>SAStab!I10520</f>
        <v>769</v>
      </c>
      <c r="L566" s="52">
        <f>SAStab!J10520</f>
        <v>17688</v>
      </c>
      <c r="N566" s="7"/>
      <c r="O566" s="7" t="str">
        <f>$B566</f>
        <v xml:space="preserve">      Spouse Earnings</v>
      </c>
      <c r="P566" s="98">
        <f>SAStab!C2355</f>
        <v>0.06</v>
      </c>
      <c r="Q566">
        <f>SAStab!B10691</f>
        <v>628</v>
      </c>
      <c r="R566" s="52">
        <f>SAStab!C10691</f>
        <v>0</v>
      </c>
      <c r="S566" s="52">
        <f>SAStab!D10691</f>
        <v>0</v>
      </c>
      <c r="T566" s="52">
        <f>SAStab!E10691</f>
        <v>0</v>
      </c>
      <c r="U566" s="52">
        <f>SAStab!F10691</f>
        <v>0</v>
      </c>
      <c r="V566" s="52">
        <f>SAStab!G10691</f>
        <v>0</v>
      </c>
      <c r="W566" s="52">
        <f>SAStab!H10691</f>
        <v>0</v>
      </c>
      <c r="X566">
        <f>SAStab!I10691</f>
        <v>2032</v>
      </c>
      <c r="Y566">
        <f>SAStab!J10691</f>
        <v>18111</v>
      </c>
      <c r="AA566" s="7"/>
      <c r="AB566" s="7" t="str">
        <f>$B566</f>
        <v xml:space="preserve">      Spouse Earnings</v>
      </c>
      <c r="AC566" s="98">
        <f>SAStab!D2355</f>
        <v>5.0999999999999997E-2</v>
      </c>
      <c r="AD566">
        <f>SAStab!B10862</f>
        <v>561</v>
      </c>
      <c r="AE566">
        <f>SAStab!C10862</f>
        <v>0</v>
      </c>
      <c r="AF566">
        <f>SAStab!D10862</f>
        <v>0</v>
      </c>
      <c r="AG566">
        <f>SAStab!E10862</f>
        <v>0</v>
      </c>
      <c r="AH566">
        <f>SAStab!F10862</f>
        <v>0</v>
      </c>
      <c r="AI566">
        <f>SAStab!G10862</f>
        <v>0</v>
      </c>
      <c r="AJ566">
        <f>SAStab!H10862</f>
        <v>0</v>
      </c>
      <c r="AK566">
        <f>SAStab!I10862</f>
        <v>72</v>
      </c>
      <c r="AL566">
        <f>SAStab!J10862</f>
        <v>18708</v>
      </c>
      <c r="AN566" s="7"/>
      <c r="AO566" s="7" t="str">
        <f>$B566</f>
        <v xml:space="preserve">      Spouse Earnings</v>
      </c>
      <c r="AP566" s="98">
        <f>SAStab!E2355</f>
        <v>4.2000000000000003E-2</v>
      </c>
      <c r="AQ566" s="52">
        <f>SAStab!B11033</f>
        <v>502</v>
      </c>
      <c r="AR566" s="52">
        <f>SAStab!C11033</f>
        <v>0</v>
      </c>
      <c r="AS566" s="52">
        <f>SAStab!D11033</f>
        <v>0</v>
      </c>
      <c r="AT566" s="52">
        <f>SAStab!E11033</f>
        <v>0</v>
      </c>
      <c r="AU566" s="52">
        <f>SAStab!F11033</f>
        <v>0</v>
      </c>
      <c r="AV566" s="52">
        <f>SAStab!G11033</f>
        <v>0</v>
      </c>
      <c r="AW566" s="52">
        <f>SAStab!H11033</f>
        <v>0</v>
      </c>
      <c r="AX566" s="52">
        <f>SAStab!I11033</f>
        <v>0</v>
      </c>
      <c r="AY566" s="52">
        <f>SAStab!J11033</f>
        <v>18506</v>
      </c>
      <c r="BA566" s="7"/>
      <c r="BB566" s="7" t="str">
        <f>$B566</f>
        <v xml:space="preserve">      Spouse Earnings</v>
      </c>
      <c r="BC566" s="98">
        <f>SAStab!F2355</f>
        <v>0.04</v>
      </c>
      <c r="BD566" s="52">
        <f>SAStab!B11204</f>
        <v>495</v>
      </c>
      <c r="BE566" s="52">
        <f>SAStab!C11204</f>
        <v>0</v>
      </c>
      <c r="BF566" s="52">
        <f>SAStab!D11204</f>
        <v>0</v>
      </c>
      <c r="BG566" s="52">
        <f>SAStab!E11204</f>
        <v>0</v>
      </c>
      <c r="BH566" s="52">
        <f>SAStab!F11204</f>
        <v>0</v>
      </c>
      <c r="BI566" s="52">
        <f>SAStab!G11204</f>
        <v>0</v>
      </c>
      <c r="BJ566" s="52">
        <f>SAStab!H11204</f>
        <v>0</v>
      </c>
      <c r="BK566" s="52">
        <f>SAStab!I11204</f>
        <v>0</v>
      </c>
      <c r="BL566" s="52">
        <f>SAStab!J11204</f>
        <v>18555</v>
      </c>
      <c r="BN566" s="7"/>
      <c r="BO566" s="7" t="str">
        <f>$B566</f>
        <v xml:space="preserve">      Spouse Earnings</v>
      </c>
      <c r="BP566" s="98">
        <f>SAStab!G2355</f>
        <v>3.5999999999999997E-2</v>
      </c>
      <c r="BQ566">
        <f>SAStab!B11375</f>
        <v>480</v>
      </c>
      <c r="BR566">
        <f>SAStab!C11375</f>
        <v>0</v>
      </c>
      <c r="BS566">
        <f>SAStab!D11375</f>
        <v>0</v>
      </c>
      <c r="BT566">
        <f>SAStab!E11375</f>
        <v>0</v>
      </c>
      <c r="BU566">
        <f>SAStab!F11375</f>
        <v>0</v>
      </c>
      <c r="BV566" s="11">
        <f>SAStab!G11375</f>
        <v>0</v>
      </c>
      <c r="BW566" s="11">
        <f>SAStab!H11375</f>
        <v>0</v>
      </c>
      <c r="BX566" s="11">
        <f>SAStab!I11375</f>
        <v>0</v>
      </c>
      <c r="BY566" s="11">
        <f>SAStab!J11375</f>
        <v>20208</v>
      </c>
    </row>
    <row r="567" spans="1:77">
      <c r="A567" s="7"/>
      <c r="B567" s="7" t="s">
        <v>312</v>
      </c>
      <c r="C567" s="98">
        <f>SAStab!B2356</f>
        <v>1</v>
      </c>
      <c r="D567" s="52">
        <f>SAStab!B10521</f>
        <v>10058</v>
      </c>
      <c r="E567" s="52">
        <f>SAStab!C10521</f>
        <v>-1680.63</v>
      </c>
      <c r="F567" s="52">
        <f>SAStab!D10521</f>
        <v>881.88</v>
      </c>
      <c r="G567" s="52">
        <f>SAStab!E10521</f>
        <v>6916.4</v>
      </c>
      <c r="H567" s="52">
        <f>SAStab!F10521</f>
        <v>10729.2</v>
      </c>
      <c r="I567" s="52">
        <f>SAStab!G10521</f>
        <v>14656</v>
      </c>
      <c r="J567" s="52">
        <f>SAStab!H10521</f>
        <v>16948</v>
      </c>
      <c r="K567" s="52">
        <f>SAStab!I10521</f>
        <v>17740</v>
      </c>
      <c r="L567" s="52">
        <f>SAStab!J10521</f>
        <v>18465</v>
      </c>
      <c r="N567" s="7"/>
      <c r="O567" s="7" t="str">
        <f t="shared" si="135"/>
        <v>Net Annuity Income</v>
      </c>
      <c r="P567" s="98">
        <f>SAStab!C2356</f>
        <v>1</v>
      </c>
      <c r="Q567">
        <f>SAStab!B10692</f>
        <v>10386</v>
      </c>
      <c r="R567" s="52">
        <f>SAStab!C10692</f>
        <v>-2085.54</v>
      </c>
      <c r="S567" s="52">
        <f>SAStab!D10692</f>
        <v>536.55999999999995</v>
      </c>
      <c r="T567" s="52">
        <f>SAStab!E10692</f>
        <v>6758.4</v>
      </c>
      <c r="U567" s="52">
        <f>SAStab!F10692</f>
        <v>11165.5</v>
      </c>
      <c r="V567" s="52">
        <f>SAStab!G10692</f>
        <v>15428</v>
      </c>
      <c r="W567" s="52">
        <f>SAStab!H10692</f>
        <v>17790</v>
      </c>
      <c r="X567">
        <f>SAStab!I10692</f>
        <v>18627</v>
      </c>
      <c r="Y567">
        <f>SAStab!J10692</f>
        <v>19653</v>
      </c>
      <c r="AA567" s="7"/>
      <c r="AB567" s="7" t="str">
        <f t="shared" si="136"/>
        <v>Net Annuity Income</v>
      </c>
      <c r="AC567" s="98">
        <f>SAStab!D2356</f>
        <v>1</v>
      </c>
      <c r="AD567">
        <f>SAStab!B10863</f>
        <v>10216</v>
      </c>
      <c r="AE567">
        <f>SAStab!C10863</f>
        <v>-2515.7600000000002</v>
      </c>
      <c r="AF567">
        <f>SAStab!D10863</f>
        <v>-201.76</v>
      </c>
      <c r="AG567">
        <f>SAStab!E10863</f>
        <v>6295.9</v>
      </c>
      <c r="AH567">
        <f>SAStab!F10863</f>
        <v>11127.5</v>
      </c>
      <c r="AI567">
        <f>SAStab!G10863</f>
        <v>15483</v>
      </c>
      <c r="AJ567">
        <f>SAStab!H10863</f>
        <v>17845</v>
      </c>
      <c r="AK567">
        <f>SAStab!I10863</f>
        <v>18653</v>
      </c>
      <c r="AL567">
        <f>SAStab!J10863</f>
        <v>19648</v>
      </c>
      <c r="AN567" s="7"/>
      <c r="AO567" s="7" t="str">
        <f t="shared" si="137"/>
        <v>Net Annuity Income</v>
      </c>
      <c r="AP567" s="98">
        <f>SAStab!E2356</f>
        <v>1</v>
      </c>
      <c r="AQ567" s="52">
        <f>SAStab!B11034</f>
        <v>9745</v>
      </c>
      <c r="AR567" s="52">
        <f>SAStab!C11034</f>
        <v>-3534.11</v>
      </c>
      <c r="AS567" s="52">
        <f>SAStab!D11034</f>
        <v>-1340.37</v>
      </c>
      <c r="AT567" s="52">
        <f>SAStab!E11034</f>
        <v>5448.3</v>
      </c>
      <c r="AU567" s="52">
        <f>SAStab!F11034</f>
        <v>10784.5</v>
      </c>
      <c r="AV567" s="52">
        <f>SAStab!G11034</f>
        <v>15322</v>
      </c>
      <c r="AW567" s="52">
        <f>SAStab!H11034</f>
        <v>17755</v>
      </c>
      <c r="AX567" s="52">
        <f>SAStab!I11034</f>
        <v>18586</v>
      </c>
      <c r="AY567" s="52">
        <f>SAStab!J11034</f>
        <v>19785</v>
      </c>
      <c r="BA567" s="7"/>
      <c r="BB567" s="7" t="str">
        <f t="shared" si="138"/>
        <v>Net Annuity Income</v>
      </c>
      <c r="BC567" s="98">
        <f>SAStab!F2356</f>
        <v>1</v>
      </c>
      <c r="BD567" s="52">
        <f>SAStab!B11205</f>
        <v>9837</v>
      </c>
      <c r="BE567" s="52">
        <f>SAStab!C11205</f>
        <v>-4518.7</v>
      </c>
      <c r="BF567" s="52">
        <f>SAStab!D11205</f>
        <v>-1721.76</v>
      </c>
      <c r="BG567" s="52">
        <f>SAStab!E11205</f>
        <v>4736.8</v>
      </c>
      <c r="BH567" s="52">
        <f>SAStab!F11205</f>
        <v>11031.1</v>
      </c>
      <c r="BI567" s="52">
        <f>SAStab!G11205</f>
        <v>15886</v>
      </c>
      <c r="BJ567" s="52">
        <f>SAStab!H11205</f>
        <v>18481</v>
      </c>
      <c r="BK567" s="52">
        <f>SAStab!I11205</f>
        <v>19428</v>
      </c>
      <c r="BL567" s="52">
        <f>SAStab!J11205</f>
        <v>21108</v>
      </c>
      <c r="BN567" s="7"/>
      <c r="BO567" s="7" t="str">
        <f t="shared" si="139"/>
        <v>Net Annuity Income</v>
      </c>
      <c r="BP567" s="98">
        <f>SAStab!G2356</f>
        <v>1</v>
      </c>
      <c r="BQ567">
        <f>SAStab!B11376</f>
        <v>10232</v>
      </c>
      <c r="BR567">
        <f>SAStab!C11376</f>
        <v>-5399.18</v>
      </c>
      <c r="BS567">
        <f>SAStab!D11376</f>
        <v>-2461.91</v>
      </c>
      <c r="BT567">
        <f>SAStab!E11376</f>
        <v>4640.1000000000004</v>
      </c>
      <c r="BU567">
        <f>SAStab!F11376</f>
        <v>11546.5</v>
      </c>
      <c r="BV567" s="11">
        <f>SAStab!G11376</f>
        <v>16816</v>
      </c>
      <c r="BW567" s="11">
        <f>SAStab!H11376</f>
        <v>19885</v>
      </c>
      <c r="BX567" s="11">
        <f>SAStab!I11376</f>
        <v>20999</v>
      </c>
      <c r="BY567" s="11">
        <f>SAStab!J11376</f>
        <v>22845</v>
      </c>
    </row>
    <row r="568" spans="1:77">
      <c r="A568" s="7"/>
      <c r="B568" s="7" t="s">
        <v>311</v>
      </c>
      <c r="C568" s="98">
        <f>SAStab!B2357</f>
        <v>0.999</v>
      </c>
      <c r="D568" s="52">
        <f>SAStab!B10522</f>
        <v>8492</v>
      </c>
      <c r="E568" s="52">
        <f>SAStab!C10522</f>
        <v>-2013.65</v>
      </c>
      <c r="F568" s="52">
        <f>SAStab!D10522</f>
        <v>-1272.07</v>
      </c>
      <c r="G568" s="52">
        <f>SAStab!E10522</f>
        <v>5485.9</v>
      </c>
      <c r="H568" s="52">
        <f>SAStab!F10522</f>
        <v>8846.7999999999993</v>
      </c>
      <c r="I568" s="52">
        <f>SAStab!G10522</f>
        <v>12195</v>
      </c>
      <c r="J568" s="52">
        <f>SAStab!H10522</f>
        <v>14965</v>
      </c>
      <c r="K568" s="52">
        <f>SAStab!I10522</f>
        <v>16226</v>
      </c>
      <c r="L568" s="52">
        <f>SAStab!J10522</f>
        <v>20309</v>
      </c>
      <c r="N568" s="7"/>
      <c r="O568" s="7" t="str">
        <f t="shared" si="135"/>
        <v>Net Cash Income</v>
      </c>
      <c r="P568" s="98">
        <f>SAStab!C2357</f>
        <v>0.998</v>
      </c>
      <c r="Q568">
        <f>SAStab!B10693</f>
        <v>8815</v>
      </c>
      <c r="R568" s="52">
        <f>SAStab!C10693</f>
        <v>-2561.89</v>
      </c>
      <c r="S568" s="52">
        <f>SAStab!D10693</f>
        <v>-1811.94</v>
      </c>
      <c r="T568" s="52">
        <f>SAStab!E10693</f>
        <v>5357.3</v>
      </c>
      <c r="U568" s="52">
        <f>SAStab!F10693</f>
        <v>9087</v>
      </c>
      <c r="V568" s="52">
        <f>SAStab!G10693</f>
        <v>12840</v>
      </c>
      <c r="W568" s="52">
        <f>SAStab!H10693</f>
        <v>15735</v>
      </c>
      <c r="X568">
        <f>SAStab!I10693</f>
        <v>17243</v>
      </c>
      <c r="Y568">
        <f>SAStab!J10693</f>
        <v>25866</v>
      </c>
      <c r="AA568" s="7"/>
      <c r="AB568" s="7" t="str">
        <f t="shared" si="136"/>
        <v>Net Cash Income</v>
      </c>
      <c r="AC568" s="98">
        <f>SAStab!D2357</f>
        <v>0.998</v>
      </c>
      <c r="AD568">
        <f>SAStab!B10864</f>
        <v>8534</v>
      </c>
      <c r="AE568">
        <f>SAStab!C10864</f>
        <v>-3227.49</v>
      </c>
      <c r="AF568">
        <f>SAStab!D10864</f>
        <v>-2346.06</v>
      </c>
      <c r="AG568">
        <f>SAStab!E10864</f>
        <v>5189.5</v>
      </c>
      <c r="AH568">
        <f>SAStab!F10864</f>
        <v>8821</v>
      </c>
      <c r="AI568">
        <f>SAStab!G10864</f>
        <v>12789</v>
      </c>
      <c r="AJ568">
        <f>SAStab!H10864</f>
        <v>15612</v>
      </c>
      <c r="AK568">
        <f>SAStab!I10864</f>
        <v>17248</v>
      </c>
      <c r="AL568">
        <f>SAStab!J10864</f>
        <v>24911</v>
      </c>
      <c r="AN568" s="7"/>
      <c r="AO568" s="7" t="str">
        <f t="shared" si="137"/>
        <v>Net Cash Income</v>
      </c>
      <c r="AP568" s="98">
        <f>SAStab!E2357</f>
        <v>0.997</v>
      </c>
      <c r="AQ568" s="52">
        <f>SAStab!B11035</f>
        <v>7933</v>
      </c>
      <c r="AR568" s="52">
        <f>SAStab!C11035</f>
        <v>-4096.0600000000004</v>
      </c>
      <c r="AS568" s="52">
        <f>SAStab!D11035</f>
        <v>-3158.14</v>
      </c>
      <c r="AT568" s="52">
        <f>SAStab!E11035</f>
        <v>4051</v>
      </c>
      <c r="AU568" s="52">
        <f>SAStab!F11035</f>
        <v>8416.7000000000007</v>
      </c>
      <c r="AV568" s="52">
        <f>SAStab!G11035</f>
        <v>12609</v>
      </c>
      <c r="AW568" s="52">
        <f>SAStab!H11035</f>
        <v>15594</v>
      </c>
      <c r="AX568" s="52">
        <f>SAStab!I11035</f>
        <v>17189</v>
      </c>
      <c r="AY568" s="52">
        <f>SAStab!J11035</f>
        <v>25064</v>
      </c>
      <c r="BA568" s="7"/>
      <c r="BB568" s="7" t="str">
        <f t="shared" si="138"/>
        <v>Net Cash Income</v>
      </c>
      <c r="BC568" s="98">
        <f>SAStab!F2357</f>
        <v>0.996</v>
      </c>
      <c r="BD568" s="52">
        <f>SAStab!B11206</f>
        <v>8007</v>
      </c>
      <c r="BE568" s="52">
        <f>SAStab!C11206</f>
        <v>-5113.7700000000004</v>
      </c>
      <c r="BF568" s="52">
        <f>SAStab!D11206</f>
        <v>-4046.06</v>
      </c>
      <c r="BG568" s="52">
        <f>SAStab!E11206</f>
        <v>3314.2</v>
      </c>
      <c r="BH568" s="52">
        <f>SAStab!F11206</f>
        <v>8664</v>
      </c>
      <c r="BI568" s="52">
        <f>SAStab!G11206</f>
        <v>12979</v>
      </c>
      <c r="BJ568" s="52">
        <f>SAStab!H11206</f>
        <v>16414</v>
      </c>
      <c r="BK568" s="52">
        <f>SAStab!I11206</f>
        <v>18256</v>
      </c>
      <c r="BL568" s="52">
        <f>SAStab!J11206</f>
        <v>26313</v>
      </c>
      <c r="BN568" s="7"/>
      <c r="BO568" s="7" t="str">
        <f t="shared" si="139"/>
        <v>Net Cash Income</v>
      </c>
      <c r="BP568" s="98">
        <f>SAStab!G2357</f>
        <v>0.998</v>
      </c>
      <c r="BQ568">
        <f>SAStab!B11377</f>
        <v>8341</v>
      </c>
      <c r="BR568">
        <f>SAStab!C11377</f>
        <v>-6215.23</v>
      </c>
      <c r="BS568">
        <f>SAStab!D11377</f>
        <v>-5145.7299999999996</v>
      </c>
      <c r="BT568">
        <f>SAStab!E11377</f>
        <v>2883.7</v>
      </c>
      <c r="BU568">
        <f>SAStab!F11377</f>
        <v>9023.6</v>
      </c>
      <c r="BV568" s="11">
        <f>SAStab!G11377</f>
        <v>14017</v>
      </c>
      <c r="BW568" s="11">
        <f>SAStab!H11377</f>
        <v>17789</v>
      </c>
      <c r="BX568" s="11">
        <f>SAStab!I11377</f>
        <v>19826</v>
      </c>
      <c r="BY568" s="11">
        <f>SAStab!J11377</f>
        <v>33916</v>
      </c>
    </row>
    <row r="569" spans="1:77">
      <c r="A569" s="7"/>
      <c r="B569" s="7" t="s">
        <v>62</v>
      </c>
      <c r="C569" s="98">
        <f>SAStab!B2358</f>
        <v>6.2E-2</v>
      </c>
      <c r="D569" s="52">
        <f>SAStab!B10523</f>
        <v>4</v>
      </c>
      <c r="E569" s="52">
        <f>SAStab!C10523</f>
        <v>0</v>
      </c>
      <c r="F569" s="52">
        <f>SAStab!D10523</f>
        <v>0</v>
      </c>
      <c r="G569" s="52">
        <f>SAStab!E10523</f>
        <v>0</v>
      </c>
      <c r="H569" s="52">
        <f>SAStab!F10523</f>
        <v>0</v>
      </c>
      <c r="I569" s="52">
        <f>SAStab!G10523</f>
        <v>0</v>
      </c>
      <c r="J569" s="52">
        <f>SAStab!H10523</f>
        <v>0</v>
      </c>
      <c r="K569" s="52">
        <f>SAStab!I10523</f>
        <v>0</v>
      </c>
      <c r="L569" s="52">
        <f>SAStab!J10523</f>
        <v>580</v>
      </c>
      <c r="N569" s="7"/>
      <c r="O569" s="7" t="str">
        <f t="shared" si="135"/>
        <v>Federal Income Tax</v>
      </c>
      <c r="P569" s="98">
        <f>SAStab!C2358</f>
        <v>7.4999999999999997E-2</v>
      </c>
      <c r="Q569">
        <f>SAStab!B10694</f>
        <v>20</v>
      </c>
      <c r="R569" s="52">
        <f>SAStab!C10694</f>
        <v>0</v>
      </c>
      <c r="S569" s="52">
        <f>SAStab!D10694</f>
        <v>0</v>
      </c>
      <c r="T569" s="52">
        <f>SAStab!E10694</f>
        <v>0</v>
      </c>
      <c r="U569" s="52">
        <f>SAStab!F10694</f>
        <v>0</v>
      </c>
      <c r="V569" s="52">
        <f>SAStab!G10694</f>
        <v>0</v>
      </c>
      <c r="W569" s="52">
        <f>SAStab!H10694</f>
        <v>0</v>
      </c>
      <c r="X569">
        <f>SAStab!I10694</f>
        <v>0</v>
      </c>
      <c r="Y569">
        <f>SAStab!J10694</f>
        <v>1090</v>
      </c>
      <c r="AA569" s="7"/>
      <c r="AB569" s="7" t="str">
        <f t="shared" si="136"/>
        <v>Federal Income Tax</v>
      </c>
      <c r="AC569" s="98">
        <f>SAStab!D2358</f>
        <v>6.2E-2</v>
      </c>
      <c r="AD569">
        <f>SAStab!B10865</f>
        <v>45</v>
      </c>
      <c r="AE569">
        <f>SAStab!C10865</f>
        <v>0</v>
      </c>
      <c r="AF569">
        <f>SAStab!D10865</f>
        <v>0</v>
      </c>
      <c r="AG569">
        <f>SAStab!E10865</f>
        <v>0</v>
      </c>
      <c r="AH569">
        <f>SAStab!F10865</f>
        <v>0</v>
      </c>
      <c r="AI569">
        <f>SAStab!G10865</f>
        <v>0</v>
      </c>
      <c r="AJ569">
        <f>SAStab!H10865</f>
        <v>0</v>
      </c>
      <c r="AK569">
        <f>SAStab!I10865</f>
        <v>0</v>
      </c>
      <c r="AL569">
        <f>SAStab!J10865</f>
        <v>1234</v>
      </c>
      <c r="AN569" s="7"/>
      <c r="AO569" s="7" t="str">
        <f t="shared" si="137"/>
        <v>Federal Income Tax</v>
      </c>
      <c r="AP569" s="98">
        <f>SAStab!E2358</f>
        <v>5.8999999999999997E-2</v>
      </c>
      <c r="AQ569" s="52">
        <f>SAStab!B11036</f>
        <v>60</v>
      </c>
      <c r="AR569" s="52">
        <f>SAStab!C11036</f>
        <v>0</v>
      </c>
      <c r="AS569" s="52">
        <f>SAStab!D11036</f>
        <v>0</v>
      </c>
      <c r="AT569" s="52">
        <f>SAStab!E11036</f>
        <v>0</v>
      </c>
      <c r="AU569" s="52">
        <f>SAStab!F11036</f>
        <v>0</v>
      </c>
      <c r="AV569" s="52">
        <f>SAStab!G11036</f>
        <v>0</v>
      </c>
      <c r="AW569" s="52">
        <f>SAStab!H11036</f>
        <v>0</v>
      </c>
      <c r="AX569" s="52">
        <f>SAStab!I11036</f>
        <v>0</v>
      </c>
      <c r="AY569" s="52">
        <f>SAStab!J11036</f>
        <v>1610</v>
      </c>
      <c r="BA569" s="7"/>
      <c r="BB569" s="7" t="str">
        <f t="shared" si="138"/>
        <v>Federal Income Tax</v>
      </c>
      <c r="BC569" s="98">
        <f>SAStab!F2358</f>
        <v>5.8999999999999997E-2</v>
      </c>
      <c r="BD569" s="52">
        <f>SAStab!B11207</f>
        <v>109</v>
      </c>
      <c r="BE569" s="52">
        <f>SAStab!C11207</f>
        <v>0</v>
      </c>
      <c r="BF569" s="52">
        <f>SAStab!D11207</f>
        <v>0</v>
      </c>
      <c r="BG569" s="52">
        <f>SAStab!E11207</f>
        <v>0</v>
      </c>
      <c r="BH569" s="52">
        <f>SAStab!F11207</f>
        <v>0</v>
      </c>
      <c r="BI569" s="52">
        <f>SAStab!G11207</f>
        <v>0</v>
      </c>
      <c r="BJ569" s="52">
        <f>SAStab!H11207</f>
        <v>0</v>
      </c>
      <c r="BK569" s="52">
        <f>SAStab!I11207</f>
        <v>0</v>
      </c>
      <c r="BL569" s="52">
        <f>SAStab!J11207</f>
        <v>2394</v>
      </c>
      <c r="BN569" s="7"/>
      <c r="BO569" s="7" t="str">
        <f t="shared" si="139"/>
        <v>Federal Income Tax</v>
      </c>
      <c r="BP569" s="98">
        <f>SAStab!G2358</f>
        <v>7.0000000000000007E-2</v>
      </c>
      <c r="BQ569">
        <f>SAStab!B11378</f>
        <v>160</v>
      </c>
      <c r="BR569">
        <f>SAStab!C11378</f>
        <v>0</v>
      </c>
      <c r="BS569">
        <f>SAStab!D11378</f>
        <v>0</v>
      </c>
      <c r="BT569">
        <f>SAStab!E11378</f>
        <v>0</v>
      </c>
      <c r="BU569">
        <f>SAStab!F11378</f>
        <v>0</v>
      </c>
      <c r="BV569" s="11">
        <f>SAStab!G11378</f>
        <v>0</v>
      </c>
      <c r="BW569" s="11">
        <f>SAStab!H11378</f>
        <v>0</v>
      </c>
      <c r="BX569" s="11">
        <f>SAStab!I11378</f>
        <v>168</v>
      </c>
      <c r="BY569" s="11">
        <f>SAStab!J11378</f>
        <v>4213</v>
      </c>
    </row>
    <row r="570" spans="1:77">
      <c r="A570" s="7"/>
      <c r="B570" s="7" t="s">
        <v>277</v>
      </c>
      <c r="C570" s="98">
        <f>SAStab!B2359</f>
        <v>4.8000000000000001E-2</v>
      </c>
      <c r="D570" s="52">
        <f>SAStab!B10524</f>
        <v>19</v>
      </c>
      <c r="E570" s="52">
        <f>SAStab!C10524</f>
        <v>0</v>
      </c>
      <c r="F570" s="52">
        <f>SAStab!D10524</f>
        <v>0</v>
      </c>
      <c r="G570" s="52">
        <f>SAStab!E10524</f>
        <v>0</v>
      </c>
      <c r="H570" s="52">
        <f>SAStab!F10524</f>
        <v>0</v>
      </c>
      <c r="I570" s="52">
        <f>SAStab!G10524</f>
        <v>0</v>
      </c>
      <c r="J570" s="52">
        <f>SAStab!H10524</f>
        <v>0</v>
      </c>
      <c r="K570" s="52">
        <f>SAStab!I10524</f>
        <v>0</v>
      </c>
      <c r="L570" s="52">
        <f>SAStab!J10524</f>
        <v>412</v>
      </c>
      <c r="N570" s="7"/>
      <c r="O570" s="7" t="str">
        <f t="shared" si="135"/>
        <v>State Income Tax</v>
      </c>
      <c r="P570" s="98">
        <f>SAStab!C2359</f>
        <v>5.3999999999999999E-2</v>
      </c>
      <c r="Q570">
        <f>SAStab!B10695</f>
        <v>21</v>
      </c>
      <c r="R570" s="52">
        <f>SAStab!C10695</f>
        <v>0</v>
      </c>
      <c r="S570" s="52">
        <f>SAStab!D10695</f>
        <v>0</v>
      </c>
      <c r="T570" s="52">
        <f>SAStab!E10695</f>
        <v>0</v>
      </c>
      <c r="U570" s="52">
        <f>SAStab!F10695</f>
        <v>0</v>
      </c>
      <c r="V570" s="52">
        <f>SAStab!G10695</f>
        <v>0</v>
      </c>
      <c r="W570" s="52">
        <f>SAStab!H10695</f>
        <v>0</v>
      </c>
      <c r="X570">
        <f>SAStab!I10695</f>
        <v>0</v>
      </c>
      <c r="Y570">
        <f>SAStab!J10695</f>
        <v>481</v>
      </c>
      <c r="AA570" s="7"/>
      <c r="AB570" s="7" t="str">
        <f t="shared" si="136"/>
        <v>State Income Tax</v>
      </c>
      <c r="AC570" s="98">
        <f>SAStab!D2359</f>
        <v>5.0999999999999997E-2</v>
      </c>
      <c r="AD570">
        <f>SAStab!B10866</f>
        <v>24</v>
      </c>
      <c r="AE570">
        <f>SAStab!C10866</f>
        <v>0</v>
      </c>
      <c r="AF570">
        <f>SAStab!D10866</f>
        <v>0</v>
      </c>
      <c r="AG570">
        <f>SAStab!E10866</f>
        <v>0</v>
      </c>
      <c r="AH570">
        <f>SAStab!F10866</f>
        <v>0</v>
      </c>
      <c r="AI570">
        <f>SAStab!G10866</f>
        <v>0</v>
      </c>
      <c r="AJ570">
        <f>SAStab!H10866</f>
        <v>0</v>
      </c>
      <c r="AK570">
        <f>SAStab!I10866</f>
        <v>0</v>
      </c>
      <c r="AL570">
        <f>SAStab!J10866</f>
        <v>599</v>
      </c>
      <c r="AN570" s="7"/>
      <c r="AO570" s="7" t="str">
        <f t="shared" si="137"/>
        <v>State Income Tax</v>
      </c>
      <c r="AP570" s="98">
        <f>SAStab!E2359</f>
        <v>5.1999999999999998E-2</v>
      </c>
      <c r="AQ570" s="52">
        <f>SAStab!B11037</f>
        <v>23</v>
      </c>
      <c r="AR570" s="52">
        <f>SAStab!C11037</f>
        <v>0</v>
      </c>
      <c r="AS570" s="52">
        <f>SAStab!D11037</f>
        <v>0</v>
      </c>
      <c r="AT570" s="52">
        <f>SAStab!E11037</f>
        <v>0</v>
      </c>
      <c r="AU570" s="52">
        <f>SAStab!F11037</f>
        <v>0</v>
      </c>
      <c r="AV570" s="52">
        <f>SAStab!G11037</f>
        <v>0</v>
      </c>
      <c r="AW570" s="52">
        <f>SAStab!H11037</f>
        <v>0</v>
      </c>
      <c r="AX570" s="52">
        <f>SAStab!I11037</f>
        <v>0</v>
      </c>
      <c r="AY570" s="52">
        <f>SAStab!J11037</f>
        <v>486</v>
      </c>
      <c r="BA570" s="7"/>
      <c r="BB570" s="7" t="str">
        <f t="shared" si="138"/>
        <v>State Income Tax</v>
      </c>
      <c r="BC570" s="98">
        <f>SAStab!F2359</f>
        <v>5.0999999999999997E-2</v>
      </c>
      <c r="BD570" s="52">
        <f>SAStab!B11208</f>
        <v>33</v>
      </c>
      <c r="BE570" s="52">
        <f>SAStab!C11208</f>
        <v>0</v>
      </c>
      <c r="BF570" s="52">
        <f>SAStab!D11208</f>
        <v>0</v>
      </c>
      <c r="BG570" s="52">
        <f>SAStab!E11208</f>
        <v>0</v>
      </c>
      <c r="BH570" s="52">
        <f>SAStab!F11208</f>
        <v>0</v>
      </c>
      <c r="BI570" s="52">
        <f>SAStab!G11208</f>
        <v>0</v>
      </c>
      <c r="BJ570" s="52">
        <f>SAStab!H11208</f>
        <v>0</v>
      </c>
      <c r="BK570" s="52">
        <f>SAStab!I11208</f>
        <v>0</v>
      </c>
      <c r="BL570" s="52">
        <f>SAStab!J11208</f>
        <v>671</v>
      </c>
      <c r="BN570" s="7"/>
      <c r="BO570" s="7" t="str">
        <f t="shared" si="139"/>
        <v>State Income Tax</v>
      </c>
      <c r="BP570" s="98">
        <f>SAStab!G2359</f>
        <v>6.0999999999999999E-2</v>
      </c>
      <c r="BQ570">
        <f>SAStab!B11379</f>
        <v>44</v>
      </c>
      <c r="BR570">
        <f>SAStab!C11379</f>
        <v>0</v>
      </c>
      <c r="BS570">
        <f>SAStab!D11379</f>
        <v>0</v>
      </c>
      <c r="BT570">
        <f>SAStab!E11379</f>
        <v>0</v>
      </c>
      <c r="BU570">
        <f>SAStab!F11379</f>
        <v>0</v>
      </c>
      <c r="BV570" s="11">
        <f>SAStab!G11379</f>
        <v>0</v>
      </c>
      <c r="BW570" s="11">
        <f>SAStab!H11379</f>
        <v>0</v>
      </c>
      <c r="BX570" s="11">
        <f>SAStab!I11379</f>
        <v>36</v>
      </c>
      <c r="BY570" s="11">
        <f>SAStab!J11379</f>
        <v>797</v>
      </c>
    </row>
    <row r="571" spans="1:77">
      <c r="A571" s="7"/>
      <c r="B571" s="7" t="s">
        <v>297</v>
      </c>
      <c r="C571" s="98">
        <f>SAStab!B2360</f>
        <v>0.113</v>
      </c>
      <c r="D571" s="52">
        <f>SAStab!B10525</f>
        <v>44</v>
      </c>
      <c r="E571" s="52">
        <f>SAStab!C10525</f>
        <v>0</v>
      </c>
      <c r="F571" s="52">
        <f>SAStab!D10525</f>
        <v>0</v>
      </c>
      <c r="G571" s="52">
        <f>SAStab!E10525</f>
        <v>0</v>
      </c>
      <c r="H571" s="52">
        <f>SAStab!F10525</f>
        <v>0</v>
      </c>
      <c r="I571" s="52">
        <f>SAStab!G10525</f>
        <v>0</v>
      </c>
      <c r="J571" s="52">
        <f>SAStab!H10525</f>
        <v>10</v>
      </c>
      <c r="K571" s="52">
        <f>SAStab!I10525</f>
        <v>386</v>
      </c>
      <c r="L571" s="52">
        <f>SAStab!J10525</f>
        <v>848</v>
      </c>
      <c r="N571" s="7"/>
      <c r="O571" s="7" t="str">
        <f t="shared" si="135"/>
        <v>OASDI tax</v>
      </c>
      <c r="P571" s="98">
        <f>SAStab!C2360</f>
        <v>0.126</v>
      </c>
      <c r="Q571">
        <f>SAStab!B10696</f>
        <v>58</v>
      </c>
      <c r="R571" s="52">
        <f>SAStab!C10696</f>
        <v>0</v>
      </c>
      <c r="S571" s="52">
        <f>SAStab!D10696</f>
        <v>0</v>
      </c>
      <c r="T571" s="52">
        <f>SAStab!E10696</f>
        <v>0</v>
      </c>
      <c r="U571" s="52">
        <f>SAStab!F10696</f>
        <v>0</v>
      </c>
      <c r="V571" s="52">
        <f>SAStab!G10696</f>
        <v>0</v>
      </c>
      <c r="W571" s="52">
        <f>SAStab!H10696</f>
        <v>106</v>
      </c>
      <c r="X571">
        <f>SAStab!I10696</f>
        <v>519</v>
      </c>
      <c r="Y571">
        <f>SAStab!J10696</f>
        <v>1070</v>
      </c>
      <c r="AA571" s="7"/>
      <c r="AB571" s="7" t="str">
        <f t="shared" si="136"/>
        <v>OASDI tax</v>
      </c>
      <c r="AC571" s="98">
        <f>SAStab!D2360</f>
        <v>0.105</v>
      </c>
      <c r="AD571">
        <f>SAStab!B10867</f>
        <v>51</v>
      </c>
      <c r="AE571">
        <f>SAStab!C10867</f>
        <v>0</v>
      </c>
      <c r="AF571">
        <f>SAStab!D10867</f>
        <v>0</v>
      </c>
      <c r="AG571">
        <f>SAStab!E10867</f>
        <v>0</v>
      </c>
      <c r="AH571">
        <f>SAStab!F10867</f>
        <v>0</v>
      </c>
      <c r="AI571">
        <f>SAStab!G10867</f>
        <v>0</v>
      </c>
      <c r="AJ571">
        <f>SAStab!H10867</f>
        <v>5</v>
      </c>
      <c r="AK571">
        <f>SAStab!I10867</f>
        <v>422</v>
      </c>
      <c r="AL571">
        <f>SAStab!J10867</f>
        <v>1145</v>
      </c>
      <c r="AN571" s="7"/>
      <c r="AO571" s="7" t="str">
        <f t="shared" si="137"/>
        <v>OASDI tax</v>
      </c>
      <c r="AP571" s="98">
        <f>SAStab!E2360</f>
        <v>9.0999999999999998E-2</v>
      </c>
      <c r="AQ571" s="52">
        <f>SAStab!B11038</f>
        <v>47</v>
      </c>
      <c r="AR571" s="52">
        <f>SAStab!C11038</f>
        <v>0</v>
      </c>
      <c r="AS571" s="52">
        <f>SAStab!D11038</f>
        <v>0</v>
      </c>
      <c r="AT571" s="52">
        <f>SAStab!E11038</f>
        <v>0</v>
      </c>
      <c r="AU571" s="52">
        <f>SAStab!F11038</f>
        <v>0</v>
      </c>
      <c r="AV571" s="52">
        <f>SAStab!G11038</f>
        <v>0</v>
      </c>
      <c r="AW571" s="52">
        <f>SAStab!H11038</f>
        <v>0</v>
      </c>
      <c r="AX571" s="52">
        <f>SAStab!I11038</f>
        <v>382</v>
      </c>
      <c r="AY571" s="52">
        <f>SAStab!J11038</f>
        <v>1100</v>
      </c>
      <c r="BA571" s="7"/>
      <c r="BB571" s="7" t="str">
        <f t="shared" si="138"/>
        <v>OASDI tax</v>
      </c>
      <c r="BC571" s="98">
        <f>SAStab!F2360</f>
        <v>9.0999999999999998E-2</v>
      </c>
      <c r="BD571" s="52">
        <f>SAStab!B11209</f>
        <v>47</v>
      </c>
      <c r="BE571" s="52">
        <f>SAStab!C11209</f>
        <v>0</v>
      </c>
      <c r="BF571" s="52">
        <f>SAStab!D11209</f>
        <v>0</v>
      </c>
      <c r="BG571" s="52">
        <f>SAStab!E11209</f>
        <v>0</v>
      </c>
      <c r="BH571" s="52">
        <f>SAStab!F11209</f>
        <v>0</v>
      </c>
      <c r="BI571" s="52">
        <f>SAStab!G11209</f>
        <v>0</v>
      </c>
      <c r="BJ571" s="52">
        <f>SAStab!H11209</f>
        <v>0</v>
      </c>
      <c r="BK571" s="52">
        <f>SAStab!I11209</f>
        <v>333</v>
      </c>
      <c r="BL571" s="52">
        <f>SAStab!J11209</f>
        <v>1244</v>
      </c>
      <c r="BN571" s="7"/>
      <c r="BO571" s="7" t="str">
        <f t="shared" si="139"/>
        <v>OASDI tax</v>
      </c>
      <c r="BP571" s="98">
        <f>SAStab!G2360</f>
        <v>8.6999999999999994E-2</v>
      </c>
      <c r="BQ571">
        <f>SAStab!B11380</f>
        <v>50</v>
      </c>
      <c r="BR571">
        <f>SAStab!C11380</f>
        <v>0</v>
      </c>
      <c r="BS571">
        <f>SAStab!D11380</f>
        <v>0</v>
      </c>
      <c r="BT571">
        <f>SAStab!E11380</f>
        <v>0</v>
      </c>
      <c r="BU571">
        <f>SAStab!F11380</f>
        <v>0</v>
      </c>
      <c r="BV571" s="11">
        <f>SAStab!G11380</f>
        <v>0</v>
      </c>
      <c r="BW571" s="11">
        <f>SAStab!H11380</f>
        <v>0</v>
      </c>
      <c r="BX571" s="11">
        <f>SAStab!I11380</f>
        <v>330</v>
      </c>
      <c r="BY571" s="11">
        <f>SAStab!J11380</f>
        <v>1393</v>
      </c>
    </row>
    <row r="572" spans="1:77">
      <c r="A572" s="7"/>
      <c r="B572" s="7" t="s">
        <v>298</v>
      </c>
      <c r="C572" s="98">
        <f>SAStab!B2361</f>
        <v>0.113</v>
      </c>
      <c r="D572" s="52">
        <f>SAStab!B10526</f>
        <v>10</v>
      </c>
      <c r="E572" s="52">
        <f>SAStab!C10526</f>
        <v>0</v>
      </c>
      <c r="F572" s="52">
        <f>SAStab!D10526</f>
        <v>0</v>
      </c>
      <c r="G572" s="52">
        <f>SAStab!E10526</f>
        <v>0</v>
      </c>
      <c r="H572" s="52">
        <f>SAStab!F10526</f>
        <v>0</v>
      </c>
      <c r="I572" s="52">
        <f>SAStab!G10526</f>
        <v>0</v>
      </c>
      <c r="J572" s="52">
        <f>SAStab!H10526</f>
        <v>2</v>
      </c>
      <c r="K572" s="52">
        <f>SAStab!I10526</f>
        <v>90</v>
      </c>
      <c r="L572" s="52">
        <f>SAStab!J10526</f>
        <v>198</v>
      </c>
      <c r="N572" s="7"/>
      <c r="O572" s="7" t="str">
        <f t="shared" si="135"/>
        <v>HI tax</v>
      </c>
      <c r="P572" s="98">
        <f>SAStab!C2361</f>
        <v>0.126</v>
      </c>
      <c r="Q572">
        <f>SAStab!B10697</f>
        <v>11</v>
      </c>
      <c r="R572" s="52">
        <f>SAStab!C10697</f>
        <v>0</v>
      </c>
      <c r="S572" s="52">
        <f>SAStab!D10697</f>
        <v>0</v>
      </c>
      <c r="T572" s="52">
        <f>SAStab!E10697</f>
        <v>0</v>
      </c>
      <c r="U572" s="52">
        <f>SAStab!F10697</f>
        <v>0</v>
      </c>
      <c r="V572" s="52">
        <f>SAStab!G10697</f>
        <v>0</v>
      </c>
      <c r="W572" s="52">
        <f>SAStab!H10697</f>
        <v>20</v>
      </c>
      <c r="X572">
        <f>SAStab!I10697</f>
        <v>98</v>
      </c>
      <c r="Y572">
        <f>SAStab!J10697</f>
        <v>202</v>
      </c>
      <c r="AA572" s="7"/>
      <c r="AB572" s="7" t="str">
        <f t="shared" si="136"/>
        <v>HI tax</v>
      </c>
      <c r="AC572" s="98">
        <f>SAStab!D2361</f>
        <v>0.105</v>
      </c>
      <c r="AD572">
        <f>SAStab!B10868</f>
        <v>10</v>
      </c>
      <c r="AE572">
        <f>SAStab!C10868</f>
        <v>0</v>
      </c>
      <c r="AF572">
        <f>SAStab!D10868</f>
        <v>0</v>
      </c>
      <c r="AG572">
        <f>SAStab!E10868</f>
        <v>0</v>
      </c>
      <c r="AH572">
        <f>SAStab!F10868</f>
        <v>0</v>
      </c>
      <c r="AI572">
        <f>SAStab!G10868</f>
        <v>0</v>
      </c>
      <c r="AJ572">
        <f>SAStab!H10868</f>
        <v>1</v>
      </c>
      <c r="AK572">
        <f>SAStab!I10868</f>
        <v>79</v>
      </c>
      <c r="AL572">
        <f>SAStab!J10868</f>
        <v>216</v>
      </c>
      <c r="AN572" s="7"/>
      <c r="AO572" s="7" t="str">
        <f t="shared" si="137"/>
        <v>HI tax</v>
      </c>
      <c r="AP572" s="98">
        <f>SAStab!E2361</f>
        <v>9.0999999999999998E-2</v>
      </c>
      <c r="AQ572" s="52">
        <f>SAStab!B11039</f>
        <v>9</v>
      </c>
      <c r="AR572" s="52">
        <f>SAStab!C11039</f>
        <v>0</v>
      </c>
      <c r="AS572" s="52">
        <f>SAStab!D11039</f>
        <v>0</v>
      </c>
      <c r="AT572" s="52">
        <f>SAStab!E11039</f>
        <v>0</v>
      </c>
      <c r="AU572" s="52">
        <f>SAStab!F11039</f>
        <v>0</v>
      </c>
      <c r="AV572" s="52">
        <f>SAStab!G11039</f>
        <v>0</v>
      </c>
      <c r="AW572" s="52">
        <f>SAStab!H11039</f>
        <v>0</v>
      </c>
      <c r="AX572" s="52">
        <f>SAStab!I11039</f>
        <v>72</v>
      </c>
      <c r="AY572" s="52">
        <f>SAStab!J11039</f>
        <v>207</v>
      </c>
      <c r="BA572" s="7"/>
      <c r="BB572" s="7" t="str">
        <f t="shared" si="138"/>
        <v>HI tax</v>
      </c>
      <c r="BC572" s="98">
        <f>SAStab!F2361</f>
        <v>9.0999999999999998E-2</v>
      </c>
      <c r="BD572" s="52">
        <f>SAStab!B11210</f>
        <v>9</v>
      </c>
      <c r="BE572" s="52">
        <f>SAStab!C11210</f>
        <v>0</v>
      </c>
      <c r="BF572" s="52">
        <f>SAStab!D11210</f>
        <v>0</v>
      </c>
      <c r="BG572" s="52">
        <f>SAStab!E11210</f>
        <v>0</v>
      </c>
      <c r="BH572" s="52">
        <f>SAStab!F11210</f>
        <v>0</v>
      </c>
      <c r="BI572" s="52">
        <f>SAStab!G11210</f>
        <v>0</v>
      </c>
      <c r="BJ572" s="52">
        <f>SAStab!H11210</f>
        <v>0</v>
      </c>
      <c r="BK572" s="52">
        <f>SAStab!I11210</f>
        <v>63</v>
      </c>
      <c r="BL572" s="52">
        <f>SAStab!J11210</f>
        <v>234</v>
      </c>
      <c r="BN572" s="7"/>
      <c r="BO572" s="7" t="str">
        <f t="shared" si="139"/>
        <v>HI tax</v>
      </c>
      <c r="BP572" s="98">
        <f>SAStab!G2361</f>
        <v>8.6999999999999994E-2</v>
      </c>
      <c r="BQ572">
        <f>SAStab!B11381</f>
        <v>9</v>
      </c>
      <c r="BR572">
        <f>SAStab!C11381</f>
        <v>0</v>
      </c>
      <c r="BS572">
        <f>SAStab!D11381</f>
        <v>0</v>
      </c>
      <c r="BT572">
        <f>SAStab!E11381</f>
        <v>0</v>
      </c>
      <c r="BU572">
        <f>SAStab!F11381</f>
        <v>0</v>
      </c>
      <c r="BV572" s="11">
        <f>SAStab!G11381</f>
        <v>0</v>
      </c>
      <c r="BW572" s="11">
        <f>SAStab!H11381</f>
        <v>0</v>
      </c>
      <c r="BX572" s="11">
        <f>SAStab!I11381</f>
        <v>62</v>
      </c>
      <c r="BY572" s="11">
        <f>SAStab!J11381</f>
        <v>262</v>
      </c>
    </row>
    <row r="573" spans="1:77">
      <c r="A573" s="7"/>
      <c r="B573" s="7" t="s">
        <v>268</v>
      </c>
      <c r="C573" s="98">
        <f>SAStab!B2362</f>
        <v>0</v>
      </c>
      <c r="D573" s="52">
        <f>SAStab!B10527</f>
        <v>0</v>
      </c>
      <c r="E573" s="52">
        <f>SAStab!C10527</f>
        <v>0</v>
      </c>
      <c r="F573" s="52">
        <f>SAStab!D10527</f>
        <v>0</v>
      </c>
      <c r="G573" s="52">
        <f>SAStab!E10527</f>
        <v>0</v>
      </c>
      <c r="H573" s="52">
        <f>SAStab!F10527</f>
        <v>0</v>
      </c>
      <c r="I573" s="52">
        <f>SAStab!G10527</f>
        <v>0</v>
      </c>
      <c r="J573" s="52">
        <f>SAStab!H10527</f>
        <v>0</v>
      </c>
      <c r="K573" s="52">
        <f>SAStab!I10527</f>
        <v>0</v>
      </c>
      <c r="L573" s="52">
        <f>SAStab!J10527</f>
        <v>0</v>
      </c>
      <c r="N573" s="7"/>
      <c r="O573" s="7" t="str">
        <f t="shared" si="135"/>
        <v>Medicare Surtax</v>
      </c>
      <c r="P573" s="98">
        <f>SAStab!C2362</f>
        <v>0</v>
      </c>
      <c r="Q573">
        <f>SAStab!B10698</f>
        <v>0</v>
      </c>
      <c r="R573" s="52">
        <f>SAStab!C10698</f>
        <v>0</v>
      </c>
      <c r="S573" s="52">
        <f>SAStab!D10698</f>
        <v>0</v>
      </c>
      <c r="T573" s="52">
        <f>SAStab!E10698</f>
        <v>0</v>
      </c>
      <c r="U573" s="52">
        <f>SAStab!F10698</f>
        <v>0</v>
      </c>
      <c r="V573" s="52">
        <f>SAStab!G10698</f>
        <v>0</v>
      </c>
      <c r="W573" s="52">
        <f>SAStab!H10698</f>
        <v>0</v>
      </c>
      <c r="X573">
        <f>SAStab!I10698</f>
        <v>0</v>
      </c>
      <c r="Y573">
        <f>SAStab!J10698</f>
        <v>0</v>
      </c>
      <c r="AA573" s="7"/>
      <c r="AB573" s="7" t="str">
        <f t="shared" si="136"/>
        <v>Medicare Surtax</v>
      </c>
      <c r="AC573" s="98">
        <f>SAStab!D2362</f>
        <v>1E-3</v>
      </c>
      <c r="AD573">
        <f>SAStab!B10869</f>
        <v>1</v>
      </c>
      <c r="AE573">
        <f>SAStab!C10869</f>
        <v>0</v>
      </c>
      <c r="AF573">
        <f>SAStab!D10869</f>
        <v>0</v>
      </c>
      <c r="AG573">
        <f>SAStab!E10869</f>
        <v>0</v>
      </c>
      <c r="AH573">
        <f>SAStab!F10869</f>
        <v>0</v>
      </c>
      <c r="AI573">
        <f>SAStab!G10869</f>
        <v>0</v>
      </c>
      <c r="AJ573">
        <f>SAStab!H10869</f>
        <v>0</v>
      </c>
      <c r="AK573">
        <f>SAStab!I10869</f>
        <v>0</v>
      </c>
      <c r="AL573">
        <f>SAStab!J10869</f>
        <v>0</v>
      </c>
      <c r="AN573" s="7"/>
      <c r="AO573" s="7" t="str">
        <f t="shared" si="137"/>
        <v>Medicare Surtax</v>
      </c>
      <c r="AP573" s="98">
        <f>SAStab!E2362</f>
        <v>2E-3</v>
      </c>
      <c r="AQ573" s="52">
        <f>SAStab!B11040</f>
        <v>1</v>
      </c>
      <c r="AR573" s="52">
        <f>SAStab!C11040</f>
        <v>0</v>
      </c>
      <c r="AS573" s="52">
        <f>SAStab!D11040</f>
        <v>0</v>
      </c>
      <c r="AT573" s="52">
        <f>SAStab!E11040</f>
        <v>0</v>
      </c>
      <c r="AU573" s="52">
        <f>SAStab!F11040</f>
        <v>0</v>
      </c>
      <c r="AV573" s="52">
        <f>SAStab!G11040</f>
        <v>0</v>
      </c>
      <c r="AW573" s="52">
        <f>SAStab!H11040</f>
        <v>0</v>
      </c>
      <c r="AX573" s="52">
        <f>SAStab!I11040</f>
        <v>0</v>
      </c>
      <c r="AY573" s="52">
        <f>SAStab!J11040</f>
        <v>0</v>
      </c>
      <c r="BA573" s="7"/>
      <c r="BB573" s="7" t="str">
        <f t="shared" si="138"/>
        <v>Medicare Surtax</v>
      </c>
      <c r="BC573" s="98">
        <f>SAStab!F2362</f>
        <v>7.0000000000000001E-3</v>
      </c>
      <c r="BD573" s="52">
        <f>SAStab!B11211</f>
        <v>7</v>
      </c>
      <c r="BE573" s="52">
        <f>SAStab!C11211</f>
        <v>0</v>
      </c>
      <c r="BF573" s="52">
        <f>SAStab!D11211</f>
        <v>0</v>
      </c>
      <c r="BG573" s="52">
        <f>SAStab!E11211</f>
        <v>0</v>
      </c>
      <c r="BH573" s="52">
        <f>SAStab!F11211</f>
        <v>0</v>
      </c>
      <c r="BI573" s="52">
        <f>SAStab!G11211</f>
        <v>0</v>
      </c>
      <c r="BJ573" s="52">
        <f>SAStab!H11211</f>
        <v>0</v>
      </c>
      <c r="BK573" s="52">
        <f>SAStab!I11211</f>
        <v>0</v>
      </c>
      <c r="BL573" s="52">
        <f>SAStab!J11211</f>
        <v>0</v>
      </c>
      <c r="BN573" s="7"/>
      <c r="BO573" s="7" t="str">
        <f t="shared" si="139"/>
        <v>Medicare Surtax</v>
      </c>
      <c r="BP573" s="98">
        <f>SAStab!G2362</f>
        <v>1.2999999999999999E-2</v>
      </c>
      <c r="BQ573">
        <f>SAStab!B11382</f>
        <v>9</v>
      </c>
      <c r="BR573">
        <f>SAStab!C11382</f>
        <v>0</v>
      </c>
      <c r="BS573">
        <f>SAStab!D11382</f>
        <v>0</v>
      </c>
      <c r="BT573">
        <f>SAStab!E11382</f>
        <v>0</v>
      </c>
      <c r="BU573">
        <f>SAStab!F11382</f>
        <v>0</v>
      </c>
      <c r="BV573" s="11">
        <f>SAStab!G11382</f>
        <v>0</v>
      </c>
      <c r="BW573" s="11">
        <f>SAStab!H11382</f>
        <v>0</v>
      </c>
      <c r="BX573" s="11">
        <f>SAStab!I11382</f>
        <v>0</v>
      </c>
      <c r="BY573" s="11">
        <f>SAStab!J11382</f>
        <v>44</v>
      </c>
    </row>
    <row r="574" spans="1:77">
      <c r="A574" s="7"/>
      <c r="B574" s="7" t="s">
        <v>296</v>
      </c>
      <c r="C574" s="98">
        <f>SAStab!B2363</f>
        <v>0.96199999999999997</v>
      </c>
      <c r="D574" s="52">
        <f>SAStab!B10528</f>
        <v>1445</v>
      </c>
      <c r="E574" s="52">
        <f>SAStab!C10528</f>
        <v>1500.08</v>
      </c>
      <c r="F574" s="52">
        <f>SAStab!D10528</f>
        <v>1500.08</v>
      </c>
      <c r="G574" s="52">
        <f>SAStab!E10528</f>
        <v>1500.1</v>
      </c>
      <c r="H574" s="52">
        <f>SAStab!F10528</f>
        <v>1500.1</v>
      </c>
      <c r="I574" s="52">
        <f>SAStab!G10528</f>
        <v>1500</v>
      </c>
      <c r="J574" s="52">
        <f>SAStab!H10528</f>
        <v>1500</v>
      </c>
      <c r="K574" s="52">
        <f>SAStab!I10528</f>
        <v>1500</v>
      </c>
      <c r="L574" s="52">
        <f>SAStab!J10528</f>
        <v>1500</v>
      </c>
      <c r="N574" s="7"/>
      <c r="O574" s="7" t="str">
        <f t="shared" si="135"/>
        <v>Medicare Part B Premium</v>
      </c>
      <c r="P574" s="98">
        <f>SAStab!C2363</f>
        <v>0.96499999999999997</v>
      </c>
      <c r="Q574">
        <f>SAStab!B10699</f>
        <v>1799</v>
      </c>
      <c r="R574" s="52">
        <f>SAStab!C10699</f>
        <v>1862.3</v>
      </c>
      <c r="S574" s="52">
        <f>SAStab!D10699</f>
        <v>1862.3</v>
      </c>
      <c r="T574" s="52">
        <f>SAStab!E10699</f>
        <v>1862.3</v>
      </c>
      <c r="U574" s="52">
        <f>SAStab!F10699</f>
        <v>1862.3</v>
      </c>
      <c r="V574" s="52">
        <f>SAStab!G10699</f>
        <v>1862</v>
      </c>
      <c r="W574" s="52">
        <f>SAStab!H10699</f>
        <v>1862</v>
      </c>
      <c r="X574">
        <f>SAStab!I10699</f>
        <v>1862</v>
      </c>
      <c r="Y574">
        <f>SAStab!J10699</f>
        <v>1862</v>
      </c>
      <c r="AA574" s="7"/>
      <c r="AB574" s="7" t="str">
        <f t="shared" si="136"/>
        <v>Medicare Part B Premium</v>
      </c>
      <c r="AC574" s="98">
        <f>SAStab!D2363</f>
        <v>0.96799999999999997</v>
      </c>
      <c r="AD574">
        <f>SAStab!B10870</f>
        <v>2275</v>
      </c>
      <c r="AE574">
        <f>SAStab!C10870</f>
        <v>2346.06</v>
      </c>
      <c r="AF574">
        <f>SAStab!D10870</f>
        <v>2346.06</v>
      </c>
      <c r="AG574">
        <f>SAStab!E10870</f>
        <v>2346.1</v>
      </c>
      <c r="AH574">
        <f>SAStab!F10870</f>
        <v>2346.1</v>
      </c>
      <c r="AI574">
        <f>SAStab!G10870</f>
        <v>2346</v>
      </c>
      <c r="AJ574">
        <f>SAStab!H10870</f>
        <v>2346</v>
      </c>
      <c r="AK574">
        <f>SAStab!I10870</f>
        <v>2346</v>
      </c>
      <c r="AL574">
        <f>SAStab!J10870</f>
        <v>2346</v>
      </c>
      <c r="AN574" s="7"/>
      <c r="AO574" s="7" t="str">
        <f t="shared" si="137"/>
        <v>Medicare Part B Premium</v>
      </c>
      <c r="AP574" s="98">
        <f>SAStab!E2363</f>
        <v>0.96799999999999997</v>
      </c>
      <c r="AQ574" s="52">
        <f>SAStab!B11041</f>
        <v>2889</v>
      </c>
      <c r="AR574" s="52">
        <f>SAStab!C11041</f>
        <v>2977.43</v>
      </c>
      <c r="AS574" s="52">
        <f>SAStab!D11041</f>
        <v>2977.43</v>
      </c>
      <c r="AT574" s="52">
        <f>SAStab!E11041</f>
        <v>2977.4</v>
      </c>
      <c r="AU574" s="52">
        <f>SAStab!F11041</f>
        <v>2977.4</v>
      </c>
      <c r="AV574" s="52">
        <f>SAStab!G11041</f>
        <v>2977</v>
      </c>
      <c r="AW574" s="52">
        <f>SAStab!H11041</f>
        <v>2977</v>
      </c>
      <c r="AX574" s="52">
        <f>SAStab!I11041</f>
        <v>2977</v>
      </c>
      <c r="AY574" s="52">
        <f>SAStab!J11041</f>
        <v>2977</v>
      </c>
      <c r="BA574" s="7"/>
      <c r="BB574" s="7" t="str">
        <f t="shared" si="138"/>
        <v>Medicare Part B Premium</v>
      </c>
      <c r="BC574" s="98">
        <f>SAStab!F2363</f>
        <v>0.96299999999999997</v>
      </c>
      <c r="BD574" s="52">
        <f>SAStab!B11212</f>
        <v>3590</v>
      </c>
      <c r="BE574" s="52">
        <f>SAStab!C11212</f>
        <v>3717.23</v>
      </c>
      <c r="BF574" s="52">
        <f>SAStab!D11212</f>
        <v>3717.23</v>
      </c>
      <c r="BG574" s="52">
        <f>SAStab!E11212</f>
        <v>3717.2</v>
      </c>
      <c r="BH574" s="52">
        <f>SAStab!F11212</f>
        <v>3717.2</v>
      </c>
      <c r="BI574" s="52">
        <f>SAStab!G11212</f>
        <v>3717</v>
      </c>
      <c r="BJ574" s="52">
        <f>SAStab!H11212</f>
        <v>3717</v>
      </c>
      <c r="BK574" s="52">
        <f>SAStab!I11212</f>
        <v>3717</v>
      </c>
      <c r="BL574" s="52">
        <f>SAStab!J11212</f>
        <v>3717</v>
      </c>
      <c r="BN574" s="7"/>
      <c r="BO574" s="7" t="str">
        <f t="shared" si="139"/>
        <v>Medicare Part B Premium</v>
      </c>
      <c r="BP574" s="98">
        <f>SAStab!G2363</f>
        <v>0.96599999999999997</v>
      </c>
      <c r="BQ574">
        <f>SAStab!B11383</f>
        <v>4383</v>
      </c>
      <c r="BR574">
        <f>SAStab!C11383</f>
        <v>4517.92</v>
      </c>
      <c r="BS574">
        <f>SAStab!D11383</f>
        <v>4517.92</v>
      </c>
      <c r="BT574">
        <f>SAStab!E11383</f>
        <v>4517.8999999999996</v>
      </c>
      <c r="BU574">
        <f>SAStab!F11383</f>
        <v>4517.8999999999996</v>
      </c>
      <c r="BV574" s="11">
        <f>SAStab!G11383</f>
        <v>4518</v>
      </c>
      <c r="BW574" s="11">
        <f>SAStab!H11383</f>
        <v>4518</v>
      </c>
      <c r="BX574" s="11">
        <f>SAStab!I11383</f>
        <v>4518</v>
      </c>
      <c r="BY574" s="11">
        <f>SAStab!J11383</f>
        <v>4518</v>
      </c>
    </row>
    <row r="575" spans="1:77">
      <c r="A575" s="7"/>
      <c r="B575" s="7" t="s">
        <v>299</v>
      </c>
      <c r="C575" s="98">
        <f>SAStab!B2364</f>
        <v>0.76400000000000001</v>
      </c>
      <c r="D575" s="52">
        <f>SAStab!B10529</f>
        <v>393</v>
      </c>
      <c r="E575" s="52">
        <f>SAStab!C10529</f>
        <v>0</v>
      </c>
      <c r="F575" s="52">
        <f>SAStab!D10529</f>
        <v>0</v>
      </c>
      <c r="G575" s="52">
        <f>SAStab!E10529</f>
        <v>513.6</v>
      </c>
      <c r="H575" s="52">
        <f>SAStab!F10529</f>
        <v>513.6</v>
      </c>
      <c r="I575" s="52">
        <f>SAStab!G10529</f>
        <v>514</v>
      </c>
      <c r="J575" s="52">
        <f>SAStab!H10529</f>
        <v>514</v>
      </c>
      <c r="K575" s="52">
        <f>SAStab!I10529</f>
        <v>514</v>
      </c>
      <c r="L575" s="52">
        <f>SAStab!J10529</f>
        <v>514</v>
      </c>
      <c r="N575" s="7"/>
      <c r="O575" s="7" t="str">
        <f t="shared" si="135"/>
        <v>Medicare Part D Premium</v>
      </c>
      <c r="P575" s="98">
        <f>SAStab!C2364</f>
        <v>0.76400000000000001</v>
      </c>
      <c r="Q575">
        <f>SAStab!B10700</f>
        <v>535</v>
      </c>
      <c r="R575" s="52">
        <f>SAStab!C10700</f>
        <v>0</v>
      </c>
      <c r="S575" s="52">
        <f>SAStab!D10700</f>
        <v>0</v>
      </c>
      <c r="T575" s="52">
        <f>SAStab!E10700</f>
        <v>699.6</v>
      </c>
      <c r="U575" s="52">
        <f>SAStab!F10700</f>
        <v>699.6</v>
      </c>
      <c r="V575" s="52">
        <f>SAStab!G10700</f>
        <v>700</v>
      </c>
      <c r="W575" s="52">
        <f>SAStab!H10700</f>
        <v>700</v>
      </c>
      <c r="X575">
        <f>SAStab!I10700</f>
        <v>700</v>
      </c>
      <c r="Y575">
        <f>SAStab!J10700</f>
        <v>700</v>
      </c>
      <c r="AA575" s="7"/>
      <c r="AB575" s="7" t="str">
        <f t="shared" si="136"/>
        <v>Medicare Part D Premium</v>
      </c>
      <c r="AC575" s="98">
        <f>SAStab!D2364</f>
        <v>0.77200000000000002</v>
      </c>
      <c r="AD575">
        <f>SAStab!B10871</f>
        <v>682</v>
      </c>
      <c r="AE575">
        <f>SAStab!C10871</f>
        <v>0</v>
      </c>
      <c r="AF575">
        <f>SAStab!D10871</f>
        <v>0</v>
      </c>
      <c r="AG575">
        <f>SAStab!E10871</f>
        <v>881.4</v>
      </c>
      <c r="AH575">
        <f>SAStab!F10871</f>
        <v>881.4</v>
      </c>
      <c r="AI575">
        <f>SAStab!G10871</f>
        <v>881</v>
      </c>
      <c r="AJ575">
        <f>SAStab!H10871</f>
        <v>881</v>
      </c>
      <c r="AK575">
        <f>SAStab!I10871</f>
        <v>881</v>
      </c>
      <c r="AL575">
        <f>SAStab!J10871</f>
        <v>881</v>
      </c>
      <c r="AN575" s="7"/>
      <c r="AO575" s="7" t="str">
        <f t="shared" si="137"/>
        <v>Medicare Part D Premium</v>
      </c>
      <c r="AP575" s="98">
        <f>SAStab!E2364</f>
        <v>0.76600000000000001</v>
      </c>
      <c r="AQ575" s="52">
        <f>SAStab!B11042</f>
        <v>859</v>
      </c>
      <c r="AR575" s="52">
        <f>SAStab!C11042</f>
        <v>0</v>
      </c>
      <c r="AS575" s="52">
        <f>SAStab!D11042</f>
        <v>0</v>
      </c>
      <c r="AT575" s="52">
        <f>SAStab!E11042</f>
        <v>1118.5999999999999</v>
      </c>
      <c r="AU575" s="52">
        <f>SAStab!F11042</f>
        <v>1118.5999999999999</v>
      </c>
      <c r="AV575" s="52">
        <f>SAStab!G11042</f>
        <v>1119</v>
      </c>
      <c r="AW575" s="52">
        <f>SAStab!H11042</f>
        <v>1119</v>
      </c>
      <c r="AX575" s="52">
        <f>SAStab!I11042</f>
        <v>1119</v>
      </c>
      <c r="AY575" s="52">
        <f>SAStab!J11042</f>
        <v>1119</v>
      </c>
      <c r="BA575" s="7"/>
      <c r="BB575" s="7" t="str">
        <f t="shared" si="138"/>
        <v>Medicare Part D Premium</v>
      </c>
      <c r="BC575" s="98">
        <f>SAStab!F2364</f>
        <v>0.76400000000000001</v>
      </c>
      <c r="BD575" s="52">
        <f>SAStab!B11213</f>
        <v>1070</v>
      </c>
      <c r="BE575" s="52">
        <f>SAStab!C11213</f>
        <v>0</v>
      </c>
      <c r="BF575" s="52">
        <f>SAStab!D11213</f>
        <v>0</v>
      </c>
      <c r="BG575" s="52">
        <f>SAStab!E11213</f>
        <v>1396.5</v>
      </c>
      <c r="BH575" s="52">
        <f>SAStab!F11213</f>
        <v>1396.5</v>
      </c>
      <c r="BI575" s="52">
        <f>SAStab!G11213</f>
        <v>1397</v>
      </c>
      <c r="BJ575" s="52">
        <f>SAStab!H11213</f>
        <v>1397</v>
      </c>
      <c r="BK575" s="52">
        <f>SAStab!I11213</f>
        <v>1397</v>
      </c>
      <c r="BL575" s="52">
        <f>SAStab!J11213</f>
        <v>1397</v>
      </c>
      <c r="BN575" s="7"/>
      <c r="BO575" s="7" t="str">
        <f t="shared" si="139"/>
        <v>Medicare Part D Premium</v>
      </c>
      <c r="BP575" s="98">
        <f>SAStab!G2364</f>
        <v>0.77200000000000002</v>
      </c>
      <c r="BQ575">
        <f>SAStab!B11384</f>
        <v>1315</v>
      </c>
      <c r="BR575">
        <f>SAStab!C11384</f>
        <v>0</v>
      </c>
      <c r="BS575">
        <f>SAStab!D11384</f>
        <v>0</v>
      </c>
      <c r="BT575">
        <f>SAStab!E11384</f>
        <v>1697.3</v>
      </c>
      <c r="BU575">
        <f>SAStab!F11384</f>
        <v>1697.3</v>
      </c>
      <c r="BV575" s="11">
        <f>SAStab!G11384</f>
        <v>1697</v>
      </c>
      <c r="BW575" s="11">
        <f>SAStab!H11384</f>
        <v>1697</v>
      </c>
      <c r="BX575" s="11">
        <f>SAStab!I11384</f>
        <v>1697</v>
      </c>
      <c r="BY575" s="11">
        <f>SAStab!J11384</f>
        <v>1697</v>
      </c>
    </row>
    <row r="576" spans="1:77">
      <c r="A576" s="7"/>
      <c r="B576" s="7" t="s">
        <v>513</v>
      </c>
      <c r="C576" s="98">
        <f>SAStab!B2365</f>
        <v>0.92200000000000004</v>
      </c>
      <c r="D576" s="52">
        <f>SAStab!B10530</f>
        <v>10406</v>
      </c>
      <c r="E576" s="52">
        <f>SAStab!C10530</f>
        <v>0</v>
      </c>
      <c r="F576" s="52">
        <f>SAStab!D10530</f>
        <v>418</v>
      </c>
      <c r="G576" s="52">
        <f>SAStab!E10530</f>
        <v>7347.5</v>
      </c>
      <c r="H576" s="52">
        <f>SAStab!F10530</f>
        <v>10766</v>
      </c>
      <c r="I576" s="52">
        <f>SAStab!G10530</f>
        <v>14096</v>
      </c>
      <c r="J576" s="52">
        <f>SAStab!H10530</f>
        <v>16867</v>
      </c>
      <c r="K576" s="52">
        <f>SAStab!I10530</f>
        <v>18188</v>
      </c>
      <c r="L576" s="52">
        <f>SAStab!J10530</f>
        <v>22650</v>
      </c>
      <c r="N576" s="7"/>
      <c r="O576" s="7" t="str">
        <f t="shared" si="135"/>
        <v>Equivalent Cash Income</v>
      </c>
      <c r="P576" s="98">
        <f>SAStab!C2365</f>
        <v>0.92400000000000004</v>
      </c>
      <c r="Q576">
        <f>SAStab!B10701</f>
        <v>11260</v>
      </c>
      <c r="R576" s="52">
        <f>SAStab!C10701</f>
        <v>0</v>
      </c>
      <c r="S576" s="52">
        <f>SAStab!D10701</f>
        <v>471.81</v>
      </c>
      <c r="T576" s="52">
        <f>SAStab!E10701</f>
        <v>7795.1</v>
      </c>
      <c r="U576" s="52">
        <f>SAStab!F10701</f>
        <v>11459.8</v>
      </c>
      <c r="V576" s="52">
        <f>SAStab!G10701</f>
        <v>15247</v>
      </c>
      <c r="W576" s="52">
        <f>SAStab!H10701</f>
        <v>18147</v>
      </c>
      <c r="X576">
        <f>SAStab!I10701</f>
        <v>19712</v>
      </c>
      <c r="Y576">
        <f>SAStab!J10701</f>
        <v>29299</v>
      </c>
      <c r="AA576" s="7"/>
      <c r="AB576" s="7" t="str">
        <f t="shared" si="136"/>
        <v>Equivalent Cash Income</v>
      </c>
      <c r="AC576" s="98">
        <f>SAStab!D2365</f>
        <v>0.92</v>
      </c>
      <c r="AD576">
        <f>SAStab!B10872</f>
        <v>11620</v>
      </c>
      <c r="AE576">
        <f>SAStab!C10872</f>
        <v>0</v>
      </c>
      <c r="AF576">
        <f>SAStab!D10872</f>
        <v>386.7</v>
      </c>
      <c r="AG576">
        <f>SAStab!E10872</f>
        <v>8133.7</v>
      </c>
      <c r="AH576">
        <f>SAStab!F10872</f>
        <v>11812.3</v>
      </c>
      <c r="AI576">
        <f>SAStab!G10872</f>
        <v>15820</v>
      </c>
      <c r="AJ576">
        <f>SAStab!H10872</f>
        <v>18693</v>
      </c>
      <c r="AK576">
        <f>SAStab!I10872</f>
        <v>20309</v>
      </c>
      <c r="AL576">
        <f>SAStab!J10872</f>
        <v>28170</v>
      </c>
      <c r="AN576" s="7"/>
      <c r="AO576" s="7" t="str">
        <f t="shared" si="137"/>
        <v>Equivalent Cash Income</v>
      </c>
      <c r="AP576" s="98">
        <f>SAStab!E2365</f>
        <v>0.91200000000000003</v>
      </c>
      <c r="AQ576" s="52">
        <f>SAStab!B11043</f>
        <v>11820</v>
      </c>
      <c r="AR576" s="52">
        <f>SAStab!C11043</f>
        <v>0</v>
      </c>
      <c r="AS576" s="52">
        <f>SAStab!D11043</f>
        <v>48.12</v>
      </c>
      <c r="AT576" s="52">
        <f>SAStab!E11043</f>
        <v>7922.8</v>
      </c>
      <c r="AU576" s="52">
        <f>SAStab!F11043</f>
        <v>12262.4</v>
      </c>
      <c r="AV576" s="52">
        <f>SAStab!G11043</f>
        <v>16453</v>
      </c>
      <c r="AW576" s="52">
        <f>SAStab!H11043</f>
        <v>19390</v>
      </c>
      <c r="AX576" s="52">
        <f>SAStab!I11043</f>
        <v>21028</v>
      </c>
      <c r="AY576" s="52">
        <f>SAStab!J11043</f>
        <v>29869</v>
      </c>
      <c r="BA576" s="7"/>
      <c r="BB576" s="7" t="str">
        <f t="shared" si="138"/>
        <v>Equivalent Cash Income</v>
      </c>
      <c r="BC576" s="98">
        <f>SAStab!F2365</f>
        <v>0.91300000000000003</v>
      </c>
      <c r="BD576" s="52">
        <f>SAStab!B11214</f>
        <v>12872</v>
      </c>
      <c r="BE576" s="52">
        <f>SAStab!C11214</f>
        <v>0</v>
      </c>
      <c r="BF576" s="52">
        <f>SAStab!D11214</f>
        <v>42.55</v>
      </c>
      <c r="BG576" s="52">
        <f>SAStab!E11214</f>
        <v>8196.9</v>
      </c>
      <c r="BH576" s="52">
        <f>SAStab!F11214</f>
        <v>13411</v>
      </c>
      <c r="BI576" s="52">
        <f>SAStab!G11214</f>
        <v>17753</v>
      </c>
      <c r="BJ576" s="52">
        <f>SAStab!H11214</f>
        <v>21119</v>
      </c>
      <c r="BK576" s="52">
        <f>SAStab!I11214</f>
        <v>22910</v>
      </c>
      <c r="BL576" s="52">
        <f>SAStab!J11214</f>
        <v>32528</v>
      </c>
      <c r="BN576" s="7"/>
      <c r="BO576" s="7" t="str">
        <f t="shared" si="139"/>
        <v>Equivalent Cash Income</v>
      </c>
      <c r="BP576" s="98">
        <f>SAStab!G2365</f>
        <v>0.91700000000000004</v>
      </c>
      <c r="BQ576">
        <f>SAStab!B11385</f>
        <v>14312</v>
      </c>
      <c r="BR576">
        <f>SAStab!C11385</f>
        <v>0</v>
      </c>
      <c r="BS576">
        <f>SAStab!D11385</f>
        <v>85.98</v>
      </c>
      <c r="BT576">
        <f>SAStab!E11385</f>
        <v>9034.7999999999993</v>
      </c>
      <c r="BU576">
        <f>SAStab!F11385</f>
        <v>14812.8</v>
      </c>
      <c r="BV576" s="11">
        <f>SAStab!G11385</f>
        <v>19878</v>
      </c>
      <c r="BW576" s="11">
        <f>SAStab!H11385</f>
        <v>23551</v>
      </c>
      <c r="BX576" s="11">
        <f>SAStab!I11385</f>
        <v>25572</v>
      </c>
      <c r="BY576" s="11">
        <f>SAStab!J11385</f>
        <v>41352</v>
      </c>
    </row>
    <row r="577" spans="1:77">
      <c r="A577" s="7"/>
      <c r="B577" s="7" t="s">
        <v>514</v>
      </c>
      <c r="C577" s="98">
        <f>SAStab!B2366</f>
        <v>0.109</v>
      </c>
      <c r="D577" s="52">
        <f>SAStab!B10531</f>
        <v>136</v>
      </c>
      <c r="E577" s="52">
        <f>SAStab!C10531</f>
        <v>0</v>
      </c>
      <c r="F577" s="52">
        <f>SAStab!D10531</f>
        <v>0</v>
      </c>
      <c r="G577" s="52">
        <f>SAStab!E10531</f>
        <v>0</v>
      </c>
      <c r="H577" s="52">
        <f>SAStab!F10531</f>
        <v>0</v>
      </c>
      <c r="I577" s="52">
        <f>SAStab!G10531</f>
        <v>0</v>
      </c>
      <c r="J577" s="52">
        <f>SAStab!H10531</f>
        <v>59</v>
      </c>
      <c r="K577" s="52">
        <f>SAStab!I10531</f>
        <v>800</v>
      </c>
      <c r="L577" s="52">
        <f>SAStab!J10531</f>
        <v>3319</v>
      </c>
      <c r="N577" s="7"/>
      <c r="O577" s="7" t="str">
        <f t="shared" si="135"/>
        <v>Equivalent IRA Withdrawal</v>
      </c>
      <c r="P577" s="98">
        <f>SAStab!C2366</f>
        <v>0.157</v>
      </c>
      <c r="Q577">
        <f>SAStab!B10702</f>
        <v>250</v>
      </c>
      <c r="R577" s="52">
        <f>SAStab!C10702</f>
        <v>0</v>
      </c>
      <c r="S577" s="52">
        <f>SAStab!D10702</f>
        <v>0</v>
      </c>
      <c r="T577" s="52">
        <f>SAStab!E10702</f>
        <v>0</v>
      </c>
      <c r="U577" s="52">
        <f>SAStab!F10702</f>
        <v>0</v>
      </c>
      <c r="V577" s="52">
        <f>SAStab!G10702</f>
        <v>0</v>
      </c>
      <c r="W577" s="52">
        <f>SAStab!H10702</f>
        <v>410</v>
      </c>
      <c r="X577">
        <f>SAStab!I10702</f>
        <v>1340</v>
      </c>
      <c r="Y577">
        <f>SAStab!J10702</f>
        <v>5272</v>
      </c>
      <c r="AA577" s="7"/>
      <c r="AB577" s="7" t="str">
        <f t="shared" si="136"/>
        <v>Equivalent IRA Withdrawal</v>
      </c>
      <c r="AC577" s="98">
        <f>SAStab!D2366</f>
        <v>0.216</v>
      </c>
      <c r="AD577">
        <f>SAStab!B10873</f>
        <v>309</v>
      </c>
      <c r="AE577">
        <f>SAStab!C10873</f>
        <v>0</v>
      </c>
      <c r="AF577">
        <f>SAStab!D10873</f>
        <v>0</v>
      </c>
      <c r="AG577">
        <f>SAStab!E10873</f>
        <v>0</v>
      </c>
      <c r="AH577">
        <f>SAStab!F10873</f>
        <v>0</v>
      </c>
      <c r="AI577">
        <f>SAStab!G10873</f>
        <v>0</v>
      </c>
      <c r="AJ577">
        <f>SAStab!H10873</f>
        <v>839</v>
      </c>
      <c r="AK577">
        <f>SAStab!I10873</f>
        <v>1779</v>
      </c>
      <c r="AL577">
        <f>SAStab!J10873</f>
        <v>5367</v>
      </c>
      <c r="AN577" s="7"/>
      <c r="AO577" s="7" t="str">
        <f t="shared" si="137"/>
        <v>Equivalent IRA Withdrawal</v>
      </c>
      <c r="AP577" s="98">
        <f>SAStab!E2366</f>
        <v>0.24099999999999999</v>
      </c>
      <c r="AQ577" s="52">
        <f>SAStab!B11044</f>
        <v>367</v>
      </c>
      <c r="AR577" s="52">
        <f>SAStab!C11044</f>
        <v>0</v>
      </c>
      <c r="AS577" s="52">
        <f>SAStab!D11044</f>
        <v>0</v>
      </c>
      <c r="AT577" s="52">
        <f>SAStab!E11044</f>
        <v>0</v>
      </c>
      <c r="AU577" s="52">
        <f>SAStab!F11044</f>
        <v>0</v>
      </c>
      <c r="AV577" s="52">
        <f>SAStab!G11044</f>
        <v>0</v>
      </c>
      <c r="AW577" s="52">
        <f>SAStab!H11044</f>
        <v>985</v>
      </c>
      <c r="AX577" s="52">
        <f>SAStab!I11044</f>
        <v>2172</v>
      </c>
      <c r="AY577" s="52">
        <f>SAStab!J11044</f>
        <v>5650</v>
      </c>
      <c r="BA577" s="7"/>
      <c r="BB577" s="7" t="str">
        <f t="shared" si="138"/>
        <v>Equivalent IRA Withdrawal</v>
      </c>
      <c r="BC577" s="98">
        <f>SAStab!F2366</f>
        <v>0.27600000000000002</v>
      </c>
      <c r="BD577" s="52">
        <f>SAStab!B11215</f>
        <v>505</v>
      </c>
      <c r="BE577" s="52">
        <f>SAStab!C11215</f>
        <v>0</v>
      </c>
      <c r="BF577" s="52">
        <f>SAStab!D11215</f>
        <v>0</v>
      </c>
      <c r="BG577" s="52">
        <f>SAStab!E11215</f>
        <v>0</v>
      </c>
      <c r="BH577" s="52">
        <f>SAStab!F11215</f>
        <v>0</v>
      </c>
      <c r="BI577" s="52">
        <f>SAStab!G11215</f>
        <v>73</v>
      </c>
      <c r="BJ577" s="52">
        <f>SAStab!H11215</f>
        <v>1491</v>
      </c>
      <c r="BK577" s="52">
        <f>SAStab!I11215</f>
        <v>3014</v>
      </c>
      <c r="BL577" s="52">
        <f>SAStab!J11215</f>
        <v>8015</v>
      </c>
      <c r="BN577" s="7"/>
      <c r="BO577" s="7" t="str">
        <f t="shared" si="139"/>
        <v>Equivalent IRA Withdrawal</v>
      </c>
      <c r="BP577" s="98">
        <f>SAStab!G2366</f>
        <v>0.29599999999999999</v>
      </c>
      <c r="BQ577">
        <f>SAStab!B11386</f>
        <v>636</v>
      </c>
      <c r="BR577">
        <f>SAStab!C11386</f>
        <v>0</v>
      </c>
      <c r="BS577">
        <f>SAStab!D11386</f>
        <v>0</v>
      </c>
      <c r="BT577">
        <f>SAStab!E11386</f>
        <v>0</v>
      </c>
      <c r="BU577">
        <f>SAStab!F11386</f>
        <v>0</v>
      </c>
      <c r="BV577" s="11">
        <f>SAStab!G11386</f>
        <v>153</v>
      </c>
      <c r="BW577" s="11">
        <f>SAStab!H11386</f>
        <v>1828</v>
      </c>
      <c r="BX577" s="11">
        <f>SAStab!I11386</f>
        <v>3584</v>
      </c>
      <c r="BY577" s="11">
        <f>SAStab!J11386</f>
        <v>9337</v>
      </c>
    </row>
    <row r="578" spans="1:77">
      <c r="A578" s="7"/>
      <c r="B578" s="7" t="s">
        <v>515</v>
      </c>
      <c r="C578" s="98">
        <f>SAStab!B2367</f>
        <v>0.252</v>
      </c>
      <c r="D578" s="52">
        <f>SAStab!B10532</f>
        <v>103</v>
      </c>
      <c r="E578" s="52">
        <f>SAStab!C10532</f>
        <v>0</v>
      </c>
      <c r="F578" s="52">
        <f>SAStab!D10532</f>
        <v>0</v>
      </c>
      <c r="G578" s="52">
        <f>SAStab!E10532</f>
        <v>0</v>
      </c>
      <c r="H578" s="52">
        <f>SAStab!F10532</f>
        <v>0</v>
      </c>
      <c r="I578" s="52">
        <f>SAStab!G10532</f>
        <v>1</v>
      </c>
      <c r="J578" s="52">
        <f>SAStab!H10532</f>
        <v>110</v>
      </c>
      <c r="K578" s="52">
        <f>SAStab!I10532</f>
        <v>472</v>
      </c>
      <c r="L578" s="52">
        <f>SAStab!J10532</f>
        <v>2526</v>
      </c>
      <c r="N578" s="7"/>
      <c r="O578" s="7" t="str">
        <f t="shared" si="135"/>
        <v>Equivalent Interest Income</v>
      </c>
      <c r="P578" s="98">
        <f>SAStab!C2367</f>
        <v>0.27100000000000002</v>
      </c>
      <c r="Q578">
        <f>SAStab!B10703</f>
        <v>150</v>
      </c>
      <c r="R578" s="52">
        <f>SAStab!C10703</f>
        <v>0</v>
      </c>
      <c r="S578" s="52">
        <f>SAStab!D10703</f>
        <v>0</v>
      </c>
      <c r="T578" s="52">
        <f>SAStab!E10703</f>
        <v>0</v>
      </c>
      <c r="U578" s="52">
        <f>SAStab!F10703</f>
        <v>0</v>
      </c>
      <c r="V578" s="52">
        <f>SAStab!G10703</f>
        <v>3</v>
      </c>
      <c r="W578" s="52">
        <f>SAStab!H10703</f>
        <v>181</v>
      </c>
      <c r="X578">
        <f>SAStab!I10703</f>
        <v>577</v>
      </c>
      <c r="Y578">
        <f>SAStab!J10703</f>
        <v>3675</v>
      </c>
      <c r="AA578" s="7"/>
      <c r="AB578" s="7" t="str">
        <f t="shared" si="136"/>
        <v>Equivalent Interest Income</v>
      </c>
      <c r="AC578" s="98">
        <f>SAStab!D2367</f>
        <v>0.28000000000000003</v>
      </c>
      <c r="AD578">
        <f>SAStab!B10874</f>
        <v>176</v>
      </c>
      <c r="AE578">
        <f>SAStab!C10874</f>
        <v>0</v>
      </c>
      <c r="AF578">
        <f>SAStab!D10874</f>
        <v>0</v>
      </c>
      <c r="AG578">
        <f>SAStab!E10874</f>
        <v>0</v>
      </c>
      <c r="AH578">
        <f>SAStab!F10874</f>
        <v>0</v>
      </c>
      <c r="AI578">
        <f>SAStab!G10874</f>
        <v>5</v>
      </c>
      <c r="AJ578">
        <f>SAStab!H10874</f>
        <v>214</v>
      </c>
      <c r="AK578">
        <f>SAStab!I10874</f>
        <v>708</v>
      </c>
      <c r="AL578">
        <f>SAStab!J10874</f>
        <v>2984</v>
      </c>
      <c r="AN578" s="7"/>
      <c r="AO578" s="7" t="str">
        <f t="shared" si="137"/>
        <v>Equivalent Interest Income</v>
      </c>
      <c r="AP578" s="98">
        <f>SAStab!E2367</f>
        <v>0.27800000000000002</v>
      </c>
      <c r="AQ578" s="52">
        <f>SAStab!B11045</f>
        <v>209</v>
      </c>
      <c r="AR578" s="52">
        <f>SAStab!C11045</f>
        <v>0</v>
      </c>
      <c r="AS578" s="52">
        <f>SAStab!D11045</f>
        <v>0</v>
      </c>
      <c r="AT578" s="52">
        <f>SAStab!E11045</f>
        <v>0</v>
      </c>
      <c r="AU578" s="52">
        <f>SAStab!F11045</f>
        <v>0</v>
      </c>
      <c r="AV578" s="52">
        <f>SAStab!G11045</f>
        <v>6</v>
      </c>
      <c r="AW578" s="52">
        <f>SAStab!H11045</f>
        <v>258</v>
      </c>
      <c r="AX578" s="52">
        <f>SAStab!I11045</f>
        <v>779</v>
      </c>
      <c r="AY578" s="52">
        <f>SAStab!J11045</f>
        <v>4624</v>
      </c>
      <c r="BA578" s="7"/>
      <c r="BB578" s="7" t="str">
        <f t="shared" si="138"/>
        <v>Equivalent Interest Income</v>
      </c>
      <c r="BC578" s="98">
        <f>SAStab!F2367</f>
        <v>0.28100000000000003</v>
      </c>
      <c r="BD578" s="52">
        <f>SAStab!B11216</f>
        <v>215</v>
      </c>
      <c r="BE578" s="52">
        <f>SAStab!C11216</f>
        <v>0</v>
      </c>
      <c r="BF578" s="52">
        <f>SAStab!D11216</f>
        <v>0</v>
      </c>
      <c r="BG578" s="52">
        <f>SAStab!E11216</f>
        <v>0</v>
      </c>
      <c r="BH578" s="52">
        <f>SAStab!F11216</f>
        <v>0</v>
      </c>
      <c r="BI578" s="52">
        <f>SAStab!G11216</f>
        <v>7</v>
      </c>
      <c r="BJ578" s="52">
        <f>SAStab!H11216</f>
        <v>304</v>
      </c>
      <c r="BK578" s="52">
        <f>SAStab!I11216</f>
        <v>941</v>
      </c>
      <c r="BL578" s="52">
        <f>SAStab!J11216</f>
        <v>4429</v>
      </c>
      <c r="BN578" s="7"/>
      <c r="BO578" s="7" t="str">
        <f t="shared" si="139"/>
        <v>Equivalent Interest Income</v>
      </c>
      <c r="BP578" s="98">
        <f>SAStab!G2367</f>
        <v>0.29599999999999999</v>
      </c>
      <c r="BQ578">
        <f>SAStab!B11387</f>
        <v>265</v>
      </c>
      <c r="BR578">
        <f>SAStab!C11387</f>
        <v>0</v>
      </c>
      <c r="BS578">
        <f>SAStab!D11387</f>
        <v>0</v>
      </c>
      <c r="BT578">
        <f>SAStab!E11387</f>
        <v>0</v>
      </c>
      <c r="BU578">
        <f>SAStab!F11387</f>
        <v>0</v>
      </c>
      <c r="BV578" s="11">
        <f>SAStab!G11387</f>
        <v>11</v>
      </c>
      <c r="BW578" s="11">
        <f>SAStab!H11387</f>
        <v>435</v>
      </c>
      <c r="BX578" s="11">
        <f>SAStab!I11387</f>
        <v>1168</v>
      </c>
      <c r="BY578" s="11">
        <f>SAStab!J11387</f>
        <v>5964</v>
      </c>
    </row>
    <row r="579" spans="1:77">
      <c r="A579" s="7"/>
      <c r="B579" s="7" t="s">
        <v>516</v>
      </c>
      <c r="C579" s="98">
        <f>SAStab!B2368</f>
        <v>6.5000000000000002E-2</v>
      </c>
      <c r="D579" s="52">
        <f>SAStab!B10533</f>
        <v>147</v>
      </c>
      <c r="E579" s="52">
        <f>SAStab!C10533</f>
        <v>0</v>
      </c>
      <c r="F579" s="52">
        <f>SAStab!D10533</f>
        <v>0</v>
      </c>
      <c r="G579" s="52">
        <f>SAStab!E10533</f>
        <v>0</v>
      </c>
      <c r="H579" s="52">
        <f>SAStab!F10533</f>
        <v>0</v>
      </c>
      <c r="I579" s="52">
        <f>SAStab!G10533</f>
        <v>0</v>
      </c>
      <c r="J579" s="52">
        <f>SAStab!H10533</f>
        <v>0</v>
      </c>
      <c r="K579" s="52">
        <f>SAStab!I10533</f>
        <v>106</v>
      </c>
      <c r="L579" s="52">
        <f>SAStab!J10533</f>
        <v>3550</v>
      </c>
      <c r="N579" s="7"/>
      <c r="O579" s="7" t="str">
        <f t="shared" si="135"/>
        <v>Equivalent Dividend Income</v>
      </c>
      <c r="P579" s="98">
        <f>SAStab!C2368</f>
        <v>7.0999999999999994E-2</v>
      </c>
      <c r="Q579">
        <f>SAStab!B10704</f>
        <v>215</v>
      </c>
      <c r="R579" s="52">
        <f>SAStab!C10704</f>
        <v>0</v>
      </c>
      <c r="S579" s="52">
        <f>SAStab!D10704</f>
        <v>0</v>
      </c>
      <c r="T579" s="52">
        <f>SAStab!E10704</f>
        <v>0</v>
      </c>
      <c r="U579" s="52">
        <f>SAStab!F10704</f>
        <v>0</v>
      </c>
      <c r="V579" s="52">
        <f>SAStab!G10704</f>
        <v>0</v>
      </c>
      <c r="W579" s="52">
        <f>SAStab!H10704</f>
        <v>0</v>
      </c>
      <c r="X579">
        <f>SAStab!I10704</f>
        <v>260</v>
      </c>
      <c r="Y579">
        <f>SAStab!J10704</f>
        <v>4992</v>
      </c>
      <c r="AA579" s="7"/>
      <c r="AB579" s="7" t="str">
        <f t="shared" si="136"/>
        <v>Equivalent Dividend Income</v>
      </c>
      <c r="AC579" s="98">
        <f>SAStab!D2368</f>
        <v>6.9000000000000006E-2</v>
      </c>
      <c r="AD579">
        <f>SAStab!B10875</f>
        <v>201</v>
      </c>
      <c r="AE579">
        <f>SAStab!C10875</f>
        <v>0</v>
      </c>
      <c r="AF579">
        <f>SAStab!D10875</f>
        <v>0</v>
      </c>
      <c r="AG579">
        <f>SAStab!E10875</f>
        <v>0</v>
      </c>
      <c r="AH579">
        <f>SAStab!F10875</f>
        <v>0</v>
      </c>
      <c r="AI579">
        <f>SAStab!G10875</f>
        <v>0</v>
      </c>
      <c r="AJ579">
        <f>SAStab!H10875</f>
        <v>0</v>
      </c>
      <c r="AK579">
        <f>SAStab!I10875</f>
        <v>282</v>
      </c>
      <c r="AL579">
        <f>SAStab!J10875</f>
        <v>4501</v>
      </c>
      <c r="AN579" s="7"/>
      <c r="AO579" s="7" t="str">
        <f t="shared" si="137"/>
        <v>Equivalent Dividend Income</v>
      </c>
      <c r="AP579" s="98">
        <f>SAStab!E2368</f>
        <v>6.4000000000000001E-2</v>
      </c>
      <c r="AQ579" s="52">
        <f>SAStab!B11046</f>
        <v>199</v>
      </c>
      <c r="AR579" s="52">
        <f>SAStab!C11046</f>
        <v>0</v>
      </c>
      <c r="AS579" s="52">
        <f>SAStab!D11046</f>
        <v>0</v>
      </c>
      <c r="AT579" s="52">
        <f>SAStab!E11046</f>
        <v>0</v>
      </c>
      <c r="AU579" s="52">
        <f>SAStab!F11046</f>
        <v>0</v>
      </c>
      <c r="AV579" s="52">
        <f>SAStab!G11046</f>
        <v>0</v>
      </c>
      <c r="AW579" s="52">
        <f>SAStab!H11046</f>
        <v>0</v>
      </c>
      <c r="AX579" s="52">
        <f>SAStab!I11046</f>
        <v>170</v>
      </c>
      <c r="AY579" s="52">
        <f>SAStab!J11046</f>
        <v>5441</v>
      </c>
      <c r="BA579" s="7"/>
      <c r="BB579" s="7" t="str">
        <f t="shared" si="138"/>
        <v>Equivalent Dividend Income</v>
      </c>
      <c r="BC579" s="98">
        <f>SAStab!F2368</f>
        <v>6.2E-2</v>
      </c>
      <c r="BD579" s="52">
        <f>SAStab!B11217</f>
        <v>241</v>
      </c>
      <c r="BE579" s="52">
        <f>SAStab!C11217</f>
        <v>0</v>
      </c>
      <c r="BF579" s="52">
        <f>SAStab!D11217</f>
        <v>0</v>
      </c>
      <c r="BG579" s="52">
        <f>SAStab!E11217</f>
        <v>0</v>
      </c>
      <c r="BH579" s="52">
        <f>SAStab!F11217</f>
        <v>0</v>
      </c>
      <c r="BI579" s="52">
        <f>SAStab!G11217</f>
        <v>0</v>
      </c>
      <c r="BJ579" s="52">
        <f>SAStab!H11217</f>
        <v>0</v>
      </c>
      <c r="BK579" s="52">
        <f>SAStab!I11217</f>
        <v>189</v>
      </c>
      <c r="BL579" s="52">
        <f>SAStab!J11217</f>
        <v>6015</v>
      </c>
      <c r="BN579" s="7"/>
      <c r="BO579" s="7" t="str">
        <f t="shared" si="139"/>
        <v>Equivalent Dividend Income</v>
      </c>
      <c r="BP579" s="98">
        <f>SAStab!G2368</f>
        <v>6.7000000000000004E-2</v>
      </c>
      <c r="BQ579">
        <f>SAStab!B11388</f>
        <v>356</v>
      </c>
      <c r="BR579">
        <f>SAStab!C11388</f>
        <v>0</v>
      </c>
      <c r="BS579">
        <f>SAStab!D11388</f>
        <v>0</v>
      </c>
      <c r="BT579">
        <f>SAStab!E11388</f>
        <v>0</v>
      </c>
      <c r="BU579">
        <f>SAStab!F11388</f>
        <v>0</v>
      </c>
      <c r="BV579" s="11">
        <f>SAStab!G11388</f>
        <v>0</v>
      </c>
      <c r="BW579" s="11">
        <f>SAStab!H11388</f>
        <v>0</v>
      </c>
      <c r="BX579" s="11">
        <f>SAStab!I11388</f>
        <v>461</v>
      </c>
      <c r="BY579" s="11">
        <f>SAStab!J11388</f>
        <v>8331</v>
      </c>
    </row>
    <row r="580" spans="1:77">
      <c r="A580" s="7"/>
      <c r="B580" s="7" t="s">
        <v>517</v>
      </c>
      <c r="C580" s="98">
        <f>SAStab!B2369</f>
        <v>2.7E-2</v>
      </c>
      <c r="D580" s="52">
        <f>SAStab!B10534</f>
        <v>221</v>
      </c>
      <c r="E580" s="52">
        <f>SAStab!C10534</f>
        <v>0</v>
      </c>
      <c r="F580" s="52">
        <f>SAStab!D10534</f>
        <v>0</v>
      </c>
      <c r="G580" s="52">
        <f>SAStab!E10534</f>
        <v>0</v>
      </c>
      <c r="H580" s="52">
        <f>SAStab!F10534</f>
        <v>0</v>
      </c>
      <c r="I580" s="52">
        <f>SAStab!G10534</f>
        <v>0</v>
      </c>
      <c r="J580" s="52">
        <f>SAStab!H10534</f>
        <v>0</v>
      </c>
      <c r="K580" s="52">
        <f>SAStab!I10534</f>
        <v>0</v>
      </c>
      <c r="L580" s="52">
        <f>SAStab!J10534</f>
        <v>5725</v>
      </c>
      <c r="N580" s="7"/>
      <c r="O580" s="7" t="str">
        <f t="shared" si="135"/>
        <v>Equivalent Rental Income</v>
      </c>
      <c r="P580" s="98">
        <f>SAStab!C2369</f>
        <v>0.03</v>
      </c>
      <c r="Q580">
        <f>SAStab!B10705</f>
        <v>312</v>
      </c>
      <c r="R580" s="52">
        <f>SAStab!C10705</f>
        <v>0</v>
      </c>
      <c r="S580" s="52">
        <f>SAStab!D10705</f>
        <v>0</v>
      </c>
      <c r="T580" s="52">
        <f>SAStab!E10705</f>
        <v>0</v>
      </c>
      <c r="U580" s="52">
        <f>SAStab!F10705</f>
        <v>0</v>
      </c>
      <c r="V580" s="52">
        <f>SAStab!G10705</f>
        <v>0</v>
      </c>
      <c r="W580" s="52">
        <f>SAStab!H10705</f>
        <v>0</v>
      </c>
      <c r="X580">
        <f>SAStab!I10705</f>
        <v>0</v>
      </c>
      <c r="Y580">
        <f>SAStab!J10705</f>
        <v>8333</v>
      </c>
      <c r="AA580" s="7"/>
      <c r="AB580" s="7" t="str">
        <f t="shared" si="136"/>
        <v>Equivalent Rental Income</v>
      </c>
      <c r="AC580" s="98">
        <f>SAStab!D2369</f>
        <v>3.2000000000000001E-2</v>
      </c>
      <c r="AD580">
        <f>SAStab!B10876</f>
        <v>319</v>
      </c>
      <c r="AE580">
        <f>SAStab!C10876</f>
        <v>0</v>
      </c>
      <c r="AF580">
        <f>SAStab!D10876</f>
        <v>0</v>
      </c>
      <c r="AG580">
        <f>SAStab!E10876</f>
        <v>0</v>
      </c>
      <c r="AH580">
        <f>SAStab!F10876</f>
        <v>0</v>
      </c>
      <c r="AI580">
        <f>SAStab!G10876</f>
        <v>0</v>
      </c>
      <c r="AJ580">
        <f>SAStab!H10876</f>
        <v>0</v>
      </c>
      <c r="AK580">
        <f>SAStab!I10876</f>
        <v>0</v>
      </c>
      <c r="AL580">
        <f>SAStab!J10876</f>
        <v>8143</v>
      </c>
      <c r="AN580" s="7"/>
      <c r="AO580" s="7" t="str">
        <f t="shared" si="137"/>
        <v>Equivalent Rental Income</v>
      </c>
      <c r="AP580" s="98">
        <f>SAStab!E2369</f>
        <v>3.2000000000000001E-2</v>
      </c>
      <c r="AQ580" s="52">
        <f>SAStab!B11047</f>
        <v>325</v>
      </c>
      <c r="AR580" s="52">
        <f>SAStab!C11047</f>
        <v>0</v>
      </c>
      <c r="AS580" s="52">
        <f>SAStab!D11047</f>
        <v>0</v>
      </c>
      <c r="AT580" s="52">
        <f>SAStab!E11047</f>
        <v>0</v>
      </c>
      <c r="AU580" s="52">
        <f>SAStab!F11047</f>
        <v>0</v>
      </c>
      <c r="AV580" s="52">
        <f>SAStab!G11047</f>
        <v>0</v>
      </c>
      <c r="AW580" s="52">
        <f>SAStab!H11047</f>
        <v>0</v>
      </c>
      <c r="AX580" s="52">
        <f>SAStab!I11047</f>
        <v>0</v>
      </c>
      <c r="AY580" s="52">
        <f>SAStab!J11047</f>
        <v>10041</v>
      </c>
      <c r="BA580" s="7"/>
      <c r="BB580" s="7" t="str">
        <f t="shared" si="138"/>
        <v>Equivalent Rental Income</v>
      </c>
      <c r="BC580" s="98">
        <f>SAStab!F2369</f>
        <v>3.3000000000000002E-2</v>
      </c>
      <c r="BD580" s="52">
        <f>SAStab!B11218</f>
        <v>478</v>
      </c>
      <c r="BE580" s="52">
        <f>SAStab!C11218</f>
        <v>0</v>
      </c>
      <c r="BF580" s="52">
        <f>SAStab!D11218</f>
        <v>0</v>
      </c>
      <c r="BG580" s="52">
        <f>SAStab!E11218</f>
        <v>0</v>
      </c>
      <c r="BH580" s="52">
        <f>SAStab!F11218</f>
        <v>0</v>
      </c>
      <c r="BI580" s="52">
        <f>SAStab!G11218</f>
        <v>0</v>
      </c>
      <c r="BJ580" s="52">
        <f>SAStab!H11218</f>
        <v>0</v>
      </c>
      <c r="BK580" s="52">
        <f>SAStab!I11218</f>
        <v>0</v>
      </c>
      <c r="BL580" s="52">
        <f>SAStab!J11218</f>
        <v>11086</v>
      </c>
      <c r="BN580" s="7"/>
      <c r="BO580" s="7" t="str">
        <f t="shared" si="139"/>
        <v>Equivalent Rental Income</v>
      </c>
      <c r="BP580" s="98">
        <f>SAStab!G2369</f>
        <v>3.4000000000000002E-2</v>
      </c>
      <c r="BQ580">
        <f>SAStab!B11389</f>
        <v>487</v>
      </c>
      <c r="BR580">
        <f>SAStab!C11389</f>
        <v>0</v>
      </c>
      <c r="BS580">
        <f>SAStab!D11389</f>
        <v>0</v>
      </c>
      <c r="BT580">
        <f>SAStab!E11389</f>
        <v>0</v>
      </c>
      <c r="BU580">
        <f>SAStab!F11389</f>
        <v>0</v>
      </c>
      <c r="BV580" s="11">
        <f>SAStab!G11389</f>
        <v>0</v>
      </c>
      <c r="BW580" s="11">
        <f>SAStab!H11389</f>
        <v>0</v>
      </c>
      <c r="BX580" s="11">
        <f>SAStab!I11389</f>
        <v>0</v>
      </c>
      <c r="BY580" s="11">
        <f>SAStab!J11389</f>
        <v>13895</v>
      </c>
    </row>
    <row r="581" spans="1:77">
      <c r="A581" s="6" t="s">
        <v>59</v>
      </c>
      <c r="B581" s="7"/>
      <c r="C581" s="98"/>
      <c r="N581" s="6" t="s">
        <v>59</v>
      </c>
      <c r="O581" s="7"/>
      <c r="P581" s="98"/>
      <c r="AA581" s="6" t="s">
        <v>59</v>
      </c>
      <c r="AB581" s="7"/>
      <c r="AC581" s="98"/>
      <c r="AN581" s="6" t="s">
        <v>59</v>
      </c>
      <c r="AO581" s="7"/>
      <c r="AP581" s="98"/>
      <c r="BA581" s="6" t="s">
        <v>59</v>
      </c>
      <c r="BB581" s="7"/>
      <c r="BC581" s="98"/>
      <c r="BN581" s="6" t="s">
        <v>59</v>
      </c>
      <c r="BO581" s="7"/>
      <c r="BP581" s="98"/>
    </row>
    <row r="582" spans="1:77">
      <c r="A582" s="7"/>
      <c r="B582" s="7" t="s">
        <v>512</v>
      </c>
      <c r="C582" s="98">
        <f>SAStab!B2380</f>
        <v>1</v>
      </c>
      <c r="D582" s="52">
        <f>SAStab!B10535</f>
        <v>28068</v>
      </c>
      <c r="E582" s="52">
        <f>SAStab!C10535</f>
        <v>21134.94</v>
      </c>
      <c r="F582" s="52">
        <f>SAStab!D10535</f>
        <v>21852.1</v>
      </c>
      <c r="G582" s="52">
        <f>SAStab!E10535</f>
        <v>23964.5</v>
      </c>
      <c r="H582" s="52">
        <f>SAStab!F10535</f>
        <v>27965.7</v>
      </c>
      <c r="I582" s="52">
        <f>SAStab!G10535</f>
        <v>31992</v>
      </c>
      <c r="J582" s="52">
        <f>SAStab!H10535</f>
        <v>34587</v>
      </c>
      <c r="K582" s="52">
        <f>SAStab!I10535</f>
        <v>35447</v>
      </c>
      <c r="L582" s="52">
        <f>SAStab!J10535</f>
        <v>36185</v>
      </c>
      <c r="N582" s="7"/>
      <c r="O582" s="7" t="str">
        <f t="shared" ref="O582:O608" si="140">$B582</f>
        <v>Equivalent Annuity Income</v>
      </c>
      <c r="P582" s="98">
        <f>SAStab!C2380</f>
        <v>1</v>
      </c>
      <c r="Q582">
        <f>SAStab!B10706</f>
        <v>30256</v>
      </c>
      <c r="R582" s="52">
        <f>SAStab!C10706</f>
        <v>22669.200000000001</v>
      </c>
      <c r="S582" s="52">
        <f>SAStab!D10706</f>
        <v>23531.54</v>
      </c>
      <c r="T582" s="52">
        <f>SAStab!E10706</f>
        <v>25884.5</v>
      </c>
      <c r="U582" s="52">
        <f>SAStab!F10706</f>
        <v>30154.1</v>
      </c>
      <c r="V582" s="52">
        <f>SAStab!G10706</f>
        <v>34476</v>
      </c>
      <c r="W582" s="52">
        <f>SAStab!H10706</f>
        <v>37237</v>
      </c>
      <c r="X582">
        <f>SAStab!I10706</f>
        <v>38168</v>
      </c>
      <c r="Y582">
        <f>SAStab!J10706</f>
        <v>38867</v>
      </c>
      <c r="AA582" s="7"/>
      <c r="AB582" s="7" t="str">
        <f t="shared" ref="AB582:AB608" si="141">$B582</f>
        <v>Equivalent Annuity Income</v>
      </c>
      <c r="AC582" s="98">
        <f>SAStab!D2380</f>
        <v>1</v>
      </c>
      <c r="AD582" s="7">
        <f>SAStab!B10877</f>
        <v>31008</v>
      </c>
      <c r="AE582" s="7">
        <f>SAStab!C10877</f>
        <v>23387.439999999999</v>
      </c>
      <c r="AF582" s="7">
        <f>SAStab!D10877</f>
        <v>24160.959999999999</v>
      </c>
      <c r="AG582" s="7">
        <f>SAStab!E10877</f>
        <v>26581.7</v>
      </c>
      <c r="AH582" s="7">
        <f>SAStab!F10877</f>
        <v>30909.5</v>
      </c>
      <c r="AI582" s="7">
        <f>SAStab!G10877</f>
        <v>35322</v>
      </c>
      <c r="AJ582" s="7">
        <f>SAStab!H10877</f>
        <v>38050</v>
      </c>
      <c r="AK582" s="7">
        <f>SAStab!I10877</f>
        <v>39042</v>
      </c>
      <c r="AL582" s="7">
        <f>SAStab!J10877</f>
        <v>39868</v>
      </c>
      <c r="AN582" s="7"/>
      <c r="AO582" s="7" t="str">
        <f t="shared" ref="AO582:AO608" si="142">$B582</f>
        <v>Equivalent Annuity Income</v>
      </c>
      <c r="AP582" s="98">
        <f>SAStab!E2380</f>
        <v>1</v>
      </c>
      <c r="AQ582" s="52">
        <f>SAStab!B11048</f>
        <v>31717</v>
      </c>
      <c r="AR582" s="52">
        <f>SAStab!C11048</f>
        <v>24121.91</v>
      </c>
      <c r="AS582" s="52">
        <f>SAStab!D11048</f>
        <v>24875.33</v>
      </c>
      <c r="AT582" s="52">
        <f>SAStab!E11048</f>
        <v>27415.1</v>
      </c>
      <c r="AU582" s="52">
        <f>SAStab!F11048</f>
        <v>31610.2</v>
      </c>
      <c r="AV582" s="52">
        <f>SAStab!G11048</f>
        <v>35920</v>
      </c>
      <c r="AW582" s="52">
        <f>SAStab!H11048</f>
        <v>38785</v>
      </c>
      <c r="AX582" s="52">
        <f>SAStab!I11048</f>
        <v>39753</v>
      </c>
      <c r="AY582" s="52">
        <f>SAStab!J11048</f>
        <v>40524</v>
      </c>
      <c r="BA582" s="7"/>
      <c r="BB582" s="7" t="str">
        <f t="shared" ref="BB582:BB608" si="143">$B582</f>
        <v>Equivalent Annuity Income</v>
      </c>
      <c r="BC582" s="98">
        <f>SAStab!F2380</f>
        <v>1</v>
      </c>
      <c r="BD582" s="52">
        <f>SAStab!B11219</f>
        <v>34228</v>
      </c>
      <c r="BE582" s="52">
        <f>SAStab!C11219</f>
        <v>25944.2</v>
      </c>
      <c r="BF582" s="52">
        <f>SAStab!D11219</f>
        <v>26867.24</v>
      </c>
      <c r="BG582" s="52">
        <f>SAStab!E11219</f>
        <v>29521.4</v>
      </c>
      <c r="BH582" s="52">
        <f>SAStab!F11219</f>
        <v>34101.800000000003</v>
      </c>
      <c r="BI582" s="52">
        <f>SAStab!G11219</f>
        <v>38750</v>
      </c>
      <c r="BJ582" s="52">
        <f>SAStab!H11219</f>
        <v>41963</v>
      </c>
      <c r="BK582" s="52">
        <f>SAStab!I11219</f>
        <v>43038</v>
      </c>
      <c r="BL582" s="52">
        <f>SAStab!J11219</f>
        <v>43820</v>
      </c>
      <c r="BN582" s="7"/>
      <c r="BO582" s="7" t="str">
        <f t="shared" ref="BO582:BO608" si="144">$B582</f>
        <v>Equivalent Annuity Income</v>
      </c>
      <c r="BP582" s="98">
        <f>SAStab!G2380</f>
        <v>1</v>
      </c>
      <c r="BQ582">
        <f>SAStab!B11390</f>
        <v>37655</v>
      </c>
      <c r="BR582">
        <f>SAStab!C11390</f>
        <v>28758.93</v>
      </c>
      <c r="BS582">
        <f>SAStab!D11390</f>
        <v>29580.77</v>
      </c>
      <c r="BT582">
        <f>SAStab!E11390</f>
        <v>32446.7</v>
      </c>
      <c r="BU582">
        <f>SAStab!F11390</f>
        <v>37546.5</v>
      </c>
      <c r="BV582" s="11">
        <f>SAStab!G11390</f>
        <v>42663</v>
      </c>
      <c r="BW582" s="11">
        <f>SAStab!H11390</f>
        <v>46052</v>
      </c>
      <c r="BX582" s="11">
        <f>SAStab!I11390</f>
        <v>47178</v>
      </c>
      <c r="BY582" s="11">
        <f>SAStab!J11390</f>
        <v>48023</v>
      </c>
    </row>
    <row r="583" spans="1:77">
      <c r="A583" s="7"/>
      <c r="B583" s="7" t="s">
        <v>39</v>
      </c>
      <c r="C583" s="98">
        <f>SAStab!B2381</f>
        <v>0.91100000000000003</v>
      </c>
      <c r="D583" s="52">
        <f>SAStab!B10536</f>
        <v>14395</v>
      </c>
      <c r="E583" s="52">
        <f>SAStab!C10536</f>
        <v>0</v>
      </c>
      <c r="F583" s="52">
        <f>SAStab!D10536</f>
        <v>3157.49</v>
      </c>
      <c r="G583" s="52">
        <f>SAStab!E10536</f>
        <v>10682.9</v>
      </c>
      <c r="H583" s="52">
        <f>SAStab!F10536</f>
        <v>15594.2</v>
      </c>
      <c r="I583" s="52">
        <f>SAStab!G10536</f>
        <v>19187</v>
      </c>
      <c r="J583" s="52">
        <f>SAStab!H10536</f>
        <v>22091</v>
      </c>
      <c r="K583" s="52">
        <f>SAStab!I10536</f>
        <v>24092</v>
      </c>
      <c r="L583" s="52">
        <f>SAStab!J10536</f>
        <v>26977</v>
      </c>
      <c r="N583" s="7"/>
      <c r="O583" s="7" t="str">
        <f t="shared" si="140"/>
        <v>Social Security Benefits</v>
      </c>
      <c r="P583" s="98">
        <f>SAStab!C2381</f>
        <v>0.91200000000000003</v>
      </c>
      <c r="Q583">
        <f>SAStab!B10707</f>
        <v>15745</v>
      </c>
      <c r="R583" s="52">
        <f>SAStab!C10707</f>
        <v>0</v>
      </c>
      <c r="S583" s="52">
        <f>SAStab!D10707</f>
        <v>3098.3</v>
      </c>
      <c r="T583" s="52">
        <f>SAStab!E10707</f>
        <v>11704.2</v>
      </c>
      <c r="U583" s="52">
        <f>SAStab!F10707</f>
        <v>17118.7</v>
      </c>
      <c r="V583" s="52">
        <f>SAStab!G10707</f>
        <v>21022</v>
      </c>
      <c r="W583" s="52">
        <f>SAStab!H10707</f>
        <v>24265</v>
      </c>
      <c r="X583">
        <f>SAStab!I10707</f>
        <v>25804</v>
      </c>
      <c r="Y583">
        <f>SAStab!J10707</f>
        <v>29248</v>
      </c>
      <c r="AA583" s="7"/>
      <c r="AB583" s="7" t="str">
        <f t="shared" si="141"/>
        <v>Social Security Benefits</v>
      </c>
      <c r="AC583" s="98">
        <f>SAStab!D2381</f>
        <v>0.93300000000000005</v>
      </c>
      <c r="AD583" s="7">
        <f>SAStab!B10878</f>
        <v>17275</v>
      </c>
      <c r="AE583" s="7">
        <f>SAStab!C10878</f>
        <v>0</v>
      </c>
      <c r="AF583" s="7">
        <f>SAStab!D10878</f>
        <v>6660.06</v>
      </c>
      <c r="AG583" s="7">
        <f>SAStab!E10878</f>
        <v>13762.6</v>
      </c>
      <c r="AH583" s="7">
        <f>SAStab!F10878</f>
        <v>18469.7</v>
      </c>
      <c r="AI583" s="7">
        <f>SAStab!G10878</f>
        <v>22261</v>
      </c>
      <c r="AJ583" s="7">
        <f>SAStab!H10878</f>
        <v>25581</v>
      </c>
      <c r="AK583" s="7">
        <f>SAStab!I10878</f>
        <v>27316</v>
      </c>
      <c r="AL583" s="7">
        <f>SAStab!J10878</f>
        <v>30347</v>
      </c>
      <c r="AN583" s="7"/>
      <c r="AO583" s="7" t="str">
        <f t="shared" si="142"/>
        <v>Social Security Benefits</v>
      </c>
      <c r="AP583" s="98">
        <f>SAStab!E2381</f>
        <v>0.93100000000000005</v>
      </c>
      <c r="AQ583" s="52">
        <f>SAStab!B11049</f>
        <v>18286</v>
      </c>
      <c r="AR583" s="52">
        <f>SAStab!C11049</f>
        <v>0</v>
      </c>
      <c r="AS583" s="52">
        <f>SAStab!D11049</f>
        <v>7570.83</v>
      </c>
      <c r="AT583" s="52">
        <f>SAStab!E11049</f>
        <v>14673.1</v>
      </c>
      <c r="AU583" s="52">
        <f>SAStab!F11049</f>
        <v>19584.5</v>
      </c>
      <c r="AV583" s="52">
        <f>SAStab!G11049</f>
        <v>23464</v>
      </c>
      <c r="AW583" s="52">
        <f>SAStab!H11049</f>
        <v>26727</v>
      </c>
      <c r="AX583" s="52">
        <f>SAStab!I11049</f>
        <v>28722</v>
      </c>
      <c r="AY583" s="52">
        <f>SAStab!J11049</f>
        <v>32215</v>
      </c>
      <c r="BA583" s="7"/>
      <c r="BB583" s="7" t="str">
        <f t="shared" si="143"/>
        <v>Social Security Benefits</v>
      </c>
      <c r="BC583" s="98">
        <f>SAStab!F2381</f>
        <v>0.93</v>
      </c>
      <c r="BD583" s="52">
        <f>SAStab!B11220</f>
        <v>19817</v>
      </c>
      <c r="BE583" s="52">
        <f>SAStab!C11220</f>
        <v>0</v>
      </c>
      <c r="BF583" s="52">
        <f>SAStab!D11220</f>
        <v>7745.17</v>
      </c>
      <c r="BG583" s="52">
        <f>SAStab!E11220</f>
        <v>15886.9</v>
      </c>
      <c r="BH583" s="52">
        <f>SAStab!F11220</f>
        <v>21152.3</v>
      </c>
      <c r="BI583" s="52">
        <f>SAStab!G11220</f>
        <v>25406</v>
      </c>
      <c r="BJ583" s="52">
        <f>SAStab!H11220</f>
        <v>29159</v>
      </c>
      <c r="BK583" s="52">
        <f>SAStab!I11220</f>
        <v>31483</v>
      </c>
      <c r="BL583" s="52">
        <f>SAStab!J11220</f>
        <v>35234</v>
      </c>
      <c r="BN583" s="7"/>
      <c r="BO583" s="7" t="str">
        <f t="shared" si="144"/>
        <v>Social Security Benefits</v>
      </c>
      <c r="BP583" s="98">
        <f>SAStab!G2381</f>
        <v>0.93400000000000005</v>
      </c>
      <c r="BQ583">
        <f>SAStab!B11391</f>
        <v>22232</v>
      </c>
      <c r="BR583">
        <f>SAStab!C11391</f>
        <v>0</v>
      </c>
      <c r="BS583">
        <f>SAStab!D11391</f>
        <v>9818.89</v>
      </c>
      <c r="BT583">
        <f>SAStab!E11391</f>
        <v>17925.5</v>
      </c>
      <c r="BU583">
        <f>SAStab!F11391</f>
        <v>23611</v>
      </c>
      <c r="BV583" s="11">
        <f>SAStab!G11391</f>
        <v>28162</v>
      </c>
      <c r="BW583" s="11">
        <f>SAStab!H11391</f>
        <v>32389</v>
      </c>
      <c r="BX583" s="11">
        <f>SAStab!I11391</f>
        <v>35167</v>
      </c>
      <c r="BY583" s="11">
        <f>SAStab!J11391</f>
        <v>39267</v>
      </c>
    </row>
    <row r="584" spans="1:77">
      <c r="A584" s="7"/>
      <c r="B584" s="9" t="s">
        <v>44</v>
      </c>
      <c r="C584" s="98">
        <f>SAStab!B2389</f>
        <v>0.88700000000000001</v>
      </c>
      <c r="D584" s="52">
        <f>SAStab!B10544</f>
        <v>12907</v>
      </c>
      <c r="E584" s="52">
        <f>SAStab!C10544</f>
        <v>0</v>
      </c>
      <c r="F584" s="52">
        <f>SAStab!D10544</f>
        <v>0</v>
      </c>
      <c r="G584" s="52">
        <f>SAStab!E10544</f>
        <v>8950.4</v>
      </c>
      <c r="H584" s="52">
        <f>SAStab!F10544</f>
        <v>13560.6</v>
      </c>
      <c r="I584" s="52">
        <f>SAStab!G10544</f>
        <v>17974</v>
      </c>
      <c r="J584" s="52">
        <f>SAStab!H10544</f>
        <v>20927</v>
      </c>
      <c r="K584" s="52">
        <f>SAStab!I10544</f>
        <v>22923</v>
      </c>
      <c r="L584" s="52">
        <f>SAStab!J10544</f>
        <v>25771</v>
      </c>
      <c r="N584" s="7"/>
      <c r="O584" s="7" t="str">
        <f>$B584</f>
        <v xml:space="preserve">      Own Benefit</v>
      </c>
      <c r="P584" s="98">
        <f>SAStab!C2389</f>
        <v>0.88400000000000001</v>
      </c>
      <c r="Q584">
        <f>SAStab!B10715</f>
        <v>13914</v>
      </c>
      <c r="R584" s="52">
        <f>SAStab!C10715</f>
        <v>0</v>
      </c>
      <c r="S584" s="52">
        <f>SAStab!D10715</f>
        <v>0</v>
      </c>
      <c r="T584" s="52">
        <f>SAStab!E10715</f>
        <v>9698</v>
      </c>
      <c r="U584" s="52">
        <f>SAStab!F10715</f>
        <v>14760.5</v>
      </c>
      <c r="V584" s="52">
        <f>SAStab!G10715</f>
        <v>19407</v>
      </c>
      <c r="W584" s="52">
        <f>SAStab!H10715</f>
        <v>22624</v>
      </c>
      <c r="X584">
        <f>SAStab!I10715</f>
        <v>24612</v>
      </c>
      <c r="Y584">
        <f>SAStab!J10715</f>
        <v>27628</v>
      </c>
      <c r="AA584" s="7"/>
      <c r="AB584" s="7" t="str">
        <f>$B584</f>
        <v xml:space="preserve">      Own Benefit</v>
      </c>
      <c r="AC584" s="98">
        <f>SAStab!D2389</f>
        <v>0.91100000000000003</v>
      </c>
      <c r="AD584" s="7">
        <f>SAStab!B10886</f>
        <v>15154</v>
      </c>
      <c r="AE584" s="7">
        <f>SAStab!C10886</f>
        <v>0</v>
      </c>
      <c r="AF584" s="7">
        <f>SAStab!D10886</f>
        <v>4144.46</v>
      </c>
      <c r="AG584" s="7">
        <f>SAStab!E10886</f>
        <v>10889.5</v>
      </c>
      <c r="AH584" s="7">
        <f>SAStab!F10886</f>
        <v>15851.3</v>
      </c>
      <c r="AI584" s="7">
        <f>SAStab!G10886</f>
        <v>20425</v>
      </c>
      <c r="AJ584" s="7">
        <f>SAStab!H10886</f>
        <v>23961</v>
      </c>
      <c r="AK584" s="7">
        <f>SAStab!I10886</f>
        <v>25919</v>
      </c>
      <c r="AL584" s="7">
        <f>SAStab!J10886</f>
        <v>29445</v>
      </c>
      <c r="AN584" s="7"/>
      <c r="AO584" s="7" t="str">
        <f>$B584</f>
        <v xml:space="preserve">      Own Benefit</v>
      </c>
      <c r="AP584" s="98">
        <f>SAStab!E2389</f>
        <v>0.91500000000000004</v>
      </c>
      <c r="AQ584" s="52">
        <f>SAStab!B11057</f>
        <v>16105</v>
      </c>
      <c r="AR584" s="52">
        <f>SAStab!C11057</f>
        <v>0</v>
      </c>
      <c r="AS584" s="52">
        <f>SAStab!D11057</f>
        <v>5534.1</v>
      </c>
      <c r="AT584" s="52">
        <f>SAStab!E11057</f>
        <v>11722.9</v>
      </c>
      <c r="AU584" s="52">
        <f>SAStab!F11057</f>
        <v>16653.2</v>
      </c>
      <c r="AV584" s="52">
        <f>SAStab!G11057</f>
        <v>21466</v>
      </c>
      <c r="AW584" s="52">
        <f>SAStab!H11057</f>
        <v>25327</v>
      </c>
      <c r="AX584" s="52">
        <f>SAStab!I11057</f>
        <v>27215</v>
      </c>
      <c r="AY584" s="52">
        <f>SAStab!J11057</f>
        <v>31360</v>
      </c>
      <c r="BA584" s="7"/>
      <c r="BB584" s="7" t="str">
        <f>$B584</f>
        <v xml:space="preserve">      Own Benefit</v>
      </c>
      <c r="BC584" s="98">
        <f>SAStab!F2389</f>
        <v>0.91300000000000003</v>
      </c>
      <c r="BD584" s="52">
        <f>SAStab!B11228</f>
        <v>17457</v>
      </c>
      <c r="BE584" s="52">
        <f>SAStab!C11228</f>
        <v>0</v>
      </c>
      <c r="BF584" s="52">
        <f>SAStab!D11228</f>
        <v>5238.54</v>
      </c>
      <c r="BG584" s="52">
        <f>SAStab!E11228</f>
        <v>12783.7</v>
      </c>
      <c r="BH584" s="52">
        <f>SAStab!F11228</f>
        <v>18138.599999999999</v>
      </c>
      <c r="BI584" s="52">
        <f>SAStab!G11228</f>
        <v>23228</v>
      </c>
      <c r="BJ584" s="52">
        <f>SAStab!H11228</f>
        <v>27371</v>
      </c>
      <c r="BK584" s="52">
        <f>SAStab!I11228</f>
        <v>29894</v>
      </c>
      <c r="BL584" s="52">
        <f>SAStab!J11228</f>
        <v>34522</v>
      </c>
      <c r="BN584" s="7"/>
      <c r="BO584" s="7" t="str">
        <f>$B584</f>
        <v xml:space="preserve">      Own Benefit</v>
      </c>
      <c r="BP584" s="98">
        <f>SAStab!G2389</f>
        <v>0.92200000000000004</v>
      </c>
      <c r="BQ584">
        <f>SAStab!B11399</f>
        <v>19558</v>
      </c>
      <c r="BR584">
        <f>SAStab!C11399</f>
        <v>0</v>
      </c>
      <c r="BS584">
        <f>SAStab!D11399</f>
        <v>7664.02</v>
      </c>
      <c r="BT584">
        <f>SAStab!E11399</f>
        <v>14499.8</v>
      </c>
      <c r="BU584">
        <f>SAStab!F11399</f>
        <v>20172</v>
      </c>
      <c r="BV584" s="11">
        <f>SAStab!G11399</f>
        <v>25693</v>
      </c>
      <c r="BW584" s="11">
        <f>SAStab!H11399</f>
        <v>30406</v>
      </c>
      <c r="BX584" s="11">
        <f>SAStab!I11399</f>
        <v>32952</v>
      </c>
      <c r="BY584" s="11">
        <f>SAStab!J11399</f>
        <v>38157</v>
      </c>
    </row>
    <row r="585" spans="1:77">
      <c r="A585" s="7"/>
      <c r="B585" s="9" t="s">
        <v>45</v>
      </c>
      <c r="C585" s="98">
        <f>SAStab!B2390</f>
        <v>0.36</v>
      </c>
      <c r="D585" s="52">
        <f>SAStab!B10545</f>
        <v>4546</v>
      </c>
      <c r="E585" s="52">
        <f>SAStab!C10545</f>
        <v>0</v>
      </c>
      <c r="F585" s="52">
        <f>SAStab!D10545</f>
        <v>0</v>
      </c>
      <c r="G585" s="52">
        <f>SAStab!E10545</f>
        <v>0</v>
      </c>
      <c r="H585" s="52">
        <f>SAStab!F10545</f>
        <v>0</v>
      </c>
      <c r="I585" s="52">
        <f>SAStab!G10545</f>
        <v>9279</v>
      </c>
      <c r="J585" s="52">
        <f>SAStab!H10545</f>
        <v>15682</v>
      </c>
      <c r="K585" s="52">
        <f>SAStab!I10545</f>
        <v>19007</v>
      </c>
      <c r="L585" s="52">
        <f>SAStab!J10545</f>
        <v>23742</v>
      </c>
      <c r="N585" s="7"/>
      <c r="O585" s="7" t="str">
        <f>$B585</f>
        <v xml:space="preserve">      Spouse Benefit</v>
      </c>
      <c r="P585" s="98">
        <f>SAStab!C2390</f>
        <v>0.379</v>
      </c>
      <c r="Q585">
        <f>SAStab!B10716</f>
        <v>5193</v>
      </c>
      <c r="R585" s="52">
        <f>SAStab!C10716</f>
        <v>0</v>
      </c>
      <c r="S585" s="52">
        <f>SAStab!D10716</f>
        <v>0</v>
      </c>
      <c r="T585" s="52">
        <f>SAStab!E10716</f>
        <v>0</v>
      </c>
      <c r="U585" s="52">
        <f>SAStab!F10716</f>
        <v>0</v>
      </c>
      <c r="V585" s="52">
        <f>SAStab!G10716</f>
        <v>10729</v>
      </c>
      <c r="W585" s="52">
        <f>SAStab!H10716</f>
        <v>17218</v>
      </c>
      <c r="X585">
        <f>SAStab!I10716</f>
        <v>20649</v>
      </c>
      <c r="Y585">
        <f>SAStab!J10716</f>
        <v>25494</v>
      </c>
      <c r="AA585" s="7"/>
      <c r="AB585" s="7" t="str">
        <f>$B585</f>
        <v xml:space="preserve">      Spouse Benefit</v>
      </c>
      <c r="AC585" s="98">
        <f>SAStab!D2390</f>
        <v>0.40799999999999997</v>
      </c>
      <c r="AD585" s="7">
        <f>SAStab!B10887</f>
        <v>5858</v>
      </c>
      <c r="AE585" s="7">
        <f>SAStab!C10887</f>
        <v>0</v>
      </c>
      <c r="AF585" s="7">
        <f>SAStab!D10887</f>
        <v>0</v>
      </c>
      <c r="AG585" s="7">
        <f>SAStab!E10887</f>
        <v>0</v>
      </c>
      <c r="AH585" s="7">
        <f>SAStab!F10887</f>
        <v>0</v>
      </c>
      <c r="AI585" s="7">
        <f>SAStab!G10887</f>
        <v>12087</v>
      </c>
      <c r="AJ585" s="7">
        <f>SAStab!H10887</f>
        <v>18071</v>
      </c>
      <c r="AK585" s="7">
        <f>SAStab!I10887</f>
        <v>21573</v>
      </c>
      <c r="AL585" s="7">
        <f>SAStab!J10887</f>
        <v>26641</v>
      </c>
      <c r="AN585" s="7"/>
      <c r="AO585" s="7" t="str">
        <f>$B585</f>
        <v xml:space="preserve">      Spouse Benefit</v>
      </c>
      <c r="AP585" s="98">
        <f>SAStab!E2390</f>
        <v>0.38800000000000001</v>
      </c>
      <c r="AQ585" s="52">
        <f>SAStab!B11058</f>
        <v>5903</v>
      </c>
      <c r="AR585" s="52">
        <f>SAStab!C11058</f>
        <v>0</v>
      </c>
      <c r="AS585" s="52">
        <f>SAStab!D11058</f>
        <v>0</v>
      </c>
      <c r="AT585" s="52">
        <f>SAStab!E11058</f>
        <v>0</v>
      </c>
      <c r="AU585" s="52">
        <f>SAStab!F11058</f>
        <v>0</v>
      </c>
      <c r="AV585" s="52">
        <f>SAStab!G11058</f>
        <v>12386</v>
      </c>
      <c r="AW585" s="52">
        <f>SAStab!H11058</f>
        <v>18762</v>
      </c>
      <c r="AX585" s="52">
        <f>SAStab!I11058</f>
        <v>22532</v>
      </c>
      <c r="AY585" s="52">
        <f>SAStab!J11058</f>
        <v>28123</v>
      </c>
      <c r="BA585" s="7"/>
      <c r="BB585" s="7" t="str">
        <f>$B585</f>
        <v xml:space="preserve">      Spouse Benefit</v>
      </c>
      <c r="BC585" s="98">
        <f>SAStab!F2390</f>
        <v>0.38900000000000001</v>
      </c>
      <c r="BD585" s="52">
        <f>SAStab!B11229</f>
        <v>6449</v>
      </c>
      <c r="BE585" s="52">
        <f>SAStab!C11229</f>
        <v>0</v>
      </c>
      <c r="BF585" s="52">
        <f>SAStab!D11229</f>
        <v>0</v>
      </c>
      <c r="BG585" s="52">
        <f>SAStab!E11229</f>
        <v>0</v>
      </c>
      <c r="BH585" s="52">
        <f>SAStab!F11229</f>
        <v>0</v>
      </c>
      <c r="BI585" s="52">
        <f>SAStab!G11229</f>
        <v>13457</v>
      </c>
      <c r="BJ585" s="52">
        <f>SAStab!H11229</f>
        <v>20649</v>
      </c>
      <c r="BK585" s="52">
        <f>SAStab!I11229</f>
        <v>24414</v>
      </c>
      <c r="BL585" s="52">
        <f>SAStab!J11229</f>
        <v>30808</v>
      </c>
      <c r="BN585" s="7"/>
      <c r="BO585" s="7" t="str">
        <f>$B585</f>
        <v xml:space="preserve">      Spouse Benefit</v>
      </c>
      <c r="BP585" s="98">
        <f>SAStab!G2390</f>
        <v>0.39500000000000002</v>
      </c>
      <c r="BQ585">
        <f>SAStab!B11400</f>
        <v>7290</v>
      </c>
      <c r="BR585">
        <f>SAStab!C11400</f>
        <v>0</v>
      </c>
      <c r="BS585">
        <f>SAStab!D11400</f>
        <v>0</v>
      </c>
      <c r="BT585">
        <f>SAStab!E11400</f>
        <v>0</v>
      </c>
      <c r="BU585">
        <f>SAStab!F11400</f>
        <v>0</v>
      </c>
      <c r="BV585" s="11">
        <f>SAStab!G11400</f>
        <v>15207</v>
      </c>
      <c r="BW585" s="11">
        <f>SAStab!H11400</f>
        <v>22742</v>
      </c>
      <c r="BX585" s="11">
        <f>SAStab!I11400</f>
        <v>26774</v>
      </c>
      <c r="BY585" s="11">
        <f>SAStab!J11400</f>
        <v>34257</v>
      </c>
    </row>
    <row r="586" spans="1:77">
      <c r="B586" s="7" t="s">
        <v>63</v>
      </c>
      <c r="C586" s="98">
        <f>SAStab!B2382</f>
        <v>4.0000000000000001E-3</v>
      </c>
      <c r="D586" s="52">
        <f>SAStab!B10537</f>
        <v>20</v>
      </c>
      <c r="E586" s="52">
        <f>SAStab!C10537</f>
        <v>0</v>
      </c>
      <c r="F586" s="52">
        <f>SAStab!D10537</f>
        <v>0</v>
      </c>
      <c r="G586" s="52">
        <f>SAStab!E10537</f>
        <v>0</v>
      </c>
      <c r="H586" s="52">
        <f>SAStab!F10537</f>
        <v>0</v>
      </c>
      <c r="I586" s="52">
        <f>SAStab!G10537</f>
        <v>0</v>
      </c>
      <c r="J586" s="52">
        <f>SAStab!H10537</f>
        <v>0</v>
      </c>
      <c r="K586" s="52">
        <f>SAStab!I10537</f>
        <v>0</v>
      </c>
      <c r="L586" s="52">
        <f>SAStab!J10537</f>
        <v>0</v>
      </c>
      <c r="O586" s="7" t="str">
        <f t="shared" si="140"/>
        <v>SSI</v>
      </c>
      <c r="P586" s="98">
        <f>SAStab!C2382</f>
        <v>2E-3</v>
      </c>
      <c r="Q586">
        <f>SAStab!B10708</f>
        <v>9</v>
      </c>
      <c r="R586" s="52">
        <f>SAStab!C10708</f>
        <v>0</v>
      </c>
      <c r="S586" s="52">
        <f>SAStab!D10708</f>
        <v>0</v>
      </c>
      <c r="T586" s="52">
        <f>SAStab!E10708</f>
        <v>0</v>
      </c>
      <c r="U586" s="52">
        <f>SAStab!F10708</f>
        <v>0</v>
      </c>
      <c r="V586" s="52">
        <f>SAStab!G10708</f>
        <v>0</v>
      </c>
      <c r="W586" s="52">
        <f>SAStab!H10708</f>
        <v>0</v>
      </c>
      <c r="X586">
        <f>SAStab!I10708</f>
        <v>0</v>
      </c>
      <c r="Y586">
        <f>SAStab!J10708</f>
        <v>0</v>
      </c>
      <c r="AB586" s="7" t="str">
        <f t="shared" si="141"/>
        <v>SSI</v>
      </c>
      <c r="AC586" s="149">
        <f>SAStab!D2382</f>
        <v>2E-3</v>
      </c>
      <c r="AD586" s="7">
        <f>SAStab!B10879</f>
        <v>8</v>
      </c>
      <c r="AE586" s="7">
        <f>SAStab!C10879</f>
        <v>0</v>
      </c>
      <c r="AF586" s="7">
        <f>SAStab!D10879</f>
        <v>0</v>
      </c>
      <c r="AG586" s="7">
        <f>SAStab!E10879</f>
        <v>0</v>
      </c>
      <c r="AH586" s="7">
        <f>SAStab!F10879</f>
        <v>0</v>
      </c>
      <c r="AI586" s="7">
        <f>SAStab!G10879</f>
        <v>0</v>
      </c>
      <c r="AJ586" s="7">
        <f>SAStab!H10879</f>
        <v>0</v>
      </c>
      <c r="AK586" s="7">
        <f>SAStab!I10879</f>
        <v>0</v>
      </c>
      <c r="AL586" s="7">
        <f>SAStab!J10879</f>
        <v>0</v>
      </c>
      <c r="AO586" s="7" t="str">
        <f t="shared" si="142"/>
        <v>SSI</v>
      </c>
      <c r="AP586" s="98">
        <f>SAStab!E2382</f>
        <v>3.0000000000000001E-3</v>
      </c>
      <c r="AQ586" s="52">
        <f>SAStab!B11050</f>
        <v>13</v>
      </c>
      <c r="AR586" s="52">
        <f>SAStab!C11050</f>
        <v>0</v>
      </c>
      <c r="AS586" s="52">
        <f>SAStab!D11050</f>
        <v>0</v>
      </c>
      <c r="AT586" s="52">
        <f>SAStab!E11050</f>
        <v>0</v>
      </c>
      <c r="AU586" s="52">
        <f>SAStab!F11050</f>
        <v>0</v>
      </c>
      <c r="AV586" s="52">
        <f>SAStab!G11050</f>
        <v>0</v>
      </c>
      <c r="AW586" s="52">
        <f>SAStab!H11050</f>
        <v>0</v>
      </c>
      <c r="AX586" s="52">
        <f>SAStab!I11050</f>
        <v>0</v>
      </c>
      <c r="AY586" s="52">
        <f>SAStab!J11050</f>
        <v>0</v>
      </c>
      <c r="BB586" s="7" t="str">
        <f t="shared" si="143"/>
        <v>SSI</v>
      </c>
      <c r="BC586" s="98">
        <f>SAStab!F2382</f>
        <v>1E-3</v>
      </c>
      <c r="BD586" s="52">
        <f>SAStab!B11221</f>
        <v>4</v>
      </c>
      <c r="BE586" s="52">
        <f>SAStab!C11221</f>
        <v>0</v>
      </c>
      <c r="BF586" s="52">
        <f>SAStab!D11221</f>
        <v>0</v>
      </c>
      <c r="BG586" s="52">
        <f>SAStab!E11221</f>
        <v>0</v>
      </c>
      <c r="BH586" s="52">
        <f>SAStab!F11221</f>
        <v>0</v>
      </c>
      <c r="BI586" s="52">
        <f>SAStab!G11221</f>
        <v>0</v>
      </c>
      <c r="BJ586" s="52">
        <f>SAStab!H11221</f>
        <v>0</v>
      </c>
      <c r="BK586" s="52">
        <f>SAStab!I11221</f>
        <v>0</v>
      </c>
      <c r="BL586" s="52">
        <f>SAStab!J11221</f>
        <v>0</v>
      </c>
      <c r="BO586" s="7" t="str">
        <f t="shared" si="144"/>
        <v>SSI</v>
      </c>
      <c r="BP586" s="98">
        <f>SAStab!G2382</f>
        <v>1E-3</v>
      </c>
      <c r="BQ586">
        <f>SAStab!B11392</f>
        <v>3</v>
      </c>
      <c r="BR586">
        <f>SAStab!C11392</f>
        <v>0</v>
      </c>
      <c r="BS586">
        <f>SAStab!D11392</f>
        <v>0</v>
      </c>
      <c r="BT586">
        <f>SAStab!E11392</f>
        <v>0</v>
      </c>
      <c r="BU586">
        <f>SAStab!F11392</f>
        <v>0</v>
      </c>
      <c r="BV586" s="11">
        <f>SAStab!G11392</f>
        <v>0</v>
      </c>
      <c r="BW586" s="11">
        <f>SAStab!H11392</f>
        <v>0</v>
      </c>
      <c r="BX586" s="11">
        <f>SAStab!I11392</f>
        <v>0</v>
      </c>
      <c r="BY586" s="11">
        <f>SAStab!J11392</f>
        <v>0</v>
      </c>
    </row>
    <row r="587" spans="1:77">
      <c r="A587" s="7"/>
      <c r="B587" s="7" t="s">
        <v>271</v>
      </c>
      <c r="C587" s="98">
        <f>SAStab!B2383</f>
        <v>0.94899999999999995</v>
      </c>
      <c r="D587" s="52">
        <f>SAStab!B10538</f>
        <v>4258</v>
      </c>
      <c r="E587" s="52">
        <f>SAStab!C10538</f>
        <v>0</v>
      </c>
      <c r="F587" s="52">
        <f>SAStab!D10538</f>
        <v>166.74</v>
      </c>
      <c r="G587" s="52">
        <f>SAStab!E10538</f>
        <v>828.4</v>
      </c>
      <c r="H587" s="52">
        <f>SAStab!F10538</f>
        <v>2742.9</v>
      </c>
      <c r="I587" s="52">
        <f>SAStab!G10538</f>
        <v>6130</v>
      </c>
      <c r="J587" s="52">
        <f>SAStab!H10538</f>
        <v>10485</v>
      </c>
      <c r="K587" s="52">
        <f>SAStab!I10538</f>
        <v>13831</v>
      </c>
      <c r="L587" s="52">
        <f>SAStab!J10538</f>
        <v>20326</v>
      </c>
      <c r="N587" s="7"/>
      <c r="O587" s="7" t="str">
        <f t="shared" si="140"/>
        <v>Annuitized Financial Income</v>
      </c>
      <c r="P587" s="98">
        <f>SAStab!C2383</f>
        <v>0.95799999999999996</v>
      </c>
      <c r="Q587">
        <f>SAStab!B10709</f>
        <v>4697</v>
      </c>
      <c r="R587" s="52">
        <f>SAStab!C10709</f>
        <v>26.82</v>
      </c>
      <c r="S587" s="52">
        <f>SAStab!D10709</f>
        <v>240.81</v>
      </c>
      <c r="T587" s="52">
        <f>SAStab!E10709</f>
        <v>1079.3</v>
      </c>
      <c r="U587" s="52">
        <f>SAStab!F10709</f>
        <v>3180.7</v>
      </c>
      <c r="V587" s="52">
        <f>SAStab!G10709</f>
        <v>6732</v>
      </c>
      <c r="W587" s="52">
        <f>SAStab!H10709</f>
        <v>11336</v>
      </c>
      <c r="X587">
        <f>SAStab!I10709</f>
        <v>14739</v>
      </c>
      <c r="Y587">
        <f>SAStab!J10709</f>
        <v>21495</v>
      </c>
      <c r="AA587" s="7"/>
      <c r="AB587" s="7" t="str">
        <f t="shared" si="141"/>
        <v>Annuitized Financial Income</v>
      </c>
      <c r="AC587" s="98">
        <f>SAStab!D2383</f>
        <v>0.95799999999999996</v>
      </c>
      <c r="AD587" s="7">
        <f>SAStab!B10880</f>
        <v>5093</v>
      </c>
      <c r="AE587" s="7">
        <f>SAStab!C10880</f>
        <v>35.82</v>
      </c>
      <c r="AF587" s="7">
        <f>SAStab!D10880</f>
        <v>294.13</v>
      </c>
      <c r="AG587" s="7">
        <f>SAStab!E10880</f>
        <v>1361.7</v>
      </c>
      <c r="AH587" s="7">
        <f>SAStab!F10880</f>
        <v>3751.3</v>
      </c>
      <c r="AI587" s="7">
        <f>SAStab!G10880</f>
        <v>7385</v>
      </c>
      <c r="AJ587" s="7">
        <f>SAStab!H10880</f>
        <v>11617</v>
      </c>
      <c r="AK587" s="7">
        <f>SAStab!I10880</f>
        <v>14909</v>
      </c>
      <c r="AL587" s="7">
        <f>SAStab!J10880</f>
        <v>21793</v>
      </c>
      <c r="AN587" s="7"/>
      <c r="AO587" s="7" t="str">
        <f t="shared" si="142"/>
        <v>Annuitized Financial Income</v>
      </c>
      <c r="AP587" s="98">
        <f>SAStab!E2383</f>
        <v>0.95299999999999996</v>
      </c>
      <c r="AQ587" s="52">
        <f>SAStab!B11051</f>
        <v>5425</v>
      </c>
      <c r="AR587" s="52">
        <f>SAStab!C11051</f>
        <v>8.65</v>
      </c>
      <c r="AS587" s="52">
        <f>SAStab!D11051</f>
        <v>308.52</v>
      </c>
      <c r="AT587" s="52">
        <f>SAStab!E11051</f>
        <v>1410.3</v>
      </c>
      <c r="AU587" s="52">
        <f>SAStab!F11051</f>
        <v>4015.8</v>
      </c>
      <c r="AV587" s="52">
        <f>SAStab!G11051</f>
        <v>8046</v>
      </c>
      <c r="AW587" s="52">
        <f>SAStab!H11051</f>
        <v>12353</v>
      </c>
      <c r="AX587" s="52">
        <f>SAStab!I11051</f>
        <v>15686</v>
      </c>
      <c r="AY587" s="52">
        <f>SAStab!J11051</f>
        <v>22555</v>
      </c>
      <c r="BA587" s="7"/>
      <c r="BB587" s="7" t="str">
        <f t="shared" si="143"/>
        <v>Annuitized Financial Income</v>
      </c>
      <c r="BC587" s="98">
        <f>SAStab!F2383</f>
        <v>0.95699999999999996</v>
      </c>
      <c r="BD587" s="52">
        <f>SAStab!B11222</f>
        <v>6071</v>
      </c>
      <c r="BE587" s="52">
        <f>SAStab!C11222</f>
        <v>38.08</v>
      </c>
      <c r="BF587" s="52">
        <f>SAStab!D11222</f>
        <v>365.05</v>
      </c>
      <c r="BG587" s="52">
        <f>SAStab!E11222</f>
        <v>1576.4</v>
      </c>
      <c r="BH587" s="52">
        <f>SAStab!F11222</f>
        <v>4422.5</v>
      </c>
      <c r="BI587" s="52">
        <f>SAStab!G11222</f>
        <v>8817</v>
      </c>
      <c r="BJ587" s="52">
        <f>SAStab!H11222</f>
        <v>14086</v>
      </c>
      <c r="BK587" s="52">
        <f>SAStab!I11222</f>
        <v>17672</v>
      </c>
      <c r="BL587" s="52">
        <f>SAStab!J11222</f>
        <v>26343</v>
      </c>
      <c r="BN587" s="7"/>
      <c r="BO587" s="7" t="str">
        <f t="shared" si="144"/>
        <v>Annuitized Financial Income</v>
      </c>
      <c r="BP587" s="98">
        <f>SAStab!G2383</f>
        <v>0.95099999999999996</v>
      </c>
      <c r="BQ587">
        <f>SAStab!B11393</f>
        <v>6598</v>
      </c>
      <c r="BR587">
        <f>SAStab!C11393</f>
        <v>1.19</v>
      </c>
      <c r="BS587">
        <f>SAStab!D11393</f>
        <v>355.25</v>
      </c>
      <c r="BT587">
        <f>SAStab!E11393</f>
        <v>1672.6</v>
      </c>
      <c r="BU587">
        <f>SAStab!F11393</f>
        <v>4796.8</v>
      </c>
      <c r="BV587" s="11">
        <f>SAStab!G11393</f>
        <v>9488</v>
      </c>
      <c r="BW587" s="11">
        <f>SAStab!H11393</f>
        <v>15288</v>
      </c>
      <c r="BX587" s="11">
        <f>SAStab!I11393</f>
        <v>19430</v>
      </c>
      <c r="BY587" s="11">
        <f>SAStab!J11393</f>
        <v>29700</v>
      </c>
    </row>
    <row r="588" spans="1:77">
      <c r="A588" s="6"/>
      <c r="B588" s="7" t="s">
        <v>40</v>
      </c>
      <c r="C588" s="98">
        <f>SAStab!B2384</f>
        <v>0.4</v>
      </c>
      <c r="D588" s="52">
        <f>SAStab!B10539</f>
        <v>2467</v>
      </c>
      <c r="E588" s="52">
        <f>SAStab!C10539</f>
        <v>0</v>
      </c>
      <c r="F588" s="52">
        <f>SAStab!D10539</f>
        <v>0</v>
      </c>
      <c r="G588" s="52">
        <f>SAStab!E10539</f>
        <v>0</v>
      </c>
      <c r="H588" s="52">
        <f>SAStab!F10539</f>
        <v>0</v>
      </c>
      <c r="I588" s="52">
        <f>SAStab!G10539</f>
        <v>3627</v>
      </c>
      <c r="J588" s="52">
        <f>SAStab!H10539</f>
        <v>8090</v>
      </c>
      <c r="K588" s="52">
        <f>SAStab!I10539</f>
        <v>11831</v>
      </c>
      <c r="L588" s="52">
        <f>SAStab!J10539</f>
        <v>21315</v>
      </c>
      <c r="N588" s="6"/>
      <c r="O588" s="7" t="str">
        <f t="shared" si="140"/>
        <v>DB Pension Income</v>
      </c>
      <c r="P588" s="98">
        <f>SAStab!C2384</f>
        <v>0.38600000000000001</v>
      </c>
      <c r="Q588">
        <f>SAStab!B10710</f>
        <v>1927</v>
      </c>
      <c r="R588" s="52">
        <f>SAStab!C10710</f>
        <v>0</v>
      </c>
      <c r="S588" s="52">
        <f>SAStab!D10710</f>
        <v>0</v>
      </c>
      <c r="T588" s="52">
        <f>SAStab!E10710</f>
        <v>0</v>
      </c>
      <c r="U588" s="52">
        <f>SAStab!F10710</f>
        <v>0</v>
      </c>
      <c r="V588" s="52">
        <f>SAStab!G10710</f>
        <v>2252</v>
      </c>
      <c r="W588" s="52">
        <f>SAStab!H10710</f>
        <v>6450</v>
      </c>
      <c r="X588">
        <f>SAStab!I10710</f>
        <v>9756</v>
      </c>
      <c r="Y588">
        <f>SAStab!J10710</f>
        <v>19364</v>
      </c>
      <c r="AA588" s="6"/>
      <c r="AB588" s="7" t="str">
        <f t="shared" si="141"/>
        <v>DB Pension Income</v>
      </c>
      <c r="AC588" s="98">
        <f>SAStab!D2384</f>
        <v>0.34100000000000003</v>
      </c>
      <c r="AD588" s="7">
        <f>SAStab!B10881</f>
        <v>1316</v>
      </c>
      <c r="AE588" s="7">
        <f>SAStab!C10881</f>
        <v>0</v>
      </c>
      <c r="AF588" s="7">
        <f>SAStab!D10881</f>
        <v>0</v>
      </c>
      <c r="AG588" s="7">
        <f>SAStab!E10881</f>
        <v>0</v>
      </c>
      <c r="AH588" s="7">
        <f>SAStab!F10881</f>
        <v>0</v>
      </c>
      <c r="AI588" s="7">
        <f>SAStab!G10881</f>
        <v>1117</v>
      </c>
      <c r="AJ588" s="7">
        <f>SAStab!H10881</f>
        <v>4388</v>
      </c>
      <c r="AK588" s="7">
        <f>SAStab!I10881</f>
        <v>7240</v>
      </c>
      <c r="AL588" s="7">
        <f>SAStab!J10881</f>
        <v>15354</v>
      </c>
      <c r="AN588" s="6"/>
      <c r="AO588" s="7" t="str">
        <f t="shared" si="142"/>
        <v>DB Pension Income</v>
      </c>
      <c r="AP588" s="98">
        <f>SAStab!E2384</f>
        <v>0.28100000000000003</v>
      </c>
      <c r="AQ588" s="52">
        <f>SAStab!B11052</f>
        <v>872</v>
      </c>
      <c r="AR588" s="52">
        <f>SAStab!C11052</f>
        <v>0</v>
      </c>
      <c r="AS588" s="52">
        <f>SAStab!D11052</f>
        <v>0</v>
      </c>
      <c r="AT588" s="52">
        <f>SAStab!E11052</f>
        <v>0</v>
      </c>
      <c r="AU588" s="52">
        <f>SAStab!F11052</f>
        <v>0</v>
      </c>
      <c r="AV588" s="52">
        <f>SAStab!G11052</f>
        <v>390</v>
      </c>
      <c r="AW588" s="52">
        <f>SAStab!H11052</f>
        <v>2659</v>
      </c>
      <c r="AX588" s="52">
        <f>SAStab!I11052</f>
        <v>5167</v>
      </c>
      <c r="AY588" s="52">
        <f>SAStab!J11052</f>
        <v>12491</v>
      </c>
      <c r="BA588" s="6"/>
      <c r="BB588" s="7" t="str">
        <f t="shared" si="143"/>
        <v>DB Pension Income</v>
      </c>
      <c r="BC588" s="98">
        <f>SAStab!F2384</f>
        <v>0.20399999999999999</v>
      </c>
      <c r="BD588" s="52">
        <f>SAStab!B11223</f>
        <v>630</v>
      </c>
      <c r="BE588" s="52">
        <f>SAStab!C11223</f>
        <v>0</v>
      </c>
      <c r="BF588" s="52">
        <f>SAStab!D11223</f>
        <v>0</v>
      </c>
      <c r="BG588" s="52">
        <f>SAStab!E11223</f>
        <v>0</v>
      </c>
      <c r="BH588" s="52">
        <f>SAStab!F11223</f>
        <v>0</v>
      </c>
      <c r="BI588" s="52">
        <f>SAStab!G11223</f>
        <v>0</v>
      </c>
      <c r="BJ588" s="52">
        <f>SAStab!H11223</f>
        <v>1530</v>
      </c>
      <c r="BK588" s="52">
        <f>SAStab!I11223</f>
        <v>4016</v>
      </c>
      <c r="BL588" s="52">
        <f>SAStab!J11223</f>
        <v>11701</v>
      </c>
      <c r="BN588" s="6"/>
      <c r="BO588" s="7" t="str">
        <f t="shared" si="144"/>
        <v>DB Pension Income</v>
      </c>
      <c r="BP588" s="98">
        <f>SAStab!G2384</f>
        <v>0.159</v>
      </c>
      <c r="BQ588">
        <f>SAStab!B11394</f>
        <v>578</v>
      </c>
      <c r="BR588">
        <f>SAStab!C11394</f>
        <v>0</v>
      </c>
      <c r="BS588">
        <f>SAStab!D11394</f>
        <v>0</v>
      </c>
      <c r="BT588">
        <f>SAStab!E11394</f>
        <v>0</v>
      </c>
      <c r="BU588">
        <f>SAStab!F11394</f>
        <v>0</v>
      </c>
      <c r="BV588" s="11">
        <f>SAStab!G11394</f>
        <v>0</v>
      </c>
      <c r="BW588" s="11">
        <f>SAStab!H11394</f>
        <v>1104</v>
      </c>
      <c r="BX588" s="11">
        <f>SAStab!I11394</f>
        <v>3745</v>
      </c>
      <c r="BY588" s="11">
        <f>SAStab!J11394</f>
        <v>12448</v>
      </c>
    </row>
    <row r="589" spans="1:77">
      <c r="A589" s="7"/>
      <c r="B589" s="7" t="s">
        <v>41</v>
      </c>
      <c r="C589" s="98">
        <f>SAStab!B2385</f>
        <v>0.25600000000000001</v>
      </c>
      <c r="D589" s="52">
        <f>SAStab!B10540</f>
        <v>3235</v>
      </c>
      <c r="E589" s="52">
        <f>SAStab!C10540</f>
        <v>0</v>
      </c>
      <c r="F589" s="52">
        <f>SAStab!D10540</f>
        <v>0</v>
      </c>
      <c r="G589" s="52">
        <f>SAStab!E10540</f>
        <v>0</v>
      </c>
      <c r="H589" s="52">
        <f>SAStab!F10540</f>
        <v>0</v>
      </c>
      <c r="I589" s="52">
        <f>SAStab!G10540</f>
        <v>104</v>
      </c>
      <c r="J589" s="52">
        <f>SAStab!H10540</f>
        <v>14193</v>
      </c>
      <c r="K589" s="52">
        <f>SAStab!I10540</f>
        <v>20453</v>
      </c>
      <c r="L589" s="52">
        <f>SAStab!J10540</f>
        <v>28790</v>
      </c>
      <c r="N589" s="7"/>
      <c r="O589" s="7" t="str">
        <f t="shared" si="140"/>
        <v>Earned Income</v>
      </c>
      <c r="P589" s="98">
        <f>SAStab!C2385</f>
        <v>0.28499999999999998</v>
      </c>
      <c r="Q589">
        <f>SAStab!B10711</f>
        <v>4064</v>
      </c>
      <c r="R589" s="52">
        <f>SAStab!C10711</f>
        <v>0</v>
      </c>
      <c r="S589" s="52">
        <f>SAStab!D10711</f>
        <v>0</v>
      </c>
      <c r="T589" s="52">
        <f>SAStab!E10711</f>
        <v>0</v>
      </c>
      <c r="U589" s="52">
        <f>SAStab!F10711</f>
        <v>0</v>
      </c>
      <c r="V589" s="52">
        <f>SAStab!G10711</f>
        <v>3720</v>
      </c>
      <c r="W589" s="52">
        <f>SAStab!H10711</f>
        <v>17711</v>
      </c>
      <c r="X589">
        <f>SAStab!I10711</f>
        <v>23089</v>
      </c>
      <c r="Y589">
        <f>SAStab!J10711</f>
        <v>31190</v>
      </c>
      <c r="AA589" s="7"/>
      <c r="AB589" s="7" t="str">
        <f t="shared" si="141"/>
        <v>Earned Income</v>
      </c>
      <c r="AC589" s="98">
        <f>SAStab!D2385</f>
        <v>0.249</v>
      </c>
      <c r="AD589" s="7">
        <f>SAStab!B10882</f>
        <v>3310</v>
      </c>
      <c r="AE589" s="7">
        <f>SAStab!C10882</f>
        <v>0</v>
      </c>
      <c r="AF589" s="7">
        <f>SAStab!D10882</f>
        <v>0</v>
      </c>
      <c r="AG589" s="7">
        <f>SAStab!E10882</f>
        <v>0</v>
      </c>
      <c r="AH589" s="7">
        <f>SAStab!F10882</f>
        <v>0</v>
      </c>
      <c r="AI589" s="7">
        <f>SAStab!G10882</f>
        <v>0</v>
      </c>
      <c r="AJ589" s="7">
        <f>SAStab!H10882</f>
        <v>14783</v>
      </c>
      <c r="AK589" s="7">
        <f>SAStab!I10882</f>
        <v>21606</v>
      </c>
      <c r="AL589" s="7">
        <f>SAStab!J10882</f>
        <v>30269</v>
      </c>
      <c r="AN589" s="7"/>
      <c r="AO589" s="7" t="str">
        <f t="shared" si="142"/>
        <v>Earned Income</v>
      </c>
      <c r="AP589" s="98">
        <f>SAStab!E2385</f>
        <v>0.23</v>
      </c>
      <c r="AQ589" s="52">
        <f>SAStab!B11053</f>
        <v>3095</v>
      </c>
      <c r="AR589" s="52">
        <f>SAStab!C11053</f>
        <v>0</v>
      </c>
      <c r="AS589" s="52">
        <f>SAStab!D11053</f>
        <v>0</v>
      </c>
      <c r="AT589" s="52">
        <f>SAStab!E11053</f>
        <v>0</v>
      </c>
      <c r="AU589" s="52">
        <f>SAStab!F11053</f>
        <v>0</v>
      </c>
      <c r="AV589" s="52">
        <f>SAStab!G11053</f>
        <v>0</v>
      </c>
      <c r="AW589" s="52">
        <f>SAStab!H11053</f>
        <v>14004</v>
      </c>
      <c r="AX589" s="52">
        <f>SAStab!I11053</f>
        <v>21429</v>
      </c>
      <c r="AY589" s="52">
        <f>SAStab!J11053</f>
        <v>31716</v>
      </c>
      <c r="BA589" s="7"/>
      <c r="BB589" s="7" t="str">
        <f t="shared" si="143"/>
        <v>Earned Income</v>
      </c>
      <c r="BC589" s="98">
        <f>SAStab!F2385</f>
        <v>0.23100000000000001</v>
      </c>
      <c r="BD589" s="52">
        <f>SAStab!B11224</f>
        <v>3361</v>
      </c>
      <c r="BE589" s="52">
        <f>SAStab!C11224</f>
        <v>0</v>
      </c>
      <c r="BF589" s="52">
        <f>SAStab!D11224</f>
        <v>0</v>
      </c>
      <c r="BG589" s="52">
        <f>SAStab!E11224</f>
        <v>0</v>
      </c>
      <c r="BH589" s="52">
        <f>SAStab!F11224</f>
        <v>0</v>
      </c>
      <c r="BI589" s="52">
        <f>SAStab!G11224</f>
        <v>0</v>
      </c>
      <c r="BJ589" s="52">
        <f>SAStab!H11224</f>
        <v>15392</v>
      </c>
      <c r="BK589" s="52">
        <f>SAStab!I11224</f>
        <v>22866</v>
      </c>
      <c r="BL589" s="52">
        <f>SAStab!J11224</f>
        <v>34147</v>
      </c>
      <c r="BN589" s="7"/>
      <c r="BO589" s="7" t="str">
        <f t="shared" si="144"/>
        <v>Earned Income</v>
      </c>
      <c r="BP589" s="98">
        <f>SAStab!G2385</f>
        <v>0.22500000000000001</v>
      </c>
      <c r="BQ589">
        <f>SAStab!B11395</f>
        <v>3511</v>
      </c>
      <c r="BR589">
        <f>SAStab!C11395</f>
        <v>0</v>
      </c>
      <c r="BS589">
        <f>SAStab!D11395</f>
        <v>0</v>
      </c>
      <c r="BT589">
        <f>SAStab!E11395</f>
        <v>0</v>
      </c>
      <c r="BU589">
        <f>SAStab!F11395</f>
        <v>0</v>
      </c>
      <c r="BV589" s="11">
        <f>SAStab!G11395</f>
        <v>0</v>
      </c>
      <c r="BW589" s="11">
        <f>SAStab!H11395</f>
        <v>15969</v>
      </c>
      <c r="BX589" s="11">
        <f>SAStab!I11395</f>
        <v>25264</v>
      </c>
      <c r="BY589" s="11">
        <f>SAStab!J11395</f>
        <v>36497</v>
      </c>
    </row>
    <row r="590" spans="1:77">
      <c r="A590" s="7"/>
      <c r="B590" s="9" t="s">
        <v>46</v>
      </c>
      <c r="C590" s="98">
        <f>SAStab!B2391</f>
        <v>0.17</v>
      </c>
      <c r="D590" s="52">
        <f>SAStab!B10546</f>
        <v>2339</v>
      </c>
      <c r="E590" s="52">
        <f>SAStab!C10546</f>
        <v>0</v>
      </c>
      <c r="F590" s="52">
        <f>SAStab!D10546</f>
        <v>0</v>
      </c>
      <c r="G590" s="52">
        <f>SAStab!E10546</f>
        <v>0</v>
      </c>
      <c r="H590" s="52">
        <f>SAStab!F10546</f>
        <v>0</v>
      </c>
      <c r="I590" s="52">
        <f>SAStab!G10546</f>
        <v>0</v>
      </c>
      <c r="J590" s="52">
        <f>SAStab!H10546</f>
        <v>10325</v>
      </c>
      <c r="K590" s="52">
        <f>SAStab!I10546</f>
        <v>17868</v>
      </c>
      <c r="L590" s="52">
        <f>SAStab!J10546</f>
        <v>31621</v>
      </c>
      <c r="N590" s="7"/>
      <c r="O590" s="7" t="str">
        <f>$B590</f>
        <v xml:space="preserve">      Own Earnings</v>
      </c>
      <c r="P590" s="98">
        <f>SAStab!C2391</f>
        <v>0.19600000000000001</v>
      </c>
      <c r="Q590">
        <f>SAStab!B10717</f>
        <v>3057</v>
      </c>
      <c r="R590" s="52">
        <f>SAStab!C10717</f>
        <v>0</v>
      </c>
      <c r="S590" s="52">
        <f>SAStab!D10717</f>
        <v>0</v>
      </c>
      <c r="T590" s="52">
        <f>SAStab!E10717</f>
        <v>0</v>
      </c>
      <c r="U590" s="52">
        <f>SAStab!F10717</f>
        <v>0</v>
      </c>
      <c r="V590" s="52">
        <f>SAStab!G10717</f>
        <v>0</v>
      </c>
      <c r="W590" s="52">
        <f>SAStab!H10717</f>
        <v>13496</v>
      </c>
      <c r="X590">
        <f>SAStab!I10717</f>
        <v>22000</v>
      </c>
      <c r="Y590">
        <f>SAStab!J10717</f>
        <v>34665</v>
      </c>
      <c r="AA590" s="7"/>
      <c r="AB590" s="7" t="str">
        <f>$B590</f>
        <v xml:space="preserve">      Own Earnings</v>
      </c>
      <c r="AC590" s="98">
        <f>SAStab!D2391</f>
        <v>0.16900000000000001</v>
      </c>
      <c r="AD590" s="7">
        <f>SAStab!B10888</f>
        <v>2501</v>
      </c>
      <c r="AE590" s="7">
        <f>SAStab!C10888</f>
        <v>0</v>
      </c>
      <c r="AF590" s="7">
        <f>SAStab!D10888</f>
        <v>0</v>
      </c>
      <c r="AG590" s="7">
        <f>SAStab!E10888</f>
        <v>0</v>
      </c>
      <c r="AH590" s="7">
        <f>SAStab!F10888</f>
        <v>0</v>
      </c>
      <c r="AI590" s="7">
        <f>SAStab!G10888</f>
        <v>0</v>
      </c>
      <c r="AJ590" s="7">
        <f>SAStab!H10888</f>
        <v>11012</v>
      </c>
      <c r="AK590" s="7">
        <f>SAStab!I10888</f>
        <v>19361</v>
      </c>
      <c r="AL590" s="7">
        <f>SAStab!J10888</f>
        <v>33237</v>
      </c>
      <c r="AN590" s="7"/>
      <c r="AO590" s="7" t="str">
        <f>$B590</f>
        <v xml:space="preserve">      Own Earnings</v>
      </c>
      <c r="AP590" s="98">
        <f>SAStab!E2391</f>
        <v>0.159</v>
      </c>
      <c r="AQ590" s="52">
        <f>SAStab!B11059</f>
        <v>2345</v>
      </c>
      <c r="AR590" s="52">
        <f>SAStab!C11059</f>
        <v>0</v>
      </c>
      <c r="AS590" s="52">
        <f>SAStab!D11059</f>
        <v>0</v>
      </c>
      <c r="AT590" s="52">
        <f>SAStab!E11059</f>
        <v>0</v>
      </c>
      <c r="AU590" s="52">
        <f>SAStab!F11059</f>
        <v>0</v>
      </c>
      <c r="AV590" s="52">
        <f>SAStab!G11059</f>
        <v>0</v>
      </c>
      <c r="AW590" s="52">
        <f>SAStab!H11059</f>
        <v>9786</v>
      </c>
      <c r="AX590" s="52">
        <f>SAStab!I11059</f>
        <v>19265</v>
      </c>
      <c r="AY590" s="52">
        <f>SAStab!J11059</f>
        <v>33140</v>
      </c>
      <c r="BA590" s="7"/>
      <c r="BB590" s="7" t="str">
        <f>$B590</f>
        <v xml:space="preserve">      Own Earnings</v>
      </c>
      <c r="BC590" s="98">
        <f>SAStab!F2391</f>
        <v>0.16</v>
      </c>
      <c r="BD590" s="52">
        <f>SAStab!B11230</f>
        <v>2525</v>
      </c>
      <c r="BE590" s="52">
        <f>SAStab!C11230</f>
        <v>0</v>
      </c>
      <c r="BF590" s="52">
        <f>SAStab!D11230</f>
        <v>0</v>
      </c>
      <c r="BG590" s="52">
        <f>SAStab!E11230</f>
        <v>0</v>
      </c>
      <c r="BH590" s="52">
        <f>SAStab!F11230</f>
        <v>0</v>
      </c>
      <c r="BI590" s="52">
        <f>SAStab!G11230</f>
        <v>0</v>
      </c>
      <c r="BJ590" s="52">
        <f>SAStab!H11230</f>
        <v>10012</v>
      </c>
      <c r="BK590" s="52">
        <f>SAStab!I11230</f>
        <v>20564</v>
      </c>
      <c r="BL590" s="52">
        <f>SAStab!J11230</f>
        <v>36311</v>
      </c>
      <c r="BN590" s="7"/>
      <c r="BO590" s="7" t="str">
        <f>$B590</f>
        <v xml:space="preserve">      Own Earnings</v>
      </c>
      <c r="BP590" s="98">
        <f>SAStab!G2391</f>
        <v>0.156</v>
      </c>
      <c r="BQ590">
        <f>SAStab!B11401</f>
        <v>2651</v>
      </c>
      <c r="BR590">
        <f>SAStab!C11401</f>
        <v>0</v>
      </c>
      <c r="BS590">
        <f>SAStab!D11401</f>
        <v>0</v>
      </c>
      <c r="BT590">
        <f>SAStab!E11401</f>
        <v>0</v>
      </c>
      <c r="BU590">
        <f>SAStab!F11401</f>
        <v>0</v>
      </c>
      <c r="BV590" s="11">
        <f>SAStab!G11401</f>
        <v>0</v>
      </c>
      <c r="BW590" s="11">
        <f>SAStab!H11401</f>
        <v>10165</v>
      </c>
      <c r="BX590" s="11">
        <f>SAStab!I11401</f>
        <v>22080</v>
      </c>
      <c r="BY590" s="11">
        <f>SAStab!J11401</f>
        <v>39587</v>
      </c>
    </row>
    <row r="591" spans="1:77">
      <c r="A591" s="7"/>
      <c r="B591" s="9" t="s">
        <v>47</v>
      </c>
      <c r="C591" s="98">
        <f>SAStab!B2392</f>
        <v>0.12</v>
      </c>
      <c r="D591" s="52">
        <f>SAStab!B10547</f>
        <v>2040</v>
      </c>
      <c r="E591" s="52">
        <f>SAStab!C10547</f>
        <v>0</v>
      </c>
      <c r="F591" s="52">
        <f>SAStab!D10547</f>
        <v>0</v>
      </c>
      <c r="G591" s="52">
        <f>SAStab!E10547</f>
        <v>0</v>
      </c>
      <c r="H591" s="52">
        <f>SAStab!F10547</f>
        <v>0</v>
      </c>
      <c r="I591" s="52">
        <f>SAStab!G10547</f>
        <v>0</v>
      </c>
      <c r="J591" s="52">
        <f>SAStab!H10547</f>
        <v>5547</v>
      </c>
      <c r="K591" s="52">
        <f>SAStab!I10547</f>
        <v>17148</v>
      </c>
      <c r="L591" s="52">
        <f>SAStab!J10547</f>
        <v>36268</v>
      </c>
      <c r="N591" s="7"/>
      <c r="O591" s="7" t="str">
        <f>$B591</f>
        <v xml:space="preserve">      Spouse Earnings</v>
      </c>
      <c r="P591" s="98">
        <f>SAStab!C2392</f>
        <v>0.13300000000000001</v>
      </c>
      <c r="Q591">
        <f>SAStab!B10718</f>
        <v>2510</v>
      </c>
      <c r="R591" s="52">
        <f>SAStab!C10718</f>
        <v>0</v>
      </c>
      <c r="S591" s="52">
        <f>SAStab!D10718</f>
        <v>0</v>
      </c>
      <c r="T591" s="52">
        <f>SAStab!E10718</f>
        <v>0</v>
      </c>
      <c r="U591" s="52">
        <f>SAStab!F10718</f>
        <v>0</v>
      </c>
      <c r="V591" s="52">
        <f>SAStab!G10718</f>
        <v>0</v>
      </c>
      <c r="W591" s="52">
        <f>SAStab!H10718</f>
        <v>9051</v>
      </c>
      <c r="X591">
        <f>SAStab!I10718</f>
        <v>21621</v>
      </c>
      <c r="Y591">
        <f>SAStab!J10718</f>
        <v>38553</v>
      </c>
      <c r="AA591" s="7"/>
      <c r="AB591" s="7" t="str">
        <f>$B591</f>
        <v xml:space="preserve">      Spouse Earnings</v>
      </c>
      <c r="AC591" s="98">
        <f>SAStab!D2392</f>
        <v>0.109</v>
      </c>
      <c r="AD591" s="7">
        <f>SAStab!B10889</f>
        <v>1998</v>
      </c>
      <c r="AE591" s="7">
        <f>SAStab!C10889</f>
        <v>0</v>
      </c>
      <c r="AF591" s="7">
        <f>SAStab!D10889</f>
        <v>0</v>
      </c>
      <c r="AG591" s="7">
        <f>SAStab!E10889</f>
        <v>0</v>
      </c>
      <c r="AH591" s="7">
        <f>SAStab!F10889</f>
        <v>0</v>
      </c>
      <c r="AI591" s="7">
        <f>SAStab!G10889</f>
        <v>0</v>
      </c>
      <c r="AJ591" s="7">
        <f>SAStab!H10889</f>
        <v>1315</v>
      </c>
      <c r="AK591" s="7">
        <f>SAStab!I10889</f>
        <v>16903</v>
      </c>
      <c r="AL591" s="7">
        <f>SAStab!J10889</f>
        <v>38868</v>
      </c>
      <c r="AN591" s="7"/>
      <c r="AO591" s="7" t="str">
        <f>$B591</f>
        <v xml:space="preserve">      Spouse Earnings</v>
      </c>
      <c r="AP591" s="98">
        <f>SAStab!E2392</f>
        <v>9.4E-2</v>
      </c>
      <c r="AQ591" s="52">
        <f>SAStab!B11060</f>
        <v>1782</v>
      </c>
      <c r="AR591" s="52">
        <f>SAStab!C11060</f>
        <v>0</v>
      </c>
      <c r="AS591" s="52">
        <f>SAStab!D11060</f>
        <v>0</v>
      </c>
      <c r="AT591" s="52">
        <f>SAStab!E11060</f>
        <v>0</v>
      </c>
      <c r="AU591" s="52">
        <f>SAStab!F11060</f>
        <v>0</v>
      </c>
      <c r="AV591" s="52">
        <f>SAStab!G11060</f>
        <v>0</v>
      </c>
      <c r="AW591" s="52">
        <f>SAStab!H11060</f>
        <v>0</v>
      </c>
      <c r="AX591" s="52">
        <f>SAStab!I11060</f>
        <v>15610</v>
      </c>
      <c r="AY591" s="52">
        <f>SAStab!J11060</f>
        <v>38328</v>
      </c>
      <c r="BA591" s="7"/>
      <c r="BB591" s="7" t="str">
        <f>$B591</f>
        <v xml:space="preserve">      Spouse Earnings</v>
      </c>
      <c r="BC591" s="98">
        <f>SAStab!F2392</f>
        <v>0.10100000000000001</v>
      </c>
      <c r="BD591" s="52">
        <f>SAStab!B11231</f>
        <v>2078</v>
      </c>
      <c r="BE591" s="52">
        <f>SAStab!C11231</f>
        <v>0</v>
      </c>
      <c r="BF591" s="52">
        <f>SAStab!D11231</f>
        <v>0</v>
      </c>
      <c r="BG591" s="52">
        <f>SAStab!E11231</f>
        <v>0</v>
      </c>
      <c r="BH591" s="52">
        <f>SAStab!F11231</f>
        <v>0</v>
      </c>
      <c r="BI591" s="52">
        <f>SAStab!G11231</f>
        <v>0</v>
      </c>
      <c r="BJ591" s="52">
        <f>SAStab!H11231</f>
        <v>80</v>
      </c>
      <c r="BK591" s="52">
        <f>SAStab!I11231</f>
        <v>18958</v>
      </c>
      <c r="BL591" s="52">
        <f>SAStab!J11231</f>
        <v>42273</v>
      </c>
      <c r="BN591" s="7"/>
      <c r="BO591" s="7" t="str">
        <f>$B591</f>
        <v xml:space="preserve">      Spouse Earnings</v>
      </c>
      <c r="BP591" s="98">
        <f>SAStab!G2392</f>
        <v>9.2999999999999999E-2</v>
      </c>
      <c r="BQ591">
        <f>SAStab!B11402</f>
        <v>2050</v>
      </c>
      <c r="BR591">
        <f>SAStab!C11402</f>
        <v>0</v>
      </c>
      <c r="BS591">
        <f>SAStab!D11402</f>
        <v>0</v>
      </c>
      <c r="BT591">
        <f>SAStab!E11402</f>
        <v>0</v>
      </c>
      <c r="BU591">
        <f>SAStab!F11402</f>
        <v>0</v>
      </c>
      <c r="BV591" s="11">
        <f>SAStab!G11402</f>
        <v>0</v>
      </c>
      <c r="BW591" s="11">
        <f>SAStab!H11402</f>
        <v>0</v>
      </c>
      <c r="BX591" s="11">
        <f>SAStab!I11402</f>
        <v>17667</v>
      </c>
      <c r="BY591" s="11">
        <f>SAStab!J11402</f>
        <v>45226</v>
      </c>
    </row>
    <row r="592" spans="1:77">
      <c r="A592" s="7"/>
      <c r="B592" s="7" t="s">
        <v>42</v>
      </c>
      <c r="C592" s="98">
        <f>SAStab!B2386</f>
        <v>0.80400000000000005</v>
      </c>
      <c r="D592" s="52">
        <f>SAStab!B10541</f>
        <v>2968</v>
      </c>
      <c r="E592" s="52">
        <f>SAStab!C10541</f>
        <v>0</v>
      </c>
      <c r="F592" s="52">
        <f>SAStab!D10541</f>
        <v>0</v>
      </c>
      <c r="G592" s="52">
        <f>SAStab!E10541</f>
        <v>578.4</v>
      </c>
      <c r="H592" s="52">
        <f>SAStab!F10541</f>
        <v>2167.6</v>
      </c>
      <c r="I592" s="52">
        <f>SAStab!G10541</f>
        <v>4299</v>
      </c>
      <c r="J592" s="52">
        <f>SAStab!H10541</f>
        <v>7231</v>
      </c>
      <c r="K592" s="52">
        <f>SAStab!I10541</f>
        <v>9076</v>
      </c>
      <c r="L592" s="52">
        <f>SAStab!J10541</f>
        <v>13553</v>
      </c>
      <c r="N592" s="7"/>
      <c r="O592" s="7" t="str">
        <f t="shared" si="140"/>
        <v>Imputed Rental Income</v>
      </c>
      <c r="P592" s="98">
        <f>SAStab!C2386</f>
        <v>0.78800000000000003</v>
      </c>
      <c r="Q592">
        <f>SAStab!B10712</f>
        <v>2966</v>
      </c>
      <c r="R592" s="52">
        <f>SAStab!C10712</f>
        <v>0</v>
      </c>
      <c r="S592" s="52">
        <f>SAStab!D10712</f>
        <v>0</v>
      </c>
      <c r="T592" s="52">
        <f>SAStab!E10712</f>
        <v>453.3</v>
      </c>
      <c r="U592" s="52">
        <f>SAStab!F10712</f>
        <v>1997.9</v>
      </c>
      <c r="V592" s="52">
        <f>SAStab!G10712</f>
        <v>4189</v>
      </c>
      <c r="W592" s="52">
        <f>SAStab!H10712</f>
        <v>7436</v>
      </c>
      <c r="X592">
        <f>SAStab!I10712</f>
        <v>10048</v>
      </c>
      <c r="Y592">
        <f>SAStab!J10712</f>
        <v>14833</v>
      </c>
      <c r="AA592" s="7"/>
      <c r="AB592" s="7" t="str">
        <f t="shared" si="141"/>
        <v>Imputed Rental Income</v>
      </c>
      <c r="AC592" s="98">
        <f>SAStab!D2386</f>
        <v>0.77800000000000002</v>
      </c>
      <c r="AD592" s="7">
        <f>SAStab!B10883</f>
        <v>3192</v>
      </c>
      <c r="AE592" s="7">
        <f>SAStab!C10883</f>
        <v>0</v>
      </c>
      <c r="AF592" s="7">
        <f>SAStab!D10883</f>
        <v>0</v>
      </c>
      <c r="AG592" s="7">
        <f>SAStab!E10883</f>
        <v>463.2</v>
      </c>
      <c r="AH592" s="7">
        <f>SAStab!F10883</f>
        <v>2130</v>
      </c>
      <c r="AI592" s="7">
        <f>SAStab!G10883</f>
        <v>4532</v>
      </c>
      <c r="AJ592" s="7">
        <f>SAStab!H10883</f>
        <v>7970</v>
      </c>
      <c r="AK592" s="7">
        <f>SAStab!I10883</f>
        <v>10694</v>
      </c>
      <c r="AL592" s="7">
        <f>SAStab!J10883</f>
        <v>16608</v>
      </c>
      <c r="AN592" s="7"/>
      <c r="AO592" s="7" t="str">
        <f t="shared" si="142"/>
        <v>Imputed Rental Income</v>
      </c>
      <c r="AP592" s="98">
        <f>SAStab!E2386</f>
        <v>0.73699999999999999</v>
      </c>
      <c r="AQ592" s="52">
        <f>SAStab!B11054</f>
        <v>3085</v>
      </c>
      <c r="AR592" s="52">
        <f>SAStab!C11054</f>
        <v>0</v>
      </c>
      <c r="AS592" s="52">
        <f>SAStab!D11054</f>
        <v>0</v>
      </c>
      <c r="AT592" s="52">
        <f>SAStab!E11054</f>
        <v>0</v>
      </c>
      <c r="AU592" s="52">
        <f>SAStab!F11054</f>
        <v>2070</v>
      </c>
      <c r="AV592" s="52">
        <f>SAStab!G11054</f>
        <v>4438</v>
      </c>
      <c r="AW592" s="52">
        <f>SAStab!H11054</f>
        <v>7584</v>
      </c>
      <c r="AX592" s="52">
        <f>SAStab!I11054</f>
        <v>10369</v>
      </c>
      <c r="AY592" s="52">
        <f>SAStab!J11054</f>
        <v>16667</v>
      </c>
      <c r="BA592" s="7"/>
      <c r="BB592" s="7" t="str">
        <f t="shared" si="143"/>
        <v>Imputed Rental Income</v>
      </c>
      <c r="BC592" s="98">
        <f>SAStab!F2386</f>
        <v>0.72199999999999998</v>
      </c>
      <c r="BD592" s="52">
        <f>SAStab!B11225</f>
        <v>3420</v>
      </c>
      <c r="BE592" s="52">
        <f>SAStab!C11225</f>
        <v>0</v>
      </c>
      <c r="BF592" s="52">
        <f>SAStab!D11225</f>
        <v>0</v>
      </c>
      <c r="BG592" s="52">
        <f>SAStab!E11225</f>
        <v>0</v>
      </c>
      <c r="BH592" s="52">
        <f>SAStab!F11225</f>
        <v>2154.3000000000002</v>
      </c>
      <c r="BI592" s="52">
        <f>SAStab!G11225</f>
        <v>4866</v>
      </c>
      <c r="BJ592" s="52">
        <f>SAStab!H11225</f>
        <v>8635</v>
      </c>
      <c r="BK592" s="52">
        <f>SAStab!I11225</f>
        <v>11851</v>
      </c>
      <c r="BL592" s="52">
        <f>SAStab!J11225</f>
        <v>19124</v>
      </c>
      <c r="BN592" s="7"/>
      <c r="BO592" s="7" t="str">
        <f t="shared" si="144"/>
        <v>Imputed Rental Income</v>
      </c>
      <c r="BP592" s="98">
        <f>SAStab!G2386</f>
        <v>0.71099999999999997</v>
      </c>
      <c r="BQ592">
        <f>SAStab!B11396</f>
        <v>3760</v>
      </c>
      <c r="BR592">
        <f>SAStab!C11396</f>
        <v>0</v>
      </c>
      <c r="BS592">
        <f>SAStab!D11396</f>
        <v>0</v>
      </c>
      <c r="BT592">
        <f>SAStab!E11396</f>
        <v>0</v>
      </c>
      <c r="BU592">
        <f>SAStab!F11396</f>
        <v>2350.6999999999998</v>
      </c>
      <c r="BV592" s="11">
        <f>SAStab!G11396</f>
        <v>5384</v>
      </c>
      <c r="BW592" s="11">
        <f>SAStab!H11396</f>
        <v>9635</v>
      </c>
      <c r="BX592" s="11">
        <f>SAStab!I11396</f>
        <v>13000</v>
      </c>
      <c r="BY592" s="11">
        <f>SAStab!J11396</f>
        <v>21150</v>
      </c>
    </row>
    <row r="593" spans="1:77">
      <c r="A593" s="7"/>
      <c r="B593" s="7" t="s">
        <v>226</v>
      </c>
      <c r="C593" s="98">
        <f>SAStab!B2387</f>
        <v>8.3000000000000004E-2</v>
      </c>
      <c r="D593" s="52">
        <f>SAStab!B10542</f>
        <v>726</v>
      </c>
      <c r="E593" s="52">
        <f>SAStab!C10542</f>
        <v>0</v>
      </c>
      <c r="F593" s="52">
        <f>SAStab!D10542</f>
        <v>0</v>
      </c>
      <c r="G593" s="52">
        <f>SAStab!E10542</f>
        <v>0</v>
      </c>
      <c r="H593" s="52">
        <f>SAStab!F10542</f>
        <v>0</v>
      </c>
      <c r="I593" s="52">
        <f>SAStab!G10542</f>
        <v>0</v>
      </c>
      <c r="J593" s="52">
        <f>SAStab!H10542</f>
        <v>0</v>
      </c>
      <c r="K593" s="52">
        <f>SAStab!I10542</f>
        <v>6541</v>
      </c>
      <c r="L593" s="52">
        <f>SAStab!J10542</f>
        <v>14787</v>
      </c>
      <c r="N593" s="7"/>
      <c r="O593" s="7" t="str">
        <f t="shared" si="140"/>
        <v>Means+Nonmeans Benefits</v>
      </c>
      <c r="P593" s="98">
        <f>SAStab!C2387</f>
        <v>8.3000000000000004E-2</v>
      </c>
      <c r="Q593">
        <f>SAStab!B10713</f>
        <v>848</v>
      </c>
      <c r="R593" s="52">
        <f>SAStab!C10713</f>
        <v>0</v>
      </c>
      <c r="S593" s="52">
        <f>SAStab!D10713</f>
        <v>0</v>
      </c>
      <c r="T593" s="52">
        <f>SAStab!E10713</f>
        <v>0</v>
      </c>
      <c r="U593" s="52">
        <f>SAStab!F10713</f>
        <v>0</v>
      </c>
      <c r="V593" s="52">
        <f>SAStab!G10713</f>
        <v>0</v>
      </c>
      <c r="W593" s="52">
        <f>SAStab!H10713</f>
        <v>0</v>
      </c>
      <c r="X593">
        <f>SAStab!I10713</f>
        <v>8121</v>
      </c>
      <c r="Y593">
        <f>SAStab!J10713</f>
        <v>16583</v>
      </c>
      <c r="AA593" s="7"/>
      <c r="AB593" s="7" t="str">
        <f t="shared" si="141"/>
        <v>Means+Nonmeans Benefits</v>
      </c>
      <c r="AC593" s="98">
        <f>SAStab!D2387</f>
        <v>7.4999999999999997E-2</v>
      </c>
      <c r="AD593" s="7">
        <f>SAStab!B10884</f>
        <v>815</v>
      </c>
      <c r="AE593" s="7">
        <f>SAStab!C10884</f>
        <v>0</v>
      </c>
      <c r="AF593" s="7">
        <f>SAStab!D10884</f>
        <v>0</v>
      </c>
      <c r="AG593" s="7">
        <f>SAStab!E10884</f>
        <v>0</v>
      </c>
      <c r="AH593" s="7">
        <f>SAStab!F10884</f>
        <v>0</v>
      </c>
      <c r="AI593" s="7">
        <f>SAStab!G10884</f>
        <v>0</v>
      </c>
      <c r="AJ593" s="7">
        <f>SAStab!H10884</f>
        <v>0</v>
      </c>
      <c r="AK593" s="7">
        <f>SAStab!I10884</f>
        <v>7433</v>
      </c>
      <c r="AL593" s="7">
        <f>SAStab!J10884</f>
        <v>17607</v>
      </c>
      <c r="AN593" s="7"/>
      <c r="AO593" s="7" t="str">
        <f t="shared" si="142"/>
        <v>Means+Nonmeans Benefits</v>
      </c>
      <c r="AP593" s="98">
        <f>SAStab!E2387</f>
        <v>7.6999999999999999E-2</v>
      </c>
      <c r="AQ593" s="52">
        <f>SAStab!B11055</f>
        <v>941</v>
      </c>
      <c r="AR593" s="52">
        <f>SAStab!C11055</f>
        <v>0</v>
      </c>
      <c r="AS593" s="52">
        <f>SAStab!D11055</f>
        <v>0</v>
      </c>
      <c r="AT593" s="52">
        <f>SAStab!E11055</f>
        <v>0</v>
      </c>
      <c r="AU593" s="52">
        <f>SAStab!F11055</f>
        <v>0</v>
      </c>
      <c r="AV593" s="52">
        <f>SAStab!G11055</f>
        <v>0</v>
      </c>
      <c r="AW593" s="52">
        <f>SAStab!H11055</f>
        <v>0</v>
      </c>
      <c r="AX593" s="52">
        <f>SAStab!I11055</f>
        <v>8614</v>
      </c>
      <c r="AY593" s="52">
        <f>SAStab!J11055</f>
        <v>19681</v>
      </c>
      <c r="BA593" s="7"/>
      <c r="BB593" s="7" t="str">
        <f t="shared" si="143"/>
        <v>Means+Nonmeans Benefits</v>
      </c>
      <c r="BC593" s="98">
        <f>SAStab!F2387</f>
        <v>7.1999999999999995E-2</v>
      </c>
      <c r="BD593" s="52">
        <f>SAStab!B11226</f>
        <v>924</v>
      </c>
      <c r="BE593" s="52">
        <f>SAStab!C11226</f>
        <v>0</v>
      </c>
      <c r="BF593" s="52">
        <f>SAStab!D11226</f>
        <v>0</v>
      </c>
      <c r="BG593" s="52">
        <f>SAStab!E11226</f>
        <v>0</v>
      </c>
      <c r="BH593" s="52">
        <f>SAStab!F11226</f>
        <v>0</v>
      </c>
      <c r="BI593" s="52">
        <f>SAStab!G11226</f>
        <v>0</v>
      </c>
      <c r="BJ593" s="52">
        <f>SAStab!H11226</f>
        <v>0</v>
      </c>
      <c r="BK593" s="52">
        <f>SAStab!I11226</f>
        <v>8393</v>
      </c>
      <c r="BL593" s="52">
        <f>SAStab!J11226</f>
        <v>21248</v>
      </c>
      <c r="BN593" s="7"/>
      <c r="BO593" s="7" t="str">
        <f t="shared" si="144"/>
        <v>Means+Nonmeans Benefits</v>
      </c>
      <c r="BP593" s="98">
        <f>SAStab!G2387</f>
        <v>7.0999999999999994E-2</v>
      </c>
      <c r="BQ593">
        <f>SAStab!B11397</f>
        <v>973</v>
      </c>
      <c r="BR593">
        <f>SAStab!C11397</f>
        <v>0</v>
      </c>
      <c r="BS593">
        <f>SAStab!D11397</f>
        <v>0</v>
      </c>
      <c r="BT593">
        <f>SAStab!E11397</f>
        <v>0</v>
      </c>
      <c r="BU593">
        <f>SAStab!F11397</f>
        <v>0</v>
      </c>
      <c r="BV593" s="11">
        <f>SAStab!G11397</f>
        <v>0</v>
      </c>
      <c r="BW593" s="11">
        <f>SAStab!H11397</f>
        <v>0</v>
      </c>
      <c r="BX593" s="11">
        <f>SAStab!I11397</f>
        <v>9413</v>
      </c>
      <c r="BY593" s="11">
        <f>SAStab!J11397</f>
        <v>22311</v>
      </c>
    </row>
    <row r="594" spans="1:77">
      <c r="A594" s="7"/>
      <c r="B594" s="7" t="s">
        <v>308</v>
      </c>
      <c r="C594" s="98">
        <f>SAStab!B2388</f>
        <v>0.17499999999999999</v>
      </c>
      <c r="D594" s="52">
        <f>SAStab!B10543</f>
        <v>6853</v>
      </c>
      <c r="E594" s="52">
        <f>SAStab!C10543</f>
        <v>0</v>
      </c>
      <c r="F594" s="52">
        <f>SAStab!D10543</f>
        <v>0</v>
      </c>
      <c r="G594" s="52">
        <f>SAStab!E10543</f>
        <v>0</v>
      </c>
      <c r="H594" s="52">
        <f>SAStab!F10543</f>
        <v>0</v>
      </c>
      <c r="I594" s="52">
        <f>SAStab!G10543</f>
        <v>0</v>
      </c>
      <c r="J594" s="52">
        <f>SAStab!H10543</f>
        <v>17562</v>
      </c>
      <c r="K594" s="52">
        <f>SAStab!I10543</f>
        <v>66422</v>
      </c>
      <c r="L594" s="52">
        <f>SAStab!J10543</f>
        <v>66422</v>
      </c>
      <c r="N594" s="7"/>
      <c r="O594" s="7" t="str">
        <f t="shared" si="140"/>
        <v>Other Family Member Income</v>
      </c>
      <c r="P594" s="98">
        <f>SAStab!C2388</f>
        <v>0.192</v>
      </c>
      <c r="Q594">
        <f>SAStab!B10714</f>
        <v>8440</v>
      </c>
      <c r="R594" s="52">
        <f>SAStab!C10714</f>
        <v>0</v>
      </c>
      <c r="S594" s="52">
        <f>SAStab!D10714</f>
        <v>0</v>
      </c>
      <c r="T594" s="52">
        <f>SAStab!E10714</f>
        <v>0</v>
      </c>
      <c r="U594" s="52">
        <f>SAStab!F10714</f>
        <v>0</v>
      </c>
      <c r="V594" s="52">
        <f>SAStab!G10714</f>
        <v>0</v>
      </c>
      <c r="W594" s="52">
        <f>SAStab!H10714</f>
        <v>31067</v>
      </c>
      <c r="X594">
        <f>SAStab!I10714</f>
        <v>78020</v>
      </c>
      <c r="Y594">
        <f>SAStab!J10714</f>
        <v>78020</v>
      </c>
      <c r="AA594" s="7"/>
      <c r="AB594" s="7" t="str">
        <f t="shared" si="141"/>
        <v>Other Family Member Income</v>
      </c>
      <c r="AC594" s="98">
        <f>SAStab!D2388</f>
        <v>0.188</v>
      </c>
      <c r="AD594" s="7">
        <f>SAStab!B10885</f>
        <v>9323</v>
      </c>
      <c r="AE594" s="7">
        <f>SAStab!C10885</f>
        <v>0</v>
      </c>
      <c r="AF594" s="7">
        <f>SAStab!D10885</f>
        <v>0</v>
      </c>
      <c r="AG594" s="7">
        <f>SAStab!E10885</f>
        <v>0</v>
      </c>
      <c r="AH594" s="7">
        <f>SAStab!F10885</f>
        <v>0</v>
      </c>
      <c r="AI594" s="7">
        <f>SAStab!G10885</f>
        <v>0</v>
      </c>
      <c r="AJ594" s="7">
        <f>SAStab!H10885</f>
        <v>34328</v>
      </c>
      <c r="AK594" s="7">
        <f>SAStab!I10885</f>
        <v>87838</v>
      </c>
      <c r="AL594" s="7">
        <f>SAStab!J10885</f>
        <v>113863</v>
      </c>
      <c r="AN594" s="7"/>
      <c r="AO594" s="7" t="str">
        <f t="shared" si="142"/>
        <v>Other Family Member Income</v>
      </c>
      <c r="AP594" s="98">
        <f>SAStab!E2388</f>
        <v>0.191</v>
      </c>
      <c r="AQ594" s="52">
        <f>SAStab!B11056</f>
        <v>9998</v>
      </c>
      <c r="AR594" s="52">
        <f>SAStab!C11056</f>
        <v>0</v>
      </c>
      <c r="AS594" s="52">
        <f>SAStab!D11056</f>
        <v>0</v>
      </c>
      <c r="AT594" s="52">
        <f>SAStab!E11056</f>
        <v>0</v>
      </c>
      <c r="AU594" s="52">
        <f>SAStab!F11056</f>
        <v>0</v>
      </c>
      <c r="AV594" s="52">
        <f>SAStab!G11056</f>
        <v>0</v>
      </c>
      <c r="AW594" s="52">
        <f>SAStab!H11056</f>
        <v>25956</v>
      </c>
      <c r="AX594" s="52">
        <f>SAStab!I11056</f>
        <v>77104</v>
      </c>
      <c r="AY594" s="52">
        <f>SAStab!J11056</f>
        <v>127253</v>
      </c>
      <c r="BA594" s="7"/>
      <c r="BB594" s="7" t="str">
        <f t="shared" si="143"/>
        <v>Other Family Member Income</v>
      </c>
      <c r="BC594" s="98">
        <f>SAStab!F2388</f>
        <v>0.20100000000000001</v>
      </c>
      <c r="BD594" s="52">
        <f>SAStab!B11227</f>
        <v>11388</v>
      </c>
      <c r="BE594" s="52">
        <f>SAStab!C11227</f>
        <v>0</v>
      </c>
      <c r="BF594" s="52">
        <f>SAStab!D11227</f>
        <v>0</v>
      </c>
      <c r="BG594" s="52">
        <f>SAStab!E11227</f>
        <v>0</v>
      </c>
      <c r="BH594" s="52">
        <f>SAStab!F11227</f>
        <v>0</v>
      </c>
      <c r="BI594" s="52">
        <f>SAStab!G11227</f>
        <v>0</v>
      </c>
      <c r="BJ594" s="52">
        <f>SAStab!H11227</f>
        <v>28903</v>
      </c>
      <c r="BK594" s="52">
        <f>SAStab!I11227</f>
        <v>85859</v>
      </c>
      <c r="BL594" s="52">
        <f>SAStab!J11227</f>
        <v>148956</v>
      </c>
      <c r="BN594" s="7"/>
      <c r="BO594" s="7" t="str">
        <f t="shared" si="144"/>
        <v>Other Family Member Income</v>
      </c>
      <c r="BP594" s="98">
        <f>SAStab!G2388</f>
        <v>0.2</v>
      </c>
      <c r="BQ594">
        <f>SAStab!B11398</f>
        <v>12606</v>
      </c>
      <c r="BR594">
        <f>SAStab!C11398</f>
        <v>0</v>
      </c>
      <c r="BS594">
        <f>SAStab!D11398</f>
        <v>0</v>
      </c>
      <c r="BT594">
        <f>SAStab!E11398</f>
        <v>0</v>
      </c>
      <c r="BU594">
        <f>SAStab!F11398</f>
        <v>0</v>
      </c>
      <c r="BV594" s="11">
        <f>SAStab!G11398</f>
        <v>0</v>
      </c>
      <c r="BW594" s="11">
        <f>SAStab!H11398</f>
        <v>32140</v>
      </c>
      <c r="BX594" s="11">
        <f>SAStab!I11398</f>
        <v>95473</v>
      </c>
      <c r="BY594" s="11">
        <f>SAStab!J11398</f>
        <v>157568</v>
      </c>
    </row>
    <row r="595" spans="1:77">
      <c r="A595" s="7"/>
      <c r="B595" s="7" t="s">
        <v>312</v>
      </c>
      <c r="C595" s="98">
        <f>SAStab!B2393</f>
        <v>1</v>
      </c>
      <c r="D595" s="52">
        <f>SAStab!B10548</f>
        <v>25793</v>
      </c>
      <c r="E595" s="52">
        <f>SAStab!C10548</f>
        <v>19009.43</v>
      </c>
      <c r="F595" s="52">
        <f>SAStab!D10548</f>
        <v>19750.87</v>
      </c>
      <c r="G595" s="52">
        <f>SAStab!E10548</f>
        <v>21835.9</v>
      </c>
      <c r="H595" s="52">
        <f>SAStab!F10548</f>
        <v>25690</v>
      </c>
      <c r="I595" s="52">
        <f>SAStab!G10548</f>
        <v>29673</v>
      </c>
      <c r="J595" s="52">
        <f>SAStab!H10548</f>
        <v>32214</v>
      </c>
      <c r="K595" s="52">
        <f>SAStab!I10548</f>
        <v>33217</v>
      </c>
      <c r="L595" s="52">
        <f>SAStab!J10548</f>
        <v>34305</v>
      </c>
      <c r="N595" s="7"/>
      <c r="O595" s="7" t="str">
        <f t="shared" si="140"/>
        <v>Net Annuity Income</v>
      </c>
      <c r="P595" s="98">
        <f>SAStab!C2393</f>
        <v>1</v>
      </c>
      <c r="Q595">
        <f>SAStab!B10719</f>
        <v>27191</v>
      </c>
      <c r="R595" s="52">
        <f>SAStab!C10719</f>
        <v>19876.97</v>
      </c>
      <c r="S595" s="52">
        <f>SAStab!D10719</f>
        <v>20675.599999999999</v>
      </c>
      <c r="T595" s="52">
        <f>SAStab!E10719</f>
        <v>23010.3</v>
      </c>
      <c r="U595" s="52">
        <f>SAStab!F10719</f>
        <v>27132.5</v>
      </c>
      <c r="V595" s="52">
        <f>SAStab!G10719</f>
        <v>31275</v>
      </c>
      <c r="W595" s="52">
        <f>SAStab!H10719</f>
        <v>34119</v>
      </c>
      <c r="X595">
        <f>SAStab!I10719</f>
        <v>35262</v>
      </c>
      <c r="Y595">
        <f>SAStab!J10719</f>
        <v>36436</v>
      </c>
      <c r="AA595" s="7"/>
      <c r="AB595" s="7" t="str">
        <f t="shared" si="141"/>
        <v>Net Annuity Income</v>
      </c>
      <c r="AC595" s="98">
        <f>SAStab!D2393</f>
        <v>1</v>
      </c>
      <c r="AD595" s="7">
        <f>SAStab!B10890</f>
        <v>27345</v>
      </c>
      <c r="AE595" s="7">
        <f>SAStab!C10890</f>
        <v>19868.349999999999</v>
      </c>
      <c r="AF595" s="7">
        <f>SAStab!D10890</f>
        <v>20725.759999999998</v>
      </c>
      <c r="AG595" s="7">
        <f>SAStab!E10890</f>
        <v>23097.1</v>
      </c>
      <c r="AH595" s="7">
        <f>SAStab!F10890</f>
        <v>27145.8</v>
      </c>
      <c r="AI595" s="7">
        <f>SAStab!G10890</f>
        <v>31576</v>
      </c>
      <c r="AJ595" s="7">
        <f>SAStab!H10890</f>
        <v>34459</v>
      </c>
      <c r="AK595" s="7">
        <f>SAStab!I10890</f>
        <v>35576</v>
      </c>
      <c r="AL595" s="7">
        <f>SAStab!J10890</f>
        <v>36876</v>
      </c>
      <c r="AN595" s="7"/>
      <c r="AO595" s="7" t="str">
        <f t="shared" si="142"/>
        <v>Net Annuity Income</v>
      </c>
      <c r="AP595" s="98">
        <f>SAStab!E2393</f>
        <v>1</v>
      </c>
      <c r="AQ595" s="52">
        <f>SAStab!B11061</f>
        <v>27273</v>
      </c>
      <c r="AR595" s="52">
        <f>SAStab!C11061</f>
        <v>19780.14</v>
      </c>
      <c r="AS595" s="52">
        <f>SAStab!D11061</f>
        <v>20718.38</v>
      </c>
      <c r="AT595" s="52">
        <f>SAStab!E11061</f>
        <v>23182</v>
      </c>
      <c r="AU595" s="52">
        <f>SAStab!F11061</f>
        <v>27158.2</v>
      </c>
      <c r="AV595" s="52">
        <f>SAStab!G11061</f>
        <v>31334</v>
      </c>
      <c r="AW595" s="52">
        <f>SAStab!H11061</f>
        <v>34353</v>
      </c>
      <c r="AX595" s="52">
        <f>SAStab!I11061</f>
        <v>35551</v>
      </c>
      <c r="AY595" s="52">
        <f>SAStab!J11061</f>
        <v>37091</v>
      </c>
      <c r="BA595" s="7"/>
      <c r="BB595" s="7" t="str">
        <f t="shared" si="143"/>
        <v>Net Annuity Income</v>
      </c>
      <c r="BC595" s="98">
        <f>SAStab!F2393</f>
        <v>1</v>
      </c>
      <c r="BD595" s="52">
        <f>SAStab!B11232</f>
        <v>28668</v>
      </c>
      <c r="BE595" s="52">
        <f>SAStab!C11232</f>
        <v>20514.53</v>
      </c>
      <c r="BF595" s="52">
        <f>SAStab!D11232</f>
        <v>21541.03</v>
      </c>
      <c r="BG595" s="52">
        <f>SAStab!E11232</f>
        <v>24255.3</v>
      </c>
      <c r="BH595" s="52">
        <f>SAStab!F11232</f>
        <v>28625.5</v>
      </c>
      <c r="BI595" s="52">
        <f>SAStab!G11232</f>
        <v>33146</v>
      </c>
      <c r="BJ595" s="52">
        <f>SAStab!H11232</f>
        <v>36323</v>
      </c>
      <c r="BK595" s="52">
        <f>SAStab!I11232</f>
        <v>37845</v>
      </c>
      <c r="BL595" s="52">
        <f>SAStab!J11232</f>
        <v>39563</v>
      </c>
      <c r="BN595" s="7"/>
      <c r="BO595" s="7" t="str">
        <f t="shared" si="144"/>
        <v>Net Annuity Income</v>
      </c>
      <c r="BP595" s="98">
        <f>SAStab!G2393</f>
        <v>1</v>
      </c>
      <c r="BQ595">
        <f>SAStab!B11403</f>
        <v>30916</v>
      </c>
      <c r="BR595">
        <f>SAStab!C11403</f>
        <v>22053.52</v>
      </c>
      <c r="BS595">
        <f>SAStab!D11403</f>
        <v>23122.43</v>
      </c>
      <c r="BT595">
        <f>SAStab!E11403</f>
        <v>25886.3</v>
      </c>
      <c r="BU595">
        <f>SAStab!F11403</f>
        <v>30920.6</v>
      </c>
      <c r="BV595" s="11">
        <f>SAStab!G11403</f>
        <v>35852</v>
      </c>
      <c r="BW595" s="11">
        <f>SAStab!H11403</f>
        <v>39584</v>
      </c>
      <c r="BX595" s="11">
        <f>SAStab!I11403</f>
        <v>41054</v>
      </c>
      <c r="BY595" s="11">
        <f>SAStab!J11403</f>
        <v>43154</v>
      </c>
    </row>
    <row r="596" spans="1:77">
      <c r="A596" s="7"/>
      <c r="B596" s="7" t="s">
        <v>311</v>
      </c>
      <c r="C596" s="98">
        <f>SAStab!B2394</f>
        <v>1</v>
      </c>
      <c r="D596" s="52">
        <f>SAStab!B10549</f>
        <v>20487</v>
      </c>
      <c r="E596" s="52">
        <f>SAStab!C10549</f>
        <v>10801.42</v>
      </c>
      <c r="F596" s="52">
        <f>SAStab!D10549</f>
        <v>13057.18</v>
      </c>
      <c r="G596" s="52">
        <f>SAStab!E10549</f>
        <v>16456.8</v>
      </c>
      <c r="H596" s="52">
        <f>SAStab!F10549</f>
        <v>19889.7</v>
      </c>
      <c r="I596" s="52">
        <f>SAStab!G10549</f>
        <v>23972</v>
      </c>
      <c r="J596" s="52">
        <f>SAStab!H10549</f>
        <v>27753</v>
      </c>
      <c r="K596" s="52">
        <f>SAStab!I10549</f>
        <v>29947</v>
      </c>
      <c r="L596" s="52">
        <f>SAStab!J10549</f>
        <v>42719</v>
      </c>
      <c r="N596" s="7"/>
      <c r="O596" s="7" t="str">
        <f t="shared" si="140"/>
        <v>Net Cash Income</v>
      </c>
      <c r="P596" s="98">
        <f>SAStab!C2394</f>
        <v>1</v>
      </c>
      <c r="Q596">
        <f>SAStab!B10720</f>
        <v>22086</v>
      </c>
      <c r="R596" s="52">
        <f>SAStab!C10720</f>
        <v>12027.76</v>
      </c>
      <c r="S596" s="52">
        <f>SAStab!D10720</f>
        <v>14135.95</v>
      </c>
      <c r="T596" s="52">
        <f>SAStab!E10720</f>
        <v>17771.3</v>
      </c>
      <c r="U596" s="52">
        <f>SAStab!F10720</f>
        <v>21403.200000000001</v>
      </c>
      <c r="V596" s="52">
        <f>SAStab!G10720</f>
        <v>25599</v>
      </c>
      <c r="W596" s="52">
        <f>SAStab!H10720</f>
        <v>29810</v>
      </c>
      <c r="X596">
        <f>SAStab!I10720</f>
        <v>32317</v>
      </c>
      <c r="Y596">
        <f>SAStab!J10720</f>
        <v>47975</v>
      </c>
      <c r="AA596" s="7"/>
      <c r="AB596" s="7" t="str">
        <f t="shared" si="141"/>
        <v>Net Cash Income</v>
      </c>
      <c r="AC596" s="98">
        <f>SAStab!D2394</f>
        <v>1</v>
      </c>
      <c r="AD596" s="7">
        <f>SAStab!B10891</f>
        <v>22159</v>
      </c>
      <c r="AE596" s="7">
        <f>SAStab!C10891</f>
        <v>11621.52</v>
      </c>
      <c r="AF596" s="7">
        <f>SAStab!D10891</f>
        <v>14146.52</v>
      </c>
      <c r="AG596" s="7">
        <f>SAStab!E10891</f>
        <v>17695.599999999999</v>
      </c>
      <c r="AH596" s="7">
        <f>SAStab!F10891</f>
        <v>21459.5</v>
      </c>
      <c r="AI596" s="7">
        <f>SAStab!G10891</f>
        <v>25819</v>
      </c>
      <c r="AJ596" s="7">
        <f>SAStab!H10891</f>
        <v>29794</v>
      </c>
      <c r="AK596" s="7">
        <f>SAStab!I10891</f>
        <v>32806</v>
      </c>
      <c r="AL596" s="7">
        <f>SAStab!J10891</f>
        <v>50725</v>
      </c>
      <c r="AN596" s="7"/>
      <c r="AO596" s="7" t="str">
        <f t="shared" si="142"/>
        <v>Net Cash Income</v>
      </c>
      <c r="AP596" s="98">
        <f>SAStab!E2394</f>
        <v>1</v>
      </c>
      <c r="AQ596" s="52">
        <f>SAStab!B11062</f>
        <v>22106</v>
      </c>
      <c r="AR596" s="52">
        <f>SAStab!C11062</f>
        <v>11136.88</v>
      </c>
      <c r="AS596" s="52">
        <f>SAStab!D11062</f>
        <v>13706.54</v>
      </c>
      <c r="AT596" s="52">
        <f>SAStab!E11062</f>
        <v>17599.2</v>
      </c>
      <c r="AU596" s="52">
        <f>SAStab!F11062</f>
        <v>21498.3</v>
      </c>
      <c r="AV596" s="52">
        <f>SAStab!G11062</f>
        <v>25897</v>
      </c>
      <c r="AW596" s="52">
        <f>SAStab!H11062</f>
        <v>30078</v>
      </c>
      <c r="AX596" s="52">
        <f>SAStab!I11062</f>
        <v>32913</v>
      </c>
      <c r="AY596" s="52">
        <f>SAStab!J11062</f>
        <v>51254</v>
      </c>
      <c r="BA596" s="7"/>
      <c r="BB596" s="7" t="str">
        <f t="shared" si="143"/>
        <v>Net Cash Income</v>
      </c>
      <c r="BC596" s="98">
        <f>SAStab!F2394</f>
        <v>1</v>
      </c>
      <c r="BD596" s="52">
        <f>SAStab!B11233</f>
        <v>23315</v>
      </c>
      <c r="BE596" s="52">
        <f>SAStab!C11233</f>
        <v>11186.15</v>
      </c>
      <c r="BF596" s="52">
        <f>SAStab!D11233</f>
        <v>13788.28</v>
      </c>
      <c r="BG596" s="52">
        <f>SAStab!E11233</f>
        <v>18291</v>
      </c>
      <c r="BH596" s="52">
        <f>SAStab!F11233</f>
        <v>22447.9</v>
      </c>
      <c r="BI596" s="52">
        <f>SAStab!G11233</f>
        <v>27566</v>
      </c>
      <c r="BJ596" s="52">
        <f>SAStab!H11233</f>
        <v>32053</v>
      </c>
      <c r="BK596" s="52">
        <f>SAStab!I11233</f>
        <v>35196</v>
      </c>
      <c r="BL596" s="52">
        <f>SAStab!J11233</f>
        <v>60131</v>
      </c>
      <c r="BN596" s="7"/>
      <c r="BO596" s="7" t="str">
        <f t="shared" si="144"/>
        <v>Net Cash Income</v>
      </c>
      <c r="BP596" s="98">
        <f>SAStab!G2394</f>
        <v>1</v>
      </c>
      <c r="BQ596">
        <f>SAStab!B11404</f>
        <v>25459</v>
      </c>
      <c r="BR596">
        <f>SAStab!C11404</f>
        <v>11982.6</v>
      </c>
      <c r="BS596">
        <f>SAStab!D11404</f>
        <v>15197.07</v>
      </c>
      <c r="BT596">
        <f>SAStab!E11404</f>
        <v>19709.400000000001</v>
      </c>
      <c r="BU596">
        <f>SAStab!F11404</f>
        <v>24533.200000000001</v>
      </c>
      <c r="BV596" s="11">
        <f>SAStab!G11404</f>
        <v>30156</v>
      </c>
      <c r="BW596" s="11">
        <f>SAStab!H11404</f>
        <v>35237</v>
      </c>
      <c r="BX596" s="11">
        <f>SAStab!I11404</f>
        <v>39038</v>
      </c>
      <c r="BY596" s="11">
        <f>SAStab!J11404</f>
        <v>65595</v>
      </c>
    </row>
    <row r="597" spans="1:77">
      <c r="A597" s="7"/>
      <c r="B597" s="7" t="s">
        <v>62</v>
      </c>
      <c r="C597" s="98">
        <f>SAStab!B2395</f>
        <v>0.193</v>
      </c>
      <c r="D597" s="52">
        <f>SAStab!B10550</f>
        <v>160</v>
      </c>
      <c r="E597" s="52">
        <f>SAStab!C10550</f>
        <v>0</v>
      </c>
      <c r="F597" s="52">
        <f>SAStab!D10550</f>
        <v>0</v>
      </c>
      <c r="G597" s="52">
        <f>SAStab!E10550</f>
        <v>0</v>
      </c>
      <c r="H597" s="52">
        <f>SAStab!F10550</f>
        <v>0</v>
      </c>
      <c r="I597" s="52">
        <f>SAStab!G10550</f>
        <v>0</v>
      </c>
      <c r="J597" s="52">
        <f>SAStab!H10550</f>
        <v>441</v>
      </c>
      <c r="K597" s="52">
        <f>SAStab!I10550</f>
        <v>1063</v>
      </c>
      <c r="L597" s="52">
        <f>SAStab!J10550</f>
        <v>3538</v>
      </c>
      <c r="N597" s="7"/>
      <c r="O597" s="7" t="str">
        <f t="shared" si="140"/>
        <v>Federal Income Tax</v>
      </c>
      <c r="P597" s="98">
        <f>SAStab!C2395</f>
        <v>0.23</v>
      </c>
      <c r="Q597">
        <f>SAStab!B10721</f>
        <v>299</v>
      </c>
      <c r="R597" s="52">
        <f>SAStab!C10721</f>
        <v>0</v>
      </c>
      <c r="S597" s="52">
        <f>SAStab!D10721</f>
        <v>0</v>
      </c>
      <c r="T597" s="52">
        <f>SAStab!E10721</f>
        <v>0</v>
      </c>
      <c r="U597" s="52">
        <f>SAStab!F10721</f>
        <v>0</v>
      </c>
      <c r="V597" s="52">
        <f>SAStab!G10721</f>
        <v>0</v>
      </c>
      <c r="W597" s="52">
        <f>SAStab!H10721</f>
        <v>1008</v>
      </c>
      <c r="X597">
        <f>SAStab!I10721</f>
        <v>1766</v>
      </c>
      <c r="Y597">
        <f>SAStab!J10721</f>
        <v>4697</v>
      </c>
      <c r="AA597" s="7"/>
      <c r="AB597" s="7" t="str">
        <f t="shared" si="141"/>
        <v>Federal Income Tax</v>
      </c>
      <c r="AC597" s="98">
        <f>SAStab!D2395</f>
        <v>0.20899999999999999</v>
      </c>
      <c r="AD597" s="7">
        <f>SAStab!B10892</f>
        <v>356</v>
      </c>
      <c r="AE597" s="7">
        <f>SAStab!C10892</f>
        <v>0</v>
      </c>
      <c r="AF597" s="7">
        <f>SAStab!D10892</f>
        <v>0</v>
      </c>
      <c r="AG597" s="7">
        <f>SAStab!E10892</f>
        <v>0</v>
      </c>
      <c r="AH597" s="7">
        <f>SAStab!F10892</f>
        <v>0</v>
      </c>
      <c r="AI597" s="7">
        <f>SAStab!G10892</f>
        <v>0</v>
      </c>
      <c r="AJ597" s="7">
        <f>SAStab!H10892</f>
        <v>1040</v>
      </c>
      <c r="AK597" s="7">
        <f>SAStab!I10892</f>
        <v>2096</v>
      </c>
      <c r="AL597" s="7">
        <f>SAStab!J10892</f>
        <v>6194</v>
      </c>
      <c r="AN597" s="7"/>
      <c r="AO597" s="7" t="str">
        <f t="shared" si="142"/>
        <v>Federal Income Tax</v>
      </c>
      <c r="AP597" s="98">
        <f>SAStab!E2395</f>
        <v>0.20100000000000001</v>
      </c>
      <c r="AQ597" s="52">
        <f>SAStab!B11063</f>
        <v>362</v>
      </c>
      <c r="AR597" s="52">
        <f>SAStab!C11063</f>
        <v>0</v>
      </c>
      <c r="AS597" s="52">
        <f>SAStab!D11063</f>
        <v>0</v>
      </c>
      <c r="AT597" s="52">
        <f>SAStab!E11063</f>
        <v>0</v>
      </c>
      <c r="AU597" s="52">
        <f>SAStab!F11063</f>
        <v>0</v>
      </c>
      <c r="AV597" s="52">
        <f>SAStab!G11063</f>
        <v>0</v>
      </c>
      <c r="AW597" s="52">
        <f>SAStab!H11063</f>
        <v>1125</v>
      </c>
      <c r="AX597" s="52">
        <f>SAStab!I11063</f>
        <v>2107</v>
      </c>
      <c r="AY597" s="52">
        <f>SAStab!J11063</f>
        <v>5269</v>
      </c>
      <c r="BA597" s="7"/>
      <c r="BB597" s="7" t="str">
        <f t="shared" si="143"/>
        <v>Federal Income Tax</v>
      </c>
      <c r="BC597" s="98">
        <f>SAStab!F2395</f>
        <v>0.224</v>
      </c>
      <c r="BD597" s="52">
        <f>SAStab!B11234</f>
        <v>489</v>
      </c>
      <c r="BE597" s="52">
        <f>SAStab!C11234</f>
        <v>0</v>
      </c>
      <c r="BF597" s="52">
        <f>SAStab!D11234</f>
        <v>0</v>
      </c>
      <c r="BG597" s="52">
        <f>SAStab!E11234</f>
        <v>0</v>
      </c>
      <c r="BH597" s="52">
        <f>SAStab!F11234</f>
        <v>0</v>
      </c>
      <c r="BI597" s="52">
        <f>SAStab!G11234</f>
        <v>0</v>
      </c>
      <c r="BJ597" s="52">
        <f>SAStab!H11234</f>
        <v>1447</v>
      </c>
      <c r="BK597" s="52">
        <f>SAStab!I11234</f>
        <v>2572</v>
      </c>
      <c r="BL597" s="52">
        <f>SAStab!J11234</f>
        <v>7679</v>
      </c>
      <c r="BN597" s="7"/>
      <c r="BO597" s="7" t="str">
        <f t="shared" si="144"/>
        <v>Federal Income Tax</v>
      </c>
      <c r="BP597" s="98">
        <f>SAStab!G2395</f>
        <v>0.24299999999999999</v>
      </c>
      <c r="BQ597">
        <f>SAStab!B11405</f>
        <v>630</v>
      </c>
      <c r="BR597">
        <f>SAStab!C11405</f>
        <v>0</v>
      </c>
      <c r="BS597">
        <f>SAStab!D11405</f>
        <v>0</v>
      </c>
      <c r="BT597">
        <f>SAStab!E11405</f>
        <v>0</v>
      </c>
      <c r="BU597">
        <f>SAStab!F11405</f>
        <v>0</v>
      </c>
      <c r="BV597" s="11">
        <f>SAStab!G11405</f>
        <v>0</v>
      </c>
      <c r="BW597" s="11">
        <f>SAStab!H11405</f>
        <v>2028</v>
      </c>
      <c r="BX597" s="11">
        <f>SAStab!I11405</f>
        <v>3210</v>
      </c>
      <c r="BY597" s="11">
        <f>SAStab!J11405</f>
        <v>9811</v>
      </c>
    </row>
    <row r="598" spans="1:77">
      <c r="A598" s="7"/>
      <c r="B598" s="7" t="s">
        <v>277</v>
      </c>
      <c r="C598" s="98">
        <f>SAStab!B2396</f>
        <v>0.16200000000000001</v>
      </c>
      <c r="D598" s="52">
        <f>SAStab!B10551</f>
        <v>64</v>
      </c>
      <c r="E598" s="52">
        <f>SAStab!C10551</f>
        <v>0</v>
      </c>
      <c r="F598" s="52">
        <f>SAStab!D10551</f>
        <v>0</v>
      </c>
      <c r="G598" s="52">
        <f>SAStab!E10551</f>
        <v>0</v>
      </c>
      <c r="H598" s="52">
        <f>SAStab!F10551</f>
        <v>0</v>
      </c>
      <c r="I598" s="52">
        <f>SAStab!G10551</f>
        <v>0</v>
      </c>
      <c r="J598" s="52">
        <f>SAStab!H10551</f>
        <v>156</v>
      </c>
      <c r="K598" s="52">
        <f>SAStab!I10551</f>
        <v>458</v>
      </c>
      <c r="L598" s="52">
        <f>SAStab!J10551</f>
        <v>1414</v>
      </c>
      <c r="N598" s="7"/>
      <c r="O598" s="7" t="str">
        <f t="shared" si="140"/>
        <v>State Income Tax</v>
      </c>
      <c r="P598" s="98">
        <f>SAStab!C2396</f>
        <v>0.17799999999999999</v>
      </c>
      <c r="Q598">
        <f>SAStab!B10722</f>
        <v>89</v>
      </c>
      <c r="R598" s="52">
        <f>SAStab!C10722</f>
        <v>0</v>
      </c>
      <c r="S598" s="52">
        <f>SAStab!D10722</f>
        <v>0</v>
      </c>
      <c r="T598" s="52">
        <f>SAStab!E10722</f>
        <v>0</v>
      </c>
      <c r="U598" s="52">
        <f>SAStab!F10722</f>
        <v>0</v>
      </c>
      <c r="V598" s="52">
        <f>SAStab!G10722</f>
        <v>0</v>
      </c>
      <c r="W598" s="52">
        <f>SAStab!H10722</f>
        <v>222</v>
      </c>
      <c r="X598">
        <f>SAStab!I10722</f>
        <v>576</v>
      </c>
      <c r="Y598">
        <f>SAStab!J10722</f>
        <v>1764</v>
      </c>
      <c r="AA598" s="7"/>
      <c r="AB598" s="7" t="str">
        <f t="shared" si="141"/>
        <v>State Income Tax</v>
      </c>
      <c r="AC598" s="98">
        <f>SAStab!D2396</f>
        <v>0.159</v>
      </c>
      <c r="AD598" s="7">
        <f>SAStab!B10893</f>
        <v>85</v>
      </c>
      <c r="AE598" s="7">
        <f>SAStab!C10893</f>
        <v>0</v>
      </c>
      <c r="AF598" s="7">
        <f>SAStab!D10893</f>
        <v>0</v>
      </c>
      <c r="AG598" s="7">
        <f>SAStab!E10893</f>
        <v>0</v>
      </c>
      <c r="AH598" s="7">
        <f>SAStab!F10893</f>
        <v>0</v>
      </c>
      <c r="AI598" s="7">
        <f>SAStab!G10893</f>
        <v>0</v>
      </c>
      <c r="AJ598" s="7">
        <f>SAStab!H10893</f>
        <v>163</v>
      </c>
      <c r="AK598" s="7">
        <f>SAStab!I10893</f>
        <v>512</v>
      </c>
      <c r="AL598" s="7">
        <f>SAStab!J10893</f>
        <v>1837</v>
      </c>
      <c r="AN598" s="7"/>
      <c r="AO598" s="7" t="str">
        <f t="shared" si="142"/>
        <v>State Income Tax</v>
      </c>
      <c r="AP598" s="98">
        <f>SAStab!E2396</f>
        <v>0.14299999999999999</v>
      </c>
      <c r="AQ598" s="52">
        <f>SAStab!B11064</f>
        <v>79</v>
      </c>
      <c r="AR598" s="52">
        <f>SAStab!C11064</f>
        <v>0</v>
      </c>
      <c r="AS598" s="52">
        <f>SAStab!D11064</f>
        <v>0</v>
      </c>
      <c r="AT598" s="52">
        <f>SAStab!E11064</f>
        <v>0</v>
      </c>
      <c r="AU598" s="52">
        <f>SAStab!F11064</f>
        <v>0</v>
      </c>
      <c r="AV598" s="52">
        <f>SAStab!G11064</f>
        <v>0</v>
      </c>
      <c r="AW598" s="52">
        <f>SAStab!H11064</f>
        <v>126</v>
      </c>
      <c r="AX598" s="52">
        <f>SAStab!I11064</f>
        <v>488</v>
      </c>
      <c r="AY598" s="52">
        <f>SAStab!J11064</f>
        <v>1745</v>
      </c>
      <c r="BA598" s="7"/>
      <c r="BB598" s="7" t="str">
        <f t="shared" si="143"/>
        <v>State Income Tax</v>
      </c>
      <c r="BC598" s="98">
        <f>SAStab!F2396</f>
        <v>0.157</v>
      </c>
      <c r="BD598" s="52">
        <f>SAStab!B11235</f>
        <v>90</v>
      </c>
      <c r="BE598" s="52">
        <f>SAStab!C11235</f>
        <v>0</v>
      </c>
      <c r="BF598" s="52">
        <f>SAStab!D11235</f>
        <v>0</v>
      </c>
      <c r="BG598" s="52">
        <f>SAStab!E11235</f>
        <v>0</v>
      </c>
      <c r="BH598" s="52">
        <f>SAStab!F11235</f>
        <v>0</v>
      </c>
      <c r="BI598" s="52">
        <f>SAStab!G11235</f>
        <v>0</v>
      </c>
      <c r="BJ598" s="52">
        <f>SAStab!H11235</f>
        <v>171</v>
      </c>
      <c r="BK598" s="52">
        <f>SAStab!I11235</f>
        <v>535</v>
      </c>
      <c r="BL598" s="52">
        <f>SAStab!J11235</f>
        <v>1763</v>
      </c>
      <c r="BN598" s="7"/>
      <c r="BO598" s="7" t="str">
        <f t="shared" si="144"/>
        <v>State Income Tax</v>
      </c>
      <c r="BP598" s="98">
        <f>SAStab!G2396</f>
        <v>0.159</v>
      </c>
      <c r="BQ598">
        <f>SAStab!B11406</f>
        <v>98</v>
      </c>
      <c r="BR598">
        <f>SAStab!C11406</f>
        <v>0</v>
      </c>
      <c r="BS598">
        <f>SAStab!D11406</f>
        <v>0</v>
      </c>
      <c r="BT598">
        <f>SAStab!E11406</f>
        <v>0</v>
      </c>
      <c r="BU598">
        <f>SAStab!F11406</f>
        <v>0</v>
      </c>
      <c r="BV598" s="11">
        <f>SAStab!G11406</f>
        <v>0</v>
      </c>
      <c r="BW598" s="11">
        <f>SAStab!H11406</f>
        <v>181</v>
      </c>
      <c r="BX598" s="11">
        <f>SAStab!I11406</f>
        <v>567</v>
      </c>
      <c r="BY598" s="11">
        <f>SAStab!J11406</f>
        <v>2026</v>
      </c>
    </row>
    <row r="599" spans="1:77">
      <c r="A599" s="7"/>
      <c r="B599" s="7" t="s">
        <v>297</v>
      </c>
      <c r="C599" s="98">
        <f>SAStab!B2397</f>
        <v>0.23799999999999999</v>
      </c>
      <c r="D599" s="52">
        <f>SAStab!B10552</f>
        <v>180</v>
      </c>
      <c r="E599" s="52">
        <f>SAStab!C10552</f>
        <v>0</v>
      </c>
      <c r="F599" s="52">
        <f>SAStab!D10552</f>
        <v>0</v>
      </c>
      <c r="G599" s="52">
        <f>SAStab!E10552</f>
        <v>0</v>
      </c>
      <c r="H599" s="52">
        <f>SAStab!F10552</f>
        <v>0</v>
      </c>
      <c r="I599" s="52">
        <f>SAStab!G10552</f>
        <v>0</v>
      </c>
      <c r="J599" s="52">
        <f>SAStab!H10552</f>
        <v>797</v>
      </c>
      <c r="K599" s="52">
        <f>SAStab!I10552</f>
        <v>1164</v>
      </c>
      <c r="L599" s="52">
        <f>SAStab!J10552</f>
        <v>1722</v>
      </c>
      <c r="N599" s="7"/>
      <c r="O599" s="7" t="str">
        <f t="shared" si="140"/>
        <v>OASDI tax</v>
      </c>
      <c r="P599" s="98">
        <f>SAStab!C2397</f>
        <v>0.26500000000000001</v>
      </c>
      <c r="Q599">
        <f>SAStab!B10723</f>
        <v>280</v>
      </c>
      <c r="R599" s="52">
        <f>SAStab!C10723</f>
        <v>0</v>
      </c>
      <c r="S599" s="52">
        <f>SAStab!D10723</f>
        <v>0</v>
      </c>
      <c r="T599" s="52">
        <f>SAStab!E10723</f>
        <v>0</v>
      </c>
      <c r="U599" s="52">
        <f>SAStab!F10723</f>
        <v>0</v>
      </c>
      <c r="V599" s="52">
        <f>SAStab!G10723</f>
        <v>57</v>
      </c>
      <c r="W599" s="52">
        <f>SAStab!H10723</f>
        <v>1238</v>
      </c>
      <c r="X599">
        <f>SAStab!I10723</f>
        <v>1688</v>
      </c>
      <c r="Y599">
        <f>SAStab!J10723</f>
        <v>2334</v>
      </c>
      <c r="AA599" s="7"/>
      <c r="AB599" s="7" t="str">
        <f t="shared" si="141"/>
        <v>OASDI tax</v>
      </c>
      <c r="AC599" s="98">
        <f>SAStab!D2397</f>
        <v>0.23200000000000001</v>
      </c>
      <c r="AD599" s="7">
        <f>SAStab!B10894</f>
        <v>228</v>
      </c>
      <c r="AE599" s="7">
        <f>SAStab!C10894</f>
        <v>0</v>
      </c>
      <c r="AF599" s="7">
        <f>SAStab!D10894</f>
        <v>0</v>
      </c>
      <c r="AG599" s="7">
        <f>SAStab!E10894</f>
        <v>0</v>
      </c>
      <c r="AH599" s="7">
        <f>SAStab!F10894</f>
        <v>0</v>
      </c>
      <c r="AI599" s="7">
        <f>SAStab!G10894</f>
        <v>0</v>
      </c>
      <c r="AJ599" s="7">
        <f>SAStab!H10894</f>
        <v>1028</v>
      </c>
      <c r="AK599" s="7">
        <f>SAStab!I10894</f>
        <v>1546</v>
      </c>
      <c r="AL599" s="7">
        <f>SAStab!J10894</f>
        <v>2290</v>
      </c>
      <c r="AN599" s="7"/>
      <c r="AO599" s="7" t="str">
        <f t="shared" si="142"/>
        <v>OASDI tax</v>
      </c>
      <c r="AP599" s="98">
        <f>SAStab!E2397</f>
        <v>0.20899999999999999</v>
      </c>
      <c r="AQ599" s="52">
        <f>SAStab!B11065</f>
        <v>205</v>
      </c>
      <c r="AR599" s="52">
        <f>SAStab!C11065</f>
        <v>0</v>
      </c>
      <c r="AS599" s="52">
        <f>SAStab!D11065</f>
        <v>0</v>
      </c>
      <c r="AT599" s="52">
        <f>SAStab!E11065</f>
        <v>0</v>
      </c>
      <c r="AU599" s="52">
        <f>SAStab!F11065</f>
        <v>0</v>
      </c>
      <c r="AV599" s="52">
        <f>SAStab!G11065</f>
        <v>0</v>
      </c>
      <c r="AW599" s="52">
        <f>SAStab!H11065</f>
        <v>946</v>
      </c>
      <c r="AX599" s="52">
        <f>SAStab!I11065</f>
        <v>1504</v>
      </c>
      <c r="AY599" s="52">
        <f>SAStab!J11065</f>
        <v>2278</v>
      </c>
      <c r="BA599" s="7"/>
      <c r="BB599" s="7" t="str">
        <f t="shared" si="143"/>
        <v>OASDI tax</v>
      </c>
      <c r="BC599" s="98">
        <f>SAStab!F2397</f>
        <v>0.214</v>
      </c>
      <c r="BD599" s="52">
        <f>SAStab!B11236</f>
        <v>226</v>
      </c>
      <c r="BE599" s="52">
        <f>SAStab!C11236</f>
        <v>0</v>
      </c>
      <c r="BF599" s="52">
        <f>SAStab!D11236</f>
        <v>0</v>
      </c>
      <c r="BG599" s="52">
        <f>SAStab!E11236</f>
        <v>0</v>
      </c>
      <c r="BH599" s="52">
        <f>SAStab!F11236</f>
        <v>0</v>
      </c>
      <c r="BI599" s="52">
        <f>SAStab!G11236</f>
        <v>0</v>
      </c>
      <c r="BJ599" s="52">
        <f>SAStab!H11236</f>
        <v>1032</v>
      </c>
      <c r="BK599" s="52">
        <f>SAStab!I11236</f>
        <v>1610</v>
      </c>
      <c r="BL599" s="52">
        <f>SAStab!J11236</f>
        <v>2478</v>
      </c>
      <c r="BN599" s="7"/>
      <c r="BO599" s="7" t="str">
        <f t="shared" si="144"/>
        <v>OASDI tax</v>
      </c>
      <c r="BP599" s="98">
        <f>SAStab!G2397</f>
        <v>0.20799999999999999</v>
      </c>
      <c r="BQ599">
        <f>SAStab!B11407</f>
        <v>234</v>
      </c>
      <c r="BR599">
        <f>SAStab!C11407</f>
        <v>0</v>
      </c>
      <c r="BS599">
        <f>SAStab!D11407</f>
        <v>0</v>
      </c>
      <c r="BT599">
        <f>SAStab!E11407</f>
        <v>0</v>
      </c>
      <c r="BU599">
        <f>SAStab!F11407</f>
        <v>0</v>
      </c>
      <c r="BV599" s="11">
        <f>SAStab!G11407</f>
        <v>0</v>
      </c>
      <c r="BW599" s="11">
        <f>SAStab!H11407</f>
        <v>1050</v>
      </c>
      <c r="BX599" s="11">
        <f>SAStab!I11407</f>
        <v>1772</v>
      </c>
      <c r="BY599" s="11">
        <f>SAStab!J11407</f>
        <v>2649</v>
      </c>
    </row>
    <row r="600" spans="1:77">
      <c r="A600" s="7"/>
      <c r="B600" s="7" t="s">
        <v>298</v>
      </c>
      <c r="C600" s="98">
        <f>SAStab!B2398</f>
        <v>0.23799999999999999</v>
      </c>
      <c r="D600" s="52">
        <f>SAStab!B10553</f>
        <v>42</v>
      </c>
      <c r="E600" s="52">
        <f>SAStab!C10553</f>
        <v>0</v>
      </c>
      <c r="F600" s="52">
        <f>SAStab!D10553</f>
        <v>0</v>
      </c>
      <c r="G600" s="52">
        <f>SAStab!E10553</f>
        <v>0</v>
      </c>
      <c r="H600" s="52">
        <f>SAStab!F10553</f>
        <v>0</v>
      </c>
      <c r="I600" s="52">
        <f>SAStab!G10553</f>
        <v>0</v>
      </c>
      <c r="J600" s="52">
        <f>SAStab!H10553</f>
        <v>186</v>
      </c>
      <c r="K600" s="52">
        <f>SAStab!I10553</f>
        <v>272</v>
      </c>
      <c r="L600" s="52">
        <f>SAStab!J10553</f>
        <v>403</v>
      </c>
      <c r="N600" s="7"/>
      <c r="O600" s="7" t="str">
        <f t="shared" si="140"/>
        <v>HI tax</v>
      </c>
      <c r="P600" s="98">
        <f>SAStab!C2398</f>
        <v>0.26500000000000001</v>
      </c>
      <c r="Q600">
        <f>SAStab!B10724</f>
        <v>53</v>
      </c>
      <c r="R600" s="52">
        <f>SAStab!C10724</f>
        <v>0</v>
      </c>
      <c r="S600" s="52">
        <f>SAStab!D10724</f>
        <v>0</v>
      </c>
      <c r="T600" s="52">
        <f>SAStab!E10724</f>
        <v>0</v>
      </c>
      <c r="U600" s="52">
        <f>SAStab!F10724</f>
        <v>0</v>
      </c>
      <c r="V600" s="52">
        <f>SAStab!G10724</f>
        <v>11</v>
      </c>
      <c r="W600" s="52">
        <f>SAStab!H10724</f>
        <v>233</v>
      </c>
      <c r="X600">
        <f>SAStab!I10724</f>
        <v>318</v>
      </c>
      <c r="Y600">
        <f>SAStab!J10724</f>
        <v>440</v>
      </c>
      <c r="AA600" s="7"/>
      <c r="AB600" s="7" t="str">
        <f t="shared" si="141"/>
        <v>HI tax</v>
      </c>
      <c r="AC600" s="98">
        <f>SAStab!D2398</f>
        <v>0.23200000000000001</v>
      </c>
      <c r="AD600" s="7">
        <f>SAStab!B10895</f>
        <v>43</v>
      </c>
      <c r="AE600" s="7">
        <f>SAStab!C10895</f>
        <v>0</v>
      </c>
      <c r="AF600" s="7">
        <f>SAStab!D10895</f>
        <v>0</v>
      </c>
      <c r="AG600" s="7">
        <f>SAStab!E10895</f>
        <v>0</v>
      </c>
      <c r="AH600" s="7">
        <f>SAStab!F10895</f>
        <v>0</v>
      </c>
      <c r="AI600" s="7">
        <f>SAStab!G10895</f>
        <v>0</v>
      </c>
      <c r="AJ600" s="7">
        <f>SAStab!H10895</f>
        <v>193</v>
      </c>
      <c r="AK600" s="7">
        <f>SAStab!I10895</f>
        <v>291</v>
      </c>
      <c r="AL600" s="7">
        <f>SAStab!J10895</f>
        <v>431</v>
      </c>
      <c r="AN600" s="7"/>
      <c r="AO600" s="7" t="str">
        <f t="shared" si="142"/>
        <v>HI tax</v>
      </c>
      <c r="AP600" s="98">
        <f>SAStab!E2398</f>
        <v>0.20899999999999999</v>
      </c>
      <c r="AQ600" s="52">
        <f>SAStab!B11066</f>
        <v>39</v>
      </c>
      <c r="AR600" s="52">
        <f>SAStab!C11066</f>
        <v>0</v>
      </c>
      <c r="AS600" s="52">
        <f>SAStab!D11066</f>
        <v>0</v>
      </c>
      <c r="AT600" s="52">
        <f>SAStab!E11066</f>
        <v>0</v>
      </c>
      <c r="AU600" s="52">
        <f>SAStab!F11066</f>
        <v>0</v>
      </c>
      <c r="AV600" s="52">
        <f>SAStab!G11066</f>
        <v>0</v>
      </c>
      <c r="AW600" s="52">
        <f>SAStab!H11066</f>
        <v>178</v>
      </c>
      <c r="AX600" s="52">
        <f>SAStab!I11066</f>
        <v>283</v>
      </c>
      <c r="AY600" s="52">
        <f>SAStab!J11066</f>
        <v>429</v>
      </c>
      <c r="BA600" s="7"/>
      <c r="BB600" s="7" t="str">
        <f t="shared" si="143"/>
        <v>HI tax</v>
      </c>
      <c r="BC600" s="98">
        <f>SAStab!F2398</f>
        <v>0.214</v>
      </c>
      <c r="BD600" s="52">
        <f>SAStab!B11237</f>
        <v>43</v>
      </c>
      <c r="BE600" s="52">
        <f>SAStab!C11237</f>
        <v>0</v>
      </c>
      <c r="BF600" s="52">
        <f>SAStab!D11237</f>
        <v>0</v>
      </c>
      <c r="BG600" s="52">
        <f>SAStab!E11237</f>
        <v>0</v>
      </c>
      <c r="BH600" s="52">
        <f>SAStab!F11237</f>
        <v>0</v>
      </c>
      <c r="BI600" s="52">
        <f>SAStab!G11237</f>
        <v>0</v>
      </c>
      <c r="BJ600" s="52">
        <f>SAStab!H11237</f>
        <v>194</v>
      </c>
      <c r="BK600" s="52">
        <f>SAStab!I11237</f>
        <v>303</v>
      </c>
      <c r="BL600" s="52">
        <f>SAStab!J11237</f>
        <v>467</v>
      </c>
      <c r="BN600" s="7"/>
      <c r="BO600" s="7" t="str">
        <f t="shared" si="144"/>
        <v>HI tax</v>
      </c>
      <c r="BP600" s="98">
        <f>SAStab!G2398</f>
        <v>0.20799999999999999</v>
      </c>
      <c r="BQ600">
        <f>SAStab!B11408</f>
        <v>44</v>
      </c>
      <c r="BR600">
        <f>SAStab!C11408</f>
        <v>0</v>
      </c>
      <c r="BS600">
        <f>SAStab!D11408</f>
        <v>0</v>
      </c>
      <c r="BT600">
        <f>SAStab!E11408</f>
        <v>0</v>
      </c>
      <c r="BU600">
        <f>SAStab!F11408</f>
        <v>0</v>
      </c>
      <c r="BV600" s="11">
        <f>SAStab!G11408</f>
        <v>0</v>
      </c>
      <c r="BW600" s="11">
        <f>SAStab!H11408</f>
        <v>198</v>
      </c>
      <c r="BX600" s="11">
        <f>SAStab!I11408</f>
        <v>334</v>
      </c>
      <c r="BY600" s="11">
        <f>SAStab!J11408</f>
        <v>499</v>
      </c>
    </row>
    <row r="601" spans="1:77">
      <c r="A601" s="7"/>
      <c r="B601" s="7" t="s">
        <v>268</v>
      </c>
      <c r="C601" s="98">
        <f>SAStab!B2399</f>
        <v>0</v>
      </c>
      <c r="D601" s="52">
        <f>SAStab!B10554</f>
        <v>0</v>
      </c>
      <c r="E601" s="52">
        <f>SAStab!C10554</f>
        <v>0</v>
      </c>
      <c r="F601" s="52">
        <f>SAStab!D10554</f>
        <v>0</v>
      </c>
      <c r="G601" s="52">
        <f>SAStab!E10554</f>
        <v>0</v>
      </c>
      <c r="H601" s="52">
        <f>SAStab!F10554</f>
        <v>0</v>
      </c>
      <c r="I601" s="52">
        <f>SAStab!G10554</f>
        <v>0</v>
      </c>
      <c r="J601" s="52">
        <f>SAStab!H10554</f>
        <v>0</v>
      </c>
      <c r="K601" s="52">
        <f>SAStab!I10554</f>
        <v>0</v>
      </c>
      <c r="L601" s="52">
        <f>SAStab!J10554</f>
        <v>0</v>
      </c>
      <c r="N601" s="7"/>
      <c r="O601" s="7" t="str">
        <f t="shared" si="140"/>
        <v>Medicare Surtax</v>
      </c>
      <c r="P601" s="98">
        <f>SAStab!C2399</f>
        <v>1E-3</v>
      </c>
      <c r="Q601">
        <f>SAStab!B10725</f>
        <v>0</v>
      </c>
      <c r="R601" s="52">
        <f>SAStab!C10725</f>
        <v>0</v>
      </c>
      <c r="S601" s="52">
        <f>SAStab!D10725</f>
        <v>0</v>
      </c>
      <c r="T601" s="52">
        <f>SAStab!E10725</f>
        <v>0</v>
      </c>
      <c r="U601" s="52">
        <f>SAStab!F10725</f>
        <v>0</v>
      </c>
      <c r="V601" s="52">
        <f>SAStab!G10725</f>
        <v>0</v>
      </c>
      <c r="W601" s="52">
        <f>SAStab!H10725</f>
        <v>0</v>
      </c>
      <c r="X601">
        <f>SAStab!I10725</f>
        <v>0</v>
      </c>
      <c r="Y601">
        <f>SAStab!J10725</f>
        <v>0</v>
      </c>
      <c r="AA601" s="7"/>
      <c r="AB601" s="7" t="str">
        <f t="shared" si="141"/>
        <v>Medicare Surtax</v>
      </c>
      <c r="AC601" s="98">
        <f>SAStab!D2399</f>
        <v>2E-3</v>
      </c>
      <c r="AD601" s="7">
        <f>SAStab!B10896</f>
        <v>2</v>
      </c>
      <c r="AE601" s="7">
        <f>SAStab!C10896</f>
        <v>0</v>
      </c>
      <c r="AF601" s="7">
        <f>SAStab!D10896</f>
        <v>0</v>
      </c>
      <c r="AG601" s="7">
        <f>SAStab!E10896</f>
        <v>0</v>
      </c>
      <c r="AH601" s="7">
        <f>SAStab!F10896</f>
        <v>0</v>
      </c>
      <c r="AI601" s="7">
        <f>SAStab!G10896</f>
        <v>0</v>
      </c>
      <c r="AJ601" s="7">
        <f>SAStab!H10896</f>
        <v>0</v>
      </c>
      <c r="AK601" s="7">
        <f>SAStab!I10896</f>
        <v>0</v>
      </c>
      <c r="AL601" s="7">
        <f>SAStab!J10896</f>
        <v>0</v>
      </c>
      <c r="AN601" s="7"/>
      <c r="AO601" s="7" t="str">
        <f t="shared" si="142"/>
        <v>Medicare Surtax</v>
      </c>
      <c r="AP601" s="98">
        <f>SAStab!E2399</f>
        <v>6.0000000000000001E-3</v>
      </c>
      <c r="AQ601" s="52">
        <f>SAStab!B11067</f>
        <v>4</v>
      </c>
      <c r="AR601" s="52">
        <f>SAStab!C11067</f>
        <v>0</v>
      </c>
      <c r="AS601" s="52">
        <f>SAStab!D11067</f>
        <v>0</v>
      </c>
      <c r="AT601" s="52">
        <f>SAStab!E11067</f>
        <v>0</v>
      </c>
      <c r="AU601" s="52">
        <f>SAStab!F11067</f>
        <v>0</v>
      </c>
      <c r="AV601" s="52">
        <f>SAStab!G11067</f>
        <v>0</v>
      </c>
      <c r="AW601" s="52">
        <f>SAStab!H11067</f>
        <v>0</v>
      </c>
      <c r="AX601" s="52">
        <f>SAStab!I11067</f>
        <v>0</v>
      </c>
      <c r="AY601" s="52">
        <f>SAStab!J11067</f>
        <v>0</v>
      </c>
      <c r="BA601" s="7"/>
      <c r="BB601" s="7" t="str">
        <f t="shared" si="143"/>
        <v>Medicare Surtax</v>
      </c>
      <c r="BC601" s="98">
        <f>SAStab!F2399</f>
        <v>0.02</v>
      </c>
      <c r="BD601" s="52">
        <f>SAStab!B11238</f>
        <v>14</v>
      </c>
      <c r="BE601" s="52">
        <f>SAStab!C11238</f>
        <v>0</v>
      </c>
      <c r="BF601" s="52">
        <f>SAStab!D11238</f>
        <v>0</v>
      </c>
      <c r="BG601" s="52">
        <f>SAStab!E11238</f>
        <v>0</v>
      </c>
      <c r="BH601" s="52">
        <f>SAStab!F11238</f>
        <v>0</v>
      </c>
      <c r="BI601" s="52">
        <f>SAStab!G11238</f>
        <v>0</v>
      </c>
      <c r="BJ601" s="52">
        <f>SAStab!H11238</f>
        <v>0</v>
      </c>
      <c r="BK601" s="52">
        <f>SAStab!I11238</f>
        <v>0</v>
      </c>
      <c r="BL601" s="52">
        <f>SAStab!J11238</f>
        <v>256</v>
      </c>
      <c r="BN601" s="7"/>
      <c r="BO601" s="7" t="str">
        <f t="shared" si="144"/>
        <v>Medicare Surtax</v>
      </c>
      <c r="BP601" s="98">
        <f>SAStab!G2399</f>
        <v>4.4999999999999998E-2</v>
      </c>
      <c r="BQ601">
        <f>SAStab!B11409</f>
        <v>25</v>
      </c>
      <c r="BR601">
        <f>SAStab!C11409</f>
        <v>0</v>
      </c>
      <c r="BS601">
        <f>SAStab!D11409</f>
        <v>0</v>
      </c>
      <c r="BT601">
        <f>SAStab!E11409</f>
        <v>0</v>
      </c>
      <c r="BU601">
        <f>SAStab!F11409</f>
        <v>0</v>
      </c>
      <c r="BV601" s="11">
        <f>SAStab!G11409</f>
        <v>0</v>
      </c>
      <c r="BW601" s="11">
        <f>SAStab!H11409</f>
        <v>0</v>
      </c>
      <c r="BX601" s="11">
        <f>SAStab!I11409</f>
        <v>0</v>
      </c>
      <c r="BY601" s="11">
        <f>SAStab!J11409</f>
        <v>752</v>
      </c>
    </row>
    <row r="602" spans="1:77">
      <c r="A602" s="7"/>
      <c r="B602" s="7" t="s">
        <v>296</v>
      </c>
      <c r="C602" s="98">
        <f>SAStab!B2400</f>
        <v>0.96</v>
      </c>
      <c r="D602" s="52">
        <f>SAStab!B10555</f>
        <v>1443</v>
      </c>
      <c r="E602" s="52">
        <f>SAStab!C10555</f>
        <v>1500.08</v>
      </c>
      <c r="F602" s="52">
        <f>SAStab!D10555</f>
        <v>1500.08</v>
      </c>
      <c r="G602" s="52">
        <f>SAStab!E10555</f>
        <v>1500.1</v>
      </c>
      <c r="H602" s="52">
        <f>SAStab!F10555</f>
        <v>1500.1</v>
      </c>
      <c r="I602" s="52">
        <f>SAStab!G10555</f>
        <v>1500</v>
      </c>
      <c r="J602" s="52">
        <f>SAStab!H10555</f>
        <v>1500</v>
      </c>
      <c r="K602" s="52">
        <f>SAStab!I10555</f>
        <v>1500</v>
      </c>
      <c r="L602" s="52">
        <f>SAStab!J10555</f>
        <v>1500</v>
      </c>
      <c r="N602" s="7"/>
      <c r="O602" s="7" t="str">
        <f t="shared" si="140"/>
        <v>Medicare Part B Premium</v>
      </c>
      <c r="P602" s="98">
        <f>SAStab!C2400</f>
        <v>0.96599999999999997</v>
      </c>
      <c r="Q602">
        <f>SAStab!B10726</f>
        <v>1805</v>
      </c>
      <c r="R602" s="52">
        <f>SAStab!C10726</f>
        <v>1862.3</v>
      </c>
      <c r="S602" s="52">
        <f>SAStab!D10726</f>
        <v>1862.3</v>
      </c>
      <c r="T602" s="52">
        <f>SAStab!E10726</f>
        <v>1862.3</v>
      </c>
      <c r="U602" s="52">
        <f>SAStab!F10726</f>
        <v>1862.3</v>
      </c>
      <c r="V602" s="52">
        <f>SAStab!G10726</f>
        <v>1862</v>
      </c>
      <c r="W602" s="52">
        <f>SAStab!H10726</f>
        <v>1862</v>
      </c>
      <c r="X602">
        <f>SAStab!I10726</f>
        <v>1862</v>
      </c>
      <c r="Y602">
        <f>SAStab!J10726</f>
        <v>1862</v>
      </c>
      <c r="AA602" s="7"/>
      <c r="AB602" s="7" t="str">
        <f t="shared" si="141"/>
        <v>Medicare Part B Premium</v>
      </c>
      <c r="AC602" s="98">
        <f>SAStab!D2400</f>
        <v>0.96399999999999997</v>
      </c>
      <c r="AD602" s="7">
        <f>SAStab!B10897</f>
        <v>2269</v>
      </c>
      <c r="AE602" s="7">
        <f>SAStab!C10897</f>
        <v>2346.06</v>
      </c>
      <c r="AF602" s="7">
        <f>SAStab!D10897</f>
        <v>2346.06</v>
      </c>
      <c r="AG602" s="7">
        <f>SAStab!E10897</f>
        <v>2346.1</v>
      </c>
      <c r="AH602" s="7">
        <f>SAStab!F10897</f>
        <v>2346.1</v>
      </c>
      <c r="AI602" s="7">
        <f>SAStab!G10897</f>
        <v>2346</v>
      </c>
      <c r="AJ602" s="7">
        <f>SAStab!H10897</f>
        <v>2346</v>
      </c>
      <c r="AK602" s="7">
        <f>SAStab!I10897</f>
        <v>2346</v>
      </c>
      <c r="AL602" s="7">
        <f>SAStab!J10897</f>
        <v>2346</v>
      </c>
      <c r="AN602" s="7"/>
      <c r="AO602" s="7" t="str">
        <f t="shared" si="142"/>
        <v>Medicare Part B Premium</v>
      </c>
      <c r="AP602" s="98">
        <f>SAStab!E2400</f>
        <v>0.96599999999999997</v>
      </c>
      <c r="AQ602" s="52">
        <f>SAStab!B11068</f>
        <v>2892</v>
      </c>
      <c r="AR602" s="52">
        <f>SAStab!C11068</f>
        <v>2977.43</v>
      </c>
      <c r="AS602" s="52">
        <f>SAStab!D11068</f>
        <v>2977.43</v>
      </c>
      <c r="AT602" s="52">
        <f>SAStab!E11068</f>
        <v>2977.4</v>
      </c>
      <c r="AU602" s="52">
        <f>SAStab!F11068</f>
        <v>2977.4</v>
      </c>
      <c r="AV602" s="52">
        <f>SAStab!G11068</f>
        <v>2977</v>
      </c>
      <c r="AW602" s="52">
        <f>SAStab!H11068</f>
        <v>2977</v>
      </c>
      <c r="AX602" s="52">
        <f>SAStab!I11068</f>
        <v>2977</v>
      </c>
      <c r="AY602" s="52">
        <f>SAStab!J11068</f>
        <v>2977</v>
      </c>
      <c r="BA602" s="7"/>
      <c r="BB602" s="7" t="str">
        <f t="shared" si="143"/>
        <v>Medicare Part B Premium</v>
      </c>
      <c r="BC602" s="98">
        <f>SAStab!F2400</f>
        <v>0.96799999999999997</v>
      </c>
      <c r="BD602" s="52">
        <f>SAStab!B11239</f>
        <v>3621</v>
      </c>
      <c r="BE602" s="52">
        <f>SAStab!C11239</f>
        <v>3717.23</v>
      </c>
      <c r="BF602" s="52">
        <f>SAStab!D11239</f>
        <v>3717.23</v>
      </c>
      <c r="BG602" s="52">
        <f>SAStab!E11239</f>
        <v>3717.2</v>
      </c>
      <c r="BH602" s="52">
        <f>SAStab!F11239</f>
        <v>3717.2</v>
      </c>
      <c r="BI602" s="52">
        <f>SAStab!G11239</f>
        <v>3717</v>
      </c>
      <c r="BJ602" s="52">
        <f>SAStab!H11239</f>
        <v>3717</v>
      </c>
      <c r="BK602" s="52">
        <f>SAStab!I11239</f>
        <v>3717</v>
      </c>
      <c r="BL602" s="52">
        <f>SAStab!J11239</f>
        <v>3717</v>
      </c>
      <c r="BN602" s="7"/>
      <c r="BO602" s="7" t="str">
        <f t="shared" si="144"/>
        <v>Medicare Part B Premium</v>
      </c>
      <c r="BP602" s="98">
        <f>SAStab!G2400</f>
        <v>0.96399999999999997</v>
      </c>
      <c r="BQ602">
        <f>SAStab!B11410</f>
        <v>4403</v>
      </c>
      <c r="BR602">
        <f>SAStab!C11410</f>
        <v>4517.92</v>
      </c>
      <c r="BS602">
        <f>SAStab!D11410</f>
        <v>4517.92</v>
      </c>
      <c r="BT602">
        <f>SAStab!E11410</f>
        <v>4517.8999999999996</v>
      </c>
      <c r="BU602">
        <f>SAStab!F11410</f>
        <v>4517.8999999999996</v>
      </c>
      <c r="BV602" s="11">
        <f>SAStab!G11410</f>
        <v>4518</v>
      </c>
      <c r="BW602" s="11">
        <f>SAStab!H11410</f>
        <v>4518</v>
      </c>
      <c r="BX602" s="11">
        <f>SAStab!I11410</f>
        <v>4518</v>
      </c>
      <c r="BY602" s="11">
        <f>SAStab!J11410</f>
        <v>6325</v>
      </c>
    </row>
    <row r="603" spans="1:77">
      <c r="A603" s="7"/>
      <c r="B603" s="7" t="s">
        <v>299</v>
      </c>
      <c r="C603" s="98">
        <f>SAStab!B2401</f>
        <v>0.75</v>
      </c>
      <c r="D603" s="52">
        <f>SAStab!B10556</f>
        <v>386</v>
      </c>
      <c r="E603" s="52">
        <f>SAStab!C10556</f>
        <v>0</v>
      </c>
      <c r="F603" s="52">
        <f>SAStab!D10556</f>
        <v>0</v>
      </c>
      <c r="G603" s="52">
        <f>SAStab!E10556</f>
        <v>513.6</v>
      </c>
      <c r="H603" s="52">
        <f>SAStab!F10556</f>
        <v>513.6</v>
      </c>
      <c r="I603" s="52">
        <f>SAStab!G10556</f>
        <v>514</v>
      </c>
      <c r="J603" s="52">
        <f>SAStab!H10556</f>
        <v>514</v>
      </c>
      <c r="K603" s="52">
        <f>SAStab!I10556</f>
        <v>514</v>
      </c>
      <c r="L603" s="52">
        <f>SAStab!J10556</f>
        <v>514</v>
      </c>
      <c r="N603" s="7"/>
      <c r="O603" s="7" t="str">
        <f t="shared" si="140"/>
        <v>Medicare Part D Premium</v>
      </c>
      <c r="P603" s="98">
        <f>SAStab!C2401</f>
        <v>0.76900000000000002</v>
      </c>
      <c r="Q603">
        <f>SAStab!B10727</f>
        <v>540</v>
      </c>
      <c r="R603" s="52">
        <f>SAStab!C10727</f>
        <v>0</v>
      </c>
      <c r="S603" s="52">
        <f>SAStab!D10727</f>
        <v>0</v>
      </c>
      <c r="T603" s="52">
        <f>SAStab!E10727</f>
        <v>699.6</v>
      </c>
      <c r="U603" s="52">
        <f>SAStab!F10727</f>
        <v>699.6</v>
      </c>
      <c r="V603" s="52">
        <f>SAStab!G10727</f>
        <v>700</v>
      </c>
      <c r="W603" s="52">
        <f>SAStab!H10727</f>
        <v>700</v>
      </c>
      <c r="X603">
        <f>SAStab!I10727</f>
        <v>700</v>
      </c>
      <c r="Y603">
        <f>SAStab!J10727</f>
        <v>700</v>
      </c>
      <c r="AA603" s="7"/>
      <c r="AB603" s="7" t="str">
        <f t="shared" si="141"/>
        <v>Medicare Part D Premium</v>
      </c>
      <c r="AC603" s="98">
        <f>SAStab!D2401</f>
        <v>0.77</v>
      </c>
      <c r="AD603" s="7">
        <f>SAStab!B10898</f>
        <v>681</v>
      </c>
      <c r="AE603" s="7">
        <f>SAStab!C10898</f>
        <v>0</v>
      </c>
      <c r="AF603" s="7">
        <f>SAStab!D10898</f>
        <v>0</v>
      </c>
      <c r="AG603" s="7">
        <f>SAStab!E10898</f>
        <v>881.4</v>
      </c>
      <c r="AH603" s="7">
        <f>SAStab!F10898</f>
        <v>881.4</v>
      </c>
      <c r="AI603" s="7">
        <f>SAStab!G10898</f>
        <v>881</v>
      </c>
      <c r="AJ603" s="7">
        <f>SAStab!H10898</f>
        <v>881</v>
      </c>
      <c r="AK603" s="7">
        <f>SAStab!I10898</f>
        <v>881</v>
      </c>
      <c r="AL603" s="7">
        <f>SAStab!J10898</f>
        <v>881</v>
      </c>
      <c r="AN603" s="7"/>
      <c r="AO603" s="7" t="str">
        <f t="shared" si="142"/>
        <v>Medicare Part D Premium</v>
      </c>
      <c r="AP603" s="98">
        <f>SAStab!E2401</f>
        <v>0.76800000000000002</v>
      </c>
      <c r="AQ603" s="52">
        <f>SAStab!B11069</f>
        <v>863</v>
      </c>
      <c r="AR603" s="52">
        <f>SAStab!C11069</f>
        <v>0</v>
      </c>
      <c r="AS603" s="52">
        <f>SAStab!D11069</f>
        <v>0</v>
      </c>
      <c r="AT603" s="52">
        <f>SAStab!E11069</f>
        <v>1118.5999999999999</v>
      </c>
      <c r="AU603" s="52">
        <f>SAStab!F11069</f>
        <v>1118.5999999999999</v>
      </c>
      <c r="AV603" s="52">
        <f>SAStab!G11069</f>
        <v>1119</v>
      </c>
      <c r="AW603" s="52">
        <f>SAStab!H11069</f>
        <v>1119</v>
      </c>
      <c r="AX603" s="52">
        <f>SAStab!I11069</f>
        <v>1119</v>
      </c>
      <c r="AY603" s="52">
        <f>SAStab!J11069</f>
        <v>1119</v>
      </c>
      <c r="BA603" s="7"/>
      <c r="BB603" s="7" t="str">
        <f t="shared" si="143"/>
        <v>Medicare Part D Premium</v>
      </c>
      <c r="BC603" s="98">
        <f>SAStab!F2401</f>
        <v>0.76800000000000002</v>
      </c>
      <c r="BD603" s="52">
        <f>SAStab!B11240</f>
        <v>1077</v>
      </c>
      <c r="BE603" s="52">
        <f>SAStab!C11240</f>
        <v>0</v>
      </c>
      <c r="BF603" s="52">
        <f>SAStab!D11240</f>
        <v>0</v>
      </c>
      <c r="BG603" s="52">
        <f>SAStab!E11240</f>
        <v>1396.5</v>
      </c>
      <c r="BH603" s="52">
        <f>SAStab!F11240</f>
        <v>1396.5</v>
      </c>
      <c r="BI603" s="52">
        <f>SAStab!G11240</f>
        <v>1397</v>
      </c>
      <c r="BJ603" s="52">
        <f>SAStab!H11240</f>
        <v>1397</v>
      </c>
      <c r="BK603" s="52">
        <f>SAStab!I11240</f>
        <v>1397</v>
      </c>
      <c r="BL603" s="52">
        <f>SAStab!J11240</f>
        <v>1397</v>
      </c>
      <c r="BN603" s="7"/>
      <c r="BO603" s="7" t="str">
        <f t="shared" si="144"/>
        <v>Medicare Part D Premium</v>
      </c>
      <c r="BP603" s="98">
        <f>SAStab!G2401</f>
        <v>0.76100000000000001</v>
      </c>
      <c r="BQ603">
        <f>SAStab!B11411</f>
        <v>1306</v>
      </c>
      <c r="BR603">
        <f>SAStab!C11411</f>
        <v>0</v>
      </c>
      <c r="BS603">
        <f>SAStab!D11411</f>
        <v>0</v>
      </c>
      <c r="BT603">
        <f>SAStab!E11411</f>
        <v>1697.3</v>
      </c>
      <c r="BU603">
        <f>SAStab!F11411</f>
        <v>1697.3</v>
      </c>
      <c r="BV603" s="11">
        <f>SAStab!G11411</f>
        <v>1697</v>
      </c>
      <c r="BW603" s="11">
        <f>SAStab!H11411</f>
        <v>1697</v>
      </c>
      <c r="BX603" s="11">
        <f>SAStab!I11411</f>
        <v>1697</v>
      </c>
      <c r="BY603" s="11">
        <f>SAStab!J11411</f>
        <v>2330</v>
      </c>
    </row>
    <row r="604" spans="1:77">
      <c r="A604" s="7"/>
      <c r="B604" s="7" t="s">
        <v>513</v>
      </c>
      <c r="C604" s="98">
        <f>SAStab!B2402</f>
        <v>0.998</v>
      </c>
      <c r="D604" s="52">
        <f>SAStab!B10557</f>
        <v>22763</v>
      </c>
      <c r="E604" s="52">
        <f>SAStab!C10557</f>
        <v>12802.84</v>
      </c>
      <c r="F604" s="52">
        <f>SAStab!D10557</f>
        <v>15023.2</v>
      </c>
      <c r="G604" s="52">
        <f>SAStab!E10557</f>
        <v>18470.5</v>
      </c>
      <c r="H604" s="52">
        <f>SAStab!F10557</f>
        <v>22034.1</v>
      </c>
      <c r="I604" s="52">
        <f>SAStab!G10557</f>
        <v>26271</v>
      </c>
      <c r="J604" s="52">
        <f>SAStab!H10557</f>
        <v>30502</v>
      </c>
      <c r="K604" s="52">
        <f>SAStab!I10557</f>
        <v>32813</v>
      </c>
      <c r="L604" s="52">
        <f>SAStab!J10557</f>
        <v>46974</v>
      </c>
      <c r="N604" s="7"/>
      <c r="O604" s="7" t="str">
        <f t="shared" si="140"/>
        <v>Equivalent Cash Income</v>
      </c>
      <c r="P604" s="98">
        <f>SAStab!C2402</f>
        <v>0.999</v>
      </c>
      <c r="Q604">
        <f>SAStab!B10728</f>
        <v>25151</v>
      </c>
      <c r="R604" s="52">
        <f>SAStab!C10728</f>
        <v>14677.49</v>
      </c>
      <c r="S604" s="52">
        <f>SAStab!D10728</f>
        <v>16699.95</v>
      </c>
      <c r="T604" s="52">
        <f>SAStab!E10728</f>
        <v>20517.599999999999</v>
      </c>
      <c r="U604" s="52">
        <f>SAStab!F10728</f>
        <v>24188.400000000001</v>
      </c>
      <c r="V604" s="52">
        <f>SAStab!G10728</f>
        <v>28821</v>
      </c>
      <c r="W604" s="52">
        <f>SAStab!H10728</f>
        <v>33300</v>
      </c>
      <c r="X604">
        <f>SAStab!I10728</f>
        <v>36030</v>
      </c>
      <c r="Y604">
        <f>SAStab!J10728</f>
        <v>56154</v>
      </c>
      <c r="AA604" s="7"/>
      <c r="AB604" s="7" t="str">
        <f t="shared" si="141"/>
        <v>Equivalent Cash Income</v>
      </c>
      <c r="AC604" s="98">
        <f>SAStab!D2402</f>
        <v>0.998</v>
      </c>
      <c r="AD604" s="7">
        <f>SAStab!B10899</f>
        <v>25823</v>
      </c>
      <c r="AE604" s="7">
        <f>SAStab!C10899</f>
        <v>14836.16</v>
      </c>
      <c r="AF604" s="7">
        <f>SAStab!D10899</f>
        <v>17430.43</v>
      </c>
      <c r="AG604" s="7">
        <f>SAStab!E10899</f>
        <v>20969.900000000001</v>
      </c>
      <c r="AH604" s="7">
        <f>SAStab!F10899</f>
        <v>24884.9</v>
      </c>
      <c r="AI604" s="7">
        <f>SAStab!G10899</f>
        <v>29504</v>
      </c>
      <c r="AJ604" s="7">
        <f>SAStab!H10899</f>
        <v>33967</v>
      </c>
      <c r="AK604" s="7">
        <f>SAStab!I10899</f>
        <v>37008</v>
      </c>
      <c r="AL604" s="7">
        <f>SAStab!J10899</f>
        <v>57923</v>
      </c>
      <c r="AN604" s="7"/>
      <c r="AO604" s="7" t="str">
        <f t="shared" si="142"/>
        <v>Equivalent Cash Income</v>
      </c>
      <c r="AP604" s="98">
        <f>SAStab!E2402</f>
        <v>0.999</v>
      </c>
      <c r="AQ604" s="52">
        <f>SAStab!B11070</f>
        <v>26549</v>
      </c>
      <c r="AR604" s="52">
        <f>SAStab!C11070</f>
        <v>15136.21</v>
      </c>
      <c r="AS604" s="52">
        <f>SAStab!D11070</f>
        <v>17777.439999999999</v>
      </c>
      <c r="AT604" s="52">
        <f>SAStab!E11070</f>
        <v>21715.7</v>
      </c>
      <c r="AU604" s="52">
        <f>SAStab!F11070</f>
        <v>25643.599999999999</v>
      </c>
      <c r="AV604" s="52">
        <f>SAStab!G11070</f>
        <v>30399</v>
      </c>
      <c r="AW604" s="52">
        <f>SAStab!H11070</f>
        <v>34943</v>
      </c>
      <c r="AX604" s="52">
        <f>SAStab!I11070</f>
        <v>37824</v>
      </c>
      <c r="AY604" s="52">
        <f>SAStab!J11070</f>
        <v>59890</v>
      </c>
      <c r="BA604" s="7"/>
      <c r="BB604" s="7" t="str">
        <f t="shared" si="143"/>
        <v>Equivalent Cash Income</v>
      </c>
      <c r="BC604" s="98">
        <f>SAStab!F2402</f>
        <v>0.998</v>
      </c>
      <c r="BD604" s="52">
        <f>SAStab!B11241</f>
        <v>28874</v>
      </c>
      <c r="BE604" s="52">
        <f>SAStab!C11241</f>
        <v>16164.6</v>
      </c>
      <c r="BF604" s="52">
        <f>SAStab!D11241</f>
        <v>18929.689999999999</v>
      </c>
      <c r="BG604" s="52">
        <f>SAStab!E11241</f>
        <v>23411.8</v>
      </c>
      <c r="BH604" s="52">
        <f>SAStab!F11241</f>
        <v>27618</v>
      </c>
      <c r="BI604" s="52">
        <f>SAStab!G11241</f>
        <v>33014</v>
      </c>
      <c r="BJ604" s="52">
        <f>SAStab!H11241</f>
        <v>37989</v>
      </c>
      <c r="BK604" s="52">
        <f>SAStab!I11241</f>
        <v>41189</v>
      </c>
      <c r="BL604" s="52">
        <f>SAStab!J11241</f>
        <v>70776</v>
      </c>
      <c r="BN604" s="7"/>
      <c r="BO604" s="7" t="str">
        <f t="shared" si="144"/>
        <v>Equivalent Cash Income</v>
      </c>
      <c r="BP604" s="98">
        <f>SAStab!G2402</f>
        <v>0.998</v>
      </c>
      <c r="BQ604">
        <f>SAStab!B11412</f>
        <v>32199</v>
      </c>
      <c r="BR604">
        <f>SAStab!C11412</f>
        <v>18255.59</v>
      </c>
      <c r="BS604">
        <f>SAStab!D11412</f>
        <v>21334.76</v>
      </c>
      <c r="BT604">
        <f>SAStab!E11412</f>
        <v>25936.9</v>
      </c>
      <c r="BU604">
        <f>SAStab!F11412</f>
        <v>30825.599999999999</v>
      </c>
      <c r="BV604" s="11">
        <f>SAStab!G11412</f>
        <v>36719</v>
      </c>
      <c r="BW604" s="11">
        <f>SAStab!H11412</f>
        <v>42161</v>
      </c>
      <c r="BX604" s="11">
        <f>SAStab!I11412</f>
        <v>46341</v>
      </c>
      <c r="BY604" s="11">
        <f>SAStab!J11412</f>
        <v>79491</v>
      </c>
    </row>
    <row r="605" spans="1:77">
      <c r="A605" s="7"/>
      <c r="B605" s="7" t="s">
        <v>514</v>
      </c>
      <c r="C605" s="98">
        <f>SAStab!B2403</f>
        <v>0.30399999999999999</v>
      </c>
      <c r="D605" s="52">
        <f>SAStab!B10558</f>
        <v>718</v>
      </c>
      <c r="E605" s="52">
        <f>SAStab!C10558</f>
        <v>0</v>
      </c>
      <c r="F605" s="52">
        <f>SAStab!D10558</f>
        <v>0</v>
      </c>
      <c r="G605" s="52">
        <f>SAStab!E10558</f>
        <v>0</v>
      </c>
      <c r="H605" s="52">
        <f>SAStab!F10558</f>
        <v>0</v>
      </c>
      <c r="I605" s="52">
        <f>SAStab!G10558</f>
        <v>392</v>
      </c>
      <c r="J605" s="52">
        <f>SAStab!H10558</f>
        <v>2132</v>
      </c>
      <c r="K605" s="52">
        <f>SAStab!I10558</f>
        <v>3802</v>
      </c>
      <c r="L605" s="52">
        <f>SAStab!J10558</f>
        <v>9343</v>
      </c>
      <c r="N605" s="7"/>
      <c r="O605" s="7" t="str">
        <f t="shared" si="140"/>
        <v>Equivalent IRA Withdrawal</v>
      </c>
      <c r="P605" s="98">
        <f>SAStab!C2403</f>
        <v>0.371</v>
      </c>
      <c r="Q605">
        <f>SAStab!B10729</f>
        <v>1204</v>
      </c>
      <c r="R605" s="52">
        <f>SAStab!C10729</f>
        <v>0</v>
      </c>
      <c r="S605" s="52">
        <f>SAStab!D10729</f>
        <v>0</v>
      </c>
      <c r="T605" s="52">
        <f>SAStab!E10729</f>
        <v>0</v>
      </c>
      <c r="U605" s="52">
        <f>SAStab!F10729</f>
        <v>0</v>
      </c>
      <c r="V605" s="52">
        <f>SAStab!G10729</f>
        <v>998</v>
      </c>
      <c r="W605" s="52">
        <f>SAStab!H10729</f>
        <v>3763</v>
      </c>
      <c r="X605">
        <f>SAStab!I10729</f>
        <v>5955</v>
      </c>
      <c r="Y605">
        <f>SAStab!J10729</f>
        <v>13924</v>
      </c>
      <c r="AA605" s="7"/>
      <c r="AB605" s="7" t="str">
        <f t="shared" si="141"/>
        <v>Equivalent IRA Withdrawal</v>
      </c>
      <c r="AC605" s="98">
        <f>SAStab!D2403</f>
        <v>0.47</v>
      </c>
      <c r="AD605" s="7">
        <f>SAStab!B10900</f>
        <v>1676</v>
      </c>
      <c r="AE605" s="7">
        <f>SAStab!C10900</f>
        <v>0</v>
      </c>
      <c r="AF605" s="7">
        <f>SAStab!D10900</f>
        <v>0</v>
      </c>
      <c r="AG605" s="7">
        <f>SAStab!E10900</f>
        <v>0</v>
      </c>
      <c r="AH605" s="7">
        <f>SAStab!F10900</f>
        <v>0</v>
      </c>
      <c r="AI605" s="7">
        <f>SAStab!G10900</f>
        <v>1963</v>
      </c>
      <c r="AJ605" s="7">
        <f>SAStab!H10900</f>
        <v>4959</v>
      </c>
      <c r="AK605" s="7">
        <f>SAStab!I10900</f>
        <v>7167</v>
      </c>
      <c r="AL605" s="7">
        <f>SAStab!J10900</f>
        <v>19177</v>
      </c>
      <c r="AN605" s="7"/>
      <c r="AO605" s="7" t="str">
        <f t="shared" si="142"/>
        <v>Equivalent IRA Withdrawal</v>
      </c>
      <c r="AP605" s="98">
        <f>SAStab!E2403</f>
        <v>0.5</v>
      </c>
      <c r="AQ605" s="52">
        <f>SAStab!B11071</f>
        <v>1998</v>
      </c>
      <c r="AR605" s="52">
        <f>SAStab!C11071</f>
        <v>0</v>
      </c>
      <c r="AS605" s="52">
        <f>SAStab!D11071</f>
        <v>0</v>
      </c>
      <c r="AT605" s="52">
        <f>SAStab!E11071</f>
        <v>0</v>
      </c>
      <c r="AU605" s="52">
        <f>SAStab!F11071</f>
        <v>0</v>
      </c>
      <c r="AV605" s="52">
        <f>SAStab!G11071</f>
        <v>2455</v>
      </c>
      <c r="AW605" s="52">
        <f>SAStab!H11071</f>
        <v>5819</v>
      </c>
      <c r="AX605" s="52">
        <f>SAStab!I11071</f>
        <v>8296</v>
      </c>
      <c r="AY605" s="52">
        <f>SAStab!J11071</f>
        <v>18305</v>
      </c>
      <c r="BA605" s="7"/>
      <c r="BB605" s="7" t="str">
        <f t="shared" si="143"/>
        <v>Equivalent IRA Withdrawal</v>
      </c>
      <c r="BC605" s="98">
        <f>SAStab!F2403</f>
        <v>0.50700000000000001</v>
      </c>
      <c r="BD605" s="52">
        <f>SAStab!B11242</f>
        <v>2298</v>
      </c>
      <c r="BE605" s="52">
        <f>SAStab!C11242</f>
        <v>0</v>
      </c>
      <c r="BF605" s="52">
        <f>SAStab!D11242</f>
        <v>0</v>
      </c>
      <c r="BG605" s="52">
        <f>SAStab!E11242</f>
        <v>0</v>
      </c>
      <c r="BH605" s="52">
        <f>SAStab!F11242</f>
        <v>23.1</v>
      </c>
      <c r="BI605" s="52">
        <f>SAStab!G11242</f>
        <v>2844</v>
      </c>
      <c r="BJ605" s="52">
        <f>SAStab!H11242</f>
        <v>6707</v>
      </c>
      <c r="BK605" s="52">
        <f>SAStab!I11242</f>
        <v>9912</v>
      </c>
      <c r="BL605" s="52">
        <f>SAStab!J11242</f>
        <v>21782</v>
      </c>
      <c r="BN605" s="7"/>
      <c r="BO605" s="7" t="str">
        <f t="shared" si="144"/>
        <v>Equivalent IRA Withdrawal</v>
      </c>
      <c r="BP605" s="98">
        <f>SAStab!G2403</f>
        <v>0.53400000000000003</v>
      </c>
      <c r="BQ605">
        <f>SAStab!B11413</f>
        <v>2901</v>
      </c>
      <c r="BR605">
        <f>SAStab!C11413</f>
        <v>0</v>
      </c>
      <c r="BS605">
        <f>SAStab!D11413</f>
        <v>0</v>
      </c>
      <c r="BT605">
        <f>SAStab!E11413</f>
        <v>0</v>
      </c>
      <c r="BU605">
        <f>SAStab!F11413</f>
        <v>226</v>
      </c>
      <c r="BV605" s="11">
        <f>SAStab!G11413</f>
        <v>3657</v>
      </c>
      <c r="BW605" s="11">
        <f>SAStab!H11413</f>
        <v>8291</v>
      </c>
      <c r="BX605" s="11">
        <f>SAStab!I11413</f>
        <v>12413</v>
      </c>
      <c r="BY605" s="11">
        <f>SAStab!J11413</f>
        <v>25790</v>
      </c>
    </row>
    <row r="606" spans="1:77">
      <c r="A606" s="7"/>
      <c r="B606" s="7" t="s">
        <v>515</v>
      </c>
      <c r="C606" s="98">
        <f>SAStab!B2404</f>
        <v>0.42199999999999999</v>
      </c>
      <c r="D606" s="52">
        <f>SAStab!B10559</f>
        <v>328</v>
      </c>
      <c r="E606" s="52">
        <f>SAStab!C10559</f>
        <v>0</v>
      </c>
      <c r="F606" s="52">
        <f>SAStab!D10559</f>
        <v>0</v>
      </c>
      <c r="G606" s="52">
        <f>SAStab!E10559</f>
        <v>0</v>
      </c>
      <c r="H606" s="52">
        <f>SAStab!F10559</f>
        <v>0</v>
      </c>
      <c r="I606" s="52">
        <f>SAStab!G10559</f>
        <v>99</v>
      </c>
      <c r="J606" s="52">
        <f>SAStab!H10559</f>
        <v>687</v>
      </c>
      <c r="K606" s="52">
        <f>SAStab!I10559</f>
        <v>1519</v>
      </c>
      <c r="L606" s="52">
        <f>SAStab!J10559</f>
        <v>5639</v>
      </c>
      <c r="N606" s="7"/>
      <c r="O606" s="7" t="str">
        <f t="shared" si="140"/>
        <v>Equivalent Interest Income</v>
      </c>
      <c r="P606" s="98">
        <f>SAStab!C2404</f>
        <v>0.41799999999999998</v>
      </c>
      <c r="Q606">
        <f>SAStab!B10730</f>
        <v>392</v>
      </c>
      <c r="R606" s="52">
        <f>SAStab!C10730</f>
        <v>0</v>
      </c>
      <c r="S606" s="52">
        <f>SAStab!D10730</f>
        <v>0</v>
      </c>
      <c r="T606" s="52">
        <f>SAStab!E10730</f>
        <v>0</v>
      </c>
      <c r="U606" s="52">
        <f>SAStab!F10730</f>
        <v>0</v>
      </c>
      <c r="V606" s="52">
        <f>SAStab!G10730</f>
        <v>102</v>
      </c>
      <c r="W606" s="52">
        <f>SAStab!H10730</f>
        <v>752</v>
      </c>
      <c r="X606">
        <f>SAStab!I10730</f>
        <v>1675</v>
      </c>
      <c r="Y606">
        <f>SAStab!J10730</f>
        <v>5615</v>
      </c>
      <c r="AA606" s="7"/>
      <c r="AB606" s="7" t="str">
        <f t="shared" si="141"/>
        <v>Equivalent Interest Income</v>
      </c>
      <c r="AC606" s="98">
        <f>SAStab!D2404</f>
        <v>0.41699999999999998</v>
      </c>
      <c r="AD606" s="7">
        <f>SAStab!B10901</f>
        <v>369</v>
      </c>
      <c r="AE606" s="7">
        <f>SAStab!C10901</f>
        <v>0</v>
      </c>
      <c r="AF606" s="7">
        <f>SAStab!D10901</f>
        <v>0</v>
      </c>
      <c r="AG606" s="7">
        <f>SAStab!E10901</f>
        <v>0</v>
      </c>
      <c r="AH606" s="7">
        <f>SAStab!F10901</f>
        <v>0</v>
      </c>
      <c r="AI606" s="7">
        <f>SAStab!G10901</f>
        <v>108</v>
      </c>
      <c r="AJ606" s="7">
        <f>SAStab!H10901</f>
        <v>851</v>
      </c>
      <c r="AK606" s="7">
        <f>SAStab!I10901</f>
        <v>1783</v>
      </c>
      <c r="AL606" s="7">
        <f>SAStab!J10901</f>
        <v>5678</v>
      </c>
      <c r="AN606" s="7"/>
      <c r="AO606" s="7" t="str">
        <f t="shared" si="142"/>
        <v>Equivalent Interest Income</v>
      </c>
      <c r="AP606" s="98">
        <f>SAStab!E2404</f>
        <v>0.4</v>
      </c>
      <c r="AQ606" s="52">
        <f>SAStab!B11072</f>
        <v>404</v>
      </c>
      <c r="AR606" s="52">
        <f>SAStab!C11072</f>
        <v>0</v>
      </c>
      <c r="AS606" s="52">
        <f>SAStab!D11072</f>
        <v>0</v>
      </c>
      <c r="AT606" s="52">
        <f>SAStab!E11072</f>
        <v>0</v>
      </c>
      <c r="AU606" s="52">
        <f>SAStab!F11072</f>
        <v>0</v>
      </c>
      <c r="AV606" s="52">
        <f>SAStab!G11072</f>
        <v>102</v>
      </c>
      <c r="AW606" s="52">
        <f>SAStab!H11072</f>
        <v>899</v>
      </c>
      <c r="AX606" s="52">
        <f>SAStab!I11072</f>
        <v>2056</v>
      </c>
      <c r="AY606" s="52">
        <f>SAStab!J11072</f>
        <v>7064</v>
      </c>
      <c r="BA606" s="7"/>
      <c r="BB606" s="7" t="str">
        <f t="shared" si="143"/>
        <v>Equivalent Interest Income</v>
      </c>
      <c r="BC606" s="98">
        <f>SAStab!F2404</f>
        <v>0.40500000000000003</v>
      </c>
      <c r="BD606" s="52">
        <f>SAStab!B11243</f>
        <v>509</v>
      </c>
      <c r="BE606" s="52">
        <f>SAStab!C11243</f>
        <v>0</v>
      </c>
      <c r="BF606" s="52">
        <f>SAStab!D11243</f>
        <v>0</v>
      </c>
      <c r="BG606" s="52">
        <f>SAStab!E11243</f>
        <v>0</v>
      </c>
      <c r="BH606" s="52">
        <f>SAStab!F11243</f>
        <v>0</v>
      </c>
      <c r="BI606" s="52">
        <f>SAStab!G11243</f>
        <v>152</v>
      </c>
      <c r="BJ606" s="52">
        <f>SAStab!H11243</f>
        <v>1027</v>
      </c>
      <c r="BK606" s="52">
        <f>SAStab!I11243</f>
        <v>2429</v>
      </c>
      <c r="BL606" s="52">
        <f>SAStab!J11243</f>
        <v>8009</v>
      </c>
      <c r="BN606" s="7"/>
      <c r="BO606" s="7" t="str">
        <f t="shared" si="144"/>
        <v>Equivalent Interest Income</v>
      </c>
      <c r="BP606" s="98">
        <f>SAStab!G2404</f>
        <v>0.41199999999999998</v>
      </c>
      <c r="BQ606">
        <f>SAStab!B11414</f>
        <v>605</v>
      </c>
      <c r="BR606">
        <f>SAStab!C11414</f>
        <v>0</v>
      </c>
      <c r="BS606">
        <f>SAStab!D11414</f>
        <v>0</v>
      </c>
      <c r="BT606">
        <f>SAStab!E11414</f>
        <v>0</v>
      </c>
      <c r="BU606">
        <f>SAStab!F11414</f>
        <v>0</v>
      </c>
      <c r="BV606" s="11">
        <f>SAStab!G11414</f>
        <v>161</v>
      </c>
      <c r="BW606" s="11">
        <f>SAStab!H11414</f>
        <v>1113</v>
      </c>
      <c r="BX606" s="11">
        <f>SAStab!I11414</f>
        <v>2831</v>
      </c>
      <c r="BY606" s="11">
        <f>SAStab!J11414</f>
        <v>8747</v>
      </c>
    </row>
    <row r="607" spans="1:77">
      <c r="A607" s="7"/>
      <c r="B607" s="7" t="s">
        <v>516</v>
      </c>
      <c r="C607" s="98">
        <f>SAStab!B2405</f>
        <v>0.157</v>
      </c>
      <c r="D607" s="52">
        <f>SAStab!B10560</f>
        <v>355</v>
      </c>
      <c r="E607" s="52">
        <f>SAStab!C10560</f>
        <v>0</v>
      </c>
      <c r="F607" s="52">
        <f>SAStab!D10560</f>
        <v>0</v>
      </c>
      <c r="G607" s="52">
        <f>SAStab!E10560</f>
        <v>0</v>
      </c>
      <c r="H607" s="52">
        <f>SAStab!F10560</f>
        <v>0</v>
      </c>
      <c r="I607" s="52">
        <f>SAStab!G10560</f>
        <v>0</v>
      </c>
      <c r="J607" s="52">
        <f>SAStab!H10560</f>
        <v>343</v>
      </c>
      <c r="K607" s="52">
        <f>SAStab!I10560</f>
        <v>1595</v>
      </c>
      <c r="L607" s="52">
        <f>SAStab!J10560</f>
        <v>6381</v>
      </c>
      <c r="N607" s="7"/>
      <c r="O607" s="7" t="str">
        <f t="shared" si="140"/>
        <v>Equivalent Dividend Income</v>
      </c>
      <c r="P607" s="98">
        <f>SAStab!C2405</f>
        <v>0.158</v>
      </c>
      <c r="Q607">
        <f>SAStab!B10731</f>
        <v>408</v>
      </c>
      <c r="R607" s="52">
        <f>SAStab!C10731</f>
        <v>0</v>
      </c>
      <c r="S607" s="52">
        <f>SAStab!D10731</f>
        <v>0</v>
      </c>
      <c r="T607" s="52">
        <f>SAStab!E10731</f>
        <v>0</v>
      </c>
      <c r="U607" s="52">
        <f>SAStab!F10731</f>
        <v>0</v>
      </c>
      <c r="V607" s="52">
        <f>SAStab!G10731</f>
        <v>0</v>
      </c>
      <c r="W607" s="52">
        <f>SAStab!H10731</f>
        <v>390</v>
      </c>
      <c r="X607">
        <f>SAStab!I10731</f>
        <v>2000</v>
      </c>
      <c r="Y607">
        <f>SAStab!J10731</f>
        <v>7653</v>
      </c>
      <c r="AA607" s="7"/>
      <c r="AB607" s="7" t="str">
        <f t="shared" si="141"/>
        <v>Equivalent Dividend Income</v>
      </c>
      <c r="AC607" s="98">
        <f>SAStab!D2405</f>
        <v>0.14799999999999999</v>
      </c>
      <c r="AD607" s="7">
        <f>SAStab!B10902</f>
        <v>377</v>
      </c>
      <c r="AE607" s="7">
        <f>SAStab!C10902</f>
        <v>0</v>
      </c>
      <c r="AF607" s="7">
        <f>SAStab!D10902</f>
        <v>0</v>
      </c>
      <c r="AG607" s="7">
        <f>SAStab!E10902</f>
        <v>0</v>
      </c>
      <c r="AH607" s="7">
        <f>SAStab!F10902</f>
        <v>0</v>
      </c>
      <c r="AI607" s="7">
        <f>SAStab!G10902</f>
        <v>0</v>
      </c>
      <c r="AJ607" s="7">
        <f>SAStab!H10902</f>
        <v>331</v>
      </c>
      <c r="AK607" s="7">
        <f>SAStab!I10902</f>
        <v>2076</v>
      </c>
      <c r="AL607" s="7">
        <f>SAStab!J10902</f>
        <v>8340</v>
      </c>
      <c r="AN607" s="7"/>
      <c r="AO607" s="7" t="str">
        <f t="shared" si="142"/>
        <v>Equivalent Dividend Income</v>
      </c>
      <c r="AP607" s="98">
        <f>SAStab!E2405</f>
        <v>0.13500000000000001</v>
      </c>
      <c r="AQ607" s="52">
        <f>SAStab!B11073</f>
        <v>407</v>
      </c>
      <c r="AR607" s="52">
        <f>SAStab!C11073</f>
        <v>0</v>
      </c>
      <c r="AS607" s="52">
        <f>SAStab!D11073</f>
        <v>0</v>
      </c>
      <c r="AT607" s="52">
        <f>SAStab!E11073</f>
        <v>0</v>
      </c>
      <c r="AU607" s="52">
        <f>SAStab!F11073</f>
        <v>0</v>
      </c>
      <c r="AV607" s="52">
        <f>SAStab!G11073</f>
        <v>0</v>
      </c>
      <c r="AW607" s="52">
        <f>SAStab!H11073</f>
        <v>232</v>
      </c>
      <c r="AX607" s="52">
        <f>SAStab!I11073</f>
        <v>1842</v>
      </c>
      <c r="AY607" s="52">
        <f>SAStab!J11073</f>
        <v>8186</v>
      </c>
      <c r="BA607" s="7"/>
      <c r="BB607" s="7" t="str">
        <f t="shared" si="143"/>
        <v>Equivalent Dividend Income</v>
      </c>
      <c r="BC607" s="98">
        <f>SAStab!F2405</f>
        <v>0.13500000000000001</v>
      </c>
      <c r="BD607" s="52">
        <f>SAStab!B11244</f>
        <v>564</v>
      </c>
      <c r="BE607" s="52">
        <f>SAStab!C11244</f>
        <v>0</v>
      </c>
      <c r="BF607" s="52">
        <f>SAStab!D11244</f>
        <v>0</v>
      </c>
      <c r="BG607" s="52">
        <f>SAStab!E11244</f>
        <v>0</v>
      </c>
      <c r="BH607" s="52">
        <f>SAStab!F11244</f>
        <v>0</v>
      </c>
      <c r="BI607" s="52">
        <f>SAStab!G11244</f>
        <v>0</v>
      </c>
      <c r="BJ607" s="52">
        <f>SAStab!H11244</f>
        <v>313</v>
      </c>
      <c r="BK607" s="52">
        <f>SAStab!I11244</f>
        <v>3055</v>
      </c>
      <c r="BL607" s="52">
        <f>SAStab!J11244</f>
        <v>10586</v>
      </c>
      <c r="BN607" s="7"/>
      <c r="BO607" s="7" t="str">
        <f t="shared" si="144"/>
        <v>Equivalent Dividend Income</v>
      </c>
      <c r="BP607" s="98">
        <f>SAStab!G2405</f>
        <v>0.14199999999999999</v>
      </c>
      <c r="BQ607">
        <f>SAStab!B11415</f>
        <v>610</v>
      </c>
      <c r="BR607">
        <f>SAStab!C11415</f>
        <v>0</v>
      </c>
      <c r="BS607">
        <f>SAStab!D11415</f>
        <v>0</v>
      </c>
      <c r="BT607">
        <f>SAStab!E11415</f>
        <v>0</v>
      </c>
      <c r="BU607">
        <f>SAStab!F11415</f>
        <v>0</v>
      </c>
      <c r="BV607" s="11">
        <f>SAStab!G11415</f>
        <v>0</v>
      </c>
      <c r="BW607" s="11">
        <f>SAStab!H11415</f>
        <v>504</v>
      </c>
      <c r="BX607" s="11">
        <f>SAStab!I11415</f>
        <v>3688</v>
      </c>
      <c r="BY607" s="11">
        <f>SAStab!J11415</f>
        <v>11712</v>
      </c>
    </row>
    <row r="608" spans="1:77">
      <c r="A608" s="7"/>
      <c r="B608" s="7" t="s">
        <v>517</v>
      </c>
      <c r="C608" s="98">
        <f>SAStab!B2406</f>
        <v>5.0999999999999997E-2</v>
      </c>
      <c r="D608" s="52">
        <f>SAStab!B10561</f>
        <v>519</v>
      </c>
      <c r="E608" s="52">
        <f>SAStab!C10561</f>
        <v>0</v>
      </c>
      <c r="F608" s="52">
        <f>SAStab!D10561</f>
        <v>0</v>
      </c>
      <c r="G608" s="52">
        <f>SAStab!E10561</f>
        <v>0</v>
      </c>
      <c r="H608" s="52">
        <f>SAStab!F10561</f>
        <v>0</v>
      </c>
      <c r="I608" s="52">
        <f>SAStab!G10561</f>
        <v>0</v>
      </c>
      <c r="J608" s="52">
        <f>SAStab!H10561</f>
        <v>0</v>
      </c>
      <c r="K608" s="52">
        <f>SAStab!I10561</f>
        <v>56</v>
      </c>
      <c r="L608" s="52">
        <f>SAStab!J10561</f>
        <v>17241</v>
      </c>
      <c r="N608" s="7"/>
      <c r="O608" s="7" t="str">
        <f t="shared" si="140"/>
        <v>Equivalent Rental Income</v>
      </c>
      <c r="P608" s="98">
        <f>SAStab!C2406</f>
        <v>5.5E-2</v>
      </c>
      <c r="Q608">
        <f>SAStab!B10732</f>
        <v>556</v>
      </c>
      <c r="R608" s="52">
        <f>SAStab!C10732</f>
        <v>0</v>
      </c>
      <c r="S608" s="52">
        <f>SAStab!D10732</f>
        <v>0</v>
      </c>
      <c r="T608" s="52">
        <f>SAStab!E10732</f>
        <v>0</v>
      </c>
      <c r="U608" s="52">
        <f>SAStab!F10732</f>
        <v>0</v>
      </c>
      <c r="V608" s="52">
        <f>SAStab!G10732</f>
        <v>0</v>
      </c>
      <c r="W608" s="52">
        <f>SAStab!H10732</f>
        <v>0</v>
      </c>
      <c r="X608">
        <f>SAStab!I10732</f>
        <v>546</v>
      </c>
      <c r="Y608">
        <f>SAStab!J10732</f>
        <v>16469</v>
      </c>
      <c r="AA608" s="7"/>
      <c r="AB608" s="7" t="str">
        <f t="shared" si="141"/>
        <v>Equivalent Rental Income</v>
      </c>
      <c r="AC608" s="98">
        <f>SAStab!D2406</f>
        <v>5.7000000000000002E-2</v>
      </c>
      <c r="AD608" s="7">
        <f>SAStab!B10903</f>
        <v>678</v>
      </c>
      <c r="AE608" s="7">
        <f>SAStab!C10903</f>
        <v>0</v>
      </c>
      <c r="AF608" s="7">
        <f>SAStab!D10903</f>
        <v>0</v>
      </c>
      <c r="AG608" s="7">
        <f>SAStab!E10903</f>
        <v>0</v>
      </c>
      <c r="AH608" s="7">
        <f>SAStab!F10903</f>
        <v>0</v>
      </c>
      <c r="AI608" s="7">
        <f>SAStab!G10903</f>
        <v>0</v>
      </c>
      <c r="AJ608" s="7">
        <f>SAStab!H10903</f>
        <v>0</v>
      </c>
      <c r="AK608" s="7">
        <f>SAStab!I10903</f>
        <v>838</v>
      </c>
      <c r="AL608" s="7">
        <f>SAStab!J10903</f>
        <v>22814</v>
      </c>
      <c r="AN608" s="7"/>
      <c r="AO608" s="7" t="str">
        <f t="shared" si="142"/>
        <v>Equivalent Rental Income</v>
      </c>
      <c r="AP608" s="98">
        <f>SAStab!E2406</f>
        <v>0.05</v>
      </c>
      <c r="AQ608" s="52">
        <f>SAStab!B11074</f>
        <v>533</v>
      </c>
      <c r="AR608" s="52">
        <f>SAStab!C11074</f>
        <v>0</v>
      </c>
      <c r="AS608" s="52">
        <f>SAStab!D11074</f>
        <v>0</v>
      </c>
      <c r="AT608" s="52">
        <f>SAStab!E11074</f>
        <v>0</v>
      </c>
      <c r="AU608" s="52">
        <f>SAStab!F11074</f>
        <v>0</v>
      </c>
      <c r="AV608" s="52">
        <f>SAStab!G11074</f>
        <v>0</v>
      </c>
      <c r="AW608" s="52">
        <f>SAStab!H11074</f>
        <v>0</v>
      </c>
      <c r="AX608" s="52">
        <f>SAStab!I11074</f>
        <v>17</v>
      </c>
      <c r="AY608" s="52">
        <f>SAStab!J11074</f>
        <v>18208</v>
      </c>
      <c r="BA608" s="7"/>
      <c r="BB608" s="7" t="str">
        <f t="shared" si="143"/>
        <v>Equivalent Rental Income</v>
      </c>
      <c r="BC608" s="98">
        <f>SAStab!F2406</f>
        <v>0.05</v>
      </c>
      <c r="BD608" s="52">
        <f>SAStab!B11245</f>
        <v>768</v>
      </c>
      <c r="BE608" s="52">
        <f>SAStab!C11245</f>
        <v>0</v>
      </c>
      <c r="BF608" s="52">
        <f>SAStab!D11245</f>
        <v>0</v>
      </c>
      <c r="BG608" s="52">
        <f>SAStab!E11245</f>
        <v>0</v>
      </c>
      <c r="BH608" s="52">
        <f>SAStab!F11245</f>
        <v>0</v>
      </c>
      <c r="BI608" s="52">
        <f>SAStab!G11245</f>
        <v>0</v>
      </c>
      <c r="BJ608" s="52">
        <f>SAStab!H11245</f>
        <v>0</v>
      </c>
      <c r="BK608" s="52">
        <f>SAStab!I11245</f>
        <v>0</v>
      </c>
      <c r="BL608" s="52">
        <f>SAStab!J11245</f>
        <v>23109</v>
      </c>
      <c r="BN608" s="7"/>
      <c r="BO608" s="7" t="str">
        <f t="shared" si="144"/>
        <v>Equivalent Rental Income</v>
      </c>
      <c r="BP608" s="98">
        <f>SAStab!G2406</f>
        <v>5.1999999999999998E-2</v>
      </c>
      <c r="BQ608">
        <f>SAStab!B11416</f>
        <v>785</v>
      </c>
      <c r="BR608">
        <f>SAStab!C11416</f>
        <v>0</v>
      </c>
      <c r="BS608">
        <f>SAStab!D11416</f>
        <v>0</v>
      </c>
      <c r="BT608">
        <f>SAStab!E11416</f>
        <v>0</v>
      </c>
      <c r="BU608">
        <f>SAStab!F11416</f>
        <v>0</v>
      </c>
      <c r="BV608" s="11">
        <f>SAStab!G11416</f>
        <v>0</v>
      </c>
      <c r="BW608" s="11">
        <f>SAStab!H11416</f>
        <v>0</v>
      </c>
      <c r="BX608" s="11">
        <f>SAStab!I11416</f>
        <v>74</v>
      </c>
      <c r="BY608" s="11">
        <f>SAStab!J11416</f>
        <v>25440</v>
      </c>
    </row>
    <row r="609" spans="1:77">
      <c r="A609" s="6" t="s">
        <v>60</v>
      </c>
      <c r="B609" s="7"/>
      <c r="C609" s="98"/>
      <c r="N609" s="6" t="s">
        <v>60</v>
      </c>
      <c r="O609" s="7"/>
      <c r="P609" s="98"/>
      <c r="AA609" s="6" t="s">
        <v>60</v>
      </c>
      <c r="AB609" s="7"/>
      <c r="AC609" s="98"/>
      <c r="AN609" s="6" t="s">
        <v>60</v>
      </c>
      <c r="AO609" s="7"/>
      <c r="AP609" s="98"/>
      <c r="BA609" s="6" t="s">
        <v>60</v>
      </c>
      <c r="BB609" s="7"/>
      <c r="BC609" s="98"/>
      <c r="BN609" s="6" t="s">
        <v>60</v>
      </c>
      <c r="BO609" s="7"/>
      <c r="BP609" s="98"/>
    </row>
    <row r="610" spans="1:77">
      <c r="A610" s="7"/>
      <c r="B610" s="7" t="s">
        <v>512</v>
      </c>
      <c r="C610" s="98">
        <f>SAStab!B2417</f>
        <v>1</v>
      </c>
      <c r="D610" s="52">
        <f>SAStab!B10562</f>
        <v>46489</v>
      </c>
      <c r="E610" s="52">
        <f>SAStab!C10562</f>
        <v>37216.57</v>
      </c>
      <c r="F610" s="52">
        <f>SAStab!D10562</f>
        <v>38114.31</v>
      </c>
      <c r="G610" s="52">
        <f>SAStab!E10562</f>
        <v>41055.699999999997</v>
      </c>
      <c r="H610" s="52">
        <f>SAStab!F10562</f>
        <v>45863.7</v>
      </c>
      <c r="I610" s="52">
        <f>SAStab!G10562</f>
        <v>51829</v>
      </c>
      <c r="J610" s="52">
        <f>SAStab!H10562</f>
        <v>55614</v>
      </c>
      <c r="K610" s="52">
        <f>SAStab!I10562</f>
        <v>56687</v>
      </c>
      <c r="L610" s="52">
        <f>SAStab!J10562</f>
        <v>57920</v>
      </c>
      <c r="N610" s="7"/>
      <c r="O610" s="7" t="str">
        <f t="shared" ref="O610:O636" si="145">$B610</f>
        <v>Equivalent Annuity Income</v>
      </c>
      <c r="P610" s="98">
        <f>SAStab!C2417</f>
        <v>1</v>
      </c>
      <c r="Q610">
        <f>SAStab!B10733</f>
        <v>50039</v>
      </c>
      <c r="R610" s="52">
        <f>SAStab!C10733</f>
        <v>39907.26</v>
      </c>
      <c r="S610" s="52">
        <f>SAStab!D10733</f>
        <v>41028.949999999997</v>
      </c>
      <c r="T610" s="52">
        <f>SAStab!E10733</f>
        <v>44050.400000000001</v>
      </c>
      <c r="U610" s="52">
        <f>SAStab!F10733</f>
        <v>49606.8</v>
      </c>
      <c r="V610" s="52">
        <f>SAStab!G10733</f>
        <v>55750</v>
      </c>
      <c r="W610" s="52">
        <f>SAStab!H10733</f>
        <v>59957</v>
      </c>
      <c r="X610">
        <f>SAStab!I10733</f>
        <v>61370</v>
      </c>
      <c r="Y610">
        <f>SAStab!J10733</f>
        <v>62530</v>
      </c>
      <c r="AA610" s="7"/>
      <c r="AB610" s="7" t="str">
        <f t="shared" ref="AB610:AB636" si="146">$B610</f>
        <v>Equivalent Annuity Income</v>
      </c>
      <c r="AC610" s="98">
        <f>SAStab!D2417</f>
        <v>1</v>
      </c>
      <c r="AD610">
        <f>SAStab!B10904</f>
        <v>51282</v>
      </c>
      <c r="AE610">
        <f>SAStab!C10904</f>
        <v>41031.19</v>
      </c>
      <c r="AF610">
        <f>SAStab!D10904</f>
        <v>42198.3</v>
      </c>
      <c r="AG610">
        <f>SAStab!E10904</f>
        <v>45158.9</v>
      </c>
      <c r="AH610">
        <f>SAStab!F10904</f>
        <v>50652.800000000003</v>
      </c>
      <c r="AI610">
        <f>SAStab!G10904</f>
        <v>57237</v>
      </c>
      <c r="AJ610">
        <f>SAStab!H10904</f>
        <v>61614</v>
      </c>
      <c r="AK610">
        <f>SAStab!I10904</f>
        <v>63127</v>
      </c>
      <c r="AL610">
        <f>SAStab!J10904</f>
        <v>64530</v>
      </c>
      <c r="AN610" s="7"/>
      <c r="AO610" s="7" t="str">
        <f t="shared" ref="AO610:AO636" si="147">$B610</f>
        <v>Equivalent Annuity Income</v>
      </c>
      <c r="AP610" s="98">
        <f>SAStab!E2417</f>
        <v>1</v>
      </c>
      <c r="AQ610" s="52">
        <f>SAStab!B11075</f>
        <v>52575</v>
      </c>
      <c r="AR610" s="52">
        <f>SAStab!C11075</f>
        <v>41744.14</v>
      </c>
      <c r="AS610" s="52">
        <f>SAStab!D11075</f>
        <v>42729.45</v>
      </c>
      <c r="AT610" s="52">
        <f>SAStab!E11075</f>
        <v>46015.8</v>
      </c>
      <c r="AU610" s="52">
        <f>SAStab!F11075</f>
        <v>51958.7</v>
      </c>
      <c r="AV610" s="52">
        <f>SAStab!G11075</f>
        <v>58722</v>
      </c>
      <c r="AW610" s="52">
        <f>SAStab!H11075</f>
        <v>63532</v>
      </c>
      <c r="AX610" s="52">
        <f>SAStab!I11075</f>
        <v>65186</v>
      </c>
      <c r="AY610" s="52">
        <f>SAStab!J11075</f>
        <v>66567</v>
      </c>
      <c r="BA610" s="7"/>
      <c r="BB610" s="7" t="str">
        <f t="shared" ref="BB610:BB636" si="148">$B610</f>
        <v>Equivalent Annuity Income</v>
      </c>
      <c r="BC610" s="98">
        <f>SAStab!F2417</f>
        <v>1</v>
      </c>
      <c r="BD610" s="52">
        <f>SAStab!B11246</f>
        <v>57129</v>
      </c>
      <c r="BE610" s="52">
        <f>SAStab!C11246</f>
        <v>45179.17</v>
      </c>
      <c r="BF610" s="52">
        <f>SAStab!D11246</f>
        <v>46347.65</v>
      </c>
      <c r="BG610" s="52">
        <f>SAStab!E11246</f>
        <v>49921.4</v>
      </c>
      <c r="BH610" s="52">
        <f>SAStab!F11246</f>
        <v>56459.3</v>
      </c>
      <c r="BI610" s="52">
        <f>SAStab!G11246</f>
        <v>63947</v>
      </c>
      <c r="BJ610" s="52">
        <f>SAStab!H11246</f>
        <v>69174</v>
      </c>
      <c r="BK610" s="52">
        <f>SAStab!I11246</f>
        <v>70918</v>
      </c>
      <c r="BL610" s="52">
        <f>SAStab!J11246</f>
        <v>72414</v>
      </c>
      <c r="BN610" s="7"/>
      <c r="BO610" s="7" t="str">
        <f t="shared" ref="BO610:BO636" si="149">$B610</f>
        <v>Equivalent Annuity Income</v>
      </c>
      <c r="BP610" s="98">
        <f>SAStab!G2417</f>
        <v>1</v>
      </c>
      <c r="BQ610">
        <f>SAStab!B11417</f>
        <v>62747</v>
      </c>
      <c r="BR610">
        <f>SAStab!C11417</f>
        <v>49596.98</v>
      </c>
      <c r="BS610">
        <f>SAStab!D11417</f>
        <v>50866.58</v>
      </c>
      <c r="BT610">
        <f>SAStab!E11417</f>
        <v>54856.5</v>
      </c>
      <c r="BU610">
        <f>SAStab!F11417</f>
        <v>62129</v>
      </c>
      <c r="BV610" s="11">
        <f>SAStab!G11417</f>
        <v>70452</v>
      </c>
      <c r="BW610" s="11">
        <f>SAStab!H11417</f>
        <v>75702</v>
      </c>
      <c r="BX610" s="11">
        <f>SAStab!I11417</f>
        <v>77621</v>
      </c>
      <c r="BY610" s="11">
        <f>SAStab!J11417</f>
        <v>79112</v>
      </c>
    </row>
    <row r="611" spans="1:77">
      <c r="A611" s="7"/>
      <c r="B611" s="7" t="s">
        <v>39</v>
      </c>
      <c r="C611" s="98">
        <f>SAStab!B2418</f>
        <v>0.89300000000000002</v>
      </c>
      <c r="D611" s="52">
        <f>SAStab!B10563</f>
        <v>15992</v>
      </c>
      <c r="E611" s="52">
        <f>SAStab!C10563</f>
        <v>0</v>
      </c>
      <c r="F611" s="52">
        <f>SAStab!D10563</f>
        <v>0</v>
      </c>
      <c r="G611" s="52">
        <f>SAStab!E10563</f>
        <v>11136.6</v>
      </c>
      <c r="H611" s="52">
        <f>SAStab!F10563</f>
        <v>17579.099999999999</v>
      </c>
      <c r="I611" s="52">
        <f>SAStab!G10563</f>
        <v>21981</v>
      </c>
      <c r="J611" s="52">
        <f>SAStab!H10563</f>
        <v>25243</v>
      </c>
      <c r="K611" s="52">
        <f>SAStab!I10563</f>
        <v>27085</v>
      </c>
      <c r="L611" s="52">
        <f>SAStab!J10563</f>
        <v>30990</v>
      </c>
      <c r="N611" s="7"/>
      <c r="O611" s="7" t="str">
        <f t="shared" si="145"/>
        <v>Social Security Benefits</v>
      </c>
      <c r="P611" s="98">
        <f>SAStab!C2418</f>
        <v>0.91</v>
      </c>
      <c r="Q611">
        <f>SAStab!B10734</f>
        <v>18139</v>
      </c>
      <c r="R611" s="52">
        <f>SAStab!C10734</f>
        <v>0</v>
      </c>
      <c r="S611" s="52">
        <f>SAStab!D10734</f>
        <v>2171.94</v>
      </c>
      <c r="T611" s="52">
        <f>SAStab!E10734</f>
        <v>12666.6</v>
      </c>
      <c r="U611" s="52">
        <f>SAStab!F10734</f>
        <v>20019.900000000001</v>
      </c>
      <c r="V611" s="52">
        <f>SAStab!G10734</f>
        <v>24757</v>
      </c>
      <c r="W611" s="52">
        <f>SAStab!H10734</f>
        <v>28063</v>
      </c>
      <c r="X611">
        <f>SAStab!I10734</f>
        <v>30435</v>
      </c>
      <c r="Y611">
        <f>SAStab!J10734</f>
        <v>34796</v>
      </c>
      <c r="AA611" s="7"/>
      <c r="AB611" s="7" t="str">
        <f t="shared" si="146"/>
        <v>Social Security Benefits</v>
      </c>
      <c r="AC611" s="98">
        <f>SAStab!D2418</f>
        <v>0.92200000000000004</v>
      </c>
      <c r="AD611">
        <f>SAStab!B10905</f>
        <v>20510</v>
      </c>
      <c r="AE611">
        <f>SAStab!C10905</f>
        <v>0</v>
      </c>
      <c r="AF611">
        <f>SAStab!D10905</f>
        <v>4992.2299999999996</v>
      </c>
      <c r="AG611">
        <f>SAStab!E10905</f>
        <v>15252</v>
      </c>
      <c r="AH611">
        <f>SAStab!F10905</f>
        <v>22473.8</v>
      </c>
      <c r="AI611">
        <f>SAStab!G10905</f>
        <v>27214</v>
      </c>
      <c r="AJ611">
        <f>SAStab!H10905</f>
        <v>31244</v>
      </c>
      <c r="AK611">
        <f>SAStab!I10905</f>
        <v>33168</v>
      </c>
      <c r="AL611">
        <f>SAStab!J10905</f>
        <v>37452</v>
      </c>
      <c r="AN611" s="7"/>
      <c r="AO611" s="7" t="str">
        <f t="shared" si="147"/>
        <v>Social Security Benefits</v>
      </c>
      <c r="AP611" s="98">
        <f>SAStab!E2418</f>
        <v>0.91800000000000004</v>
      </c>
      <c r="AQ611" s="52">
        <f>SAStab!B11076</f>
        <v>22143</v>
      </c>
      <c r="AR611" s="52">
        <f>SAStab!C11076</f>
        <v>0</v>
      </c>
      <c r="AS611" s="52">
        <f>SAStab!D11076</f>
        <v>5413.79</v>
      </c>
      <c r="AT611" s="52">
        <f>SAStab!E11076</f>
        <v>16685</v>
      </c>
      <c r="AU611" s="52">
        <f>SAStab!F11076</f>
        <v>23922.1</v>
      </c>
      <c r="AV611" s="52">
        <f>SAStab!G11076</f>
        <v>29448</v>
      </c>
      <c r="AW611" s="52">
        <f>SAStab!H11076</f>
        <v>33505</v>
      </c>
      <c r="AX611" s="52">
        <f>SAStab!I11076</f>
        <v>35986</v>
      </c>
      <c r="AY611" s="52">
        <f>SAStab!J11076</f>
        <v>40946</v>
      </c>
      <c r="BA611" s="7"/>
      <c r="BB611" s="7" t="str">
        <f t="shared" si="148"/>
        <v>Social Security Benefits</v>
      </c>
      <c r="BC611" s="98">
        <f>SAStab!F2418</f>
        <v>0.92200000000000004</v>
      </c>
      <c r="BD611" s="52">
        <f>SAStab!B11247</f>
        <v>24228</v>
      </c>
      <c r="BE611" s="52">
        <f>SAStab!C11247</f>
        <v>0</v>
      </c>
      <c r="BF611" s="52">
        <f>SAStab!D11247</f>
        <v>6705.85</v>
      </c>
      <c r="BG611" s="52">
        <f>SAStab!E11247</f>
        <v>18105.3</v>
      </c>
      <c r="BH611" s="52">
        <f>SAStab!F11247</f>
        <v>26100.6</v>
      </c>
      <c r="BI611" s="52">
        <f>SAStab!G11247</f>
        <v>32206</v>
      </c>
      <c r="BJ611" s="52">
        <f>SAStab!H11247</f>
        <v>37000</v>
      </c>
      <c r="BK611" s="52">
        <f>SAStab!I11247</f>
        <v>39965</v>
      </c>
      <c r="BL611" s="52">
        <f>SAStab!J11247</f>
        <v>45158</v>
      </c>
      <c r="BN611" s="7"/>
      <c r="BO611" s="7" t="str">
        <f t="shared" si="149"/>
        <v>Social Security Benefits</v>
      </c>
      <c r="BP611" s="98">
        <f>SAStab!G2418</f>
        <v>0.93300000000000005</v>
      </c>
      <c r="BQ611">
        <f>SAStab!B11418</f>
        <v>27598</v>
      </c>
      <c r="BR611">
        <f>SAStab!C11418</f>
        <v>0</v>
      </c>
      <c r="BS611">
        <f>SAStab!D11418</f>
        <v>9130.65</v>
      </c>
      <c r="BT611">
        <f>SAStab!E11418</f>
        <v>20863.8</v>
      </c>
      <c r="BU611">
        <f>SAStab!F11418</f>
        <v>29399.3</v>
      </c>
      <c r="BV611" s="11">
        <f>SAStab!G11418</f>
        <v>36185</v>
      </c>
      <c r="BW611" s="11">
        <f>SAStab!H11418</f>
        <v>41802</v>
      </c>
      <c r="BX611" s="11">
        <f>SAStab!I11418</f>
        <v>45064</v>
      </c>
      <c r="BY611" s="11">
        <f>SAStab!J11418</f>
        <v>50537</v>
      </c>
    </row>
    <row r="612" spans="1:77">
      <c r="A612" s="7"/>
      <c r="B612" s="9" t="s">
        <v>44</v>
      </c>
      <c r="C612" s="98">
        <f>SAStab!B2426</f>
        <v>0.85</v>
      </c>
      <c r="D612" s="52">
        <f>SAStab!B10571</f>
        <v>13615</v>
      </c>
      <c r="E612" s="52">
        <f>SAStab!C10571</f>
        <v>0</v>
      </c>
      <c r="F612" s="52">
        <f>SAStab!D10571</f>
        <v>0</v>
      </c>
      <c r="G612" s="52">
        <f>SAStab!E10571</f>
        <v>9002.2999999999993</v>
      </c>
      <c r="H612" s="52">
        <f>SAStab!F10571</f>
        <v>14685.3</v>
      </c>
      <c r="I612" s="52">
        <f>SAStab!G10571</f>
        <v>19656</v>
      </c>
      <c r="J612" s="52">
        <f>SAStab!H10571</f>
        <v>23087</v>
      </c>
      <c r="K612" s="52">
        <f>SAStab!I10571</f>
        <v>24852</v>
      </c>
      <c r="L612" s="52">
        <f>SAStab!J10571</f>
        <v>27742</v>
      </c>
      <c r="N612" s="7"/>
      <c r="O612" s="7" t="str">
        <f>$B612</f>
        <v xml:space="preserve">      Own Benefit</v>
      </c>
      <c r="P612" s="98">
        <f>SAStab!C2426</f>
        <v>0.86699999999999999</v>
      </c>
      <c r="Q612">
        <f>SAStab!B10742</f>
        <v>15454</v>
      </c>
      <c r="R612" s="52">
        <f>SAStab!C10742</f>
        <v>0</v>
      </c>
      <c r="S612" s="52">
        <f>SAStab!D10742</f>
        <v>0</v>
      </c>
      <c r="T612" s="52">
        <f>SAStab!E10742</f>
        <v>10325.200000000001</v>
      </c>
      <c r="U612" s="52">
        <f>SAStab!F10742</f>
        <v>16640.3</v>
      </c>
      <c r="V612" s="52">
        <f>SAStab!G10742</f>
        <v>22128</v>
      </c>
      <c r="W612" s="52">
        <f>SAStab!H10742</f>
        <v>25688</v>
      </c>
      <c r="X612">
        <f>SAStab!I10742</f>
        <v>27420</v>
      </c>
      <c r="Y612">
        <f>SAStab!J10742</f>
        <v>30947</v>
      </c>
      <c r="AA612" s="7"/>
      <c r="AB612" s="7" t="str">
        <f>$B612</f>
        <v xml:space="preserve">      Own Benefit</v>
      </c>
      <c r="AC612" s="98">
        <f>SAStab!D2426</f>
        <v>0.89400000000000002</v>
      </c>
      <c r="AD612">
        <f>SAStab!B10913</f>
        <v>17426</v>
      </c>
      <c r="AE612">
        <f>SAStab!C10913</f>
        <v>0</v>
      </c>
      <c r="AF612">
        <f>SAStab!D10913</f>
        <v>0</v>
      </c>
      <c r="AG612">
        <f>SAStab!E10913</f>
        <v>12110.2</v>
      </c>
      <c r="AH612">
        <f>SAStab!F10913</f>
        <v>18490.599999999999</v>
      </c>
      <c r="AI612">
        <f>SAStab!G10913</f>
        <v>24188</v>
      </c>
      <c r="AJ612">
        <f>SAStab!H10913</f>
        <v>28020</v>
      </c>
      <c r="AK612">
        <f>SAStab!I10913</f>
        <v>30284</v>
      </c>
      <c r="AL612">
        <f>SAStab!J10913</f>
        <v>33731</v>
      </c>
      <c r="AN612" s="7"/>
      <c r="AO612" s="7" t="str">
        <f>$B612</f>
        <v xml:space="preserve">      Own Benefit</v>
      </c>
      <c r="AP612" s="98">
        <f>SAStab!E2426</f>
        <v>0.89900000000000002</v>
      </c>
      <c r="AQ612" s="52">
        <f>SAStab!B11084</f>
        <v>18955</v>
      </c>
      <c r="AR612" s="52">
        <f>SAStab!C11084</f>
        <v>0</v>
      </c>
      <c r="AS612" s="52">
        <f>SAStab!D11084</f>
        <v>0</v>
      </c>
      <c r="AT612" s="52">
        <f>SAStab!E11084</f>
        <v>13242.2</v>
      </c>
      <c r="AU612" s="52">
        <f>SAStab!F11084</f>
        <v>19860.5</v>
      </c>
      <c r="AV612" s="52">
        <f>SAStab!G11084</f>
        <v>26079</v>
      </c>
      <c r="AW612" s="52">
        <f>SAStab!H11084</f>
        <v>30618</v>
      </c>
      <c r="AX612" s="52">
        <f>SAStab!I11084</f>
        <v>33023</v>
      </c>
      <c r="AY612" s="52">
        <f>SAStab!J11084</f>
        <v>37454</v>
      </c>
      <c r="BA612" s="7"/>
      <c r="BB612" s="7" t="str">
        <f>$B612</f>
        <v xml:space="preserve">      Own Benefit</v>
      </c>
      <c r="BC612" s="98">
        <f>SAStab!F2426</f>
        <v>0.89600000000000002</v>
      </c>
      <c r="BD612" s="52">
        <f>SAStab!B11255</f>
        <v>20735</v>
      </c>
      <c r="BE612" s="52">
        <f>SAStab!C11255</f>
        <v>0</v>
      </c>
      <c r="BF612" s="52">
        <f>SAStab!D11255</f>
        <v>0</v>
      </c>
      <c r="BG612" s="52">
        <f>SAStab!E11255</f>
        <v>14348.2</v>
      </c>
      <c r="BH612" s="52">
        <f>SAStab!F11255</f>
        <v>21410.7</v>
      </c>
      <c r="BI612" s="52">
        <f>SAStab!G11255</f>
        <v>28606</v>
      </c>
      <c r="BJ612" s="52">
        <f>SAStab!H11255</f>
        <v>33698</v>
      </c>
      <c r="BK612" s="52">
        <f>SAStab!I11255</f>
        <v>36261</v>
      </c>
      <c r="BL612" s="52">
        <f>SAStab!J11255</f>
        <v>41296</v>
      </c>
      <c r="BN612" s="7"/>
      <c r="BO612" s="7" t="str">
        <f>$B612</f>
        <v xml:space="preserve">      Own Benefit</v>
      </c>
      <c r="BP612" s="98">
        <f>SAStab!G2426</f>
        <v>0.91100000000000003</v>
      </c>
      <c r="BQ612">
        <f>SAStab!B11426</f>
        <v>23477</v>
      </c>
      <c r="BR612">
        <f>SAStab!C11426</f>
        <v>0</v>
      </c>
      <c r="BS612">
        <f>SAStab!D11426</f>
        <v>5251.05</v>
      </c>
      <c r="BT612">
        <f>SAStab!E11426</f>
        <v>16413.7</v>
      </c>
      <c r="BU612">
        <f>SAStab!F11426</f>
        <v>24167.1</v>
      </c>
      <c r="BV612" s="11">
        <f>SAStab!G11426</f>
        <v>32037</v>
      </c>
      <c r="BW612" s="11">
        <f>SAStab!H11426</f>
        <v>37756</v>
      </c>
      <c r="BX612" s="11">
        <f>SAStab!I11426</f>
        <v>40814</v>
      </c>
      <c r="BY612" s="11">
        <f>SAStab!J11426</f>
        <v>46650</v>
      </c>
    </row>
    <row r="613" spans="1:77">
      <c r="A613" s="7"/>
      <c r="B613" s="9" t="s">
        <v>45</v>
      </c>
      <c r="C613" s="98">
        <f>SAStab!B2427</f>
        <v>0.45300000000000001</v>
      </c>
      <c r="D613" s="52">
        <f>SAStab!B10572</f>
        <v>6661</v>
      </c>
      <c r="E613" s="52">
        <f>SAStab!C10572</f>
        <v>0</v>
      </c>
      <c r="F613" s="52">
        <f>SAStab!D10572</f>
        <v>0</v>
      </c>
      <c r="G613" s="52">
        <f>SAStab!E10572</f>
        <v>0</v>
      </c>
      <c r="H613" s="52">
        <f>SAStab!F10572</f>
        <v>0</v>
      </c>
      <c r="I613" s="52">
        <f>SAStab!G10572</f>
        <v>13051</v>
      </c>
      <c r="J613" s="52">
        <f>SAStab!H10572</f>
        <v>19983</v>
      </c>
      <c r="K613" s="52">
        <f>SAStab!I10572</f>
        <v>22802</v>
      </c>
      <c r="L613" s="52">
        <f>SAStab!J10572</f>
        <v>26242</v>
      </c>
      <c r="N613" s="7"/>
      <c r="O613" s="7" t="str">
        <f>$B613</f>
        <v xml:space="preserve">      Spouse Benefit</v>
      </c>
      <c r="P613" s="98">
        <f>SAStab!C2427</f>
        <v>0.45600000000000002</v>
      </c>
      <c r="Q613">
        <f>SAStab!B10743</f>
        <v>7386</v>
      </c>
      <c r="R613" s="52">
        <f>SAStab!C10743</f>
        <v>0</v>
      </c>
      <c r="S613" s="52">
        <f>SAStab!D10743</f>
        <v>0</v>
      </c>
      <c r="T613" s="52">
        <f>SAStab!E10743</f>
        <v>0</v>
      </c>
      <c r="U613" s="52">
        <f>SAStab!F10743</f>
        <v>0</v>
      </c>
      <c r="V613" s="52">
        <f>SAStab!G10743</f>
        <v>14627</v>
      </c>
      <c r="W613" s="52">
        <f>SAStab!H10743</f>
        <v>21701</v>
      </c>
      <c r="X613">
        <f>SAStab!I10743</f>
        <v>24900</v>
      </c>
      <c r="Y613">
        <f>SAStab!J10743</f>
        <v>29014</v>
      </c>
      <c r="AA613" s="7"/>
      <c r="AB613" s="7" t="str">
        <f>$B613</f>
        <v xml:space="preserve">      Spouse Benefit</v>
      </c>
      <c r="AC613" s="98">
        <f>SAStab!D2427</f>
        <v>0.47</v>
      </c>
      <c r="AD613">
        <f>SAStab!B10914</f>
        <v>8303</v>
      </c>
      <c r="AE613">
        <f>SAStab!C10914</f>
        <v>0</v>
      </c>
      <c r="AF613">
        <f>SAStab!D10914</f>
        <v>0</v>
      </c>
      <c r="AG613">
        <f>SAStab!E10914</f>
        <v>0</v>
      </c>
      <c r="AH613">
        <f>SAStab!F10914</f>
        <v>0</v>
      </c>
      <c r="AI613">
        <f>SAStab!G10914</f>
        <v>16486</v>
      </c>
      <c r="AJ613">
        <f>SAStab!H10914</f>
        <v>23783</v>
      </c>
      <c r="AK613">
        <f>SAStab!I10914</f>
        <v>27039</v>
      </c>
      <c r="AL613">
        <f>SAStab!J10914</f>
        <v>31715</v>
      </c>
      <c r="AN613" s="7"/>
      <c r="AO613" s="7" t="str">
        <f>$B613</f>
        <v xml:space="preserve">      Spouse Benefit</v>
      </c>
      <c r="AP613" s="98">
        <f>SAStab!E2427</f>
        <v>0.44600000000000001</v>
      </c>
      <c r="AQ613" s="52">
        <f>SAStab!B11085</f>
        <v>8513</v>
      </c>
      <c r="AR613" s="52">
        <f>SAStab!C11085</f>
        <v>0</v>
      </c>
      <c r="AS613" s="52">
        <f>SAStab!D11085</f>
        <v>0</v>
      </c>
      <c r="AT613" s="52">
        <f>SAStab!E11085</f>
        <v>0</v>
      </c>
      <c r="AU613" s="52">
        <f>SAStab!F11085</f>
        <v>0</v>
      </c>
      <c r="AV613" s="52">
        <f>SAStab!G11085</f>
        <v>16914</v>
      </c>
      <c r="AW613" s="52">
        <f>SAStab!H11085</f>
        <v>25325</v>
      </c>
      <c r="AX613" s="52">
        <f>SAStab!I11085</f>
        <v>29306</v>
      </c>
      <c r="AY613" s="52">
        <f>SAStab!J11085</f>
        <v>34893</v>
      </c>
      <c r="BA613" s="7"/>
      <c r="BB613" s="7" t="str">
        <f>$B613</f>
        <v xml:space="preserve">      Spouse Benefit</v>
      </c>
      <c r="BC613" s="98">
        <f>SAStab!F2427</f>
        <v>0.45</v>
      </c>
      <c r="BD613" s="52">
        <f>SAStab!B11256</f>
        <v>9416</v>
      </c>
      <c r="BE613" s="52">
        <f>SAStab!C11256</f>
        <v>0</v>
      </c>
      <c r="BF613" s="52">
        <f>SAStab!D11256</f>
        <v>0</v>
      </c>
      <c r="BG613" s="52">
        <f>SAStab!E11256</f>
        <v>0</v>
      </c>
      <c r="BH613" s="52">
        <f>SAStab!F11256</f>
        <v>0</v>
      </c>
      <c r="BI613" s="52">
        <f>SAStab!G11256</f>
        <v>18371</v>
      </c>
      <c r="BJ613" s="52">
        <f>SAStab!H11256</f>
        <v>27743</v>
      </c>
      <c r="BK613" s="52">
        <f>SAStab!I11256</f>
        <v>32376</v>
      </c>
      <c r="BL613" s="52">
        <f>SAStab!J11256</f>
        <v>39037</v>
      </c>
      <c r="BN613" s="7"/>
      <c r="BO613" s="7" t="str">
        <f>$B613</f>
        <v xml:space="preserve">      Spouse Benefit</v>
      </c>
      <c r="BP613" s="98">
        <f>SAStab!G2427</f>
        <v>0.46600000000000003</v>
      </c>
      <c r="BQ613">
        <f>SAStab!B11427</f>
        <v>10925</v>
      </c>
      <c r="BR613">
        <f>SAStab!C11427</f>
        <v>0</v>
      </c>
      <c r="BS613">
        <f>SAStab!D11427</f>
        <v>0</v>
      </c>
      <c r="BT613">
        <f>SAStab!E11427</f>
        <v>0</v>
      </c>
      <c r="BU613">
        <f>SAStab!F11427</f>
        <v>0</v>
      </c>
      <c r="BV613" s="11">
        <f>SAStab!G11427</f>
        <v>21079</v>
      </c>
      <c r="BW613" s="11">
        <f>SAStab!H11427</f>
        <v>31389</v>
      </c>
      <c r="BX613" s="11">
        <f>SAStab!I11427</f>
        <v>36421</v>
      </c>
      <c r="BY613" s="11">
        <f>SAStab!J11427</f>
        <v>43549</v>
      </c>
    </row>
    <row r="614" spans="1:77">
      <c r="B614" s="7" t="s">
        <v>63</v>
      </c>
      <c r="C614" s="98">
        <f>SAStab!B2419</f>
        <v>0</v>
      </c>
      <c r="D614" s="52">
        <f>SAStab!B10564</f>
        <v>1</v>
      </c>
      <c r="E614" s="52">
        <f>SAStab!C10564</f>
        <v>0</v>
      </c>
      <c r="F614" s="52">
        <f>SAStab!D10564</f>
        <v>0</v>
      </c>
      <c r="G614" s="52">
        <f>SAStab!E10564</f>
        <v>0</v>
      </c>
      <c r="H614" s="52">
        <f>SAStab!F10564</f>
        <v>0</v>
      </c>
      <c r="I614" s="52">
        <f>SAStab!G10564</f>
        <v>0</v>
      </c>
      <c r="J614" s="52">
        <f>SAStab!H10564</f>
        <v>0</v>
      </c>
      <c r="K614" s="52">
        <f>SAStab!I10564</f>
        <v>0</v>
      </c>
      <c r="L614" s="52">
        <f>SAStab!J10564</f>
        <v>0</v>
      </c>
      <c r="O614" s="7" t="str">
        <f t="shared" si="145"/>
        <v>SSI</v>
      </c>
      <c r="P614" s="98">
        <f>SAStab!C2419</f>
        <v>0</v>
      </c>
      <c r="Q614">
        <f>SAStab!B10735</f>
        <v>1</v>
      </c>
      <c r="R614" s="52">
        <f>SAStab!C10735</f>
        <v>0</v>
      </c>
      <c r="S614" s="52">
        <f>SAStab!D10735</f>
        <v>0</v>
      </c>
      <c r="T614" s="52">
        <f>SAStab!E10735</f>
        <v>0</v>
      </c>
      <c r="U614" s="52">
        <f>SAStab!F10735</f>
        <v>0</v>
      </c>
      <c r="V614" s="52">
        <f>SAStab!G10735</f>
        <v>0</v>
      </c>
      <c r="W614" s="52">
        <f>SAStab!H10735</f>
        <v>0</v>
      </c>
      <c r="X614">
        <f>SAStab!I10735</f>
        <v>0</v>
      </c>
      <c r="Y614">
        <f>SAStab!J10735</f>
        <v>0</v>
      </c>
      <c r="AB614" s="7" t="str">
        <f t="shared" si="146"/>
        <v>SSI</v>
      </c>
      <c r="AC614" s="98">
        <f>SAStab!D2419</f>
        <v>0</v>
      </c>
      <c r="AD614">
        <f>SAStab!B10906</f>
        <v>0</v>
      </c>
      <c r="AE614">
        <f>SAStab!C10906</f>
        <v>0</v>
      </c>
      <c r="AF614">
        <f>SAStab!D10906</f>
        <v>0</v>
      </c>
      <c r="AG614">
        <f>SAStab!E10906</f>
        <v>0</v>
      </c>
      <c r="AH614">
        <f>SAStab!F10906</f>
        <v>0</v>
      </c>
      <c r="AI614">
        <f>SAStab!G10906</f>
        <v>0</v>
      </c>
      <c r="AJ614">
        <f>SAStab!H10906</f>
        <v>0</v>
      </c>
      <c r="AK614">
        <f>SAStab!I10906</f>
        <v>0</v>
      </c>
      <c r="AL614">
        <f>SAStab!J10906</f>
        <v>0</v>
      </c>
      <c r="AO614" s="7" t="str">
        <f t="shared" si="147"/>
        <v>SSI</v>
      </c>
      <c r="AP614" s="98">
        <f>SAStab!E2419</f>
        <v>0</v>
      </c>
      <c r="AQ614" s="52">
        <f>SAStab!B11077</f>
        <v>0</v>
      </c>
      <c r="AR614" s="52">
        <f>SAStab!C11077</f>
        <v>0</v>
      </c>
      <c r="AS614" s="52">
        <f>SAStab!D11077</f>
        <v>0</v>
      </c>
      <c r="AT614" s="52">
        <f>SAStab!E11077</f>
        <v>0</v>
      </c>
      <c r="AU614" s="52">
        <f>SAStab!F11077</f>
        <v>0</v>
      </c>
      <c r="AV614" s="52">
        <f>SAStab!G11077</f>
        <v>0</v>
      </c>
      <c r="AW614" s="52">
        <f>SAStab!H11077</f>
        <v>0</v>
      </c>
      <c r="AX614" s="52">
        <f>SAStab!I11077</f>
        <v>0</v>
      </c>
      <c r="AY614" s="52">
        <f>SAStab!J11077</f>
        <v>0</v>
      </c>
      <c r="BB614" s="7" t="str">
        <f t="shared" si="148"/>
        <v>SSI</v>
      </c>
      <c r="BC614" s="98">
        <f>SAStab!F2419</f>
        <v>0</v>
      </c>
      <c r="BD614" s="52">
        <f>SAStab!B11248</f>
        <v>1</v>
      </c>
      <c r="BE614" s="52">
        <f>SAStab!C11248</f>
        <v>0</v>
      </c>
      <c r="BF614" s="52">
        <f>SAStab!D11248</f>
        <v>0</v>
      </c>
      <c r="BG614" s="52">
        <f>SAStab!E11248</f>
        <v>0</v>
      </c>
      <c r="BH614" s="52">
        <f>SAStab!F11248</f>
        <v>0</v>
      </c>
      <c r="BI614" s="52">
        <f>SAStab!G11248</f>
        <v>0</v>
      </c>
      <c r="BJ614" s="52">
        <f>SAStab!H11248</f>
        <v>0</v>
      </c>
      <c r="BK614" s="52">
        <f>SAStab!I11248</f>
        <v>0</v>
      </c>
      <c r="BL614" s="52">
        <f>SAStab!J11248</f>
        <v>0</v>
      </c>
      <c r="BO614" s="7" t="str">
        <f t="shared" si="149"/>
        <v>SSI</v>
      </c>
      <c r="BP614" s="98">
        <f>SAStab!G2419</f>
        <v>0</v>
      </c>
      <c r="BQ614">
        <f>SAStab!B11419</f>
        <v>2</v>
      </c>
      <c r="BR614">
        <f>SAStab!C11419</f>
        <v>0</v>
      </c>
      <c r="BS614">
        <f>SAStab!D11419</f>
        <v>0</v>
      </c>
      <c r="BT614">
        <f>SAStab!E11419</f>
        <v>0</v>
      </c>
      <c r="BU614">
        <f>SAStab!F11419</f>
        <v>0</v>
      </c>
      <c r="BV614" s="11">
        <f>SAStab!G11419</f>
        <v>0</v>
      </c>
      <c r="BW614" s="11">
        <f>SAStab!H11419</f>
        <v>0</v>
      </c>
      <c r="BX614" s="11">
        <f>SAStab!I11419</f>
        <v>0</v>
      </c>
      <c r="BY614" s="11">
        <f>SAStab!J11419</f>
        <v>0</v>
      </c>
    </row>
    <row r="615" spans="1:77">
      <c r="A615" s="7"/>
      <c r="B615" s="7" t="s">
        <v>271</v>
      </c>
      <c r="C615" s="98">
        <f>SAStab!B2420</f>
        <v>0.98</v>
      </c>
      <c r="D615" s="52">
        <f>SAStab!B10565</f>
        <v>9622</v>
      </c>
      <c r="E615" s="52">
        <f>SAStab!C10565</f>
        <v>265.77999999999997</v>
      </c>
      <c r="F615" s="52">
        <f>SAStab!D10565</f>
        <v>778.43</v>
      </c>
      <c r="G615" s="52">
        <f>SAStab!E10565</f>
        <v>2683.4</v>
      </c>
      <c r="H615" s="52">
        <f>SAStab!F10565</f>
        <v>6854.1</v>
      </c>
      <c r="I615" s="52">
        <f>SAStab!G10565</f>
        <v>14160</v>
      </c>
      <c r="J615" s="52">
        <f>SAStab!H10565</f>
        <v>23107</v>
      </c>
      <c r="K615" s="52">
        <f>SAStab!I10565</f>
        <v>28008</v>
      </c>
      <c r="L615" s="52">
        <f>SAStab!J10565</f>
        <v>38157</v>
      </c>
      <c r="N615" s="7"/>
      <c r="O615" s="7" t="str">
        <f t="shared" si="145"/>
        <v>Annuitized Financial Income</v>
      </c>
      <c r="P615" s="98">
        <f>SAStab!C2420</f>
        <v>0.98699999999999999</v>
      </c>
      <c r="Q615">
        <f>SAStab!B10736</f>
        <v>10544</v>
      </c>
      <c r="R615" s="52">
        <f>SAStab!C10736</f>
        <v>484.12</v>
      </c>
      <c r="S615" s="52">
        <f>SAStab!D10736</f>
        <v>1211.99</v>
      </c>
      <c r="T615" s="52">
        <f>SAStab!E10736</f>
        <v>3676.3</v>
      </c>
      <c r="U615" s="52">
        <f>SAStab!F10736</f>
        <v>8117.8</v>
      </c>
      <c r="V615" s="52">
        <f>SAStab!G10736</f>
        <v>15097</v>
      </c>
      <c r="W615" s="52">
        <f>SAStab!H10736</f>
        <v>23671</v>
      </c>
      <c r="X615">
        <f>SAStab!I10736</f>
        <v>29155</v>
      </c>
      <c r="Y615">
        <f>SAStab!J10736</f>
        <v>38273</v>
      </c>
      <c r="AA615" s="7"/>
      <c r="AB615" s="7" t="str">
        <f t="shared" si="146"/>
        <v>Annuitized Financial Income</v>
      </c>
      <c r="AC615" s="98">
        <f>SAStab!D2420</f>
        <v>0.98599999999999999</v>
      </c>
      <c r="AD615">
        <f>SAStab!B10907</f>
        <v>11763</v>
      </c>
      <c r="AE615">
        <f>SAStab!C10907</f>
        <v>628.21</v>
      </c>
      <c r="AF615">
        <f>SAStab!D10907</f>
        <v>1413.89</v>
      </c>
      <c r="AG615">
        <f>SAStab!E10907</f>
        <v>4336.8</v>
      </c>
      <c r="AH615">
        <f>SAStab!F10907</f>
        <v>9667.1</v>
      </c>
      <c r="AI615">
        <f>SAStab!G10907</f>
        <v>17199</v>
      </c>
      <c r="AJ615">
        <f>SAStab!H10907</f>
        <v>24901</v>
      </c>
      <c r="AK615">
        <f>SAStab!I10907</f>
        <v>30065</v>
      </c>
      <c r="AL615">
        <f>SAStab!J10907</f>
        <v>39947</v>
      </c>
      <c r="AN615" s="7"/>
      <c r="AO615" s="7" t="str">
        <f t="shared" si="147"/>
        <v>Annuitized Financial Income</v>
      </c>
      <c r="AP615" s="98">
        <f>SAStab!E2420</f>
        <v>0.98199999999999998</v>
      </c>
      <c r="AQ615" s="52">
        <f>SAStab!B11078</f>
        <v>12596</v>
      </c>
      <c r="AR615" s="52">
        <f>SAStab!C11078</f>
        <v>569.48</v>
      </c>
      <c r="AS615" s="52">
        <f>SAStab!D11078</f>
        <v>1429.39</v>
      </c>
      <c r="AT615" s="52">
        <f>SAStab!E11078</f>
        <v>4777.2</v>
      </c>
      <c r="AU615" s="52">
        <f>SAStab!F11078</f>
        <v>10579</v>
      </c>
      <c r="AV615" s="52">
        <f>SAStab!G11078</f>
        <v>18407</v>
      </c>
      <c r="AW615" s="52">
        <f>SAStab!H11078</f>
        <v>26524</v>
      </c>
      <c r="AX615" s="52">
        <f>SAStab!I11078</f>
        <v>32172</v>
      </c>
      <c r="AY615" s="52">
        <f>SAStab!J11078</f>
        <v>41887</v>
      </c>
      <c r="BA615" s="7"/>
      <c r="BB615" s="7" t="str">
        <f t="shared" si="148"/>
        <v>Annuitized Financial Income</v>
      </c>
      <c r="BC615" s="98">
        <f>SAStab!F2420</f>
        <v>0.98299999999999998</v>
      </c>
      <c r="BD615" s="52">
        <f>SAStab!B11249</f>
        <v>13769</v>
      </c>
      <c r="BE615" s="52">
        <f>SAStab!C11249</f>
        <v>580.27</v>
      </c>
      <c r="BF615" s="52">
        <f>SAStab!D11249</f>
        <v>1510.02</v>
      </c>
      <c r="BG615" s="52">
        <f>SAStab!E11249</f>
        <v>4856.8999999999996</v>
      </c>
      <c r="BH615" s="52">
        <f>SAStab!F11249</f>
        <v>11272.9</v>
      </c>
      <c r="BI615" s="52">
        <f>SAStab!G11249</f>
        <v>20239</v>
      </c>
      <c r="BJ615" s="52">
        <f>SAStab!H11249</f>
        <v>29658</v>
      </c>
      <c r="BK615" s="52">
        <f>SAStab!I11249</f>
        <v>35394</v>
      </c>
      <c r="BL615" s="52">
        <f>SAStab!J11249</f>
        <v>48049</v>
      </c>
      <c r="BN615" s="7"/>
      <c r="BO615" s="7" t="str">
        <f t="shared" si="149"/>
        <v>Annuitized Financial Income</v>
      </c>
      <c r="BP615" s="98">
        <f>SAStab!G2420</f>
        <v>0.98399999999999999</v>
      </c>
      <c r="BQ615">
        <f>SAStab!B11420</f>
        <v>14994</v>
      </c>
      <c r="BR615">
        <f>SAStab!C11420</f>
        <v>582.44000000000005</v>
      </c>
      <c r="BS615">
        <f>SAStab!D11420</f>
        <v>1675.71</v>
      </c>
      <c r="BT615">
        <f>SAStab!E11420</f>
        <v>5291.7</v>
      </c>
      <c r="BU615">
        <f>SAStab!F11420</f>
        <v>12349.8</v>
      </c>
      <c r="BV615" s="11">
        <f>SAStab!G11420</f>
        <v>21859</v>
      </c>
      <c r="BW615" s="11">
        <f>SAStab!H11420</f>
        <v>32228</v>
      </c>
      <c r="BX615" s="11">
        <f>SAStab!I11420</f>
        <v>38488</v>
      </c>
      <c r="BY615" s="11">
        <f>SAStab!J11420</f>
        <v>51864</v>
      </c>
    </row>
    <row r="616" spans="1:77">
      <c r="A616" s="6"/>
      <c r="B616" s="7" t="s">
        <v>40</v>
      </c>
      <c r="C616" s="98">
        <f>SAStab!B2421</f>
        <v>0.56799999999999995</v>
      </c>
      <c r="D616" s="52">
        <f>SAStab!B10566</f>
        <v>6424</v>
      </c>
      <c r="E616" s="52">
        <f>SAStab!C10566</f>
        <v>0</v>
      </c>
      <c r="F616" s="52">
        <f>SAStab!D10566</f>
        <v>0</v>
      </c>
      <c r="G616" s="52">
        <f>SAStab!E10566</f>
        <v>0</v>
      </c>
      <c r="H616" s="52">
        <f>SAStab!F10566</f>
        <v>2253.5</v>
      </c>
      <c r="I616" s="52">
        <f>SAStab!G10566</f>
        <v>10783</v>
      </c>
      <c r="J616" s="52">
        <f>SAStab!H10566</f>
        <v>19205</v>
      </c>
      <c r="K616" s="52">
        <f>SAStab!I10566</f>
        <v>23785</v>
      </c>
      <c r="L616" s="52">
        <f>SAStab!J10566</f>
        <v>34114</v>
      </c>
      <c r="N616" s="6"/>
      <c r="O616" s="7" t="str">
        <f t="shared" si="145"/>
        <v>DB Pension Income</v>
      </c>
      <c r="P616" s="98">
        <f>SAStab!C2421</f>
        <v>0.50800000000000001</v>
      </c>
      <c r="Q616">
        <f>SAStab!B10737</f>
        <v>4687</v>
      </c>
      <c r="R616" s="52">
        <f>SAStab!C10737</f>
        <v>0</v>
      </c>
      <c r="S616" s="52">
        <f>SAStab!D10737</f>
        <v>0</v>
      </c>
      <c r="T616" s="52">
        <f>SAStab!E10737</f>
        <v>0</v>
      </c>
      <c r="U616" s="52">
        <f>SAStab!F10737</f>
        <v>305.8</v>
      </c>
      <c r="V616" s="52">
        <f>SAStab!G10737</f>
        <v>7052</v>
      </c>
      <c r="W616" s="52">
        <f>SAStab!H10737</f>
        <v>15174</v>
      </c>
      <c r="X616">
        <f>SAStab!I10737</f>
        <v>20971</v>
      </c>
      <c r="Y616">
        <f>SAStab!J10737</f>
        <v>32842</v>
      </c>
      <c r="AA616" s="6"/>
      <c r="AB616" s="7" t="str">
        <f t="shared" si="146"/>
        <v>DB Pension Income</v>
      </c>
      <c r="AC616" s="98">
        <f>SAStab!D2421</f>
        <v>0.44600000000000001</v>
      </c>
      <c r="AD616">
        <f>SAStab!B10908</f>
        <v>3173</v>
      </c>
      <c r="AE616">
        <f>SAStab!C10908</f>
        <v>0</v>
      </c>
      <c r="AF616">
        <f>SAStab!D10908</f>
        <v>0</v>
      </c>
      <c r="AG616">
        <f>SAStab!E10908</f>
        <v>0</v>
      </c>
      <c r="AH616">
        <f>SAStab!F10908</f>
        <v>0</v>
      </c>
      <c r="AI616">
        <f>SAStab!G10908</f>
        <v>3728</v>
      </c>
      <c r="AJ616">
        <f>SAStab!H10908</f>
        <v>10733</v>
      </c>
      <c r="AK616">
        <f>SAStab!I10908</f>
        <v>16073</v>
      </c>
      <c r="AL616">
        <f>SAStab!J10908</f>
        <v>29876</v>
      </c>
      <c r="AN616" s="6"/>
      <c r="AO616" s="7" t="str">
        <f t="shared" si="147"/>
        <v>DB Pension Income</v>
      </c>
      <c r="AP616" s="98">
        <f>SAStab!E2421</f>
        <v>0.36499999999999999</v>
      </c>
      <c r="AQ616" s="52">
        <f>SAStab!B11079</f>
        <v>2063</v>
      </c>
      <c r="AR616" s="52">
        <f>SAStab!C11079</f>
        <v>0</v>
      </c>
      <c r="AS616" s="52">
        <f>SAStab!D11079</f>
        <v>0</v>
      </c>
      <c r="AT616" s="52">
        <f>SAStab!E11079</f>
        <v>0</v>
      </c>
      <c r="AU616" s="52">
        <f>SAStab!F11079</f>
        <v>0</v>
      </c>
      <c r="AV616" s="52">
        <f>SAStab!G11079</f>
        <v>1516</v>
      </c>
      <c r="AW616" s="52">
        <f>SAStab!H11079</f>
        <v>6577</v>
      </c>
      <c r="AX616" s="52">
        <f>SAStab!I11079</f>
        <v>12021</v>
      </c>
      <c r="AY616" s="52">
        <f>SAStab!J11079</f>
        <v>25921</v>
      </c>
      <c r="BA616" s="6"/>
      <c r="BB616" s="7" t="str">
        <f t="shared" si="148"/>
        <v>DB Pension Income</v>
      </c>
      <c r="BC616" s="98">
        <f>SAStab!F2421</f>
        <v>0.27100000000000002</v>
      </c>
      <c r="BD616" s="52">
        <f>SAStab!B11250</f>
        <v>1509</v>
      </c>
      <c r="BE616" s="52">
        <f>SAStab!C11250</f>
        <v>0</v>
      </c>
      <c r="BF616" s="52">
        <f>SAStab!D11250</f>
        <v>0</v>
      </c>
      <c r="BG616" s="52">
        <f>SAStab!E11250</f>
        <v>0</v>
      </c>
      <c r="BH616" s="52">
        <f>SAStab!F11250</f>
        <v>0</v>
      </c>
      <c r="BI616" s="52">
        <f>SAStab!G11250</f>
        <v>380</v>
      </c>
      <c r="BJ616" s="52">
        <f>SAStab!H11250</f>
        <v>4070</v>
      </c>
      <c r="BK616" s="52">
        <f>SAStab!I11250</f>
        <v>9458</v>
      </c>
      <c r="BL616" s="52">
        <f>SAStab!J11250</f>
        <v>23515</v>
      </c>
      <c r="BN616" s="6"/>
      <c r="BO616" s="7" t="str">
        <f t="shared" si="149"/>
        <v>DB Pension Income</v>
      </c>
      <c r="BP616" s="98">
        <f>SAStab!G2421</f>
        <v>0.20499999999999999</v>
      </c>
      <c r="BQ616">
        <f>SAStab!B11421</f>
        <v>1485</v>
      </c>
      <c r="BR616">
        <f>SAStab!C11421</f>
        <v>0</v>
      </c>
      <c r="BS616">
        <f>SAStab!D11421</f>
        <v>0</v>
      </c>
      <c r="BT616">
        <f>SAStab!E11421</f>
        <v>0</v>
      </c>
      <c r="BU616">
        <f>SAStab!F11421</f>
        <v>0</v>
      </c>
      <c r="BV616" s="11">
        <f>SAStab!G11421</f>
        <v>0</v>
      </c>
      <c r="BW616" s="11">
        <f>SAStab!H11421</f>
        <v>3911</v>
      </c>
      <c r="BX616" s="11">
        <f>SAStab!I11421</f>
        <v>10552</v>
      </c>
      <c r="BY616" s="11">
        <f>SAStab!J11421</f>
        <v>26138</v>
      </c>
    </row>
    <row r="617" spans="1:77">
      <c r="A617" s="7"/>
      <c r="B617" s="7" t="s">
        <v>41</v>
      </c>
      <c r="C617" s="98">
        <f>SAStab!B2422</f>
        <v>0.42</v>
      </c>
      <c r="D617" s="52">
        <f>SAStab!B10567</f>
        <v>8582</v>
      </c>
      <c r="E617" s="52">
        <f>SAStab!C10567</f>
        <v>0</v>
      </c>
      <c r="F617" s="52">
        <f>SAStab!D10567</f>
        <v>0</v>
      </c>
      <c r="G617" s="52">
        <f>SAStab!E10567</f>
        <v>0</v>
      </c>
      <c r="H617" s="52">
        <f>SAStab!F10567</f>
        <v>0</v>
      </c>
      <c r="I617" s="52">
        <f>SAStab!G10567</f>
        <v>15646</v>
      </c>
      <c r="J617" s="52">
        <f>SAStab!H10567</f>
        <v>30307</v>
      </c>
      <c r="K617" s="52">
        <f>SAStab!I10567</f>
        <v>36775</v>
      </c>
      <c r="L617" s="52">
        <f>SAStab!J10567</f>
        <v>45397</v>
      </c>
      <c r="N617" s="7"/>
      <c r="O617" s="7" t="str">
        <f t="shared" si="145"/>
        <v>Earned Income</v>
      </c>
      <c r="P617" s="98">
        <f>SAStab!C2422</f>
        <v>0.46600000000000003</v>
      </c>
      <c r="Q617">
        <f>SAStab!B10738</f>
        <v>10356</v>
      </c>
      <c r="R617" s="52">
        <f>SAStab!C10738</f>
        <v>0</v>
      </c>
      <c r="S617" s="52">
        <f>SAStab!D10738</f>
        <v>0</v>
      </c>
      <c r="T617" s="52">
        <f>SAStab!E10738</f>
        <v>0</v>
      </c>
      <c r="U617" s="52">
        <f>SAStab!F10738</f>
        <v>0</v>
      </c>
      <c r="V617" s="52">
        <f>SAStab!G10738</f>
        <v>19751</v>
      </c>
      <c r="W617" s="52">
        <f>SAStab!H10738</f>
        <v>33211</v>
      </c>
      <c r="X617">
        <f>SAStab!I10738</f>
        <v>39361</v>
      </c>
      <c r="Y617">
        <f>SAStab!J10738</f>
        <v>51097</v>
      </c>
      <c r="AA617" s="7"/>
      <c r="AB617" s="7" t="str">
        <f t="shared" si="146"/>
        <v>Earned Income</v>
      </c>
      <c r="AC617" s="98">
        <f>SAStab!D2422</f>
        <v>0.40300000000000002</v>
      </c>
      <c r="AD617">
        <f>SAStab!B10909</f>
        <v>9225</v>
      </c>
      <c r="AE617">
        <f>SAStab!C10909</f>
        <v>0</v>
      </c>
      <c r="AF617">
        <f>SAStab!D10909</f>
        <v>0</v>
      </c>
      <c r="AG617">
        <f>SAStab!E10909</f>
        <v>0</v>
      </c>
      <c r="AH617">
        <f>SAStab!F10909</f>
        <v>0</v>
      </c>
      <c r="AI617">
        <f>SAStab!G10909</f>
        <v>17544</v>
      </c>
      <c r="AJ617">
        <f>SAStab!H10909</f>
        <v>32100</v>
      </c>
      <c r="AK617">
        <f>SAStab!I10909</f>
        <v>40099</v>
      </c>
      <c r="AL617">
        <f>SAStab!J10909</f>
        <v>51978</v>
      </c>
      <c r="AN617" s="7"/>
      <c r="AO617" s="7" t="str">
        <f t="shared" si="147"/>
        <v>Earned Income</v>
      </c>
      <c r="AP617" s="98">
        <f>SAStab!E2422</f>
        <v>0.36799999999999999</v>
      </c>
      <c r="AQ617" s="52">
        <f>SAStab!B11080</f>
        <v>8735</v>
      </c>
      <c r="AR617" s="52">
        <f>SAStab!C11080</f>
        <v>0</v>
      </c>
      <c r="AS617" s="52">
        <f>SAStab!D11080</f>
        <v>0</v>
      </c>
      <c r="AT617" s="52">
        <f>SAStab!E11080</f>
        <v>0</v>
      </c>
      <c r="AU617" s="52">
        <f>SAStab!F11080</f>
        <v>0</v>
      </c>
      <c r="AV617" s="52">
        <f>SAStab!G11080</f>
        <v>14697</v>
      </c>
      <c r="AW617" s="52">
        <f>SAStab!H11080</f>
        <v>33234</v>
      </c>
      <c r="AX617" s="52">
        <f>SAStab!I11080</f>
        <v>41463</v>
      </c>
      <c r="AY617" s="52">
        <f>SAStab!J11080</f>
        <v>54194</v>
      </c>
      <c r="BA617" s="7"/>
      <c r="BB617" s="7" t="str">
        <f t="shared" si="148"/>
        <v>Earned Income</v>
      </c>
      <c r="BC617" s="98">
        <f>SAStab!F2422</f>
        <v>0.38900000000000001</v>
      </c>
      <c r="BD617" s="52">
        <f>SAStab!B11251</f>
        <v>9859</v>
      </c>
      <c r="BE617" s="52">
        <f>SAStab!C11251</f>
        <v>0</v>
      </c>
      <c r="BF617" s="52">
        <f>SAStab!D11251</f>
        <v>0</v>
      </c>
      <c r="BG617" s="52">
        <f>SAStab!E11251</f>
        <v>0</v>
      </c>
      <c r="BH617" s="52">
        <f>SAStab!F11251</f>
        <v>0</v>
      </c>
      <c r="BI617" s="52">
        <f>SAStab!G11251</f>
        <v>18314</v>
      </c>
      <c r="BJ617" s="52">
        <f>SAStab!H11251</f>
        <v>35209</v>
      </c>
      <c r="BK617" s="52">
        <f>SAStab!I11251</f>
        <v>44040</v>
      </c>
      <c r="BL617" s="52">
        <f>SAStab!J11251</f>
        <v>58415</v>
      </c>
      <c r="BN617" s="7"/>
      <c r="BO617" s="7" t="str">
        <f t="shared" si="149"/>
        <v>Earned Income</v>
      </c>
      <c r="BP617" s="98">
        <f>SAStab!G2422</f>
        <v>0.372</v>
      </c>
      <c r="BQ617">
        <f>SAStab!B11422</f>
        <v>10127</v>
      </c>
      <c r="BR617">
        <f>SAStab!C11422</f>
        <v>0</v>
      </c>
      <c r="BS617">
        <f>SAStab!D11422</f>
        <v>0</v>
      </c>
      <c r="BT617">
        <f>SAStab!E11422</f>
        <v>0</v>
      </c>
      <c r="BU617">
        <f>SAStab!F11422</f>
        <v>0</v>
      </c>
      <c r="BV617" s="11">
        <f>SAStab!G11422</f>
        <v>17521</v>
      </c>
      <c r="BW617" s="11">
        <f>SAStab!H11422</f>
        <v>38186</v>
      </c>
      <c r="BX617" s="11">
        <f>SAStab!I11422</f>
        <v>48396</v>
      </c>
      <c r="BY617" s="11">
        <f>SAStab!J11422</f>
        <v>63050</v>
      </c>
    </row>
    <row r="618" spans="1:77">
      <c r="A618" s="7"/>
      <c r="B618" s="9" t="s">
        <v>46</v>
      </c>
      <c r="C618" s="98">
        <f>SAStab!B2428</f>
        <v>0.29699999999999999</v>
      </c>
      <c r="D618" s="52">
        <f>SAStab!B10573</f>
        <v>6181</v>
      </c>
      <c r="E618" s="52">
        <f>SAStab!C10573</f>
        <v>0</v>
      </c>
      <c r="F618" s="52">
        <f>SAStab!D10573</f>
        <v>0</v>
      </c>
      <c r="G618" s="52">
        <f>SAStab!E10573</f>
        <v>0</v>
      </c>
      <c r="H618" s="52">
        <f>SAStab!F10573</f>
        <v>0</v>
      </c>
      <c r="I618" s="52">
        <f>SAStab!G10573</f>
        <v>6668</v>
      </c>
      <c r="J618" s="52">
        <f>SAStab!H10573</f>
        <v>24953</v>
      </c>
      <c r="K618" s="52">
        <f>SAStab!I10573</f>
        <v>34018</v>
      </c>
      <c r="L618" s="52">
        <f>SAStab!J10573</f>
        <v>49636</v>
      </c>
      <c r="N618" s="7"/>
      <c r="O618" s="7" t="str">
        <f>$B618</f>
        <v xml:space="preserve">      Own Earnings</v>
      </c>
      <c r="P618" s="98">
        <f>SAStab!C2428</f>
        <v>0.33400000000000002</v>
      </c>
      <c r="Q618">
        <f>SAStab!B10744</f>
        <v>7613</v>
      </c>
      <c r="R618" s="52">
        <f>SAStab!C10744</f>
        <v>0</v>
      </c>
      <c r="S618" s="52">
        <f>SAStab!D10744</f>
        <v>0</v>
      </c>
      <c r="T618" s="52">
        <f>SAStab!E10744</f>
        <v>0</v>
      </c>
      <c r="U618" s="52">
        <f>SAStab!F10744</f>
        <v>0</v>
      </c>
      <c r="V618" s="52">
        <f>SAStab!G10744</f>
        <v>11625</v>
      </c>
      <c r="W618" s="52">
        <f>SAStab!H10744</f>
        <v>29212</v>
      </c>
      <c r="X618">
        <f>SAStab!I10744</f>
        <v>37965</v>
      </c>
      <c r="Y618">
        <f>SAStab!J10744</f>
        <v>53051</v>
      </c>
      <c r="AA618" s="7"/>
      <c r="AB618" s="7" t="str">
        <f>$B618</f>
        <v xml:space="preserve">      Own Earnings</v>
      </c>
      <c r="AC618" s="98">
        <f>SAStab!D2428</f>
        <v>0.28199999999999997</v>
      </c>
      <c r="AD618">
        <f>SAStab!B10915</f>
        <v>6746</v>
      </c>
      <c r="AE618">
        <f>SAStab!C10915</f>
        <v>0</v>
      </c>
      <c r="AF618">
        <f>SAStab!D10915</f>
        <v>0</v>
      </c>
      <c r="AG618">
        <f>SAStab!E10915</f>
        <v>0</v>
      </c>
      <c r="AH618">
        <f>SAStab!F10915</f>
        <v>0</v>
      </c>
      <c r="AI618">
        <f>SAStab!G10915</f>
        <v>5913</v>
      </c>
      <c r="AJ618">
        <f>SAStab!H10915</f>
        <v>28002</v>
      </c>
      <c r="AK618">
        <f>SAStab!I10915</f>
        <v>37965</v>
      </c>
      <c r="AL618">
        <f>SAStab!J10915</f>
        <v>56479</v>
      </c>
      <c r="AN618" s="7"/>
      <c r="AO618" s="7" t="str">
        <f>$B618</f>
        <v xml:space="preserve">      Own Earnings</v>
      </c>
      <c r="AP618" s="98">
        <f>SAStab!E2428</f>
        <v>0.26700000000000002</v>
      </c>
      <c r="AQ618" s="52">
        <f>SAStab!B11086</f>
        <v>6629</v>
      </c>
      <c r="AR618" s="52">
        <f>SAStab!C11086</f>
        <v>0</v>
      </c>
      <c r="AS618" s="52">
        <f>SAStab!D11086</f>
        <v>0</v>
      </c>
      <c r="AT618" s="52">
        <f>SAStab!E11086</f>
        <v>0</v>
      </c>
      <c r="AU618" s="52">
        <f>SAStab!F11086</f>
        <v>0</v>
      </c>
      <c r="AV618" s="52">
        <f>SAStab!G11086</f>
        <v>2121</v>
      </c>
      <c r="AW618" s="52">
        <f>SAStab!H11086</f>
        <v>27792</v>
      </c>
      <c r="AX618" s="52">
        <f>SAStab!I11086</f>
        <v>39675</v>
      </c>
      <c r="AY618" s="52">
        <f>SAStab!J11086</f>
        <v>60329</v>
      </c>
      <c r="BA618" s="7"/>
      <c r="BB618" s="7" t="str">
        <f>$B618</f>
        <v xml:space="preserve">      Own Earnings</v>
      </c>
      <c r="BC618" s="98">
        <f>SAStab!F2428</f>
        <v>0.27500000000000002</v>
      </c>
      <c r="BD618" s="52">
        <f>SAStab!B11257</f>
        <v>7343</v>
      </c>
      <c r="BE618" s="52">
        <f>SAStab!C11257</f>
        <v>0</v>
      </c>
      <c r="BF618" s="52">
        <f>SAStab!D11257</f>
        <v>0</v>
      </c>
      <c r="BG618" s="52">
        <f>SAStab!E11257</f>
        <v>0</v>
      </c>
      <c r="BH618" s="52">
        <f>SAStab!F11257</f>
        <v>0</v>
      </c>
      <c r="BI618" s="52">
        <f>SAStab!G11257</f>
        <v>4405</v>
      </c>
      <c r="BJ618" s="52">
        <f>SAStab!H11257</f>
        <v>31140</v>
      </c>
      <c r="BK618" s="52">
        <f>SAStab!I11257</f>
        <v>42168</v>
      </c>
      <c r="BL618" s="52">
        <f>SAStab!J11257</f>
        <v>62636</v>
      </c>
      <c r="BN618" s="7"/>
      <c r="BO618" s="7" t="str">
        <f>$B618</f>
        <v xml:space="preserve">      Own Earnings</v>
      </c>
      <c r="BP618" s="98">
        <f>SAStab!G2428</f>
        <v>0.26200000000000001</v>
      </c>
      <c r="BQ618">
        <f>SAStab!B11428</f>
        <v>7513</v>
      </c>
      <c r="BR618">
        <f>SAStab!C11428</f>
        <v>0</v>
      </c>
      <c r="BS618">
        <f>SAStab!D11428</f>
        <v>0</v>
      </c>
      <c r="BT618">
        <f>SAStab!E11428</f>
        <v>0</v>
      </c>
      <c r="BU618">
        <f>SAStab!F11428</f>
        <v>0</v>
      </c>
      <c r="BV618" s="11">
        <f>SAStab!G11428</f>
        <v>322</v>
      </c>
      <c r="BW618" s="11">
        <f>SAStab!H11428</f>
        <v>32431</v>
      </c>
      <c r="BX618" s="11">
        <f>SAStab!I11428</f>
        <v>46097</v>
      </c>
      <c r="BY618" s="11">
        <f>SAStab!J11428</f>
        <v>68791</v>
      </c>
    </row>
    <row r="619" spans="1:77">
      <c r="A619" s="7"/>
      <c r="B619" s="9" t="s">
        <v>47</v>
      </c>
      <c r="C619" s="98">
        <f>SAStab!B2429</f>
        <v>0.21</v>
      </c>
      <c r="D619" s="52">
        <f>SAStab!B10574</f>
        <v>5439</v>
      </c>
      <c r="E619" s="52">
        <f>SAStab!C10574</f>
        <v>0</v>
      </c>
      <c r="F619" s="52">
        <f>SAStab!D10574</f>
        <v>0</v>
      </c>
      <c r="G619" s="52">
        <f>SAStab!E10574</f>
        <v>0</v>
      </c>
      <c r="H619" s="52">
        <f>SAStab!F10574</f>
        <v>0</v>
      </c>
      <c r="I619" s="52">
        <f>SAStab!G10574</f>
        <v>0</v>
      </c>
      <c r="J619" s="52">
        <f>SAStab!H10574</f>
        <v>22769</v>
      </c>
      <c r="K619" s="52">
        <f>SAStab!I10574</f>
        <v>37871</v>
      </c>
      <c r="L619" s="52">
        <f>SAStab!J10574</f>
        <v>61360</v>
      </c>
      <c r="N619" s="7"/>
      <c r="O619" s="7" t="str">
        <f>$B619</f>
        <v xml:space="preserve">      Spouse Earnings</v>
      </c>
      <c r="P619" s="98">
        <f>SAStab!C2429</f>
        <v>0.22800000000000001</v>
      </c>
      <c r="Q619">
        <f>SAStab!B10745</f>
        <v>6189</v>
      </c>
      <c r="R619" s="52">
        <f>SAStab!C10745</f>
        <v>0</v>
      </c>
      <c r="S619" s="52">
        <f>SAStab!D10745</f>
        <v>0</v>
      </c>
      <c r="T619" s="52">
        <f>SAStab!E10745</f>
        <v>0</v>
      </c>
      <c r="U619" s="52">
        <f>SAStab!F10745</f>
        <v>0</v>
      </c>
      <c r="V619" s="52">
        <f>SAStab!G10745</f>
        <v>0</v>
      </c>
      <c r="W619" s="52">
        <f>SAStab!H10745</f>
        <v>27203</v>
      </c>
      <c r="X619">
        <f>SAStab!I10745</f>
        <v>40192</v>
      </c>
      <c r="Y619">
        <f>SAStab!J10745</f>
        <v>63014</v>
      </c>
      <c r="AA619" s="7"/>
      <c r="AB619" s="7" t="str">
        <f>$B619</f>
        <v xml:space="preserve">      Spouse Earnings</v>
      </c>
      <c r="AC619" s="98">
        <f>SAStab!D2429</f>
        <v>0.2</v>
      </c>
      <c r="AD619">
        <f>SAStab!B10916</f>
        <v>5706</v>
      </c>
      <c r="AE619">
        <f>SAStab!C10916</f>
        <v>0</v>
      </c>
      <c r="AF619">
        <f>SAStab!D10916</f>
        <v>0</v>
      </c>
      <c r="AG619">
        <f>SAStab!E10916</f>
        <v>0</v>
      </c>
      <c r="AH619">
        <f>SAStab!F10916</f>
        <v>0</v>
      </c>
      <c r="AI619">
        <f>SAStab!G10916</f>
        <v>0</v>
      </c>
      <c r="AJ619">
        <f>SAStab!H10916</f>
        <v>25235</v>
      </c>
      <c r="AK619">
        <f>SAStab!I10916</f>
        <v>40111</v>
      </c>
      <c r="AL619">
        <f>SAStab!J10916</f>
        <v>67589</v>
      </c>
      <c r="AN619" s="7"/>
      <c r="AO619" s="7" t="str">
        <f>$B619</f>
        <v xml:space="preserve">      Spouse Earnings</v>
      </c>
      <c r="AP619" s="98">
        <f>SAStab!E2429</f>
        <v>0.17299999999999999</v>
      </c>
      <c r="AQ619" s="52">
        <f>SAStab!B11087</f>
        <v>5078</v>
      </c>
      <c r="AR619" s="52">
        <f>SAStab!C11087</f>
        <v>0</v>
      </c>
      <c r="AS619" s="52">
        <f>SAStab!D11087</f>
        <v>0</v>
      </c>
      <c r="AT619" s="52">
        <f>SAStab!E11087</f>
        <v>0</v>
      </c>
      <c r="AU619" s="52">
        <f>SAStab!F11087</f>
        <v>0</v>
      </c>
      <c r="AV619" s="52">
        <f>SAStab!G11087</f>
        <v>0</v>
      </c>
      <c r="AW619" s="52">
        <f>SAStab!H11087</f>
        <v>20547</v>
      </c>
      <c r="AX619" s="52">
        <f>SAStab!I11087</f>
        <v>39522</v>
      </c>
      <c r="AY619" s="52">
        <f>SAStab!J11087</f>
        <v>67048</v>
      </c>
      <c r="BA619" s="7"/>
      <c r="BB619" s="7" t="str">
        <f>$B619</f>
        <v xml:space="preserve">      Spouse Earnings</v>
      </c>
      <c r="BC619" s="98">
        <f>SAStab!F2429</f>
        <v>0.188</v>
      </c>
      <c r="BD619" s="52">
        <f>SAStab!B11258</f>
        <v>5896</v>
      </c>
      <c r="BE619" s="52">
        <f>SAStab!C11258</f>
        <v>0</v>
      </c>
      <c r="BF619" s="52">
        <f>SAStab!D11258</f>
        <v>0</v>
      </c>
      <c r="BG619" s="52">
        <f>SAStab!E11258</f>
        <v>0</v>
      </c>
      <c r="BH619" s="52">
        <f>SAStab!F11258</f>
        <v>0</v>
      </c>
      <c r="BI619" s="52">
        <f>SAStab!G11258</f>
        <v>0</v>
      </c>
      <c r="BJ619" s="52">
        <f>SAStab!H11258</f>
        <v>26195</v>
      </c>
      <c r="BK619" s="52">
        <f>SAStab!I11258</f>
        <v>43023</v>
      </c>
      <c r="BL619" s="52">
        <f>SAStab!J11258</f>
        <v>71170</v>
      </c>
      <c r="BN619" s="7"/>
      <c r="BO619" s="7" t="str">
        <f>$B619</f>
        <v xml:space="preserve">      Spouse Earnings</v>
      </c>
      <c r="BP619" s="98">
        <f>SAStab!G2429</f>
        <v>0.18</v>
      </c>
      <c r="BQ619">
        <f>SAStab!B11429</f>
        <v>6186</v>
      </c>
      <c r="BR619">
        <f>SAStab!C11429</f>
        <v>0</v>
      </c>
      <c r="BS619">
        <f>SAStab!D11429</f>
        <v>0</v>
      </c>
      <c r="BT619">
        <f>SAStab!E11429</f>
        <v>0</v>
      </c>
      <c r="BU619">
        <f>SAStab!F11429</f>
        <v>0</v>
      </c>
      <c r="BV619" s="11">
        <f>SAStab!G11429</f>
        <v>0</v>
      </c>
      <c r="BW619" s="11">
        <f>SAStab!H11429</f>
        <v>27090</v>
      </c>
      <c r="BX619" s="11">
        <f>SAStab!I11429</f>
        <v>46412</v>
      </c>
      <c r="BY619" s="11">
        <f>SAStab!J11429</f>
        <v>80488</v>
      </c>
    </row>
    <row r="620" spans="1:77">
      <c r="A620" s="7"/>
      <c r="B620" s="7" t="s">
        <v>42</v>
      </c>
      <c r="C620" s="98">
        <f>SAStab!B2423</f>
        <v>0.875</v>
      </c>
      <c r="D620" s="52">
        <f>SAStab!B10568</f>
        <v>4631</v>
      </c>
      <c r="E620" s="52">
        <f>SAStab!C10568</f>
        <v>0</v>
      </c>
      <c r="F620" s="52">
        <f>SAStab!D10568</f>
        <v>0</v>
      </c>
      <c r="G620" s="52">
        <f>SAStab!E10568</f>
        <v>1285.0999999999999</v>
      </c>
      <c r="H620" s="52">
        <f>SAStab!F10568</f>
        <v>3323.4</v>
      </c>
      <c r="I620" s="52">
        <f>SAStab!G10568</f>
        <v>6422</v>
      </c>
      <c r="J620" s="52">
        <f>SAStab!H10568</f>
        <v>10891</v>
      </c>
      <c r="K620" s="52">
        <f>SAStab!I10568</f>
        <v>14200</v>
      </c>
      <c r="L620" s="52">
        <f>SAStab!J10568</f>
        <v>21226</v>
      </c>
      <c r="N620" s="7"/>
      <c r="O620" s="7" t="str">
        <f t="shared" si="145"/>
        <v>Imputed Rental Income</v>
      </c>
      <c r="P620" s="98">
        <f>SAStab!C2423</f>
        <v>0.87</v>
      </c>
      <c r="Q620">
        <f>SAStab!B10739</f>
        <v>4854</v>
      </c>
      <c r="R620" s="52">
        <f>SAStab!C10739</f>
        <v>0</v>
      </c>
      <c r="S620" s="52">
        <f>SAStab!D10739</f>
        <v>0</v>
      </c>
      <c r="T620" s="52">
        <f>SAStab!E10739</f>
        <v>1183.9000000000001</v>
      </c>
      <c r="U620" s="52">
        <f>SAStab!F10739</f>
        <v>3220</v>
      </c>
      <c r="V620" s="52">
        <f>SAStab!G10739</f>
        <v>6660</v>
      </c>
      <c r="W620" s="52">
        <f>SAStab!H10739</f>
        <v>11969</v>
      </c>
      <c r="X620">
        <f>SAStab!I10739</f>
        <v>15799</v>
      </c>
      <c r="Y620">
        <f>SAStab!J10739</f>
        <v>23457</v>
      </c>
      <c r="AA620" s="7"/>
      <c r="AB620" s="7" t="str">
        <f t="shared" si="146"/>
        <v>Imputed Rental Income</v>
      </c>
      <c r="AC620" s="98">
        <f>SAStab!D2423</f>
        <v>0.85699999999999998</v>
      </c>
      <c r="AD620">
        <f>SAStab!B10910</f>
        <v>5224</v>
      </c>
      <c r="AE620">
        <f>SAStab!C10910</f>
        <v>0</v>
      </c>
      <c r="AF620">
        <f>SAStab!D10910</f>
        <v>0</v>
      </c>
      <c r="AG620">
        <f>SAStab!E10910</f>
        <v>1258.4000000000001</v>
      </c>
      <c r="AH620">
        <f>SAStab!F10910</f>
        <v>3329.5</v>
      </c>
      <c r="AI620">
        <f>SAStab!G10910</f>
        <v>7109</v>
      </c>
      <c r="AJ620">
        <f>SAStab!H10910</f>
        <v>12924</v>
      </c>
      <c r="AK620">
        <f>SAStab!I10910</f>
        <v>17152</v>
      </c>
      <c r="AL620">
        <f>SAStab!J10910</f>
        <v>26508</v>
      </c>
      <c r="AN620" s="7"/>
      <c r="AO620" s="7" t="str">
        <f t="shared" si="147"/>
        <v>Imputed Rental Income</v>
      </c>
      <c r="AP620" s="98">
        <f>SAStab!E2423</f>
        <v>0.83599999999999997</v>
      </c>
      <c r="AQ620" s="52">
        <f>SAStab!B11081</f>
        <v>5534</v>
      </c>
      <c r="AR620" s="52">
        <f>SAStab!C11081</f>
        <v>0</v>
      </c>
      <c r="AS620" s="52">
        <f>SAStab!D11081</f>
        <v>0</v>
      </c>
      <c r="AT620" s="52">
        <f>SAStab!E11081</f>
        <v>1251.9000000000001</v>
      </c>
      <c r="AU620" s="52">
        <f>SAStab!F11081</f>
        <v>3503.6</v>
      </c>
      <c r="AV620" s="52">
        <f>SAStab!G11081</f>
        <v>7481</v>
      </c>
      <c r="AW620" s="52">
        <f>SAStab!H11081</f>
        <v>13855</v>
      </c>
      <c r="AX620" s="52">
        <f>SAStab!I11081</f>
        <v>18689</v>
      </c>
      <c r="AY620" s="52">
        <f>SAStab!J11081</f>
        <v>28628</v>
      </c>
      <c r="BA620" s="7"/>
      <c r="BB620" s="7" t="str">
        <f t="shared" si="148"/>
        <v>Imputed Rental Income</v>
      </c>
      <c r="BC620" s="98">
        <f>SAStab!F2423</f>
        <v>0.82199999999999995</v>
      </c>
      <c r="BD620" s="52">
        <f>SAStab!B11252</f>
        <v>6021</v>
      </c>
      <c r="BE620" s="52">
        <f>SAStab!C11252</f>
        <v>0</v>
      </c>
      <c r="BF620" s="52">
        <f>SAStab!D11252</f>
        <v>0</v>
      </c>
      <c r="BG620" s="52">
        <f>SAStab!E11252</f>
        <v>1241.8</v>
      </c>
      <c r="BH620" s="52">
        <f>SAStab!F11252</f>
        <v>3807.5</v>
      </c>
      <c r="BI620" s="52">
        <f>SAStab!G11252</f>
        <v>8182</v>
      </c>
      <c r="BJ620" s="52">
        <f>SAStab!H11252</f>
        <v>15184</v>
      </c>
      <c r="BK620" s="52">
        <f>SAStab!I11252</f>
        <v>20219</v>
      </c>
      <c r="BL620" s="52">
        <f>SAStab!J11252</f>
        <v>32661</v>
      </c>
      <c r="BN620" s="7"/>
      <c r="BO620" s="7" t="str">
        <f t="shared" si="149"/>
        <v>Imputed Rental Income</v>
      </c>
      <c r="BP620" s="98">
        <f>SAStab!G2423</f>
        <v>0.81699999999999995</v>
      </c>
      <c r="BQ620">
        <f>SAStab!B11423</f>
        <v>6682</v>
      </c>
      <c r="BR620">
        <f>SAStab!C11423</f>
        <v>0</v>
      </c>
      <c r="BS620">
        <f>SAStab!D11423</f>
        <v>0</v>
      </c>
      <c r="BT620">
        <f>SAStab!E11423</f>
        <v>1337</v>
      </c>
      <c r="BU620">
        <f>SAStab!F11423</f>
        <v>4228.8</v>
      </c>
      <c r="BV620" s="11">
        <f>SAStab!G11423</f>
        <v>9149</v>
      </c>
      <c r="BW620" s="11">
        <f>SAStab!H11423</f>
        <v>16527</v>
      </c>
      <c r="BX620" s="11">
        <f>SAStab!I11423</f>
        <v>22752</v>
      </c>
      <c r="BY620" s="11">
        <f>SAStab!J11423</f>
        <v>37664</v>
      </c>
    </row>
    <row r="621" spans="1:77">
      <c r="A621" s="7"/>
      <c r="B621" s="7" t="s">
        <v>226</v>
      </c>
      <c r="C621" s="98">
        <f>SAStab!B2424</f>
        <v>0.115</v>
      </c>
      <c r="D621" s="52">
        <f>SAStab!B10569</f>
        <v>1237</v>
      </c>
      <c r="E621" s="52">
        <f>SAStab!C10569</f>
        <v>0</v>
      </c>
      <c r="F621" s="52">
        <f>SAStab!D10569</f>
        <v>0</v>
      </c>
      <c r="G621" s="52">
        <f>SAStab!E10569</f>
        <v>0</v>
      </c>
      <c r="H621" s="52">
        <f>SAStab!F10569</f>
        <v>0</v>
      </c>
      <c r="I621" s="52">
        <f>SAStab!G10569</f>
        <v>0</v>
      </c>
      <c r="J621" s="52">
        <f>SAStab!H10569</f>
        <v>4474</v>
      </c>
      <c r="K621" s="52">
        <f>SAStab!I10569</f>
        <v>11137</v>
      </c>
      <c r="L621" s="52">
        <f>SAStab!J10569</f>
        <v>18646</v>
      </c>
      <c r="N621" s="7"/>
      <c r="O621" s="7" t="str">
        <f t="shared" si="145"/>
        <v>Means+Nonmeans Benefits</v>
      </c>
      <c r="P621" s="98">
        <f>SAStab!C2424</f>
        <v>0.121</v>
      </c>
      <c r="Q621">
        <f>SAStab!B10740</f>
        <v>1460</v>
      </c>
      <c r="R621" s="52">
        <f>SAStab!C10740</f>
        <v>0</v>
      </c>
      <c r="S621" s="52">
        <f>SAStab!D10740</f>
        <v>0</v>
      </c>
      <c r="T621" s="52">
        <f>SAStab!E10740</f>
        <v>0</v>
      </c>
      <c r="U621" s="52">
        <f>SAStab!F10740</f>
        <v>0</v>
      </c>
      <c r="V621" s="52">
        <f>SAStab!G10740</f>
        <v>0</v>
      </c>
      <c r="W621" s="52">
        <f>SAStab!H10740</f>
        <v>5608</v>
      </c>
      <c r="X621">
        <f>SAStab!I10740</f>
        <v>12663</v>
      </c>
      <c r="Y621">
        <f>SAStab!J10740</f>
        <v>22144</v>
      </c>
      <c r="AA621" s="7"/>
      <c r="AB621" s="7" t="str">
        <f t="shared" si="146"/>
        <v>Means+Nonmeans Benefits</v>
      </c>
      <c r="AC621" s="98">
        <f>SAStab!D2424</f>
        <v>0.108</v>
      </c>
      <c r="AD621">
        <f>SAStab!B10911</f>
        <v>1388</v>
      </c>
      <c r="AE621">
        <f>SAStab!C10911</f>
        <v>0</v>
      </c>
      <c r="AF621">
        <f>SAStab!D10911</f>
        <v>0</v>
      </c>
      <c r="AG621">
        <f>SAStab!E10911</f>
        <v>0</v>
      </c>
      <c r="AH621">
        <f>SAStab!F10911</f>
        <v>0</v>
      </c>
      <c r="AI621">
        <f>SAStab!G10911</f>
        <v>0</v>
      </c>
      <c r="AJ621">
        <f>SAStab!H10911</f>
        <v>3822</v>
      </c>
      <c r="AK621">
        <f>SAStab!I10911</f>
        <v>12647</v>
      </c>
      <c r="AL621">
        <f>SAStab!J10911</f>
        <v>22548</v>
      </c>
      <c r="AN621" s="7"/>
      <c r="AO621" s="7" t="str">
        <f t="shared" si="147"/>
        <v>Means+Nonmeans Benefits</v>
      </c>
      <c r="AP621" s="98">
        <f>SAStab!E2424</f>
        <v>0.106</v>
      </c>
      <c r="AQ621" s="52">
        <f>SAStab!B11082</f>
        <v>1504</v>
      </c>
      <c r="AR621" s="52">
        <f>SAStab!C11082</f>
        <v>0</v>
      </c>
      <c r="AS621" s="52">
        <f>SAStab!D11082</f>
        <v>0</v>
      </c>
      <c r="AT621" s="52">
        <f>SAStab!E11082</f>
        <v>0</v>
      </c>
      <c r="AU621" s="52">
        <f>SAStab!F11082</f>
        <v>0</v>
      </c>
      <c r="AV621" s="52">
        <f>SAStab!G11082</f>
        <v>0</v>
      </c>
      <c r="AW621" s="52">
        <f>SAStab!H11082</f>
        <v>3092</v>
      </c>
      <c r="AX621" s="52">
        <f>SAStab!I11082</f>
        <v>14427</v>
      </c>
      <c r="AY621" s="52">
        <f>SAStab!J11082</f>
        <v>24799</v>
      </c>
      <c r="BA621" s="7"/>
      <c r="BB621" s="7" t="str">
        <f t="shared" si="148"/>
        <v>Means+Nonmeans Benefits</v>
      </c>
      <c r="BC621" s="98">
        <f>SAStab!F2424</f>
        <v>0.108</v>
      </c>
      <c r="BD621" s="52">
        <f>SAStab!B11253</f>
        <v>1741</v>
      </c>
      <c r="BE621" s="52">
        <f>SAStab!C11253</f>
        <v>0</v>
      </c>
      <c r="BF621" s="52">
        <f>SAStab!D11253</f>
        <v>0</v>
      </c>
      <c r="BG621" s="52">
        <f>SAStab!E11253</f>
        <v>0</v>
      </c>
      <c r="BH621" s="52">
        <f>SAStab!F11253</f>
        <v>0</v>
      </c>
      <c r="BI621" s="52">
        <f>SAStab!G11253</f>
        <v>0</v>
      </c>
      <c r="BJ621" s="52">
        <f>SAStab!H11253</f>
        <v>4569</v>
      </c>
      <c r="BK621" s="52">
        <f>SAStab!I11253</f>
        <v>15877</v>
      </c>
      <c r="BL621" s="52">
        <f>SAStab!J11253</f>
        <v>29161</v>
      </c>
      <c r="BN621" s="7"/>
      <c r="BO621" s="7" t="str">
        <f t="shared" si="149"/>
        <v>Means+Nonmeans Benefits</v>
      </c>
      <c r="BP621" s="98">
        <f>SAStab!G2424</f>
        <v>0.104</v>
      </c>
      <c r="BQ621">
        <f>SAStab!B11424</f>
        <v>1860</v>
      </c>
      <c r="BR621">
        <f>SAStab!C11424</f>
        <v>0</v>
      </c>
      <c r="BS621">
        <f>SAStab!D11424</f>
        <v>0</v>
      </c>
      <c r="BT621">
        <f>SAStab!E11424</f>
        <v>0</v>
      </c>
      <c r="BU621">
        <f>SAStab!F11424</f>
        <v>0</v>
      </c>
      <c r="BV621" s="11">
        <f>SAStab!G11424</f>
        <v>0</v>
      </c>
      <c r="BW621" s="11">
        <f>SAStab!H11424</f>
        <v>4188</v>
      </c>
      <c r="BX621" s="11">
        <f>SAStab!I11424</f>
        <v>17146</v>
      </c>
      <c r="BY621" s="11">
        <f>SAStab!J11424</f>
        <v>31609</v>
      </c>
    </row>
    <row r="622" spans="1:77">
      <c r="A622" s="7"/>
      <c r="B622" s="7" t="s">
        <v>308</v>
      </c>
      <c r="C622" s="98">
        <f>SAStab!B2425</f>
        <v>0.159</v>
      </c>
      <c r="D622" s="52">
        <f>SAStab!B10570</f>
        <v>5174</v>
      </c>
      <c r="E622" s="52">
        <f>SAStab!C10570</f>
        <v>0</v>
      </c>
      <c r="F622" s="52">
        <f>SAStab!D10570</f>
        <v>0</v>
      </c>
      <c r="G622" s="52">
        <f>SAStab!E10570</f>
        <v>0</v>
      </c>
      <c r="H622" s="52">
        <f>SAStab!F10570</f>
        <v>0</v>
      </c>
      <c r="I622" s="52">
        <f>SAStab!G10570</f>
        <v>0</v>
      </c>
      <c r="J622" s="52">
        <f>SAStab!H10570</f>
        <v>17562</v>
      </c>
      <c r="K622" s="52">
        <f>SAStab!I10570</f>
        <v>34862</v>
      </c>
      <c r="L622" s="52">
        <f>SAStab!J10570</f>
        <v>66422</v>
      </c>
      <c r="N622" s="7"/>
      <c r="O622" s="7" t="str">
        <f t="shared" si="145"/>
        <v>Other Family Member Income</v>
      </c>
      <c r="P622" s="98">
        <f>SAStab!C2425</f>
        <v>0.161</v>
      </c>
      <c r="Q622">
        <f>SAStab!B10741</f>
        <v>6168</v>
      </c>
      <c r="R622" s="52">
        <f>SAStab!C10741</f>
        <v>0</v>
      </c>
      <c r="S622" s="52">
        <f>SAStab!D10741</f>
        <v>0</v>
      </c>
      <c r="T622" s="52">
        <f>SAStab!E10741</f>
        <v>0</v>
      </c>
      <c r="U622" s="52">
        <f>SAStab!F10741</f>
        <v>0</v>
      </c>
      <c r="V622" s="52">
        <f>SAStab!G10741</f>
        <v>0</v>
      </c>
      <c r="W622" s="52">
        <f>SAStab!H10741</f>
        <v>20629</v>
      </c>
      <c r="X622">
        <f>SAStab!I10741</f>
        <v>40949</v>
      </c>
      <c r="Y622">
        <f>SAStab!J10741</f>
        <v>78020</v>
      </c>
      <c r="AA622" s="7"/>
      <c r="AB622" s="7" t="str">
        <f t="shared" si="146"/>
        <v>Other Family Member Income</v>
      </c>
      <c r="AC622" s="98">
        <f>SAStab!D2425</f>
        <v>0.157</v>
      </c>
      <c r="AD622">
        <f>SAStab!B10912</f>
        <v>7292</v>
      </c>
      <c r="AE622">
        <f>SAStab!C10912</f>
        <v>0</v>
      </c>
      <c r="AF622">
        <f>SAStab!D10912</f>
        <v>0</v>
      </c>
      <c r="AG622">
        <f>SAStab!E10912</f>
        <v>0</v>
      </c>
      <c r="AH622">
        <f>SAStab!F10912</f>
        <v>0</v>
      </c>
      <c r="AI622">
        <f>SAStab!G10912</f>
        <v>0</v>
      </c>
      <c r="AJ622">
        <f>SAStab!H10912</f>
        <v>23225</v>
      </c>
      <c r="AK622">
        <f>SAStab!I10912</f>
        <v>58209</v>
      </c>
      <c r="AL622">
        <f>SAStab!J10912</f>
        <v>87838</v>
      </c>
      <c r="AN622" s="7"/>
      <c r="AO622" s="7" t="str">
        <f t="shared" si="147"/>
        <v>Other Family Member Income</v>
      </c>
      <c r="AP622" s="98">
        <f>SAStab!E2425</f>
        <v>0.17599999999999999</v>
      </c>
      <c r="AQ622" s="52">
        <f>SAStab!B11083</f>
        <v>8926</v>
      </c>
      <c r="AR622" s="52">
        <f>SAStab!C11083</f>
        <v>0</v>
      </c>
      <c r="AS622" s="52">
        <f>SAStab!D11083</f>
        <v>0</v>
      </c>
      <c r="AT622" s="52">
        <f>SAStab!E11083</f>
        <v>0</v>
      </c>
      <c r="AU622" s="52">
        <f>SAStab!F11083</f>
        <v>0</v>
      </c>
      <c r="AV622" s="52">
        <f>SAStab!G11083</f>
        <v>0</v>
      </c>
      <c r="AW622" s="52">
        <f>SAStab!H11083</f>
        <v>25956</v>
      </c>
      <c r="AX622" s="52">
        <f>SAStab!I11083</f>
        <v>77104</v>
      </c>
      <c r="AY622" s="52">
        <f>SAStab!J11083</f>
        <v>98167</v>
      </c>
      <c r="BA622" s="7"/>
      <c r="BB622" s="7" t="str">
        <f t="shared" si="148"/>
        <v>Other Family Member Income</v>
      </c>
      <c r="BC622" s="98">
        <f>SAStab!F2425</f>
        <v>0.17699999999999999</v>
      </c>
      <c r="BD622" s="52">
        <f>SAStab!B11254</f>
        <v>9663</v>
      </c>
      <c r="BE622" s="52">
        <f>SAStab!C11254</f>
        <v>0</v>
      </c>
      <c r="BF622" s="52">
        <f>SAStab!D11254</f>
        <v>0</v>
      </c>
      <c r="BG622" s="52">
        <f>SAStab!E11254</f>
        <v>0</v>
      </c>
      <c r="BH622" s="52">
        <f>SAStab!F11254</f>
        <v>0</v>
      </c>
      <c r="BI622" s="52">
        <f>SAStab!G11254</f>
        <v>0</v>
      </c>
      <c r="BJ622" s="52">
        <f>SAStab!H11254</f>
        <v>28903</v>
      </c>
      <c r="BK622" s="52">
        <f>SAStab!I11254</f>
        <v>85859</v>
      </c>
      <c r="BL622" s="52">
        <f>SAStab!J11254</f>
        <v>109313</v>
      </c>
      <c r="BN622" s="7"/>
      <c r="BO622" s="7" t="str">
        <f t="shared" si="149"/>
        <v>Other Family Member Income</v>
      </c>
      <c r="BP622" s="98">
        <f>SAStab!G2425</f>
        <v>0.17799999999999999</v>
      </c>
      <c r="BQ622">
        <f>SAStab!B11425</f>
        <v>10868</v>
      </c>
      <c r="BR622">
        <f>SAStab!C11425</f>
        <v>0</v>
      </c>
      <c r="BS622">
        <f>SAStab!D11425</f>
        <v>0</v>
      </c>
      <c r="BT622">
        <f>SAStab!E11425</f>
        <v>0</v>
      </c>
      <c r="BU622">
        <f>SAStab!F11425</f>
        <v>0</v>
      </c>
      <c r="BV622" s="11">
        <f>SAStab!G11425</f>
        <v>0</v>
      </c>
      <c r="BW622" s="11">
        <f>SAStab!H11425</f>
        <v>32140</v>
      </c>
      <c r="BX622" s="11">
        <f>SAStab!I11425</f>
        <v>95473</v>
      </c>
      <c r="BY622" s="11">
        <f>SAStab!J11425</f>
        <v>121553</v>
      </c>
    </row>
    <row r="623" spans="1:77">
      <c r="A623" s="7"/>
      <c r="B623" s="7" t="s">
        <v>312</v>
      </c>
      <c r="C623" s="98">
        <f>SAStab!B2430</f>
        <v>1</v>
      </c>
      <c r="D623" s="52">
        <f>SAStab!B10575</f>
        <v>42781</v>
      </c>
      <c r="E623" s="52">
        <f>SAStab!C10575</f>
        <v>34357.78</v>
      </c>
      <c r="F623" s="52">
        <f>SAStab!D10575</f>
        <v>35220.78</v>
      </c>
      <c r="G623" s="52">
        <f>SAStab!E10575</f>
        <v>37863.1</v>
      </c>
      <c r="H623" s="52">
        <f>SAStab!F10575</f>
        <v>42408.800000000003</v>
      </c>
      <c r="I623" s="52">
        <f>SAStab!G10575</f>
        <v>47426</v>
      </c>
      <c r="J623" s="52">
        <f>SAStab!H10575</f>
        <v>51545</v>
      </c>
      <c r="K623" s="52">
        <f>SAStab!I10575</f>
        <v>53334</v>
      </c>
      <c r="L623" s="52">
        <f>SAStab!J10575</f>
        <v>55228</v>
      </c>
      <c r="N623" s="7"/>
      <c r="O623" s="7" t="str">
        <f t="shared" si="145"/>
        <v>Net Annuity Income</v>
      </c>
      <c r="P623" s="98">
        <f>SAStab!C2430</f>
        <v>1</v>
      </c>
      <c r="Q623">
        <f>SAStab!B10746</f>
        <v>44980</v>
      </c>
      <c r="R623" s="52">
        <f>SAStab!C10746</f>
        <v>35202.67</v>
      </c>
      <c r="S623" s="52">
        <f>SAStab!D10746</f>
        <v>36899.17</v>
      </c>
      <c r="T623" s="52">
        <f>SAStab!E10746</f>
        <v>39743.599999999999</v>
      </c>
      <c r="U623" s="52">
        <f>SAStab!F10746</f>
        <v>44717.1</v>
      </c>
      <c r="V623" s="52">
        <f>SAStab!G10746</f>
        <v>50110</v>
      </c>
      <c r="W623" s="52">
        <f>SAStab!H10746</f>
        <v>54421</v>
      </c>
      <c r="X623">
        <f>SAStab!I10746</f>
        <v>56498</v>
      </c>
      <c r="Y623">
        <f>SAStab!J10746</f>
        <v>59268</v>
      </c>
      <c r="AA623" s="7"/>
      <c r="AB623" s="7" t="str">
        <f t="shared" si="146"/>
        <v>Net Annuity Income</v>
      </c>
      <c r="AC623" s="98">
        <f>SAStab!D2430</f>
        <v>1</v>
      </c>
      <c r="AD623">
        <f>SAStab!B10917</f>
        <v>45500</v>
      </c>
      <c r="AE623">
        <f>SAStab!C10917</f>
        <v>35179.839999999997</v>
      </c>
      <c r="AF623">
        <f>SAStab!D10917</f>
        <v>37244.07</v>
      </c>
      <c r="AG623">
        <f>SAStab!E10917</f>
        <v>40187.800000000003</v>
      </c>
      <c r="AH623">
        <f>SAStab!F10917</f>
        <v>45087.3</v>
      </c>
      <c r="AI623">
        <f>SAStab!G10917</f>
        <v>50732</v>
      </c>
      <c r="AJ623">
        <f>SAStab!H10917</f>
        <v>55325</v>
      </c>
      <c r="AK623">
        <f>SAStab!I10917</f>
        <v>57876</v>
      </c>
      <c r="AL623">
        <f>SAStab!J10917</f>
        <v>60603</v>
      </c>
      <c r="AN623" s="7"/>
      <c r="AO623" s="7" t="str">
        <f t="shared" si="147"/>
        <v>Net Annuity Income</v>
      </c>
      <c r="AP623" s="98">
        <f>SAStab!E2430</f>
        <v>1</v>
      </c>
      <c r="AQ623" s="52">
        <f>SAStab!B11088</f>
        <v>45945</v>
      </c>
      <c r="AR623" s="52">
        <f>SAStab!C11088</f>
        <v>35104.839999999997</v>
      </c>
      <c r="AS623" s="52">
        <f>SAStab!D11088</f>
        <v>37179.47</v>
      </c>
      <c r="AT623" s="52">
        <f>SAStab!E11088</f>
        <v>40293.599999999999</v>
      </c>
      <c r="AU623" s="52">
        <f>SAStab!F11088</f>
        <v>45593.2</v>
      </c>
      <c r="AV623" s="52">
        <f>SAStab!G11088</f>
        <v>51463</v>
      </c>
      <c r="AW623" s="52">
        <f>SAStab!H11088</f>
        <v>56545</v>
      </c>
      <c r="AX623" s="52">
        <f>SAStab!I11088</f>
        <v>58783</v>
      </c>
      <c r="AY623" s="52">
        <f>SAStab!J11088</f>
        <v>61892</v>
      </c>
      <c r="BA623" s="7"/>
      <c r="BB623" s="7" t="str">
        <f t="shared" si="148"/>
        <v>Net Annuity Income</v>
      </c>
      <c r="BC623" s="98">
        <f>SAStab!F2430</f>
        <v>1</v>
      </c>
      <c r="BD623" s="52">
        <f>SAStab!B11259</f>
        <v>49064</v>
      </c>
      <c r="BE623" s="52">
        <f>SAStab!C11259</f>
        <v>37420.44</v>
      </c>
      <c r="BF623" s="52">
        <f>SAStab!D11259</f>
        <v>39513.660000000003</v>
      </c>
      <c r="BG623" s="52">
        <f>SAStab!E11259</f>
        <v>42777.9</v>
      </c>
      <c r="BH623" s="52">
        <f>SAStab!F11259</f>
        <v>48548</v>
      </c>
      <c r="BI623" s="52">
        <f>SAStab!G11259</f>
        <v>55398</v>
      </c>
      <c r="BJ623" s="52">
        <f>SAStab!H11259</f>
        <v>60643</v>
      </c>
      <c r="BK623" s="52">
        <f>SAStab!I11259</f>
        <v>63206</v>
      </c>
      <c r="BL623" s="52">
        <f>SAStab!J11259</f>
        <v>66772</v>
      </c>
      <c r="BN623" s="7"/>
      <c r="BO623" s="7" t="str">
        <f t="shared" si="149"/>
        <v>Net Annuity Income</v>
      </c>
      <c r="BP623" s="98">
        <f>SAStab!G2430</f>
        <v>1</v>
      </c>
      <c r="BQ623">
        <f>SAStab!B11430</f>
        <v>52901</v>
      </c>
      <c r="BR623">
        <f>SAStab!C11430</f>
        <v>39452.269999999997</v>
      </c>
      <c r="BS623">
        <f>SAStab!D11430</f>
        <v>42368.72</v>
      </c>
      <c r="BT623">
        <f>SAStab!E11430</f>
        <v>46151.3</v>
      </c>
      <c r="BU623">
        <f>SAStab!F11430</f>
        <v>52495</v>
      </c>
      <c r="BV623" s="11">
        <f>SAStab!G11430</f>
        <v>59714</v>
      </c>
      <c r="BW623" s="11">
        <f>SAStab!H11430</f>
        <v>65469</v>
      </c>
      <c r="BX623" s="11">
        <f>SAStab!I11430</f>
        <v>68446</v>
      </c>
      <c r="BY623" s="11">
        <f>SAStab!J11430</f>
        <v>72458</v>
      </c>
    </row>
    <row r="624" spans="1:77">
      <c r="A624" s="7"/>
      <c r="B624" s="7" t="s">
        <v>311</v>
      </c>
      <c r="C624" s="98">
        <f>SAStab!B2431</f>
        <v>1</v>
      </c>
      <c r="D624" s="52">
        <f>SAStab!B10576</f>
        <v>32246</v>
      </c>
      <c r="E624" s="52">
        <f>SAStab!C10576</f>
        <v>16485.84</v>
      </c>
      <c r="F624" s="52">
        <f>SAStab!D10576</f>
        <v>20036.13</v>
      </c>
      <c r="G624" s="52">
        <f>SAStab!E10576</f>
        <v>25968.799999999999</v>
      </c>
      <c r="H624" s="52">
        <f>SAStab!F10576</f>
        <v>32352.3</v>
      </c>
      <c r="I624" s="52">
        <f>SAStab!G10576</f>
        <v>38092</v>
      </c>
      <c r="J624" s="52">
        <f>SAStab!H10576</f>
        <v>43588</v>
      </c>
      <c r="K624" s="52">
        <f>SAStab!I10576</f>
        <v>46766</v>
      </c>
      <c r="L624" s="52">
        <f>SAStab!J10576</f>
        <v>60052</v>
      </c>
      <c r="N624" s="7"/>
      <c r="O624" s="7" t="str">
        <f t="shared" si="145"/>
        <v>Net Cash Income</v>
      </c>
      <c r="P624" s="98">
        <f>SAStab!C2431</f>
        <v>1</v>
      </c>
      <c r="Q624">
        <f>SAStab!B10747</f>
        <v>34727</v>
      </c>
      <c r="R624" s="52">
        <f>SAStab!C10747</f>
        <v>18792.48</v>
      </c>
      <c r="S624" s="52">
        <f>SAStab!D10747</f>
        <v>22709.81</v>
      </c>
      <c r="T624" s="52">
        <f>SAStab!E10747</f>
        <v>28552.799999999999</v>
      </c>
      <c r="U624" s="52">
        <f>SAStab!F10747</f>
        <v>34624.6</v>
      </c>
      <c r="V624" s="52">
        <f>SAStab!G10747</f>
        <v>40397</v>
      </c>
      <c r="W624" s="52">
        <f>SAStab!H10747</f>
        <v>46029</v>
      </c>
      <c r="X624">
        <f>SAStab!I10747</f>
        <v>49745</v>
      </c>
      <c r="Y624">
        <f>SAStab!J10747</f>
        <v>64793</v>
      </c>
      <c r="AA624" s="7"/>
      <c r="AB624" s="7" t="str">
        <f t="shared" si="146"/>
        <v>Net Cash Income</v>
      </c>
      <c r="AC624" s="98">
        <f>SAStab!D2431</f>
        <v>1</v>
      </c>
      <c r="AD624">
        <f>SAStab!B10918</f>
        <v>35603</v>
      </c>
      <c r="AE624">
        <f>SAStab!C10918</f>
        <v>19478.87</v>
      </c>
      <c r="AF624">
        <f>SAStab!D10918</f>
        <v>22954.49</v>
      </c>
      <c r="AG624">
        <f>SAStab!E10918</f>
        <v>28784</v>
      </c>
      <c r="AH624">
        <f>SAStab!F10918</f>
        <v>34910.1</v>
      </c>
      <c r="AI624">
        <f>SAStab!G10918</f>
        <v>41123</v>
      </c>
      <c r="AJ624">
        <f>SAStab!H10918</f>
        <v>47072</v>
      </c>
      <c r="AK624">
        <f>SAStab!I10918</f>
        <v>52051</v>
      </c>
      <c r="AL624">
        <f>SAStab!J10918</f>
        <v>80604</v>
      </c>
      <c r="AN624" s="7"/>
      <c r="AO624" s="7" t="str">
        <f t="shared" si="147"/>
        <v>Net Cash Income</v>
      </c>
      <c r="AP624" s="98">
        <f>SAStab!E2431</f>
        <v>1</v>
      </c>
      <c r="AQ624" s="52">
        <f>SAStab!B11089</f>
        <v>36116</v>
      </c>
      <c r="AR624" s="52">
        <f>SAStab!C11089</f>
        <v>18420.12</v>
      </c>
      <c r="AS624" s="52">
        <f>SAStab!D11089</f>
        <v>22815.34</v>
      </c>
      <c r="AT624" s="52">
        <f>SAStab!E11089</f>
        <v>29033.8</v>
      </c>
      <c r="AU624" s="52">
        <f>SAStab!F11089</f>
        <v>35070.400000000001</v>
      </c>
      <c r="AV624" s="52">
        <f>SAStab!G11089</f>
        <v>41798</v>
      </c>
      <c r="AW624" s="52">
        <f>SAStab!H11089</f>
        <v>48749</v>
      </c>
      <c r="AX624" s="52">
        <f>SAStab!I11089</f>
        <v>54341</v>
      </c>
      <c r="AY624" s="52">
        <f>SAStab!J11089</f>
        <v>84087</v>
      </c>
      <c r="BA624" s="7"/>
      <c r="BB624" s="7" t="str">
        <f t="shared" si="148"/>
        <v>Net Cash Income</v>
      </c>
      <c r="BC624" s="98">
        <f>SAStab!F2431</f>
        <v>1</v>
      </c>
      <c r="BD624" s="52">
        <f>SAStab!B11260</f>
        <v>38506</v>
      </c>
      <c r="BE624" s="52">
        <f>SAStab!C11260</f>
        <v>18617.490000000002</v>
      </c>
      <c r="BF624" s="52">
        <f>SAStab!D11260</f>
        <v>23746.98</v>
      </c>
      <c r="BG624" s="52">
        <f>SAStab!E11260</f>
        <v>30770.400000000001</v>
      </c>
      <c r="BH624" s="52">
        <f>SAStab!F11260</f>
        <v>37667.5</v>
      </c>
      <c r="BI624" s="52">
        <f>SAStab!G11260</f>
        <v>45080</v>
      </c>
      <c r="BJ624" s="52">
        <f>SAStab!H11260</f>
        <v>52532</v>
      </c>
      <c r="BK624" s="52">
        <f>SAStab!I11260</f>
        <v>58187</v>
      </c>
      <c r="BL624" s="52">
        <f>SAStab!J11260</f>
        <v>86357</v>
      </c>
      <c r="BN624" s="7"/>
      <c r="BO624" s="7" t="str">
        <f t="shared" si="149"/>
        <v>Net Cash Income</v>
      </c>
      <c r="BP624" s="98">
        <f>SAStab!G2431</f>
        <v>1</v>
      </c>
      <c r="BQ624">
        <f>SAStab!B11431</f>
        <v>42480</v>
      </c>
      <c r="BR624">
        <f>SAStab!C11431</f>
        <v>20686.52</v>
      </c>
      <c r="BS624">
        <f>SAStab!D11431</f>
        <v>26209.88</v>
      </c>
      <c r="BT624">
        <f>SAStab!E11431</f>
        <v>34053.599999999999</v>
      </c>
      <c r="BU624">
        <f>SAStab!F11431</f>
        <v>41693.300000000003</v>
      </c>
      <c r="BV624" s="11">
        <f>SAStab!G11431</f>
        <v>49576</v>
      </c>
      <c r="BW624" s="11">
        <f>SAStab!H11431</f>
        <v>57614</v>
      </c>
      <c r="BX624" s="11">
        <f>SAStab!I11431</f>
        <v>64236</v>
      </c>
      <c r="BY624" s="11">
        <f>SAStab!J11431</f>
        <v>96634</v>
      </c>
    </row>
    <row r="625" spans="1:77">
      <c r="A625" s="7"/>
      <c r="B625" s="7" t="s">
        <v>62</v>
      </c>
      <c r="C625" s="98">
        <f>SAStab!B2432</f>
        <v>0.52700000000000002</v>
      </c>
      <c r="D625" s="52">
        <f>SAStab!B10577</f>
        <v>1048</v>
      </c>
      <c r="E625" s="52">
        <f>SAStab!C10577</f>
        <v>0</v>
      </c>
      <c r="F625" s="52">
        <f>SAStab!D10577</f>
        <v>0</v>
      </c>
      <c r="G625" s="52">
        <f>SAStab!E10577</f>
        <v>0</v>
      </c>
      <c r="H625" s="52">
        <f>SAStab!F10577</f>
        <v>64.099999999999994</v>
      </c>
      <c r="I625" s="52">
        <f>SAStab!G10577</f>
        <v>1571</v>
      </c>
      <c r="J625" s="52">
        <f>SAStab!H10577</f>
        <v>3300</v>
      </c>
      <c r="K625" s="52">
        <f>SAStab!I10577</f>
        <v>4130</v>
      </c>
      <c r="L625" s="52">
        <f>SAStab!J10577</f>
        <v>7391</v>
      </c>
      <c r="N625" s="7"/>
      <c r="O625" s="7" t="str">
        <f t="shared" si="145"/>
        <v>Federal Income Tax</v>
      </c>
      <c r="P625" s="98">
        <f>SAStab!C2432</f>
        <v>0.58599999999999997</v>
      </c>
      <c r="Q625">
        <f>SAStab!B10748</f>
        <v>1557</v>
      </c>
      <c r="R625" s="52">
        <f>SAStab!C10748</f>
        <v>0</v>
      </c>
      <c r="S625" s="52">
        <f>SAStab!D10748</f>
        <v>0</v>
      </c>
      <c r="T625" s="52">
        <f>SAStab!E10748</f>
        <v>0</v>
      </c>
      <c r="U625" s="52">
        <f>SAStab!F10748</f>
        <v>529.79999999999995</v>
      </c>
      <c r="V625" s="52">
        <f>SAStab!G10748</f>
        <v>2479</v>
      </c>
      <c r="W625" s="52">
        <f>SAStab!H10748</f>
        <v>4153</v>
      </c>
      <c r="X625">
        <f>SAStab!I10748</f>
        <v>5164</v>
      </c>
      <c r="Y625">
        <f>SAStab!J10748</f>
        <v>10135</v>
      </c>
      <c r="AA625" s="7"/>
      <c r="AB625" s="7" t="str">
        <f t="shared" si="146"/>
        <v>Federal Income Tax</v>
      </c>
      <c r="AC625" s="98">
        <f>SAStab!D2432</f>
        <v>0.56100000000000005</v>
      </c>
      <c r="AD625">
        <f>SAStab!B10919</f>
        <v>1756</v>
      </c>
      <c r="AE625">
        <f>SAStab!C10919</f>
        <v>0</v>
      </c>
      <c r="AF625">
        <f>SAStab!D10919</f>
        <v>0</v>
      </c>
      <c r="AG625">
        <f>SAStab!E10919</f>
        <v>0</v>
      </c>
      <c r="AH625">
        <f>SAStab!F10919</f>
        <v>531.1</v>
      </c>
      <c r="AI625">
        <f>SAStab!G10919</f>
        <v>2746</v>
      </c>
      <c r="AJ625">
        <f>SAStab!H10919</f>
        <v>4454</v>
      </c>
      <c r="AK625">
        <f>SAStab!I10919</f>
        <v>5789</v>
      </c>
      <c r="AL625">
        <f>SAStab!J10919</f>
        <v>14679</v>
      </c>
      <c r="AN625" s="7"/>
      <c r="AO625" s="7" t="str">
        <f t="shared" si="147"/>
        <v>Federal Income Tax</v>
      </c>
      <c r="AP625" s="98">
        <f>SAStab!E2432</f>
        <v>0.54200000000000004</v>
      </c>
      <c r="AQ625" s="52">
        <f>SAStab!B11090</f>
        <v>1852</v>
      </c>
      <c r="AR625" s="52">
        <f>SAStab!C11090</f>
        <v>0</v>
      </c>
      <c r="AS625" s="52">
        <f>SAStab!D11090</f>
        <v>0</v>
      </c>
      <c r="AT625" s="52">
        <f>SAStab!E11090</f>
        <v>0</v>
      </c>
      <c r="AU625" s="52">
        <f>SAStab!F11090</f>
        <v>389.2</v>
      </c>
      <c r="AV625" s="52">
        <f>SAStab!G11090</f>
        <v>2855</v>
      </c>
      <c r="AW625" s="52">
        <f>SAStab!H11090</f>
        <v>4669</v>
      </c>
      <c r="AX625" s="52">
        <f>SAStab!I11090</f>
        <v>6209</v>
      </c>
      <c r="AY625" s="52">
        <f>SAStab!J11090</f>
        <v>16389</v>
      </c>
      <c r="BA625" s="7"/>
      <c r="BB625" s="7" t="str">
        <f t="shared" si="148"/>
        <v>Federal Income Tax</v>
      </c>
      <c r="BC625" s="98">
        <f>SAStab!F2432</f>
        <v>0.56499999999999995</v>
      </c>
      <c r="BD625" s="52">
        <f>SAStab!B11261</f>
        <v>2192</v>
      </c>
      <c r="BE625" s="52">
        <f>SAStab!C11261</f>
        <v>0</v>
      </c>
      <c r="BF625" s="52">
        <f>SAStab!D11261</f>
        <v>0</v>
      </c>
      <c r="BG625" s="52">
        <f>SAStab!E11261</f>
        <v>0</v>
      </c>
      <c r="BH625" s="52">
        <f>SAStab!F11261</f>
        <v>722.4</v>
      </c>
      <c r="BI625" s="52">
        <f>SAStab!G11261</f>
        <v>3420</v>
      </c>
      <c r="BJ625" s="52">
        <f>SAStab!H11261</f>
        <v>5369</v>
      </c>
      <c r="BK625" s="52">
        <f>SAStab!I11261</f>
        <v>6933</v>
      </c>
      <c r="BL625" s="52">
        <f>SAStab!J11261</f>
        <v>17110</v>
      </c>
      <c r="BN625" s="7"/>
      <c r="BO625" s="7" t="str">
        <f t="shared" si="149"/>
        <v>Federal Income Tax</v>
      </c>
      <c r="BP625" s="98">
        <f>SAStab!G2432</f>
        <v>0.58599999999999997</v>
      </c>
      <c r="BQ625">
        <f>SAStab!B11432</f>
        <v>2778</v>
      </c>
      <c r="BR625">
        <f>SAStab!C11432</f>
        <v>0</v>
      </c>
      <c r="BS625">
        <f>SAStab!D11432</f>
        <v>0</v>
      </c>
      <c r="BT625">
        <f>SAStab!E11432</f>
        <v>0</v>
      </c>
      <c r="BU625">
        <f>SAStab!F11432</f>
        <v>1134.8</v>
      </c>
      <c r="BV625" s="11">
        <f>SAStab!G11432</f>
        <v>4300</v>
      </c>
      <c r="BW625" s="11">
        <f>SAStab!H11432</f>
        <v>6752</v>
      </c>
      <c r="BX625" s="11">
        <f>SAStab!I11432</f>
        <v>8943</v>
      </c>
      <c r="BY625" s="11">
        <f>SAStab!J11432</f>
        <v>20183</v>
      </c>
    </row>
    <row r="626" spans="1:77">
      <c r="A626" s="7"/>
      <c r="B626" s="7" t="s">
        <v>277</v>
      </c>
      <c r="C626" s="98">
        <f>SAStab!B2433</f>
        <v>0.38600000000000001</v>
      </c>
      <c r="D626" s="52">
        <f>SAStab!B10578</f>
        <v>235</v>
      </c>
      <c r="E626" s="52">
        <f>SAStab!C10578</f>
        <v>0</v>
      </c>
      <c r="F626" s="52">
        <f>SAStab!D10578</f>
        <v>0</v>
      </c>
      <c r="G626" s="52">
        <f>SAStab!E10578</f>
        <v>0</v>
      </c>
      <c r="H626" s="52">
        <f>SAStab!F10578</f>
        <v>0</v>
      </c>
      <c r="I626" s="52">
        <f>SAStab!G10578</f>
        <v>261</v>
      </c>
      <c r="J626" s="52">
        <f>SAStab!H10578</f>
        <v>882</v>
      </c>
      <c r="K626" s="52">
        <f>SAStab!I10578</f>
        <v>1241</v>
      </c>
      <c r="L626" s="52">
        <f>SAStab!J10578</f>
        <v>2399</v>
      </c>
      <c r="N626" s="7"/>
      <c r="O626" s="7" t="str">
        <f t="shared" si="145"/>
        <v>State Income Tax</v>
      </c>
      <c r="P626" s="98">
        <f>SAStab!C2433</f>
        <v>0.40500000000000003</v>
      </c>
      <c r="Q626">
        <f>SAStab!B10749</f>
        <v>298</v>
      </c>
      <c r="R626" s="52">
        <f>SAStab!C10749</f>
        <v>0</v>
      </c>
      <c r="S626" s="52">
        <f>SAStab!D10749</f>
        <v>0</v>
      </c>
      <c r="T626" s="52">
        <f>SAStab!E10749</f>
        <v>0</v>
      </c>
      <c r="U626" s="52">
        <f>SAStab!F10749</f>
        <v>0</v>
      </c>
      <c r="V626" s="52">
        <f>SAStab!G10749</f>
        <v>312</v>
      </c>
      <c r="W626" s="52">
        <f>SAStab!H10749</f>
        <v>982</v>
      </c>
      <c r="X626">
        <f>SAStab!I10749</f>
        <v>1447</v>
      </c>
      <c r="Y626">
        <f>SAStab!J10749</f>
        <v>3082</v>
      </c>
      <c r="AA626" s="7"/>
      <c r="AB626" s="7" t="str">
        <f t="shared" si="146"/>
        <v>State Income Tax</v>
      </c>
      <c r="AC626" s="98">
        <f>SAStab!D2433</f>
        <v>0.374</v>
      </c>
      <c r="AD626">
        <f>SAStab!B10920</f>
        <v>273</v>
      </c>
      <c r="AE626">
        <f>SAStab!C10920</f>
        <v>0</v>
      </c>
      <c r="AF626">
        <f>SAStab!D10920</f>
        <v>0</v>
      </c>
      <c r="AG626">
        <f>SAStab!E10920</f>
        <v>0</v>
      </c>
      <c r="AH626">
        <f>SAStab!F10920</f>
        <v>0</v>
      </c>
      <c r="AI626">
        <f>SAStab!G10920</f>
        <v>229</v>
      </c>
      <c r="AJ626">
        <f>SAStab!H10920</f>
        <v>927</v>
      </c>
      <c r="AK626">
        <f>SAStab!I10920</f>
        <v>1445</v>
      </c>
      <c r="AL626">
        <f>SAStab!J10920</f>
        <v>3284</v>
      </c>
      <c r="AN626" s="7"/>
      <c r="AO626" s="7" t="str">
        <f t="shared" si="147"/>
        <v>State Income Tax</v>
      </c>
      <c r="AP626" s="98">
        <f>SAStab!E2433</f>
        <v>0.34399999999999997</v>
      </c>
      <c r="AQ626" s="52">
        <f>SAStab!B11091</f>
        <v>272</v>
      </c>
      <c r="AR626" s="52">
        <f>SAStab!C11091</f>
        <v>0</v>
      </c>
      <c r="AS626" s="52">
        <f>SAStab!D11091</f>
        <v>0</v>
      </c>
      <c r="AT626" s="52">
        <f>SAStab!E11091</f>
        <v>0</v>
      </c>
      <c r="AU626" s="52">
        <f>SAStab!F11091</f>
        <v>0</v>
      </c>
      <c r="AV626" s="52">
        <f>SAStab!G11091</f>
        <v>164</v>
      </c>
      <c r="AW626" s="52">
        <f>SAStab!H11091</f>
        <v>897</v>
      </c>
      <c r="AX626" s="52">
        <f>SAStab!I11091</f>
        <v>1460</v>
      </c>
      <c r="AY626" s="52">
        <f>SAStab!J11091</f>
        <v>3458</v>
      </c>
      <c r="BA626" s="7"/>
      <c r="BB626" s="7" t="str">
        <f t="shared" si="148"/>
        <v>State Income Tax</v>
      </c>
      <c r="BC626" s="98">
        <f>SAStab!F2433</f>
        <v>0.35099999999999998</v>
      </c>
      <c r="BD626" s="52">
        <f>SAStab!B11262</f>
        <v>275</v>
      </c>
      <c r="BE626" s="52">
        <f>SAStab!C11262</f>
        <v>0</v>
      </c>
      <c r="BF626" s="52">
        <f>SAStab!D11262</f>
        <v>0</v>
      </c>
      <c r="BG626" s="52">
        <f>SAStab!E11262</f>
        <v>0</v>
      </c>
      <c r="BH626" s="52">
        <f>SAStab!F11262</f>
        <v>0</v>
      </c>
      <c r="BI626" s="52">
        <f>SAStab!G11262</f>
        <v>190</v>
      </c>
      <c r="BJ626" s="52">
        <f>SAStab!H11262</f>
        <v>944</v>
      </c>
      <c r="BK626" s="52">
        <f>SAStab!I11262</f>
        <v>1531</v>
      </c>
      <c r="BL626" s="52">
        <f>SAStab!J11262</f>
        <v>3331</v>
      </c>
      <c r="BN626" s="7"/>
      <c r="BO626" s="7" t="str">
        <f t="shared" si="149"/>
        <v>State Income Tax</v>
      </c>
      <c r="BP626" s="98">
        <f>SAStab!G2433</f>
        <v>0.35599999999999998</v>
      </c>
      <c r="BQ626">
        <f>SAStab!B11433</f>
        <v>317</v>
      </c>
      <c r="BR626">
        <f>SAStab!C11433</f>
        <v>0</v>
      </c>
      <c r="BS626">
        <f>SAStab!D11433</f>
        <v>0</v>
      </c>
      <c r="BT626">
        <f>SAStab!E11433</f>
        <v>0</v>
      </c>
      <c r="BU626">
        <f>SAStab!F11433</f>
        <v>0</v>
      </c>
      <c r="BV626" s="11">
        <f>SAStab!G11433</f>
        <v>233</v>
      </c>
      <c r="BW626" s="11">
        <f>SAStab!H11433</f>
        <v>1080</v>
      </c>
      <c r="BX626" s="11">
        <f>SAStab!I11433</f>
        <v>1712</v>
      </c>
      <c r="BY626" s="11">
        <f>SAStab!J11433</f>
        <v>3858</v>
      </c>
    </row>
    <row r="627" spans="1:77">
      <c r="A627" s="7"/>
      <c r="B627" s="7" t="s">
        <v>297</v>
      </c>
      <c r="C627" s="98">
        <f>SAStab!B2434</f>
        <v>0.39500000000000002</v>
      </c>
      <c r="D627" s="52">
        <f>SAStab!B10579</f>
        <v>486</v>
      </c>
      <c r="E627" s="52">
        <f>SAStab!C10579</f>
        <v>0</v>
      </c>
      <c r="F627" s="52">
        <f>SAStab!D10579</f>
        <v>0</v>
      </c>
      <c r="G627" s="52">
        <f>SAStab!E10579</f>
        <v>0</v>
      </c>
      <c r="H627" s="52">
        <f>SAStab!F10579</f>
        <v>0</v>
      </c>
      <c r="I627" s="52">
        <f>SAStab!G10579</f>
        <v>870</v>
      </c>
      <c r="J627" s="52">
        <f>SAStab!H10579</f>
        <v>1784</v>
      </c>
      <c r="K627" s="52">
        <f>SAStab!I10579</f>
        <v>2205</v>
      </c>
      <c r="L627" s="52">
        <f>SAStab!J10579</f>
        <v>2783</v>
      </c>
      <c r="N627" s="7"/>
      <c r="O627" s="7" t="str">
        <f t="shared" si="145"/>
        <v>OASDI tax</v>
      </c>
      <c r="P627" s="98">
        <f>SAStab!C2434</f>
        <v>0.441</v>
      </c>
      <c r="Q627">
        <f>SAStab!B10750</f>
        <v>740</v>
      </c>
      <c r="R627" s="52">
        <f>SAStab!C10750</f>
        <v>0</v>
      </c>
      <c r="S627" s="52">
        <f>SAStab!D10750</f>
        <v>0</v>
      </c>
      <c r="T627" s="52">
        <f>SAStab!E10750</f>
        <v>0</v>
      </c>
      <c r="U627" s="52">
        <f>SAStab!F10750</f>
        <v>0</v>
      </c>
      <c r="V627" s="52">
        <f>SAStab!G10750</f>
        <v>1416</v>
      </c>
      <c r="W627" s="52">
        <f>SAStab!H10750</f>
        <v>2470</v>
      </c>
      <c r="X627">
        <f>SAStab!I10750</f>
        <v>2940</v>
      </c>
      <c r="Y627">
        <f>SAStab!J10750</f>
        <v>3886</v>
      </c>
      <c r="AA627" s="7"/>
      <c r="AB627" s="7" t="str">
        <f t="shared" si="146"/>
        <v>OASDI tax</v>
      </c>
      <c r="AC627" s="98">
        <f>SAStab!D2434</f>
        <v>0.38600000000000001</v>
      </c>
      <c r="AD627">
        <f>SAStab!B10921</f>
        <v>667</v>
      </c>
      <c r="AE627">
        <f>SAStab!C10921</f>
        <v>0</v>
      </c>
      <c r="AF627">
        <f>SAStab!D10921</f>
        <v>0</v>
      </c>
      <c r="AG627">
        <f>SAStab!E10921</f>
        <v>0</v>
      </c>
      <c r="AH627">
        <f>SAStab!F10921</f>
        <v>0</v>
      </c>
      <c r="AI627">
        <f>SAStab!G10921</f>
        <v>1212</v>
      </c>
      <c r="AJ627">
        <f>SAStab!H10921</f>
        <v>2371</v>
      </c>
      <c r="AK627">
        <f>SAStab!I10921</f>
        <v>2989</v>
      </c>
      <c r="AL627">
        <f>SAStab!J10921</f>
        <v>3902</v>
      </c>
      <c r="AN627" s="7"/>
      <c r="AO627" s="7" t="str">
        <f t="shared" si="147"/>
        <v>OASDI tax</v>
      </c>
      <c r="AP627" s="98">
        <f>SAStab!E2434</f>
        <v>0.35199999999999998</v>
      </c>
      <c r="AQ627" s="52">
        <f>SAStab!B11092</f>
        <v>624</v>
      </c>
      <c r="AR627" s="52">
        <f>SAStab!C11092</f>
        <v>0</v>
      </c>
      <c r="AS627" s="52">
        <f>SAStab!D11092</f>
        <v>0</v>
      </c>
      <c r="AT627" s="52">
        <f>SAStab!E11092</f>
        <v>0</v>
      </c>
      <c r="AU627" s="52">
        <f>SAStab!F11092</f>
        <v>0</v>
      </c>
      <c r="AV627" s="52">
        <f>SAStab!G11092</f>
        <v>998</v>
      </c>
      <c r="AW627" s="52">
        <f>SAStab!H11092</f>
        <v>2465</v>
      </c>
      <c r="AX627" s="52">
        <f>SAStab!I11092</f>
        <v>3100</v>
      </c>
      <c r="AY627" s="52">
        <f>SAStab!J11092</f>
        <v>4068</v>
      </c>
      <c r="BA627" s="7"/>
      <c r="BB627" s="7" t="str">
        <f t="shared" si="148"/>
        <v>OASDI tax</v>
      </c>
      <c r="BC627" s="98">
        <f>SAStab!F2434</f>
        <v>0.374</v>
      </c>
      <c r="BD627" s="52">
        <f>SAStab!B11263</f>
        <v>708</v>
      </c>
      <c r="BE627" s="52">
        <f>SAStab!C11263</f>
        <v>0</v>
      </c>
      <c r="BF627" s="52">
        <f>SAStab!D11263</f>
        <v>0</v>
      </c>
      <c r="BG627" s="52">
        <f>SAStab!E11263</f>
        <v>0</v>
      </c>
      <c r="BH627" s="52">
        <f>SAStab!F11263</f>
        <v>0</v>
      </c>
      <c r="BI627" s="52">
        <f>SAStab!G11263</f>
        <v>1264</v>
      </c>
      <c r="BJ627" s="52">
        <f>SAStab!H11263</f>
        <v>2595</v>
      </c>
      <c r="BK627" s="52">
        <f>SAStab!I11263</f>
        <v>3257</v>
      </c>
      <c r="BL627" s="52">
        <f>SAStab!J11263</f>
        <v>4350</v>
      </c>
      <c r="BN627" s="7"/>
      <c r="BO627" s="7" t="str">
        <f t="shared" si="149"/>
        <v>OASDI tax</v>
      </c>
      <c r="BP627" s="98">
        <f>SAStab!G2434</f>
        <v>0.35899999999999999</v>
      </c>
      <c r="BQ627">
        <f>SAStab!B11434</f>
        <v>728</v>
      </c>
      <c r="BR627">
        <f>SAStab!C11434</f>
        <v>0</v>
      </c>
      <c r="BS627">
        <f>SAStab!D11434</f>
        <v>0</v>
      </c>
      <c r="BT627">
        <f>SAStab!E11434</f>
        <v>0</v>
      </c>
      <c r="BU627">
        <f>SAStab!F11434</f>
        <v>0</v>
      </c>
      <c r="BV627" s="11">
        <f>SAStab!G11434</f>
        <v>1195</v>
      </c>
      <c r="BW627" s="11">
        <f>SAStab!H11434</f>
        <v>2798</v>
      </c>
      <c r="BX627" s="11">
        <f>SAStab!I11434</f>
        <v>3574</v>
      </c>
      <c r="BY627" s="11">
        <f>SAStab!J11434</f>
        <v>4740</v>
      </c>
    </row>
    <row r="628" spans="1:77">
      <c r="A628" s="7"/>
      <c r="B628" s="7" t="s">
        <v>298</v>
      </c>
      <c r="C628" s="98">
        <f>SAStab!B2435</f>
        <v>0.39500000000000002</v>
      </c>
      <c r="D628" s="52">
        <f>SAStab!B10580</f>
        <v>114</v>
      </c>
      <c r="E628" s="52">
        <f>SAStab!C10580</f>
        <v>0</v>
      </c>
      <c r="F628" s="52">
        <f>SAStab!D10580</f>
        <v>0</v>
      </c>
      <c r="G628" s="52">
        <f>SAStab!E10580</f>
        <v>0</v>
      </c>
      <c r="H628" s="52">
        <f>SAStab!F10580</f>
        <v>0</v>
      </c>
      <c r="I628" s="52">
        <f>SAStab!G10580</f>
        <v>204</v>
      </c>
      <c r="J628" s="52">
        <f>SAStab!H10580</f>
        <v>417</v>
      </c>
      <c r="K628" s="52">
        <f>SAStab!I10580</f>
        <v>516</v>
      </c>
      <c r="L628" s="52">
        <f>SAStab!J10580</f>
        <v>651</v>
      </c>
      <c r="N628" s="7"/>
      <c r="O628" s="7" t="str">
        <f t="shared" si="145"/>
        <v>HI tax</v>
      </c>
      <c r="P628" s="98">
        <f>SAStab!C2435</f>
        <v>0.441</v>
      </c>
      <c r="Q628">
        <f>SAStab!B10751</f>
        <v>139</v>
      </c>
      <c r="R628" s="52">
        <f>SAStab!C10751</f>
        <v>0</v>
      </c>
      <c r="S628" s="52">
        <f>SAStab!D10751</f>
        <v>0</v>
      </c>
      <c r="T628" s="52">
        <f>SAStab!E10751</f>
        <v>0</v>
      </c>
      <c r="U628" s="52">
        <f>SAStab!F10751</f>
        <v>0</v>
      </c>
      <c r="V628" s="52">
        <f>SAStab!G10751</f>
        <v>267</v>
      </c>
      <c r="W628" s="52">
        <f>SAStab!H10751</f>
        <v>465</v>
      </c>
      <c r="X628">
        <f>SAStab!I10751</f>
        <v>554</v>
      </c>
      <c r="Y628">
        <f>SAStab!J10751</f>
        <v>732</v>
      </c>
      <c r="AA628" s="7"/>
      <c r="AB628" s="7" t="str">
        <f t="shared" si="146"/>
        <v>HI tax</v>
      </c>
      <c r="AC628" s="98">
        <f>SAStab!D2435</f>
        <v>0.38600000000000001</v>
      </c>
      <c r="AD628">
        <f>SAStab!B10922</f>
        <v>126</v>
      </c>
      <c r="AE628">
        <f>SAStab!C10922</f>
        <v>0</v>
      </c>
      <c r="AF628">
        <f>SAStab!D10922</f>
        <v>0</v>
      </c>
      <c r="AG628">
        <f>SAStab!E10922</f>
        <v>0</v>
      </c>
      <c r="AH628">
        <f>SAStab!F10922</f>
        <v>0</v>
      </c>
      <c r="AI628">
        <f>SAStab!G10922</f>
        <v>228</v>
      </c>
      <c r="AJ628">
        <f>SAStab!H10922</f>
        <v>446</v>
      </c>
      <c r="AK628">
        <f>SAStab!I10922</f>
        <v>563</v>
      </c>
      <c r="AL628">
        <f>SAStab!J10922</f>
        <v>735</v>
      </c>
      <c r="AN628" s="7"/>
      <c r="AO628" s="7" t="str">
        <f t="shared" si="147"/>
        <v>HI tax</v>
      </c>
      <c r="AP628" s="98">
        <f>SAStab!E2435</f>
        <v>0.35199999999999998</v>
      </c>
      <c r="AQ628" s="52">
        <f>SAStab!B11093</f>
        <v>118</v>
      </c>
      <c r="AR628" s="52">
        <f>SAStab!C11093</f>
        <v>0</v>
      </c>
      <c r="AS628" s="52">
        <f>SAStab!D11093</f>
        <v>0</v>
      </c>
      <c r="AT628" s="52">
        <f>SAStab!E11093</f>
        <v>0</v>
      </c>
      <c r="AU628" s="52">
        <f>SAStab!F11093</f>
        <v>0</v>
      </c>
      <c r="AV628" s="52">
        <f>SAStab!G11093</f>
        <v>188</v>
      </c>
      <c r="AW628" s="52">
        <f>SAStab!H11093</f>
        <v>464</v>
      </c>
      <c r="AX628" s="52">
        <f>SAStab!I11093</f>
        <v>584</v>
      </c>
      <c r="AY628" s="52">
        <f>SAStab!J11093</f>
        <v>766</v>
      </c>
      <c r="BA628" s="7"/>
      <c r="BB628" s="7" t="str">
        <f t="shared" si="148"/>
        <v>HI tax</v>
      </c>
      <c r="BC628" s="98">
        <f>SAStab!F2435</f>
        <v>0.374</v>
      </c>
      <c r="BD628" s="52">
        <f>SAStab!B11264</f>
        <v>133</v>
      </c>
      <c r="BE628" s="52">
        <f>SAStab!C11264</f>
        <v>0</v>
      </c>
      <c r="BF628" s="52">
        <f>SAStab!D11264</f>
        <v>0</v>
      </c>
      <c r="BG628" s="52">
        <f>SAStab!E11264</f>
        <v>0</v>
      </c>
      <c r="BH628" s="52">
        <f>SAStab!F11264</f>
        <v>0</v>
      </c>
      <c r="BI628" s="52">
        <f>SAStab!G11264</f>
        <v>238</v>
      </c>
      <c r="BJ628" s="52">
        <f>SAStab!H11264</f>
        <v>489</v>
      </c>
      <c r="BK628" s="52">
        <f>SAStab!I11264</f>
        <v>613</v>
      </c>
      <c r="BL628" s="52">
        <f>SAStab!J11264</f>
        <v>819</v>
      </c>
      <c r="BN628" s="7"/>
      <c r="BO628" s="7" t="str">
        <f t="shared" si="149"/>
        <v>HI tax</v>
      </c>
      <c r="BP628" s="98">
        <f>SAStab!G2435</f>
        <v>0.35899999999999999</v>
      </c>
      <c r="BQ628">
        <f>SAStab!B11435</f>
        <v>137</v>
      </c>
      <c r="BR628">
        <f>SAStab!C11435</f>
        <v>0</v>
      </c>
      <c r="BS628">
        <f>SAStab!D11435</f>
        <v>0</v>
      </c>
      <c r="BT628">
        <f>SAStab!E11435</f>
        <v>0</v>
      </c>
      <c r="BU628">
        <f>SAStab!F11435</f>
        <v>0</v>
      </c>
      <c r="BV628" s="11">
        <f>SAStab!G11435</f>
        <v>225</v>
      </c>
      <c r="BW628" s="11">
        <f>SAStab!H11435</f>
        <v>527</v>
      </c>
      <c r="BX628" s="11">
        <f>SAStab!I11435</f>
        <v>673</v>
      </c>
      <c r="BY628" s="11">
        <f>SAStab!J11435</f>
        <v>893</v>
      </c>
    </row>
    <row r="629" spans="1:77">
      <c r="A629" s="7"/>
      <c r="B629" s="7" t="s">
        <v>268</v>
      </c>
      <c r="C629" s="98">
        <f>SAStab!B2436</f>
        <v>0</v>
      </c>
      <c r="D629" s="52">
        <f>SAStab!B10581</f>
        <v>1</v>
      </c>
      <c r="E629" s="52">
        <f>SAStab!C10581</f>
        <v>0</v>
      </c>
      <c r="F629" s="52">
        <f>SAStab!D10581</f>
        <v>0</v>
      </c>
      <c r="G629" s="52">
        <f>SAStab!E10581</f>
        <v>0</v>
      </c>
      <c r="H629" s="52">
        <f>SAStab!F10581</f>
        <v>0</v>
      </c>
      <c r="I629" s="52">
        <f>SAStab!G10581</f>
        <v>0</v>
      </c>
      <c r="J629" s="52">
        <f>SAStab!H10581</f>
        <v>0</v>
      </c>
      <c r="K629" s="52">
        <f>SAStab!I10581</f>
        <v>0</v>
      </c>
      <c r="L629" s="52">
        <f>SAStab!J10581</f>
        <v>0</v>
      </c>
      <c r="N629" s="7"/>
      <c r="O629" s="7" t="str">
        <f t="shared" si="145"/>
        <v>Medicare Surtax</v>
      </c>
      <c r="P629" s="98">
        <f>SAStab!C2436</f>
        <v>2E-3</v>
      </c>
      <c r="Q629">
        <f>SAStab!B10752</f>
        <v>6</v>
      </c>
      <c r="R629" s="52">
        <f>SAStab!C10752</f>
        <v>0</v>
      </c>
      <c r="S629" s="52">
        <f>SAStab!D10752</f>
        <v>0</v>
      </c>
      <c r="T629" s="52">
        <f>SAStab!E10752</f>
        <v>0</v>
      </c>
      <c r="U629" s="52">
        <f>SAStab!F10752</f>
        <v>0</v>
      </c>
      <c r="V629" s="52">
        <f>SAStab!G10752</f>
        <v>0</v>
      </c>
      <c r="W629" s="52">
        <f>SAStab!H10752</f>
        <v>0</v>
      </c>
      <c r="X629">
        <f>SAStab!I10752</f>
        <v>0</v>
      </c>
      <c r="Y629">
        <f>SAStab!J10752</f>
        <v>0</v>
      </c>
      <c r="AA629" s="7"/>
      <c r="AB629" s="7" t="str">
        <f t="shared" si="146"/>
        <v>Medicare Surtax</v>
      </c>
      <c r="AC629" s="98">
        <f>SAStab!D2436</f>
        <v>8.0000000000000002E-3</v>
      </c>
      <c r="AD629">
        <f>SAStab!B10923</f>
        <v>5</v>
      </c>
      <c r="AE629">
        <f>SAStab!C10923</f>
        <v>0</v>
      </c>
      <c r="AF629">
        <f>SAStab!D10923</f>
        <v>0</v>
      </c>
      <c r="AG629">
        <f>SAStab!E10923</f>
        <v>0</v>
      </c>
      <c r="AH629">
        <f>SAStab!F10923</f>
        <v>0</v>
      </c>
      <c r="AI629">
        <f>SAStab!G10923</f>
        <v>0</v>
      </c>
      <c r="AJ629">
        <f>SAStab!H10923</f>
        <v>0</v>
      </c>
      <c r="AK629">
        <f>SAStab!I10923</f>
        <v>0</v>
      </c>
      <c r="AL629">
        <f>SAStab!J10923</f>
        <v>0</v>
      </c>
      <c r="AN629" s="7"/>
      <c r="AO629" s="7" t="str">
        <f t="shared" si="147"/>
        <v>Medicare Surtax</v>
      </c>
      <c r="AP629" s="98">
        <f>SAStab!E2436</f>
        <v>2.5999999999999999E-2</v>
      </c>
      <c r="AQ629" s="52">
        <f>SAStab!B11094</f>
        <v>15</v>
      </c>
      <c r="AR629" s="52">
        <f>SAStab!C11094</f>
        <v>0</v>
      </c>
      <c r="AS629" s="52">
        <f>SAStab!D11094</f>
        <v>0</v>
      </c>
      <c r="AT629" s="52">
        <f>SAStab!E11094</f>
        <v>0</v>
      </c>
      <c r="AU629" s="52">
        <f>SAStab!F11094</f>
        <v>0</v>
      </c>
      <c r="AV629" s="52">
        <f>SAStab!G11094</f>
        <v>0</v>
      </c>
      <c r="AW629" s="52">
        <f>SAStab!H11094</f>
        <v>0</v>
      </c>
      <c r="AX629" s="52">
        <f>SAStab!I11094</f>
        <v>0</v>
      </c>
      <c r="AY629" s="52">
        <f>SAStab!J11094</f>
        <v>448</v>
      </c>
      <c r="BA629" s="7"/>
      <c r="BB629" s="7" t="str">
        <f t="shared" si="148"/>
        <v>Medicare Surtax</v>
      </c>
      <c r="BC629" s="98">
        <f>SAStab!F2436</f>
        <v>7.6999999999999999E-2</v>
      </c>
      <c r="BD629" s="52">
        <f>SAStab!B11265</f>
        <v>36</v>
      </c>
      <c r="BE629" s="52">
        <f>SAStab!C11265</f>
        <v>0</v>
      </c>
      <c r="BF629" s="52">
        <f>SAStab!D11265</f>
        <v>0</v>
      </c>
      <c r="BG629" s="52">
        <f>SAStab!E11265</f>
        <v>0</v>
      </c>
      <c r="BH629" s="52">
        <f>SAStab!F11265</f>
        <v>0</v>
      </c>
      <c r="BI629" s="52">
        <f>SAStab!G11265</f>
        <v>0</v>
      </c>
      <c r="BJ629" s="52">
        <f>SAStab!H11265</f>
        <v>0</v>
      </c>
      <c r="BK629" s="52">
        <f>SAStab!I11265</f>
        <v>58</v>
      </c>
      <c r="BL629" s="52">
        <f>SAStab!J11265</f>
        <v>933</v>
      </c>
      <c r="BN629" s="7"/>
      <c r="BO629" s="7" t="str">
        <f t="shared" si="149"/>
        <v>Medicare Surtax</v>
      </c>
      <c r="BP629" s="98">
        <f>SAStab!G2436</f>
        <v>0.26300000000000001</v>
      </c>
      <c r="BQ629">
        <f>SAStab!B11436</f>
        <v>80</v>
      </c>
      <c r="BR629">
        <f>SAStab!C11436</f>
        <v>0</v>
      </c>
      <c r="BS629">
        <f>SAStab!D11436</f>
        <v>0</v>
      </c>
      <c r="BT629">
        <f>SAStab!E11436</f>
        <v>0</v>
      </c>
      <c r="BU629">
        <f>SAStab!F11436</f>
        <v>0</v>
      </c>
      <c r="BV629" s="11">
        <f>SAStab!G11436</f>
        <v>1</v>
      </c>
      <c r="BW629" s="11">
        <f>SAStab!H11436</f>
        <v>169</v>
      </c>
      <c r="BX629" s="11">
        <f>SAStab!I11436</f>
        <v>401</v>
      </c>
      <c r="BY629" s="11">
        <f>SAStab!J11436</f>
        <v>1603</v>
      </c>
    </row>
    <row r="630" spans="1:77">
      <c r="A630" s="7"/>
      <c r="B630" s="7" t="s">
        <v>296</v>
      </c>
      <c r="C630" s="98">
        <f>SAStab!B2437</f>
        <v>0.94699999999999995</v>
      </c>
      <c r="D630" s="52">
        <f>SAStab!B10582</f>
        <v>1435</v>
      </c>
      <c r="E630" s="52">
        <f>SAStab!C10582</f>
        <v>0</v>
      </c>
      <c r="F630" s="52">
        <f>SAStab!D10582</f>
        <v>1500.08</v>
      </c>
      <c r="G630" s="52">
        <f>SAStab!E10582</f>
        <v>1500.1</v>
      </c>
      <c r="H630" s="52">
        <f>SAStab!F10582</f>
        <v>1500.1</v>
      </c>
      <c r="I630" s="52">
        <f>SAStab!G10582</f>
        <v>1500</v>
      </c>
      <c r="J630" s="52">
        <f>SAStab!H10582</f>
        <v>1500</v>
      </c>
      <c r="K630" s="52">
        <f>SAStab!I10582</f>
        <v>1500</v>
      </c>
      <c r="L630" s="52">
        <f>SAStab!J10582</f>
        <v>2100</v>
      </c>
      <c r="N630" s="7"/>
      <c r="O630" s="7" t="str">
        <f t="shared" si="145"/>
        <v>Medicare Part B Premium</v>
      </c>
      <c r="P630" s="98">
        <f>SAStab!C2437</f>
        <v>0.94799999999999995</v>
      </c>
      <c r="Q630">
        <f>SAStab!B10753</f>
        <v>1787</v>
      </c>
      <c r="R630" s="52">
        <f>SAStab!C10753</f>
        <v>0</v>
      </c>
      <c r="S630" s="52">
        <f>SAStab!D10753</f>
        <v>1862.3</v>
      </c>
      <c r="T630" s="52">
        <f>SAStab!E10753</f>
        <v>1862.3</v>
      </c>
      <c r="U630" s="52">
        <f>SAStab!F10753</f>
        <v>1862.3</v>
      </c>
      <c r="V630" s="52">
        <f>SAStab!G10753</f>
        <v>1862</v>
      </c>
      <c r="W630" s="52">
        <f>SAStab!H10753</f>
        <v>1862</v>
      </c>
      <c r="X630">
        <f>SAStab!I10753</f>
        <v>1862</v>
      </c>
      <c r="Y630">
        <f>SAStab!J10753</f>
        <v>2607</v>
      </c>
      <c r="AA630" s="7"/>
      <c r="AB630" s="7" t="str">
        <f t="shared" si="146"/>
        <v>Medicare Part B Premium</v>
      </c>
      <c r="AC630" s="98">
        <f>SAStab!D2437</f>
        <v>0.95199999999999996</v>
      </c>
      <c r="AD630">
        <f>SAStab!B10924</f>
        <v>2277</v>
      </c>
      <c r="AE630">
        <f>SAStab!C10924</f>
        <v>2346.06</v>
      </c>
      <c r="AF630">
        <f>SAStab!D10924</f>
        <v>2346.06</v>
      </c>
      <c r="AG630">
        <f>SAStab!E10924</f>
        <v>2346.1</v>
      </c>
      <c r="AH630">
        <f>SAStab!F10924</f>
        <v>2346.1</v>
      </c>
      <c r="AI630">
        <f>SAStab!G10924</f>
        <v>2346</v>
      </c>
      <c r="AJ630">
        <f>SAStab!H10924</f>
        <v>2346</v>
      </c>
      <c r="AK630">
        <f>SAStab!I10924</f>
        <v>2346</v>
      </c>
      <c r="AL630">
        <f>SAStab!J10924</f>
        <v>4692</v>
      </c>
      <c r="AN630" s="7"/>
      <c r="AO630" s="7" t="str">
        <f t="shared" si="147"/>
        <v>Medicare Part B Premium</v>
      </c>
      <c r="AP630" s="98">
        <f>SAStab!E2437</f>
        <v>0.95099999999999996</v>
      </c>
      <c r="AQ630" s="52">
        <f>SAStab!B11095</f>
        <v>2888</v>
      </c>
      <c r="AR630" s="52">
        <f>SAStab!C11095</f>
        <v>2977.43</v>
      </c>
      <c r="AS630" s="52">
        <f>SAStab!D11095</f>
        <v>2977.43</v>
      </c>
      <c r="AT630" s="52">
        <f>SAStab!E11095</f>
        <v>2977.4</v>
      </c>
      <c r="AU630" s="52">
        <f>SAStab!F11095</f>
        <v>2977.4</v>
      </c>
      <c r="AV630" s="52">
        <f>SAStab!G11095</f>
        <v>2977</v>
      </c>
      <c r="AW630" s="52">
        <f>SAStab!H11095</f>
        <v>2977</v>
      </c>
      <c r="AX630" s="52">
        <f>SAStab!I11095</f>
        <v>2977</v>
      </c>
      <c r="AY630" s="52">
        <f>SAStab!J11095</f>
        <v>5955</v>
      </c>
      <c r="BA630" s="7"/>
      <c r="BB630" s="7" t="str">
        <f t="shared" si="148"/>
        <v>Medicare Part B Premium</v>
      </c>
      <c r="BC630" s="98">
        <f>SAStab!F2437</f>
        <v>0.95399999999999996</v>
      </c>
      <c r="BD630" s="52">
        <f>SAStab!B11266</f>
        <v>3644</v>
      </c>
      <c r="BE630" s="52">
        <f>SAStab!C11266</f>
        <v>3717.23</v>
      </c>
      <c r="BF630" s="52">
        <f>SAStab!D11266</f>
        <v>3717.23</v>
      </c>
      <c r="BG630" s="52">
        <f>SAStab!E11266</f>
        <v>3717.2</v>
      </c>
      <c r="BH630" s="52">
        <f>SAStab!F11266</f>
        <v>3717.2</v>
      </c>
      <c r="BI630" s="52">
        <f>SAStab!G11266</f>
        <v>3717</v>
      </c>
      <c r="BJ630" s="52">
        <f>SAStab!H11266</f>
        <v>3717</v>
      </c>
      <c r="BK630" s="52">
        <f>SAStab!I11266</f>
        <v>3717</v>
      </c>
      <c r="BL630" s="52">
        <f>SAStab!J11266</f>
        <v>7434</v>
      </c>
      <c r="BN630" s="7"/>
      <c r="BO630" s="7" t="str">
        <f t="shared" si="149"/>
        <v>Medicare Part B Premium</v>
      </c>
      <c r="BP630" s="98">
        <f>SAStab!G2437</f>
        <v>0.95399999999999996</v>
      </c>
      <c r="BQ630">
        <f>SAStab!B11437</f>
        <v>4482</v>
      </c>
      <c r="BR630">
        <f>SAStab!C11437</f>
        <v>4517.92</v>
      </c>
      <c r="BS630">
        <f>SAStab!D11437</f>
        <v>4517.92</v>
      </c>
      <c r="BT630">
        <f>SAStab!E11437</f>
        <v>4517.8999999999996</v>
      </c>
      <c r="BU630">
        <f>SAStab!F11437</f>
        <v>4517.8999999999996</v>
      </c>
      <c r="BV630" s="11">
        <f>SAStab!G11437</f>
        <v>4518</v>
      </c>
      <c r="BW630" s="11">
        <f>SAStab!H11437</f>
        <v>4518</v>
      </c>
      <c r="BX630" s="11">
        <f>SAStab!I11437</f>
        <v>4518</v>
      </c>
      <c r="BY630" s="11">
        <f>SAStab!J11437</f>
        <v>9036</v>
      </c>
    </row>
    <row r="631" spans="1:77">
      <c r="A631" s="7"/>
      <c r="B631" s="7" t="s">
        <v>299</v>
      </c>
      <c r="C631" s="98">
        <f>SAStab!B2438</f>
        <v>0.749</v>
      </c>
      <c r="D631" s="52">
        <f>SAStab!B10583</f>
        <v>388</v>
      </c>
      <c r="E631" s="52">
        <f>SAStab!C10583</f>
        <v>0</v>
      </c>
      <c r="F631" s="52">
        <f>SAStab!D10583</f>
        <v>0</v>
      </c>
      <c r="G631" s="52">
        <f>SAStab!E10583</f>
        <v>0</v>
      </c>
      <c r="H631" s="52">
        <f>SAStab!F10583</f>
        <v>513.6</v>
      </c>
      <c r="I631" s="52">
        <f>SAStab!G10583</f>
        <v>514</v>
      </c>
      <c r="J631" s="52">
        <f>SAStab!H10583</f>
        <v>514</v>
      </c>
      <c r="K631" s="52">
        <f>SAStab!I10583</f>
        <v>514</v>
      </c>
      <c r="L631" s="52">
        <f>SAStab!J10583</f>
        <v>705</v>
      </c>
      <c r="N631" s="7"/>
      <c r="O631" s="7" t="str">
        <f t="shared" si="145"/>
        <v>Medicare Part D Premium</v>
      </c>
      <c r="P631" s="98">
        <f>SAStab!C2438</f>
        <v>0.752</v>
      </c>
      <c r="Q631">
        <f>SAStab!B10754</f>
        <v>532</v>
      </c>
      <c r="R631" s="52">
        <f>SAStab!C10754</f>
        <v>0</v>
      </c>
      <c r="S631" s="52">
        <f>SAStab!D10754</f>
        <v>0</v>
      </c>
      <c r="T631" s="52">
        <f>SAStab!E10754</f>
        <v>699.6</v>
      </c>
      <c r="U631" s="52">
        <f>SAStab!F10754</f>
        <v>699.6</v>
      </c>
      <c r="V631" s="52">
        <f>SAStab!G10754</f>
        <v>700</v>
      </c>
      <c r="W631" s="52">
        <f>SAStab!H10754</f>
        <v>700</v>
      </c>
      <c r="X631">
        <f>SAStab!I10754</f>
        <v>700</v>
      </c>
      <c r="Y631">
        <f>SAStab!J10754</f>
        <v>960</v>
      </c>
      <c r="AA631" s="7"/>
      <c r="AB631" s="7" t="str">
        <f t="shared" si="146"/>
        <v>Medicare Part D Premium</v>
      </c>
      <c r="AC631" s="98">
        <f>SAStab!D2438</f>
        <v>0.75700000000000001</v>
      </c>
      <c r="AD631">
        <f>SAStab!B10925</f>
        <v>677</v>
      </c>
      <c r="AE631">
        <f>SAStab!C10925</f>
        <v>0</v>
      </c>
      <c r="AF631">
        <f>SAStab!D10925</f>
        <v>0</v>
      </c>
      <c r="AG631">
        <f>SAStab!E10925</f>
        <v>881.4</v>
      </c>
      <c r="AH631">
        <f>SAStab!F10925</f>
        <v>881.4</v>
      </c>
      <c r="AI631">
        <f>SAStab!G10925</f>
        <v>881</v>
      </c>
      <c r="AJ631">
        <f>SAStab!H10925</f>
        <v>881</v>
      </c>
      <c r="AK631">
        <f>SAStab!I10925</f>
        <v>881</v>
      </c>
      <c r="AL631">
        <f>SAStab!J10925</f>
        <v>1210</v>
      </c>
      <c r="AN631" s="7"/>
      <c r="AO631" s="7" t="str">
        <f t="shared" si="147"/>
        <v>Medicare Part D Premium</v>
      </c>
      <c r="AP631" s="98">
        <f>SAStab!E2438</f>
        <v>0.754</v>
      </c>
      <c r="AQ631" s="52">
        <f>SAStab!B11096</f>
        <v>860</v>
      </c>
      <c r="AR631" s="52">
        <f>SAStab!C11096</f>
        <v>0</v>
      </c>
      <c r="AS631" s="52">
        <f>SAStab!D11096</f>
        <v>0</v>
      </c>
      <c r="AT631" s="52">
        <f>SAStab!E11096</f>
        <v>1118.5999999999999</v>
      </c>
      <c r="AU631" s="52">
        <f>SAStab!F11096</f>
        <v>1118.5999999999999</v>
      </c>
      <c r="AV631" s="52">
        <f>SAStab!G11096</f>
        <v>1119</v>
      </c>
      <c r="AW631" s="52">
        <f>SAStab!H11096</f>
        <v>1119</v>
      </c>
      <c r="AX631" s="52">
        <f>SAStab!I11096</f>
        <v>1119</v>
      </c>
      <c r="AY631" s="52">
        <f>SAStab!J11096</f>
        <v>2193</v>
      </c>
      <c r="BA631" s="7"/>
      <c r="BB631" s="7" t="str">
        <f t="shared" si="148"/>
        <v>Medicare Part D Premium</v>
      </c>
      <c r="BC631" s="98">
        <f>SAStab!F2438</f>
        <v>0.752</v>
      </c>
      <c r="BD631" s="52">
        <f>SAStab!B11267</f>
        <v>1078</v>
      </c>
      <c r="BE631" s="52">
        <f>SAStab!C11267</f>
        <v>0</v>
      </c>
      <c r="BF631" s="52">
        <f>SAStab!D11267</f>
        <v>0</v>
      </c>
      <c r="BG631" s="52">
        <f>SAStab!E11267</f>
        <v>1396.5</v>
      </c>
      <c r="BH631" s="52">
        <f>SAStab!F11267</f>
        <v>1396.5</v>
      </c>
      <c r="BI631" s="52">
        <f>SAStab!G11267</f>
        <v>1397</v>
      </c>
      <c r="BJ631" s="52">
        <f>SAStab!H11267</f>
        <v>1397</v>
      </c>
      <c r="BK631" s="52">
        <f>SAStab!I11267</f>
        <v>1397</v>
      </c>
      <c r="BL631" s="52">
        <f>SAStab!J11267</f>
        <v>2738</v>
      </c>
      <c r="BN631" s="7"/>
      <c r="BO631" s="7" t="str">
        <f t="shared" si="149"/>
        <v>Medicare Part D Premium</v>
      </c>
      <c r="BP631" s="98">
        <f>SAStab!G2438</f>
        <v>0.751</v>
      </c>
      <c r="BQ631">
        <f>SAStab!B11438</f>
        <v>1323</v>
      </c>
      <c r="BR631">
        <f>SAStab!C11438</f>
        <v>0</v>
      </c>
      <c r="BS631">
        <f>SAStab!D11438</f>
        <v>0</v>
      </c>
      <c r="BT631">
        <f>SAStab!E11438</f>
        <v>1697.3</v>
      </c>
      <c r="BU631">
        <f>SAStab!F11438</f>
        <v>1697.3</v>
      </c>
      <c r="BV631" s="11">
        <f>SAStab!G11438</f>
        <v>1697</v>
      </c>
      <c r="BW631" s="11">
        <f>SAStab!H11438</f>
        <v>1697</v>
      </c>
      <c r="BX631" s="11">
        <f>SAStab!I11438</f>
        <v>1697</v>
      </c>
      <c r="BY631" s="11">
        <f>SAStab!J11438</f>
        <v>3328</v>
      </c>
    </row>
    <row r="632" spans="1:77">
      <c r="A632" s="7"/>
      <c r="B632" s="7" t="s">
        <v>513</v>
      </c>
      <c r="C632" s="98">
        <f>SAStab!B2439</f>
        <v>0.999</v>
      </c>
      <c r="D632" s="52">
        <f>SAStab!B10584</f>
        <v>35953</v>
      </c>
      <c r="E632" s="52">
        <f>SAStab!C10584</f>
        <v>18499.48</v>
      </c>
      <c r="F632" s="52">
        <f>SAStab!D10584</f>
        <v>22158.880000000001</v>
      </c>
      <c r="G632" s="52">
        <f>SAStab!E10584</f>
        <v>28534.3</v>
      </c>
      <c r="H632" s="52">
        <f>SAStab!F10584</f>
        <v>35751.300000000003</v>
      </c>
      <c r="I632" s="52">
        <f>SAStab!G10584</f>
        <v>42664</v>
      </c>
      <c r="J632" s="52">
        <f>SAStab!H10584</f>
        <v>49130</v>
      </c>
      <c r="K632" s="52">
        <f>SAStab!I10584</f>
        <v>52689</v>
      </c>
      <c r="L632" s="52">
        <f>SAStab!J10584</f>
        <v>68810</v>
      </c>
      <c r="N632" s="7"/>
      <c r="O632" s="7" t="str">
        <f t="shared" si="145"/>
        <v>Equivalent Cash Income</v>
      </c>
      <c r="P632" s="98">
        <f>SAStab!C2439</f>
        <v>0.998</v>
      </c>
      <c r="Q632">
        <f>SAStab!B10755</f>
        <v>39786</v>
      </c>
      <c r="R632" s="52">
        <f>SAStab!C10755</f>
        <v>21909.75</v>
      </c>
      <c r="S632" s="52">
        <f>SAStab!D10755</f>
        <v>25723.63</v>
      </c>
      <c r="T632" s="52">
        <f>SAStab!E10755</f>
        <v>32334</v>
      </c>
      <c r="U632" s="52">
        <f>SAStab!F10755</f>
        <v>39095.9</v>
      </c>
      <c r="V632" s="52">
        <f>SAStab!G10755</f>
        <v>46321</v>
      </c>
      <c r="W632" s="52">
        <f>SAStab!H10755</f>
        <v>53135</v>
      </c>
      <c r="X632">
        <f>SAStab!I10755</f>
        <v>57677</v>
      </c>
      <c r="Y632">
        <f>SAStab!J10755</f>
        <v>74977</v>
      </c>
      <c r="AA632" s="7"/>
      <c r="AB632" s="7" t="str">
        <f t="shared" si="146"/>
        <v>Equivalent Cash Income</v>
      </c>
      <c r="AC632" s="98">
        <f>SAStab!D2439</f>
        <v>0.999</v>
      </c>
      <c r="AD632">
        <f>SAStab!B10926</f>
        <v>41384</v>
      </c>
      <c r="AE632">
        <f>SAStab!C10926</f>
        <v>23159.16</v>
      </c>
      <c r="AF632">
        <f>SAStab!D10926</f>
        <v>26878.720000000001</v>
      </c>
      <c r="AG632">
        <f>SAStab!E10926</f>
        <v>33113.699999999997</v>
      </c>
      <c r="AH632">
        <f>SAStab!F10926</f>
        <v>39986.6</v>
      </c>
      <c r="AI632">
        <f>SAStab!G10926</f>
        <v>47619</v>
      </c>
      <c r="AJ632">
        <f>SAStab!H10926</f>
        <v>55067</v>
      </c>
      <c r="AK632">
        <f>SAStab!I10926</f>
        <v>60429</v>
      </c>
      <c r="AL632">
        <f>SAStab!J10926</f>
        <v>97855</v>
      </c>
      <c r="AN632" s="7"/>
      <c r="AO632" s="7" t="str">
        <f t="shared" si="147"/>
        <v>Equivalent Cash Income</v>
      </c>
      <c r="AP632" s="98">
        <f>SAStab!E2439</f>
        <v>0.999</v>
      </c>
      <c r="AQ632" s="52">
        <f>SAStab!B11097</f>
        <v>42746</v>
      </c>
      <c r="AR632" s="52">
        <f>SAStab!C11097</f>
        <v>22900.85</v>
      </c>
      <c r="AS632" s="52">
        <f>SAStab!D11097</f>
        <v>27192.87</v>
      </c>
      <c r="AT632" s="52">
        <f>SAStab!E11097</f>
        <v>33978.9</v>
      </c>
      <c r="AU632" s="52">
        <f>SAStab!F11097</f>
        <v>41027</v>
      </c>
      <c r="AV632" s="52">
        <f>SAStab!G11097</f>
        <v>49203</v>
      </c>
      <c r="AW632" s="52">
        <f>SAStab!H11097</f>
        <v>57447</v>
      </c>
      <c r="AX632" s="52">
        <f>SAStab!I11097</f>
        <v>63920</v>
      </c>
      <c r="AY632" s="52">
        <f>SAStab!J11097</f>
        <v>104918</v>
      </c>
      <c r="BA632" s="7"/>
      <c r="BB632" s="7" t="str">
        <f t="shared" si="148"/>
        <v>Equivalent Cash Income</v>
      </c>
      <c r="BC632" s="98">
        <f>SAStab!F2439</f>
        <v>0.999</v>
      </c>
      <c r="BD632" s="52">
        <f>SAStab!B11268</f>
        <v>46571</v>
      </c>
      <c r="BE632" s="52">
        <f>SAStab!C11268</f>
        <v>24266.41</v>
      </c>
      <c r="BF632" s="52">
        <f>SAStab!D11268</f>
        <v>29470.2</v>
      </c>
      <c r="BG632" s="52">
        <f>SAStab!E11268</f>
        <v>37093.800000000003</v>
      </c>
      <c r="BH632" s="52">
        <f>SAStab!F11268</f>
        <v>44976.5</v>
      </c>
      <c r="BI632" s="52">
        <f>SAStab!G11268</f>
        <v>54012</v>
      </c>
      <c r="BJ632" s="52">
        <f>SAStab!H11268</f>
        <v>62975</v>
      </c>
      <c r="BK632" s="52">
        <f>SAStab!I11268</f>
        <v>69067</v>
      </c>
      <c r="BL632" s="52">
        <f>SAStab!J11268</f>
        <v>111562</v>
      </c>
      <c r="BN632" s="7"/>
      <c r="BO632" s="7" t="str">
        <f t="shared" si="149"/>
        <v>Equivalent Cash Income</v>
      </c>
      <c r="BP632" s="98">
        <f>SAStab!G2439</f>
        <v>0.998</v>
      </c>
      <c r="BQ632">
        <f>SAStab!B11439</f>
        <v>52326</v>
      </c>
      <c r="BR632">
        <f>SAStab!C11439</f>
        <v>27792</v>
      </c>
      <c r="BS632">
        <f>SAStab!D11439</f>
        <v>33366.400000000001</v>
      </c>
      <c r="BT632">
        <f>SAStab!E11439</f>
        <v>41851</v>
      </c>
      <c r="BU632">
        <f>SAStab!F11439</f>
        <v>50773</v>
      </c>
      <c r="BV632" s="11">
        <f>SAStab!G11439</f>
        <v>60367</v>
      </c>
      <c r="BW632" s="11">
        <f>SAStab!H11439</f>
        <v>70153</v>
      </c>
      <c r="BX632" s="11">
        <f>SAStab!I11439</f>
        <v>77410</v>
      </c>
      <c r="BY632" s="11">
        <f>SAStab!J11439</f>
        <v>121623</v>
      </c>
    </row>
    <row r="633" spans="1:77">
      <c r="A633" s="7"/>
      <c r="B633" s="7" t="s">
        <v>514</v>
      </c>
      <c r="C633" s="98">
        <f>SAStab!B2440</f>
        <v>0.4</v>
      </c>
      <c r="D633" s="52">
        <f>SAStab!B10585</f>
        <v>1816</v>
      </c>
      <c r="E633" s="52">
        <f>SAStab!C10585</f>
        <v>0</v>
      </c>
      <c r="F633" s="52">
        <f>SAStab!D10585</f>
        <v>0</v>
      </c>
      <c r="G633" s="52">
        <f>SAStab!E10585</f>
        <v>0</v>
      </c>
      <c r="H633" s="52">
        <f>SAStab!F10585</f>
        <v>0</v>
      </c>
      <c r="I633" s="52">
        <f>SAStab!G10585</f>
        <v>1752</v>
      </c>
      <c r="J633" s="52">
        <f>SAStab!H10585</f>
        <v>5366</v>
      </c>
      <c r="K633" s="52">
        <f>SAStab!I10585</f>
        <v>8767</v>
      </c>
      <c r="L633" s="52">
        <f>SAStab!J10585</f>
        <v>19205</v>
      </c>
      <c r="N633" s="7"/>
      <c r="O633" s="7" t="str">
        <f t="shared" si="145"/>
        <v>Equivalent IRA Withdrawal</v>
      </c>
      <c r="P633" s="98">
        <f>SAStab!C2440</f>
        <v>0.51300000000000001</v>
      </c>
      <c r="Q633">
        <f>SAStab!B10756</f>
        <v>3036</v>
      </c>
      <c r="R633" s="52">
        <f>SAStab!C10756</f>
        <v>0</v>
      </c>
      <c r="S633" s="52">
        <f>SAStab!D10756</f>
        <v>0</v>
      </c>
      <c r="T633" s="52">
        <f>SAStab!E10756</f>
        <v>0</v>
      </c>
      <c r="U633" s="52">
        <f>SAStab!F10756</f>
        <v>137.4</v>
      </c>
      <c r="V633" s="52">
        <f>SAStab!G10756</f>
        <v>4039</v>
      </c>
      <c r="W633" s="52">
        <f>SAStab!H10756</f>
        <v>8886</v>
      </c>
      <c r="X633">
        <f>SAStab!I10756</f>
        <v>12975</v>
      </c>
      <c r="Y633">
        <f>SAStab!J10756</f>
        <v>25209</v>
      </c>
      <c r="AA633" s="7"/>
      <c r="AB633" s="7" t="str">
        <f t="shared" si="146"/>
        <v>Equivalent IRA Withdrawal</v>
      </c>
      <c r="AC633" s="98">
        <f>SAStab!D2440</f>
        <v>0.59599999999999997</v>
      </c>
      <c r="AD633">
        <f>SAStab!B10927</f>
        <v>4653</v>
      </c>
      <c r="AE633">
        <f>SAStab!C10927</f>
        <v>0</v>
      </c>
      <c r="AF633">
        <f>SAStab!D10927</f>
        <v>0</v>
      </c>
      <c r="AG633">
        <f>SAStab!E10927</f>
        <v>0</v>
      </c>
      <c r="AH633">
        <f>SAStab!F10927</f>
        <v>1227.8</v>
      </c>
      <c r="AI633">
        <f>SAStab!G10927</f>
        <v>6156</v>
      </c>
      <c r="AJ633">
        <f>SAStab!H10927</f>
        <v>11772</v>
      </c>
      <c r="AK633">
        <f>SAStab!I10927</f>
        <v>16141</v>
      </c>
      <c r="AL633">
        <f>SAStab!J10927</f>
        <v>44357</v>
      </c>
      <c r="AN633" s="7"/>
      <c r="AO633" s="7" t="str">
        <f t="shared" si="147"/>
        <v>Equivalent IRA Withdrawal</v>
      </c>
      <c r="AP633" s="98">
        <f>SAStab!E2440</f>
        <v>0.61799999999999999</v>
      </c>
      <c r="AQ633" s="52">
        <f>SAStab!B11098</f>
        <v>5443</v>
      </c>
      <c r="AR633" s="52">
        <f>SAStab!C11098</f>
        <v>0</v>
      </c>
      <c r="AS633" s="52">
        <f>SAStab!D11098</f>
        <v>0</v>
      </c>
      <c r="AT633" s="52">
        <f>SAStab!E11098</f>
        <v>0</v>
      </c>
      <c r="AU633" s="52">
        <f>SAStab!F11098</f>
        <v>1756.8</v>
      </c>
      <c r="AV633" s="52">
        <f>SAStab!G11098</f>
        <v>7604</v>
      </c>
      <c r="AW633" s="52">
        <f>SAStab!H11098</f>
        <v>13849</v>
      </c>
      <c r="AX633" s="52">
        <f>SAStab!I11098</f>
        <v>18662</v>
      </c>
      <c r="AY633" s="52">
        <f>SAStab!J11098</f>
        <v>48746</v>
      </c>
      <c r="BA633" s="7"/>
      <c r="BB633" s="7" t="str">
        <f t="shared" si="148"/>
        <v>Equivalent IRA Withdrawal</v>
      </c>
      <c r="BC633" s="98">
        <f>SAStab!F2440</f>
        <v>0.60099999999999998</v>
      </c>
      <c r="BD633" s="52">
        <f>SAStab!B11269</f>
        <v>6072</v>
      </c>
      <c r="BE633" s="52">
        <f>SAStab!C11269</f>
        <v>0</v>
      </c>
      <c r="BF633" s="52">
        <f>SAStab!D11269</f>
        <v>0</v>
      </c>
      <c r="BG633" s="52">
        <f>SAStab!E11269</f>
        <v>0</v>
      </c>
      <c r="BH633" s="52">
        <f>SAStab!F11269</f>
        <v>1625.6</v>
      </c>
      <c r="BI633" s="52">
        <f>SAStab!G11269</f>
        <v>8820</v>
      </c>
      <c r="BJ633" s="52">
        <f>SAStab!H11269</f>
        <v>16734</v>
      </c>
      <c r="BK633" s="52">
        <f>SAStab!I11269</f>
        <v>22651</v>
      </c>
      <c r="BL633" s="52">
        <f>SAStab!J11269</f>
        <v>48515</v>
      </c>
      <c r="BN633" s="7"/>
      <c r="BO633" s="7" t="str">
        <f t="shared" si="149"/>
        <v>Equivalent IRA Withdrawal</v>
      </c>
      <c r="BP633" s="98">
        <f>SAStab!G2440</f>
        <v>0.63</v>
      </c>
      <c r="BQ633">
        <f>SAStab!B11440</f>
        <v>7750</v>
      </c>
      <c r="BR633">
        <f>SAStab!C11440</f>
        <v>0</v>
      </c>
      <c r="BS633">
        <f>SAStab!D11440</f>
        <v>0</v>
      </c>
      <c r="BT633">
        <f>SAStab!E11440</f>
        <v>0</v>
      </c>
      <c r="BU633">
        <f>SAStab!F11440</f>
        <v>2769.2</v>
      </c>
      <c r="BV633" s="11">
        <f>SAStab!G11440</f>
        <v>11466</v>
      </c>
      <c r="BW633" s="11">
        <f>SAStab!H11440</f>
        <v>20540</v>
      </c>
      <c r="BX633" s="11">
        <f>SAStab!I11440</f>
        <v>27743</v>
      </c>
      <c r="BY633" s="11">
        <f>SAStab!J11440</f>
        <v>59444</v>
      </c>
    </row>
    <row r="634" spans="1:77">
      <c r="A634" s="7"/>
      <c r="B634" s="7" t="s">
        <v>515</v>
      </c>
      <c r="C634" s="98">
        <f>SAStab!B2441</f>
        <v>0.49399999999999999</v>
      </c>
      <c r="D634" s="52">
        <f>SAStab!B10586</f>
        <v>626</v>
      </c>
      <c r="E634" s="52">
        <f>SAStab!C10586</f>
        <v>0</v>
      </c>
      <c r="F634" s="52">
        <f>SAStab!D10586</f>
        <v>0</v>
      </c>
      <c r="G634" s="52">
        <f>SAStab!E10586</f>
        <v>0</v>
      </c>
      <c r="H634" s="52">
        <f>SAStab!F10586</f>
        <v>0</v>
      </c>
      <c r="I634" s="52">
        <f>SAStab!G10586</f>
        <v>340</v>
      </c>
      <c r="J634" s="52">
        <f>SAStab!H10586</f>
        <v>1820</v>
      </c>
      <c r="K634" s="52">
        <f>SAStab!I10586</f>
        <v>3386</v>
      </c>
      <c r="L634" s="52">
        <f>SAStab!J10586</f>
        <v>7949</v>
      </c>
      <c r="N634" s="7"/>
      <c r="O634" s="7" t="str">
        <f t="shared" si="145"/>
        <v>Equivalent Interest Income</v>
      </c>
      <c r="P634" s="98">
        <f>SAStab!C2441</f>
        <v>0.49299999999999999</v>
      </c>
      <c r="Q634">
        <f>SAStab!B10757</f>
        <v>829</v>
      </c>
      <c r="R634" s="52">
        <f>SAStab!C10757</f>
        <v>0</v>
      </c>
      <c r="S634" s="52">
        <f>SAStab!D10757</f>
        <v>0</v>
      </c>
      <c r="T634" s="52">
        <f>SAStab!E10757</f>
        <v>0</v>
      </c>
      <c r="U634" s="52">
        <f>SAStab!F10757</f>
        <v>0</v>
      </c>
      <c r="V634" s="52">
        <f>SAStab!G10757</f>
        <v>377</v>
      </c>
      <c r="W634" s="52">
        <f>SAStab!H10757</f>
        <v>1952</v>
      </c>
      <c r="X634">
        <f>SAStab!I10757</f>
        <v>3829</v>
      </c>
      <c r="Y634">
        <f>SAStab!J10757</f>
        <v>10281</v>
      </c>
      <c r="AA634" s="7"/>
      <c r="AB634" s="7" t="str">
        <f t="shared" si="146"/>
        <v>Equivalent Interest Income</v>
      </c>
      <c r="AC634" s="98">
        <f>SAStab!D2441</f>
        <v>0.49399999999999999</v>
      </c>
      <c r="AD634">
        <f>SAStab!B10928</f>
        <v>864</v>
      </c>
      <c r="AE634">
        <f>SAStab!C10928</f>
        <v>0</v>
      </c>
      <c r="AF634">
        <f>SAStab!D10928</f>
        <v>0</v>
      </c>
      <c r="AG634">
        <f>SAStab!E10928</f>
        <v>0</v>
      </c>
      <c r="AH634">
        <f>SAStab!F10928</f>
        <v>0</v>
      </c>
      <c r="AI634">
        <f>SAStab!G10928</f>
        <v>414</v>
      </c>
      <c r="AJ634">
        <f>SAStab!H10928</f>
        <v>2260</v>
      </c>
      <c r="AK634">
        <f>SAStab!I10928</f>
        <v>4533</v>
      </c>
      <c r="AL634">
        <f>SAStab!J10928</f>
        <v>10589</v>
      </c>
      <c r="AN634" s="7"/>
      <c r="AO634" s="7" t="str">
        <f t="shared" si="147"/>
        <v>Equivalent Interest Income</v>
      </c>
      <c r="AP634" s="98">
        <f>SAStab!E2441</f>
        <v>0.49</v>
      </c>
      <c r="AQ634" s="52">
        <f>SAStab!B11099</f>
        <v>879</v>
      </c>
      <c r="AR634" s="52">
        <f>SAStab!C11099</f>
        <v>0</v>
      </c>
      <c r="AS634" s="52">
        <f>SAStab!D11099</f>
        <v>0</v>
      </c>
      <c r="AT634" s="52">
        <f>SAStab!E11099</f>
        <v>0</v>
      </c>
      <c r="AU634" s="52">
        <f>SAStab!F11099</f>
        <v>0</v>
      </c>
      <c r="AV634" s="52">
        <f>SAStab!G11099</f>
        <v>431</v>
      </c>
      <c r="AW634" s="52">
        <f>SAStab!H11099</f>
        <v>2577</v>
      </c>
      <c r="AX634" s="52">
        <f>SAStab!I11099</f>
        <v>4941</v>
      </c>
      <c r="AY634" s="52">
        <f>SAStab!J11099</f>
        <v>12255</v>
      </c>
      <c r="BA634" s="7"/>
      <c r="BB634" s="7" t="str">
        <f t="shared" si="148"/>
        <v>Equivalent Interest Income</v>
      </c>
      <c r="BC634" s="98">
        <f>SAStab!F2441</f>
        <v>0.47799999999999998</v>
      </c>
      <c r="BD634" s="52">
        <f>SAStab!B11270</f>
        <v>1090</v>
      </c>
      <c r="BE634" s="52">
        <f>SAStab!C11270</f>
        <v>0</v>
      </c>
      <c r="BF634" s="52">
        <f>SAStab!D11270</f>
        <v>0</v>
      </c>
      <c r="BG634" s="52">
        <f>SAStab!E11270</f>
        <v>0</v>
      </c>
      <c r="BH634" s="52">
        <f>SAStab!F11270</f>
        <v>0</v>
      </c>
      <c r="BI634" s="52">
        <f>SAStab!G11270</f>
        <v>461</v>
      </c>
      <c r="BJ634" s="52">
        <f>SAStab!H11270</f>
        <v>2831</v>
      </c>
      <c r="BK634" s="52">
        <f>SAStab!I11270</f>
        <v>5569</v>
      </c>
      <c r="BL634" s="52">
        <f>SAStab!J11270</f>
        <v>14405</v>
      </c>
      <c r="BN634" s="7"/>
      <c r="BO634" s="7" t="str">
        <f t="shared" si="149"/>
        <v>Equivalent Interest Income</v>
      </c>
      <c r="BP634" s="98">
        <f>SAStab!G2441</f>
        <v>0.49199999999999999</v>
      </c>
      <c r="BQ634">
        <f>SAStab!B11441</f>
        <v>1253</v>
      </c>
      <c r="BR634">
        <f>SAStab!C11441</f>
        <v>0</v>
      </c>
      <c r="BS634">
        <f>SAStab!D11441</f>
        <v>0</v>
      </c>
      <c r="BT634">
        <f>SAStab!E11441</f>
        <v>0</v>
      </c>
      <c r="BU634">
        <f>SAStab!F11441</f>
        <v>0</v>
      </c>
      <c r="BV634" s="11">
        <f>SAStab!G11441</f>
        <v>562</v>
      </c>
      <c r="BW634" s="11">
        <f>SAStab!H11441</f>
        <v>3148</v>
      </c>
      <c r="BX634" s="11">
        <f>SAStab!I11441</f>
        <v>6546</v>
      </c>
      <c r="BY634" s="11">
        <f>SAStab!J11441</f>
        <v>17621</v>
      </c>
    </row>
    <row r="635" spans="1:77">
      <c r="A635" s="7"/>
      <c r="B635" s="7" t="s">
        <v>516</v>
      </c>
      <c r="C635" s="98">
        <f>SAStab!B2442</f>
        <v>0.26400000000000001</v>
      </c>
      <c r="D635" s="52">
        <f>SAStab!B10587</f>
        <v>642</v>
      </c>
      <c r="E635" s="52">
        <f>SAStab!C10587</f>
        <v>0</v>
      </c>
      <c r="F635" s="52">
        <f>SAStab!D10587</f>
        <v>0</v>
      </c>
      <c r="G635" s="52">
        <f>SAStab!E10587</f>
        <v>0</v>
      </c>
      <c r="H635" s="52">
        <f>SAStab!F10587</f>
        <v>0</v>
      </c>
      <c r="I635" s="52">
        <f>SAStab!G10587</f>
        <v>12</v>
      </c>
      <c r="J635" s="52">
        <f>SAStab!H10587</f>
        <v>1396</v>
      </c>
      <c r="K635" s="52">
        <f>SAStab!I10587</f>
        <v>3647</v>
      </c>
      <c r="L635" s="52">
        <f>SAStab!J10587</f>
        <v>11767</v>
      </c>
      <c r="N635" s="7"/>
      <c r="O635" s="7" t="str">
        <f t="shared" si="145"/>
        <v>Equivalent Dividend Income</v>
      </c>
      <c r="P635" s="98">
        <f>SAStab!C2442</f>
        <v>0.252</v>
      </c>
      <c r="Q635">
        <f>SAStab!B10758</f>
        <v>714</v>
      </c>
      <c r="R635" s="52">
        <f>SAStab!C10758</f>
        <v>0</v>
      </c>
      <c r="S635" s="52">
        <f>SAStab!D10758</f>
        <v>0</v>
      </c>
      <c r="T635" s="52">
        <f>SAStab!E10758</f>
        <v>0</v>
      </c>
      <c r="U635" s="52">
        <f>SAStab!F10758</f>
        <v>0</v>
      </c>
      <c r="V635" s="52">
        <f>SAStab!G10758</f>
        <v>3</v>
      </c>
      <c r="W635" s="52">
        <f>SAStab!H10758</f>
        <v>1522</v>
      </c>
      <c r="X635">
        <f>SAStab!I10758</f>
        <v>4547</v>
      </c>
      <c r="Y635">
        <f>SAStab!J10758</f>
        <v>13103</v>
      </c>
      <c r="AA635" s="7"/>
      <c r="AB635" s="7" t="str">
        <f t="shared" si="146"/>
        <v>Equivalent Dividend Income</v>
      </c>
      <c r="AC635" s="98">
        <f>SAStab!D2442</f>
        <v>0.24299999999999999</v>
      </c>
      <c r="AD635">
        <f>SAStab!B10929</f>
        <v>801</v>
      </c>
      <c r="AE635">
        <f>SAStab!C10929</f>
        <v>0</v>
      </c>
      <c r="AF635">
        <f>SAStab!D10929</f>
        <v>0</v>
      </c>
      <c r="AG635">
        <f>SAStab!E10929</f>
        <v>0</v>
      </c>
      <c r="AH635">
        <f>SAStab!F10929</f>
        <v>0</v>
      </c>
      <c r="AI635">
        <f>SAStab!G10929</f>
        <v>0</v>
      </c>
      <c r="AJ635">
        <f>SAStab!H10929</f>
        <v>1758</v>
      </c>
      <c r="AK635">
        <f>SAStab!I10929</f>
        <v>4969</v>
      </c>
      <c r="AL635">
        <f>SAStab!J10929</f>
        <v>15485</v>
      </c>
      <c r="AN635" s="7"/>
      <c r="AO635" s="7" t="str">
        <f t="shared" si="147"/>
        <v>Equivalent Dividend Income</v>
      </c>
      <c r="AP635" s="98">
        <f>SAStab!E2442</f>
        <v>0.24399999999999999</v>
      </c>
      <c r="AQ635" s="52">
        <f>SAStab!B11100</f>
        <v>923</v>
      </c>
      <c r="AR635" s="52">
        <f>SAStab!C11100</f>
        <v>0</v>
      </c>
      <c r="AS635" s="52">
        <f>SAStab!D11100</f>
        <v>0</v>
      </c>
      <c r="AT635" s="52">
        <f>SAStab!E11100</f>
        <v>0</v>
      </c>
      <c r="AU635" s="52">
        <f>SAStab!F11100</f>
        <v>0</v>
      </c>
      <c r="AV635" s="52">
        <f>SAStab!G11100</f>
        <v>0</v>
      </c>
      <c r="AW635" s="52">
        <f>SAStab!H11100</f>
        <v>2294</v>
      </c>
      <c r="AX635" s="52">
        <f>SAStab!I11100</f>
        <v>5860</v>
      </c>
      <c r="AY635" s="52">
        <f>SAStab!J11100</f>
        <v>17316</v>
      </c>
      <c r="BA635" s="7"/>
      <c r="BB635" s="7" t="str">
        <f t="shared" si="148"/>
        <v>Equivalent Dividend Income</v>
      </c>
      <c r="BC635" s="98">
        <f>SAStab!F2442</f>
        <v>0.23599999999999999</v>
      </c>
      <c r="BD635" s="52">
        <f>SAStab!B11271</f>
        <v>997</v>
      </c>
      <c r="BE635" s="52">
        <f>SAStab!C11271</f>
        <v>0</v>
      </c>
      <c r="BF635" s="52">
        <f>SAStab!D11271</f>
        <v>0</v>
      </c>
      <c r="BG635" s="52">
        <f>SAStab!E11271</f>
        <v>0</v>
      </c>
      <c r="BH635" s="52">
        <f>SAStab!F11271</f>
        <v>0</v>
      </c>
      <c r="BI635" s="52">
        <f>SAStab!G11271</f>
        <v>0</v>
      </c>
      <c r="BJ635" s="52">
        <f>SAStab!H11271</f>
        <v>2096</v>
      </c>
      <c r="BK635" s="52">
        <f>SAStab!I11271</f>
        <v>6059</v>
      </c>
      <c r="BL635" s="52">
        <f>SAStab!J11271</f>
        <v>18414</v>
      </c>
      <c r="BN635" s="7"/>
      <c r="BO635" s="7" t="str">
        <f t="shared" si="149"/>
        <v>Equivalent Dividend Income</v>
      </c>
      <c r="BP635" s="98">
        <f>SAStab!G2442</f>
        <v>0.249</v>
      </c>
      <c r="BQ635">
        <f>SAStab!B11442</f>
        <v>1313</v>
      </c>
      <c r="BR635">
        <f>SAStab!C11442</f>
        <v>0</v>
      </c>
      <c r="BS635">
        <f>SAStab!D11442</f>
        <v>0</v>
      </c>
      <c r="BT635">
        <f>SAStab!E11442</f>
        <v>0</v>
      </c>
      <c r="BU635">
        <f>SAStab!F11442</f>
        <v>0</v>
      </c>
      <c r="BV635" s="11">
        <f>SAStab!G11442</f>
        <v>0</v>
      </c>
      <c r="BW635" s="11">
        <f>SAStab!H11442</f>
        <v>2910</v>
      </c>
      <c r="BX635" s="11">
        <f>SAStab!I11442</f>
        <v>7474</v>
      </c>
      <c r="BY635" s="11">
        <f>SAStab!J11442</f>
        <v>22351</v>
      </c>
    </row>
    <row r="636" spans="1:77">
      <c r="A636" s="7"/>
      <c r="B636" s="7" t="s">
        <v>517</v>
      </c>
      <c r="C636" s="98">
        <f>SAStab!B2443</f>
        <v>7.4999999999999997E-2</v>
      </c>
      <c r="D636" s="52">
        <f>SAStab!B10588</f>
        <v>634</v>
      </c>
      <c r="E636" s="52">
        <f>SAStab!C10588</f>
        <v>0</v>
      </c>
      <c r="F636" s="52">
        <f>SAStab!D10588</f>
        <v>0</v>
      </c>
      <c r="G636" s="52">
        <f>SAStab!E10588</f>
        <v>0</v>
      </c>
      <c r="H636" s="52">
        <f>SAStab!F10588</f>
        <v>0</v>
      </c>
      <c r="I636" s="52">
        <f>SAStab!G10588</f>
        <v>0</v>
      </c>
      <c r="J636" s="52">
        <f>SAStab!H10588</f>
        <v>0</v>
      </c>
      <c r="K636" s="52">
        <f>SAStab!I10588</f>
        <v>2112</v>
      </c>
      <c r="L636" s="52">
        <f>SAStab!J10588</f>
        <v>21604</v>
      </c>
      <c r="N636" s="7"/>
      <c r="O636" s="7" t="str">
        <f t="shared" si="145"/>
        <v>Equivalent Rental Income</v>
      </c>
      <c r="P636" s="98">
        <f>SAStab!C2443</f>
        <v>7.3999999999999996E-2</v>
      </c>
      <c r="Q636">
        <f>SAStab!B10759</f>
        <v>566</v>
      </c>
      <c r="R636" s="52">
        <f>SAStab!C10759</f>
        <v>0</v>
      </c>
      <c r="S636" s="52">
        <f>SAStab!D10759</f>
        <v>0</v>
      </c>
      <c r="T636" s="52">
        <f>SAStab!E10759</f>
        <v>0</v>
      </c>
      <c r="U636" s="52">
        <f>SAStab!F10759</f>
        <v>0</v>
      </c>
      <c r="V636" s="52">
        <f>SAStab!G10759</f>
        <v>0</v>
      </c>
      <c r="W636" s="52">
        <f>SAStab!H10759</f>
        <v>0</v>
      </c>
      <c r="X636">
        <f>SAStab!I10759</f>
        <v>2312</v>
      </c>
      <c r="Y636">
        <f>SAStab!J10759</f>
        <v>18245</v>
      </c>
      <c r="AA636" s="7"/>
      <c r="AB636" s="7" t="str">
        <f t="shared" si="146"/>
        <v>Equivalent Rental Income</v>
      </c>
      <c r="AC636" s="98">
        <f>SAStab!D2443</f>
        <v>7.1999999999999995E-2</v>
      </c>
      <c r="AD636">
        <f>SAStab!B10930</f>
        <v>770</v>
      </c>
      <c r="AE636">
        <f>SAStab!C10930</f>
        <v>0</v>
      </c>
      <c r="AF636">
        <f>SAStab!D10930</f>
        <v>0</v>
      </c>
      <c r="AG636">
        <f>SAStab!E10930</f>
        <v>0</v>
      </c>
      <c r="AH636">
        <f>SAStab!F10930</f>
        <v>0</v>
      </c>
      <c r="AI636">
        <f>SAStab!G10930</f>
        <v>0</v>
      </c>
      <c r="AJ636">
        <f>SAStab!H10930</f>
        <v>0</v>
      </c>
      <c r="AK636">
        <f>SAStab!I10930</f>
        <v>2554</v>
      </c>
      <c r="AL636">
        <f>SAStab!J10930</f>
        <v>26200</v>
      </c>
      <c r="AN636" s="7"/>
      <c r="AO636" s="7" t="str">
        <f t="shared" si="147"/>
        <v>Equivalent Rental Income</v>
      </c>
      <c r="AP636" s="98">
        <f>SAStab!E2443</f>
        <v>7.8E-2</v>
      </c>
      <c r="AQ636" s="52">
        <f>SAStab!B11101</f>
        <v>1054</v>
      </c>
      <c r="AR636" s="52">
        <f>SAStab!C11101</f>
        <v>0</v>
      </c>
      <c r="AS636" s="52">
        <f>SAStab!D11101</f>
        <v>0</v>
      </c>
      <c r="AT636" s="52">
        <f>SAStab!E11101</f>
        <v>0</v>
      </c>
      <c r="AU636" s="52">
        <f>SAStab!F11101</f>
        <v>0</v>
      </c>
      <c r="AV636" s="52">
        <f>SAStab!G11101</f>
        <v>0</v>
      </c>
      <c r="AW636" s="52">
        <f>SAStab!H11101</f>
        <v>0</v>
      </c>
      <c r="AX636" s="52">
        <f>SAStab!I11101</f>
        <v>4356</v>
      </c>
      <c r="AY636" s="52">
        <f>SAStab!J11101</f>
        <v>34717</v>
      </c>
      <c r="BA636" s="7"/>
      <c r="BB636" s="7" t="str">
        <f t="shared" si="148"/>
        <v>Equivalent Rental Income</v>
      </c>
      <c r="BC636" s="98">
        <f>SAStab!F2443</f>
        <v>7.0000000000000007E-2</v>
      </c>
      <c r="BD636" s="52">
        <f>SAStab!B11272</f>
        <v>1073</v>
      </c>
      <c r="BE636" s="52">
        <f>SAStab!C11272</f>
        <v>0</v>
      </c>
      <c r="BF636" s="52">
        <f>SAStab!D11272</f>
        <v>0</v>
      </c>
      <c r="BG636" s="52">
        <f>SAStab!E11272</f>
        <v>0</v>
      </c>
      <c r="BH636" s="52">
        <f>SAStab!F11272</f>
        <v>0</v>
      </c>
      <c r="BI636" s="52">
        <f>SAStab!G11272</f>
        <v>0</v>
      </c>
      <c r="BJ636" s="52">
        <f>SAStab!H11272</f>
        <v>0</v>
      </c>
      <c r="BK636" s="52">
        <f>SAStab!I11272</f>
        <v>3240</v>
      </c>
      <c r="BL636" s="52">
        <f>SAStab!J11272</f>
        <v>31219</v>
      </c>
      <c r="BN636" s="7"/>
      <c r="BO636" s="7" t="str">
        <f t="shared" si="149"/>
        <v>Equivalent Rental Income</v>
      </c>
      <c r="BP636" s="98">
        <f>SAStab!G2443</f>
        <v>7.0000000000000007E-2</v>
      </c>
      <c r="BQ636">
        <f>SAStab!B11443</f>
        <v>938</v>
      </c>
      <c r="BR636">
        <f>SAStab!C11443</f>
        <v>0</v>
      </c>
      <c r="BS636">
        <f>SAStab!D11443</f>
        <v>0</v>
      </c>
      <c r="BT636">
        <f>SAStab!E11443</f>
        <v>0</v>
      </c>
      <c r="BU636">
        <f>SAStab!F11443</f>
        <v>0</v>
      </c>
      <c r="BV636" s="11">
        <f>SAStab!G11443</f>
        <v>0</v>
      </c>
      <c r="BW636" s="11">
        <f>SAStab!H11443</f>
        <v>0</v>
      </c>
      <c r="BX636" s="11">
        <f>SAStab!I11443</f>
        <v>3139</v>
      </c>
      <c r="BY636" s="11">
        <f>SAStab!J11443</f>
        <v>31551</v>
      </c>
    </row>
    <row r="637" spans="1:77">
      <c r="A637" s="6" t="s">
        <v>61</v>
      </c>
      <c r="B637" s="7"/>
      <c r="C637" s="98"/>
      <c r="N637" s="6" t="s">
        <v>61</v>
      </c>
      <c r="O637" s="7"/>
      <c r="P637" s="98"/>
      <c r="AA637" s="6" t="s">
        <v>61</v>
      </c>
      <c r="AB637" s="7"/>
      <c r="AC637" s="98"/>
      <c r="AN637" s="6" t="s">
        <v>61</v>
      </c>
      <c r="AO637" s="7"/>
      <c r="AP637" s="98"/>
      <c r="BA637" s="6" t="s">
        <v>61</v>
      </c>
      <c r="BB637" s="7"/>
      <c r="BC637" s="98"/>
      <c r="BN637" s="6" t="s">
        <v>61</v>
      </c>
      <c r="BO637" s="7"/>
      <c r="BP637" s="98"/>
    </row>
    <row r="638" spans="1:77">
      <c r="A638" s="7"/>
      <c r="B638" s="7" t="s">
        <v>512</v>
      </c>
      <c r="C638" s="98">
        <f>SAStab!B2454</f>
        <v>1</v>
      </c>
      <c r="D638" s="52">
        <f>SAStab!B10589</f>
        <v>75440</v>
      </c>
      <c r="E638" s="52">
        <f>SAStab!C10589</f>
        <v>59513.1</v>
      </c>
      <c r="F638" s="52">
        <f>SAStab!D10589</f>
        <v>60992.33</v>
      </c>
      <c r="G638" s="52">
        <f>SAStab!E10589</f>
        <v>65512.2</v>
      </c>
      <c r="H638" s="52">
        <f>SAStab!F10589</f>
        <v>73828.899999999994</v>
      </c>
      <c r="I638" s="52">
        <f>SAStab!G10589</f>
        <v>84797</v>
      </c>
      <c r="J638" s="52">
        <f>SAStab!H10589</f>
        <v>92582</v>
      </c>
      <c r="K638" s="52">
        <f>SAStab!I10589</f>
        <v>95604</v>
      </c>
      <c r="L638" s="52">
        <f>SAStab!J10589</f>
        <v>97913</v>
      </c>
      <c r="N638" s="7"/>
      <c r="O638" s="7" t="str">
        <f t="shared" ref="O638:O664" si="150">$B638</f>
        <v>Equivalent Annuity Income</v>
      </c>
      <c r="P638" s="98">
        <f>SAStab!C2454</f>
        <v>1</v>
      </c>
      <c r="Q638">
        <f>SAStab!B10760</f>
        <v>81594</v>
      </c>
      <c r="R638" s="52">
        <f>SAStab!C10760</f>
        <v>64440.88</v>
      </c>
      <c r="S638" s="52">
        <f>SAStab!D10760</f>
        <v>66075.78</v>
      </c>
      <c r="T638" s="52">
        <f>SAStab!E10760</f>
        <v>70904</v>
      </c>
      <c r="U638" s="52">
        <f>SAStab!F10760</f>
        <v>80422</v>
      </c>
      <c r="V638" s="52">
        <f>SAStab!G10760</f>
        <v>91383</v>
      </c>
      <c r="W638" s="52">
        <f>SAStab!H10760</f>
        <v>99357</v>
      </c>
      <c r="X638">
        <f>SAStab!I10760</f>
        <v>102366</v>
      </c>
      <c r="Y638">
        <f>SAStab!J10760</f>
        <v>105417</v>
      </c>
      <c r="AA638" s="7"/>
      <c r="AB638" s="7" t="str">
        <f t="shared" ref="AB638:AB664" si="151">$B638</f>
        <v>Equivalent Annuity Income</v>
      </c>
      <c r="AC638" s="98">
        <f>SAStab!D2454</f>
        <v>1</v>
      </c>
      <c r="AD638">
        <f>SAStab!B10931</f>
        <v>84609</v>
      </c>
      <c r="AE638">
        <f>SAStab!C10931</f>
        <v>66371.679999999993</v>
      </c>
      <c r="AF638">
        <f>SAStab!D10931</f>
        <v>67922.42</v>
      </c>
      <c r="AG638">
        <f>SAStab!E10931</f>
        <v>73108.7</v>
      </c>
      <c r="AH638">
        <f>SAStab!F10931</f>
        <v>82893.7</v>
      </c>
      <c r="AI638">
        <f>SAStab!G10931</f>
        <v>95345</v>
      </c>
      <c r="AJ638">
        <f>SAStab!H10931</f>
        <v>104080</v>
      </c>
      <c r="AK638">
        <f>SAStab!I10931</f>
        <v>107540</v>
      </c>
      <c r="AL638">
        <f>SAStab!J10931</f>
        <v>110239</v>
      </c>
      <c r="AN638" s="7"/>
      <c r="AO638" s="7" t="str">
        <f t="shared" ref="AO638:AO664" si="152">$B638</f>
        <v>Equivalent Annuity Income</v>
      </c>
      <c r="AP638" s="98">
        <f>SAStab!E2454</f>
        <v>1</v>
      </c>
      <c r="AQ638" s="52">
        <f>SAStab!B11102</f>
        <v>88402</v>
      </c>
      <c r="AR638" s="52">
        <f>SAStab!C11102</f>
        <v>68503.86</v>
      </c>
      <c r="AS638" s="52">
        <f>SAStab!D11102</f>
        <v>70141.19</v>
      </c>
      <c r="AT638" s="52">
        <f>SAStab!E11102</f>
        <v>75931.7</v>
      </c>
      <c r="AU638" s="52">
        <f>SAStab!F11102</f>
        <v>86517.7</v>
      </c>
      <c r="AV638" s="52">
        <f>SAStab!G11102</f>
        <v>100214</v>
      </c>
      <c r="AW638" s="52">
        <f>SAStab!H11102</f>
        <v>109850</v>
      </c>
      <c r="AX638" s="52">
        <f>SAStab!I11102</f>
        <v>113783</v>
      </c>
      <c r="AY638" s="52">
        <f>SAStab!J11102</f>
        <v>116876</v>
      </c>
      <c r="BA638" s="7"/>
      <c r="BB638" s="7" t="str">
        <f t="shared" ref="BB638:BB664" si="153">$B638</f>
        <v>Equivalent Annuity Income</v>
      </c>
      <c r="BC638" s="98">
        <f>SAStab!F2454</f>
        <v>1</v>
      </c>
      <c r="BD638" s="52">
        <f>SAStab!B11273</f>
        <v>96694</v>
      </c>
      <c r="BE638" s="52">
        <f>SAStab!C11273</f>
        <v>74750.080000000002</v>
      </c>
      <c r="BF638" s="52">
        <f>SAStab!D11273</f>
        <v>76529.850000000006</v>
      </c>
      <c r="BG638" s="52">
        <f>SAStab!E11273</f>
        <v>82949.899999999994</v>
      </c>
      <c r="BH638" s="52">
        <f>SAStab!F11273</f>
        <v>94808.6</v>
      </c>
      <c r="BI638" s="52">
        <f>SAStab!G11273</f>
        <v>109330</v>
      </c>
      <c r="BJ638" s="52">
        <f>SAStab!H11273</f>
        <v>120143</v>
      </c>
      <c r="BK638" s="52">
        <f>SAStab!I11273</f>
        <v>124201</v>
      </c>
      <c r="BL638" s="52">
        <f>SAStab!J11273</f>
        <v>127447</v>
      </c>
      <c r="BN638" s="7"/>
      <c r="BO638" s="7" t="str">
        <f t="shared" ref="BO638:BO664" si="154">$B638</f>
        <v>Equivalent Annuity Income</v>
      </c>
      <c r="BP638" s="98">
        <f>SAStab!G2454</f>
        <v>1</v>
      </c>
      <c r="BQ638">
        <f>SAStab!B11444</f>
        <v>104810</v>
      </c>
      <c r="BR638">
        <f>SAStab!C11444</f>
        <v>81554.080000000002</v>
      </c>
      <c r="BS638">
        <f>SAStab!D11444</f>
        <v>83588.05</v>
      </c>
      <c r="BT638">
        <f>SAStab!E11444</f>
        <v>90221.8</v>
      </c>
      <c r="BU638">
        <f>SAStab!F11444</f>
        <v>102483.6</v>
      </c>
      <c r="BV638" s="11">
        <f>SAStab!G11444</f>
        <v>118338</v>
      </c>
      <c r="BW638" s="11">
        <f>SAStab!H11444</f>
        <v>129932</v>
      </c>
      <c r="BX638" s="11">
        <f>SAStab!I11444</f>
        <v>134521</v>
      </c>
      <c r="BY638" s="11">
        <f>SAStab!J11444</f>
        <v>138435</v>
      </c>
    </row>
    <row r="639" spans="1:77">
      <c r="A639" s="7"/>
      <c r="B639" s="7" t="s">
        <v>39</v>
      </c>
      <c r="C639" s="98">
        <f>SAStab!B2455</f>
        <v>0.86199999999999999</v>
      </c>
      <c r="D639" s="52">
        <f>SAStab!B10590</f>
        <v>17074</v>
      </c>
      <c r="E639" s="52">
        <f>SAStab!C10590</f>
        <v>0</v>
      </c>
      <c r="F639" s="52">
        <f>SAStab!D10590</f>
        <v>0</v>
      </c>
      <c r="G639" s="52">
        <f>SAStab!E10590</f>
        <v>10549.6</v>
      </c>
      <c r="H639" s="52">
        <f>SAStab!F10590</f>
        <v>19010.2</v>
      </c>
      <c r="I639" s="52">
        <f>SAStab!G10590</f>
        <v>24408</v>
      </c>
      <c r="J639" s="52">
        <f>SAStab!H10590</f>
        <v>28018</v>
      </c>
      <c r="K639" s="52">
        <f>SAStab!I10590</f>
        <v>30456</v>
      </c>
      <c r="L639" s="52">
        <f>SAStab!J10590</f>
        <v>34672</v>
      </c>
      <c r="N639" s="7"/>
      <c r="O639" s="7" t="str">
        <f t="shared" si="150"/>
        <v>Social Security Benefits</v>
      </c>
      <c r="P639" s="98">
        <f>SAStab!C2455</f>
        <v>0.874</v>
      </c>
      <c r="Q639">
        <f>SAStab!B10761</f>
        <v>19777</v>
      </c>
      <c r="R639" s="52">
        <f>SAStab!C10761</f>
        <v>0</v>
      </c>
      <c r="S639" s="52">
        <f>SAStab!D10761</f>
        <v>0</v>
      </c>
      <c r="T639" s="52">
        <f>SAStab!E10761</f>
        <v>12478.1</v>
      </c>
      <c r="U639" s="52">
        <f>SAStab!F10761</f>
        <v>22389.1</v>
      </c>
      <c r="V639" s="52">
        <f>SAStab!G10761</f>
        <v>27863</v>
      </c>
      <c r="W639" s="52">
        <f>SAStab!H10761</f>
        <v>32060</v>
      </c>
      <c r="X639">
        <f>SAStab!I10761</f>
        <v>34199</v>
      </c>
      <c r="Y639">
        <f>SAStab!J10761</f>
        <v>38407</v>
      </c>
      <c r="AA639" s="7"/>
      <c r="AB639" s="7" t="str">
        <f t="shared" si="151"/>
        <v>Social Security Benefits</v>
      </c>
      <c r="AC639" s="98">
        <f>SAStab!D2455</f>
        <v>0.90300000000000002</v>
      </c>
      <c r="AD639">
        <f>SAStab!B10932</f>
        <v>22654</v>
      </c>
      <c r="AE639">
        <f>SAStab!C10932</f>
        <v>0</v>
      </c>
      <c r="AF639">
        <f>SAStab!D10932</f>
        <v>1431.88</v>
      </c>
      <c r="AG639">
        <f>SAStab!E10932</f>
        <v>16406.900000000001</v>
      </c>
      <c r="AH639">
        <f>SAStab!F10932</f>
        <v>25079.8</v>
      </c>
      <c r="AI639">
        <f>SAStab!G10932</f>
        <v>30558</v>
      </c>
      <c r="AJ639">
        <f>SAStab!H10932</f>
        <v>34872</v>
      </c>
      <c r="AK639">
        <f>SAStab!I10932</f>
        <v>37586</v>
      </c>
      <c r="AL639">
        <f>SAStab!J10932</f>
        <v>42737</v>
      </c>
      <c r="AN639" s="7"/>
      <c r="AO639" s="7" t="str">
        <f t="shared" si="152"/>
        <v>Social Security Benefits</v>
      </c>
      <c r="AP639" s="98">
        <f>SAStab!E2455</f>
        <v>0.89500000000000002</v>
      </c>
      <c r="AQ639" s="52">
        <f>SAStab!B11103</f>
        <v>24274</v>
      </c>
      <c r="AR639" s="52">
        <f>SAStab!C11103</f>
        <v>0</v>
      </c>
      <c r="AS639" s="52">
        <f>SAStab!D11103</f>
        <v>0</v>
      </c>
      <c r="AT639" s="52">
        <f>SAStab!E11103</f>
        <v>16519.2</v>
      </c>
      <c r="AU639" s="52">
        <f>SAStab!F11103</f>
        <v>27002.6</v>
      </c>
      <c r="AV639" s="52">
        <f>SAStab!G11103</f>
        <v>33243</v>
      </c>
      <c r="AW639" s="52">
        <f>SAStab!H11103</f>
        <v>38431</v>
      </c>
      <c r="AX639" s="52">
        <f>SAStab!I11103</f>
        <v>41513</v>
      </c>
      <c r="AY639" s="52">
        <f>SAStab!J11103</f>
        <v>48494</v>
      </c>
      <c r="BA639" s="7"/>
      <c r="BB639" s="7" t="str">
        <f t="shared" si="153"/>
        <v>Social Security Benefits</v>
      </c>
      <c r="BC639" s="98">
        <f>SAStab!F2455</f>
        <v>0.90200000000000002</v>
      </c>
      <c r="BD639" s="52">
        <f>SAStab!B11274</f>
        <v>26826</v>
      </c>
      <c r="BE639" s="52">
        <f>SAStab!C11274</f>
        <v>0</v>
      </c>
      <c r="BF639" s="52">
        <f>SAStab!D11274</f>
        <v>1142.28</v>
      </c>
      <c r="BG639" s="52">
        <f>SAStab!E11274</f>
        <v>18247.900000000001</v>
      </c>
      <c r="BH639" s="52">
        <f>SAStab!F11274</f>
        <v>29418.9</v>
      </c>
      <c r="BI639" s="52">
        <f>SAStab!G11274</f>
        <v>36800</v>
      </c>
      <c r="BJ639" s="52">
        <f>SAStab!H11274</f>
        <v>42762</v>
      </c>
      <c r="BK639" s="52">
        <f>SAStab!I11274</f>
        <v>46114</v>
      </c>
      <c r="BL639" s="52">
        <f>SAStab!J11274</f>
        <v>53029</v>
      </c>
      <c r="BN639" s="7"/>
      <c r="BO639" s="7" t="str">
        <f t="shared" si="154"/>
        <v>Social Security Benefits</v>
      </c>
      <c r="BP639" s="98">
        <f>SAStab!G2455</f>
        <v>0.89800000000000002</v>
      </c>
      <c r="BQ639">
        <f>SAStab!B11445</f>
        <v>30406</v>
      </c>
      <c r="BR639">
        <f>SAStab!C11445</f>
        <v>0</v>
      </c>
      <c r="BS639">
        <f>SAStab!D11445</f>
        <v>0</v>
      </c>
      <c r="BT639">
        <f>SAStab!E11445</f>
        <v>21224.6</v>
      </c>
      <c r="BU639">
        <f>SAStab!F11445</f>
        <v>33636.6</v>
      </c>
      <c r="BV639" s="11">
        <f>SAStab!G11445</f>
        <v>41751</v>
      </c>
      <c r="BW639" s="11">
        <f>SAStab!H11445</f>
        <v>47807</v>
      </c>
      <c r="BX639" s="11">
        <f>SAStab!I11445</f>
        <v>51528</v>
      </c>
      <c r="BY639" s="11">
        <f>SAStab!J11445</f>
        <v>59573</v>
      </c>
    </row>
    <row r="640" spans="1:77">
      <c r="A640" s="7"/>
      <c r="B640" s="9" t="s">
        <v>44</v>
      </c>
      <c r="C640" s="98">
        <f>SAStab!B2463</f>
        <v>0.80300000000000005</v>
      </c>
      <c r="D640" s="52">
        <f>SAStab!B10598</f>
        <v>14140</v>
      </c>
      <c r="E640" s="52">
        <f>SAStab!C10598</f>
        <v>0</v>
      </c>
      <c r="F640" s="52">
        <f>SAStab!D10598</f>
        <v>0</v>
      </c>
      <c r="G640" s="52">
        <f>SAStab!E10598</f>
        <v>7880.3</v>
      </c>
      <c r="H640" s="52">
        <f>SAStab!F10598</f>
        <v>15709.4</v>
      </c>
      <c r="I640" s="52">
        <f>SAStab!G10598</f>
        <v>21527</v>
      </c>
      <c r="J640" s="52">
        <f>SAStab!H10598</f>
        <v>25067</v>
      </c>
      <c r="K640" s="52">
        <f>SAStab!I10598</f>
        <v>26849</v>
      </c>
      <c r="L640" s="52">
        <f>SAStab!J10598</f>
        <v>29882</v>
      </c>
      <c r="N640" s="7"/>
      <c r="O640" s="7" t="str">
        <f>$B640</f>
        <v xml:space="preserve">      Own Benefit</v>
      </c>
      <c r="P640" s="98">
        <f>SAStab!C2463</f>
        <v>0.81699999999999995</v>
      </c>
      <c r="Q640">
        <f>SAStab!B10769</f>
        <v>16255</v>
      </c>
      <c r="R640" s="52">
        <f>SAStab!C10769</f>
        <v>0</v>
      </c>
      <c r="S640" s="52">
        <f>SAStab!D10769</f>
        <v>0</v>
      </c>
      <c r="T640" s="52">
        <f>SAStab!E10769</f>
        <v>9848.2999999999993</v>
      </c>
      <c r="U640" s="52">
        <f>SAStab!F10769</f>
        <v>18068.900000000001</v>
      </c>
      <c r="V640" s="52">
        <f>SAStab!G10769</f>
        <v>24282</v>
      </c>
      <c r="W640" s="52">
        <f>SAStab!H10769</f>
        <v>27982</v>
      </c>
      <c r="X640">
        <f>SAStab!I10769</f>
        <v>30007</v>
      </c>
      <c r="Y640">
        <f>SAStab!J10769</f>
        <v>33518</v>
      </c>
      <c r="AA640" s="7"/>
      <c r="AB640" s="7" t="str">
        <f>$B640</f>
        <v xml:space="preserve">      Own Benefit</v>
      </c>
      <c r="AC640" s="98">
        <f>SAStab!D2463</f>
        <v>0.85899999999999999</v>
      </c>
      <c r="AD640">
        <f>SAStab!B10940</f>
        <v>18809</v>
      </c>
      <c r="AE640">
        <f>SAStab!C10940</f>
        <v>0</v>
      </c>
      <c r="AF640">
        <f>SAStab!D10940</f>
        <v>0</v>
      </c>
      <c r="AG640">
        <f>SAStab!E10940</f>
        <v>12600.3</v>
      </c>
      <c r="AH640">
        <f>SAStab!F10940</f>
        <v>20877.5</v>
      </c>
      <c r="AI640">
        <f>SAStab!G10940</f>
        <v>26751</v>
      </c>
      <c r="AJ640">
        <f>SAStab!H10940</f>
        <v>30577</v>
      </c>
      <c r="AK640">
        <f>SAStab!I10940</f>
        <v>32946</v>
      </c>
      <c r="AL640">
        <f>SAStab!J10940</f>
        <v>36370</v>
      </c>
      <c r="AN640" s="7"/>
      <c r="AO640" s="7" t="str">
        <f>$B640</f>
        <v xml:space="preserve">      Own Benefit</v>
      </c>
      <c r="AP640" s="98">
        <f>SAStab!E2463</f>
        <v>0.85699999999999998</v>
      </c>
      <c r="AQ640" s="52">
        <f>SAStab!B11111</f>
        <v>20280</v>
      </c>
      <c r="AR640" s="52">
        <f>SAStab!C11111</f>
        <v>0</v>
      </c>
      <c r="AS640" s="52">
        <f>SAStab!D11111</f>
        <v>0</v>
      </c>
      <c r="AT640" s="52">
        <f>SAStab!E11111</f>
        <v>13392</v>
      </c>
      <c r="AU640" s="52">
        <f>SAStab!F11111</f>
        <v>22172.9</v>
      </c>
      <c r="AV640" s="52">
        <f>SAStab!G11111</f>
        <v>29078</v>
      </c>
      <c r="AW640" s="52">
        <f>SAStab!H11111</f>
        <v>33613</v>
      </c>
      <c r="AX640" s="52">
        <f>SAStab!I11111</f>
        <v>36114</v>
      </c>
      <c r="AY640" s="52">
        <f>SAStab!J11111</f>
        <v>41166</v>
      </c>
      <c r="BA640" s="7"/>
      <c r="BB640" s="7" t="str">
        <f>$B640</f>
        <v xml:space="preserve">      Own Benefit</v>
      </c>
      <c r="BC640" s="98">
        <f>SAStab!F2463</f>
        <v>0.86</v>
      </c>
      <c r="BD640" s="52">
        <f>SAStab!B11282</f>
        <v>22442</v>
      </c>
      <c r="BE640" s="52">
        <f>SAStab!C11282</f>
        <v>0</v>
      </c>
      <c r="BF640" s="52">
        <f>SAStab!D11282</f>
        <v>0</v>
      </c>
      <c r="BG640" s="52">
        <f>SAStab!E11282</f>
        <v>14732.8</v>
      </c>
      <c r="BH640" s="52">
        <f>SAStab!F11282</f>
        <v>24280.400000000001</v>
      </c>
      <c r="BI640" s="52">
        <f>SAStab!G11282</f>
        <v>31974</v>
      </c>
      <c r="BJ640" s="52">
        <f>SAStab!H11282</f>
        <v>37607</v>
      </c>
      <c r="BK640" s="52">
        <f>SAStab!I11282</f>
        <v>40587</v>
      </c>
      <c r="BL640" s="52">
        <f>SAStab!J11282</f>
        <v>45793</v>
      </c>
      <c r="BN640" s="7"/>
      <c r="BO640" s="7" t="str">
        <f>$B640</f>
        <v xml:space="preserve">      Own Benefit</v>
      </c>
      <c r="BP640" s="98">
        <f>SAStab!G2463</f>
        <v>0.86599999999999999</v>
      </c>
      <c r="BQ640">
        <f>SAStab!B11453</f>
        <v>25432</v>
      </c>
      <c r="BR640">
        <f>SAStab!C11453</f>
        <v>0</v>
      </c>
      <c r="BS640">
        <f>SAStab!D11453</f>
        <v>0</v>
      </c>
      <c r="BT640">
        <f>SAStab!E11453</f>
        <v>17176.400000000001</v>
      </c>
      <c r="BU640">
        <f>SAStab!F11453</f>
        <v>27422.5</v>
      </c>
      <c r="BV640" s="11">
        <f>SAStab!G11453</f>
        <v>36366</v>
      </c>
      <c r="BW640" s="11">
        <f>SAStab!H11453</f>
        <v>42413</v>
      </c>
      <c r="BX640" s="11">
        <f>SAStab!I11453</f>
        <v>45421</v>
      </c>
      <c r="BY640" s="11">
        <f>SAStab!J11453</f>
        <v>50416</v>
      </c>
    </row>
    <row r="641" spans="1:77">
      <c r="A641" s="7"/>
      <c r="B641" s="9" t="s">
        <v>45</v>
      </c>
      <c r="C641" s="98">
        <f>SAStab!B2464</f>
        <v>0.48099999999999998</v>
      </c>
      <c r="D641" s="52">
        <f>SAStab!B10599</f>
        <v>7936</v>
      </c>
      <c r="E641" s="52">
        <f>SAStab!C10599</f>
        <v>0</v>
      </c>
      <c r="F641" s="52">
        <f>SAStab!D10599</f>
        <v>0</v>
      </c>
      <c r="G641" s="52">
        <f>SAStab!E10599</f>
        <v>0</v>
      </c>
      <c r="H641" s="52">
        <f>SAStab!F10599</f>
        <v>0</v>
      </c>
      <c r="I641" s="52">
        <f>SAStab!G10599</f>
        <v>15498</v>
      </c>
      <c r="J641" s="52">
        <f>SAStab!H10599</f>
        <v>22946</v>
      </c>
      <c r="K641" s="52">
        <f>SAStab!I10599</f>
        <v>25373</v>
      </c>
      <c r="L641" s="52">
        <f>SAStab!J10599</f>
        <v>29057</v>
      </c>
      <c r="N641" s="7"/>
      <c r="O641" s="7" t="str">
        <f>$B641</f>
        <v xml:space="preserve">      Spouse Benefit</v>
      </c>
      <c r="P641" s="98">
        <f>SAStab!C2464</f>
        <v>0.497</v>
      </c>
      <c r="Q641">
        <f>SAStab!B10770</f>
        <v>9334</v>
      </c>
      <c r="R641" s="52">
        <f>SAStab!C10770</f>
        <v>0</v>
      </c>
      <c r="S641" s="52">
        <f>SAStab!D10770</f>
        <v>0</v>
      </c>
      <c r="T641" s="52">
        <f>SAStab!E10770</f>
        <v>0</v>
      </c>
      <c r="U641" s="52">
        <f>SAStab!F10770</f>
        <v>0</v>
      </c>
      <c r="V641" s="52">
        <f>SAStab!G10770</f>
        <v>18780</v>
      </c>
      <c r="W641" s="52">
        <f>SAStab!H10770</f>
        <v>25259</v>
      </c>
      <c r="X641">
        <f>SAStab!I10770</f>
        <v>27922</v>
      </c>
      <c r="Y641">
        <f>SAStab!J10770</f>
        <v>32171</v>
      </c>
      <c r="AA641" s="7"/>
      <c r="AB641" s="7" t="str">
        <f>$B641</f>
        <v xml:space="preserve">      Spouse Benefit</v>
      </c>
      <c r="AC641" s="98">
        <f>SAStab!D2464</f>
        <v>0.49399999999999999</v>
      </c>
      <c r="AD641">
        <f>SAStab!B10941</f>
        <v>10102</v>
      </c>
      <c r="AE641">
        <f>SAStab!C10941</f>
        <v>0</v>
      </c>
      <c r="AF641">
        <f>SAStab!D10941</f>
        <v>0</v>
      </c>
      <c r="AG641">
        <f>SAStab!E10941</f>
        <v>0</v>
      </c>
      <c r="AH641">
        <f>SAStab!F10941</f>
        <v>0</v>
      </c>
      <c r="AI641">
        <f>SAStab!G10941</f>
        <v>20384</v>
      </c>
      <c r="AJ641">
        <f>SAStab!H10941</f>
        <v>27518</v>
      </c>
      <c r="AK641">
        <f>SAStab!I10941</f>
        <v>30439</v>
      </c>
      <c r="AL641">
        <f>SAStab!J10941</f>
        <v>35077</v>
      </c>
      <c r="AN641" s="7"/>
      <c r="AO641" s="7" t="str">
        <f>$B641</f>
        <v xml:space="preserve">      Spouse Benefit</v>
      </c>
      <c r="AP641" s="98">
        <f>SAStab!E2464</f>
        <v>0.47399999999999998</v>
      </c>
      <c r="AQ641" s="52">
        <f>SAStab!B11112</f>
        <v>10506</v>
      </c>
      <c r="AR641" s="52">
        <f>SAStab!C11112</f>
        <v>0</v>
      </c>
      <c r="AS641" s="52">
        <f>SAStab!D11112</f>
        <v>0</v>
      </c>
      <c r="AT641" s="52">
        <f>SAStab!E11112</f>
        <v>0</v>
      </c>
      <c r="AU641" s="52">
        <f>SAStab!F11112</f>
        <v>0</v>
      </c>
      <c r="AV641" s="52">
        <f>SAStab!G11112</f>
        <v>20875</v>
      </c>
      <c r="AW641" s="52">
        <f>SAStab!H11112</f>
        <v>30047</v>
      </c>
      <c r="AX641" s="52">
        <f>SAStab!I11112</f>
        <v>33628</v>
      </c>
      <c r="AY641" s="52">
        <f>SAStab!J11112</f>
        <v>39800</v>
      </c>
      <c r="BA641" s="7"/>
      <c r="BB641" s="7" t="str">
        <f>$B641</f>
        <v xml:space="preserve">      Spouse Benefit</v>
      </c>
      <c r="BC641" s="98">
        <f>SAStab!F2464</f>
        <v>0.47799999999999998</v>
      </c>
      <c r="BD641" s="52">
        <f>SAStab!B11283</f>
        <v>11689</v>
      </c>
      <c r="BE641" s="52">
        <f>SAStab!C11283</f>
        <v>0</v>
      </c>
      <c r="BF641" s="52">
        <f>SAStab!D11283</f>
        <v>0</v>
      </c>
      <c r="BG641" s="52">
        <f>SAStab!E11283</f>
        <v>0</v>
      </c>
      <c r="BH641" s="52">
        <f>SAStab!F11283</f>
        <v>0</v>
      </c>
      <c r="BI641" s="52">
        <f>SAStab!G11283</f>
        <v>23084</v>
      </c>
      <c r="BJ641" s="52">
        <f>SAStab!H11283</f>
        <v>33210</v>
      </c>
      <c r="BK641" s="52">
        <f>SAStab!I11283</f>
        <v>37528</v>
      </c>
      <c r="BL641" s="52">
        <f>SAStab!J11283</f>
        <v>44126</v>
      </c>
      <c r="BN641" s="7"/>
      <c r="BO641" s="7" t="str">
        <f>$B641</f>
        <v xml:space="preserve">      Spouse Benefit</v>
      </c>
      <c r="BP641" s="98">
        <f>SAStab!G2464</f>
        <v>0.48099999999999998</v>
      </c>
      <c r="BQ641">
        <f>SAStab!B11454</f>
        <v>13261</v>
      </c>
      <c r="BR641">
        <f>SAStab!C11454</f>
        <v>0</v>
      </c>
      <c r="BS641">
        <f>SAStab!D11454</f>
        <v>0</v>
      </c>
      <c r="BT641">
        <f>SAStab!E11454</f>
        <v>0</v>
      </c>
      <c r="BU641">
        <f>SAStab!F11454</f>
        <v>0</v>
      </c>
      <c r="BV641" s="11">
        <f>SAStab!G11454</f>
        <v>25824</v>
      </c>
      <c r="BW641" s="11">
        <f>SAStab!H11454</f>
        <v>37982</v>
      </c>
      <c r="BX641" s="11">
        <f>SAStab!I11454</f>
        <v>42343</v>
      </c>
      <c r="BY641" s="11">
        <f>SAStab!J11454</f>
        <v>48550</v>
      </c>
    </row>
    <row r="642" spans="1:77">
      <c r="B642" s="7" t="s">
        <v>63</v>
      </c>
      <c r="C642" s="98">
        <f>SAStab!B2456</f>
        <v>0</v>
      </c>
      <c r="D642" s="52">
        <f>SAStab!B10591</f>
        <v>0</v>
      </c>
      <c r="E642" s="52">
        <f>SAStab!C10591</f>
        <v>0</v>
      </c>
      <c r="F642" s="52">
        <f>SAStab!D10591</f>
        <v>0</v>
      </c>
      <c r="G642" s="52">
        <f>SAStab!E10591</f>
        <v>0</v>
      </c>
      <c r="H642" s="52">
        <f>SAStab!F10591</f>
        <v>0</v>
      </c>
      <c r="I642" s="52">
        <f>SAStab!G10591</f>
        <v>0</v>
      </c>
      <c r="J642" s="52">
        <f>SAStab!H10591</f>
        <v>0</v>
      </c>
      <c r="K642" s="52">
        <f>SAStab!I10591</f>
        <v>0</v>
      </c>
      <c r="L642" s="52">
        <f>SAStab!J10591</f>
        <v>0</v>
      </c>
      <c r="O642" s="7" t="str">
        <f t="shared" si="150"/>
        <v>SSI</v>
      </c>
      <c r="P642" s="98">
        <f>SAStab!C2456</f>
        <v>0</v>
      </c>
      <c r="Q642">
        <f>SAStab!B10762</f>
        <v>1</v>
      </c>
      <c r="R642" s="52">
        <f>SAStab!C10762</f>
        <v>0</v>
      </c>
      <c r="S642" s="52">
        <f>SAStab!D10762</f>
        <v>0</v>
      </c>
      <c r="T642" s="52">
        <f>SAStab!E10762</f>
        <v>0</v>
      </c>
      <c r="U642" s="52">
        <f>SAStab!F10762</f>
        <v>0</v>
      </c>
      <c r="V642" s="52">
        <f>SAStab!G10762</f>
        <v>0</v>
      </c>
      <c r="W642" s="52">
        <f>SAStab!H10762</f>
        <v>0</v>
      </c>
      <c r="X642">
        <f>SAStab!I10762</f>
        <v>0</v>
      </c>
      <c r="Y642">
        <f>SAStab!J10762</f>
        <v>0</v>
      </c>
      <c r="AB642" s="7" t="str">
        <f t="shared" si="151"/>
        <v>SSI</v>
      </c>
      <c r="AC642" s="98">
        <f>SAStab!D2456</f>
        <v>0</v>
      </c>
      <c r="AD642">
        <f>SAStab!B10933</f>
        <v>0</v>
      </c>
      <c r="AE642">
        <f>SAStab!C10933</f>
        <v>0</v>
      </c>
      <c r="AF642">
        <f>SAStab!D10933</f>
        <v>0</v>
      </c>
      <c r="AG642">
        <f>SAStab!E10933</f>
        <v>0</v>
      </c>
      <c r="AH642">
        <f>SAStab!F10933</f>
        <v>0</v>
      </c>
      <c r="AI642">
        <f>SAStab!G10933</f>
        <v>0</v>
      </c>
      <c r="AJ642">
        <f>SAStab!H10933</f>
        <v>0</v>
      </c>
      <c r="AK642">
        <f>SAStab!I10933</f>
        <v>0</v>
      </c>
      <c r="AL642">
        <f>SAStab!J10933</f>
        <v>0</v>
      </c>
      <c r="AO642" s="7" t="str">
        <f t="shared" si="152"/>
        <v>SSI</v>
      </c>
      <c r="AP642" s="98">
        <f>SAStab!E2456</f>
        <v>0</v>
      </c>
      <c r="AQ642" s="52">
        <f>SAStab!B11104</f>
        <v>0</v>
      </c>
      <c r="AR642" s="52">
        <f>SAStab!C11104</f>
        <v>0</v>
      </c>
      <c r="AS642" s="52">
        <f>SAStab!D11104</f>
        <v>0</v>
      </c>
      <c r="AT642" s="52">
        <f>SAStab!E11104</f>
        <v>0</v>
      </c>
      <c r="AU642" s="52">
        <f>SAStab!F11104</f>
        <v>0</v>
      </c>
      <c r="AV642" s="52">
        <f>SAStab!G11104</f>
        <v>0</v>
      </c>
      <c r="AW642" s="52">
        <f>SAStab!H11104</f>
        <v>0</v>
      </c>
      <c r="AX642" s="52">
        <f>SAStab!I11104</f>
        <v>0</v>
      </c>
      <c r="AY642" s="52">
        <f>SAStab!J11104</f>
        <v>0</v>
      </c>
      <c r="BB642" s="7" t="str">
        <f t="shared" si="153"/>
        <v>SSI</v>
      </c>
      <c r="BC642" s="98">
        <f>SAStab!F2456</f>
        <v>0</v>
      </c>
      <c r="BD642" s="52">
        <f>SAStab!B11275</f>
        <v>0</v>
      </c>
      <c r="BE642" s="52">
        <f>SAStab!C11275</f>
        <v>0</v>
      </c>
      <c r="BF642" s="52">
        <f>SAStab!D11275</f>
        <v>0</v>
      </c>
      <c r="BG642" s="52">
        <f>SAStab!E11275</f>
        <v>0</v>
      </c>
      <c r="BH642" s="52">
        <f>SAStab!F11275</f>
        <v>0</v>
      </c>
      <c r="BI642" s="52">
        <f>SAStab!G11275</f>
        <v>0</v>
      </c>
      <c r="BJ642" s="52">
        <f>SAStab!H11275</f>
        <v>0</v>
      </c>
      <c r="BK642" s="52">
        <f>SAStab!I11275</f>
        <v>0</v>
      </c>
      <c r="BL642" s="52">
        <f>SAStab!J11275</f>
        <v>0</v>
      </c>
      <c r="BO642" s="7" t="str">
        <f t="shared" si="154"/>
        <v>SSI</v>
      </c>
      <c r="BP642" s="98">
        <f>SAStab!G2456</f>
        <v>0</v>
      </c>
      <c r="BQ642">
        <f>SAStab!B11446</f>
        <v>0</v>
      </c>
      <c r="BR642">
        <f>SAStab!C11446</f>
        <v>0</v>
      </c>
      <c r="BS642">
        <f>SAStab!D11446</f>
        <v>0</v>
      </c>
      <c r="BT642">
        <f>SAStab!E11446</f>
        <v>0</v>
      </c>
      <c r="BU642">
        <f>SAStab!F11446</f>
        <v>0</v>
      </c>
      <c r="BV642" s="11">
        <f>SAStab!G11446</f>
        <v>0</v>
      </c>
      <c r="BW642" s="11">
        <f>SAStab!H11446</f>
        <v>0</v>
      </c>
      <c r="BX642" s="11">
        <f>SAStab!I11446</f>
        <v>0</v>
      </c>
      <c r="BY642" s="11">
        <f>SAStab!J11446</f>
        <v>0</v>
      </c>
    </row>
    <row r="643" spans="1:77">
      <c r="A643" s="7"/>
      <c r="B643" s="7" t="s">
        <v>271</v>
      </c>
      <c r="C643" s="98">
        <f>SAStab!B2457</f>
        <v>0.996</v>
      </c>
      <c r="D643" s="52">
        <f>SAStab!B10592</f>
        <v>20583</v>
      </c>
      <c r="E643" s="52">
        <f>SAStab!C10592</f>
        <v>1355.54</v>
      </c>
      <c r="F643" s="52">
        <f>SAStab!D10592</f>
        <v>2959.61</v>
      </c>
      <c r="G643" s="52">
        <f>SAStab!E10592</f>
        <v>6799.5</v>
      </c>
      <c r="H643" s="52">
        <f>SAStab!F10592</f>
        <v>15498.2</v>
      </c>
      <c r="I643" s="52">
        <f>SAStab!G10592</f>
        <v>31270</v>
      </c>
      <c r="J643" s="52">
        <f>SAStab!H10592</f>
        <v>45561</v>
      </c>
      <c r="K643" s="52">
        <f>SAStab!I10592</f>
        <v>54088</v>
      </c>
      <c r="L643" s="52">
        <f>SAStab!J10592</f>
        <v>68877</v>
      </c>
      <c r="N643" s="7"/>
      <c r="O643" s="7" t="str">
        <f t="shared" si="150"/>
        <v>Annuitized Financial Income</v>
      </c>
      <c r="P643" s="98">
        <f>SAStab!C2457</f>
        <v>0.996</v>
      </c>
      <c r="Q643">
        <f>SAStab!B10763</f>
        <v>22664</v>
      </c>
      <c r="R643" s="52">
        <f>SAStab!C10763</f>
        <v>1920.57</v>
      </c>
      <c r="S643" s="52">
        <f>SAStab!D10763</f>
        <v>3783.84</v>
      </c>
      <c r="T643" s="52">
        <f>SAStab!E10763</f>
        <v>8686.4</v>
      </c>
      <c r="U643" s="52">
        <f>SAStab!F10763</f>
        <v>18320.400000000001</v>
      </c>
      <c r="V643" s="52">
        <f>SAStab!G10763</f>
        <v>33529</v>
      </c>
      <c r="W643" s="52">
        <f>SAStab!H10763</f>
        <v>48210</v>
      </c>
      <c r="X643">
        <f>SAStab!I10763</f>
        <v>57726</v>
      </c>
      <c r="Y643">
        <f>SAStab!J10763</f>
        <v>70557</v>
      </c>
      <c r="AA643" s="7"/>
      <c r="AB643" s="7" t="str">
        <f t="shared" si="151"/>
        <v>Annuitized Financial Income</v>
      </c>
      <c r="AC643" s="98">
        <f>SAStab!D2457</f>
        <v>0.995</v>
      </c>
      <c r="AD643">
        <f>SAStab!B10934</f>
        <v>25541</v>
      </c>
      <c r="AE643">
        <f>SAStab!C10934</f>
        <v>2146.41</v>
      </c>
      <c r="AF643">
        <f>SAStab!D10934</f>
        <v>4217.25</v>
      </c>
      <c r="AG643">
        <f>SAStab!E10934</f>
        <v>10170.200000000001</v>
      </c>
      <c r="AH643">
        <f>SAStab!F10934</f>
        <v>21844.6</v>
      </c>
      <c r="AI643">
        <f>SAStab!G10934</f>
        <v>37543</v>
      </c>
      <c r="AJ643">
        <f>SAStab!H10934</f>
        <v>52888</v>
      </c>
      <c r="AK643">
        <f>SAStab!I10934</f>
        <v>60452</v>
      </c>
      <c r="AL643">
        <f>SAStab!J10934</f>
        <v>74991</v>
      </c>
      <c r="AN643" s="7"/>
      <c r="AO643" s="7" t="str">
        <f t="shared" si="152"/>
        <v>Annuitized Financial Income</v>
      </c>
      <c r="AP643" s="98">
        <f>SAStab!E2457</f>
        <v>0.99299999999999999</v>
      </c>
      <c r="AQ643" s="52">
        <f>SAStab!B11105</f>
        <v>28284</v>
      </c>
      <c r="AR643" s="52">
        <f>SAStab!C11105</f>
        <v>1811.45</v>
      </c>
      <c r="AS643" s="52">
        <f>SAStab!D11105</f>
        <v>4110.2700000000004</v>
      </c>
      <c r="AT643" s="52">
        <f>SAStab!E11105</f>
        <v>10771.3</v>
      </c>
      <c r="AU643" s="52">
        <f>SAStab!F11105</f>
        <v>25334.2</v>
      </c>
      <c r="AV643" s="52">
        <f>SAStab!G11105</f>
        <v>41917</v>
      </c>
      <c r="AW643" s="52">
        <f>SAStab!H11105</f>
        <v>57607</v>
      </c>
      <c r="AX643" s="52">
        <f>SAStab!I11105</f>
        <v>66275</v>
      </c>
      <c r="AY643" s="52">
        <f>SAStab!J11105</f>
        <v>83254</v>
      </c>
      <c r="BA643" s="7"/>
      <c r="BB643" s="7" t="str">
        <f t="shared" si="153"/>
        <v>Annuitized Financial Income</v>
      </c>
      <c r="BC643" s="98">
        <f>SAStab!F2457</f>
        <v>0.99199999999999999</v>
      </c>
      <c r="BD643" s="52">
        <f>SAStab!B11276</f>
        <v>29730</v>
      </c>
      <c r="BE643" s="52">
        <f>SAStab!C11276</f>
        <v>1841.23</v>
      </c>
      <c r="BF643" s="52">
        <f>SAStab!D11276</f>
        <v>4274.03</v>
      </c>
      <c r="BG643" s="52">
        <f>SAStab!E11276</f>
        <v>11130.7</v>
      </c>
      <c r="BH643" s="52">
        <f>SAStab!F11276</f>
        <v>25420.6</v>
      </c>
      <c r="BI643" s="52">
        <f>SAStab!G11276</f>
        <v>44333</v>
      </c>
      <c r="BJ643" s="52">
        <f>SAStab!H11276</f>
        <v>61581</v>
      </c>
      <c r="BK643" s="52">
        <f>SAStab!I11276</f>
        <v>71355</v>
      </c>
      <c r="BL643" s="52">
        <f>SAStab!J11276</f>
        <v>88376</v>
      </c>
      <c r="BN643" s="7"/>
      <c r="BO643" s="7" t="str">
        <f t="shared" si="154"/>
        <v>Annuitized Financial Income</v>
      </c>
      <c r="BP643" s="98">
        <f>SAStab!G2457</f>
        <v>0.99</v>
      </c>
      <c r="BQ643">
        <f>SAStab!B11447</f>
        <v>31004</v>
      </c>
      <c r="BR643">
        <f>SAStab!C11447</f>
        <v>1759.88</v>
      </c>
      <c r="BS643">
        <f>SAStab!D11447</f>
        <v>4197.03</v>
      </c>
      <c r="BT643">
        <f>SAStab!E11447</f>
        <v>11596.8</v>
      </c>
      <c r="BU643">
        <f>SAStab!F11447</f>
        <v>25899.1</v>
      </c>
      <c r="BV643" s="11">
        <f>SAStab!G11447</f>
        <v>46285</v>
      </c>
      <c r="BW643" s="11">
        <f>SAStab!H11447</f>
        <v>65163</v>
      </c>
      <c r="BX643" s="11">
        <f>SAStab!I11447</f>
        <v>75865</v>
      </c>
      <c r="BY643" s="11">
        <f>SAStab!J11447</f>
        <v>94524</v>
      </c>
    </row>
    <row r="644" spans="1:77">
      <c r="A644" s="6"/>
      <c r="B644" s="7" t="s">
        <v>40</v>
      </c>
      <c r="C644" s="98">
        <f>SAStab!B2458</f>
        <v>0.622</v>
      </c>
      <c r="D644" s="52">
        <f>SAStab!B10593</f>
        <v>11314</v>
      </c>
      <c r="E644" s="52">
        <f>SAStab!C10593</f>
        <v>0</v>
      </c>
      <c r="F644" s="52">
        <f>SAStab!D10593</f>
        <v>0</v>
      </c>
      <c r="G644" s="52">
        <f>SAStab!E10593</f>
        <v>0</v>
      </c>
      <c r="H644" s="52">
        <f>SAStab!F10593</f>
        <v>5805.8</v>
      </c>
      <c r="I644" s="52">
        <f>SAStab!G10593</f>
        <v>18350</v>
      </c>
      <c r="J644" s="52">
        <f>SAStab!H10593</f>
        <v>32506</v>
      </c>
      <c r="K644" s="52">
        <f>SAStab!I10593</f>
        <v>40511</v>
      </c>
      <c r="L644" s="52">
        <f>SAStab!J10593</f>
        <v>56481</v>
      </c>
      <c r="N644" s="6"/>
      <c r="O644" s="7" t="str">
        <f t="shared" si="150"/>
        <v>DB Pension Income</v>
      </c>
      <c r="P644" s="98">
        <f>SAStab!C2458</f>
        <v>0.58599999999999997</v>
      </c>
      <c r="Q644">
        <f>SAStab!B10764</f>
        <v>9198</v>
      </c>
      <c r="R644" s="52">
        <f>SAStab!C10764</f>
        <v>0</v>
      </c>
      <c r="S644" s="52">
        <f>SAStab!D10764</f>
        <v>0</v>
      </c>
      <c r="T644" s="52">
        <f>SAStab!E10764</f>
        <v>0</v>
      </c>
      <c r="U644" s="52">
        <f>SAStab!F10764</f>
        <v>2868.7</v>
      </c>
      <c r="V644" s="52">
        <f>SAStab!G10764</f>
        <v>13970</v>
      </c>
      <c r="W644" s="52">
        <f>SAStab!H10764</f>
        <v>28653</v>
      </c>
      <c r="X644">
        <f>SAStab!I10764</f>
        <v>38209</v>
      </c>
      <c r="Y644">
        <f>SAStab!J10764</f>
        <v>56313</v>
      </c>
      <c r="AA644" s="6"/>
      <c r="AB644" s="7" t="str">
        <f t="shared" si="151"/>
        <v>DB Pension Income</v>
      </c>
      <c r="AC644" s="98">
        <f>SAStab!D2458</f>
        <v>0.52200000000000002</v>
      </c>
      <c r="AD644">
        <f>SAStab!B10935</f>
        <v>6722</v>
      </c>
      <c r="AE644">
        <f>SAStab!C10935</f>
        <v>0</v>
      </c>
      <c r="AF644">
        <f>SAStab!D10935</f>
        <v>0</v>
      </c>
      <c r="AG644">
        <f>SAStab!E10935</f>
        <v>0</v>
      </c>
      <c r="AH644">
        <f>SAStab!F10935</f>
        <v>539.5</v>
      </c>
      <c r="AI644">
        <f>SAStab!G10935</f>
        <v>8136</v>
      </c>
      <c r="AJ644">
        <f>SAStab!H10935</f>
        <v>22002</v>
      </c>
      <c r="AK644">
        <f>SAStab!I10935</f>
        <v>34939</v>
      </c>
      <c r="AL644">
        <f>SAStab!J10935</f>
        <v>53391</v>
      </c>
      <c r="AN644" s="6"/>
      <c r="AO644" s="7" t="str">
        <f t="shared" si="152"/>
        <v>DB Pension Income</v>
      </c>
      <c r="AP644" s="98">
        <f>SAStab!E2458</f>
        <v>0.41699999999999998</v>
      </c>
      <c r="AQ644" s="52">
        <f>SAStab!B11106</f>
        <v>4299</v>
      </c>
      <c r="AR644" s="52">
        <f>SAStab!C11106</f>
        <v>0</v>
      </c>
      <c r="AS644" s="52">
        <f>SAStab!D11106</f>
        <v>0</v>
      </c>
      <c r="AT644" s="52">
        <f>SAStab!E11106</f>
        <v>0</v>
      </c>
      <c r="AU644" s="52">
        <f>SAStab!F11106</f>
        <v>0</v>
      </c>
      <c r="AV644" s="52">
        <f>SAStab!G11106</f>
        <v>3195</v>
      </c>
      <c r="AW644" s="52">
        <f>SAStab!H11106</f>
        <v>14189</v>
      </c>
      <c r="AX644" s="52">
        <f>SAStab!I11106</f>
        <v>26383</v>
      </c>
      <c r="AY644" s="52">
        <f>SAStab!J11106</f>
        <v>48858</v>
      </c>
      <c r="BA644" s="6"/>
      <c r="BB644" s="7" t="str">
        <f t="shared" si="153"/>
        <v>DB Pension Income</v>
      </c>
      <c r="BC644" s="98">
        <f>SAStab!F2458</f>
        <v>0.30399999999999999</v>
      </c>
      <c r="BD644" s="52">
        <f>SAStab!B11277</f>
        <v>3276</v>
      </c>
      <c r="BE644" s="52">
        <f>SAStab!C11277</f>
        <v>0</v>
      </c>
      <c r="BF644" s="52">
        <f>SAStab!D11277</f>
        <v>0</v>
      </c>
      <c r="BG644" s="52">
        <f>SAStab!E11277</f>
        <v>0</v>
      </c>
      <c r="BH644" s="52">
        <f>SAStab!F11277</f>
        <v>0</v>
      </c>
      <c r="BI644" s="52">
        <f>SAStab!G11277</f>
        <v>1059</v>
      </c>
      <c r="BJ644" s="52">
        <f>SAStab!H11277</f>
        <v>10073</v>
      </c>
      <c r="BK644" s="52">
        <f>SAStab!I11277</f>
        <v>21092</v>
      </c>
      <c r="BL644" s="52">
        <f>SAStab!J11277</f>
        <v>49101</v>
      </c>
      <c r="BN644" s="6"/>
      <c r="BO644" s="7" t="str">
        <f t="shared" si="154"/>
        <v>DB Pension Income</v>
      </c>
      <c r="BP644" s="98">
        <f>SAStab!G2458</f>
        <v>0.248</v>
      </c>
      <c r="BQ644">
        <f>SAStab!B11448</f>
        <v>3450</v>
      </c>
      <c r="BR644">
        <f>SAStab!C11448</f>
        <v>0</v>
      </c>
      <c r="BS644">
        <f>SAStab!D11448</f>
        <v>0</v>
      </c>
      <c r="BT644">
        <f>SAStab!E11448</f>
        <v>0</v>
      </c>
      <c r="BU644">
        <f>SAStab!F11448</f>
        <v>0</v>
      </c>
      <c r="BV644" s="11">
        <f>SAStab!G11448</f>
        <v>0</v>
      </c>
      <c r="BW644" s="11">
        <f>SAStab!H11448</f>
        <v>11402</v>
      </c>
      <c r="BX644" s="11">
        <f>SAStab!I11448</f>
        <v>24942</v>
      </c>
      <c r="BY644" s="11">
        <f>SAStab!J11448</f>
        <v>52521</v>
      </c>
    </row>
    <row r="645" spans="1:77">
      <c r="A645" s="7"/>
      <c r="B645" s="7" t="s">
        <v>41</v>
      </c>
      <c r="C645" s="98">
        <f>SAStab!B2459</f>
        <v>0.57599999999999996</v>
      </c>
      <c r="D645" s="52">
        <f>SAStab!B10594</f>
        <v>18927</v>
      </c>
      <c r="E645" s="52">
        <f>SAStab!C10594</f>
        <v>0</v>
      </c>
      <c r="F645" s="52">
        <f>SAStab!D10594</f>
        <v>0</v>
      </c>
      <c r="G645" s="52">
        <f>SAStab!E10594</f>
        <v>0</v>
      </c>
      <c r="H645" s="52">
        <f>SAStab!F10594</f>
        <v>10802.4</v>
      </c>
      <c r="I645" s="52">
        <f>SAStab!G10594</f>
        <v>35035</v>
      </c>
      <c r="J645" s="52">
        <f>SAStab!H10594</f>
        <v>51981</v>
      </c>
      <c r="K645" s="52">
        <f>SAStab!I10594</f>
        <v>61730</v>
      </c>
      <c r="L645" s="52">
        <f>SAStab!J10594</f>
        <v>76033</v>
      </c>
      <c r="N645" s="7"/>
      <c r="O645" s="7" t="str">
        <f t="shared" si="150"/>
        <v>Earned Income</v>
      </c>
      <c r="P645" s="98">
        <f>SAStab!C2459</f>
        <v>0.58899999999999997</v>
      </c>
      <c r="Q645">
        <f>SAStab!B10765</f>
        <v>21403</v>
      </c>
      <c r="R645" s="52">
        <f>SAStab!C10765</f>
        <v>0</v>
      </c>
      <c r="S645" s="52">
        <f>SAStab!D10765</f>
        <v>0</v>
      </c>
      <c r="T645" s="52">
        <f>SAStab!E10765</f>
        <v>0</v>
      </c>
      <c r="U645" s="52">
        <f>SAStab!F10765</f>
        <v>14006.5</v>
      </c>
      <c r="V645" s="52">
        <f>SAStab!G10765</f>
        <v>38739</v>
      </c>
      <c r="W645" s="52">
        <f>SAStab!H10765</f>
        <v>57539</v>
      </c>
      <c r="X645">
        <f>SAStab!I10765</f>
        <v>66903</v>
      </c>
      <c r="Y645">
        <f>SAStab!J10765</f>
        <v>83700</v>
      </c>
      <c r="AA645" s="7"/>
      <c r="AB645" s="7" t="str">
        <f t="shared" si="151"/>
        <v>Earned Income</v>
      </c>
      <c r="AC645" s="98">
        <f>SAStab!D2459</f>
        <v>0.54400000000000004</v>
      </c>
      <c r="AD645">
        <f>SAStab!B10936</f>
        <v>20609</v>
      </c>
      <c r="AE645">
        <f>SAStab!C10936</f>
        <v>0</v>
      </c>
      <c r="AF645">
        <f>SAStab!D10936</f>
        <v>0</v>
      </c>
      <c r="AG645">
        <f>SAStab!E10936</f>
        <v>0</v>
      </c>
      <c r="AH645">
        <f>SAStab!F10936</f>
        <v>9350.7999999999993</v>
      </c>
      <c r="AI645">
        <f>SAStab!G10936</f>
        <v>38271</v>
      </c>
      <c r="AJ645">
        <f>SAStab!H10936</f>
        <v>57956</v>
      </c>
      <c r="AK645">
        <f>SAStab!I10936</f>
        <v>69000</v>
      </c>
      <c r="AL645">
        <f>SAStab!J10936</f>
        <v>85272</v>
      </c>
      <c r="AN645" s="7"/>
      <c r="AO645" s="7" t="str">
        <f t="shared" si="152"/>
        <v>Earned Income</v>
      </c>
      <c r="AP645" s="98">
        <f>SAStab!E2459</f>
        <v>0.52600000000000002</v>
      </c>
      <c r="AQ645" s="52">
        <f>SAStab!B11107</f>
        <v>21783</v>
      </c>
      <c r="AR645" s="52">
        <f>SAStab!C11107</f>
        <v>0</v>
      </c>
      <c r="AS645" s="52">
        <f>SAStab!D11107</f>
        <v>0</v>
      </c>
      <c r="AT645" s="52">
        <f>SAStab!E11107</f>
        <v>0</v>
      </c>
      <c r="AU645" s="52">
        <f>SAStab!F11107</f>
        <v>6235.7</v>
      </c>
      <c r="AV645" s="52">
        <f>SAStab!G11107</f>
        <v>41158</v>
      </c>
      <c r="AW645" s="52">
        <f>SAStab!H11107</f>
        <v>62559</v>
      </c>
      <c r="AX645" s="52">
        <f>SAStab!I11107</f>
        <v>74375</v>
      </c>
      <c r="AY645" s="52">
        <f>SAStab!J11107</f>
        <v>93950</v>
      </c>
      <c r="BA645" s="7"/>
      <c r="BB645" s="7" t="str">
        <f t="shared" si="153"/>
        <v>Earned Income</v>
      </c>
      <c r="BC645" s="98">
        <f>SAStab!F2459</f>
        <v>0.56999999999999995</v>
      </c>
      <c r="BD645" s="52">
        <f>SAStab!B11278</f>
        <v>25761</v>
      </c>
      <c r="BE645" s="52">
        <f>SAStab!C11278</f>
        <v>0</v>
      </c>
      <c r="BF645" s="52">
        <f>SAStab!D11278</f>
        <v>0</v>
      </c>
      <c r="BG645" s="52">
        <f>SAStab!E11278</f>
        <v>0</v>
      </c>
      <c r="BH645" s="52">
        <f>SAStab!F11278</f>
        <v>15564.2</v>
      </c>
      <c r="BI645" s="52">
        <f>SAStab!G11278</f>
        <v>47332</v>
      </c>
      <c r="BJ645" s="52">
        <f>SAStab!H11278</f>
        <v>70091</v>
      </c>
      <c r="BK645" s="52">
        <f>SAStab!I11278</f>
        <v>82819</v>
      </c>
      <c r="BL645" s="52">
        <f>SAStab!J11278</f>
        <v>102925</v>
      </c>
      <c r="BN645" s="7"/>
      <c r="BO645" s="7" t="str">
        <f t="shared" si="154"/>
        <v>Earned Income</v>
      </c>
      <c r="BP645" s="98">
        <f>SAStab!G2459</f>
        <v>0.56299999999999994</v>
      </c>
      <c r="BQ645">
        <f>SAStab!B11449</f>
        <v>27303</v>
      </c>
      <c r="BR645">
        <f>SAStab!C11449</f>
        <v>0</v>
      </c>
      <c r="BS645">
        <f>SAStab!D11449</f>
        <v>0</v>
      </c>
      <c r="BT645">
        <f>SAStab!E11449</f>
        <v>0</v>
      </c>
      <c r="BU645">
        <f>SAStab!F11449</f>
        <v>15564.2</v>
      </c>
      <c r="BV645" s="11">
        <f>SAStab!G11449</f>
        <v>50738</v>
      </c>
      <c r="BW645" s="11">
        <f>SAStab!H11449</f>
        <v>74375</v>
      </c>
      <c r="BX645" s="11">
        <f>SAStab!I11449</f>
        <v>86488</v>
      </c>
      <c r="BY645" s="11">
        <f>SAStab!J11449</f>
        <v>109286</v>
      </c>
    </row>
    <row r="646" spans="1:77">
      <c r="A646" s="7"/>
      <c r="B646" s="9" t="s">
        <v>46</v>
      </c>
      <c r="C646" s="98">
        <f>SAStab!B2465</f>
        <v>0.42699999999999999</v>
      </c>
      <c r="D646" s="52">
        <f>SAStab!B10600</f>
        <v>14109</v>
      </c>
      <c r="E646" s="52">
        <f>SAStab!C10600</f>
        <v>0</v>
      </c>
      <c r="F646" s="52">
        <f>SAStab!D10600</f>
        <v>0</v>
      </c>
      <c r="G646" s="52">
        <f>SAStab!E10600</f>
        <v>0</v>
      </c>
      <c r="H646" s="52">
        <f>SAStab!F10600</f>
        <v>0</v>
      </c>
      <c r="I646" s="52">
        <f>SAStab!G10600</f>
        <v>24528</v>
      </c>
      <c r="J646" s="52">
        <f>SAStab!H10600</f>
        <v>47959</v>
      </c>
      <c r="K646" s="52">
        <f>SAStab!I10600</f>
        <v>61810</v>
      </c>
      <c r="L646" s="52">
        <f>SAStab!J10600</f>
        <v>83401</v>
      </c>
      <c r="N646" s="7"/>
      <c r="O646" s="7" t="str">
        <f>$B646</f>
        <v xml:space="preserve">      Own Earnings</v>
      </c>
      <c r="P646" s="98">
        <f>SAStab!C2465</f>
        <v>0.442</v>
      </c>
      <c r="Q646">
        <f>SAStab!B10771</f>
        <v>15959</v>
      </c>
      <c r="R646" s="52">
        <f>SAStab!C10771</f>
        <v>0</v>
      </c>
      <c r="S646" s="52">
        <f>SAStab!D10771</f>
        <v>0</v>
      </c>
      <c r="T646" s="52">
        <f>SAStab!E10771</f>
        <v>0</v>
      </c>
      <c r="U646" s="52">
        <f>SAStab!F10771</f>
        <v>0</v>
      </c>
      <c r="V646" s="52">
        <f>SAStab!G10771</f>
        <v>29123</v>
      </c>
      <c r="W646" s="52">
        <f>SAStab!H10771</f>
        <v>51873</v>
      </c>
      <c r="X646">
        <f>SAStab!I10771</f>
        <v>65580</v>
      </c>
      <c r="Y646">
        <f>SAStab!J10771</f>
        <v>88064</v>
      </c>
      <c r="AA646" s="7"/>
      <c r="AB646" s="7" t="str">
        <f>$B646</f>
        <v xml:space="preserve">      Own Earnings</v>
      </c>
      <c r="AC646" s="98">
        <f>SAStab!D2465</f>
        <v>0.40799999999999997</v>
      </c>
      <c r="AD646">
        <f>SAStab!B10942</f>
        <v>15303</v>
      </c>
      <c r="AE646">
        <f>SAStab!C10942</f>
        <v>0</v>
      </c>
      <c r="AF646">
        <f>SAStab!D10942</f>
        <v>0</v>
      </c>
      <c r="AG646">
        <f>SAStab!E10942</f>
        <v>0</v>
      </c>
      <c r="AH646">
        <f>SAStab!F10942</f>
        <v>0</v>
      </c>
      <c r="AI646">
        <f>SAStab!G10942</f>
        <v>27550</v>
      </c>
      <c r="AJ646">
        <f>SAStab!H10942</f>
        <v>52527</v>
      </c>
      <c r="AK646">
        <f>SAStab!I10942</f>
        <v>66524</v>
      </c>
      <c r="AL646">
        <f>SAStab!J10942</f>
        <v>93275</v>
      </c>
      <c r="AN646" s="7"/>
      <c r="AO646" s="7" t="str">
        <f>$B646</f>
        <v xml:space="preserve">      Own Earnings</v>
      </c>
      <c r="AP646" s="98">
        <f>SAStab!E2465</f>
        <v>0.39500000000000002</v>
      </c>
      <c r="AQ646" s="52">
        <f>SAStab!B11113</f>
        <v>16376</v>
      </c>
      <c r="AR646" s="52">
        <f>SAStab!C11113</f>
        <v>0</v>
      </c>
      <c r="AS646" s="52">
        <f>SAStab!D11113</f>
        <v>0</v>
      </c>
      <c r="AT646" s="52">
        <f>SAStab!E11113</f>
        <v>0</v>
      </c>
      <c r="AU646" s="52">
        <f>SAStab!F11113</f>
        <v>0</v>
      </c>
      <c r="AV646" s="52">
        <f>SAStab!G11113</f>
        <v>28663</v>
      </c>
      <c r="AW646" s="52">
        <f>SAStab!H11113</f>
        <v>57286</v>
      </c>
      <c r="AX646" s="52">
        <f>SAStab!I11113</f>
        <v>73413</v>
      </c>
      <c r="AY646" s="52">
        <f>SAStab!J11113</f>
        <v>103182</v>
      </c>
      <c r="BA646" s="7"/>
      <c r="BB646" s="7" t="str">
        <f>$B646</f>
        <v xml:space="preserve">      Own Earnings</v>
      </c>
      <c r="BC646" s="98">
        <f>SAStab!F2465</f>
        <v>0.432</v>
      </c>
      <c r="BD646" s="52">
        <f>SAStab!B11284</f>
        <v>19436</v>
      </c>
      <c r="BE646" s="52">
        <f>SAStab!C11284</f>
        <v>0</v>
      </c>
      <c r="BF646" s="52">
        <f>SAStab!D11284</f>
        <v>0</v>
      </c>
      <c r="BG646" s="52">
        <f>SAStab!E11284</f>
        <v>0</v>
      </c>
      <c r="BH646" s="52">
        <f>SAStab!F11284</f>
        <v>0</v>
      </c>
      <c r="BI646" s="52">
        <f>SAStab!G11284</f>
        <v>35149</v>
      </c>
      <c r="BJ646" s="52">
        <f>SAStab!H11284</f>
        <v>64781</v>
      </c>
      <c r="BK646" s="52">
        <f>SAStab!I11284</f>
        <v>82094</v>
      </c>
      <c r="BL646" s="52">
        <f>SAStab!J11284</f>
        <v>111209</v>
      </c>
      <c r="BN646" s="7"/>
      <c r="BO646" s="7" t="str">
        <f>$B646</f>
        <v xml:space="preserve">      Own Earnings</v>
      </c>
      <c r="BP646" s="98">
        <f>SAStab!G2465</f>
        <v>0.42499999999999999</v>
      </c>
      <c r="BQ646">
        <f>SAStab!B11455</f>
        <v>20506</v>
      </c>
      <c r="BR646">
        <f>SAStab!C11455</f>
        <v>0</v>
      </c>
      <c r="BS646">
        <f>SAStab!D11455</f>
        <v>0</v>
      </c>
      <c r="BT646">
        <f>SAStab!E11455</f>
        <v>0</v>
      </c>
      <c r="BU646">
        <f>SAStab!F11455</f>
        <v>0</v>
      </c>
      <c r="BV646" s="11">
        <f>SAStab!G11455</f>
        <v>36182</v>
      </c>
      <c r="BW646" s="11">
        <f>SAStab!H11455</f>
        <v>69371</v>
      </c>
      <c r="BX646" s="11">
        <f>SAStab!I11455</f>
        <v>87467</v>
      </c>
      <c r="BY646" s="11">
        <f>SAStab!J11455</f>
        <v>121487</v>
      </c>
    </row>
    <row r="647" spans="1:77">
      <c r="A647" s="7"/>
      <c r="B647" s="9" t="s">
        <v>47</v>
      </c>
      <c r="C647" s="98">
        <f>SAStab!B2466</f>
        <v>0.32300000000000001</v>
      </c>
      <c r="D647" s="52">
        <f>SAStab!B10601</f>
        <v>11289</v>
      </c>
      <c r="E647" s="52">
        <f>SAStab!C10601</f>
        <v>0</v>
      </c>
      <c r="F647" s="52">
        <f>SAStab!D10601</f>
        <v>0</v>
      </c>
      <c r="G647" s="52">
        <f>SAStab!E10601</f>
        <v>0</v>
      </c>
      <c r="H647" s="52">
        <f>SAStab!F10601</f>
        <v>0</v>
      </c>
      <c r="I647" s="52">
        <f>SAStab!G10601</f>
        <v>15029</v>
      </c>
      <c r="J647" s="52">
        <f>SAStab!H10601</f>
        <v>43918</v>
      </c>
      <c r="K647" s="52">
        <f>SAStab!I10601</f>
        <v>61115</v>
      </c>
      <c r="L647" s="52">
        <f>SAStab!J10601</f>
        <v>89267</v>
      </c>
      <c r="N647" s="7"/>
      <c r="O647" s="7" t="str">
        <f>$B647</f>
        <v xml:space="preserve">      Spouse Earnings</v>
      </c>
      <c r="P647" s="98">
        <f>SAStab!C2466</f>
        <v>0.32200000000000001</v>
      </c>
      <c r="Q647">
        <f>SAStab!B10772</f>
        <v>12704</v>
      </c>
      <c r="R647" s="52">
        <f>SAStab!C10772</f>
        <v>0</v>
      </c>
      <c r="S647" s="52">
        <f>SAStab!D10772</f>
        <v>0</v>
      </c>
      <c r="T647" s="52">
        <f>SAStab!E10772</f>
        <v>0</v>
      </c>
      <c r="U647" s="52">
        <f>SAStab!F10772</f>
        <v>0</v>
      </c>
      <c r="V647" s="52">
        <f>SAStab!G10772</f>
        <v>17578</v>
      </c>
      <c r="W647" s="52">
        <f>SAStab!H10772</f>
        <v>49267</v>
      </c>
      <c r="X647">
        <f>SAStab!I10772</f>
        <v>67144</v>
      </c>
      <c r="Y647">
        <f>SAStab!J10772</f>
        <v>99164</v>
      </c>
      <c r="AA647" s="7"/>
      <c r="AB647" s="7" t="str">
        <f>$B647</f>
        <v xml:space="preserve">      Spouse Earnings</v>
      </c>
      <c r="AC647" s="98">
        <f>SAStab!D2466</f>
        <v>0.28100000000000003</v>
      </c>
      <c r="AD647">
        <f>SAStab!B10943</f>
        <v>12165</v>
      </c>
      <c r="AE647">
        <f>SAStab!C10943</f>
        <v>0</v>
      </c>
      <c r="AF647">
        <f>SAStab!D10943</f>
        <v>0</v>
      </c>
      <c r="AG647">
        <f>SAStab!E10943</f>
        <v>0</v>
      </c>
      <c r="AH647">
        <f>SAStab!F10943</f>
        <v>0</v>
      </c>
      <c r="AI647">
        <f>SAStab!G10943</f>
        <v>11028</v>
      </c>
      <c r="AJ647">
        <f>SAStab!H10943</f>
        <v>49671</v>
      </c>
      <c r="AK647">
        <f>SAStab!I10943</f>
        <v>70339</v>
      </c>
      <c r="AL647">
        <f>SAStab!J10943</f>
        <v>104432</v>
      </c>
      <c r="AN647" s="7"/>
      <c r="AO647" s="7" t="str">
        <f>$B647</f>
        <v xml:space="preserve">      Spouse Earnings</v>
      </c>
      <c r="AP647" s="98">
        <f>SAStab!E2466</f>
        <v>0.27300000000000002</v>
      </c>
      <c r="AQ647" s="52">
        <f>SAStab!B11114</f>
        <v>12729</v>
      </c>
      <c r="AR647" s="52">
        <f>SAStab!C11114</f>
        <v>0</v>
      </c>
      <c r="AS647" s="52">
        <f>SAStab!D11114</f>
        <v>0</v>
      </c>
      <c r="AT647" s="52">
        <f>SAStab!E11114</f>
        <v>0</v>
      </c>
      <c r="AU647" s="52">
        <f>SAStab!F11114</f>
        <v>0</v>
      </c>
      <c r="AV647" s="52">
        <f>SAStab!G11114</f>
        <v>8212</v>
      </c>
      <c r="AW647" s="52">
        <f>SAStab!H11114</f>
        <v>52575</v>
      </c>
      <c r="AX647" s="52">
        <f>SAStab!I11114</f>
        <v>75535</v>
      </c>
      <c r="AY647" s="52">
        <f>SAStab!J11114</f>
        <v>116025</v>
      </c>
      <c r="BA647" s="7"/>
      <c r="BB647" s="7" t="str">
        <f>$B647</f>
        <v xml:space="preserve">      Spouse Earnings</v>
      </c>
      <c r="BC647" s="98">
        <f>SAStab!F2466</f>
        <v>0.29699999999999999</v>
      </c>
      <c r="BD647" s="52">
        <f>SAStab!B11285</f>
        <v>14986</v>
      </c>
      <c r="BE647" s="52">
        <f>SAStab!C11285</f>
        <v>0</v>
      </c>
      <c r="BF647" s="52">
        <f>SAStab!D11285</f>
        <v>0</v>
      </c>
      <c r="BG647" s="52">
        <f>SAStab!E11285</f>
        <v>0</v>
      </c>
      <c r="BH647" s="52">
        <f>SAStab!F11285</f>
        <v>0</v>
      </c>
      <c r="BI647" s="52">
        <f>SAStab!G11285</f>
        <v>16659</v>
      </c>
      <c r="BJ647" s="52">
        <f>SAStab!H11285</f>
        <v>59852</v>
      </c>
      <c r="BK647" s="52">
        <f>SAStab!I11285</f>
        <v>84675</v>
      </c>
      <c r="BL647" s="52">
        <f>SAStab!J11285</f>
        <v>127392</v>
      </c>
      <c r="BN647" s="7"/>
      <c r="BO647" s="7" t="str">
        <f>$B647</f>
        <v xml:space="preserve">      Spouse Earnings</v>
      </c>
      <c r="BP647" s="98">
        <f>SAStab!G2466</f>
        <v>0.28999999999999998</v>
      </c>
      <c r="BQ647">
        <f>SAStab!B11456</f>
        <v>15985</v>
      </c>
      <c r="BR647">
        <f>SAStab!C11456</f>
        <v>0</v>
      </c>
      <c r="BS647">
        <f>SAStab!D11456</f>
        <v>0</v>
      </c>
      <c r="BT647">
        <f>SAStab!E11456</f>
        <v>0</v>
      </c>
      <c r="BU647">
        <f>SAStab!F11456</f>
        <v>0</v>
      </c>
      <c r="BV647" s="11">
        <f>SAStab!G11456</f>
        <v>15207</v>
      </c>
      <c r="BW647" s="11">
        <f>SAStab!H11456</f>
        <v>66128</v>
      </c>
      <c r="BX647" s="11">
        <f>SAStab!I11456</f>
        <v>91629</v>
      </c>
      <c r="BY647" s="11">
        <f>SAStab!J11456</f>
        <v>136597</v>
      </c>
    </row>
    <row r="648" spans="1:77">
      <c r="A648" s="7"/>
      <c r="B648" s="7" t="s">
        <v>42</v>
      </c>
      <c r="C648" s="98">
        <f>SAStab!B2460</f>
        <v>0.91700000000000004</v>
      </c>
      <c r="D648" s="52">
        <f>SAStab!B10595</f>
        <v>6214</v>
      </c>
      <c r="E648" s="52">
        <f>SAStab!C10595</f>
        <v>0</v>
      </c>
      <c r="F648" s="52">
        <f>SAStab!D10595</f>
        <v>418.31</v>
      </c>
      <c r="G648" s="52">
        <f>SAStab!E10595</f>
        <v>2071.8000000000002</v>
      </c>
      <c r="H648" s="52">
        <f>SAStab!F10595</f>
        <v>4383.5</v>
      </c>
      <c r="I648" s="52">
        <f>SAStab!G10595</f>
        <v>8340</v>
      </c>
      <c r="J648" s="52">
        <f>SAStab!H10595</f>
        <v>13818</v>
      </c>
      <c r="K648" s="52">
        <f>SAStab!I10595</f>
        <v>18216</v>
      </c>
      <c r="L648" s="52">
        <f>SAStab!J10595</f>
        <v>32018</v>
      </c>
      <c r="N648" s="7"/>
      <c r="O648" s="7" t="str">
        <f t="shared" si="150"/>
        <v>Imputed Rental Income</v>
      </c>
      <c r="P648" s="98">
        <f>SAStab!C2460</f>
        <v>0.91100000000000003</v>
      </c>
      <c r="Q648">
        <f>SAStab!B10766</f>
        <v>7011</v>
      </c>
      <c r="R648" s="52">
        <f>SAStab!C10766</f>
        <v>0</v>
      </c>
      <c r="S648" s="52">
        <f>SAStab!D10766</f>
        <v>409.86</v>
      </c>
      <c r="T648" s="52">
        <f>SAStab!E10766</f>
        <v>2039.9</v>
      </c>
      <c r="U648" s="52">
        <f>SAStab!F10766</f>
        <v>4702.7</v>
      </c>
      <c r="V648" s="52">
        <f>SAStab!G10766</f>
        <v>9319</v>
      </c>
      <c r="W648" s="52">
        <f>SAStab!H10766</f>
        <v>16410</v>
      </c>
      <c r="X648">
        <f>SAStab!I10766</f>
        <v>22047</v>
      </c>
      <c r="Y648">
        <f>SAStab!J10766</f>
        <v>36773</v>
      </c>
      <c r="AA648" s="7"/>
      <c r="AB648" s="7" t="str">
        <f t="shared" si="151"/>
        <v>Imputed Rental Income</v>
      </c>
      <c r="AC648" s="98">
        <f>SAStab!D2460</f>
        <v>0.90300000000000002</v>
      </c>
      <c r="AD648">
        <f>SAStab!B10937</f>
        <v>7535</v>
      </c>
      <c r="AE648">
        <f>SAStab!C10937</f>
        <v>0</v>
      </c>
      <c r="AF648">
        <f>SAStab!D10937</f>
        <v>281.57</v>
      </c>
      <c r="AG648">
        <f>SAStab!E10937</f>
        <v>2020.8</v>
      </c>
      <c r="AH648">
        <f>SAStab!F10937</f>
        <v>4749.5</v>
      </c>
      <c r="AI648">
        <f>SAStab!G10937</f>
        <v>9908</v>
      </c>
      <c r="AJ648">
        <f>SAStab!H10937</f>
        <v>17664</v>
      </c>
      <c r="AK648">
        <f>SAStab!I10937</f>
        <v>25055</v>
      </c>
      <c r="AL648">
        <f>SAStab!J10937</f>
        <v>41624</v>
      </c>
      <c r="AN648" s="7"/>
      <c r="AO648" s="7" t="str">
        <f t="shared" si="152"/>
        <v>Imputed Rental Income</v>
      </c>
      <c r="AP648" s="98">
        <f>SAStab!E2460</f>
        <v>0.88600000000000001</v>
      </c>
      <c r="AQ648" s="52">
        <f>SAStab!B11108</f>
        <v>8128</v>
      </c>
      <c r="AR648" s="52">
        <f>SAStab!C11108</f>
        <v>0</v>
      </c>
      <c r="AS648" s="52">
        <f>SAStab!D11108</f>
        <v>0</v>
      </c>
      <c r="AT648" s="52">
        <f>SAStab!E11108</f>
        <v>2009.9</v>
      </c>
      <c r="AU648" s="52">
        <f>SAStab!F11108</f>
        <v>4976.7</v>
      </c>
      <c r="AV648" s="52">
        <f>SAStab!G11108</f>
        <v>10438</v>
      </c>
      <c r="AW648" s="52">
        <f>SAStab!H11108</f>
        <v>19788</v>
      </c>
      <c r="AX648" s="52">
        <f>SAStab!I11108</f>
        <v>27613</v>
      </c>
      <c r="AY648" s="52">
        <f>SAStab!J11108</f>
        <v>47930</v>
      </c>
      <c r="BA648" s="7"/>
      <c r="BB648" s="7" t="str">
        <f t="shared" si="153"/>
        <v>Imputed Rental Income</v>
      </c>
      <c r="BC648" s="98">
        <f>SAStab!F2460</f>
        <v>0.873</v>
      </c>
      <c r="BD648" s="52">
        <f>SAStab!B11279</f>
        <v>9004</v>
      </c>
      <c r="BE648" s="52">
        <f>SAStab!C11279</f>
        <v>0</v>
      </c>
      <c r="BF648" s="52">
        <f>SAStab!D11279</f>
        <v>0</v>
      </c>
      <c r="BG648" s="52">
        <f>SAStab!E11279</f>
        <v>2170.6999999999998</v>
      </c>
      <c r="BH648" s="52">
        <f>SAStab!F11279</f>
        <v>5385.4</v>
      </c>
      <c r="BI648" s="52">
        <f>SAStab!G11279</f>
        <v>11384</v>
      </c>
      <c r="BJ648" s="52">
        <f>SAStab!H11279</f>
        <v>22078</v>
      </c>
      <c r="BK648" s="52">
        <f>SAStab!I11279</f>
        <v>30421</v>
      </c>
      <c r="BL648" s="52">
        <f>SAStab!J11279</f>
        <v>55401</v>
      </c>
      <c r="BN648" s="7"/>
      <c r="BO648" s="7" t="str">
        <f t="shared" si="154"/>
        <v>Imputed Rental Income</v>
      </c>
      <c r="BP648" s="98">
        <f>SAStab!G2460</f>
        <v>0.86399999999999999</v>
      </c>
      <c r="BQ648">
        <f>SAStab!B11450</f>
        <v>10239</v>
      </c>
      <c r="BR648">
        <f>SAStab!C11450</f>
        <v>0</v>
      </c>
      <c r="BS648">
        <f>SAStab!D11450</f>
        <v>0</v>
      </c>
      <c r="BT648">
        <f>SAStab!E11450</f>
        <v>2349.3000000000002</v>
      </c>
      <c r="BU648">
        <f>SAStab!F11450</f>
        <v>6010.3</v>
      </c>
      <c r="BV648" s="11">
        <f>SAStab!G11450</f>
        <v>12977</v>
      </c>
      <c r="BW648" s="11">
        <f>SAStab!H11450</f>
        <v>25236</v>
      </c>
      <c r="BX648" s="11">
        <f>SAStab!I11450</f>
        <v>35877</v>
      </c>
      <c r="BY648" s="11">
        <f>SAStab!J11450</f>
        <v>64017</v>
      </c>
    </row>
    <row r="649" spans="1:77">
      <c r="A649" s="7"/>
      <c r="B649" s="7" t="s">
        <v>226</v>
      </c>
      <c r="C649" s="98">
        <f>SAStab!B2461</f>
        <v>0.11799999999999999</v>
      </c>
      <c r="D649" s="52">
        <f>SAStab!B10596</f>
        <v>1328</v>
      </c>
      <c r="E649" s="52">
        <f>SAStab!C10596</f>
        <v>0</v>
      </c>
      <c r="F649" s="52">
        <f>SAStab!D10596</f>
        <v>0</v>
      </c>
      <c r="G649" s="52">
        <f>SAStab!E10596</f>
        <v>0</v>
      </c>
      <c r="H649" s="52">
        <f>SAStab!F10596</f>
        <v>0</v>
      </c>
      <c r="I649" s="52">
        <f>SAStab!G10596</f>
        <v>0</v>
      </c>
      <c r="J649" s="52">
        <f>SAStab!H10596</f>
        <v>5185</v>
      </c>
      <c r="K649" s="52">
        <f>SAStab!I10596</f>
        <v>11696</v>
      </c>
      <c r="L649" s="52">
        <f>SAStab!J10596</f>
        <v>19883</v>
      </c>
      <c r="N649" s="7"/>
      <c r="O649" s="7" t="str">
        <f t="shared" si="150"/>
        <v>Means+Nonmeans Benefits</v>
      </c>
      <c r="P649" s="98">
        <f>SAStab!C2461</f>
        <v>0.12</v>
      </c>
      <c r="Q649">
        <f>SAStab!B10767</f>
        <v>1540</v>
      </c>
      <c r="R649" s="52">
        <f>SAStab!C10767</f>
        <v>0</v>
      </c>
      <c r="S649" s="52">
        <f>SAStab!D10767</f>
        <v>0</v>
      </c>
      <c r="T649" s="52">
        <f>SAStab!E10767</f>
        <v>0</v>
      </c>
      <c r="U649" s="52">
        <f>SAStab!F10767</f>
        <v>0</v>
      </c>
      <c r="V649" s="52">
        <f>SAStab!G10767</f>
        <v>0</v>
      </c>
      <c r="W649" s="52">
        <f>SAStab!H10767</f>
        <v>6357</v>
      </c>
      <c r="X649">
        <f>SAStab!I10767</f>
        <v>13482</v>
      </c>
      <c r="Y649">
        <f>SAStab!J10767</f>
        <v>24021</v>
      </c>
      <c r="AA649" s="7"/>
      <c r="AB649" s="7" t="str">
        <f t="shared" si="151"/>
        <v>Means+Nonmeans Benefits</v>
      </c>
      <c r="AC649" s="98">
        <f>SAStab!D2461</f>
        <v>0.11</v>
      </c>
      <c r="AD649">
        <f>SAStab!B10938</f>
        <v>1548</v>
      </c>
      <c r="AE649">
        <f>SAStab!C10938</f>
        <v>0</v>
      </c>
      <c r="AF649">
        <f>SAStab!D10938</f>
        <v>0</v>
      </c>
      <c r="AG649">
        <f>SAStab!E10938</f>
        <v>0</v>
      </c>
      <c r="AH649">
        <f>SAStab!F10938</f>
        <v>0</v>
      </c>
      <c r="AI649">
        <f>SAStab!G10938</f>
        <v>0</v>
      </c>
      <c r="AJ649">
        <f>SAStab!H10938</f>
        <v>4756</v>
      </c>
      <c r="AK649">
        <f>SAStab!I10938</f>
        <v>13997</v>
      </c>
      <c r="AL649">
        <f>SAStab!J10938</f>
        <v>24833</v>
      </c>
      <c r="AN649" s="7"/>
      <c r="AO649" s="7" t="str">
        <f t="shared" si="152"/>
        <v>Means+Nonmeans Benefits</v>
      </c>
      <c r="AP649" s="98">
        <f>SAStab!E2461</f>
        <v>0.104</v>
      </c>
      <c r="AQ649" s="52">
        <f>SAStab!B11109</f>
        <v>1633</v>
      </c>
      <c r="AR649" s="52">
        <f>SAStab!C11109</f>
        <v>0</v>
      </c>
      <c r="AS649" s="52">
        <f>SAStab!D11109</f>
        <v>0</v>
      </c>
      <c r="AT649" s="52">
        <f>SAStab!E11109</f>
        <v>0</v>
      </c>
      <c r="AU649" s="52">
        <f>SAStab!F11109</f>
        <v>0</v>
      </c>
      <c r="AV649" s="52">
        <f>SAStab!G11109</f>
        <v>0</v>
      </c>
      <c r="AW649" s="52">
        <f>SAStab!H11109</f>
        <v>2977</v>
      </c>
      <c r="AX649" s="52">
        <f>SAStab!I11109</f>
        <v>15362</v>
      </c>
      <c r="AY649" s="52">
        <f>SAStab!J11109</f>
        <v>27178</v>
      </c>
      <c r="BA649" s="7"/>
      <c r="BB649" s="7" t="str">
        <f t="shared" si="153"/>
        <v>Means+Nonmeans Benefits</v>
      </c>
      <c r="BC649" s="98">
        <f>SAStab!F2461</f>
        <v>0.121</v>
      </c>
      <c r="BD649" s="52">
        <f>SAStab!B11280</f>
        <v>2097</v>
      </c>
      <c r="BE649" s="52">
        <f>SAStab!C11280</f>
        <v>0</v>
      </c>
      <c r="BF649" s="52">
        <f>SAStab!D11280</f>
        <v>0</v>
      </c>
      <c r="BG649" s="52">
        <f>SAStab!E11280</f>
        <v>0</v>
      </c>
      <c r="BH649" s="52">
        <f>SAStab!F11280</f>
        <v>0</v>
      </c>
      <c r="BI649" s="52">
        <f>SAStab!G11280</f>
        <v>0</v>
      </c>
      <c r="BJ649" s="52">
        <f>SAStab!H11280</f>
        <v>8802</v>
      </c>
      <c r="BK649" s="52">
        <f>SAStab!I11280</f>
        <v>17871</v>
      </c>
      <c r="BL649" s="52">
        <f>SAStab!J11280</f>
        <v>30498</v>
      </c>
      <c r="BN649" s="7"/>
      <c r="BO649" s="7" t="str">
        <f t="shared" si="154"/>
        <v>Means+Nonmeans Benefits</v>
      </c>
      <c r="BP649" s="98">
        <f>SAStab!G2461</f>
        <v>0.126</v>
      </c>
      <c r="BQ649">
        <f>SAStab!B11451</f>
        <v>2408</v>
      </c>
      <c r="BR649">
        <f>SAStab!C11451</f>
        <v>0</v>
      </c>
      <c r="BS649">
        <f>SAStab!D11451</f>
        <v>0</v>
      </c>
      <c r="BT649">
        <f>SAStab!E11451</f>
        <v>0</v>
      </c>
      <c r="BU649">
        <f>SAStab!F11451</f>
        <v>0</v>
      </c>
      <c r="BV649" s="11">
        <f>SAStab!G11451</f>
        <v>0</v>
      </c>
      <c r="BW649" s="11">
        <f>SAStab!H11451</f>
        <v>10398</v>
      </c>
      <c r="BX649" s="11">
        <f>SAStab!I11451</f>
        <v>20014</v>
      </c>
      <c r="BY649" s="11">
        <f>SAStab!J11451</f>
        <v>36381</v>
      </c>
    </row>
    <row r="650" spans="1:77">
      <c r="A650" s="7"/>
      <c r="B650" s="7" t="s">
        <v>308</v>
      </c>
      <c r="C650" s="98">
        <f>SAStab!B2462</f>
        <v>0.13400000000000001</v>
      </c>
      <c r="D650" s="52">
        <f>SAStab!B10597</f>
        <v>4169</v>
      </c>
      <c r="E650" s="52">
        <f>SAStab!C10597</f>
        <v>0</v>
      </c>
      <c r="F650" s="52">
        <f>SAStab!D10597</f>
        <v>0</v>
      </c>
      <c r="G650" s="52">
        <f>SAStab!E10597</f>
        <v>0</v>
      </c>
      <c r="H650" s="52">
        <f>SAStab!F10597</f>
        <v>0</v>
      </c>
      <c r="I650" s="52">
        <f>SAStab!G10597</f>
        <v>0</v>
      </c>
      <c r="J650" s="52">
        <f>SAStab!H10597</f>
        <v>17562</v>
      </c>
      <c r="K650" s="52">
        <f>SAStab!I10597</f>
        <v>22843</v>
      </c>
      <c r="L650" s="52">
        <f>SAStab!J10597</f>
        <v>66422</v>
      </c>
      <c r="N650" s="7"/>
      <c r="O650" s="7" t="str">
        <f t="shared" si="150"/>
        <v>Other Family Member Income</v>
      </c>
      <c r="P650" s="98">
        <f>SAStab!C2462</f>
        <v>0.14000000000000001</v>
      </c>
      <c r="Q650">
        <f>SAStab!B10768</f>
        <v>5173</v>
      </c>
      <c r="R650" s="52">
        <f>SAStab!C10768</f>
        <v>0</v>
      </c>
      <c r="S650" s="52">
        <f>SAStab!D10768</f>
        <v>0</v>
      </c>
      <c r="T650" s="52">
        <f>SAStab!E10768</f>
        <v>0</v>
      </c>
      <c r="U650" s="52">
        <f>SAStab!F10768</f>
        <v>0</v>
      </c>
      <c r="V650" s="52">
        <f>SAStab!G10768</f>
        <v>0</v>
      </c>
      <c r="W650" s="52">
        <f>SAStab!H10768</f>
        <v>20629</v>
      </c>
      <c r="X650">
        <f>SAStab!I10768</f>
        <v>40949</v>
      </c>
      <c r="Y650">
        <f>SAStab!J10768</f>
        <v>78020</v>
      </c>
      <c r="AA650" s="7"/>
      <c r="AB650" s="7" t="str">
        <f t="shared" si="151"/>
        <v>Other Family Member Income</v>
      </c>
      <c r="AC650" s="98">
        <f>SAStab!D2462</f>
        <v>0.14699999999999999</v>
      </c>
      <c r="AD650">
        <f>SAStab!B10939</f>
        <v>6322</v>
      </c>
      <c r="AE650">
        <f>SAStab!C10939</f>
        <v>0</v>
      </c>
      <c r="AF650">
        <f>SAStab!D10939</f>
        <v>0</v>
      </c>
      <c r="AG650">
        <f>SAStab!E10939</f>
        <v>0</v>
      </c>
      <c r="AH650">
        <f>SAStab!F10939</f>
        <v>0</v>
      </c>
      <c r="AI650">
        <f>SAStab!G10939</f>
        <v>0</v>
      </c>
      <c r="AJ650">
        <f>SAStab!H10939</f>
        <v>23225</v>
      </c>
      <c r="AK650">
        <f>SAStab!I10939</f>
        <v>46102</v>
      </c>
      <c r="AL650">
        <f>SAStab!J10939</f>
        <v>87838</v>
      </c>
      <c r="AN650" s="7"/>
      <c r="AO650" s="7" t="str">
        <f t="shared" si="152"/>
        <v>Other Family Member Income</v>
      </c>
      <c r="AP650" s="98">
        <f>SAStab!E2462</f>
        <v>0.15</v>
      </c>
      <c r="AQ650" s="52">
        <f>SAStab!B11110</f>
        <v>7252</v>
      </c>
      <c r="AR650" s="52">
        <f>SAStab!C11110</f>
        <v>0</v>
      </c>
      <c r="AS650" s="52">
        <f>SAStab!D11110</f>
        <v>0</v>
      </c>
      <c r="AT650" s="52">
        <f>SAStab!E11110</f>
        <v>0</v>
      </c>
      <c r="AU650" s="52">
        <f>SAStab!F11110</f>
        <v>0</v>
      </c>
      <c r="AV650" s="52">
        <f>SAStab!G11110</f>
        <v>0</v>
      </c>
      <c r="AW650" s="52">
        <f>SAStab!H11110</f>
        <v>25956</v>
      </c>
      <c r="AX650" s="52">
        <f>SAStab!I11110</f>
        <v>51524</v>
      </c>
      <c r="AY650" s="52">
        <f>SAStab!J11110</f>
        <v>98167</v>
      </c>
      <c r="BA650" s="7"/>
      <c r="BB650" s="7" t="str">
        <f t="shared" si="153"/>
        <v>Other Family Member Income</v>
      </c>
      <c r="BC650" s="98">
        <f>SAStab!F2462</f>
        <v>0.155</v>
      </c>
      <c r="BD650" s="52">
        <f>SAStab!B11281</f>
        <v>8597</v>
      </c>
      <c r="BE650" s="52">
        <f>SAStab!C11281</f>
        <v>0</v>
      </c>
      <c r="BF650" s="52">
        <f>SAStab!D11281</f>
        <v>0</v>
      </c>
      <c r="BG650" s="52">
        <f>SAStab!E11281</f>
        <v>0</v>
      </c>
      <c r="BH650" s="52">
        <f>SAStab!F11281</f>
        <v>0</v>
      </c>
      <c r="BI650" s="52">
        <f>SAStab!G11281</f>
        <v>0</v>
      </c>
      <c r="BJ650" s="52">
        <f>SAStab!H11281</f>
        <v>28903</v>
      </c>
      <c r="BK650" s="52">
        <f>SAStab!I11281</f>
        <v>57374</v>
      </c>
      <c r="BL650" s="52">
        <f>SAStab!J11281</f>
        <v>109313</v>
      </c>
      <c r="BN650" s="7"/>
      <c r="BO650" s="7" t="str">
        <f t="shared" si="154"/>
        <v>Other Family Member Income</v>
      </c>
      <c r="BP650" s="98">
        <f>SAStab!G2462</f>
        <v>0.161</v>
      </c>
      <c r="BQ650">
        <f>SAStab!B11452</f>
        <v>9320</v>
      </c>
      <c r="BR650">
        <f>SAStab!C11452</f>
        <v>0</v>
      </c>
      <c r="BS650">
        <f>SAStab!D11452</f>
        <v>0</v>
      </c>
      <c r="BT650">
        <f>SAStab!E11452</f>
        <v>0</v>
      </c>
      <c r="BU650">
        <f>SAStab!F11452</f>
        <v>0</v>
      </c>
      <c r="BV650" s="11">
        <f>SAStab!G11452</f>
        <v>0</v>
      </c>
      <c r="BW650" s="11">
        <f>SAStab!H11452</f>
        <v>32140</v>
      </c>
      <c r="BX650" s="11">
        <f>SAStab!I11452</f>
        <v>63798</v>
      </c>
      <c r="BY650" s="11">
        <f>SAStab!J11452</f>
        <v>121553</v>
      </c>
    </row>
    <row r="651" spans="1:77">
      <c r="A651" s="7"/>
      <c r="B651" s="7" t="s">
        <v>312</v>
      </c>
      <c r="C651" s="98">
        <f>SAStab!B2467</f>
        <v>1</v>
      </c>
      <c r="D651" s="52">
        <f>SAStab!B10602</f>
        <v>67646</v>
      </c>
      <c r="E651" s="52">
        <f>SAStab!C10602</f>
        <v>52279.79</v>
      </c>
      <c r="F651" s="52">
        <f>SAStab!D10602</f>
        <v>54906.8</v>
      </c>
      <c r="G651" s="52">
        <f>SAStab!E10602</f>
        <v>59121.9</v>
      </c>
      <c r="H651" s="52">
        <f>SAStab!F10602</f>
        <v>66611.100000000006</v>
      </c>
      <c r="I651" s="52">
        <f>SAStab!G10602</f>
        <v>75580</v>
      </c>
      <c r="J651" s="52">
        <f>SAStab!H10602</f>
        <v>83010</v>
      </c>
      <c r="K651" s="52">
        <f>SAStab!I10602</f>
        <v>86639</v>
      </c>
      <c r="L651" s="52">
        <f>SAStab!J10602</f>
        <v>92406</v>
      </c>
      <c r="N651" s="7"/>
      <c r="O651" s="7" t="str">
        <f t="shared" si="150"/>
        <v>Net Annuity Income</v>
      </c>
      <c r="P651" s="98">
        <f>SAStab!C2467</f>
        <v>1</v>
      </c>
      <c r="Q651">
        <f>SAStab!B10773</f>
        <v>71704</v>
      </c>
      <c r="R651" s="52">
        <f>SAStab!C10773</f>
        <v>54812.33</v>
      </c>
      <c r="S651" s="52">
        <f>SAStab!D10773</f>
        <v>57360.56</v>
      </c>
      <c r="T651" s="52">
        <f>SAStab!E10773</f>
        <v>62796.2</v>
      </c>
      <c r="U651" s="52">
        <f>SAStab!F10773</f>
        <v>70700.2</v>
      </c>
      <c r="V651" s="52">
        <f>SAStab!G10773</f>
        <v>80156</v>
      </c>
      <c r="W651" s="52">
        <f>SAStab!H10773</f>
        <v>88487</v>
      </c>
      <c r="X651">
        <f>SAStab!I10773</f>
        <v>92935</v>
      </c>
      <c r="Y651">
        <f>SAStab!J10773</f>
        <v>99430</v>
      </c>
      <c r="AA651" s="7"/>
      <c r="AB651" s="7" t="str">
        <f t="shared" si="151"/>
        <v>Net Annuity Income</v>
      </c>
      <c r="AC651" s="98">
        <f>SAStab!D2467</f>
        <v>1</v>
      </c>
      <c r="AD651">
        <f>SAStab!B10944</f>
        <v>73500</v>
      </c>
      <c r="AE651">
        <f>SAStab!C10944</f>
        <v>55410.9</v>
      </c>
      <c r="AF651">
        <f>SAStab!D10944</f>
        <v>58448.55</v>
      </c>
      <c r="AG651">
        <f>SAStab!E10944</f>
        <v>63840</v>
      </c>
      <c r="AH651">
        <f>SAStab!F10944</f>
        <v>72495.100000000006</v>
      </c>
      <c r="AI651">
        <f>SAStab!G10944</f>
        <v>82868</v>
      </c>
      <c r="AJ651">
        <f>SAStab!H10944</f>
        <v>91405</v>
      </c>
      <c r="AK651">
        <f>SAStab!I10944</f>
        <v>95754</v>
      </c>
      <c r="AL651">
        <f>SAStab!J10944</f>
        <v>102462</v>
      </c>
      <c r="AN651" s="7"/>
      <c r="AO651" s="7" t="str">
        <f t="shared" si="152"/>
        <v>Net Annuity Income</v>
      </c>
      <c r="AP651" s="98">
        <f>SAStab!E2467</f>
        <v>1</v>
      </c>
      <c r="AQ651" s="52">
        <f>SAStab!B11115</f>
        <v>75780</v>
      </c>
      <c r="AR651" s="52">
        <f>SAStab!C11115</f>
        <v>56171.48</v>
      </c>
      <c r="AS651" s="52">
        <f>SAStab!D11115</f>
        <v>59610.65</v>
      </c>
      <c r="AT651" s="52">
        <f>SAStab!E11115</f>
        <v>65485.3</v>
      </c>
      <c r="AU651" s="52">
        <f>SAStab!F11115</f>
        <v>74337.8</v>
      </c>
      <c r="AV651" s="52">
        <f>SAStab!G11115</f>
        <v>85792</v>
      </c>
      <c r="AW651" s="52">
        <f>SAStab!H11115</f>
        <v>95899</v>
      </c>
      <c r="AX651" s="52">
        <f>SAStab!I11115</f>
        <v>100949</v>
      </c>
      <c r="AY651" s="52">
        <f>SAStab!J11115</f>
        <v>109020</v>
      </c>
      <c r="BA651" s="7"/>
      <c r="BB651" s="7" t="str">
        <f t="shared" si="153"/>
        <v>Net Annuity Income</v>
      </c>
      <c r="BC651" s="98">
        <f>SAStab!F2467</f>
        <v>1</v>
      </c>
      <c r="BD651" s="52">
        <f>SAStab!B11286</f>
        <v>81336</v>
      </c>
      <c r="BE651" s="52">
        <f>SAStab!C11286</f>
        <v>59949.05</v>
      </c>
      <c r="BF651" s="52">
        <f>SAStab!D11286</f>
        <v>63635.4</v>
      </c>
      <c r="BG651" s="52">
        <f>SAStab!E11286</f>
        <v>70209.5</v>
      </c>
      <c r="BH651" s="52">
        <f>SAStab!F11286</f>
        <v>80041.5</v>
      </c>
      <c r="BI651" s="52">
        <f>SAStab!G11286</f>
        <v>92440</v>
      </c>
      <c r="BJ651" s="52">
        <f>SAStab!H11286</f>
        <v>102458</v>
      </c>
      <c r="BK651" s="52">
        <f>SAStab!I11286</f>
        <v>108171</v>
      </c>
      <c r="BL651" s="52">
        <f>SAStab!J11286</f>
        <v>117262</v>
      </c>
      <c r="BN651" s="7"/>
      <c r="BO651" s="7" t="str">
        <f t="shared" si="154"/>
        <v>Net Annuity Income</v>
      </c>
      <c r="BP651" s="98">
        <f>SAStab!G2467</f>
        <v>1</v>
      </c>
      <c r="BQ651">
        <f>SAStab!B11457</f>
        <v>86445</v>
      </c>
      <c r="BR651">
        <f>SAStab!C11457</f>
        <v>63358.720000000001</v>
      </c>
      <c r="BS651">
        <f>SAStab!D11457</f>
        <v>67901.64</v>
      </c>
      <c r="BT651">
        <f>SAStab!E11457</f>
        <v>75023.600000000006</v>
      </c>
      <c r="BU651">
        <f>SAStab!F11457</f>
        <v>85426.5</v>
      </c>
      <c r="BV651" s="11">
        <f>SAStab!G11457</f>
        <v>98182</v>
      </c>
      <c r="BW651" s="11">
        <f>SAStab!H11457</f>
        <v>109765</v>
      </c>
      <c r="BX651" s="11">
        <f>SAStab!I11457</f>
        <v>116152</v>
      </c>
      <c r="BY651" s="11">
        <f>SAStab!J11457</f>
        <v>125663</v>
      </c>
    </row>
    <row r="652" spans="1:77">
      <c r="A652" s="7"/>
      <c r="B652" s="7" t="s">
        <v>311</v>
      </c>
      <c r="C652" s="98">
        <f>SAStab!B2468</f>
        <v>1</v>
      </c>
      <c r="D652" s="52">
        <f>SAStab!B10603</f>
        <v>47576</v>
      </c>
      <c r="E652" s="52">
        <f>SAStab!C10603</f>
        <v>23320.22</v>
      </c>
      <c r="F652" s="52">
        <f>SAStab!D10603</f>
        <v>29073.86</v>
      </c>
      <c r="G652" s="52">
        <f>SAStab!E10603</f>
        <v>38895.1</v>
      </c>
      <c r="H652" s="52">
        <f>SAStab!F10603</f>
        <v>47734.7</v>
      </c>
      <c r="I652" s="52">
        <f>SAStab!G10603</f>
        <v>56683</v>
      </c>
      <c r="J652" s="52">
        <f>SAStab!H10603</f>
        <v>65091</v>
      </c>
      <c r="K652" s="52">
        <f>SAStab!I10603</f>
        <v>69909</v>
      </c>
      <c r="L652" s="52">
        <f>SAStab!J10603</f>
        <v>81023</v>
      </c>
      <c r="N652" s="7"/>
      <c r="O652" s="7" t="str">
        <f t="shared" si="150"/>
        <v>Net Cash Income</v>
      </c>
      <c r="P652" s="98">
        <f>SAStab!C2468</f>
        <v>1</v>
      </c>
      <c r="Q652">
        <f>SAStab!B10774</f>
        <v>51662</v>
      </c>
      <c r="R652" s="52">
        <f>SAStab!C10774</f>
        <v>25145.87</v>
      </c>
      <c r="S652" s="52">
        <f>SAStab!D10774</f>
        <v>32583.65</v>
      </c>
      <c r="T652" s="52">
        <f>SAStab!E10774</f>
        <v>42399.199999999997</v>
      </c>
      <c r="U652" s="52">
        <f>SAStab!F10774</f>
        <v>51502.9</v>
      </c>
      <c r="V652" s="52">
        <f>SAStab!G10774</f>
        <v>60762</v>
      </c>
      <c r="W652" s="52">
        <f>SAStab!H10774</f>
        <v>69956</v>
      </c>
      <c r="X652">
        <f>SAStab!I10774</f>
        <v>75889</v>
      </c>
      <c r="Y652">
        <f>SAStab!J10774</f>
        <v>98439</v>
      </c>
      <c r="AA652" s="7"/>
      <c r="AB652" s="7" t="str">
        <f t="shared" si="151"/>
        <v>Net Cash Income</v>
      </c>
      <c r="AC652" s="98">
        <f>SAStab!D2468</f>
        <v>1</v>
      </c>
      <c r="AD652">
        <f>SAStab!B10945</f>
        <v>53790</v>
      </c>
      <c r="AE652">
        <f>SAStab!C10945</f>
        <v>26453.25</v>
      </c>
      <c r="AF652">
        <f>SAStab!D10945</f>
        <v>32800.980000000003</v>
      </c>
      <c r="AG652">
        <f>SAStab!E10945</f>
        <v>43591.1</v>
      </c>
      <c r="AH652">
        <f>SAStab!F10945</f>
        <v>52901.2</v>
      </c>
      <c r="AI652">
        <f>SAStab!G10945</f>
        <v>63074</v>
      </c>
      <c r="AJ652">
        <f>SAStab!H10945</f>
        <v>73289</v>
      </c>
      <c r="AK652">
        <f>SAStab!I10945</f>
        <v>80380</v>
      </c>
      <c r="AL652">
        <f>SAStab!J10945</f>
        <v>108865</v>
      </c>
      <c r="AN652" s="7"/>
      <c r="AO652" s="7" t="str">
        <f t="shared" si="152"/>
        <v>Net Cash Income</v>
      </c>
      <c r="AP652" s="98">
        <f>SAStab!E2468</f>
        <v>1</v>
      </c>
      <c r="AQ652" s="52">
        <f>SAStab!B11116</f>
        <v>55257</v>
      </c>
      <c r="AR652" s="52">
        <f>SAStab!C11116</f>
        <v>25515.29</v>
      </c>
      <c r="AS652" s="52">
        <f>SAStab!D11116</f>
        <v>32401.78</v>
      </c>
      <c r="AT652" s="52">
        <f>SAStab!E11116</f>
        <v>43861.599999999999</v>
      </c>
      <c r="AU652" s="52">
        <f>SAStab!F11116</f>
        <v>54555.6</v>
      </c>
      <c r="AV652" s="52">
        <f>SAStab!G11116</f>
        <v>65255</v>
      </c>
      <c r="AW652" s="52">
        <f>SAStab!H11116</f>
        <v>76545</v>
      </c>
      <c r="AX652" s="52">
        <f>SAStab!I11116</f>
        <v>84503</v>
      </c>
      <c r="AY652" s="52">
        <f>SAStab!J11116</f>
        <v>119472</v>
      </c>
      <c r="BA652" s="7"/>
      <c r="BB652" s="7" t="str">
        <f t="shared" si="153"/>
        <v>Net Cash Income</v>
      </c>
      <c r="BC652" s="98">
        <f>SAStab!F2468</f>
        <v>1</v>
      </c>
      <c r="BD652" s="52">
        <f>SAStab!B11287</f>
        <v>60184</v>
      </c>
      <c r="BE652" s="52">
        <f>SAStab!C11287</f>
        <v>27953.5</v>
      </c>
      <c r="BF652" s="52">
        <f>SAStab!D11287</f>
        <v>35515.379999999997</v>
      </c>
      <c r="BG652" s="52">
        <f>SAStab!E11287</f>
        <v>47793.9</v>
      </c>
      <c r="BH652" s="52">
        <f>SAStab!F11287</f>
        <v>59197</v>
      </c>
      <c r="BI652" s="52">
        <f>SAStab!G11287</f>
        <v>71538</v>
      </c>
      <c r="BJ652" s="52">
        <f>SAStab!H11287</f>
        <v>84712</v>
      </c>
      <c r="BK652" s="52">
        <f>SAStab!I11287</f>
        <v>93025</v>
      </c>
      <c r="BL652" s="52">
        <f>SAStab!J11287</f>
        <v>120851</v>
      </c>
      <c r="BN652" s="7"/>
      <c r="BO652" s="7" t="str">
        <f t="shared" si="154"/>
        <v>Net Cash Income</v>
      </c>
      <c r="BP652" s="98">
        <f>SAStab!G2468</f>
        <v>1</v>
      </c>
      <c r="BQ652">
        <f>SAStab!B11458</f>
        <v>65442</v>
      </c>
      <c r="BR652">
        <f>SAStab!C11458</f>
        <v>30593.01</v>
      </c>
      <c r="BS652">
        <f>SAStab!D11458</f>
        <v>39105.46</v>
      </c>
      <c r="BT652">
        <f>SAStab!E11458</f>
        <v>52378</v>
      </c>
      <c r="BU652">
        <f>SAStab!F11458</f>
        <v>64676.9</v>
      </c>
      <c r="BV652" s="11">
        <f>SAStab!G11458</f>
        <v>77666</v>
      </c>
      <c r="BW652" s="11">
        <f>SAStab!H11458</f>
        <v>91101</v>
      </c>
      <c r="BX652" s="11">
        <f>SAStab!I11458</f>
        <v>99687</v>
      </c>
      <c r="BY652" s="11">
        <f>SAStab!J11458</f>
        <v>138028</v>
      </c>
    </row>
    <row r="653" spans="1:77">
      <c r="A653" s="7"/>
      <c r="B653" s="7" t="s">
        <v>62</v>
      </c>
      <c r="C653" s="98">
        <f>SAStab!B2469</f>
        <v>0.81899999999999995</v>
      </c>
      <c r="D653" s="52">
        <f>SAStab!B10604</f>
        <v>3938</v>
      </c>
      <c r="E653" s="52">
        <f>SAStab!C10604</f>
        <v>0</v>
      </c>
      <c r="F653" s="52">
        <f>SAStab!D10604</f>
        <v>0</v>
      </c>
      <c r="G653" s="52">
        <f>SAStab!E10604</f>
        <v>618.1</v>
      </c>
      <c r="H653" s="52">
        <f>SAStab!F10604</f>
        <v>3451.8</v>
      </c>
      <c r="I653" s="52">
        <f>SAStab!G10604</f>
        <v>5816</v>
      </c>
      <c r="J653" s="52">
        <f>SAStab!H10604</f>
        <v>8311</v>
      </c>
      <c r="K653" s="52">
        <f>SAStab!I10604</f>
        <v>10298</v>
      </c>
      <c r="L653" s="52">
        <f>SAStab!J10604</f>
        <v>15230</v>
      </c>
      <c r="N653" s="7"/>
      <c r="O653" s="7" t="str">
        <f t="shared" si="150"/>
        <v>Federal Income Tax</v>
      </c>
      <c r="P653" s="98">
        <f>SAStab!C2469</f>
        <v>0.84699999999999998</v>
      </c>
      <c r="Q653">
        <f>SAStab!B10775</f>
        <v>4962</v>
      </c>
      <c r="R653" s="52">
        <f>SAStab!C10775</f>
        <v>0</v>
      </c>
      <c r="S653" s="52">
        <f>SAStab!D10775</f>
        <v>0</v>
      </c>
      <c r="T653" s="52">
        <f>SAStab!E10775</f>
        <v>1386.5</v>
      </c>
      <c r="U653" s="52">
        <f>SAStab!F10775</f>
        <v>4431.1000000000004</v>
      </c>
      <c r="V653" s="52">
        <f>SAStab!G10775</f>
        <v>6812</v>
      </c>
      <c r="W653" s="52">
        <f>SAStab!H10775</f>
        <v>9830</v>
      </c>
      <c r="X653">
        <f>SAStab!I10775</f>
        <v>12290</v>
      </c>
      <c r="Y653">
        <f>SAStab!J10775</f>
        <v>20331</v>
      </c>
      <c r="AA653" s="7"/>
      <c r="AB653" s="7" t="str">
        <f t="shared" si="151"/>
        <v>Federal Income Tax</v>
      </c>
      <c r="AC653" s="98">
        <f>SAStab!D2469</f>
        <v>0.84299999999999997</v>
      </c>
      <c r="AD653">
        <f>SAStab!B10946</f>
        <v>5544</v>
      </c>
      <c r="AE653">
        <f>SAStab!C10946</f>
        <v>0</v>
      </c>
      <c r="AF653">
        <f>SAStab!D10946</f>
        <v>0</v>
      </c>
      <c r="AG653">
        <f>SAStab!E10946</f>
        <v>1658.5</v>
      </c>
      <c r="AH653">
        <f>SAStab!F10946</f>
        <v>4756.5</v>
      </c>
      <c r="AI653">
        <f>SAStab!G10946</f>
        <v>7510</v>
      </c>
      <c r="AJ653">
        <f>SAStab!H10946</f>
        <v>11018</v>
      </c>
      <c r="AK653">
        <f>SAStab!I10946</f>
        <v>13604</v>
      </c>
      <c r="AL653">
        <f>SAStab!J10946</f>
        <v>27520</v>
      </c>
      <c r="AN653" s="7"/>
      <c r="AO653" s="7" t="str">
        <f t="shared" si="152"/>
        <v>Federal Income Tax</v>
      </c>
      <c r="AP653" s="98">
        <f>SAStab!E2469</f>
        <v>0.84099999999999997</v>
      </c>
      <c r="AQ653" s="52">
        <f>SAStab!B11117</f>
        <v>6068</v>
      </c>
      <c r="AR653" s="52">
        <f>SAStab!C11117</f>
        <v>0</v>
      </c>
      <c r="AS653" s="52">
        <f>SAStab!D11117</f>
        <v>0</v>
      </c>
      <c r="AT653" s="52">
        <f>SAStab!E11117</f>
        <v>1797.3</v>
      </c>
      <c r="AU653" s="52">
        <f>SAStab!F11117</f>
        <v>5016.3999999999996</v>
      </c>
      <c r="AV653" s="52">
        <f>SAStab!G11117</f>
        <v>8028</v>
      </c>
      <c r="AW653" s="52">
        <f>SAStab!H11117</f>
        <v>12171</v>
      </c>
      <c r="AX653" s="52">
        <f>SAStab!I11117</f>
        <v>15519</v>
      </c>
      <c r="AY653" s="52">
        <f>SAStab!J11117</f>
        <v>32104</v>
      </c>
      <c r="BA653" s="7"/>
      <c r="BB653" s="7" t="str">
        <f t="shared" si="153"/>
        <v>Federal Income Tax</v>
      </c>
      <c r="BC653" s="98">
        <f>SAStab!F2469</f>
        <v>0.84199999999999997</v>
      </c>
      <c r="BD653" s="52">
        <f>SAStab!B11288</f>
        <v>7198</v>
      </c>
      <c r="BE653" s="52">
        <f>SAStab!C11288</f>
        <v>0</v>
      </c>
      <c r="BF653" s="52">
        <f>SAStab!D11288</f>
        <v>0</v>
      </c>
      <c r="BG653" s="52">
        <f>SAStab!E11288</f>
        <v>2302.5</v>
      </c>
      <c r="BH653" s="52">
        <f>SAStab!F11288</f>
        <v>5939</v>
      </c>
      <c r="BI653" s="52">
        <f>SAStab!G11288</f>
        <v>9910</v>
      </c>
      <c r="BJ653" s="52">
        <f>SAStab!H11288</f>
        <v>14491</v>
      </c>
      <c r="BK653" s="52">
        <f>SAStab!I11288</f>
        <v>17721</v>
      </c>
      <c r="BL653" s="52">
        <f>SAStab!J11288</f>
        <v>32999</v>
      </c>
      <c r="BN653" s="7"/>
      <c r="BO653" s="7" t="str">
        <f t="shared" si="154"/>
        <v>Federal Income Tax</v>
      </c>
      <c r="BP653" s="98">
        <f>SAStab!G2469</f>
        <v>0.85199999999999998</v>
      </c>
      <c r="BQ653">
        <f>SAStab!B11459</f>
        <v>8686</v>
      </c>
      <c r="BR653">
        <f>SAStab!C11459</f>
        <v>0</v>
      </c>
      <c r="BS653">
        <f>SAStab!D11459</f>
        <v>0</v>
      </c>
      <c r="BT653">
        <f>SAStab!E11459</f>
        <v>3033.3</v>
      </c>
      <c r="BU653">
        <f>SAStab!F11459</f>
        <v>6982.2</v>
      </c>
      <c r="BV653" s="11">
        <f>SAStab!G11459</f>
        <v>11710</v>
      </c>
      <c r="BW653" s="11">
        <f>SAStab!H11459</f>
        <v>16659</v>
      </c>
      <c r="BX653" s="11">
        <f>SAStab!I11459</f>
        <v>20638</v>
      </c>
      <c r="BY653" s="11">
        <f>SAStab!J11459</f>
        <v>42532</v>
      </c>
    </row>
    <row r="654" spans="1:77">
      <c r="A654" s="7"/>
      <c r="B654" s="7" t="s">
        <v>277</v>
      </c>
      <c r="C654" s="98">
        <f>SAStab!B2470</f>
        <v>0.61699999999999999</v>
      </c>
      <c r="D654" s="52">
        <f>SAStab!B10605</f>
        <v>740</v>
      </c>
      <c r="E654" s="52">
        <f>SAStab!C10605</f>
        <v>0</v>
      </c>
      <c r="F654" s="52">
        <f>SAStab!D10605</f>
        <v>0</v>
      </c>
      <c r="G654" s="52">
        <f>SAStab!E10605</f>
        <v>0</v>
      </c>
      <c r="H654" s="52">
        <f>SAStab!F10605</f>
        <v>224.8</v>
      </c>
      <c r="I654" s="52">
        <f>SAStab!G10605</f>
        <v>1165</v>
      </c>
      <c r="J654" s="52">
        <f>SAStab!H10605</f>
        <v>2113</v>
      </c>
      <c r="K654" s="52">
        <f>SAStab!I10605</f>
        <v>2856</v>
      </c>
      <c r="L654" s="52">
        <f>SAStab!J10605</f>
        <v>4587</v>
      </c>
      <c r="N654" s="7"/>
      <c r="O654" s="7" t="str">
        <f t="shared" si="150"/>
        <v>State Income Tax</v>
      </c>
      <c r="P654" s="98">
        <f>SAStab!C2470</f>
        <v>0.61499999999999999</v>
      </c>
      <c r="Q654">
        <f>SAStab!B10776</f>
        <v>787</v>
      </c>
      <c r="R654" s="52">
        <f>SAStab!C10776</f>
        <v>0</v>
      </c>
      <c r="S654" s="52">
        <f>SAStab!D10776</f>
        <v>0</v>
      </c>
      <c r="T654" s="52">
        <f>SAStab!E10776</f>
        <v>0</v>
      </c>
      <c r="U654" s="52">
        <f>SAStab!F10776</f>
        <v>228.3</v>
      </c>
      <c r="V654" s="52">
        <f>SAStab!G10776</f>
        <v>1236</v>
      </c>
      <c r="W654" s="52">
        <f>SAStab!H10776</f>
        <v>2264</v>
      </c>
      <c r="X654">
        <f>SAStab!I10776</f>
        <v>3029</v>
      </c>
      <c r="Y654">
        <f>SAStab!J10776</f>
        <v>5327</v>
      </c>
      <c r="AA654" s="7"/>
      <c r="AB654" s="7" t="str">
        <f t="shared" si="151"/>
        <v>State Income Tax</v>
      </c>
      <c r="AC654" s="98">
        <f>SAStab!D2470</f>
        <v>0.60299999999999998</v>
      </c>
      <c r="AD654">
        <f>SAStab!B10947</f>
        <v>815</v>
      </c>
      <c r="AE654">
        <f>SAStab!C10947</f>
        <v>0</v>
      </c>
      <c r="AF654">
        <f>SAStab!D10947</f>
        <v>0</v>
      </c>
      <c r="AG654">
        <f>SAStab!E10947</f>
        <v>0</v>
      </c>
      <c r="AH654">
        <f>SAStab!F10947</f>
        <v>192</v>
      </c>
      <c r="AI654">
        <f>SAStab!G10947</f>
        <v>1203</v>
      </c>
      <c r="AJ654">
        <f>SAStab!H10947</f>
        <v>2309</v>
      </c>
      <c r="AK654">
        <f>SAStab!I10947</f>
        <v>3179</v>
      </c>
      <c r="AL654">
        <f>SAStab!J10947</f>
        <v>5951</v>
      </c>
      <c r="AN654" s="7"/>
      <c r="AO654" s="7" t="str">
        <f t="shared" si="152"/>
        <v>State Income Tax</v>
      </c>
      <c r="AP654" s="98">
        <f>SAStab!E2470</f>
        <v>0.58299999999999996</v>
      </c>
      <c r="AQ654" s="52">
        <f>SAStab!B11118</f>
        <v>818</v>
      </c>
      <c r="AR654" s="52">
        <f>SAStab!C11118</f>
        <v>0</v>
      </c>
      <c r="AS654" s="52">
        <f>SAStab!D11118</f>
        <v>0</v>
      </c>
      <c r="AT654" s="52">
        <f>SAStab!E11118</f>
        <v>0</v>
      </c>
      <c r="AU654" s="52">
        <f>SAStab!F11118</f>
        <v>153.1</v>
      </c>
      <c r="AV654" s="52">
        <f>SAStab!G11118</f>
        <v>1194</v>
      </c>
      <c r="AW654" s="52">
        <f>SAStab!H11118</f>
        <v>2377</v>
      </c>
      <c r="AX654" s="52">
        <f>SAStab!I11118</f>
        <v>3326</v>
      </c>
      <c r="AY654" s="52">
        <f>SAStab!J11118</f>
        <v>6689</v>
      </c>
      <c r="BA654" s="7"/>
      <c r="BB654" s="7" t="str">
        <f t="shared" si="153"/>
        <v>State Income Tax</v>
      </c>
      <c r="BC654" s="98">
        <f>SAStab!F2470</f>
        <v>0.58499999999999996</v>
      </c>
      <c r="BD654" s="52">
        <f>SAStab!B11289</f>
        <v>898</v>
      </c>
      <c r="BE654" s="52">
        <f>SAStab!C11289</f>
        <v>0</v>
      </c>
      <c r="BF654" s="52">
        <f>SAStab!D11289</f>
        <v>0</v>
      </c>
      <c r="BG654" s="52">
        <f>SAStab!E11289</f>
        <v>0</v>
      </c>
      <c r="BH654" s="52">
        <f>SAStab!F11289</f>
        <v>204.7</v>
      </c>
      <c r="BI654" s="52">
        <f>SAStab!G11289</f>
        <v>1329</v>
      </c>
      <c r="BJ654" s="52">
        <f>SAStab!H11289</f>
        <v>2595</v>
      </c>
      <c r="BK654" s="52">
        <f>SAStab!I11289</f>
        <v>3584</v>
      </c>
      <c r="BL654" s="52">
        <f>SAStab!J11289</f>
        <v>6625</v>
      </c>
      <c r="BN654" s="7"/>
      <c r="BO654" s="7" t="str">
        <f t="shared" si="154"/>
        <v>State Income Tax</v>
      </c>
      <c r="BP654" s="98">
        <f>SAStab!G2470</f>
        <v>0.58299999999999996</v>
      </c>
      <c r="BQ654">
        <f>SAStab!B11460</f>
        <v>976</v>
      </c>
      <c r="BR654">
        <f>SAStab!C11460</f>
        <v>0</v>
      </c>
      <c r="BS654">
        <f>SAStab!D11460</f>
        <v>0</v>
      </c>
      <c r="BT654">
        <f>SAStab!E11460</f>
        <v>0</v>
      </c>
      <c r="BU654">
        <f>SAStab!F11460</f>
        <v>206.7</v>
      </c>
      <c r="BV654" s="11">
        <f>SAStab!G11460</f>
        <v>1396</v>
      </c>
      <c r="BW654" s="11">
        <f>SAStab!H11460</f>
        <v>2781</v>
      </c>
      <c r="BX654" s="11">
        <f>SAStab!I11460</f>
        <v>3823</v>
      </c>
      <c r="BY654" s="11">
        <f>SAStab!J11460</f>
        <v>7416</v>
      </c>
    </row>
    <row r="655" spans="1:77">
      <c r="A655" s="7"/>
      <c r="B655" s="7" t="s">
        <v>297</v>
      </c>
      <c r="C655" s="98">
        <f>SAStab!B2471</f>
        <v>0.53800000000000003</v>
      </c>
      <c r="D655" s="52">
        <f>SAStab!B10606</f>
        <v>1058</v>
      </c>
      <c r="E655" s="52">
        <f>SAStab!C10606</f>
        <v>0</v>
      </c>
      <c r="F655" s="52">
        <f>SAStab!D10606</f>
        <v>0</v>
      </c>
      <c r="G655" s="52">
        <f>SAStab!E10606</f>
        <v>0</v>
      </c>
      <c r="H655" s="52">
        <f>SAStab!F10606</f>
        <v>332.2</v>
      </c>
      <c r="I655" s="52">
        <f>SAStab!G10606</f>
        <v>1953</v>
      </c>
      <c r="J655" s="52">
        <f>SAStab!H10606</f>
        <v>3094</v>
      </c>
      <c r="K655" s="52">
        <f>SAStab!I10606</f>
        <v>3656</v>
      </c>
      <c r="L655" s="52">
        <f>SAStab!J10606</f>
        <v>4595</v>
      </c>
      <c r="N655" s="7"/>
      <c r="O655" s="7" t="str">
        <f t="shared" si="150"/>
        <v>OASDI tax</v>
      </c>
      <c r="P655" s="98">
        <f>SAStab!C2471</f>
        <v>0.56000000000000005</v>
      </c>
      <c r="Q655">
        <f>SAStab!B10777</f>
        <v>1531</v>
      </c>
      <c r="R655" s="52">
        <f>SAStab!C10777</f>
        <v>0</v>
      </c>
      <c r="S655" s="52">
        <f>SAStab!D10777</f>
        <v>0</v>
      </c>
      <c r="T655" s="52">
        <f>SAStab!E10777</f>
        <v>0</v>
      </c>
      <c r="U655" s="52">
        <f>SAStab!F10777</f>
        <v>789</v>
      </c>
      <c r="V655" s="52">
        <f>SAStab!G10777</f>
        <v>2841</v>
      </c>
      <c r="W655" s="52">
        <f>SAStab!H10777</f>
        <v>4276</v>
      </c>
      <c r="X655">
        <f>SAStab!I10777</f>
        <v>5058</v>
      </c>
      <c r="Y655">
        <f>SAStab!J10777</f>
        <v>6295</v>
      </c>
      <c r="AA655" s="7"/>
      <c r="AB655" s="7" t="str">
        <f t="shared" si="151"/>
        <v>OASDI tax</v>
      </c>
      <c r="AC655" s="98">
        <f>SAStab!D2471</f>
        <v>0.52300000000000002</v>
      </c>
      <c r="AD655">
        <f>SAStab!B10948</f>
        <v>1501</v>
      </c>
      <c r="AE655">
        <f>SAStab!C10948</f>
        <v>0</v>
      </c>
      <c r="AF655">
        <f>SAStab!D10948</f>
        <v>0</v>
      </c>
      <c r="AG655">
        <f>SAStab!E10948</f>
        <v>0</v>
      </c>
      <c r="AH655">
        <f>SAStab!F10948</f>
        <v>449.9</v>
      </c>
      <c r="AI655">
        <f>SAStab!G10948</f>
        <v>2805</v>
      </c>
      <c r="AJ655">
        <f>SAStab!H10948</f>
        <v>4364</v>
      </c>
      <c r="AK655">
        <f>SAStab!I10948</f>
        <v>5171</v>
      </c>
      <c r="AL655">
        <f>SAStab!J10948</f>
        <v>6448</v>
      </c>
      <c r="AN655" s="7"/>
      <c r="AO655" s="7" t="str">
        <f t="shared" si="152"/>
        <v>OASDI tax</v>
      </c>
      <c r="AP655" s="98">
        <f>SAStab!E2471</f>
        <v>0.51</v>
      </c>
      <c r="AQ655" s="52">
        <f>SAStab!B11119</f>
        <v>1599</v>
      </c>
      <c r="AR655" s="52">
        <f>SAStab!C11119</f>
        <v>0</v>
      </c>
      <c r="AS655" s="52">
        <f>SAStab!D11119</f>
        <v>0</v>
      </c>
      <c r="AT655" s="52">
        <f>SAStab!E11119</f>
        <v>0</v>
      </c>
      <c r="AU655" s="52">
        <f>SAStab!F11119</f>
        <v>73.8</v>
      </c>
      <c r="AV655" s="52">
        <f>SAStab!G11119</f>
        <v>3034</v>
      </c>
      <c r="AW655" s="52">
        <f>SAStab!H11119</f>
        <v>4702</v>
      </c>
      <c r="AX655" s="52">
        <f>SAStab!I11119</f>
        <v>5610</v>
      </c>
      <c r="AY655" s="52">
        <f>SAStab!J11119</f>
        <v>7135</v>
      </c>
      <c r="BA655" s="7"/>
      <c r="BB655" s="7" t="str">
        <f t="shared" si="153"/>
        <v>OASDI tax</v>
      </c>
      <c r="BC655" s="98">
        <f>SAStab!F2471</f>
        <v>0.55700000000000005</v>
      </c>
      <c r="BD655" s="52">
        <f>SAStab!B11290</f>
        <v>1907</v>
      </c>
      <c r="BE655" s="52">
        <f>SAStab!C11290</f>
        <v>0</v>
      </c>
      <c r="BF655" s="52">
        <f>SAStab!D11290</f>
        <v>0</v>
      </c>
      <c r="BG655" s="52">
        <f>SAStab!E11290</f>
        <v>0</v>
      </c>
      <c r="BH655" s="52">
        <f>SAStab!F11290</f>
        <v>976.2</v>
      </c>
      <c r="BI655" s="52">
        <f>SAStab!G11290</f>
        <v>3553</v>
      </c>
      <c r="BJ655" s="52">
        <f>SAStab!H11290</f>
        <v>5289</v>
      </c>
      <c r="BK655" s="52">
        <f>SAStab!I11290</f>
        <v>6283</v>
      </c>
      <c r="BL655" s="52">
        <f>SAStab!J11290</f>
        <v>7851</v>
      </c>
      <c r="BN655" s="7"/>
      <c r="BO655" s="7" t="str">
        <f t="shared" si="154"/>
        <v>OASDI tax</v>
      </c>
      <c r="BP655" s="98">
        <f>SAStab!G2471</f>
        <v>0.54600000000000004</v>
      </c>
      <c r="BQ655">
        <f>SAStab!B11461</f>
        <v>2001</v>
      </c>
      <c r="BR655">
        <f>SAStab!C11461</f>
        <v>0</v>
      </c>
      <c r="BS655">
        <f>SAStab!D11461</f>
        <v>0</v>
      </c>
      <c r="BT655">
        <f>SAStab!E11461</f>
        <v>0</v>
      </c>
      <c r="BU655">
        <f>SAStab!F11461</f>
        <v>908.3</v>
      </c>
      <c r="BV655" s="11">
        <f>SAStab!G11461</f>
        <v>3746</v>
      </c>
      <c r="BW655" s="11">
        <f>SAStab!H11461</f>
        <v>5589</v>
      </c>
      <c r="BX655" s="11">
        <f>SAStab!I11461</f>
        <v>6548</v>
      </c>
      <c r="BY655" s="11">
        <f>SAStab!J11461</f>
        <v>8284</v>
      </c>
    </row>
    <row r="656" spans="1:77">
      <c r="A656" s="7"/>
      <c r="B656" s="7" t="s">
        <v>298</v>
      </c>
      <c r="C656" s="98">
        <f>SAStab!B2472</f>
        <v>0.53800000000000003</v>
      </c>
      <c r="D656" s="52">
        <f>SAStab!B10607</f>
        <v>248</v>
      </c>
      <c r="E656" s="52">
        <f>SAStab!C10607</f>
        <v>0</v>
      </c>
      <c r="F656" s="52">
        <f>SAStab!D10607</f>
        <v>0</v>
      </c>
      <c r="G656" s="52">
        <f>SAStab!E10607</f>
        <v>0</v>
      </c>
      <c r="H656" s="52">
        <f>SAStab!F10607</f>
        <v>77.7</v>
      </c>
      <c r="I656" s="52">
        <f>SAStab!G10607</f>
        <v>457</v>
      </c>
      <c r="J656" s="52">
        <f>SAStab!H10607</f>
        <v>724</v>
      </c>
      <c r="K656" s="52">
        <f>SAStab!I10607</f>
        <v>855</v>
      </c>
      <c r="L656" s="52">
        <f>SAStab!J10607</f>
        <v>1076</v>
      </c>
      <c r="N656" s="7"/>
      <c r="O656" s="7" t="str">
        <f t="shared" si="150"/>
        <v>HI tax</v>
      </c>
      <c r="P656" s="98">
        <f>SAStab!C2472</f>
        <v>0.56000000000000005</v>
      </c>
      <c r="Q656">
        <f>SAStab!B10778</f>
        <v>288</v>
      </c>
      <c r="R656" s="52">
        <f>SAStab!C10778</f>
        <v>0</v>
      </c>
      <c r="S656" s="52">
        <f>SAStab!D10778</f>
        <v>0</v>
      </c>
      <c r="T656" s="52">
        <f>SAStab!E10778</f>
        <v>0</v>
      </c>
      <c r="U656" s="52">
        <f>SAStab!F10778</f>
        <v>148.6</v>
      </c>
      <c r="V656" s="52">
        <f>SAStab!G10778</f>
        <v>535</v>
      </c>
      <c r="W656" s="52">
        <f>SAStab!H10778</f>
        <v>805</v>
      </c>
      <c r="X656">
        <f>SAStab!I10778</f>
        <v>953</v>
      </c>
      <c r="Y656">
        <f>SAStab!J10778</f>
        <v>1192</v>
      </c>
      <c r="AA656" s="7"/>
      <c r="AB656" s="7" t="str">
        <f t="shared" si="151"/>
        <v>HI tax</v>
      </c>
      <c r="AC656" s="98">
        <f>SAStab!D2472</f>
        <v>0.52300000000000002</v>
      </c>
      <c r="AD656">
        <f>SAStab!B10949</f>
        <v>283</v>
      </c>
      <c r="AE656">
        <f>SAStab!C10949</f>
        <v>0</v>
      </c>
      <c r="AF656">
        <f>SAStab!D10949</f>
        <v>0</v>
      </c>
      <c r="AG656">
        <f>SAStab!E10949</f>
        <v>0</v>
      </c>
      <c r="AH656">
        <f>SAStab!F10949</f>
        <v>84.7</v>
      </c>
      <c r="AI656">
        <f>SAStab!G10949</f>
        <v>528</v>
      </c>
      <c r="AJ656">
        <f>SAStab!H10949</f>
        <v>822</v>
      </c>
      <c r="AK656">
        <f>SAStab!I10949</f>
        <v>974</v>
      </c>
      <c r="AL656">
        <f>SAStab!J10949</f>
        <v>1217</v>
      </c>
      <c r="AN656" s="7"/>
      <c r="AO656" s="7" t="str">
        <f t="shared" si="152"/>
        <v>HI tax</v>
      </c>
      <c r="AP656" s="98">
        <f>SAStab!E2472</f>
        <v>0.51</v>
      </c>
      <c r="AQ656" s="52">
        <f>SAStab!B11120</f>
        <v>301</v>
      </c>
      <c r="AR656" s="52">
        <f>SAStab!C11120</f>
        <v>0</v>
      </c>
      <c r="AS656" s="52">
        <f>SAStab!D11120</f>
        <v>0</v>
      </c>
      <c r="AT656" s="52">
        <f>SAStab!E11120</f>
        <v>0</v>
      </c>
      <c r="AU656" s="52">
        <f>SAStab!F11120</f>
        <v>13.9</v>
      </c>
      <c r="AV656" s="52">
        <f>SAStab!G11120</f>
        <v>571</v>
      </c>
      <c r="AW656" s="52">
        <f>SAStab!H11120</f>
        <v>885</v>
      </c>
      <c r="AX656" s="52">
        <f>SAStab!I11120</f>
        <v>1056</v>
      </c>
      <c r="AY656" s="52">
        <f>SAStab!J11120</f>
        <v>1344</v>
      </c>
      <c r="BA656" s="7"/>
      <c r="BB656" s="7" t="str">
        <f t="shared" si="153"/>
        <v>HI tax</v>
      </c>
      <c r="BC656" s="98">
        <f>SAStab!F2472</f>
        <v>0.55700000000000005</v>
      </c>
      <c r="BD656" s="52">
        <f>SAStab!B11291</f>
        <v>359</v>
      </c>
      <c r="BE656" s="52">
        <f>SAStab!C11291</f>
        <v>0</v>
      </c>
      <c r="BF656" s="52">
        <f>SAStab!D11291</f>
        <v>0</v>
      </c>
      <c r="BG656" s="52">
        <f>SAStab!E11291</f>
        <v>0</v>
      </c>
      <c r="BH656" s="52">
        <f>SAStab!F11291</f>
        <v>183.8</v>
      </c>
      <c r="BI656" s="52">
        <f>SAStab!G11291</f>
        <v>669</v>
      </c>
      <c r="BJ656" s="52">
        <f>SAStab!H11291</f>
        <v>996</v>
      </c>
      <c r="BK656" s="52">
        <f>SAStab!I11291</f>
        <v>1183</v>
      </c>
      <c r="BL656" s="52">
        <f>SAStab!J11291</f>
        <v>1478</v>
      </c>
      <c r="BN656" s="7"/>
      <c r="BO656" s="7" t="str">
        <f t="shared" si="154"/>
        <v>HI tax</v>
      </c>
      <c r="BP656" s="98">
        <f>SAStab!G2472</f>
        <v>0.54600000000000004</v>
      </c>
      <c r="BQ656">
        <f>SAStab!B11462</f>
        <v>377</v>
      </c>
      <c r="BR656">
        <f>SAStab!C11462</f>
        <v>0</v>
      </c>
      <c r="BS656">
        <f>SAStab!D11462</f>
        <v>0</v>
      </c>
      <c r="BT656">
        <f>SAStab!E11462</f>
        <v>0</v>
      </c>
      <c r="BU656">
        <f>SAStab!F11462</f>
        <v>171</v>
      </c>
      <c r="BV656" s="11">
        <f>SAStab!G11462</f>
        <v>705</v>
      </c>
      <c r="BW656" s="11">
        <f>SAStab!H11462</f>
        <v>1053</v>
      </c>
      <c r="BX656" s="11">
        <f>SAStab!I11462</f>
        <v>1233</v>
      </c>
      <c r="BY656" s="11">
        <f>SAStab!J11462</f>
        <v>1560</v>
      </c>
    </row>
    <row r="657" spans="1:77">
      <c r="A657" s="7"/>
      <c r="B657" s="7" t="s">
        <v>268</v>
      </c>
      <c r="C657" s="98">
        <f>SAStab!B2473</f>
        <v>4.0000000000000001E-3</v>
      </c>
      <c r="D657" s="52">
        <f>SAStab!B10608</f>
        <v>4</v>
      </c>
      <c r="E657" s="52">
        <f>SAStab!C10608</f>
        <v>0</v>
      </c>
      <c r="F657" s="52">
        <f>SAStab!D10608</f>
        <v>0</v>
      </c>
      <c r="G657" s="52">
        <f>SAStab!E10608</f>
        <v>0</v>
      </c>
      <c r="H657" s="52">
        <f>SAStab!F10608</f>
        <v>0</v>
      </c>
      <c r="I657" s="52">
        <f>SAStab!G10608</f>
        <v>0</v>
      </c>
      <c r="J657" s="52">
        <f>SAStab!H10608</f>
        <v>0</v>
      </c>
      <c r="K657" s="52">
        <f>SAStab!I10608</f>
        <v>0</v>
      </c>
      <c r="L657" s="52">
        <f>SAStab!J10608</f>
        <v>0</v>
      </c>
      <c r="N657" s="7"/>
      <c r="O657" s="7" t="str">
        <f t="shared" si="150"/>
        <v>Medicare Surtax</v>
      </c>
      <c r="P657" s="98">
        <f>SAStab!C2473</f>
        <v>1.2E-2</v>
      </c>
      <c r="Q657">
        <f>SAStab!B10779</f>
        <v>13</v>
      </c>
      <c r="R657" s="52">
        <f>SAStab!C10779</f>
        <v>0</v>
      </c>
      <c r="S657" s="52">
        <f>SAStab!D10779</f>
        <v>0</v>
      </c>
      <c r="T657" s="52">
        <f>SAStab!E10779</f>
        <v>0</v>
      </c>
      <c r="U657" s="52">
        <f>SAStab!F10779</f>
        <v>0</v>
      </c>
      <c r="V657" s="52">
        <f>SAStab!G10779</f>
        <v>0</v>
      </c>
      <c r="W657" s="52">
        <f>SAStab!H10779</f>
        <v>0</v>
      </c>
      <c r="X657">
        <f>SAStab!I10779</f>
        <v>0</v>
      </c>
      <c r="Y657">
        <f>SAStab!J10779</f>
        <v>27</v>
      </c>
      <c r="AA657" s="7"/>
      <c r="AB657" s="7" t="str">
        <f t="shared" si="151"/>
        <v>Medicare Surtax</v>
      </c>
      <c r="AC657" s="98">
        <f>SAStab!D2473</f>
        <v>4.2999999999999997E-2</v>
      </c>
      <c r="AD657">
        <f>SAStab!B10950</f>
        <v>30</v>
      </c>
      <c r="AE657">
        <f>SAStab!C10950</f>
        <v>0</v>
      </c>
      <c r="AF657">
        <f>SAStab!D10950</f>
        <v>0</v>
      </c>
      <c r="AG657">
        <f>SAStab!E10950</f>
        <v>0</v>
      </c>
      <c r="AH657">
        <f>SAStab!F10950</f>
        <v>0</v>
      </c>
      <c r="AI657">
        <f>SAStab!G10950</f>
        <v>0</v>
      </c>
      <c r="AJ657">
        <f>SAStab!H10950</f>
        <v>0</v>
      </c>
      <c r="AK657">
        <f>SAStab!I10950</f>
        <v>0</v>
      </c>
      <c r="AL657">
        <f>SAStab!J10950</f>
        <v>852</v>
      </c>
      <c r="AN657" s="7"/>
      <c r="AO657" s="7" t="str">
        <f t="shared" si="152"/>
        <v>Medicare Surtax</v>
      </c>
      <c r="AP657" s="98">
        <f>SAStab!E2473</f>
        <v>0.153</v>
      </c>
      <c r="AQ657" s="52">
        <f>SAStab!B11121</f>
        <v>65</v>
      </c>
      <c r="AR657" s="52">
        <f>SAStab!C11121</f>
        <v>0</v>
      </c>
      <c r="AS657" s="52">
        <f>SAStab!D11121</f>
        <v>0</v>
      </c>
      <c r="AT657" s="52">
        <f>SAStab!E11121</f>
        <v>0</v>
      </c>
      <c r="AU657" s="52">
        <f>SAStab!F11121</f>
        <v>0</v>
      </c>
      <c r="AV657" s="52">
        <f>SAStab!G11121</f>
        <v>0</v>
      </c>
      <c r="AW657" s="52">
        <f>SAStab!H11121</f>
        <v>74</v>
      </c>
      <c r="AX657" s="52">
        <f>SAStab!I11121</f>
        <v>312</v>
      </c>
      <c r="AY657" s="52">
        <f>SAStab!J11121</f>
        <v>1412</v>
      </c>
      <c r="BA657" s="7"/>
      <c r="BB657" s="7" t="str">
        <f t="shared" si="153"/>
        <v>Medicare Surtax</v>
      </c>
      <c r="BC657" s="98">
        <f>SAStab!F2473</f>
        <v>0.435</v>
      </c>
      <c r="BD657" s="52">
        <f>SAStab!B11292</f>
        <v>155</v>
      </c>
      <c r="BE657" s="52">
        <f>SAStab!C11292</f>
        <v>0</v>
      </c>
      <c r="BF657" s="52">
        <f>SAStab!D11292</f>
        <v>0</v>
      </c>
      <c r="BG657" s="52">
        <f>SAStab!E11292</f>
        <v>0</v>
      </c>
      <c r="BH657" s="52">
        <f>SAStab!F11292</f>
        <v>0</v>
      </c>
      <c r="BI657" s="52">
        <f>SAStab!G11292</f>
        <v>119</v>
      </c>
      <c r="BJ657" s="52">
        <f>SAStab!H11292</f>
        <v>421</v>
      </c>
      <c r="BK657" s="52">
        <f>SAStab!I11292</f>
        <v>762</v>
      </c>
      <c r="BL657" s="52">
        <f>SAStab!J11292</f>
        <v>2067</v>
      </c>
      <c r="BN657" s="7"/>
      <c r="BO657" s="7" t="str">
        <f t="shared" si="154"/>
        <v>Medicare Surtax</v>
      </c>
      <c r="BP657" s="98">
        <f>SAStab!G2473</f>
        <v>0.63</v>
      </c>
      <c r="BQ657">
        <f>SAStab!B11463</f>
        <v>264</v>
      </c>
      <c r="BR657">
        <f>SAStab!C11463</f>
        <v>0</v>
      </c>
      <c r="BS657">
        <f>SAStab!D11463</f>
        <v>0</v>
      </c>
      <c r="BT657">
        <f>SAStab!E11463</f>
        <v>0</v>
      </c>
      <c r="BU657">
        <f>SAStab!F11463</f>
        <v>49.8</v>
      </c>
      <c r="BV657" s="11">
        <f>SAStab!G11463</f>
        <v>292</v>
      </c>
      <c r="BW657" s="11">
        <f>SAStab!H11463</f>
        <v>641</v>
      </c>
      <c r="BX657" s="11">
        <f>SAStab!I11463</f>
        <v>1119</v>
      </c>
      <c r="BY657" s="11">
        <f>SAStab!J11463</f>
        <v>3049</v>
      </c>
    </row>
    <row r="658" spans="1:77">
      <c r="A658" s="7"/>
      <c r="B658" s="7" t="s">
        <v>296</v>
      </c>
      <c r="C658" s="98">
        <f>SAStab!B2474</f>
        <v>0.91500000000000004</v>
      </c>
      <c r="D658" s="52">
        <f>SAStab!B10609</f>
        <v>1423</v>
      </c>
      <c r="E658" s="52">
        <f>SAStab!C10609</f>
        <v>0</v>
      </c>
      <c r="F658" s="52">
        <f>SAStab!D10609</f>
        <v>1500.08</v>
      </c>
      <c r="G658" s="52">
        <f>SAStab!E10609</f>
        <v>1500.1</v>
      </c>
      <c r="H658" s="52">
        <f>SAStab!F10609</f>
        <v>1500.1</v>
      </c>
      <c r="I658" s="52">
        <f>SAStab!G10609</f>
        <v>1500</v>
      </c>
      <c r="J658" s="52">
        <f>SAStab!H10609</f>
        <v>1500</v>
      </c>
      <c r="K658" s="52">
        <f>SAStab!I10609</f>
        <v>1500</v>
      </c>
      <c r="L658" s="52">
        <f>SAStab!J10609</f>
        <v>3000</v>
      </c>
      <c r="N658" s="7"/>
      <c r="O658" s="7" t="str">
        <f t="shared" si="150"/>
        <v>Medicare Part B Premium</v>
      </c>
      <c r="P658" s="98">
        <f>SAStab!C2474</f>
        <v>0.90900000000000003</v>
      </c>
      <c r="Q658">
        <f>SAStab!B10780</f>
        <v>1780</v>
      </c>
      <c r="R658" s="52">
        <f>SAStab!C10780</f>
        <v>0</v>
      </c>
      <c r="S658" s="52">
        <f>SAStab!D10780</f>
        <v>1862.3</v>
      </c>
      <c r="T658" s="52">
        <f>SAStab!E10780</f>
        <v>1862.3</v>
      </c>
      <c r="U658" s="52">
        <f>SAStab!F10780</f>
        <v>1862.3</v>
      </c>
      <c r="V658" s="52">
        <f>SAStab!G10780</f>
        <v>1862</v>
      </c>
      <c r="W658" s="52">
        <f>SAStab!H10780</f>
        <v>1862</v>
      </c>
      <c r="X658">
        <f>SAStab!I10780</f>
        <v>2607</v>
      </c>
      <c r="Y658">
        <f>SAStab!J10780</f>
        <v>3725</v>
      </c>
      <c r="AA658" s="7"/>
      <c r="AB658" s="7" t="str">
        <f t="shared" si="151"/>
        <v>Medicare Part B Premium</v>
      </c>
      <c r="AC658" s="98">
        <f>SAStab!D2474</f>
        <v>0.91600000000000004</v>
      </c>
      <c r="AD658">
        <f>SAStab!B10951</f>
        <v>2267</v>
      </c>
      <c r="AE658">
        <f>SAStab!C10951</f>
        <v>0</v>
      </c>
      <c r="AF658">
        <f>SAStab!D10951</f>
        <v>2346.06</v>
      </c>
      <c r="AG658">
        <f>SAStab!E10951</f>
        <v>2346.1</v>
      </c>
      <c r="AH658">
        <f>SAStab!F10951</f>
        <v>2346.1</v>
      </c>
      <c r="AI658">
        <f>SAStab!G10951</f>
        <v>2346</v>
      </c>
      <c r="AJ658">
        <f>SAStab!H10951</f>
        <v>2346</v>
      </c>
      <c r="AK658">
        <f>SAStab!I10951</f>
        <v>3284</v>
      </c>
      <c r="AL658">
        <f>SAStab!J10951</f>
        <v>4692</v>
      </c>
      <c r="AN658" s="7"/>
      <c r="AO658" s="7" t="str">
        <f t="shared" si="152"/>
        <v>Medicare Part B Premium</v>
      </c>
      <c r="AP658" s="98">
        <f>SAStab!E2474</f>
        <v>0.91500000000000004</v>
      </c>
      <c r="AQ658" s="52">
        <f>SAStab!B11122</f>
        <v>2910</v>
      </c>
      <c r="AR658" s="52">
        <f>SAStab!C11122</f>
        <v>0</v>
      </c>
      <c r="AS658" s="52">
        <f>SAStab!D11122</f>
        <v>2977.43</v>
      </c>
      <c r="AT658" s="52">
        <f>SAStab!E11122</f>
        <v>2977.4</v>
      </c>
      <c r="AU658" s="52">
        <f>SAStab!F11122</f>
        <v>2977.4</v>
      </c>
      <c r="AV658" s="52">
        <f>SAStab!G11122</f>
        <v>2977</v>
      </c>
      <c r="AW658" s="52">
        <f>SAStab!H11122</f>
        <v>2977</v>
      </c>
      <c r="AX658" s="52">
        <f>SAStab!I11122</f>
        <v>4168</v>
      </c>
      <c r="AY658" s="52">
        <f>SAStab!J11122</f>
        <v>7741</v>
      </c>
      <c r="BA658" s="7"/>
      <c r="BB658" s="7" t="str">
        <f t="shared" si="153"/>
        <v>Medicare Part B Premium</v>
      </c>
      <c r="BC658" s="98">
        <f>SAStab!F2474</f>
        <v>0.91200000000000003</v>
      </c>
      <c r="BD658" s="52">
        <f>SAStab!B11293</f>
        <v>3738</v>
      </c>
      <c r="BE658" s="52">
        <f>SAStab!C11293</f>
        <v>0</v>
      </c>
      <c r="BF658" s="52">
        <f>SAStab!D11293</f>
        <v>3717.23</v>
      </c>
      <c r="BG658" s="52">
        <f>SAStab!E11293</f>
        <v>3717.2</v>
      </c>
      <c r="BH658" s="52">
        <f>SAStab!F11293</f>
        <v>3717.2</v>
      </c>
      <c r="BI658" s="52">
        <f>SAStab!G11293</f>
        <v>3717</v>
      </c>
      <c r="BJ658" s="52">
        <f>SAStab!H11293</f>
        <v>5204</v>
      </c>
      <c r="BK658" s="52">
        <f>SAStab!I11293</f>
        <v>7434</v>
      </c>
      <c r="BL658" s="52">
        <f>SAStab!J11293</f>
        <v>9665</v>
      </c>
      <c r="BN658" s="7"/>
      <c r="BO658" s="7" t="str">
        <f t="shared" si="154"/>
        <v>Medicare Part B Premium</v>
      </c>
      <c r="BP658" s="98">
        <f>SAStab!G2474</f>
        <v>0.91300000000000003</v>
      </c>
      <c r="BQ658">
        <f>SAStab!B11464</f>
        <v>4686</v>
      </c>
      <c r="BR658">
        <f>SAStab!C11464</f>
        <v>0</v>
      </c>
      <c r="BS658">
        <f>SAStab!D11464</f>
        <v>4517.92</v>
      </c>
      <c r="BT658">
        <f>SAStab!E11464</f>
        <v>4517.8999999999996</v>
      </c>
      <c r="BU658">
        <f>SAStab!F11464</f>
        <v>4517.8999999999996</v>
      </c>
      <c r="BV658" s="11">
        <f>SAStab!G11464</f>
        <v>4518</v>
      </c>
      <c r="BW658" s="11">
        <f>SAStab!H11464</f>
        <v>6325</v>
      </c>
      <c r="BX658" s="11">
        <f>SAStab!I11464</f>
        <v>9036</v>
      </c>
      <c r="BY658" s="11">
        <f>SAStab!J11464</f>
        <v>14457</v>
      </c>
    </row>
    <row r="659" spans="1:77">
      <c r="A659" s="7"/>
      <c r="B659" s="7" t="s">
        <v>299</v>
      </c>
      <c r="C659" s="98">
        <f>SAStab!B2475</f>
        <v>0.72</v>
      </c>
      <c r="D659" s="52">
        <f>SAStab!B10610</f>
        <v>383</v>
      </c>
      <c r="E659" s="52">
        <f>SAStab!C10610</f>
        <v>0</v>
      </c>
      <c r="F659" s="52">
        <f>SAStab!D10610</f>
        <v>0</v>
      </c>
      <c r="G659" s="52">
        <f>SAStab!E10610</f>
        <v>0</v>
      </c>
      <c r="H659" s="52">
        <f>SAStab!F10610</f>
        <v>513.6</v>
      </c>
      <c r="I659" s="52">
        <f>SAStab!G10610</f>
        <v>514</v>
      </c>
      <c r="J659" s="52">
        <f>SAStab!H10610</f>
        <v>514</v>
      </c>
      <c r="K659" s="52">
        <f>SAStab!I10610</f>
        <v>514</v>
      </c>
      <c r="L659" s="52">
        <f>SAStab!J10610</f>
        <v>1007</v>
      </c>
      <c r="N659" s="7"/>
      <c r="O659" s="7" t="str">
        <f t="shared" si="150"/>
        <v>Medicare Part D Premium</v>
      </c>
      <c r="P659" s="98">
        <f>SAStab!C2475</f>
        <v>0.72099999999999997</v>
      </c>
      <c r="Q659">
        <f>SAStab!B10781</f>
        <v>529</v>
      </c>
      <c r="R659" s="52">
        <f>SAStab!C10781</f>
        <v>0</v>
      </c>
      <c r="S659" s="52">
        <f>SAStab!D10781</f>
        <v>0</v>
      </c>
      <c r="T659" s="52">
        <f>SAStab!E10781</f>
        <v>0</v>
      </c>
      <c r="U659" s="52">
        <f>SAStab!F10781</f>
        <v>699.6</v>
      </c>
      <c r="V659" s="52">
        <f>SAStab!G10781</f>
        <v>700</v>
      </c>
      <c r="W659" s="52">
        <f>SAStab!H10781</f>
        <v>700</v>
      </c>
      <c r="X659">
        <f>SAStab!I10781</f>
        <v>700</v>
      </c>
      <c r="Y659">
        <f>SAStab!J10781</f>
        <v>1372</v>
      </c>
      <c r="AA659" s="7"/>
      <c r="AB659" s="7" t="str">
        <f t="shared" si="151"/>
        <v>Medicare Part D Premium</v>
      </c>
      <c r="AC659" s="98">
        <f>SAStab!D2475</f>
        <v>0.72</v>
      </c>
      <c r="AD659">
        <f>SAStab!B10952</f>
        <v>669</v>
      </c>
      <c r="AE659">
        <f>SAStab!C10952</f>
        <v>0</v>
      </c>
      <c r="AF659">
        <f>SAStab!D10952</f>
        <v>0</v>
      </c>
      <c r="AG659">
        <f>SAStab!E10952</f>
        <v>0</v>
      </c>
      <c r="AH659">
        <f>SAStab!F10952</f>
        <v>881.4</v>
      </c>
      <c r="AI659">
        <f>SAStab!G10952</f>
        <v>881</v>
      </c>
      <c r="AJ659">
        <f>SAStab!H10952</f>
        <v>881</v>
      </c>
      <c r="AK659">
        <f>SAStab!I10952</f>
        <v>881</v>
      </c>
      <c r="AL659">
        <f>SAStab!J10952</f>
        <v>1728</v>
      </c>
      <c r="AN659" s="7"/>
      <c r="AO659" s="7" t="str">
        <f t="shared" si="152"/>
        <v>Medicare Part D Premium</v>
      </c>
      <c r="AP659" s="98">
        <f>SAStab!E2475</f>
        <v>0.72399999999999998</v>
      </c>
      <c r="AQ659" s="52">
        <f>SAStab!B11123</f>
        <v>862</v>
      </c>
      <c r="AR659" s="52">
        <f>SAStab!C11123</f>
        <v>0</v>
      </c>
      <c r="AS659" s="52">
        <f>SAStab!D11123</f>
        <v>0</v>
      </c>
      <c r="AT659" s="52">
        <f>SAStab!E11123</f>
        <v>0</v>
      </c>
      <c r="AU659" s="52">
        <f>SAStab!F11123</f>
        <v>1118.5999999999999</v>
      </c>
      <c r="AV659" s="52">
        <f>SAStab!G11123</f>
        <v>1119</v>
      </c>
      <c r="AW659" s="52">
        <f>SAStab!H11123</f>
        <v>1119</v>
      </c>
      <c r="AX659" s="52">
        <f>SAStab!I11123</f>
        <v>1535</v>
      </c>
      <c r="AY659" s="52">
        <f>SAStab!J11123</f>
        <v>2193</v>
      </c>
      <c r="BA659" s="7"/>
      <c r="BB659" s="7" t="str">
        <f t="shared" si="153"/>
        <v>Medicare Part D Premium</v>
      </c>
      <c r="BC659" s="98">
        <f>SAStab!F2475</f>
        <v>0.72</v>
      </c>
      <c r="BD659" s="52">
        <f>SAStab!B11294</f>
        <v>1104</v>
      </c>
      <c r="BE659" s="52">
        <f>SAStab!C11294</f>
        <v>0</v>
      </c>
      <c r="BF659" s="52">
        <f>SAStab!D11294</f>
        <v>0</v>
      </c>
      <c r="BG659" s="52">
        <f>SAStab!E11294</f>
        <v>0</v>
      </c>
      <c r="BH659" s="52">
        <f>SAStab!F11294</f>
        <v>1396.5</v>
      </c>
      <c r="BI659" s="52">
        <f>SAStab!G11294</f>
        <v>1397</v>
      </c>
      <c r="BJ659" s="52">
        <f>SAStab!H11294</f>
        <v>1397</v>
      </c>
      <c r="BK659" s="52">
        <f>SAStab!I11294</f>
        <v>1917</v>
      </c>
      <c r="BL659" s="52">
        <f>SAStab!J11294</f>
        <v>3560</v>
      </c>
      <c r="BN659" s="7"/>
      <c r="BO659" s="7" t="str">
        <f t="shared" si="154"/>
        <v>Medicare Part D Premium</v>
      </c>
      <c r="BP659" s="98">
        <f>SAStab!G2475</f>
        <v>0.71699999999999997</v>
      </c>
      <c r="BQ659">
        <f>SAStab!B11465</f>
        <v>1375</v>
      </c>
      <c r="BR659">
        <f>SAStab!C11465</f>
        <v>0</v>
      </c>
      <c r="BS659">
        <f>SAStab!D11465</f>
        <v>0</v>
      </c>
      <c r="BT659">
        <f>SAStab!E11465</f>
        <v>0</v>
      </c>
      <c r="BU659">
        <f>SAStab!F11465</f>
        <v>1697.3</v>
      </c>
      <c r="BV659" s="11">
        <f>SAStab!G11465</f>
        <v>1697</v>
      </c>
      <c r="BW659" s="11">
        <f>SAStab!H11465</f>
        <v>2330</v>
      </c>
      <c r="BX659" s="11">
        <f>SAStab!I11465</f>
        <v>3328</v>
      </c>
      <c r="BY659" s="11">
        <f>SAStab!J11465</f>
        <v>4327</v>
      </c>
    </row>
    <row r="660" spans="1:77">
      <c r="A660" s="7"/>
      <c r="B660" s="7" t="s">
        <v>513</v>
      </c>
      <c r="C660" s="98">
        <f>SAStab!B2476</f>
        <v>1</v>
      </c>
      <c r="D660" s="52">
        <f>SAStab!B10611</f>
        <v>55371</v>
      </c>
      <c r="E660" s="52">
        <f>SAStab!C10611</f>
        <v>26197.97</v>
      </c>
      <c r="F660" s="52">
        <f>SAStab!D10611</f>
        <v>32614.77</v>
      </c>
      <c r="G660" s="52">
        <f>SAStab!E10611</f>
        <v>43832.7</v>
      </c>
      <c r="H660" s="52">
        <f>SAStab!F10611</f>
        <v>54978.7</v>
      </c>
      <c r="I660" s="52">
        <f>SAStab!G10611</f>
        <v>66547</v>
      </c>
      <c r="J660" s="52">
        <f>SAStab!H10611</f>
        <v>77661</v>
      </c>
      <c r="K660" s="52">
        <f>SAStab!I10611</f>
        <v>84763</v>
      </c>
      <c r="L660" s="52">
        <f>SAStab!J10611</f>
        <v>99360</v>
      </c>
      <c r="N660" s="7"/>
      <c r="O660" s="7" t="str">
        <f t="shared" si="150"/>
        <v>Equivalent Cash Income</v>
      </c>
      <c r="P660" s="98">
        <f>SAStab!C2476</f>
        <v>0.999</v>
      </c>
      <c r="Q660">
        <f>SAStab!B10782</f>
        <v>61552</v>
      </c>
      <c r="R660" s="52">
        <f>SAStab!C10782</f>
        <v>28928.89</v>
      </c>
      <c r="S660" s="52">
        <f>SAStab!D10782</f>
        <v>36841.760000000002</v>
      </c>
      <c r="T660" s="52">
        <f>SAStab!E10782</f>
        <v>49137.9</v>
      </c>
      <c r="U660" s="52">
        <f>SAStab!F10782</f>
        <v>61259.3</v>
      </c>
      <c r="V660" s="52">
        <f>SAStab!G10782</f>
        <v>72816</v>
      </c>
      <c r="W660" s="52">
        <f>SAStab!H10782</f>
        <v>85351</v>
      </c>
      <c r="X660">
        <f>SAStab!I10782</f>
        <v>92923</v>
      </c>
      <c r="Y660">
        <f>SAStab!J10782</f>
        <v>120877</v>
      </c>
      <c r="AA660" s="7"/>
      <c r="AB660" s="7" t="str">
        <f t="shared" si="151"/>
        <v>Equivalent Cash Income</v>
      </c>
      <c r="AC660" s="98">
        <f>SAStab!D2476</f>
        <v>0.999</v>
      </c>
      <c r="AD660">
        <f>SAStab!B10953</f>
        <v>64899</v>
      </c>
      <c r="AE660">
        <f>SAStab!C10953</f>
        <v>31006.04</v>
      </c>
      <c r="AF660">
        <f>SAStab!D10953</f>
        <v>38047.589999999997</v>
      </c>
      <c r="AG660">
        <f>SAStab!E10953</f>
        <v>51312.5</v>
      </c>
      <c r="AH660">
        <f>SAStab!F10953</f>
        <v>63230.8</v>
      </c>
      <c r="AI660">
        <f>SAStab!G10953</f>
        <v>76642</v>
      </c>
      <c r="AJ660">
        <f>SAStab!H10953</f>
        <v>90358</v>
      </c>
      <c r="AK660">
        <f>SAStab!I10953</f>
        <v>98189</v>
      </c>
      <c r="AL660">
        <f>SAStab!J10953</f>
        <v>138232</v>
      </c>
      <c r="AN660" s="7"/>
      <c r="AO660" s="7" t="str">
        <f t="shared" si="152"/>
        <v>Equivalent Cash Income</v>
      </c>
      <c r="AP660" s="98">
        <f>SAStab!E2476</f>
        <v>0.998</v>
      </c>
      <c r="AQ660" s="52">
        <f>SAStab!B11124</f>
        <v>67879</v>
      </c>
      <c r="AR660" s="52">
        <f>SAStab!C11124</f>
        <v>30831.79</v>
      </c>
      <c r="AS660" s="52">
        <f>SAStab!D11124</f>
        <v>38837.589999999997</v>
      </c>
      <c r="AT660" s="52">
        <f>SAStab!E11124</f>
        <v>53138.1</v>
      </c>
      <c r="AU660" s="52">
        <f>SAStab!F11124</f>
        <v>66133.100000000006</v>
      </c>
      <c r="AV660" s="52">
        <f>SAStab!G11124</f>
        <v>79874</v>
      </c>
      <c r="AW660" s="52">
        <f>SAStab!H11124</f>
        <v>94799</v>
      </c>
      <c r="AX660" s="52">
        <f>SAStab!I11124</f>
        <v>105518</v>
      </c>
      <c r="AY660" s="52">
        <f>SAStab!J11124</f>
        <v>154112</v>
      </c>
      <c r="BA660" s="7"/>
      <c r="BB660" s="7" t="str">
        <f t="shared" si="153"/>
        <v>Equivalent Cash Income</v>
      </c>
      <c r="BC660" s="98">
        <f>SAStab!F2476</f>
        <v>1</v>
      </c>
      <c r="BD660" s="52">
        <f>SAStab!B11295</f>
        <v>75542</v>
      </c>
      <c r="BE660" s="52">
        <f>SAStab!C11295</f>
        <v>34582.97</v>
      </c>
      <c r="BF660" s="52">
        <f>SAStab!D11295</f>
        <v>43621.57</v>
      </c>
      <c r="BG660" s="52">
        <f>SAStab!E11295</f>
        <v>59235.4</v>
      </c>
      <c r="BH660" s="52">
        <f>SAStab!F11295</f>
        <v>73520.399999999994</v>
      </c>
      <c r="BI660" s="52">
        <f>SAStab!G11295</f>
        <v>89416</v>
      </c>
      <c r="BJ660" s="52">
        <f>SAStab!H11295</f>
        <v>106722</v>
      </c>
      <c r="BK660" s="52">
        <f>SAStab!I11295</f>
        <v>117070</v>
      </c>
      <c r="BL660" s="52">
        <f>SAStab!J11295</f>
        <v>158121</v>
      </c>
      <c r="BN660" s="7"/>
      <c r="BO660" s="7" t="str">
        <f t="shared" si="154"/>
        <v>Equivalent Cash Income</v>
      </c>
      <c r="BP660" s="98">
        <f>SAStab!G2476</f>
        <v>0.999</v>
      </c>
      <c r="BQ660">
        <f>SAStab!B11466</f>
        <v>83807</v>
      </c>
      <c r="BR660">
        <f>SAStab!C11466</f>
        <v>40126.18</v>
      </c>
      <c r="BS660">
        <f>SAStab!D11466</f>
        <v>49054.67</v>
      </c>
      <c r="BT660">
        <f>SAStab!E11466</f>
        <v>65869</v>
      </c>
      <c r="BU660">
        <f>SAStab!F11466</f>
        <v>81784.7</v>
      </c>
      <c r="BV660" s="11">
        <f>SAStab!G11466</f>
        <v>98637</v>
      </c>
      <c r="BW660" s="11">
        <f>SAStab!H11466</f>
        <v>115929</v>
      </c>
      <c r="BX660" s="11">
        <f>SAStab!I11466</f>
        <v>127412</v>
      </c>
      <c r="BY660" s="11">
        <f>SAStab!J11466</f>
        <v>187040</v>
      </c>
    </row>
    <row r="661" spans="1:77">
      <c r="A661" s="7"/>
      <c r="B661" s="7" t="s">
        <v>514</v>
      </c>
      <c r="C661" s="98">
        <f>SAStab!B2477</f>
        <v>0.438</v>
      </c>
      <c r="D661" s="52">
        <f>SAStab!B10612</f>
        <v>3299</v>
      </c>
      <c r="E661" s="52">
        <f>SAStab!C10612</f>
        <v>0</v>
      </c>
      <c r="F661" s="52">
        <f>SAStab!D10612</f>
        <v>0</v>
      </c>
      <c r="G661" s="52">
        <f>SAStab!E10612</f>
        <v>0</v>
      </c>
      <c r="H661" s="52">
        <f>SAStab!F10612</f>
        <v>0</v>
      </c>
      <c r="I661" s="52">
        <f>SAStab!G10612</f>
        <v>3788</v>
      </c>
      <c r="J661" s="52">
        <f>SAStab!H10612</f>
        <v>10747</v>
      </c>
      <c r="K661" s="52">
        <f>SAStab!I10612</f>
        <v>15588</v>
      </c>
      <c r="L661" s="52">
        <f>SAStab!J10612</f>
        <v>30346</v>
      </c>
      <c r="N661" s="7"/>
      <c r="O661" s="7" t="str">
        <f t="shared" si="150"/>
        <v>Equivalent IRA Withdrawal</v>
      </c>
      <c r="P661" s="98">
        <f>SAStab!C2477</f>
        <v>0.56200000000000006</v>
      </c>
      <c r="Q661">
        <f>SAStab!B10783</f>
        <v>5839</v>
      </c>
      <c r="R661" s="52">
        <f>SAStab!C10783</f>
        <v>0</v>
      </c>
      <c r="S661" s="52">
        <f>SAStab!D10783</f>
        <v>0</v>
      </c>
      <c r="T661" s="52">
        <f>SAStab!E10783</f>
        <v>0</v>
      </c>
      <c r="U661" s="52">
        <f>SAStab!F10783</f>
        <v>1307.5</v>
      </c>
      <c r="V661" s="52">
        <f>SAStab!G10783</f>
        <v>8082</v>
      </c>
      <c r="W661" s="52">
        <f>SAStab!H10783</f>
        <v>16520</v>
      </c>
      <c r="X661">
        <f>SAStab!I10783</f>
        <v>23606</v>
      </c>
      <c r="Y661">
        <f>SAStab!J10783</f>
        <v>47461</v>
      </c>
      <c r="AA661" s="7"/>
      <c r="AB661" s="7" t="str">
        <f t="shared" si="151"/>
        <v>Equivalent IRA Withdrawal</v>
      </c>
      <c r="AC661" s="98">
        <f>SAStab!D2477</f>
        <v>0.629</v>
      </c>
      <c r="AD661">
        <f>SAStab!B10954</f>
        <v>8687</v>
      </c>
      <c r="AE661">
        <f>SAStab!C10954</f>
        <v>0</v>
      </c>
      <c r="AF661">
        <f>SAStab!D10954</f>
        <v>0</v>
      </c>
      <c r="AG661">
        <f>SAStab!E10954</f>
        <v>0</v>
      </c>
      <c r="AH661">
        <f>SAStab!F10954</f>
        <v>3344.1</v>
      </c>
      <c r="AI661">
        <f>SAStab!G10954</f>
        <v>12908</v>
      </c>
      <c r="AJ661">
        <f>SAStab!H10954</f>
        <v>22579</v>
      </c>
      <c r="AK661">
        <f>SAStab!I10954</f>
        <v>30039</v>
      </c>
      <c r="AL661">
        <f>SAStab!J10954</f>
        <v>52483</v>
      </c>
      <c r="AN661" s="7"/>
      <c r="AO661" s="7" t="str">
        <f t="shared" si="152"/>
        <v>Equivalent IRA Withdrawal</v>
      </c>
      <c r="AP661" s="98">
        <f>SAStab!E2477</f>
        <v>0.63900000000000001</v>
      </c>
      <c r="AQ661" s="52">
        <f>SAStab!B11125</f>
        <v>10860</v>
      </c>
      <c r="AR661" s="52">
        <f>SAStab!C11125</f>
        <v>0</v>
      </c>
      <c r="AS661" s="52">
        <f>SAStab!D11125</f>
        <v>0</v>
      </c>
      <c r="AT661" s="52">
        <f>SAStab!E11125</f>
        <v>0</v>
      </c>
      <c r="AU661" s="52">
        <f>SAStab!F11125</f>
        <v>4564.2</v>
      </c>
      <c r="AV661" s="52">
        <f>SAStab!G11125</f>
        <v>16412</v>
      </c>
      <c r="AW661" s="52">
        <f>SAStab!H11125</f>
        <v>27473</v>
      </c>
      <c r="AX661" s="52">
        <f>SAStab!I11125</f>
        <v>36049</v>
      </c>
      <c r="AY661" s="52">
        <f>SAStab!J11125</f>
        <v>81652</v>
      </c>
      <c r="BA661" s="7"/>
      <c r="BB661" s="7" t="str">
        <f t="shared" si="153"/>
        <v>Equivalent IRA Withdrawal</v>
      </c>
      <c r="BC661" s="98">
        <f>SAStab!F2477</f>
        <v>0.60799999999999998</v>
      </c>
      <c r="BD661" s="52">
        <f>SAStab!B11296</f>
        <v>11991</v>
      </c>
      <c r="BE661" s="52">
        <f>SAStab!C11296</f>
        <v>0</v>
      </c>
      <c r="BF661" s="52">
        <f>SAStab!D11296</f>
        <v>0</v>
      </c>
      <c r="BG661" s="52">
        <f>SAStab!E11296</f>
        <v>0</v>
      </c>
      <c r="BH661" s="52">
        <f>SAStab!F11296</f>
        <v>4045.5</v>
      </c>
      <c r="BI661" s="52">
        <f>SAStab!G11296</f>
        <v>18365</v>
      </c>
      <c r="BJ661" s="52">
        <f>SAStab!H11296</f>
        <v>32390</v>
      </c>
      <c r="BK661" s="52">
        <f>SAStab!I11296</f>
        <v>43658</v>
      </c>
      <c r="BL661" s="52">
        <f>SAStab!J11296</f>
        <v>80151</v>
      </c>
      <c r="BN661" s="7"/>
      <c r="BO661" s="7" t="str">
        <f t="shared" si="154"/>
        <v>Equivalent IRA Withdrawal</v>
      </c>
      <c r="BP661" s="98">
        <f>SAStab!G2477</f>
        <v>0.628</v>
      </c>
      <c r="BQ661">
        <f>SAStab!B11467</f>
        <v>13812</v>
      </c>
      <c r="BR661">
        <f>SAStab!C11467</f>
        <v>0</v>
      </c>
      <c r="BS661">
        <f>SAStab!D11467</f>
        <v>0</v>
      </c>
      <c r="BT661">
        <f>SAStab!E11467</f>
        <v>0</v>
      </c>
      <c r="BU661">
        <f>SAStab!F11467</f>
        <v>5222</v>
      </c>
      <c r="BV661" s="11">
        <f>SAStab!G11467</f>
        <v>20795</v>
      </c>
      <c r="BW661" s="11">
        <f>SAStab!H11467</f>
        <v>36806</v>
      </c>
      <c r="BX661" s="11">
        <f>SAStab!I11467</f>
        <v>48602</v>
      </c>
      <c r="BY661" s="11">
        <f>SAStab!J11467</f>
        <v>94022</v>
      </c>
    </row>
    <row r="662" spans="1:77">
      <c r="A662" s="7"/>
      <c r="B662" s="7" t="s">
        <v>515</v>
      </c>
      <c r="C662" s="98">
        <f>SAStab!B2478</f>
        <v>0.54900000000000004</v>
      </c>
      <c r="D662" s="52">
        <f>SAStab!B10613</f>
        <v>1192</v>
      </c>
      <c r="E662" s="52">
        <f>SAStab!C10613</f>
        <v>0</v>
      </c>
      <c r="F662" s="52">
        <f>SAStab!D10613</f>
        <v>0</v>
      </c>
      <c r="G662" s="52">
        <f>SAStab!E10613</f>
        <v>0</v>
      </c>
      <c r="H662" s="52">
        <f>SAStab!F10613</f>
        <v>15</v>
      </c>
      <c r="I662" s="52">
        <f>SAStab!G10613</f>
        <v>826</v>
      </c>
      <c r="J662" s="52">
        <f>SAStab!H10613</f>
        <v>3568</v>
      </c>
      <c r="K662" s="52">
        <f>SAStab!I10613</f>
        <v>6379</v>
      </c>
      <c r="L662" s="52">
        <f>SAStab!J10613</f>
        <v>14149</v>
      </c>
      <c r="N662" s="7"/>
      <c r="O662" s="7" t="str">
        <f t="shared" si="150"/>
        <v>Equivalent Interest Income</v>
      </c>
      <c r="P662" s="98">
        <f>SAStab!C2478</f>
        <v>0.54600000000000004</v>
      </c>
      <c r="Q662">
        <f>SAStab!B10784</f>
        <v>1205</v>
      </c>
      <c r="R662" s="52">
        <f>SAStab!C10784</f>
        <v>0</v>
      </c>
      <c r="S662" s="52">
        <f>SAStab!D10784</f>
        <v>0</v>
      </c>
      <c r="T662" s="52">
        <f>SAStab!E10784</f>
        <v>0</v>
      </c>
      <c r="U662" s="52">
        <f>SAStab!F10784</f>
        <v>14.8</v>
      </c>
      <c r="V662" s="52">
        <f>SAStab!G10784</f>
        <v>859</v>
      </c>
      <c r="W662" s="52">
        <f>SAStab!H10784</f>
        <v>3536</v>
      </c>
      <c r="X662">
        <f>SAStab!I10784</f>
        <v>6384</v>
      </c>
      <c r="Y662">
        <f>SAStab!J10784</f>
        <v>16016</v>
      </c>
      <c r="AA662" s="7"/>
      <c r="AB662" s="7" t="str">
        <f t="shared" si="151"/>
        <v>Equivalent Interest Income</v>
      </c>
      <c r="AC662" s="98">
        <f>SAStab!D2478</f>
        <v>0.55600000000000005</v>
      </c>
      <c r="AD662">
        <f>SAStab!B10955</f>
        <v>1419</v>
      </c>
      <c r="AE662">
        <f>SAStab!C10955</f>
        <v>0</v>
      </c>
      <c r="AF662">
        <f>SAStab!D10955</f>
        <v>0</v>
      </c>
      <c r="AG662">
        <f>SAStab!E10955</f>
        <v>0</v>
      </c>
      <c r="AH662">
        <f>SAStab!F10955</f>
        <v>24.7</v>
      </c>
      <c r="AI662">
        <f>SAStab!G10955</f>
        <v>1087</v>
      </c>
      <c r="AJ662">
        <f>SAStab!H10955</f>
        <v>4361</v>
      </c>
      <c r="AK662">
        <f>SAStab!I10955</f>
        <v>7471</v>
      </c>
      <c r="AL662">
        <f>SAStab!J10955</f>
        <v>16677</v>
      </c>
      <c r="AN662" s="7"/>
      <c r="AO662" s="7" t="str">
        <f t="shared" si="152"/>
        <v>Equivalent Interest Income</v>
      </c>
      <c r="AP662" s="98">
        <f>SAStab!E2478</f>
        <v>0.53400000000000003</v>
      </c>
      <c r="AQ662" s="52">
        <f>SAStab!B11126</f>
        <v>1724</v>
      </c>
      <c r="AR662" s="52">
        <f>SAStab!C11126</f>
        <v>0</v>
      </c>
      <c r="AS662" s="52">
        <f>SAStab!D11126</f>
        <v>0</v>
      </c>
      <c r="AT662" s="52">
        <f>SAStab!E11126</f>
        <v>0</v>
      </c>
      <c r="AU662" s="52">
        <f>SAStab!F11126</f>
        <v>15.7</v>
      </c>
      <c r="AV662" s="52">
        <f>SAStab!G11126</f>
        <v>1311</v>
      </c>
      <c r="AW662" s="52">
        <f>SAStab!H11126</f>
        <v>5150</v>
      </c>
      <c r="AX662" s="52">
        <f>SAStab!I11126</f>
        <v>8989</v>
      </c>
      <c r="AY662" s="52">
        <f>SAStab!J11126</f>
        <v>19685</v>
      </c>
      <c r="BA662" s="7"/>
      <c r="BB662" s="7" t="str">
        <f t="shared" si="153"/>
        <v>Equivalent Interest Income</v>
      </c>
      <c r="BC662" s="98">
        <f>SAStab!F2478</f>
        <v>0.54400000000000004</v>
      </c>
      <c r="BD662" s="52">
        <f>SAStab!B11297</f>
        <v>1888</v>
      </c>
      <c r="BE662" s="52">
        <f>SAStab!C11297</f>
        <v>0</v>
      </c>
      <c r="BF662" s="52">
        <f>SAStab!D11297</f>
        <v>0</v>
      </c>
      <c r="BG662" s="52">
        <f>SAStab!E11297</f>
        <v>0</v>
      </c>
      <c r="BH662" s="52">
        <f>SAStab!F11297</f>
        <v>21.6</v>
      </c>
      <c r="BI662" s="52">
        <f>SAStab!G11297</f>
        <v>1249</v>
      </c>
      <c r="BJ662" s="52">
        <f>SAStab!H11297</f>
        <v>5669</v>
      </c>
      <c r="BK662" s="52">
        <f>SAStab!I11297</f>
        <v>9833</v>
      </c>
      <c r="BL662" s="52">
        <f>SAStab!J11297</f>
        <v>22175</v>
      </c>
      <c r="BN662" s="7"/>
      <c r="BO662" s="7" t="str">
        <f t="shared" si="154"/>
        <v>Equivalent Interest Income</v>
      </c>
      <c r="BP662" s="98">
        <f>SAStab!G2478</f>
        <v>0.53500000000000003</v>
      </c>
      <c r="BQ662">
        <f>SAStab!B11468</f>
        <v>2214</v>
      </c>
      <c r="BR662">
        <f>SAStab!C11468</f>
        <v>0</v>
      </c>
      <c r="BS662">
        <f>SAStab!D11468</f>
        <v>0</v>
      </c>
      <c r="BT662">
        <f>SAStab!E11468</f>
        <v>0</v>
      </c>
      <c r="BU662">
        <f>SAStab!F11468</f>
        <v>20.9</v>
      </c>
      <c r="BV662" s="11">
        <f>SAStab!G11468</f>
        <v>1397</v>
      </c>
      <c r="BW662" s="11">
        <f>SAStab!H11468</f>
        <v>6547</v>
      </c>
      <c r="BX662" s="11">
        <f>SAStab!I11468</f>
        <v>11486</v>
      </c>
      <c r="BY662" s="11">
        <f>SAStab!J11468</f>
        <v>27417</v>
      </c>
    </row>
    <row r="663" spans="1:77">
      <c r="A663" s="7"/>
      <c r="B663" s="7" t="s">
        <v>516</v>
      </c>
      <c r="C663" s="98">
        <f>SAStab!B2479</f>
        <v>0.38400000000000001</v>
      </c>
      <c r="D663" s="52">
        <f>SAStab!B10614</f>
        <v>1521</v>
      </c>
      <c r="E663" s="52">
        <f>SAStab!C10614</f>
        <v>0</v>
      </c>
      <c r="F663" s="52">
        <f>SAStab!D10614</f>
        <v>0</v>
      </c>
      <c r="G663" s="52">
        <f>SAStab!E10614</f>
        <v>0</v>
      </c>
      <c r="H663" s="52">
        <f>SAStab!F10614</f>
        <v>0</v>
      </c>
      <c r="I663" s="52">
        <f>SAStab!G10614</f>
        <v>514</v>
      </c>
      <c r="J663" s="52">
        <f>SAStab!H10614</f>
        <v>4355</v>
      </c>
      <c r="K663" s="52">
        <f>SAStab!I10614</f>
        <v>8001</v>
      </c>
      <c r="L663" s="52">
        <f>SAStab!J10614</f>
        <v>22229</v>
      </c>
      <c r="N663" s="7"/>
      <c r="O663" s="7" t="str">
        <f t="shared" si="150"/>
        <v>Equivalent Dividend Income</v>
      </c>
      <c r="P663" s="98">
        <f>SAStab!C2479</f>
        <v>0.36699999999999999</v>
      </c>
      <c r="Q663">
        <f>SAStab!B10785</f>
        <v>1706</v>
      </c>
      <c r="R663" s="52">
        <f>SAStab!C10785</f>
        <v>0</v>
      </c>
      <c r="S663" s="52">
        <f>SAStab!D10785</f>
        <v>0</v>
      </c>
      <c r="T663" s="52">
        <f>SAStab!E10785</f>
        <v>0</v>
      </c>
      <c r="U663" s="52">
        <f>SAStab!F10785</f>
        <v>0</v>
      </c>
      <c r="V663" s="52">
        <f>SAStab!G10785</f>
        <v>449</v>
      </c>
      <c r="W663" s="52">
        <f>SAStab!H10785</f>
        <v>4758</v>
      </c>
      <c r="X663">
        <f>SAStab!I10785</f>
        <v>9548</v>
      </c>
      <c r="Y663">
        <f>SAStab!J10785</f>
        <v>27583</v>
      </c>
      <c r="AA663" s="7"/>
      <c r="AB663" s="7" t="str">
        <f t="shared" si="151"/>
        <v>Equivalent Dividend Income</v>
      </c>
      <c r="AC663" s="98">
        <f>SAStab!D2479</f>
        <v>0.371</v>
      </c>
      <c r="AD663">
        <f>SAStab!B10956</f>
        <v>2038</v>
      </c>
      <c r="AE663">
        <f>SAStab!C10956</f>
        <v>0</v>
      </c>
      <c r="AF663">
        <f>SAStab!D10956</f>
        <v>0</v>
      </c>
      <c r="AG663">
        <f>SAStab!E10956</f>
        <v>0</v>
      </c>
      <c r="AH663">
        <f>SAStab!F10956</f>
        <v>0</v>
      </c>
      <c r="AI663">
        <f>SAStab!G10956</f>
        <v>595</v>
      </c>
      <c r="AJ663">
        <f>SAStab!H10956</f>
        <v>6012</v>
      </c>
      <c r="AK663">
        <f>SAStab!I10956</f>
        <v>11414</v>
      </c>
      <c r="AL663">
        <f>SAStab!J10956</f>
        <v>30621</v>
      </c>
      <c r="AN663" s="7"/>
      <c r="AO663" s="7" t="str">
        <f t="shared" si="152"/>
        <v>Equivalent Dividend Income</v>
      </c>
      <c r="AP663" s="98">
        <f>SAStab!E2479</f>
        <v>0.35799999999999998</v>
      </c>
      <c r="AQ663" s="52">
        <f>SAStab!B11127</f>
        <v>2233</v>
      </c>
      <c r="AR663" s="52">
        <f>SAStab!C11127</f>
        <v>0</v>
      </c>
      <c r="AS663" s="52">
        <f>SAStab!D11127</f>
        <v>0</v>
      </c>
      <c r="AT663" s="52">
        <f>SAStab!E11127</f>
        <v>0</v>
      </c>
      <c r="AU663" s="52">
        <f>SAStab!F11127</f>
        <v>0</v>
      </c>
      <c r="AV663" s="52">
        <f>SAStab!G11127</f>
        <v>571</v>
      </c>
      <c r="AW663" s="52">
        <f>SAStab!H11127</f>
        <v>6447</v>
      </c>
      <c r="AX663" s="52">
        <f>SAStab!I11127</f>
        <v>12201</v>
      </c>
      <c r="AY663" s="52">
        <f>SAStab!J11127</f>
        <v>34911</v>
      </c>
      <c r="BA663" s="7"/>
      <c r="BB663" s="7" t="str">
        <f t="shared" si="153"/>
        <v>Equivalent Dividend Income</v>
      </c>
      <c r="BC663" s="98">
        <f>SAStab!F2479</f>
        <v>0.35399999999999998</v>
      </c>
      <c r="BD663" s="52">
        <f>SAStab!B11298</f>
        <v>2466</v>
      </c>
      <c r="BE663" s="52">
        <f>SAStab!C11298</f>
        <v>0</v>
      </c>
      <c r="BF663" s="52">
        <f>SAStab!D11298</f>
        <v>0</v>
      </c>
      <c r="BG663" s="52">
        <f>SAStab!E11298</f>
        <v>0</v>
      </c>
      <c r="BH663" s="52">
        <f>SAStab!F11298</f>
        <v>0</v>
      </c>
      <c r="BI663" s="52">
        <f>SAStab!G11298</f>
        <v>638</v>
      </c>
      <c r="BJ663" s="52">
        <f>SAStab!H11298</f>
        <v>7388</v>
      </c>
      <c r="BK663" s="52">
        <f>SAStab!I11298</f>
        <v>13993</v>
      </c>
      <c r="BL663" s="52">
        <f>SAStab!J11298</f>
        <v>37577</v>
      </c>
      <c r="BN663" s="7"/>
      <c r="BO663" s="7" t="str">
        <f t="shared" si="154"/>
        <v>Equivalent Dividend Income</v>
      </c>
      <c r="BP663" s="98">
        <f>SAStab!G2479</f>
        <v>0.35399999999999998</v>
      </c>
      <c r="BQ663">
        <f>SAStab!B11469</f>
        <v>2763</v>
      </c>
      <c r="BR663">
        <f>SAStab!C11469</f>
        <v>0</v>
      </c>
      <c r="BS663">
        <f>SAStab!D11469</f>
        <v>0</v>
      </c>
      <c r="BT663">
        <f>SAStab!E11469</f>
        <v>0</v>
      </c>
      <c r="BU663">
        <f>SAStab!F11469</f>
        <v>0</v>
      </c>
      <c r="BV663" s="11">
        <f>SAStab!G11469</f>
        <v>660</v>
      </c>
      <c r="BW663" s="11">
        <f>SAStab!H11469</f>
        <v>7885</v>
      </c>
      <c r="BX663" s="11">
        <f>SAStab!I11469</f>
        <v>15108</v>
      </c>
      <c r="BY663" s="11">
        <f>SAStab!J11469</f>
        <v>41966</v>
      </c>
    </row>
    <row r="664" spans="1:77">
      <c r="A664" s="7"/>
      <c r="B664" s="7" t="s">
        <v>517</v>
      </c>
      <c r="C664" s="98">
        <f>SAStab!B2480</f>
        <v>9.4E-2</v>
      </c>
      <c r="D664" s="52">
        <f>SAStab!B10615</f>
        <v>716</v>
      </c>
      <c r="E664" s="52">
        <f>SAStab!C10615</f>
        <v>0</v>
      </c>
      <c r="F664" s="52">
        <f>SAStab!D10615</f>
        <v>0</v>
      </c>
      <c r="G664" s="52">
        <f>SAStab!E10615</f>
        <v>0</v>
      </c>
      <c r="H664" s="52">
        <f>SAStab!F10615</f>
        <v>0</v>
      </c>
      <c r="I664" s="52">
        <f>SAStab!G10615</f>
        <v>0</v>
      </c>
      <c r="J664" s="52">
        <f>SAStab!H10615</f>
        <v>0</v>
      </c>
      <c r="K664" s="52">
        <f>SAStab!I10615</f>
        <v>4892</v>
      </c>
      <c r="L664" s="52">
        <f>SAStab!J10615</f>
        <v>21351</v>
      </c>
      <c r="N664" s="7"/>
      <c r="O664" s="7" t="str">
        <f t="shared" si="150"/>
        <v>Equivalent Rental Income</v>
      </c>
      <c r="P664" s="98">
        <f>SAStab!C2480</f>
        <v>0.09</v>
      </c>
      <c r="Q664">
        <f>SAStab!B10786</f>
        <v>882</v>
      </c>
      <c r="R664" s="52">
        <f>SAStab!C10786</f>
        <v>0</v>
      </c>
      <c r="S664" s="52">
        <f>SAStab!D10786</f>
        <v>0</v>
      </c>
      <c r="T664" s="52">
        <f>SAStab!E10786</f>
        <v>0</v>
      </c>
      <c r="U664" s="52">
        <f>SAStab!F10786</f>
        <v>0</v>
      </c>
      <c r="V664" s="52">
        <f>SAStab!G10786</f>
        <v>0</v>
      </c>
      <c r="W664" s="52">
        <f>SAStab!H10786</f>
        <v>0</v>
      </c>
      <c r="X664">
        <f>SAStab!I10786</f>
        <v>5260</v>
      </c>
      <c r="Y664">
        <f>SAStab!J10786</f>
        <v>29251</v>
      </c>
      <c r="AA664" s="7"/>
      <c r="AB664" s="7" t="str">
        <f t="shared" si="151"/>
        <v>Equivalent Rental Income</v>
      </c>
      <c r="AC664" s="98">
        <f>SAStab!D2480</f>
        <v>9.1999999999999998E-2</v>
      </c>
      <c r="AD664">
        <f>SAStab!B10957</f>
        <v>1223</v>
      </c>
      <c r="AE664">
        <f>SAStab!C10957</f>
        <v>0</v>
      </c>
      <c r="AF664">
        <f>SAStab!D10957</f>
        <v>0</v>
      </c>
      <c r="AG664">
        <f>SAStab!E10957</f>
        <v>0</v>
      </c>
      <c r="AH664">
        <f>SAStab!F10957</f>
        <v>0</v>
      </c>
      <c r="AI664">
        <f>SAStab!G10957</f>
        <v>0</v>
      </c>
      <c r="AJ664">
        <f>SAStab!H10957</f>
        <v>0</v>
      </c>
      <c r="AK664">
        <f>SAStab!I10957</f>
        <v>6262</v>
      </c>
      <c r="AL664">
        <f>SAStab!J10957</f>
        <v>39964</v>
      </c>
      <c r="AN664" s="7"/>
      <c r="AO664" s="7" t="str">
        <f t="shared" si="152"/>
        <v>Equivalent Rental Income</v>
      </c>
      <c r="AP664" s="98">
        <f>SAStab!E2480</f>
        <v>0.09</v>
      </c>
      <c r="AQ664" s="52">
        <f>SAStab!B11128</f>
        <v>1073</v>
      </c>
      <c r="AR664" s="52">
        <f>SAStab!C11128</f>
        <v>0</v>
      </c>
      <c r="AS664" s="52">
        <f>SAStab!D11128</f>
        <v>0</v>
      </c>
      <c r="AT664" s="52">
        <f>SAStab!E11128</f>
        <v>0</v>
      </c>
      <c r="AU664" s="52">
        <f>SAStab!F11128</f>
        <v>0</v>
      </c>
      <c r="AV664" s="52">
        <f>SAStab!G11128</f>
        <v>0</v>
      </c>
      <c r="AW664" s="52">
        <f>SAStab!H11128</f>
        <v>0</v>
      </c>
      <c r="AX664" s="52">
        <f>SAStab!I11128</f>
        <v>6631</v>
      </c>
      <c r="AY664" s="52">
        <f>SAStab!J11128</f>
        <v>35392</v>
      </c>
      <c r="BA664" s="7"/>
      <c r="BB664" s="7" t="str">
        <f t="shared" si="153"/>
        <v>Equivalent Rental Income</v>
      </c>
      <c r="BC664" s="98">
        <f>SAStab!F2480</f>
        <v>8.8999999999999996E-2</v>
      </c>
      <c r="BD664" s="52">
        <f>SAStab!B11299</f>
        <v>1237</v>
      </c>
      <c r="BE664" s="52">
        <f>SAStab!C11299</f>
        <v>0</v>
      </c>
      <c r="BF664" s="52">
        <f>SAStab!D11299</f>
        <v>0</v>
      </c>
      <c r="BG664" s="52">
        <f>SAStab!E11299</f>
        <v>0</v>
      </c>
      <c r="BH664" s="52">
        <f>SAStab!F11299</f>
        <v>0</v>
      </c>
      <c r="BI664" s="52">
        <f>SAStab!G11299</f>
        <v>0</v>
      </c>
      <c r="BJ664" s="52">
        <f>SAStab!H11299</f>
        <v>0</v>
      </c>
      <c r="BK664" s="52">
        <f>SAStab!I11299</f>
        <v>6249</v>
      </c>
      <c r="BL664" s="52">
        <f>SAStab!J11299</f>
        <v>40185</v>
      </c>
      <c r="BN664" s="7"/>
      <c r="BO664" s="7" t="str">
        <f t="shared" si="154"/>
        <v>Equivalent Rental Income</v>
      </c>
      <c r="BP664" s="98">
        <f>SAStab!G2480</f>
        <v>9.5000000000000001E-2</v>
      </c>
      <c r="BQ664">
        <f>SAStab!B11470</f>
        <v>1451</v>
      </c>
      <c r="BR664">
        <f>SAStab!C11470</f>
        <v>0</v>
      </c>
      <c r="BS664">
        <f>SAStab!D11470</f>
        <v>0</v>
      </c>
      <c r="BT664">
        <f>SAStab!E11470</f>
        <v>0</v>
      </c>
      <c r="BU664">
        <f>SAStab!F11470</f>
        <v>0</v>
      </c>
      <c r="BV664" s="11">
        <f>SAStab!G11470</f>
        <v>0</v>
      </c>
      <c r="BW664" s="11">
        <f>SAStab!H11470</f>
        <v>0</v>
      </c>
      <c r="BX664" s="11">
        <f>SAStab!I11470</f>
        <v>7840</v>
      </c>
      <c r="BY664" s="11">
        <f>SAStab!J11470</f>
        <v>52577</v>
      </c>
    </row>
    <row r="665" spans="1:77">
      <c r="A665" s="6" t="s">
        <v>114</v>
      </c>
      <c r="B665" s="7"/>
      <c r="C665" s="98"/>
      <c r="N665" s="6" t="s">
        <v>114</v>
      </c>
      <c r="O665" s="7"/>
      <c r="P665" s="98"/>
      <c r="AA665" s="6" t="s">
        <v>114</v>
      </c>
      <c r="AB665" s="7"/>
      <c r="AC665" s="98"/>
      <c r="AN665" s="6" t="s">
        <v>114</v>
      </c>
      <c r="AO665" s="7"/>
      <c r="AP665" s="98"/>
      <c r="BA665" s="6" t="s">
        <v>114</v>
      </c>
      <c r="BB665" s="7"/>
      <c r="BC665" s="98"/>
      <c r="BN665" s="6" t="s">
        <v>114</v>
      </c>
      <c r="BO665" s="7"/>
      <c r="BP665" s="98"/>
    </row>
    <row r="666" spans="1:77">
      <c r="A666" s="7"/>
      <c r="B666" s="7" t="s">
        <v>512</v>
      </c>
      <c r="C666" s="98">
        <f>SAStab!B2491</f>
        <v>1</v>
      </c>
      <c r="D666" s="52">
        <f>SAStab!B10616</f>
        <v>199746</v>
      </c>
      <c r="E666" s="52">
        <f>SAStab!C10616</f>
        <v>101636.47</v>
      </c>
      <c r="F666" s="52">
        <f>SAStab!D10616</f>
        <v>104874.41</v>
      </c>
      <c r="G666" s="52">
        <f>SAStab!E10616</f>
        <v>116713.8</v>
      </c>
      <c r="H666" s="52">
        <f>SAStab!F10616</f>
        <v>144059.1</v>
      </c>
      <c r="I666" s="52">
        <f>SAStab!G10616</f>
        <v>203367</v>
      </c>
      <c r="J666" s="52">
        <f>SAStab!H10616</f>
        <v>312916</v>
      </c>
      <c r="K666" s="52">
        <f>SAStab!I10616</f>
        <v>433241</v>
      </c>
      <c r="L666" s="52">
        <f>SAStab!J10616</f>
        <v>1031279</v>
      </c>
      <c r="N666" s="7"/>
      <c r="O666" s="7" t="str">
        <f t="shared" ref="O666:O692" si="155">$B666</f>
        <v>Equivalent Annuity Income</v>
      </c>
      <c r="P666" s="98">
        <f>SAStab!C2491</f>
        <v>1</v>
      </c>
      <c r="Q666">
        <f>SAStab!B10787</f>
        <v>214640</v>
      </c>
      <c r="R666" s="52">
        <f>SAStab!C10787</f>
        <v>109874.44</v>
      </c>
      <c r="S666" s="52">
        <f>SAStab!D10787</f>
        <v>113764.66</v>
      </c>
      <c r="T666" s="52">
        <f>SAStab!E10787</f>
        <v>126284.9</v>
      </c>
      <c r="U666" s="52">
        <f>SAStab!F10787</f>
        <v>155357.29999999999</v>
      </c>
      <c r="V666" s="52">
        <f>SAStab!G10787</f>
        <v>221075</v>
      </c>
      <c r="W666" s="52">
        <f>SAStab!H10787</f>
        <v>346860</v>
      </c>
      <c r="X666">
        <f>SAStab!I10787</f>
        <v>478573</v>
      </c>
      <c r="Y666">
        <f>SAStab!J10787</f>
        <v>1065476</v>
      </c>
      <c r="AA666" s="7"/>
      <c r="AB666" s="7" t="str">
        <f t="shared" ref="AB666:AB678" si="156">$B666</f>
        <v>Equivalent Annuity Income</v>
      </c>
      <c r="AC666" s="98">
        <f>SAStab!D2491</f>
        <v>1</v>
      </c>
      <c r="AD666">
        <f>SAStab!B10958</f>
        <v>227150</v>
      </c>
      <c r="AE666">
        <f>SAStab!C10958</f>
        <v>114847.18</v>
      </c>
      <c r="AF666">
        <f>SAStab!D10958</f>
        <v>118810.12</v>
      </c>
      <c r="AG666">
        <f>SAStab!E10958</f>
        <v>132463</v>
      </c>
      <c r="AH666">
        <f>SAStab!F10958</f>
        <v>167585.5</v>
      </c>
      <c r="AI666">
        <f>SAStab!G10958</f>
        <v>233714</v>
      </c>
      <c r="AJ666">
        <f>SAStab!H10958</f>
        <v>358197</v>
      </c>
      <c r="AK666">
        <f>SAStab!I10958</f>
        <v>521024</v>
      </c>
      <c r="AL666">
        <f>SAStab!J10958</f>
        <v>1085608</v>
      </c>
      <c r="AN666" s="7"/>
      <c r="AO666" s="7" t="str">
        <f t="shared" ref="AO666:AO692" si="157">$B666</f>
        <v>Equivalent Annuity Income</v>
      </c>
      <c r="AP666" s="98">
        <f>SAStab!E2491</f>
        <v>1</v>
      </c>
      <c r="AQ666" s="52">
        <f>SAStab!B11129</f>
        <v>247834</v>
      </c>
      <c r="AR666" s="52">
        <f>SAStab!C11129</f>
        <v>121646.87</v>
      </c>
      <c r="AS666" s="52">
        <f>SAStab!D11129</f>
        <v>126051.3</v>
      </c>
      <c r="AT666" s="52">
        <f>SAStab!E11129</f>
        <v>141420.5</v>
      </c>
      <c r="AU666" s="52">
        <f>SAStab!F11129</f>
        <v>178671.4</v>
      </c>
      <c r="AV666" s="52">
        <f>SAStab!G11129</f>
        <v>259689</v>
      </c>
      <c r="AW666" s="52">
        <f>SAStab!H11129</f>
        <v>402272</v>
      </c>
      <c r="AX666" s="52">
        <f>SAStab!I11129</f>
        <v>572228</v>
      </c>
      <c r="AY666" s="52">
        <f>SAStab!J11129</f>
        <v>1218076</v>
      </c>
      <c r="BA666" s="7"/>
      <c r="BB666" s="7" t="str">
        <f t="shared" ref="BB666:BB692" si="158">$B666</f>
        <v>Equivalent Annuity Income</v>
      </c>
      <c r="BC666" s="98">
        <f>SAStab!F2491</f>
        <v>1</v>
      </c>
      <c r="BD666" s="52">
        <f>SAStab!B11300</f>
        <v>267031</v>
      </c>
      <c r="BE666" s="52">
        <f>SAStab!C11300</f>
        <v>132645.97</v>
      </c>
      <c r="BF666" s="52">
        <f>SAStab!D11300</f>
        <v>137289.32</v>
      </c>
      <c r="BG666" s="52">
        <f>SAStab!E11300</f>
        <v>154207.1</v>
      </c>
      <c r="BH666" s="52">
        <f>SAStab!F11300</f>
        <v>194259.20000000001</v>
      </c>
      <c r="BI666" s="52">
        <f>SAStab!G11300</f>
        <v>277495</v>
      </c>
      <c r="BJ666" s="52">
        <f>SAStab!H11300</f>
        <v>424588</v>
      </c>
      <c r="BK666" s="52">
        <f>SAStab!I11300</f>
        <v>605315</v>
      </c>
      <c r="BL666" s="52">
        <f>SAStab!J11300</f>
        <v>1296168</v>
      </c>
      <c r="BN666" s="7"/>
      <c r="BO666" s="7" t="str">
        <f t="shared" ref="BO666:BO692" si="159">$B666</f>
        <v>Equivalent Annuity Income</v>
      </c>
      <c r="BP666" s="98">
        <f>SAStab!G2491</f>
        <v>1</v>
      </c>
      <c r="BQ666">
        <f>SAStab!B11471</f>
        <v>281064</v>
      </c>
      <c r="BR666">
        <f>SAStab!C11471</f>
        <v>144181.71</v>
      </c>
      <c r="BS666">
        <f>SAStab!D11471</f>
        <v>149428.42000000001</v>
      </c>
      <c r="BT666">
        <f>SAStab!E11471</f>
        <v>167485.4</v>
      </c>
      <c r="BU666">
        <f>SAStab!F11471</f>
        <v>210027</v>
      </c>
      <c r="BV666" s="11">
        <f>SAStab!G11471</f>
        <v>293029</v>
      </c>
      <c r="BW666" s="11">
        <f>SAStab!H11471</f>
        <v>455669</v>
      </c>
      <c r="BX666" s="11">
        <f>SAStab!I11471</f>
        <v>637714</v>
      </c>
      <c r="BY666" s="11">
        <f>SAStab!J11471</f>
        <v>1280853</v>
      </c>
    </row>
    <row r="667" spans="1:77">
      <c r="A667" s="7"/>
      <c r="B667" s="7" t="s">
        <v>39</v>
      </c>
      <c r="C667" s="98">
        <f>SAStab!B2492</f>
        <v>0.81399999999999995</v>
      </c>
      <c r="D667" s="52">
        <f>SAStab!B10617</f>
        <v>18324</v>
      </c>
      <c r="E667" s="52">
        <f>SAStab!C10617</f>
        <v>0</v>
      </c>
      <c r="F667" s="52">
        <f>SAStab!D10617</f>
        <v>0</v>
      </c>
      <c r="G667" s="52">
        <f>SAStab!E10617</f>
        <v>8170</v>
      </c>
      <c r="H667" s="52">
        <f>SAStab!F10617</f>
        <v>20584.7</v>
      </c>
      <c r="I667" s="52">
        <f>SAStab!G10617</f>
        <v>27197</v>
      </c>
      <c r="J667" s="52">
        <f>SAStab!H10617</f>
        <v>32125</v>
      </c>
      <c r="K667" s="52">
        <f>SAStab!I10617</f>
        <v>35237</v>
      </c>
      <c r="L667" s="52">
        <f>SAStab!J10617</f>
        <v>40914</v>
      </c>
      <c r="N667" s="7"/>
      <c r="O667" s="7" t="str">
        <f t="shared" si="155"/>
        <v>Social Security Benefits</v>
      </c>
      <c r="P667" s="98">
        <f>SAStab!C2492</f>
        <v>0.84699999999999998</v>
      </c>
      <c r="Q667">
        <f>SAStab!B10788</f>
        <v>22211</v>
      </c>
      <c r="R667" s="52">
        <f>SAStab!C10788</f>
        <v>0</v>
      </c>
      <c r="S667" s="52">
        <f>SAStab!D10788</f>
        <v>0</v>
      </c>
      <c r="T667" s="52">
        <f>SAStab!E10788</f>
        <v>13269.2</v>
      </c>
      <c r="U667" s="52">
        <f>SAStab!F10788</f>
        <v>25623.8</v>
      </c>
      <c r="V667" s="52">
        <f>SAStab!G10788</f>
        <v>31749</v>
      </c>
      <c r="W667" s="52">
        <f>SAStab!H10788</f>
        <v>36501</v>
      </c>
      <c r="X667">
        <f>SAStab!I10788</f>
        <v>39473</v>
      </c>
      <c r="Y667">
        <f>SAStab!J10788</f>
        <v>45655</v>
      </c>
      <c r="AA667" s="7"/>
      <c r="AB667" s="7" t="str">
        <f t="shared" si="156"/>
        <v>Social Security Benefits</v>
      </c>
      <c r="AC667" s="98">
        <f>SAStab!D2492</f>
        <v>0.86199999999999999</v>
      </c>
      <c r="AD667">
        <f>SAStab!B10959</f>
        <v>25294</v>
      </c>
      <c r="AE667">
        <f>SAStab!C10959</f>
        <v>0</v>
      </c>
      <c r="AF667">
        <f>SAStab!D10959</f>
        <v>0</v>
      </c>
      <c r="AG667">
        <f>SAStab!E10959</f>
        <v>17152.099999999999</v>
      </c>
      <c r="AH667">
        <f>SAStab!F10959</f>
        <v>28639.5</v>
      </c>
      <c r="AI667">
        <f>SAStab!G10959</f>
        <v>35324</v>
      </c>
      <c r="AJ667">
        <f>SAStab!H10959</f>
        <v>40615</v>
      </c>
      <c r="AK667">
        <f>SAStab!I10959</f>
        <v>43908</v>
      </c>
      <c r="AL667">
        <f>SAStab!J10959</f>
        <v>49913</v>
      </c>
      <c r="AN667" s="7"/>
      <c r="AO667" s="7" t="str">
        <f t="shared" si="157"/>
        <v>Social Security Benefits</v>
      </c>
      <c r="AP667" s="98">
        <f>SAStab!E2492</f>
        <v>0.88100000000000001</v>
      </c>
      <c r="AQ667" s="52">
        <f>SAStab!B11130</f>
        <v>28123</v>
      </c>
      <c r="AR667" s="52">
        <f>SAStab!C11130</f>
        <v>0</v>
      </c>
      <c r="AS667" s="52">
        <f>SAStab!D11130</f>
        <v>0</v>
      </c>
      <c r="AT667" s="52">
        <f>SAStab!E11130</f>
        <v>19024.099999999999</v>
      </c>
      <c r="AU667" s="52">
        <f>SAStab!F11130</f>
        <v>31497.9</v>
      </c>
      <c r="AV667" s="52">
        <f>SAStab!G11130</f>
        <v>39172</v>
      </c>
      <c r="AW667" s="52">
        <f>SAStab!H11130</f>
        <v>45063</v>
      </c>
      <c r="AX667" s="52">
        <f>SAStab!I11130</f>
        <v>48459</v>
      </c>
      <c r="AY667" s="52">
        <f>SAStab!J11130</f>
        <v>56121</v>
      </c>
      <c r="BA667" s="7"/>
      <c r="BB667" s="7" t="str">
        <f t="shared" si="158"/>
        <v>Social Security Benefits</v>
      </c>
      <c r="BC667" s="98">
        <f>SAStab!F2492</f>
        <v>0.86699999999999999</v>
      </c>
      <c r="BD667" s="52">
        <f>SAStab!B11301</f>
        <v>30867</v>
      </c>
      <c r="BE667" s="52">
        <f>SAStab!C11301</f>
        <v>0</v>
      </c>
      <c r="BF667" s="52">
        <f>SAStab!D11301</f>
        <v>0</v>
      </c>
      <c r="BG667" s="52">
        <f>SAStab!E11301</f>
        <v>19557.900000000001</v>
      </c>
      <c r="BH667" s="52">
        <f>SAStab!F11301</f>
        <v>34968.6</v>
      </c>
      <c r="BI667" s="52">
        <f>SAStab!G11301</f>
        <v>43942</v>
      </c>
      <c r="BJ667" s="52">
        <f>SAStab!H11301</f>
        <v>49750</v>
      </c>
      <c r="BK667" s="52">
        <f>SAStab!I11301</f>
        <v>53731</v>
      </c>
      <c r="BL667" s="52">
        <f>SAStab!J11301</f>
        <v>61427</v>
      </c>
      <c r="BN667" s="7"/>
      <c r="BO667" s="7" t="str">
        <f t="shared" si="159"/>
        <v>Social Security Benefits</v>
      </c>
      <c r="BP667" s="98">
        <f>SAStab!G2492</f>
        <v>0.86699999999999999</v>
      </c>
      <c r="BQ667">
        <f>SAStab!B11472</f>
        <v>35001</v>
      </c>
      <c r="BR667">
        <f>SAStab!C11472</f>
        <v>0</v>
      </c>
      <c r="BS667">
        <f>SAStab!D11472</f>
        <v>0</v>
      </c>
      <c r="BT667">
        <f>SAStab!E11472</f>
        <v>23574.9</v>
      </c>
      <c r="BU667">
        <f>SAStab!F11472</f>
        <v>39747.1</v>
      </c>
      <c r="BV667" s="11">
        <f>SAStab!G11472</f>
        <v>48938</v>
      </c>
      <c r="BW667" s="11">
        <f>SAStab!H11472</f>
        <v>56137</v>
      </c>
      <c r="BX667" s="11">
        <f>SAStab!I11472</f>
        <v>60020</v>
      </c>
      <c r="BY667" s="11">
        <f>SAStab!J11472</f>
        <v>68645</v>
      </c>
    </row>
    <row r="668" spans="1:77">
      <c r="A668" s="7"/>
      <c r="B668" s="9" t="s">
        <v>44</v>
      </c>
      <c r="C668" s="98">
        <f>SAStab!B2500</f>
        <v>0.73899999999999999</v>
      </c>
      <c r="D668" s="85">
        <f>SAStab!B10625</f>
        <v>14840</v>
      </c>
      <c r="E668" s="85">
        <f>SAStab!C10625</f>
        <v>0</v>
      </c>
      <c r="F668" s="85">
        <f>SAStab!D10625</f>
        <v>0</v>
      </c>
      <c r="G668" s="85">
        <f>SAStab!E10625</f>
        <v>0</v>
      </c>
      <c r="H668" s="85">
        <f>SAStab!F10625</f>
        <v>16452.3</v>
      </c>
      <c r="I668" s="85">
        <f>SAStab!G10625</f>
        <v>24324</v>
      </c>
      <c r="J668" s="85">
        <f>SAStab!H10625</f>
        <v>27986</v>
      </c>
      <c r="K668" s="85">
        <f>SAStab!I10625</f>
        <v>29774</v>
      </c>
      <c r="L668" s="85">
        <f>SAStab!J10625</f>
        <v>33334</v>
      </c>
      <c r="N668" s="7"/>
      <c r="O668" s="7" t="str">
        <f>$B668</f>
        <v xml:space="preserve">      Own Benefit</v>
      </c>
      <c r="P668" s="98">
        <f>SAStab!C2500</f>
        <v>0.78</v>
      </c>
      <c r="Q668" s="11">
        <f>SAStab!B10796</f>
        <v>17891</v>
      </c>
      <c r="R668" s="85">
        <f>SAStab!C10796</f>
        <v>0</v>
      </c>
      <c r="S668" s="85">
        <f>SAStab!D10796</f>
        <v>0</v>
      </c>
      <c r="T668" s="85">
        <f>SAStab!E10796</f>
        <v>7843.9</v>
      </c>
      <c r="U668" s="85">
        <f>SAStab!F10796</f>
        <v>20911.900000000001</v>
      </c>
      <c r="V668" s="85">
        <f>SAStab!G10796</f>
        <v>27606</v>
      </c>
      <c r="W668" s="85">
        <f>SAStab!H10796</f>
        <v>31431</v>
      </c>
      <c r="X668" s="11">
        <f>SAStab!I10796</f>
        <v>33375</v>
      </c>
      <c r="Y668" s="11">
        <f>SAStab!J10796</f>
        <v>36657</v>
      </c>
      <c r="AA668" s="7"/>
      <c r="AB668" s="7" t="str">
        <f>$B668</f>
        <v xml:space="preserve">      Own Benefit</v>
      </c>
      <c r="AC668" s="98">
        <f>SAStab!D2500</f>
        <v>0.81100000000000005</v>
      </c>
      <c r="AD668" s="11">
        <f>SAStab!B10967</f>
        <v>20801</v>
      </c>
      <c r="AE668" s="11">
        <f>SAStab!C10967</f>
        <v>0</v>
      </c>
      <c r="AF668" s="11">
        <f>SAStab!D10967</f>
        <v>0</v>
      </c>
      <c r="AG668" s="11">
        <f>SAStab!E10967</f>
        <v>12334.1</v>
      </c>
      <c r="AH668" s="11">
        <f>SAStab!F10967</f>
        <v>24578.400000000001</v>
      </c>
      <c r="AI668" s="11">
        <f>SAStab!G10967</f>
        <v>30719</v>
      </c>
      <c r="AJ668" s="11">
        <f>SAStab!H10967</f>
        <v>34876</v>
      </c>
      <c r="AK668" s="11">
        <f>SAStab!I10967</f>
        <v>36737</v>
      </c>
      <c r="AL668" s="11">
        <f>SAStab!J10967</f>
        <v>40464</v>
      </c>
      <c r="AN668" s="7"/>
      <c r="AO668" s="7" t="str">
        <f>$B668</f>
        <v xml:space="preserve">      Own Benefit</v>
      </c>
      <c r="AP668" s="98">
        <f>SAStab!E2500</f>
        <v>0.82799999999999996</v>
      </c>
      <c r="AQ668" s="85">
        <f>SAStab!B11138</f>
        <v>23317</v>
      </c>
      <c r="AR668" s="85">
        <f>SAStab!C11138</f>
        <v>0</v>
      </c>
      <c r="AS668" s="85">
        <f>SAStab!D11138</f>
        <v>0</v>
      </c>
      <c r="AT668" s="85">
        <f>SAStab!E11138</f>
        <v>14274</v>
      </c>
      <c r="AU668" s="85">
        <f>SAStab!F11138</f>
        <v>26833.7</v>
      </c>
      <c r="AV668" s="85">
        <f>SAStab!G11138</f>
        <v>34203</v>
      </c>
      <c r="AW668" s="85">
        <f>SAStab!H11138</f>
        <v>39012</v>
      </c>
      <c r="AX668" s="85">
        <f>SAStab!I11138</f>
        <v>41714</v>
      </c>
      <c r="AY668" s="85">
        <f>SAStab!J11138</f>
        <v>45712</v>
      </c>
      <c r="BA668" s="7"/>
      <c r="BB668" s="7" t="str">
        <f>$B668</f>
        <v xml:space="preserve">      Own Benefit</v>
      </c>
      <c r="BC668" s="98">
        <f>SAStab!F2500</f>
        <v>0.81799999999999995</v>
      </c>
      <c r="BD668" s="85">
        <f>SAStab!B11309</f>
        <v>25563</v>
      </c>
      <c r="BE668" s="85">
        <f>SAStab!C11309</f>
        <v>0</v>
      </c>
      <c r="BF668" s="85">
        <f>SAStab!D11309</f>
        <v>0</v>
      </c>
      <c r="BG668" s="85">
        <f>SAStab!E11309</f>
        <v>15183.7</v>
      </c>
      <c r="BH668" s="85">
        <f>SAStab!F11309</f>
        <v>29316.2</v>
      </c>
      <c r="BI668" s="85">
        <f>SAStab!G11309</f>
        <v>38031</v>
      </c>
      <c r="BJ668" s="85">
        <f>SAStab!H11309</f>
        <v>43845</v>
      </c>
      <c r="BK668" s="85">
        <f>SAStab!I11309</f>
        <v>46723</v>
      </c>
      <c r="BL668" s="85">
        <f>SAStab!J11309</f>
        <v>50499</v>
      </c>
      <c r="BN668" s="7"/>
      <c r="BO668" s="7" t="str">
        <f>$B668</f>
        <v xml:space="preserve">      Own Benefit</v>
      </c>
      <c r="BP668" s="98">
        <f>SAStab!G2500</f>
        <v>0.81899999999999995</v>
      </c>
      <c r="BQ668" s="11">
        <f>SAStab!B11480</f>
        <v>28890</v>
      </c>
      <c r="BR668" s="11">
        <f>SAStab!C11480</f>
        <v>0</v>
      </c>
      <c r="BS668" s="11">
        <f>SAStab!D11480</f>
        <v>0</v>
      </c>
      <c r="BT668" s="11">
        <f>SAStab!E11480</f>
        <v>17350.2</v>
      </c>
      <c r="BU668" s="11">
        <f>SAStab!F11480</f>
        <v>33183.300000000003</v>
      </c>
      <c r="BV668" s="11">
        <f>SAStab!G11480</f>
        <v>42916</v>
      </c>
      <c r="BW668" s="11">
        <f>SAStab!H11480</f>
        <v>49092</v>
      </c>
      <c r="BX668" s="11">
        <f>SAStab!I11480</f>
        <v>52025</v>
      </c>
      <c r="BY668" s="11">
        <f>SAStab!J11480</f>
        <v>56556</v>
      </c>
    </row>
    <row r="669" spans="1:77">
      <c r="A669" s="7"/>
      <c r="B669" s="9" t="s">
        <v>45</v>
      </c>
      <c r="C669" s="98">
        <f>SAStab!B2501</f>
        <v>0.48699999999999999</v>
      </c>
      <c r="D669" s="85">
        <f>SAStab!B10626</f>
        <v>9248</v>
      </c>
      <c r="E669" s="85">
        <f>SAStab!C10626</f>
        <v>0</v>
      </c>
      <c r="F669" s="85">
        <f>SAStab!D10626</f>
        <v>0</v>
      </c>
      <c r="G669" s="85">
        <f>SAStab!E10626</f>
        <v>0</v>
      </c>
      <c r="H669" s="85">
        <f>SAStab!F10626</f>
        <v>0</v>
      </c>
      <c r="I669" s="85">
        <f>SAStab!G10626</f>
        <v>19292</v>
      </c>
      <c r="J669" s="85">
        <f>SAStab!H10626</f>
        <v>26231</v>
      </c>
      <c r="K669" s="85">
        <f>SAStab!I10626</f>
        <v>28546</v>
      </c>
      <c r="L669" s="85">
        <f>SAStab!J10626</f>
        <v>32686</v>
      </c>
      <c r="N669" s="7"/>
      <c r="O669" s="7" t="str">
        <f>$B669</f>
        <v xml:space="preserve">      Spouse Benefit</v>
      </c>
      <c r="P669" s="98">
        <f>SAStab!C2501</f>
        <v>0.50600000000000001</v>
      </c>
      <c r="Q669" s="11">
        <f>SAStab!B10797</f>
        <v>11008</v>
      </c>
      <c r="R669" s="85">
        <f>SAStab!C10797</f>
        <v>0</v>
      </c>
      <c r="S669" s="85">
        <f>SAStab!D10797</f>
        <v>0</v>
      </c>
      <c r="T669" s="85">
        <f>SAStab!E10797</f>
        <v>0</v>
      </c>
      <c r="U669" s="85">
        <f>SAStab!F10797</f>
        <v>1724.1</v>
      </c>
      <c r="V669" s="85">
        <f>SAStab!G10797</f>
        <v>22904</v>
      </c>
      <c r="W669" s="85">
        <f>SAStab!H10797</f>
        <v>29361</v>
      </c>
      <c r="X669" s="11">
        <f>SAStab!I10797</f>
        <v>32105</v>
      </c>
      <c r="Y669" s="11">
        <f>SAStab!J10797</f>
        <v>35569</v>
      </c>
      <c r="AA669" s="7"/>
      <c r="AB669" s="7" t="str">
        <f>$B669</f>
        <v xml:space="preserve">      Spouse Benefit</v>
      </c>
      <c r="AC669" s="98">
        <f>SAStab!D2501</f>
        <v>0.48599999999999999</v>
      </c>
      <c r="AD669" s="11">
        <f>SAStab!B10968</f>
        <v>11690</v>
      </c>
      <c r="AE669" s="11">
        <f>SAStab!C10968</f>
        <v>0</v>
      </c>
      <c r="AF669" s="11">
        <f>SAStab!D10968</f>
        <v>0</v>
      </c>
      <c r="AG669" s="11">
        <f>SAStab!E10968</f>
        <v>0</v>
      </c>
      <c r="AH669" s="11">
        <f>SAStab!F10968</f>
        <v>0</v>
      </c>
      <c r="AI669" s="11">
        <f>SAStab!G10968</f>
        <v>24865</v>
      </c>
      <c r="AJ669" s="11">
        <f>SAStab!H10968</f>
        <v>32088</v>
      </c>
      <c r="AK669" s="11">
        <f>SAStab!I10968</f>
        <v>34922</v>
      </c>
      <c r="AL669" s="11">
        <f>SAStab!J10968</f>
        <v>39421</v>
      </c>
      <c r="AN669" s="7"/>
      <c r="AO669" s="7" t="str">
        <f>$B669</f>
        <v xml:space="preserve">      Spouse Benefit</v>
      </c>
      <c r="AP669" s="98">
        <f>SAStab!E2501</f>
        <v>0.47299999999999998</v>
      </c>
      <c r="AQ669" s="85">
        <f>SAStab!B11139</f>
        <v>12627</v>
      </c>
      <c r="AR669" s="85">
        <f>SAStab!C11139</f>
        <v>0</v>
      </c>
      <c r="AS669" s="85">
        <f>SAStab!D11139</f>
        <v>0</v>
      </c>
      <c r="AT669" s="85">
        <f>SAStab!E11139</f>
        <v>0</v>
      </c>
      <c r="AU669" s="85">
        <f>SAStab!F11139</f>
        <v>0</v>
      </c>
      <c r="AV669" s="85">
        <f>SAStab!G11139</f>
        <v>26866</v>
      </c>
      <c r="AW669" s="85">
        <f>SAStab!H11139</f>
        <v>35839</v>
      </c>
      <c r="AX669" s="85">
        <f>SAStab!I11139</f>
        <v>39256</v>
      </c>
      <c r="AY669" s="85">
        <f>SAStab!J11139</f>
        <v>44560</v>
      </c>
      <c r="BA669" s="7"/>
      <c r="BB669" s="7" t="str">
        <f>$B669</f>
        <v xml:space="preserve">      Spouse Benefit</v>
      </c>
      <c r="BC669" s="98">
        <f>SAStab!F2501</f>
        <v>0.47599999999999998</v>
      </c>
      <c r="BD669" s="85">
        <f>SAStab!B11310</f>
        <v>14084</v>
      </c>
      <c r="BE669" s="85">
        <f>SAStab!C11310</f>
        <v>0</v>
      </c>
      <c r="BF669" s="85">
        <f>SAStab!D11310</f>
        <v>0</v>
      </c>
      <c r="BG669" s="85">
        <f>SAStab!E11310</f>
        <v>0</v>
      </c>
      <c r="BH669" s="85">
        <f>SAStab!F11310</f>
        <v>0</v>
      </c>
      <c r="BI669" s="85">
        <f>SAStab!G11310</f>
        <v>29372</v>
      </c>
      <c r="BJ669" s="85">
        <f>SAStab!H11310</f>
        <v>39916</v>
      </c>
      <c r="BK669" s="85">
        <f>SAStab!I11310</f>
        <v>43949</v>
      </c>
      <c r="BL669" s="85">
        <f>SAStab!J11310</f>
        <v>49204</v>
      </c>
      <c r="BN669" s="7"/>
      <c r="BO669" s="7" t="str">
        <f>$B669</f>
        <v xml:space="preserve">      Spouse Benefit</v>
      </c>
      <c r="BP669" s="98">
        <f>SAStab!G2501</f>
        <v>0.48499999999999999</v>
      </c>
      <c r="BQ669" s="11">
        <f>SAStab!B11481</f>
        <v>16107</v>
      </c>
      <c r="BR669" s="11">
        <f>SAStab!C11481</f>
        <v>0</v>
      </c>
      <c r="BS669" s="11">
        <f>SAStab!D11481</f>
        <v>0</v>
      </c>
      <c r="BT669" s="11">
        <f>SAStab!E11481</f>
        <v>0</v>
      </c>
      <c r="BU669" s="11">
        <f>SAStab!F11481</f>
        <v>0</v>
      </c>
      <c r="BV669" s="11">
        <f>SAStab!G11481</f>
        <v>33344</v>
      </c>
      <c r="BW669" s="11">
        <f>SAStab!H11481</f>
        <v>45126</v>
      </c>
      <c r="BX669" s="11">
        <f>SAStab!I11481</f>
        <v>49428</v>
      </c>
      <c r="BY669" s="11">
        <f>SAStab!J11481</f>
        <v>55307</v>
      </c>
    </row>
    <row r="670" spans="1:77">
      <c r="B670" s="7" t="s">
        <v>63</v>
      </c>
      <c r="C670" s="98">
        <f>SAStab!B2493</f>
        <v>0</v>
      </c>
      <c r="D670" s="52">
        <f>SAStab!B10618</f>
        <v>0</v>
      </c>
      <c r="E670" s="52">
        <f>SAStab!C10618</f>
        <v>0</v>
      </c>
      <c r="F670" s="52">
        <f>SAStab!D10618</f>
        <v>0</v>
      </c>
      <c r="G670" s="52">
        <f>SAStab!E10618</f>
        <v>0</v>
      </c>
      <c r="H670" s="52">
        <f>SAStab!F10618</f>
        <v>0</v>
      </c>
      <c r="I670" s="52">
        <f>SAStab!G10618</f>
        <v>0</v>
      </c>
      <c r="J670" s="52">
        <f>SAStab!H10618</f>
        <v>0</v>
      </c>
      <c r="K670" s="52">
        <f>SAStab!I10618</f>
        <v>0</v>
      </c>
      <c r="L670" s="52">
        <f>SAStab!J10618</f>
        <v>0</v>
      </c>
      <c r="O670" s="7" t="str">
        <f t="shared" si="155"/>
        <v>SSI</v>
      </c>
      <c r="P670" s="98">
        <f>SAStab!C2493</f>
        <v>0</v>
      </c>
      <c r="Q670">
        <f>SAStab!B10789</f>
        <v>0</v>
      </c>
      <c r="R670" s="52">
        <f>SAStab!C10789</f>
        <v>0</v>
      </c>
      <c r="S670" s="52">
        <f>SAStab!D10789</f>
        <v>0</v>
      </c>
      <c r="T670" s="52">
        <f>SAStab!E10789</f>
        <v>0</v>
      </c>
      <c r="U670" s="52">
        <f>SAStab!F10789</f>
        <v>0</v>
      </c>
      <c r="V670" s="52">
        <f>SAStab!G10789</f>
        <v>0</v>
      </c>
      <c r="W670" s="52">
        <f>SAStab!H10789</f>
        <v>0</v>
      </c>
      <c r="X670">
        <f>SAStab!I10789</f>
        <v>0</v>
      </c>
      <c r="Y670">
        <f>SAStab!J10789</f>
        <v>0</v>
      </c>
      <c r="AB670" s="7" t="str">
        <f t="shared" si="156"/>
        <v>SSI</v>
      </c>
      <c r="AC670" s="98">
        <f>SAStab!D2493</f>
        <v>0</v>
      </c>
      <c r="AD670">
        <f>SAStab!B10960</f>
        <v>0</v>
      </c>
      <c r="AE670">
        <f>SAStab!C10960</f>
        <v>0</v>
      </c>
      <c r="AF670">
        <f>SAStab!D10960</f>
        <v>0</v>
      </c>
      <c r="AG670">
        <f>SAStab!E10960</f>
        <v>0</v>
      </c>
      <c r="AH670">
        <f>SAStab!F10960</f>
        <v>0</v>
      </c>
      <c r="AI670">
        <f>SAStab!G10960</f>
        <v>0</v>
      </c>
      <c r="AJ670">
        <f>SAStab!H10960</f>
        <v>0</v>
      </c>
      <c r="AK670">
        <f>SAStab!I10960</f>
        <v>0</v>
      </c>
      <c r="AL670">
        <f>SAStab!J10960</f>
        <v>0</v>
      </c>
      <c r="AO670" s="7" t="str">
        <f t="shared" si="157"/>
        <v>SSI</v>
      </c>
      <c r="AP670" s="98">
        <f>SAStab!E2493</f>
        <v>0</v>
      </c>
      <c r="AQ670" s="52">
        <f>SAStab!B11131</f>
        <v>0</v>
      </c>
      <c r="AR670" s="52">
        <f>SAStab!C11131</f>
        <v>0</v>
      </c>
      <c r="AS670" s="52">
        <f>SAStab!D11131</f>
        <v>0</v>
      </c>
      <c r="AT670" s="52">
        <f>SAStab!E11131</f>
        <v>0</v>
      </c>
      <c r="AU670" s="52">
        <f>SAStab!F11131</f>
        <v>0</v>
      </c>
      <c r="AV670" s="52">
        <f>SAStab!G11131</f>
        <v>0</v>
      </c>
      <c r="AW670" s="52">
        <f>SAStab!H11131</f>
        <v>0</v>
      </c>
      <c r="AX670" s="52">
        <f>SAStab!I11131</f>
        <v>0</v>
      </c>
      <c r="AY670" s="52">
        <f>SAStab!J11131</f>
        <v>0</v>
      </c>
      <c r="BB670" s="7" t="str">
        <f t="shared" si="158"/>
        <v>SSI</v>
      </c>
      <c r="BC670" s="98">
        <f>SAStab!F2493</f>
        <v>0</v>
      </c>
      <c r="BD670" s="52">
        <f>SAStab!B11302</f>
        <v>0</v>
      </c>
      <c r="BE670" s="52">
        <f>SAStab!C11302</f>
        <v>0</v>
      </c>
      <c r="BF670" s="52">
        <f>SAStab!D11302</f>
        <v>0</v>
      </c>
      <c r="BG670" s="52">
        <f>SAStab!E11302</f>
        <v>0</v>
      </c>
      <c r="BH670" s="52">
        <f>SAStab!F11302</f>
        <v>0</v>
      </c>
      <c r="BI670" s="52">
        <f>SAStab!G11302</f>
        <v>0</v>
      </c>
      <c r="BJ670" s="52">
        <f>SAStab!H11302</f>
        <v>0</v>
      </c>
      <c r="BK670" s="52">
        <f>SAStab!I11302</f>
        <v>0</v>
      </c>
      <c r="BL670" s="52">
        <f>SAStab!J11302</f>
        <v>0</v>
      </c>
      <c r="BO670" s="7" t="str">
        <f t="shared" si="159"/>
        <v>SSI</v>
      </c>
      <c r="BP670" s="98">
        <f>SAStab!G2493</f>
        <v>0</v>
      </c>
      <c r="BQ670">
        <f>SAStab!B11473</f>
        <v>0</v>
      </c>
      <c r="BR670">
        <f>SAStab!C11473</f>
        <v>0</v>
      </c>
      <c r="BS670">
        <f>SAStab!D11473</f>
        <v>0</v>
      </c>
      <c r="BT670">
        <f>SAStab!E11473</f>
        <v>0</v>
      </c>
      <c r="BU670">
        <f>SAStab!F11473</f>
        <v>0</v>
      </c>
      <c r="BV670" s="11">
        <f>SAStab!G11473</f>
        <v>0</v>
      </c>
      <c r="BW670" s="11">
        <f>SAStab!H11473</f>
        <v>0</v>
      </c>
      <c r="BX670" s="11">
        <f>SAStab!I11473</f>
        <v>0</v>
      </c>
      <c r="BY670" s="11">
        <f>SAStab!J11473</f>
        <v>0</v>
      </c>
    </row>
    <row r="671" spans="1:77">
      <c r="A671" s="7"/>
      <c r="B671" s="7" t="s">
        <v>271</v>
      </c>
      <c r="C671" s="98">
        <f>SAStab!B2494</f>
        <v>0.999</v>
      </c>
      <c r="D671" s="52">
        <f>SAStab!B10619</f>
        <v>99458</v>
      </c>
      <c r="E671" s="52">
        <f>SAStab!C10619</f>
        <v>5859.71</v>
      </c>
      <c r="F671" s="52">
        <f>SAStab!D10619</f>
        <v>9908.34</v>
      </c>
      <c r="G671" s="52">
        <f>SAStab!E10619</f>
        <v>22201.599999999999</v>
      </c>
      <c r="H671" s="52">
        <f>SAStab!F10619</f>
        <v>55254.2</v>
      </c>
      <c r="I671" s="52">
        <f>SAStab!G10619</f>
        <v>108042</v>
      </c>
      <c r="J671" s="52">
        <f>SAStab!H10619</f>
        <v>214835</v>
      </c>
      <c r="K671" s="52">
        <f>SAStab!I10619</f>
        <v>329737</v>
      </c>
      <c r="L671" s="52">
        <f>SAStab!J10619</f>
        <v>735846</v>
      </c>
      <c r="N671" s="7"/>
      <c r="O671" s="7" t="str">
        <f t="shared" si="155"/>
        <v>Annuitized Financial Income</v>
      </c>
      <c r="P671" s="98">
        <f>SAStab!C2494</f>
        <v>1</v>
      </c>
      <c r="Q671">
        <f>SAStab!B10790</f>
        <v>114935</v>
      </c>
      <c r="R671" s="52">
        <f>SAStab!C10790</f>
        <v>8354.5</v>
      </c>
      <c r="S671" s="52">
        <f>SAStab!D10790</f>
        <v>13710.53</v>
      </c>
      <c r="T671" s="52">
        <f>SAStab!E10790</f>
        <v>29033.9</v>
      </c>
      <c r="U671" s="52">
        <f>SAStab!F10790</f>
        <v>64091</v>
      </c>
      <c r="V671" s="52">
        <f>SAStab!G10790</f>
        <v>117114</v>
      </c>
      <c r="W671" s="52">
        <f>SAStab!H10790</f>
        <v>229840</v>
      </c>
      <c r="X671">
        <f>SAStab!I10790</f>
        <v>382740</v>
      </c>
      <c r="Y671">
        <f>SAStab!J10790</f>
        <v>994357</v>
      </c>
      <c r="AA671" s="7"/>
      <c r="AB671" s="7" t="str">
        <f t="shared" si="156"/>
        <v>Annuitized Financial Income</v>
      </c>
      <c r="AC671" s="98">
        <f>SAStab!D2494</f>
        <v>1</v>
      </c>
      <c r="AD671">
        <f>SAStab!B10961</f>
        <v>121131</v>
      </c>
      <c r="AE671">
        <f>SAStab!C10961</f>
        <v>8941.61</v>
      </c>
      <c r="AF671">
        <f>SAStab!D10961</f>
        <v>15609.26</v>
      </c>
      <c r="AG671">
        <f>SAStab!E10961</f>
        <v>35335.699999999997</v>
      </c>
      <c r="AH671">
        <f>SAStab!F10961</f>
        <v>71862.7</v>
      </c>
      <c r="AI671">
        <f>SAStab!G10961</f>
        <v>126967</v>
      </c>
      <c r="AJ671">
        <f>SAStab!H10961</f>
        <v>243273</v>
      </c>
      <c r="AK671">
        <f>SAStab!I10961</f>
        <v>384222</v>
      </c>
      <c r="AL671">
        <f>SAStab!J10961</f>
        <v>950923</v>
      </c>
      <c r="AN671" s="7"/>
      <c r="AO671" s="7" t="str">
        <f t="shared" si="157"/>
        <v>Annuitized Financial Income</v>
      </c>
      <c r="AP671" s="98">
        <f>SAStab!E2494</f>
        <v>0.999</v>
      </c>
      <c r="AQ671" s="52">
        <f>SAStab!B11132</f>
        <v>130599</v>
      </c>
      <c r="AR671" s="52">
        <f>SAStab!C11132</f>
        <v>7889.25</v>
      </c>
      <c r="AS671" s="52">
        <f>SAStab!D11132</f>
        <v>14622.61</v>
      </c>
      <c r="AT671" s="52">
        <f>SAStab!E11132</f>
        <v>35893.1</v>
      </c>
      <c r="AU671" s="52">
        <f>SAStab!F11132</f>
        <v>78269.100000000006</v>
      </c>
      <c r="AV671" s="52">
        <f>SAStab!G11132</f>
        <v>139531</v>
      </c>
      <c r="AW671" s="52">
        <f>SAStab!H11132</f>
        <v>257765</v>
      </c>
      <c r="AX671" s="52">
        <f>SAStab!I11132</f>
        <v>410554</v>
      </c>
      <c r="AY671" s="52">
        <f>SAStab!J11132</f>
        <v>1023836</v>
      </c>
      <c r="BA671" s="7"/>
      <c r="BB671" s="7" t="str">
        <f t="shared" si="158"/>
        <v>Annuitized Financial Income</v>
      </c>
      <c r="BC671" s="98">
        <f>SAStab!F2494</f>
        <v>0.999</v>
      </c>
      <c r="BD671" s="52">
        <f>SAStab!B11303</f>
        <v>130376</v>
      </c>
      <c r="BE671" s="52">
        <f>SAStab!C11303</f>
        <v>7799.02</v>
      </c>
      <c r="BF671" s="52">
        <f>SAStab!D11303</f>
        <v>14346.04</v>
      </c>
      <c r="BG671" s="52">
        <f>SAStab!E11303</f>
        <v>35798.199999999997</v>
      </c>
      <c r="BH671" s="52">
        <f>SAStab!F11303</f>
        <v>80586.600000000006</v>
      </c>
      <c r="BI671" s="52">
        <f>SAStab!G11303</f>
        <v>144105</v>
      </c>
      <c r="BJ671" s="52">
        <f>SAStab!H11303</f>
        <v>259593</v>
      </c>
      <c r="BK671" s="52">
        <f>SAStab!I11303</f>
        <v>411350</v>
      </c>
      <c r="BL671" s="52">
        <f>SAStab!J11303</f>
        <v>944083</v>
      </c>
      <c r="BN671" s="7"/>
      <c r="BO671" s="7" t="str">
        <f t="shared" si="159"/>
        <v>Annuitized Financial Income</v>
      </c>
      <c r="BP671" s="98">
        <f>SAStab!G2494</f>
        <v>0.999</v>
      </c>
      <c r="BQ671">
        <f>SAStab!B11474</f>
        <v>132910</v>
      </c>
      <c r="BR671">
        <f>SAStab!C11474</f>
        <v>8442.31</v>
      </c>
      <c r="BS671">
        <f>SAStab!D11474</f>
        <v>14854.25</v>
      </c>
      <c r="BT671">
        <f>SAStab!E11474</f>
        <v>35771.300000000003</v>
      </c>
      <c r="BU671">
        <f>SAStab!F11474</f>
        <v>80082.5</v>
      </c>
      <c r="BV671" s="11">
        <f>SAStab!G11474</f>
        <v>146035</v>
      </c>
      <c r="BW671" s="11">
        <f>SAStab!H11474</f>
        <v>268403</v>
      </c>
      <c r="BX671" s="11">
        <f>SAStab!I11474</f>
        <v>396889</v>
      </c>
      <c r="BY671" s="11">
        <f>SAStab!J11474</f>
        <v>979938</v>
      </c>
    </row>
    <row r="672" spans="1:77" s="11" customFormat="1">
      <c r="A672" s="6"/>
      <c r="B672" s="7" t="s">
        <v>40</v>
      </c>
      <c r="C672" s="98">
        <f>SAStab!B2495</f>
        <v>0.61899999999999999</v>
      </c>
      <c r="D672" s="52">
        <f>SAStab!B10620</f>
        <v>18630</v>
      </c>
      <c r="E672" s="52">
        <f>SAStab!C10620</f>
        <v>0</v>
      </c>
      <c r="F672" s="52">
        <f>SAStab!D10620</f>
        <v>0</v>
      </c>
      <c r="G672" s="52">
        <f>SAStab!E10620</f>
        <v>0</v>
      </c>
      <c r="H672" s="52">
        <f>SAStab!F10620</f>
        <v>8368.6</v>
      </c>
      <c r="I672" s="52">
        <f>SAStab!G10620</f>
        <v>28037</v>
      </c>
      <c r="J672" s="52">
        <f>SAStab!H10620</f>
        <v>54188</v>
      </c>
      <c r="K672" s="52">
        <f>SAStab!I10620</f>
        <v>73120</v>
      </c>
      <c r="L672" s="52">
        <f>SAStab!J10620</f>
        <v>106061</v>
      </c>
      <c r="N672" s="6"/>
      <c r="O672" s="7" t="str">
        <f t="shared" si="155"/>
        <v>DB Pension Income</v>
      </c>
      <c r="P672" s="98">
        <f>SAStab!C2495</f>
        <v>0.60599999999999998</v>
      </c>
      <c r="Q672">
        <f>SAStab!B10791</f>
        <v>15738</v>
      </c>
      <c r="R672" s="52">
        <f>SAStab!C10791</f>
        <v>0</v>
      </c>
      <c r="S672" s="52">
        <f>SAStab!D10791</f>
        <v>0</v>
      </c>
      <c r="T672" s="52">
        <f>SAStab!E10791</f>
        <v>0</v>
      </c>
      <c r="U672" s="52">
        <f>SAStab!F10791</f>
        <v>4340.7</v>
      </c>
      <c r="V672" s="52">
        <f>SAStab!G10791</f>
        <v>21664</v>
      </c>
      <c r="W672" s="52">
        <f>SAStab!H10791</f>
        <v>49713</v>
      </c>
      <c r="X672">
        <f>SAStab!I10791</f>
        <v>67977</v>
      </c>
      <c r="Y672">
        <f>SAStab!J10791</f>
        <v>108481</v>
      </c>
      <c r="AA672" s="6"/>
      <c r="AB672" s="7" t="str">
        <f t="shared" si="156"/>
        <v>DB Pension Income</v>
      </c>
      <c r="AC672" s="98">
        <f>SAStab!D2495</f>
        <v>0.53900000000000003</v>
      </c>
      <c r="AD672">
        <f>SAStab!B10962</f>
        <v>12081</v>
      </c>
      <c r="AE672">
        <f>SAStab!C10962</f>
        <v>0</v>
      </c>
      <c r="AF672">
        <f>SAStab!D10962</f>
        <v>0</v>
      </c>
      <c r="AG672">
        <f>SAStab!E10962</f>
        <v>0</v>
      </c>
      <c r="AH672">
        <f>SAStab!F10962</f>
        <v>1128.0999999999999</v>
      </c>
      <c r="AI672">
        <f>SAStab!G10962</f>
        <v>11954</v>
      </c>
      <c r="AJ672">
        <f>SAStab!H10962</f>
        <v>38921</v>
      </c>
      <c r="AK672">
        <f>SAStab!I10962</f>
        <v>61916</v>
      </c>
      <c r="AL672">
        <f>SAStab!J10962</f>
        <v>118166</v>
      </c>
      <c r="AN672" s="6"/>
      <c r="AO672" s="7" t="str">
        <f t="shared" si="157"/>
        <v>DB Pension Income</v>
      </c>
      <c r="AP672" s="98">
        <f>SAStab!E2495</f>
        <v>0.46300000000000002</v>
      </c>
      <c r="AQ672" s="52">
        <f>SAStab!B11133</f>
        <v>10426</v>
      </c>
      <c r="AR672" s="52">
        <f>SAStab!C11133</f>
        <v>0</v>
      </c>
      <c r="AS672" s="52">
        <f>SAStab!D11133</f>
        <v>0</v>
      </c>
      <c r="AT672" s="52">
        <f>SAStab!E11133</f>
        <v>0</v>
      </c>
      <c r="AU672" s="52">
        <f>SAStab!F11133</f>
        <v>0</v>
      </c>
      <c r="AV672" s="52">
        <f>SAStab!G11133</f>
        <v>5796</v>
      </c>
      <c r="AW672" s="52">
        <f>SAStab!H11133</f>
        <v>31013</v>
      </c>
      <c r="AX672" s="52">
        <f>SAStab!I11133</f>
        <v>58483</v>
      </c>
      <c r="AY672" s="52">
        <f>SAStab!J11133</f>
        <v>157658</v>
      </c>
      <c r="BA672" s="6"/>
      <c r="BB672" s="7" t="str">
        <f t="shared" si="158"/>
        <v>DB Pension Income</v>
      </c>
      <c r="BC672" s="98">
        <f>SAStab!F2495</f>
        <v>0.35599999999999998</v>
      </c>
      <c r="BD672" s="52">
        <f>SAStab!B11304</f>
        <v>9687</v>
      </c>
      <c r="BE672" s="52">
        <f>SAStab!C11304</f>
        <v>0</v>
      </c>
      <c r="BF672" s="52">
        <f>SAStab!D11304</f>
        <v>0</v>
      </c>
      <c r="BG672" s="52">
        <f>SAStab!E11304</f>
        <v>0</v>
      </c>
      <c r="BH672" s="52">
        <f>SAStab!F11304</f>
        <v>0</v>
      </c>
      <c r="BI672" s="52">
        <f>SAStab!G11304</f>
        <v>2874</v>
      </c>
      <c r="BJ672" s="52">
        <f>SAStab!H11304</f>
        <v>29186</v>
      </c>
      <c r="BK672" s="52">
        <f>SAStab!I11304</f>
        <v>57116</v>
      </c>
      <c r="BL672" s="52">
        <f>SAStab!J11304</f>
        <v>157048</v>
      </c>
      <c r="BN672" s="6"/>
      <c r="BO672" s="7" t="str">
        <f t="shared" si="159"/>
        <v>DB Pension Income</v>
      </c>
      <c r="BP672" s="98">
        <f>SAStab!G2495</f>
        <v>0.28799999999999998</v>
      </c>
      <c r="BQ672">
        <f>SAStab!B11475</f>
        <v>9720</v>
      </c>
      <c r="BR672">
        <f>SAStab!C11475</f>
        <v>0</v>
      </c>
      <c r="BS672">
        <f>SAStab!D11475</f>
        <v>0</v>
      </c>
      <c r="BT672">
        <f>SAStab!E11475</f>
        <v>0</v>
      </c>
      <c r="BU672">
        <f>SAStab!F11475</f>
        <v>0</v>
      </c>
      <c r="BV672" s="11">
        <f>SAStab!G11475</f>
        <v>1476</v>
      </c>
      <c r="BW672" s="11">
        <f>SAStab!H11475</f>
        <v>29814</v>
      </c>
      <c r="BX672" s="11">
        <f>SAStab!I11475</f>
        <v>59349</v>
      </c>
      <c r="BY672" s="11">
        <f>SAStab!J11475</f>
        <v>157887</v>
      </c>
    </row>
    <row r="673" spans="1:233" s="1" customFormat="1">
      <c r="A673" s="7"/>
      <c r="B673" s="7" t="s">
        <v>41</v>
      </c>
      <c r="C673" s="98">
        <f>SAStab!B2496</f>
        <v>0.68600000000000005</v>
      </c>
      <c r="D673" s="52">
        <f>SAStab!B10621</f>
        <v>52174</v>
      </c>
      <c r="E673" s="52">
        <f>SAStab!C10621</f>
        <v>0</v>
      </c>
      <c r="F673" s="52">
        <f>SAStab!D10621</f>
        <v>0</v>
      </c>
      <c r="G673" s="52">
        <f>SAStab!E10621</f>
        <v>0</v>
      </c>
      <c r="H673" s="52">
        <f>SAStab!F10621</f>
        <v>33778.5</v>
      </c>
      <c r="I673" s="52">
        <f>SAStab!G10621</f>
        <v>72217</v>
      </c>
      <c r="J673" s="52">
        <f>SAStab!H10621</f>
        <v>109638</v>
      </c>
      <c r="K673" s="52">
        <f>SAStab!I10621</f>
        <v>142288</v>
      </c>
      <c r="L673" s="52">
        <f>SAStab!J10621</f>
        <v>238871</v>
      </c>
      <c r="M673" s="11"/>
      <c r="N673" s="7"/>
      <c r="O673" s="7" t="str">
        <f t="shared" si="155"/>
        <v>Earned Income</v>
      </c>
      <c r="P673" s="98">
        <f>SAStab!C2496</f>
        <v>0.66500000000000004</v>
      </c>
      <c r="Q673">
        <f>SAStab!B10792</f>
        <v>48923</v>
      </c>
      <c r="R673" s="52">
        <f>SAStab!C10792</f>
        <v>0</v>
      </c>
      <c r="S673" s="52">
        <f>SAStab!D10792</f>
        <v>0</v>
      </c>
      <c r="T673" s="52">
        <f>SAStab!E10792</f>
        <v>0</v>
      </c>
      <c r="U673" s="52">
        <f>SAStab!F10792</f>
        <v>34796.800000000003</v>
      </c>
      <c r="V673" s="52">
        <f>SAStab!G10792</f>
        <v>77233</v>
      </c>
      <c r="W673" s="52">
        <f>SAStab!H10792</f>
        <v>119134</v>
      </c>
      <c r="X673">
        <f>SAStab!I10792</f>
        <v>151101</v>
      </c>
      <c r="Y673">
        <f>SAStab!J10792</f>
        <v>244965</v>
      </c>
      <c r="Z673" s="11"/>
      <c r="AA673" s="7"/>
      <c r="AB673" s="7" t="str">
        <f t="shared" si="156"/>
        <v>Earned Income</v>
      </c>
      <c r="AC673" s="98">
        <f>SAStab!D2496</f>
        <v>0.63400000000000001</v>
      </c>
      <c r="AD673">
        <f>SAStab!B10963</f>
        <v>53910</v>
      </c>
      <c r="AE673">
        <f>SAStab!C10963</f>
        <v>0</v>
      </c>
      <c r="AF673">
        <f>SAStab!D10963</f>
        <v>0</v>
      </c>
      <c r="AG673">
        <f>SAStab!E10963</f>
        <v>0</v>
      </c>
      <c r="AH673">
        <f>SAStab!F10963</f>
        <v>34003.699999999997</v>
      </c>
      <c r="AI673">
        <f>SAStab!G10963</f>
        <v>83321</v>
      </c>
      <c r="AJ673">
        <f>SAStab!H10963</f>
        <v>128822</v>
      </c>
      <c r="AK673">
        <f>SAStab!I10963</f>
        <v>165704</v>
      </c>
      <c r="AL673">
        <f>SAStab!J10963</f>
        <v>283167</v>
      </c>
      <c r="AM673" s="11"/>
      <c r="AN673" s="7"/>
      <c r="AO673" s="7" t="str">
        <f t="shared" si="157"/>
        <v>Earned Income</v>
      </c>
      <c r="AP673" s="98">
        <f>SAStab!E2496</f>
        <v>0.628</v>
      </c>
      <c r="AQ673" s="52">
        <f>SAStab!B11134</f>
        <v>61566</v>
      </c>
      <c r="AR673" s="52">
        <f>SAStab!C11134</f>
        <v>0</v>
      </c>
      <c r="AS673" s="52">
        <f>SAStab!D11134</f>
        <v>0</v>
      </c>
      <c r="AT673" s="52">
        <f>SAStab!E11134</f>
        <v>0</v>
      </c>
      <c r="AU673" s="52">
        <f>SAStab!F11134</f>
        <v>39618.1</v>
      </c>
      <c r="AV673" s="52">
        <f>SAStab!G11134</f>
        <v>92436</v>
      </c>
      <c r="AW673" s="52">
        <f>SAStab!H11134</f>
        <v>145289</v>
      </c>
      <c r="AX673" s="52">
        <f>SAStab!I11134</f>
        <v>188779</v>
      </c>
      <c r="AY673" s="52">
        <f>SAStab!J11134</f>
        <v>379084</v>
      </c>
      <c r="AZ673" s="11"/>
      <c r="BA673" s="7"/>
      <c r="BB673" s="7" t="str">
        <f t="shared" si="158"/>
        <v>Earned Income</v>
      </c>
      <c r="BC673" s="98">
        <f>SAStab!F2496</f>
        <v>0.66900000000000004</v>
      </c>
      <c r="BD673" s="52">
        <f>SAStab!B11305</f>
        <v>76761</v>
      </c>
      <c r="BE673" s="52">
        <f>SAStab!C11305</f>
        <v>0</v>
      </c>
      <c r="BF673" s="52">
        <f>SAStab!D11305</f>
        <v>0</v>
      </c>
      <c r="BG673" s="52">
        <f>SAStab!E11305</f>
        <v>0</v>
      </c>
      <c r="BH673" s="52">
        <f>SAStab!F11305</f>
        <v>51211.4</v>
      </c>
      <c r="BI673" s="52">
        <f>SAStab!G11305</f>
        <v>106884</v>
      </c>
      <c r="BJ673" s="52">
        <f>SAStab!H11305</f>
        <v>164334</v>
      </c>
      <c r="BK673" s="52">
        <f>SAStab!I11305</f>
        <v>214319</v>
      </c>
      <c r="BL673" s="52">
        <f>SAStab!J11305</f>
        <v>437231</v>
      </c>
      <c r="BM673" s="11"/>
      <c r="BN673" s="7"/>
      <c r="BO673" s="7" t="str">
        <f t="shared" si="159"/>
        <v>Earned Income</v>
      </c>
      <c r="BP673" s="98">
        <f>SAStab!G2496</f>
        <v>0.68799999999999994</v>
      </c>
      <c r="BQ673">
        <f>SAStab!B11476</f>
        <v>81722</v>
      </c>
      <c r="BR673">
        <f>SAStab!C11476</f>
        <v>0</v>
      </c>
      <c r="BS673">
        <f>SAStab!D11476</f>
        <v>0</v>
      </c>
      <c r="BT673">
        <f>SAStab!E11476</f>
        <v>0</v>
      </c>
      <c r="BU673">
        <f>SAStab!F11476</f>
        <v>59775.1</v>
      </c>
      <c r="BV673" s="11">
        <f>SAStab!G11476</f>
        <v>120457</v>
      </c>
      <c r="BW673" s="11">
        <f>SAStab!H11476</f>
        <v>185720</v>
      </c>
      <c r="BX673" s="11">
        <f>SAStab!I11476</f>
        <v>249467</v>
      </c>
      <c r="BY673" s="11">
        <f>SAStab!J11476</f>
        <v>459372</v>
      </c>
      <c r="BZ673" s="11"/>
      <c r="CA673" s="11"/>
      <c r="CB673" s="11"/>
      <c r="CC673" s="11"/>
      <c r="CD673" s="11"/>
      <c r="CE673" s="11"/>
      <c r="CF673" s="11"/>
      <c r="CG673" s="11"/>
      <c r="CH673" s="11"/>
      <c r="CI673" s="11"/>
      <c r="CJ673" s="11"/>
      <c r="CK673" s="11"/>
      <c r="CL673" s="11"/>
      <c r="CM673" s="11"/>
      <c r="CN673" s="11"/>
      <c r="CO673" s="11"/>
      <c r="CP673" s="11"/>
      <c r="CQ673" s="11"/>
      <c r="CR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1"/>
      <c r="EE673" s="11"/>
      <c r="EF673" s="11"/>
      <c r="EG673" s="11"/>
      <c r="EH673" s="11"/>
      <c r="EI673" s="11"/>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c r="FS673" s="11"/>
      <c r="FT673" s="11"/>
      <c r="FU673" s="11"/>
      <c r="FV673" s="11"/>
      <c r="FW673" s="11"/>
      <c r="FX673" s="11"/>
      <c r="FY673" s="11"/>
      <c r="FZ673" s="11"/>
      <c r="GA673" s="11"/>
      <c r="GB673" s="11"/>
      <c r="GC673" s="11"/>
      <c r="GD673" s="11"/>
      <c r="GE673" s="11"/>
      <c r="GF673" s="11"/>
      <c r="GG673" s="11"/>
      <c r="GH673" s="11"/>
      <c r="GI673" s="11"/>
      <c r="GJ673" s="11"/>
      <c r="GK673" s="11"/>
      <c r="GL673" s="11"/>
      <c r="GM673" s="11"/>
      <c r="GN673" s="11"/>
      <c r="GO673" s="11"/>
      <c r="GP673" s="11"/>
      <c r="GQ673" s="11"/>
      <c r="GR673" s="11"/>
      <c r="GS673" s="11"/>
      <c r="GT673" s="11"/>
      <c r="GU673" s="11"/>
      <c r="GV673" s="11"/>
      <c r="GW673" s="11"/>
      <c r="GX673" s="11"/>
      <c r="GY673" s="11"/>
      <c r="GZ673" s="11"/>
      <c r="HA673" s="11"/>
      <c r="HB673" s="11"/>
      <c r="HC673" s="11"/>
      <c r="HD673" s="11"/>
      <c r="HE673" s="11"/>
      <c r="HF673" s="11"/>
      <c r="HG673" s="11"/>
      <c r="HH673" s="11"/>
      <c r="HI673" s="11"/>
      <c r="HJ673" s="11"/>
      <c r="HK673" s="11"/>
      <c r="HL673" s="11"/>
      <c r="HM673" s="11"/>
      <c r="HN673" s="11"/>
      <c r="HO673" s="11"/>
      <c r="HP673" s="11"/>
      <c r="HQ673" s="11"/>
      <c r="HR673" s="11"/>
      <c r="HS673" s="11"/>
      <c r="HT673" s="11"/>
      <c r="HU673" s="11"/>
      <c r="HV673" s="11"/>
      <c r="HW673" s="11"/>
      <c r="HX673" s="11"/>
      <c r="HY673" s="11"/>
    </row>
    <row r="674" spans="1:233">
      <c r="A674" s="7"/>
      <c r="B674" s="9" t="s">
        <v>46</v>
      </c>
      <c r="C674" s="98">
        <f>SAStab!B2502</f>
        <v>0.54900000000000004</v>
      </c>
      <c r="D674" s="85">
        <f>SAStab!B10627</f>
        <v>39830</v>
      </c>
      <c r="E674" s="85">
        <f>SAStab!C10627</f>
        <v>0</v>
      </c>
      <c r="F674" s="85">
        <f>SAStab!D10627</f>
        <v>0</v>
      </c>
      <c r="G674" s="85">
        <f>SAStab!E10627</f>
        <v>0</v>
      </c>
      <c r="H674" s="85">
        <f>SAStab!F10627</f>
        <v>11453.9</v>
      </c>
      <c r="I674" s="85">
        <f>SAStab!G10627</f>
        <v>53187</v>
      </c>
      <c r="J674" s="85">
        <f>SAStab!H10627</f>
        <v>98111</v>
      </c>
      <c r="K674" s="85">
        <f>SAStab!I10627</f>
        <v>128275</v>
      </c>
      <c r="L674" s="85">
        <f>SAStab!J10627</f>
        <v>237472</v>
      </c>
      <c r="N674" s="7"/>
      <c r="O674" s="7" t="str">
        <f>$B674</f>
        <v xml:space="preserve">      Own Earnings</v>
      </c>
      <c r="P674" s="98">
        <f>SAStab!C2502</f>
        <v>0.52900000000000003</v>
      </c>
      <c r="Q674" s="11">
        <f>SAStab!B10798</f>
        <v>35974</v>
      </c>
      <c r="R674" s="85">
        <f>SAStab!C10798</f>
        <v>0</v>
      </c>
      <c r="S674" s="85">
        <f>SAStab!D10798</f>
        <v>0</v>
      </c>
      <c r="T674" s="85">
        <f>SAStab!E10798</f>
        <v>0</v>
      </c>
      <c r="U674" s="85">
        <f>SAStab!F10798</f>
        <v>8599.1</v>
      </c>
      <c r="V674" s="85">
        <f>SAStab!G10798</f>
        <v>56197</v>
      </c>
      <c r="W674" s="85">
        <f>SAStab!H10798</f>
        <v>103208</v>
      </c>
      <c r="X674" s="11">
        <f>SAStab!I10798</f>
        <v>137638</v>
      </c>
      <c r="Y674" s="11">
        <f>SAStab!J10798</f>
        <v>239271</v>
      </c>
      <c r="AA674" s="7"/>
      <c r="AB674" s="7" t="str">
        <f>$B674</f>
        <v xml:space="preserve">      Own Earnings</v>
      </c>
      <c r="AC674" s="98">
        <f>SAStab!D2502</f>
        <v>0.51300000000000001</v>
      </c>
      <c r="AD674" s="11">
        <f>SAStab!B10969</f>
        <v>42250</v>
      </c>
      <c r="AE674" s="11">
        <f>SAStab!C10969</f>
        <v>0</v>
      </c>
      <c r="AF674" s="11">
        <f>SAStab!D10969</f>
        <v>0</v>
      </c>
      <c r="AG674" s="11">
        <f>SAStab!E10969</f>
        <v>0</v>
      </c>
      <c r="AH674" s="11">
        <f>SAStab!F10969</f>
        <v>3477</v>
      </c>
      <c r="AI674" s="11">
        <f>SAStab!G10969</f>
        <v>63159</v>
      </c>
      <c r="AJ674" s="11">
        <f>SAStab!H10969</f>
        <v>112951</v>
      </c>
      <c r="AK674" s="11">
        <f>SAStab!I10969</f>
        <v>152353</v>
      </c>
      <c r="AL674" s="11">
        <f>SAStab!J10969</f>
        <v>281552</v>
      </c>
      <c r="AN674" s="7"/>
      <c r="AO674" s="7" t="str">
        <f>$B674</f>
        <v xml:space="preserve">      Own Earnings</v>
      </c>
      <c r="AP674" s="98">
        <f>SAStab!E2502</f>
        <v>0.505</v>
      </c>
      <c r="AQ674" s="85">
        <f>SAStab!B11140</f>
        <v>46657</v>
      </c>
      <c r="AR674" s="85">
        <f>SAStab!C11140</f>
        <v>0</v>
      </c>
      <c r="AS674" s="85">
        <f>SAStab!D11140</f>
        <v>0</v>
      </c>
      <c r="AT674" s="85">
        <f>SAStab!E11140</f>
        <v>0</v>
      </c>
      <c r="AU674" s="85">
        <f>SAStab!F11140</f>
        <v>395</v>
      </c>
      <c r="AV674" s="85">
        <f>SAStab!G11140</f>
        <v>68080</v>
      </c>
      <c r="AW674" s="85">
        <f>SAStab!H11140</f>
        <v>125303</v>
      </c>
      <c r="AX674" s="85">
        <f>SAStab!I11140</f>
        <v>173457</v>
      </c>
      <c r="AY674" s="85">
        <f>SAStab!J11140</f>
        <v>336467</v>
      </c>
      <c r="BA674" s="7"/>
      <c r="BB674" s="7" t="str">
        <f>$B674</f>
        <v xml:space="preserve">      Own Earnings</v>
      </c>
      <c r="BC674" s="98">
        <f>SAStab!F2502</f>
        <v>0.54200000000000004</v>
      </c>
      <c r="BD674" s="85">
        <f>SAStab!B11311</f>
        <v>58672</v>
      </c>
      <c r="BE674" s="85">
        <f>SAStab!C11311</f>
        <v>0</v>
      </c>
      <c r="BF674" s="85">
        <f>SAStab!D11311</f>
        <v>0</v>
      </c>
      <c r="BG674" s="85">
        <f>SAStab!E11311</f>
        <v>0</v>
      </c>
      <c r="BH674" s="85">
        <f>SAStab!F11311</f>
        <v>16013.6</v>
      </c>
      <c r="BI674" s="85">
        <f>SAStab!G11311</f>
        <v>81384</v>
      </c>
      <c r="BJ674" s="85">
        <f>SAStab!H11311</f>
        <v>144318</v>
      </c>
      <c r="BK674" s="85">
        <f>SAStab!I11311</f>
        <v>200116</v>
      </c>
      <c r="BL674" s="85">
        <f>SAStab!J11311</f>
        <v>405166</v>
      </c>
      <c r="BN674" s="7"/>
      <c r="BO674" s="7" t="str">
        <f>$B674</f>
        <v xml:space="preserve">      Own Earnings</v>
      </c>
      <c r="BP674" s="98">
        <f>SAStab!G2502</f>
        <v>0.56000000000000005</v>
      </c>
      <c r="BQ674" s="11">
        <f>SAStab!B11482</f>
        <v>62670</v>
      </c>
      <c r="BR674" s="11">
        <f>SAStab!C11482</f>
        <v>0</v>
      </c>
      <c r="BS674" s="11">
        <f>SAStab!D11482</f>
        <v>0</v>
      </c>
      <c r="BT674" s="11">
        <f>SAStab!E11482</f>
        <v>0</v>
      </c>
      <c r="BU674" s="11">
        <f>SAStab!F11482</f>
        <v>22128.9</v>
      </c>
      <c r="BV674" s="11">
        <f>SAStab!G11482</f>
        <v>92356</v>
      </c>
      <c r="BW674" s="11">
        <f>SAStab!H11482</f>
        <v>162453</v>
      </c>
      <c r="BX674" s="11">
        <f>SAStab!I11482</f>
        <v>225161</v>
      </c>
      <c r="BY674" s="11">
        <f>SAStab!J11482</f>
        <v>463974</v>
      </c>
    </row>
    <row r="675" spans="1:233">
      <c r="A675" s="7"/>
      <c r="B675" s="9" t="s">
        <v>47</v>
      </c>
      <c r="C675" s="98">
        <f>SAStab!B2503</f>
        <v>0.42599999999999999</v>
      </c>
      <c r="D675" s="85">
        <f>SAStab!B10628</f>
        <v>30592</v>
      </c>
      <c r="E675" s="85">
        <f>SAStab!C10628</f>
        <v>0</v>
      </c>
      <c r="F675" s="85">
        <f>SAStab!D10628</f>
        <v>0</v>
      </c>
      <c r="G675" s="85">
        <f>SAStab!E10628</f>
        <v>0</v>
      </c>
      <c r="H675" s="85">
        <f>SAStab!F10628</f>
        <v>0</v>
      </c>
      <c r="I675" s="85">
        <f>SAStab!G10628</f>
        <v>40097</v>
      </c>
      <c r="J675" s="85">
        <f>SAStab!H10628</f>
        <v>88702</v>
      </c>
      <c r="K675" s="85">
        <f>SAStab!I10628</f>
        <v>126083</v>
      </c>
      <c r="L675" s="85">
        <f>SAStab!J10628</f>
        <v>223564</v>
      </c>
      <c r="N675" s="7"/>
      <c r="O675" s="7" t="str">
        <f>$B675</f>
        <v xml:space="preserve">      Spouse Earnings</v>
      </c>
      <c r="P675" s="98">
        <f>SAStab!C2503</f>
        <v>0.39300000000000002</v>
      </c>
      <c r="Q675" s="11">
        <f>SAStab!B10799</f>
        <v>28977</v>
      </c>
      <c r="R675" s="85">
        <f>SAStab!C10799</f>
        <v>0</v>
      </c>
      <c r="S675" s="85">
        <f>SAStab!D10799</f>
        <v>0</v>
      </c>
      <c r="T675" s="85">
        <f>SAStab!E10799</f>
        <v>0</v>
      </c>
      <c r="U675" s="85">
        <f>SAStab!F10799</f>
        <v>0</v>
      </c>
      <c r="V675" s="85">
        <f>SAStab!G10799</f>
        <v>40514</v>
      </c>
      <c r="W675" s="85">
        <f>SAStab!H10799</f>
        <v>95211</v>
      </c>
      <c r="X675" s="11">
        <f>SAStab!I10799</f>
        <v>132087</v>
      </c>
      <c r="Y675" s="11">
        <f>SAStab!J10799</f>
        <v>254210</v>
      </c>
      <c r="AA675" s="7"/>
      <c r="AB675" s="7" t="str">
        <f>$B675</f>
        <v xml:space="preserve">      Spouse Earnings</v>
      </c>
      <c r="AC675" s="98">
        <f>SAStab!D2503</f>
        <v>0.35399999999999998</v>
      </c>
      <c r="AD675" s="11">
        <f>SAStab!B10970</f>
        <v>28916</v>
      </c>
      <c r="AE675" s="11">
        <f>SAStab!C10970</f>
        <v>0</v>
      </c>
      <c r="AF675" s="11">
        <f>SAStab!D10970</f>
        <v>0</v>
      </c>
      <c r="AG675" s="11">
        <f>SAStab!E10970</f>
        <v>0</v>
      </c>
      <c r="AH675" s="11">
        <f>SAStab!F10970</f>
        <v>0</v>
      </c>
      <c r="AI675" s="11">
        <f>SAStab!G10970</f>
        <v>37029</v>
      </c>
      <c r="AJ675" s="11">
        <f>SAStab!H10970</f>
        <v>96067</v>
      </c>
      <c r="AK675" s="11">
        <f>SAStab!I10970</f>
        <v>141187</v>
      </c>
      <c r="AL675" s="11">
        <f>SAStab!J10970</f>
        <v>267840</v>
      </c>
      <c r="AN675" s="7"/>
      <c r="AO675" s="7" t="str">
        <f>$B675</f>
        <v xml:space="preserve">      Spouse Earnings</v>
      </c>
      <c r="AP675" s="98">
        <f>SAStab!E2503</f>
        <v>0.35799999999999998</v>
      </c>
      <c r="AQ675" s="85">
        <f>SAStab!B11141</f>
        <v>35263</v>
      </c>
      <c r="AR675" s="85">
        <f>SAStab!C11141</f>
        <v>0</v>
      </c>
      <c r="AS675" s="85">
        <f>SAStab!D11141</f>
        <v>0</v>
      </c>
      <c r="AT675" s="85">
        <f>SAStab!E11141</f>
        <v>0</v>
      </c>
      <c r="AU675" s="85">
        <f>SAStab!F11141</f>
        <v>0</v>
      </c>
      <c r="AV675" s="85">
        <f>SAStab!G11141</f>
        <v>43612</v>
      </c>
      <c r="AW675" s="85">
        <f>SAStab!H11141</f>
        <v>114630</v>
      </c>
      <c r="AX675" s="85">
        <f>SAStab!I11141</f>
        <v>164470</v>
      </c>
      <c r="AY675" s="85">
        <f>SAStab!J11141</f>
        <v>323115</v>
      </c>
      <c r="BA675" s="7"/>
      <c r="BB675" s="7" t="str">
        <f>$B675</f>
        <v xml:space="preserve">      Spouse Earnings</v>
      </c>
      <c r="BC675" s="98">
        <f>SAStab!F2503</f>
        <v>0.38600000000000001</v>
      </c>
      <c r="BD675" s="85">
        <f>SAStab!B11312</f>
        <v>43075</v>
      </c>
      <c r="BE675" s="85">
        <f>SAStab!C11312</f>
        <v>0</v>
      </c>
      <c r="BF675" s="85">
        <f>SAStab!D11312</f>
        <v>0</v>
      </c>
      <c r="BG675" s="85">
        <f>SAStab!E11312</f>
        <v>0</v>
      </c>
      <c r="BH675" s="85">
        <f>SAStab!F11312</f>
        <v>0</v>
      </c>
      <c r="BI675" s="85">
        <f>SAStab!G11312</f>
        <v>53236</v>
      </c>
      <c r="BJ675" s="85">
        <f>SAStab!H11312</f>
        <v>127739</v>
      </c>
      <c r="BK675" s="85">
        <f>SAStab!I11312</f>
        <v>182089</v>
      </c>
      <c r="BL675" s="85">
        <f>SAStab!J11312</f>
        <v>375386</v>
      </c>
      <c r="BN675" s="7"/>
      <c r="BO675" s="7" t="str">
        <f>$B675</f>
        <v xml:space="preserve">      Spouse Earnings</v>
      </c>
      <c r="BP675" s="98">
        <f>SAStab!G2503</f>
        <v>0.39800000000000002</v>
      </c>
      <c r="BQ675" s="11">
        <f>SAStab!B11483</f>
        <v>45837</v>
      </c>
      <c r="BR675" s="11">
        <f>SAStab!C11483</f>
        <v>0</v>
      </c>
      <c r="BS675" s="11">
        <f>SAStab!D11483</f>
        <v>0</v>
      </c>
      <c r="BT675" s="11">
        <f>SAStab!E11483</f>
        <v>0</v>
      </c>
      <c r="BU675" s="11">
        <f>SAStab!F11483</f>
        <v>0</v>
      </c>
      <c r="BV675" s="11">
        <f>SAStab!G11483</f>
        <v>62240</v>
      </c>
      <c r="BW675" s="11">
        <f>SAStab!H11483</f>
        <v>145415</v>
      </c>
      <c r="BX675" s="11">
        <f>SAStab!I11483</f>
        <v>203984</v>
      </c>
      <c r="BY675" s="11">
        <f>SAStab!J11483</f>
        <v>398753</v>
      </c>
    </row>
    <row r="676" spans="1:233">
      <c r="A676" s="7"/>
      <c r="B676" s="7" t="s">
        <v>42</v>
      </c>
      <c r="C676" s="98">
        <f>SAStab!B2497</f>
        <v>0.94899999999999995</v>
      </c>
      <c r="D676" s="52">
        <f>SAStab!B10622</f>
        <v>9868</v>
      </c>
      <c r="E676" s="52">
        <f>SAStab!C10622</f>
        <v>0</v>
      </c>
      <c r="F676" s="52">
        <f>SAStab!D10622</f>
        <v>1372.57</v>
      </c>
      <c r="G676" s="52">
        <f>SAStab!E10622</f>
        <v>3473.2</v>
      </c>
      <c r="H676" s="52">
        <f>SAStab!F10622</f>
        <v>7094.3</v>
      </c>
      <c r="I676" s="52">
        <f>SAStab!G10622</f>
        <v>12694</v>
      </c>
      <c r="J676" s="52">
        <f>SAStab!H10622</f>
        <v>21344</v>
      </c>
      <c r="K676" s="52">
        <f>SAStab!I10622</f>
        <v>28184</v>
      </c>
      <c r="L676" s="52">
        <f>SAStab!J10622</f>
        <v>48569</v>
      </c>
      <c r="N676" s="7"/>
      <c r="O676" s="7" t="str">
        <f t="shared" si="155"/>
        <v>Imputed Rental Income</v>
      </c>
      <c r="P676" s="98">
        <f>SAStab!C2497</f>
        <v>0.95299999999999996</v>
      </c>
      <c r="Q676">
        <f>SAStab!B10793</f>
        <v>11623</v>
      </c>
      <c r="R676" s="52">
        <f>SAStab!C10793</f>
        <v>349.58</v>
      </c>
      <c r="S676" s="52">
        <f>SAStab!D10793</f>
        <v>1394.69</v>
      </c>
      <c r="T676" s="52">
        <f>SAStab!E10793</f>
        <v>3431.6</v>
      </c>
      <c r="U676" s="52">
        <f>SAStab!F10793</f>
        <v>7470.9</v>
      </c>
      <c r="V676" s="52">
        <f>SAStab!G10793</f>
        <v>14721</v>
      </c>
      <c r="W676" s="52">
        <f>SAStab!H10793</f>
        <v>25780</v>
      </c>
      <c r="X676">
        <f>SAStab!I10793</f>
        <v>35800</v>
      </c>
      <c r="Y676">
        <f>SAStab!J10793</f>
        <v>65727</v>
      </c>
      <c r="AA676" s="7"/>
      <c r="AB676" s="7" t="str">
        <f t="shared" si="156"/>
        <v>Imputed Rental Income</v>
      </c>
      <c r="AC676" s="98">
        <f>SAStab!D2497</f>
        <v>0.94399999999999995</v>
      </c>
      <c r="AD676">
        <f>SAStab!B10964</f>
        <v>13344</v>
      </c>
      <c r="AE676">
        <f>SAStab!C10964</f>
        <v>0</v>
      </c>
      <c r="AF676">
        <f>SAStab!D10964</f>
        <v>1382.02</v>
      </c>
      <c r="AG676">
        <f>SAStab!E10964</f>
        <v>3576.3</v>
      </c>
      <c r="AH676">
        <f>SAStab!F10964</f>
        <v>8016.9</v>
      </c>
      <c r="AI676">
        <f>SAStab!G10964</f>
        <v>16473</v>
      </c>
      <c r="AJ676">
        <f>SAStab!H10964</f>
        <v>29853</v>
      </c>
      <c r="AK676">
        <f>SAStab!I10964</f>
        <v>42490</v>
      </c>
      <c r="AL676">
        <f>SAStab!J10964</f>
        <v>84648</v>
      </c>
      <c r="AN676" s="7"/>
      <c r="AO676" s="7" t="str">
        <f t="shared" si="157"/>
        <v>Imputed Rental Income</v>
      </c>
      <c r="AP676" s="98">
        <f>SAStab!E2497</f>
        <v>0.93400000000000005</v>
      </c>
      <c r="AQ676" s="52">
        <f>SAStab!B11135</f>
        <v>15504</v>
      </c>
      <c r="AR676" s="52">
        <f>SAStab!C11135</f>
        <v>0</v>
      </c>
      <c r="AS676" s="52">
        <f>SAStab!D11135</f>
        <v>1284.96</v>
      </c>
      <c r="AT676" s="52">
        <f>SAStab!E11135</f>
        <v>3779</v>
      </c>
      <c r="AU676" s="52">
        <f>SAStab!F11135</f>
        <v>8572.6</v>
      </c>
      <c r="AV676" s="52">
        <f>SAStab!G11135</f>
        <v>17862</v>
      </c>
      <c r="AW676" s="52">
        <f>SAStab!H11135</f>
        <v>35543</v>
      </c>
      <c r="AX676" s="52">
        <f>SAStab!I11135</f>
        <v>51929</v>
      </c>
      <c r="AY676" s="52">
        <f>SAStab!J11135</f>
        <v>113228</v>
      </c>
      <c r="BA676" s="7"/>
      <c r="BB676" s="7" t="str">
        <f t="shared" si="158"/>
        <v>Imputed Rental Income</v>
      </c>
      <c r="BC676" s="98">
        <f>SAStab!F2497</f>
        <v>0.92600000000000005</v>
      </c>
      <c r="BD676" s="52">
        <f>SAStab!B11306</f>
        <v>17418</v>
      </c>
      <c r="BE676" s="52">
        <f>SAStab!C11306</f>
        <v>0</v>
      </c>
      <c r="BF676" s="52">
        <f>SAStab!D11306</f>
        <v>1222.44</v>
      </c>
      <c r="BG676" s="52">
        <f>SAStab!E11306</f>
        <v>3951.8</v>
      </c>
      <c r="BH676" s="52">
        <f>SAStab!F11306</f>
        <v>9118.2999999999993</v>
      </c>
      <c r="BI676" s="52">
        <f>SAStab!G11306</f>
        <v>19056</v>
      </c>
      <c r="BJ676" s="52">
        <f>SAStab!H11306</f>
        <v>39037</v>
      </c>
      <c r="BK676" s="52">
        <f>SAStab!I11306</f>
        <v>60498</v>
      </c>
      <c r="BL676" s="52">
        <f>SAStab!J11306</f>
        <v>146239</v>
      </c>
      <c r="BN676" s="7"/>
      <c r="BO676" s="7" t="str">
        <f t="shared" si="159"/>
        <v>Imputed Rental Income</v>
      </c>
      <c r="BP676" s="98">
        <f>SAStab!G2497</f>
        <v>0.92500000000000004</v>
      </c>
      <c r="BQ676">
        <f>SAStab!B11477</f>
        <v>19667</v>
      </c>
      <c r="BR676">
        <f>SAStab!C11477</f>
        <v>0</v>
      </c>
      <c r="BS676">
        <f>SAStab!D11477</f>
        <v>1472.91</v>
      </c>
      <c r="BT676">
        <f>SAStab!E11477</f>
        <v>4479</v>
      </c>
      <c r="BU676">
        <f>SAStab!F11477</f>
        <v>10094.5</v>
      </c>
      <c r="BV676" s="11">
        <f>SAStab!G11477</f>
        <v>21778</v>
      </c>
      <c r="BW676" s="11">
        <f>SAStab!H11477</f>
        <v>44056</v>
      </c>
      <c r="BX676" s="11">
        <f>SAStab!I11477</f>
        <v>66929</v>
      </c>
      <c r="BY676" s="11">
        <f>SAStab!J11477</f>
        <v>154085</v>
      </c>
    </row>
    <row r="677" spans="1:233">
      <c r="A677" s="7"/>
      <c r="B677" s="7" t="s">
        <v>226</v>
      </c>
      <c r="C677" s="98">
        <f>SAStab!B2498</f>
        <v>0.109</v>
      </c>
      <c r="D677" s="85">
        <f>SAStab!B10623</f>
        <v>1291</v>
      </c>
      <c r="E677" s="85">
        <f>SAStab!C10623</f>
        <v>0</v>
      </c>
      <c r="F677" s="85">
        <f>SAStab!D10623</f>
        <v>0</v>
      </c>
      <c r="G677" s="85">
        <f>SAStab!E10623</f>
        <v>0</v>
      </c>
      <c r="H677" s="85">
        <f>SAStab!F10623</f>
        <v>0</v>
      </c>
      <c r="I677" s="85">
        <f>SAStab!G10623</f>
        <v>0</v>
      </c>
      <c r="J677" s="85">
        <f>SAStab!H10623</f>
        <v>3247</v>
      </c>
      <c r="K677" s="85">
        <f>SAStab!I10623</f>
        <v>11521</v>
      </c>
      <c r="L677" s="85">
        <f>SAStab!J10623</f>
        <v>21795</v>
      </c>
      <c r="N677" s="7"/>
      <c r="O677" s="7" t="str">
        <f t="shared" si="155"/>
        <v>Means+Nonmeans Benefits</v>
      </c>
      <c r="P677" s="98">
        <f>SAStab!C2498</f>
        <v>9.4E-2</v>
      </c>
      <c r="Q677" s="11">
        <f>SAStab!B10794</f>
        <v>1210</v>
      </c>
      <c r="R677" s="85">
        <f>SAStab!C10794</f>
        <v>0</v>
      </c>
      <c r="S677" s="85">
        <f>SAStab!D10794</f>
        <v>0</v>
      </c>
      <c r="T677" s="85">
        <f>SAStab!E10794</f>
        <v>0</v>
      </c>
      <c r="U677" s="85">
        <f>SAStab!F10794</f>
        <v>0</v>
      </c>
      <c r="V677" s="85">
        <f>SAStab!G10794</f>
        <v>0</v>
      </c>
      <c r="W677" s="85">
        <f>SAStab!H10794</f>
        <v>0</v>
      </c>
      <c r="X677" s="11">
        <f>SAStab!I10794</f>
        <v>11171</v>
      </c>
      <c r="Y677" s="11">
        <f>SAStab!J10794</f>
        <v>22454</v>
      </c>
      <c r="AA677" s="7"/>
      <c r="AB677" s="7" t="str">
        <f t="shared" si="156"/>
        <v>Means+Nonmeans Benefits</v>
      </c>
      <c r="AC677" s="98">
        <f>SAStab!D2498</f>
        <v>9.7000000000000003E-2</v>
      </c>
      <c r="AD677" s="11">
        <f>SAStab!B10965</f>
        <v>1390</v>
      </c>
      <c r="AE677" s="11">
        <f>SAStab!C10965</f>
        <v>0</v>
      </c>
      <c r="AF677" s="11">
        <f>SAStab!D10965</f>
        <v>0</v>
      </c>
      <c r="AG677" s="11">
        <f>SAStab!E10965</f>
        <v>0</v>
      </c>
      <c r="AH677" s="11">
        <f>SAStab!F10965</f>
        <v>0</v>
      </c>
      <c r="AI677" s="11">
        <f>SAStab!G10965</f>
        <v>0</v>
      </c>
      <c r="AJ677" s="11">
        <f>SAStab!H10965</f>
        <v>0</v>
      </c>
      <c r="AK677" s="11">
        <f>SAStab!I10965</f>
        <v>12729</v>
      </c>
      <c r="AL677" s="11">
        <f>SAStab!J10965</f>
        <v>24393</v>
      </c>
      <c r="AN677" s="7"/>
      <c r="AO677" s="7" t="str">
        <f t="shared" si="157"/>
        <v>Means+Nonmeans Benefits</v>
      </c>
      <c r="AP677" s="98">
        <f>SAStab!E2498</f>
        <v>0.1</v>
      </c>
      <c r="AQ677" s="85">
        <f>SAStab!B11136</f>
        <v>1616</v>
      </c>
      <c r="AR677" s="85">
        <f>SAStab!C11136</f>
        <v>0</v>
      </c>
      <c r="AS677" s="85">
        <f>SAStab!D11136</f>
        <v>0</v>
      </c>
      <c r="AT677" s="85">
        <f>SAStab!E11136</f>
        <v>0</v>
      </c>
      <c r="AU677" s="85">
        <f>SAStab!F11136</f>
        <v>0</v>
      </c>
      <c r="AV677" s="85">
        <f>SAStab!G11136</f>
        <v>0</v>
      </c>
      <c r="AW677" s="85">
        <f>SAStab!H11136</f>
        <v>73</v>
      </c>
      <c r="AX677" s="85">
        <f>SAStab!I11136</f>
        <v>14604</v>
      </c>
      <c r="AY677" s="85">
        <f>SAStab!J11136</f>
        <v>26992</v>
      </c>
      <c r="BA677" s="7"/>
      <c r="BB677" s="7" t="str">
        <f t="shared" si="158"/>
        <v>Means+Nonmeans Benefits</v>
      </c>
      <c r="BC677" s="98">
        <f>SAStab!F2498</f>
        <v>0.107</v>
      </c>
      <c r="BD677" s="85">
        <f>SAStab!B11307</f>
        <v>1923</v>
      </c>
      <c r="BE677" s="85">
        <f>SAStab!C11307</f>
        <v>0</v>
      </c>
      <c r="BF677" s="85">
        <f>SAStab!D11307</f>
        <v>0</v>
      </c>
      <c r="BG677" s="85">
        <f>SAStab!E11307</f>
        <v>0</v>
      </c>
      <c r="BH677" s="85">
        <f>SAStab!F11307</f>
        <v>0</v>
      </c>
      <c r="BI677" s="85">
        <f>SAStab!G11307</f>
        <v>0</v>
      </c>
      <c r="BJ677" s="85">
        <f>SAStab!H11307</f>
        <v>5160</v>
      </c>
      <c r="BK677" s="85">
        <f>SAStab!I11307</f>
        <v>17274</v>
      </c>
      <c r="BL677" s="85">
        <f>SAStab!J11307</f>
        <v>32360</v>
      </c>
      <c r="BN677" s="7"/>
      <c r="BO677" s="7" t="str">
        <f t="shared" si="159"/>
        <v>Means+Nonmeans Benefits</v>
      </c>
      <c r="BP677" s="98">
        <f>SAStab!G2498</f>
        <v>0.10299999999999999</v>
      </c>
      <c r="BQ677" s="11">
        <f>SAStab!B11478</f>
        <v>2045</v>
      </c>
      <c r="BR677" s="11">
        <f>SAStab!C11478</f>
        <v>0</v>
      </c>
      <c r="BS677" s="11">
        <f>SAStab!D11478</f>
        <v>0</v>
      </c>
      <c r="BT677" s="11">
        <f>SAStab!E11478</f>
        <v>0</v>
      </c>
      <c r="BU677" s="11">
        <f>SAStab!F11478</f>
        <v>0</v>
      </c>
      <c r="BV677" s="11">
        <f>SAStab!G11478</f>
        <v>0</v>
      </c>
      <c r="BW677" s="11">
        <f>SAStab!H11478</f>
        <v>3093</v>
      </c>
      <c r="BX677" s="11">
        <f>SAStab!I11478</f>
        <v>18350</v>
      </c>
      <c r="BY677" s="11">
        <f>SAStab!J11478</f>
        <v>36647</v>
      </c>
    </row>
    <row r="678" spans="1:233" s="11" customFormat="1" ht="15.75" customHeight="1">
      <c r="A678" s="7"/>
      <c r="B678" s="7" t="s">
        <v>308</v>
      </c>
      <c r="C678" s="98">
        <f>SAStab!B2499</f>
        <v>9.6000000000000002E-2</v>
      </c>
      <c r="D678" s="85">
        <f>SAStab!B10624</f>
        <v>2836</v>
      </c>
      <c r="E678" s="85">
        <f>SAStab!C10624</f>
        <v>0</v>
      </c>
      <c r="F678" s="85">
        <f>SAStab!D10624</f>
        <v>0</v>
      </c>
      <c r="G678" s="85">
        <f>SAStab!E10624</f>
        <v>0</v>
      </c>
      <c r="H678" s="85">
        <f>SAStab!F10624</f>
        <v>0</v>
      </c>
      <c r="I678" s="85">
        <f>SAStab!G10624</f>
        <v>0</v>
      </c>
      <c r="J678" s="85">
        <f>SAStab!H10624</f>
        <v>0</v>
      </c>
      <c r="K678" s="85">
        <f>SAStab!I10624</f>
        <v>17562</v>
      </c>
      <c r="L678" s="85">
        <f>SAStab!J10624</f>
        <v>66422</v>
      </c>
      <c r="N678" s="7"/>
      <c r="O678" s="7" t="str">
        <f t="shared" si="155"/>
        <v>Other Family Member Income</v>
      </c>
      <c r="P678" s="98">
        <f>SAStab!C2499</f>
        <v>9.8000000000000004E-2</v>
      </c>
      <c r="Q678" s="11">
        <f>SAStab!B10795</f>
        <v>3537</v>
      </c>
      <c r="R678" s="85">
        <f>SAStab!C10795</f>
        <v>0</v>
      </c>
      <c r="S678" s="85">
        <f>SAStab!D10795</f>
        <v>0</v>
      </c>
      <c r="T678" s="85">
        <f>SAStab!E10795</f>
        <v>0</v>
      </c>
      <c r="U678" s="85">
        <f>SAStab!F10795</f>
        <v>0</v>
      </c>
      <c r="V678" s="85">
        <f>SAStab!G10795</f>
        <v>0</v>
      </c>
      <c r="W678" s="85">
        <f>SAStab!H10795</f>
        <v>0</v>
      </c>
      <c r="X678" s="11">
        <f>SAStab!I10795</f>
        <v>20629</v>
      </c>
      <c r="Y678" s="11">
        <f>SAStab!J10795</f>
        <v>78020</v>
      </c>
      <c r="AA678" s="7"/>
      <c r="AB678" s="7" t="str">
        <f t="shared" si="156"/>
        <v>Other Family Member Income</v>
      </c>
      <c r="AC678" s="98">
        <f>SAStab!D2499</f>
        <v>0.107</v>
      </c>
      <c r="AD678" s="11">
        <f>SAStab!B10966</f>
        <v>4291</v>
      </c>
      <c r="AE678" s="11">
        <f>SAStab!C10966</f>
        <v>0</v>
      </c>
      <c r="AF678" s="11">
        <f>SAStab!D10966</f>
        <v>0</v>
      </c>
      <c r="AG678" s="11">
        <f>SAStab!E10966</f>
        <v>0</v>
      </c>
      <c r="AH678" s="11">
        <f>SAStab!F10966</f>
        <v>0</v>
      </c>
      <c r="AI678" s="11">
        <f>SAStab!G10966</f>
        <v>0</v>
      </c>
      <c r="AJ678" s="11">
        <f>SAStab!H10966</f>
        <v>13992</v>
      </c>
      <c r="AK678" s="11">
        <f>SAStab!I10966</f>
        <v>23225</v>
      </c>
      <c r="AL678" s="11">
        <f>SAStab!J10966</f>
        <v>87838</v>
      </c>
      <c r="AN678" s="7"/>
      <c r="AO678" s="7" t="str">
        <f t="shared" si="157"/>
        <v>Other Family Member Income</v>
      </c>
      <c r="AP678" s="98">
        <f>SAStab!E2499</f>
        <v>0.115</v>
      </c>
      <c r="AQ678" s="85">
        <f>SAStab!B11137</f>
        <v>5408</v>
      </c>
      <c r="AR678" s="85">
        <f>SAStab!C11137</f>
        <v>0</v>
      </c>
      <c r="AS678" s="85">
        <f>SAStab!D11137</f>
        <v>0</v>
      </c>
      <c r="AT678" s="85">
        <f>SAStab!E11137</f>
        <v>0</v>
      </c>
      <c r="AU678" s="85">
        <f>SAStab!F11137</f>
        <v>0</v>
      </c>
      <c r="AV678" s="85">
        <f>SAStab!G11137</f>
        <v>0</v>
      </c>
      <c r="AW678" s="85">
        <f>SAStab!H11137</f>
        <v>19825</v>
      </c>
      <c r="AX678" s="85">
        <f>SAStab!I11137</f>
        <v>25956</v>
      </c>
      <c r="AY678" s="85">
        <f>SAStab!J11137</f>
        <v>98167</v>
      </c>
      <c r="BA678" s="7"/>
      <c r="BB678" s="7" t="str">
        <f t="shared" si="158"/>
        <v>Other Family Member Income</v>
      </c>
      <c r="BC678" s="98">
        <f>SAStab!F2499</f>
        <v>0.122</v>
      </c>
      <c r="BD678" s="85">
        <f>SAStab!B11308</f>
        <v>6159</v>
      </c>
      <c r="BE678" s="85">
        <f>SAStab!C11308</f>
        <v>0</v>
      </c>
      <c r="BF678" s="85">
        <f>SAStab!D11308</f>
        <v>0</v>
      </c>
      <c r="BG678" s="85">
        <f>SAStab!E11308</f>
        <v>0</v>
      </c>
      <c r="BH678" s="85">
        <f>SAStab!F11308</f>
        <v>0</v>
      </c>
      <c r="BI678" s="85">
        <f>SAStab!G11308</f>
        <v>0</v>
      </c>
      <c r="BJ678" s="85">
        <f>SAStab!H11308</f>
        <v>22616</v>
      </c>
      <c r="BK678" s="85">
        <f>SAStab!I11308</f>
        <v>28903</v>
      </c>
      <c r="BL678" s="85">
        <f>SAStab!J11308</f>
        <v>109313</v>
      </c>
      <c r="BN678" s="7"/>
      <c r="BO678" s="7" t="str">
        <f t="shared" si="159"/>
        <v>Other Family Member Income</v>
      </c>
      <c r="BP678" s="98">
        <f>SAStab!G2499</f>
        <v>0.122</v>
      </c>
      <c r="BQ678" s="11">
        <f>SAStab!B11479</f>
        <v>6724</v>
      </c>
      <c r="BR678" s="11">
        <f>SAStab!C11479</f>
        <v>0</v>
      </c>
      <c r="BS678" s="11">
        <f>SAStab!D11479</f>
        <v>0</v>
      </c>
      <c r="BT678" s="11">
        <f>SAStab!E11479</f>
        <v>0</v>
      </c>
      <c r="BU678" s="11">
        <f>SAStab!F11479</f>
        <v>0</v>
      </c>
      <c r="BV678" s="11">
        <f>SAStab!G11479</f>
        <v>0</v>
      </c>
      <c r="BW678" s="11">
        <f>SAStab!H11479</f>
        <v>26686</v>
      </c>
      <c r="BX678" s="11">
        <f>SAStab!I11479</f>
        <v>41803</v>
      </c>
      <c r="BY678" s="11">
        <f>SAStab!J11479</f>
        <v>121553</v>
      </c>
    </row>
    <row r="679" spans="1:233">
      <c r="A679" s="7"/>
      <c r="B679" s="7" t="s">
        <v>312</v>
      </c>
      <c r="C679" s="98">
        <f>SAStab!B2504</f>
        <v>1</v>
      </c>
      <c r="D679" s="85">
        <f>SAStab!B10629</f>
        <v>173238</v>
      </c>
      <c r="E679" s="85">
        <f>SAStab!C10629</f>
        <v>85648.84</v>
      </c>
      <c r="F679" s="85">
        <f>SAStab!D10629</f>
        <v>90775.27</v>
      </c>
      <c r="G679" s="85">
        <f>SAStab!E10629</f>
        <v>101616.1</v>
      </c>
      <c r="H679" s="85">
        <f>SAStab!F10629</f>
        <v>126345.3</v>
      </c>
      <c r="I679" s="85">
        <f>SAStab!G10629</f>
        <v>176269</v>
      </c>
      <c r="J679" s="85">
        <f>SAStab!H10629</f>
        <v>278389</v>
      </c>
      <c r="K679" s="85">
        <f>SAStab!I10629</f>
        <v>401458</v>
      </c>
      <c r="L679" s="85">
        <f>SAStab!J10629</f>
        <v>985638</v>
      </c>
      <c r="N679" s="7"/>
      <c r="O679" s="7" t="str">
        <f t="shared" si="155"/>
        <v>Net Annuity Income</v>
      </c>
      <c r="P679" s="98">
        <f>SAStab!C2504</f>
        <v>1</v>
      </c>
      <c r="Q679" s="11">
        <f>SAStab!B10800</f>
        <v>188286</v>
      </c>
      <c r="R679" s="85">
        <f>SAStab!C10800</f>
        <v>90208.4</v>
      </c>
      <c r="S679" s="85">
        <f>SAStab!D10800</f>
        <v>95796.62</v>
      </c>
      <c r="T679" s="85">
        <f>SAStab!E10800</f>
        <v>108188.5</v>
      </c>
      <c r="U679" s="85">
        <f>SAStab!F10800</f>
        <v>133454.39999999999</v>
      </c>
      <c r="V679" s="85">
        <f>SAStab!G10800</f>
        <v>191204</v>
      </c>
      <c r="W679" s="85">
        <f>SAStab!H10800</f>
        <v>296623</v>
      </c>
      <c r="X679" s="11">
        <f>SAStab!I10800</f>
        <v>431014</v>
      </c>
      <c r="Y679" s="11">
        <f>SAStab!J10800</f>
        <v>1039277</v>
      </c>
      <c r="AA679" s="7"/>
      <c r="AB679" s="7" t="str">
        <f t="shared" ref="AB679:AB692" si="160">$B679</f>
        <v>Net Annuity Income</v>
      </c>
      <c r="AC679" s="98">
        <f>SAStab!D2504</f>
        <v>1</v>
      </c>
      <c r="AD679" s="11">
        <f>SAStab!B10971</f>
        <v>195592</v>
      </c>
      <c r="AE679" s="11">
        <f>SAStab!C10971</f>
        <v>93533.15</v>
      </c>
      <c r="AF679" s="11">
        <f>SAStab!D10971</f>
        <v>100106.48</v>
      </c>
      <c r="AG679" s="11">
        <f>SAStab!E10971</f>
        <v>113252.9</v>
      </c>
      <c r="AH679" s="11">
        <f>SAStab!F10971</f>
        <v>142040</v>
      </c>
      <c r="AI679" s="11">
        <f>SAStab!G10971</f>
        <v>199187</v>
      </c>
      <c r="AJ679" s="11">
        <f>SAStab!H10971</f>
        <v>312459</v>
      </c>
      <c r="AK679" s="11">
        <f>SAStab!I10971</f>
        <v>452392</v>
      </c>
      <c r="AL679" s="11">
        <f>SAStab!J10971</f>
        <v>1040942</v>
      </c>
      <c r="AN679" s="7"/>
      <c r="AO679" s="7" t="str">
        <f t="shared" si="157"/>
        <v>Net Annuity Income</v>
      </c>
      <c r="AP679" s="98">
        <f>SAStab!E2504</f>
        <v>1</v>
      </c>
      <c r="AQ679" s="85">
        <f>SAStab!B11142</f>
        <v>208847</v>
      </c>
      <c r="AR679" s="85">
        <f>SAStab!C11142</f>
        <v>96852.6</v>
      </c>
      <c r="AS679" s="85">
        <f>SAStab!D11142</f>
        <v>104117.22</v>
      </c>
      <c r="AT679" s="85">
        <f>SAStab!E11142</f>
        <v>119020</v>
      </c>
      <c r="AU679" s="85">
        <f>SAStab!F11142</f>
        <v>149582.9</v>
      </c>
      <c r="AV679" s="85">
        <f>SAStab!G11142</f>
        <v>215762</v>
      </c>
      <c r="AW679" s="85">
        <f>SAStab!H11142</f>
        <v>339235</v>
      </c>
      <c r="AX679" s="85">
        <f>SAStab!I11142</f>
        <v>493101</v>
      </c>
      <c r="AY679" s="85">
        <f>SAStab!J11142</f>
        <v>1077439</v>
      </c>
      <c r="BA679" s="7"/>
      <c r="BB679" s="7" t="str">
        <f t="shared" si="158"/>
        <v>Net Annuity Income</v>
      </c>
      <c r="BC679" s="98">
        <f>SAStab!F2504</f>
        <v>1</v>
      </c>
      <c r="BD679" s="85">
        <f>SAStab!B11313</f>
        <v>216461</v>
      </c>
      <c r="BE679" s="85">
        <f>SAStab!C11313</f>
        <v>102592.78</v>
      </c>
      <c r="BF679" s="85">
        <f>SAStab!D11313</f>
        <v>110671.63</v>
      </c>
      <c r="BG679" s="85">
        <f>SAStab!E11313</f>
        <v>127513.3</v>
      </c>
      <c r="BH679" s="85">
        <f>SAStab!F11313</f>
        <v>159442.4</v>
      </c>
      <c r="BI679" s="85">
        <f>SAStab!G11313</f>
        <v>227486</v>
      </c>
      <c r="BJ679" s="85">
        <f>SAStab!H11313</f>
        <v>350311</v>
      </c>
      <c r="BK679" s="85">
        <f>SAStab!I11313</f>
        <v>503231</v>
      </c>
      <c r="BL679" s="85">
        <f>SAStab!J11313</f>
        <v>1119372</v>
      </c>
      <c r="BN679" s="7"/>
      <c r="BO679" s="7" t="str">
        <f t="shared" si="159"/>
        <v>Net Annuity Income</v>
      </c>
      <c r="BP679" s="98">
        <f>SAStab!G2504</f>
        <v>1</v>
      </c>
      <c r="BQ679" s="11">
        <f>SAStab!B11484</f>
        <v>225570</v>
      </c>
      <c r="BR679" s="11">
        <f>SAStab!C11484</f>
        <v>107909.06</v>
      </c>
      <c r="BS679" s="11">
        <f>SAStab!D11484</f>
        <v>117153.56</v>
      </c>
      <c r="BT679" s="11">
        <f>SAStab!E11484</f>
        <v>135449.60000000001</v>
      </c>
      <c r="BU679" s="11">
        <f>SAStab!F11484</f>
        <v>168898.3</v>
      </c>
      <c r="BV679" s="11">
        <f>SAStab!G11484</f>
        <v>234986</v>
      </c>
      <c r="BW679" s="11">
        <f>SAStab!H11484</f>
        <v>364178</v>
      </c>
      <c r="BX679" s="11">
        <f>SAStab!I11484</f>
        <v>499150</v>
      </c>
      <c r="BY679" s="11">
        <f>SAStab!J11484</f>
        <v>1101134</v>
      </c>
    </row>
    <row r="680" spans="1:233">
      <c r="A680" s="7"/>
      <c r="B680" s="7" t="s">
        <v>311</v>
      </c>
      <c r="C680" s="98">
        <f>SAStab!B2505</f>
        <v>1</v>
      </c>
      <c r="D680" s="85">
        <f>SAStab!B10630</f>
        <v>83184</v>
      </c>
      <c r="E680" s="85">
        <f>SAStab!C10630</f>
        <v>29054.26</v>
      </c>
      <c r="F680" s="85">
        <f>SAStab!D10630</f>
        <v>38393.769999999997</v>
      </c>
      <c r="G680" s="85">
        <f>SAStab!E10630</f>
        <v>56375.6</v>
      </c>
      <c r="H680" s="85">
        <f>SAStab!F10630</f>
        <v>74631.600000000006</v>
      </c>
      <c r="I680" s="85">
        <f>SAStab!G10630</f>
        <v>97216</v>
      </c>
      <c r="J680" s="85">
        <f>SAStab!H10630</f>
        <v>126189</v>
      </c>
      <c r="K680" s="85">
        <f>SAStab!I10630</f>
        <v>149252</v>
      </c>
      <c r="L680" s="85">
        <f>SAStab!J10630</f>
        <v>222605</v>
      </c>
      <c r="N680" s="7"/>
      <c r="O680" s="7" t="str">
        <f t="shared" si="155"/>
        <v>Net Cash Income</v>
      </c>
      <c r="P680" s="98">
        <f>SAStab!C2505</f>
        <v>1</v>
      </c>
      <c r="Q680" s="11">
        <f>SAStab!B10801</f>
        <v>87326</v>
      </c>
      <c r="R680" s="85">
        <f>SAStab!C10801</f>
        <v>32018.83</v>
      </c>
      <c r="S680" s="85">
        <f>SAStab!D10801</f>
        <v>42440.28</v>
      </c>
      <c r="T680" s="85">
        <f>SAStab!E10801</f>
        <v>60300.5</v>
      </c>
      <c r="U680" s="85">
        <f>SAStab!F10801</f>
        <v>81146.899999999994</v>
      </c>
      <c r="V680" s="85">
        <f>SAStab!G10801</f>
        <v>104396</v>
      </c>
      <c r="W680" s="85">
        <f>SAStab!H10801</f>
        <v>137190</v>
      </c>
      <c r="X680" s="11">
        <f>SAStab!I10801</f>
        <v>163406</v>
      </c>
      <c r="Y680" s="11">
        <f>SAStab!J10801</f>
        <v>232118</v>
      </c>
      <c r="AA680" s="7"/>
      <c r="AB680" s="7" t="str">
        <f t="shared" si="160"/>
        <v>Net Cash Income</v>
      </c>
      <c r="AC680" s="98">
        <f>SAStab!D2505</f>
        <v>1</v>
      </c>
      <c r="AD680" s="11">
        <f>SAStab!B10972</f>
        <v>92527</v>
      </c>
      <c r="AE680" s="11">
        <f>SAStab!C10972</f>
        <v>34501.660000000003</v>
      </c>
      <c r="AF680" s="11">
        <f>SAStab!D10972</f>
        <v>45082.86</v>
      </c>
      <c r="AG680" s="11">
        <f>SAStab!E10972</f>
        <v>63571.3</v>
      </c>
      <c r="AH680" s="11">
        <f>SAStab!F10972</f>
        <v>84208.1</v>
      </c>
      <c r="AI680" s="11">
        <f>SAStab!G10972</f>
        <v>109788</v>
      </c>
      <c r="AJ680" s="11">
        <f>SAStab!H10972</f>
        <v>145982</v>
      </c>
      <c r="AK680" s="11">
        <f>SAStab!I10972</f>
        <v>173667</v>
      </c>
      <c r="AL680" s="11">
        <f>SAStab!J10972</f>
        <v>264006</v>
      </c>
      <c r="AN680" s="7"/>
      <c r="AO680" s="7" t="str">
        <f t="shared" si="157"/>
        <v>Net Cash Income</v>
      </c>
      <c r="AP680" s="98">
        <f>SAStab!E2505</f>
        <v>1</v>
      </c>
      <c r="AQ680" s="85">
        <f>SAStab!B11143</f>
        <v>102632</v>
      </c>
      <c r="AR680" s="85">
        <f>SAStab!C11143</f>
        <v>37265.79</v>
      </c>
      <c r="AS680" s="85">
        <f>SAStab!D11143</f>
        <v>48047.95</v>
      </c>
      <c r="AT680" s="85">
        <f>SAStab!E11143</f>
        <v>68347.399999999994</v>
      </c>
      <c r="AU680" s="85">
        <f>SAStab!F11143</f>
        <v>90591.3</v>
      </c>
      <c r="AV680" s="85">
        <f>SAStab!G11143</f>
        <v>118752</v>
      </c>
      <c r="AW680" s="85">
        <f>SAStab!H11143</f>
        <v>162658</v>
      </c>
      <c r="AX680" s="85">
        <f>SAStab!I11143</f>
        <v>202480</v>
      </c>
      <c r="AY680" s="85">
        <f>SAStab!J11143</f>
        <v>340695</v>
      </c>
      <c r="BA680" s="7"/>
      <c r="BB680" s="7" t="str">
        <f t="shared" si="158"/>
        <v>Net Cash Income</v>
      </c>
      <c r="BC680" s="98">
        <f>SAStab!F2505</f>
        <v>1</v>
      </c>
      <c r="BD680" s="85">
        <f>SAStab!B11314</f>
        <v>116603</v>
      </c>
      <c r="BE680" s="85">
        <f>SAStab!C11314</f>
        <v>39503.760000000002</v>
      </c>
      <c r="BF680" s="85">
        <f>SAStab!D11314</f>
        <v>52822.1</v>
      </c>
      <c r="BG680" s="85">
        <f>SAStab!E11314</f>
        <v>75975.8</v>
      </c>
      <c r="BH680" s="85">
        <f>SAStab!F11314</f>
        <v>100586.1</v>
      </c>
      <c r="BI680" s="85">
        <f>SAStab!G11314</f>
        <v>132266</v>
      </c>
      <c r="BJ680" s="85">
        <f>SAStab!H11314</f>
        <v>185361</v>
      </c>
      <c r="BK680" s="85">
        <f>SAStab!I11314</f>
        <v>230293</v>
      </c>
      <c r="BL680" s="85">
        <f>SAStab!J11314</f>
        <v>401316</v>
      </c>
      <c r="BN680" s="7"/>
      <c r="BO680" s="7" t="str">
        <f t="shared" si="159"/>
        <v>Net Cash Income</v>
      </c>
      <c r="BP680" s="98">
        <f>SAStab!G2505</f>
        <v>1</v>
      </c>
      <c r="BQ680" s="11">
        <f>SAStab!B11485</f>
        <v>125344</v>
      </c>
      <c r="BR680" s="11">
        <f>SAStab!C11485</f>
        <v>43657.120000000003</v>
      </c>
      <c r="BS680" s="11">
        <f>SAStab!D11485</f>
        <v>59116.93</v>
      </c>
      <c r="BT680" s="11">
        <f>SAStab!E11485</f>
        <v>83461.8</v>
      </c>
      <c r="BU680" s="11">
        <f>SAStab!F11485</f>
        <v>110300.8</v>
      </c>
      <c r="BV680" s="11">
        <f>SAStab!G11485</f>
        <v>147153</v>
      </c>
      <c r="BW680" s="11">
        <f>SAStab!H11485</f>
        <v>201995</v>
      </c>
      <c r="BX680" s="11">
        <f>SAStab!I11485</f>
        <v>251789</v>
      </c>
      <c r="BY680" s="11">
        <f>SAStab!J11485</f>
        <v>422603</v>
      </c>
    </row>
    <row r="681" spans="1:233">
      <c r="A681" s="7"/>
      <c r="B681" s="7" t="s">
        <v>62</v>
      </c>
      <c r="C681" s="98">
        <f>SAStab!B2506</f>
        <v>0.89800000000000002</v>
      </c>
      <c r="D681" s="85">
        <f>SAStab!B10631</f>
        <v>17661</v>
      </c>
      <c r="E681" s="85">
        <f>SAStab!C10631</f>
        <v>0</v>
      </c>
      <c r="F681" s="85">
        <f>SAStab!D10631</f>
        <v>0</v>
      </c>
      <c r="G681" s="85">
        <f>SAStab!E10631</f>
        <v>3956.8</v>
      </c>
      <c r="H681" s="85">
        <f>SAStab!F10631</f>
        <v>9621.5</v>
      </c>
      <c r="I681" s="85">
        <f>SAStab!G10631</f>
        <v>17708</v>
      </c>
      <c r="J681" s="85">
        <f>SAStab!H10631</f>
        <v>30219</v>
      </c>
      <c r="K681" s="85">
        <f>SAStab!I10631</f>
        <v>48026</v>
      </c>
      <c r="L681" s="85">
        <f>SAStab!J10631</f>
        <v>104634</v>
      </c>
      <c r="N681" s="7"/>
      <c r="O681" s="7" t="str">
        <f t="shared" si="155"/>
        <v>Federal Income Tax</v>
      </c>
      <c r="P681" s="98">
        <f>SAStab!C2506</f>
        <v>0.91200000000000003</v>
      </c>
      <c r="Q681" s="11">
        <f>SAStab!B10802</f>
        <v>16532</v>
      </c>
      <c r="R681" s="85">
        <f>SAStab!C10802</f>
        <v>0</v>
      </c>
      <c r="S681" s="85">
        <f>SAStab!D10802</f>
        <v>374.84</v>
      </c>
      <c r="T681" s="85">
        <f>SAStab!E10802</f>
        <v>4723</v>
      </c>
      <c r="U681" s="85">
        <f>SAStab!F10802</f>
        <v>11306.3</v>
      </c>
      <c r="V681" s="85">
        <f>SAStab!G10802</f>
        <v>19664</v>
      </c>
      <c r="W681" s="85">
        <f>SAStab!H10802</f>
        <v>35453</v>
      </c>
      <c r="X681" s="11">
        <f>SAStab!I10802</f>
        <v>52185</v>
      </c>
      <c r="Y681" s="11">
        <f>SAStab!J10802</f>
        <v>106302</v>
      </c>
      <c r="AA681" s="7"/>
      <c r="AB681" s="7" t="str">
        <f t="shared" si="160"/>
        <v>Federal Income Tax</v>
      </c>
      <c r="AC681" s="98">
        <f>SAStab!D2506</f>
        <v>0.91700000000000004</v>
      </c>
      <c r="AD681" s="11">
        <f>SAStab!B10973</f>
        <v>20093</v>
      </c>
      <c r="AE681" s="11">
        <f>SAStab!C10973</f>
        <v>0</v>
      </c>
      <c r="AF681" s="11">
        <f>SAStab!D10973</f>
        <v>605.92999999999995</v>
      </c>
      <c r="AG681" s="11">
        <f>SAStab!E10973</f>
        <v>5266.9</v>
      </c>
      <c r="AH681" s="11">
        <f>SAStab!F10973</f>
        <v>12001</v>
      </c>
      <c r="AI681" s="11">
        <f>SAStab!G10973</f>
        <v>22008</v>
      </c>
      <c r="AJ681" s="11">
        <f>SAStab!H10973</f>
        <v>41142</v>
      </c>
      <c r="AK681" s="11">
        <f>SAStab!I10973</f>
        <v>60451</v>
      </c>
      <c r="AL681" s="11">
        <f>SAStab!J10973</f>
        <v>131114</v>
      </c>
      <c r="AN681" s="7"/>
      <c r="AO681" s="7" t="str">
        <f t="shared" si="157"/>
        <v>Federal Income Tax</v>
      </c>
      <c r="AP681" s="98">
        <f>SAStab!E2506</f>
        <v>0.92300000000000004</v>
      </c>
      <c r="AQ681" s="85">
        <f>SAStab!B11144</f>
        <v>24785</v>
      </c>
      <c r="AR681" s="85">
        <f>SAStab!C11144</f>
        <v>0</v>
      </c>
      <c r="AS681" s="85">
        <f>SAStab!D11144</f>
        <v>1169.32</v>
      </c>
      <c r="AT681" s="85">
        <f>SAStab!E11144</f>
        <v>6471.9</v>
      </c>
      <c r="AU681" s="85">
        <f>SAStab!F11144</f>
        <v>14493.9</v>
      </c>
      <c r="AV681" s="85">
        <f>SAStab!G11144</f>
        <v>26261</v>
      </c>
      <c r="AW681" s="85">
        <f>SAStab!H11144</f>
        <v>48394</v>
      </c>
      <c r="AX681" s="85">
        <f>SAStab!I11144</f>
        <v>77418</v>
      </c>
      <c r="AY681" s="85">
        <f>SAStab!J11144</f>
        <v>175408</v>
      </c>
      <c r="BA681" s="7"/>
      <c r="BB681" s="7" t="str">
        <f t="shared" si="158"/>
        <v>Federal Income Tax</v>
      </c>
      <c r="BC681" s="98">
        <f>SAStab!F2506</f>
        <v>0.93500000000000005</v>
      </c>
      <c r="BD681" s="85">
        <f>SAStab!B11315</f>
        <v>32705</v>
      </c>
      <c r="BE681" s="85">
        <f>SAStab!C11315</f>
        <v>0</v>
      </c>
      <c r="BF681" s="85">
        <f>SAStab!D11315</f>
        <v>2020.98</v>
      </c>
      <c r="BG681" s="85">
        <f>SAStab!E11315</f>
        <v>8343.7999999999993</v>
      </c>
      <c r="BH681" s="85">
        <f>SAStab!F11315</f>
        <v>17706.599999999999</v>
      </c>
      <c r="BI681" s="85">
        <f>SAStab!G11315</f>
        <v>31884</v>
      </c>
      <c r="BJ681" s="85">
        <f>SAStab!H11315</f>
        <v>59433</v>
      </c>
      <c r="BK681" s="85">
        <f>SAStab!I11315</f>
        <v>90569</v>
      </c>
      <c r="BL681" s="85">
        <f>SAStab!J11315</f>
        <v>211794</v>
      </c>
      <c r="BN681" s="7"/>
      <c r="BO681" s="7" t="str">
        <f t="shared" si="159"/>
        <v>Federal Income Tax</v>
      </c>
      <c r="BP681" s="98">
        <f>SAStab!G2506</f>
        <v>0.94099999999999995</v>
      </c>
      <c r="BQ681" s="11">
        <f>SAStab!B11486</f>
        <v>34945</v>
      </c>
      <c r="BR681" s="11">
        <f>SAStab!C11486</f>
        <v>0</v>
      </c>
      <c r="BS681" s="11">
        <f>SAStab!D11486</f>
        <v>3383.09</v>
      </c>
      <c r="BT681" s="11">
        <f>SAStab!E11486</f>
        <v>10929.1</v>
      </c>
      <c r="BU681" s="11">
        <f>SAStab!F11486</f>
        <v>21720.9</v>
      </c>
      <c r="BV681" s="11">
        <f>SAStab!G11486</f>
        <v>38570</v>
      </c>
      <c r="BW681" s="11">
        <f>SAStab!H11486</f>
        <v>71675</v>
      </c>
      <c r="BX681" s="11">
        <f>SAStab!I11486</f>
        <v>103179</v>
      </c>
      <c r="BY681" s="11">
        <f>SAStab!J11486</f>
        <v>226381</v>
      </c>
    </row>
    <row r="682" spans="1:233">
      <c r="A682" s="7"/>
      <c r="B682" s="7" t="s">
        <v>277</v>
      </c>
      <c r="C682" s="98">
        <f>SAStab!B2507</f>
        <v>0.753</v>
      </c>
      <c r="D682" s="85">
        <f>SAStab!B10632</f>
        <v>3691</v>
      </c>
      <c r="E682" s="85">
        <f>SAStab!C10632</f>
        <v>0</v>
      </c>
      <c r="F682" s="85">
        <f>SAStab!D10632</f>
        <v>0</v>
      </c>
      <c r="G682" s="85">
        <f>SAStab!E10632</f>
        <v>0</v>
      </c>
      <c r="H682" s="85">
        <f>SAStab!F10632</f>
        <v>1561.6</v>
      </c>
      <c r="I682" s="85">
        <f>SAStab!G10632</f>
        <v>3898</v>
      </c>
      <c r="J682" s="85">
        <f>SAStab!H10632</f>
        <v>7170</v>
      </c>
      <c r="K682" s="85">
        <f>SAStab!I10632</f>
        <v>10627</v>
      </c>
      <c r="L682" s="85">
        <f>SAStab!J10632</f>
        <v>25625</v>
      </c>
      <c r="N682" s="7"/>
      <c r="O682" s="7" t="str">
        <f t="shared" si="155"/>
        <v>State Income Tax</v>
      </c>
      <c r="P682" s="98">
        <f>SAStab!C2507</f>
        <v>0.73399999999999999</v>
      </c>
      <c r="Q682" s="11">
        <f>SAStab!B10803</f>
        <v>3138</v>
      </c>
      <c r="R682" s="85">
        <f>SAStab!C10803</f>
        <v>0</v>
      </c>
      <c r="S682" s="85">
        <f>SAStab!D10803</f>
        <v>0</v>
      </c>
      <c r="T682" s="85">
        <f>SAStab!E10803</f>
        <v>0</v>
      </c>
      <c r="U682" s="85">
        <f>SAStab!F10803</f>
        <v>1459.3</v>
      </c>
      <c r="V682" s="85">
        <f>SAStab!G10803</f>
        <v>4037</v>
      </c>
      <c r="W682" s="85">
        <f>SAStab!H10803</f>
        <v>7687</v>
      </c>
      <c r="X682" s="11">
        <f>SAStab!I10803</f>
        <v>11572</v>
      </c>
      <c r="Y682" s="11">
        <f>SAStab!J10803</f>
        <v>24921</v>
      </c>
      <c r="AA682" s="7"/>
      <c r="AB682" s="7" t="str">
        <f t="shared" si="160"/>
        <v>State Income Tax</v>
      </c>
      <c r="AC682" s="98">
        <f>SAStab!D2507</f>
        <v>0.71399999999999997</v>
      </c>
      <c r="AD682" s="11">
        <f>SAStab!B10974</f>
        <v>3448</v>
      </c>
      <c r="AE682" s="11">
        <f>SAStab!C10974</f>
        <v>0</v>
      </c>
      <c r="AF682" s="11">
        <f>SAStab!D10974</f>
        <v>0</v>
      </c>
      <c r="AG682" s="11">
        <f>SAStab!E10974</f>
        <v>0</v>
      </c>
      <c r="AH682" s="11">
        <f>SAStab!F10974</f>
        <v>1385.7</v>
      </c>
      <c r="AI682" s="11">
        <f>SAStab!G10974</f>
        <v>3872</v>
      </c>
      <c r="AJ682" s="11">
        <f>SAStab!H10974</f>
        <v>8007</v>
      </c>
      <c r="AK682" s="11">
        <f>SAStab!I10974</f>
        <v>12538</v>
      </c>
      <c r="AL682" s="11">
        <f>SAStab!J10974</f>
        <v>30741</v>
      </c>
      <c r="AN682" s="7"/>
      <c r="AO682" s="7" t="str">
        <f t="shared" si="157"/>
        <v>State Income Tax</v>
      </c>
      <c r="AP682" s="98">
        <f>SAStab!E2507</f>
        <v>0.71299999999999997</v>
      </c>
      <c r="AQ682" s="85">
        <f>SAStab!B11145</f>
        <v>4133</v>
      </c>
      <c r="AR682" s="85">
        <f>SAStab!C11145</f>
        <v>0</v>
      </c>
      <c r="AS682" s="85">
        <f>SAStab!D11145</f>
        <v>0</v>
      </c>
      <c r="AT682" s="85">
        <f>SAStab!E11145</f>
        <v>0</v>
      </c>
      <c r="AU682" s="85">
        <f>SAStab!F11145</f>
        <v>1529.4</v>
      </c>
      <c r="AV682" s="85">
        <f>SAStab!G11145</f>
        <v>4320</v>
      </c>
      <c r="AW682" s="85">
        <f>SAStab!H11145</f>
        <v>9047</v>
      </c>
      <c r="AX682" s="85">
        <f>SAStab!I11145</f>
        <v>14902</v>
      </c>
      <c r="AY682" s="85">
        <f>SAStab!J11145</f>
        <v>36750</v>
      </c>
      <c r="BA682" s="7"/>
      <c r="BB682" s="7" t="str">
        <f t="shared" si="158"/>
        <v>State Income Tax</v>
      </c>
      <c r="BC682" s="98">
        <f>SAStab!F2507</f>
        <v>0.70899999999999996</v>
      </c>
      <c r="BD682" s="85">
        <f>SAStab!B11316</f>
        <v>5056</v>
      </c>
      <c r="BE682" s="85">
        <f>SAStab!C11316</f>
        <v>0</v>
      </c>
      <c r="BF682" s="85">
        <f>SAStab!D11316</f>
        <v>0</v>
      </c>
      <c r="BG682" s="85">
        <f>SAStab!E11316</f>
        <v>0</v>
      </c>
      <c r="BH682" s="85">
        <f>SAStab!F11316</f>
        <v>1669.2</v>
      </c>
      <c r="BI682" s="85">
        <f>SAStab!G11316</f>
        <v>4956</v>
      </c>
      <c r="BJ682" s="85">
        <f>SAStab!H11316</f>
        <v>10399</v>
      </c>
      <c r="BK682" s="85">
        <f>SAStab!I11316</f>
        <v>16075</v>
      </c>
      <c r="BL682" s="85">
        <f>SAStab!J11316</f>
        <v>42481</v>
      </c>
      <c r="BN682" s="7"/>
      <c r="BO682" s="7" t="str">
        <f t="shared" si="159"/>
        <v>State Income Tax</v>
      </c>
      <c r="BP682" s="98">
        <f>SAStab!G2507</f>
        <v>0.72499999999999998</v>
      </c>
      <c r="BQ682" s="11">
        <f>SAStab!B11487</f>
        <v>5054</v>
      </c>
      <c r="BR682" s="11">
        <f>SAStab!C11487</f>
        <v>0</v>
      </c>
      <c r="BS682" s="11">
        <f>SAStab!D11487</f>
        <v>0</v>
      </c>
      <c r="BT682" s="11">
        <f>SAStab!E11487</f>
        <v>0</v>
      </c>
      <c r="BU682" s="11">
        <f>SAStab!F11487</f>
        <v>2022.8</v>
      </c>
      <c r="BV682" s="11">
        <f>SAStab!G11487</f>
        <v>5443</v>
      </c>
      <c r="BW682" s="11">
        <f>SAStab!H11487</f>
        <v>11745</v>
      </c>
      <c r="BX682" s="11">
        <f>SAStab!I11487</f>
        <v>19047</v>
      </c>
      <c r="BY682" s="11">
        <f>SAStab!J11487</f>
        <v>44017</v>
      </c>
    </row>
    <row r="683" spans="1:233">
      <c r="A683" s="7"/>
      <c r="B683" s="7" t="s">
        <v>297</v>
      </c>
      <c r="C683" s="98">
        <f>SAStab!B2508</f>
        <v>0.64100000000000001</v>
      </c>
      <c r="D683" s="85">
        <f>SAStab!B10633</f>
        <v>2268</v>
      </c>
      <c r="E683" s="85">
        <f>SAStab!C10633</f>
        <v>0</v>
      </c>
      <c r="F683" s="85">
        <f>SAStab!D10633</f>
        <v>0</v>
      </c>
      <c r="G683" s="85">
        <f>SAStab!E10633</f>
        <v>0</v>
      </c>
      <c r="H683" s="85">
        <f>SAStab!F10633</f>
        <v>1726.7</v>
      </c>
      <c r="I683" s="85">
        <f>SAStab!G10633</f>
        <v>4105</v>
      </c>
      <c r="J683" s="85">
        <f>SAStab!H10633</f>
        <v>5541</v>
      </c>
      <c r="K683" s="85">
        <f>SAStab!I10633</f>
        <v>6662</v>
      </c>
      <c r="L683" s="85">
        <f>SAStab!J10633</f>
        <v>8097</v>
      </c>
      <c r="N683" s="7"/>
      <c r="O683" s="7" t="str">
        <f t="shared" si="155"/>
        <v>OASDI tax</v>
      </c>
      <c r="P683" s="98">
        <f>SAStab!C2508</f>
        <v>0.63300000000000001</v>
      </c>
      <c r="Q683" s="11">
        <f>SAStab!B10804</f>
        <v>3178</v>
      </c>
      <c r="R683" s="85">
        <f>SAStab!C10804</f>
        <v>0</v>
      </c>
      <c r="S683" s="85">
        <f>SAStab!D10804</f>
        <v>0</v>
      </c>
      <c r="T683" s="85">
        <f>SAStab!E10804</f>
        <v>0</v>
      </c>
      <c r="U683" s="85">
        <f>SAStab!F10804</f>
        <v>2259.8000000000002</v>
      </c>
      <c r="V683" s="85">
        <f>SAStab!G10804</f>
        <v>5637</v>
      </c>
      <c r="W683" s="85">
        <f>SAStab!H10804</f>
        <v>7951</v>
      </c>
      <c r="X683" s="11">
        <f>SAStab!I10804</f>
        <v>9715</v>
      </c>
      <c r="Y683" s="11">
        <f>SAStab!J10804</f>
        <v>11450</v>
      </c>
      <c r="AA683" s="7"/>
      <c r="AB683" s="7" t="str">
        <f t="shared" si="160"/>
        <v>OASDI tax</v>
      </c>
      <c r="AC683" s="98">
        <f>SAStab!D2508</f>
        <v>0.61499999999999999</v>
      </c>
      <c r="AD683" s="11">
        <f>SAStab!B10975</f>
        <v>3435</v>
      </c>
      <c r="AE683" s="11">
        <f>SAStab!C10975</f>
        <v>0</v>
      </c>
      <c r="AF683" s="11">
        <f>SAStab!D10975</f>
        <v>0</v>
      </c>
      <c r="AG683" s="11">
        <f>SAStab!E10975</f>
        <v>0</v>
      </c>
      <c r="AH683" s="11">
        <f>SAStab!F10975</f>
        <v>2332.5</v>
      </c>
      <c r="AI683" s="11">
        <f>SAStab!G10975</f>
        <v>6194</v>
      </c>
      <c r="AJ683" s="11">
        <f>SAStab!H10975</f>
        <v>8910</v>
      </c>
      <c r="AK683" s="11">
        <f>SAStab!I10975</f>
        <v>10676</v>
      </c>
      <c r="AL683" s="11">
        <f>SAStab!J10975</f>
        <v>12626</v>
      </c>
      <c r="AN683" s="7"/>
      <c r="AO683" s="7" t="str">
        <f t="shared" si="157"/>
        <v>OASDI tax</v>
      </c>
      <c r="AP683" s="98">
        <f>SAStab!E2508</f>
        <v>0.61699999999999999</v>
      </c>
      <c r="AQ683" s="85">
        <f>SAStab!B11146</f>
        <v>3899</v>
      </c>
      <c r="AR683" s="85">
        <f>SAStab!C11146</f>
        <v>0</v>
      </c>
      <c r="AS683" s="85">
        <f>SAStab!D11146</f>
        <v>0</v>
      </c>
      <c r="AT683" s="85">
        <f>SAStab!E11146</f>
        <v>0</v>
      </c>
      <c r="AU683" s="85">
        <f>SAStab!F11146</f>
        <v>2828.3</v>
      </c>
      <c r="AV683" s="85">
        <f>SAStab!G11146</f>
        <v>6975</v>
      </c>
      <c r="AW683" s="85">
        <f>SAStab!H11146</f>
        <v>9753</v>
      </c>
      <c r="AX683" s="85">
        <f>SAStab!I11146</f>
        <v>11622</v>
      </c>
      <c r="AY683" s="85">
        <f>SAStab!J11146</f>
        <v>13912</v>
      </c>
      <c r="BA683" s="7"/>
      <c r="BB683" s="7" t="str">
        <f t="shared" si="158"/>
        <v>OASDI tax</v>
      </c>
      <c r="BC683" s="98">
        <f>SAStab!F2508</f>
        <v>0.65800000000000003</v>
      </c>
      <c r="BD683" s="85">
        <f>SAStab!B11317</f>
        <v>4636</v>
      </c>
      <c r="BE683" s="85">
        <f>SAStab!C11317</f>
        <v>0</v>
      </c>
      <c r="BF683" s="85">
        <f>SAStab!D11317</f>
        <v>0</v>
      </c>
      <c r="BG683" s="85">
        <f>SAStab!E11317</f>
        <v>0</v>
      </c>
      <c r="BH683" s="85">
        <f>SAStab!F11317</f>
        <v>3738.3</v>
      </c>
      <c r="BI683" s="85">
        <f>SAStab!G11317</f>
        <v>8064</v>
      </c>
      <c r="BJ683" s="85">
        <f>SAStab!H11317</f>
        <v>11123</v>
      </c>
      <c r="BK683" s="85">
        <f>SAStab!I11317</f>
        <v>13230</v>
      </c>
      <c r="BL683" s="85">
        <f>SAStab!J11317</f>
        <v>15476</v>
      </c>
      <c r="BN683" s="7"/>
      <c r="BO683" s="7" t="str">
        <f t="shared" si="159"/>
        <v>OASDI tax</v>
      </c>
      <c r="BP683" s="98">
        <f>SAStab!G2508</f>
        <v>0.67700000000000005</v>
      </c>
      <c r="BQ683" s="11">
        <f>SAStab!B11488</f>
        <v>5268</v>
      </c>
      <c r="BR683" s="11">
        <f>SAStab!C11488</f>
        <v>0</v>
      </c>
      <c r="BS683" s="11">
        <f>SAStab!D11488</f>
        <v>0</v>
      </c>
      <c r="BT683" s="11">
        <f>SAStab!E11488</f>
        <v>0</v>
      </c>
      <c r="BU683" s="11">
        <f>SAStab!F11488</f>
        <v>4398.8999999999996</v>
      </c>
      <c r="BV683" s="11">
        <f>SAStab!G11488</f>
        <v>9036</v>
      </c>
      <c r="BW683" s="11">
        <f>SAStab!H11488</f>
        <v>12366</v>
      </c>
      <c r="BX683" s="11">
        <f>SAStab!I11488</f>
        <v>15058</v>
      </c>
      <c r="BY683" s="11">
        <f>SAStab!J11488</f>
        <v>17950</v>
      </c>
    </row>
    <row r="684" spans="1:233">
      <c r="A684" s="7"/>
      <c r="B684" s="7" t="s">
        <v>298</v>
      </c>
      <c r="C684" s="98">
        <f>SAStab!B2509</f>
        <v>0.64100000000000001</v>
      </c>
      <c r="D684" s="85">
        <f>SAStab!B10634</f>
        <v>693</v>
      </c>
      <c r="E684" s="85">
        <f>SAStab!C10634</f>
        <v>0</v>
      </c>
      <c r="F684" s="85">
        <f>SAStab!D10634</f>
        <v>0</v>
      </c>
      <c r="G684" s="85">
        <f>SAStab!E10634</f>
        <v>0</v>
      </c>
      <c r="H684" s="85">
        <f>SAStab!F10634</f>
        <v>403.8</v>
      </c>
      <c r="I684" s="85">
        <f>SAStab!G10634</f>
        <v>965</v>
      </c>
      <c r="J684" s="85">
        <f>SAStab!H10634</f>
        <v>1549</v>
      </c>
      <c r="K684" s="85">
        <f>SAStab!I10634</f>
        <v>2005</v>
      </c>
      <c r="L684" s="85">
        <f>SAStab!J10634</f>
        <v>3336</v>
      </c>
      <c r="N684" s="7"/>
      <c r="O684" s="7" t="str">
        <f t="shared" si="155"/>
        <v>HI tax</v>
      </c>
      <c r="P684" s="98">
        <f>SAStab!C2509</f>
        <v>0.63300000000000001</v>
      </c>
      <c r="Q684" s="11">
        <f>SAStab!B10805</f>
        <v>667</v>
      </c>
      <c r="R684" s="85">
        <f>SAStab!C10805</f>
        <v>0</v>
      </c>
      <c r="S684" s="85">
        <f>SAStab!D10805</f>
        <v>0</v>
      </c>
      <c r="T684" s="85">
        <f>SAStab!E10805</f>
        <v>0</v>
      </c>
      <c r="U684" s="85">
        <f>SAStab!F10805</f>
        <v>425.6</v>
      </c>
      <c r="V684" s="85">
        <f>SAStab!G10805</f>
        <v>1063</v>
      </c>
      <c r="W684" s="85">
        <f>SAStab!H10805</f>
        <v>1670</v>
      </c>
      <c r="X684" s="11">
        <f>SAStab!I10805</f>
        <v>2148</v>
      </c>
      <c r="Y684" s="11">
        <f>SAStab!J10805</f>
        <v>3548</v>
      </c>
      <c r="AA684" s="7"/>
      <c r="AB684" s="7" t="str">
        <f t="shared" si="160"/>
        <v>HI tax</v>
      </c>
      <c r="AC684" s="98">
        <f>SAStab!D2509</f>
        <v>0.61499999999999999</v>
      </c>
      <c r="AD684" s="11">
        <f>SAStab!B10976</f>
        <v>750</v>
      </c>
      <c r="AE684" s="11">
        <f>SAStab!C10976</f>
        <v>0</v>
      </c>
      <c r="AF684" s="11">
        <f>SAStab!D10976</f>
        <v>0</v>
      </c>
      <c r="AG684" s="11">
        <f>SAStab!E10976</f>
        <v>0</v>
      </c>
      <c r="AH684" s="11">
        <f>SAStab!F10976</f>
        <v>439.2</v>
      </c>
      <c r="AI684" s="11">
        <f>SAStab!G10976</f>
        <v>1169</v>
      </c>
      <c r="AJ684" s="11">
        <f>SAStab!H10976</f>
        <v>1819</v>
      </c>
      <c r="AK684" s="11">
        <f>SAStab!I10976</f>
        <v>2356</v>
      </c>
      <c r="AL684" s="11">
        <f>SAStab!J10976</f>
        <v>4084</v>
      </c>
      <c r="AN684" s="7"/>
      <c r="AO684" s="7" t="str">
        <f t="shared" si="157"/>
        <v>HI tax</v>
      </c>
      <c r="AP684" s="98">
        <f>SAStab!E2509</f>
        <v>0.61699999999999999</v>
      </c>
      <c r="AQ684" s="85">
        <f>SAStab!B11147</f>
        <v>873</v>
      </c>
      <c r="AR684" s="85">
        <f>SAStab!C11147</f>
        <v>0</v>
      </c>
      <c r="AS684" s="85">
        <f>SAStab!D11147</f>
        <v>0</v>
      </c>
      <c r="AT684" s="85">
        <f>SAStab!E11147</f>
        <v>0</v>
      </c>
      <c r="AU684" s="85">
        <f>SAStab!F11147</f>
        <v>532.6</v>
      </c>
      <c r="AV684" s="85">
        <f>SAStab!G11147</f>
        <v>1314</v>
      </c>
      <c r="AW684" s="85">
        <f>SAStab!H11147</f>
        <v>2088</v>
      </c>
      <c r="AX684" s="85">
        <f>SAStab!I11147</f>
        <v>2716</v>
      </c>
      <c r="AY684" s="85">
        <f>SAStab!J11147</f>
        <v>5497</v>
      </c>
      <c r="BA684" s="7"/>
      <c r="BB684" s="7" t="str">
        <f t="shared" si="158"/>
        <v>HI tax</v>
      </c>
      <c r="BC684" s="98">
        <f>SAStab!F2509</f>
        <v>0.65800000000000003</v>
      </c>
      <c r="BD684" s="85">
        <f>SAStab!B11318</f>
        <v>1081</v>
      </c>
      <c r="BE684" s="85">
        <f>SAStab!C11318</f>
        <v>0</v>
      </c>
      <c r="BF684" s="85">
        <f>SAStab!D11318</f>
        <v>0</v>
      </c>
      <c r="BG684" s="85">
        <f>SAStab!E11318</f>
        <v>0</v>
      </c>
      <c r="BH684" s="85">
        <f>SAStab!F11318</f>
        <v>704</v>
      </c>
      <c r="BI684" s="85">
        <f>SAStab!G11318</f>
        <v>1531</v>
      </c>
      <c r="BJ684" s="85">
        <f>SAStab!H11318</f>
        <v>2355</v>
      </c>
      <c r="BK684" s="85">
        <f>SAStab!I11318</f>
        <v>3077</v>
      </c>
      <c r="BL684" s="85">
        <f>SAStab!J11318</f>
        <v>6340</v>
      </c>
      <c r="BN684" s="7"/>
      <c r="BO684" s="7" t="str">
        <f t="shared" si="159"/>
        <v>HI tax</v>
      </c>
      <c r="BP684" s="98">
        <f>SAStab!G2509</f>
        <v>0.67700000000000005</v>
      </c>
      <c r="BQ684" s="11">
        <f>SAStab!B11489</f>
        <v>1158</v>
      </c>
      <c r="BR684" s="11">
        <f>SAStab!C11489</f>
        <v>0</v>
      </c>
      <c r="BS684" s="11">
        <f>SAStab!D11489</f>
        <v>0</v>
      </c>
      <c r="BT684" s="11">
        <f>SAStab!E11489</f>
        <v>0</v>
      </c>
      <c r="BU684" s="11">
        <f>SAStab!F11489</f>
        <v>828.4</v>
      </c>
      <c r="BV684" s="11">
        <f>SAStab!G11489</f>
        <v>1715</v>
      </c>
      <c r="BW684" s="11">
        <f>SAStab!H11489</f>
        <v>2650</v>
      </c>
      <c r="BX684" s="11">
        <f>SAStab!I11489</f>
        <v>3607</v>
      </c>
      <c r="BY684" s="11">
        <f>SAStab!J11489</f>
        <v>6661</v>
      </c>
    </row>
    <row r="685" spans="1:233">
      <c r="A685" s="7"/>
      <c r="B685" s="7" t="s">
        <v>268</v>
      </c>
      <c r="C685" s="98">
        <f>SAStab!B2510</f>
        <v>0.115</v>
      </c>
      <c r="D685" s="85">
        <f>SAStab!B10635</f>
        <v>262</v>
      </c>
      <c r="E685" s="85">
        <f>SAStab!C10635</f>
        <v>0</v>
      </c>
      <c r="F685" s="85">
        <f>SAStab!D10635</f>
        <v>0</v>
      </c>
      <c r="G685" s="85">
        <f>SAStab!E10635</f>
        <v>0</v>
      </c>
      <c r="H685" s="85">
        <f>SAStab!F10635</f>
        <v>0</v>
      </c>
      <c r="I685" s="85">
        <f>SAStab!G10635</f>
        <v>0</v>
      </c>
      <c r="J685" s="85">
        <f>SAStab!H10635</f>
        <v>84</v>
      </c>
      <c r="K685" s="85">
        <f>SAStab!I10635</f>
        <v>1054</v>
      </c>
      <c r="L685" s="85">
        <f>SAStab!J10635</f>
        <v>4476</v>
      </c>
      <c r="N685" s="7"/>
      <c r="O685" s="7" t="str">
        <f t="shared" si="155"/>
        <v>Medicare Surtax</v>
      </c>
      <c r="P685" s="98">
        <f>SAStab!C2510</f>
        <v>0.23899999999999999</v>
      </c>
      <c r="Q685" s="11">
        <f>SAStab!B10806</f>
        <v>301</v>
      </c>
      <c r="R685" s="85">
        <f>SAStab!C10806</f>
        <v>0</v>
      </c>
      <c r="S685" s="85">
        <f>SAStab!D10806</f>
        <v>0</v>
      </c>
      <c r="T685" s="85">
        <f>SAStab!E10806</f>
        <v>0</v>
      </c>
      <c r="U685" s="85">
        <f>SAStab!F10806</f>
        <v>0</v>
      </c>
      <c r="V685" s="85">
        <f>SAStab!G10806</f>
        <v>0</v>
      </c>
      <c r="W685" s="85">
        <f>SAStab!H10806</f>
        <v>963</v>
      </c>
      <c r="X685" s="11">
        <f>SAStab!I10806</f>
        <v>1907</v>
      </c>
      <c r="Y685" s="11">
        <f>SAStab!J10806</f>
        <v>4917</v>
      </c>
      <c r="AA685" s="7"/>
      <c r="AB685" s="7" t="str">
        <f t="shared" si="160"/>
        <v>Medicare Surtax</v>
      </c>
      <c r="AC685" s="98">
        <f>SAStab!D2510</f>
        <v>0.40899999999999997</v>
      </c>
      <c r="AD685" s="11">
        <f>SAStab!B10977</f>
        <v>500</v>
      </c>
      <c r="AE685" s="11">
        <f>SAStab!C10977</f>
        <v>0</v>
      </c>
      <c r="AF685" s="11">
        <f>SAStab!D10977</f>
        <v>0</v>
      </c>
      <c r="AG685" s="11">
        <f>SAStab!E10977</f>
        <v>0</v>
      </c>
      <c r="AH685" s="11">
        <f>SAStab!F10977</f>
        <v>0</v>
      </c>
      <c r="AI685" s="11">
        <f>SAStab!G10977</f>
        <v>310</v>
      </c>
      <c r="AJ685" s="11">
        <f>SAStab!H10977</f>
        <v>1424</v>
      </c>
      <c r="AK685" s="11">
        <f>SAStab!I10977</f>
        <v>2566</v>
      </c>
      <c r="AL685" s="11">
        <f>SAStab!J10977</f>
        <v>7095</v>
      </c>
      <c r="AN685" s="7"/>
      <c r="AO685" s="7" t="str">
        <f t="shared" si="157"/>
        <v>Medicare Surtax</v>
      </c>
      <c r="AP685" s="98">
        <f>SAStab!E2510</f>
        <v>0.626</v>
      </c>
      <c r="AQ685" s="85">
        <f>SAStab!B11148</f>
        <v>790</v>
      </c>
      <c r="AR685" s="85">
        <f>SAStab!C11148</f>
        <v>0</v>
      </c>
      <c r="AS685" s="85">
        <f>SAStab!D11148</f>
        <v>0</v>
      </c>
      <c r="AT685" s="85">
        <f>SAStab!E11148</f>
        <v>0</v>
      </c>
      <c r="AU685" s="85">
        <f>SAStab!F11148</f>
        <v>124.6</v>
      </c>
      <c r="AV685" s="85">
        <f>SAStab!G11148</f>
        <v>748</v>
      </c>
      <c r="AW685" s="85">
        <f>SAStab!H11148</f>
        <v>2042</v>
      </c>
      <c r="AX685" s="85">
        <f>SAStab!I11148</f>
        <v>3405</v>
      </c>
      <c r="AY685" s="85">
        <f>SAStab!J11148</f>
        <v>8432</v>
      </c>
      <c r="BA685" s="7"/>
      <c r="BB685" s="7" t="str">
        <f t="shared" si="158"/>
        <v>Medicare Surtax</v>
      </c>
      <c r="BC685" s="98">
        <f>SAStab!F2510</f>
        <v>0.79400000000000004</v>
      </c>
      <c r="BD685" s="85">
        <f>SAStab!B11319</f>
        <v>1211</v>
      </c>
      <c r="BE685" s="85">
        <f>SAStab!C11319</f>
        <v>0</v>
      </c>
      <c r="BF685" s="85">
        <f>SAStab!D11319</f>
        <v>0</v>
      </c>
      <c r="BG685" s="85">
        <f>SAStab!E11319</f>
        <v>25.6</v>
      </c>
      <c r="BH685" s="85">
        <f>SAStab!F11319</f>
        <v>416</v>
      </c>
      <c r="BI685" s="85">
        <f>SAStab!G11319</f>
        <v>1168</v>
      </c>
      <c r="BJ685" s="85">
        <f>SAStab!H11319</f>
        <v>2612</v>
      </c>
      <c r="BK685" s="85">
        <f>SAStab!I11319</f>
        <v>4033</v>
      </c>
      <c r="BL685" s="85">
        <f>SAStab!J11319</f>
        <v>11203</v>
      </c>
      <c r="BN685" s="7"/>
      <c r="BO685" s="7" t="str">
        <f t="shared" si="159"/>
        <v>Medicare Surtax</v>
      </c>
      <c r="BP685" s="98">
        <f>SAStab!G2510</f>
        <v>0.85</v>
      </c>
      <c r="BQ685" s="11">
        <f>SAStab!B11490</f>
        <v>1364</v>
      </c>
      <c r="BR685" s="11">
        <f>SAStab!C11490</f>
        <v>0</v>
      </c>
      <c r="BS685" s="11">
        <f>SAStab!D11490</f>
        <v>0</v>
      </c>
      <c r="BT685" s="11">
        <f>SAStab!E11490</f>
        <v>148.80000000000001</v>
      </c>
      <c r="BU685" s="11">
        <f>SAStab!F11490</f>
        <v>636.29999999999995</v>
      </c>
      <c r="BV685" s="11">
        <f>SAStab!G11490</f>
        <v>1490</v>
      </c>
      <c r="BW685" s="11">
        <f>SAStab!H11490</f>
        <v>3175</v>
      </c>
      <c r="BX685" s="11">
        <f>SAStab!I11490</f>
        <v>5002</v>
      </c>
      <c r="BY685" s="11">
        <f>SAStab!J11490</f>
        <v>11046</v>
      </c>
    </row>
    <row r="686" spans="1:233">
      <c r="A686" s="7"/>
      <c r="B686" s="7" t="s">
        <v>296</v>
      </c>
      <c r="C686" s="98">
        <f>SAStab!B2511</f>
        <v>0.81299999999999994</v>
      </c>
      <c r="D686" s="85">
        <f>SAStab!B10636</f>
        <v>1524</v>
      </c>
      <c r="E686" s="85">
        <f>SAStab!C10636</f>
        <v>0</v>
      </c>
      <c r="F686" s="85">
        <f>SAStab!D10636</f>
        <v>0</v>
      </c>
      <c r="G686" s="85">
        <f>SAStab!E10636</f>
        <v>1500.1</v>
      </c>
      <c r="H686" s="85">
        <f>SAStab!F10636</f>
        <v>1500.1</v>
      </c>
      <c r="I686" s="85">
        <f>SAStab!G10636</f>
        <v>1500</v>
      </c>
      <c r="J686" s="85">
        <f>SAStab!H10636</f>
        <v>3000</v>
      </c>
      <c r="K686" s="85">
        <f>SAStab!I10636</f>
        <v>3000</v>
      </c>
      <c r="L686" s="85">
        <f>SAStab!J10636</f>
        <v>4800</v>
      </c>
      <c r="N686" s="7"/>
      <c r="O686" s="7" t="str">
        <f t="shared" si="155"/>
        <v>Medicare Part B Premium</v>
      </c>
      <c r="P686" s="98">
        <f>SAStab!C2511</f>
        <v>0.82099999999999995</v>
      </c>
      <c r="Q686" s="11">
        <f>SAStab!B10807</f>
        <v>1963</v>
      </c>
      <c r="R686" s="85">
        <f>SAStab!C10807</f>
        <v>0</v>
      </c>
      <c r="S686" s="85">
        <f>SAStab!D10807</f>
        <v>0</v>
      </c>
      <c r="T686" s="85">
        <f>SAStab!E10807</f>
        <v>1862.3</v>
      </c>
      <c r="U686" s="85">
        <f>SAStab!F10807</f>
        <v>1862.3</v>
      </c>
      <c r="V686" s="85">
        <f>SAStab!G10807</f>
        <v>1862</v>
      </c>
      <c r="W686" s="85">
        <f>SAStab!H10807</f>
        <v>3725</v>
      </c>
      <c r="X686" s="11">
        <f>SAStab!I10807</f>
        <v>4842</v>
      </c>
      <c r="Y686" s="11">
        <f>SAStab!J10807</f>
        <v>5959</v>
      </c>
      <c r="AA686" s="7"/>
      <c r="AB686" s="7" t="str">
        <f t="shared" si="160"/>
        <v>Medicare Part B Premium</v>
      </c>
      <c r="AC686" s="98">
        <f>SAStab!D2511</f>
        <v>0.83299999999999996</v>
      </c>
      <c r="AD686" s="11">
        <f>SAStab!B10978</f>
        <v>2575</v>
      </c>
      <c r="AE686" s="11">
        <f>SAStab!C10978</f>
        <v>0</v>
      </c>
      <c r="AF686" s="11">
        <f>SAStab!D10978</f>
        <v>0</v>
      </c>
      <c r="AG686" s="11">
        <f>SAStab!E10978</f>
        <v>2346.1</v>
      </c>
      <c r="AH686" s="11">
        <f>SAStab!F10978</f>
        <v>2346.1</v>
      </c>
      <c r="AI686" s="11">
        <f>SAStab!G10978</f>
        <v>3284</v>
      </c>
      <c r="AJ686" s="11">
        <f>SAStab!H10978</f>
        <v>4692</v>
      </c>
      <c r="AK686" s="11">
        <f>SAStab!I10978</f>
        <v>6100</v>
      </c>
      <c r="AL686" s="11">
        <f>SAStab!J10978</f>
        <v>7507</v>
      </c>
      <c r="AN686" s="7"/>
      <c r="AO686" s="7" t="str">
        <f t="shared" si="157"/>
        <v>Medicare Part B Premium</v>
      </c>
      <c r="AP686" s="98">
        <f>SAStab!E2511</f>
        <v>0.83299999999999996</v>
      </c>
      <c r="AQ686" s="85">
        <f>SAStab!B11149</f>
        <v>3493</v>
      </c>
      <c r="AR686" s="85">
        <f>SAStab!C11149</f>
        <v>0</v>
      </c>
      <c r="AS686" s="85">
        <f>SAStab!D11149</f>
        <v>0</v>
      </c>
      <c r="AT686" s="85">
        <f>SAStab!E11149</f>
        <v>2977.4</v>
      </c>
      <c r="AU686" s="85">
        <f>SAStab!F11149</f>
        <v>2977.4</v>
      </c>
      <c r="AV686" s="85">
        <f>SAStab!G11149</f>
        <v>4168</v>
      </c>
      <c r="AW686" s="85">
        <f>SAStab!H11149</f>
        <v>5955</v>
      </c>
      <c r="AX686" s="85">
        <f>SAStab!I11149</f>
        <v>9528</v>
      </c>
      <c r="AY686" s="85">
        <f>SAStab!J11149</f>
        <v>9528</v>
      </c>
      <c r="BA686" s="7"/>
      <c r="BB686" s="7" t="str">
        <f t="shared" si="158"/>
        <v>Medicare Part B Premium</v>
      </c>
      <c r="BC686" s="98">
        <f>SAStab!F2511</f>
        <v>0.81699999999999995</v>
      </c>
      <c r="BD686" s="85">
        <f>SAStab!B11320</f>
        <v>4550</v>
      </c>
      <c r="BE686" s="85">
        <f>SAStab!C11320</f>
        <v>0</v>
      </c>
      <c r="BF686" s="85">
        <f>SAStab!D11320</f>
        <v>0</v>
      </c>
      <c r="BG686" s="85">
        <f>SAStab!E11320</f>
        <v>3717.2</v>
      </c>
      <c r="BH686" s="85">
        <f>SAStab!F11320</f>
        <v>3717.2</v>
      </c>
      <c r="BI686" s="85">
        <f>SAStab!G11320</f>
        <v>5204</v>
      </c>
      <c r="BJ686" s="85">
        <f>SAStab!H11320</f>
        <v>9665</v>
      </c>
      <c r="BK686" s="85">
        <f>SAStab!I11320</f>
        <v>11895</v>
      </c>
      <c r="BL686" s="85">
        <f>SAStab!J11320</f>
        <v>11895</v>
      </c>
      <c r="BN686" s="7"/>
      <c r="BO686" s="7" t="str">
        <f t="shared" si="159"/>
        <v>Medicare Part B Premium</v>
      </c>
      <c r="BP686" s="98">
        <f>SAStab!G2511</f>
        <v>0.81299999999999994</v>
      </c>
      <c r="BQ686" s="11">
        <f>SAStab!B11491</f>
        <v>5958</v>
      </c>
      <c r="BR686" s="11">
        <f>SAStab!C11491</f>
        <v>0</v>
      </c>
      <c r="BS686" s="11">
        <f>SAStab!D11491</f>
        <v>0</v>
      </c>
      <c r="BT686" s="11">
        <f>SAStab!E11491</f>
        <v>4517.8999999999996</v>
      </c>
      <c r="BU686" s="11">
        <f>SAStab!F11491</f>
        <v>4517.8999999999996</v>
      </c>
      <c r="BV686" s="11">
        <f>SAStab!G11491</f>
        <v>9036</v>
      </c>
      <c r="BW686" s="11">
        <f>SAStab!H11491</f>
        <v>11747</v>
      </c>
      <c r="BX686" s="11">
        <f>SAStab!I11491</f>
        <v>14457</v>
      </c>
      <c r="BY686" s="11">
        <f>SAStab!J11491</f>
        <v>14457</v>
      </c>
    </row>
    <row r="687" spans="1:233">
      <c r="A687" s="7"/>
      <c r="B687" s="7" t="s">
        <v>299</v>
      </c>
      <c r="C687" s="98">
        <f>SAStab!B2512</f>
        <v>0.64500000000000002</v>
      </c>
      <c r="D687" s="85">
        <f>SAStab!B10637</f>
        <v>409</v>
      </c>
      <c r="E687" s="85">
        <f>SAStab!C10637</f>
        <v>0</v>
      </c>
      <c r="F687" s="85">
        <f>SAStab!D10637</f>
        <v>0</v>
      </c>
      <c r="G687" s="85">
        <f>SAStab!E10637</f>
        <v>0</v>
      </c>
      <c r="H687" s="85">
        <f>SAStab!F10637</f>
        <v>513.6</v>
      </c>
      <c r="I687" s="85">
        <f>SAStab!G10637</f>
        <v>514</v>
      </c>
      <c r="J687" s="85">
        <f>SAStab!H10637</f>
        <v>705</v>
      </c>
      <c r="K687" s="85">
        <f>SAStab!I10637</f>
        <v>1007</v>
      </c>
      <c r="L687" s="85">
        <f>SAStab!J10637</f>
        <v>1611</v>
      </c>
      <c r="N687" s="7"/>
      <c r="O687" s="7" t="str">
        <f t="shared" si="155"/>
        <v>Medicare Part D Premium</v>
      </c>
      <c r="P687" s="98">
        <f>SAStab!C2512</f>
        <v>0.64600000000000002</v>
      </c>
      <c r="Q687" s="11">
        <f>SAStab!B10808</f>
        <v>573</v>
      </c>
      <c r="R687" s="85">
        <f>SAStab!C10808</f>
        <v>0</v>
      </c>
      <c r="S687" s="85">
        <f>SAStab!D10808</f>
        <v>0</v>
      </c>
      <c r="T687" s="85">
        <f>SAStab!E10808</f>
        <v>0</v>
      </c>
      <c r="U687" s="85">
        <f>SAStab!F10808</f>
        <v>699.6</v>
      </c>
      <c r="V687" s="85">
        <f>SAStab!G10808</f>
        <v>700</v>
      </c>
      <c r="W687" s="85">
        <f>SAStab!H10808</f>
        <v>1372</v>
      </c>
      <c r="X687" s="11">
        <f>SAStab!I10808</f>
        <v>1372</v>
      </c>
      <c r="Y687" s="11">
        <f>SAStab!J10808</f>
        <v>2195</v>
      </c>
      <c r="AA687" s="7"/>
      <c r="AB687" s="7" t="str">
        <f t="shared" si="160"/>
        <v>Medicare Part D Premium</v>
      </c>
      <c r="AC687" s="98">
        <f>SAStab!D2512</f>
        <v>0.65700000000000003</v>
      </c>
      <c r="AD687" s="11">
        <f>SAStab!B10979</f>
        <v>756</v>
      </c>
      <c r="AE687" s="11">
        <f>SAStab!C10979</f>
        <v>0</v>
      </c>
      <c r="AF687" s="11">
        <f>SAStab!D10979</f>
        <v>0</v>
      </c>
      <c r="AG687" s="11">
        <f>SAStab!E10979</f>
        <v>0</v>
      </c>
      <c r="AH687" s="11">
        <f>SAStab!F10979</f>
        <v>881.4</v>
      </c>
      <c r="AI687" s="11">
        <f>SAStab!G10979</f>
        <v>881</v>
      </c>
      <c r="AJ687" s="11">
        <f>SAStab!H10979</f>
        <v>1728</v>
      </c>
      <c r="AK687" s="11">
        <f>SAStab!I10979</f>
        <v>2247</v>
      </c>
      <c r="AL687" s="11">
        <f>SAStab!J10979</f>
        <v>2765</v>
      </c>
      <c r="AN687" s="7"/>
      <c r="AO687" s="7" t="str">
        <f t="shared" si="157"/>
        <v>Medicare Part D Premium</v>
      </c>
      <c r="AP687" s="98">
        <f>SAStab!E2512</f>
        <v>0.65</v>
      </c>
      <c r="AQ687" s="85">
        <f>SAStab!B11150</f>
        <v>1015</v>
      </c>
      <c r="AR687" s="85">
        <f>SAStab!C11150</f>
        <v>0</v>
      </c>
      <c r="AS687" s="85">
        <f>SAStab!D11150</f>
        <v>0</v>
      </c>
      <c r="AT687" s="85">
        <f>SAStab!E11150</f>
        <v>0</v>
      </c>
      <c r="AU687" s="85">
        <f>SAStab!F11150</f>
        <v>1118.5999999999999</v>
      </c>
      <c r="AV687" s="85">
        <f>SAStab!G11150</f>
        <v>1119</v>
      </c>
      <c r="AW687" s="85">
        <f>SAStab!H11150</f>
        <v>2193</v>
      </c>
      <c r="AX687" s="85">
        <f>SAStab!I11150</f>
        <v>2851</v>
      </c>
      <c r="AY687" s="85">
        <f>SAStab!J11150</f>
        <v>3509</v>
      </c>
      <c r="BA687" s="7"/>
      <c r="BB687" s="7" t="str">
        <f t="shared" si="158"/>
        <v>Medicare Part D Premium</v>
      </c>
      <c r="BC687" s="98">
        <f>SAStab!F2512</f>
        <v>0.64100000000000001</v>
      </c>
      <c r="BD687" s="85">
        <f>SAStab!B11321</f>
        <v>1331</v>
      </c>
      <c r="BE687" s="85">
        <f>SAStab!C11321</f>
        <v>0</v>
      </c>
      <c r="BF687" s="85">
        <f>SAStab!D11321</f>
        <v>0</v>
      </c>
      <c r="BG687" s="85">
        <f>SAStab!E11321</f>
        <v>0</v>
      </c>
      <c r="BH687" s="85">
        <f>SAStab!F11321</f>
        <v>1396.5</v>
      </c>
      <c r="BI687" s="85">
        <f>SAStab!G11321</f>
        <v>1917</v>
      </c>
      <c r="BJ687" s="85">
        <f>SAStab!H11321</f>
        <v>2738</v>
      </c>
      <c r="BK687" s="85">
        <f>SAStab!I11321</f>
        <v>4381</v>
      </c>
      <c r="BL687" s="85">
        <f>SAStab!J11321</f>
        <v>4381</v>
      </c>
      <c r="BN687" s="7"/>
      <c r="BO687" s="7" t="str">
        <f t="shared" si="159"/>
        <v>Medicare Part D Premium</v>
      </c>
      <c r="BP687" s="98">
        <f>SAStab!G2512</f>
        <v>0.64200000000000002</v>
      </c>
      <c r="BQ687" s="11">
        <f>SAStab!B11492</f>
        <v>1749</v>
      </c>
      <c r="BR687" s="11">
        <f>SAStab!C11492</f>
        <v>0</v>
      </c>
      <c r="BS687" s="11">
        <f>SAStab!D11492</f>
        <v>0</v>
      </c>
      <c r="BT687" s="11">
        <f>SAStab!E11492</f>
        <v>0</v>
      </c>
      <c r="BU687" s="11">
        <f>SAStab!F11492</f>
        <v>1697.3</v>
      </c>
      <c r="BV687" s="11">
        <f>SAStab!G11492</f>
        <v>2330</v>
      </c>
      <c r="BW687" s="11">
        <f>SAStab!H11492</f>
        <v>4327</v>
      </c>
      <c r="BX687" s="11">
        <f>SAStab!I11492</f>
        <v>5325</v>
      </c>
      <c r="BY687" s="11">
        <f>SAStab!J11492</f>
        <v>5325</v>
      </c>
    </row>
    <row r="688" spans="1:233">
      <c r="A688" s="7"/>
      <c r="B688" s="7" t="s">
        <v>513</v>
      </c>
      <c r="C688" s="98">
        <f>SAStab!B2513</f>
        <v>1</v>
      </c>
      <c r="D688" s="85">
        <f>SAStab!B10638</f>
        <v>109692</v>
      </c>
      <c r="E688" s="85">
        <f>SAStab!C10638</f>
        <v>32896.370000000003</v>
      </c>
      <c r="F688" s="85">
        <f>SAStab!D10638</f>
        <v>43225.37</v>
      </c>
      <c r="G688" s="85">
        <f>SAStab!E10638</f>
        <v>66559.7</v>
      </c>
      <c r="H688" s="85">
        <f>SAStab!F10638</f>
        <v>92554.3</v>
      </c>
      <c r="I688" s="85">
        <f>SAStab!G10638</f>
        <v>124364</v>
      </c>
      <c r="J688" s="85">
        <f>SAStab!H10638</f>
        <v>168803</v>
      </c>
      <c r="K688" s="85">
        <f>SAStab!I10638</f>
        <v>205621</v>
      </c>
      <c r="L688" s="85">
        <f>SAStab!J10638</f>
        <v>342246</v>
      </c>
      <c r="N688" s="7"/>
      <c r="O688" s="7" t="str">
        <f t="shared" si="155"/>
        <v>Equivalent Cash Income</v>
      </c>
      <c r="P688" s="98">
        <f>SAStab!C2513</f>
        <v>0.999</v>
      </c>
      <c r="Q688" s="11">
        <f>SAStab!B10809</f>
        <v>113679</v>
      </c>
      <c r="R688" s="85">
        <f>SAStab!C10809</f>
        <v>37869.5</v>
      </c>
      <c r="S688" s="85">
        <f>SAStab!D10809</f>
        <v>50282.05</v>
      </c>
      <c r="T688" s="85">
        <f>SAStab!E10809</f>
        <v>73011.7</v>
      </c>
      <c r="U688" s="85">
        <f>SAStab!F10809</f>
        <v>102284.8</v>
      </c>
      <c r="V688" s="85">
        <f>SAStab!G10809</f>
        <v>135969</v>
      </c>
      <c r="W688" s="85">
        <f>SAStab!H10809</f>
        <v>186341</v>
      </c>
      <c r="X688" s="11">
        <f>SAStab!I10809</f>
        <v>231995</v>
      </c>
      <c r="Y688" s="11">
        <f>SAStab!J10809</f>
        <v>359667</v>
      </c>
      <c r="AA688" s="7"/>
      <c r="AB688" s="7" t="str">
        <f t="shared" si="160"/>
        <v>Equivalent Cash Income</v>
      </c>
      <c r="AC688" s="98">
        <f>SAStab!D2513</f>
        <v>1</v>
      </c>
      <c r="AD688" s="11">
        <f>SAStab!B10980</f>
        <v>124084</v>
      </c>
      <c r="AE688" s="11">
        <f>SAStab!C10980</f>
        <v>40822.879999999997</v>
      </c>
      <c r="AF688" s="11">
        <f>SAStab!D10980</f>
        <v>55006.85</v>
      </c>
      <c r="AG688" s="11">
        <f>SAStab!E10980</f>
        <v>77980.800000000003</v>
      </c>
      <c r="AH688" s="11">
        <f>SAStab!F10980</f>
        <v>106602.9</v>
      </c>
      <c r="AI688" s="11">
        <f>SAStab!G10980</f>
        <v>144692</v>
      </c>
      <c r="AJ688" s="11">
        <f>SAStab!H10980</f>
        <v>200828</v>
      </c>
      <c r="AK688" s="11">
        <f>SAStab!I10980</f>
        <v>251135</v>
      </c>
      <c r="AL688" s="11">
        <f>SAStab!J10980</f>
        <v>446717</v>
      </c>
      <c r="AN688" s="7"/>
      <c r="AO688" s="7" t="str">
        <f t="shared" si="157"/>
        <v>Equivalent Cash Income</v>
      </c>
      <c r="AP688" s="98">
        <f>SAStab!E2513</f>
        <v>0.999</v>
      </c>
      <c r="AQ688" s="85">
        <f>SAStab!B11151</f>
        <v>141618</v>
      </c>
      <c r="AR688" s="85">
        <f>SAStab!C11151</f>
        <v>46180.29</v>
      </c>
      <c r="AS688" s="85">
        <f>SAStab!D11151</f>
        <v>59761.52</v>
      </c>
      <c r="AT688" s="85">
        <f>SAStab!E11151</f>
        <v>85453.7</v>
      </c>
      <c r="AU688" s="85">
        <f>SAStab!F11151</f>
        <v>117463.3</v>
      </c>
      <c r="AV688" s="85">
        <f>SAStab!G11151</f>
        <v>159418</v>
      </c>
      <c r="AW688" s="85">
        <f>SAStab!H11151</f>
        <v>230825</v>
      </c>
      <c r="AX688" s="85">
        <f>SAStab!I11151</f>
        <v>301426</v>
      </c>
      <c r="AY688" s="85">
        <f>SAStab!J11151</f>
        <v>554578</v>
      </c>
      <c r="BA688" s="7"/>
      <c r="BB688" s="7" t="str">
        <f t="shared" si="158"/>
        <v>Equivalent Cash Income</v>
      </c>
      <c r="BC688" s="98">
        <f>SAStab!F2513</f>
        <v>0.999</v>
      </c>
      <c r="BD688" s="85">
        <f>SAStab!B11322</f>
        <v>167173</v>
      </c>
      <c r="BE688" s="85">
        <f>SAStab!C11322</f>
        <v>50077.94</v>
      </c>
      <c r="BF688" s="85">
        <f>SAStab!D11322</f>
        <v>67081.8</v>
      </c>
      <c r="BG688" s="85">
        <f>SAStab!E11322</f>
        <v>98863.5</v>
      </c>
      <c r="BH688" s="85">
        <f>SAStab!F11322</f>
        <v>132707.6</v>
      </c>
      <c r="BI688" s="85">
        <f>SAStab!G11322</f>
        <v>182497</v>
      </c>
      <c r="BJ688" s="85">
        <f>SAStab!H11322</f>
        <v>264750</v>
      </c>
      <c r="BK688" s="85">
        <f>SAStab!I11322</f>
        <v>343420</v>
      </c>
      <c r="BL688" s="85">
        <f>SAStab!J11322</f>
        <v>656082</v>
      </c>
      <c r="BN688" s="7"/>
      <c r="BO688" s="7" t="str">
        <f t="shared" si="159"/>
        <v>Equivalent Cash Income</v>
      </c>
      <c r="BP688" s="98">
        <f>SAStab!G2513</f>
        <v>0.999</v>
      </c>
      <c r="BQ688" s="11">
        <f>SAStab!B11493</f>
        <v>180839</v>
      </c>
      <c r="BR688" s="11">
        <f>SAStab!C11493</f>
        <v>58799.87</v>
      </c>
      <c r="BS688" s="11">
        <f>SAStab!D11493</f>
        <v>77952.210000000006</v>
      </c>
      <c r="BT688" s="11">
        <f>SAStab!E11493</f>
        <v>111348.8</v>
      </c>
      <c r="BU688" s="11">
        <f>SAStab!F11493</f>
        <v>149714.6</v>
      </c>
      <c r="BV688" s="11">
        <f>SAStab!G11493</f>
        <v>206536</v>
      </c>
      <c r="BW688" s="11">
        <f>SAStab!H11493</f>
        <v>298175</v>
      </c>
      <c r="BX688" s="11">
        <f>SAStab!I11493</f>
        <v>396068</v>
      </c>
      <c r="BY688" s="11">
        <f>SAStab!J11493</f>
        <v>697061</v>
      </c>
    </row>
    <row r="689" spans="1:233">
      <c r="A689" s="7"/>
      <c r="B689" s="7" t="s">
        <v>514</v>
      </c>
      <c r="C689" s="98">
        <f>SAStab!B2514</f>
        <v>0.45500000000000002</v>
      </c>
      <c r="D689" s="85">
        <f>SAStab!B10639</f>
        <v>5720</v>
      </c>
      <c r="E689" s="85">
        <f>SAStab!C10639</f>
        <v>0</v>
      </c>
      <c r="F689" s="85">
        <f>SAStab!D10639</f>
        <v>0</v>
      </c>
      <c r="G689" s="85">
        <f>SAStab!E10639</f>
        <v>0</v>
      </c>
      <c r="H689" s="85">
        <f>SAStab!F10639</f>
        <v>0</v>
      </c>
      <c r="I689" s="85">
        <f>SAStab!G10639</f>
        <v>7272</v>
      </c>
      <c r="J689" s="85">
        <f>SAStab!H10639</f>
        <v>18020</v>
      </c>
      <c r="K689" s="85">
        <f>SAStab!I10639</f>
        <v>27465</v>
      </c>
      <c r="L689" s="85">
        <f>SAStab!J10639</f>
        <v>50902</v>
      </c>
      <c r="N689" s="7"/>
      <c r="O689" s="7" t="str">
        <f t="shared" si="155"/>
        <v>Equivalent IRA Withdrawal</v>
      </c>
      <c r="P689" s="98">
        <f>SAStab!C2514</f>
        <v>0.59799999999999998</v>
      </c>
      <c r="Q689" s="11">
        <f>SAStab!B10810</f>
        <v>10662</v>
      </c>
      <c r="R689" s="85">
        <f>SAStab!C10810</f>
        <v>0</v>
      </c>
      <c r="S689" s="85">
        <f>SAStab!D10810</f>
        <v>0</v>
      </c>
      <c r="T689" s="85">
        <f>SAStab!E10810</f>
        <v>0</v>
      </c>
      <c r="U689" s="85">
        <f>SAStab!F10810</f>
        <v>3736.7</v>
      </c>
      <c r="V689" s="85">
        <f>SAStab!G10810</f>
        <v>14949</v>
      </c>
      <c r="W689" s="85">
        <f>SAStab!H10810</f>
        <v>28681</v>
      </c>
      <c r="X689" s="11">
        <f>SAStab!I10810</f>
        <v>40920</v>
      </c>
      <c r="Y689" s="11">
        <f>SAStab!J10810</f>
        <v>80027</v>
      </c>
      <c r="AA689" s="7"/>
      <c r="AB689" s="7" t="str">
        <f t="shared" si="160"/>
        <v>Equivalent IRA Withdrawal</v>
      </c>
      <c r="AC689" s="98">
        <f>SAStab!D2514</f>
        <v>0.628</v>
      </c>
      <c r="AD689" s="11">
        <f>SAStab!B10981</f>
        <v>14731</v>
      </c>
      <c r="AE689" s="11">
        <f>SAStab!C10981</f>
        <v>0</v>
      </c>
      <c r="AF689" s="11">
        <f>SAStab!D10981</f>
        <v>0</v>
      </c>
      <c r="AG689" s="11">
        <f>SAStab!E10981</f>
        <v>0</v>
      </c>
      <c r="AH689" s="11">
        <f>SAStab!F10981</f>
        <v>6836</v>
      </c>
      <c r="AI689" s="11">
        <f>SAStab!G10981</f>
        <v>21809</v>
      </c>
      <c r="AJ689" s="11">
        <f>SAStab!H10981</f>
        <v>39477</v>
      </c>
      <c r="AK689" s="11">
        <f>SAStab!I10981</f>
        <v>52799</v>
      </c>
      <c r="AL689" s="11">
        <f>SAStab!J10981</f>
        <v>95752</v>
      </c>
      <c r="AN689" s="7"/>
      <c r="AO689" s="7" t="str">
        <f t="shared" si="157"/>
        <v>Equivalent IRA Withdrawal</v>
      </c>
      <c r="AP689" s="98">
        <f>SAStab!E2514</f>
        <v>0.63900000000000001</v>
      </c>
      <c r="AQ689" s="85">
        <f>SAStab!B11152</f>
        <v>20479</v>
      </c>
      <c r="AR689" s="85">
        <f>SAStab!C11152</f>
        <v>0</v>
      </c>
      <c r="AS689" s="85">
        <f>SAStab!D11152</f>
        <v>0</v>
      </c>
      <c r="AT689" s="85">
        <f>SAStab!E11152</f>
        <v>0</v>
      </c>
      <c r="AU689" s="85">
        <f>SAStab!F11152</f>
        <v>9347.7000000000007</v>
      </c>
      <c r="AV689" s="85">
        <f>SAStab!G11152</f>
        <v>30481</v>
      </c>
      <c r="AW689" s="85">
        <f>SAStab!H11152</f>
        <v>54332</v>
      </c>
      <c r="AX689" s="85">
        <f>SAStab!I11152</f>
        <v>72889</v>
      </c>
      <c r="AY689" s="85">
        <f>SAStab!J11152</f>
        <v>134339</v>
      </c>
      <c r="BA689" s="7"/>
      <c r="BB689" s="7" t="str">
        <f t="shared" si="158"/>
        <v>Equivalent IRA Withdrawal</v>
      </c>
      <c r="BC689" s="98">
        <f>SAStab!F2514</f>
        <v>0.60899999999999999</v>
      </c>
      <c r="BD689" s="85">
        <f>SAStab!B11323</f>
        <v>23775</v>
      </c>
      <c r="BE689" s="85">
        <f>SAStab!C11323</f>
        <v>0</v>
      </c>
      <c r="BF689" s="85">
        <f>SAStab!D11323</f>
        <v>0</v>
      </c>
      <c r="BG689" s="85">
        <f>SAStab!E11323</f>
        <v>0</v>
      </c>
      <c r="BH689" s="85">
        <f>SAStab!F11323</f>
        <v>8870.7000000000007</v>
      </c>
      <c r="BI689" s="85">
        <f>SAStab!G11323</f>
        <v>34466</v>
      </c>
      <c r="BJ689" s="85">
        <f>SAStab!H11323</f>
        <v>63587</v>
      </c>
      <c r="BK689" s="85">
        <f>SAStab!I11323</f>
        <v>88642</v>
      </c>
      <c r="BL689" s="85">
        <f>SAStab!J11323</f>
        <v>185460</v>
      </c>
      <c r="BN689" s="7"/>
      <c r="BO689" s="7" t="str">
        <f t="shared" si="159"/>
        <v>Equivalent IRA Withdrawal</v>
      </c>
      <c r="BP689" s="98">
        <f>SAStab!G2514</f>
        <v>0.628</v>
      </c>
      <c r="BQ689" s="11">
        <f>SAStab!B11494</f>
        <v>27527</v>
      </c>
      <c r="BR689" s="11">
        <f>SAStab!C11494</f>
        <v>0</v>
      </c>
      <c r="BS689" s="11">
        <f>SAStab!D11494</f>
        <v>0</v>
      </c>
      <c r="BT689" s="11">
        <f>SAStab!E11494</f>
        <v>0</v>
      </c>
      <c r="BU689" s="11">
        <f>SAStab!F11494</f>
        <v>11472.1</v>
      </c>
      <c r="BV689" s="11">
        <f>SAStab!G11494</f>
        <v>39648</v>
      </c>
      <c r="BW689" s="11">
        <f>SAStab!H11494</f>
        <v>73150</v>
      </c>
      <c r="BX689" s="11">
        <f>SAStab!I11494</f>
        <v>103334</v>
      </c>
      <c r="BY689" s="11">
        <f>SAStab!J11494</f>
        <v>189095</v>
      </c>
    </row>
    <row r="690" spans="1:233">
      <c r="A690" s="7"/>
      <c r="B690" s="7" t="s">
        <v>515</v>
      </c>
      <c r="C690" s="98">
        <f>SAStab!B2515</f>
        <v>0.64700000000000002</v>
      </c>
      <c r="D690" s="85">
        <f>SAStab!B10640</f>
        <v>3467</v>
      </c>
      <c r="E690" s="85">
        <f>SAStab!C10640</f>
        <v>0</v>
      </c>
      <c r="F690" s="85">
        <f>SAStab!D10640</f>
        <v>0</v>
      </c>
      <c r="G690" s="85">
        <f>SAStab!E10640</f>
        <v>0</v>
      </c>
      <c r="H690" s="85">
        <f>SAStab!F10640</f>
        <v>190.9</v>
      </c>
      <c r="I690" s="85">
        <f>SAStab!G10640</f>
        <v>2701</v>
      </c>
      <c r="J690" s="85">
        <f>SAStab!H10640</f>
        <v>8631</v>
      </c>
      <c r="K690" s="85">
        <f>SAStab!I10640</f>
        <v>15556</v>
      </c>
      <c r="L690" s="85">
        <f>SAStab!J10640</f>
        <v>35841</v>
      </c>
      <c r="N690" s="7"/>
      <c r="O690" s="7" t="str">
        <f t="shared" si="155"/>
        <v>Equivalent Interest Income</v>
      </c>
      <c r="P690" s="98">
        <f>SAStab!C2515</f>
        <v>0.63200000000000001</v>
      </c>
      <c r="Q690" s="11">
        <f>SAStab!B10811</f>
        <v>3926</v>
      </c>
      <c r="R690" s="85">
        <f>SAStab!C10811</f>
        <v>0</v>
      </c>
      <c r="S690" s="85">
        <f>SAStab!D10811</f>
        <v>0</v>
      </c>
      <c r="T690" s="85">
        <f>SAStab!E10811</f>
        <v>0</v>
      </c>
      <c r="U690" s="85">
        <f>SAStab!F10811</f>
        <v>193.1</v>
      </c>
      <c r="V690" s="85">
        <f>SAStab!G10811</f>
        <v>3105</v>
      </c>
      <c r="W690" s="85">
        <f>SAStab!H10811</f>
        <v>10556</v>
      </c>
      <c r="X690" s="11">
        <f>SAStab!I10811</f>
        <v>18586</v>
      </c>
      <c r="Y690" s="11">
        <f>SAStab!J10811</f>
        <v>39667</v>
      </c>
      <c r="AA690" s="7"/>
      <c r="AB690" s="7" t="str">
        <f t="shared" si="160"/>
        <v>Equivalent Interest Income</v>
      </c>
      <c r="AC690" s="98">
        <f>SAStab!D2515</f>
        <v>0.63500000000000001</v>
      </c>
      <c r="AD690" s="11">
        <f>SAStab!B10982</f>
        <v>4205</v>
      </c>
      <c r="AE690" s="11">
        <f>SAStab!C10982</f>
        <v>0</v>
      </c>
      <c r="AF690" s="11">
        <f>SAStab!D10982</f>
        <v>0</v>
      </c>
      <c r="AG690" s="11">
        <f>SAStab!E10982</f>
        <v>0</v>
      </c>
      <c r="AH690" s="11">
        <f>SAStab!F10982</f>
        <v>234.3</v>
      </c>
      <c r="AI690" s="11">
        <f>SAStab!G10982</f>
        <v>3400</v>
      </c>
      <c r="AJ690" s="11">
        <f>SAStab!H10982</f>
        <v>11375</v>
      </c>
      <c r="AK690" s="11">
        <f>SAStab!I10982</f>
        <v>21316</v>
      </c>
      <c r="AL690" s="11">
        <f>SAStab!J10982</f>
        <v>50343</v>
      </c>
      <c r="AN690" s="7"/>
      <c r="AO690" s="7" t="str">
        <f t="shared" si="157"/>
        <v>Equivalent Interest Income</v>
      </c>
      <c r="AP690" s="98">
        <f>SAStab!E2515</f>
        <v>0.61499999999999999</v>
      </c>
      <c r="AQ690" s="85">
        <f>SAStab!B11153</f>
        <v>4855</v>
      </c>
      <c r="AR690" s="85">
        <f>SAStab!C11153</f>
        <v>0</v>
      </c>
      <c r="AS690" s="85">
        <f>SAStab!D11153</f>
        <v>0</v>
      </c>
      <c r="AT690" s="85">
        <f>SAStab!E11153</f>
        <v>0</v>
      </c>
      <c r="AU690" s="85">
        <f>SAStab!F11153</f>
        <v>197.8</v>
      </c>
      <c r="AV690" s="85">
        <f>SAStab!G11153</f>
        <v>3650</v>
      </c>
      <c r="AW690" s="85">
        <f>SAStab!H11153</f>
        <v>12485</v>
      </c>
      <c r="AX690" s="85">
        <f>SAStab!I11153</f>
        <v>23663</v>
      </c>
      <c r="AY690" s="85">
        <f>SAStab!J11153</f>
        <v>56186</v>
      </c>
      <c r="BA690" s="7"/>
      <c r="BB690" s="7" t="str">
        <f t="shared" si="158"/>
        <v>Equivalent Interest Income</v>
      </c>
      <c r="BC690" s="98">
        <f>SAStab!F2515</f>
        <v>0.626</v>
      </c>
      <c r="BD690" s="85">
        <f>SAStab!B11324</f>
        <v>6541</v>
      </c>
      <c r="BE690" s="85">
        <f>SAStab!C11324</f>
        <v>0</v>
      </c>
      <c r="BF690" s="85">
        <f>SAStab!D11324</f>
        <v>0</v>
      </c>
      <c r="BG690" s="85">
        <f>SAStab!E11324</f>
        <v>0</v>
      </c>
      <c r="BH690" s="85">
        <f>SAStab!F11324</f>
        <v>229.5</v>
      </c>
      <c r="BI690" s="85">
        <f>SAStab!G11324</f>
        <v>3987</v>
      </c>
      <c r="BJ690" s="85">
        <f>SAStab!H11324</f>
        <v>14551</v>
      </c>
      <c r="BK690" s="85">
        <f>SAStab!I11324</f>
        <v>27153</v>
      </c>
      <c r="BL690" s="85">
        <f>SAStab!J11324</f>
        <v>73890</v>
      </c>
      <c r="BN690" s="7"/>
      <c r="BO690" s="7" t="str">
        <f t="shared" si="159"/>
        <v>Equivalent Interest Income</v>
      </c>
      <c r="BP690" s="98">
        <f>SAStab!G2515</f>
        <v>0.63</v>
      </c>
      <c r="BQ690" s="11">
        <f>SAStab!B11495</f>
        <v>6490</v>
      </c>
      <c r="BR690" s="11">
        <f>SAStab!C11495</f>
        <v>0</v>
      </c>
      <c r="BS690" s="11">
        <f>SAStab!D11495</f>
        <v>0</v>
      </c>
      <c r="BT690" s="11">
        <f>SAStab!E11495</f>
        <v>0</v>
      </c>
      <c r="BU690" s="11">
        <f>SAStab!F11495</f>
        <v>275.89999999999998</v>
      </c>
      <c r="BV690" s="11">
        <f>SAStab!G11495</f>
        <v>4681</v>
      </c>
      <c r="BW690" s="11">
        <f>SAStab!H11495</f>
        <v>16181</v>
      </c>
      <c r="BX690" s="11">
        <f>SAStab!I11495</f>
        <v>30388</v>
      </c>
      <c r="BY690" s="11">
        <f>SAStab!J11495</f>
        <v>73610</v>
      </c>
    </row>
    <row r="691" spans="1:233">
      <c r="A691" s="7"/>
      <c r="B691" s="7" t="s">
        <v>516</v>
      </c>
      <c r="C691" s="98">
        <f>SAStab!B2516</f>
        <v>0.57099999999999995</v>
      </c>
      <c r="D691" s="85">
        <f>SAStab!B10641</f>
        <v>8046</v>
      </c>
      <c r="E691" s="85">
        <f>SAStab!C10641</f>
        <v>0</v>
      </c>
      <c r="F691" s="85">
        <f>SAStab!D10641</f>
        <v>0</v>
      </c>
      <c r="G691" s="85">
        <f>SAStab!E10641</f>
        <v>0</v>
      </c>
      <c r="H691" s="85">
        <f>SAStab!F10641</f>
        <v>172.6</v>
      </c>
      <c r="I691" s="85">
        <f>SAStab!G10641</f>
        <v>7250</v>
      </c>
      <c r="J691" s="85">
        <f>SAStab!H10641</f>
        <v>22322</v>
      </c>
      <c r="K691" s="85">
        <f>SAStab!I10641</f>
        <v>36685</v>
      </c>
      <c r="L691" s="85">
        <f>SAStab!J10641</f>
        <v>97115</v>
      </c>
      <c r="N691" s="7"/>
      <c r="O691" s="7" t="str">
        <f t="shared" si="155"/>
        <v>Equivalent Dividend Income</v>
      </c>
      <c r="P691" s="98">
        <f>SAStab!C2516</f>
        <v>0.56000000000000005</v>
      </c>
      <c r="Q691" s="11">
        <f>SAStab!B10812</f>
        <v>8664</v>
      </c>
      <c r="R691" s="85">
        <f>SAStab!C10812</f>
        <v>0</v>
      </c>
      <c r="S691" s="85">
        <f>SAStab!D10812</f>
        <v>0</v>
      </c>
      <c r="T691" s="85">
        <f>SAStab!E10812</f>
        <v>0</v>
      </c>
      <c r="U691" s="85">
        <f>SAStab!F10812</f>
        <v>154.80000000000001</v>
      </c>
      <c r="V691" s="85">
        <f>SAStab!G10812</f>
        <v>8583</v>
      </c>
      <c r="W691" s="85">
        <f>SAStab!H10812</f>
        <v>28028</v>
      </c>
      <c r="X691" s="11">
        <f>SAStab!I10812</f>
        <v>42916</v>
      </c>
      <c r="Y691" s="11">
        <f>SAStab!J10812</f>
        <v>99157</v>
      </c>
      <c r="AA691" s="7"/>
      <c r="AB691" s="7" t="str">
        <f t="shared" si="160"/>
        <v>Equivalent Dividend Income</v>
      </c>
      <c r="AC691" s="98">
        <f>SAStab!D2516</f>
        <v>0.55300000000000005</v>
      </c>
      <c r="AD691" s="11">
        <f>SAStab!B10983</f>
        <v>9915</v>
      </c>
      <c r="AE691" s="11">
        <f>SAStab!C10983</f>
        <v>0</v>
      </c>
      <c r="AF691" s="11">
        <f>SAStab!D10983</f>
        <v>0</v>
      </c>
      <c r="AG691" s="11">
        <f>SAStab!E10983</f>
        <v>0</v>
      </c>
      <c r="AH691" s="11">
        <f>SAStab!F10983</f>
        <v>171.8</v>
      </c>
      <c r="AI691" s="11">
        <f>SAStab!G10983</f>
        <v>10066</v>
      </c>
      <c r="AJ691" s="11">
        <f>SAStab!H10983</f>
        <v>30673</v>
      </c>
      <c r="AK691" s="11">
        <f>SAStab!I10983</f>
        <v>46721</v>
      </c>
      <c r="AL691" s="11">
        <f>SAStab!J10983</f>
        <v>114716</v>
      </c>
      <c r="AN691" s="7"/>
      <c r="AO691" s="7" t="str">
        <f t="shared" si="157"/>
        <v>Equivalent Dividend Income</v>
      </c>
      <c r="AP691" s="98">
        <f>SAStab!E2516</f>
        <v>0.53100000000000003</v>
      </c>
      <c r="AQ691" s="85">
        <f>SAStab!B11154</f>
        <v>11582</v>
      </c>
      <c r="AR691" s="85">
        <f>SAStab!C11154</f>
        <v>0</v>
      </c>
      <c r="AS691" s="85">
        <f>SAStab!D11154</f>
        <v>0</v>
      </c>
      <c r="AT691" s="85">
        <f>SAStab!E11154</f>
        <v>0</v>
      </c>
      <c r="AU691" s="85">
        <f>SAStab!F11154</f>
        <v>73.5</v>
      </c>
      <c r="AV691" s="85">
        <f>SAStab!G11154</f>
        <v>9921</v>
      </c>
      <c r="AW691" s="85">
        <f>SAStab!H11154</f>
        <v>34745</v>
      </c>
      <c r="AX691" s="85">
        <f>SAStab!I11154</f>
        <v>54522</v>
      </c>
      <c r="AY691" s="85">
        <f>SAStab!J11154</f>
        <v>139186</v>
      </c>
      <c r="BA691" s="7"/>
      <c r="BB691" s="7" t="str">
        <f t="shared" si="158"/>
        <v>Equivalent Dividend Income</v>
      </c>
      <c r="BC691" s="98">
        <f>SAStab!F2516</f>
        <v>0.53800000000000003</v>
      </c>
      <c r="BD691" s="85">
        <f>SAStab!B11325</f>
        <v>13798</v>
      </c>
      <c r="BE691" s="85">
        <f>SAStab!C11325</f>
        <v>0</v>
      </c>
      <c r="BF691" s="85">
        <f>SAStab!D11325</f>
        <v>0</v>
      </c>
      <c r="BG691" s="85">
        <f>SAStab!E11325</f>
        <v>0</v>
      </c>
      <c r="BH691" s="85">
        <f>SAStab!F11325</f>
        <v>84.2</v>
      </c>
      <c r="BI691" s="85">
        <f>SAStab!G11325</f>
        <v>11014</v>
      </c>
      <c r="BJ691" s="85">
        <f>SAStab!H11325</f>
        <v>38875</v>
      </c>
      <c r="BK691" s="85">
        <f>SAStab!I11325</f>
        <v>61620</v>
      </c>
      <c r="BL691" s="85">
        <f>SAStab!J11325</f>
        <v>168818</v>
      </c>
      <c r="BN691" s="7"/>
      <c r="BO691" s="7" t="str">
        <f t="shared" si="159"/>
        <v>Equivalent Dividend Income</v>
      </c>
      <c r="BP691" s="98">
        <f>SAStab!G2516</f>
        <v>0.53100000000000003</v>
      </c>
      <c r="BQ691" s="11">
        <f>SAStab!B11496</f>
        <v>14050</v>
      </c>
      <c r="BR691" s="11">
        <f>SAStab!C11496</f>
        <v>0</v>
      </c>
      <c r="BS691" s="11">
        <f>SAStab!D11496</f>
        <v>0</v>
      </c>
      <c r="BT691" s="11">
        <f>SAStab!E11496</f>
        <v>0</v>
      </c>
      <c r="BU691" s="11">
        <f>SAStab!F11496</f>
        <v>69.5</v>
      </c>
      <c r="BV691" s="11">
        <f>SAStab!G11496</f>
        <v>11754</v>
      </c>
      <c r="BW691" s="11">
        <f>SAStab!H11496</f>
        <v>41849</v>
      </c>
      <c r="BX691" s="11">
        <f>SAStab!I11496</f>
        <v>68044</v>
      </c>
      <c r="BY691" s="11">
        <f>SAStab!J11496</f>
        <v>172344</v>
      </c>
    </row>
    <row r="692" spans="1:233" s="1" customFormat="1">
      <c r="A692" s="5"/>
      <c r="B692" s="5" t="s">
        <v>517</v>
      </c>
      <c r="C692" s="101">
        <f>SAStab!B2517</f>
        <v>0.16800000000000001</v>
      </c>
      <c r="D692" s="53">
        <f>SAStab!B10642</f>
        <v>2039</v>
      </c>
      <c r="E692" s="53">
        <f>SAStab!C10642</f>
        <v>-995.76</v>
      </c>
      <c r="F692" s="53">
        <f>SAStab!D10642</f>
        <v>0</v>
      </c>
      <c r="G692" s="53">
        <f>SAStab!E10642</f>
        <v>0</v>
      </c>
      <c r="H692" s="53">
        <f>SAStab!F10642</f>
        <v>0</v>
      </c>
      <c r="I692" s="53">
        <f>SAStab!G10642</f>
        <v>0</v>
      </c>
      <c r="J692" s="53">
        <f>SAStab!H10642</f>
        <v>3639</v>
      </c>
      <c r="K692" s="53">
        <f>SAStab!I10642</f>
        <v>15134</v>
      </c>
      <c r="L692" s="53">
        <f>SAStab!J10642</f>
        <v>49088</v>
      </c>
      <c r="M692" s="11"/>
      <c r="N692" s="5"/>
      <c r="O692" s="5" t="str">
        <f t="shared" si="155"/>
        <v>Equivalent Rental Income</v>
      </c>
      <c r="P692" s="101">
        <f>SAStab!C2517</f>
        <v>0.159</v>
      </c>
      <c r="Q692" s="1">
        <f>SAStab!B10813</f>
        <v>2345</v>
      </c>
      <c r="R692" s="53">
        <f>SAStab!C10813</f>
        <v>-277.33</v>
      </c>
      <c r="S692" s="53">
        <f>SAStab!D10813</f>
        <v>0</v>
      </c>
      <c r="T692" s="53">
        <f>SAStab!E10813</f>
        <v>0</v>
      </c>
      <c r="U692" s="53">
        <f>SAStab!F10813</f>
        <v>0</v>
      </c>
      <c r="V692" s="53">
        <f>SAStab!G10813</f>
        <v>0</v>
      </c>
      <c r="W692" s="53">
        <f>SAStab!H10813</f>
        <v>3694</v>
      </c>
      <c r="X692" s="1">
        <f>SAStab!I10813</f>
        <v>19880</v>
      </c>
      <c r="Y692" s="1">
        <f>SAStab!J10813</f>
        <v>63653</v>
      </c>
      <c r="Z692" s="11"/>
      <c r="AA692" s="5"/>
      <c r="AB692" s="5" t="str">
        <f t="shared" si="160"/>
        <v>Equivalent Rental Income</v>
      </c>
      <c r="AC692" s="101">
        <f>SAStab!D2517</f>
        <v>0.14799999999999999</v>
      </c>
      <c r="AD692" s="1">
        <f>SAStab!B10984</f>
        <v>2558</v>
      </c>
      <c r="AE692" s="1">
        <f>SAStab!C10984</f>
        <v>0</v>
      </c>
      <c r="AF692" s="1">
        <f>SAStab!D10984</f>
        <v>0</v>
      </c>
      <c r="AG692" s="1">
        <f>SAStab!E10984</f>
        <v>0</v>
      </c>
      <c r="AH692" s="1">
        <f>SAStab!F10984</f>
        <v>0</v>
      </c>
      <c r="AI692" s="1">
        <f>SAStab!G10984</f>
        <v>0</v>
      </c>
      <c r="AJ692" s="1">
        <f>SAStab!H10984</f>
        <v>4039</v>
      </c>
      <c r="AK692" s="1">
        <f>SAStab!I10984</f>
        <v>19992</v>
      </c>
      <c r="AL692" s="1">
        <f>SAStab!J10984</f>
        <v>67533</v>
      </c>
      <c r="AM692" s="11"/>
      <c r="AN692" s="5"/>
      <c r="AO692" s="5" t="str">
        <f t="shared" si="157"/>
        <v>Equivalent Rental Income</v>
      </c>
      <c r="AP692" s="101">
        <f>SAStab!E2517</f>
        <v>0.155</v>
      </c>
      <c r="AQ692" s="53">
        <f>SAStab!B11155</f>
        <v>2971</v>
      </c>
      <c r="AR692" s="53">
        <f>SAStab!C11155</f>
        <v>-17.02</v>
      </c>
      <c r="AS692" s="53">
        <f>SAStab!D11155</f>
        <v>0</v>
      </c>
      <c r="AT692" s="53">
        <f>SAStab!E11155</f>
        <v>0</v>
      </c>
      <c r="AU692" s="53">
        <f>SAStab!F11155</f>
        <v>0</v>
      </c>
      <c r="AV692" s="53">
        <f>SAStab!G11155</f>
        <v>0</v>
      </c>
      <c r="AW692" s="53">
        <f>SAStab!H11155</f>
        <v>4165</v>
      </c>
      <c r="AX692" s="53">
        <f>SAStab!I11155</f>
        <v>20953</v>
      </c>
      <c r="AY692" s="53">
        <f>SAStab!J11155</f>
        <v>78267</v>
      </c>
      <c r="AZ692" s="11"/>
      <c r="BA692" s="5"/>
      <c r="BB692" s="5" t="str">
        <f t="shared" si="158"/>
        <v>Equivalent Rental Income</v>
      </c>
      <c r="BC692" s="101">
        <f>SAStab!F2517</f>
        <v>0.16700000000000001</v>
      </c>
      <c r="BD692" s="53">
        <f>SAStab!B11326</f>
        <v>3821</v>
      </c>
      <c r="BE692" s="53">
        <f>SAStab!C11326</f>
        <v>0</v>
      </c>
      <c r="BF692" s="53">
        <f>SAStab!D11326</f>
        <v>0</v>
      </c>
      <c r="BG692" s="53">
        <f>SAStab!E11326</f>
        <v>0</v>
      </c>
      <c r="BH692" s="53">
        <f>SAStab!F11326</f>
        <v>0</v>
      </c>
      <c r="BI692" s="53">
        <f>SAStab!G11326</f>
        <v>0</v>
      </c>
      <c r="BJ692" s="53">
        <f>SAStab!H11326</f>
        <v>5530</v>
      </c>
      <c r="BK692" s="53">
        <f>SAStab!I11326</f>
        <v>27243</v>
      </c>
      <c r="BL692" s="53">
        <f>SAStab!J11326</f>
        <v>96129</v>
      </c>
      <c r="BM692" s="11"/>
      <c r="BN692" s="5"/>
      <c r="BO692" s="5" t="str">
        <f t="shared" si="159"/>
        <v>Equivalent Rental Income</v>
      </c>
      <c r="BP692" s="101">
        <f>SAStab!G2517</f>
        <v>0.157</v>
      </c>
      <c r="BQ692" s="1">
        <f>SAStab!B11497</f>
        <v>4284</v>
      </c>
      <c r="BR692" s="1">
        <f>SAStab!C11497</f>
        <v>-40.520000000000003</v>
      </c>
      <c r="BS692" s="1">
        <f>SAStab!D11497</f>
        <v>0</v>
      </c>
      <c r="BT692" s="1">
        <f>SAStab!E11497</f>
        <v>0</v>
      </c>
      <c r="BU692" s="1">
        <f>SAStab!F11497</f>
        <v>0</v>
      </c>
      <c r="BV692" s="1">
        <f>SAStab!G11497</f>
        <v>0</v>
      </c>
      <c r="BW692" s="1">
        <f>SAStab!H11497</f>
        <v>6190</v>
      </c>
      <c r="BX692" s="1">
        <f>SAStab!I11497</f>
        <v>33019</v>
      </c>
      <c r="BY692" s="1">
        <f>SAStab!J11497</f>
        <v>107480</v>
      </c>
      <c r="BZ692" s="11"/>
      <c r="CA692" s="11"/>
      <c r="CB692" s="11"/>
      <c r="CC692" s="11"/>
      <c r="CD692" s="11"/>
      <c r="CE692" s="11"/>
      <c r="CF692" s="11"/>
      <c r="CG692" s="11"/>
      <c r="CH692" s="11"/>
      <c r="CI692" s="11"/>
      <c r="CJ692" s="11"/>
      <c r="CK692" s="11"/>
      <c r="CL692" s="11"/>
      <c r="CM692" s="11"/>
      <c r="CN692" s="11"/>
      <c r="CO692" s="11"/>
      <c r="CP692" s="11"/>
      <c r="CQ692" s="11"/>
      <c r="CR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c r="HC692" s="11"/>
      <c r="HD692" s="11"/>
      <c r="HE692" s="11"/>
      <c r="HF692" s="11"/>
      <c r="HG692" s="11"/>
      <c r="HH692" s="11"/>
      <c r="HI692" s="11"/>
      <c r="HJ692" s="11"/>
      <c r="HK692" s="11"/>
      <c r="HL692" s="11"/>
      <c r="HM692" s="11"/>
      <c r="HN692" s="11"/>
      <c r="HO692" s="11"/>
      <c r="HP692" s="11"/>
      <c r="HQ692" s="11"/>
      <c r="HR692" s="11"/>
      <c r="HS692" s="11"/>
      <c r="HT692" s="11"/>
      <c r="HU692" s="11"/>
      <c r="HV692" s="11"/>
      <c r="HW692" s="11"/>
      <c r="HX692" s="11"/>
      <c r="HY692" s="11"/>
    </row>
    <row r="693" spans="1:233">
      <c r="A693" s="7" t="str">
        <f>NOTES!$A$3</f>
        <v>Source: DYNASIM3 ID912. Option FICA15:  Increase Payroll tax to 15.4% over 10 Years</v>
      </c>
      <c r="B693" s="7"/>
      <c r="C693" s="98"/>
      <c r="N693" s="7" t="str">
        <f>NOTES!$A$3</f>
        <v>Source: DYNASIM3 ID912. Option FICA15:  Increase Payroll tax to 15.4% over 10 Years</v>
      </c>
      <c r="O693" s="7"/>
      <c r="P693" s="98"/>
      <c r="AA693" s="7" t="str">
        <f>NOTES!$A$3</f>
        <v>Source: DYNASIM3 ID912. Option FICA15:  Increase Payroll tax to 15.4% over 10 Years</v>
      </c>
      <c r="AB693" s="7"/>
      <c r="AC693" s="98"/>
      <c r="AN693" s="7" t="str">
        <f>NOTES!$A$3</f>
        <v>Source: DYNASIM3 ID912. Option FICA15:  Increase Payroll tax to 15.4% over 10 Years</v>
      </c>
      <c r="AO693" s="7"/>
      <c r="AP693" s="98"/>
      <c r="BA693" s="7" t="str">
        <f>NOTES!$A$3</f>
        <v>Source: DYNASIM3 ID912. Option FICA15:  Increase Payroll tax to 15.4% over 10 Years</v>
      </c>
      <c r="BB693" s="7"/>
      <c r="BC693" s="98"/>
      <c r="BN693" s="7" t="str">
        <f>NOTES!$A$3</f>
        <v>Source: DYNASIM3 ID912. Option FICA15:  Increase Payroll tax to 15.4% over 10 Years</v>
      </c>
      <c r="BO693" s="7"/>
      <c r="BP693" s="98"/>
    </row>
    <row r="694" spans="1:233">
      <c r="A694" s="7" t="s">
        <v>119</v>
      </c>
      <c r="B694" s="7"/>
      <c r="C694" s="98"/>
      <c r="N694" s="7" t="s">
        <v>119</v>
      </c>
      <c r="O694" s="7"/>
      <c r="P694" s="98"/>
      <c r="AA694" s="7" t="s">
        <v>119</v>
      </c>
      <c r="AB694" s="7"/>
      <c r="AC694" s="98"/>
      <c r="AN694" s="7" t="s">
        <v>119</v>
      </c>
      <c r="AO694" s="7"/>
      <c r="AP694" s="98"/>
      <c r="BA694" s="7" t="s">
        <v>119</v>
      </c>
      <c r="BB694" s="7"/>
      <c r="BC694" s="98"/>
      <c r="BN694" s="7" t="s">
        <v>119</v>
      </c>
      <c r="BO694" s="7"/>
      <c r="BP694" s="98"/>
    </row>
    <row r="695" spans="1:233" ht="30" customHeight="1">
      <c r="A695" s="275" t="str">
        <f>NOTES!$A$4</f>
        <v>Equivalent annuity income includes earnings, Social Security, DB pension, annuitized asset income, SSI, imputed rent, means tested benefits, nonmeans tested benefits.</v>
      </c>
      <c r="B695" s="275"/>
      <c r="C695" s="275"/>
      <c r="D695" s="275"/>
      <c r="E695" s="275"/>
      <c r="F695" s="275"/>
      <c r="G695" s="275"/>
      <c r="H695" s="275"/>
      <c r="I695" s="275"/>
      <c r="J695" s="275"/>
      <c r="K695" s="275"/>
      <c r="L695" s="275"/>
      <c r="N695" s="275" t="str">
        <f>NOTES!$A$4</f>
        <v>Equivalent annuity income includes earnings, Social Security, DB pension, annuitized asset income, SSI, imputed rent, means tested benefits, nonmeans tested benefits.</v>
      </c>
      <c r="O695" s="275"/>
      <c r="P695" s="275"/>
      <c r="Q695" s="275"/>
      <c r="R695" s="275"/>
      <c r="S695" s="275"/>
      <c r="T695" s="275"/>
      <c r="U695" s="275"/>
      <c r="V695" s="275"/>
      <c r="W695" s="275"/>
      <c r="X695" s="275"/>
      <c r="Y695" s="275"/>
      <c r="AA695" s="275" t="str">
        <f>NOTES!$A$4</f>
        <v>Equivalent annuity income includes earnings, Social Security, DB pension, annuitized asset income, SSI, imputed rent, means tested benefits, nonmeans tested benefits.</v>
      </c>
      <c r="AB695" s="275"/>
      <c r="AC695" s="275"/>
      <c r="AD695" s="275"/>
      <c r="AE695" s="275"/>
      <c r="AF695" s="275"/>
      <c r="AG695" s="275"/>
      <c r="AH695" s="275"/>
      <c r="AI695" s="275"/>
      <c r="AJ695" s="275"/>
      <c r="AK695" s="275"/>
      <c r="AL695" s="275"/>
      <c r="AN695" s="275" t="str">
        <f>NOTES!$A$4</f>
        <v>Equivalent annuity income includes earnings, Social Security, DB pension, annuitized asset income, SSI, imputed rent, means tested benefits, nonmeans tested benefits.</v>
      </c>
      <c r="AO695" s="275"/>
      <c r="AP695" s="275"/>
      <c r="AQ695" s="275"/>
      <c r="AR695" s="275"/>
      <c r="AS695" s="275"/>
      <c r="AT695" s="275"/>
      <c r="AU695" s="275"/>
      <c r="AV695" s="275"/>
      <c r="AW695" s="275"/>
      <c r="AX695" s="275"/>
      <c r="AY695" s="275"/>
      <c r="BA695" s="275" t="str">
        <f>NOTES!$A$4</f>
        <v>Equivalent annuity income includes earnings, Social Security, DB pension, annuitized asset income, SSI, imputed rent, means tested benefits, nonmeans tested benefits.</v>
      </c>
      <c r="BB695" s="275"/>
      <c r="BC695" s="275"/>
      <c r="BD695" s="275"/>
      <c r="BE695" s="275"/>
      <c r="BF695" s="275"/>
      <c r="BG695" s="275"/>
      <c r="BH695" s="275"/>
      <c r="BI695" s="275"/>
      <c r="BJ695" s="275"/>
      <c r="BK695" s="275"/>
      <c r="BL695" s="275"/>
      <c r="BM695" s="147"/>
      <c r="BN695" s="275" t="str">
        <f>NOTES!$A$4</f>
        <v>Equivalent annuity income includes earnings, Social Security, DB pension, annuitized asset income, SSI, imputed rent, means tested benefits, nonmeans tested benefits.</v>
      </c>
      <c r="BO695" s="275"/>
      <c r="BP695" s="275"/>
      <c r="BQ695" s="275"/>
      <c r="BR695" s="275"/>
      <c r="BS695" s="275"/>
      <c r="BT695" s="275"/>
      <c r="BU695" s="275"/>
      <c r="BV695" s="275"/>
      <c r="BW695" s="275"/>
      <c r="BX695" s="275"/>
      <c r="BY695" s="275"/>
    </row>
    <row r="696" spans="1:233" ht="30" customHeight="1">
      <c r="A696" s="275" t="str">
        <f>NOTES!$A$6</f>
        <v>Equivalent cash income includes earnings, Social Security, DB pension, interest, dividends, rental income, retirement account withdrawals SSI, means tested benefits, nonmeans tested benefits.</v>
      </c>
      <c r="B696" s="275"/>
      <c r="C696" s="275"/>
      <c r="D696" s="275"/>
      <c r="E696" s="275"/>
      <c r="F696" s="275"/>
      <c r="G696" s="275"/>
      <c r="H696" s="275"/>
      <c r="I696" s="275"/>
      <c r="J696" s="275"/>
      <c r="K696" s="275"/>
      <c r="L696" s="275"/>
      <c r="N696" s="275" t="str">
        <f>NOTES!$A$6</f>
        <v>Equivalent cash income includes earnings, Social Security, DB pension, interest, dividends, rental income, retirement account withdrawals SSI, means tested benefits, nonmeans tested benefits.</v>
      </c>
      <c r="O696" s="275"/>
      <c r="P696" s="275"/>
      <c r="Q696" s="275"/>
      <c r="R696" s="275"/>
      <c r="S696" s="275"/>
      <c r="T696" s="275"/>
      <c r="U696" s="275"/>
      <c r="V696" s="275"/>
      <c r="W696" s="275"/>
      <c r="X696" s="275"/>
      <c r="Y696" s="275"/>
      <c r="Z696" s="109"/>
      <c r="AA696" s="275" t="str">
        <f>NOTES!$A$6</f>
        <v>Equivalent cash income includes earnings, Social Security, DB pension, interest, dividends, rental income, retirement account withdrawals SSI, means tested benefits, nonmeans tested benefits.</v>
      </c>
      <c r="AB696" s="275"/>
      <c r="AC696" s="275"/>
      <c r="AD696" s="275"/>
      <c r="AE696" s="275"/>
      <c r="AF696" s="275"/>
      <c r="AG696" s="275"/>
      <c r="AH696" s="275"/>
      <c r="AI696" s="275"/>
      <c r="AJ696" s="275"/>
      <c r="AK696" s="275"/>
      <c r="AL696" s="275"/>
      <c r="AN696" s="275" t="str">
        <f>NOTES!$A$6</f>
        <v>Equivalent cash income includes earnings, Social Security, DB pension, interest, dividends, rental income, retirement account withdrawals SSI, means tested benefits, nonmeans tested benefits.</v>
      </c>
      <c r="AO696" s="275"/>
      <c r="AP696" s="275"/>
      <c r="AQ696" s="275"/>
      <c r="AR696" s="275"/>
      <c r="AS696" s="275"/>
      <c r="AT696" s="275"/>
      <c r="AU696" s="275"/>
      <c r="AV696" s="275"/>
      <c r="AW696" s="275"/>
      <c r="AX696" s="275"/>
      <c r="AY696" s="275"/>
      <c r="BA696" s="275" t="str">
        <f>NOTES!$A$6</f>
        <v>Equivalent cash income includes earnings, Social Security, DB pension, interest, dividends, rental income, retirement account withdrawals SSI, means tested benefits, nonmeans tested benefits.</v>
      </c>
      <c r="BB696" s="275"/>
      <c r="BC696" s="275"/>
      <c r="BD696" s="275"/>
      <c r="BE696" s="275"/>
      <c r="BF696" s="275"/>
      <c r="BG696" s="275"/>
      <c r="BH696" s="275"/>
      <c r="BI696" s="275"/>
      <c r="BJ696" s="275"/>
      <c r="BK696" s="275"/>
      <c r="BL696" s="275"/>
      <c r="BM696" s="147"/>
      <c r="BN696" s="275" t="str">
        <f>NOTES!$A$6</f>
        <v>Equivalent cash income includes earnings, Social Security, DB pension, interest, dividends, rental income, retirement account withdrawals SSI, means tested benefits, nonmeans tested benefits.</v>
      </c>
      <c r="BO696" s="275"/>
      <c r="BP696" s="275"/>
      <c r="BQ696" s="275"/>
      <c r="BR696" s="275"/>
      <c r="BS696" s="275"/>
      <c r="BT696" s="275"/>
      <c r="BU696" s="275"/>
      <c r="BV696" s="275"/>
      <c r="BW696" s="275"/>
      <c r="BX696" s="275"/>
      <c r="BY696" s="275"/>
    </row>
    <row r="697" spans="1:233">
      <c r="A697" s="274" t="str">
        <f>NOTES!$A$13</f>
        <v>Financial income includes interest, dividends, rental income, retirement account withdrawals.</v>
      </c>
      <c r="B697" s="274"/>
      <c r="C697" s="274"/>
      <c r="D697" s="274"/>
      <c r="E697" s="274"/>
      <c r="F697" s="274"/>
      <c r="G697" s="274"/>
      <c r="H697" s="274"/>
      <c r="I697" s="274"/>
      <c r="J697" s="274"/>
      <c r="K697" s="274"/>
      <c r="L697" s="274"/>
      <c r="N697" s="274" t="str">
        <f>NOTES!$A$13</f>
        <v>Financial income includes interest, dividends, rental income, retirement account withdrawals.</v>
      </c>
      <c r="O697" s="274"/>
      <c r="P697" s="274"/>
      <c r="Q697" s="274"/>
      <c r="R697" s="274"/>
      <c r="S697" s="274"/>
      <c r="T697" s="274"/>
      <c r="U697" s="274"/>
      <c r="V697" s="274"/>
      <c r="W697" s="274"/>
      <c r="X697" s="274"/>
      <c r="Y697" s="274"/>
      <c r="AA697" s="274" t="str">
        <f>NOTES!$A$13</f>
        <v>Financial income includes interest, dividends, rental income, retirement account withdrawals.</v>
      </c>
      <c r="AB697" s="274"/>
      <c r="AC697" s="274"/>
      <c r="AD697" s="274"/>
      <c r="AE697" s="274"/>
      <c r="AF697" s="274"/>
      <c r="AG697" s="274"/>
      <c r="AH697" s="274"/>
      <c r="AI697" s="274"/>
      <c r="AJ697" s="274"/>
      <c r="AK697" s="274"/>
      <c r="AL697" s="274"/>
      <c r="AN697" s="274" t="str">
        <f>NOTES!$A$13</f>
        <v>Financial income includes interest, dividends, rental income, retirement account withdrawals.</v>
      </c>
      <c r="AO697" s="274"/>
      <c r="AP697" s="274"/>
      <c r="AQ697" s="274"/>
      <c r="AR697" s="274"/>
      <c r="AS697" s="274"/>
      <c r="AT697" s="274"/>
      <c r="AU697" s="274"/>
      <c r="AV697" s="274"/>
      <c r="AW697" s="274"/>
      <c r="AX697" s="274"/>
      <c r="AY697" s="274"/>
      <c r="BA697" s="274" t="str">
        <f>NOTES!$A$13</f>
        <v>Financial income includes interest, dividends, rental income, retirement account withdrawals.</v>
      </c>
      <c r="BB697" s="274"/>
      <c r="BC697" s="274"/>
      <c r="BD697" s="274"/>
      <c r="BE697" s="274"/>
      <c r="BF697" s="274"/>
      <c r="BG697" s="274"/>
      <c r="BH697" s="274"/>
      <c r="BI697" s="274"/>
      <c r="BJ697" s="274"/>
      <c r="BK697" s="274"/>
      <c r="BL697" s="274"/>
      <c r="BN697" s="274" t="str">
        <f>NOTES!$A$13</f>
        <v>Financial income includes interest, dividends, rental income, retirement account withdrawals.</v>
      </c>
      <c r="BO697" s="274"/>
      <c r="BP697" s="274"/>
      <c r="BQ697" s="274"/>
      <c r="BR697" s="274"/>
      <c r="BS697" s="274"/>
      <c r="BT697" s="274"/>
      <c r="BU697" s="274"/>
      <c r="BV697" s="274"/>
      <c r="BW697" s="274"/>
      <c r="BX697" s="274"/>
      <c r="BY697" s="274"/>
    </row>
    <row r="698" spans="1:233" ht="27.75" customHeight="1">
      <c r="A698" s="275" t="str">
        <f>NOTES!$A$14</f>
        <v>Other family member income includes income of non-spouse co-resident family members. It is not included in reported total income but is included income for poverty calculations.</v>
      </c>
      <c r="B698" s="275"/>
      <c r="C698" s="275"/>
      <c r="D698" s="275"/>
      <c r="E698" s="275"/>
      <c r="F698" s="275"/>
      <c r="G698" s="275"/>
      <c r="H698" s="275"/>
      <c r="I698" s="275"/>
      <c r="J698" s="275"/>
      <c r="K698" s="275"/>
      <c r="L698" s="275"/>
      <c r="N698" s="275" t="str">
        <f>NOTES!$A$14</f>
        <v>Other family member income includes income of non-spouse co-resident family members. It is not included in reported total income but is included income for poverty calculations.</v>
      </c>
      <c r="O698" s="275"/>
      <c r="P698" s="275"/>
      <c r="Q698" s="275"/>
      <c r="R698" s="275"/>
      <c r="S698" s="275"/>
      <c r="T698" s="275"/>
      <c r="U698" s="275"/>
      <c r="V698" s="275"/>
      <c r="W698" s="275"/>
      <c r="X698" s="275"/>
      <c r="Y698" s="275"/>
      <c r="AA698" s="275" t="str">
        <f>NOTES!$A$14</f>
        <v>Other family member income includes income of non-spouse co-resident family members. It is not included in reported total income but is included income for poverty calculations.</v>
      </c>
      <c r="AB698" s="275"/>
      <c r="AC698" s="275"/>
      <c r="AD698" s="275"/>
      <c r="AE698" s="275"/>
      <c r="AF698" s="275"/>
      <c r="AG698" s="275"/>
      <c r="AH698" s="275"/>
      <c r="AI698" s="275"/>
      <c r="AJ698" s="275"/>
      <c r="AK698" s="275"/>
      <c r="AL698" s="275"/>
      <c r="AN698" s="275" t="str">
        <f>NOTES!$A$14</f>
        <v>Other family member income includes income of non-spouse co-resident family members. It is not included in reported total income but is included income for poverty calculations.</v>
      </c>
      <c r="AO698" s="275"/>
      <c r="AP698" s="275"/>
      <c r="AQ698" s="275"/>
      <c r="AR698" s="275"/>
      <c r="AS698" s="275"/>
      <c r="AT698" s="275"/>
      <c r="AU698" s="275"/>
      <c r="AV698" s="275"/>
      <c r="AW698" s="275"/>
      <c r="AX698" s="275"/>
      <c r="AY698" s="275"/>
      <c r="BA698" s="275" t="str">
        <f>NOTES!$A$14</f>
        <v>Other family member income includes income of non-spouse co-resident family members. It is not included in reported total income but is included income for poverty calculations.</v>
      </c>
      <c r="BB698" s="275"/>
      <c r="BC698" s="275"/>
      <c r="BD698" s="275"/>
      <c r="BE698" s="275"/>
      <c r="BF698" s="275"/>
      <c r="BG698" s="275"/>
      <c r="BH698" s="275"/>
      <c r="BI698" s="275"/>
      <c r="BJ698" s="275"/>
      <c r="BK698" s="275"/>
      <c r="BL698" s="275"/>
      <c r="BN698" s="282" t="str">
        <f>NOTES!$A$14</f>
        <v>Other family member income includes income of non-spouse co-resident family members. It is not included in reported total income but is included income for poverty calculations.</v>
      </c>
      <c r="BO698" s="282"/>
      <c r="BP698" s="282"/>
      <c r="BQ698" s="282"/>
      <c r="BR698" s="282"/>
      <c r="BS698" s="282"/>
      <c r="BT698" s="282"/>
      <c r="BU698" s="282"/>
      <c r="BV698" s="282"/>
      <c r="BW698" s="282"/>
      <c r="BX698" s="282"/>
      <c r="BY698" s="282"/>
    </row>
    <row r="699" spans="1:233">
      <c r="A699" s="7"/>
      <c r="B699" s="7"/>
      <c r="C699" s="98"/>
      <c r="N699" s="7"/>
      <c r="O699" s="7"/>
      <c r="P699" s="98"/>
      <c r="AA699" s="7"/>
      <c r="AB699" s="7"/>
      <c r="AC699" s="98"/>
      <c r="AN699" s="7"/>
      <c r="AO699" s="7"/>
      <c r="AP699" s="98"/>
      <c r="BA699" s="7"/>
      <c r="BB699" s="7"/>
      <c r="BC699" s="98"/>
      <c r="BN699" s="7"/>
      <c r="BO699" s="7"/>
      <c r="BP699" s="98"/>
    </row>
    <row r="700" spans="1:233" ht="30" customHeight="1">
      <c r="A700" s="283" t="str">
        <f>CONCATENATE(A$1," by Lifetime Earnings Quintile")</f>
        <v>Distribution of Equivalent Income and Taxes by Source Among Individuals Age 62 and Older in  Year 2015 (2015 dollars) by Lifetime Earnings Quintile</v>
      </c>
      <c r="B700" s="283"/>
      <c r="C700" s="283"/>
      <c r="D700" s="283"/>
      <c r="E700" s="283"/>
      <c r="F700" s="283"/>
      <c r="G700" s="283"/>
      <c r="H700" s="283"/>
      <c r="I700" s="283"/>
      <c r="J700" s="283"/>
      <c r="K700" s="283"/>
      <c r="L700" s="283"/>
      <c r="N700" s="283" t="str">
        <f>CONCATENATE(N$1," by Lifetime Earnings Quintile")</f>
        <v>Distribution of Equivalent Income and Taxes by Source Among Individuals Age 62 and Older in  Year 2025 (2015 dollars) by Lifetime Earnings Quintile</v>
      </c>
      <c r="O700" s="283"/>
      <c r="P700" s="283"/>
      <c r="Q700" s="283"/>
      <c r="R700" s="283"/>
      <c r="S700" s="283"/>
      <c r="T700" s="283"/>
      <c r="U700" s="283"/>
      <c r="V700" s="283"/>
      <c r="W700" s="283"/>
      <c r="X700" s="283"/>
      <c r="Y700" s="283"/>
      <c r="AA700" s="283" t="str">
        <f>CONCATENATE(AA$1," by Lifetime Earnings Quintile")</f>
        <v>Distribution of Equivalent Income and Taxes by Source Among Individuals Age 62 and Older in  Year 2035 (2015 dollars) by Lifetime Earnings Quintile</v>
      </c>
      <c r="AB700" s="283"/>
      <c r="AC700" s="283"/>
      <c r="AD700" s="283"/>
      <c r="AE700" s="283"/>
      <c r="AF700" s="283"/>
      <c r="AG700" s="283"/>
      <c r="AH700" s="283"/>
      <c r="AI700" s="283"/>
      <c r="AJ700" s="283"/>
      <c r="AK700" s="283"/>
      <c r="AL700" s="283"/>
      <c r="AN700" s="283" t="str">
        <f>CONCATENATE(AN$1," by Lifetime Earnings Quintile")</f>
        <v>Distribution of Equivalent Income and Taxes by Source Among Individuals Age 62 and Older in  Year 2045 (2015 dollars) by Lifetime Earnings Quintile</v>
      </c>
      <c r="AO700" s="283"/>
      <c r="AP700" s="283"/>
      <c r="AQ700" s="283"/>
      <c r="AR700" s="283"/>
      <c r="AS700" s="283"/>
      <c r="AT700" s="283"/>
      <c r="AU700" s="283"/>
      <c r="AV700" s="283"/>
      <c r="AW700" s="283"/>
      <c r="AX700" s="283"/>
      <c r="AY700" s="283"/>
      <c r="BA700" s="281" t="str">
        <f>CONCATENATE(BA$1," by Lifetime Earnings Quintile")</f>
        <v>Distribution of Equivalent Income and Taxes by Source Among Individuals Age 62 and Older in  Year 2055 (2015 dollars) by Lifetime Earnings Quintile</v>
      </c>
      <c r="BB700" s="281"/>
      <c r="BC700" s="281"/>
      <c r="BD700" s="281"/>
      <c r="BE700" s="281"/>
      <c r="BF700" s="281"/>
      <c r="BG700" s="281"/>
      <c r="BH700" s="281"/>
      <c r="BI700" s="281"/>
      <c r="BJ700" s="281"/>
      <c r="BK700" s="281"/>
      <c r="BL700" s="281"/>
      <c r="BM700" s="114"/>
      <c r="BN700" s="283" t="str">
        <f>CONCATENATE(BN$1," by Lifetime Earnings Quintile")</f>
        <v>Distribution of Equivalent Income and Taxes by Source Among Individuals Age 62 and Older in  Year 2065 (2015 dollars) by Lifetime Earnings Quintile</v>
      </c>
      <c r="BO700" s="283"/>
      <c r="BP700" s="283"/>
      <c r="BQ700" s="283"/>
      <c r="BR700" s="283"/>
      <c r="BS700" s="283"/>
      <c r="BT700" s="283"/>
      <c r="BU700" s="283"/>
      <c r="BV700" s="283"/>
      <c r="BW700" s="283"/>
      <c r="BX700" s="283"/>
      <c r="BY700" s="283"/>
    </row>
    <row r="701" spans="1:233" ht="15" customHeight="1">
      <c r="A701" s="12"/>
      <c r="B701" s="12"/>
      <c r="C701" s="96"/>
      <c r="D701" s="279" t="str">
        <f>CONCATENATE("Equivalent Income",L$1)</f>
        <v>Equivalent Income Year 2015 (2015 dollars)</v>
      </c>
      <c r="E701" s="279"/>
      <c r="F701" s="279"/>
      <c r="G701" s="279"/>
      <c r="H701" s="279"/>
      <c r="I701" s="279"/>
      <c r="J701" s="279"/>
      <c r="K701" s="279"/>
      <c r="L701" s="279"/>
      <c r="N701" s="12"/>
      <c r="O701" s="12"/>
      <c r="P701" s="96"/>
      <c r="Q701" s="280" t="str">
        <f>CONCATENATE("Equivalent Income",Y$1)</f>
        <v>Equivalent Income Year 2025 (2015 dollars)</v>
      </c>
      <c r="R701" s="280"/>
      <c r="S701" s="280"/>
      <c r="T701" s="280"/>
      <c r="U701" s="280"/>
      <c r="V701" s="280"/>
      <c r="W701" s="280"/>
      <c r="X701" s="280"/>
      <c r="Y701" s="280"/>
      <c r="AA701" s="12"/>
      <c r="AB701" s="12"/>
      <c r="AC701" s="96"/>
      <c r="AD701" s="280" t="str">
        <f>CONCATENATE("Equivalent Income",AL$1)</f>
        <v>Equivalent Income Year 2035 (2015 dollars)</v>
      </c>
      <c r="AE701" s="280"/>
      <c r="AF701" s="280"/>
      <c r="AG701" s="280"/>
      <c r="AH701" s="280"/>
      <c r="AI701" s="280"/>
      <c r="AJ701" s="280"/>
      <c r="AK701" s="280"/>
      <c r="AL701" s="280"/>
      <c r="AN701" s="12"/>
      <c r="AO701" s="12"/>
      <c r="AP701" s="96"/>
      <c r="AQ701" s="279" t="str">
        <f>CONCATENATE("Equivalent Income",AY$1)</f>
        <v>Equivalent Income Year 2045 (2015 dollars)</v>
      </c>
      <c r="AR701" s="279"/>
      <c r="AS701" s="279"/>
      <c r="AT701" s="279"/>
      <c r="AU701" s="279"/>
      <c r="AV701" s="279"/>
      <c r="AW701" s="279"/>
      <c r="AX701" s="279"/>
      <c r="AY701" s="279"/>
      <c r="BA701" s="12"/>
      <c r="BB701" s="12"/>
      <c r="BC701" s="96"/>
      <c r="BD701" s="279" t="str">
        <f>CONCATENATE("Equivalent Income",BL$1)</f>
        <v>Equivalent Income Year 2055 (2015 dollars)</v>
      </c>
      <c r="BE701" s="279"/>
      <c r="BF701" s="279"/>
      <c r="BG701" s="279"/>
      <c r="BH701" s="279"/>
      <c r="BI701" s="279"/>
      <c r="BJ701" s="279"/>
      <c r="BK701" s="279"/>
      <c r="BL701" s="279"/>
      <c r="BM701" s="148"/>
      <c r="BN701" s="12"/>
      <c r="BO701" s="12"/>
      <c r="BP701" s="96"/>
      <c r="BQ701" s="280" t="str">
        <f>CONCATENATE("Equivalent Income",BY$1)</f>
        <v>Equivalent Income Year 2065 (2015 dollars)</v>
      </c>
      <c r="BR701" s="280"/>
      <c r="BS701" s="280"/>
      <c r="BT701" s="280"/>
      <c r="BU701" s="280"/>
      <c r="BV701" s="280"/>
      <c r="BW701" s="280"/>
      <c r="BX701" s="280"/>
      <c r="BY701" s="280"/>
    </row>
    <row r="702" spans="1:233" ht="26.25">
      <c r="A702" s="4"/>
      <c r="B702" s="5"/>
      <c r="C702" s="97" t="s">
        <v>109</v>
      </c>
      <c r="D702" s="53" t="str">
        <f t="shared" ref="D702:L702" si="161">D$5</f>
        <v>Mean</v>
      </c>
      <c r="E702" s="53" t="str">
        <f t="shared" si="161"/>
        <v>P5</v>
      </c>
      <c r="F702" s="53" t="str">
        <f t="shared" si="161"/>
        <v>P10</v>
      </c>
      <c r="G702" s="53" t="str">
        <f t="shared" si="161"/>
        <v>P25</v>
      </c>
      <c r="H702" s="53" t="str">
        <f t="shared" si="161"/>
        <v>P50</v>
      </c>
      <c r="I702" s="53" t="str">
        <f t="shared" si="161"/>
        <v>P75</v>
      </c>
      <c r="J702" s="53" t="str">
        <f t="shared" si="161"/>
        <v>P90</v>
      </c>
      <c r="K702" s="53" t="str">
        <f t="shared" si="161"/>
        <v>P95</v>
      </c>
      <c r="L702" s="53" t="str">
        <f t="shared" si="161"/>
        <v>P99</v>
      </c>
      <c r="N702" s="4"/>
      <c r="O702" s="5"/>
      <c r="P702" s="97" t="s">
        <v>109</v>
      </c>
      <c r="Q702" s="1" t="str">
        <f t="shared" ref="Q702:Y702" si="162">Q$5</f>
        <v>Mean</v>
      </c>
      <c r="R702" s="53" t="str">
        <f t="shared" si="162"/>
        <v>P5</v>
      </c>
      <c r="S702" s="53" t="str">
        <f t="shared" si="162"/>
        <v>P10</v>
      </c>
      <c r="T702" s="53" t="str">
        <f t="shared" si="162"/>
        <v>P25</v>
      </c>
      <c r="U702" s="53" t="str">
        <f t="shared" si="162"/>
        <v>P50</v>
      </c>
      <c r="V702" s="53" t="str">
        <f t="shared" si="162"/>
        <v>P75</v>
      </c>
      <c r="W702" s="53" t="str">
        <f t="shared" si="162"/>
        <v>P90</v>
      </c>
      <c r="X702" s="1" t="str">
        <f t="shared" si="162"/>
        <v>P95</v>
      </c>
      <c r="Y702" s="1" t="str">
        <f t="shared" si="162"/>
        <v>P99</v>
      </c>
      <c r="AA702" s="4"/>
      <c r="AB702" s="5"/>
      <c r="AC702" s="97" t="s">
        <v>109</v>
      </c>
      <c r="AD702" s="1" t="str">
        <f t="shared" ref="AD702:AL702" si="163">AD$5</f>
        <v>Mean</v>
      </c>
      <c r="AE702" s="1" t="str">
        <f t="shared" si="163"/>
        <v>P5</v>
      </c>
      <c r="AF702" s="1" t="str">
        <f t="shared" si="163"/>
        <v>P10</v>
      </c>
      <c r="AG702" s="1" t="str">
        <f t="shared" si="163"/>
        <v>P25</v>
      </c>
      <c r="AH702" s="1" t="str">
        <f t="shared" si="163"/>
        <v>P50</v>
      </c>
      <c r="AI702" s="1" t="str">
        <f t="shared" si="163"/>
        <v>P75</v>
      </c>
      <c r="AJ702" s="1" t="str">
        <f t="shared" si="163"/>
        <v>P90</v>
      </c>
      <c r="AK702" s="1" t="str">
        <f t="shared" si="163"/>
        <v>P95</v>
      </c>
      <c r="AL702" s="1" t="str">
        <f t="shared" si="163"/>
        <v>P99</v>
      </c>
      <c r="AN702" s="4"/>
      <c r="AO702" s="5"/>
      <c r="AP702" s="97" t="s">
        <v>109</v>
      </c>
      <c r="AQ702" s="53" t="str">
        <f t="shared" ref="AQ702:AY702" si="164">AQ$5</f>
        <v>Mean</v>
      </c>
      <c r="AR702" s="53" t="str">
        <f t="shared" si="164"/>
        <v>P5</v>
      </c>
      <c r="AS702" s="53" t="str">
        <f t="shared" si="164"/>
        <v>P10</v>
      </c>
      <c r="AT702" s="53" t="str">
        <f t="shared" si="164"/>
        <v>P25</v>
      </c>
      <c r="AU702" s="53" t="str">
        <f t="shared" si="164"/>
        <v>P50</v>
      </c>
      <c r="AV702" s="53" t="str">
        <f t="shared" si="164"/>
        <v>P75</v>
      </c>
      <c r="AW702" s="53" t="str">
        <f t="shared" si="164"/>
        <v>P90</v>
      </c>
      <c r="AX702" s="53" t="str">
        <f t="shared" si="164"/>
        <v>P95</v>
      </c>
      <c r="AY702" s="53" t="str">
        <f t="shared" si="164"/>
        <v>P99</v>
      </c>
      <c r="BA702" s="4"/>
      <c r="BB702" s="5"/>
      <c r="BC702" s="97" t="s">
        <v>109</v>
      </c>
      <c r="BD702" s="53" t="str">
        <f t="shared" ref="BD702:BL702" si="165">BD$5</f>
        <v>Mean</v>
      </c>
      <c r="BE702" s="53" t="str">
        <f t="shared" si="165"/>
        <v>P5</v>
      </c>
      <c r="BF702" s="53" t="str">
        <f t="shared" si="165"/>
        <v>P10</v>
      </c>
      <c r="BG702" s="53" t="str">
        <f t="shared" si="165"/>
        <v>P25</v>
      </c>
      <c r="BH702" s="53" t="str">
        <f t="shared" si="165"/>
        <v>P50</v>
      </c>
      <c r="BI702" s="53" t="str">
        <f t="shared" si="165"/>
        <v>P75</v>
      </c>
      <c r="BJ702" s="53" t="str">
        <f t="shared" si="165"/>
        <v>P90</v>
      </c>
      <c r="BK702" s="53" t="str">
        <f t="shared" si="165"/>
        <v>P95</v>
      </c>
      <c r="BL702" s="53" t="str">
        <f t="shared" si="165"/>
        <v>P99</v>
      </c>
      <c r="BN702" s="4"/>
      <c r="BO702" s="5"/>
      <c r="BP702" s="97" t="s">
        <v>109</v>
      </c>
      <c r="BQ702" s="1" t="str">
        <f t="shared" ref="BQ702:BY702" si="166">BQ$5</f>
        <v>Mean</v>
      </c>
      <c r="BR702" s="1" t="str">
        <f t="shared" si="166"/>
        <v>P5</v>
      </c>
      <c r="BS702" s="1" t="str">
        <f t="shared" si="166"/>
        <v>P10</v>
      </c>
      <c r="BT702" s="1" t="str">
        <f t="shared" si="166"/>
        <v>P25</v>
      </c>
      <c r="BU702" s="1" t="str">
        <f t="shared" si="166"/>
        <v>P50</v>
      </c>
      <c r="BV702" s="1" t="str">
        <f t="shared" si="166"/>
        <v>P75</v>
      </c>
      <c r="BW702" s="1" t="str">
        <f t="shared" si="166"/>
        <v>P90</v>
      </c>
      <c r="BX702" s="1" t="str">
        <f t="shared" si="166"/>
        <v>P95</v>
      </c>
      <c r="BY702" s="1" t="str">
        <f t="shared" si="166"/>
        <v>P99</v>
      </c>
    </row>
    <row r="703" spans="1:233">
      <c r="A703" s="6" t="s">
        <v>38</v>
      </c>
      <c r="B703" s="7"/>
      <c r="C703" s="98"/>
      <c r="N703" s="6" t="s">
        <v>38</v>
      </c>
      <c r="O703" s="7"/>
      <c r="P703" s="98"/>
      <c r="AA703" s="6" t="s">
        <v>38</v>
      </c>
      <c r="AB703" s="7"/>
      <c r="AC703" s="98"/>
      <c r="AN703" s="6" t="s">
        <v>38</v>
      </c>
      <c r="AO703" s="7"/>
      <c r="AP703" s="98"/>
      <c r="BA703" s="6" t="s">
        <v>38</v>
      </c>
      <c r="BB703" s="7"/>
      <c r="BC703" s="98"/>
      <c r="BN703" s="6" t="s">
        <v>38</v>
      </c>
      <c r="BO703" s="7"/>
      <c r="BP703" s="98"/>
    </row>
    <row r="704" spans="1:233">
      <c r="A704" s="7"/>
      <c r="B704" s="7" t="s">
        <v>512</v>
      </c>
      <c r="C704" s="98">
        <f>SAStab!B2528</f>
        <v>0.99</v>
      </c>
      <c r="D704" s="52">
        <f>SAStab!B11506</f>
        <v>72340</v>
      </c>
      <c r="E704" s="52">
        <f>SAStab!C11506</f>
        <v>8867.42</v>
      </c>
      <c r="F704" s="52">
        <f>SAStab!D11506</f>
        <v>12624.34</v>
      </c>
      <c r="G704" s="52">
        <f>SAStab!E11506</f>
        <v>23963.9</v>
      </c>
      <c r="H704" s="52">
        <f>SAStab!F11506</f>
        <v>45863.4</v>
      </c>
      <c r="I704" s="52">
        <f>SAStab!G11506</f>
        <v>84797</v>
      </c>
      <c r="J704" s="52">
        <f>SAStab!H11506</f>
        <v>144059</v>
      </c>
      <c r="K704" s="52">
        <f>SAStab!I11506</f>
        <v>203367</v>
      </c>
      <c r="L704" s="52">
        <f>SAStab!J11506</f>
        <v>433241</v>
      </c>
      <c r="N704" s="7"/>
      <c r="O704" s="7" t="str">
        <f t="shared" ref="O704:O730" si="167">$B704</f>
        <v>Equivalent Annuity Income</v>
      </c>
      <c r="P704" s="98">
        <f>SAStab!C2528</f>
        <v>0.99</v>
      </c>
      <c r="Q704">
        <f>SAStab!B11677</f>
        <v>77868</v>
      </c>
      <c r="R704" s="52">
        <f>SAStab!C11677</f>
        <v>9215.8700000000008</v>
      </c>
      <c r="S704" s="52">
        <f>SAStab!D11677</f>
        <v>13595.5</v>
      </c>
      <c r="T704" s="52">
        <f>SAStab!E11677</f>
        <v>25878.400000000001</v>
      </c>
      <c r="U704" s="52">
        <f>SAStab!F11677</f>
        <v>49598.1</v>
      </c>
      <c r="V704" s="52">
        <f>SAStab!G11677</f>
        <v>91383</v>
      </c>
      <c r="W704" s="52">
        <f>SAStab!H11677</f>
        <v>155353</v>
      </c>
      <c r="X704">
        <f>SAStab!I11677</f>
        <v>221075</v>
      </c>
      <c r="Y704">
        <f>SAStab!J11677</f>
        <v>478573</v>
      </c>
      <c r="AA704" s="7"/>
      <c r="AB704" s="7" t="str">
        <f t="shared" ref="AB704:AB730" si="168">$B704</f>
        <v>Equivalent Annuity Income</v>
      </c>
      <c r="AC704" s="98">
        <f>SAStab!D2528</f>
        <v>0.99099999999999999</v>
      </c>
      <c r="AD704">
        <f>SAStab!B11848</f>
        <v>81465</v>
      </c>
      <c r="AE704">
        <f>SAStab!C11848</f>
        <v>9359.69</v>
      </c>
      <c r="AF704">
        <f>SAStab!D11848</f>
        <v>14181.33</v>
      </c>
      <c r="AG704">
        <f>SAStab!E11848</f>
        <v>26581.7</v>
      </c>
      <c r="AH704">
        <f>SAStab!F11848</f>
        <v>50652.2</v>
      </c>
      <c r="AI704">
        <f>SAStab!G11848</f>
        <v>95345</v>
      </c>
      <c r="AJ704">
        <f>SAStab!H11848</f>
        <v>167585</v>
      </c>
      <c r="AK704">
        <f>SAStab!I11848</f>
        <v>233714</v>
      </c>
      <c r="AL704">
        <f>SAStab!J11848</f>
        <v>521024</v>
      </c>
      <c r="AN704" s="7"/>
      <c r="AO704" s="7" t="str">
        <f t="shared" ref="AO704:AO730" si="169">$B704</f>
        <v>Equivalent Annuity Income</v>
      </c>
      <c r="AP704" s="98">
        <f>SAStab!E2528</f>
        <v>0.99099999999999999</v>
      </c>
      <c r="AQ704" s="52">
        <f>SAStab!B12019</f>
        <v>86829</v>
      </c>
      <c r="AR704" s="52">
        <f>SAStab!C12019</f>
        <v>9358.25</v>
      </c>
      <c r="AS704" s="52">
        <f>SAStab!D12019</f>
        <v>14699.36</v>
      </c>
      <c r="AT704" s="52">
        <f>SAStab!E12019</f>
        <v>27415.1</v>
      </c>
      <c r="AU704" s="52">
        <f>SAStab!F12019</f>
        <v>51958.7</v>
      </c>
      <c r="AV704" s="52">
        <f>SAStab!G12019</f>
        <v>100214</v>
      </c>
      <c r="AW704" s="52">
        <f>SAStab!H12019</f>
        <v>178659</v>
      </c>
      <c r="AX704" s="52">
        <f>SAStab!I12019</f>
        <v>259689</v>
      </c>
      <c r="AY704" s="52">
        <f>SAStab!J12019</f>
        <v>572228</v>
      </c>
      <c r="BA704" s="7"/>
      <c r="BB704" s="7" t="str">
        <f t="shared" ref="BB704:BB730" si="170">$B704</f>
        <v>Equivalent Annuity Income</v>
      </c>
      <c r="BC704" s="98">
        <f>SAStab!F2528</f>
        <v>0.99099999999999999</v>
      </c>
      <c r="BD704" s="52">
        <f>SAStab!B12190</f>
        <v>93953</v>
      </c>
      <c r="BE704" s="52">
        <f>SAStab!C12190</f>
        <v>9681.1299999999992</v>
      </c>
      <c r="BF704" s="52">
        <f>SAStab!D12190</f>
        <v>15908.79</v>
      </c>
      <c r="BG704" s="52">
        <f>SAStab!E12190</f>
        <v>29521.4</v>
      </c>
      <c r="BH704" s="52">
        <f>SAStab!F12190</f>
        <v>56459.3</v>
      </c>
      <c r="BI704" s="52">
        <f>SAStab!G12190</f>
        <v>109325</v>
      </c>
      <c r="BJ704" s="52">
        <f>SAStab!H12190</f>
        <v>194259</v>
      </c>
      <c r="BK704" s="52">
        <f>SAStab!I12190</f>
        <v>277495</v>
      </c>
      <c r="BL704" s="52">
        <f>SAStab!J12190</f>
        <v>605315</v>
      </c>
      <c r="BN704" s="7"/>
      <c r="BO704" s="7" t="str">
        <f t="shared" ref="BO704:BO730" si="171">$B704</f>
        <v>Equivalent Annuity Income</v>
      </c>
      <c r="BP704" s="98">
        <f>SAStab!G2528</f>
        <v>0.99199999999999999</v>
      </c>
      <c r="BQ704">
        <f>SAStab!B12361</f>
        <v>100492</v>
      </c>
      <c r="BR704">
        <f>SAStab!C12361</f>
        <v>10422.629999999999</v>
      </c>
      <c r="BS704">
        <f>SAStab!D12361</f>
        <v>17593.560000000001</v>
      </c>
      <c r="BT704">
        <f>SAStab!E12361</f>
        <v>32446.7</v>
      </c>
      <c r="BU704">
        <f>SAStab!F12361</f>
        <v>62124.6</v>
      </c>
      <c r="BV704" s="11">
        <f>SAStab!G12361</f>
        <v>118328</v>
      </c>
      <c r="BW704" s="11">
        <f>SAStab!H12361</f>
        <v>210027</v>
      </c>
      <c r="BX704" s="11">
        <f>SAStab!I12361</f>
        <v>293029</v>
      </c>
      <c r="BY704" s="11">
        <f>SAStab!J12361</f>
        <v>637714</v>
      </c>
    </row>
    <row r="705" spans="1:77">
      <c r="A705" s="7"/>
      <c r="B705" s="7" t="s">
        <v>39</v>
      </c>
      <c r="C705" s="98">
        <f>SAStab!B2529</f>
        <v>0.83899999999999997</v>
      </c>
      <c r="D705" s="52">
        <f>SAStab!B11507</f>
        <v>14605</v>
      </c>
      <c r="E705" s="52">
        <f>SAStab!C11507</f>
        <v>0</v>
      </c>
      <c r="F705" s="52">
        <f>SAStab!D11507</f>
        <v>0</v>
      </c>
      <c r="G705" s="52">
        <f>SAStab!E11507</f>
        <v>7489.9</v>
      </c>
      <c r="H705" s="52">
        <f>SAStab!F11507</f>
        <v>15345.6</v>
      </c>
      <c r="I705" s="52">
        <f>SAStab!G11507</f>
        <v>21507</v>
      </c>
      <c r="J705" s="52">
        <f>SAStab!H11507</f>
        <v>26576</v>
      </c>
      <c r="K705" s="52">
        <f>SAStab!I11507</f>
        <v>29600</v>
      </c>
      <c r="L705" s="52">
        <f>SAStab!J11507</f>
        <v>35882</v>
      </c>
      <c r="N705" s="7"/>
      <c r="O705" s="7" t="str">
        <f t="shared" si="167"/>
        <v>Social Security Benefits</v>
      </c>
      <c r="P705" s="98">
        <f>SAStab!C2529</f>
        <v>0.85499999999999998</v>
      </c>
      <c r="Q705">
        <f>SAStab!B11678</f>
        <v>16751</v>
      </c>
      <c r="R705" s="52">
        <f>SAStab!C11678</f>
        <v>0</v>
      </c>
      <c r="S705" s="52">
        <f>SAStab!D11678</f>
        <v>0</v>
      </c>
      <c r="T705" s="52">
        <f>SAStab!E11678</f>
        <v>8927.5</v>
      </c>
      <c r="U705" s="52">
        <f>SAStab!F11678</f>
        <v>17194.400000000001</v>
      </c>
      <c r="V705" s="52">
        <f>SAStab!G11678</f>
        <v>24802</v>
      </c>
      <c r="W705" s="52">
        <f>SAStab!H11678</f>
        <v>30520</v>
      </c>
      <c r="X705">
        <f>SAStab!I11678</f>
        <v>33730</v>
      </c>
      <c r="Y705">
        <f>SAStab!J11678</f>
        <v>40407</v>
      </c>
      <c r="AA705" s="7"/>
      <c r="AB705" s="7" t="str">
        <f t="shared" si="168"/>
        <v>Social Security Benefits</v>
      </c>
      <c r="AC705" s="98">
        <f>SAStab!D2529</f>
        <v>0.872</v>
      </c>
      <c r="AD705">
        <f>SAStab!B11849</f>
        <v>18854</v>
      </c>
      <c r="AE705">
        <f>SAStab!C11849</f>
        <v>0</v>
      </c>
      <c r="AF705">
        <f>SAStab!D11849</f>
        <v>0</v>
      </c>
      <c r="AG705">
        <f>SAStab!E11849</f>
        <v>10664.3</v>
      </c>
      <c r="AH705">
        <f>SAStab!F11849</f>
        <v>19360.400000000001</v>
      </c>
      <c r="AI705">
        <f>SAStab!G11849</f>
        <v>27226</v>
      </c>
      <c r="AJ705">
        <f>SAStab!H11849</f>
        <v>33504</v>
      </c>
      <c r="AK705">
        <f>SAStab!I11849</f>
        <v>37158</v>
      </c>
      <c r="AL705">
        <f>SAStab!J11849</f>
        <v>44714</v>
      </c>
      <c r="AN705" s="7"/>
      <c r="AO705" s="7" t="str">
        <f t="shared" si="169"/>
        <v>Social Security Benefits</v>
      </c>
      <c r="AP705" s="98">
        <f>SAStab!E2529</f>
        <v>0.871</v>
      </c>
      <c r="AQ705" s="52">
        <f>SAStab!B12020</f>
        <v>20345</v>
      </c>
      <c r="AR705" s="52">
        <f>SAStab!C12020</f>
        <v>0</v>
      </c>
      <c r="AS705" s="52">
        <f>SAStab!D12020</f>
        <v>0</v>
      </c>
      <c r="AT705" s="52">
        <f>SAStab!E12020</f>
        <v>11372.5</v>
      </c>
      <c r="AU705" s="52">
        <f>SAStab!F12020</f>
        <v>20492.400000000001</v>
      </c>
      <c r="AV705" s="52">
        <f>SAStab!G12020</f>
        <v>29425</v>
      </c>
      <c r="AW705" s="52">
        <f>SAStab!H12020</f>
        <v>36709</v>
      </c>
      <c r="AX705" s="52">
        <f>SAStab!I12020</f>
        <v>41298</v>
      </c>
      <c r="AY705" s="52">
        <f>SAStab!J12020</f>
        <v>49315</v>
      </c>
      <c r="BA705" s="7"/>
      <c r="BB705" s="7" t="str">
        <f t="shared" si="170"/>
        <v>Social Security Benefits</v>
      </c>
      <c r="BC705" s="98">
        <f>SAStab!F2529</f>
        <v>0.871</v>
      </c>
      <c r="BD705" s="52">
        <f>SAStab!B12191</f>
        <v>22288</v>
      </c>
      <c r="BE705" s="52">
        <f>SAStab!C12191</f>
        <v>0</v>
      </c>
      <c r="BF705" s="52">
        <f>SAStab!D12191</f>
        <v>0</v>
      </c>
      <c r="BG705" s="52">
        <f>SAStab!E12191</f>
        <v>12359.4</v>
      </c>
      <c r="BH705" s="52">
        <f>SAStab!F12191</f>
        <v>22159.9</v>
      </c>
      <c r="BI705" s="52">
        <f>SAStab!G12191</f>
        <v>32239</v>
      </c>
      <c r="BJ705" s="52">
        <f>SAStab!H12191</f>
        <v>41002</v>
      </c>
      <c r="BK705" s="52">
        <f>SAStab!I12191</f>
        <v>46043</v>
      </c>
      <c r="BL705" s="52">
        <f>SAStab!J12191</f>
        <v>54506</v>
      </c>
      <c r="BN705" s="7"/>
      <c r="BO705" s="7" t="str">
        <f t="shared" si="171"/>
        <v>Social Security Benefits</v>
      </c>
      <c r="BP705" s="98">
        <f>SAStab!G2529</f>
        <v>0.874</v>
      </c>
      <c r="BQ705">
        <f>SAStab!B12362</f>
        <v>25224</v>
      </c>
      <c r="BR705">
        <f>SAStab!C12362</f>
        <v>0</v>
      </c>
      <c r="BS705">
        <f>SAStab!D12362</f>
        <v>0</v>
      </c>
      <c r="BT705">
        <f>SAStab!E12362</f>
        <v>14229.1</v>
      </c>
      <c r="BU705">
        <f>SAStab!F12362</f>
        <v>25066.799999999999</v>
      </c>
      <c r="BV705" s="11">
        <f>SAStab!G12362</f>
        <v>36561</v>
      </c>
      <c r="BW705" s="11">
        <f>SAStab!H12362</f>
        <v>46081</v>
      </c>
      <c r="BX705" s="11">
        <f>SAStab!I12362</f>
        <v>51245</v>
      </c>
      <c r="BY705" s="11">
        <f>SAStab!J12362</f>
        <v>60833</v>
      </c>
    </row>
    <row r="706" spans="1:77">
      <c r="B706" s="7" t="s">
        <v>63</v>
      </c>
      <c r="C706" s="98">
        <f>SAStab!B2530</f>
        <v>3.4000000000000002E-2</v>
      </c>
      <c r="D706" s="52">
        <f>SAStab!B11508</f>
        <v>186</v>
      </c>
      <c r="E706" s="52">
        <f>SAStab!C11508</f>
        <v>0</v>
      </c>
      <c r="F706" s="52">
        <f>SAStab!D11508</f>
        <v>0</v>
      </c>
      <c r="G706" s="52">
        <f>SAStab!E11508</f>
        <v>0</v>
      </c>
      <c r="H706" s="52">
        <f>SAStab!F11508</f>
        <v>0</v>
      </c>
      <c r="I706" s="52">
        <f>SAStab!G11508</f>
        <v>0</v>
      </c>
      <c r="J706" s="52">
        <f>SAStab!H11508</f>
        <v>0</v>
      </c>
      <c r="K706" s="52">
        <f>SAStab!I11508</f>
        <v>0</v>
      </c>
      <c r="L706" s="52">
        <f>SAStab!J11508</f>
        <v>8069</v>
      </c>
      <c r="O706" s="7" t="str">
        <f t="shared" si="167"/>
        <v>SSI</v>
      </c>
      <c r="P706" s="98">
        <f>SAStab!C2530</f>
        <v>2.7E-2</v>
      </c>
      <c r="Q706">
        <f>SAStab!B11679</f>
        <v>150</v>
      </c>
      <c r="R706" s="52">
        <f>SAStab!C11679</f>
        <v>0</v>
      </c>
      <c r="S706" s="52">
        <f>SAStab!D11679</f>
        <v>0</v>
      </c>
      <c r="T706" s="52">
        <f>SAStab!E11679</f>
        <v>0</v>
      </c>
      <c r="U706" s="52">
        <f>SAStab!F11679</f>
        <v>0</v>
      </c>
      <c r="V706" s="52">
        <f>SAStab!G11679</f>
        <v>0</v>
      </c>
      <c r="W706" s="52">
        <f>SAStab!H11679</f>
        <v>0</v>
      </c>
      <c r="X706">
        <f>SAStab!I11679</f>
        <v>0</v>
      </c>
      <c r="Y706">
        <f>SAStab!J11679</f>
        <v>6876</v>
      </c>
      <c r="AB706" s="7" t="str">
        <f t="shared" si="168"/>
        <v>SSI</v>
      </c>
      <c r="AC706" s="98">
        <f>SAStab!D2530</f>
        <v>2.1999999999999999E-2</v>
      </c>
      <c r="AD706">
        <f>SAStab!B11850</f>
        <v>119</v>
      </c>
      <c r="AE706">
        <f>SAStab!C11850</f>
        <v>0</v>
      </c>
      <c r="AF706">
        <f>SAStab!D11850</f>
        <v>0</v>
      </c>
      <c r="AG706">
        <f>SAStab!E11850</f>
        <v>0</v>
      </c>
      <c r="AH706">
        <f>SAStab!F11850</f>
        <v>0</v>
      </c>
      <c r="AI706">
        <f>SAStab!G11850</f>
        <v>0</v>
      </c>
      <c r="AJ706">
        <f>SAStab!H11850</f>
        <v>0</v>
      </c>
      <c r="AK706">
        <f>SAStab!I11850</f>
        <v>0</v>
      </c>
      <c r="AL706">
        <f>SAStab!J11850</f>
        <v>6023</v>
      </c>
      <c r="AO706" s="7" t="str">
        <f t="shared" si="169"/>
        <v>SSI</v>
      </c>
      <c r="AP706" s="98">
        <f>SAStab!E2530</f>
        <v>1.7999999999999999E-2</v>
      </c>
      <c r="AQ706" s="52">
        <f>SAStab!B12021</f>
        <v>100</v>
      </c>
      <c r="AR706" s="52">
        <f>SAStab!C12021</f>
        <v>0</v>
      </c>
      <c r="AS706" s="52">
        <f>SAStab!D12021</f>
        <v>0</v>
      </c>
      <c r="AT706" s="52">
        <f>SAStab!E12021</f>
        <v>0</v>
      </c>
      <c r="AU706" s="52">
        <f>SAStab!F12021</f>
        <v>0</v>
      </c>
      <c r="AV706" s="52">
        <f>SAStab!G12021</f>
        <v>0</v>
      </c>
      <c r="AW706" s="52">
        <f>SAStab!H12021</f>
        <v>0</v>
      </c>
      <c r="AX706" s="52">
        <f>SAStab!I12021</f>
        <v>0</v>
      </c>
      <c r="AY706" s="52">
        <f>SAStab!J12021</f>
        <v>5020</v>
      </c>
      <c r="BB706" s="7" t="str">
        <f t="shared" si="170"/>
        <v>SSI</v>
      </c>
      <c r="BC706" s="98">
        <f>SAStab!F2530</f>
        <v>1.4E-2</v>
      </c>
      <c r="BD706" s="52">
        <f>SAStab!B12192</f>
        <v>78</v>
      </c>
      <c r="BE706" s="52">
        <f>SAStab!C12192</f>
        <v>0</v>
      </c>
      <c r="BF706" s="52">
        <f>SAStab!D12192</f>
        <v>0</v>
      </c>
      <c r="BG706" s="52">
        <f>SAStab!E12192</f>
        <v>0</v>
      </c>
      <c r="BH706" s="52">
        <f>SAStab!F12192</f>
        <v>0</v>
      </c>
      <c r="BI706" s="52">
        <f>SAStab!G12192</f>
        <v>0</v>
      </c>
      <c r="BJ706" s="52">
        <f>SAStab!H12192</f>
        <v>0</v>
      </c>
      <c r="BK706" s="52">
        <f>SAStab!I12192</f>
        <v>0</v>
      </c>
      <c r="BL706" s="52">
        <f>SAStab!J12192</f>
        <v>3323</v>
      </c>
      <c r="BO706" s="7" t="str">
        <f t="shared" si="171"/>
        <v>SSI</v>
      </c>
      <c r="BP706" s="98">
        <f>SAStab!G2530</f>
        <v>1.0999999999999999E-2</v>
      </c>
      <c r="BQ706">
        <f>SAStab!B12363</f>
        <v>63</v>
      </c>
      <c r="BR706">
        <f>SAStab!C12363</f>
        <v>0</v>
      </c>
      <c r="BS706">
        <f>SAStab!D12363</f>
        <v>0</v>
      </c>
      <c r="BT706">
        <f>SAStab!E12363</f>
        <v>0</v>
      </c>
      <c r="BU706">
        <f>SAStab!F12363</f>
        <v>0</v>
      </c>
      <c r="BV706" s="11">
        <f>SAStab!G12363</f>
        <v>0</v>
      </c>
      <c r="BW706" s="11">
        <f>SAStab!H12363</f>
        <v>0</v>
      </c>
      <c r="BX706" s="11">
        <f>SAStab!I12363</f>
        <v>0</v>
      </c>
      <c r="BY706" s="11">
        <f>SAStab!J12363</f>
        <v>1113</v>
      </c>
    </row>
    <row r="707" spans="1:77">
      <c r="A707" s="7"/>
      <c r="B707" s="7" t="s">
        <v>271</v>
      </c>
      <c r="C707" s="98">
        <f>SAStab!B2531</f>
        <v>0.93</v>
      </c>
      <c r="D707" s="52">
        <f>SAStab!B11509</f>
        <v>27019</v>
      </c>
      <c r="E707" s="52">
        <f>SAStab!C11509</f>
        <v>-32</v>
      </c>
      <c r="F707" s="52">
        <f>SAStab!D11509</f>
        <v>106.38</v>
      </c>
      <c r="G707" s="52">
        <f>SAStab!E11509</f>
        <v>1321.4</v>
      </c>
      <c r="H707" s="52">
        <f>SAStab!F11509</f>
        <v>6406.6</v>
      </c>
      <c r="I707" s="52">
        <f>SAStab!G11509</f>
        <v>21950</v>
      </c>
      <c r="J707" s="52">
        <f>SAStab!H11509</f>
        <v>59827</v>
      </c>
      <c r="K707" s="52">
        <f>SAStab!I11509</f>
        <v>108042</v>
      </c>
      <c r="L707" s="52">
        <f>SAStab!J11509</f>
        <v>329737</v>
      </c>
      <c r="N707" s="7"/>
      <c r="O707" s="7" t="str">
        <f t="shared" si="167"/>
        <v>Annuitized Financial Income</v>
      </c>
      <c r="P707" s="98">
        <f>SAStab!C2531</f>
        <v>0.93899999999999995</v>
      </c>
      <c r="Q707">
        <f>SAStab!B11680</f>
        <v>30861</v>
      </c>
      <c r="R707" s="52">
        <f>SAStab!C11680</f>
        <v>-32.93</v>
      </c>
      <c r="S707" s="52">
        <f>SAStab!D11680</f>
        <v>202.62</v>
      </c>
      <c r="T707" s="52">
        <f>SAStab!E11680</f>
        <v>1758.3</v>
      </c>
      <c r="U707" s="52">
        <f>SAStab!F11680</f>
        <v>7642.2</v>
      </c>
      <c r="V707" s="52">
        <f>SAStab!G11680</f>
        <v>24676</v>
      </c>
      <c r="W707" s="52">
        <f>SAStab!H11680</f>
        <v>67178</v>
      </c>
      <c r="X707">
        <f>SAStab!I11680</f>
        <v>117114</v>
      </c>
      <c r="Y707">
        <f>SAStab!J11680</f>
        <v>382740</v>
      </c>
      <c r="AA707" s="7"/>
      <c r="AB707" s="7" t="str">
        <f t="shared" si="168"/>
        <v>Annuitized Financial Income</v>
      </c>
      <c r="AC707" s="98">
        <f>SAStab!D2531</f>
        <v>0.94099999999999995</v>
      </c>
      <c r="AD707">
        <f>SAStab!B11851</f>
        <v>33029</v>
      </c>
      <c r="AE707">
        <f>SAStab!C11851</f>
        <v>-35.340000000000003</v>
      </c>
      <c r="AF707">
        <f>SAStab!D11851</f>
        <v>259.14</v>
      </c>
      <c r="AG707">
        <f>SAStab!E11851</f>
        <v>2045.6</v>
      </c>
      <c r="AH707">
        <f>SAStab!F11851</f>
        <v>8630.7999999999993</v>
      </c>
      <c r="AI707">
        <f>SAStab!G11851</f>
        <v>28434</v>
      </c>
      <c r="AJ707">
        <f>SAStab!H11851</f>
        <v>73879</v>
      </c>
      <c r="AK707">
        <f>SAStab!I11851</f>
        <v>126967</v>
      </c>
      <c r="AL707">
        <f>SAStab!J11851</f>
        <v>384222</v>
      </c>
      <c r="AN707" s="7"/>
      <c r="AO707" s="7" t="str">
        <f t="shared" si="169"/>
        <v>Annuitized Financial Income</v>
      </c>
      <c r="AP707" s="98">
        <f>SAStab!E2531</f>
        <v>0.93799999999999994</v>
      </c>
      <c r="AQ707" s="52">
        <f>SAStab!B12022</f>
        <v>35744</v>
      </c>
      <c r="AR707" s="52">
        <f>SAStab!C12022</f>
        <v>-42.22</v>
      </c>
      <c r="AS707" s="52">
        <f>SAStab!D12022</f>
        <v>266.57</v>
      </c>
      <c r="AT707" s="52">
        <f>SAStab!E12022</f>
        <v>2184.1</v>
      </c>
      <c r="AU707" s="52">
        <f>SAStab!F12022</f>
        <v>9219.4</v>
      </c>
      <c r="AV707" s="52">
        <f>SAStab!G12022</f>
        <v>31041</v>
      </c>
      <c r="AW707" s="52">
        <f>SAStab!H12022</f>
        <v>80642</v>
      </c>
      <c r="AX707" s="52">
        <f>SAStab!I12022</f>
        <v>139531</v>
      </c>
      <c r="AY707" s="52">
        <f>SAStab!J12022</f>
        <v>410554</v>
      </c>
      <c r="BA707" s="7"/>
      <c r="BB707" s="7" t="str">
        <f t="shared" si="170"/>
        <v>Annuitized Financial Income</v>
      </c>
      <c r="BC707" s="98">
        <f>SAStab!F2531</f>
        <v>0.94</v>
      </c>
      <c r="BD707" s="52">
        <f>SAStab!B12193</f>
        <v>36404</v>
      </c>
      <c r="BE707" s="52">
        <f>SAStab!C12193</f>
        <v>-39.229999999999997</v>
      </c>
      <c r="BF707" s="52">
        <f>SAStab!D12193</f>
        <v>301.66000000000003</v>
      </c>
      <c r="BG707" s="52">
        <f>SAStab!E12193</f>
        <v>2385</v>
      </c>
      <c r="BH707" s="52">
        <f>SAStab!F12193</f>
        <v>9829.5</v>
      </c>
      <c r="BI707" s="52">
        <f>SAStab!G12193</f>
        <v>32480</v>
      </c>
      <c r="BJ707" s="52">
        <f>SAStab!H12193</f>
        <v>83858</v>
      </c>
      <c r="BK707" s="52">
        <f>SAStab!I12193</f>
        <v>144105</v>
      </c>
      <c r="BL707" s="52">
        <f>SAStab!J12193</f>
        <v>411350</v>
      </c>
      <c r="BN707" s="7"/>
      <c r="BO707" s="7" t="str">
        <f t="shared" si="171"/>
        <v>Annuitized Financial Income</v>
      </c>
      <c r="BP707" s="98">
        <f>SAStab!G2531</f>
        <v>0.94199999999999995</v>
      </c>
      <c r="BQ707">
        <f>SAStab!B12364</f>
        <v>37572</v>
      </c>
      <c r="BR707">
        <f>SAStab!C12364</f>
        <v>-36.01</v>
      </c>
      <c r="BS707">
        <f>SAStab!D12364</f>
        <v>342.35</v>
      </c>
      <c r="BT707">
        <f>SAStab!E12364</f>
        <v>2551.6</v>
      </c>
      <c r="BU707">
        <f>SAStab!F12364</f>
        <v>10719.2</v>
      </c>
      <c r="BV707" s="11">
        <f>SAStab!G12364</f>
        <v>33682</v>
      </c>
      <c r="BW707" s="11">
        <f>SAStab!H12364</f>
        <v>85186</v>
      </c>
      <c r="BX707" s="11">
        <f>SAStab!I12364</f>
        <v>146035</v>
      </c>
      <c r="BY707" s="11">
        <f>SAStab!J12364</f>
        <v>396889</v>
      </c>
    </row>
    <row r="708" spans="1:77">
      <c r="A708" s="6"/>
      <c r="B708" s="7" t="s">
        <v>40</v>
      </c>
      <c r="C708" s="98">
        <f>SAStab!B2532</f>
        <v>0.48099999999999998</v>
      </c>
      <c r="D708" s="52">
        <f>SAStab!B11510</f>
        <v>7887</v>
      </c>
      <c r="E708" s="52">
        <f>SAStab!C11510</f>
        <v>0</v>
      </c>
      <c r="F708" s="52">
        <f>SAStab!D11510</f>
        <v>0</v>
      </c>
      <c r="G708" s="52">
        <f>SAStab!E11510</f>
        <v>0</v>
      </c>
      <c r="H708" s="52">
        <f>SAStab!F11510</f>
        <v>0</v>
      </c>
      <c r="I708" s="52">
        <f>SAStab!G11510</f>
        <v>9760</v>
      </c>
      <c r="J708" s="52">
        <f>SAStab!H11510</f>
        <v>24818</v>
      </c>
      <c r="K708" s="52">
        <f>SAStab!I11510</f>
        <v>37756</v>
      </c>
      <c r="L708" s="52">
        <f>SAStab!J11510</f>
        <v>73271</v>
      </c>
      <c r="N708" s="6"/>
      <c r="O708" s="7" t="str">
        <f t="shared" si="167"/>
        <v>DB Pension Income</v>
      </c>
      <c r="P708" s="98">
        <f>SAStab!C2532</f>
        <v>0.45500000000000002</v>
      </c>
      <c r="Q708">
        <f>SAStab!B11681</f>
        <v>6408</v>
      </c>
      <c r="R708" s="52">
        <f>SAStab!C11681</f>
        <v>0</v>
      </c>
      <c r="S708" s="52">
        <f>SAStab!D11681</f>
        <v>0</v>
      </c>
      <c r="T708" s="52">
        <f>SAStab!E11681</f>
        <v>0</v>
      </c>
      <c r="U708" s="52">
        <f>SAStab!F11681</f>
        <v>0</v>
      </c>
      <c r="V708" s="52">
        <f>SAStab!G11681</f>
        <v>6281</v>
      </c>
      <c r="W708" s="52">
        <f>SAStab!H11681</f>
        <v>20027</v>
      </c>
      <c r="X708">
        <f>SAStab!I11681</f>
        <v>33575</v>
      </c>
      <c r="Y708">
        <f>SAStab!J11681</f>
        <v>69553</v>
      </c>
      <c r="AA708" s="6"/>
      <c r="AB708" s="7" t="str">
        <f t="shared" si="168"/>
        <v>DB Pension Income</v>
      </c>
      <c r="AC708" s="98">
        <f>SAStab!D2532</f>
        <v>0.40500000000000003</v>
      </c>
      <c r="AD708">
        <f>SAStab!B11852</f>
        <v>4730</v>
      </c>
      <c r="AE708">
        <f>SAStab!C11852</f>
        <v>0</v>
      </c>
      <c r="AF708">
        <f>SAStab!D11852</f>
        <v>0</v>
      </c>
      <c r="AG708">
        <f>SAStab!E11852</f>
        <v>0</v>
      </c>
      <c r="AH708">
        <f>SAStab!F11852</f>
        <v>0</v>
      </c>
      <c r="AI708">
        <f>SAStab!G11852</f>
        <v>3145</v>
      </c>
      <c r="AJ708">
        <f>SAStab!H11852</f>
        <v>13164</v>
      </c>
      <c r="AK708">
        <f>SAStab!I11852</f>
        <v>25454</v>
      </c>
      <c r="AL708">
        <f>SAStab!J11852</f>
        <v>64198</v>
      </c>
      <c r="AN708" s="6"/>
      <c r="AO708" s="7" t="str">
        <f t="shared" si="169"/>
        <v>DB Pension Income</v>
      </c>
      <c r="AP708" s="98">
        <f>SAStab!E2532</f>
        <v>0.33300000000000002</v>
      </c>
      <c r="AQ708" s="52">
        <f>SAStab!B12023</f>
        <v>3580</v>
      </c>
      <c r="AR708" s="52">
        <f>SAStab!C12023</f>
        <v>0</v>
      </c>
      <c r="AS708" s="52">
        <f>SAStab!D12023</f>
        <v>0</v>
      </c>
      <c r="AT708" s="52">
        <f>SAStab!E12023</f>
        <v>0</v>
      </c>
      <c r="AU708" s="52">
        <f>SAStab!F12023</f>
        <v>0</v>
      </c>
      <c r="AV708" s="52">
        <f>SAStab!G12023</f>
        <v>1208</v>
      </c>
      <c r="AW708" s="52">
        <f>SAStab!H12023</f>
        <v>7614</v>
      </c>
      <c r="AX708" s="52">
        <f>SAStab!I12023</f>
        <v>18449</v>
      </c>
      <c r="AY708" s="52">
        <f>SAStab!J12023</f>
        <v>61415</v>
      </c>
      <c r="BA708" s="6"/>
      <c r="BB708" s="7" t="str">
        <f t="shared" si="170"/>
        <v>DB Pension Income</v>
      </c>
      <c r="BC708" s="98">
        <f>SAStab!F2532</f>
        <v>0.248</v>
      </c>
      <c r="BD708" s="52">
        <f>SAStab!B12194</f>
        <v>3062</v>
      </c>
      <c r="BE708" s="52">
        <f>SAStab!C12194</f>
        <v>0</v>
      </c>
      <c r="BF708" s="52">
        <f>SAStab!D12194</f>
        <v>0</v>
      </c>
      <c r="BG708" s="52">
        <f>SAStab!E12194</f>
        <v>0</v>
      </c>
      <c r="BH708" s="52">
        <f>SAStab!F12194</f>
        <v>0</v>
      </c>
      <c r="BI708" s="52">
        <f>SAStab!G12194</f>
        <v>0</v>
      </c>
      <c r="BJ708" s="52">
        <f>SAStab!H12194</f>
        <v>5066</v>
      </c>
      <c r="BK708" s="52">
        <f>SAStab!I12194</f>
        <v>15081</v>
      </c>
      <c r="BL708" s="52">
        <f>SAStab!J12194</f>
        <v>61669</v>
      </c>
      <c r="BN708" s="6"/>
      <c r="BO708" s="7" t="str">
        <f t="shared" si="171"/>
        <v>DB Pension Income</v>
      </c>
      <c r="BP708" s="98">
        <f>SAStab!G2532</f>
        <v>0.19700000000000001</v>
      </c>
      <c r="BQ708">
        <f>SAStab!B12365</f>
        <v>3088</v>
      </c>
      <c r="BR708">
        <f>SAStab!C12365</f>
        <v>0</v>
      </c>
      <c r="BS708">
        <f>SAStab!D12365</f>
        <v>0</v>
      </c>
      <c r="BT708">
        <f>SAStab!E12365</f>
        <v>0</v>
      </c>
      <c r="BU708">
        <f>SAStab!F12365</f>
        <v>0</v>
      </c>
      <c r="BV708" s="11">
        <f>SAStab!G12365</f>
        <v>0</v>
      </c>
      <c r="BW708" s="11">
        <f>SAStab!H12365</f>
        <v>4578</v>
      </c>
      <c r="BX708" s="11">
        <f>SAStab!I12365</f>
        <v>16045</v>
      </c>
      <c r="BY708" s="11">
        <f>SAStab!J12365</f>
        <v>63529</v>
      </c>
    </row>
    <row r="709" spans="1:77">
      <c r="A709" s="7"/>
      <c r="B709" s="7" t="s">
        <v>41</v>
      </c>
      <c r="C709" s="98">
        <f>SAStab!B2533</f>
        <v>0.41299999999999998</v>
      </c>
      <c r="D709" s="52">
        <f>SAStab!B11511</f>
        <v>16753</v>
      </c>
      <c r="E709" s="52">
        <f>SAStab!C11511</f>
        <v>0</v>
      </c>
      <c r="F709" s="52">
        <f>SAStab!D11511</f>
        <v>0</v>
      </c>
      <c r="G709" s="52">
        <f>SAStab!E11511</f>
        <v>0</v>
      </c>
      <c r="H709" s="52">
        <f>SAStab!F11511</f>
        <v>0</v>
      </c>
      <c r="I709" s="52">
        <f>SAStab!G11511</f>
        <v>20239</v>
      </c>
      <c r="J709" s="52">
        <f>SAStab!H11511</f>
        <v>50425</v>
      </c>
      <c r="K709" s="52">
        <f>SAStab!I11511</f>
        <v>74477</v>
      </c>
      <c r="L709" s="52">
        <f>SAStab!J11511</f>
        <v>142288</v>
      </c>
      <c r="N709" s="7"/>
      <c r="O709" s="7" t="str">
        <f t="shared" si="167"/>
        <v>Earned Income</v>
      </c>
      <c r="P709" s="98">
        <f>SAStab!C2533</f>
        <v>0.43</v>
      </c>
      <c r="Q709">
        <f>SAStab!B11682</f>
        <v>17138</v>
      </c>
      <c r="R709" s="52">
        <f>SAStab!C11682</f>
        <v>0</v>
      </c>
      <c r="S709" s="52">
        <f>SAStab!D11682</f>
        <v>0</v>
      </c>
      <c r="T709" s="52">
        <f>SAStab!E11682</f>
        <v>0</v>
      </c>
      <c r="U709" s="52">
        <f>SAStab!F11682</f>
        <v>0</v>
      </c>
      <c r="V709" s="52">
        <f>SAStab!G11682</f>
        <v>22785</v>
      </c>
      <c r="W709" s="52">
        <f>SAStab!H11682</f>
        <v>54471</v>
      </c>
      <c r="X709">
        <f>SAStab!I11682</f>
        <v>80628</v>
      </c>
      <c r="Y709">
        <f>SAStab!J11682</f>
        <v>151101</v>
      </c>
      <c r="AA709" s="7"/>
      <c r="AB709" s="7" t="str">
        <f t="shared" si="168"/>
        <v>Earned Income</v>
      </c>
      <c r="AC709" s="98">
        <f>SAStab!D2533</f>
        <v>0.39200000000000002</v>
      </c>
      <c r="AD709">
        <f>SAStab!B11853</f>
        <v>17590</v>
      </c>
      <c r="AE709">
        <f>SAStab!C11853</f>
        <v>0</v>
      </c>
      <c r="AF709">
        <f>SAStab!D11853</f>
        <v>0</v>
      </c>
      <c r="AG709">
        <f>SAStab!E11853</f>
        <v>0</v>
      </c>
      <c r="AH709">
        <f>SAStab!F11853</f>
        <v>0</v>
      </c>
      <c r="AI709">
        <f>SAStab!G11853</f>
        <v>20847</v>
      </c>
      <c r="AJ709">
        <f>SAStab!H11853</f>
        <v>55929</v>
      </c>
      <c r="AK709">
        <f>SAStab!I11853</f>
        <v>85157</v>
      </c>
      <c r="AL709">
        <f>SAStab!J11853</f>
        <v>165704</v>
      </c>
      <c r="AN709" s="7"/>
      <c r="AO709" s="7" t="str">
        <f t="shared" si="169"/>
        <v>Earned Income</v>
      </c>
      <c r="AP709" s="98">
        <f>SAStab!E2533</f>
        <v>0.374</v>
      </c>
      <c r="AQ709" s="52">
        <f>SAStab!B12024</f>
        <v>19207</v>
      </c>
      <c r="AR709" s="52">
        <f>SAStab!C12024</f>
        <v>0</v>
      </c>
      <c r="AS709" s="52">
        <f>SAStab!D12024</f>
        <v>0</v>
      </c>
      <c r="AT709" s="52">
        <f>SAStab!E12024</f>
        <v>0</v>
      </c>
      <c r="AU709" s="52">
        <f>SAStab!F12024</f>
        <v>0</v>
      </c>
      <c r="AV709" s="52">
        <f>SAStab!G12024</f>
        <v>20847</v>
      </c>
      <c r="AW709" s="52">
        <f>SAStab!H12024</f>
        <v>61458</v>
      </c>
      <c r="AX709" s="52">
        <f>SAStab!I12024</f>
        <v>95063</v>
      </c>
      <c r="AY709" s="52">
        <f>SAStab!J12024</f>
        <v>188779</v>
      </c>
      <c r="BA709" s="7"/>
      <c r="BB709" s="7" t="str">
        <f t="shared" si="170"/>
        <v>Earned Income</v>
      </c>
      <c r="BC709" s="98">
        <f>SAStab!F2533</f>
        <v>0.39500000000000002</v>
      </c>
      <c r="BD709" s="52">
        <f>SAStab!B12195</f>
        <v>23320</v>
      </c>
      <c r="BE709" s="52">
        <f>SAStab!C12195</f>
        <v>0</v>
      </c>
      <c r="BF709" s="52">
        <f>SAStab!D12195</f>
        <v>0</v>
      </c>
      <c r="BG709" s="52">
        <f>SAStab!E12195</f>
        <v>0</v>
      </c>
      <c r="BH709" s="52">
        <f>SAStab!F12195</f>
        <v>0</v>
      </c>
      <c r="BI709" s="52">
        <f>SAStab!G12195</f>
        <v>25805</v>
      </c>
      <c r="BJ709" s="52">
        <f>SAStab!H12195</f>
        <v>71767</v>
      </c>
      <c r="BK709" s="52">
        <f>SAStab!I12195</f>
        <v>107893</v>
      </c>
      <c r="BL709" s="52">
        <f>SAStab!J12195</f>
        <v>214319</v>
      </c>
      <c r="BN709" s="7"/>
      <c r="BO709" s="7" t="str">
        <f t="shared" si="171"/>
        <v>Earned Income</v>
      </c>
      <c r="BP709" s="98">
        <f>SAStab!G2533</f>
        <v>0.39100000000000001</v>
      </c>
      <c r="BQ709">
        <f>SAStab!B12366</f>
        <v>24710</v>
      </c>
      <c r="BR709">
        <f>SAStab!C12366</f>
        <v>0</v>
      </c>
      <c r="BS709">
        <f>SAStab!D12366</f>
        <v>0</v>
      </c>
      <c r="BT709">
        <f>SAStab!E12366</f>
        <v>0</v>
      </c>
      <c r="BU709">
        <f>SAStab!F12366</f>
        <v>0</v>
      </c>
      <c r="BV709" s="11">
        <f>SAStab!G12366</f>
        <v>27557</v>
      </c>
      <c r="BW709" s="11">
        <f>SAStab!H12366</f>
        <v>79031</v>
      </c>
      <c r="BX709" s="11">
        <f>SAStab!I12366</f>
        <v>121431</v>
      </c>
      <c r="BY709" s="11">
        <f>SAStab!J12366</f>
        <v>249467</v>
      </c>
    </row>
    <row r="710" spans="1:77">
      <c r="A710" s="7"/>
      <c r="B710" s="7" t="s">
        <v>42</v>
      </c>
      <c r="C710" s="98">
        <f>SAStab!B2534</f>
        <v>0.79800000000000004</v>
      </c>
      <c r="D710" s="52">
        <f>SAStab!B11512</f>
        <v>4935</v>
      </c>
      <c r="E710" s="52">
        <f>SAStab!C11512</f>
        <v>0</v>
      </c>
      <c r="F710" s="52">
        <f>SAStab!D11512</f>
        <v>0</v>
      </c>
      <c r="G710" s="52">
        <f>SAStab!E11512</f>
        <v>662.6</v>
      </c>
      <c r="H710" s="52">
        <f>SAStab!F11512</f>
        <v>2897.4</v>
      </c>
      <c r="I710" s="52">
        <f>SAStab!G11512</f>
        <v>6546</v>
      </c>
      <c r="J710" s="52">
        <f>SAStab!H11512</f>
        <v>12113</v>
      </c>
      <c r="K710" s="52">
        <f>SAStab!I11512</f>
        <v>16752</v>
      </c>
      <c r="L710" s="52">
        <f>SAStab!J11512</f>
        <v>31858</v>
      </c>
      <c r="N710" s="7"/>
      <c r="O710" s="7" t="str">
        <f t="shared" si="167"/>
        <v>Imputed Rental Income</v>
      </c>
      <c r="P710" s="98">
        <f>SAStab!C2534</f>
        <v>0.79500000000000004</v>
      </c>
      <c r="Q710">
        <f>SAStab!B11683</f>
        <v>5495</v>
      </c>
      <c r="R710" s="52">
        <f>SAStab!C11683</f>
        <v>0</v>
      </c>
      <c r="S710" s="52">
        <f>SAStab!D11683</f>
        <v>0</v>
      </c>
      <c r="T710" s="52">
        <f>SAStab!E11683</f>
        <v>633</v>
      </c>
      <c r="U710" s="52">
        <f>SAStab!F11683</f>
        <v>2852.9</v>
      </c>
      <c r="V710" s="52">
        <f>SAStab!G11683</f>
        <v>6938</v>
      </c>
      <c r="W710" s="52">
        <f>SAStab!H11683</f>
        <v>13753</v>
      </c>
      <c r="X710">
        <f>SAStab!I11683</f>
        <v>19923</v>
      </c>
      <c r="Y710">
        <f>SAStab!J11683</f>
        <v>37835</v>
      </c>
      <c r="AA710" s="7"/>
      <c r="AB710" s="7" t="str">
        <f t="shared" si="168"/>
        <v>Imputed Rental Income</v>
      </c>
      <c r="AC710" s="98">
        <f>SAStab!D2534</f>
        <v>0.78500000000000003</v>
      </c>
      <c r="AD710">
        <f>SAStab!B11854</f>
        <v>6070</v>
      </c>
      <c r="AE710">
        <f>SAStab!C11854</f>
        <v>0</v>
      </c>
      <c r="AF710">
        <f>SAStab!D11854</f>
        <v>0</v>
      </c>
      <c r="AG710">
        <f>SAStab!E11854</f>
        <v>631.29999999999995</v>
      </c>
      <c r="AH710">
        <f>SAStab!F11854</f>
        <v>2970.6</v>
      </c>
      <c r="AI710">
        <f>SAStab!G11854</f>
        <v>7368</v>
      </c>
      <c r="AJ710">
        <f>SAStab!H11854</f>
        <v>15210</v>
      </c>
      <c r="AK710">
        <f>SAStab!I11854</f>
        <v>22464</v>
      </c>
      <c r="AL710">
        <f>SAStab!J11854</f>
        <v>45376</v>
      </c>
      <c r="AN710" s="7"/>
      <c r="AO710" s="7" t="str">
        <f t="shared" si="169"/>
        <v>Imputed Rental Income</v>
      </c>
      <c r="AP710" s="98">
        <f>SAStab!E2534</f>
        <v>0.76200000000000001</v>
      </c>
      <c r="AQ710" s="52">
        <f>SAStab!B12025</f>
        <v>6668</v>
      </c>
      <c r="AR710" s="52">
        <f>SAStab!C12025</f>
        <v>0</v>
      </c>
      <c r="AS710" s="52">
        <f>SAStab!D12025</f>
        <v>0</v>
      </c>
      <c r="AT710" s="52">
        <f>SAStab!E12025</f>
        <v>443.1</v>
      </c>
      <c r="AU710" s="52">
        <f>SAStab!F12025</f>
        <v>2987.7</v>
      </c>
      <c r="AV710" s="52">
        <f>SAStab!G12025</f>
        <v>7665</v>
      </c>
      <c r="AW710" s="52">
        <f>SAStab!H12025</f>
        <v>16432</v>
      </c>
      <c r="AX710" s="52">
        <f>SAStab!I12025</f>
        <v>24883</v>
      </c>
      <c r="AY710" s="52">
        <f>SAStab!J12025</f>
        <v>55626</v>
      </c>
      <c r="BA710" s="7"/>
      <c r="BB710" s="7" t="str">
        <f t="shared" si="170"/>
        <v>Imputed Rental Income</v>
      </c>
      <c r="BC710" s="98">
        <f>SAStab!F2534</f>
        <v>0.747</v>
      </c>
      <c r="BD710" s="52">
        <f>SAStab!B12196</f>
        <v>7409</v>
      </c>
      <c r="BE710" s="52">
        <f>SAStab!C12196</f>
        <v>0</v>
      </c>
      <c r="BF710" s="52">
        <f>SAStab!D12196</f>
        <v>0</v>
      </c>
      <c r="BG710" s="52">
        <f>SAStab!E12196</f>
        <v>0</v>
      </c>
      <c r="BH710" s="52">
        <f>SAStab!F12196</f>
        <v>3253.7</v>
      </c>
      <c r="BI710" s="52">
        <f>SAStab!G12196</f>
        <v>8391</v>
      </c>
      <c r="BJ710" s="52">
        <f>SAStab!H12196</f>
        <v>17789</v>
      </c>
      <c r="BK710" s="52">
        <f>SAStab!I12196</f>
        <v>27018</v>
      </c>
      <c r="BL710" s="52">
        <f>SAStab!J12196</f>
        <v>64250</v>
      </c>
      <c r="BN710" s="7"/>
      <c r="BO710" s="7" t="str">
        <f t="shared" si="171"/>
        <v>Imputed Rental Income</v>
      </c>
      <c r="BP710" s="98">
        <f>SAStab!G2534</f>
        <v>0.73899999999999999</v>
      </c>
      <c r="BQ710">
        <f>SAStab!B12367</f>
        <v>8324</v>
      </c>
      <c r="BR710">
        <f>SAStab!C12367</f>
        <v>0</v>
      </c>
      <c r="BS710">
        <f>SAStab!D12367</f>
        <v>0</v>
      </c>
      <c r="BT710">
        <f>SAStab!E12367</f>
        <v>0</v>
      </c>
      <c r="BU710">
        <f>SAStab!F12367</f>
        <v>3591.4</v>
      </c>
      <c r="BV710" s="11">
        <f>SAStab!G12367</f>
        <v>9342</v>
      </c>
      <c r="BW710" s="11">
        <f>SAStab!H12367</f>
        <v>20029</v>
      </c>
      <c r="BX710" s="11">
        <f>SAStab!I12367</f>
        <v>30803</v>
      </c>
      <c r="BY710" s="11">
        <f>SAStab!J12367</f>
        <v>71230</v>
      </c>
    </row>
    <row r="711" spans="1:77">
      <c r="A711" s="7"/>
      <c r="B711" s="7" t="s">
        <v>226</v>
      </c>
      <c r="C711" s="98">
        <f>SAStab!B2535</f>
        <v>9.2999999999999999E-2</v>
      </c>
      <c r="D711" s="52">
        <f>SAStab!B11513</f>
        <v>956</v>
      </c>
      <c r="E711" s="52">
        <f>SAStab!C11513</f>
        <v>0</v>
      </c>
      <c r="F711" s="52">
        <f>SAStab!D11513</f>
        <v>0</v>
      </c>
      <c r="G711" s="52">
        <f>SAStab!E11513</f>
        <v>0</v>
      </c>
      <c r="H711" s="52">
        <f>SAStab!F11513</f>
        <v>0</v>
      </c>
      <c r="I711" s="52">
        <f>SAStab!G11513</f>
        <v>0</v>
      </c>
      <c r="J711" s="52">
        <f>SAStab!H11513</f>
        <v>0</v>
      </c>
      <c r="K711" s="52">
        <f>SAStab!I11513</f>
        <v>8847</v>
      </c>
      <c r="L711" s="52">
        <f>SAStab!J11513</f>
        <v>18093</v>
      </c>
      <c r="N711" s="7"/>
      <c r="O711" s="7" t="str">
        <f t="shared" si="167"/>
        <v>Means+Nonmeans Benefits</v>
      </c>
      <c r="P711" s="98">
        <f>SAStab!C2535</f>
        <v>9.1999999999999998E-2</v>
      </c>
      <c r="Q711">
        <f>SAStab!B11684</f>
        <v>1065</v>
      </c>
      <c r="R711" s="52">
        <f>SAStab!C11684</f>
        <v>0</v>
      </c>
      <c r="S711" s="52">
        <f>SAStab!D11684</f>
        <v>0</v>
      </c>
      <c r="T711" s="52">
        <f>SAStab!E11684</f>
        <v>0</v>
      </c>
      <c r="U711" s="52">
        <f>SAStab!F11684</f>
        <v>0</v>
      </c>
      <c r="V711" s="52">
        <f>SAStab!G11684</f>
        <v>0</v>
      </c>
      <c r="W711" s="52">
        <f>SAStab!H11684</f>
        <v>0</v>
      </c>
      <c r="X711">
        <f>SAStab!I11684</f>
        <v>9854</v>
      </c>
      <c r="Y711">
        <f>SAStab!J11684</f>
        <v>20443</v>
      </c>
      <c r="AA711" s="7"/>
      <c r="AB711" s="7" t="str">
        <f t="shared" si="168"/>
        <v>Means+Nonmeans Benefits</v>
      </c>
      <c r="AC711" s="98">
        <f>SAStab!D2535</f>
        <v>8.5000000000000006E-2</v>
      </c>
      <c r="AD711">
        <f>SAStab!B11855</f>
        <v>1073</v>
      </c>
      <c r="AE711">
        <f>SAStab!C11855</f>
        <v>0</v>
      </c>
      <c r="AF711">
        <f>SAStab!D11855</f>
        <v>0</v>
      </c>
      <c r="AG711">
        <f>SAStab!E11855</f>
        <v>0</v>
      </c>
      <c r="AH711">
        <f>SAStab!F11855</f>
        <v>0</v>
      </c>
      <c r="AI711">
        <f>SAStab!G11855</f>
        <v>0</v>
      </c>
      <c r="AJ711">
        <f>SAStab!H11855</f>
        <v>0</v>
      </c>
      <c r="AK711">
        <f>SAStab!I11855</f>
        <v>9924</v>
      </c>
      <c r="AL711">
        <f>SAStab!J11855</f>
        <v>21522</v>
      </c>
      <c r="AN711" s="7"/>
      <c r="AO711" s="7" t="str">
        <f t="shared" si="169"/>
        <v>Means+Nonmeans Benefits</v>
      </c>
      <c r="AP711" s="98">
        <f>SAStab!E2535</f>
        <v>8.4000000000000005E-2</v>
      </c>
      <c r="AQ711" s="52">
        <f>SAStab!B12026</f>
        <v>1186</v>
      </c>
      <c r="AR711" s="52">
        <f>SAStab!C12026</f>
        <v>0</v>
      </c>
      <c r="AS711" s="52">
        <f>SAStab!D12026</f>
        <v>0</v>
      </c>
      <c r="AT711" s="52">
        <f>SAStab!E12026</f>
        <v>0</v>
      </c>
      <c r="AU711" s="52">
        <f>SAStab!F12026</f>
        <v>0</v>
      </c>
      <c r="AV711" s="52">
        <f>SAStab!G12026</f>
        <v>0</v>
      </c>
      <c r="AW711" s="52">
        <f>SAStab!H12026</f>
        <v>0</v>
      </c>
      <c r="AX711" s="52">
        <f>SAStab!I12026</f>
        <v>11050</v>
      </c>
      <c r="AY711" s="52">
        <f>SAStab!J12026</f>
        <v>23930</v>
      </c>
      <c r="BA711" s="7"/>
      <c r="BB711" s="7" t="str">
        <f t="shared" si="170"/>
        <v>Means+Nonmeans Benefits</v>
      </c>
      <c r="BC711" s="98">
        <f>SAStab!F2535</f>
        <v>8.8999999999999996E-2</v>
      </c>
      <c r="BD711" s="52">
        <f>SAStab!B12197</f>
        <v>1391</v>
      </c>
      <c r="BE711" s="52">
        <f>SAStab!C12197</f>
        <v>0</v>
      </c>
      <c r="BF711" s="52">
        <f>SAStab!D12197</f>
        <v>0</v>
      </c>
      <c r="BG711" s="52">
        <f>SAStab!E12197</f>
        <v>0</v>
      </c>
      <c r="BH711" s="52">
        <f>SAStab!F12197</f>
        <v>0</v>
      </c>
      <c r="BI711" s="52">
        <f>SAStab!G12197</f>
        <v>0</v>
      </c>
      <c r="BJ711" s="52">
        <f>SAStab!H12197</f>
        <v>0</v>
      </c>
      <c r="BK711" s="52">
        <f>SAStab!I12197</f>
        <v>13020</v>
      </c>
      <c r="BL711" s="52">
        <f>SAStab!J12197</f>
        <v>27283</v>
      </c>
      <c r="BN711" s="7"/>
      <c r="BO711" s="7" t="str">
        <f t="shared" si="171"/>
        <v>Means+Nonmeans Benefits</v>
      </c>
      <c r="BP711" s="98">
        <f>SAStab!G2535</f>
        <v>8.7999999999999995E-2</v>
      </c>
      <c r="BQ711">
        <f>SAStab!B12368</f>
        <v>1512</v>
      </c>
      <c r="BR711">
        <f>SAStab!C12368</f>
        <v>0</v>
      </c>
      <c r="BS711">
        <f>SAStab!D12368</f>
        <v>0</v>
      </c>
      <c r="BT711">
        <f>SAStab!E12368</f>
        <v>0</v>
      </c>
      <c r="BU711">
        <f>SAStab!F12368</f>
        <v>0</v>
      </c>
      <c r="BV711" s="11">
        <f>SAStab!G12368</f>
        <v>0</v>
      </c>
      <c r="BW711" s="11">
        <f>SAStab!H12368</f>
        <v>0</v>
      </c>
      <c r="BX711" s="11">
        <f>SAStab!I12368</f>
        <v>13918</v>
      </c>
      <c r="BY711" s="11">
        <f>SAStab!J12368</f>
        <v>30041</v>
      </c>
    </row>
    <row r="712" spans="1:77">
      <c r="A712" s="7"/>
      <c r="B712" s="7" t="s">
        <v>308</v>
      </c>
      <c r="C712" s="98">
        <f>SAStab!B2536</f>
        <v>0.16400000000000001</v>
      </c>
      <c r="D712" s="52">
        <f>SAStab!B11514</f>
        <v>5884</v>
      </c>
      <c r="E712" s="52">
        <f>SAStab!C11514</f>
        <v>0</v>
      </c>
      <c r="F712" s="52">
        <f>SAStab!D11514</f>
        <v>0</v>
      </c>
      <c r="G712" s="52">
        <f>SAStab!E11514</f>
        <v>0</v>
      </c>
      <c r="H712" s="52">
        <f>SAStab!F11514</f>
        <v>0</v>
      </c>
      <c r="I712" s="52">
        <f>SAStab!G11514</f>
        <v>0</v>
      </c>
      <c r="J712" s="52">
        <f>SAStab!H11514</f>
        <v>17562</v>
      </c>
      <c r="K712" s="52">
        <f>SAStab!I11514</f>
        <v>52170</v>
      </c>
      <c r="L712" s="52">
        <f>SAStab!J11514</f>
        <v>79621</v>
      </c>
      <c r="N712" s="7"/>
      <c r="O712" s="7" t="str">
        <f t="shared" si="167"/>
        <v>Other Family Member Income</v>
      </c>
      <c r="P712" s="98">
        <f>SAStab!C2536</f>
        <v>0.16800000000000001</v>
      </c>
      <c r="Q712">
        <f>SAStab!B11685</f>
        <v>7094</v>
      </c>
      <c r="R712" s="52">
        <f>SAStab!C11685</f>
        <v>0</v>
      </c>
      <c r="S712" s="52">
        <f>SAStab!D11685</f>
        <v>0</v>
      </c>
      <c r="T712" s="52">
        <f>SAStab!E11685</f>
        <v>0</v>
      </c>
      <c r="U712" s="52">
        <f>SAStab!F11685</f>
        <v>0</v>
      </c>
      <c r="V712" s="52">
        <f>SAStab!G11685</f>
        <v>0</v>
      </c>
      <c r="W712" s="52">
        <f>SAStab!H11685</f>
        <v>20629</v>
      </c>
      <c r="X712">
        <f>SAStab!I11685</f>
        <v>61280</v>
      </c>
      <c r="Y712">
        <f>SAStab!J11685</f>
        <v>106314</v>
      </c>
      <c r="AA712" s="7"/>
      <c r="AB712" s="7" t="str">
        <f t="shared" si="168"/>
        <v>Other Family Member Income</v>
      </c>
      <c r="AC712" s="98">
        <f>SAStab!D2536</f>
        <v>0.17</v>
      </c>
      <c r="AD712">
        <f>SAStab!B11856</f>
        <v>8183</v>
      </c>
      <c r="AE712">
        <f>SAStab!C11856</f>
        <v>0</v>
      </c>
      <c r="AF712">
        <f>SAStab!D11856</f>
        <v>0</v>
      </c>
      <c r="AG712">
        <f>SAStab!E11856</f>
        <v>0</v>
      </c>
      <c r="AH712">
        <f>SAStab!F11856</f>
        <v>0</v>
      </c>
      <c r="AI712">
        <f>SAStab!G11856</f>
        <v>0</v>
      </c>
      <c r="AJ712">
        <f>SAStab!H11856</f>
        <v>23225</v>
      </c>
      <c r="AK712">
        <f>SAStab!I11856</f>
        <v>68991</v>
      </c>
      <c r="AL712">
        <f>SAStab!J11856</f>
        <v>119693</v>
      </c>
      <c r="AN712" s="7"/>
      <c r="AO712" s="7" t="str">
        <f t="shared" si="169"/>
        <v>Other Family Member Income</v>
      </c>
      <c r="AP712" s="98">
        <f>SAStab!E2536</f>
        <v>0.17799999999999999</v>
      </c>
      <c r="AQ712" s="52">
        <f>SAStab!B12027</f>
        <v>9531</v>
      </c>
      <c r="AR712" s="52">
        <f>SAStab!C12027</f>
        <v>0</v>
      </c>
      <c r="AS712" s="52">
        <f>SAStab!D12027</f>
        <v>0</v>
      </c>
      <c r="AT712" s="52">
        <f>SAStab!E12027</f>
        <v>0</v>
      </c>
      <c r="AU712" s="52">
        <f>SAStab!F12027</f>
        <v>0</v>
      </c>
      <c r="AV712" s="52">
        <f>SAStab!G12027</f>
        <v>0</v>
      </c>
      <c r="AW712" s="52">
        <f>SAStab!H12027</f>
        <v>25956</v>
      </c>
      <c r="AX712" s="52">
        <f>SAStab!I12027</f>
        <v>77104</v>
      </c>
      <c r="AY712" s="52">
        <f>SAStab!J12027</f>
        <v>133768</v>
      </c>
      <c r="BA712" s="7"/>
      <c r="BB712" s="7" t="str">
        <f t="shared" si="170"/>
        <v>Other Family Member Income</v>
      </c>
      <c r="BC712" s="98">
        <f>SAStab!F2536</f>
        <v>0.183</v>
      </c>
      <c r="BD712" s="52">
        <f>SAStab!B12198</f>
        <v>10681</v>
      </c>
      <c r="BE712" s="52">
        <f>SAStab!C12198</f>
        <v>0</v>
      </c>
      <c r="BF712" s="52">
        <f>SAStab!D12198</f>
        <v>0</v>
      </c>
      <c r="BG712" s="52">
        <f>SAStab!E12198</f>
        <v>0</v>
      </c>
      <c r="BH712" s="52">
        <f>SAStab!F12198</f>
        <v>0</v>
      </c>
      <c r="BI712" s="52">
        <f>SAStab!G12198</f>
        <v>0</v>
      </c>
      <c r="BJ712" s="52">
        <f>SAStab!H12198</f>
        <v>28903</v>
      </c>
      <c r="BK712" s="52">
        <f>SAStab!I12198</f>
        <v>85859</v>
      </c>
      <c r="BL712" s="52">
        <f>SAStab!J12198</f>
        <v>148956</v>
      </c>
      <c r="BN712" s="7"/>
      <c r="BO712" s="7" t="str">
        <f t="shared" si="171"/>
        <v>Other Family Member Income</v>
      </c>
      <c r="BP712" s="98">
        <f>SAStab!G2536</f>
        <v>0.184</v>
      </c>
      <c r="BQ712">
        <f>SAStab!B12369</f>
        <v>11678</v>
      </c>
      <c r="BR712">
        <f>SAStab!C12369</f>
        <v>0</v>
      </c>
      <c r="BS712">
        <f>SAStab!D12369</f>
        <v>0</v>
      </c>
      <c r="BT712">
        <f>SAStab!E12369</f>
        <v>0</v>
      </c>
      <c r="BU712">
        <f>SAStab!F12369</f>
        <v>0</v>
      </c>
      <c r="BV712" s="11">
        <f>SAStab!G12369</f>
        <v>0</v>
      </c>
      <c r="BW712" s="11">
        <f>SAStab!H12369</f>
        <v>32140</v>
      </c>
      <c r="BX712" s="11">
        <f>SAStab!I12369</f>
        <v>95473</v>
      </c>
      <c r="BY712" s="11">
        <f>SAStab!J12369</f>
        <v>165636</v>
      </c>
    </row>
    <row r="713" spans="1:77">
      <c r="A713" s="7"/>
      <c r="B713" s="9" t="s">
        <v>44</v>
      </c>
      <c r="C713" s="98">
        <f>SAStab!B2537</f>
        <v>0.79500000000000004</v>
      </c>
      <c r="D713" s="52">
        <f>SAStab!B11515</f>
        <v>12481</v>
      </c>
      <c r="E713" s="52">
        <f>SAStab!C11515</f>
        <v>0</v>
      </c>
      <c r="F713" s="52">
        <f>SAStab!D11515</f>
        <v>0</v>
      </c>
      <c r="G713" s="52">
        <f>SAStab!E11515</f>
        <v>5394.5</v>
      </c>
      <c r="H713" s="52">
        <f>SAStab!F11515</f>
        <v>12711.6</v>
      </c>
      <c r="I713" s="52">
        <f>SAStab!G11515</f>
        <v>19250</v>
      </c>
      <c r="J713" s="52">
        <f>SAStab!H11515</f>
        <v>24031</v>
      </c>
      <c r="K713" s="52">
        <f>SAStab!I11515</f>
        <v>26323</v>
      </c>
      <c r="L713" s="52">
        <f>SAStab!J11515</f>
        <v>30203</v>
      </c>
      <c r="N713" s="7"/>
      <c r="O713" s="7" t="str">
        <f t="shared" si="167"/>
        <v xml:space="preserve">      Own Benefit</v>
      </c>
      <c r="P713" s="98">
        <f>SAStab!C2537</f>
        <v>0.81200000000000006</v>
      </c>
      <c r="Q713">
        <f>SAStab!B11686</f>
        <v>14166</v>
      </c>
      <c r="R713" s="52">
        <f>SAStab!C11686</f>
        <v>0</v>
      </c>
      <c r="S713" s="52">
        <f>SAStab!D11686</f>
        <v>0</v>
      </c>
      <c r="T713" s="52">
        <f>SAStab!E11686</f>
        <v>6891.4</v>
      </c>
      <c r="U713" s="52">
        <f>SAStab!F11686</f>
        <v>14355.9</v>
      </c>
      <c r="V713" s="52">
        <f>SAStab!G11686</f>
        <v>21735</v>
      </c>
      <c r="W713" s="52">
        <f>SAStab!H11686</f>
        <v>26846</v>
      </c>
      <c r="X713">
        <f>SAStab!I11686</f>
        <v>29485</v>
      </c>
      <c r="Y713">
        <f>SAStab!J11686</f>
        <v>33894</v>
      </c>
      <c r="AA713" s="7"/>
      <c r="AB713" s="7" t="str">
        <f t="shared" si="168"/>
        <v xml:space="preserve">      Own Benefit</v>
      </c>
      <c r="AC713" s="98">
        <f>SAStab!D2537</f>
        <v>0.84</v>
      </c>
      <c r="AD713">
        <f>SAStab!B11857</f>
        <v>16019</v>
      </c>
      <c r="AE713">
        <f>SAStab!C11857</f>
        <v>0</v>
      </c>
      <c r="AF713">
        <f>SAStab!D11857</f>
        <v>0</v>
      </c>
      <c r="AG713">
        <f>SAStab!E11857</f>
        <v>8912.2000000000007</v>
      </c>
      <c r="AH713">
        <f>SAStab!F11857</f>
        <v>16116.7</v>
      </c>
      <c r="AI713">
        <f>SAStab!G11857</f>
        <v>23989</v>
      </c>
      <c r="AJ713">
        <f>SAStab!H11857</f>
        <v>29614</v>
      </c>
      <c r="AK713">
        <f>SAStab!I11857</f>
        <v>32593</v>
      </c>
      <c r="AL713">
        <f>SAStab!J11857</f>
        <v>37252</v>
      </c>
      <c r="AN713" s="7"/>
      <c r="AO713" s="7" t="str">
        <f t="shared" si="169"/>
        <v xml:space="preserve">      Own Benefit</v>
      </c>
      <c r="AP713" s="98">
        <f>SAStab!E2537</f>
        <v>0.84399999999999997</v>
      </c>
      <c r="AQ713" s="52">
        <f>SAStab!B12028</f>
        <v>17389</v>
      </c>
      <c r="AR713" s="52">
        <f>SAStab!C12028</f>
        <v>0</v>
      </c>
      <c r="AS713" s="52">
        <f>SAStab!D12028</f>
        <v>0</v>
      </c>
      <c r="AT713" s="52">
        <f>SAStab!E12028</f>
        <v>9772.1</v>
      </c>
      <c r="AU713" s="52">
        <f>SAStab!F12028</f>
        <v>17143.7</v>
      </c>
      <c r="AV713" s="52">
        <f>SAStab!G12028</f>
        <v>25796</v>
      </c>
      <c r="AW713" s="52">
        <f>SAStab!H12028</f>
        <v>32491</v>
      </c>
      <c r="AX713" s="52">
        <f>SAStab!I12028</f>
        <v>36079</v>
      </c>
      <c r="AY713" s="52">
        <f>SAStab!J12028</f>
        <v>42158</v>
      </c>
      <c r="BA713" s="7"/>
      <c r="BB713" s="7" t="str">
        <f t="shared" si="170"/>
        <v xml:space="preserve">      Own Benefit</v>
      </c>
      <c r="BC713" s="98">
        <f>SAStab!F2537</f>
        <v>0.84199999999999997</v>
      </c>
      <c r="BD713" s="52">
        <f>SAStab!B12199</f>
        <v>19053</v>
      </c>
      <c r="BE713" s="52">
        <f>SAStab!C12199</f>
        <v>0</v>
      </c>
      <c r="BF713" s="52">
        <f>SAStab!D12199</f>
        <v>0</v>
      </c>
      <c r="BG713" s="52">
        <f>SAStab!E12199</f>
        <v>10630.5</v>
      </c>
      <c r="BH713" s="52">
        <f>SAStab!F12199</f>
        <v>18633.099999999999</v>
      </c>
      <c r="BI713" s="52">
        <f>SAStab!G12199</f>
        <v>28228</v>
      </c>
      <c r="BJ713" s="52">
        <f>SAStab!H12199</f>
        <v>36103</v>
      </c>
      <c r="BK713" s="52">
        <f>SAStab!I12199</f>
        <v>40308</v>
      </c>
      <c r="BL713" s="52">
        <f>SAStab!J12199</f>
        <v>47241</v>
      </c>
      <c r="BN713" s="7"/>
      <c r="BO713" s="7" t="str">
        <f t="shared" si="171"/>
        <v xml:space="preserve">      Own Benefit</v>
      </c>
      <c r="BP713" s="98">
        <f>SAStab!G2537</f>
        <v>0.84899999999999998</v>
      </c>
      <c r="BQ713">
        <f>SAStab!B12370</f>
        <v>21513</v>
      </c>
      <c r="BR713">
        <f>SAStab!C12370</f>
        <v>0</v>
      </c>
      <c r="BS713">
        <f>SAStab!D12370</f>
        <v>0</v>
      </c>
      <c r="BT713">
        <f>SAStab!E12370</f>
        <v>12301.5</v>
      </c>
      <c r="BU713">
        <f>SAStab!F12370</f>
        <v>20919.099999999999</v>
      </c>
      <c r="BV713" s="11">
        <f>SAStab!G12370</f>
        <v>31629</v>
      </c>
      <c r="BW713" s="11">
        <f>SAStab!H12370</f>
        <v>40768</v>
      </c>
      <c r="BX713" s="11">
        <f>SAStab!I12370</f>
        <v>45365</v>
      </c>
      <c r="BY713" s="11">
        <f>SAStab!J12370</f>
        <v>52575</v>
      </c>
    </row>
    <row r="714" spans="1:77">
      <c r="A714" s="7"/>
      <c r="B714" s="9" t="s">
        <v>45</v>
      </c>
      <c r="C714" s="98">
        <f>SAStab!B2538</f>
        <v>0.39500000000000002</v>
      </c>
      <c r="D714" s="52">
        <f>SAStab!B11516</f>
        <v>5998</v>
      </c>
      <c r="E714" s="52">
        <f>SAStab!C11516</f>
        <v>0</v>
      </c>
      <c r="F714" s="52">
        <f>SAStab!D11516</f>
        <v>0</v>
      </c>
      <c r="G714" s="52">
        <f>SAStab!E11516</f>
        <v>0</v>
      </c>
      <c r="H714" s="52">
        <f>SAStab!F11516</f>
        <v>0</v>
      </c>
      <c r="I714" s="52">
        <f>SAStab!G11516</f>
        <v>11555</v>
      </c>
      <c r="J714" s="52">
        <f>SAStab!H11516</f>
        <v>20619</v>
      </c>
      <c r="K714" s="52">
        <f>SAStab!I11516</f>
        <v>24361</v>
      </c>
      <c r="L714" s="52">
        <f>SAStab!J11516</f>
        <v>29234</v>
      </c>
      <c r="N714" s="7"/>
      <c r="O714" s="7" t="str">
        <f t="shared" si="167"/>
        <v xml:space="preserve">      Spouse Benefit</v>
      </c>
      <c r="P714" s="98">
        <f>SAStab!C2538</f>
        <v>0.41199999999999998</v>
      </c>
      <c r="Q714">
        <f>SAStab!B11687</f>
        <v>6978</v>
      </c>
      <c r="R714" s="52">
        <f>SAStab!C11687</f>
        <v>0</v>
      </c>
      <c r="S714" s="52">
        <f>SAStab!D11687</f>
        <v>0</v>
      </c>
      <c r="T714" s="52">
        <f>SAStab!E11687</f>
        <v>0</v>
      </c>
      <c r="U714" s="52">
        <f>SAStab!F11687</f>
        <v>0</v>
      </c>
      <c r="V714" s="52">
        <f>SAStab!G11687</f>
        <v>13630</v>
      </c>
      <c r="W714" s="52">
        <f>SAStab!H11687</f>
        <v>23119</v>
      </c>
      <c r="X714">
        <f>SAStab!I11687</f>
        <v>27040</v>
      </c>
      <c r="Y714">
        <f>SAStab!J11687</f>
        <v>32744</v>
      </c>
      <c r="AA714" s="7"/>
      <c r="AB714" s="7" t="str">
        <f t="shared" si="168"/>
        <v xml:space="preserve">      Spouse Benefit</v>
      </c>
      <c r="AC714" s="98">
        <f>SAStab!D2538</f>
        <v>0.41499999999999998</v>
      </c>
      <c r="AD714">
        <f>SAStab!B11858</f>
        <v>7604</v>
      </c>
      <c r="AE714">
        <f>SAStab!C11858</f>
        <v>0</v>
      </c>
      <c r="AF714">
        <f>SAStab!D11858</f>
        <v>0</v>
      </c>
      <c r="AG714">
        <f>SAStab!E11858</f>
        <v>0</v>
      </c>
      <c r="AH714">
        <f>SAStab!F11858</f>
        <v>0</v>
      </c>
      <c r="AI714">
        <f>SAStab!G11858</f>
        <v>14808</v>
      </c>
      <c r="AJ714">
        <f>SAStab!H11858</f>
        <v>24978</v>
      </c>
      <c r="AK714">
        <f>SAStab!I11858</f>
        <v>29411</v>
      </c>
      <c r="AL714">
        <f>SAStab!J11858</f>
        <v>35498</v>
      </c>
      <c r="AN714" s="7"/>
      <c r="AO714" s="7" t="str">
        <f t="shared" si="169"/>
        <v xml:space="preserve">      Spouse Benefit</v>
      </c>
      <c r="AP714" s="98">
        <f>SAStab!E2538</f>
        <v>0.39500000000000002</v>
      </c>
      <c r="AQ714" s="52">
        <f>SAStab!B12029</f>
        <v>7902</v>
      </c>
      <c r="AR714" s="52">
        <f>SAStab!C12029</f>
        <v>0</v>
      </c>
      <c r="AS714" s="52">
        <f>SAStab!D12029</f>
        <v>0</v>
      </c>
      <c r="AT714" s="52">
        <f>SAStab!E12029</f>
        <v>0</v>
      </c>
      <c r="AU714" s="52">
        <f>SAStab!F12029</f>
        <v>0</v>
      </c>
      <c r="AV714" s="52">
        <f>SAStab!G12029</f>
        <v>15216</v>
      </c>
      <c r="AW714" s="52">
        <f>SAStab!H12029</f>
        <v>26774</v>
      </c>
      <c r="AX714" s="52">
        <f>SAStab!I12029</f>
        <v>32281</v>
      </c>
      <c r="AY714" s="52">
        <f>SAStab!J12029</f>
        <v>40123</v>
      </c>
      <c r="BA714" s="7"/>
      <c r="BB714" s="7" t="str">
        <f t="shared" si="170"/>
        <v xml:space="preserve">      Spouse Benefit</v>
      </c>
      <c r="BC714" s="98">
        <f>SAStab!F2538</f>
        <v>0.39600000000000002</v>
      </c>
      <c r="BD714" s="52">
        <f>SAStab!B12200</f>
        <v>8735</v>
      </c>
      <c r="BE714" s="52">
        <f>SAStab!C12200</f>
        <v>0</v>
      </c>
      <c r="BF714" s="52">
        <f>SAStab!D12200</f>
        <v>0</v>
      </c>
      <c r="BG714" s="52">
        <f>SAStab!E12200</f>
        <v>0</v>
      </c>
      <c r="BH714" s="52">
        <f>SAStab!F12200</f>
        <v>0</v>
      </c>
      <c r="BI714" s="52">
        <f>SAStab!G12200</f>
        <v>16798</v>
      </c>
      <c r="BJ714" s="52">
        <f>SAStab!H12200</f>
        <v>29391</v>
      </c>
      <c r="BK714" s="52">
        <f>SAStab!I12200</f>
        <v>35968</v>
      </c>
      <c r="BL714" s="52">
        <f>SAStab!J12200</f>
        <v>44775</v>
      </c>
      <c r="BN714" s="7"/>
      <c r="BO714" s="7" t="str">
        <f t="shared" si="171"/>
        <v xml:space="preserve">      Spouse Benefit</v>
      </c>
      <c r="BP714" s="98">
        <f>SAStab!G2538</f>
        <v>0.40200000000000002</v>
      </c>
      <c r="BQ714">
        <f>SAStab!B12371</f>
        <v>9954</v>
      </c>
      <c r="BR714">
        <f>SAStab!C12371</f>
        <v>0</v>
      </c>
      <c r="BS714">
        <f>SAStab!D12371</f>
        <v>0</v>
      </c>
      <c r="BT714">
        <f>SAStab!E12371</f>
        <v>0</v>
      </c>
      <c r="BU714">
        <f>SAStab!F12371</f>
        <v>0</v>
      </c>
      <c r="BV714" s="11">
        <f>SAStab!G12371</f>
        <v>19087</v>
      </c>
      <c r="BW714" s="11">
        <f>SAStab!H12371</f>
        <v>33230</v>
      </c>
      <c r="BX714" s="11">
        <f>SAStab!I12371</f>
        <v>40643</v>
      </c>
      <c r="BY714" s="11">
        <f>SAStab!J12371</f>
        <v>50170</v>
      </c>
    </row>
    <row r="715" spans="1:77">
      <c r="A715" s="7"/>
      <c r="B715" s="9" t="s">
        <v>46</v>
      </c>
      <c r="C715" s="98">
        <f>SAStab!B2539</f>
        <v>0.30599999999999999</v>
      </c>
      <c r="D715" s="52">
        <f>SAStab!B11517</f>
        <v>12615</v>
      </c>
      <c r="E715" s="52">
        <f>SAStab!C11517</f>
        <v>0</v>
      </c>
      <c r="F715" s="52">
        <f>SAStab!D11517</f>
        <v>0</v>
      </c>
      <c r="G715" s="52">
        <f>SAStab!E11517</f>
        <v>0</v>
      </c>
      <c r="H715" s="52">
        <f>SAStab!F11517</f>
        <v>0</v>
      </c>
      <c r="I715" s="52">
        <f>SAStab!G11517</f>
        <v>9220</v>
      </c>
      <c r="J715" s="52">
        <f>SAStab!H11517</f>
        <v>40146</v>
      </c>
      <c r="K715" s="52">
        <f>SAStab!I11517</f>
        <v>63594</v>
      </c>
      <c r="L715" s="52">
        <f>SAStab!J11517</f>
        <v>128766</v>
      </c>
      <c r="N715" s="7"/>
      <c r="O715" s="7" t="str">
        <f t="shared" si="167"/>
        <v xml:space="preserve">      Own Earnings</v>
      </c>
      <c r="P715" s="98">
        <f>SAStab!C2539</f>
        <v>0.31900000000000001</v>
      </c>
      <c r="Q715">
        <f>SAStab!B11688</f>
        <v>12661</v>
      </c>
      <c r="R715" s="52">
        <f>SAStab!C11688</f>
        <v>0</v>
      </c>
      <c r="S715" s="52">
        <f>SAStab!D11688</f>
        <v>0</v>
      </c>
      <c r="T715" s="52">
        <f>SAStab!E11688</f>
        <v>0</v>
      </c>
      <c r="U715" s="52">
        <f>SAStab!F11688</f>
        <v>0</v>
      </c>
      <c r="V715" s="52">
        <f>SAStab!G11688</f>
        <v>11891</v>
      </c>
      <c r="W715" s="52">
        <f>SAStab!H11688</f>
        <v>42789</v>
      </c>
      <c r="X715">
        <f>SAStab!I11688</f>
        <v>67427</v>
      </c>
      <c r="Y715">
        <f>SAStab!J11688</f>
        <v>138208</v>
      </c>
      <c r="AA715" s="7"/>
      <c r="AB715" s="7" t="str">
        <f t="shared" si="168"/>
        <v xml:space="preserve">      Own Earnings</v>
      </c>
      <c r="AC715" s="98">
        <f>SAStab!D2539</f>
        <v>0.29199999999999998</v>
      </c>
      <c r="AD715">
        <f>SAStab!B11859</f>
        <v>13497</v>
      </c>
      <c r="AE715">
        <f>SAStab!C11859</f>
        <v>0</v>
      </c>
      <c r="AF715">
        <f>SAStab!D11859</f>
        <v>0</v>
      </c>
      <c r="AG715">
        <f>SAStab!E11859</f>
        <v>0</v>
      </c>
      <c r="AH715">
        <f>SAStab!F11859</f>
        <v>0</v>
      </c>
      <c r="AI715">
        <f>SAStab!G11859</f>
        <v>8228</v>
      </c>
      <c r="AJ715">
        <f>SAStab!H11859</f>
        <v>44758</v>
      </c>
      <c r="AK715">
        <f>SAStab!I11859</f>
        <v>72453</v>
      </c>
      <c r="AL715">
        <f>SAStab!J11859</f>
        <v>152466</v>
      </c>
      <c r="AN715" s="7"/>
      <c r="AO715" s="7" t="str">
        <f t="shared" si="169"/>
        <v xml:space="preserve">      Own Earnings</v>
      </c>
      <c r="AP715" s="98">
        <f>SAStab!E2539</f>
        <v>0.28199999999999997</v>
      </c>
      <c r="AQ715" s="52">
        <f>SAStab!B12030</f>
        <v>14536</v>
      </c>
      <c r="AR715" s="52">
        <f>SAStab!C12030</f>
        <v>0</v>
      </c>
      <c r="AS715" s="52">
        <f>SAStab!D12030</f>
        <v>0</v>
      </c>
      <c r="AT715" s="52">
        <f>SAStab!E12030</f>
        <v>0</v>
      </c>
      <c r="AU715" s="52">
        <f>SAStab!F12030</f>
        <v>0</v>
      </c>
      <c r="AV715" s="52">
        <f>SAStab!G12030</f>
        <v>6292</v>
      </c>
      <c r="AW715" s="52">
        <f>SAStab!H12030</f>
        <v>47662</v>
      </c>
      <c r="AX715" s="52">
        <f>SAStab!I12030</f>
        <v>79310</v>
      </c>
      <c r="AY715" s="52">
        <f>SAStab!J12030</f>
        <v>173949</v>
      </c>
      <c r="BA715" s="7"/>
      <c r="BB715" s="7" t="str">
        <f t="shared" si="170"/>
        <v xml:space="preserve">      Own Earnings</v>
      </c>
      <c r="BC715" s="98">
        <f>SAStab!F2539</f>
        <v>0.29899999999999999</v>
      </c>
      <c r="BD715" s="52">
        <f>SAStab!B12201</f>
        <v>17730</v>
      </c>
      <c r="BE715" s="52">
        <f>SAStab!C12201</f>
        <v>0</v>
      </c>
      <c r="BF715" s="52">
        <f>SAStab!D12201</f>
        <v>0</v>
      </c>
      <c r="BG715" s="52">
        <f>SAStab!E12201</f>
        <v>0</v>
      </c>
      <c r="BH715" s="52">
        <f>SAStab!F12201</f>
        <v>0</v>
      </c>
      <c r="BI715" s="52">
        <f>SAStab!G12201</f>
        <v>10536</v>
      </c>
      <c r="BJ715" s="52">
        <f>SAStab!H12201</f>
        <v>55576</v>
      </c>
      <c r="BK715" s="52">
        <f>SAStab!I12201</f>
        <v>91315</v>
      </c>
      <c r="BL715" s="52">
        <f>SAStab!J12201</f>
        <v>200116</v>
      </c>
      <c r="BN715" s="7"/>
      <c r="BO715" s="7" t="str">
        <f t="shared" si="171"/>
        <v xml:space="preserve">      Own Earnings</v>
      </c>
      <c r="BP715" s="98">
        <f>SAStab!G2539</f>
        <v>0.29599999999999999</v>
      </c>
      <c r="BQ715">
        <f>SAStab!B12372</f>
        <v>18814</v>
      </c>
      <c r="BR715">
        <f>SAStab!C12372</f>
        <v>0</v>
      </c>
      <c r="BS715">
        <f>SAStab!D12372</f>
        <v>0</v>
      </c>
      <c r="BT715">
        <f>SAStab!E12372</f>
        <v>0</v>
      </c>
      <c r="BU715">
        <f>SAStab!F12372</f>
        <v>0</v>
      </c>
      <c r="BV715" s="11">
        <f>SAStab!G12372</f>
        <v>10778</v>
      </c>
      <c r="BW715" s="11">
        <f>SAStab!H12372</f>
        <v>61966</v>
      </c>
      <c r="BX715" s="11">
        <f>SAStab!I12372</f>
        <v>102012</v>
      </c>
      <c r="BY715" s="11">
        <f>SAStab!J12372</f>
        <v>225267</v>
      </c>
    </row>
    <row r="716" spans="1:77">
      <c r="A716" s="7"/>
      <c r="B716" s="9" t="s">
        <v>47</v>
      </c>
      <c r="C716" s="98">
        <f>SAStab!B2540</f>
        <v>0.22700000000000001</v>
      </c>
      <c r="D716" s="52">
        <f>SAStab!B11518</f>
        <v>9989</v>
      </c>
      <c r="E716" s="52">
        <f>SAStab!C11518</f>
        <v>0</v>
      </c>
      <c r="F716" s="52">
        <f>SAStab!D11518</f>
        <v>0</v>
      </c>
      <c r="G716" s="52">
        <f>SAStab!E11518</f>
        <v>0</v>
      </c>
      <c r="H716" s="52">
        <f>SAStab!F11518</f>
        <v>0</v>
      </c>
      <c r="I716" s="52">
        <f>SAStab!G11518</f>
        <v>0</v>
      </c>
      <c r="J716" s="52">
        <f>SAStab!H11518</f>
        <v>34018</v>
      </c>
      <c r="K716" s="52">
        <f>SAStab!I11518</f>
        <v>57605</v>
      </c>
      <c r="L716" s="52">
        <f>SAStab!J11518</f>
        <v>127629</v>
      </c>
      <c r="N716" s="7"/>
      <c r="O716" s="7" t="str">
        <f t="shared" si="167"/>
        <v xml:space="preserve">      Spouse Earnings</v>
      </c>
      <c r="P716" s="98">
        <f>SAStab!C2540</f>
        <v>0.22700000000000001</v>
      </c>
      <c r="Q716">
        <f>SAStab!B11689</f>
        <v>10201</v>
      </c>
      <c r="R716" s="52">
        <f>SAStab!C11689</f>
        <v>0</v>
      </c>
      <c r="S716" s="52">
        <f>SAStab!D11689</f>
        <v>0</v>
      </c>
      <c r="T716" s="52">
        <f>SAStab!E11689</f>
        <v>0</v>
      </c>
      <c r="U716" s="52">
        <f>SAStab!F11689</f>
        <v>0</v>
      </c>
      <c r="V716" s="52">
        <f>SAStab!G11689</f>
        <v>0</v>
      </c>
      <c r="W716" s="52">
        <f>SAStab!H11689</f>
        <v>35625</v>
      </c>
      <c r="X716">
        <f>SAStab!I11689</f>
        <v>62208</v>
      </c>
      <c r="Y716">
        <f>SAStab!J11689</f>
        <v>133604</v>
      </c>
      <c r="AA716" s="7"/>
      <c r="AB716" s="7" t="str">
        <f t="shared" si="168"/>
        <v xml:space="preserve">      Spouse Earnings</v>
      </c>
      <c r="AC716" s="98">
        <f>SAStab!D2540</f>
        <v>0.19900000000000001</v>
      </c>
      <c r="AD716">
        <f>SAStab!B11860</f>
        <v>9869</v>
      </c>
      <c r="AE716">
        <f>SAStab!C11860</f>
        <v>0</v>
      </c>
      <c r="AF716">
        <f>SAStab!D11860</f>
        <v>0</v>
      </c>
      <c r="AG716">
        <f>SAStab!E11860</f>
        <v>0</v>
      </c>
      <c r="AH716">
        <f>SAStab!F11860</f>
        <v>0</v>
      </c>
      <c r="AI716">
        <f>SAStab!G11860</f>
        <v>0</v>
      </c>
      <c r="AJ716">
        <f>SAStab!H11860</f>
        <v>34109</v>
      </c>
      <c r="AK716">
        <f>SAStab!I11860</f>
        <v>63111</v>
      </c>
      <c r="AL716">
        <f>SAStab!J11860</f>
        <v>143148</v>
      </c>
      <c r="AN716" s="7"/>
      <c r="AO716" s="7" t="str">
        <f t="shared" si="169"/>
        <v xml:space="preserve">      Spouse Earnings</v>
      </c>
      <c r="AP716" s="98">
        <f>SAStab!E2540</f>
        <v>0.188</v>
      </c>
      <c r="AQ716" s="52">
        <f>SAStab!B12031</f>
        <v>11070</v>
      </c>
      <c r="AR716" s="52">
        <f>SAStab!C12031</f>
        <v>0</v>
      </c>
      <c r="AS716" s="52">
        <f>SAStab!D12031</f>
        <v>0</v>
      </c>
      <c r="AT716" s="52">
        <f>SAStab!E12031</f>
        <v>0</v>
      </c>
      <c r="AU716" s="52">
        <f>SAStab!F12031</f>
        <v>0</v>
      </c>
      <c r="AV716" s="52">
        <f>SAStab!G12031</f>
        <v>0</v>
      </c>
      <c r="AW716" s="52">
        <f>SAStab!H12031</f>
        <v>34964</v>
      </c>
      <c r="AX716" s="52">
        <f>SAStab!I12031</f>
        <v>70025</v>
      </c>
      <c r="AY716" s="52">
        <f>SAStab!J12031</f>
        <v>166197</v>
      </c>
      <c r="BA716" s="7"/>
      <c r="BB716" s="7" t="str">
        <f t="shared" si="170"/>
        <v xml:space="preserve">      Spouse Earnings</v>
      </c>
      <c r="BC716" s="98">
        <f>SAStab!F2540</f>
        <v>0.20200000000000001</v>
      </c>
      <c r="BD716" s="52">
        <f>SAStab!B12202</f>
        <v>13305</v>
      </c>
      <c r="BE716" s="52">
        <f>SAStab!C12202</f>
        <v>0</v>
      </c>
      <c r="BF716" s="52">
        <f>SAStab!D12202</f>
        <v>0</v>
      </c>
      <c r="BG716" s="52">
        <f>SAStab!E12202</f>
        <v>0</v>
      </c>
      <c r="BH716" s="52">
        <f>SAStab!F12202</f>
        <v>0</v>
      </c>
      <c r="BI716" s="52">
        <f>SAStab!G12202</f>
        <v>0</v>
      </c>
      <c r="BJ716" s="52">
        <f>SAStab!H12202</f>
        <v>42063</v>
      </c>
      <c r="BK716" s="52">
        <f>SAStab!I12202</f>
        <v>80472</v>
      </c>
      <c r="BL716" s="52">
        <f>SAStab!J12202</f>
        <v>183210</v>
      </c>
      <c r="BN716" s="7"/>
      <c r="BO716" s="7" t="str">
        <f t="shared" si="171"/>
        <v xml:space="preserve">      Spouse Earnings</v>
      </c>
      <c r="BP716" s="98">
        <f>SAStab!G2540</f>
        <v>0.19900000000000001</v>
      </c>
      <c r="BQ716">
        <f>SAStab!B12373</f>
        <v>14107</v>
      </c>
      <c r="BR716">
        <f>SAStab!C12373</f>
        <v>0</v>
      </c>
      <c r="BS716">
        <f>SAStab!D12373</f>
        <v>0</v>
      </c>
      <c r="BT716">
        <f>SAStab!E12373</f>
        <v>0</v>
      </c>
      <c r="BU716">
        <f>SAStab!F12373</f>
        <v>0</v>
      </c>
      <c r="BV716" s="11">
        <f>SAStab!G12373</f>
        <v>0</v>
      </c>
      <c r="BW716" s="11">
        <f>SAStab!H12373</f>
        <v>46444</v>
      </c>
      <c r="BX716" s="11">
        <f>SAStab!I12373</f>
        <v>88185</v>
      </c>
      <c r="BY716" s="11">
        <f>SAStab!J12373</f>
        <v>204162</v>
      </c>
    </row>
    <row r="717" spans="1:77">
      <c r="A717" s="7"/>
      <c r="B717" s="7" t="s">
        <v>312</v>
      </c>
      <c r="C717" s="98">
        <f>SAStab!B2541</f>
        <v>1</v>
      </c>
      <c r="D717" s="52">
        <f>SAStab!B11519</f>
        <v>63900</v>
      </c>
      <c r="E717" s="52">
        <f>SAStab!C11519</f>
        <v>6892.67</v>
      </c>
      <c r="F717" s="52">
        <f>SAStab!D11519</f>
        <v>10683.05</v>
      </c>
      <c r="G717" s="52">
        <f>SAStab!E11519</f>
        <v>21784.1</v>
      </c>
      <c r="H717" s="52">
        <f>SAStab!F11519</f>
        <v>42279.7</v>
      </c>
      <c r="I717" s="52">
        <f>SAStab!G11519</f>
        <v>75222</v>
      </c>
      <c r="J717" s="52">
        <f>SAStab!H11519</f>
        <v>126345</v>
      </c>
      <c r="K717" s="52">
        <f>SAStab!I11519</f>
        <v>176269</v>
      </c>
      <c r="L717" s="52">
        <f>SAStab!J11519</f>
        <v>401458</v>
      </c>
      <c r="N717" s="7"/>
      <c r="O717" s="7" t="str">
        <f t="shared" si="167"/>
        <v>Net Annuity Income</v>
      </c>
      <c r="P717" s="98">
        <f>SAStab!C2541</f>
        <v>1</v>
      </c>
      <c r="Q717">
        <f>SAStab!B11690</f>
        <v>68506</v>
      </c>
      <c r="R717" s="52">
        <f>SAStab!C11690</f>
        <v>6709.14</v>
      </c>
      <c r="S717" s="52">
        <f>SAStab!D11690</f>
        <v>11082.74</v>
      </c>
      <c r="T717" s="52">
        <f>SAStab!E11690</f>
        <v>22895.7</v>
      </c>
      <c r="U717" s="52">
        <f>SAStab!F11690</f>
        <v>44542.2</v>
      </c>
      <c r="V717" s="52">
        <f>SAStab!G11690</f>
        <v>79646</v>
      </c>
      <c r="W717" s="52">
        <f>SAStab!H11690</f>
        <v>133441</v>
      </c>
      <c r="X717">
        <f>SAStab!I11690</f>
        <v>191204</v>
      </c>
      <c r="Y717">
        <f>SAStab!J11690</f>
        <v>431014</v>
      </c>
      <c r="AA717" s="7"/>
      <c r="AB717" s="7" t="str">
        <f t="shared" si="168"/>
        <v>Net Annuity Income</v>
      </c>
      <c r="AC717" s="98">
        <f>SAStab!D2541</f>
        <v>1</v>
      </c>
      <c r="AD717">
        <f>SAStab!B11861</f>
        <v>70427</v>
      </c>
      <c r="AE717">
        <f>SAStab!C11861</f>
        <v>6205.19</v>
      </c>
      <c r="AF717">
        <f>SAStab!D11861</f>
        <v>10994.35</v>
      </c>
      <c r="AG717">
        <f>SAStab!E11861</f>
        <v>22958.2</v>
      </c>
      <c r="AH717">
        <f>SAStab!F11861</f>
        <v>44885.1</v>
      </c>
      <c r="AI717">
        <f>SAStab!G11861</f>
        <v>82174</v>
      </c>
      <c r="AJ717">
        <f>SAStab!H11861</f>
        <v>142040</v>
      </c>
      <c r="AK717">
        <f>SAStab!I11861</f>
        <v>199187</v>
      </c>
      <c r="AL717">
        <f>SAStab!J11861</f>
        <v>452392</v>
      </c>
      <c r="AN717" s="7"/>
      <c r="AO717" s="7" t="str">
        <f t="shared" si="169"/>
        <v>Net Annuity Income</v>
      </c>
      <c r="AP717" s="98">
        <f>SAStab!E2541</f>
        <v>1</v>
      </c>
      <c r="AQ717" s="52">
        <f>SAStab!B12032</f>
        <v>73516</v>
      </c>
      <c r="AR717" s="52">
        <f>SAStab!C12032</f>
        <v>5333.44</v>
      </c>
      <c r="AS717" s="52">
        <f>SAStab!D12032</f>
        <v>10625.27</v>
      </c>
      <c r="AT717" s="52">
        <f>SAStab!E12032</f>
        <v>23015.1</v>
      </c>
      <c r="AU717" s="52">
        <f>SAStab!F12032</f>
        <v>45204.1</v>
      </c>
      <c r="AV717" s="52">
        <f>SAStab!G12032</f>
        <v>85037</v>
      </c>
      <c r="AW717" s="52">
        <f>SAStab!H12032</f>
        <v>149580</v>
      </c>
      <c r="AX717" s="52">
        <f>SAStab!I12032</f>
        <v>215762</v>
      </c>
      <c r="AY717" s="52">
        <f>SAStab!J12032</f>
        <v>493101</v>
      </c>
      <c r="BA717" s="7"/>
      <c r="BB717" s="7" t="str">
        <f t="shared" si="170"/>
        <v>Net Annuity Income</v>
      </c>
      <c r="BC717" s="98">
        <f>SAStab!F2541</f>
        <v>1</v>
      </c>
      <c r="BD717" s="52">
        <f>SAStab!B12203</f>
        <v>77070</v>
      </c>
      <c r="BE717" s="52">
        <f>SAStab!C12203</f>
        <v>4592.25</v>
      </c>
      <c r="BF717" s="52">
        <f>SAStab!D12203</f>
        <v>10807.85</v>
      </c>
      <c r="BG717" s="52">
        <f>SAStab!E12203</f>
        <v>24020.3</v>
      </c>
      <c r="BH717" s="52">
        <f>SAStab!F12203</f>
        <v>48128.2</v>
      </c>
      <c r="BI717" s="52">
        <f>SAStab!G12203</f>
        <v>91400</v>
      </c>
      <c r="BJ717" s="52">
        <f>SAStab!H12203</f>
        <v>159442</v>
      </c>
      <c r="BK717" s="52">
        <f>SAStab!I12203</f>
        <v>227486</v>
      </c>
      <c r="BL717" s="52">
        <f>SAStab!J12203</f>
        <v>503231</v>
      </c>
      <c r="BN717" s="7"/>
      <c r="BO717" s="7" t="str">
        <f t="shared" si="171"/>
        <v>Net Annuity Income</v>
      </c>
      <c r="BP717" s="98">
        <f>SAStab!G2541</f>
        <v>1</v>
      </c>
      <c r="BQ717">
        <f>SAStab!B12374</f>
        <v>81210</v>
      </c>
      <c r="BR717">
        <f>SAStab!C12374</f>
        <v>4283.2700000000004</v>
      </c>
      <c r="BS717">
        <f>SAStab!D12374</f>
        <v>11256.05</v>
      </c>
      <c r="BT717">
        <f>SAStab!E12374</f>
        <v>25656.7</v>
      </c>
      <c r="BU717">
        <f>SAStab!F12374</f>
        <v>51911.4</v>
      </c>
      <c r="BV717" s="11">
        <f>SAStab!G12374</f>
        <v>96714</v>
      </c>
      <c r="BW717" s="11">
        <f>SAStab!H12374</f>
        <v>168898</v>
      </c>
      <c r="BX717" s="11">
        <f>SAStab!I12374</f>
        <v>234986</v>
      </c>
      <c r="BY717" s="11">
        <f>SAStab!J12374</f>
        <v>499150</v>
      </c>
    </row>
    <row r="718" spans="1:77">
      <c r="A718" s="7"/>
      <c r="B718" s="7" t="s">
        <v>311</v>
      </c>
      <c r="C718" s="98">
        <f>SAStab!B2542</f>
        <v>1</v>
      </c>
      <c r="D718" s="52">
        <f>SAStab!B11520</f>
        <v>38395</v>
      </c>
      <c r="E718" s="52">
        <f>SAStab!C11520</f>
        <v>5014.59</v>
      </c>
      <c r="F718" s="52">
        <f>SAStab!D11520</f>
        <v>8399.3799999999992</v>
      </c>
      <c r="G718" s="52">
        <f>SAStab!E11520</f>
        <v>16038.1</v>
      </c>
      <c r="H718" s="52">
        <f>SAStab!F11520</f>
        <v>29916.3</v>
      </c>
      <c r="I718" s="52">
        <f>SAStab!G11520</f>
        <v>50627</v>
      </c>
      <c r="J718" s="52">
        <f>SAStab!H11520</f>
        <v>76434</v>
      </c>
      <c r="K718" s="52">
        <f>SAStab!I11520</f>
        <v>98088</v>
      </c>
      <c r="L718" s="52">
        <f>SAStab!J11520</f>
        <v>149789</v>
      </c>
      <c r="N718" s="7"/>
      <c r="O718" s="7" t="str">
        <f t="shared" si="167"/>
        <v>Net Cash Income</v>
      </c>
      <c r="P718" s="98">
        <f>SAStab!C2542</f>
        <v>1</v>
      </c>
      <c r="Q718">
        <f>SAStab!B11691</f>
        <v>40922</v>
      </c>
      <c r="R718" s="52">
        <f>SAStab!C11691</f>
        <v>4794.2299999999996</v>
      </c>
      <c r="S718" s="52">
        <f>SAStab!D11691</f>
        <v>8556.33</v>
      </c>
      <c r="T718" s="52">
        <f>SAStab!E11691</f>
        <v>17367.5</v>
      </c>
      <c r="U718" s="52">
        <f>SAStab!F11691</f>
        <v>32516.6</v>
      </c>
      <c r="V718" s="52">
        <f>SAStab!G11691</f>
        <v>54582</v>
      </c>
      <c r="W718" s="52">
        <f>SAStab!H11691</f>
        <v>83228</v>
      </c>
      <c r="X718">
        <f>SAStab!I11691</f>
        <v>105564</v>
      </c>
      <c r="Y718">
        <f>SAStab!J11691</f>
        <v>164628</v>
      </c>
      <c r="AA718" s="7"/>
      <c r="AB718" s="7" t="str">
        <f t="shared" si="168"/>
        <v>Net Cash Income</v>
      </c>
      <c r="AC718" s="98">
        <f>SAStab!D2542</f>
        <v>1</v>
      </c>
      <c r="AD718">
        <f>SAStab!B11862</f>
        <v>42521</v>
      </c>
      <c r="AE718">
        <f>SAStab!C11862</f>
        <v>4492.88</v>
      </c>
      <c r="AF718">
        <f>SAStab!D11862</f>
        <v>8371.5499999999993</v>
      </c>
      <c r="AG718">
        <f>SAStab!E11862</f>
        <v>17421.8</v>
      </c>
      <c r="AH718">
        <f>SAStab!F11862</f>
        <v>32786.9</v>
      </c>
      <c r="AI718">
        <f>SAStab!G11862</f>
        <v>56648</v>
      </c>
      <c r="AJ718">
        <f>SAStab!H11862</f>
        <v>87224</v>
      </c>
      <c r="AK718">
        <f>SAStab!I11862</f>
        <v>111797</v>
      </c>
      <c r="AL718">
        <f>SAStab!J11862</f>
        <v>176423</v>
      </c>
      <c r="AN718" s="7"/>
      <c r="AO718" s="7" t="str">
        <f t="shared" si="169"/>
        <v>Net Cash Income</v>
      </c>
      <c r="AP718" s="98">
        <f>SAStab!E2542</f>
        <v>0.999</v>
      </c>
      <c r="AQ718" s="52">
        <f>SAStab!B12033</f>
        <v>44807</v>
      </c>
      <c r="AR718" s="52">
        <f>SAStab!C12033</f>
        <v>3324.32</v>
      </c>
      <c r="AS718" s="52">
        <f>SAStab!D12033</f>
        <v>7810.48</v>
      </c>
      <c r="AT718" s="52">
        <f>SAStab!E12033</f>
        <v>17222.099999999999</v>
      </c>
      <c r="AU718" s="52">
        <f>SAStab!F12033</f>
        <v>33017.800000000003</v>
      </c>
      <c r="AV718" s="52">
        <f>SAStab!G12033</f>
        <v>59266</v>
      </c>
      <c r="AW718" s="52">
        <f>SAStab!H12033</f>
        <v>93498</v>
      </c>
      <c r="AX718" s="52">
        <f>SAStab!I12033</f>
        <v>120966</v>
      </c>
      <c r="AY718" s="52">
        <f>SAStab!J12033</f>
        <v>203630</v>
      </c>
      <c r="BA718" s="7"/>
      <c r="BB718" s="7" t="str">
        <f t="shared" si="170"/>
        <v>Net Cash Income</v>
      </c>
      <c r="BC718" s="98">
        <f>SAStab!F2542</f>
        <v>0.999</v>
      </c>
      <c r="BD718" s="52">
        <f>SAStab!B12204</f>
        <v>49321</v>
      </c>
      <c r="BE718" s="52">
        <f>SAStab!C12204</f>
        <v>2521.6</v>
      </c>
      <c r="BF718" s="52">
        <f>SAStab!D12204</f>
        <v>7853.66</v>
      </c>
      <c r="BG718" s="52">
        <f>SAStab!E12204</f>
        <v>17901.8</v>
      </c>
      <c r="BH718" s="52">
        <f>SAStab!F12204</f>
        <v>35466</v>
      </c>
      <c r="BI718" s="52">
        <f>SAStab!G12204</f>
        <v>64766</v>
      </c>
      <c r="BJ718" s="52">
        <f>SAStab!H12204</f>
        <v>103495</v>
      </c>
      <c r="BK718" s="52">
        <f>SAStab!I12204</f>
        <v>134410</v>
      </c>
      <c r="BL718" s="52">
        <f>SAStab!J12204</f>
        <v>230730</v>
      </c>
      <c r="BN718" s="7"/>
      <c r="BO718" s="7" t="str">
        <f t="shared" si="171"/>
        <v>Net Cash Income</v>
      </c>
      <c r="BP718" s="98">
        <f>SAStab!G2542</f>
        <v>1</v>
      </c>
      <c r="BQ718">
        <f>SAStab!B12375</f>
        <v>53411</v>
      </c>
      <c r="BR718">
        <f>SAStab!C12375</f>
        <v>2145.5100000000002</v>
      </c>
      <c r="BS718">
        <f>SAStab!D12375</f>
        <v>8099.71</v>
      </c>
      <c r="BT718">
        <f>SAStab!E12375</f>
        <v>19412.8</v>
      </c>
      <c r="BU718">
        <f>SAStab!F12375</f>
        <v>39219.300000000003</v>
      </c>
      <c r="BV718" s="11">
        <f>SAStab!G12375</f>
        <v>70628</v>
      </c>
      <c r="BW718" s="11">
        <f>SAStab!H12375</f>
        <v>113454</v>
      </c>
      <c r="BX718" s="11">
        <f>SAStab!I12375</f>
        <v>149256</v>
      </c>
      <c r="BY718" s="11">
        <f>SAStab!J12375</f>
        <v>252899</v>
      </c>
    </row>
    <row r="719" spans="1:77">
      <c r="A719" s="7"/>
      <c r="B719" s="7" t="s">
        <v>62</v>
      </c>
      <c r="C719" s="98">
        <f>SAStab!B2543</f>
        <v>0.5</v>
      </c>
      <c r="D719" s="52">
        <f>SAStab!B11521</f>
        <v>4562</v>
      </c>
      <c r="E719" s="52">
        <f>SAStab!C11521</f>
        <v>0</v>
      </c>
      <c r="F719" s="52">
        <f>SAStab!D11521</f>
        <v>0</v>
      </c>
      <c r="G719" s="52">
        <f>SAStab!E11521</f>
        <v>0</v>
      </c>
      <c r="H719" s="52">
        <f>SAStab!F11521</f>
        <v>0</v>
      </c>
      <c r="I719" s="52">
        <f>SAStab!G11521</f>
        <v>4016</v>
      </c>
      <c r="J719" s="52">
        <f>SAStab!H11521</f>
        <v>10815</v>
      </c>
      <c r="K719" s="52">
        <f>SAStab!I11521</f>
        <v>18063</v>
      </c>
      <c r="L719" s="52">
        <f>SAStab!J11521</f>
        <v>48955</v>
      </c>
      <c r="N719" s="7"/>
      <c r="O719" s="7" t="str">
        <f t="shared" si="167"/>
        <v>Federal Income Tax</v>
      </c>
      <c r="P719" s="98">
        <f>SAStab!C2543</f>
        <v>0.53</v>
      </c>
      <c r="Q719">
        <f>SAStab!B11692</f>
        <v>4674</v>
      </c>
      <c r="R719" s="52">
        <f>SAStab!C11692</f>
        <v>0</v>
      </c>
      <c r="S719" s="52">
        <f>SAStab!D11692</f>
        <v>0</v>
      </c>
      <c r="T719" s="52">
        <f>SAStab!E11692</f>
        <v>0</v>
      </c>
      <c r="U719" s="52">
        <f>SAStab!F11692</f>
        <v>179.7</v>
      </c>
      <c r="V719" s="52">
        <f>SAStab!G11692</f>
        <v>4933</v>
      </c>
      <c r="W719" s="52">
        <f>SAStab!H11692</f>
        <v>12782</v>
      </c>
      <c r="X719">
        <f>SAStab!I11692</f>
        <v>20338</v>
      </c>
      <c r="Y719">
        <f>SAStab!J11692</f>
        <v>53703</v>
      </c>
      <c r="AA719" s="7"/>
      <c r="AB719" s="7" t="str">
        <f t="shared" si="168"/>
        <v>Federal Income Tax</v>
      </c>
      <c r="AC719" s="98">
        <f>SAStab!D2543</f>
        <v>0.51800000000000002</v>
      </c>
      <c r="AD719">
        <f>SAStab!B11863</f>
        <v>5558</v>
      </c>
      <c r="AE719">
        <f>SAStab!C11863</f>
        <v>0</v>
      </c>
      <c r="AF719">
        <f>SAStab!D11863</f>
        <v>0</v>
      </c>
      <c r="AG719">
        <f>SAStab!E11863</f>
        <v>0</v>
      </c>
      <c r="AH719">
        <f>SAStab!F11863</f>
        <v>126</v>
      </c>
      <c r="AI719">
        <f>SAStab!G11863</f>
        <v>5404</v>
      </c>
      <c r="AJ719">
        <f>SAStab!H11863</f>
        <v>13847</v>
      </c>
      <c r="AK719">
        <f>SAStab!I11863</f>
        <v>23128</v>
      </c>
      <c r="AL719">
        <f>SAStab!J11863</f>
        <v>62504</v>
      </c>
      <c r="AN719" s="7"/>
      <c r="AO719" s="7" t="str">
        <f t="shared" si="169"/>
        <v>Federal Income Tax</v>
      </c>
      <c r="AP719" s="98">
        <f>SAStab!E2543</f>
        <v>0.51300000000000001</v>
      </c>
      <c r="AQ719" s="52">
        <f>SAStab!B12034</f>
        <v>6625</v>
      </c>
      <c r="AR719" s="52">
        <f>SAStab!C12034</f>
        <v>0</v>
      </c>
      <c r="AS719" s="52">
        <f>SAStab!D12034</f>
        <v>0</v>
      </c>
      <c r="AT719" s="52">
        <f>SAStab!E12034</f>
        <v>0</v>
      </c>
      <c r="AU719" s="52">
        <f>SAStab!F12034</f>
        <v>86.9</v>
      </c>
      <c r="AV719" s="52">
        <f>SAStab!G12034</f>
        <v>5939</v>
      </c>
      <c r="AW719" s="52">
        <f>SAStab!H12034</f>
        <v>16277</v>
      </c>
      <c r="AX719" s="52">
        <f>SAStab!I12034</f>
        <v>27593</v>
      </c>
      <c r="AY719" s="52">
        <f>SAStab!J12034</f>
        <v>79129</v>
      </c>
      <c r="BA719" s="7"/>
      <c r="BB719" s="7" t="str">
        <f t="shared" si="170"/>
        <v>Federal Income Tax</v>
      </c>
      <c r="BC719" s="98">
        <f>SAStab!F2543</f>
        <v>0.52500000000000002</v>
      </c>
      <c r="BD719" s="52">
        <f>SAStab!B12205</f>
        <v>8538</v>
      </c>
      <c r="BE719" s="52">
        <f>SAStab!C12205</f>
        <v>0</v>
      </c>
      <c r="BF719" s="52">
        <f>SAStab!D12205</f>
        <v>0</v>
      </c>
      <c r="BG719" s="52">
        <f>SAStab!E12205</f>
        <v>0</v>
      </c>
      <c r="BH719" s="52">
        <f>SAStab!F12205</f>
        <v>403.3</v>
      </c>
      <c r="BI719" s="52">
        <f>SAStab!G12205</f>
        <v>7053</v>
      </c>
      <c r="BJ719" s="52">
        <f>SAStab!H12205</f>
        <v>19640</v>
      </c>
      <c r="BK719" s="52">
        <f>SAStab!I12205</f>
        <v>33103</v>
      </c>
      <c r="BL719" s="52">
        <f>SAStab!J12205</f>
        <v>91612</v>
      </c>
      <c r="BN719" s="7"/>
      <c r="BO719" s="7" t="str">
        <f t="shared" si="171"/>
        <v>Federal Income Tax</v>
      </c>
      <c r="BP719" s="98">
        <f>SAStab!G2543</f>
        <v>0.53800000000000003</v>
      </c>
      <c r="BQ719">
        <f>SAStab!B12376</f>
        <v>9439</v>
      </c>
      <c r="BR719">
        <f>SAStab!C12376</f>
        <v>0</v>
      </c>
      <c r="BS719">
        <f>SAStab!D12376</f>
        <v>0</v>
      </c>
      <c r="BT719">
        <f>SAStab!E12376</f>
        <v>0</v>
      </c>
      <c r="BU719">
        <f>SAStab!F12376</f>
        <v>741.6</v>
      </c>
      <c r="BV719" s="11">
        <f>SAStab!G12376</f>
        <v>8913</v>
      </c>
      <c r="BW719" s="11">
        <f>SAStab!H12376</f>
        <v>23773</v>
      </c>
      <c r="BX719" s="11">
        <f>SAStab!I12376</f>
        <v>40473</v>
      </c>
      <c r="BY719" s="11">
        <f>SAStab!J12376</f>
        <v>105009</v>
      </c>
    </row>
    <row r="720" spans="1:77">
      <c r="A720" s="7"/>
      <c r="B720" s="7" t="s">
        <v>277</v>
      </c>
      <c r="C720" s="98">
        <f>SAStab!B2544</f>
        <v>0.39300000000000002</v>
      </c>
      <c r="D720" s="52">
        <f>SAStab!B11522</f>
        <v>950</v>
      </c>
      <c r="E720" s="52">
        <f>SAStab!C11522</f>
        <v>0</v>
      </c>
      <c r="F720" s="52">
        <f>SAStab!D11522</f>
        <v>0</v>
      </c>
      <c r="G720" s="52">
        <f>SAStab!E11522</f>
        <v>0</v>
      </c>
      <c r="H720" s="52">
        <f>SAStab!F11522</f>
        <v>0</v>
      </c>
      <c r="I720" s="52">
        <f>SAStab!G11522</f>
        <v>567</v>
      </c>
      <c r="J720" s="52">
        <f>SAStab!H11522</f>
        <v>2371</v>
      </c>
      <c r="K720" s="52">
        <f>SAStab!I11522</f>
        <v>4186</v>
      </c>
      <c r="L720" s="52">
        <f>SAStab!J11522</f>
        <v>10812</v>
      </c>
      <c r="N720" s="7"/>
      <c r="O720" s="7" t="str">
        <f t="shared" si="167"/>
        <v>State Income Tax</v>
      </c>
      <c r="P720" s="98">
        <f>SAStab!C2544</f>
        <v>0.39700000000000002</v>
      </c>
      <c r="Q720">
        <f>SAStab!B11693</f>
        <v>867</v>
      </c>
      <c r="R720" s="52">
        <f>SAStab!C11693</f>
        <v>0</v>
      </c>
      <c r="S720" s="52">
        <f>SAStab!D11693</f>
        <v>0</v>
      </c>
      <c r="T720" s="52">
        <f>SAStab!E11693</f>
        <v>0</v>
      </c>
      <c r="U720" s="52">
        <f>SAStab!F11693</f>
        <v>0</v>
      </c>
      <c r="V720" s="52">
        <f>SAStab!G11693</f>
        <v>603</v>
      </c>
      <c r="W720" s="52">
        <f>SAStab!H11693</f>
        <v>2425</v>
      </c>
      <c r="X720">
        <f>SAStab!I11693</f>
        <v>4394</v>
      </c>
      <c r="Y720">
        <f>SAStab!J11693</f>
        <v>11710</v>
      </c>
      <c r="AA720" s="7"/>
      <c r="AB720" s="7" t="str">
        <f t="shared" si="168"/>
        <v>State Income Tax</v>
      </c>
      <c r="AC720" s="98">
        <f>SAStab!D2544</f>
        <v>0.38</v>
      </c>
      <c r="AD720">
        <f>SAStab!B11864</f>
        <v>929</v>
      </c>
      <c r="AE720">
        <f>SAStab!C11864</f>
        <v>0</v>
      </c>
      <c r="AF720">
        <f>SAStab!D11864</f>
        <v>0</v>
      </c>
      <c r="AG720">
        <f>SAStab!E11864</f>
        <v>0</v>
      </c>
      <c r="AH720">
        <f>SAStab!F11864</f>
        <v>0</v>
      </c>
      <c r="AI720">
        <f>SAStab!G11864</f>
        <v>527</v>
      </c>
      <c r="AJ720">
        <f>SAStab!H11864</f>
        <v>2393</v>
      </c>
      <c r="AK720">
        <f>SAStab!I11864</f>
        <v>4361</v>
      </c>
      <c r="AL720">
        <f>SAStab!J11864</f>
        <v>12919</v>
      </c>
      <c r="AN720" s="7"/>
      <c r="AO720" s="7" t="str">
        <f t="shared" si="169"/>
        <v>State Income Tax</v>
      </c>
      <c r="AP720" s="98">
        <f>SAStab!E2544</f>
        <v>0.36699999999999999</v>
      </c>
      <c r="AQ720" s="52">
        <f>SAStab!B12035</f>
        <v>1065</v>
      </c>
      <c r="AR720" s="52">
        <f>SAStab!C12035</f>
        <v>0</v>
      </c>
      <c r="AS720" s="52">
        <f>SAStab!D12035</f>
        <v>0</v>
      </c>
      <c r="AT720" s="52">
        <f>SAStab!E12035</f>
        <v>0</v>
      </c>
      <c r="AU720" s="52">
        <f>SAStab!F12035</f>
        <v>0</v>
      </c>
      <c r="AV720" s="52">
        <f>SAStab!G12035</f>
        <v>506</v>
      </c>
      <c r="AW720" s="52">
        <f>SAStab!H12035</f>
        <v>2548</v>
      </c>
      <c r="AX720" s="52">
        <f>SAStab!I12035</f>
        <v>4812</v>
      </c>
      <c r="AY720" s="52">
        <f>SAStab!J12035</f>
        <v>15181</v>
      </c>
      <c r="BA720" s="7"/>
      <c r="BB720" s="7" t="str">
        <f t="shared" si="170"/>
        <v>State Income Tax</v>
      </c>
      <c r="BC720" s="98">
        <f>SAStab!F2544</f>
        <v>0.371</v>
      </c>
      <c r="BD720" s="52">
        <f>SAStab!B12206</f>
        <v>1270</v>
      </c>
      <c r="BE720" s="52">
        <f>SAStab!C12206</f>
        <v>0</v>
      </c>
      <c r="BF720" s="52">
        <f>SAStab!D12206</f>
        <v>0</v>
      </c>
      <c r="BG720" s="52">
        <f>SAStab!E12206</f>
        <v>0</v>
      </c>
      <c r="BH720" s="52">
        <f>SAStab!F12206</f>
        <v>0</v>
      </c>
      <c r="BI720" s="52">
        <f>SAStab!G12206</f>
        <v>554</v>
      </c>
      <c r="BJ720" s="52">
        <f>SAStab!H12206</f>
        <v>2835</v>
      </c>
      <c r="BK720" s="52">
        <f>SAStab!I12206</f>
        <v>5374</v>
      </c>
      <c r="BL720" s="52">
        <f>SAStab!J12206</f>
        <v>16284</v>
      </c>
      <c r="BN720" s="7"/>
      <c r="BO720" s="7" t="str">
        <f t="shared" si="171"/>
        <v>State Income Tax</v>
      </c>
      <c r="BP720" s="98">
        <f>SAStab!G2544</f>
        <v>0.377</v>
      </c>
      <c r="BQ720">
        <f>SAStab!B12377</f>
        <v>1298</v>
      </c>
      <c r="BR720">
        <f>SAStab!C12377</f>
        <v>0</v>
      </c>
      <c r="BS720">
        <f>SAStab!D12377</f>
        <v>0</v>
      </c>
      <c r="BT720">
        <f>SAStab!E12377</f>
        <v>0</v>
      </c>
      <c r="BU720">
        <f>SAStab!F12377</f>
        <v>0</v>
      </c>
      <c r="BV720" s="11">
        <f>SAStab!G12377</f>
        <v>627</v>
      </c>
      <c r="BW720" s="11">
        <f>SAStab!H12377</f>
        <v>3193</v>
      </c>
      <c r="BX720" s="11">
        <f>SAStab!I12377</f>
        <v>5911</v>
      </c>
      <c r="BY720" s="11">
        <f>SAStab!J12377</f>
        <v>19495</v>
      </c>
    </row>
    <row r="721" spans="1:77">
      <c r="A721" s="7"/>
      <c r="B721" s="7" t="s">
        <v>297</v>
      </c>
      <c r="C721" s="98">
        <f>SAStab!B2545</f>
        <v>0.38500000000000001</v>
      </c>
      <c r="D721" s="52">
        <f>SAStab!B11523</f>
        <v>807</v>
      </c>
      <c r="E721" s="52">
        <f>SAStab!C11523</f>
        <v>0</v>
      </c>
      <c r="F721" s="52">
        <f>SAStab!D11523</f>
        <v>0</v>
      </c>
      <c r="G721" s="52">
        <f>SAStab!E11523</f>
        <v>0</v>
      </c>
      <c r="H721" s="52">
        <f>SAStab!F11523</f>
        <v>0</v>
      </c>
      <c r="I721" s="52">
        <f>SAStab!G11523</f>
        <v>1051</v>
      </c>
      <c r="J721" s="52">
        <f>SAStab!H11523</f>
        <v>2891</v>
      </c>
      <c r="K721" s="52">
        <f>SAStab!I11523</f>
        <v>4323</v>
      </c>
      <c r="L721" s="52">
        <f>SAStab!J11523</f>
        <v>6662</v>
      </c>
      <c r="N721" s="7"/>
      <c r="O721" s="7" t="str">
        <f t="shared" si="167"/>
        <v>OASDI tax</v>
      </c>
      <c r="P721" s="98">
        <f>SAStab!C2545</f>
        <v>0.40500000000000003</v>
      </c>
      <c r="Q721">
        <f>SAStab!B11694</f>
        <v>1157</v>
      </c>
      <c r="R721" s="52">
        <f>SAStab!C11694</f>
        <v>0</v>
      </c>
      <c r="S721" s="52">
        <f>SAStab!D11694</f>
        <v>0</v>
      </c>
      <c r="T721" s="52">
        <f>SAStab!E11694</f>
        <v>0</v>
      </c>
      <c r="U721" s="52">
        <f>SAStab!F11694</f>
        <v>0</v>
      </c>
      <c r="V721" s="52">
        <f>SAStab!G11694</f>
        <v>1572</v>
      </c>
      <c r="W721" s="52">
        <f>SAStab!H11694</f>
        <v>3980</v>
      </c>
      <c r="X721">
        <f>SAStab!I11694</f>
        <v>5933</v>
      </c>
      <c r="Y721">
        <f>SAStab!J11694</f>
        <v>9715</v>
      </c>
      <c r="AA721" s="7"/>
      <c r="AB721" s="7" t="str">
        <f t="shared" si="168"/>
        <v>OASDI tax</v>
      </c>
      <c r="AC721" s="98">
        <f>SAStab!D2545</f>
        <v>0.372</v>
      </c>
      <c r="AD721">
        <f>SAStab!B11865</f>
        <v>1176</v>
      </c>
      <c r="AE721">
        <f>SAStab!C11865</f>
        <v>0</v>
      </c>
      <c r="AF721">
        <f>SAStab!D11865</f>
        <v>0</v>
      </c>
      <c r="AG721">
        <f>SAStab!E11865</f>
        <v>0</v>
      </c>
      <c r="AH721">
        <f>SAStab!F11865</f>
        <v>0</v>
      </c>
      <c r="AI721">
        <f>SAStab!G11865</f>
        <v>1458</v>
      </c>
      <c r="AJ721">
        <f>SAStab!H11865</f>
        <v>4137</v>
      </c>
      <c r="AK721">
        <f>SAStab!I11865</f>
        <v>6358</v>
      </c>
      <c r="AL721">
        <f>SAStab!J11865</f>
        <v>10676</v>
      </c>
      <c r="AN721" s="7"/>
      <c r="AO721" s="7" t="str">
        <f t="shared" si="169"/>
        <v>OASDI tax</v>
      </c>
      <c r="AP721" s="98">
        <f>SAStab!E2545</f>
        <v>0.35599999999999998</v>
      </c>
      <c r="AQ721" s="52">
        <f>SAStab!B12036</f>
        <v>1275</v>
      </c>
      <c r="AR721" s="52">
        <f>SAStab!C12036</f>
        <v>0</v>
      </c>
      <c r="AS721" s="52">
        <f>SAStab!D12036</f>
        <v>0</v>
      </c>
      <c r="AT721" s="52">
        <f>SAStab!E12036</f>
        <v>0</v>
      </c>
      <c r="AU721" s="52">
        <f>SAStab!F12036</f>
        <v>0</v>
      </c>
      <c r="AV721" s="52">
        <f>SAStab!G12036</f>
        <v>1428</v>
      </c>
      <c r="AW721" s="52">
        <f>SAStab!H12036</f>
        <v>4617</v>
      </c>
      <c r="AX721" s="52">
        <f>SAStab!I12036</f>
        <v>7137</v>
      </c>
      <c r="AY721" s="52">
        <f>SAStab!J12036</f>
        <v>11622</v>
      </c>
      <c r="BA721" s="7"/>
      <c r="BB721" s="7" t="str">
        <f t="shared" si="170"/>
        <v>OASDI tax</v>
      </c>
      <c r="BC721" s="98">
        <f>SAStab!F2545</f>
        <v>0.379</v>
      </c>
      <c r="BD721" s="52">
        <f>SAStab!B12207</f>
        <v>1505</v>
      </c>
      <c r="BE721" s="52">
        <f>SAStab!C12207</f>
        <v>0</v>
      </c>
      <c r="BF721" s="52">
        <f>SAStab!D12207</f>
        <v>0</v>
      </c>
      <c r="BG721" s="52">
        <f>SAStab!E12207</f>
        <v>0</v>
      </c>
      <c r="BH721" s="52">
        <f>SAStab!F12207</f>
        <v>0</v>
      </c>
      <c r="BI721" s="52">
        <f>SAStab!G12207</f>
        <v>1817</v>
      </c>
      <c r="BJ721" s="52">
        <f>SAStab!H12207</f>
        <v>5393</v>
      </c>
      <c r="BK721" s="52">
        <f>SAStab!I12207</f>
        <v>8163</v>
      </c>
      <c r="BL721" s="52">
        <f>SAStab!J12207</f>
        <v>13230</v>
      </c>
      <c r="BN721" s="7"/>
      <c r="BO721" s="7" t="str">
        <f t="shared" si="171"/>
        <v>OASDI tax</v>
      </c>
      <c r="BP721" s="98">
        <f>SAStab!G2545</f>
        <v>0.375</v>
      </c>
      <c r="BQ721">
        <f>SAStab!B12378</f>
        <v>1656</v>
      </c>
      <c r="BR721">
        <f>SAStab!C12378</f>
        <v>0</v>
      </c>
      <c r="BS721">
        <f>SAStab!D12378</f>
        <v>0</v>
      </c>
      <c r="BT721">
        <f>SAStab!E12378</f>
        <v>0</v>
      </c>
      <c r="BU721">
        <f>SAStab!F12378</f>
        <v>0</v>
      </c>
      <c r="BV721" s="11">
        <f>SAStab!G12378</f>
        <v>1933</v>
      </c>
      <c r="BW721" s="11">
        <f>SAStab!H12378</f>
        <v>5889</v>
      </c>
      <c r="BX721" s="11">
        <f>SAStab!I12378</f>
        <v>9111</v>
      </c>
      <c r="BY721" s="11">
        <f>SAStab!J12378</f>
        <v>15058</v>
      </c>
    </row>
    <row r="722" spans="1:77">
      <c r="A722" s="7"/>
      <c r="B722" s="7" t="s">
        <v>298</v>
      </c>
      <c r="C722" s="98">
        <f>SAStab!B2546</f>
        <v>0.38500000000000001</v>
      </c>
      <c r="D722" s="52">
        <f>SAStab!B11524</f>
        <v>221</v>
      </c>
      <c r="E722" s="52">
        <f>SAStab!C11524</f>
        <v>0</v>
      </c>
      <c r="F722" s="52">
        <f>SAStab!D11524</f>
        <v>0</v>
      </c>
      <c r="G722" s="52">
        <f>SAStab!E11524</f>
        <v>0</v>
      </c>
      <c r="H722" s="52">
        <f>SAStab!F11524</f>
        <v>0</v>
      </c>
      <c r="I722" s="52">
        <f>SAStab!G11524</f>
        <v>246</v>
      </c>
      <c r="J722" s="52">
        <f>SAStab!H11524</f>
        <v>676</v>
      </c>
      <c r="K722" s="52">
        <f>SAStab!I11524</f>
        <v>1017</v>
      </c>
      <c r="L722" s="52">
        <f>SAStab!J11524</f>
        <v>2005</v>
      </c>
      <c r="N722" s="7"/>
      <c r="O722" s="7" t="str">
        <f t="shared" si="167"/>
        <v>HI tax</v>
      </c>
      <c r="P722" s="98">
        <f>SAStab!C2546</f>
        <v>0.40500000000000003</v>
      </c>
      <c r="Q722">
        <f>SAStab!B11695</f>
        <v>232</v>
      </c>
      <c r="R722" s="52">
        <f>SAStab!C11695</f>
        <v>0</v>
      </c>
      <c r="S722" s="52">
        <f>SAStab!D11695</f>
        <v>0</v>
      </c>
      <c r="T722" s="52">
        <f>SAStab!E11695</f>
        <v>0</v>
      </c>
      <c r="U722" s="52">
        <f>SAStab!F11695</f>
        <v>0</v>
      </c>
      <c r="V722" s="52">
        <f>SAStab!G11695</f>
        <v>296</v>
      </c>
      <c r="W722" s="52">
        <f>SAStab!H11695</f>
        <v>749</v>
      </c>
      <c r="X722">
        <f>SAStab!I11695</f>
        <v>1125</v>
      </c>
      <c r="Y722">
        <f>SAStab!J11695</f>
        <v>2148</v>
      </c>
      <c r="AA722" s="7"/>
      <c r="AB722" s="7" t="str">
        <f t="shared" si="168"/>
        <v>HI tax</v>
      </c>
      <c r="AC722" s="98">
        <f>SAStab!D2546</f>
        <v>0.372</v>
      </c>
      <c r="AD722">
        <f>SAStab!B11866</f>
        <v>242</v>
      </c>
      <c r="AE722">
        <f>SAStab!C11866</f>
        <v>0</v>
      </c>
      <c r="AF722">
        <f>SAStab!D11866</f>
        <v>0</v>
      </c>
      <c r="AG722">
        <f>SAStab!E11866</f>
        <v>0</v>
      </c>
      <c r="AH722">
        <f>SAStab!F11866</f>
        <v>0</v>
      </c>
      <c r="AI722">
        <f>SAStab!G11866</f>
        <v>275</v>
      </c>
      <c r="AJ722">
        <f>SAStab!H11866</f>
        <v>779</v>
      </c>
      <c r="AK722">
        <f>SAStab!I11866</f>
        <v>1203</v>
      </c>
      <c r="AL722">
        <f>SAStab!J11866</f>
        <v>2356</v>
      </c>
      <c r="AN722" s="7"/>
      <c r="AO722" s="7" t="str">
        <f t="shared" si="169"/>
        <v>HI tax</v>
      </c>
      <c r="AP722" s="98">
        <f>SAStab!E2546</f>
        <v>0.35599999999999998</v>
      </c>
      <c r="AQ722" s="52">
        <f>SAStab!B12037</f>
        <v>268</v>
      </c>
      <c r="AR722" s="52">
        <f>SAStab!C12037</f>
        <v>0</v>
      </c>
      <c r="AS722" s="52">
        <f>SAStab!D12037</f>
        <v>0</v>
      </c>
      <c r="AT722" s="52">
        <f>SAStab!E12037</f>
        <v>0</v>
      </c>
      <c r="AU722" s="52">
        <f>SAStab!F12037</f>
        <v>0</v>
      </c>
      <c r="AV722" s="52">
        <f>SAStab!G12037</f>
        <v>269</v>
      </c>
      <c r="AW722" s="52">
        <f>SAStab!H12037</f>
        <v>869</v>
      </c>
      <c r="AX722" s="52">
        <f>SAStab!I12037</f>
        <v>1347</v>
      </c>
      <c r="AY722" s="52">
        <f>SAStab!J12037</f>
        <v>2716</v>
      </c>
      <c r="BA722" s="7"/>
      <c r="BB722" s="7" t="str">
        <f t="shared" si="170"/>
        <v>HI tax</v>
      </c>
      <c r="BC722" s="98">
        <f>SAStab!F2546</f>
        <v>0.379</v>
      </c>
      <c r="BD722" s="52">
        <f>SAStab!B12208</f>
        <v>325</v>
      </c>
      <c r="BE722" s="52">
        <f>SAStab!C12208</f>
        <v>0</v>
      </c>
      <c r="BF722" s="52">
        <f>SAStab!D12208</f>
        <v>0</v>
      </c>
      <c r="BG722" s="52">
        <f>SAStab!E12208</f>
        <v>0</v>
      </c>
      <c r="BH722" s="52">
        <f>SAStab!F12208</f>
        <v>0</v>
      </c>
      <c r="BI722" s="52">
        <f>SAStab!G12208</f>
        <v>342</v>
      </c>
      <c r="BJ722" s="52">
        <f>SAStab!H12208</f>
        <v>1015</v>
      </c>
      <c r="BK722" s="52">
        <f>SAStab!I12208</f>
        <v>1546</v>
      </c>
      <c r="BL722" s="52">
        <f>SAStab!J12208</f>
        <v>3077</v>
      </c>
      <c r="BN722" s="7"/>
      <c r="BO722" s="7" t="str">
        <f t="shared" si="171"/>
        <v>HI tax</v>
      </c>
      <c r="BP722" s="98">
        <f>SAStab!G2546</f>
        <v>0.375</v>
      </c>
      <c r="BQ722">
        <f>SAStab!B12379</f>
        <v>345</v>
      </c>
      <c r="BR722">
        <f>SAStab!C12379</f>
        <v>0</v>
      </c>
      <c r="BS722">
        <f>SAStab!D12379</f>
        <v>0</v>
      </c>
      <c r="BT722">
        <f>SAStab!E12379</f>
        <v>0</v>
      </c>
      <c r="BU722">
        <f>SAStab!F12379</f>
        <v>0</v>
      </c>
      <c r="BV722" s="11">
        <f>SAStab!G12379</f>
        <v>364</v>
      </c>
      <c r="BW722" s="11">
        <f>SAStab!H12379</f>
        <v>1109</v>
      </c>
      <c r="BX722" s="11">
        <f>SAStab!I12379</f>
        <v>1723</v>
      </c>
      <c r="BY722" s="11">
        <f>SAStab!J12379</f>
        <v>3607</v>
      </c>
    </row>
    <row r="723" spans="1:77">
      <c r="A723" s="7"/>
      <c r="B723" s="7" t="s">
        <v>268</v>
      </c>
      <c r="C723" s="98">
        <f>SAStab!B2547</f>
        <v>2.4E-2</v>
      </c>
      <c r="D723" s="52">
        <f>SAStab!B11525</f>
        <v>53</v>
      </c>
      <c r="E723" s="52">
        <f>SAStab!C11525</f>
        <v>0</v>
      </c>
      <c r="F723" s="52">
        <f>SAStab!D11525</f>
        <v>0</v>
      </c>
      <c r="G723" s="52">
        <f>SAStab!E11525</f>
        <v>0</v>
      </c>
      <c r="H723" s="52">
        <f>SAStab!F11525</f>
        <v>0</v>
      </c>
      <c r="I723" s="52">
        <f>SAStab!G11525</f>
        <v>0</v>
      </c>
      <c r="J723" s="52">
        <f>SAStab!H11525</f>
        <v>0</v>
      </c>
      <c r="K723" s="52">
        <f>SAStab!I11525</f>
        <v>0</v>
      </c>
      <c r="L723" s="52">
        <f>SAStab!J11525</f>
        <v>1168</v>
      </c>
      <c r="N723" s="7"/>
      <c r="O723" s="7" t="str">
        <f t="shared" si="167"/>
        <v>Medicare Surtax</v>
      </c>
      <c r="P723" s="98">
        <f>SAStab!C2547</f>
        <v>5.0999999999999997E-2</v>
      </c>
      <c r="Q723">
        <f>SAStab!B11696</f>
        <v>64</v>
      </c>
      <c r="R723" s="52">
        <f>SAStab!C11696</f>
        <v>0</v>
      </c>
      <c r="S723" s="52">
        <f>SAStab!D11696</f>
        <v>0</v>
      </c>
      <c r="T723" s="52">
        <f>SAStab!E11696</f>
        <v>0</v>
      </c>
      <c r="U723" s="52">
        <f>SAStab!F11696</f>
        <v>0</v>
      </c>
      <c r="V723" s="52">
        <f>SAStab!G11696</f>
        <v>0</v>
      </c>
      <c r="W723" s="52">
        <f>SAStab!H11696</f>
        <v>0</v>
      </c>
      <c r="X723">
        <f>SAStab!I11696</f>
        <v>2</v>
      </c>
      <c r="Y723">
        <f>SAStab!J11696</f>
        <v>2021</v>
      </c>
      <c r="AA723" s="7"/>
      <c r="AB723" s="7" t="str">
        <f t="shared" si="168"/>
        <v>Medicare Surtax</v>
      </c>
      <c r="AC723" s="98">
        <f>SAStab!D2547</f>
        <v>9.2999999999999999E-2</v>
      </c>
      <c r="AD723">
        <f>SAStab!B11867</f>
        <v>108</v>
      </c>
      <c r="AE723">
        <f>SAStab!C11867</f>
        <v>0</v>
      </c>
      <c r="AF723">
        <f>SAStab!D11867</f>
        <v>0</v>
      </c>
      <c r="AG723">
        <f>SAStab!E11867</f>
        <v>0</v>
      </c>
      <c r="AH723">
        <f>SAStab!F11867</f>
        <v>0</v>
      </c>
      <c r="AI723">
        <f>SAStab!G11867</f>
        <v>0</v>
      </c>
      <c r="AJ723">
        <f>SAStab!H11867</f>
        <v>0</v>
      </c>
      <c r="AK723">
        <f>SAStab!I11867</f>
        <v>401</v>
      </c>
      <c r="AL723">
        <f>SAStab!J11867</f>
        <v>2657</v>
      </c>
      <c r="AN723" s="7"/>
      <c r="AO723" s="7" t="str">
        <f t="shared" si="169"/>
        <v>Medicare Surtax</v>
      </c>
      <c r="AP723" s="98">
        <f>SAStab!E2547</f>
        <v>0.16300000000000001</v>
      </c>
      <c r="AQ723" s="52">
        <f>SAStab!B12038</f>
        <v>175</v>
      </c>
      <c r="AR723" s="52">
        <f>SAStab!C12038</f>
        <v>0</v>
      </c>
      <c r="AS723" s="52">
        <f>SAStab!D12038</f>
        <v>0</v>
      </c>
      <c r="AT723" s="52">
        <f>SAStab!E12038</f>
        <v>0</v>
      </c>
      <c r="AU723" s="52">
        <f>SAStab!F12038</f>
        <v>0</v>
      </c>
      <c r="AV723" s="52">
        <f>SAStab!G12038</f>
        <v>0</v>
      </c>
      <c r="AW723" s="52">
        <f>SAStab!H12038</f>
        <v>247</v>
      </c>
      <c r="AX723" s="52">
        <f>SAStab!I12038</f>
        <v>881</v>
      </c>
      <c r="AY723" s="52">
        <f>SAStab!J12038</f>
        <v>3576</v>
      </c>
      <c r="BA723" s="7"/>
      <c r="BB723" s="7" t="str">
        <f t="shared" si="170"/>
        <v>Medicare Surtax</v>
      </c>
      <c r="BC723" s="98">
        <f>SAStab!F2547</f>
        <v>0.26600000000000001</v>
      </c>
      <c r="BD723" s="52">
        <f>SAStab!B12209</f>
        <v>284</v>
      </c>
      <c r="BE723" s="52">
        <f>SAStab!C12209</f>
        <v>0</v>
      </c>
      <c r="BF723" s="52">
        <f>SAStab!D12209</f>
        <v>0</v>
      </c>
      <c r="BG723" s="52">
        <f>SAStab!E12209</f>
        <v>0</v>
      </c>
      <c r="BH723" s="52">
        <f>SAStab!F12209</f>
        <v>0</v>
      </c>
      <c r="BI723" s="52">
        <f>SAStab!G12209</f>
        <v>8</v>
      </c>
      <c r="BJ723" s="52">
        <f>SAStab!H12209</f>
        <v>607</v>
      </c>
      <c r="BK723" s="52">
        <f>SAStab!I12209</f>
        <v>1363</v>
      </c>
      <c r="BL723" s="52">
        <f>SAStab!J12209</f>
        <v>4318</v>
      </c>
      <c r="BN723" s="7"/>
      <c r="BO723" s="7" t="str">
        <f t="shared" si="171"/>
        <v>Medicare Surtax</v>
      </c>
      <c r="BP723" s="98">
        <f>SAStab!G2547</f>
        <v>0.36</v>
      </c>
      <c r="BQ723">
        <f>SAStab!B12380</f>
        <v>349</v>
      </c>
      <c r="BR723">
        <f>SAStab!C12380</f>
        <v>0</v>
      </c>
      <c r="BS723">
        <f>SAStab!D12380</f>
        <v>0</v>
      </c>
      <c r="BT723">
        <f>SAStab!E12380</f>
        <v>0</v>
      </c>
      <c r="BU723">
        <f>SAStab!F12380</f>
        <v>0</v>
      </c>
      <c r="BV723" s="11">
        <f>SAStab!G12380</f>
        <v>157</v>
      </c>
      <c r="BW723" s="11">
        <f>SAStab!H12380</f>
        <v>882</v>
      </c>
      <c r="BX723" s="11">
        <f>SAStab!I12380</f>
        <v>1740</v>
      </c>
      <c r="BY723" s="11">
        <f>SAStab!J12380</f>
        <v>5333</v>
      </c>
    </row>
    <row r="724" spans="1:77">
      <c r="A724" s="7"/>
      <c r="B724" s="7" t="s">
        <v>296</v>
      </c>
      <c r="C724" s="98">
        <f>SAStab!B2548</f>
        <v>0.91900000000000004</v>
      </c>
      <c r="D724" s="52">
        <f>SAStab!B11526</f>
        <v>1454</v>
      </c>
      <c r="E724" s="52">
        <f>SAStab!C11526</f>
        <v>0</v>
      </c>
      <c r="F724" s="52">
        <f>SAStab!D11526</f>
        <v>1500.08</v>
      </c>
      <c r="G724" s="52">
        <f>SAStab!E11526</f>
        <v>1500.1</v>
      </c>
      <c r="H724" s="52">
        <f>SAStab!F11526</f>
        <v>1500.1</v>
      </c>
      <c r="I724" s="52">
        <f>SAStab!G11526</f>
        <v>1500</v>
      </c>
      <c r="J724" s="52">
        <f>SAStab!H11526</f>
        <v>1500</v>
      </c>
      <c r="K724" s="52">
        <f>SAStab!I11526</f>
        <v>2100</v>
      </c>
      <c r="L724" s="52">
        <f>SAStab!J11526</f>
        <v>3900</v>
      </c>
      <c r="N724" s="7"/>
      <c r="O724" s="7" t="str">
        <f t="shared" si="167"/>
        <v>Medicare Part B Premium</v>
      </c>
      <c r="P724" s="98">
        <f>SAStab!C2548</f>
        <v>0.92200000000000004</v>
      </c>
      <c r="Q724">
        <f>SAStab!B11697</f>
        <v>1827</v>
      </c>
      <c r="R724" s="52">
        <f>SAStab!C11697</f>
        <v>0</v>
      </c>
      <c r="S724" s="52">
        <f>SAStab!D11697</f>
        <v>1862.3</v>
      </c>
      <c r="T724" s="52">
        <f>SAStab!E11697</f>
        <v>1862.3</v>
      </c>
      <c r="U724" s="52">
        <f>SAStab!F11697</f>
        <v>1862.3</v>
      </c>
      <c r="V724" s="52">
        <f>SAStab!G11697</f>
        <v>1862</v>
      </c>
      <c r="W724" s="52">
        <f>SAStab!H11697</f>
        <v>1862</v>
      </c>
      <c r="X724">
        <f>SAStab!I11697</f>
        <v>2607</v>
      </c>
      <c r="Y724">
        <f>SAStab!J11697</f>
        <v>4842</v>
      </c>
      <c r="AA724" s="7"/>
      <c r="AB724" s="7" t="str">
        <f t="shared" si="168"/>
        <v>Medicare Part B Premium</v>
      </c>
      <c r="AC724" s="98">
        <f>SAStab!D2548</f>
        <v>0.92700000000000005</v>
      </c>
      <c r="AD724">
        <f>SAStab!B11868</f>
        <v>2333</v>
      </c>
      <c r="AE724">
        <f>SAStab!C11868</f>
        <v>0</v>
      </c>
      <c r="AF724">
        <f>SAStab!D11868</f>
        <v>2346.06</v>
      </c>
      <c r="AG724">
        <f>SAStab!E11868</f>
        <v>2346.1</v>
      </c>
      <c r="AH724">
        <f>SAStab!F11868</f>
        <v>2346.1</v>
      </c>
      <c r="AI724">
        <f>SAStab!G11868</f>
        <v>2346</v>
      </c>
      <c r="AJ724">
        <f>SAStab!H11868</f>
        <v>2346</v>
      </c>
      <c r="AK724">
        <f>SAStab!I11868</f>
        <v>3284</v>
      </c>
      <c r="AL724">
        <f>SAStab!J11868</f>
        <v>6100</v>
      </c>
      <c r="AN724" s="7"/>
      <c r="AO724" s="7" t="str">
        <f t="shared" si="169"/>
        <v>Medicare Part B Premium</v>
      </c>
      <c r="AP724" s="98">
        <f>SAStab!E2548</f>
        <v>0.92700000000000005</v>
      </c>
      <c r="AQ724" s="52">
        <f>SAStab!B12039</f>
        <v>3014</v>
      </c>
      <c r="AR724" s="52">
        <f>SAStab!C12039</f>
        <v>0</v>
      </c>
      <c r="AS724" s="52">
        <f>SAStab!D12039</f>
        <v>2977.43</v>
      </c>
      <c r="AT724" s="52">
        <f>SAStab!E12039</f>
        <v>2977.4</v>
      </c>
      <c r="AU724" s="52">
        <f>SAStab!F12039</f>
        <v>2977.4</v>
      </c>
      <c r="AV724" s="52">
        <f>SAStab!G12039</f>
        <v>2977</v>
      </c>
      <c r="AW724" s="52">
        <f>SAStab!H12039</f>
        <v>2977</v>
      </c>
      <c r="AX724" s="52">
        <f>SAStab!I12039</f>
        <v>5955</v>
      </c>
      <c r="AY724" s="52">
        <f>SAStab!J12039</f>
        <v>9528</v>
      </c>
      <c r="BA724" s="7"/>
      <c r="BB724" s="7" t="str">
        <f t="shared" si="170"/>
        <v>Medicare Part B Premium</v>
      </c>
      <c r="BC724" s="98">
        <f>SAStab!F2548</f>
        <v>0.92300000000000004</v>
      </c>
      <c r="BD724" s="52">
        <f>SAStab!B12210</f>
        <v>3828</v>
      </c>
      <c r="BE724" s="52">
        <f>SAStab!C12210</f>
        <v>0</v>
      </c>
      <c r="BF724" s="52">
        <f>SAStab!D12210</f>
        <v>3717.23</v>
      </c>
      <c r="BG724" s="52">
        <f>SAStab!E12210</f>
        <v>3717.2</v>
      </c>
      <c r="BH724" s="52">
        <f>SAStab!F12210</f>
        <v>3717.2</v>
      </c>
      <c r="BI724" s="52">
        <f>SAStab!G12210</f>
        <v>3717</v>
      </c>
      <c r="BJ724" s="52">
        <f>SAStab!H12210</f>
        <v>5204</v>
      </c>
      <c r="BK724" s="52">
        <f>SAStab!I12210</f>
        <v>7434</v>
      </c>
      <c r="BL724" s="52">
        <f>SAStab!J12210</f>
        <v>11895</v>
      </c>
      <c r="BN724" s="7"/>
      <c r="BO724" s="7" t="str">
        <f t="shared" si="171"/>
        <v>Medicare Part B Premium</v>
      </c>
      <c r="BP724" s="98">
        <f>SAStab!G2548</f>
        <v>0.92200000000000004</v>
      </c>
      <c r="BQ724">
        <f>SAStab!B12381</f>
        <v>4782</v>
      </c>
      <c r="BR724">
        <f>SAStab!C12381</f>
        <v>0</v>
      </c>
      <c r="BS724">
        <f>SAStab!D12381</f>
        <v>4517.92</v>
      </c>
      <c r="BT724">
        <f>SAStab!E12381</f>
        <v>4517.8999999999996</v>
      </c>
      <c r="BU724">
        <f>SAStab!F12381</f>
        <v>4517.8999999999996</v>
      </c>
      <c r="BV724" s="11">
        <f>SAStab!G12381</f>
        <v>4518</v>
      </c>
      <c r="BW724" s="11">
        <f>SAStab!H12381</f>
        <v>6325</v>
      </c>
      <c r="BX724" s="11">
        <f>SAStab!I12381</f>
        <v>9036</v>
      </c>
      <c r="BY724" s="11">
        <f>SAStab!J12381</f>
        <v>14457</v>
      </c>
    </row>
    <row r="725" spans="1:77">
      <c r="A725" s="7"/>
      <c r="B725" s="7" t="s">
        <v>299</v>
      </c>
      <c r="C725" s="98">
        <f>SAStab!B2549</f>
        <v>0.72599999999999998</v>
      </c>
      <c r="D725" s="52">
        <f>SAStab!B11527</f>
        <v>392</v>
      </c>
      <c r="E725" s="52">
        <f>SAStab!C11527</f>
        <v>0</v>
      </c>
      <c r="F725" s="52">
        <f>SAStab!D11527</f>
        <v>0</v>
      </c>
      <c r="G725" s="52">
        <f>SAStab!E11527</f>
        <v>0</v>
      </c>
      <c r="H725" s="52">
        <f>SAStab!F11527</f>
        <v>513.6</v>
      </c>
      <c r="I725" s="52">
        <f>SAStab!G11527</f>
        <v>514</v>
      </c>
      <c r="J725" s="52">
        <f>SAStab!H11527</f>
        <v>514</v>
      </c>
      <c r="K725" s="52">
        <f>SAStab!I11527</f>
        <v>514</v>
      </c>
      <c r="L725" s="52">
        <f>SAStab!J11527</f>
        <v>1007</v>
      </c>
      <c r="N725" s="7"/>
      <c r="O725" s="7" t="str">
        <f t="shared" si="167"/>
        <v>Medicare Part D Premium</v>
      </c>
      <c r="P725" s="98">
        <f>SAStab!C2549</f>
        <v>0.73</v>
      </c>
      <c r="Q725">
        <f>SAStab!B11698</f>
        <v>542</v>
      </c>
      <c r="R725" s="52">
        <f>SAStab!C11698</f>
        <v>0</v>
      </c>
      <c r="S725" s="52">
        <f>SAStab!D11698</f>
        <v>0</v>
      </c>
      <c r="T725" s="52">
        <f>SAStab!E11698</f>
        <v>0</v>
      </c>
      <c r="U725" s="52">
        <f>SAStab!F11698</f>
        <v>699.6</v>
      </c>
      <c r="V725" s="52">
        <f>SAStab!G11698</f>
        <v>700</v>
      </c>
      <c r="W725" s="52">
        <f>SAStab!H11698</f>
        <v>700</v>
      </c>
      <c r="X725">
        <f>SAStab!I11698</f>
        <v>700</v>
      </c>
      <c r="Y725">
        <f>SAStab!J11698</f>
        <v>1783</v>
      </c>
      <c r="AA725" s="7"/>
      <c r="AB725" s="7" t="str">
        <f t="shared" si="168"/>
        <v>Medicare Part D Premium</v>
      </c>
      <c r="AC725" s="98">
        <f>SAStab!D2549</f>
        <v>0.73499999999999999</v>
      </c>
      <c r="AD725">
        <f>SAStab!B11869</f>
        <v>693</v>
      </c>
      <c r="AE725">
        <f>SAStab!C11869</f>
        <v>0</v>
      </c>
      <c r="AF725">
        <f>SAStab!D11869</f>
        <v>0</v>
      </c>
      <c r="AG725">
        <f>SAStab!E11869</f>
        <v>0</v>
      </c>
      <c r="AH725">
        <f>SAStab!F11869</f>
        <v>881.4</v>
      </c>
      <c r="AI725">
        <f>SAStab!G11869</f>
        <v>881</v>
      </c>
      <c r="AJ725">
        <f>SAStab!H11869</f>
        <v>881</v>
      </c>
      <c r="AK725">
        <f>SAStab!I11869</f>
        <v>1210</v>
      </c>
      <c r="AL725">
        <f>SAStab!J11869</f>
        <v>2247</v>
      </c>
      <c r="AN725" s="7"/>
      <c r="AO725" s="7" t="str">
        <f t="shared" si="169"/>
        <v>Medicare Part D Premium</v>
      </c>
      <c r="AP725" s="98">
        <f>SAStab!E2549</f>
        <v>0.73199999999999998</v>
      </c>
      <c r="AQ725" s="52">
        <f>SAStab!B12040</f>
        <v>892</v>
      </c>
      <c r="AR725" s="52">
        <f>SAStab!C12040</f>
        <v>0</v>
      </c>
      <c r="AS725" s="52">
        <f>SAStab!D12040</f>
        <v>0</v>
      </c>
      <c r="AT725" s="52">
        <f>SAStab!E12040</f>
        <v>0</v>
      </c>
      <c r="AU725" s="52">
        <f>SAStab!F12040</f>
        <v>1118.5999999999999</v>
      </c>
      <c r="AV725" s="52">
        <f>SAStab!G12040</f>
        <v>1119</v>
      </c>
      <c r="AW725" s="52">
        <f>SAStab!H12040</f>
        <v>1119</v>
      </c>
      <c r="AX725" s="52">
        <f>SAStab!I12040</f>
        <v>1535</v>
      </c>
      <c r="AY725" s="52">
        <f>SAStab!J12040</f>
        <v>2851</v>
      </c>
      <c r="BA725" s="7"/>
      <c r="BB725" s="7" t="str">
        <f t="shared" si="170"/>
        <v>Medicare Part D Premium</v>
      </c>
      <c r="BC725" s="98">
        <f>SAStab!F2549</f>
        <v>0.72899999999999998</v>
      </c>
      <c r="BD725" s="52">
        <f>SAStab!B12211</f>
        <v>1132</v>
      </c>
      <c r="BE725" s="52">
        <f>SAStab!C12211</f>
        <v>0</v>
      </c>
      <c r="BF725" s="52">
        <f>SAStab!D12211</f>
        <v>0</v>
      </c>
      <c r="BG725" s="52">
        <f>SAStab!E12211</f>
        <v>0</v>
      </c>
      <c r="BH725" s="52">
        <f>SAStab!F12211</f>
        <v>1396.5</v>
      </c>
      <c r="BI725" s="52">
        <f>SAStab!G12211</f>
        <v>1397</v>
      </c>
      <c r="BJ725" s="52">
        <f>SAStab!H12211</f>
        <v>1397</v>
      </c>
      <c r="BK725" s="52">
        <f>SAStab!I12211</f>
        <v>2738</v>
      </c>
      <c r="BL725" s="52">
        <f>SAStab!J12211</f>
        <v>4381</v>
      </c>
      <c r="BN725" s="7"/>
      <c r="BO725" s="7" t="str">
        <f t="shared" si="171"/>
        <v>Medicare Part D Premium</v>
      </c>
      <c r="BP725" s="98">
        <f>SAStab!G2549</f>
        <v>0.72899999999999998</v>
      </c>
      <c r="BQ725">
        <f>SAStab!B12382</f>
        <v>1414</v>
      </c>
      <c r="BR725">
        <f>SAStab!C12382</f>
        <v>0</v>
      </c>
      <c r="BS725">
        <f>SAStab!D12382</f>
        <v>0</v>
      </c>
      <c r="BT725">
        <f>SAStab!E12382</f>
        <v>0</v>
      </c>
      <c r="BU725">
        <f>SAStab!F12382</f>
        <v>1697.3</v>
      </c>
      <c r="BV725" s="11">
        <f>SAStab!G12382</f>
        <v>1697</v>
      </c>
      <c r="BW725" s="11">
        <f>SAStab!H12382</f>
        <v>2330</v>
      </c>
      <c r="BX725" s="11">
        <f>SAStab!I12382</f>
        <v>3328</v>
      </c>
      <c r="BY725" s="11">
        <f>SAStab!J12382</f>
        <v>5325</v>
      </c>
    </row>
    <row r="726" spans="1:77">
      <c r="A726" s="7"/>
      <c r="B726" s="7" t="s">
        <v>513</v>
      </c>
      <c r="C726" s="98">
        <f>SAStab!B2550</f>
        <v>0.98399999999999999</v>
      </c>
      <c r="D726" s="52">
        <f>SAStab!B11528</f>
        <v>46835</v>
      </c>
      <c r="E726" s="52">
        <f>SAStab!C11528</f>
        <v>6926.39</v>
      </c>
      <c r="F726" s="52">
        <f>SAStab!D11528</f>
        <v>10324</v>
      </c>
      <c r="G726" s="52">
        <f>SAStab!E11528</f>
        <v>18113.5</v>
      </c>
      <c r="H726" s="52">
        <f>SAStab!F11528</f>
        <v>32984.699999999997</v>
      </c>
      <c r="I726" s="52">
        <f>SAStab!G11528</f>
        <v>58690</v>
      </c>
      <c r="J726" s="52">
        <f>SAStab!H11528</f>
        <v>94452</v>
      </c>
      <c r="K726" s="52">
        <f>SAStab!I11528</f>
        <v>124997</v>
      </c>
      <c r="L726" s="52">
        <f>SAStab!J11528</f>
        <v>206015</v>
      </c>
      <c r="N726" s="7"/>
      <c r="O726" s="7" t="str">
        <f t="shared" si="167"/>
        <v>Equivalent Cash Income</v>
      </c>
      <c r="P726" s="98">
        <f>SAStab!C2550</f>
        <v>0.98399999999999999</v>
      </c>
      <c r="Q726">
        <f>SAStab!B11699</f>
        <v>50284</v>
      </c>
      <c r="R726" s="52">
        <f>SAStab!C11699</f>
        <v>7304.3</v>
      </c>
      <c r="S726" s="52">
        <f>SAStab!D11699</f>
        <v>11009.38</v>
      </c>
      <c r="T726" s="52">
        <f>SAStab!E11699</f>
        <v>20215.8</v>
      </c>
      <c r="U726" s="52">
        <f>SAStab!F11699</f>
        <v>36675.800000000003</v>
      </c>
      <c r="V726" s="52">
        <f>SAStab!G11699</f>
        <v>64774</v>
      </c>
      <c r="W726" s="52">
        <f>SAStab!H11699</f>
        <v>104819</v>
      </c>
      <c r="X726">
        <f>SAStab!I11699</f>
        <v>137376</v>
      </c>
      <c r="Y726">
        <f>SAStab!J11699</f>
        <v>233632</v>
      </c>
      <c r="AA726" s="7"/>
      <c r="AB726" s="7" t="str">
        <f t="shared" si="168"/>
        <v>Equivalent Cash Income</v>
      </c>
      <c r="AC726" s="98">
        <f>SAStab!D2550</f>
        <v>0.98299999999999998</v>
      </c>
      <c r="AD726">
        <f>SAStab!B11870</f>
        <v>53560</v>
      </c>
      <c r="AE726">
        <f>SAStab!C11870</f>
        <v>7653.5</v>
      </c>
      <c r="AF726">
        <f>SAStab!D11870</f>
        <v>11496.58</v>
      </c>
      <c r="AG726">
        <f>SAStab!E11870</f>
        <v>20758.5</v>
      </c>
      <c r="AH726">
        <f>SAStab!F11870</f>
        <v>37729.800000000003</v>
      </c>
      <c r="AI726">
        <f>SAStab!G11870</f>
        <v>68184</v>
      </c>
      <c r="AJ726">
        <f>SAStab!H11870</f>
        <v>110004</v>
      </c>
      <c r="AK726">
        <f>SAStab!I11870</f>
        <v>146844</v>
      </c>
      <c r="AL726">
        <f>SAStab!J11870</f>
        <v>254466</v>
      </c>
      <c r="AN726" s="7"/>
      <c r="AO726" s="7" t="str">
        <f t="shared" si="169"/>
        <v>Equivalent Cash Income</v>
      </c>
      <c r="AP726" s="98">
        <f>SAStab!E2550</f>
        <v>0.98099999999999998</v>
      </c>
      <c r="AQ726" s="52">
        <f>SAStab!B12041</f>
        <v>58121</v>
      </c>
      <c r="AR726" s="52">
        <f>SAStab!C12041</f>
        <v>7361.93</v>
      </c>
      <c r="AS726" s="52">
        <f>SAStab!D12041</f>
        <v>11709.09</v>
      </c>
      <c r="AT726" s="52">
        <f>SAStab!E12041</f>
        <v>21356.9</v>
      </c>
      <c r="AU726" s="52">
        <f>SAStab!F12041</f>
        <v>38838.6</v>
      </c>
      <c r="AV726" s="52">
        <f>SAStab!G12041</f>
        <v>72378</v>
      </c>
      <c r="AW726" s="52">
        <f>SAStab!H12041</f>
        <v>120643</v>
      </c>
      <c r="AX726" s="52">
        <f>SAStab!I12041</f>
        <v>162997</v>
      </c>
      <c r="AY726" s="52">
        <f>SAStab!J12041</f>
        <v>305288</v>
      </c>
      <c r="BA726" s="7"/>
      <c r="BB726" s="7" t="str">
        <f t="shared" si="170"/>
        <v>Equivalent Cash Income</v>
      </c>
      <c r="BC726" s="98">
        <f>SAStab!F2550</f>
        <v>0.98199999999999998</v>
      </c>
      <c r="BD726" s="52">
        <f>SAStab!B12212</f>
        <v>66204</v>
      </c>
      <c r="BE726" s="52">
        <f>SAStab!C12212</f>
        <v>7571.59</v>
      </c>
      <c r="BF726" s="52">
        <f>SAStab!D12212</f>
        <v>12769.09</v>
      </c>
      <c r="BG726" s="52">
        <f>SAStab!E12212</f>
        <v>23065.9</v>
      </c>
      <c r="BH726" s="52">
        <f>SAStab!F12212</f>
        <v>42657.7</v>
      </c>
      <c r="BI726" s="52">
        <f>SAStab!G12212</f>
        <v>81051</v>
      </c>
      <c r="BJ726" s="52">
        <f>SAStab!H12212</f>
        <v>136358</v>
      </c>
      <c r="BK726" s="52">
        <f>SAStab!I12212</f>
        <v>184707</v>
      </c>
      <c r="BL726" s="52">
        <f>SAStab!J12212</f>
        <v>345359</v>
      </c>
      <c r="BN726" s="7"/>
      <c r="BO726" s="7" t="str">
        <f t="shared" si="171"/>
        <v>Equivalent Cash Income</v>
      </c>
      <c r="BP726" s="98">
        <f>SAStab!G2550</f>
        <v>0.98199999999999998</v>
      </c>
      <c r="BQ726">
        <f>SAStab!B12383</f>
        <v>72694</v>
      </c>
      <c r="BR726">
        <f>SAStab!C12383</f>
        <v>8495.19</v>
      </c>
      <c r="BS726">
        <f>SAStab!D12383</f>
        <v>14212.32</v>
      </c>
      <c r="BT726">
        <f>SAStab!E12383</f>
        <v>25711.9</v>
      </c>
      <c r="BU726">
        <f>SAStab!F12383</f>
        <v>48128.4</v>
      </c>
      <c r="BV726" s="11">
        <f>SAStab!G12383</f>
        <v>90033</v>
      </c>
      <c r="BW726" s="11">
        <f>SAStab!H12383</f>
        <v>153598</v>
      </c>
      <c r="BX726" s="11">
        <f>SAStab!I12383</f>
        <v>209291</v>
      </c>
      <c r="BY726" s="11">
        <f>SAStab!J12383</f>
        <v>397508</v>
      </c>
    </row>
    <row r="727" spans="1:77">
      <c r="A727" s="7"/>
      <c r="B727" s="7" t="s">
        <v>514</v>
      </c>
      <c r="C727" s="98">
        <f>SAStab!B2551</f>
        <v>0.34100000000000003</v>
      </c>
      <c r="D727" s="52">
        <f>SAStab!B11529</f>
        <v>2337</v>
      </c>
      <c r="E727" s="52">
        <f>SAStab!C11529</f>
        <v>0</v>
      </c>
      <c r="F727" s="52">
        <f>SAStab!D11529</f>
        <v>0</v>
      </c>
      <c r="G727" s="52">
        <f>SAStab!E11529</f>
        <v>0</v>
      </c>
      <c r="H727" s="52">
        <f>SAStab!F11529</f>
        <v>0</v>
      </c>
      <c r="I727" s="52">
        <f>SAStab!G11529</f>
        <v>1332</v>
      </c>
      <c r="J727" s="52">
        <f>SAStab!H11529</f>
        <v>7084</v>
      </c>
      <c r="K727" s="52">
        <f>SAStab!I11529</f>
        <v>12744</v>
      </c>
      <c r="L727" s="52">
        <f>SAStab!J11529</f>
        <v>31402</v>
      </c>
      <c r="N727" s="7"/>
      <c r="O727" s="7" t="str">
        <f t="shared" si="167"/>
        <v>Equivalent IRA Withdrawal</v>
      </c>
      <c r="P727" s="98">
        <f>SAStab!C2551</f>
        <v>0.44</v>
      </c>
      <c r="Q727">
        <f>SAStab!B11700</f>
        <v>4198</v>
      </c>
      <c r="R727" s="52">
        <f>SAStab!C11700</f>
        <v>0</v>
      </c>
      <c r="S727" s="52">
        <f>SAStab!D11700</f>
        <v>0</v>
      </c>
      <c r="T727" s="52">
        <f>SAStab!E11700</f>
        <v>0</v>
      </c>
      <c r="U727" s="52">
        <f>SAStab!F11700</f>
        <v>0</v>
      </c>
      <c r="V727" s="52">
        <f>SAStab!G11700</f>
        <v>3894</v>
      </c>
      <c r="W727" s="52">
        <f>SAStab!H11700</f>
        <v>12970</v>
      </c>
      <c r="X727">
        <f>SAStab!I11700</f>
        <v>21209</v>
      </c>
      <c r="Y727">
        <f>SAStab!J11700</f>
        <v>46908</v>
      </c>
      <c r="AA727" s="7"/>
      <c r="AB727" s="7" t="str">
        <f t="shared" si="168"/>
        <v>Equivalent IRA Withdrawal</v>
      </c>
      <c r="AC727" s="98">
        <f>SAStab!D2551</f>
        <v>0.50800000000000001</v>
      </c>
      <c r="AD727">
        <f>SAStab!B11871</f>
        <v>6011</v>
      </c>
      <c r="AE727">
        <f>SAStab!C11871</f>
        <v>0</v>
      </c>
      <c r="AF727">
        <f>SAStab!D11871</f>
        <v>0</v>
      </c>
      <c r="AG727">
        <f>SAStab!E11871</f>
        <v>0</v>
      </c>
      <c r="AH727">
        <f>SAStab!F11871</f>
        <v>40.5</v>
      </c>
      <c r="AI727">
        <f>SAStab!G11871</f>
        <v>6146</v>
      </c>
      <c r="AJ727">
        <f>SAStab!H11871</f>
        <v>18199</v>
      </c>
      <c r="AK727">
        <f>SAStab!I11871</f>
        <v>29140</v>
      </c>
      <c r="AL727">
        <f>SAStab!J11871</f>
        <v>60749</v>
      </c>
      <c r="AN727" s="7"/>
      <c r="AO727" s="7" t="str">
        <f t="shared" si="169"/>
        <v>Equivalent IRA Withdrawal</v>
      </c>
      <c r="AP727" s="98">
        <f>SAStab!E2551</f>
        <v>0.52700000000000002</v>
      </c>
      <c r="AQ727" s="52">
        <f>SAStab!B12042</f>
        <v>7829</v>
      </c>
      <c r="AR727" s="52">
        <f>SAStab!C12042</f>
        <v>0</v>
      </c>
      <c r="AS727" s="52">
        <f>SAStab!D12042</f>
        <v>0</v>
      </c>
      <c r="AT727" s="52">
        <f>SAStab!E12042</f>
        <v>0</v>
      </c>
      <c r="AU727" s="52">
        <f>SAStab!F12042</f>
        <v>214.9</v>
      </c>
      <c r="AV727" s="52">
        <f>SAStab!G12042</f>
        <v>7800</v>
      </c>
      <c r="AW727" s="52">
        <f>SAStab!H12042</f>
        <v>23501</v>
      </c>
      <c r="AX727" s="52">
        <f>SAStab!I12042</f>
        <v>38039</v>
      </c>
      <c r="AY727" s="52">
        <f>SAStab!J12042</f>
        <v>81888</v>
      </c>
      <c r="BA727" s="7"/>
      <c r="BB727" s="7" t="str">
        <f t="shared" si="170"/>
        <v>Equivalent IRA Withdrawal</v>
      </c>
      <c r="BC727" s="98">
        <f>SAStab!F2551</f>
        <v>0.52</v>
      </c>
      <c r="BD727" s="52">
        <f>SAStab!B12213</f>
        <v>8928</v>
      </c>
      <c r="BE727" s="52">
        <f>SAStab!C12213</f>
        <v>0</v>
      </c>
      <c r="BF727" s="52">
        <f>SAStab!D12213</f>
        <v>0</v>
      </c>
      <c r="BG727" s="52">
        <f>SAStab!E12213</f>
        <v>0</v>
      </c>
      <c r="BH727" s="52">
        <f>SAStab!F12213</f>
        <v>152.69999999999999</v>
      </c>
      <c r="BI727" s="52">
        <f>SAStab!G12213</f>
        <v>8524</v>
      </c>
      <c r="BJ727" s="52">
        <f>SAStab!H12213</f>
        <v>26463</v>
      </c>
      <c r="BK727" s="52">
        <f>SAStab!I12213</f>
        <v>43441</v>
      </c>
      <c r="BL727" s="52">
        <f>SAStab!J12213</f>
        <v>96222</v>
      </c>
      <c r="BN727" s="7"/>
      <c r="BO727" s="7" t="str">
        <f t="shared" si="171"/>
        <v>Equivalent IRA Withdrawal</v>
      </c>
      <c r="BP727" s="98">
        <f>SAStab!G2551</f>
        <v>0.54300000000000004</v>
      </c>
      <c r="BQ727">
        <f>SAStab!B12384</f>
        <v>10525</v>
      </c>
      <c r="BR727">
        <f>SAStab!C12384</f>
        <v>0</v>
      </c>
      <c r="BS727">
        <f>SAStab!D12384</f>
        <v>0</v>
      </c>
      <c r="BT727">
        <f>SAStab!E12384</f>
        <v>0</v>
      </c>
      <c r="BU727">
        <f>SAStab!F12384</f>
        <v>458.7</v>
      </c>
      <c r="BV727" s="11">
        <f>SAStab!G12384</f>
        <v>10667</v>
      </c>
      <c r="BW727" s="11">
        <f>SAStab!H12384</f>
        <v>31114</v>
      </c>
      <c r="BX727" s="11">
        <f>SAStab!I12384</f>
        <v>50483</v>
      </c>
      <c r="BY727" s="11">
        <f>SAStab!J12384</f>
        <v>112628</v>
      </c>
    </row>
    <row r="728" spans="1:77">
      <c r="A728" s="7"/>
      <c r="B728" s="7" t="s">
        <v>515</v>
      </c>
      <c r="C728" s="98">
        <f>SAStab!B2552</f>
        <v>0.47299999999999998</v>
      </c>
      <c r="D728" s="52">
        <f>SAStab!B11530</f>
        <v>1143</v>
      </c>
      <c r="E728" s="52">
        <f>SAStab!C11530</f>
        <v>0</v>
      </c>
      <c r="F728" s="52">
        <f>SAStab!D11530</f>
        <v>0</v>
      </c>
      <c r="G728" s="52">
        <f>SAStab!E11530</f>
        <v>0</v>
      </c>
      <c r="H728" s="52">
        <f>SAStab!F11530</f>
        <v>0</v>
      </c>
      <c r="I728" s="52">
        <f>SAStab!G11530</f>
        <v>351</v>
      </c>
      <c r="J728" s="52">
        <f>SAStab!H11530</f>
        <v>2556</v>
      </c>
      <c r="K728" s="52">
        <f>SAStab!I11530</f>
        <v>5687</v>
      </c>
      <c r="L728" s="52">
        <f>SAStab!J11530</f>
        <v>17746</v>
      </c>
      <c r="N728" s="7"/>
      <c r="O728" s="7" t="str">
        <f t="shared" si="167"/>
        <v>Equivalent Interest Income</v>
      </c>
      <c r="P728" s="98">
        <f>SAStab!C2552</f>
        <v>0.47199999999999998</v>
      </c>
      <c r="Q728">
        <f>SAStab!B11701</f>
        <v>1300</v>
      </c>
      <c r="R728" s="52">
        <f>SAStab!C11701</f>
        <v>0</v>
      </c>
      <c r="S728" s="52">
        <f>SAStab!D11701</f>
        <v>0</v>
      </c>
      <c r="T728" s="52">
        <f>SAStab!E11701</f>
        <v>0</v>
      </c>
      <c r="U728" s="52">
        <f>SAStab!F11701</f>
        <v>0</v>
      </c>
      <c r="V728" s="52">
        <f>SAStab!G11701</f>
        <v>379</v>
      </c>
      <c r="W728" s="52">
        <f>SAStab!H11701</f>
        <v>2727</v>
      </c>
      <c r="X728">
        <f>SAStab!I11701</f>
        <v>6213</v>
      </c>
      <c r="Y728">
        <f>SAStab!J11701</f>
        <v>20837</v>
      </c>
      <c r="AA728" s="7"/>
      <c r="AB728" s="7" t="str">
        <f t="shared" si="168"/>
        <v>Equivalent Interest Income</v>
      </c>
      <c r="AC728" s="98">
        <f>SAStab!D2552</f>
        <v>0.47599999999999998</v>
      </c>
      <c r="AD728">
        <f>SAStab!B11872</f>
        <v>1407</v>
      </c>
      <c r="AE728">
        <f>SAStab!C11872</f>
        <v>0</v>
      </c>
      <c r="AF728">
        <f>SAStab!D11872</f>
        <v>0</v>
      </c>
      <c r="AG728">
        <f>SAStab!E11872</f>
        <v>0</v>
      </c>
      <c r="AH728">
        <f>SAStab!F11872</f>
        <v>0</v>
      </c>
      <c r="AI728">
        <f>SAStab!G11872</f>
        <v>451</v>
      </c>
      <c r="AJ728">
        <f>SAStab!H11872</f>
        <v>3160</v>
      </c>
      <c r="AK728">
        <f>SAStab!I11872</f>
        <v>7048</v>
      </c>
      <c r="AL728">
        <f>SAStab!J11872</f>
        <v>23602</v>
      </c>
      <c r="AN728" s="7"/>
      <c r="AO728" s="7" t="str">
        <f t="shared" si="169"/>
        <v>Equivalent Interest Income</v>
      </c>
      <c r="AP728" s="98">
        <f>SAStab!E2552</f>
        <v>0.46300000000000002</v>
      </c>
      <c r="AQ728" s="52">
        <f>SAStab!B12043</f>
        <v>1614</v>
      </c>
      <c r="AR728" s="52">
        <f>SAStab!C12043</f>
        <v>0</v>
      </c>
      <c r="AS728" s="52">
        <f>SAStab!D12043</f>
        <v>0</v>
      </c>
      <c r="AT728" s="52">
        <f>SAStab!E12043</f>
        <v>0</v>
      </c>
      <c r="AU728" s="52">
        <f>SAStab!F12043</f>
        <v>0</v>
      </c>
      <c r="AV728" s="52">
        <f>SAStab!G12043</f>
        <v>457</v>
      </c>
      <c r="AW728" s="52">
        <f>SAStab!H12043</f>
        <v>3655</v>
      </c>
      <c r="AX728" s="52">
        <f>SAStab!I12043</f>
        <v>7980</v>
      </c>
      <c r="AY728" s="52">
        <f>SAStab!J12043</f>
        <v>25793</v>
      </c>
      <c r="BA728" s="7"/>
      <c r="BB728" s="7" t="str">
        <f t="shared" si="170"/>
        <v>Equivalent Interest Income</v>
      </c>
      <c r="BC728" s="98">
        <f>SAStab!F2552</f>
        <v>0.46700000000000003</v>
      </c>
      <c r="BD728" s="52">
        <f>SAStab!B12214</f>
        <v>2048</v>
      </c>
      <c r="BE728" s="52">
        <f>SAStab!C12214</f>
        <v>0</v>
      </c>
      <c r="BF728" s="52">
        <f>SAStab!D12214</f>
        <v>0</v>
      </c>
      <c r="BG728" s="52">
        <f>SAStab!E12214</f>
        <v>0</v>
      </c>
      <c r="BH728" s="52">
        <f>SAStab!F12214</f>
        <v>0</v>
      </c>
      <c r="BI728" s="52">
        <f>SAStab!G12214</f>
        <v>509</v>
      </c>
      <c r="BJ728" s="52">
        <f>SAStab!H12214</f>
        <v>3820</v>
      </c>
      <c r="BK728" s="52">
        <f>SAStab!I12214</f>
        <v>8886</v>
      </c>
      <c r="BL728" s="52">
        <f>SAStab!J12214</f>
        <v>30964</v>
      </c>
      <c r="BN728" s="7"/>
      <c r="BO728" s="7" t="str">
        <f t="shared" si="171"/>
        <v>Equivalent Interest Income</v>
      </c>
      <c r="BP728" s="98">
        <f>SAStab!G2552</f>
        <v>0.47299999999999998</v>
      </c>
      <c r="BQ728">
        <f>SAStab!B12385</f>
        <v>2165</v>
      </c>
      <c r="BR728">
        <f>SAStab!C12385</f>
        <v>0</v>
      </c>
      <c r="BS728">
        <f>SAStab!D12385</f>
        <v>0</v>
      </c>
      <c r="BT728">
        <f>SAStab!E12385</f>
        <v>0</v>
      </c>
      <c r="BU728">
        <f>SAStab!F12385</f>
        <v>0</v>
      </c>
      <c r="BV728" s="11">
        <f>SAStab!G12385</f>
        <v>605</v>
      </c>
      <c r="BW728" s="11">
        <f>SAStab!H12385</f>
        <v>4538</v>
      </c>
      <c r="BX728" s="11">
        <f>SAStab!I12385</f>
        <v>10198</v>
      </c>
      <c r="BY728" s="11">
        <f>SAStab!J12385</f>
        <v>34130</v>
      </c>
    </row>
    <row r="729" spans="1:77">
      <c r="A729" s="7"/>
      <c r="B729" s="7" t="s">
        <v>516</v>
      </c>
      <c r="C729" s="98">
        <f>SAStab!B2553</f>
        <v>0.28799999999999998</v>
      </c>
      <c r="D729" s="52">
        <f>SAStab!B11531</f>
        <v>2142</v>
      </c>
      <c r="E729" s="52">
        <f>SAStab!C11531</f>
        <v>0</v>
      </c>
      <c r="F729" s="52">
        <f>SAStab!D11531</f>
        <v>0</v>
      </c>
      <c r="G729" s="52">
        <f>SAStab!E11531</f>
        <v>0</v>
      </c>
      <c r="H729" s="52">
        <f>SAStab!F11531</f>
        <v>0</v>
      </c>
      <c r="I729" s="52">
        <f>SAStab!G11531</f>
        <v>70</v>
      </c>
      <c r="J729" s="52">
        <f>SAStab!H11531</f>
        <v>3730</v>
      </c>
      <c r="K729" s="52">
        <f>SAStab!I11531</f>
        <v>11026</v>
      </c>
      <c r="L729" s="52">
        <f>SAStab!J11531</f>
        <v>41342</v>
      </c>
      <c r="N729" s="7"/>
      <c r="O729" s="7" t="str">
        <f t="shared" si="167"/>
        <v>Equivalent Dividend Income</v>
      </c>
      <c r="P729" s="98">
        <f>SAStab!C2553</f>
        <v>0.28199999999999997</v>
      </c>
      <c r="Q729">
        <f>SAStab!B11702</f>
        <v>2341</v>
      </c>
      <c r="R729" s="52">
        <f>SAStab!C11702</f>
        <v>0</v>
      </c>
      <c r="S729" s="52">
        <f>SAStab!D11702</f>
        <v>0</v>
      </c>
      <c r="T729" s="52">
        <f>SAStab!E11702</f>
        <v>0</v>
      </c>
      <c r="U729" s="52">
        <f>SAStab!F11702</f>
        <v>0</v>
      </c>
      <c r="V729" s="52">
        <f>SAStab!G11702</f>
        <v>60</v>
      </c>
      <c r="W729" s="52">
        <f>SAStab!H11702</f>
        <v>4431</v>
      </c>
      <c r="X729">
        <f>SAStab!I11702</f>
        <v>13512</v>
      </c>
      <c r="Y729">
        <f>SAStab!J11702</f>
        <v>44454</v>
      </c>
      <c r="AA729" s="7"/>
      <c r="AB729" s="7" t="str">
        <f t="shared" si="168"/>
        <v>Equivalent Dividend Income</v>
      </c>
      <c r="AC729" s="98">
        <f>SAStab!D2553</f>
        <v>0.27700000000000002</v>
      </c>
      <c r="AD729">
        <f>SAStab!B11873</f>
        <v>2666</v>
      </c>
      <c r="AE729">
        <f>SAStab!C11873</f>
        <v>0</v>
      </c>
      <c r="AF729">
        <f>SAStab!D11873</f>
        <v>0</v>
      </c>
      <c r="AG729">
        <f>SAStab!E11873</f>
        <v>0</v>
      </c>
      <c r="AH729">
        <f>SAStab!F11873</f>
        <v>0</v>
      </c>
      <c r="AI729">
        <f>SAStab!G11873</f>
        <v>61</v>
      </c>
      <c r="AJ729">
        <f>SAStab!H11873</f>
        <v>5305</v>
      </c>
      <c r="AK729">
        <f>SAStab!I11873</f>
        <v>15279</v>
      </c>
      <c r="AL729">
        <f>SAStab!J11873</f>
        <v>48941</v>
      </c>
      <c r="AN729" s="7"/>
      <c r="AO729" s="7" t="str">
        <f t="shared" si="169"/>
        <v>Equivalent Dividend Income</v>
      </c>
      <c r="AP729" s="98">
        <f>SAStab!E2553</f>
        <v>0.26700000000000002</v>
      </c>
      <c r="AQ729" s="52">
        <f>SAStab!B12044</f>
        <v>3069</v>
      </c>
      <c r="AR729" s="52">
        <f>SAStab!C12044</f>
        <v>0</v>
      </c>
      <c r="AS729" s="52">
        <f>SAStab!D12044</f>
        <v>0</v>
      </c>
      <c r="AT729" s="52">
        <f>SAStab!E12044</f>
        <v>0</v>
      </c>
      <c r="AU729" s="52">
        <f>SAStab!F12044</f>
        <v>0</v>
      </c>
      <c r="AV729" s="52">
        <f>SAStab!G12044</f>
        <v>36</v>
      </c>
      <c r="AW729" s="52">
        <f>SAStab!H12044</f>
        <v>5264</v>
      </c>
      <c r="AX729" s="52">
        <f>SAStab!I12044</f>
        <v>16318</v>
      </c>
      <c r="AY729" s="52">
        <f>SAStab!J12044</f>
        <v>57613</v>
      </c>
      <c r="BA729" s="7"/>
      <c r="BB729" s="7" t="str">
        <f t="shared" si="170"/>
        <v>Equivalent Dividend Income</v>
      </c>
      <c r="BC729" s="98">
        <f>SAStab!F2553</f>
        <v>0.26500000000000001</v>
      </c>
      <c r="BD729" s="52">
        <f>SAStab!B12215</f>
        <v>3613</v>
      </c>
      <c r="BE729" s="52">
        <f>SAStab!C12215</f>
        <v>0</v>
      </c>
      <c r="BF729" s="52">
        <f>SAStab!D12215</f>
        <v>0</v>
      </c>
      <c r="BG729" s="52">
        <f>SAStab!E12215</f>
        <v>0</v>
      </c>
      <c r="BH729" s="52">
        <f>SAStab!F12215</f>
        <v>0</v>
      </c>
      <c r="BI729" s="52">
        <f>SAStab!G12215</f>
        <v>34</v>
      </c>
      <c r="BJ729" s="52">
        <f>SAStab!H12215</f>
        <v>6059</v>
      </c>
      <c r="BK729" s="52">
        <f>SAStab!I12215</f>
        <v>18367</v>
      </c>
      <c r="BL729" s="52">
        <f>SAStab!J12215</f>
        <v>64478</v>
      </c>
      <c r="BN729" s="7"/>
      <c r="BO729" s="7" t="str">
        <f t="shared" si="171"/>
        <v>Equivalent Dividend Income</v>
      </c>
      <c r="BP729" s="98">
        <f>SAStab!G2553</f>
        <v>0.26900000000000002</v>
      </c>
      <c r="BQ729">
        <f>SAStab!B12386</f>
        <v>3818</v>
      </c>
      <c r="BR729">
        <f>SAStab!C12386</f>
        <v>0</v>
      </c>
      <c r="BS729">
        <f>SAStab!D12386</f>
        <v>0</v>
      </c>
      <c r="BT729">
        <f>SAStab!E12386</f>
        <v>0</v>
      </c>
      <c r="BU729">
        <f>SAStab!F12386</f>
        <v>0</v>
      </c>
      <c r="BV729" s="11">
        <f>SAStab!G12386</f>
        <v>50</v>
      </c>
      <c r="BW729" s="11">
        <f>SAStab!H12386</f>
        <v>6904</v>
      </c>
      <c r="BX729" s="11">
        <f>SAStab!I12386</f>
        <v>20116</v>
      </c>
      <c r="BY729" s="11">
        <f>SAStab!J12386</f>
        <v>75025</v>
      </c>
    </row>
    <row r="730" spans="1:77">
      <c r="A730" s="7"/>
      <c r="B730" s="7" t="s">
        <v>517</v>
      </c>
      <c r="C730" s="98">
        <f>SAStab!B2554</f>
        <v>8.3000000000000004E-2</v>
      </c>
      <c r="D730" s="52">
        <f>SAStab!B11532</f>
        <v>826</v>
      </c>
      <c r="E730" s="52">
        <f>SAStab!C11532</f>
        <v>0</v>
      </c>
      <c r="F730" s="52">
        <f>SAStab!D11532</f>
        <v>0</v>
      </c>
      <c r="G730" s="52">
        <f>SAStab!E11532</f>
        <v>0</v>
      </c>
      <c r="H730" s="52">
        <f>SAStab!F11532</f>
        <v>0</v>
      </c>
      <c r="I730" s="52">
        <f>SAStab!G11532</f>
        <v>0</v>
      </c>
      <c r="J730" s="52">
        <f>SAStab!H11532</f>
        <v>0</v>
      </c>
      <c r="K730" s="52">
        <f>SAStab!I11532</f>
        <v>3102</v>
      </c>
      <c r="L730" s="52">
        <f>SAStab!J11532</f>
        <v>29594</v>
      </c>
      <c r="N730" s="7"/>
      <c r="O730" s="7" t="str">
        <f t="shared" si="167"/>
        <v>Equivalent Rental Income</v>
      </c>
      <c r="P730" s="98">
        <f>SAStab!C2554</f>
        <v>8.1000000000000003E-2</v>
      </c>
      <c r="Q730">
        <f>SAStab!B11703</f>
        <v>932</v>
      </c>
      <c r="R730" s="52">
        <f>SAStab!C11703</f>
        <v>0</v>
      </c>
      <c r="S730" s="52">
        <f>SAStab!D11703</f>
        <v>0</v>
      </c>
      <c r="T730" s="52">
        <f>SAStab!E11703</f>
        <v>0</v>
      </c>
      <c r="U730" s="52">
        <f>SAStab!F11703</f>
        <v>0</v>
      </c>
      <c r="V730" s="52">
        <f>SAStab!G11703</f>
        <v>0</v>
      </c>
      <c r="W730" s="52">
        <f>SAStab!H11703</f>
        <v>0</v>
      </c>
      <c r="X730">
        <f>SAStab!I11703</f>
        <v>3269</v>
      </c>
      <c r="Y730">
        <f>SAStab!J11703</f>
        <v>35991</v>
      </c>
      <c r="AA730" s="7"/>
      <c r="AB730" s="7" t="str">
        <f t="shared" si="168"/>
        <v>Equivalent Rental Income</v>
      </c>
      <c r="AC730" s="98">
        <f>SAStab!D2554</f>
        <v>0.08</v>
      </c>
      <c r="AD730">
        <f>SAStab!B11874</f>
        <v>1109</v>
      </c>
      <c r="AE730">
        <f>SAStab!C11874</f>
        <v>0</v>
      </c>
      <c r="AF730">
        <f>SAStab!D11874</f>
        <v>0</v>
      </c>
      <c r="AG730">
        <f>SAStab!E11874</f>
        <v>0</v>
      </c>
      <c r="AH730">
        <f>SAStab!F11874</f>
        <v>0</v>
      </c>
      <c r="AI730">
        <f>SAStab!G11874</f>
        <v>0</v>
      </c>
      <c r="AJ730">
        <f>SAStab!H11874</f>
        <v>0</v>
      </c>
      <c r="AK730">
        <f>SAStab!I11874</f>
        <v>3864</v>
      </c>
      <c r="AL730">
        <f>SAStab!J11874</f>
        <v>38797</v>
      </c>
      <c r="AN730" s="7"/>
      <c r="AO730" s="7" t="str">
        <f t="shared" si="169"/>
        <v>Equivalent Rental Income</v>
      </c>
      <c r="AP730" s="98">
        <f>SAStab!E2554</f>
        <v>8.1000000000000003E-2</v>
      </c>
      <c r="AQ730" s="52">
        <f>SAStab!B12045</f>
        <v>1191</v>
      </c>
      <c r="AR730" s="52">
        <f>SAStab!C12045</f>
        <v>0</v>
      </c>
      <c r="AS730" s="52">
        <f>SAStab!D12045</f>
        <v>0</v>
      </c>
      <c r="AT730" s="52">
        <f>SAStab!E12045</f>
        <v>0</v>
      </c>
      <c r="AU730" s="52">
        <f>SAStab!F12045</f>
        <v>0</v>
      </c>
      <c r="AV730" s="52">
        <f>SAStab!G12045</f>
        <v>0</v>
      </c>
      <c r="AW730" s="52">
        <f>SAStab!H12045</f>
        <v>0</v>
      </c>
      <c r="AX730" s="52">
        <f>SAStab!I12045</f>
        <v>4350</v>
      </c>
      <c r="AY730" s="52">
        <f>SAStab!J12045</f>
        <v>40570</v>
      </c>
      <c r="BA730" s="7"/>
      <c r="BB730" s="7" t="str">
        <f t="shared" si="170"/>
        <v>Equivalent Rental Income</v>
      </c>
      <c r="BC730" s="98">
        <f>SAStab!F2554</f>
        <v>8.2000000000000003E-2</v>
      </c>
      <c r="BD730" s="52">
        <f>SAStab!B12216</f>
        <v>1475</v>
      </c>
      <c r="BE730" s="52">
        <f>SAStab!C12216</f>
        <v>0</v>
      </c>
      <c r="BF730" s="52">
        <f>SAStab!D12216</f>
        <v>0</v>
      </c>
      <c r="BG730" s="52">
        <f>SAStab!E12216</f>
        <v>0</v>
      </c>
      <c r="BH730" s="52">
        <f>SAStab!F12216</f>
        <v>0</v>
      </c>
      <c r="BI730" s="52">
        <f>SAStab!G12216</f>
        <v>0</v>
      </c>
      <c r="BJ730" s="52">
        <f>SAStab!H12216</f>
        <v>0</v>
      </c>
      <c r="BK730" s="52">
        <f>SAStab!I12216</f>
        <v>4634</v>
      </c>
      <c r="BL730" s="52">
        <f>SAStab!J12216</f>
        <v>48894</v>
      </c>
      <c r="BN730" s="7"/>
      <c r="BO730" s="7" t="str">
        <f t="shared" si="171"/>
        <v>Equivalent Rental Income</v>
      </c>
      <c r="BP730" s="98">
        <f>SAStab!G2554</f>
        <v>8.1000000000000003E-2</v>
      </c>
      <c r="BQ730">
        <f>SAStab!B12387</f>
        <v>1589</v>
      </c>
      <c r="BR730">
        <f>SAStab!C12387</f>
        <v>0</v>
      </c>
      <c r="BS730">
        <f>SAStab!D12387</f>
        <v>0</v>
      </c>
      <c r="BT730">
        <f>SAStab!E12387</f>
        <v>0</v>
      </c>
      <c r="BU730">
        <f>SAStab!F12387</f>
        <v>0</v>
      </c>
      <c r="BV730" s="11">
        <f>SAStab!G12387</f>
        <v>0</v>
      </c>
      <c r="BW730" s="11">
        <f>SAStab!H12387</f>
        <v>0</v>
      </c>
      <c r="BX730" s="11">
        <f>SAStab!I12387</f>
        <v>5094</v>
      </c>
      <c r="BY730" s="11">
        <f>SAStab!J12387</f>
        <v>55582</v>
      </c>
    </row>
    <row r="731" spans="1:77">
      <c r="A731" s="6" t="s">
        <v>112</v>
      </c>
      <c r="B731" s="7"/>
      <c r="C731" s="98"/>
      <c r="N731" s="6" t="s">
        <v>112</v>
      </c>
      <c r="O731" s="7"/>
      <c r="P731" s="98"/>
      <c r="AA731" s="6" t="s">
        <v>112</v>
      </c>
      <c r="AB731" s="7"/>
      <c r="AC731" s="98"/>
      <c r="AN731" s="6" t="s">
        <v>112</v>
      </c>
      <c r="AO731" s="7"/>
      <c r="AP731" s="98"/>
      <c r="BA731" s="6" t="s">
        <v>112</v>
      </c>
      <c r="BB731" s="7"/>
      <c r="BC731" s="98"/>
      <c r="BN731" s="6" t="s">
        <v>112</v>
      </c>
      <c r="BO731" s="7"/>
      <c r="BP731" s="98"/>
    </row>
    <row r="732" spans="1:77">
      <c r="A732" s="7"/>
      <c r="B732" s="7" t="s">
        <v>512</v>
      </c>
      <c r="C732" s="98">
        <f>SAStab!B2565</f>
        <v>0.95</v>
      </c>
      <c r="D732" s="52">
        <f>SAStab!B11534</f>
        <v>20808</v>
      </c>
      <c r="E732" s="52">
        <f>SAStab!C11534</f>
        <v>-3.15</v>
      </c>
      <c r="F732" s="52">
        <f>SAStab!D11534</f>
        <v>3380.94</v>
      </c>
      <c r="G732" s="52">
        <f>SAStab!E11534</f>
        <v>9279.5</v>
      </c>
      <c r="H732" s="52">
        <f>SAStab!F11534</f>
        <v>14719.2</v>
      </c>
      <c r="I732" s="52">
        <f>SAStab!G11534</f>
        <v>24417</v>
      </c>
      <c r="J732" s="52">
        <f>SAStab!H11534</f>
        <v>40391</v>
      </c>
      <c r="K732" s="52">
        <f>SAStab!I11534</f>
        <v>54728</v>
      </c>
      <c r="L732" s="52">
        <f>SAStab!J11534</f>
        <v>113613</v>
      </c>
      <c r="N732" s="7"/>
      <c r="O732" s="7" t="str">
        <f t="shared" ref="O732:O758" si="172">$B732</f>
        <v>Equivalent Annuity Income</v>
      </c>
      <c r="P732" s="98">
        <f>SAStab!C2565</f>
        <v>0.94799999999999995</v>
      </c>
      <c r="Q732">
        <f>SAStab!B11705</f>
        <v>20568</v>
      </c>
      <c r="R732" s="52">
        <f>SAStab!C11705</f>
        <v>-41.03</v>
      </c>
      <c r="S732" s="52">
        <f>SAStab!D11705</f>
        <v>3331.74</v>
      </c>
      <c r="T732" s="52">
        <f>SAStab!E11705</f>
        <v>9505.9</v>
      </c>
      <c r="U732" s="52">
        <f>SAStab!F11705</f>
        <v>15537.1</v>
      </c>
      <c r="V732" s="52">
        <f>SAStab!G11705</f>
        <v>24939</v>
      </c>
      <c r="W732" s="52">
        <f>SAStab!H11705</f>
        <v>38829</v>
      </c>
      <c r="X732">
        <f>SAStab!I11705</f>
        <v>51811</v>
      </c>
      <c r="Y732">
        <f>SAStab!J11705</f>
        <v>94451</v>
      </c>
      <c r="AA732" s="7"/>
      <c r="AB732" s="7" t="str">
        <f t="shared" ref="AB732:AB758" si="173">$B732</f>
        <v>Equivalent Annuity Income</v>
      </c>
      <c r="AC732" s="98">
        <f>SAStab!D2565</f>
        <v>0.95599999999999996</v>
      </c>
      <c r="AD732" s="7">
        <f>SAStab!B11876</f>
        <v>21090</v>
      </c>
      <c r="AE732" s="7">
        <f>SAStab!C11876</f>
        <v>260.27</v>
      </c>
      <c r="AF732" s="7">
        <f>SAStab!D11876</f>
        <v>3298.3</v>
      </c>
      <c r="AG732" s="7">
        <f>SAStab!E11876</f>
        <v>9773.1</v>
      </c>
      <c r="AH732" s="7">
        <f>SAStab!F11876</f>
        <v>16093</v>
      </c>
      <c r="AI732" s="7">
        <f>SAStab!G11876</f>
        <v>25723</v>
      </c>
      <c r="AJ732" s="7">
        <f>SAStab!H11876</f>
        <v>41597</v>
      </c>
      <c r="AK732" s="7">
        <f>SAStab!I11876</f>
        <v>55574</v>
      </c>
      <c r="AL732" s="7">
        <f>SAStab!J11876</f>
        <v>99985</v>
      </c>
      <c r="AN732" s="7"/>
      <c r="AO732" s="7" t="str">
        <f t="shared" ref="AO732:AO758" si="174">$B732</f>
        <v>Equivalent Annuity Income</v>
      </c>
      <c r="AP732" s="98">
        <f>SAStab!E2565</f>
        <v>0.95399999999999996</v>
      </c>
      <c r="AQ732" s="52">
        <f>SAStab!B12047</f>
        <v>22091</v>
      </c>
      <c r="AR732" s="52">
        <f>SAStab!C12047</f>
        <v>138.47</v>
      </c>
      <c r="AS732" s="52">
        <f>SAStab!D12047</f>
        <v>3101.09</v>
      </c>
      <c r="AT732" s="52">
        <f>SAStab!E12047</f>
        <v>9909.2999999999993</v>
      </c>
      <c r="AU732" s="52">
        <f>SAStab!F12047</f>
        <v>16873</v>
      </c>
      <c r="AV732" s="52">
        <f>SAStab!G12047</f>
        <v>27453</v>
      </c>
      <c r="AW732" s="52">
        <f>SAStab!H12047</f>
        <v>43228</v>
      </c>
      <c r="AX732" s="52">
        <f>SAStab!I12047</f>
        <v>58697</v>
      </c>
      <c r="AY732" s="52">
        <f>SAStab!J12047</f>
        <v>103341</v>
      </c>
      <c r="BA732" s="7"/>
      <c r="BB732" s="7" t="str">
        <f t="shared" ref="BB732:BB758" si="175">$B732</f>
        <v>Equivalent Annuity Income</v>
      </c>
      <c r="BC732" s="98">
        <f>SAStab!F2565</f>
        <v>0.95499999999999996</v>
      </c>
      <c r="BD732" s="52">
        <f>SAStab!B12218</f>
        <v>24557</v>
      </c>
      <c r="BE732" s="52">
        <f>SAStab!C12218</f>
        <v>187.73</v>
      </c>
      <c r="BF732" s="52">
        <f>SAStab!D12218</f>
        <v>3952.24</v>
      </c>
      <c r="BG732" s="52">
        <f>SAStab!E12218</f>
        <v>10734.9</v>
      </c>
      <c r="BH732" s="52">
        <f>SAStab!F12218</f>
        <v>18626</v>
      </c>
      <c r="BI732" s="52">
        <f>SAStab!G12218</f>
        <v>29904</v>
      </c>
      <c r="BJ732" s="52">
        <f>SAStab!H12218</f>
        <v>48864</v>
      </c>
      <c r="BK732" s="52">
        <f>SAStab!I12218</f>
        <v>66593</v>
      </c>
      <c r="BL732" s="52">
        <f>SAStab!J12218</f>
        <v>120912</v>
      </c>
      <c r="BN732" s="7"/>
      <c r="BO732" s="7" t="str">
        <f t="shared" ref="BO732:BO758" si="176">$B732</f>
        <v>Equivalent Annuity Income</v>
      </c>
      <c r="BP732" s="98">
        <f>SAStab!G2565</f>
        <v>0.96199999999999997</v>
      </c>
      <c r="BQ732">
        <f>SAStab!B12389</f>
        <v>27178</v>
      </c>
      <c r="BR732">
        <f>SAStab!C12389</f>
        <v>416.89</v>
      </c>
      <c r="BS732">
        <f>SAStab!D12389</f>
        <v>4666.01</v>
      </c>
      <c r="BT732">
        <f>SAStab!E12389</f>
        <v>12128.3</v>
      </c>
      <c r="BU732">
        <f>SAStab!F12389</f>
        <v>20743.099999999999</v>
      </c>
      <c r="BV732" s="11">
        <f>SAStab!G12389</f>
        <v>33021</v>
      </c>
      <c r="BW732" s="11">
        <f>SAStab!H12389</f>
        <v>53731</v>
      </c>
      <c r="BX732" s="11">
        <f>SAStab!I12389</f>
        <v>73325</v>
      </c>
      <c r="BY732" s="11">
        <f>SAStab!J12389</f>
        <v>137254</v>
      </c>
    </row>
    <row r="733" spans="1:77">
      <c r="A733" s="7"/>
      <c r="B733" s="7" t="s">
        <v>39</v>
      </c>
      <c r="C733" s="98">
        <f>SAStab!B2566</f>
        <v>0.71399999999999997</v>
      </c>
      <c r="D733" s="52">
        <f>SAStab!B11535</f>
        <v>7423</v>
      </c>
      <c r="E733" s="52">
        <f>SAStab!C11535</f>
        <v>0</v>
      </c>
      <c r="F733" s="52">
        <f>SAStab!D11535</f>
        <v>0</v>
      </c>
      <c r="G733" s="52">
        <f>SAStab!E11535</f>
        <v>0</v>
      </c>
      <c r="H733" s="52">
        <f>SAStab!F11535</f>
        <v>7654.8</v>
      </c>
      <c r="I733" s="52">
        <f>SAStab!G11535</f>
        <v>11919</v>
      </c>
      <c r="J733" s="52">
        <f>SAStab!H11535</f>
        <v>15389</v>
      </c>
      <c r="K733" s="52">
        <f>SAStab!I11535</f>
        <v>17585</v>
      </c>
      <c r="L733" s="52">
        <f>SAStab!J11535</f>
        <v>23483</v>
      </c>
      <c r="N733" s="7"/>
      <c r="O733" s="7" t="str">
        <f t="shared" si="172"/>
        <v>Social Security Benefits</v>
      </c>
      <c r="P733" s="98">
        <f>SAStab!C2566</f>
        <v>0.72399999999999998</v>
      </c>
      <c r="Q733">
        <f>SAStab!B11706</f>
        <v>8021</v>
      </c>
      <c r="R733" s="52">
        <f>SAStab!C11706</f>
        <v>0</v>
      </c>
      <c r="S733" s="52">
        <f>SAStab!D11706</f>
        <v>0</v>
      </c>
      <c r="T733" s="52">
        <f>SAStab!E11706</f>
        <v>0</v>
      </c>
      <c r="U733" s="52">
        <f>SAStab!F11706</f>
        <v>8334.5</v>
      </c>
      <c r="V733" s="52">
        <f>SAStab!G11706</f>
        <v>12690</v>
      </c>
      <c r="W733" s="52">
        <f>SAStab!H11706</f>
        <v>16420</v>
      </c>
      <c r="X733">
        <f>SAStab!I11706</f>
        <v>19126</v>
      </c>
      <c r="Y733">
        <f>SAStab!J11706</f>
        <v>24900</v>
      </c>
      <c r="AA733" s="7"/>
      <c r="AB733" s="7" t="str">
        <f t="shared" si="173"/>
        <v>Social Security Benefits</v>
      </c>
      <c r="AC733" s="98">
        <f>SAStab!D2566</f>
        <v>0.73299999999999998</v>
      </c>
      <c r="AD733" s="7">
        <f>SAStab!B11877</f>
        <v>8755</v>
      </c>
      <c r="AE733" s="7">
        <f>SAStab!C11877</f>
        <v>0</v>
      </c>
      <c r="AF733" s="7">
        <f>SAStab!D11877</f>
        <v>0</v>
      </c>
      <c r="AG733" s="7">
        <f>SAStab!E11877</f>
        <v>0</v>
      </c>
      <c r="AH733" s="7">
        <f>SAStab!F11877</f>
        <v>9237.4</v>
      </c>
      <c r="AI733" s="7">
        <f>SAStab!G11877</f>
        <v>13565</v>
      </c>
      <c r="AJ733" s="7">
        <f>SAStab!H11877</f>
        <v>17516</v>
      </c>
      <c r="AK733" s="7">
        <f>SAStab!I11877</f>
        <v>20032</v>
      </c>
      <c r="AL733" s="7">
        <f>SAStab!J11877</f>
        <v>26763</v>
      </c>
      <c r="AN733" s="7"/>
      <c r="AO733" s="7" t="str">
        <f t="shared" si="174"/>
        <v>Social Security Benefits</v>
      </c>
      <c r="AP733" s="98">
        <f>SAStab!E2566</f>
        <v>0.73499999999999999</v>
      </c>
      <c r="AQ733" s="52">
        <f>SAStab!B12048</f>
        <v>9313</v>
      </c>
      <c r="AR733" s="52">
        <f>SAStab!C12048</f>
        <v>0</v>
      </c>
      <c r="AS733" s="52">
        <f>SAStab!D12048</f>
        <v>0</v>
      </c>
      <c r="AT733" s="52">
        <f>SAStab!E12048</f>
        <v>0</v>
      </c>
      <c r="AU733" s="52">
        <f>SAStab!F12048</f>
        <v>9902.2999999999993</v>
      </c>
      <c r="AV733" s="52">
        <f>SAStab!G12048</f>
        <v>14383</v>
      </c>
      <c r="AW733" s="52">
        <f>SAStab!H12048</f>
        <v>18483</v>
      </c>
      <c r="AX733" s="52">
        <f>SAStab!I12048</f>
        <v>21334</v>
      </c>
      <c r="AY733" s="52">
        <f>SAStab!J12048</f>
        <v>28579</v>
      </c>
      <c r="BA733" s="7"/>
      <c r="BB733" s="7" t="str">
        <f t="shared" si="175"/>
        <v>Social Security Benefits</v>
      </c>
      <c r="BC733" s="98">
        <f>SAStab!F2566</f>
        <v>0.751</v>
      </c>
      <c r="BD733" s="52">
        <f>SAStab!B12219</f>
        <v>10399</v>
      </c>
      <c r="BE733" s="52">
        <f>SAStab!C12219</f>
        <v>0</v>
      </c>
      <c r="BF733" s="52">
        <f>SAStab!D12219</f>
        <v>0</v>
      </c>
      <c r="BG733" s="52">
        <f>SAStab!E12219</f>
        <v>815.4</v>
      </c>
      <c r="BH733" s="52">
        <f>SAStab!F12219</f>
        <v>11115.3</v>
      </c>
      <c r="BI733" s="52">
        <f>SAStab!G12219</f>
        <v>15815</v>
      </c>
      <c r="BJ733" s="52">
        <f>SAStab!H12219</f>
        <v>20289</v>
      </c>
      <c r="BK733" s="52">
        <f>SAStab!I12219</f>
        <v>23340</v>
      </c>
      <c r="BL733" s="52">
        <f>SAStab!J12219</f>
        <v>31018</v>
      </c>
      <c r="BN733" s="7"/>
      <c r="BO733" s="7" t="str">
        <f t="shared" si="176"/>
        <v>Social Security Benefits</v>
      </c>
      <c r="BP733" s="98">
        <f>SAStab!G2566</f>
        <v>0.76700000000000002</v>
      </c>
      <c r="BQ733">
        <f>SAStab!B12390</f>
        <v>11904</v>
      </c>
      <c r="BR733">
        <f>SAStab!C12390</f>
        <v>0</v>
      </c>
      <c r="BS733">
        <f>SAStab!D12390</f>
        <v>0</v>
      </c>
      <c r="BT733">
        <f>SAStab!E12390</f>
        <v>3397.9</v>
      </c>
      <c r="BU733">
        <f>SAStab!F12390</f>
        <v>12727</v>
      </c>
      <c r="BV733" s="11">
        <f>SAStab!G12390</f>
        <v>17786</v>
      </c>
      <c r="BW733" s="11">
        <f>SAStab!H12390</f>
        <v>22687</v>
      </c>
      <c r="BX733" s="11">
        <f>SAStab!I12390</f>
        <v>25864</v>
      </c>
      <c r="BY733" s="11">
        <f>SAStab!J12390</f>
        <v>35795</v>
      </c>
    </row>
    <row r="734" spans="1:77">
      <c r="B734" s="7" t="s">
        <v>63</v>
      </c>
      <c r="C734" s="98">
        <f>SAStab!B2567</f>
        <v>0.16</v>
      </c>
      <c r="D734" s="52">
        <f>SAStab!B11536</f>
        <v>887</v>
      </c>
      <c r="E734" s="52">
        <f>SAStab!C11536</f>
        <v>0</v>
      </c>
      <c r="F734" s="52">
        <f>SAStab!D11536</f>
        <v>0</v>
      </c>
      <c r="G734" s="52">
        <f>SAStab!E11536</f>
        <v>0</v>
      </c>
      <c r="H734" s="52">
        <f>SAStab!F11536</f>
        <v>0</v>
      </c>
      <c r="I734" s="52">
        <f>SAStab!G11536</f>
        <v>0</v>
      </c>
      <c r="J734" s="52">
        <f>SAStab!H11536</f>
        <v>4008</v>
      </c>
      <c r="K734" s="52">
        <f>SAStab!I11536</f>
        <v>8069</v>
      </c>
      <c r="L734" s="52">
        <f>SAStab!J11536</f>
        <v>10766</v>
      </c>
      <c r="O734" s="7" t="str">
        <f t="shared" si="172"/>
        <v>SSI</v>
      </c>
      <c r="P734" s="98">
        <f>SAStab!C2567</f>
        <v>0.13</v>
      </c>
      <c r="Q734">
        <f>SAStab!B11707</f>
        <v>723</v>
      </c>
      <c r="R734" s="52">
        <f>SAStab!C11707</f>
        <v>0</v>
      </c>
      <c r="S734" s="52">
        <f>SAStab!D11707</f>
        <v>0</v>
      </c>
      <c r="T734" s="52">
        <f>SAStab!E11707</f>
        <v>0</v>
      </c>
      <c r="U734" s="52">
        <f>SAStab!F11707</f>
        <v>0</v>
      </c>
      <c r="V734" s="52">
        <f>SAStab!G11707</f>
        <v>0</v>
      </c>
      <c r="W734" s="52">
        <f>SAStab!H11707</f>
        <v>2275</v>
      </c>
      <c r="X734">
        <f>SAStab!I11707</f>
        <v>6635</v>
      </c>
      <c r="Y734">
        <f>SAStab!J11707</f>
        <v>9842</v>
      </c>
      <c r="AB734" s="7" t="str">
        <f t="shared" si="173"/>
        <v>SSI</v>
      </c>
      <c r="AC734" s="98">
        <f>SAStab!D2567</f>
        <v>0.106</v>
      </c>
      <c r="AD734" s="7">
        <f>SAStab!B11878</f>
        <v>572</v>
      </c>
      <c r="AE734" s="7">
        <f>SAStab!C11878</f>
        <v>0</v>
      </c>
      <c r="AF734" s="7">
        <f>SAStab!D11878</f>
        <v>0</v>
      </c>
      <c r="AG734" s="7">
        <f>SAStab!E11878</f>
        <v>0</v>
      </c>
      <c r="AH734" s="7">
        <f>SAStab!F11878</f>
        <v>0</v>
      </c>
      <c r="AI734" s="7">
        <f>SAStab!G11878</f>
        <v>0</v>
      </c>
      <c r="AJ734" s="7">
        <f>SAStab!H11878</f>
        <v>530</v>
      </c>
      <c r="AK734" s="7">
        <f>SAStab!I11878</f>
        <v>5931</v>
      </c>
      <c r="AL734" s="7">
        <f>SAStab!J11878</f>
        <v>9711</v>
      </c>
      <c r="AO734" s="7" t="str">
        <f t="shared" si="174"/>
        <v>SSI</v>
      </c>
      <c r="AP734" s="98">
        <f>SAStab!E2567</f>
        <v>8.7999999999999995E-2</v>
      </c>
      <c r="AQ734" s="52">
        <f>SAStab!B12049</f>
        <v>482</v>
      </c>
      <c r="AR734" s="52">
        <f>SAStab!C12049</f>
        <v>0</v>
      </c>
      <c r="AS734" s="52">
        <f>SAStab!D12049</f>
        <v>0</v>
      </c>
      <c r="AT734" s="52">
        <f>SAStab!E12049</f>
        <v>0</v>
      </c>
      <c r="AU734" s="52">
        <f>SAStab!F12049</f>
        <v>0</v>
      </c>
      <c r="AV734" s="52">
        <f>SAStab!G12049</f>
        <v>0</v>
      </c>
      <c r="AW734" s="52">
        <f>SAStab!H12049</f>
        <v>0</v>
      </c>
      <c r="AX734" s="52">
        <f>SAStab!I12049</f>
        <v>4865</v>
      </c>
      <c r="AY734" s="52">
        <f>SAStab!J12049</f>
        <v>9585</v>
      </c>
      <c r="BB734" s="7" t="str">
        <f t="shared" si="175"/>
        <v>SSI</v>
      </c>
      <c r="BC734" s="98">
        <f>SAStab!F2567</f>
        <v>6.7000000000000004E-2</v>
      </c>
      <c r="BD734" s="52">
        <f>SAStab!B12220</f>
        <v>377</v>
      </c>
      <c r="BE734" s="52">
        <f>SAStab!C12220</f>
        <v>0</v>
      </c>
      <c r="BF734" s="52">
        <f>SAStab!D12220</f>
        <v>0</v>
      </c>
      <c r="BG734" s="52">
        <f>SAStab!E12220</f>
        <v>0</v>
      </c>
      <c r="BH734" s="52">
        <f>SAStab!F12220</f>
        <v>0</v>
      </c>
      <c r="BI734" s="52">
        <f>SAStab!G12220</f>
        <v>0</v>
      </c>
      <c r="BJ734" s="52">
        <f>SAStab!H12220</f>
        <v>0</v>
      </c>
      <c r="BK734" s="52">
        <f>SAStab!I12220</f>
        <v>3123</v>
      </c>
      <c r="BL734" s="52">
        <f>SAStab!J12220</f>
        <v>9326</v>
      </c>
      <c r="BO734" s="7" t="str">
        <f t="shared" si="176"/>
        <v>SSI</v>
      </c>
      <c r="BP734" s="98">
        <f>SAStab!G2567</f>
        <v>5.3999999999999999E-2</v>
      </c>
      <c r="BQ734">
        <f>SAStab!B12391</f>
        <v>309</v>
      </c>
      <c r="BR734">
        <f>SAStab!C12391</f>
        <v>0</v>
      </c>
      <c r="BS734">
        <f>SAStab!D12391</f>
        <v>0</v>
      </c>
      <c r="BT734">
        <f>SAStab!E12391</f>
        <v>0</v>
      </c>
      <c r="BU734">
        <f>SAStab!F12391</f>
        <v>0</v>
      </c>
      <c r="BV734" s="11">
        <f>SAStab!G12391</f>
        <v>0</v>
      </c>
      <c r="BW734" s="11">
        <f>SAStab!H12391</f>
        <v>0</v>
      </c>
      <c r="BX734" s="11">
        <f>SAStab!I12391</f>
        <v>928</v>
      </c>
      <c r="BY734" s="11">
        <f>SAStab!J12391</f>
        <v>9163</v>
      </c>
    </row>
    <row r="735" spans="1:77">
      <c r="A735" s="7"/>
      <c r="B735" s="7" t="s">
        <v>271</v>
      </c>
      <c r="C735" s="98">
        <f>SAStab!B2568</f>
        <v>0.745</v>
      </c>
      <c r="D735" s="52">
        <f>SAStab!B11537</f>
        <v>4806</v>
      </c>
      <c r="E735" s="52">
        <f>SAStab!C11537</f>
        <v>-87.28</v>
      </c>
      <c r="F735" s="52">
        <f>SAStab!D11537</f>
        <v>-65.42</v>
      </c>
      <c r="G735" s="52">
        <f>SAStab!E11537</f>
        <v>0</v>
      </c>
      <c r="H735" s="52">
        <f>SAStab!F11537</f>
        <v>537.9</v>
      </c>
      <c r="I735" s="52">
        <f>SAStab!G11537</f>
        <v>2690</v>
      </c>
      <c r="J735" s="52">
        <f>SAStab!H11537</f>
        <v>8470</v>
      </c>
      <c r="K735" s="52">
        <f>SAStab!I11537</f>
        <v>18089</v>
      </c>
      <c r="L735" s="52">
        <f>SAStab!J11537</f>
        <v>70253</v>
      </c>
      <c r="N735" s="7"/>
      <c r="O735" s="7" t="str">
        <f t="shared" si="172"/>
        <v>Annuitized Financial Income</v>
      </c>
      <c r="P735" s="98">
        <f>SAStab!C2568</f>
        <v>0.75600000000000001</v>
      </c>
      <c r="Q735">
        <f>SAStab!B11708</f>
        <v>4137</v>
      </c>
      <c r="R735" s="52">
        <f>SAStab!C11708</f>
        <v>-101.02</v>
      </c>
      <c r="S735" s="52">
        <f>SAStab!D11708</f>
        <v>-76.08</v>
      </c>
      <c r="T735" s="52">
        <f>SAStab!E11708</f>
        <v>3.6</v>
      </c>
      <c r="U735" s="52">
        <f>SAStab!F11708</f>
        <v>634</v>
      </c>
      <c r="V735" s="52">
        <f>SAStab!G11708</f>
        <v>2725</v>
      </c>
      <c r="W735" s="52">
        <f>SAStab!H11708</f>
        <v>7452</v>
      </c>
      <c r="X735">
        <f>SAStab!I11708</f>
        <v>13977</v>
      </c>
      <c r="Y735">
        <f>SAStab!J11708</f>
        <v>53479</v>
      </c>
      <c r="AA735" s="7"/>
      <c r="AB735" s="7" t="str">
        <f t="shared" si="173"/>
        <v>Annuitized Financial Income</v>
      </c>
      <c r="AC735" s="98">
        <f>SAStab!D2568</f>
        <v>0.76400000000000001</v>
      </c>
      <c r="AD735" s="7">
        <f>SAStab!B11879</f>
        <v>3796</v>
      </c>
      <c r="AE735" s="7">
        <f>SAStab!C11879</f>
        <v>-113.14</v>
      </c>
      <c r="AF735" s="7">
        <f>SAStab!D11879</f>
        <v>-81.83</v>
      </c>
      <c r="AG735" s="7">
        <f>SAStab!E11879</f>
        <v>18.5</v>
      </c>
      <c r="AH735" s="7">
        <f>SAStab!F11879</f>
        <v>772.6</v>
      </c>
      <c r="AI735" s="7">
        <f>SAStab!G11879</f>
        <v>3166</v>
      </c>
      <c r="AJ735" s="7">
        <f>SAStab!H11879</f>
        <v>8152</v>
      </c>
      <c r="AK735" s="7">
        <f>SAStab!I11879</f>
        <v>15264</v>
      </c>
      <c r="AL735" s="7">
        <f>SAStab!J11879</f>
        <v>48276</v>
      </c>
      <c r="AN735" s="7"/>
      <c r="AO735" s="7" t="str">
        <f t="shared" si="174"/>
        <v>Annuitized Financial Income</v>
      </c>
      <c r="AP735" s="98">
        <f>SAStab!E2568</f>
        <v>0.76300000000000001</v>
      </c>
      <c r="AQ735" s="52">
        <f>SAStab!B12050</f>
        <v>4159</v>
      </c>
      <c r="AR735" s="52">
        <f>SAStab!C12050</f>
        <v>-119.28</v>
      </c>
      <c r="AS735" s="52">
        <f>SAStab!D12050</f>
        <v>-85.89</v>
      </c>
      <c r="AT735" s="52">
        <f>SAStab!E12050</f>
        <v>17.7</v>
      </c>
      <c r="AU735" s="52">
        <f>SAStab!F12050</f>
        <v>893.2</v>
      </c>
      <c r="AV735" s="52">
        <f>SAStab!G12050</f>
        <v>3616</v>
      </c>
      <c r="AW735" s="52">
        <f>SAStab!H12050</f>
        <v>9196</v>
      </c>
      <c r="AX735" s="52">
        <f>SAStab!I12050</f>
        <v>15169</v>
      </c>
      <c r="AY735" s="52">
        <f>SAStab!J12050</f>
        <v>56137</v>
      </c>
      <c r="BA735" s="7"/>
      <c r="BB735" s="7" t="str">
        <f t="shared" si="175"/>
        <v>Annuitized Financial Income</v>
      </c>
      <c r="BC735" s="98">
        <f>SAStab!F2568</f>
        <v>0.77500000000000002</v>
      </c>
      <c r="BD735" s="52">
        <f>SAStab!B12221</f>
        <v>4766</v>
      </c>
      <c r="BE735" s="52">
        <f>SAStab!C12221</f>
        <v>-115.32</v>
      </c>
      <c r="BF735" s="52">
        <f>SAStab!D12221</f>
        <v>-85.65</v>
      </c>
      <c r="BG735" s="52">
        <f>SAStab!E12221</f>
        <v>49.3</v>
      </c>
      <c r="BH735" s="52">
        <f>SAStab!F12221</f>
        <v>1070.2</v>
      </c>
      <c r="BI735" s="52">
        <f>SAStab!G12221</f>
        <v>4003</v>
      </c>
      <c r="BJ735" s="52">
        <f>SAStab!H12221</f>
        <v>10216</v>
      </c>
      <c r="BK735" s="52">
        <f>SAStab!I12221</f>
        <v>18653</v>
      </c>
      <c r="BL735" s="52">
        <f>SAStab!J12221</f>
        <v>60629</v>
      </c>
      <c r="BN735" s="7"/>
      <c r="BO735" s="7" t="str">
        <f t="shared" si="176"/>
        <v>Annuitized Financial Income</v>
      </c>
      <c r="BP735" s="98">
        <f>SAStab!G2568</f>
        <v>0.78300000000000003</v>
      </c>
      <c r="BQ735">
        <f>SAStab!B12392</f>
        <v>5214</v>
      </c>
      <c r="BR735">
        <f>SAStab!C12392</f>
        <v>-119.07</v>
      </c>
      <c r="BS735">
        <f>SAStab!D12392</f>
        <v>-87.38</v>
      </c>
      <c r="BT735">
        <f>SAStab!E12392</f>
        <v>75.099999999999994</v>
      </c>
      <c r="BU735">
        <f>SAStab!F12392</f>
        <v>1194.7</v>
      </c>
      <c r="BV735" s="11">
        <f>SAStab!G12392</f>
        <v>4568</v>
      </c>
      <c r="BW735" s="11">
        <f>SAStab!H12392</f>
        <v>11485</v>
      </c>
      <c r="BX735" s="11">
        <f>SAStab!I12392</f>
        <v>21037</v>
      </c>
      <c r="BY735" s="11">
        <f>SAStab!J12392</f>
        <v>62933</v>
      </c>
    </row>
    <row r="736" spans="1:77">
      <c r="A736" s="6"/>
      <c r="B736" s="7" t="s">
        <v>40</v>
      </c>
      <c r="C736" s="98">
        <f>SAStab!B2569</f>
        <v>0.25600000000000001</v>
      </c>
      <c r="D736" s="52">
        <f>SAStab!B11538</f>
        <v>1347</v>
      </c>
      <c r="E736" s="52">
        <f>SAStab!C11538</f>
        <v>0</v>
      </c>
      <c r="F736" s="52">
        <f>SAStab!D11538</f>
        <v>0</v>
      </c>
      <c r="G736" s="52">
        <f>SAStab!E11538</f>
        <v>0</v>
      </c>
      <c r="H736" s="52">
        <f>SAStab!F11538</f>
        <v>0</v>
      </c>
      <c r="I736" s="52">
        <f>SAStab!G11538</f>
        <v>134</v>
      </c>
      <c r="J736" s="52">
        <f>SAStab!H11538</f>
        <v>4026</v>
      </c>
      <c r="K736" s="52">
        <f>SAStab!I11538</f>
        <v>7723</v>
      </c>
      <c r="L736" s="52">
        <f>SAStab!J11538</f>
        <v>21414</v>
      </c>
      <c r="N736" s="6"/>
      <c r="O736" s="7" t="str">
        <f t="shared" si="172"/>
        <v>DB Pension Income</v>
      </c>
      <c r="P736" s="98">
        <f>SAStab!C2569</f>
        <v>0.221</v>
      </c>
      <c r="Q736">
        <f>SAStab!B11709</f>
        <v>809</v>
      </c>
      <c r="R736" s="52">
        <f>SAStab!C11709</f>
        <v>0</v>
      </c>
      <c r="S736" s="52">
        <f>SAStab!D11709</f>
        <v>0</v>
      </c>
      <c r="T736" s="52">
        <f>SAStab!E11709</f>
        <v>0</v>
      </c>
      <c r="U736" s="52">
        <f>SAStab!F11709</f>
        <v>0</v>
      </c>
      <c r="V736" s="52">
        <f>SAStab!G11709</f>
        <v>0</v>
      </c>
      <c r="W736" s="52">
        <f>SAStab!H11709</f>
        <v>2183</v>
      </c>
      <c r="X736">
        <f>SAStab!I11709</f>
        <v>4469</v>
      </c>
      <c r="Y736">
        <f>SAStab!J11709</f>
        <v>14146</v>
      </c>
      <c r="AA736" s="6"/>
      <c r="AB736" s="7" t="str">
        <f t="shared" si="173"/>
        <v>DB Pension Income</v>
      </c>
      <c r="AC736" s="98">
        <f>SAStab!D2569</f>
        <v>0.189</v>
      </c>
      <c r="AD736" s="7">
        <f>SAStab!B11880</f>
        <v>548</v>
      </c>
      <c r="AE736" s="7">
        <f>SAStab!C11880</f>
        <v>0</v>
      </c>
      <c r="AF736" s="7">
        <f>SAStab!D11880</f>
        <v>0</v>
      </c>
      <c r="AG736" s="7">
        <f>SAStab!E11880</f>
        <v>0</v>
      </c>
      <c r="AH736" s="7">
        <f>SAStab!F11880</f>
        <v>0</v>
      </c>
      <c r="AI736" s="7">
        <f>SAStab!G11880</f>
        <v>0</v>
      </c>
      <c r="AJ736" s="7">
        <f>SAStab!H11880</f>
        <v>1183</v>
      </c>
      <c r="AK736" s="7">
        <f>SAStab!I11880</f>
        <v>2820</v>
      </c>
      <c r="AL736" s="7">
        <f>SAStab!J11880</f>
        <v>10084</v>
      </c>
      <c r="AN736" s="6"/>
      <c r="AO736" s="7" t="str">
        <f t="shared" si="174"/>
        <v>DB Pension Income</v>
      </c>
      <c r="AP736" s="98">
        <f>SAStab!E2569</f>
        <v>0.14399999999999999</v>
      </c>
      <c r="AQ736" s="52">
        <f>SAStab!B12051</f>
        <v>400</v>
      </c>
      <c r="AR736" s="52">
        <f>SAStab!C12051</f>
        <v>0</v>
      </c>
      <c r="AS736" s="52">
        <f>SAStab!D12051</f>
        <v>0</v>
      </c>
      <c r="AT736" s="52">
        <f>SAStab!E12051</f>
        <v>0</v>
      </c>
      <c r="AU736" s="52">
        <f>SAStab!F12051</f>
        <v>0</v>
      </c>
      <c r="AV736" s="52">
        <f>SAStab!G12051</f>
        <v>0</v>
      </c>
      <c r="AW736" s="52">
        <f>SAStab!H12051</f>
        <v>580</v>
      </c>
      <c r="AX736" s="52">
        <f>SAStab!I12051</f>
        <v>1675</v>
      </c>
      <c r="AY736" s="52">
        <f>SAStab!J12051</f>
        <v>7591</v>
      </c>
      <c r="BA736" s="6"/>
      <c r="BB736" s="7" t="str">
        <f t="shared" si="175"/>
        <v>DB Pension Income</v>
      </c>
      <c r="BC736" s="98">
        <f>SAStab!F2569</f>
        <v>0.104</v>
      </c>
      <c r="BD736" s="52">
        <f>SAStab!B12222</f>
        <v>336</v>
      </c>
      <c r="BE736" s="52">
        <f>SAStab!C12222</f>
        <v>0</v>
      </c>
      <c r="BF736" s="52">
        <f>SAStab!D12222</f>
        <v>0</v>
      </c>
      <c r="BG736" s="52">
        <f>SAStab!E12222</f>
        <v>0</v>
      </c>
      <c r="BH736" s="52">
        <f>SAStab!F12222</f>
        <v>0</v>
      </c>
      <c r="BI736" s="52">
        <f>SAStab!G12222</f>
        <v>0</v>
      </c>
      <c r="BJ736" s="52">
        <f>SAStab!H12222</f>
        <v>65</v>
      </c>
      <c r="BK736" s="52">
        <f>SAStab!I12222</f>
        <v>1174</v>
      </c>
      <c r="BL736" s="52">
        <f>SAStab!J12222</f>
        <v>7631</v>
      </c>
      <c r="BN736" s="6"/>
      <c r="BO736" s="7" t="str">
        <f t="shared" si="176"/>
        <v>DB Pension Income</v>
      </c>
      <c r="BP736" s="98">
        <f>SAStab!G2569</f>
        <v>0.08</v>
      </c>
      <c r="BQ736">
        <f>SAStab!B12393</f>
        <v>358</v>
      </c>
      <c r="BR736">
        <f>SAStab!C12393</f>
        <v>0</v>
      </c>
      <c r="BS736">
        <f>SAStab!D12393</f>
        <v>0</v>
      </c>
      <c r="BT736">
        <f>SAStab!E12393</f>
        <v>0</v>
      </c>
      <c r="BU736">
        <f>SAStab!F12393</f>
        <v>0</v>
      </c>
      <c r="BV736" s="11">
        <f>SAStab!G12393</f>
        <v>0</v>
      </c>
      <c r="BW736" s="11">
        <f>SAStab!H12393</f>
        <v>0</v>
      </c>
      <c r="BX736" s="11">
        <f>SAStab!I12393</f>
        <v>934</v>
      </c>
      <c r="BY736" s="11">
        <f>SAStab!J12393</f>
        <v>8405</v>
      </c>
    </row>
    <row r="737" spans="1:77">
      <c r="A737" s="7"/>
      <c r="B737" s="7" t="s">
        <v>41</v>
      </c>
      <c r="C737" s="98">
        <f>SAStab!B2570</f>
        <v>0.24399999999999999</v>
      </c>
      <c r="D737" s="52">
        <f>SAStab!B11539</f>
        <v>4061</v>
      </c>
      <c r="E737" s="52">
        <f>SAStab!C11539</f>
        <v>0</v>
      </c>
      <c r="F737" s="52">
        <f>SAStab!D11539</f>
        <v>0</v>
      </c>
      <c r="G737" s="52">
        <f>SAStab!E11539</f>
        <v>0</v>
      </c>
      <c r="H737" s="52">
        <f>SAStab!F11539</f>
        <v>0</v>
      </c>
      <c r="I737" s="52">
        <f>SAStab!G11539</f>
        <v>0</v>
      </c>
      <c r="J737" s="52">
        <f>SAStab!H11539</f>
        <v>13904</v>
      </c>
      <c r="K737" s="52">
        <f>SAStab!I11539</f>
        <v>24770</v>
      </c>
      <c r="L737" s="52">
        <f>SAStab!J11539</f>
        <v>52346</v>
      </c>
      <c r="N737" s="7"/>
      <c r="O737" s="7" t="str">
        <f t="shared" si="172"/>
        <v>Earned Income</v>
      </c>
      <c r="P737" s="98">
        <f>SAStab!C2570</f>
        <v>0.27</v>
      </c>
      <c r="Q737">
        <f>SAStab!B11710</f>
        <v>4494</v>
      </c>
      <c r="R737" s="52">
        <f>SAStab!C11710</f>
        <v>0</v>
      </c>
      <c r="S737" s="52">
        <f>SAStab!D11710</f>
        <v>0</v>
      </c>
      <c r="T737" s="52">
        <f>SAStab!E11710</f>
        <v>0</v>
      </c>
      <c r="U737" s="52">
        <f>SAStab!F11710</f>
        <v>0</v>
      </c>
      <c r="V737" s="52">
        <f>SAStab!G11710</f>
        <v>747</v>
      </c>
      <c r="W737" s="52">
        <f>SAStab!H11710</f>
        <v>16966</v>
      </c>
      <c r="X737">
        <f>SAStab!I11710</f>
        <v>26751</v>
      </c>
      <c r="Y737">
        <f>SAStab!J11710</f>
        <v>52225</v>
      </c>
      <c r="AA737" s="7"/>
      <c r="AB737" s="7" t="str">
        <f t="shared" si="173"/>
        <v>Earned Income</v>
      </c>
      <c r="AC737" s="98">
        <f>SAStab!D2570</f>
        <v>0.25600000000000001</v>
      </c>
      <c r="AD737" s="7">
        <f>SAStab!B11881</f>
        <v>4871</v>
      </c>
      <c r="AE737" s="7">
        <f>SAStab!C11881</f>
        <v>0</v>
      </c>
      <c r="AF737" s="7">
        <f>SAStab!D11881</f>
        <v>0</v>
      </c>
      <c r="AG737" s="7">
        <f>SAStab!E11881</f>
        <v>0</v>
      </c>
      <c r="AH737" s="7">
        <f>SAStab!F11881</f>
        <v>0</v>
      </c>
      <c r="AI737" s="7">
        <f>SAStab!G11881</f>
        <v>64</v>
      </c>
      <c r="AJ737" s="7">
        <f>SAStab!H11881</f>
        <v>17361</v>
      </c>
      <c r="AK737" s="7">
        <f>SAStab!I11881</f>
        <v>30141</v>
      </c>
      <c r="AL737" s="7">
        <f>SAStab!J11881</f>
        <v>63643</v>
      </c>
      <c r="AN737" s="7"/>
      <c r="AO737" s="7" t="str">
        <f t="shared" si="174"/>
        <v>Earned Income</v>
      </c>
      <c r="AP737" s="98">
        <f>SAStab!E2570</f>
        <v>0.23799999999999999</v>
      </c>
      <c r="AQ737" s="52">
        <f>SAStab!B12052</f>
        <v>4867</v>
      </c>
      <c r="AR737" s="52">
        <f>SAStab!C12052</f>
        <v>0</v>
      </c>
      <c r="AS737" s="52">
        <f>SAStab!D12052</f>
        <v>0</v>
      </c>
      <c r="AT737" s="52">
        <f>SAStab!E12052</f>
        <v>0</v>
      </c>
      <c r="AU737" s="52">
        <f>SAStab!F12052</f>
        <v>0</v>
      </c>
      <c r="AV737" s="52">
        <f>SAStab!G12052</f>
        <v>0</v>
      </c>
      <c r="AW737" s="52">
        <f>SAStab!H12052</f>
        <v>16728</v>
      </c>
      <c r="AX737" s="52">
        <f>SAStab!I12052</f>
        <v>29788</v>
      </c>
      <c r="AY737" s="52">
        <f>SAStab!J12052</f>
        <v>66701</v>
      </c>
      <c r="BA737" s="7"/>
      <c r="BB737" s="7" t="str">
        <f t="shared" si="175"/>
        <v>Earned Income</v>
      </c>
      <c r="BC737" s="98">
        <f>SAStab!F2570</f>
        <v>0.24199999999999999</v>
      </c>
      <c r="BD737" s="52">
        <f>SAStab!B12223</f>
        <v>5471</v>
      </c>
      <c r="BE737" s="52">
        <f>SAStab!C12223</f>
        <v>0</v>
      </c>
      <c r="BF737" s="52">
        <f>SAStab!D12223</f>
        <v>0</v>
      </c>
      <c r="BG737" s="52">
        <f>SAStab!E12223</f>
        <v>0</v>
      </c>
      <c r="BH737" s="52">
        <f>SAStab!F12223</f>
        <v>0</v>
      </c>
      <c r="BI737" s="52">
        <f>SAStab!G12223</f>
        <v>0</v>
      </c>
      <c r="BJ737" s="52">
        <f>SAStab!H12223</f>
        <v>19079</v>
      </c>
      <c r="BK737" s="52">
        <f>SAStab!I12223</f>
        <v>34215</v>
      </c>
      <c r="BL737" s="52">
        <f>SAStab!J12223</f>
        <v>76626</v>
      </c>
      <c r="BN737" s="7"/>
      <c r="BO737" s="7" t="str">
        <f t="shared" si="176"/>
        <v>Earned Income</v>
      </c>
      <c r="BP737" s="98">
        <f>SAStab!G2570</f>
        <v>0.23100000000000001</v>
      </c>
      <c r="BQ737">
        <f>SAStab!B12394</f>
        <v>5728</v>
      </c>
      <c r="BR737">
        <f>SAStab!C12394</f>
        <v>0</v>
      </c>
      <c r="BS737">
        <f>SAStab!D12394</f>
        <v>0</v>
      </c>
      <c r="BT737">
        <f>SAStab!E12394</f>
        <v>0</v>
      </c>
      <c r="BU737">
        <f>SAStab!F12394</f>
        <v>0</v>
      </c>
      <c r="BV737" s="11">
        <f>SAStab!G12394</f>
        <v>0</v>
      </c>
      <c r="BW737" s="11">
        <f>SAStab!H12394</f>
        <v>20477</v>
      </c>
      <c r="BX737" s="11">
        <f>SAStab!I12394</f>
        <v>35161</v>
      </c>
      <c r="BY737" s="11">
        <f>SAStab!J12394</f>
        <v>80771</v>
      </c>
    </row>
    <row r="738" spans="1:77">
      <c r="A738" s="7"/>
      <c r="B738" s="7" t="s">
        <v>42</v>
      </c>
      <c r="C738" s="98">
        <f>SAStab!B2571</f>
        <v>0.48</v>
      </c>
      <c r="D738" s="52">
        <f>SAStab!B11540</f>
        <v>1533</v>
      </c>
      <c r="E738" s="52">
        <f>SAStab!C11540</f>
        <v>0</v>
      </c>
      <c r="F738" s="52">
        <f>SAStab!D11540</f>
        <v>0</v>
      </c>
      <c r="G738" s="52">
        <f>SAStab!E11540</f>
        <v>0</v>
      </c>
      <c r="H738" s="52">
        <f>SAStab!F11540</f>
        <v>0</v>
      </c>
      <c r="I738" s="52">
        <f>SAStab!G11540</f>
        <v>1899</v>
      </c>
      <c r="J738" s="52">
        <f>SAStab!H11540</f>
        <v>4591</v>
      </c>
      <c r="K738" s="52">
        <f>SAStab!I11540</f>
        <v>7392</v>
      </c>
      <c r="L738" s="52">
        <f>SAStab!J11540</f>
        <v>13827</v>
      </c>
      <c r="N738" s="7"/>
      <c r="O738" s="7" t="str">
        <f t="shared" si="172"/>
        <v>Imputed Rental Income</v>
      </c>
      <c r="P738" s="98">
        <f>SAStab!C2571</f>
        <v>0.47299999999999998</v>
      </c>
      <c r="Q738">
        <f>SAStab!B11711</f>
        <v>1487</v>
      </c>
      <c r="R738" s="52">
        <f>SAStab!C11711</f>
        <v>0</v>
      </c>
      <c r="S738" s="52">
        <f>SAStab!D11711</f>
        <v>0</v>
      </c>
      <c r="T738" s="52">
        <f>SAStab!E11711</f>
        <v>0</v>
      </c>
      <c r="U738" s="52">
        <f>SAStab!F11711</f>
        <v>0</v>
      </c>
      <c r="V738" s="52">
        <f>SAStab!G11711</f>
        <v>1795</v>
      </c>
      <c r="W738" s="52">
        <f>SAStab!H11711</f>
        <v>4169</v>
      </c>
      <c r="X738">
        <f>SAStab!I11711</f>
        <v>6940</v>
      </c>
      <c r="Y738">
        <f>SAStab!J11711</f>
        <v>14457</v>
      </c>
      <c r="AA738" s="7"/>
      <c r="AB738" s="7" t="str">
        <f t="shared" si="173"/>
        <v>Imputed Rental Income</v>
      </c>
      <c r="AC738" s="98">
        <f>SAStab!D2571</f>
        <v>0.46600000000000003</v>
      </c>
      <c r="AD738" s="7">
        <f>SAStab!B11882</f>
        <v>1688</v>
      </c>
      <c r="AE738" s="7">
        <f>SAStab!C11882</f>
        <v>0</v>
      </c>
      <c r="AF738" s="7">
        <f>SAStab!D11882</f>
        <v>0</v>
      </c>
      <c r="AG738" s="7">
        <f>SAStab!E11882</f>
        <v>0</v>
      </c>
      <c r="AH738" s="7">
        <f>SAStab!F11882</f>
        <v>0</v>
      </c>
      <c r="AI738" s="7">
        <f>SAStab!G11882</f>
        <v>1956</v>
      </c>
      <c r="AJ738" s="7">
        <f>SAStab!H11882</f>
        <v>4744</v>
      </c>
      <c r="AK738" s="7">
        <f>SAStab!I11882</f>
        <v>7974</v>
      </c>
      <c r="AL738" s="7">
        <f>SAStab!J11882</f>
        <v>17624</v>
      </c>
      <c r="AN738" s="7"/>
      <c r="AO738" s="7" t="str">
        <f t="shared" si="174"/>
        <v>Imputed Rental Income</v>
      </c>
      <c r="AP738" s="98">
        <f>SAStab!E2571</f>
        <v>0.434</v>
      </c>
      <c r="AQ738" s="52">
        <f>SAStab!B12053</f>
        <v>1762</v>
      </c>
      <c r="AR738" s="52">
        <f>SAStab!C12053</f>
        <v>0</v>
      </c>
      <c r="AS738" s="52">
        <f>SAStab!D12053</f>
        <v>0</v>
      </c>
      <c r="AT738" s="52">
        <f>SAStab!E12053</f>
        <v>0</v>
      </c>
      <c r="AU738" s="52">
        <f>SAStab!F12053</f>
        <v>0</v>
      </c>
      <c r="AV738" s="52">
        <f>SAStab!G12053</f>
        <v>2002</v>
      </c>
      <c r="AW738" s="52">
        <f>SAStab!H12053</f>
        <v>4909</v>
      </c>
      <c r="AX738" s="52">
        <f>SAStab!I12053</f>
        <v>8448</v>
      </c>
      <c r="AY738" s="52">
        <f>SAStab!J12053</f>
        <v>19278</v>
      </c>
      <c r="BA738" s="7"/>
      <c r="BB738" s="7" t="str">
        <f t="shared" si="175"/>
        <v>Imputed Rental Income</v>
      </c>
      <c r="BC738" s="98">
        <f>SAStab!F2571</f>
        <v>0.41599999999999998</v>
      </c>
      <c r="BD738" s="52">
        <f>SAStab!B12224</f>
        <v>2003</v>
      </c>
      <c r="BE738" s="52">
        <f>SAStab!C12224</f>
        <v>0</v>
      </c>
      <c r="BF738" s="52">
        <f>SAStab!D12224</f>
        <v>0</v>
      </c>
      <c r="BG738" s="52">
        <f>SAStab!E12224</f>
        <v>0</v>
      </c>
      <c r="BH738" s="52">
        <f>SAStab!F12224</f>
        <v>0</v>
      </c>
      <c r="BI738" s="52">
        <f>SAStab!G12224</f>
        <v>2158</v>
      </c>
      <c r="BJ738" s="52">
        <f>SAStab!H12224</f>
        <v>5679</v>
      </c>
      <c r="BK738" s="52">
        <f>SAStab!I12224</f>
        <v>9059</v>
      </c>
      <c r="BL738" s="52">
        <f>SAStab!J12224</f>
        <v>21990</v>
      </c>
      <c r="BN738" s="7"/>
      <c r="BO738" s="7" t="str">
        <f t="shared" si="176"/>
        <v>Imputed Rental Income</v>
      </c>
      <c r="BP738" s="98">
        <f>SAStab!G2571</f>
        <v>0.40500000000000003</v>
      </c>
      <c r="BQ738">
        <f>SAStab!B12395</f>
        <v>2306</v>
      </c>
      <c r="BR738">
        <f>SAStab!C12395</f>
        <v>0</v>
      </c>
      <c r="BS738">
        <f>SAStab!D12395</f>
        <v>0</v>
      </c>
      <c r="BT738">
        <f>SAStab!E12395</f>
        <v>0</v>
      </c>
      <c r="BU738">
        <f>SAStab!F12395</f>
        <v>0</v>
      </c>
      <c r="BV738" s="11">
        <f>SAStab!G12395</f>
        <v>2388</v>
      </c>
      <c r="BW738" s="11">
        <f>SAStab!H12395</f>
        <v>6172</v>
      </c>
      <c r="BX738" s="11">
        <f>SAStab!I12395</f>
        <v>10388</v>
      </c>
      <c r="BY738" s="11">
        <f>SAStab!J12395</f>
        <v>27483</v>
      </c>
    </row>
    <row r="739" spans="1:77">
      <c r="A739" s="7"/>
      <c r="B739" s="7" t="s">
        <v>226</v>
      </c>
      <c r="C739" s="98">
        <f>SAStab!B2572</f>
        <v>8.1000000000000003E-2</v>
      </c>
      <c r="D739" s="52">
        <f>SAStab!B11541</f>
        <v>750</v>
      </c>
      <c r="E739" s="52">
        <f>SAStab!C11541</f>
        <v>0</v>
      </c>
      <c r="F739" s="52">
        <f>SAStab!D11541</f>
        <v>0</v>
      </c>
      <c r="G739" s="52">
        <f>SAStab!E11541</f>
        <v>0</v>
      </c>
      <c r="H739" s="52">
        <f>SAStab!F11541</f>
        <v>0</v>
      </c>
      <c r="I739" s="52">
        <f>SAStab!G11541</f>
        <v>0</v>
      </c>
      <c r="J739" s="52">
        <f>SAStab!H11541</f>
        <v>0</v>
      </c>
      <c r="K739" s="52">
        <f>SAStab!I11541</f>
        <v>6344</v>
      </c>
      <c r="L739" s="52">
        <f>SAStab!J11541</f>
        <v>16708</v>
      </c>
      <c r="N739" s="7"/>
      <c r="O739" s="7" t="str">
        <f t="shared" si="172"/>
        <v>Means+Nonmeans Benefits</v>
      </c>
      <c r="P739" s="98">
        <f>SAStab!C2572</f>
        <v>8.6999999999999994E-2</v>
      </c>
      <c r="Q739">
        <f>SAStab!B11712</f>
        <v>898</v>
      </c>
      <c r="R739" s="52">
        <f>SAStab!C11712</f>
        <v>0</v>
      </c>
      <c r="S739" s="52">
        <f>SAStab!D11712</f>
        <v>0</v>
      </c>
      <c r="T739" s="52">
        <f>SAStab!E11712</f>
        <v>0</v>
      </c>
      <c r="U739" s="52">
        <f>SAStab!F11712</f>
        <v>0</v>
      </c>
      <c r="V739" s="52">
        <f>SAStab!G11712</f>
        <v>0</v>
      </c>
      <c r="W739" s="52">
        <f>SAStab!H11712</f>
        <v>0</v>
      </c>
      <c r="X739">
        <f>SAStab!I11712</f>
        <v>8240</v>
      </c>
      <c r="Y739">
        <f>SAStab!J11712</f>
        <v>18509</v>
      </c>
      <c r="AA739" s="7"/>
      <c r="AB739" s="7" t="str">
        <f t="shared" si="173"/>
        <v>Means+Nonmeans Benefits</v>
      </c>
      <c r="AC739" s="98">
        <f>SAStab!D2572</f>
        <v>7.4999999999999997E-2</v>
      </c>
      <c r="AD739" s="7">
        <f>SAStab!B11883</f>
        <v>860</v>
      </c>
      <c r="AE739" s="7">
        <f>SAStab!C11883</f>
        <v>0</v>
      </c>
      <c r="AF739" s="7">
        <f>SAStab!D11883</f>
        <v>0</v>
      </c>
      <c r="AG739" s="7">
        <f>SAStab!E11883</f>
        <v>0</v>
      </c>
      <c r="AH739" s="7">
        <f>SAStab!F11883</f>
        <v>0</v>
      </c>
      <c r="AI739" s="7">
        <f>SAStab!G11883</f>
        <v>0</v>
      </c>
      <c r="AJ739" s="7">
        <f>SAStab!H11883</f>
        <v>0</v>
      </c>
      <c r="AK739" s="7">
        <f>SAStab!I11883</f>
        <v>7213</v>
      </c>
      <c r="AL739" s="7">
        <f>SAStab!J11883</f>
        <v>19917</v>
      </c>
      <c r="AN739" s="7"/>
      <c r="AO739" s="7" t="str">
        <f t="shared" si="174"/>
        <v>Means+Nonmeans Benefits</v>
      </c>
      <c r="AP739" s="98">
        <f>SAStab!E2572</f>
        <v>8.3000000000000004E-2</v>
      </c>
      <c r="AQ739" s="52">
        <f>SAStab!B12054</f>
        <v>1109</v>
      </c>
      <c r="AR739" s="52">
        <f>SAStab!C12054</f>
        <v>0</v>
      </c>
      <c r="AS739" s="52">
        <f>SAStab!D12054</f>
        <v>0</v>
      </c>
      <c r="AT739" s="52">
        <f>SAStab!E12054</f>
        <v>0</v>
      </c>
      <c r="AU739" s="52">
        <f>SAStab!F12054</f>
        <v>0</v>
      </c>
      <c r="AV739" s="52">
        <f>SAStab!G12054</f>
        <v>0</v>
      </c>
      <c r="AW739" s="52">
        <f>SAStab!H12054</f>
        <v>0</v>
      </c>
      <c r="AX739" s="52">
        <f>SAStab!I12054</f>
        <v>10230</v>
      </c>
      <c r="AY739" s="52">
        <f>SAStab!J12054</f>
        <v>23276</v>
      </c>
      <c r="BA739" s="7"/>
      <c r="BB739" s="7" t="str">
        <f t="shared" si="175"/>
        <v>Means+Nonmeans Benefits</v>
      </c>
      <c r="BC739" s="98">
        <f>SAStab!F2572</f>
        <v>8.3000000000000004E-2</v>
      </c>
      <c r="BD739" s="52">
        <f>SAStab!B12225</f>
        <v>1204</v>
      </c>
      <c r="BE739" s="52">
        <f>SAStab!C12225</f>
        <v>0</v>
      </c>
      <c r="BF739" s="52">
        <f>SAStab!D12225</f>
        <v>0</v>
      </c>
      <c r="BG739" s="52">
        <f>SAStab!E12225</f>
        <v>0</v>
      </c>
      <c r="BH739" s="52">
        <f>SAStab!F12225</f>
        <v>0</v>
      </c>
      <c r="BI739" s="52">
        <f>SAStab!G12225</f>
        <v>0</v>
      </c>
      <c r="BJ739" s="52">
        <f>SAStab!H12225</f>
        <v>0</v>
      </c>
      <c r="BK739" s="52">
        <f>SAStab!I12225</f>
        <v>10679</v>
      </c>
      <c r="BL739" s="52">
        <f>SAStab!J12225</f>
        <v>25573</v>
      </c>
      <c r="BN739" s="7"/>
      <c r="BO739" s="7" t="str">
        <f t="shared" si="176"/>
        <v>Means+Nonmeans Benefits</v>
      </c>
      <c r="BP739" s="98">
        <f>SAStab!G2572</f>
        <v>8.7999999999999995E-2</v>
      </c>
      <c r="BQ739">
        <f>SAStab!B12396</f>
        <v>1360</v>
      </c>
      <c r="BR739">
        <f>SAStab!C12396</f>
        <v>0</v>
      </c>
      <c r="BS739">
        <f>SAStab!D12396</f>
        <v>0</v>
      </c>
      <c r="BT739">
        <f>SAStab!E12396</f>
        <v>0</v>
      </c>
      <c r="BU739">
        <f>SAStab!F12396</f>
        <v>0</v>
      </c>
      <c r="BV739" s="11">
        <f>SAStab!G12396</f>
        <v>0</v>
      </c>
      <c r="BW739" s="11">
        <f>SAStab!H12396</f>
        <v>0</v>
      </c>
      <c r="BX739" s="11">
        <f>SAStab!I12396</f>
        <v>12507</v>
      </c>
      <c r="BY739" s="11">
        <f>SAStab!J12396</f>
        <v>27177</v>
      </c>
    </row>
    <row r="740" spans="1:77">
      <c r="A740" s="7"/>
      <c r="B740" s="7" t="s">
        <v>308</v>
      </c>
      <c r="C740" s="98">
        <f>SAStab!B2573</f>
        <v>0.25</v>
      </c>
      <c r="D740" s="52">
        <f>SAStab!B11542</f>
        <v>10146</v>
      </c>
      <c r="E740" s="52">
        <f>SAStab!C11542</f>
        <v>0</v>
      </c>
      <c r="F740" s="52">
        <f>SAStab!D11542</f>
        <v>0</v>
      </c>
      <c r="G740" s="52">
        <f>SAStab!E11542</f>
        <v>0</v>
      </c>
      <c r="H740" s="52">
        <f>SAStab!F11542</f>
        <v>0</v>
      </c>
      <c r="I740" s="52">
        <f>SAStab!G11542</f>
        <v>9107</v>
      </c>
      <c r="J740" s="52">
        <f>SAStab!H11542</f>
        <v>34862</v>
      </c>
      <c r="K740" s="52">
        <f>SAStab!I11542</f>
        <v>66422</v>
      </c>
      <c r="L740" s="52">
        <f>SAStab!J11542</f>
        <v>90510</v>
      </c>
      <c r="N740" s="7"/>
      <c r="O740" s="7" t="str">
        <f t="shared" si="172"/>
        <v>Other Family Member Income</v>
      </c>
      <c r="P740" s="98">
        <f>SAStab!C2573</f>
        <v>0.26200000000000001</v>
      </c>
      <c r="Q740">
        <f>SAStab!B11713</f>
        <v>12901</v>
      </c>
      <c r="R740" s="52">
        <f>SAStab!C11713</f>
        <v>0</v>
      </c>
      <c r="S740" s="52">
        <f>SAStab!D11713</f>
        <v>0</v>
      </c>
      <c r="T740" s="52">
        <f>SAStab!E11713</f>
        <v>0</v>
      </c>
      <c r="U740" s="52">
        <f>SAStab!F11713</f>
        <v>0</v>
      </c>
      <c r="V740" s="52">
        <f>SAStab!G11713</f>
        <v>16142</v>
      </c>
      <c r="W740" s="52">
        <f>SAStab!H11713</f>
        <v>59360</v>
      </c>
      <c r="X740">
        <f>SAStab!I11713</f>
        <v>92050</v>
      </c>
      <c r="Y740">
        <f>SAStab!J11713</f>
        <v>106314</v>
      </c>
      <c r="AA740" s="7"/>
      <c r="AB740" s="7" t="str">
        <f t="shared" si="173"/>
        <v>Other Family Member Income</v>
      </c>
      <c r="AC740" s="98">
        <f>SAStab!D2573</f>
        <v>0.255</v>
      </c>
      <c r="AD740" s="7">
        <f>SAStab!B11884</f>
        <v>14169</v>
      </c>
      <c r="AE740" s="7">
        <f>SAStab!C11884</f>
        <v>0</v>
      </c>
      <c r="AF740" s="7">
        <f>SAStab!D11884</f>
        <v>0</v>
      </c>
      <c r="AG740" s="7">
        <f>SAStab!E11884</f>
        <v>0</v>
      </c>
      <c r="AH740" s="7">
        <f>SAStab!F11884</f>
        <v>0</v>
      </c>
      <c r="AI740" s="7">
        <f>SAStab!G11884</f>
        <v>13992</v>
      </c>
      <c r="AJ740" s="7">
        <f>SAStab!H11884</f>
        <v>56278</v>
      </c>
      <c r="AK740" s="7">
        <f>SAStab!I11884</f>
        <v>105293</v>
      </c>
      <c r="AL740" s="7">
        <f>SAStab!J11884</f>
        <v>119693</v>
      </c>
      <c r="AN740" s="7"/>
      <c r="AO740" s="7" t="str">
        <f t="shared" si="174"/>
        <v>Other Family Member Income</v>
      </c>
      <c r="AP740" s="98">
        <f>SAStab!E2573</f>
        <v>0.254</v>
      </c>
      <c r="AQ740" s="52">
        <f>SAStab!B12055</f>
        <v>16128</v>
      </c>
      <c r="AR740" s="52">
        <f>SAStab!C12055</f>
        <v>0</v>
      </c>
      <c r="AS740" s="52">
        <f>SAStab!D12055</f>
        <v>0</v>
      </c>
      <c r="AT740" s="52">
        <f>SAStab!E12055</f>
        <v>0</v>
      </c>
      <c r="AU740" s="52">
        <f>SAStab!F12055</f>
        <v>0</v>
      </c>
      <c r="AV740" s="52">
        <f>SAStab!G12055</f>
        <v>15637</v>
      </c>
      <c r="AW740" s="52">
        <f>SAStab!H12055</f>
        <v>77104</v>
      </c>
      <c r="AX740" s="52">
        <f>SAStab!I12055</f>
        <v>127253</v>
      </c>
      <c r="AY740" s="52">
        <f>SAStab!J12055</f>
        <v>133768</v>
      </c>
      <c r="BA740" s="7"/>
      <c r="BB740" s="7" t="str">
        <f t="shared" si="175"/>
        <v>Other Family Member Income</v>
      </c>
      <c r="BC740" s="98">
        <f>SAStab!F2573</f>
        <v>0.25600000000000001</v>
      </c>
      <c r="BD740" s="52">
        <f>SAStab!B12226</f>
        <v>17621</v>
      </c>
      <c r="BE740" s="52">
        <f>SAStab!C12226</f>
        <v>0</v>
      </c>
      <c r="BF740" s="52">
        <f>SAStab!D12226</f>
        <v>0</v>
      </c>
      <c r="BG740" s="52">
        <f>SAStab!E12226</f>
        <v>0</v>
      </c>
      <c r="BH740" s="52">
        <f>SAStab!F12226</f>
        <v>0</v>
      </c>
      <c r="BI740" s="52">
        <f>SAStab!G12226</f>
        <v>17412</v>
      </c>
      <c r="BJ740" s="52">
        <f>SAStab!H12226</f>
        <v>70037</v>
      </c>
      <c r="BK740" s="52">
        <f>SAStab!I12226</f>
        <v>131036</v>
      </c>
      <c r="BL740" s="52">
        <f>SAStab!J12226</f>
        <v>148956</v>
      </c>
      <c r="BN740" s="7"/>
      <c r="BO740" s="7" t="str">
        <f t="shared" si="176"/>
        <v>Other Family Member Income</v>
      </c>
      <c r="BP740" s="98">
        <f>SAStab!G2573</f>
        <v>0.25900000000000001</v>
      </c>
      <c r="BQ740">
        <f>SAStab!B12397</f>
        <v>18830</v>
      </c>
      <c r="BR740">
        <f>SAStab!C12397</f>
        <v>0</v>
      </c>
      <c r="BS740">
        <f>SAStab!D12397</f>
        <v>0</v>
      </c>
      <c r="BT740">
        <f>SAStab!E12397</f>
        <v>0</v>
      </c>
      <c r="BU740">
        <f>SAStab!F12397</f>
        <v>0</v>
      </c>
      <c r="BV740" s="11">
        <f>SAStab!G12397</f>
        <v>24548</v>
      </c>
      <c r="BW740" s="11">
        <f>SAStab!H12397</f>
        <v>63798</v>
      </c>
      <c r="BX740" s="11">
        <f>SAStab!I12397</f>
        <v>145709</v>
      </c>
      <c r="BY740" s="11">
        <f>SAStab!J12397</f>
        <v>165636</v>
      </c>
    </row>
    <row r="741" spans="1:77">
      <c r="A741" s="7"/>
      <c r="B741" s="9" t="s">
        <v>44</v>
      </c>
      <c r="C741" s="98">
        <f>SAStab!B2574</f>
        <v>0.69099999999999995</v>
      </c>
      <c r="D741" s="52">
        <f>SAStab!B11543</f>
        <v>6422</v>
      </c>
      <c r="E741" s="52">
        <f>SAStab!C11543</f>
        <v>0</v>
      </c>
      <c r="F741" s="52">
        <f>SAStab!D11543</f>
        <v>0</v>
      </c>
      <c r="G741" s="52">
        <f>SAStab!E11543</f>
        <v>0</v>
      </c>
      <c r="H741" s="52">
        <f>SAStab!F11543</f>
        <v>6763.7</v>
      </c>
      <c r="I741" s="52">
        <f>SAStab!G11543</f>
        <v>10326</v>
      </c>
      <c r="J741" s="52">
        <f>SAStab!H11543</f>
        <v>13380</v>
      </c>
      <c r="K741" s="52">
        <f>SAStab!I11543</f>
        <v>15866</v>
      </c>
      <c r="L741" s="52">
        <f>SAStab!J11543</f>
        <v>20735</v>
      </c>
      <c r="N741" s="7"/>
      <c r="O741" s="7" t="str">
        <f t="shared" si="172"/>
        <v xml:space="preserve">      Own Benefit</v>
      </c>
      <c r="P741" s="98">
        <f>SAStab!C2574</f>
        <v>0.70399999999999996</v>
      </c>
      <c r="Q741">
        <f>SAStab!B11714</f>
        <v>6901</v>
      </c>
      <c r="R741" s="52">
        <f>SAStab!C11714</f>
        <v>0</v>
      </c>
      <c r="S741" s="52">
        <f>SAStab!D11714</f>
        <v>0</v>
      </c>
      <c r="T741" s="52">
        <f>SAStab!E11714</f>
        <v>0</v>
      </c>
      <c r="U741" s="52">
        <f>SAStab!F11714</f>
        <v>7238.6</v>
      </c>
      <c r="V741" s="52">
        <f>SAStab!G11714</f>
        <v>11087</v>
      </c>
      <c r="W741" s="52">
        <f>SAStab!H11714</f>
        <v>14144</v>
      </c>
      <c r="X741">
        <f>SAStab!I11714</f>
        <v>16871</v>
      </c>
      <c r="Y741">
        <f>SAStab!J11714</f>
        <v>22652</v>
      </c>
      <c r="AA741" s="7"/>
      <c r="AB741" s="7" t="str">
        <f t="shared" si="173"/>
        <v xml:space="preserve">      Own Benefit</v>
      </c>
      <c r="AC741" s="98">
        <f>SAStab!D2574</f>
        <v>0.71599999999999997</v>
      </c>
      <c r="AD741" s="7">
        <f>SAStab!B11885</f>
        <v>7441</v>
      </c>
      <c r="AE741" s="7">
        <f>SAStab!C11885</f>
        <v>0</v>
      </c>
      <c r="AF741" s="7">
        <f>SAStab!D11885</f>
        <v>0</v>
      </c>
      <c r="AG741" s="7">
        <f>SAStab!E11885</f>
        <v>0</v>
      </c>
      <c r="AH741" s="7">
        <f>SAStab!F11885</f>
        <v>8050.9</v>
      </c>
      <c r="AI741" s="7">
        <f>SAStab!G11885</f>
        <v>11746</v>
      </c>
      <c r="AJ741" s="7">
        <f>SAStab!H11885</f>
        <v>14940</v>
      </c>
      <c r="AK741" s="7">
        <f>SAStab!I11885</f>
        <v>17187</v>
      </c>
      <c r="AL741" s="7">
        <f>SAStab!J11885</f>
        <v>22328</v>
      </c>
      <c r="AN741" s="7"/>
      <c r="AO741" s="7" t="str">
        <f t="shared" si="174"/>
        <v xml:space="preserve">      Own Benefit</v>
      </c>
      <c r="AP741" s="98">
        <f>SAStab!E2574</f>
        <v>0.72</v>
      </c>
      <c r="AQ741" s="52">
        <f>SAStab!B12056</f>
        <v>7974</v>
      </c>
      <c r="AR741" s="52">
        <f>SAStab!C12056</f>
        <v>0</v>
      </c>
      <c r="AS741" s="52">
        <f>SAStab!D12056</f>
        <v>0</v>
      </c>
      <c r="AT741" s="52">
        <f>SAStab!E12056</f>
        <v>0</v>
      </c>
      <c r="AU741" s="52">
        <f>SAStab!F12056</f>
        <v>8678.6</v>
      </c>
      <c r="AV741" s="52">
        <f>SAStab!G12056</f>
        <v>12519</v>
      </c>
      <c r="AW741" s="52">
        <f>SAStab!H12056</f>
        <v>15719</v>
      </c>
      <c r="AX741" s="52">
        <f>SAStab!I12056</f>
        <v>17963</v>
      </c>
      <c r="AY741" s="52">
        <f>SAStab!J12056</f>
        <v>23595</v>
      </c>
      <c r="BA741" s="7"/>
      <c r="BB741" s="7" t="str">
        <f t="shared" si="175"/>
        <v xml:space="preserve">      Own Benefit</v>
      </c>
      <c r="BC741" s="98">
        <f>SAStab!F2574</f>
        <v>0.73599999999999999</v>
      </c>
      <c r="BD741" s="52">
        <f>SAStab!B12227</f>
        <v>8913</v>
      </c>
      <c r="BE741" s="52">
        <f>SAStab!C12227</f>
        <v>0</v>
      </c>
      <c r="BF741" s="52">
        <f>SAStab!D12227</f>
        <v>0</v>
      </c>
      <c r="BG741" s="52">
        <f>SAStab!E12227</f>
        <v>0</v>
      </c>
      <c r="BH741" s="52">
        <f>SAStab!F12227</f>
        <v>9816.1</v>
      </c>
      <c r="BI741" s="52">
        <f>SAStab!G12227</f>
        <v>13838</v>
      </c>
      <c r="BJ741" s="52">
        <f>SAStab!H12227</f>
        <v>17148</v>
      </c>
      <c r="BK741" s="52">
        <f>SAStab!I12227</f>
        <v>19467</v>
      </c>
      <c r="BL741" s="52">
        <f>SAStab!J12227</f>
        <v>24903</v>
      </c>
      <c r="BN741" s="7"/>
      <c r="BO741" s="7" t="str">
        <f t="shared" si="176"/>
        <v xml:space="preserve">      Own Benefit</v>
      </c>
      <c r="BP741" s="98">
        <f>SAStab!G2574</f>
        <v>0.753</v>
      </c>
      <c r="BQ741">
        <f>SAStab!B12398</f>
        <v>10163</v>
      </c>
      <c r="BR741">
        <f>SAStab!C12398</f>
        <v>0</v>
      </c>
      <c r="BS741">
        <f>SAStab!D12398</f>
        <v>0</v>
      </c>
      <c r="BT741">
        <f>SAStab!E12398</f>
        <v>1542.9</v>
      </c>
      <c r="BU741">
        <f>SAStab!F12398</f>
        <v>11166.9</v>
      </c>
      <c r="BV741" s="11">
        <f>SAStab!G12398</f>
        <v>15394</v>
      </c>
      <c r="BW741" s="11">
        <f>SAStab!H12398</f>
        <v>19140</v>
      </c>
      <c r="BX741" s="11">
        <f>SAStab!I12398</f>
        <v>21948</v>
      </c>
      <c r="BY741" s="11">
        <f>SAStab!J12398</f>
        <v>27841</v>
      </c>
    </row>
    <row r="742" spans="1:77">
      <c r="A742" s="7"/>
      <c r="B742" s="9" t="s">
        <v>45</v>
      </c>
      <c r="C742" s="98">
        <f>SAStab!B2575</f>
        <v>0.26500000000000001</v>
      </c>
      <c r="D742" s="52">
        <f>SAStab!B11544</f>
        <v>2573</v>
      </c>
      <c r="E742" s="52">
        <f>SAStab!C11544</f>
        <v>0</v>
      </c>
      <c r="F742" s="52">
        <f>SAStab!D11544</f>
        <v>0</v>
      </c>
      <c r="G742" s="52">
        <f>SAStab!E11544</f>
        <v>0</v>
      </c>
      <c r="H742" s="52">
        <f>SAStab!F11544</f>
        <v>0</v>
      </c>
      <c r="I742" s="52">
        <f>SAStab!G11544</f>
        <v>3043</v>
      </c>
      <c r="J742" s="52">
        <f>SAStab!H11544</f>
        <v>10756</v>
      </c>
      <c r="K742" s="52">
        <f>SAStab!I11544</f>
        <v>13818</v>
      </c>
      <c r="L742" s="52">
        <f>SAStab!J11544</f>
        <v>20376</v>
      </c>
      <c r="N742" s="7"/>
      <c r="O742" s="7" t="str">
        <f t="shared" si="172"/>
        <v xml:space="preserve">      Spouse Benefit</v>
      </c>
      <c r="P742" s="98">
        <f>SAStab!C2575</f>
        <v>0.28299999999999997</v>
      </c>
      <c r="Q742">
        <f>SAStab!B11715</f>
        <v>2862</v>
      </c>
      <c r="R742" s="52">
        <f>SAStab!C11715</f>
        <v>0</v>
      </c>
      <c r="S742" s="52">
        <f>SAStab!D11715</f>
        <v>0</v>
      </c>
      <c r="T742" s="52">
        <f>SAStab!E11715</f>
        <v>0</v>
      </c>
      <c r="U742" s="52">
        <f>SAStab!F11715</f>
        <v>0</v>
      </c>
      <c r="V742" s="52">
        <f>SAStab!G11715</f>
        <v>4232</v>
      </c>
      <c r="W742" s="52">
        <f>SAStab!H11715</f>
        <v>11386</v>
      </c>
      <c r="X742">
        <f>SAStab!I11715</f>
        <v>14799</v>
      </c>
      <c r="Y742">
        <f>SAStab!J11715</f>
        <v>21943</v>
      </c>
      <c r="AA742" s="7"/>
      <c r="AB742" s="7" t="str">
        <f t="shared" si="173"/>
        <v xml:space="preserve">      Spouse Benefit</v>
      </c>
      <c r="AC742" s="98">
        <f>SAStab!D2575</f>
        <v>0.29099999999999998</v>
      </c>
      <c r="AD742" s="7">
        <f>SAStab!B11886</f>
        <v>3199</v>
      </c>
      <c r="AE742" s="7">
        <f>SAStab!C11886</f>
        <v>0</v>
      </c>
      <c r="AF742" s="7">
        <f>SAStab!D11886</f>
        <v>0</v>
      </c>
      <c r="AG742" s="7">
        <f>SAStab!E11886</f>
        <v>0</v>
      </c>
      <c r="AH742" s="7">
        <f>SAStab!F11886</f>
        <v>0</v>
      </c>
      <c r="AI742" s="7">
        <f>SAStab!G11886</f>
        <v>5175</v>
      </c>
      <c r="AJ742" s="7">
        <f>SAStab!H11886</f>
        <v>12378</v>
      </c>
      <c r="AK742" s="7">
        <f>SAStab!I11886</f>
        <v>15889</v>
      </c>
      <c r="AL742" s="7">
        <f>SAStab!J11886</f>
        <v>23304</v>
      </c>
      <c r="AN742" s="7"/>
      <c r="AO742" s="7" t="str">
        <f t="shared" si="174"/>
        <v xml:space="preserve">      Spouse Benefit</v>
      </c>
      <c r="AP742" s="98">
        <f>SAStab!E2575</f>
        <v>0.27300000000000002</v>
      </c>
      <c r="AQ742" s="52">
        <f>SAStab!B12057</f>
        <v>3262</v>
      </c>
      <c r="AR742" s="52">
        <f>SAStab!C12057</f>
        <v>0</v>
      </c>
      <c r="AS742" s="52">
        <f>SAStab!D12057</f>
        <v>0</v>
      </c>
      <c r="AT742" s="52">
        <f>SAStab!E12057</f>
        <v>0</v>
      </c>
      <c r="AU742" s="52">
        <f>SAStab!F12057</f>
        <v>0</v>
      </c>
      <c r="AV742" s="52">
        <f>SAStab!G12057</f>
        <v>4789</v>
      </c>
      <c r="AW742" s="52">
        <f>SAStab!H12057</f>
        <v>13131</v>
      </c>
      <c r="AX742" s="52">
        <f>SAStab!I12057</f>
        <v>16690</v>
      </c>
      <c r="AY742" s="52">
        <f>SAStab!J12057</f>
        <v>25036</v>
      </c>
      <c r="BA742" s="7"/>
      <c r="BB742" s="7" t="str">
        <f t="shared" si="175"/>
        <v xml:space="preserve">      Spouse Benefit</v>
      </c>
      <c r="BC742" s="98">
        <f>SAStab!F2575</f>
        <v>0.27500000000000002</v>
      </c>
      <c r="BD742" s="52">
        <f>SAStab!B12228</f>
        <v>3629</v>
      </c>
      <c r="BE742" s="52">
        <f>SAStab!C12228</f>
        <v>0</v>
      </c>
      <c r="BF742" s="52">
        <f>SAStab!D12228</f>
        <v>0</v>
      </c>
      <c r="BG742" s="52">
        <f>SAStab!E12228</f>
        <v>0</v>
      </c>
      <c r="BH742" s="52">
        <f>SAStab!F12228</f>
        <v>0</v>
      </c>
      <c r="BI742" s="52">
        <f>SAStab!G12228</f>
        <v>5409</v>
      </c>
      <c r="BJ742" s="52">
        <f>SAStab!H12228</f>
        <v>14479</v>
      </c>
      <c r="BK742" s="52">
        <f>SAStab!I12228</f>
        <v>18214</v>
      </c>
      <c r="BL742" s="52">
        <f>SAStab!J12228</f>
        <v>27770</v>
      </c>
      <c r="BN742" s="7"/>
      <c r="BO742" s="7" t="str">
        <f t="shared" si="176"/>
        <v xml:space="preserve">      Spouse Benefit</v>
      </c>
      <c r="BP742" s="98">
        <f>SAStab!G2575</f>
        <v>0.28100000000000003</v>
      </c>
      <c r="BQ742">
        <f>SAStab!B12399</f>
        <v>4155</v>
      </c>
      <c r="BR742">
        <f>SAStab!C12399</f>
        <v>0</v>
      </c>
      <c r="BS742">
        <f>SAStab!D12399</f>
        <v>0</v>
      </c>
      <c r="BT742">
        <f>SAStab!E12399</f>
        <v>0</v>
      </c>
      <c r="BU742">
        <f>SAStab!F12399</f>
        <v>0</v>
      </c>
      <c r="BV742" s="11">
        <f>SAStab!G12399</f>
        <v>6857</v>
      </c>
      <c r="BW742" s="11">
        <f>SAStab!H12399</f>
        <v>16024</v>
      </c>
      <c r="BX742" s="11">
        <f>SAStab!I12399</f>
        <v>20403</v>
      </c>
      <c r="BY742" s="11">
        <f>SAStab!J12399</f>
        <v>31444</v>
      </c>
    </row>
    <row r="743" spans="1:77">
      <c r="A743" s="7"/>
      <c r="B743" s="9" t="s">
        <v>46</v>
      </c>
      <c r="C743" s="98">
        <f>SAStab!B2576</f>
        <v>0.151</v>
      </c>
      <c r="D743" s="52">
        <f>SAStab!B11545</f>
        <v>2300</v>
      </c>
      <c r="E743" s="52">
        <f>SAStab!C11545</f>
        <v>0</v>
      </c>
      <c r="F743" s="52">
        <f>SAStab!D11545</f>
        <v>0</v>
      </c>
      <c r="G743" s="52">
        <f>SAStab!E11545</f>
        <v>0</v>
      </c>
      <c r="H743" s="52">
        <f>SAStab!F11545</f>
        <v>0</v>
      </c>
      <c r="I743" s="52">
        <f>SAStab!G11545</f>
        <v>0</v>
      </c>
      <c r="J743" s="52">
        <f>SAStab!H11545</f>
        <v>6660</v>
      </c>
      <c r="K743" s="52">
        <f>SAStab!I11545</f>
        <v>16281</v>
      </c>
      <c r="L743" s="52">
        <f>SAStab!J11545</f>
        <v>40989</v>
      </c>
      <c r="N743" s="7"/>
      <c r="O743" s="7" t="str">
        <f t="shared" si="172"/>
        <v xml:space="preserve">      Own Earnings</v>
      </c>
      <c r="P743" s="98">
        <f>SAStab!C2576</f>
        <v>0.17499999999999999</v>
      </c>
      <c r="Q743">
        <f>SAStab!B11716</f>
        <v>2650</v>
      </c>
      <c r="R743" s="52">
        <f>SAStab!C11716</f>
        <v>0</v>
      </c>
      <c r="S743" s="52">
        <f>SAStab!D11716</f>
        <v>0</v>
      </c>
      <c r="T743" s="52">
        <f>SAStab!E11716</f>
        <v>0</v>
      </c>
      <c r="U743" s="52">
        <f>SAStab!F11716</f>
        <v>0</v>
      </c>
      <c r="V743" s="52">
        <f>SAStab!G11716</f>
        <v>0</v>
      </c>
      <c r="W743" s="52">
        <f>SAStab!H11716</f>
        <v>9422</v>
      </c>
      <c r="X743">
        <f>SAStab!I11716</f>
        <v>19805</v>
      </c>
      <c r="Y743">
        <f>SAStab!J11716</f>
        <v>39999</v>
      </c>
      <c r="AA743" s="7"/>
      <c r="AB743" s="7" t="str">
        <f t="shared" si="173"/>
        <v xml:space="preserve">      Own Earnings</v>
      </c>
      <c r="AC743" s="98">
        <f>SAStab!D2576</f>
        <v>0.16600000000000001</v>
      </c>
      <c r="AD743" s="7">
        <f>SAStab!B11887</f>
        <v>2912</v>
      </c>
      <c r="AE743" s="7">
        <f>SAStab!C11887</f>
        <v>0</v>
      </c>
      <c r="AF743" s="7">
        <f>SAStab!D11887</f>
        <v>0</v>
      </c>
      <c r="AG743" s="7">
        <f>SAStab!E11887</f>
        <v>0</v>
      </c>
      <c r="AH743" s="7">
        <f>SAStab!F11887</f>
        <v>0</v>
      </c>
      <c r="AI743" s="7">
        <f>SAStab!G11887</f>
        <v>0</v>
      </c>
      <c r="AJ743" s="7">
        <f>SAStab!H11887</f>
        <v>8931</v>
      </c>
      <c r="AK743" s="7">
        <f>SAStab!I11887</f>
        <v>20451</v>
      </c>
      <c r="AL743" s="7">
        <f>SAStab!J11887</f>
        <v>49227</v>
      </c>
      <c r="AN743" s="7"/>
      <c r="AO743" s="7" t="str">
        <f t="shared" si="174"/>
        <v xml:space="preserve">      Own Earnings</v>
      </c>
      <c r="AP743" s="98">
        <f>SAStab!E2576</f>
        <v>0.16300000000000001</v>
      </c>
      <c r="AQ743" s="52">
        <f>SAStab!B12058</f>
        <v>2907</v>
      </c>
      <c r="AR743" s="52">
        <f>SAStab!C12058</f>
        <v>0</v>
      </c>
      <c r="AS743" s="52">
        <f>SAStab!D12058</f>
        <v>0</v>
      </c>
      <c r="AT743" s="52">
        <f>SAStab!E12058</f>
        <v>0</v>
      </c>
      <c r="AU743" s="52">
        <f>SAStab!F12058</f>
        <v>0</v>
      </c>
      <c r="AV743" s="52">
        <f>SAStab!G12058</f>
        <v>0</v>
      </c>
      <c r="AW743" s="52">
        <f>SAStab!H12058</f>
        <v>9834</v>
      </c>
      <c r="AX743" s="52">
        <f>SAStab!I12058</f>
        <v>20625</v>
      </c>
      <c r="AY743" s="52">
        <f>SAStab!J12058</f>
        <v>47355</v>
      </c>
      <c r="BA743" s="7"/>
      <c r="BB743" s="7" t="str">
        <f t="shared" si="175"/>
        <v xml:space="preserve">      Own Earnings</v>
      </c>
      <c r="BC743" s="98">
        <f>SAStab!F2576</f>
        <v>0.16400000000000001</v>
      </c>
      <c r="BD743" s="52">
        <f>SAStab!B12229</f>
        <v>3233</v>
      </c>
      <c r="BE743" s="52">
        <f>SAStab!C12229</f>
        <v>0</v>
      </c>
      <c r="BF743" s="52">
        <f>SAStab!D12229</f>
        <v>0</v>
      </c>
      <c r="BG743" s="52">
        <f>SAStab!E12229</f>
        <v>0</v>
      </c>
      <c r="BH743" s="52">
        <f>SAStab!F12229</f>
        <v>0</v>
      </c>
      <c r="BI743" s="52">
        <f>SAStab!G12229</f>
        <v>0</v>
      </c>
      <c r="BJ743" s="52">
        <f>SAStab!H12229</f>
        <v>9681</v>
      </c>
      <c r="BK743" s="52">
        <f>SAStab!I12229</f>
        <v>22435</v>
      </c>
      <c r="BL743" s="52">
        <f>SAStab!J12229</f>
        <v>56883</v>
      </c>
      <c r="BN743" s="7"/>
      <c r="BO743" s="7" t="str">
        <f t="shared" si="176"/>
        <v xml:space="preserve">      Own Earnings</v>
      </c>
      <c r="BP743" s="98">
        <f>SAStab!G2576</f>
        <v>0.16</v>
      </c>
      <c r="BQ743">
        <f>SAStab!B12400</f>
        <v>3579</v>
      </c>
      <c r="BR743">
        <f>SAStab!C12400</f>
        <v>0</v>
      </c>
      <c r="BS743">
        <f>SAStab!D12400</f>
        <v>0</v>
      </c>
      <c r="BT743">
        <f>SAStab!E12400</f>
        <v>0</v>
      </c>
      <c r="BU743">
        <f>SAStab!F12400</f>
        <v>0</v>
      </c>
      <c r="BV743" s="11">
        <f>SAStab!G12400</f>
        <v>0</v>
      </c>
      <c r="BW743" s="11">
        <f>SAStab!H12400</f>
        <v>10245</v>
      </c>
      <c r="BX743" s="11">
        <f>SAStab!I12400</f>
        <v>25025</v>
      </c>
      <c r="BY743" s="11">
        <f>SAStab!J12400</f>
        <v>63837</v>
      </c>
    </row>
    <row r="744" spans="1:77">
      <c r="A744" s="7"/>
      <c r="B744" s="9" t="s">
        <v>47</v>
      </c>
      <c r="C744" s="98">
        <f>SAStab!B2577</f>
        <v>0.13200000000000001</v>
      </c>
      <c r="D744" s="52">
        <f>SAStab!B11546</f>
        <v>3328</v>
      </c>
      <c r="E744" s="52">
        <f>SAStab!C11546</f>
        <v>0</v>
      </c>
      <c r="F744" s="52">
        <f>SAStab!D11546</f>
        <v>0</v>
      </c>
      <c r="G744" s="52">
        <f>SAStab!E11546</f>
        <v>0</v>
      </c>
      <c r="H744" s="52">
        <f>SAStab!F11546</f>
        <v>0</v>
      </c>
      <c r="I744" s="52">
        <f>SAStab!G11546</f>
        <v>0</v>
      </c>
      <c r="J744" s="52">
        <f>SAStab!H11546</f>
        <v>7797</v>
      </c>
      <c r="K744" s="52">
        <f>SAStab!I11546</f>
        <v>22229</v>
      </c>
      <c r="L744" s="52">
        <f>SAStab!J11546</f>
        <v>66154</v>
      </c>
      <c r="N744" s="7"/>
      <c r="O744" s="7" t="str">
        <f t="shared" si="172"/>
        <v xml:space="preserve">      Spouse Earnings</v>
      </c>
      <c r="P744" s="98">
        <f>SAStab!C2577</f>
        <v>0.14000000000000001</v>
      </c>
      <c r="Q744">
        <f>SAStab!B11717</f>
        <v>3563</v>
      </c>
      <c r="R744" s="52">
        <f>SAStab!C11717</f>
        <v>0</v>
      </c>
      <c r="S744" s="52">
        <f>SAStab!D11717</f>
        <v>0</v>
      </c>
      <c r="T744" s="52">
        <f>SAStab!E11717</f>
        <v>0</v>
      </c>
      <c r="U744" s="52">
        <f>SAStab!F11717</f>
        <v>0</v>
      </c>
      <c r="V744" s="52">
        <f>SAStab!G11717</f>
        <v>0</v>
      </c>
      <c r="W744" s="52">
        <f>SAStab!H11717</f>
        <v>10463</v>
      </c>
      <c r="X744">
        <f>SAStab!I11717</f>
        <v>26508</v>
      </c>
      <c r="Y744">
        <f>SAStab!J11717</f>
        <v>63603</v>
      </c>
      <c r="AA744" s="7"/>
      <c r="AB744" s="7" t="str">
        <f t="shared" si="173"/>
        <v xml:space="preserve">      Spouse Earnings</v>
      </c>
      <c r="AC744" s="98">
        <f>SAStab!D2577</f>
        <v>0.127</v>
      </c>
      <c r="AD744" s="7">
        <f>SAStab!B11888</f>
        <v>3852</v>
      </c>
      <c r="AE744" s="7">
        <f>SAStab!C11888</f>
        <v>0</v>
      </c>
      <c r="AF744" s="7">
        <f>SAStab!D11888</f>
        <v>0</v>
      </c>
      <c r="AG744" s="7">
        <f>SAStab!E11888</f>
        <v>0</v>
      </c>
      <c r="AH744" s="7">
        <f>SAStab!F11888</f>
        <v>0</v>
      </c>
      <c r="AI744" s="7">
        <f>SAStab!G11888</f>
        <v>0</v>
      </c>
      <c r="AJ744" s="7">
        <f>SAStab!H11888</f>
        <v>8164</v>
      </c>
      <c r="AK744" s="7">
        <f>SAStab!I11888</f>
        <v>25703</v>
      </c>
      <c r="AL744" s="7">
        <f>SAStab!J11888</f>
        <v>75511</v>
      </c>
      <c r="AN744" s="7"/>
      <c r="AO744" s="7" t="str">
        <f t="shared" si="174"/>
        <v xml:space="preserve">      Spouse Earnings</v>
      </c>
      <c r="AP744" s="98">
        <f>SAStab!E2577</f>
        <v>0.111</v>
      </c>
      <c r="AQ744" s="52">
        <f>SAStab!B12059</f>
        <v>3696</v>
      </c>
      <c r="AR744" s="52">
        <f>SAStab!C12059</f>
        <v>0</v>
      </c>
      <c r="AS744" s="52">
        <f>SAStab!D12059</f>
        <v>0</v>
      </c>
      <c r="AT744" s="52">
        <f>SAStab!E12059</f>
        <v>0</v>
      </c>
      <c r="AU744" s="52">
        <f>SAStab!F12059</f>
        <v>0</v>
      </c>
      <c r="AV744" s="52">
        <f>SAStab!G12059</f>
        <v>0</v>
      </c>
      <c r="AW744" s="52">
        <f>SAStab!H12059</f>
        <v>3872</v>
      </c>
      <c r="AX744" s="52">
        <f>SAStab!I12059</f>
        <v>25307</v>
      </c>
      <c r="AY744" s="52">
        <f>SAStab!J12059</f>
        <v>79173</v>
      </c>
      <c r="BA744" s="7"/>
      <c r="BB744" s="7" t="str">
        <f t="shared" si="175"/>
        <v xml:space="preserve">      Spouse Earnings</v>
      </c>
      <c r="BC744" s="98">
        <f>SAStab!F2577</f>
        <v>0.11799999999999999</v>
      </c>
      <c r="BD744" s="52">
        <f>SAStab!B12230</f>
        <v>4270</v>
      </c>
      <c r="BE744" s="52">
        <f>SAStab!C12230</f>
        <v>0</v>
      </c>
      <c r="BF744" s="52">
        <f>SAStab!D12230</f>
        <v>0</v>
      </c>
      <c r="BG744" s="52">
        <f>SAStab!E12230</f>
        <v>0</v>
      </c>
      <c r="BH744" s="52">
        <f>SAStab!F12230</f>
        <v>0</v>
      </c>
      <c r="BI744" s="52">
        <f>SAStab!G12230</f>
        <v>0</v>
      </c>
      <c r="BJ744" s="52">
        <f>SAStab!H12230</f>
        <v>6147</v>
      </c>
      <c r="BK744" s="52">
        <f>SAStab!I12230</f>
        <v>29567</v>
      </c>
      <c r="BL744" s="52">
        <f>SAStab!J12230</f>
        <v>87295</v>
      </c>
      <c r="BN744" s="7"/>
      <c r="BO744" s="7" t="str">
        <f t="shared" si="176"/>
        <v xml:space="preserve">      Spouse Earnings</v>
      </c>
      <c r="BP744" s="98">
        <f>SAStab!G2577</f>
        <v>0.107</v>
      </c>
      <c r="BQ744">
        <f>SAStab!B12401</f>
        <v>4250</v>
      </c>
      <c r="BR744">
        <f>SAStab!C12401</f>
        <v>0</v>
      </c>
      <c r="BS744">
        <f>SAStab!D12401</f>
        <v>0</v>
      </c>
      <c r="BT744">
        <f>SAStab!E12401</f>
        <v>0</v>
      </c>
      <c r="BU744">
        <f>SAStab!F12401</f>
        <v>0</v>
      </c>
      <c r="BV744" s="11">
        <f>SAStab!G12401</f>
        <v>0</v>
      </c>
      <c r="BW744" s="11">
        <f>SAStab!H12401</f>
        <v>734</v>
      </c>
      <c r="BX744" s="11">
        <f>SAStab!I12401</f>
        <v>28567</v>
      </c>
      <c r="BY744" s="11">
        <f>SAStab!J12401</f>
        <v>91137</v>
      </c>
    </row>
    <row r="745" spans="1:77">
      <c r="A745" s="7"/>
      <c r="B745" s="7" t="s">
        <v>312</v>
      </c>
      <c r="C745" s="98">
        <f>SAStab!B2578</f>
        <v>1</v>
      </c>
      <c r="D745" s="52">
        <f>SAStab!B11547</f>
        <v>18268</v>
      </c>
      <c r="E745" s="52">
        <f>SAStab!C11547</f>
        <v>-1657.62</v>
      </c>
      <c r="F745" s="52">
        <f>SAStab!D11547</f>
        <v>1470.34</v>
      </c>
      <c r="G745" s="52">
        <f>SAStab!E11547</f>
        <v>7416.2</v>
      </c>
      <c r="H745" s="52">
        <f>SAStab!F11547</f>
        <v>12827.2</v>
      </c>
      <c r="I745" s="52">
        <f>SAStab!G11547</f>
        <v>22214</v>
      </c>
      <c r="J745" s="52">
        <f>SAStab!H11547</f>
        <v>36817</v>
      </c>
      <c r="K745" s="52">
        <f>SAStab!I11547</f>
        <v>48701</v>
      </c>
      <c r="L745" s="52">
        <f>SAStab!J11547</f>
        <v>105028</v>
      </c>
      <c r="N745" s="7"/>
      <c r="O745" s="7" t="str">
        <f t="shared" si="172"/>
        <v>Net Annuity Income</v>
      </c>
      <c r="P745" s="98">
        <f>SAStab!C2578</f>
        <v>1</v>
      </c>
      <c r="Q745">
        <f>SAStab!B11718</f>
        <v>17460</v>
      </c>
      <c r="R745" s="52">
        <f>SAStab!C11718</f>
        <v>-2033.03</v>
      </c>
      <c r="S745" s="52">
        <f>SAStab!D11718</f>
        <v>994.79</v>
      </c>
      <c r="T745" s="52">
        <f>SAStab!E11718</f>
        <v>7122.7</v>
      </c>
      <c r="U745" s="52">
        <f>SAStab!F11718</f>
        <v>13063.6</v>
      </c>
      <c r="V745" s="52">
        <f>SAStab!G11718</f>
        <v>22005</v>
      </c>
      <c r="W745" s="52">
        <f>SAStab!H11718</f>
        <v>34729</v>
      </c>
      <c r="X745">
        <f>SAStab!I11718</f>
        <v>46779</v>
      </c>
      <c r="Y745">
        <f>SAStab!J11718</f>
        <v>85406</v>
      </c>
      <c r="AA745" s="7"/>
      <c r="AB745" s="7" t="str">
        <f t="shared" si="173"/>
        <v>Net Annuity Income</v>
      </c>
      <c r="AC745" s="98">
        <f>SAStab!D2578</f>
        <v>1</v>
      </c>
      <c r="AD745" s="7">
        <f>SAStab!B11889</f>
        <v>17199</v>
      </c>
      <c r="AE745" s="7">
        <f>SAStab!C11889</f>
        <v>-2498.0700000000002</v>
      </c>
      <c r="AF745" s="7">
        <f>SAStab!D11889</f>
        <v>113.13</v>
      </c>
      <c r="AG745" s="7">
        <f>SAStab!E11889</f>
        <v>6777.5</v>
      </c>
      <c r="AH745" s="7">
        <f>SAStab!F11889</f>
        <v>12976.1</v>
      </c>
      <c r="AI745" s="7">
        <f>SAStab!G11889</f>
        <v>22135</v>
      </c>
      <c r="AJ745" s="7">
        <f>SAStab!H11889</f>
        <v>36188</v>
      </c>
      <c r="AK745" s="7">
        <f>SAStab!I11889</f>
        <v>47498</v>
      </c>
      <c r="AL745" s="7">
        <f>SAStab!J11889</f>
        <v>85355</v>
      </c>
      <c r="AN745" s="7"/>
      <c r="AO745" s="7" t="str">
        <f t="shared" si="174"/>
        <v>Net Annuity Income</v>
      </c>
      <c r="AP745" s="98">
        <f>SAStab!E2578</f>
        <v>1</v>
      </c>
      <c r="AQ745" s="52">
        <f>SAStab!B12060</f>
        <v>17399</v>
      </c>
      <c r="AR745" s="52">
        <f>SAStab!C12060</f>
        <v>-3371.11</v>
      </c>
      <c r="AS745" s="52">
        <f>SAStab!D12060</f>
        <v>-755.27</v>
      </c>
      <c r="AT745" s="52">
        <f>SAStab!E12060</f>
        <v>6073.6</v>
      </c>
      <c r="AU745" s="52">
        <f>SAStab!F12060</f>
        <v>13030.9</v>
      </c>
      <c r="AV745" s="52">
        <f>SAStab!G12060</f>
        <v>23147</v>
      </c>
      <c r="AW745" s="52">
        <f>SAStab!H12060</f>
        <v>37446</v>
      </c>
      <c r="AX745" s="52">
        <f>SAStab!I12060</f>
        <v>50794</v>
      </c>
      <c r="AY745" s="52">
        <f>SAStab!J12060</f>
        <v>89055</v>
      </c>
      <c r="BA745" s="7"/>
      <c r="BB745" s="7" t="str">
        <f t="shared" si="175"/>
        <v>Net Annuity Income</v>
      </c>
      <c r="BC745" s="98">
        <f>SAStab!F2578</f>
        <v>1</v>
      </c>
      <c r="BD745" s="52">
        <f>SAStab!B12231</f>
        <v>18662</v>
      </c>
      <c r="BE745" s="52">
        <f>SAStab!C12231</f>
        <v>-4262.41</v>
      </c>
      <c r="BF745" s="52">
        <f>SAStab!D12231</f>
        <v>-890.02</v>
      </c>
      <c r="BG745" s="52">
        <f>SAStab!E12231</f>
        <v>5894.7</v>
      </c>
      <c r="BH745" s="52">
        <f>SAStab!F12231</f>
        <v>13782</v>
      </c>
      <c r="BI745" s="52">
        <f>SAStab!G12231</f>
        <v>24489</v>
      </c>
      <c r="BJ745" s="52">
        <f>SAStab!H12231</f>
        <v>40858</v>
      </c>
      <c r="BK745" s="52">
        <f>SAStab!I12231</f>
        <v>56571</v>
      </c>
      <c r="BL745" s="52">
        <f>SAStab!J12231</f>
        <v>101121</v>
      </c>
      <c r="BN745" s="7"/>
      <c r="BO745" s="7" t="str">
        <f t="shared" si="176"/>
        <v>Net Annuity Income</v>
      </c>
      <c r="BP745" s="98">
        <f>SAStab!G2578</f>
        <v>1</v>
      </c>
      <c r="BQ745">
        <f>SAStab!B12402</f>
        <v>20058</v>
      </c>
      <c r="BR745">
        <f>SAStab!C12402</f>
        <v>-4999.7700000000004</v>
      </c>
      <c r="BS745">
        <f>SAStab!D12402</f>
        <v>-1086.06</v>
      </c>
      <c r="BT745">
        <f>SAStab!E12402</f>
        <v>6302.8</v>
      </c>
      <c r="BU745">
        <f>SAStab!F12402</f>
        <v>14791.2</v>
      </c>
      <c r="BV745" s="11">
        <f>SAStab!G12402</f>
        <v>26352</v>
      </c>
      <c r="BW745" s="11">
        <f>SAStab!H12402</f>
        <v>44487</v>
      </c>
      <c r="BX745" s="11">
        <f>SAStab!I12402</f>
        <v>61223</v>
      </c>
      <c r="BY745" s="11">
        <f>SAStab!J12402</f>
        <v>113988</v>
      </c>
    </row>
    <row r="746" spans="1:77">
      <c r="A746" s="7"/>
      <c r="B746" s="7" t="s">
        <v>311</v>
      </c>
      <c r="C746" s="98">
        <f>SAStab!B2579</f>
        <v>0.999</v>
      </c>
      <c r="D746" s="52">
        <f>SAStab!B11548</f>
        <v>13558</v>
      </c>
      <c r="E746" s="52">
        <f>SAStab!C11548</f>
        <v>-2013.65</v>
      </c>
      <c r="F746" s="52">
        <f>SAStab!D11548</f>
        <v>-469.09</v>
      </c>
      <c r="G746" s="52">
        <f>SAStab!E11548</f>
        <v>6652.4</v>
      </c>
      <c r="H746" s="52">
        <f>SAStab!F11548</f>
        <v>10450.799999999999</v>
      </c>
      <c r="I746" s="52">
        <f>SAStab!G11548</f>
        <v>17271</v>
      </c>
      <c r="J746" s="52">
        <f>SAStab!H11548</f>
        <v>28999</v>
      </c>
      <c r="K746" s="52">
        <f>SAStab!I11548</f>
        <v>38517</v>
      </c>
      <c r="L746" s="52">
        <f>SAStab!J11548</f>
        <v>66400</v>
      </c>
      <c r="N746" s="7"/>
      <c r="O746" s="7" t="str">
        <f t="shared" si="172"/>
        <v>Net Cash Income</v>
      </c>
      <c r="P746" s="98">
        <f>SAStab!C2579</f>
        <v>0.999</v>
      </c>
      <c r="Q746">
        <f>SAStab!B11719</f>
        <v>13519</v>
      </c>
      <c r="R746" s="52">
        <f>SAStab!C11719</f>
        <v>-2561.89</v>
      </c>
      <c r="S746" s="52">
        <f>SAStab!D11719</f>
        <v>-896.7</v>
      </c>
      <c r="T746" s="52">
        <f>SAStab!E11719</f>
        <v>6472.9</v>
      </c>
      <c r="U746" s="52">
        <f>SAStab!F11719</f>
        <v>10553.3</v>
      </c>
      <c r="V746" s="52">
        <f>SAStab!G11719</f>
        <v>18085</v>
      </c>
      <c r="W746" s="52">
        <f>SAStab!H11719</f>
        <v>28732</v>
      </c>
      <c r="X746">
        <f>SAStab!I11719</f>
        <v>37440</v>
      </c>
      <c r="Y746">
        <f>SAStab!J11719</f>
        <v>63921</v>
      </c>
      <c r="AA746" s="7"/>
      <c r="AB746" s="7" t="str">
        <f t="shared" si="173"/>
        <v>Net Cash Income</v>
      </c>
      <c r="AC746" s="98">
        <f>SAStab!D2579</f>
        <v>0.998</v>
      </c>
      <c r="AD746" s="7">
        <f>SAStab!B11890</f>
        <v>13473</v>
      </c>
      <c r="AE746" s="7">
        <f>SAStab!C11890</f>
        <v>-3227.49</v>
      </c>
      <c r="AF746" s="7">
        <f>SAStab!D11890</f>
        <v>-1893.63</v>
      </c>
      <c r="AG746" s="7">
        <f>SAStab!E11890</f>
        <v>5950.1</v>
      </c>
      <c r="AH746" s="7">
        <f>SAStab!F11890</f>
        <v>10169.299999999999</v>
      </c>
      <c r="AI746" s="7">
        <f>SAStab!G11890</f>
        <v>17729</v>
      </c>
      <c r="AJ746" s="7">
        <f>SAStab!H11890</f>
        <v>29558</v>
      </c>
      <c r="AK746" s="7">
        <f>SAStab!I11890</f>
        <v>40073</v>
      </c>
      <c r="AL746" s="7">
        <f>SAStab!J11890</f>
        <v>69111</v>
      </c>
      <c r="AN746" s="7"/>
      <c r="AO746" s="7" t="str">
        <f t="shared" si="174"/>
        <v>Net Cash Income</v>
      </c>
      <c r="AP746" s="98">
        <f>SAStab!E2579</f>
        <v>0.998</v>
      </c>
      <c r="AQ746" s="52">
        <f>SAStab!B12061</f>
        <v>13340</v>
      </c>
      <c r="AR746" s="52">
        <f>SAStab!C12061</f>
        <v>-4096.0600000000004</v>
      </c>
      <c r="AS746" s="52">
        <f>SAStab!D12061</f>
        <v>-2977.43</v>
      </c>
      <c r="AT746" s="52">
        <f>SAStab!E12061</f>
        <v>5047.8</v>
      </c>
      <c r="AU746" s="52">
        <f>SAStab!F12061</f>
        <v>10074.299999999999</v>
      </c>
      <c r="AV746" s="52">
        <f>SAStab!G12061</f>
        <v>17965</v>
      </c>
      <c r="AW746" s="52">
        <f>SAStab!H12061</f>
        <v>30520</v>
      </c>
      <c r="AX746" s="52">
        <f>SAStab!I12061</f>
        <v>41483</v>
      </c>
      <c r="AY746" s="52">
        <f>SAStab!J12061</f>
        <v>71440</v>
      </c>
      <c r="BA746" s="7"/>
      <c r="BB746" s="7" t="str">
        <f t="shared" si="175"/>
        <v>Net Cash Income</v>
      </c>
      <c r="BC746" s="98">
        <f>SAStab!F2579</f>
        <v>0.997</v>
      </c>
      <c r="BD746" s="52">
        <f>SAStab!B12232</f>
        <v>14388</v>
      </c>
      <c r="BE746" s="52">
        <f>SAStab!C12232</f>
        <v>-5113.7700000000004</v>
      </c>
      <c r="BF746" s="52">
        <f>SAStab!D12232</f>
        <v>-3717.23</v>
      </c>
      <c r="BG746" s="52">
        <f>SAStab!E12232</f>
        <v>4465</v>
      </c>
      <c r="BH746" s="52">
        <f>SAStab!F12232</f>
        <v>10502.6</v>
      </c>
      <c r="BI746" s="52">
        <f>SAStab!G12232</f>
        <v>19034</v>
      </c>
      <c r="BJ746" s="52">
        <f>SAStab!H12232</f>
        <v>33754</v>
      </c>
      <c r="BK746" s="52">
        <f>SAStab!I12232</f>
        <v>47198</v>
      </c>
      <c r="BL746" s="52">
        <f>SAStab!J12232</f>
        <v>82483</v>
      </c>
      <c r="BN746" s="7"/>
      <c r="BO746" s="7" t="str">
        <f t="shared" si="176"/>
        <v>Net Cash Income</v>
      </c>
      <c r="BP746" s="98">
        <f>SAStab!G2579</f>
        <v>0.998</v>
      </c>
      <c r="BQ746">
        <f>SAStab!B12403</f>
        <v>15408</v>
      </c>
      <c r="BR746">
        <f>SAStab!C12403</f>
        <v>-6215.23</v>
      </c>
      <c r="BS746">
        <f>SAStab!D12403</f>
        <v>-4499.1000000000004</v>
      </c>
      <c r="BT746">
        <f>SAStab!E12403</f>
        <v>4354.3999999999996</v>
      </c>
      <c r="BU746">
        <f>SAStab!F12403</f>
        <v>11309.2</v>
      </c>
      <c r="BV746" s="11">
        <f>SAStab!G12403</f>
        <v>20651</v>
      </c>
      <c r="BW746" s="11">
        <f>SAStab!H12403</f>
        <v>36691</v>
      </c>
      <c r="BX746" s="11">
        <f>SAStab!I12403</f>
        <v>51179</v>
      </c>
      <c r="BY746" s="11">
        <f>SAStab!J12403</f>
        <v>91988</v>
      </c>
    </row>
    <row r="747" spans="1:77">
      <c r="A747" s="7"/>
      <c r="B747" s="7" t="s">
        <v>62</v>
      </c>
      <c r="C747" s="98">
        <f>SAStab!B2580</f>
        <v>0.17599999999999999</v>
      </c>
      <c r="D747" s="52">
        <f>SAStab!B11549</f>
        <v>348</v>
      </c>
      <c r="E747" s="52">
        <f>SAStab!C11549</f>
        <v>0</v>
      </c>
      <c r="F747" s="52">
        <f>SAStab!D11549</f>
        <v>0</v>
      </c>
      <c r="G747" s="52">
        <f>SAStab!E11549</f>
        <v>0</v>
      </c>
      <c r="H747" s="52">
        <f>SAStab!F11549</f>
        <v>0</v>
      </c>
      <c r="I747" s="52">
        <f>SAStab!G11549</f>
        <v>0</v>
      </c>
      <c r="J747" s="52">
        <f>SAStab!H11549</f>
        <v>502</v>
      </c>
      <c r="K747" s="52">
        <f>SAStab!I11549</f>
        <v>2194</v>
      </c>
      <c r="L747" s="52">
        <f>SAStab!J11549</f>
        <v>7602</v>
      </c>
      <c r="N747" s="7"/>
      <c r="O747" s="7" t="str">
        <f t="shared" si="172"/>
        <v>Federal Income Tax</v>
      </c>
      <c r="P747" s="98">
        <f>SAStab!C2580</f>
        <v>0.182</v>
      </c>
      <c r="Q747">
        <f>SAStab!B11720</f>
        <v>358</v>
      </c>
      <c r="R747" s="52">
        <f>SAStab!C11720</f>
        <v>0</v>
      </c>
      <c r="S747" s="52">
        <f>SAStab!D11720</f>
        <v>0</v>
      </c>
      <c r="T747" s="52">
        <f>SAStab!E11720</f>
        <v>0</v>
      </c>
      <c r="U747" s="52">
        <f>SAStab!F11720</f>
        <v>0</v>
      </c>
      <c r="V747" s="52">
        <f>SAStab!G11720</f>
        <v>0</v>
      </c>
      <c r="W747" s="52">
        <f>SAStab!H11720</f>
        <v>785</v>
      </c>
      <c r="X747">
        <f>SAStab!I11720</f>
        <v>2253</v>
      </c>
      <c r="Y747">
        <f>SAStab!J11720</f>
        <v>7199</v>
      </c>
      <c r="AA747" s="7"/>
      <c r="AB747" s="7" t="str">
        <f t="shared" si="173"/>
        <v>Federal Income Tax</v>
      </c>
      <c r="AC747" s="98">
        <f>SAStab!D2580</f>
        <v>0.17</v>
      </c>
      <c r="AD747" s="7">
        <f>SAStab!B11891</f>
        <v>499</v>
      </c>
      <c r="AE747" s="7">
        <f>SAStab!C11891</f>
        <v>0</v>
      </c>
      <c r="AF747" s="7">
        <f>SAStab!D11891</f>
        <v>0</v>
      </c>
      <c r="AG747" s="7">
        <f>SAStab!E11891</f>
        <v>0</v>
      </c>
      <c r="AH747" s="7">
        <f>SAStab!F11891</f>
        <v>0</v>
      </c>
      <c r="AI747" s="7">
        <f>SAStab!G11891</f>
        <v>0</v>
      </c>
      <c r="AJ747" s="7">
        <f>SAStab!H11891</f>
        <v>984</v>
      </c>
      <c r="AK747" s="7">
        <f>SAStab!I11891</f>
        <v>3139</v>
      </c>
      <c r="AL747" s="7">
        <f>SAStab!J11891</f>
        <v>9516</v>
      </c>
      <c r="AN747" s="7"/>
      <c r="AO747" s="7" t="str">
        <f t="shared" si="174"/>
        <v>Federal Income Tax</v>
      </c>
      <c r="AP747" s="98">
        <f>SAStab!E2580</f>
        <v>0.17</v>
      </c>
      <c r="AQ747" s="52">
        <f>SAStab!B12062</f>
        <v>502</v>
      </c>
      <c r="AR747" s="52">
        <f>SAStab!C12062</f>
        <v>0</v>
      </c>
      <c r="AS747" s="52">
        <f>SAStab!D12062</f>
        <v>0</v>
      </c>
      <c r="AT747" s="52">
        <f>SAStab!E12062</f>
        <v>0</v>
      </c>
      <c r="AU747" s="52">
        <f>SAStab!F12062</f>
        <v>0</v>
      </c>
      <c r="AV747" s="52">
        <f>SAStab!G12062</f>
        <v>0</v>
      </c>
      <c r="AW747" s="52">
        <f>SAStab!H12062</f>
        <v>1069</v>
      </c>
      <c r="AX747" s="52">
        <f>SAStab!I12062</f>
        <v>3053</v>
      </c>
      <c r="AY747" s="52">
        <f>SAStab!J12062</f>
        <v>10024</v>
      </c>
      <c r="BA747" s="7"/>
      <c r="BB747" s="7" t="str">
        <f t="shared" si="175"/>
        <v>Federal Income Tax</v>
      </c>
      <c r="BC747" s="98">
        <f>SAStab!F2580</f>
        <v>0.17899999999999999</v>
      </c>
      <c r="BD747" s="52">
        <f>SAStab!B12233</f>
        <v>692</v>
      </c>
      <c r="BE747" s="52">
        <f>SAStab!C12233</f>
        <v>0</v>
      </c>
      <c r="BF747" s="52">
        <f>SAStab!D12233</f>
        <v>0</v>
      </c>
      <c r="BG747" s="52">
        <f>SAStab!E12233</f>
        <v>0</v>
      </c>
      <c r="BH747" s="52">
        <f>SAStab!F12233</f>
        <v>0</v>
      </c>
      <c r="BI747" s="52">
        <f>SAStab!G12233</f>
        <v>0</v>
      </c>
      <c r="BJ747" s="52">
        <f>SAStab!H12233</f>
        <v>1490</v>
      </c>
      <c r="BK747" s="52">
        <f>SAStab!I12233</f>
        <v>3839</v>
      </c>
      <c r="BL747" s="52">
        <f>SAStab!J12233</f>
        <v>13435</v>
      </c>
      <c r="BN747" s="7"/>
      <c r="BO747" s="7" t="str">
        <f t="shared" si="176"/>
        <v>Federal Income Tax</v>
      </c>
      <c r="BP747" s="98">
        <f>SAStab!G2580</f>
        <v>0.192</v>
      </c>
      <c r="BQ747">
        <f>SAStab!B12404</f>
        <v>854</v>
      </c>
      <c r="BR747">
        <f>SAStab!C12404</f>
        <v>0</v>
      </c>
      <c r="BS747">
        <f>SAStab!D12404</f>
        <v>0</v>
      </c>
      <c r="BT747">
        <f>SAStab!E12404</f>
        <v>0</v>
      </c>
      <c r="BU747">
        <f>SAStab!F12404</f>
        <v>0</v>
      </c>
      <c r="BV747" s="11">
        <f>SAStab!G12404</f>
        <v>0</v>
      </c>
      <c r="BW747" s="11">
        <f>SAStab!H12404</f>
        <v>2033</v>
      </c>
      <c r="BX747" s="11">
        <f>SAStab!I12404</f>
        <v>4630</v>
      </c>
      <c r="BY747" s="11">
        <f>SAStab!J12404</f>
        <v>15506</v>
      </c>
    </row>
    <row r="748" spans="1:77">
      <c r="A748" s="7"/>
      <c r="B748" s="7" t="s">
        <v>277</v>
      </c>
      <c r="C748" s="98">
        <f>SAStab!B2581</f>
        <v>0.13200000000000001</v>
      </c>
      <c r="D748" s="52">
        <f>SAStab!B11550</f>
        <v>106</v>
      </c>
      <c r="E748" s="52">
        <f>SAStab!C11550</f>
        <v>0</v>
      </c>
      <c r="F748" s="52">
        <f>SAStab!D11550</f>
        <v>0</v>
      </c>
      <c r="G748" s="52">
        <f>SAStab!E11550</f>
        <v>0</v>
      </c>
      <c r="H748" s="52">
        <f>SAStab!F11550</f>
        <v>0</v>
      </c>
      <c r="I748" s="52">
        <f>SAStab!G11550</f>
        <v>0</v>
      </c>
      <c r="J748" s="52">
        <f>SAStab!H11550</f>
        <v>82</v>
      </c>
      <c r="K748" s="52">
        <f>SAStab!I11550</f>
        <v>507</v>
      </c>
      <c r="L748" s="52">
        <f>SAStab!J11550</f>
        <v>2544</v>
      </c>
      <c r="N748" s="7"/>
      <c r="O748" s="7" t="str">
        <f t="shared" si="172"/>
        <v>State Income Tax</v>
      </c>
      <c r="P748" s="98">
        <f>SAStab!C2581</f>
        <v>0.13900000000000001</v>
      </c>
      <c r="Q748">
        <f>SAStab!B11721</f>
        <v>92</v>
      </c>
      <c r="R748" s="52">
        <f>SAStab!C11721</f>
        <v>0</v>
      </c>
      <c r="S748" s="52">
        <f>SAStab!D11721</f>
        <v>0</v>
      </c>
      <c r="T748" s="52">
        <f>SAStab!E11721</f>
        <v>0</v>
      </c>
      <c r="U748" s="52">
        <f>SAStab!F11721</f>
        <v>0</v>
      </c>
      <c r="V748" s="52">
        <f>SAStab!G11721</f>
        <v>0</v>
      </c>
      <c r="W748" s="52">
        <f>SAStab!H11721</f>
        <v>114</v>
      </c>
      <c r="X748">
        <f>SAStab!I11721</f>
        <v>559</v>
      </c>
      <c r="Y748">
        <f>SAStab!J11721</f>
        <v>2017</v>
      </c>
      <c r="AA748" s="7"/>
      <c r="AB748" s="7" t="str">
        <f t="shared" si="173"/>
        <v>State Income Tax</v>
      </c>
      <c r="AC748" s="98">
        <f>SAStab!D2581</f>
        <v>0.13400000000000001</v>
      </c>
      <c r="AD748" s="7">
        <f>SAStab!B11892</f>
        <v>99</v>
      </c>
      <c r="AE748" s="7">
        <f>SAStab!C11892</f>
        <v>0</v>
      </c>
      <c r="AF748" s="7">
        <f>SAStab!D11892</f>
        <v>0</v>
      </c>
      <c r="AG748" s="7">
        <f>SAStab!E11892</f>
        <v>0</v>
      </c>
      <c r="AH748" s="7">
        <f>SAStab!F11892</f>
        <v>0</v>
      </c>
      <c r="AI748" s="7">
        <f>SAStab!G11892</f>
        <v>0</v>
      </c>
      <c r="AJ748" s="7">
        <f>SAStab!H11892</f>
        <v>102</v>
      </c>
      <c r="AK748" s="7">
        <f>SAStab!I11892</f>
        <v>538</v>
      </c>
      <c r="AL748" s="7">
        <f>SAStab!J11892</f>
        <v>2203</v>
      </c>
      <c r="AN748" s="7"/>
      <c r="AO748" s="7" t="str">
        <f t="shared" si="174"/>
        <v>State Income Tax</v>
      </c>
      <c r="AP748" s="98">
        <f>SAStab!E2581</f>
        <v>0.13200000000000001</v>
      </c>
      <c r="AQ748" s="52">
        <f>SAStab!B12063</f>
        <v>100</v>
      </c>
      <c r="AR748" s="52">
        <f>SAStab!C12063</f>
        <v>0</v>
      </c>
      <c r="AS748" s="52">
        <f>SAStab!D12063</f>
        <v>0</v>
      </c>
      <c r="AT748" s="52">
        <f>SAStab!E12063</f>
        <v>0</v>
      </c>
      <c r="AU748" s="52">
        <f>SAStab!F12063</f>
        <v>0</v>
      </c>
      <c r="AV748" s="52">
        <f>SAStab!G12063</f>
        <v>0</v>
      </c>
      <c r="AW748" s="52">
        <f>SAStab!H12063</f>
        <v>94</v>
      </c>
      <c r="AX748" s="52">
        <f>SAStab!I12063</f>
        <v>556</v>
      </c>
      <c r="AY748" s="52">
        <f>SAStab!J12063</f>
        <v>2288</v>
      </c>
      <c r="BA748" s="7"/>
      <c r="BB748" s="7" t="str">
        <f t="shared" si="175"/>
        <v>State Income Tax</v>
      </c>
      <c r="BC748" s="98">
        <f>SAStab!F2581</f>
        <v>0.14000000000000001</v>
      </c>
      <c r="BD748" s="52">
        <f>SAStab!B12234</f>
        <v>124</v>
      </c>
      <c r="BE748" s="52">
        <f>SAStab!C12234</f>
        <v>0</v>
      </c>
      <c r="BF748" s="52">
        <f>SAStab!D12234</f>
        <v>0</v>
      </c>
      <c r="BG748" s="52">
        <f>SAStab!E12234</f>
        <v>0</v>
      </c>
      <c r="BH748" s="52">
        <f>SAStab!F12234</f>
        <v>0</v>
      </c>
      <c r="BI748" s="52">
        <f>SAStab!G12234</f>
        <v>0</v>
      </c>
      <c r="BJ748" s="52">
        <f>SAStab!H12234</f>
        <v>143</v>
      </c>
      <c r="BK748" s="52">
        <f>SAStab!I12234</f>
        <v>680</v>
      </c>
      <c r="BL748" s="52">
        <f>SAStab!J12234</f>
        <v>2656</v>
      </c>
      <c r="BN748" s="7"/>
      <c r="BO748" s="7" t="str">
        <f t="shared" si="176"/>
        <v>State Income Tax</v>
      </c>
      <c r="BP748" s="98">
        <f>SAStab!G2581</f>
        <v>0.14599999999999999</v>
      </c>
      <c r="BQ748">
        <f>SAStab!B12405</f>
        <v>141</v>
      </c>
      <c r="BR748">
        <f>SAStab!C12405</f>
        <v>0</v>
      </c>
      <c r="BS748">
        <f>SAStab!D12405</f>
        <v>0</v>
      </c>
      <c r="BT748">
        <f>SAStab!E12405</f>
        <v>0</v>
      </c>
      <c r="BU748">
        <f>SAStab!F12405</f>
        <v>0</v>
      </c>
      <c r="BV748" s="11">
        <f>SAStab!G12405</f>
        <v>0</v>
      </c>
      <c r="BW748" s="11">
        <f>SAStab!H12405</f>
        <v>196</v>
      </c>
      <c r="BX748" s="11">
        <f>SAStab!I12405</f>
        <v>714</v>
      </c>
      <c r="BY748" s="11">
        <f>SAStab!J12405</f>
        <v>2891</v>
      </c>
    </row>
    <row r="749" spans="1:77">
      <c r="A749" s="7"/>
      <c r="B749" s="7" t="s">
        <v>297</v>
      </c>
      <c r="C749" s="98">
        <f>SAStab!B2582</f>
        <v>0.218</v>
      </c>
      <c r="D749" s="52">
        <f>SAStab!B11551</f>
        <v>214</v>
      </c>
      <c r="E749" s="52">
        <f>SAStab!C11551</f>
        <v>0</v>
      </c>
      <c r="F749" s="52">
        <f>SAStab!D11551</f>
        <v>0</v>
      </c>
      <c r="G749" s="52">
        <f>SAStab!E11551</f>
        <v>0</v>
      </c>
      <c r="H749" s="52">
        <f>SAStab!F11551</f>
        <v>0</v>
      </c>
      <c r="I749" s="52">
        <f>SAStab!G11551</f>
        <v>0</v>
      </c>
      <c r="J749" s="52">
        <f>SAStab!H11551</f>
        <v>731</v>
      </c>
      <c r="K749" s="52">
        <f>SAStab!I11551</f>
        <v>1350</v>
      </c>
      <c r="L749" s="52">
        <f>SAStab!J11551</f>
        <v>3016</v>
      </c>
      <c r="N749" s="7"/>
      <c r="O749" s="7" t="str">
        <f t="shared" si="172"/>
        <v>OASDI tax</v>
      </c>
      <c r="P749" s="98">
        <f>SAStab!C2582</f>
        <v>0.23499999999999999</v>
      </c>
      <c r="Q749">
        <f>SAStab!B11722</f>
        <v>290</v>
      </c>
      <c r="R749" s="52">
        <f>SAStab!C11722</f>
        <v>0</v>
      </c>
      <c r="S749" s="52">
        <f>SAStab!D11722</f>
        <v>0</v>
      </c>
      <c r="T749" s="52">
        <f>SAStab!E11722</f>
        <v>0</v>
      </c>
      <c r="U749" s="52">
        <f>SAStab!F11722</f>
        <v>0</v>
      </c>
      <c r="V749" s="52">
        <f>SAStab!G11722</f>
        <v>0</v>
      </c>
      <c r="W749" s="52">
        <f>SAStab!H11722</f>
        <v>1092</v>
      </c>
      <c r="X749">
        <f>SAStab!I11722</f>
        <v>1855</v>
      </c>
      <c r="Y749">
        <f>SAStab!J11722</f>
        <v>3810</v>
      </c>
      <c r="AA749" s="7"/>
      <c r="AB749" s="7" t="str">
        <f t="shared" si="173"/>
        <v>OASDI tax</v>
      </c>
      <c r="AC749" s="98">
        <f>SAStab!D2582</f>
        <v>0.215</v>
      </c>
      <c r="AD749" s="7">
        <f>SAStab!B11893</f>
        <v>308</v>
      </c>
      <c r="AE749" s="7">
        <f>SAStab!C11893</f>
        <v>0</v>
      </c>
      <c r="AF749" s="7">
        <f>SAStab!D11893</f>
        <v>0</v>
      </c>
      <c r="AG749" s="7">
        <f>SAStab!E11893</f>
        <v>0</v>
      </c>
      <c r="AH749" s="7">
        <f>SAStab!F11893</f>
        <v>0</v>
      </c>
      <c r="AI749" s="7">
        <f>SAStab!G11893</f>
        <v>0</v>
      </c>
      <c r="AJ749" s="7">
        <f>SAStab!H11893</f>
        <v>1047</v>
      </c>
      <c r="AK749" s="7">
        <f>SAStab!I11893</f>
        <v>2116</v>
      </c>
      <c r="AL749" s="7">
        <f>SAStab!J11893</f>
        <v>4577</v>
      </c>
      <c r="AN749" s="7"/>
      <c r="AO749" s="7" t="str">
        <f t="shared" si="174"/>
        <v>OASDI tax</v>
      </c>
      <c r="AP749" s="98">
        <f>SAStab!E2582</f>
        <v>0.20300000000000001</v>
      </c>
      <c r="AQ749" s="52">
        <f>SAStab!B12064</f>
        <v>316</v>
      </c>
      <c r="AR749" s="52">
        <f>SAStab!C12064</f>
        <v>0</v>
      </c>
      <c r="AS749" s="52">
        <f>SAStab!D12064</f>
        <v>0</v>
      </c>
      <c r="AT749" s="52">
        <f>SAStab!E12064</f>
        <v>0</v>
      </c>
      <c r="AU749" s="52">
        <f>SAStab!F12064</f>
        <v>0</v>
      </c>
      <c r="AV749" s="52">
        <f>SAStab!G12064</f>
        <v>0</v>
      </c>
      <c r="AW749" s="52">
        <f>SAStab!H12064</f>
        <v>1040</v>
      </c>
      <c r="AX749" s="52">
        <f>SAStab!I12064</f>
        <v>2059</v>
      </c>
      <c r="AY749" s="52">
        <f>SAStab!J12064</f>
        <v>5013</v>
      </c>
      <c r="BA749" s="7"/>
      <c r="BB749" s="7" t="str">
        <f t="shared" si="175"/>
        <v>OASDI tax</v>
      </c>
      <c r="BC749" s="98">
        <f>SAStab!F2582</f>
        <v>0.20899999999999999</v>
      </c>
      <c r="BD749" s="52">
        <f>SAStab!B12235</f>
        <v>358</v>
      </c>
      <c r="BE749" s="52">
        <f>SAStab!C12235</f>
        <v>0</v>
      </c>
      <c r="BF749" s="52">
        <f>SAStab!D12235</f>
        <v>0</v>
      </c>
      <c r="BG749" s="52">
        <f>SAStab!E12235</f>
        <v>0</v>
      </c>
      <c r="BH749" s="52">
        <f>SAStab!F12235</f>
        <v>0</v>
      </c>
      <c r="BI749" s="52">
        <f>SAStab!G12235</f>
        <v>0</v>
      </c>
      <c r="BJ749" s="52">
        <f>SAStab!H12235</f>
        <v>1255</v>
      </c>
      <c r="BK749" s="52">
        <f>SAStab!I12235</f>
        <v>2406</v>
      </c>
      <c r="BL749" s="52">
        <f>SAStab!J12235</f>
        <v>5600</v>
      </c>
      <c r="BN749" s="7"/>
      <c r="BO749" s="7" t="str">
        <f t="shared" si="176"/>
        <v>OASDI tax</v>
      </c>
      <c r="BP749" s="98">
        <f>SAStab!G2582</f>
        <v>0.20300000000000001</v>
      </c>
      <c r="BQ749">
        <f>SAStab!B12406</f>
        <v>371</v>
      </c>
      <c r="BR749">
        <f>SAStab!C12406</f>
        <v>0</v>
      </c>
      <c r="BS749">
        <f>SAStab!D12406</f>
        <v>0</v>
      </c>
      <c r="BT749">
        <f>SAStab!E12406</f>
        <v>0</v>
      </c>
      <c r="BU749">
        <f>SAStab!F12406</f>
        <v>0</v>
      </c>
      <c r="BV749" s="11">
        <f>SAStab!G12406</f>
        <v>0</v>
      </c>
      <c r="BW749" s="11">
        <f>SAStab!H12406</f>
        <v>1284</v>
      </c>
      <c r="BX749" s="11">
        <f>SAStab!I12406</f>
        <v>2404</v>
      </c>
      <c r="BY749" s="11">
        <f>SAStab!J12406</f>
        <v>5903</v>
      </c>
    </row>
    <row r="750" spans="1:77">
      <c r="A750" s="7"/>
      <c r="B750" s="7" t="s">
        <v>298</v>
      </c>
      <c r="C750" s="98">
        <f>SAStab!B2583</f>
        <v>0.218</v>
      </c>
      <c r="D750" s="52">
        <f>SAStab!B11552</f>
        <v>51</v>
      </c>
      <c r="E750" s="52">
        <f>SAStab!C11552</f>
        <v>0</v>
      </c>
      <c r="F750" s="52">
        <f>SAStab!D11552</f>
        <v>0</v>
      </c>
      <c r="G750" s="52">
        <f>SAStab!E11552</f>
        <v>0</v>
      </c>
      <c r="H750" s="52">
        <f>SAStab!F11552</f>
        <v>0</v>
      </c>
      <c r="I750" s="52">
        <f>SAStab!G11552</f>
        <v>0</v>
      </c>
      <c r="J750" s="52">
        <f>SAStab!H11552</f>
        <v>171</v>
      </c>
      <c r="K750" s="52">
        <f>SAStab!I11552</f>
        <v>316</v>
      </c>
      <c r="L750" s="52">
        <f>SAStab!J11552</f>
        <v>705</v>
      </c>
      <c r="N750" s="7"/>
      <c r="O750" s="7" t="str">
        <f t="shared" si="172"/>
        <v>HI tax</v>
      </c>
      <c r="P750" s="98">
        <f>SAStab!C2583</f>
        <v>0.23499999999999999</v>
      </c>
      <c r="Q750">
        <f>SAStab!B11723</f>
        <v>55</v>
      </c>
      <c r="R750" s="52">
        <f>SAStab!C11723</f>
        <v>0</v>
      </c>
      <c r="S750" s="52">
        <f>SAStab!D11723</f>
        <v>0</v>
      </c>
      <c r="T750" s="52">
        <f>SAStab!E11723</f>
        <v>0</v>
      </c>
      <c r="U750" s="52">
        <f>SAStab!F11723</f>
        <v>0</v>
      </c>
      <c r="V750" s="52">
        <f>SAStab!G11723</f>
        <v>0</v>
      </c>
      <c r="W750" s="52">
        <f>SAStab!H11723</f>
        <v>206</v>
      </c>
      <c r="X750">
        <f>SAStab!I11723</f>
        <v>349</v>
      </c>
      <c r="Y750">
        <f>SAStab!J11723</f>
        <v>717</v>
      </c>
      <c r="AA750" s="7"/>
      <c r="AB750" s="7" t="str">
        <f t="shared" si="173"/>
        <v>HI tax</v>
      </c>
      <c r="AC750" s="98">
        <f>SAStab!D2583</f>
        <v>0.215</v>
      </c>
      <c r="AD750" s="7">
        <f>SAStab!B11894</f>
        <v>59</v>
      </c>
      <c r="AE750" s="7">
        <f>SAStab!C11894</f>
        <v>0</v>
      </c>
      <c r="AF750" s="7">
        <f>SAStab!D11894</f>
        <v>0</v>
      </c>
      <c r="AG750" s="7">
        <f>SAStab!E11894</f>
        <v>0</v>
      </c>
      <c r="AH750" s="7">
        <f>SAStab!F11894</f>
        <v>0</v>
      </c>
      <c r="AI750" s="7">
        <f>SAStab!G11894</f>
        <v>0</v>
      </c>
      <c r="AJ750" s="7">
        <f>SAStab!H11894</f>
        <v>197</v>
      </c>
      <c r="AK750" s="7">
        <f>SAStab!I11894</f>
        <v>398</v>
      </c>
      <c r="AL750" s="7">
        <f>SAStab!J11894</f>
        <v>862</v>
      </c>
      <c r="AN750" s="7"/>
      <c r="AO750" s="7" t="str">
        <f t="shared" si="174"/>
        <v>HI tax</v>
      </c>
      <c r="AP750" s="98">
        <f>SAStab!E2583</f>
        <v>0.20300000000000001</v>
      </c>
      <c r="AQ750" s="52">
        <f>SAStab!B12065</f>
        <v>60</v>
      </c>
      <c r="AR750" s="52">
        <f>SAStab!C12065</f>
        <v>0</v>
      </c>
      <c r="AS750" s="52">
        <f>SAStab!D12065</f>
        <v>0</v>
      </c>
      <c r="AT750" s="52">
        <f>SAStab!E12065</f>
        <v>0</v>
      </c>
      <c r="AU750" s="52">
        <f>SAStab!F12065</f>
        <v>0</v>
      </c>
      <c r="AV750" s="52">
        <f>SAStab!G12065</f>
        <v>0</v>
      </c>
      <c r="AW750" s="52">
        <f>SAStab!H12065</f>
        <v>196</v>
      </c>
      <c r="AX750" s="52">
        <f>SAStab!I12065</f>
        <v>388</v>
      </c>
      <c r="AY750" s="52">
        <f>SAStab!J12065</f>
        <v>944</v>
      </c>
      <c r="BA750" s="7"/>
      <c r="BB750" s="7" t="str">
        <f t="shared" si="175"/>
        <v>HI tax</v>
      </c>
      <c r="BC750" s="98">
        <f>SAStab!F2583</f>
        <v>0.20899999999999999</v>
      </c>
      <c r="BD750" s="52">
        <f>SAStab!B12236</f>
        <v>68</v>
      </c>
      <c r="BE750" s="52">
        <f>SAStab!C12236</f>
        <v>0</v>
      </c>
      <c r="BF750" s="52">
        <f>SAStab!D12236</f>
        <v>0</v>
      </c>
      <c r="BG750" s="52">
        <f>SAStab!E12236</f>
        <v>0</v>
      </c>
      <c r="BH750" s="52">
        <f>SAStab!F12236</f>
        <v>0</v>
      </c>
      <c r="BI750" s="52">
        <f>SAStab!G12236</f>
        <v>0</v>
      </c>
      <c r="BJ750" s="52">
        <f>SAStab!H12236</f>
        <v>236</v>
      </c>
      <c r="BK750" s="52">
        <f>SAStab!I12236</f>
        <v>453</v>
      </c>
      <c r="BL750" s="52">
        <f>SAStab!J12236</f>
        <v>1055</v>
      </c>
      <c r="BN750" s="7"/>
      <c r="BO750" s="7" t="str">
        <f t="shared" si="176"/>
        <v>HI tax</v>
      </c>
      <c r="BP750" s="98">
        <f>SAStab!G2583</f>
        <v>0.20300000000000001</v>
      </c>
      <c r="BQ750">
        <f>SAStab!B12407</f>
        <v>70</v>
      </c>
      <c r="BR750">
        <f>SAStab!C12407</f>
        <v>0</v>
      </c>
      <c r="BS750">
        <f>SAStab!D12407</f>
        <v>0</v>
      </c>
      <c r="BT750">
        <f>SAStab!E12407</f>
        <v>0</v>
      </c>
      <c r="BU750">
        <f>SAStab!F12407</f>
        <v>0</v>
      </c>
      <c r="BV750" s="11">
        <f>SAStab!G12407</f>
        <v>0</v>
      </c>
      <c r="BW750" s="11">
        <f>SAStab!H12407</f>
        <v>242</v>
      </c>
      <c r="BX750" s="11">
        <f>SAStab!I12407</f>
        <v>453</v>
      </c>
      <c r="BY750" s="11">
        <f>SAStab!J12407</f>
        <v>1112</v>
      </c>
    </row>
    <row r="751" spans="1:77">
      <c r="A751" s="7"/>
      <c r="B751" s="7" t="s">
        <v>268</v>
      </c>
      <c r="C751" s="98">
        <f>SAStab!B2584</f>
        <v>0</v>
      </c>
      <c r="D751" s="52">
        <f>SAStab!B11553</f>
        <v>2</v>
      </c>
      <c r="E751" s="52">
        <f>SAStab!C11553</f>
        <v>0</v>
      </c>
      <c r="F751" s="52">
        <f>SAStab!D11553</f>
        <v>0</v>
      </c>
      <c r="G751" s="52">
        <f>SAStab!E11553</f>
        <v>0</v>
      </c>
      <c r="H751" s="52">
        <f>SAStab!F11553</f>
        <v>0</v>
      </c>
      <c r="I751" s="52">
        <f>SAStab!G11553</f>
        <v>0</v>
      </c>
      <c r="J751" s="52">
        <f>SAStab!H11553</f>
        <v>0</v>
      </c>
      <c r="K751" s="52">
        <f>SAStab!I11553</f>
        <v>0</v>
      </c>
      <c r="L751" s="52">
        <f>SAStab!J11553</f>
        <v>0</v>
      </c>
      <c r="N751" s="7"/>
      <c r="O751" s="7" t="str">
        <f t="shared" si="172"/>
        <v>Medicare Surtax</v>
      </c>
      <c r="P751" s="98">
        <f>SAStab!C2584</f>
        <v>1E-3</v>
      </c>
      <c r="Q751">
        <f>SAStab!B11724</f>
        <v>1</v>
      </c>
      <c r="R751" s="52">
        <f>SAStab!C11724</f>
        <v>0</v>
      </c>
      <c r="S751" s="52">
        <f>SAStab!D11724</f>
        <v>0</v>
      </c>
      <c r="T751" s="52">
        <f>SAStab!E11724</f>
        <v>0</v>
      </c>
      <c r="U751" s="52">
        <f>SAStab!F11724</f>
        <v>0</v>
      </c>
      <c r="V751" s="52">
        <f>SAStab!G11724</f>
        <v>0</v>
      </c>
      <c r="W751" s="52">
        <f>SAStab!H11724</f>
        <v>0</v>
      </c>
      <c r="X751">
        <f>SAStab!I11724</f>
        <v>0</v>
      </c>
      <c r="Y751">
        <f>SAStab!J11724</f>
        <v>0</v>
      </c>
      <c r="AA751" s="7"/>
      <c r="AB751" s="7" t="str">
        <f t="shared" si="173"/>
        <v>Medicare Surtax</v>
      </c>
      <c r="AC751" s="98">
        <f>SAStab!D2584</f>
        <v>7.0000000000000001E-3</v>
      </c>
      <c r="AD751" s="7">
        <f>SAStab!B11895</f>
        <v>3</v>
      </c>
      <c r="AE751" s="7">
        <f>SAStab!C11895</f>
        <v>0</v>
      </c>
      <c r="AF751" s="7">
        <f>SAStab!D11895</f>
        <v>0</v>
      </c>
      <c r="AG751" s="7">
        <f>SAStab!E11895</f>
        <v>0</v>
      </c>
      <c r="AH751" s="7">
        <f>SAStab!F11895</f>
        <v>0</v>
      </c>
      <c r="AI751" s="7">
        <f>SAStab!G11895</f>
        <v>0</v>
      </c>
      <c r="AJ751" s="7">
        <f>SAStab!H11895</f>
        <v>0</v>
      </c>
      <c r="AK751" s="7">
        <f>SAStab!I11895</f>
        <v>0</v>
      </c>
      <c r="AL751" s="7">
        <f>SAStab!J11895</f>
        <v>0</v>
      </c>
      <c r="AN751" s="7"/>
      <c r="AO751" s="7" t="str">
        <f t="shared" si="174"/>
        <v>Medicare Surtax</v>
      </c>
      <c r="AP751" s="98">
        <f>SAStab!E2584</f>
        <v>1.2E-2</v>
      </c>
      <c r="AQ751" s="52">
        <f>SAStab!B12066</f>
        <v>7</v>
      </c>
      <c r="AR751" s="52">
        <f>SAStab!C12066</f>
        <v>0</v>
      </c>
      <c r="AS751" s="52">
        <f>SAStab!D12066</f>
        <v>0</v>
      </c>
      <c r="AT751" s="52">
        <f>SAStab!E12066</f>
        <v>0</v>
      </c>
      <c r="AU751" s="52">
        <f>SAStab!F12066</f>
        <v>0</v>
      </c>
      <c r="AV751" s="52">
        <f>SAStab!G12066</f>
        <v>0</v>
      </c>
      <c r="AW751" s="52">
        <f>SAStab!H12066</f>
        <v>0</v>
      </c>
      <c r="AX751" s="52">
        <f>SAStab!I12066</f>
        <v>0</v>
      </c>
      <c r="AY751" s="52">
        <f>SAStab!J12066</f>
        <v>39</v>
      </c>
      <c r="BA751" s="7"/>
      <c r="BB751" s="7" t="str">
        <f t="shared" si="175"/>
        <v>Medicare Surtax</v>
      </c>
      <c r="BC751" s="98">
        <f>SAStab!F2584</f>
        <v>3.6999999999999998E-2</v>
      </c>
      <c r="BD751" s="52">
        <f>SAStab!B12237</f>
        <v>22</v>
      </c>
      <c r="BE751" s="52">
        <f>SAStab!C12237</f>
        <v>0</v>
      </c>
      <c r="BF751" s="52">
        <f>SAStab!D12237</f>
        <v>0</v>
      </c>
      <c r="BG751" s="52">
        <f>SAStab!E12237</f>
        <v>0</v>
      </c>
      <c r="BH751" s="52">
        <f>SAStab!F12237</f>
        <v>0</v>
      </c>
      <c r="BI751" s="52">
        <f>SAStab!G12237</f>
        <v>0</v>
      </c>
      <c r="BJ751" s="52">
        <f>SAStab!H12237</f>
        <v>0</v>
      </c>
      <c r="BK751" s="52">
        <f>SAStab!I12237</f>
        <v>0</v>
      </c>
      <c r="BL751" s="52">
        <f>SAStab!J12237</f>
        <v>535</v>
      </c>
      <c r="BN751" s="7"/>
      <c r="BO751" s="7" t="str">
        <f t="shared" si="176"/>
        <v>Medicare Surtax</v>
      </c>
      <c r="BP751" s="98">
        <f>SAStab!G2584</f>
        <v>6.8000000000000005E-2</v>
      </c>
      <c r="BQ751">
        <f>SAStab!B12408</f>
        <v>37</v>
      </c>
      <c r="BR751">
        <f>SAStab!C12408</f>
        <v>0</v>
      </c>
      <c r="BS751">
        <f>SAStab!D12408</f>
        <v>0</v>
      </c>
      <c r="BT751">
        <f>SAStab!E12408</f>
        <v>0</v>
      </c>
      <c r="BU751">
        <f>SAStab!F12408</f>
        <v>0</v>
      </c>
      <c r="BV751" s="11">
        <f>SAStab!G12408</f>
        <v>0</v>
      </c>
      <c r="BW751" s="11">
        <f>SAStab!H12408</f>
        <v>0</v>
      </c>
      <c r="BX751" s="11">
        <f>SAStab!I12408</f>
        <v>67</v>
      </c>
      <c r="BY751" s="11">
        <f>SAStab!J12408</f>
        <v>1082</v>
      </c>
    </row>
    <row r="752" spans="1:77">
      <c r="A752" s="7"/>
      <c r="B752" s="7" t="s">
        <v>296</v>
      </c>
      <c r="C752" s="98">
        <f>SAStab!B2585</f>
        <v>0.95099999999999996</v>
      </c>
      <c r="D752" s="52">
        <f>SAStab!B11554</f>
        <v>1428</v>
      </c>
      <c r="E752" s="52">
        <f>SAStab!C11554</f>
        <v>1500.08</v>
      </c>
      <c r="F752" s="52">
        <f>SAStab!D11554</f>
        <v>1500.08</v>
      </c>
      <c r="G752" s="52">
        <f>SAStab!E11554</f>
        <v>1500.1</v>
      </c>
      <c r="H752" s="52">
        <f>SAStab!F11554</f>
        <v>1500.1</v>
      </c>
      <c r="I752" s="52">
        <f>SAStab!G11554</f>
        <v>1500</v>
      </c>
      <c r="J752" s="52">
        <f>SAStab!H11554</f>
        <v>1500</v>
      </c>
      <c r="K752" s="52">
        <f>SAStab!I11554</f>
        <v>1500</v>
      </c>
      <c r="L752" s="52">
        <f>SAStab!J11554</f>
        <v>1500</v>
      </c>
      <c r="N752" s="7"/>
      <c r="O752" s="7" t="str">
        <f t="shared" si="172"/>
        <v>Medicare Part B Premium</v>
      </c>
      <c r="P752" s="98">
        <f>SAStab!C2585</f>
        <v>0.95199999999999996</v>
      </c>
      <c r="Q752">
        <f>SAStab!B11725</f>
        <v>1776</v>
      </c>
      <c r="R752" s="52">
        <f>SAStab!C11725</f>
        <v>1862.3</v>
      </c>
      <c r="S752" s="52">
        <f>SAStab!D11725</f>
        <v>1862.3</v>
      </c>
      <c r="T752" s="52">
        <f>SAStab!E11725</f>
        <v>1862.3</v>
      </c>
      <c r="U752" s="52">
        <f>SAStab!F11725</f>
        <v>1862.3</v>
      </c>
      <c r="V752" s="52">
        <f>SAStab!G11725</f>
        <v>1862</v>
      </c>
      <c r="W752" s="52">
        <f>SAStab!H11725</f>
        <v>1862</v>
      </c>
      <c r="X752">
        <f>SAStab!I11725</f>
        <v>1862</v>
      </c>
      <c r="Y752">
        <f>SAStab!J11725</f>
        <v>1862</v>
      </c>
      <c r="AA752" s="7"/>
      <c r="AB752" s="7" t="str">
        <f t="shared" si="173"/>
        <v>Medicare Part B Premium</v>
      </c>
      <c r="AC752" s="98">
        <f>SAStab!D2585</f>
        <v>0.95499999999999996</v>
      </c>
      <c r="AD752" s="7">
        <f>SAStab!B11896</f>
        <v>2247</v>
      </c>
      <c r="AE752" s="7">
        <f>SAStab!C11896</f>
        <v>2346.06</v>
      </c>
      <c r="AF752" s="7">
        <f>SAStab!D11896</f>
        <v>2346.06</v>
      </c>
      <c r="AG752" s="7">
        <f>SAStab!E11896</f>
        <v>2346.1</v>
      </c>
      <c r="AH752" s="7">
        <f>SAStab!F11896</f>
        <v>2346.1</v>
      </c>
      <c r="AI752" s="7">
        <f>SAStab!G11896</f>
        <v>2346</v>
      </c>
      <c r="AJ752" s="7">
        <f>SAStab!H11896</f>
        <v>2346</v>
      </c>
      <c r="AK752" s="7">
        <f>SAStab!I11896</f>
        <v>2346</v>
      </c>
      <c r="AL752" s="7">
        <f>SAStab!J11896</f>
        <v>2346</v>
      </c>
      <c r="AN752" s="7"/>
      <c r="AO752" s="7" t="str">
        <f t="shared" si="174"/>
        <v>Medicare Part B Premium</v>
      </c>
      <c r="AP752" s="98">
        <f>SAStab!E2585</f>
        <v>0.95699999999999996</v>
      </c>
      <c r="AQ752" s="52">
        <f>SAStab!B12067</f>
        <v>2859</v>
      </c>
      <c r="AR752" s="52">
        <f>SAStab!C12067</f>
        <v>2977.43</v>
      </c>
      <c r="AS752" s="52">
        <f>SAStab!D12067</f>
        <v>2977.43</v>
      </c>
      <c r="AT752" s="52">
        <f>SAStab!E12067</f>
        <v>2977.4</v>
      </c>
      <c r="AU752" s="52">
        <f>SAStab!F12067</f>
        <v>2977.4</v>
      </c>
      <c r="AV752" s="52">
        <f>SAStab!G12067</f>
        <v>2977</v>
      </c>
      <c r="AW752" s="52">
        <f>SAStab!H12067</f>
        <v>2977</v>
      </c>
      <c r="AX752" s="52">
        <f>SAStab!I12067</f>
        <v>2977</v>
      </c>
      <c r="AY752" s="52">
        <f>SAStab!J12067</f>
        <v>2977</v>
      </c>
      <c r="BA752" s="7"/>
      <c r="BB752" s="7" t="str">
        <f t="shared" si="175"/>
        <v>Medicare Part B Premium</v>
      </c>
      <c r="BC752" s="98">
        <f>SAStab!F2585</f>
        <v>0.95499999999999996</v>
      </c>
      <c r="BD752" s="52">
        <f>SAStab!B12238</f>
        <v>3569</v>
      </c>
      <c r="BE752" s="52">
        <f>SAStab!C12238</f>
        <v>3717.23</v>
      </c>
      <c r="BF752" s="52">
        <f>SAStab!D12238</f>
        <v>3717.23</v>
      </c>
      <c r="BG752" s="52">
        <f>SAStab!E12238</f>
        <v>3717.2</v>
      </c>
      <c r="BH752" s="52">
        <f>SAStab!F12238</f>
        <v>3717.2</v>
      </c>
      <c r="BI752" s="52">
        <f>SAStab!G12238</f>
        <v>3717</v>
      </c>
      <c r="BJ752" s="52">
        <f>SAStab!H12238</f>
        <v>3717</v>
      </c>
      <c r="BK752" s="52">
        <f>SAStab!I12238</f>
        <v>3717</v>
      </c>
      <c r="BL752" s="52">
        <f>SAStab!J12238</f>
        <v>3717</v>
      </c>
      <c r="BN752" s="7"/>
      <c r="BO752" s="7" t="str">
        <f t="shared" si="176"/>
        <v>Medicare Part B Premium</v>
      </c>
      <c r="BP752" s="98">
        <f>SAStab!G2585</f>
        <v>0.95499999999999996</v>
      </c>
      <c r="BQ752">
        <f>SAStab!B12409</f>
        <v>4349</v>
      </c>
      <c r="BR752">
        <f>SAStab!C12409</f>
        <v>4517.92</v>
      </c>
      <c r="BS752">
        <f>SAStab!D12409</f>
        <v>4517.92</v>
      </c>
      <c r="BT752">
        <f>SAStab!E12409</f>
        <v>4517.8999999999996</v>
      </c>
      <c r="BU752">
        <f>SAStab!F12409</f>
        <v>4517.8999999999996</v>
      </c>
      <c r="BV752" s="11">
        <f>SAStab!G12409</f>
        <v>4518</v>
      </c>
      <c r="BW752" s="11">
        <f>SAStab!H12409</f>
        <v>4518</v>
      </c>
      <c r="BX752" s="11">
        <f>SAStab!I12409</f>
        <v>4518</v>
      </c>
      <c r="BY752" s="11">
        <f>SAStab!J12409</f>
        <v>4518</v>
      </c>
    </row>
    <row r="753" spans="1:77">
      <c r="A753" s="7"/>
      <c r="B753" s="7" t="s">
        <v>299</v>
      </c>
      <c r="C753" s="98">
        <f>SAStab!B2586</f>
        <v>0.76100000000000001</v>
      </c>
      <c r="D753" s="52">
        <f>SAStab!B11555</f>
        <v>391</v>
      </c>
      <c r="E753" s="52">
        <f>SAStab!C11555</f>
        <v>0</v>
      </c>
      <c r="F753" s="52">
        <f>SAStab!D11555</f>
        <v>0</v>
      </c>
      <c r="G753" s="52">
        <f>SAStab!E11555</f>
        <v>513.6</v>
      </c>
      <c r="H753" s="52">
        <f>SAStab!F11555</f>
        <v>513.6</v>
      </c>
      <c r="I753" s="52">
        <f>SAStab!G11555</f>
        <v>514</v>
      </c>
      <c r="J753" s="52">
        <f>SAStab!H11555</f>
        <v>514</v>
      </c>
      <c r="K753" s="52">
        <f>SAStab!I11555</f>
        <v>514</v>
      </c>
      <c r="L753" s="52">
        <f>SAStab!J11555</f>
        <v>514</v>
      </c>
      <c r="N753" s="7"/>
      <c r="O753" s="7" t="str">
        <f t="shared" si="172"/>
        <v>Medicare Part D Premium</v>
      </c>
      <c r="P753" s="98">
        <f>SAStab!C2586</f>
        <v>0.76300000000000001</v>
      </c>
      <c r="Q753">
        <f>SAStab!B11726</f>
        <v>535</v>
      </c>
      <c r="R753" s="52">
        <f>SAStab!C11726</f>
        <v>0</v>
      </c>
      <c r="S753" s="52">
        <f>SAStab!D11726</f>
        <v>0</v>
      </c>
      <c r="T753" s="52">
        <f>SAStab!E11726</f>
        <v>699.6</v>
      </c>
      <c r="U753" s="52">
        <f>SAStab!F11726</f>
        <v>699.6</v>
      </c>
      <c r="V753" s="52">
        <f>SAStab!G11726</f>
        <v>700</v>
      </c>
      <c r="W753" s="52">
        <f>SAStab!H11726</f>
        <v>700</v>
      </c>
      <c r="X753">
        <f>SAStab!I11726</f>
        <v>700</v>
      </c>
      <c r="Y753">
        <f>SAStab!J11726</f>
        <v>700</v>
      </c>
      <c r="AA753" s="7"/>
      <c r="AB753" s="7" t="str">
        <f t="shared" si="173"/>
        <v>Medicare Part D Premium</v>
      </c>
      <c r="AC753" s="98">
        <f>SAStab!D2586</f>
        <v>0.76300000000000001</v>
      </c>
      <c r="AD753" s="7">
        <f>SAStab!B11897</f>
        <v>674</v>
      </c>
      <c r="AE753" s="7">
        <f>SAStab!C11897</f>
        <v>0</v>
      </c>
      <c r="AF753" s="7">
        <f>SAStab!D11897</f>
        <v>0</v>
      </c>
      <c r="AG753" s="7">
        <f>SAStab!E11897</f>
        <v>881.4</v>
      </c>
      <c r="AH753" s="7">
        <f>SAStab!F11897</f>
        <v>881.4</v>
      </c>
      <c r="AI753" s="7">
        <f>SAStab!G11897</f>
        <v>881</v>
      </c>
      <c r="AJ753" s="7">
        <f>SAStab!H11897</f>
        <v>881</v>
      </c>
      <c r="AK753" s="7">
        <f>SAStab!I11897</f>
        <v>881</v>
      </c>
      <c r="AL753" s="7">
        <f>SAStab!J11897</f>
        <v>881</v>
      </c>
      <c r="AN753" s="7"/>
      <c r="AO753" s="7" t="str">
        <f t="shared" si="174"/>
        <v>Medicare Part D Premium</v>
      </c>
      <c r="AP753" s="98">
        <f>SAStab!E2586</f>
        <v>0.754</v>
      </c>
      <c r="AQ753" s="52">
        <f>SAStab!B12068</f>
        <v>847</v>
      </c>
      <c r="AR753" s="52">
        <f>SAStab!C12068</f>
        <v>0</v>
      </c>
      <c r="AS753" s="52">
        <f>SAStab!D12068</f>
        <v>0</v>
      </c>
      <c r="AT753" s="52">
        <f>SAStab!E12068</f>
        <v>1118.5999999999999</v>
      </c>
      <c r="AU753" s="52">
        <f>SAStab!F12068</f>
        <v>1118.5999999999999</v>
      </c>
      <c r="AV753" s="52">
        <f>SAStab!G12068</f>
        <v>1119</v>
      </c>
      <c r="AW753" s="52">
        <f>SAStab!H12068</f>
        <v>1119</v>
      </c>
      <c r="AX753" s="52">
        <f>SAStab!I12068</f>
        <v>1119</v>
      </c>
      <c r="AY753" s="52">
        <f>SAStab!J12068</f>
        <v>1119</v>
      </c>
      <c r="BA753" s="7"/>
      <c r="BB753" s="7" t="str">
        <f t="shared" si="175"/>
        <v>Medicare Part D Premium</v>
      </c>
      <c r="BC753" s="98">
        <f>SAStab!F2586</f>
        <v>0.75700000000000001</v>
      </c>
      <c r="BD753" s="52">
        <f>SAStab!B12239</f>
        <v>1063</v>
      </c>
      <c r="BE753" s="52">
        <f>SAStab!C12239</f>
        <v>0</v>
      </c>
      <c r="BF753" s="52">
        <f>SAStab!D12239</f>
        <v>0</v>
      </c>
      <c r="BG753" s="52">
        <f>SAStab!E12239</f>
        <v>1396.5</v>
      </c>
      <c r="BH753" s="52">
        <f>SAStab!F12239</f>
        <v>1396.5</v>
      </c>
      <c r="BI753" s="52">
        <f>SAStab!G12239</f>
        <v>1397</v>
      </c>
      <c r="BJ753" s="52">
        <f>SAStab!H12239</f>
        <v>1397</v>
      </c>
      <c r="BK753" s="52">
        <f>SAStab!I12239</f>
        <v>1397</v>
      </c>
      <c r="BL753" s="52">
        <f>SAStab!J12239</f>
        <v>1397</v>
      </c>
      <c r="BN753" s="7"/>
      <c r="BO753" s="7" t="str">
        <f t="shared" si="176"/>
        <v>Medicare Part D Premium</v>
      </c>
      <c r="BP753" s="98">
        <f>SAStab!G2586</f>
        <v>0.76</v>
      </c>
      <c r="BQ753">
        <f>SAStab!B12410</f>
        <v>1299</v>
      </c>
      <c r="BR753">
        <f>SAStab!C12410</f>
        <v>0</v>
      </c>
      <c r="BS753">
        <f>SAStab!D12410</f>
        <v>0</v>
      </c>
      <c r="BT753">
        <f>SAStab!E12410</f>
        <v>1697.3</v>
      </c>
      <c r="BU753">
        <f>SAStab!F12410</f>
        <v>1697.3</v>
      </c>
      <c r="BV753" s="11">
        <f>SAStab!G12410</f>
        <v>1697</v>
      </c>
      <c r="BW753" s="11">
        <f>SAStab!H12410</f>
        <v>1697</v>
      </c>
      <c r="BX753" s="11">
        <f>SAStab!I12410</f>
        <v>1697</v>
      </c>
      <c r="BY753" s="11">
        <f>SAStab!J12410</f>
        <v>1697</v>
      </c>
    </row>
    <row r="754" spans="1:77">
      <c r="A754" s="7"/>
      <c r="B754" s="7" t="s">
        <v>513</v>
      </c>
      <c r="C754" s="98">
        <f>SAStab!B2587</f>
        <v>0.93</v>
      </c>
      <c r="D754" s="52">
        <f>SAStab!B11556</f>
        <v>16098</v>
      </c>
      <c r="E754" s="52">
        <f>SAStab!C11556</f>
        <v>0</v>
      </c>
      <c r="F754" s="52">
        <f>SAStab!D11556</f>
        <v>1449</v>
      </c>
      <c r="G754" s="52">
        <f>SAStab!E11556</f>
        <v>8573.1</v>
      </c>
      <c r="H754" s="52">
        <f>SAStab!F11556</f>
        <v>12294.6</v>
      </c>
      <c r="I754" s="52">
        <f>SAStab!G11556</f>
        <v>19443</v>
      </c>
      <c r="J754" s="52">
        <f>SAStab!H11556</f>
        <v>32420</v>
      </c>
      <c r="K754" s="52">
        <f>SAStab!I11556</f>
        <v>43736</v>
      </c>
      <c r="L754" s="52">
        <f>SAStab!J11556</f>
        <v>77305</v>
      </c>
      <c r="N754" s="7"/>
      <c r="O754" s="7" t="str">
        <f t="shared" si="172"/>
        <v>Equivalent Cash Income</v>
      </c>
      <c r="P754" s="98">
        <f>SAStab!C2587</f>
        <v>0.93300000000000005</v>
      </c>
      <c r="Q754">
        <f>SAStab!B11727</f>
        <v>16627</v>
      </c>
      <c r="R754" s="52">
        <f>SAStab!C11727</f>
        <v>0</v>
      </c>
      <c r="S754" s="52">
        <f>SAStab!D11727</f>
        <v>1247.8499999999999</v>
      </c>
      <c r="T754" s="52">
        <f>SAStab!E11727</f>
        <v>8851</v>
      </c>
      <c r="U754" s="52">
        <f>SAStab!F11727</f>
        <v>12949.4</v>
      </c>
      <c r="V754" s="52">
        <f>SAStab!G11727</f>
        <v>20942</v>
      </c>
      <c r="W754" s="52">
        <f>SAStab!H11727</f>
        <v>33395</v>
      </c>
      <c r="X754">
        <f>SAStab!I11727</f>
        <v>43962</v>
      </c>
      <c r="Y754">
        <f>SAStab!J11727</f>
        <v>76311</v>
      </c>
      <c r="AA754" s="7"/>
      <c r="AB754" s="7" t="str">
        <f t="shared" si="173"/>
        <v>Equivalent Cash Income</v>
      </c>
      <c r="AC754" s="98">
        <f>SAStab!D2587</f>
        <v>0.92700000000000005</v>
      </c>
      <c r="AD754" s="7">
        <f>SAStab!B11898</f>
        <v>17363</v>
      </c>
      <c r="AE754" s="7">
        <f>SAStab!C11898</f>
        <v>0</v>
      </c>
      <c r="AF754" s="7">
        <f>SAStab!D11898</f>
        <v>1025.93</v>
      </c>
      <c r="AG754" s="7">
        <f>SAStab!E11898</f>
        <v>9035.2999999999993</v>
      </c>
      <c r="AH754" s="7">
        <f>SAStab!F11898</f>
        <v>13221.7</v>
      </c>
      <c r="AI754" s="7">
        <f>SAStab!G11898</f>
        <v>21038</v>
      </c>
      <c r="AJ754" s="7">
        <f>SAStab!H11898</f>
        <v>34436</v>
      </c>
      <c r="AK754" s="7">
        <f>SAStab!I11898</f>
        <v>48059</v>
      </c>
      <c r="AL754" s="7">
        <f>SAStab!J11898</f>
        <v>84109</v>
      </c>
      <c r="AN754" s="7"/>
      <c r="AO754" s="7" t="str">
        <f t="shared" si="174"/>
        <v>Equivalent Cash Income</v>
      </c>
      <c r="AP754" s="98">
        <f>SAStab!E2587</f>
        <v>0.92400000000000004</v>
      </c>
      <c r="AQ754" s="52">
        <f>SAStab!B12069</f>
        <v>18033</v>
      </c>
      <c r="AR754" s="52">
        <f>SAStab!C12069</f>
        <v>0</v>
      </c>
      <c r="AS754" s="52">
        <f>SAStab!D12069</f>
        <v>333.45</v>
      </c>
      <c r="AT754" s="52">
        <f>SAStab!E12069</f>
        <v>9143.1</v>
      </c>
      <c r="AU754" s="52">
        <f>SAStab!F12069</f>
        <v>13867.1</v>
      </c>
      <c r="AV754" s="52">
        <f>SAStab!G12069</f>
        <v>22194</v>
      </c>
      <c r="AW754" s="52">
        <f>SAStab!H12069</f>
        <v>36638</v>
      </c>
      <c r="AX754" s="52">
        <f>SAStab!I12069</f>
        <v>48921</v>
      </c>
      <c r="AY754" s="52">
        <f>SAStab!J12069</f>
        <v>89760</v>
      </c>
      <c r="BA754" s="7"/>
      <c r="BB754" s="7" t="str">
        <f t="shared" si="175"/>
        <v>Equivalent Cash Income</v>
      </c>
      <c r="BC754" s="98">
        <f>SAStab!F2587</f>
        <v>0.92600000000000005</v>
      </c>
      <c r="BD754" s="52">
        <f>SAStab!B12240</f>
        <v>20283</v>
      </c>
      <c r="BE754" s="52">
        <f>SAStab!C12240</f>
        <v>0</v>
      </c>
      <c r="BF754" s="52">
        <f>SAStab!D12240</f>
        <v>439.5</v>
      </c>
      <c r="BG754" s="52">
        <f>SAStab!E12240</f>
        <v>9285.6</v>
      </c>
      <c r="BH754" s="52">
        <f>SAStab!F12240</f>
        <v>15260.1</v>
      </c>
      <c r="BI754" s="52">
        <f>SAStab!G12240</f>
        <v>24175</v>
      </c>
      <c r="BJ754" s="52">
        <f>SAStab!H12240</f>
        <v>41010</v>
      </c>
      <c r="BK754" s="52">
        <f>SAStab!I12240</f>
        <v>57250</v>
      </c>
      <c r="BL754" s="52">
        <f>SAStab!J12240</f>
        <v>107200</v>
      </c>
      <c r="BN754" s="7"/>
      <c r="BO754" s="7" t="str">
        <f t="shared" si="176"/>
        <v>Equivalent Cash Income</v>
      </c>
      <c r="BP754" s="98">
        <f>SAStab!G2587</f>
        <v>0.93100000000000005</v>
      </c>
      <c r="BQ754">
        <f>SAStab!B12411</f>
        <v>22528</v>
      </c>
      <c r="BR754">
        <f>SAStab!C12411</f>
        <v>0</v>
      </c>
      <c r="BS754">
        <f>SAStab!D12411</f>
        <v>882.71</v>
      </c>
      <c r="BT754">
        <f>SAStab!E12411</f>
        <v>9986.1</v>
      </c>
      <c r="BU754">
        <f>SAStab!F12411</f>
        <v>17156.599999999999</v>
      </c>
      <c r="BV754" s="11">
        <f>SAStab!G12411</f>
        <v>26950</v>
      </c>
      <c r="BW754" s="11">
        <f>SAStab!H12411</f>
        <v>45672</v>
      </c>
      <c r="BX754" s="11">
        <f>SAStab!I12411</f>
        <v>63370</v>
      </c>
      <c r="BY754" s="11">
        <f>SAStab!J12411</f>
        <v>115476</v>
      </c>
    </row>
    <row r="755" spans="1:77">
      <c r="A755" s="7"/>
      <c r="B755" s="7" t="s">
        <v>514</v>
      </c>
      <c r="C755" s="98">
        <f>SAStab!B2588</f>
        <v>0.152</v>
      </c>
      <c r="D755" s="52">
        <f>SAStab!B11557</f>
        <v>489</v>
      </c>
      <c r="E755" s="52">
        <f>SAStab!C11557</f>
        <v>0</v>
      </c>
      <c r="F755" s="52">
        <f>SAStab!D11557</f>
        <v>0</v>
      </c>
      <c r="G755" s="52">
        <f>SAStab!E11557</f>
        <v>0</v>
      </c>
      <c r="H755" s="52">
        <f>SAStab!F11557</f>
        <v>0</v>
      </c>
      <c r="I755" s="52">
        <f>SAStab!G11557</f>
        <v>0</v>
      </c>
      <c r="J755" s="52">
        <f>SAStab!H11557</f>
        <v>658</v>
      </c>
      <c r="K755" s="52">
        <f>SAStab!I11557</f>
        <v>2497</v>
      </c>
      <c r="L755" s="52">
        <f>SAStab!J11557</f>
        <v>9372</v>
      </c>
      <c r="N755" s="7"/>
      <c r="O755" s="7" t="str">
        <f t="shared" si="172"/>
        <v>Equivalent IRA Withdrawal</v>
      </c>
      <c r="P755" s="98">
        <f>SAStab!C2588</f>
        <v>0.183</v>
      </c>
      <c r="Q755">
        <f>SAStab!B11728</f>
        <v>572</v>
      </c>
      <c r="R755" s="52">
        <f>SAStab!C11728</f>
        <v>0</v>
      </c>
      <c r="S755" s="52">
        <f>SAStab!D11728</f>
        <v>0</v>
      </c>
      <c r="T755" s="52">
        <f>SAStab!E11728</f>
        <v>0</v>
      </c>
      <c r="U755" s="52">
        <f>SAStab!F11728</f>
        <v>0</v>
      </c>
      <c r="V755" s="52">
        <f>SAStab!G11728</f>
        <v>0</v>
      </c>
      <c r="W755" s="52">
        <f>SAStab!H11728</f>
        <v>961</v>
      </c>
      <c r="X755">
        <f>SAStab!I11728</f>
        <v>2795</v>
      </c>
      <c r="Y755">
        <f>SAStab!J11728</f>
        <v>10869</v>
      </c>
      <c r="AA755" s="7"/>
      <c r="AB755" s="7" t="str">
        <f t="shared" si="173"/>
        <v>Equivalent IRA Withdrawal</v>
      </c>
      <c r="AC755" s="98">
        <f>SAStab!D2588</f>
        <v>0.223</v>
      </c>
      <c r="AD755" s="7">
        <f>SAStab!B11899</f>
        <v>635</v>
      </c>
      <c r="AE755" s="7">
        <f>SAStab!C11899</f>
        <v>0</v>
      </c>
      <c r="AF755" s="7">
        <f>SAStab!D11899</f>
        <v>0</v>
      </c>
      <c r="AG755" s="7">
        <f>SAStab!E11899</f>
        <v>0</v>
      </c>
      <c r="AH755" s="7">
        <f>SAStab!F11899</f>
        <v>0</v>
      </c>
      <c r="AI755" s="7">
        <f>SAStab!G11899</f>
        <v>0</v>
      </c>
      <c r="AJ755" s="7">
        <f>SAStab!H11899</f>
        <v>1142</v>
      </c>
      <c r="AK755" s="7">
        <f>SAStab!I11899</f>
        <v>3031</v>
      </c>
      <c r="AL755" s="7">
        <f>SAStab!J11899</f>
        <v>10704</v>
      </c>
      <c r="AN755" s="7"/>
      <c r="AO755" s="7" t="str">
        <f t="shared" si="174"/>
        <v>Equivalent IRA Withdrawal</v>
      </c>
      <c r="AP755" s="98">
        <f>SAStab!E2588</f>
        <v>0.23899999999999999</v>
      </c>
      <c r="AQ755" s="52">
        <f>SAStab!B12070</f>
        <v>676</v>
      </c>
      <c r="AR755" s="52">
        <f>SAStab!C12070</f>
        <v>0</v>
      </c>
      <c r="AS755" s="52">
        <f>SAStab!D12070</f>
        <v>0</v>
      </c>
      <c r="AT755" s="52">
        <f>SAStab!E12070</f>
        <v>0</v>
      </c>
      <c r="AU755" s="52">
        <f>SAStab!F12070</f>
        <v>0</v>
      </c>
      <c r="AV755" s="52">
        <f>SAStab!G12070</f>
        <v>0</v>
      </c>
      <c r="AW755" s="52">
        <f>SAStab!H12070</f>
        <v>1418</v>
      </c>
      <c r="AX755" s="52">
        <f>SAStab!I12070</f>
        <v>3478</v>
      </c>
      <c r="AY755" s="52">
        <f>SAStab!J12070</f>
        <v>12438</v>
      </c>
      <c r="BA755" s="7"/>
      <c r="BB755" s="7" t="str">
        <f t="shared" si="175"/>
        <v>Equivalent IRA Withdrawal</v>
      </c>
      <c r="BC755" s="98">
        <f>SAStab!F2588</f>
        <v>0.26100000000000001</v>
      </c>
      <c r="BD755" s="52">
        <f>SAStab!B12241</f>
        <v>822</v>
      </c>
      <c r="BE755" s="52">
        <f>SAStab!C12241</f>
        <v>0</v>
      </c>
      <c r="BF755" s="52">
        <f>SAStab!D12241</f>
        <v>0</v>
      </c>
      <c r="BG755" s="52">
        <f>SAStab!E12241</f>
        <v>0</v>
      </c>
      <c r="BH755" s="52">
        <f>SAStab!F12241</f>
        <v>0</v>
      </c>
      <c r="BI755" s="52">
        <f>SAStab!G12241</f>
        <v>30</v>
      </c>
      <c r="BJ755" s="52">
        <f>SAStab!H12241</f>
        <v>1669</v>
      </c>
      <c r="BK755" s="52">
        <f>SAStab!I12241</f>
        <v>3853</v>
      </c>
      <c r="BL755" s="52">
        <f>SAStab!J12241</f>
        <v>14997</v>
      </c>
      <c r="BN755" s="7"/>
      <c r="BO755" s="7" t="str">
        <f t="shared" si="176"/>
        <v>Equivalent IRA Withdrawal</v>
      </c>
      <c r="BP755" s="98">
        <f>SAStab!G2588</f>
        <v>0.28399999999999997</v>
      </c>
      <c r="BQ755">
        <f>SAStab!B12412</f>
        <v>949</v>
      </c>
      <c r="BR755">
        <f>SAStab!C12412</f>
        <v>0</v>
      </c>
      <c r="BS755">
        <f>SAStab!D12412</f>
        <v>0</v>
      </c>
      <c r="BT755">
        <f>SAStab!E12412</f>
        <v>0</v>
      </c>
      <c r="BU755">
        <f>SAStab!F12412</f>
        <v>0</v>
      </c>
      <c r="BV755" s="11">
        <f>SAStab!G12412</f>
        <v>124</v>
      </c>
      <c r="BW755" s="11">
        <f>SAStab!H12412</f>
        <v>2117</v>
      </c>
      <c r="BX755" s="11">
        <f>SAStab!I12412</f>
        <v>4724</v>
      </c>
      <c r="BY755" s="11">
        <f>SAStab!J12412</f>
        <v>17245</v>
      </c>
    </row>
    <row r="756" spans="1:77">
      <c r="A756" s="7"/>
      <c r="B756" s="7" t="s">
        <v>515</v>
      </c>
      <c r="C756" s="98">
        <f>SAStab!B2589</f>
        <v>0.30399999999999999</v>
      </c>
      <c r="D756" s="52">
        <f>SAStab!B11558</f>
        <v>265</v>
      </c>
      <c r="E756" s="52">
        <f>SAStab!C11558</f>
        <v>0</v>
      </c>
      <c r="F756" s="52">
        <f>SAStab!D11558</f>
        <v>0</v>
      </c>
      <c r="G756" s="52">
        <f>SAStab!E11558</f>
        <v>0</v>
      </c>
      <c r="H756" s="52">
        <f>SAStab!F11558</f>
        <v>0</v>
      </c>
      <c r="I756" s="52">
        <f>SAStab!G11558</f>
        <v>8</v>
      </c>
      <c r="J756" s="52">
        <f>SAStab!H11558</f>
        <v>366</v>
      </c>
      <c r="K756" s="52">
        <f>SAStab!I11558</f>
        <v>1133</v>
      </c>
      <c r="L756" s="52">
        <f>SAStab!J11558</f>
        <v>5537</v>
      </c>
      <c r="N756" s="7"/>
      <c r="O756" s="7" t="str">
        <f t="shared" si="172"/>
        <v>Equivalent Interest Income</v>
      </c>
      <c r="P756" s="98">
        <f>SAStab!C2589</f>
        <v>0.314</v>
      </c>
      <c r="Q756">
        <f>SAStab!B11729</f>
        <v>265</v>
      </c>
      <c r="R756" s="52">
        <f>SAStab!C11729</f>
        <v>0</v>
      </c>
      <c r="S756" s="52">
        <f>SAStab!D11729</f>
        <v>0</v>
      </c>
      <c r="T756" s="52">
        <f>SAStab!E11729</f>
        <v>0</v>
      </c>
      <c r="U756" s="52">
        <f>SAStab!F11729</f>
        <v>0</v>
      </c>
      <c r="V756" s="52">
        <f>SAStab!G11729</f>
        <v>12</v>
      </c>
      <c r="W756" s="52">
        <f>SAStab!H11729</f>
        <v>415</v>
      </c>
      <c r="X756">
        <f>SAStab!I11729</f>
        <v>1168</v>
      </c>
      <c r="Y756">
        <f>SAStab!J11729</f>
        <v>5655</v>
      </c>
      <c r="AA756" s="7"/>
      <c r="AB756" s="7" t="str">
        <f t="shared" si="173"/>
        <v>Equivalent Interest Income</v>
      </c>
      <c r="AC756" s="98">
        <f>SAStab!D2589</f>
        <v>0.315</v>
      </c>
      <c r="AD756" s="7">
        <f>SAStab!B11900</f>
        <v>299</v>
      </c>
      <c r="AE756" s="7">
        <f>SAStab!C11900</f>
        <v>0</v>
      </c>
      <c r="AF756" s="7">
        <f>SAStab!D11900</f>
        <v>0</v>
      </c>
      <c r="AG756" s="7">
        <f>SAStab!E11900</f>
        <v>0</v>
      </c>
      <c r="AH756" s="7">
        <f>SAStab!F11900</f>
        <v>0</v>
      </c>
      <c r="AI756" s="7">
        <f>SAStab!G11900</f>
        <v>14</v>
      </c>
      <c r="AJ756" s="7">
        <f>SAStab!H11900</f>
        <v>401</v>
      </c>
      <c r="AK756" s="7">
        <f>SAStab!I11900</f>
        <v>1255</v>
      </c>
      <c r="AL756" s="7">
        <f>SAStab!J11900</f>
        <v>5678</v>
      </c>
      <c r="AN756" s="7"/>
      <c r="AO756" s="7" t="str">
        <f t="shared" si="174"/>
        <v>Equivalent Interest Income</v>
      </c>
      <c r="AP756" s="98">
        <f>SAStab!E2589</f>
        <v>0.311</v>
      </c>
      <c r="AQ756" s="52">
        <f>SAStab!B12071</f>
        <v>343</v>
      </c>
      <c r="AR756" s="52">
        <f>SAStab!C12071</f>
        <v>0</v>
      </c>
      <c r="AS756" s="52">
        <f>SAStab!D12071</f>
        <v>0</v>
      </c>
      <c r="AT756" s="52">
        <f>SAStab!E12071</f>
        <v>0</v>
      </c>
      <c r="AU756" s="52">
        <f>SAStab!F12071</f>
        <v>0</v>
      </c>
      <c r="AV756" s="52">
        <f>SAStab!G12071</f>
        <v>15</v>
      </c>
      <c r="AW756" s="52">
        <f>SAStab!H12071</f>
        <v>503</v>
      </c>
      <c r="AX756" s="52">
        <f>SAStab!I12071</f>
        <v>1485</v>
      </c>
      <c r="AY756" s="52">
        <f>SAStab!J12071</f>
        <v>6346</v>
      </c>
      <c r="BA756" s="7"/>
      <c r="BB756" s="7" t="str">
        <f t="shared" si="175"/>
        <v>Equivalent Interest Income</v>
      </c>
      <c r="BC756" s="98">
        <f>SAStab!F2589</f>
        <v>0.32500000000000001</v>
      </c>
      <c r="BD756" s="52">
        <f>SAStab!B12242</f>
        <v>439</v>
      </c>
      <c r="BE756" s="52">
        <f>SAStab!C12242</f>
        <v>0</v>
      </c>
      <c r="BF756" s="52">
        <f>SAStab!D12242</f>
        <v>0</v>
      </c>
      <c r="BG756" s="52">
        <f>SAStab!E12242</f>
        <v>0</v>
      </c>
      <c r="BH756" s="52">
        <f>SAStab!F12242</f>
        <v>0</v>
      </c>
      <c r="BI756" s="52">
        <f>SAStab!G12242</f>
        <v>20</v>
      </c>
      <c r="BJ756" s="52">
        <f>SAStab!H12242</f>
        <v>682</v>
      </c>
      <c r="BK756" s="52">
        <f>SAStab!I12242</f>
        <v>1775</v>
      </c>
      <c r="BL756" s="52">
        <f>SAStab!J12242</f>
        <v>9140</v>
      </c>
      <c r="BN756" s="7"/>
      <c r="BO756" s="7" t="str">
        <f t="shared" si="176"/>
        <v>Equivalent Interest Income</v>
      </c>
      <c r="BP756" s="98">
        <f>SAStab!G2589</f>
        <v>0.33</v>
      </c>
      <c r="BQ756">
        <f>SAStab!B12413</f>
        <v>552</v>
      </c>
      <c r="BR756">
        <f>SAStab!C12413</f>
        <v>0</v>
      </c>
      <c r="BS756">
        <f>SAStab!D12413</f>
        <v>0</v>
      </c>
      <c r="BT756">
        <f>SAStab!E12413</f>
        <v>0</v>
      </c>
      <c r="BU756">
        <f>SAStab!F12413</f>
        <v>0</v>
      </c>
      <c r="BV756" s="11">
        <f>SAStab!G12413</f>
        <v>33</v>
      </c>
      <c r="BW756" s="11">
        <f>SAStab!H12413</f>
        <v>753</v>
      </c>
      <c r="BX756" s="11">
        <f>SAStab!I12413</f>
        <v>2297</v>
      </c>
      <c r="BY756" s="11">
        <f>SAStab!J12413</f>
        <v>10955</v>
      </c>
    </row>
    <row r="757" spans="1:77">
      <c r="A757" s="7"/>
      <c r="B757" s="7" t="s">
        <v>516</v>
      </c>
      <c r="C757" s="98">
        <f>SAStab!B2590</f>
        <v>0.115</v>
      </c>
      <c r="D757" s="52">
        <f>SAStab!B11559</f>
        <v>482</v>
      </c>
      <c r="E757" s="52">
        <f>SAStab!C11559</f>
        <v>0</v>
      </c>
      <c r="F757" s="52">
        <f>SAStab!D11559</f>
        <v>0</v>
      </c>
      <c r="G757" s="52">
        <f>SAStab!E11559</f>
        <v>0</v>
      </c>
      <c r="H757" s="52">
        <f>SAStab!F11559</f>
        <v>0</v>
      </c>
      <c r="I757" s="52">
        <f>SAStab!G11559</f>
        <v>0</v>
      </c>
      <c r="J757" s="52">
        <f>SAStab!H11559</f>
        <v>45</v>
      </c>
      <c r="K757" s="52">
        <f>SAStab!I11559</f>
        <v>1243</v>
      </c>
      <c r="L757" s="52">
        <f>SAStab!J11559</f>
        <v>9238</v>
      </c>
      <c r="N757" s="7"/>
      <c r="O757" s="7" t="str">
        <f t="shared" si="172"/>
        <v>Equivalent Dividend Income</v>
      </c>
      <c r="P757" s="98">
        <f>SAStab!C2590</f>
        <v>0.112</v>
      </c>
      <c r="Q757">
        <f>SAStab!B11730</f>
        <v>429</v>
      </c>
      <c r="R757" s="52">
        <f>SAStab!C11730</f>
        <v>0</v>
      </c>
      <c r="S757" s="52">
        <f>SAStab!D11730</f>
        <v>0</v>
      </c>
      <c r="T757" s="52">
        <f>SAStab!E11730</f>
        <v>0</v>
      </c>
      <c r="U757" s="52">
        <f>SAStab!F11730</f>
        <v>0</v>
      </c>
      <c r="V757" s="52">
        <f>SAStab!G11730</f>
        <v>0</v>
      </c>
      <c r="W757" s="52">
        <f>SAStab!H11730</f>
        <v>42</v>
      </c>
      <c r="X757">
        <f>SAStab!I11730</f>
        <v>1439</v>
      </c>
      <c r="Y757">
        <f>SAStab!J11730</f>
        <v>10591</v>
      </c>
      <c r="AA757" s="7"/>
      <c r="AB757" s="7" t="str">
        <f t="shared" si="173"/>
        <v>Equivalent Dividend Income</v>
      </c>
      <c r="AC757" s="98">
        <f>SAStab!D2590</f>
        <v>0.106</v>
      </c>
      <c r="AD757" s="7">
        <f>SAStab!B11901</f>
        <v>418</v>
      </c>
      <c r="AE757" s="7">
        <f>SAStab!C11901</f>
        <v>0</v>
      </c>
      <c r="AF757" s="7">
        <f>SAStab!D11901</f>
        <v>0</v>
      </c>
      <c r="AG757" s="7">
        <f>SAStab!E11901</f>
        <v>0</v>
      </c>
      <c r="AH757" s="7">
        <f>SAStab!F11901</f>
        <v>0</v>
      </c>
      <c r="AI757" s="7">
        <f>SAStab!G11901</f>
        <v>0</v>
      </c>
      <c r="AJ757" s="7">
        <f>SAStab!H11901</f>
        <v>17</v>
      </c>
      <c r="AK757" s="7">
        <f>SAStab!I11901</f>
        <v>1375</v>
      </c>
      <c r="AL757" s="7">
        <f>SAStab!J11901</f>
        <v>9262</v>
      </c>
      <c r="AN757" s="7"/>
      <c r="AO757" s="7" t="str">
        <f t="shared" si="174"/>
        <v>Equivalent Dividend Income</v>
      </c>
      <c r="AP757" s="98">
        <f>SAStab!E2590</f>
        <v>0.1</v>
      </c>
      <c r="AQ757" s="52">
        <f>SAStab!B12072</f>
        <v>451</v>
      </c>
      <c r="AR757" s="52">
        <f>SAStab!C12072</f>
        <v>0</v>
      </c>
      <c r="AS757" s="52">
        <f>SAStab!D12072</f>
        <v>0</v>
      </c>
      <c r="AT757" s="52">
        <f>SAStab!E12072</f>
        <v>0</v>
      </c>
      <c r="AU757" s="52">
        <f>SAStab!F12072</f>
        <v>0</v>
      </c>
      <c r="AV757" s="52">
        <f>SAStab!G12072</f>
        <v>0</v>
      </c>
      <c r="AW757" s="52">
        <f>SAStab!H12072</f>
        <v>1</v>
      </c>
      <c r="AX757" s="52">
        <f>SAStab!I12072</f>
        <v>1249</v>
      </c>
      <c r="AY757" s="52">
        <f>SAStab!J12072</f>
        <v>9392</v>
      </c>
      <c r="BA757" s="7"/>
      <c r="BB757" s="7" t="str">
        <f t="shared" si="175"/>
        <v>Equivalent Dividend Income</v>
      </c>
      <c r="BC757" s="98">
        <f>SAStab!F2590</f>
        <v>0.105</v>
      </c>
      <c r="BD757" s="52">
        <f>SAStab!B12243</f>
        <v>606</v>
      </c>
      <c r="BE757" s="52">
        <f>SAStab!C12243</f>
        <v>0</v>
      </c>
      <c r="BF757" s="52">
        <f>SAStab!D12243</f>
        <v>0</v>
      </c>
      <c r="BG757" s="52">
        <f>SAStab!E12243</f>
        <v>0</v>
      </c>
      <c r="BH757" s="52">
        <f>SAStab!F12243</f>
        <v>0</v>
      </c>
      <c r="BI757" s="52">
        <f>SAStab!G12243</f>
        <v>0</v>
      </c>
      <c r="BJ757" s="52">
        <f>SAStab!H12243</f>
        <v>21</v>
      </c>
      <c r="BK757" s="52">
        <f>SAStab!I12243</f>
        <v>1914</v>
      </c>
      <c r="BL757" s="52">
        <f>SAStab!J12243</f>
        <v>15706</v>
      </c>
      <c r="BN757" s="7"/>
      <c r="BO757" s="7" t="str">
        <f t="shared" si="176"/>
        <v>Equivalent Dividend Income</v>
      </c>
      <c r="BP757" s="98">
        <f>SAStab!G2590</f>
        <v>0.107</v>
      </c>
      <c r="BQ757">
        <f>SAStab!B12414</f>
        <v>741</v>
      </c>
      <c r="BR757">
        <f>SAStab!C12414</f>
        <v>0</v>
      </c>
      <c r="BS757">
        <f>SAStab!D12414</f>
        <v>0</v>
      </c>
      <c r="BT757">
        <f>SAStab!E12414</f>
        <v>0</v>
      </c>
      <c r="BU757">
        <f>SAStab!F12414</f>
        <v>0</v>
      </c>
      <c r="BV757" s="11">
        <f>SAStab!G12414</f>
        <v>0</v>
      </c>
      <c r="BW757" s="11">
        <f>SAStab!H12414</f>
        <v>37</v>
      </c>
      <c r="BX757" s="11">
        <f>SAStab!I12414</f>
        <v>2631</v>
      </c>
      <c r="BY757" s="11">
        <f>SAStab!J12414</f>
        <v>17409</v>
      </c>
    </row>
    <row r="758" spans="1:77">
      <c r="A758" s="7"/>
      <c r="B758" s="7" t="s">
        <v>517</v>
      </c>
      <c r="C758" s="98">
        <f>SAStab!B2591</f>
        <v>4.2000000000000003E-2</v>
      </c>
      <c r="D758" s="52">
        <f>SAStab!B11560</f>
        <v>393</v>
      </c>
      <c r="E758" s="52">
        <f>SAStab!C11560</f>
        <v>0</v>
      </c>
      <c r="F758" s="52">
        <f>SAStab!D11560</f>
        <v>0</v>
      </c>
      <c r="G758" s="52">
        <f>SAStab!E11560</f>
        <v>0</v>
      </c>
      <c r="H758" s="52">
        <f>SAStab!F11560</f>
        <v>0</v>
      </c>
      <c r="I758" s="52">
        <f>SAStab!G11560</f>
        <v>0</v>
      </c>
      <c r="J758" s="52">
        <f>SAStab!H11560</f>
        <v>0</v>
      </c>
      <c r="K758" s="52">
        <f>SAStab!I11560</f>
        <v>0</v>
      </c>
      <c r="L758" s="52">
        <f>SAStab!J11560</f>
        <v>13902</v>
      </c>
      <c r="N758" s="7"/>
      <c r="O758" s="7" t="str">
        <f t="shared" si="172"/>
        <v>Equivalent Rental Income</v>
      </c>
      <c r="P758" s="98">
        <f>SAStab!C2591</f>
        <v>4.1000000000000002E-2</v>
      </c>
      <c r="Q758">
        <f>SAStab!B11731</f>
        <v>416</v>
      </c>
      <c r="R758" s="52">
        <f>SAStab!C11731</f>
        <v>0</v>
      </c>
      <c r="S758" s="52">
        <f>SAStab!D11731</f>
        <v>0</v>
      </c>
      <c r="T758" s="52">
        <f>SAStab!E11731</f>
        <v>0</v>
      </c>
      <c r="U758" s="52">
        <f>SAStab!F11731</f>
        <v>0</v>
      </c>
      <c r="V758" s="52">
        <f>SAStab!G11731</f>
        <v>0</v>
      </c>
      <c r="W758" s="52">
        <f>SAStab!H11731</f>
        <v>0</v>
      </c>
      <c r="X758">
        <f>SAStab!I11731</f>
        <v>0</v>
      </c>
      <c r="Y758">
        <f>SAStab!J11731</f>
        <v>13357</v>
      </c>
      <c r="AA758" s="7"/>
      <c r="AB758" s="7" t="str">
        <f t="shared" si="173"/>
        <v>Equivalent Rental Income</v>
      </c>
      <c r="AC758" s="98">
        <f>SAStab!D2591</f>
        <v>3.9E-2</v>
      </c>
      <c r="AD758" s="7">
        <f>SAStab!B11902</f>
        <v>405</v>
      </c>
      <c r="AE758" s="7">
        <f>SAStab!C11902</f>
        <v>0</v>
      </c>
      <c r="AF758" s="7">
        <f>SAStab!D11902</f>
        <v>0</v>
      </c>
      <c r="AG758" s="7">
        <f>SAStab!E11902</f>
        <v>0</v>
      </c>
      <c r="AH758" s="7">
        <f>SAStab!F11902</f>
        <v>0</v>
      </c>
      <c r="AI758" s="7">
        <f>SAStab!G11902</f>
        <v>0</v>
      </c>
      <c r="AJ758" s="7">
        <f>SAStab!H11902</f>
        <v>0</v>
      </c>
      <c r="AK758" s="7">
        <f>SAStab!I11902</f>
        <v>0</v>
      </c>
      <c r="AL758" s="7">
        <f>SAStab!J11902</f>
        <v>13999</v>
      </c>
      <c r="AN758" s="7"/>
      <c r="AO758" s="7" t="str">
        <f t="shared" si="174"/>
        <v>Equivalent Rental Income</v>
      </c>
      <c r="AP758" s="98">
        <f>SAStab!E2591</f>
        <v>4.1000000000000002E-2</v>
      </c>
      <c r="AQ758" s="52">
        <f>SAStab!B12073</f>
        <v>392</v>
      </c>
      <c r="AR758" s="52">
        <f>SAStab!C12073</f>
        <v>0</v>
      </c>
      <c r="AS758" s="52">
        <f>SAStab!D12073</f>
        <v>0</v>
      </c>
      <c r="AT758" s="52">
        <f>SAStab!E12073</f>
        <v>0</v>
      </c>
      <c r="AU758" s="52">
        <f>SAStab!F12073</f>
        <v>0</v>
      </c>
      <c r="AV758" s="52">
        <f>SAStab!G12073</f>
        <v>0</v>
      </c>
      <c r="AW758" s="52">
        <f>SAStab!H12073</f>
        <v>0</v>
      </c>
      <c r="AX758" s="52">
        <f>SAStab!I12073</f>
        <v>0</v>
      </c>
      <c r="AY758" s="52">
        <f>SAStab!J12073</f>
        <v>12033</v>
      </c>
      <c r="BA758" s="7"/>
      <c r="BB758" s="7" t="str">
        <f t="shared" si="175"/>
        <v>Equivalent Rental Income</v>
      </c>
      <c r="BC758" s="98">
        <f>SAStab!F2591</f>
        <v>0.04</v>
      </c>
      <c r="BD758" s="52">
        <f>SAStab!B12244</f>
        <v>628</v>
      </c>
      <c r="BE758" s="52">
        <f>SAStab!C12244</f>
        <v>0</v>
      </c>
      <c r="BF758" s="52">
        <f>SAStab!D12244</f>
        <v>0</v>
      </c>
      <c r="BG758" s="52">
        <f>SAStab!E12244</f>
        <v>0</v>
      </c>
      <c r="BH758" s="52">
        <f>SAStab!F12244</f>
        <v>0</v>
      </c>
      <c r="BI758" s="52">
        <f>SAStab!G12244</f>
        <v>0</v>
      </c>
      <c r="BJ758" s="52">
        <f>SAStab!H12244</f>
        <v>0</v>
      </c>
      <c r="BK758" s="52">
        <f>SAStab!I12244</f>
        <v>0</v>
      </c>
      <c r="BL758" s="52">
        <f>SAStab!J12244</f>
        <v>19227</v>
      </c>
      <c r="BN758" s="7"/>
      <c r="BO758" s="7" t="str">
        <f t="shared" si="176"/>
        <v>Equivalent Rental Income</v>
      </c>
      <c r="BP758" s="98">
        <f>SAStab!G2591</f>
        <v>0.04</v>
      </c>
      <c r="BQ758">
        <f>SAStab!B12415</f>
        <v>627</v>
      </c>
      <c r="BR758">
        <f>SAStab!C12415</f>
        <v>0</v>
      </c>
      <c r="BS758">
        <f>SAStab!D12415</f>
        <v>0</v>
      </c>
      <c r="BT758">
        <f>SAStab!E12415</f>
        <v>0</v>
      </c>
      <c r="BU758">
        <f>SAStab!F12415</f>
        <v>0</v>
      </c>
      <c r="BV758" s="11">
        <f>SAStab!G12415</f>
        <v>0</v>
      </c>
      <c r="BW758" s="11">
        <f>SAStab!H12415</f>
        <v>0</v>
      </c>
      <c r="BX758" s="11">
        <f>SAStab!I12415</f>
        <v>0</v>
      </c>
      <c r="BY758" s="11">
        <f>SAStab!J12415</f>
        <v>22101</v>
      </c>
    </row>
    <row r="759" spans="1:77">
      <c r="A759" s="6" t="s">
        <v>59</v>
      </c>
      <c r="B759" s="7"/>
      <c r="C759" s="98"/>
      <c r="N759" s="6" t="s">
        <v>59</v>
      </c>
      <c r="O759" s="7"/>
      <c r="P759" s="98"/>
      <c r="AA759" s="6" t="s">
        <v>59</v>
      </c>
      <c r="AB759" s="7"/>
      <c r="AC759" s="98"/>
      <c r="AN759" s="6" t="s">
        <v>59</v>
      </c>
      <c r="AO759" s="7"/>
      <c r="AP759" s="98"/>
      <c r="BA759" s="6" t="s">
        <v>59</v>
      </c>
      <c r="BB759" s="7"/>
      <c r="BC759" s="98"/>
      <c r="BN759" s="6" t="s">
        <v>59</v>
      </c>
      <c r="BO759" s="7"/>
      <c r="BP759" s="98"/>
    </row>
    <row r="760" spans="1:77">
      <c r="A760" s="7"/>
      <c r="B760" s="7" t="s">
        <v>512</v>
      </c>
      <c r="C760" s="98">
        <f>SAStab!B2602</f>
        <v>1</v>
      </c>
      <c r="D760" s="52">
        <f>SAStab!B11561</f>
        <v>42349</v>
      </c>
      <c r="E760" s="52">
        <f>SAStab!C11561</f>
        <v>11958.59</v>
      </c>
      <c r="F760" s="52">
        <f>SAStab!D11561</f>
        <v>14911.51</v>
      </c>
      <c r="G760" s="52">
        <f>SAStab!E11561</f>
        <v>21134.9</v>
      </c>
      <c r="H760" s="52">
        <f>SAStab!F11561</f>
        <v>31693</v>
      </c>
      <c r="I760" s="52">
        <f>SAStab!G11561</f>
        <v>48932</v>
      </c>
      <c r="J760" s="52">
        <f>SAStab!H11561</f>
        <v>73839</v>
      </c>
      <c r="K760" s="52">
        <f>SAStab!I11561</f>
        <v>101604</v>
      </c>
      <c r="L760" s="52">
        <f>SAStab!J11561</f>
        <v>206117</v>
      </c>
      <c r="N760" s="7"/>
      <c r="O760" s="7" t="str">
        <f t="shared" ref="O760:O786" si="177">$B760</f>
        <v>Equivalent Annuity Income</v>
      </c>
      <c r="P760" s="98">
        <f>SAStab!C2602</f>
        <v>1</v>
      </c>
      <c r="Q760">
        <f>SAStab!B11732</f>
        <v>42760</v>
      </c>
      <c r="R760" s="52">
        <f>SAStab!C11732</f>
        <v>13309.56</v>
      </c>
      <c r="S760" s="52">
        <f>SAStab!D11732</f>
        <v>16211.47</v>
      </c>
      <c r="T760" s="52">
        <f>SAStab!E11732</f>
        <v>22506.7</v>
      </c>
      <c r="U760" s="52">
        <f>SAStab!F11732</f>
        <v>33481.4</v>
      </c>
      <c r="V760" s="52">
        <f>SAStab!G11732</f>
        <v>50656</v>
      </c>
      <c r="W760" s="52">
        <f>SAStab!H11732</f>
        <v>73872</v>
      </c>
      <c r="X760">
        <f>SAStab!I11732</f>
        <v>97341</v>
      </c>
      <c r="Y760">
        <f>SAStab!J11732</f>
        <v>185635</v>
      </c>
      <c r="AA760" s="7"/>
      <c r="AB760" s="7" t="str">
        <f t="shared" ref="AB760:AB786" si="178">$B760</f>
        <v>Equivalent Annuity Income</v>
      </c>
      <c r="AC760" s="98">
        <f>SAStab!D2602</f>
        <v>1</v>
      </c>
      <c r="AD760">
        <f>SAStab!B11903</f>
        <v>41393</v>
      </c>
      <c r="AE760">
        <f>SAStab!C11903</f>
        <v>13930.4</v>
      </c>
      <c r="AF760">
        <f>SAStab!D11903</f>
        <v>16986.849999999999</v>
      </c>
      <c r="AG760">
        <f>SAStab!E11903</f>
        <v>22989.4</v>
      </c>
      <c r="AH760">
        <f>SAStab!F11903</f>
        <v>32705.3</v>
      </c>
      <c r="AI760">
        <f>SAStab!G11903</f>
        <v>49162</v>
      </c>
      <c r="AJ760">
        <f>SAStab!H11903</f>
        <v>73179</v>
      </c>
      <c r="AK760">
        <f>SAStab!I11903</f>
        <v>93083</v>
      </c>
      <c r="AL760">
        <f>SAStab!J11903</f>
        <v>167720</v>
      </c>
      <c r="AN760" s="7"/>
      <c r="AO760" s="7" t="str">
        <f t="shared" ref="AO760:AO786" si="179">$B760</f>
        <v>Equivalent Annuity Income</v>
      </c>
      <c r="AP760" s="98">
        <f>SAStab!E2602</f>
        <v>0.999</v>
      </c>
      <c r="AQ760" s="52">
        <f>SAStab!B12074</f>
        <v>42867</v>
      </c>
      <c r="AR760" s="52">
        <f>SAStab!C12074</f>
        <v>13955.51</v>
      </c>
      <c r="AS760" s="52">
        <f>SAStab!D12074</f>
        <v>17330.63</v>
      </c>
      <c r="AT760" s="52">
        <f>SAStab!E12074</f>
        <v>23434.2</v>
      </c>
      <c r="AU760" s="52">
        <f>SAStab!F12074</f>
        <v>33664.400000000001</v>
      </c>
      <c r="AV760" s="52">
        <f>SAStab!G12074</f>
        <v>51371</v>
      </c>
      <c r="AW760" s="52">
        <f>SAStab!H12074</f>
        <v>76715</v>
      </c>
      <c r="AX760" s="52">
        <f>SAStab!I12074</f>
        <v>99070</v>
      </c>
      <c r="AY760" s="52">
        <f>SAStab!J12074</f>
        <v>168978</v>
      </c>
      <c r="BA760" s="7"/>
      <c r="BB760" s="7" t="str">
        <f t="shared" ref="BB760:BB786" si="180">$B760</f>
        <v>Equivalent Annuity Income</v>
      </c>
      <c r="BC760" s="98">
        <f>SAStab!F2602</f>
        <v>0.999</v>
      </c>
      <c r="BD760" s="52">
        <f>SAStab!B12245</f>
        <v>45751</v>
      </c>
      <c r="BE760" s="52">
        <f>SAStab!C12245</f>
        <v>14585.99</v>
      </c>
      <c r="BF760" s="52">
        <f>SAStab!D12245</f>
        <v>18420.7</v>
      </c>
      <c r="BG760" s="52">
        <f>SAStab!E12245</f>
        <v>25215.8</v>
      </c>
      <c r="BH760" s="52">
        <f>SAStab!F12245</f>
        <v>36319.800000000003</v>
      </c>
      <c r="BI760" s="52">
        <f>SAStab!G12245</f>
        <v>55174</v>
      </c>
      <c r="BJ760" s="52">
        <f>SAStab!H12245</f>
        <v>83144</v>
      </c>
      <c r="BK760" s="52">
        <f>SAStab!I12245</f>
        <v>107228</v>
      </c>
      <c r="BL760" s="52">
        <f>SAStab!J12245</f>
        <v>171281</v>
      </c>
      <c r="BN760" s="7"/>
      <c r="BO760" s="7" t="str">
        <f t="shared" ref="BO760:BO786" si="181">$B760</f>
        <v>Equivalent Annuity Income</v>
      </c>
      <c r="BP760" s="98">
        <f>SAStab!G2602</f>
        <v>0.999</v>
      </c>
      <c r="BQ760">
        <f>SAStab!B12416</f>
        <v>50429</v>
      </c>
      <c r="BR760">
        <f>SAStab!C12416</f>
        <v>15759.28</v>
      </c>
      <c r="BS760">
        <f>SAStab!D12416</f>
        <v>20041.84</v>
      </c>
      <c r="BT760">
        <f>SAStab!E12416</f>
        <v>28078.3</v>
      </c>
      <c r="BU760">
        <f>SAStab!F12416</f>
        <v>39817.300000000003</v>
      </c>
      <c r="BV760" s="11">
        <f>SAStab!G12416</f>
        <v>60515</v>
      </c>
      <c r="BW760" s="11">
        <f>SAStab!H12416</f>
        <v>90643</v>
      </c>
      <c r="BX760" s="11">
        <f>SAStab!I12416</f>
        <v>116749</v>
      </c>
      <c r="BY760" s="11">
        <f>SAStab!J12416</f>
        <v>197354</v>
      </c>
    </row>
    <row r="761" spans="1:77">
      <c r="A761" s="7"/>
      <c r="B761" s="7" t="s">
        <v>39</v>
      </c>
      <c r="C761" s="98">
        <f>SAStab!B2603</f>
        <v>0.90800000000000003</v>
      </c>
      <c r="D761" s="52">
        <f>SAStab!B11562</f>
        <v>13342</v>
      </c>
      <c r="E761" s="52">
        <f>SAStab!C11562</f>
        <v>0</v>
      </c>
      <c r="F761" s="52">
        <f>SAStab!D11562</f>
        <v>2096</v>
      </c>
      <c r="G761" s="52">
        <f>SAStab!E11562</f>
        <v>9753.4</v>
      </c>
      <c r="H761" s="52">
        <f>SAStab!F11562</f>
        <v>14270.4</v>
      </c>
      <c r="I761" s="52">
        <f>SAStab!G11562</f>
        <v>17869</v>
      </c>
      <c r="J761" s="52">
        <f>SAStab!H11562</f>
        <v>20698</v>
      </c>
      <c r="K761" s="52">
        <f>SAStab!I11562</f>
        <v>22559</v>
      </c>
      <c r="L761" s="52">
        <f>SAStab!J11562</f>
        <v>26484</v>
      </c>
      <c r="N761" s="7"/>
      <c r="O761" s="7" t="str">
        <f t="shared" si="177"/>
        <v>Social Security Benefits</v>
      </c>
      <c r="P761" s="98">
        <f>SAStab!C2603</f>
        <v>0.91200000000000003</v>
      </c>
      <c r="Q761">
        <f>SAStab!B11733</f>
        <v>14505</v>
      </c>
      <c r="R761" s="52">
        <f>SAStab!C11733</f>
        <v>0</v>
      </c>
      <c r="S761" s="52">
        <f>SAStab!D11733</f>
        <v>2228.4699999999998</v>
      </c>
      <c r="T761" s="52">
        <f>SAStab!E11733</f>
        <v>10564.5</v>
      </c>
      <c r="U761" s="52">
        <f>SAStab!F11733</f>
        <v>15385.6</v>
      </c>
      <c r="V761" s="52">
        <f>SAStab!G11733</f>
        <v>19346</v>
      </c>
      <c r="W761" s="52">
        <f>SAStab!H11733</f>
        <v>22624</v>
      </c>
      <c r="X761">
        <f>SAStab!I11733</f>
        <v>24788</v>
      </c>
      <c r="Y761">
        <f>SAStab!J11733</f>
        <v>30494</v>
      </c>
      <c r="AA761" s="7"/>
      <c r="AB761" s="7" t="str">
        <f t="shared" si="178"/>
        <v>Social Security Benefits</v>
      </c>
      <c r="AC761" s="98">
        <f>SAStab!D2603</f>
        <v>0.91100000000000003</v>
      </c>
      <c r="AD761">
        <f>SAStab!B11904</f>
        <v>15592</v>
      </c>
      <c r="AE761">
        <f>SAStab!C11904</f>
        <v>0</v>
      </c>
      <c r="AF761">
        <f>SAStab!D11904</f>
        <v>2834.95</v>
      </c>
      <c r="AG761">
        <f>SAStab!E11904</f>
        <v>11562.8</v>
      </c>
      <c r="AH761">
        <f>SAStab!F11904</f>
        <v>16332.9</v>
      </c>
      <c r="AI761">
        <f>SAStab!G11904</f>
        <v>20651</v>
      </c>
      <c r="AJ761">
        <f>SAStab!H11904</f>
        <v>24366</v>
      </c>
      <c r="AK761">
        <f>SAStab!I11904</f>
        <v>26770</v>
      </c>
      <c r="AL761">
        <f>SAStab!J11904</f>
        <v>32664</v>
      </c>
      <c r="AN761" s="7"/>
      <c r="AO761" s="7" t="str">
        <f t="shared" si="179"/>
        <v>Social Security Benefits</v>
      </c>
      <c r="AP761" s="98">
        <f>SAStab!E2603</f>
        <v>0.90200000000000002</v>
      </c>
      <c r="AQ761" s="52">
        <f>SAStab!B12075</f>
        <v>16424</v>
      </c>
      <c r="AR761" s="52">
        <f>SAStab!C12075</f>
        <v>0</v>
      </c>
      <c r="AS761" s="52">
        <f>SAStab!D12075</f>
        <v>1086.6400000000001</v>
      </c>
      <c r="AT761" s="52">
        <f>SAStab!E12075</f>
        <v>12263.2</v>
      </c>
      <c r="AU761" s="52">
        <f>SAStab!F12075</f>
        <v>17101.599999999999</v>
      </c>
      <c r="AV761" s="52">
        <f>SAStab!G12075</f>
        <v>21708</v>
      </c>
      <c r="AW761" s="52">
        <f>SAStab!H12075</f>
        <v>25853</v>
      </c>
      <c r="AX761" s="52">
        <f>SAStab!I12075</f>
        <v>28746</v>
      </c>
      <c r="AY761" s="52">
        <f>SAStab!J12075</f>
        <v>35029</v>
      </c>
      <c r="BA761" s="7"/>
      <c r="BB761" s="7" t="str">
        <f t="shared" si="180"/>
        <v>Social Security Benefits</v>
      </c>
      <c r="BC761" s="98">
        <f>SAStab!F2603</f>
        <v>0.90700000000000003</v>
      </c>
      <c r="BD761" s="52">
        <f>SAStab!B12246</f>
        <v>18001</v>
      </c>
      <c r="BE761" s="52">
        <f>SAStab!C12246</f>
        <v>0</v>
      </c>
      <c r="BF761" s="52">
        <f>SAStab!D12246</f>
        <v>2632.01</v>
      </c>
      <c r="BG761" s="52">
        <f>SAStab!E12246</f>
        <v>13600</v>
      </c>
      <c r="BH761" s="52">
        <f>SAStab!F12246</f>
        <v>18846.8</v>
      </c>
      <c r="BI761" s="52">
        <f>SAStab!G12246</f>
        <v>23842</v>
      </c>
      <c r="BJ761" s="52">
        <f>SAStab!H12246</f>
        <v>28236</v>
      </c>
      <c r="BK761" s="52">
        <f>SAStab!I12246</f>
        <v>31267</v>
      </c>
      <c r="BL761" s="52">
        <f>SAStab!J12246</f>
        <v>37930</v>
      </c>
      <c r="BN761" s="7"/>
      <c r="BO761" s="7" t="str">
        <f t="shared" si="181"/>
        <v>Social Security Benefits</v>
      </c>
      <c r="BP761" s="98">
        <f>SAStab!G2603</f>
        <v>0.90800000000000003</v>
      </c>
      <c r="BQ761">
        <f>SAStab!B12417</f>
        <v>20263</v>
      </c>
      <c r="BR761">
        <f>SAStab!C12417</f>
        <v>0</v>
      </c>
      <c r="BS761">
        <f>SAStab!D12417</f>
        <v>3400.8</v>
      </c>
      <c r="BT761">
        <f>SAStab!E12417</f>
        <v>15326.9</v>
      </c>
      <c r="BU761">
        <f>SAStab!F12417</f>
        <v>21205.599999999999</v>
      </c>
      <c r="BV761" s="11">
        <f>SAStab!G12417</f>
        <v>26536</v>
      </c>
      <c r="BW761" s="11">
        <f>SAStab!H12417</f>
        <v>31367</v>
      </c>
      <c r="BX761" s="11">
        <f>SAStab!I12417</f>
        <v>34989</v>
      </c>
      <c r="BY761" s="11">
        <f>SAStab!J12417</f>
        <v>43538</v>
      </c>
    </row>
    <row r="762" spans="1:77">
      <c r="B762" s="7" t="s">
        <v>63</v>
      </c>
      <c r="C762" s="98">
        <f>SAStab!B2604</f>
        <v>8.0000000000000002E-3</v>
      </c>
      <c r="D762" s="52">
        <f>SAStab!B11563</f>
        <v>32</v>
      </c>
      <c r="E762" s="52">
        <f>SAStab!C11563</f>
        <v>0</v>
      </c>
      <c r="F762" s="52">
        <f>SAStab!D11563</f>
        <v>0</v>
      </c>
      <c r="G762" s="52">
        <f>SAStab!E11563</f>
        <v>0</v>
      </c>
      <c r="H762" s="52">
        <f>SAStab!F11563</f>
        <v>0</v>
      </c>
      <c r="I762" s="52">
        <f>SAStab!G11563</f>
        <v>0</v>
      </c>
      <c r="J762" s="52">
        <f>SAStab!H11563</f>
        <v>0</v>
      </c>
      <c r="K762" s="52">
        <f>SAStab!I11563</f>
        <v>0</v>
      </c>
      <c r="L762" s="52">
        <f>SAStab!J11563</f>
        <v>0</v>
      </c>
      <c r="O762" s="7" t="str">
        <f t="shared" si="177"/>
        <v>SSI</v>
      </c>
      <c r="P762" s="98">
        <f>SAStab!C2604</f>
        <v>5.0000000000000001E-3</v>
      </c>
      <c r="Q762">
        <f>SAStab!B11734</f>
        <v>21</v>
      </c>
      <c r="R762" s="52">
        <f>SAStab!C11734</f>
        <v>0</v>
      </c>
      <c r="S762" s="52">
        <f>SAStab!D11734</f>
        <v>0</v>
      </c>
      <c r="T762" s="52">
        <f>SAStab!E11734</f>
        <v>0</v>
      </c>
      <c r="U762" s="52">
        <f>SAStab!F11734</f>
        <v>0</v>
      </c>
      <c r="V762" s="52">
        <f>SAStab!G11734</f>
        <v>0</v>
      </c>
      <c r="W762" s="52">
        <f>SAStab!H11734</f>
        <v>0</v>
      </c>
      <c r="X762">
        <f>SAStab!I11734</f>
        <v>0</v>
      </c>
      <c r="Y762">
        <f>SAStab!J11734</f>
        <v>0</v>
      </c>
      <c r="AB762" s="7" t="str">
        <f t="shared" si="178"/>
        <v>SSI</v>
      </c>
      <c r="AC762" s="98">
        <f>SAStab!D2604</f>
        <v>3.0000000000000001E-3</v>
      </c>
      <c r="AD762">
        <f>SAStab!B11905</f>
        <v>19</v>
      </c>
      <c r="AE762">
        <f>SAStab!C11905</f>
        <v>0</v>
      </c>
      <c r="AF762">
        <f>SAStab!D11905</f>
        <v>0</v>
      </c>
      <c r="AG762">
        <f>SAStab!E11905</f>
        <v>0</v>
      </c>
      <c r="AH762">
        <f>SAStab!F11905</f>
        <v>0</v>
      </c>
      <c r="AI762">
        <f>SAStab!G11905</f>
        <v>0</v>
      </c>
      <c r="AJ762">
        <f>SAStab!H11905</f>
        <v>0</v>
      </c>
      <c r="AK762">
        <f>SAStab!I11905</f>
        <v>0</v>
      </c>
      <c r="AL762">
        <f>SAStab!J11905</f>
        <v>0</v>
      </c>
      <c r="AO762" s="7" t="str">
        <f t="shared" si="179"/>
        <v>SSI</v>
      </c>
      <c r="AP762" s="98">
        <f>SAStab!E2604</f>
        <v>3.0000000000000001E-3</v>
      </c>
      <c r="AQ762" s="52">
        <f>SAStab!B12076</f>
        <v>12</v>
      </c>
      <c r="AR762" s="52">
        <f>SAStab!C12076</f>
        <v>0</v>
      </c>
      <c r="AS762" s="52">
        <f>SAStab!D12076</f>
        <v>0</v>
      </c>
      <c r="AT762" s="52">
        <f>SAStab!E12076</f>
        <v>0</v>
      </c>
      <c r="AU762" s="52">
        <f>SAStab!F12076</f>
        <v>0</v>
      </c>
      <c r="AV762" s="52">
        <f>SAStab!G12076</f>
        <v>0</v>
      </c>
      <c r="AW762" s="52">
        <f>SAStab!H12076</f>
        <v>0</v>
      </c>
      <c r="AX762" s="52">
        <f>SAStab!I12076</f>
        <v>0</v>
      </c>
      <c r="AY762" s="52">
        <f>SAStab!J12076</f>
        <v>0</v>
      </c>
      <c r="BB762" s="7" t="str">
        <f t="shared" si="180"/>
        <v>SSI</v>
      </c>
      <c r="BC762" s="98">
        <f>SAStab!F2604</f>
        <v>1E-3</v>
      </c>
      <c r="BD762" s="52">
        <f>SAStab!B12247</f>
        <v>6</v>
      </c>
      <c r="BE762" s="52">
        <f>SAStab!C12247</f>
        <v>0</v>
      </c>
      <c r="BF762" s="52">
        <f>SAStab!D12247</f>
        <v>0</v>
      </c>
      <c r="BG762" s="52">
        <f>SAStab!E12247</f>
        <v>0</v>
      </c>
      <c r="BH762" s="52">
        <f>SAStab!F12247</f>
        <v>0</v>
      </c>
      <c r="BI762" s="52">
        <f>SAStab!G12247</f>
        <v>0</v>
      </c>
      <c r="BJ762" s="52">
        <f>SAStab!H12247</f>
        <v>0</v>
      </c>
      <c r="BK762" s="52">
        <f>SAStab!I12247</f>
        <v>0</v>
      </c>
      <c r="BL762" s="52">
        <f>SAStab!J12247</f>
        <v>0</v>
      </c>
      <c r="BO762" s="7" t="str">
        <f t="shared" si="181"/>
        <v>SSI</v>
      </c>
      <c r="BP762" s="98">
        <f>SAStab!G2604</f>
        <v>1E-3</v>
      </c>
      <c r="BQ762">
        <f>SAStab!B12418</f>
        <v>3</v>
      </c>
      <c r="BR762">
        <f>SAStab!C12418</f>
        <v>0</v>
      </c>
      <c r="BS762">
        <f>SAStab!D12418</f>
        <v>0</v>
      </c>
      <c r="BT762">
        <f>SAStab!E12418</f>
        <v>0</v>
      </c>
      <c r="BU762">
        <f>SAStab!F12418</f>
        <v>0</v>
      </c>
      <c r="BV762" s="11">
        <f>SAStab!G12418</f>
        <v>0</v>
      </c>
      <c r="BW762" s="11">
        <f>SAStab!H12418</f>
        <v>0</v>
      </c>
      <c r="BX762" s="11">
        <f>SAStab!I12418</f>
        <v>0</v>
      </c>
      <c r="BY762" s="11">
        <f>SAStab!J12418</f>
        <v>0</v>
      </c>
    </row>
    <row r="763" spans="1:77">
      <c r="A763" s="7"/>
      <c r="B763" s="7" t="s">
        <v>271</v>
      </c>
      <c r="C763" s="98">
        <f>SAStab!B2605</f>
        <v>0.93899999999999995</v>
      </c>
      <c r="D763" s="52">
        <f>SAStab!B11564</f>
        <v>13286</v>
      </c>
      <c r="E763" s="52">
        <f>SAStab!C11564</f>
        <v>-9.48</v>
      </c>
      <c r="F763" s="52">
        <f>SAStab!D11564</f>
        <v>105.54</v>
      </c>
      <c r="G763" s="52">
        <f>SAStab!E11564</f>
        <v>737.6</v>
      </c>
      <c r="H763" s="52">
        <f>SAStab!F11564</f>
        <v>3128.8</v>
      </c>
      <c r="I763" s="52">
        <f>SAStab!G11564</f>
        <v>9951</v>
      </c>
      <c r="J763" s="52">
        <f>SAStab!H11564</f>
        <v>29624</v>
      </c>
      <c r="K763" s="52">
        <f>SAStab!I11564</f>
        <v>52206</v>
      </c>
      <c r="L763" s="52">
        <f>SAStab!J11564</f>
        <v>166318</v>
      </c>
      <c r="N763" s="7"/>
      <c r="O763" s="7" t="str">
        <f t="shared" si="177"/>
        <v>Annuitized Financial Income</v>
      </c>
      <c r="P763" s="98">
        <f>SAStab!C2605</f>
        <v>0.95699999999999996</v>
      </c>
      <c r="Q763">
        <f>SAStab!B11735</f>
        <v>11046</v>
      </c>
      <c r="R763" s="52">
        <f>SAStab!C11735</f>
        <v>18.73</v>
      </c>
      <c r="S763" s="52">
        <f>SAStab!D11735</f>
        <v>229.86</v>
      </c>
      <c r="T763" s="52">
        <f>SAStab!E11735</f>
        <v>1072.4000000000001</v>
      </c>
      <c r="U763" s="52">
        <f>SAStab!F11735</f>
        <v>3474</v>
      </c>
      <c r="V763" s="52">
        <f>SAStab!G11735</f>
        <v>9260</v>
      </c>
      <c r="W763" s="52">
        <f>SAStab!H11735</f>
        <v>23930</v>
      </c>
      <c r="X763">
        <f>SAStab!I11735</f>
        <v>41111</v>
      </c>
      <c r="Y763">
        <f>SAStab!J11735</f>
        <v>128907</v>
      </c>
      <c r="AA763" s="7"/>
      <c r="AB763" s="7" t="str">
        <f t="shared" si="178"/>
        <v>Annuitized Financial Income</v>
      </c>
      <c r="AC763" s="98">
        <f>SAStab!D2605</f>
        <v>0.95899999999999996</v>
      </c>
      <c r="AD763">
        <f>SAStab!B11906</f>
        <v>10012</v>
      </c>
      <c r="AE763">
        <f>SAStab!C11906</f>
        <v>39.08</v>
      </c>
      <c r="AF763">
        <f>SAStab!D11906</f>
        <v>285.08</v>
      </c>
      <c r="AG763">
        <f>SAStab!E11906</f>
        <v>1234.0999999999999</v>
      </c>
      <c r="AH763">
        <f>SAStab!F11906</f>
        <v>3747.3</v>
      </c>
      <c r="AI763">
        <f>SAStab!G11906</f>
        <v>9184</v>
      </c>
      <c r="AJ763">
        <f>SAStab!H11906</f>
        <v>22203</v>
      </c>
      <c r="AK763">
        <f>SAStab!I11906</f>
        <v>38409</v>
      </c>
      <c r="AL763">
        <f>SAStab!J11906</f>
        <v>108125</v>
      </c>
      <c r="AN763" s="7"/>
      <c r="AO763" s="7" t="str">
        <f t="shared" si="179"/>
        <v>Annuitized Financial Income</v>
      </c>
      <c r="AP763" s="98">
        <f>SAStab!E2605</f>
        <v>0.95099999999999996</v>
      </c>
      <c r="AQ763" s="52">
        <f>SAStab!B12077</f>
        <v>10171</v>
      </c>
      <c r="AR763" s="52">
        <f>SAStab!C12077</f>
        <v>2.94</v>
      </c>
      <c r="AS763" s="52">
        <f>SAStab!D12077</f>
        <v>262.81</v>
      </c>
      <c r="AT763" s="52">
        <f>SAStab!E12077</f>
        <v>1225.5999999999999</v>
      </c>
      <c r="AU763" s="52">
        <f>SAStab!F12077</f>
        <v>4004.3</v>
      </c>
      <c r="AV763" s="52">
        <f>SAStab!G12077</f>
        <v>9854</v>
      </c>
      <c r="AW763" s="52">
        <f>SAStab!H12077</f>
        <v>22846</v>
      </c>
      <c r="AX763" s="52">
        <f>SAStab!I12077</f>
        <v>39087</v>
      </c>
      <c r="AY763" s="52">
        <f>SAStab!J12077</f>
        <v>98441</v>
      </c>
      <c r="BA763" s="7"/>
      <c r="BB763" s="7" t="str">
        <f t="shared" si="180"/>
        <v>Annuitized Financial Income</v>
      </c>
      <c r="BC763" s="98">
        <f>SAStab!F2605</f>
        <v>0.94899999999999995</v>
      </c>
      <c r="BD763" s="52">
        <f>SAStab!B12248</f>
        <v>10449</v>
      </c>
      <c r="BE763" s="52">
        <f>SAStab!C12248</f>
        <v>-8.32</v>
      </c>
      <c r="BF763" s="52">
        <f>SAStab!D12248</f>
        <v>268.55</v>
      </c>
      <c r="BG763" s="52">
        <f>SAStab!E12248</f>
        <v>1367.5</v>
      </c>
      <c r="BH763" s="52">
        <f>SAStab!F12248</f>
        <v>4377.3999999999996</v>
      </c>
      <c r="BI763" s="52">
        <f>SAStab!G12248</f>
        <v>10646</v>
      </c>
      <c r="BJ763" s="52">
        <f>SAStab!H12248</f>
        <v>24458</v>
      </c>
      <c r="BK763" s="52">
        <f>SAStab!I12248</f>
        <v>40552</v>
      </c>
      <c r="BL763" s="52">
        <f>SAStab!J12248</f>
        <v>99657</v>
      </c>
      <c r="BN763" s="7"/>
      <c r="BO763" s="7" t="str">
        <f t="shared" si="181"/>
        <v>Annuitized Financial Income</v>
      </c>
      <c r="BP763" s="98">
        <f>SAStab!G2605</f>
        <v>0.95199999999999996</v>
      </c>
      <c r="BQ763">
        <f>SAStab!B12419</f>
        <v>11410</v>
      </c>
      <c r="BR763">
        <f>SAStab!C12419</f>
        <v>11.04</v>
      </c>
      <c r="BS763">
        <f>SAStab!D12419</f>
        <v>308.69</v>
      </c>
      <c r="BT763">
        <f>SAStab!E12419</f>
        <v>1486.1</v>
      </c>
      <c r="BU763">
        <f>SAStab!F12419</f>
        <v>4713.7</v>
      </c>
      <c r="BV763" s="11">
        <f>SAStab!G12419</f>
        <v>11628</v>
      </c>
      <c r="BW763" s="11">
        <f>SAStab!H12419</f>
        <v>26094</v>
      </c>
      <c r="BX763" s="11">
        <f>SAStab!I12419</f>
        <v>42760</v>
      </c>
      <c r="BY763" s="11">
        <f>SAStab!J12419</f>
        <v>112960</v>
      </c>
    </row>
    <row r="764" spans="1:77">
      <c r="A764" s="6"/>
      <c r="B764" s="7" t="s">
        <v>40</v>
      </c>
      <c r="C764" s="98">
        <f>SAStab!B2606</f>
        <v>0.44</v>
      </c>
      <c r="D764" s="52">
        <f>SAStab!B11565</f>
        <v>4155</v>
      </c>
      <c r="E764" s="52">
        <f>SAStab!C11565</f>
        <v>0</v>
      </c>
      <c r="F764" s="52">
        <f>SAStab!D11565</f>
        <v>0</v>
      </c>
      <c r="G764" s="52">
        <f>SAStab!E11565</f>
        <v>0</v>
      </c>
      <c r="H764" s="52">
        <f>SAStab!F11565</f>
        <v>0</v>
      </c>
      <c r="I764" s="52">
        <f>SAStab!G11565</f>
        <v>5484</v>
      </c>
      <c r="J764" s="52">
        <f>SAStab!H11565</f>
        <v>14172</v>
      </c>
      <c r="K764" s="52">
        <f>SAStab!I11565</f>
        <v>20413</v>
      </c>
      <c r="L764" s="52">
        <f>SAStab!J11565</f>
        <v>35253</v>
      </c>
      <c r="N764" s="6"/>
      <c r="O764" s="7" t="str">
        <f t="shared" si="177"/>
        <v>DB Pension Income</v>
      </c>
      <c r="P764" s="98">
        <f>SAStab!C2606</f>
        <v>0.40100000000000002</v>
      </c>
      <c r="Q764">
        <f>SAStab!B11736</f>
        <v>2827</v>
      </c>
      <c r="R764" s="52">
        <f>SAStab!C11736</f>
        <v>0</v>
      </c>
      <c r="S764" s="52">
        <f>SAStab!D11736</f>
        <v>0</v>
      </c>
      <c r="T764" s="52">
        <f>SAStab!E11736</f>
        <v>0</v>
      </c>
      <c r="U764" s="52">
        <f>SAStab!F11736</f>
        <v>0</v>
      </c>
      <c r="V764" s="52">
        <f>SAStab!G11736</f>
        <v>2559</v>
      </c>
      <c r="W764" s="52">
        <f>SAStab!H11736</f>
        <v>8851</v>
      </c>
      <c r="X764">
        <f>SAStab!I11736</f>
        <v>14931</v>
      </c>
      <c r="Y764">
        <f>SAStab!J11736</f>
        <v>32131</v>
      </c>
      <c r="AA764" s="6"/>
      <c r="AB764" s="7" t="str">
        <f t="shared" si="178"/>
        <v>DB Pension Income</v>
      </c>
      <c r="AC764" s="98">
        <f>SAStab!D2606</f>
        <v>0.34699999999999998</v>
      </c>
      <c r="AD764">
        <f>SAStab!B11907</f>
        <v>1800</v>
      </c>
      <c r="AE764">
        <f>SAStab!C11907</f>
        <v>0</v>
      </c>
      <c r="AF764">
        <f>SAStab!D11907</f>
        <v>0</v>
      </c>
      <c r="AG764">
        <f>SAStab!E11907</f>
        <v>0</v>
      </c>
      <c r="AH764">
        <f>SAStab!F11907</f>
        <v>0</v>
      </c>
      <c r="AI764">
        <f>SAStab!G11907</f>
        <v>1154</v>
      </c>
      <c r="AJ764">
        <f>SAStab!H11907</f>
        <v>4951</v>
      </c>
      <c r="AK764">
        <f>SAStab!I11907</f>
        <v>9994</v>
      </c>
      <c r="AL764">
        <f>SAStab!J11907</f>
        <v>25236</v>
      </c>
      <c r="AN764" s="6"/>
      <c r="AO764" s="7" t="str">
        <f t="shared" si="179"/>
        <v>DB Pension Income</v>
      </c>
      <c r="AP764" s="98">
        <f>SAStab!E2606</f>
        <v>0.27200000000000002</v>
      </c>
      <c r="AQ764" s="52">
        <f>SAStab!B12078</f>
        <v>1266</v>
      </c>
      <c r="AR764" s="52">
        <f>SAStab!C12078</f>
        <v>0</v>
      </c>
      <c r="AS764" s="52">
        <f>SAStab!D12078</f>
        <v>0</v>
      </c>
      <c r="AT764" s="52">
        <f>SAStab!E12078</f>
        <v>0</v>
      </c>
      <c r="AU764" s="52">
        <f>SAStab!F12078</f>
        <v>0</v>
      </c>
      <c r="AV764" s="52">
        <f>SAStab!G12078</f>
        <v>288</v>
      </c>
      <c r="AW764" s="52">
        <f>SAStab!H12078</f>
        <v>2724</v>
      </c>
      <c r="AX764" s="52">
        <f>SAStab!I12078</f>
        <v>6061</v>
      </c>
      <c r="AY764" s="52">
        <f>SAStab!J12078</f>
        <v>22328</v>
      </c>
      <c r="BA764" s="6"/>
      <c r="BB764" s="7" t="str">
        <f t="shared" si="180"/>
        <v>DB Pension Income</v>
      </c>
      <c r="BC764" s="98">
        <f>SAStab!F2606</f>
        <v>0.20599999999999999</v>
      </c>
      <c r="BD764" s="52">
        <f>SAStab!B12249</f>
        <v>1215</v>
      </c>
      <c r="BE764" s="52">
        <f>SAStab!C12249</f>
        <v>0</v>
      </c>
      <c r="BF764" s="52">
        <f>SAStab!D12249</f>
        <v>0</v>
      </c>
      <c r="BG764" s="52">
        <f>SAStab!E12249</f>
        <v>0</v>
      </c>
      <c r="BH764" s="52">
        <f>SAStab!F12249</f>
        <v>0</v>
      </c>
      <c r="BI764" s="52">
        <f>SAStab!G12249</f>
        <v>0</v>
      </c>
      <c r="BJ764" s="52">
        <f>SAStab!H12249</f>
        <v>2046</v>
      </c>
      <c r="BK764" s="52">
        <f>SAStab!I12249</f>
        <v>5838</v>
      </c>
      <c r="BL764" s="52">
        <f>SAStab!J12249</f>
        <v>24470</v>
      </c>
      <c r="BN764" s="6"/>
      <c r="BO764" s="7" t="str">
        <f t="shared" si="181"/>
        <v>DB Pension Income</v>
      </c>
      <c r="BP764" s="98">
        <f>SAStab!G2606</f>
        <v>0.16900000000000001</v>
      </c>
      <c r="BQ764">
        <f>SAStab!B12420</f>
        <v>1358</v>
      </c>
      <c r="BR764">
        <f>SAStab!C12420</f>
        <v>0</v>
      </c>
      <c r="BS764">
        <f>SAStab!D12420</f>
        <v>0</v>
      </c>
      <c r="BT764">
        <f>SAStab!E12420</f>
        <v>0</v>
      </c>
      <c r="BU764">
        <f>SAStab!F12420</f>
        <v>0</v>
      </c>
      <c r="BV764" s="11">
        <f>SAStab!G12420</f>
        <v>0</v>
      </c>
      <c r="BW764" s="11">
        <f>SAStab!H12420</f>
        <v>1866</v>
      </c>
      <c r="BX764" s="11">
        <f>SAStab!I12420</f>
        <v>7132</v>
      </c>
      <c r="BY764" s="11">
        <f>SAStab!J12420</f>
        <v>29748</v>
      </c>
    </row>
    <row r="765" spans="1:77">
      <c r="A765" s="7"/>
      <c r="B765" s="7" t="s">
        <v>41</v>
      </c>
      <c r="C765" s="98">
        <f>SAStab!B2607</f>
        <v>0.31900000000000001</v>
      </c>
      <c r="D765" s="52">
        <f>SAStab!B11566</f>
        <v>7193</v>
      </c>
      <c r="E765" s="52">
        <f>SAStab!C11566</f>
        <v>0</v>
      </c>
      <c r="F765" s="52">
        <f>SAStab!D11566</f>
        <v>0</v>
      </c>
      <c r="G765" s="52">
        <f>SAStab!E11566</f>
        <v>0</v>
      </c>
      <c r="H765" s="52">
        <f>SAStab!F11566</f>
        <v>0</v>
      </c>
      <c r="I765" s="52">
        <f>SAStab!G11566</f>
        <v>7580</v>
      </c>
      <c r="J765" s="52">
        <f>SAStab!H11566</f>
        <v>26573</v>
      </c>
      <c r="K765" s="52">
        <f>SAStab!I11566</f>
        <v>39026</v>
      </c>
      <c r="L765" s="52">
        <f>SAStab!J11566</f>
        <v>68795</v>
      </c>
      <c r="N765" s="7"/>
      <c r="O765" s="7" t="str">
        <f t="shared" si="177"/>
        <v>Earned Income</v>
      </c>
      <c r="P765" s="98">
        <f>SAStab!C2607</f>
        <v>0.38200000000000001</v>
      </c>
      <c r="Q765">
        <f>SAStab!B11737</f>
        <v>9790</v>
      </c>
      <c r="R765" s="52">
        <f>SAStab!C11737</f>
        <v>0</v>
      </c>
      <c r="S765" s="52">
        <f>SAStab!D11737</f>
        <v>0</v>
      </c>
      <c r="T765" s="52">
        <f>SAStab!E11737</f>
        <v>0</v>
      </c>
      <c r="U765" s="52">
        <f>SAStab!F11737</f>
        <v>0</v>
      </c>
      <c r="V765" s="52">
        <f>SAStab!G11737</f>
        <v>13369</v>
      </c>
      <c r="W765" s="52">
        <f>SAStab!H11737</f>
        <v>32675</v>
      </c>
      <c r="X765">
        <f>SAStab!I11737</f>
        <v>46487</v>
      </c>
      <c r="Y765">
        <f>SAStab!J11737</f>
        <v>91817</v>
      </c>
      <c r="AA765" s="7"/>
      <c r="AB765" s="7" t="str">
        <f t="shared" si="178"/>
        <v>Earned Income</v>
      </c>
      <c r="AC765" s="98">
        <f>SAStab!D2607</f>
        <v>0.35399999999999998</v>
      </c>
      <c r="AD765">
        <f>SAStab!B11908</f>
        <v>9228</v>
      </c>
      <c r="AE765">
        <f>SAStab!C11908</f>
        <v>0</v>
      </c>
      <c r="AF765">
        <f>SAStab!D11908</f>
        <v>0</v>
      </c>
      <c r="AG765">
        <f>SAStab!E11908</f>
        <v>0</v>
      </c>
      <c r="AH765">
        <f>SAStab!F11908</f>
        <v>0</v>
      </c>
      <c r="AI765">
        <f>SAStab!G11908</f>
        <v>11154</v>
      </c>
      <c r="AJ765">
        <f>SAStab!H11908</f>
        <v>32532</v>
      </c>
      <c r="AK765">
        <f>SAStab!I11908</f>
        <v>48330</v>
      </c>
      <c r="AL765">
        <f>SAStab!J11908</f>
        <v>85444</v>
      </c>
      <c r="AN765" s="7"/>
      <c r="AO765" s="7" t="str">
        <f t="shared" si="179"/>
        <v>Earned Income</v>
      </c>
      <c r="AP765" s="98">
        <f>SAStab!E2607</f>
        <v>0.34300000000000003</v>
      </c>
      <c r="AQ765" s="52">
        <f>SAStab!B12079</f>
        <v>9886</v>
      </c>
      <c r="AR765" s="52">
        <f>SAStab!C12079</f>
        <v>0</v>
      </c>
      <c r="AS765" s="52">
        <f>SAStab!D12079</f>
        <v>0</v>
      </c>
      <c r="AT765" s="52">
        <f>SAStab!E12079</f>
        <v>0</v>
      </c>
      <c r="AU765" s="52">
        <f>SAStab!F12079</f>
        <v>0</v>
      </c>
      <c r="AV765" s="52">
        <f>SAStab!G12079</f>
        <v>10891</v>
      </c>
      <c r="AW765" s="52">
        <f>SAStab!H12079</f>
        <v>35141</v>
      </c>
      <c r="AX765" s="52">
        <f>SAStab!I12079</f>
        <v>52303</v>
      </c>
      <c r="AY765" s="52">
        <f>SAStab!J12079</f>
        <v>95451</v>
      </c>
      <c r="BA765" s="7"/>
      <c r="BB765" s="7" t="str">
        <f t="shared" si="180"/>
        <v>Earned Income</v>
      </c>
      <c r="BC765" s="98">
        <f>SAStab!F2607</f>
        <v>0.34799999999999998</v>
      </c>
      <c r="BD765" s="52">
        <f>SAStab!B12250</f>
        <v>10512</v>
      </c>
      <c r="BE765" s="52">
        <f>SAStab!C12250</f>
        <v>0</v>
      </c>
      <c r="BF765" s="52">
        <f>SAStab!D12250</f>
        <v>0</v>
      </c>
      <c r="BG765" s="52">
        <f>SAStab!E12250</f>
        <v>0</v>
      </c>
      <c r="BH765" s="52">
        <f>SAStab!F12250</f>
        <v>0</v>
      </c>
      <c r="BI765" s="52">
        <f>SAStab!G12250</f>
        <v>11819</v>
      </c>
      <c r="BJ765" s="52">
        <f>SAStab!H12250</f>
        <v>35938</v>
      </c>
      <c r="BK765" s="52">
        <f>SAStab!I12250</f>
        <v>55371</v>
      </c>
      <c r="BL765" s="52">
        <f>SAStab!J12250</f>
        <v>105287</v>
      </c>
      <c r="BN765" s="7"/>
      <c r="BO765" s="7" t="str">
        <f t="shared" si="181"/>
        <v>Earned Income</v>
      </c>
      <c r="BP765" s="98">
        <f>SAStab!G2607</f>
        <v>0.33500000000000002</v>
      </c>
      <c r="BQ765">
        <f>SAStab!B12421</f>
        <v>11198</v>
      </c>
      <c r="BR765">
        <f>SAStab!C12421</f>
        <v>0</v>
      </c>
      <c r="BS765">
        <f>SAStab!D12421</f>
        <v>0</v>
      </c>
      <c r="BT765">
        <f>SAStab!E12421</f>
        <v>0</v>
      </c>
      <c r="BU765">
        <f>SAStab!F12421</f>
        <v>0</v>
      </c>
      <c r="BV765" s="11">
        <f>SAStab!G12421</f>
        <v>10988</v>
      </c>
      <c r="BW765" s="11">
        <f>SAStab!H12421</f>
        <v>39544</v>
      </c>
      <c r="BX765" s="11">
        <f>SAStab!I12421</f>
        <v>59775</v>
      </c>
      <c r="BY765" s="11">
        <f>SAStab!J12421</f>
        <v>112508</v>
      </c>
    </row>
    <row r="766" spans="1:77">
      <c r="A766" s="7"/>
      <c r="B766" s="7" t="s">
        <v>42</v>
      </c>
      <c r="C766" s="98">
        <f>SAStab!B2608</f>
        <v>0.77400000000000002</v>
      </c>
      <c r="D766" s="52">
        <f>SAStab!B11567</f>
        <v>3333</v>
      </c>
      <c r="E766" s="52">
        <f>SAStab!C11567</f>
        <v>0</v>
      </c>
      <c r="F766" s="52">
        <f>SAStab!D11567</f>
        <v>0</v>
      </c>
      <c r="G766" s="52">
        <f>SAStab!E11567</f>
        <v>339.2</v>
      </c>
      <c r="H766" s="52">
        <f>SAStab!F11567</f>
        <v>2047.1</v>
      </c>
      <c r="I766" s="52">
        <f>SAStab!G11567</f>
        <v>4461</v>
      </c>
      <c r="J766" s="52">
        <f>SAStab!H11567</f>
        <v>8287</v>
      </c>
      <c r="K766" s="52">
        <f>SAStab!I11567</f>
        <v>11366</v>
      </c>
      <c r="L766" s="52">
        <f>SAStab!J11567</f>
        <v>19330</v>
      </c>
      <c r="N766" s="7"/>
      <c r="O766" s="7" t="str">
        <f t="shared" si="177"/>
        <v>Imputed Rental Income</v>
      </c>
      <c r="P766" s="98">
        <f>SAStab!C2608</f>
        <v>0.76300000000000001</v>
      </c>
      <c r="Q766">
        <f>SAStab!B11738</f>
        <v>3369</v>
      </c>
      <c r="R766" s="52">
        <f>SAStab!C11738</f>
        <v>0</v>
      </c>
      <c r="S766" s="52">
        <f>SAStab!D11738</f>
        <v>0</v>
      </c>
      <c r="T766" s="52">
        <f>SAStab!E11738</f>
        <v>256.3</v>
      </c>
      <c r="U766" s="52">
        <f>SAStab!F11738</f>
        <v>1783.5</v>
      </c>
      <c r="V766" s="52">
        <f>SAStab!G11738</f>
        <v>4298</v>
      </c>
      <c r="W766" s="52">
        <f>SAStab!H11738</f>
        <v>8549</v>
      </c>
      <c r="X766">
        <f>SAStab!I11738</f>
        <v>12002</v>
      </c>
      <c r="Y766">
        <f>SAStab!J11738</f>
        <v>22452</v>
      </c>
      <c r="AA766" s="7"/>
      <c r="AB766" s="7" t="str">
        <f t="shared" si="178"/>
        <v>Imputed Rental Income</v>
      </c>
      <c r="AC766" s="98">
        <f>SAStab!D2608</f>
        <v>0.74399999999999999</v>
      </c>
      <c r="AD766">
        <f>SAStab!B11909</f>
        <v>3557</v>
      </c>
      <c r="AE766">
        <f>SAStab!C11909</f>
        <v>0</v>
      </c>
      <c r="AF766">
        <f>SAStab!D11909</f>
        <v>0</v>
      </c>
      <c r="AG766">
        <f>SAStab!E11909</f>
        <v>0</v>
      </c>
      <c r="AH766">
        <f>SAStab!F11909</f>
        <v>1828</v>
      </c>
      <c r="AI766">
        <f>SAStab!G11909</f>
        <v>4341</v>
      </c>
      <c r="AJ766">
        <f>SAStab!H11909</f>
        <v>8823</v>
      </c>
      <c r="AK766">
        <f>SAStab!I11909</f>
        <v>12859</v>
      </c>
      <c r="AL766">
        <f>SAStab!J11909</f>
        <v>25189</v>
      </c>
      <c r="AN766" s="7"/>
      <c r="AO766" s="7" t="str">
        <f t="shared" si="179"/>
        <v>Imputed Rental Income</v>
      </c>
      <c r="AP766" s="98">
        <f>SAStab!E2608</f>
        <v>0.71</v>
      </c>
      <c r="AQ766" s="52">
        <f>SAStab!B12080</f>
        <v>3769</v>
      </c>
      <c r="AR766" s="52">
        <f>SAStab!C12080</f>
        <v>0</v>
      </c>
      <c r="AS766" s="52">
        <f>SAStab!D12080</f>
        <v>0</v>
      </c>
      <c r="AT766" s="52">
        <f>SAStab!E12080</f>
        <v>0</v>
      </c>
      <c r="AU766" s="52">
        <f>SAStab!F12080</f>
        <v>1815.3</v>
      </c>
      <c r="AV766" s="52">
        <f>SAStab!G12080</f>
        <v>4521</v>
      </c>
      <c r="AW766" s="52">
        <f>SAStab!H12080</f>
        <v>9132</v>
      </c>
      <c r="AX766" s="52">
        <f>SAStab!I12080</f>
        <v>14244</v>
      </c>
      <c r="AY766" s="52">
        <f>SAStab!J12080</f>
        <v>30232</v>
      </c>
      <c r="BA766" s="7"/>
      <c r="BB766" s="7" t="str">
        <f t="shared" si="180"/>
        <v>Imputed Rental Income</v>
      </c>
      <c r="BC766" s="98">
        <f>SAStab!F2608</f>
        <v>0.69299999999999995</v>
      </c>
      <c r="BD766" s="52">
        <f>SAStab!B12251</f>
        <v>4112</v>
      </c>
      <c r="BE766" s="52">
        <f>SAStab!C12251</f>
        <v>0</v>
      </c>
      <c r="BF766" s="52">
        <f>SAStab!D12251</f>
        <v>0</v>
      </c>
      <c r="BG766" s="52">
        <f>SAStab!E12251</f>
        <v>0</v>
      </c>
      <c r="BH766" s="52">
        <f>SAStab!F12251</f>
        <v>1990.4</v>
      </c>
      <c r="BI766" s="52">
        <f>SAStab!G12251</f>
        <v>4988</v>
      </c>
      <c r="BJ766" s="52">
        <f>SAStab!H12251</f>
        <v>10169</v>
      </c>
      <c r="BK766" s="52">
        <f>SAStab!I12251</f>
        <v>15511</v>
      </c>
      <c r="BL766" s="52">
        <f>SAStab!J12251</f>
        <v>33615</v>
      </c>
      <c r="BN766" s="7"/>
      <c r="BO766" s="7" t="str">
        <f t="shared" si="181"/>
        <v>Imputed Rental Income</v>
      </c>
      <c r="BP766" s="98">
        <f>SAStab!G2608</f>
        <v>0.68600000000000005</v>
      </c>
      <c r="BQ766">
        <f>SAStab!B12422</f>
        <v>4663</v>
      </c>
      <c r="BR766">
        <f>SAStab!C12422</f>
        <v>0</v>
      </c>
      <c r="BS766">
        <f>SAStab!D12422</f>
        <v>0</v>
      </c>
      <c r="BT766">
        <f>SAStab!E12422</f>
        <v>0</v>
      </c>
      <c r="BU766">
        <f>SAStab!F12422</f>
        <v>2137.3000000000002</v>
      </c>
      <c r="BV766" s="11">
        <f>SAStab!G12422</f>
        <v>5543</v>
      </c>
      <c r="BW766" s="11">
        <f>SAStab!H12422</f>
        <v>10826</v>
      </c>
      <c r="BX766" s="11">
        <f>SAStab!I12422</f>
        <v>16386</v>
      </c>
      <c r="BY766" s="11">
        <f>SAStab!J12422</f>
        <v>38509</v>
      </c>
    </row>
    <row r="767" spans="1:77">
      <c r="A767" s="7"/>
      <c r="B767" s="7" t="s">
        <v>226</v>
      </c>
      <c r="C767" s="98">
        <f>SAStab!B2609</f>
        <v>0.1</v>
      </c>
      <c r="D767" s="52">
        <f>SAStab!B11568</f>
        <v>1007</v>
      </c>
      <c r="E767" s="52">
        <f>SAStab!C11568</f>
        <v>0</v>
      </c>
      <c r="F767" s="52">
        <f>SAStab!D11568</f>
        <v>0</v>
      </c>
      <c r="G767" s="52">
        <f>SAStab!E11568</f>
        <v>0</v>
      </c>
      <c r="H767" s="52">
        <f>SAStab!F11568</f>
        <v>0</v>
      </c>
      <c r="I767" s="52">
        <f>SAStab!G11568</f>
        <v>0</v>
      </c>
      <c r="J767" s="52">
        <f>SAStab!H11568</f>
        <v>0</v>
      </c>
      <c r="K767" s="52">
        <f>SAStab!I11568</f>
        <v>9851</v>
      </c>
      <c r="L767" s="52">
        <f>SAStab!J11568</f>
        <v>17027</v>
      </c>
      <c r="N767" s="7"/>
      <c r="O767" s="7" t="str">
        <f t="shared" si="177"/>
        <v>Means+Nonmeans Benefits</v>
      </c>
      <c r="P767" s="98">
        <f>SAStab!C2609</f>
        <v>0.104</v>
      </c>
      <c r="Q767">
        <f>SAStab!B11739</f>
        <v>1201</v>
      </c>
      <c r="R767" s="52">
        <f>SAStab!C11739</f>
        <v>0</v>
      </c>
      <c r="S767" s="52">
        <f>SAStab!D11739</f>
        <v>0</v>
      </c>
      <c r="T767" s="52">
        <f>SAStab!E11739</f>
        <v>0</v>
      </c>
      <c r="U767" s="52">
        <f>SAStab!F11739</f>
        <v>0</v>
      </c>
      <c r="V767" s="52">
        <f>SAStab!G11739</f>
        <v>0</v>
      </c>
      <c r="W767" s="52">
        <f>SAStab!H11739</f>
        <v>1531</v>
      </c>
      <c r="X767">
        <f>SAStab!I11739</f>
        <v>11232</v>
      </c>
      <c r="Y767">
        <f>SAStab!J11739</f>
        <v>20895</v>
      </c>
      <c r="AA767" s="7"/>
      <c r="AB767" s="7" t="str">
        <f t="shared" si="178"/>
        <v>Means+Nonmeans Benefits</v>
      </c>
      <c r="AC767" s="98">
        <f>SAStab!D2609</f>
        <v>9.5000000000000001E-2</v>
      </c>
      <c r="AD767">
        <f>SAStab!B11910</f>
        <v>1185</v>
      </c>
      <c r="AE767">
        <f>SAStab!C11910</f>
        <v>0</v>
      </c>
      <c r="AF767">
        <f>SAStab!D11910</f>
        <v>0</v>
      </c>
      <c r="AG767">
        <f>SAStab!E11910</f>
        <v>0</v>
      </c>
      <c r="AH767">
        <f>SAStab!F11910</f>
        <v>0</v>
      </c>
      <c r="AI767">
        <f>SAStab!G11910</f>
        <v>0</v>
      </c>
      <c r="AJ767">
        <f>SAStab!H11910</f>
        <v>0</v>
      </c>
      <c r="AK767">
        <f>SAStab!I11910</f>
        <v>11131</v>
      </c>
      <c r="AL767">
        <f>SAStab!J11910</f>
        <v>21615</v>
      </c>
      <c r="AN767" s="7"/>
      <c r="AO767" s="7" t="str">
        <f t="shared" si="179"/>
        <v>Means+Nonmeans Benefits</v>
      </c>
      <c r="AP767" s="98">
        <f>SAStab!E2609</f>
        <v>9.4E-2</v>
      </c>
      <c r="AQ767" s="52">
        <f>SAStab!B12081</f>
        <v>1339</v>
      </c>
      <c r="AR767" s="52">
        <f>SAStab!C12081</f>
        <v>0</v>
      </c>
      <c r="AS767" s="52">
        <f>SAStab!D12081</f>
        <v>0</v>
      </c>
      <c r="AT767" s="52">
        <f>SAStab!E12081</f>
        <v>0</v>
      </c>
      <c r="AU767" s="52">
        <f>SAStab!F12081</f>
        <v>0</v>
      </c>
      <c r="AV767" s="52">
        <f>SAStab!G12081</f>
        <v>0</v>
      </c>
      <c r="AW767" s="52">
        <f>SAStab!H12081</f>
        <v>0</v>
      </c>
      <c r="AX767" s="52">
        <f>SAStab!I12081</f>
        <v>12389</v>
      </c>
      <c r="AY767" s="52">
        <f>SAStab!J12081</f>
        <v>24490</v>
      </c>
      <c r="BA767" s="7"/>
      <c r="BB767" s="7" t="str">
        <f t="shared" si="180"/>
        <v>Means+Nonmeans Benefits</v>
      </c>
      <c r="BC767" s="98">
        <f>SAStab!F2609</f>
        <v>9.6000000000000002E-2</v>
      </c>
      <c r="BD767" s="52">
        <f>SAStab!B12252</f>
        <v>1455</v>
      </c>
      <c r="BE767" s="52">
        <f>SAStab!C12252</f>
        <v>0</v>
      </c>
      <c r="BF767" s="52">
        <f>SAStab!D12252</f>
        <v>0</v>
      </c>
      <c r="BG767" s="52">
        <f>SAStab!E12252</f>
        <v>0</v>
      </c>
      <c r="BH767" s="52">
        <f>SAStab!F12252</f>
        <v>0</v>
      </c>
      <c r="BI767" s="52">
        <f>SAStab!G12252</f>
        <v>0</v>
      </c>
      <c r="BJ767" s="52">
        <f>SAStab!H12252</f>
        <v>0</v>
      </c>
      <c r="BK767" s="52">
        <f>SAStab!I12252</f>
        <v>13684</v>
      </c>
      <c r="BL767" s="52">
        <f>SAStab!J12252</f>
        <v>26940</v>
      </c>
      <c r="BN767" s="7"/>
      <c r="BO767" s="7" t="str">
        <f t="shared" si="181"/>
        <v>Means+Nonmeans Benefits</v>
      </c>
      <c r="BP767" s="98">
        <f>SAStab!G2609</f>
        <v>9.0999999999999998E-2</v>
      </c>
      <c r="BQ767">
        <f>SAStab!B12423</f>
        <v>1535</v>
      </c>
      <c r="BR767">
        <f>SAStab!C12423</f>
        <v>0</v>
      </c>
      <c r="BS767">
        <f>SAStab!D12423</f>
        <v>0</v>
      </c>
      <c r="BT767">
        <f>SAStab!E12423</f>
        <v>0</v>
      </c>
      <c r="BU767">
        <f>SAStab!F12423</f>
        <v>0</v>
      </c>
      <c r="BV767" s="11">
        <f>SAStab!G12423</f>
        <v>0</v>
      </c>
      <c r="BW767" s="11">
        <f>SAStab!H12423</f>
        <v>0</v>
      </c>
      <c r="BX767" s="11">
        <f>SAStab!I12423</f>
        <v>14234</v>
      </c>
      <c r="BY767" s="11">
        <f>SAStab!J12423</f>
        <v>29625</v>
      </c>
    </row>
    <row r="768" spans="1:77">
      <c r="A768" s="7"/>
      <c r="B768" s="7" t="s">
        <v>308</v>
      </c>
      <c r="C768" s="98">
        <f>SAStab!B2610</f>
        <v>0.18099999999999999</v>
      </c>
      <c r="D768" s="52">
        <f>SAStab!B11569</f>
        <v>6650</v>
      </c>
      <c r="E768" s="52">
        <f>SAStab!C11569</f>
        <v>0</v>
      </c>
      <c r="F768" s="52">
        <f>SAStab!D11569</f>
        <v>0</v>
      </c>
      <c r="G768" s="52">
        <f>SAStab!E11569</f>
        <v>0</v>
      </c>
      <c r="H768" s="52">
        <f>SAStab!F11569</f>
        <v>0</v>
      </c>
      <c r="I768" s="52">
        <f>SAStab!G11569</f>
        <v>0</v>
      </c>
      <c r="J768" s="52">
        <f>SAStab!H11569</f>
        <v>17562</v>
      </c>
      <c r="K768" s="52">
        <f>SAStab!I11569</f>
        <v>66422</v>
      </c>
      <c r="L768" s="52">
        <f>SAStab!J11569</f>
        <v>66422</v>
      </c>
      <c r="N768" s="7"/>
      <c r="O768" s="7" t="str">
        <f t="shared" si="177"/>
        <v>Other Family Member Income</v>
      </c>
      <c r="P768" s="98">
        <f>SAStab!C2610</f>
        <v>0.182</v>
      </c>
      <c r="Q768">
        <f>SAStab!B11740</f>
        <v>7520</v>
      </c>
      <c r="R768" s="52">
        <f>SAStab!C11740</f>
        <v>0</v>
      </c>
      <c r="S768" s="52">
        <f>SAStab!D11740</f>
        <v>0</v>
      </c>
      <c r="T768" s="52">
        <f>SAStab!E11740</f>
        <v>0</v>
      </c>
      <c r="U768" s="52">
        <f>SAStab!F11740</f>
        <v>0</v>
      </c>
      <c r="V768" s="52">
        <f>SAStab!G11740</f>
        <v>0</v>
      </c>
      <c r="W768" s="52">
        <f>SAStab!H11740</f>
        <v>20629</v>
      </c>
      <c r="X768">
        <f>SAStab!I11740</f>
        <v>61280</v>
      </c>
      <c r="Y768">
        <f>SAStab!J11740</f>
        <v>78020</v>
      </c>
      <c r="AA768" s="7"/>
      <c r="AB768" s="7" t="str">
        <f t="shared" si="178"/>
        <v>Other Family Member Income</v>
      </c>
      <c r="AC768" s="98">
        <f>SAStab!D2610</f>
        <v>0.186</v>
      </c>
      <c r="AD768">
        <f>SAStab!B11911</f>
        <v>8456</v>
      </c>
      <c r="AE768">
        <f>SAStab!C11911</f>
        <v>0</v>
      </c>
      <c r="AF768">
        <f>SAStab!D11911</f>
        <v>0</v>
      </c>
      <c r="AG768">
        <f>SAStab!E11911</f>
        <v>0</v>
      </c>
      <c r="AH768">
        <f>SAStab!F11911</f>
        <v>0</v>
      </c>
      <c r="AI768">
        <f>SAStab!G11911</f>
        <v>0</v>
      </c>
      <c r="AJ768">
        <f>SAStab!H11911</f>
        <v>23225</v>
      </c>
      <c r="AK768">
        <f>SAStab!I11911</f>
        <v>68991</v>
      </c>
      <c r="AL768">
        <f>SAStab!J11911</f>
        <v>87838</v>
      </c>
      <c r="AN768" s="7"/>
      <c r="AO768" s="7" t="str">
        <f t="shared" si="179"/>
        <v>Other Family Member Income</v>
      </c>
      <c r="AP768" s="98">
        <f>SAStab!E2610</f>
        <v>0.19400000000000001</v>
      </c>
      <c r="AQ768" s="52">
        <f>SAStab!B12082</f>
        <v>9802</v>
      </c>
      <c r="AR768" s="52">
        <f>SAStab!C12082</f>
        <v>0</v>
      </c>
      <c r="AS768" s="52">
        <f>SAStab!D12082</f>
        <v>0</v>
      </c>
      <c r="AT768" s="52">
        <f>SAStab!E12082</f>
        <v>0</v>
      </c>
      <c r="AU768" s="52">
        <f>SAStab!F12082</f>
        <v>0</v>
      </c>
      <c r="AV768" s="52">
        <f>SAStab!G12082</f>
        <v>0</v>
      </c>
      <c r="AW768" s="52">
        <f>SAStab!H12082</f>
        <v>25956</v>
      </c>
      <c r="AX768" s="52">
        <f>SAStab!I12082</f>
        <v>77104</v>
      </c>
      <c r="AY768" s="52">
        <f>SAStab!J12082</f>
        <v>127253</v>
      </c>
      <c r="BA768" s="7"/>
      <c r="BB768" s="7" t="str">
        <f t="shared" si="180"/>
        <v>Other Family Member Income</v>
      </c>
      <c r="BC768" s="98">
        <f>SAStab!F2610</f>
        <v>0.19700000000000001</v>
      </c>
      <c r="BD768" s="52">
        <f>SAStab!B12253</f>
        <v>10872</v>
      </c>
      <c r="BE768" s="52">
        <f>SAStab!C12253</f>
        <v>0</v>
      </c>
      <c r="BF768" s="52">
        <f>SAStab!D12253</f>
        <v>0</v>
      </c>
      <c r="BG768" s="52">
        <f>SAStab!E12253</f>
        <v>0</v>
      </c>
      <c r="BH768" s="52">
        <f>SAStab!F12253</f>
        <v>0</v>
      </c>
      <c r="BI768" s="52">
        <f>SAStab!G12253</f>
        <v>0</v>
      </c>
      <c r="BJ768" s="52">
        <f>SAStab!H12253</f>
        <v>28903</v>
      </c>
      <c r="BK768" s="52">
        <f>SAStab!I12253</f>
        <v>85859</v>
      </c>
      <c r="BL768" s="52">
        <f>SAStab!J12253</f>
        <v>131036</v>
      </c>
      <c r="BN768" s="7"/>
      <c r="BO768" s="7" t="str">
        <f t="shared" si="181"/>
        <v>Other Family Member Income</v>
      </c>
      <c r="BP768" s="98">
        <f>SAStab!G2610</f>
        <v>0.19400000000000001</v>
      </c>
      <c r="BQ768">
        <f>SAStab!B12424</f>
        <v>11930</v>
      </c>
      <c r="BR768">
        <f>SAStab!C12424</f>
        <v>0</v>
      </c>
      <c r="BS768">
        <f>SAStab!D12424</f>
        <v>0</v>
      </c>
      <c r="BT768">
        <f>SAStab!E12424</f>
        <v>0</v>
      </c>
      <c r="BU768">
        <f>SAStab!F12424</f>
        <v>0</v>
      </c>
      <c r="BV768" s="11">
        <f>SAStab!G12424</f>
        <v>0</v>
      </c>
      <c r="BW768" s="11">
        <f>SAStab!H12424</f>
        <v>32140</v>
      </c>
      <c r="BX768" s="11">
        <f>SAStab!I12424</f>
        <v>95473</v>
      </c>
      <c r="BY768" s="11">
        <f>SAStab!J12424</f>
        <v>157568</v>
      </c>
    </row>
    <row r="769" spans="1:77">
      <c r="A769" s="7"/>
      <c r="B769" s="9" t="s">
        <v>44</v>
      </c>
      <c r="C769" s="98">
        <f>SAStab!B2611</f>
        <v>0.876</v>
      </c>
      <c r="D769" s="52">
        <f>SAStab!B11570</f>
        <v>11545</v>
      </c>
      <c r="E769" s="52">
        <f>SAStab!C11570</f>
        <v>0</v>
      </c>
      <c r="F769" s="52">
        <f>SAStab!D11570</f>
        <v>0</v>
      </c>
      <c r="G769" s="52">
        <f>SAStab!E11570</f>
        <v>8472.4</v>
      </c>
      <c r="H769" s="52">
        <f>SAStab!F11570</f>
        <v>12260.9</v>
      </c>
      <c r="I769" s="52">
        <f>SAStab!G11570</f>
        <v>15680</v>
      </c>
      <c r="J769" s="52">
        <f>SAStab!H11570</f>
        <v>18758</v>
      </c>
      <c r="K769" s="52">
        <f>SAStab!I11570</f>
        <v>20480</v>
      </c>
      <c r="L769" s="52">
        <f>SAStab!J11570</f>
        <v>23786</v>
      </c>
      <c r="N769" s="7"/>
      <c r="O769" s="7" t="str">
        <f t="shared" si="177"/>
        <v xml:space="preserve">      Own Benefit</v>
      </c>
      <c r="P769" s="98">
        <f>SAStab!C2611</f>
        <v>0.876</v>
      </c>
      <c r="Q769">
        <f>SAStab!B11741</f>
        <v>12392</v>
      </c>
      <c r="R769" s="52">
        <f>SAStab!C11741</f>
        <v>0</v>
      </c>
      <c r="S769" s="52">
        <f>SAStab!D11741</f>
        <v>0</v>
      </c>
      <c r="T769" s="52">
        <f>SAStab!E11741</f>
        <v>9297.2999999999993</v>
      </c>
      <c r="U769" s="52">
        <f>SAStab!F11741</f>
        <v>13187.9</v>
      </c>
      <c r="V769" s="52">
        <f>SAStab!G11741</f>
        <v>16620</v>
      </c>
      <c r="W769" s="52">
        <f>SAStab!H11741</f>
        <v>20016</v>
      </c>
      <c r="X769">
        <f>SAStab!I11741</f>
        <v>22098</v>
      </c>
      <c r="Y769">
        <f>SAStab!J11741</f>
        <v>25581</v>
      </c>
      <c r="AA769" s="7"/>
      <c r="AB769" s="7" t="str">
        <f t="shared" si="178"/>
        <v xml:space="preserve">      Own Benefit</v>
      </c>
      <c r="AC769" s="98">
        <f>SAStab!D2611</f>
        <v>0.88700000000000001</v>
      </c>
      <c r="AD769">
        <f>SAStab!B11912</f>
        <v>13207</v>
      </c>
      <c r="AE769">
        <f>SAStab!C11912</f>
        <v>0</v>
      </c>
      <c r="AF769">
        <f>SAStab!D11912</f>
        <v>0</v>
      </c>
      <c r="AG769">
        <f>SAStab!E11912</f>
        <v>10061.700000000001</v>
      </c>
      <c r="AH769">
        <f>SAStab!F11912</f>
        <v>13924.6</v>
      </c>
      <c r="AI769">
        <f>SAStab!G11912</f>
        <v>17411</v>
      </c>
      <c r="AJ769">
        <f>SAStab!H11912</f>
        <v>20984</v>
      </c>
      <c r="AK769">
        <f>SAStab!I11912</f>
        <v>23165</v>
      </c>
      <c r="AL769">
        <f>SAStab!J11912</f>
        <v>27922</v>
      </c>
      <c r="AN769" s="7"/>
      <c r="AO769" s="7" t="str">
        <f t="shared" si="179"/>
        <v xml:space="preserve">      Own Benefit</v>
      </c>
      <c r="AP769" s="98">
        <f>SAStab!E2611</f>
        <v>0.88</v>
      </c>
      <c r="AQ769" s="52">
        <f>SAStab!B12083</f>
        <v>13984</v>
      </c>
      <c r="AR769" s="52">
        <f>SAStab!C12083</f>
        <v>0</v>
      </c>
      <c r="AS769" s="52">
        <f>SAStab!D12083</f>
        <v>0</v>
      </c>
      <c r="AT769" s="52">
        <f>SAStab!E12083</f>
        <v>10878.5</v>
      </c>
      <c r="AU769" s="52">
        <f>SAStab!F12083</f>
        <v>14680</v>
      </c>
      <c r="AV769" s="52">
        <f>SAStab!G12083</f>
        <v>18485</v>
      </c>
      <c r="AW769" s="52">
        <f>SAStab!H12083</f>
        <v>22172</v>
      </c>
      <c r="AX769" s="52">
        <f>SAStab!I12083</f>
        <v>24697</v>
      </c>
      <c r="AY769" s="52">
        <f>SAStab!J12083</f>
        <v>30133</v>
      </c>
      <c r="BA769" s="7"/>
      <c r="BB769" s="7" t="str">
        <f t="shared" si="180"/>
        <v xml:space="preserve">      Own Benefit</v>
      </c>
      <c r="BC769" s="98">
        <f>SAStab!F2611</f>
        <v>0.88200000000000001</v>
      </c>
      <c r="BD769" s="52">
        <f>SAStab!B12254</f>
        <v>15251</v>
      </c>
      <c r="BE769" s="52">
        <f>SAStab!C12254</f>
        <v>0</v>
      </c>
      <c r="BF769" s="52">
        <f>SAStab!D12254</f>
        <v>0</v>
      </c>
      <c r="BG769" s="52">
        <f>SAStab!E12254</f>
        <v>11961.3</v>
      </c>
      <c r="BH769" s="52">
        <f>SAStab!F12254</f>
        <v>15999.4</v>
      </c>
      <c r="BI769" s="52">
        <f>SAStab!G12254</f>
        <v>20165</v>
      </c>
      <c r="BJ769" s="52">
        <f>SAStab!H12254</f>
        <v>24126</v>
      </c>
      <c r="BK769" s="52">
        <f>SAStab!I12254</f>
        <v>26504</v>
      </c>
      <c r="BL769" s="52">
        <f>SAStab!J12254</f>
        <v>31573</v>
      </c>
      <c r="BN769" s="7"/>
      <c r="BO769" s="7" t="str">
        <f t="shared" si="181"/>
        <v xml:space="preserve">      Own Benefit</v>
      </c>
      <c r="BP769" s="98">
        <f>SAStab!G2611</f>
        <v>0.88700000000000001</v>
      </c>
      <c r="BQ769">
        <f>SAStab!B12425</f>
        <v>17127</v>
      </c>
      <c r="BR769">
        <f>SAStab!C12425</f>
        <v>0</v>
      </c>
      <c r="BS769">
        <f>SAStab!D12425</f>
        <v>0</v>
      </c>
      <c r="BT769">
        <f>SAStab!E12425</f>
        <v>13634.7</v>
      </c>
      <c r="BU769">
        <f>SAStab!F12425</f>
        <v>17897.3</v>
      </c>
      <c r="BV769" s="11">
        <f>SAStab!G12425</f>
        <v>22417</v>
      </c>
      <c r="BW769" s="11">
        <f>SAStab!H12425</f>
        <v>26651</v>
      </c>
      <c r="BX769" s="11">
        <f>SAStab!I12425</f>
        <v>29577</v>
      </c>
      <c r="BY769" s="11">
        <f>SAStab!J12425</f>
        <v>35427</v>
      </c>
    </row>
    <row r="770" spans="1:77">
      <c r="A770" s="7"/>
      <c r="B770" s="9" t="s">
        <v>45</v>
      </c>
      <c r="C770" s="98">
        <f>SAStab!B2612</f>
        <v>0.38200000000000001</v>
      </c>
      <c r="D770" s="52">
        <f>SAStab!B11571</f>
        <v>4896</v>
      </c>
      <c r="E770" s="52">
        <f>SAStab!C11571</f>
        <v>0</v>
      </c>
      <c r="F770" s="52">
        <f>SAStab!D11571</f>
        <v>0</v>
      </c>
      <c r="G770" s="52">
        <f>SAStab!E11571</f>
        <v>0</v>
      </c>
      <c r="H770" s="52">
        <f>SAStab!F11571</f>
        <v>0</v>
      </c>
      <c r="I770" s="52">
        <f>SAStab!G11571</f>
        <v>9787</v>
      </c>
      <c r="J770" s="52">
        <f>SAStab!H11571</f>
        <v>16482</v>
      </c>
      <c r="K770" s="52">
        <f>SAStab!I11571</f>
        <v>19440</v>
      </c>
      <c r="L770" s="52">
        <f>SAStab!J11571</f>
        <v>23440</v>
      </c>
      <c r="N770" s="7"/>
      <c r="O770" s="7" t="str">
        <f t="shared" si="177"/>
        <v xml:space="preserve">      Spouse Benefit</v>
      </c>
      <c r="P770" s="98">
        <f>SAStab!C2612</f>
        <v>0.40699999999999997</v>
      </c>
      <c r="Q770">
        <f>SAStab!B11742</f>
        <v>5640</v>
      </c>
      <c r="R770" s="52">
        <f>SAStab!C11742</f>
        <v>0</v>
      </c>
      <c r="S770" s="52">
        <f>SAStab!D11742</f>
        <v>0</v>
      </c>
      <c r="T770" s="52">
        <f>SAStab!E11742</f>
        <v>0</v>
      </c>
      <c r="U770" s="52">
        <f>SAStab!F11742</f>
        <v>0</v>
      </c>
      <c r="V770" s="52">
        <f>SAStab!G11742</f>
        <v>11453</v>
      </c>
      <c r="W770" s="52">
        <f>SAStab!H11742</f>
        <v>17842</v>
      </c>
      <c r="X770">
        <f>SAStab!I11742</f>
        <v>21094</v>
      </c>
      <c r="Y770">
        <f>SAStab!J11742</f>
        <v>26531</v>
      </c>
      <c r="AA770" s="7"/>
      <c r="AB770" s="7" t="str">
        <f t="shared" si="178"/>
        <v xml:space="preserve">      Spouse Benefit</v>
      </c>
      <c r="AC770" s="98">
        <f>SAStab!D2612</f>
        <v>0.42</v>
      </c>
      <c r="AD770">
        <f>SAStab!B11913</f>
        <v>6249</v>
      </c>
      <c r="AE770">
        <f>SAStab!C11913</f>
        <v>0</v>
      </c>
      <c r="AF770">
        <f>SAStab!D11913</f>
        <v>0</v>
      </c>
      <c r="AG770">
        <f>SAStab!E11913</f>
        <v>0</v>
      </c>
      <c r="AH770">
        <f>SAStab!F11913</f>
        <v>0</v>
      </c>
      <c r="AI770">
        <f>SAStab!G11913</f>
        <v>12304</v>
      </c>
      <c r="AJ770">
        <f>SAStab!H11913</f>
        <v>19400</v>
      </c>
      <c r="AK770">
        <f>SAStab!I11913</f>
        <v>22968</v>
      </c>
      <c r="AL770">
        <f>SAStab!J11913</f>
        <v>29320</v>
      </c>
      <c r="AN770" s="7"/>
      <c r="AO770" s="7" t="str">
        <f t="shared" si="179"/>
        <v xml:space="preserve">      Spouse Benefit</v>
      </c>
      <c r="AP770" s="98">
        <f>SAStab!E2612</f>
        <v>0.39400000000000002</v>
      </c>
      <c r="AQ770" s="52">
        <f>SAStab!B12084</f>
        <v>6253</v>
      </c>
      <c r="AR770" s="52">
        <f>SAStab!C12084</f>
        <v>0</v>
      </c>
      <c r="AS770" s="52">
        <f>SAStab!D12084</f>
        <v>0</v>
      </c>
      <c r="AT770" s="52">
        <f>SAStab!E12084</f>
        <v>0</v>
      </c>
      <c r="AU770" s="52">
        <f>SAStab!F12084</f>
        <v>0</v>
      </c>
      <c r="AV770" s="52">
        <f>SAStab!G12084</f>
        <v>12569</v>
      </c>
      <c r="AW770" s="52">
        <f>SAStab!H12084</f>
        <v>19913</v>
      </c>
      <c r="AX770" s="52">
        <f>SAStab!I12084</f>
        <v>23972</v>
      </c>
      <c r="AY770" s="52">
        <f>SAStab!J12084</f>
        <v>31602</v>
      </c>
      <c r="BA770" s="7"/>
      <c r="BB770" s="7" t="str">
        <f t="shared" si="180"/>
        <v xml:space="preserve">      Spouse Benefit</v>
      </c>
      <c r="BC770" s="98">
        <f>SAStab!F2612</f>
        <v>0.40200000000000002</v>
      </c>
      <c r="BD770" s="52">
        <f>SAStab!B12255</f>
        <v>7060</v>
      </c>
      <c r="BE770" s="52">
        <f>SAStab!C12255</f>
        <v>0</v>
      </c>
      <c r="BF770" s="52">
        <f>SAStab!D12255</f>
        <v>0</v>
      </c>
      <c r="BG770" s="52">
        <f>SAStab!E12255</f>
        <v>0</v>
      </c>
      <c r="BH770" s="52">
        <f>SAStab!F12255</f>
        <v>0</v>
      </c>
      <c r="BI770" s="52">
        <f>SAStab!G12255</f>
        <v>14216</v>
      </c>
      <c r="BJ770" s="52">
        <f>SAStab!H12255</f>
        <v>22011</v>
      </c>
      <c r="BK770" s="52">
        <f>SAStab!I12255</f>
        <v>26137</v>
      </c>
      <c r="BL770" s="52">
        <f>SAStab!J12255</f>
        <v>34838</v>
      </c>
      <c r="BN770" s="7"/>
      <c r="BO770" s="7" t="str">
        <f t="shared" si="181"/>
        <v xml:space="preserve">      Spouse Benefit</v>
      </c>
      <c r="BP770" s="98">
        <f>SAStab!G2612</f>
        <v>0.40799999999999997</v>
      </c>
      <c r="BQ770">
        <f>SAStab!B12426</f>
        <v>7993</v>
      </c>
      <c r="BR770">
        <f>SAStab!C12426</f>
        <v>0</v>
      </c>
      <c r="BS770">
        <f>SAStab!D12426</f>
        <v>0</v>
      </c>
      <c r="BT770">
        <f>SAStab!E12426</f>
        <v>0</v>
      </c>
      <c r="BU770">
        <f>SAStab!F12426</f>
        <v>0</v>
      </c>
      <c r="BV770" s="11">
        <f>SAStab!G12426</f>
        <v>16114</v>
      </c>
      <c r="BW770" s="11">
        <f>SAStab!H12426</f>
        <v>24691</v>
      </c>
      <c r="BX770" s="11">
        <f>SAStab!I12426</f>
        <v>29646</v>
      </c>
      <c r="BY770" s="11">
        <f>SAStab!J12426</f>
        <v>39389</v>
      </c>
    </row>
    <row r="771" spans="1:77">
      <c r="A771" s="7"/>
      <c r="B771" s="9" t="s">
        <v>46</v>
      </c>
      <c r="C771" s="98">
        <f>SAStab!B2613</f>
        <v>0.222</v>
      </c>
      <c r="D771" s="52">
        <f>SAStab!B11572</f>
        <v>4680</v>
      </c>
      <c r="E771" s="52">
        <f>SAStab!C11572</f>
        <v>0</v>
      </c>
      <c r="F771" s="52">
        <f>SAStab!D11572</f>
        <v>0</v>
      </c>
      <c r="G771" s="52">
        <f>SAStab!E11572</f>
        <v>0</v>
      </c>
      <c r="H771" s="52">
        <f>SAStab!F11572</f>
        <v>0</v>
      </c>
      <c r="I771" s="52">
        <f>SAStab!G11572</f>
        <v>0</v>
      </c>
      <c r="J771" s="52">
        <f>SAStab!H11572</f>
        <v>17312</v>
      </c>
      <c r="K771" s="52">
        <f>SAStab!I11572</f>
        <v>29559</v>
      </c>
      <c r="L771" s="52">
        <f>SAStab!J11572</f>
        <v>63692</v>
      </c>
      <c r="N771" s="7"/>
      <c r="O771" s="7" t="str">
        <f t="shared" si="177"/>
        <v xml:space="preserve">      Own Earnings</v>
      </c>
      <c r="P771" s="98">
        <f>SAStab!C2613</f>
        <v>0.26900000000000002</v>
      </c>
      <c r="Q771">
        <f>SAStab!B11743</f>
        <v>6154</v>
      </c>
      <c r="R771" s="52">
        <f>SAStab!C11743</f>
        <v>0</v>
      </c>
      <c r="S771" s="52">
        <f>SAStab!D11743</f>
        <v>0</v>
      </c>
      <c r="T771" s="52">
        <f>SAStab!E11743</f>
        <v>0</v>
      </c>
      <c r="U771" s="52">
        <f>SAStab!F11743</f>
        <v>0</v>
      </c>
      <c r="V771" s="52">
        <f>SAStab!G11743</f>
        <v>1904</v>
      </c>
      <c r="W771" s="52">
        <f>SAStab!H11743</f>
        <v>23105</v>
      </c>
      <c r="X771">
        <f>SAStab!I11743</f>
        <v>35117</v>
      </c>
      <c r="Y771">
        <f>SAStab!J11743</f>
        <v>69920</v>
      </c>
      <c r="AA771" s="7"/>
      <c r="AB771" s="7" t="str">
        <f t="shared" si="178"/>
        <v xml:space="preserve">      Own Earnings</v>
      </c>
      <c r="AC771" s="98">
        <f>SAStab!D2613</f>
        <v>0.25</v>
      </c>
      <c r="AD771">
        <f>SAStab!B11914</f>
        <v>5952</v>
      </c>
      <c r="AE771">
        <f>SAStab!C11914</f>
        <v>0</v>
      </c>
      <c r="AF771">
        <f>SAStab!D11914</f>
        <v>0</v>
      </c>
      <c r="AG771">
        <f>SAStab!E11914</f>
        <v>0</v>
      </c>
      <c r="AH771">
        <f>SAStab!F11914</f>
        <v>0</v>
      </c>
      <c r="AI771">
        <f>SAStab!G11914</f>
        <v>0</v>
      </c>
      <c r="AJ771">
        <f>SAStab!H11914</f>
        <v>22823</v>
      </c>
      <c r="AK771">
        <f>SAStab!I11914</f>
        <v>36860</v>
      </c>
      <c r="AL771">
        <f>SAStab!J11914</f>
        <v>71412</v>
      </c>
      <c r="AN771" s="7"/>
      <c r="AO771" s="7" t="str">
        <f t="shared" si="179"/>
        <v xml:space="preserve">      Own Earnings</v>
      </c>
      <c r="AP771" s="98">
        <f>SAStab!E2613</f>
        <v>0.248</v>
      </c>
      <c r="AQ771" s="52">
        <f>SAStab!B12085</f>
        <v>6304</v>
      </c>
      <c r="AR771" s="52">
        <f>SAStab!C12085</f>
        <v>0</v>
      </c>
      <c r="AS771" s="52">
        <f>SAStab!D12085</f>
        <v>0</v>
      </c>
      <c r="AT771" s="52">
        <f>SAStab!E12085</f>
        <v>0</v>
      </c>
      <c r="AU771" s="52">
        <f>SAStab!F12085</f>
        <v>0</v>
      </c>
      <c r="AV771" s="52">
        <f>SAStab!G12085</f>
        <v>0</v>
      </c>
      <c r="AW771" s="52">
        <f>SAStab!H12085</f>
        <v>23702</v>
      </c>
      <c r="AX771" s="52">
        <f>SAStab!I12085</f>
        <v>39135</v>
      </c>
      <c r="AY771" s="52">
        <f>SAStab!J12085</f>
        <v>77487</v>
      </c>
      <c r="BA771" s="7"/>
      <c r="BB771" s="7" t="str">
        <f t="shared" si="180"/>
        <v xml:space="preserve">      Own Earnings</v>
      </c>
      <c r="BC771" s="98">
        <f>SAStab!F2613</f>
        <v>0.248</v>
      </c>
      <c r="BD771" s="52">
        <f>SAStab!B12256</f>
        <v>6654</v>
      </c>
      <c r="BE771" s="52">
        <f>SAStab!C12256</f>
        <v>0</v>
      </c>
      <c r="BF771" s="52">
        <f>SAStab!D12256</f>
        <v>0</v>
      </c>
      <c r="BG771" s="52">
        <f>SAStab!E12256</f>
        <v>0</v>
      </c>
      <c r="BH771" s="52">
        <f>SAStab!F12256</f>
        <v>0</v>
      </c>
      <c r="BI771" s="52">
        <f>SAStab!G12256</f>
        <v>0</v>
      </c>
      <c r="BJ771" s="52">
        <f>SAStab!H12256</f>
        <v>25880</v>
      </c>
      <c r="BK771" s="52">
        <f>SAStab!I12256</f>
        <v>41418</v>
      </c>
      <c r="BL771" s="52">
        <f>SAStab!J12256</f>
        <v>80343</v>
      </c>
      <c r="BN771" s="7"/>
      <c r="BO771" s="7" t="str">
        <f t="shared" si="181"/>
        <v xml:space="preserve">      Own Earnings</v>
      </c>
      <c r="BP771" s="98">
        <f>SAStab!G2613</f>
        <v>0.23400000000000001</v>
      </c>
      <c r="BQ771">
        <f>SAStab!B12427</f>
        <v>6956</v>
      </c>
      <c r="BR771">
        <f>SAStab!C12427</f>
        <v>0</v>
      </c>
      <c r="BS771">
        <f>SAStab!D12427</f>
        <v>0</v>
      </c>
      <c r="BT771">
        <f>SAStab!E12427</f>
        <v>0</v>
      </c>
      <c r="BU771">
        <f>SAStab!F12427</f>
        <v>0</v>
      </c>
      <c r="BV771" s="11">
        <f>SAStab!G12427</f>
        <v>0</v>
      </c>
      <c r="BW771" s="11">
        <f>SAStab!H12427</f>
        <v>25937</v>
      </c>
      <c r="BX771" s="11">
        <f>SAStab!I12427</f>
        <v>42951</v>
      </c>
      <c r="BY771" s="11">
        <f>SAStab!J12427</f>
        <v>88346</v>
      </c>
    </row>
    <row r="772" spans="1:77">
      <c r="A772" s="7"/>
      <c r="B772" s="9" t="s">
        <v>47</v>
      </c>
      <c r="C772" s="98">
        <f>SAStab!B2614</f>
        <v>0.16700000000000001</v>
      </c>
      <c r="D772" s="52">
        <f>SAStab!B11573</f>
        <v>5015</v>
      </c>
      <c r="E772" s="52">
        <f>SAStab!C11573</f>
        <v>0</v>
      </c>
      <c r="F772" s="52">
        <f>SAStab!D11573</f>
        <v>0</v>
      </c>
      <c r="G772" s="52">
        <f>SAStab!E11573</f>
        <v>0</v>
      </c>
      <c r="H772" s="52">
        <f>SAStab!F11573</f>
        <v>0</v>
      </c>
      <c r="I772" s="52">
        <f>SAStab!G11573</f>
        <v>0</v>
      </c>
      <c r="J772" s="52">
        <f>SAStab!H11573</f>
        <v>17058</v>
      </c>
      <c r="K772" s="52">
        <f>SAStab!I11573</f>
        <v>36685</v>
      </c>
      <c r="L772" s="52">
        <f>SAStab!J11573</f>
        <v>73370</v>
      </c>
      <c r="N772" s="7"/>
      <c r="O772" s="7" t="str">
        <f t="shared" si="177"/>
        <v xml:space="preserve">      Spouse Earnings</v>
      </c>
      <c r="P772" s="98">
        <f>SAStab!C2614</f>
        <v>0.20699999999999999</v>
      </c>
      <c r="Q772">
        <f>SAStab!B11744</f>
        <v>7224</v>
      </c>
      <c r="R772" s="52">
        <f>SAStab!C11744</f>
        <v>0</v>
      </c>
      <c r="S772" s="52">
        <f>SAStab!D11744</f>
        <v>0</v>
      </c>
      <c r="T772" s="52">
        <f>SAStab!E11744</f>
        <v>0</v>
      </c>
      <c r="U772" s="52">
        <f>SAStab!F11744</f>
        <v>0</v>
      </c>
      <c r="V772" s="52">
        <f>SAStab!G11744</f>
        <v>0</v>
      </c>
      <c r="W772" s="52">
        <f>SAStab!H11744</f>
        <v>26396</v>
      </c>
      <c r="X772">
        <f>SAStab!I11744</f>
        <v>45153</v>
      </c>
      <c r="Y772">
        <f>SAStab!J11744</f>
        <v>101464</v>
      </c>
      <c r="AA772" s="7"/>
      <c r="AB772" s="7" t="str">
        <f t="shared" si="178"/>
        <v xml:space="preserve">      Spouse Earnings</v>
      </c>
      <c r="AC772" s="98">
        <f>SAStab!D2614</f>
        <v>0.183</v>
      </c>
      <c r="AD772">
        <f>SAStab!B11915</f>
        <v>6646</v>
      </c>
      <c r="AE772">
        <f>SAStab!C11915</f>
        <v>0</v>
      </c>
      <c r="AF772">
        <f>SAStab!D11915</f>
        <v>0</v>
      </c>
      <c r="AG772">
        <f>SAStab!E11915</f>
        <v>0</v>
      </c>
      <c r="AH772">
        <f>SAStab!F11915</f>
        <v>0</v>
      </c>
      <c r="AI772">
        <f>SAStab!G11915</f>
        <v>0</v>
      </c>
      <c r="AJ772">
        <f>SAStab!H11915</f>
        <v>22459</v>
      </c>
      <c r="AK772">
        <f>SAStab!I11915</f>
        <v>46169</v>
      </c>
      <c r="AL772">
        <f>SAStab!J11915</f>
        <v>100665</v>
      </c>
      <c r="AN772" s="7"/>
      <c r="AO772" s="7" t="str">
        <f t="shared" si="179"/>
        <v xml:space="preserve">      Spouse Earnings</v>
      </c>
      <c r="AP772" s="98">
        <f>SAStab!E2614</f>
        <v>0.17100000000000001</v>
      </c>
      <c r="AQ772" s="52">
        <f>SAStab!B12086</f>
        <v>7152</v>
      </c>
      <c r="AR772" s="52">
        <f>SAStab!C12086</f>
        <v>0</v>
      </c>
      <c r="AS772" s="52">
        <f>SAStab!D12086</f>
        <v>0</v>
      </c>
      <c r="AT772" s="52">
        <f>SAStab!E12086</f>
        <v>0</v>
      </c>
      <c r="AU772" s="52">
        <f>SAStab!F12086</f>
        <v>0</v>
      </c>
      <c r="AV772" s="52">
        <f>SAStab!G12086</f>
        <v>0</v>
      </c>
      <c r="AW772" s="52">
        <f>SAStab!H12086</f>
        <v>21814</v>
      </c>
      <c r="AX772" s="52">
        <f>SAStab!I12086</f>
        <v>48179</v>
      </c>
      <c r="AY772" s="52">
        <f>SAStab!J12086</f>
        <v>116203</v>
      </c>
      <c r="BA772" s="7"/>
      <c r="BB772" s="7" t="str">
        <f t="shared" si="180"/>
        <v xml:space="preserve">      Spouse Earnings</v>
      </c>
      <c r="BC772" s="98">
        <f>SAStab!F2614</f>
        <v>0.17699999999999999</v>
      </c>
      <c r="BD772" s="52">
        <f>SAStab!B12257</f>
        <v>7626</v>
      </c>
      <c r="BE772" s="52">
        <f>SAStab!C12257</f>
        <v>0</v>
      </c>
      <c r="BF772" s="52">
        <f>SAStab!D12257</f>
        <v>0</v>
      </c>
      <c r="BG772" s="52">
        <f>SAStab!E12257</f>
        <v>0</v>
      </c>
      <c r="BH772" s="52">
        <f>SAStab!F12257</f>
        <v>0</v>
      </c>
      <c r="BI772" s="52">
        <f>SAStab!G12257</f>
        <v>0</v>
      </c>
      <c r="BJ772" s="52">
        <f>SAStab!H12257</f>
        <v>25929</v>
      </c>
      <c r="BK772" s="52">
        <f>SAStab!I12257</f>
        <v>51397</v>
      </c>
      <c r="BL772" s="52">
        <f>SAStab!J12257</f>
        <v>125545</v>
      </c>
      <c r="BN772" s="7"/>
      <c r="BO772" s="7" t="str">
        <f t="shared" si="181"/>
        <v xml:space="preserve">      Spouse Earnings</v>
      </c>
      <c r="BP772" s="98">
        <f>SAStab!G2614</f>
        <v>0.17299999999999999</v>
      </c>
      <c r="BQ772">
        <f>SAStab!B12428</f>
        <v>8408</v>
      </c>
      <c r="BR772">
        <f>SAStab!C12428</f>
        <v>0</v>
      </c>
      <c r="BS772">
        <f>SAStab!D12428</f>
        <v>0</v>
      </c>
      <c r="BT772">
        <f>SAStab!E12428</f>
        <v>0</v>
      </c>
      <c r="BU772">
        <f>SAStab!F12428</f>
        <v>0</v>
      </c>
      <c r="BV772" s="11">
        <f>SAStab!G12428</f>
        <v>0</v>
      </c>
      <c r="BW772" s="11">
        <f>SAStab!H12428</f>
        <v>27477</v>
      </c>
      <c r="BX772" s="11">
        <f>SAStab!I12428</f>
        <v>56883</v>
      </c>
      <c r="BY772" s="11">
        <f>SAStab!J12428</f>
        <v>134145</v>
      </c>
    </row>
    <row r="773" spans="1:77">
      <c r="A773" s="7"/>
      <c r="B773" s="7" t="s">
        <v>312</v>
      </c>
      <c r="C773" s="98">
        <f>SAStab!B2615</f>
        <v>1</v>
      </c>
      <c r="D773" s="52">
        <f>SAStab!B11574</f>
        <v>38754</v>
      </c>
      <c r="E773" s="52">
        <f>SAStab!C11574</f>
        <v>10061.61</v>
      </c>
      <c r="F773" s="52">
        <f>SAStab!D11574</f>
        <v>13012.46</v>
      </c>
      <c r="G773" s="52">
        <f>SAStab!E11574</f>
        <v>19064.2</v>
      </c>
      <c r="H773" s="52">
        <f>SAStab!F11574</f>
        <v>28988.7</v>
      </c>
      <c r="I773" s="52">
        <f>SAStab!G11574</f>
        <v>44593</v>
      </c>
      <c r="J773" s="52">
        <f>SAStab!H11574</f>
        <v>66872</v>
      </c>
      <c r="K773" s="52">
        <f>SAStab!I11574</f>
        <v>92074</v>
      </c>
      <c r="L773" s="52">
        <f>SAStab!J11574</f>
        <v>198590</v>
      </c>
      <c r="N773" s="7"/>
      <c r="O773" s="7" t="str">
        <f t="shared" si="177"/>
        <v>Net Annuity Income</v>
      </c>
      <c r="P773" s="98">
        <f>SAStab!C2615</f>
        <v>1</v>
      </c>
      <c r="Q773">
        <f>SAStab!B11745</f>
        <v>37934</v>
      </c>
      <c r="R773" s="52">
        <f>SAStab!C11745</f>
        <v>10822.37</v>
      </c>
      <c r="S773" s="52">
        <f>SAStab!D11745</f>
        <v>13675.51</v>
      </c>
      <c r="T773" s="52">
        <f>SAStab!E11745</f>
        <v>19879.900000000001</v>
      </c>
      <c r="U773" s="52">
        <f>SAStab!F11745</f>
        <v>30053.1</v>
      </c>
      <c r="V773" s="52">
        <f>SAStab!G11745</f>
        <v>45140</v>
      </c>
      <c r="W773" s="52">
        <f>SAStab!H11745</f>
        <v>65090</v>
      </c>
      <c r="X773">
        <f>SAStab!I11745</f>
        <v>86400</v>
      </c>
      <c r="Y773">
        <f>SAStab!J11745</f>
        <v>163653</v>
      </c>
      <c r="AA773" s="7"/>
      <c r="AB773" s="7" t="str">
        <f t="shared" si="178"/>
        <v>Net Annuity Income</v>
      </c>
      <c r="AC773" s="98">
        <f>SAStab!D2615</f>
        <v>1</v>
      </c>
      <c r="AD773">
        <f>SAStab!B11916</f>
        <v>36034</v>
      </c>
      <c r="AE773">
        <f>SAStab!C11916</f>
        <v>10699.53</v>
      </c>
      <c r="AF773">
        <f>SAStab!D11916</f>
        <v>13811.57</v>
      </c>
      <c r="AG773">
        <f>SAStab!E11916</f>
        <v>19524.8</v>
      </c>
      <c r="AH773">
        <f>SAStab!F11916</f>
        <v>28893</v>
      </c>
      <c r="AI773">
        <f>SAStab!G11916</f>
        <v>43384</v>
      </c>
      <c r="AJ773">
        <f>SAStab!H11916</f>
        <v>63381</v>
      </c>
      <c r="AK773">
        <f>SAStab!I11916</f>
        <v>80783</v>
      </c>
      <c r="AL773">
        <f>SAStab!J11916</f>
        <v>145934</v>
      </c>
      <c r="AN773" s="7"/>
      <c r="AO773" s="7" t="str">
        <f t="shared" si="179"/>
        <v>Net Annuity Income</v>
      </c>
      <c r="AP773" s="98">
        <f>SAStab!E2615</f>
        <v>1</v>
      </c>
      <c r="AQ773" s="52">
        <f>SAStab!B12087</f>
        <v>36356</v>
      </c>
      <c r="AR773" s="52">
        <f>SAStab!C12087</f>
        <v>9839.91</v>
      </c>
      <c r="AS773" s="52">
        <f>SAStab!D12087</f>
        <v>13321.05</v>
      </c>
      <c r="AT773" s="52">
        <f>SAStab!E12087</f>
        <v>19228.5</v>
      </c>
      <c r="AU773" s="52">
        <f>SAStab!F12087</f>
        <v>28831.4</v>
      </c>
      <c r="AV773" s="52">
        <f>SAStab!G12087</f>
        <v>44278</v>
      </c>
      <c r="AW773" s="52">
        <f>SAStab!H12087</f>
        <v>65597</v>
      </c>
      <c r="AX773" s="52">
        <f>SAStab!I12087</f>
        <v>84345</v>
      </c>
      <c r="AY773" s="52">
        <f>SAStab!J12087</f>
        <v>150600</v>
      </c>
      <c r="BA773" s="7"/>
      <c r="BB773" s="7" t="str">
        <f t="shared" si="180"/>
        <v>Net Annuity Income</v>
      </c>
      <c r="BC773" s="98">
        <f>SAStab!F2615</f>
        <v>1</v>
      </c>
      <c r="BD773" s="52">
        <f>SAStab!B12258</f>
        <v>37945</v>
      </c>
      <c r="BE773" s="52">
        <f>SAStab!C12258</f>
        <v>9221.91</v>
      </c>
      <c r="BF773" s="52">
        <f>SAStab!D12258</f>
        <v>13331.59</v>
      </c>
      <c r="BG773" s="52">
        <f>SAStab!E12258</f>
        <v>20048.599999999999</v>
      </c>
      <c r="BH773" s="52">
        <f>SAStab!F12258</f>
        <v>30572.9</v>
      </c>
      <c r="BI773" s="52">
        <f>SAStab!G12258</f>
        <v>47122</v>
      </c>
      <c r="BJ773" s="52">
        <f>SAStab!H12258</f>
        <v>70275</v>
      </c>
      <c r="BK773" s="52">
        <f>SAStab!I12258</f>
        <v>90234</v>
      </c>
      <c r="BL773" s="52">
        <f>SAStab!J12258</f>
        <v>148312</v>
      </c>
      <c r="BN773" s="7"/>
      <c r="BO773" s="7" t="str">
        <f t="shared" si="181"/>
        <v>Net Annuity Income</v>
      </c>
      <c r="BP773" s="98">
        <f>SAStab!G2615</f>
        <v>1</v>
      </c>
      <c r="BQ773">
        <f>SAStab!B12429</f>
        <v>40874</v>
      </c>
      <c r="BR773">
        <f>SAStab!C12429</f>
        <v>9171.1299999999992</v>
      </c>
      <c r="BS773">
        <f>SAStab!D12429</f>
        <v>13797.58</v>
      </c>
      <c r="BT773">
        <f>SAStab!E12429</f>
        <v>21666.400000000001</v>
      </c>
      <c r="BU773">
        <f>SAStab!F12429</f>
        <v>32933.9</v>
      </c>
      <c r="BV773" s="11">
        <f>SAStab!G12429</f>
        <v>50530</v>
      </c>
      <c r="BW773" s="11">
        <f>SAStab!H12429</f>
        <v>75499</v>
      </c>
      <c r="BX773" s="11">
        <f>SAStab!I12429</f>
        <v>95482</v>
      </c>
      <c r="BY773" s="11">
        <f>SAStab!J12429</f>
        <v>161572</v>
      </c>
    </row>
    <row r="774" spans="1:77">
      <c r="A774" s="7"/>
      <c r="B774" s="7" t="s">
        <v>311</v>
      </c>
      <c r="C774" s="98">
        <f>SAStab!B2616</f>
        <v>1</v>
      </c>
      <c r="D774" s="52">
        <f>SAStab!B11575</f>
        <v>25758</v>
      </c>
      <c r="E774" s="52">
        <f>SAStab!C11575</f>
        <v>7489.81</v>
      </c>
      <c r="F774" s="52">
        <f>SAStab!D11575</f>
        <v>9860.82</v>
      </c>
      <c r="G774" s="52">
        <f>SAStab!E11575</f>
        <v>14197.3</v>
      </c>
      <c r="H774" s="52">
        <f>SAStab!F11575</f>
        <v>21360.799999999999</v>
      </c>
      <c r="I774" s="52">
        <f>SAStab!G11575</f>
        <v>33525</v>
      </c>
      <c r="J774" s="52">
        <f>SAStab!H11575</f>
        <v>46966</v>
      </c>
      <c r="K774" s="52">
        <f>SAStab!I11575</f>
        <v>57197</v>
      </c>
      <c r="L774" s="52">
        <f>SAStab!J11575</f>
        <v>84358</v>
      </c>
      <c r="N774" s="7"/>
      <c r="O774" s="7" t="str">
        <f t="shared" si="177"/>
        <v>Net Cash Income</v>
      </c>
      <c r="P774" s="98">
        <f>SAStab!C2616</f>
        <v>1</v>
      </c>
      <c r="Q774">
        <f>SAStab!B11746</f>
        <v>27560</v>
      </c>
      <c r="R774" s="52">
        <f>SAStab!C11746</f>
        <v>8158.98</v>
      </c>
      <c r="S774" s="52">
        <f>SAStab!D11746</f>
        <v>10744.72</v>
      </c>
      <c r="T774" s="52">
        <f>SAStab!E11746</f>
        <v>15276.5</v>
      </c>
      <c r="U774" s="52">
        <f>SAStab!F11746</f>
        <v>22901.4</v>
      </c>
      <c r="V774" s="52">
        <f>SAStab!G11746</f>
        <v>35143</v>
      </c>
      <c r="W774" s="52">
        <f>SAStab!H11746</f>
        <v>49388</v>
      </c>
      <c r="X774">
        <f>SAStab!I11746</f>
        <v>61535</v>
      </c>
      <c r="Y774">
        <f>SAStab!J11746</f>
        <v>93838</v>
      </c>
      <c r="AA774" s="7"/>
      <c r="AB774" s="7" t="str">
        <f t="shared" si="178"/>
        <v>Net Cash Income</v>
      </c>
      <c r="AC774" s="98">
        <f>SAStab!D2616</f>
        <v>1</v>
      </c>
      <c r="AD774">
        <f>SAStab!B11917</f>
        <v>26713</v>
      </c>
      <c r="AE774">
        <f>SAStab!C11917</f>
        <v>7922.97</v>
      </c>
      <c r="AF774">
        <f>SAStab!D11917</f>
        <v>10583.56</v>
      </c>
      <c r="AG774">
        <f>SAStab!E11917</f>
        <v>14954.6</v>
      </c>
      <c r="AH774">
        <f>SAStab!F11917</f>
        <v>21920.799999999999</v>
      </c>
      <c r="AI774">
        <f>SAStab!G11917</f>
        <v>33579</v>
      </c>
      <c r="AJ774">
        <f>SAStab!H11917</f>
        <v>49436</v>
      </c>
      <c r="AK774">
        <f>SAStab!I11917</f>
        <v>60944</v>
      </c>
      <c r="AL774">
        <f>SAStab!J11917</f>
        <v>92638</v>
      </c>
      <c r="AN774" s="7"/>
      <c r="AO774" s="7" t="str">
        <f t="shared" si="179"/>
        <v>Net Cash Income</v>
      </c>
      <c r="AP774" s="98">
        <f>SAStab!E2616</f>
        <v>0.999</v>
      </c>
      <c r="AQ774" s="52">
        <f>SAStab!B12088</f>
        <v>27215</v>
      </c>
      <c r="AR774" s="52">
        <f>SAStab!C12088</f>
        <v>6942.5</v>
      </c>
      <c r="AS774" s="52">
        <f>SAStab!D12088</f>
        <v>9946.5</v>
      </c>
      <c r="AT774" s="52">
        <f>SAStab!E12088</f>
        <v>14672.4</v>
      </c>
      <c r="AU774" s="52">
        <f>SAStab!F12088</f>
        <v>21715.9</v>
      </c>
      <c r="AV774" s="52">
        <f>SAStab!G12088</f>
        <v>33937</v>
      </c>
      <c r="AW774" s="52">
        <f>SAStab!H12088</f>
        <v>51781</v>
      </c>
      <c r="AX774" s="52">
        <f>SAStab!I12088</f>
        <v>64941</v>
      </c>
      <c r="AY774" s="52">
        <f>SAStab!J12088</f>
        <v>100377</v>
      </c>
      <c r="BA774" s="7"/>
      <c r="BB774" s="7" t="str">
        <f t="shared" si="180"/>
        <v>Net Cash Income</v>
      </c>
      <c r="BC774" s="98">
        <f>SAStab!F2616</f>
        <v>1</v>
      </c>
      <c r="BD774" s="52">
        <f>SAStab!B12259</f>
        <v>28894</v>
      </c>
      <c r="BE774" s="52">
        <f>SAStab!C12259</f>
        <v>6141.06</v>
      </c>
      <c r="BF774" s="52">
        <f>SAStab!D12259</f>
        <v>9968.84</v>
      </c>
      <c r="BG774" s="52">
        <f>SAStab!E12259</f>
        <v>15245.9</v>
      </c>
      <c r="BH774" s="52">
        <f>SAStab!F12259</f>
        <v>23033.9</v>
      </c>
      <c r="BI774" s="52">
        <f>SAStab!G12259</f>
        <v>36402</v>
      </c>
      <c r="BJ774" s="52">
        <f>SAStab!H12259</f>
        <v>56026</v>
      </c>
      <c r="BK774" s="52">
        <f>SAStab!I12259</f>
        <v>72875</v>
      </c>
      <c r="BL774" s="52">
        <f>SAStab!J12259</f>
        <v>107766</v>
      </c>
      <c r="BN774" s="7"/>
      <c r="BO774" s="7" t="str">
        <f t="shared" si="181"/>
        <v>Net Cash Income</v>
      </c>
      <c r="BP774" s="98">
        <f>SAStab!G2616</f>
        <v>1</v>
      </c>
      <c r="BQ774">
        <f>SAStab!B12430</f>
        <v>31565</v>
      </c>
      <c r="BR774">
        <f>SAStab!C12430</f>
        <v>6293.92</v>
      </c>
      <c r="BS774">
        <f>SAStab!D12430</f>
        <v>10279.93</v>
      </c>
      <c r="BT774">
        <f>SAStab!E12430</f>
        <v>16585.599999999999</v>
      </c>
      <c r="BU774">
        <f>SAStab!F12430</f>
        <v>25319.9</v>
      </c>
      <c r="BV774" s="11">
        <f>SAStab!G12430</f>
        <v>40648</v>
      </c>
      <c r="BW774" s="11">
        <f>SAStab!H12430</f>
        <v>61167</v>
      </c>
      <c r="BX774" s="11">
        <f>SAStab!I12430</f>
        <v>77015</v>
      </c>
      <c r="BY774" s="11">
        <f>SAStab!J12430</f>
        <v>118284</v>
      </c>
    </row>
    <row r="775" spans="1:77">
      <c r="A775" s="7"/>
      <c r="B775" s="7" t="s">
        <v>62</v>
      </c>
      <c r="C775" s="98">
        <f>SAStab!B2617</f>
        <v>0.34599999999999997</v>
      </c>
      <c r="D775" s="52">
        <f>SAStab!B11576</f>
        <v>1050</v>
      </c>
      <c r="E775" s="52">
        <f>SAStab!C11576</f>
        <v>0</v>
      </c>
      <c r="F775" s="52">
        <f>SAStab!D11576</f>
        <v>0</v>
      </c>
      <c r="G775" s="52">
        <f>SAStab!E11576</f>
        <v>0</v>
      </c>
      <c r="H775" s="52">
        <f>SAStab!F11576</f>
        <v>0</v>
      </c>
      <c r="I775" s="52">
        <f>SAStab!G11576</f>
        <v>660</v>
      </c>
      <c r="J775" s="52">
        <f>SAStab!H11576</f>
        <v>3617</v>
      </c>
      <c r="K775" s="52">
        <f>SAStab!I11576</f>
        <v>5648</v>
      </c>
      <c r="L775" s="52">
        <f>SAStab!J11576</f>
        <v>13273</v>
      </c>
      <c r="N775" s="7"/>
      <c r="O775" s="7" t="str">
        <f t="shared" si="177"/>
        <v>Federal Income Tax</v>
      </c>
      <c r="P775" s="98">
        <f>SAStab!C2617</f>
        <v>0.379</v>
      </c>
      <c r="Q775">
        <f>SAStab!B11747</f>
        <v>1426</v>
      </c>
      <c r="R775" s="52">
        <f>SAStab!C11747</f>
        <v>0</v>
      </c>
      <c r="S775" s="52">
        <f>SAStab!D11747</f>
        <v>0</v>
      </c>
      <c r="T775" s="52">
        <f>SAStab!E11747</f>
        <v>0</v>
      </c>
      <c r="U775" s="52">
        <f>SAStab!F11747</f>
        <v>0</v>
      </c>
      <c r="V775" s="52">
        <f>SAStab!G11747</f>
        <v>1237</v>
      </c>
      <c r="W775" s="52">
        <f>SAStab!H11747</f>
        <v>4552</v>
      </c>
      <c r="X775">
        <f>SAStab!I11747</f>
        <v>6770</v>
      </c>
      <c r="Y775">
        <f>SAStab!J11747</f>
        <v>16986</v>
      </c>
      <c r="AA775" s="7"/>
      <c r="AB775" s="7" t="str">
        <f t="shared" si="178"/>
        <v>Federal Income Tax</v>
      </c>
      <c r="AC775" s="98">
        <f>SAStab!D2617</f>
        <v>0.34399999999999997</v>
      </c>
      <c r="AD775">
        <f>SAStab!B11918</f>
        <v>1413</v>
      </c>
      <c r="AE775">
        <f>SAStab!C11918</f>
        <v>0</v>
      </c>
      <c r="AF775">
        <f>SAStab!D11918</f>
        <v>0</v>
      </c>
      <c r="AG775">
        <f>SAStab!E11918</f>
        <v>0</v>
      </c>
      <c r="AH775">
        <f>SAStab!F11918</f>
        <v>0</v>
      </c>
      <c r="AI775">
        <f>SAStab!G11918</f>
        <v>1092</v>
      </c>
      <c r="AJ775">
        <f>SAStab!H11918</f>
        <v>4421</v>
      </c>
      <c r="AK775">
        <f>SAStab!I11918</f>
        <v>6916</v>
      </c>
      <c r="AL775">
        <f>SAStab!J11918</f>
        <v>17415</v>
      </c>
      <c r="AN775" s="7"/>
      <c r="AO775" s="7" t="str">
        <f t="shared" si="179"/>
        <v>Federal Income Tax</v>
      </c>
      <c r="AP775" s="98">
        <f>SAStab!E2617</f>
        <v>0.33900000000000002</v>
      </c>
      <c r="AQ775" s="52">
        <f>SAStab!B12089</f>
        <v>1658</v>
      </c>
      <c r="AR775" s="52">
        <f>SAStab!C12089</f>
        <v>0</v>
      </c>
      <c r="AS775" s="52">
        <f>SAStab!D12089</f>
        <v>0</v>
      </c>
      <c r="AT775" s="52">
        <f>SAStab!E12089</f>
        <v>0</v>
      </c>
      <c r="AU775" s="52">
        <f>SAStab!F12089</f>
        <v>0</v>
      </c>
      <c r="AV775" s="52">
        <f>SAStab!G12089</f>
        <v>1257</v>
      </c>
      <c r="AW775" s="52">
        <f>SAStab!H12089</f>
        <v>4843</v>
      </c>
      <c r="AX775" s="52">
        <f>SAStab!I12089</f>
        <v>7795</v>
      </c>
      <c r="AY775" s="52">
        <f>SAStab!J12089</f>
        <v>18977</v>
      </c>
      <c r="BA775" s="7"/>
      <c r="BB775" s="7" t="str">
        <f t="shared" si="180"/>
        <v>Federal Income Tax</v>
      </c>
      <c r="BC775" s="98">
        <f>SAStab!F2617</f>
        <v>0.35399999999999998</v>
      </c>
      <c r="BD775" s="52">
        <f>SAStab!B12260</f>
        <v>1908</v>
      </c>
      <c r="BE775" s="52">
        <f>SAStab!C12260</f>
        <v>0</v>
      </c>
      <c r="BF775" s="52">
        <f>SAStab!D12260</f>
        <v>0</v>
      </c>
      <c r="BG775" s="52">
        <f>SAStab!E12260</f>
        <v>0</v>
      </c>
      <c r="BH775" s="52">
        <f>SAStab!F12260</f>
        <v>0</v>
      </c>
      <c r="BI775" s="52">
        <f>SAStab!G12260</f>
        <v>1545</v>
      </c>
      <c r="BJ775" s="52">
        <f>SAStab!H12260</f>
        <v>5638</v>
      </c>
      <c r="BK775" s="52">
        <f>SAStab!I12260</f>
        <v>9778</v>
      </c>
      <c r="BL775" s="52">
        <f>SAStab!J12260</f>
        <v>22741</v>
      </c>
      <c r="BN775" s="7"/>
      <c r="BO775" s="7" t="str">
        <f t="shared" si="181"/>
        <v>Federal Income Tax</v>
      </c>
      <c r="BP775" s="98">
        <f>SAStab!G2617</f>
        <v>0.373</v>
      </c>
      <c r="BQ775">
        <f>SAStab!B12431</f>
        <v>2455</v>
      </c>
      <c r="BR775">
        <f>SAStab!C12431</f>
        <v>0</v>
      </c>
      <c r="BS775">
        <f>SAStab!D12431</f>
        <v>0</v>
      </c>
      <c r="BT775">
        <f>SAStab!E12431</f>
        <v>0</v>
      </c>
      <c r="BU775">
        <f>SAStab!F12431</f>
        <v>0</v>
      </c>
      <c r="BV775" s="11">
        <f>SAStab!G12431</f>
        <v>2157</v>
      </c>
      <c r="BW775" s="11">
        <f>SAStab!H12431</f>
        <v>6644</v>
      </c>
      <c r="BX775" s="11">
        <f>SAStab!I12431</f>
        <v>11855</v>
      </c>
      <c r="BY775" s="11">
        <f>SAStab!J12431</f>
        <v>28548</v>
      </c>
    </row>
    <row r="776" spans="1:77">
      <c r="A776" s="7"/>
      <c r="B776" s="7" t="s">
        <v>277</v>
      </c>
      <c r="C776" s="98">
        <f>SAStab!B2618</f>
        <v>0.27400000000000002</v>
      </c>
      <c r="D776" s="52">
        <f>SAStab!B11577</f>
        <v>241</v>
      </c>
      <c r="E776" s="52">
        <f>SAStab!C11577</f>
        <v>0</v>
      </c>
      <c r="F776" s="52">
        <f>SAStab!D11577</f>
        <v>0</v>
      </c>
      <c r="G776" s="52">
        <f>SAStab!E11577</f>
        <v>0</v>
      </c>
      <c r="H776" s="52">
        <f>SAStab!F11577</f>
        <v>0</v>
      </c>
      <c r="I776" s="52">
        <f>SAStab!G11577</f>
        <v>2</v>
      </c>
      <c r="J776" s="52">
        <f>SAStab!H11577</f>
        <v>760</v>
      </c>
      <c r="K776" s="52">
        <f>SAStab!I11577</f>
        <v>1392</v>
      </c>
      <c r="L776" s="52">
        <f>SAStab!J11577</f>
        <v>3843</v>
      </c>
      <c r="N776" s="7"/>
      <c r="O776" s="7" t="str">
        <f t="shared" si="177"/>
        <v>State Income Tax</v>
      </c>
      <c r="P776" s="98">
        <f>SAStab!C2618</f>
        <v>0.28199999999999997</v>
      </c>
      <c r="Q776">
        <f>SAStab!B11748</f>
        <v>287</v>
      </c>
      <c r="R776" s="52">
        <f>SAStab!C11748</f>
        <v>0</v>
      </c>
      <c r="S776" s="52">
        <f>SAStab!D11748</f>
        <v>0</v>
      </c>
      <c r="T776" s="52">
        <f>SAStab!E11748</f>
        <v>0</v>
      </c>
      <c r="U776" s="52">
        <f>SAStab!F11748</f>
        <v>0</v>
      </c>
      <c r="V776" s="52">
        <f>SAStab!G11748</f>
        <v>41</v>
      </c>
      <c r="W776" s="52">
        <f>SAStab!H11748</f>
        <v>921</v>
      </c>
      <c r="X776">
        <f>SAStab!I11748</f>
        <v>1606</v>
      </c>
      <c r="Y776">
        <f>SAStab!J11748</f>
        <v>3939</v>
      </c>
      <c r="AA776" s="7"/>
      <c r="AB776" s="7" t="str">
        <f t="shared" si="178"/>
        <v>State Income Tax</v>
      </c>
      <c r="AC776" s="98">
        <f>SAStab!D2618</f>
        <v>0.255</v>
      </c>
      <c r="AD776">
        <f>SAStab!B11919</f>
        <v>254</v>
      </c>
      <c r="AE776">
        <f>SAStab!C11919</f>
        <v>0</v>
      </c>
      <c r="AF776">
        <f>SAStab!D11919</f>
        <v>0</v>
      </c>
      <c r="AG776">
        <f>SAStab!E11919</f>
        <v>0</v>
      </c>
      <c r="AH776">
        <f>SAStab!F11919</f>
        <v>0</v>
      </c>
      <c r="AI776">
        <f>SAStab!G11919</f>
        <v>0</v>
      </c>
      <c r="AJ776">
        <f>SAStab!H11919</f>
        <v>742</v>
      </c>
      <c r="AK776">
        <f>SAStab!I11919</f>
        <v>1556</v>
      </c>
      <c r="AL776">
        <f>SAStab!J11919</f>
        <v>3918</v>
      </c>
      <c r="AN776" s="7"/>
      <c r="AO776" s="7" t="str">
        <f t="shared" si="179"/>
        <v>State Income Tax</v>
      </c>
      <c r="AP776" s="98">
        <f>SAStab!E2618</f>
        <v>0.25700000000000001</v>
      </c>
      <c r="AQ776" s="52">
        <f>SAStab!B12090</f>
        <v>319</v>
      </c>
      <c r="AR776" s="52">
        <f>SAStab!C12090</f>
        <v>0</v>
      </c>
      <c r="AS776" s="52">
        <f>SAStab!D12090</f>
        <v>0</v>
      </c>
      <c r="AT776" s="52">
        <f>SAStab!E12090</f>
        <v>0</v>
      </c>
      <c r="AU776" s="52">
        <f>SAStab!F12090</f>
        <v>0</v>
      </c>
      <c r="AV776" s="52">
        <f>SAStab!G12090</f>
        <v>0</v>
      </c>
      <c r="AW776" s="52">
        <f>SAStab!H12090</f>
        <v>862</v>
      </c>
      <c r="AX776" s="52">
        <f>SAStab!I12090</f>
        <v>1691</v>
      </c>
      <c r="AY776" s="52">
        <f>SAStab!J12090</f>
        <v>4649</v>
      </c>
      <c r="BA776" s="7"/>
      <c r="BB776" s="7" t="str">
        <f t="shared" si="180"/>
        <v>State Income Tax</v>
      </c>
      <c r="BC776" s="98">
        <f>SAStab!F2618</f>
        <v>0.25700000000000001</v>
      </c>
      <c r="BD776" s="52">
        <f>SAStab!B12261</f>
        <v>309</v>
      </c>
      <c r="BE776" s="52">
        <f>SAStab!C12261</f>
        <v>0</v>
      </c>
      <c r="BF776" s="52">
        <f>SAStab!D12261</f>
        <v>0</v>
      </c>
      <c r="BG776" s="52">
        <f>SAStab!E12261</f>
        <v>0</v>
      </c>
      <c r="BH776" s="52">
        <f>SAStab!F12261</f>
        <v>0</v>
      </c>
      <c r="BI776" s="52">
        <f>SAStab!G12261</f>
        <v>0</v>
      </c>
      <c r="BJ776" s="52">
        <f>SAStab!H12261</f>
        <v>896</v>
      </c>
      <c r="BK776" s="52">
        <f>SAStab!I12261</f>
        <v>1821</v>
      </c>
      <c r="BL776" s="52">
        <f>SAStab!J12261</f>
        <v>4904</v>
      </c>
      <c r="BN776" s="7"/>
      <c r="BO776" s="7" t="str">
        <f t="shared" si="181"/>
        <v>State Income Tax</v>
      </c>
      <c r="BP776" s="98">
        <f>SAStab!G2618</f>
        <v>0.26100000000000001</v>
      </c>
      <c r="BQ776">
        <f>SAStab!B12432</f>
        <v>384</v>
      </c>
      <c r="BR776">
        <f>SAStab!C12432</f>
        <v>0</v>
      </c>
      <c r="BS776">
        <f>SAStab!D12432</f>
        <v>0</v>
      </c>
      <c r="BT776">
        <f>SAStab!E12432</f>
        <v>0</v>
      </c>
      <c r="BU776">
        <f>SAStab!F12432</f>
        <v>0</v>
      </c>
      <c r="BV776" s="11">
        <f>SAStab!G12432</f>
        <v>1</v>
      </c>
      <c r="BW776" s="11">
        <f>SAStab!H12432</f>
        <v>971</v>
      </c>
      <c r="BX776" s="11">
        <f>SAStab!I12432</f>
        <v>2012</v>
      </c>
      <c r="BY776" s="11">
        <f>SAStab!J12432</f>
        <v>5320</v>
      </c>
    </row>
    <row r="777" spans="1:77">
      <c r="A777" s="7"/>
      <c r="B777" s="7" t="s">
        <v>297</v>
      </c>
      <c r="C777" s="98">
        <f>SAStab!B2619</f>
        <v>0.30199999999999999</v>
      </c>
      <c r="D777" s="52">
        <f>SAStab!B11578</f>
        <v>403</v>
      </c>
      <c r="E777" s="52">
        <f>SAStab!C11578</f>
        <v>0</v>
      </c>
      <c r="F777" s="52">
        <f>SAStab!D11578</f>
        <v>0</v>
      </c>
      <c r="G777" s="52">
        <f>SAStab!E11578</f>
        <v>0</v>
      </c>
      <c r="H777" s="52">
        <f>SAStab!F11578</f>
        <v>0</v>
      </c>
      <c r="I777" s="52">
        <f>SAStab!G11578</f>
        <v>374</v>
      </c>
      <c r="J777" s="52">
        <f>SAStab!H11578</f>
        <v>1530</v>
      </c>
      <c r="K777" s="52">
        <f>SAStab!I11578</f>
        <v>2254</v>
      </c>
      <c r="L777" s="52">
        <f>SAStab!J11578</f>
        <v>4107</v>
      </c>
      <c r="N777" s="7"/>
      <c r="O777" s="7" t="str">
        <f t="shared" si="177"/>
        <v>OASDI tax</v>
      </c>
      <c r="P777" s="98">
        <f>SAStab!C2619</f>
        <v>0.36499999999999999</v>
      </c>
      <c r="Q777">
        <f>SAStab!B11749</f>
        <v>689</v>
      </c>
      <c r="R777" s="52">
        <f>SAStab!C11749</f>
        <v>0</v>
      </c>
      <c r="S777" s="52">
        <f>SAStab!D11749</f>
        <v>0</v>
      </c>
      <c r="T777" s="52">
        <f>SAStab!E11749</f>
        <v>0</v>
      </c>
      <c r="U777" s="52">
        <f>SAStab!F11749</f>
        <v>0</v>
      </c>
      <c r="V777" s="52">
        <f>SAStab!G11749</f>
        <v>935</v>
      </c>
      <c r="W777" s="52">
        <f>SAStab!H11749</f>
        <v>2382</v>
      </c>
      <c r="X777">
        <f>SAStab!I11749</f>
        <v>3423</v>
      </c>
      <c r="Y777">
        <f>SAStab!J11749</f>
        <v>6698</v>
      </c>
      <c r="AA777" s="7"/>
      <c r="AB777" s="7" t="str">
        <f t="shared" si="178"/>
        <v>OASDI tax</v>
      </c>
      <c r="AC777" s="98">
        <f>SAStab!D2619</f>
        <v>0.33700000000000002</v>
      </c>
      <c r="AD777">
        <f>SAStab!B11920</f>
        <v>655</v>
      </c>
      <c r="AE777">
        <f>SAStab!C11920</f>
        <v>0</v>
      </c>
      <c r="AF777">
        <f>SAStab!D11920</f>
        <v>0</v>
      </c>
      <c r="AG777">
        <f>SAStab!E11920</f>
        <v>0</v>
      </c>
      <c r="AH777">
        <f>SAStab!F11920</f>
        <v>0</v>
      </c>
      <c r="AI777">
        <f>SAStab!G11920</f>
        <v>719</v>
      </c>
      <c r="AJ777">
        <f>SAStab!H11920</f>
        <v>2357</v>
      </c>
      <c r="AK777">
        <f>SAStab!I11920</f>
        <v>3526</v>
      </c>
      <c r="AL777">
        <f>SAStab!J11920</f>
        <v>6389</v>
      </c>
      <c r="AN777" s="7"/>
      <c r="AO777" s="7" t="str">
        <f t="shared" si="179"/>
        <v>OASDI tax</v>
      </c>
      <c r="AP777" s="98">
        <f>SAStab!E2619</f>
        <v>0.32100000000000001</v>
      </c>
      <c r="AQ777" s="52">
        <f>SAStab!B12091</f>
        <v>689</v>
      </c>
      <c r="AR777" s="52">
        <f>SAStab!C12091</f>
        <v>0</v>
      </c>
      <c r="AS777" s="52">
        <f>SAStab!D12091</f>
        <v>0</v>
      </c>
      <c r="AT777" s="52">
        <f>SAStab!E12091</f>
        <v>0</v>
      </c>
      <c r="AU777" s="52">
        <f>SAStab!F12091</f>
        <v>0</v>
      </c>
      <c r="AV777" s="52">
        <f>SAStab!G12091</f>
        <v>672</v>
      </c>
      <c r="AW777" s="52">
        <f>SAStab!H12091</f>
        <v>2530</v>
      </c>
      <c r="AX777" s="52">
        <f>SAStab!I12091</f>
        <v>3863</v>
      </c>
      <c r="AY777" s="52">
        <f>SAStab!J12091</f>
        <v>7207</v>
      </c>
      <c r="BA777" s="7"/>
      <c r="BB777" s="7" t="str">
        <f t="shared" si="180"/>
        <v>OASDI tax</v>
      </c>
      <c r="BC777" s="98">
        <f>SAStab!F2619</f>
        <v>0.33100000000000002</v>
      </c>
      <c r="BD777" s="52">
        <f>SAStab!B12262</f>
        <v>758</v>
      </c>
      <c r="BE777" s="52">
        <f>SAStab!C12262</f>
        <v>0</v>
      </c>
      <c r="BF777" s="52">
        <f>SAStab!D12262</f>
        <v>0</v>
      </c>
      <c r="BG777" s="52">
        <f>SAStab!E12262</f>
        <v>0</v>
      </c>
      <c r="BH777" s="52">
        <f>SAStab!F12262</f>
        <v>0</v>
      </c>
      <c r="BI777" s="52">
        <f>SAStab!G12262</f>
        <v>811</v>
      </c>
      <c r="BJ777" s="52">
        <f>SAStab!H12262</f>
        <v>2671</v>
      </c>
      <c r="BK777" s="52">
        <f>SAStab!I12262</f>
        <v>4082</v>
      </c>
      <c r="BL777" s="52">
        <f>SAStab!J12262</f>
        <v>8026</v>
      </c>
      <c r="BN777" s="7"/>
      <c r="BO777" s="7" t="str">
        <f t="shared" si="181"/>
        <v>OASDI tax</v>
      </c>
      <c r="BP777" s="98">
        <f>SAStab!G2619</f>
        <v>0.317</v>
      </c>
      <c r="BQ777">
        <f>SAStab!B12433</f>
        <v>791</v>
      </c>
      <c r="BR777">
        <f>SAStab!C12433</f>
        <v>0</v>
      </c>
      <c r="BS777">
        <f>SAStab!D12433</f>
        <v>0</v>
      </c>
      <c r="BT777">
        <f>SAStab!E12433</f>
        <v>0</v>
      </c>
      <c r="BU777">
        <f>SAStab!F12433</f>
        <v>0</v>
      </c>
      <c r="BV777" s="11">
        <f>SAStab!G12433</f>
        <v>672</v>
      </c>
      <c r="BW777" s="11">
        <f>SAStab!H12433</f>
        <v>2890</v>
      </c>
      <c r="BX777" s="11">
        <f>SAStab!I12433</f>
        <v>4375</v>
      </c>
      <c r="BY777" s="11">
        <f>SAStab!J12433</f>
        <v>8548</v>
      </c>
    </row>
    <row r="778" spans="1:77">
      <c r="A778" s="7"/>
      <c r="B778" s="7" t="s">
        <v>298</v>
      </c>
      <c r="C778" s="98">
        <f>SAStab!B2620</f>
        <v>0.30199999999999999</v>
      </c>
      <c r="D778" s="52">
        <f>SAStab!B11579</f>
        <v>96</v>
      </c>
      <c r="E778" s="52">
        <f>SAStab!C11579</f>
        <v>0</v>
      </c>
      <c r="F778" s="52">
        <f>SAStab!D11579</f>
        <v>0</v>
      </c>
      <c r="G778" s="52">
        <f>SAStab!E11579</f>
        <v>0</v>
      </c>
      <c r="H778" s="52">
        <f>SAStab!F11579</f>
        <v>0</v>
      </c>
      <c r="I778" s="52">
        <f>SAStab!G11579</f>
        <v>87</v>
      </c>
      <c r="J778" s="52">
        <f>SAStab!H11579</f>
        <v>358</v>
      </c>
      <c r="K778" s="52">
        <f>SAStab!I11579</f>
        <v>527</v>
      </c>
      <c r="L778" s="52">
        <f>SAStab!J11579</f>
        <v>963</v>
      </c>
      <c r="N778" s="7"/>
      <c r="O778" s="7" t="str">
        <f t="shared" si="177"/>
        <v>HI tax</v>
      </c>
      <c r="P778" s="98">
        <f>SAStab!C2620</f>
        <v>0.36499999999999999</v>
      </c>
      <c r="Q778">
        <f>SAStab!B11750</f>
        <v>133</v>
      </c>
      <c r="R778" s="52">
        <f>SAStab!C11750</f>
        <v>0</v>
      </c>
      <c r="S778" s="52">
        <f>SAStab!D11750</f>
        <v>0</v>
      </c>
      <c r="T778" s="52">
        <f>SAStab!E11750</f>
        <v>0</v>
      </c>
      <c r="U778" s="52">
        <f>SAStab!F11750</f>
        <v>0</v>
      </c>
      <c r="V778" s="52">
        <f>SAStab!G11750</f>
        <v>176</v>
      </c>
      <c r="W778" s="52">
        <f>SAStab!H11750</f>
        <v>449</v>
      </c>
      <c r="X778">
        <f>SAStab!I11750</f>
        <v>645</v>
      </c>
      <c r="Y778">
        <f>SAStab!J11750</f>
        <v>1272</v>
      </c>
      <c r="AA778" s="7"/>
      <c r="AB778" s="7" t="str">
        <f t="shared" si="178"/>
        <v>HI tax</v>
      </c>
      <c r="AC778" s="98">
        <f>SAStab!D2620</f>
        <v>0.33700000000000002</v>
      </c>
      <c r="AD778">
        <f>SAStab!B11921</f>
        <v>125</v>
      </c>
      <c r="AE778">
        <f>SAStab!C11921</f>
        <v>0</v>
      </c>
      <c r="AF778">
        <f>SAStab!D11921</f>
        <v>0</v>
      </c>
      <c r="AG778">
        <f>SAStab!E11921</f>
        <v>0</v>
      </c>
      <c r="AH778">
        <f>SAStab!F11921</f>
        <v>0</v>
      </c>
      <c r="AI778">
        <f>SAStab!G11921</f>
        <v>135</v>
      </c>
      <c r="AJ778">
        <f>SAStab!H11921</f>
        <v>444</v>
      </c>
      <c r="AK778">
        <f>SAStab!I11921</f>
        <v>664</v>
      </c>
      <c r="AL778">
        <f>SAStab!J11921</f>
        <v>1216</v>
      </c>
      <c r="AN778" s="7"/>
      <c r="AO778" s="7" t="str">
        <f t="shared" si="179"/>
        <v>HI tax</v>
      </c>
      <c r="AP778" s="98">
        <f>SAStab!E2620</f>
        <v>0.32100000000000001</v>
      </c>
      <c r="AQ778" s="52">
        <f>SAStab!B12092</f>
        <v>133</v>
      </c>
      <c r="AR778" s="52">
        <f>SAStab!C12092</f>
        <v>0</v>
      </c>
      <c r="AS778" s="52">
        <f>SAStab!D12092</f>
        <v>0</v>
      </c>
      <c r="AT778" s="52">
        <f>SAStab!E12092</f>
        <v>0</v>
      </c>
      <c r="AU778" s="52">
        <f>SAStab!F12092</f>
        <v>0</v>
      </c>
      <c r="AV778" s="52">
        <f>SAStab!G12092</f>
        <v>127</v>
      </c>
      <c r="AW778" s="52">
        <f>SAStab!H12092</f>
        <v>476</v>
      </c>
      <c r="AX778" s="52">
        <f>SAStab!I12092</f>
        <v>728</v>
      </c>
      <c r="AY778" s="52">
        <f>SAStab!J12092</f>
        <v>1373</v>
      </c>
      <c r="BA778" s="7"/>
      <c r="BB778" s="7" t="str">
        <f t="shared" si="180"/>
        <v>HI tax</v>
      </c>
      <c r="BC778" s="98">
        <f>SAStab!F2620</f>
        <v>0.33100000000000002</v>
      </c>
      <c r="BD778" s="52">
        <f>SAStab!B12263</f>
        <v>145</v>
      </c>
      <c r="BE778" s="52">
        <f>SAStab!C12263</f>
        <v>0</v>
      </c>
      <c r="BF778" s="52">
        <f>SAStab!D12263</f>
        <v>0</v>
      </c>
      <c r="BG778" s="52">
        <f>SAStab!E12263</f>
        <v>0</v>
      </c>
      <c r="BH778" s="52">
        <f>SAStab!F12263</f>
        <v>0</v>
      </c>
      <c r="BI778" s="52">
        <f>SAStab!G12263</f>
        <v>153</v>
      </c>
      <c r="BJ778" s="52">
        <f>SAStab!H12263</f>
        <v>503</v>
      </c>
      <c r="BK778" s="52">
        <f>SAStab!I12263</f>
        <v>769</v>
      </c>
      <c r="BL778" s="52">
        <f>SAStab!J12263</f>
        <v>1512</v>
      </c>
      <c r="BN778" s="7"/>
      <c r="BO778" s="7" t="str">
        <f t="shared" si="181"/>
        <v>HI tax</v>
      </c>
      <c r="BP778" s="98">
        <f>SAStab!G2620</f>
        <v>0.317</v>
      </c>
      <c r="BQ778">
        <f>SAStab!B12434</f>
        <v>152</v>
      </c>
      <c r="BR778">
        <f>SAStab!C12434</f>
        <v>0</v>
      </c>
      <c r="BS778">
        <f>SAStab!D12434</f>
        <v>0</v>
      </c>
      <c r="BT778">
        <f>SAStab!E12434</f>
        <v>0</v>
      </c>
      <c r="BU778">
        <f>SAStab!F12434</f>
        <v>0</v>
      </c>
      <c r="BV778" s="11">
        <f>SAStab!G12434</f>
        <v>127</v>
      </c>
      <c r="BW778" s="11">
        <f>SAStab!H12434</f>
        <v>544</v>
      </c>
      <c r="BX778" s="11">
        <f>SAStab!I12434</f>
        <v>824</v>
      </c>
      <c r="BY778" s="11">
        <f>SAStab!J12434</f>
        <v>1610</v>
      </c>
    </row>
    <row r="779" spans="1:77">
      <c r="A779" s="7"/>
      <c r="B779" s="7" t="s">
        <v>268</v>
      </c>
      <c r="C779" s="98">
        <f>SAStab!B2621</f>
        <v>2E-3</v>
      </c>
      <c r="D779" s="52">
        <f>SAStab!B11580</f>
        <v>2</v>
      </c>
      <c r="E779" s="52">
        <f>SAStab!C11580</f>
        <v>0</v>
      </c>
      <c r="F779" s="52">
        <f>SAStab!D11580</f>
        <v>0</v>
      </c>
      <c r="G779" s="52">
        <f>SAStab!E11580</f>
        <v>0</v>
      </c>
      <c r="H779" s="52">
        <f>SAStab!F11580</f>
        <v>0</v>
      </c>
      <c r="I779" s="52">
        <f>SAStab!G11580</f>
        <v>0</v>
      </c>
      <c r="J779" s="52">
        <f>SAStab!H11580</f>
        <v>0</v>
      </c>
      <c r="K779" s="52">
        <f>SAStab!I11580</f>
        <v>0</v>
      </c>
      <c r="L779" s="52">
        <f>SAStab!J11580</f>
        <v>0</v>
      </c>
      <c r="N779" s="7"/>
      <c r="O779" s="7" t="str">
        <f t="shared" si="177"/>
        <v>Medicare Surtax</v>
      </c>
      <c r="P779" s="98">
        <f>SAStab!C2621</f>
        <v>8.9999999999999993E-3</v>
      </c>
      <c r="Q779">
        <f>SAStab!B11751</f>
        <v>8</v>
      </c>
      <c r="R779" s="52">
        <f>SAStab!C11751</f>
        <v>0</v>
      </c>
      <c r="S779" s="52">
        <f>SAStab!D11751</f>
        <v>0</v>
      </c>
      <c r="T779" s="52">
        <f>SAStab!E11751</f>
        <v>0</v>
      </c>
      <c r="U779" s="52">
        <f>SAStab!F11751</f>
        <v>0</v>
      </c>
      <c r="V779" s="52">
        <f>SAStab!G11751</f>
        <v>0</v>
      </c>
      <c r="W779" s="52">
        <f>SAStab!H11751</f>
        <v>0</v>
      </c>
      <c r="X779">
        <f>SAStab!I11751</f>
        <v>0</v>
      </c>
      <c r="Y779">
        <f>SAStab!J11751</f>
        <v>0</v>
      </c>
      <c r="AA779" s="7"/>
      <c r="AB779" s="7" t="str">
        <f t="shared" si="178"/>
        <v>Medicare Surtax</v>
      </c>
      <c r="AC779" s="98">
        <f>SAStab!D2621</f>
        <v>1.7000000000000001E-2</v>
      </c>
      <c r="AD779">
        <f>SAStab!B11922</f>
        <v>15</v>
      </c>
      <c r="AE779">
        <f>SAStab!C11922</f>
        <v>0</v>
      </c>
      <c r="AF779">
        <f>SAStab!D11922</f>
        <v>0</v>
      </c>
      <c r="AG779">
        <f>SAStab!E11922</f>
        <v>0</v>
      </c>
      <c r="AH779">
        <f>SAStab!F11922</f>
        <v>0</v>
      </c>
      <c r="AI779">
        <f>SAStab!G11922</f>
        <v>0</v>
      </c>
      <c r="AJ779">
        <f>SAStab!H11922</f>
        <v>0</v>
      </c>
      <c r="AK779">
        <f>SAStab!I11922</f>
        <v>0</v>
      </c>
      <c r="AL779">
        <f>SAStab!J11922</f>
        <v>262</v>
      </c>
      <c r="AN779" s="7"/>
      <c r="AO779" s="7" t="str">
        <f t="shared" si="179"/>
        <v>Medicare Surtax</v>
      </c>
      <c r="AP779" s="98">
        <f>SAStab!E2621</f>
        <v>4.2999999999999997E-2</v>
      </c>
      <c r="AQ779" s="52">
        <f>SAStab!B12093</f>
        <v>26</v>
      </c>
      <c r="AR779" s="52">
        <f>SAStab!C12093</f>
        <v>0</v>
      </c>
      <c r="AS779" s="52">
        <f>SAStab!D12093</f>
        <v>0</v>
      </c>
      <c r="AT779" s="52">
        <f>SAStab!E12093</f>
        <v>0</v>
      </c>
      <c r="AU779" s="52">
        <f>SAStab!F12093</f>
        <v>0</v>
      </c>
      <c r="AV779" s="52">
        <f>SAStab!G12093</f>
        <v>0</v>
      </c>
      <c r="AW779" s="52">
        <f>SAStab!H12093</f>
        <v>0</v>
      </c>
      <c r="AX779" s="52">
        <f>SAStab!I12093</f>
        <v>0</v>
      </c>
      <c r="AY779" s="52">
        <f>SAStab!J12093</f>
        <v>713</v>
      </c>
      <c r="BA779" s="7"/>
      <c r="BB779" s="7" t="str">
        <f t="shared" si="180"/>
        <v>Medicare Surtax</v>
      </c>
      <c r="BC779" s="98">
        <f>SAStab!F2621</f>
        <v>9.4E-2</v>
      </c>
      <c r="BD779" s="52">
        <f>SAStab!B12264</f>
        <v>52</v>
      </c>
      <c r="BE779" s="52">
        <f>SAStab!C12264</f>
        <v>0</v>
      </c>
      <c r="BF779" s="52">
        <f>SAStab!D12264</f>
        <v>0</v>
      </c>
      <c r="BG779" s="52">
        <f>SAStab!E12264</f>
        <v>0</v>
      </c>
      <c r="BH779" s="52">
        <f>SAStab!F12264</f>
        <v>0</v>
      </c>
      <c r="BI779" s="52">
        <f>SAStab!G12264</f>
        <v>0</v>
      </c>
      <c r="BJ779" s="52">
        <f>SAStab!H12264</f>
        <v>0</v>
      </c>
      <c r="BK779" s="52">
        <f>SAStab!I12264</f>
        <v>214</v>
      </c>
      <c r="BL779" s="52">
        <f>SAStab!J12264</f>
        <v>1311</v>
      </c>
      <c r="BN779" s="7"/>
      <c r="BO779" s="7" t="str">
        <f t="shared" si="181"/>
        <v>Medicare Surtax</v>
      </c>
      <c r="BP779" s="98">
        <f>SAStab!G2621</f>
        <v>0.183</v>
      </c>
      <c r="BQ779">
        <f>SAStab!B12435</f>
        <v>88</v>
      </c>
      <c r="BR779">
        <f>SAStab!C12435</f>
        <v>0</v>
      </c>
      <c r="BS779">
        <f>SAStab!D12435</f>
        <v>0</v>
      </c>
      <c r="BT779">
        <f>SAStab!E12435</f>
        <v>0</v>
      </c>
      <c r="BU779">
        <f>SAStab!F12435</f>
        <v>0</v>
      </c>
      <c r="BV779" s="11">
        <f>SAStab!G12435</f>
        <v>0</v>
      </c>
      <c r="BW779" s="11">
        <f>SAStab!H12435</f>
        <v>150</v>
      </c>
      <c r="BX779" s="11">
        <f>SAStab!I12435</f>
        <v>458</v>
      </c>
      <c r="BY779" s="11">
        <f>SAStab!J12435</f>
        <v>1716</v>
      </c>
    </row>
    <row r="780" spans="1:77">
      <c r="A780" s="7"/>
      <c r="B780" s="7" t="s">
        <v>296</v>
      </c>
      <c r="C780" s="98">
        <f>SAStab!B2622</f>
        <v>0.93899999999999995</v>
      </c>
      <c r="D780" s="52">
        <f>SAStab!B11581</f>
        <v>1419</v>
      </c>
      <c r="E780" s="52">
        <f>SAStab!C11581</f>
        <v>0</v>
      </c>
      <c r="F780" s="52">
        <f>SAStab!D11581</f>
        <v>1500.08</v>
      </c>
      <c r="G780" s="52">
        <f>SAStab!E11581</f>
        <v>1500.1</v>
      </c>
      <c r="H780" s="52">
        <f>SAStab!F11581</f>
        <v>1500.1</v>
      </c>
      <c r="I780" s="52">
        <f>SAStab!G11581</f>
        <v>1500</v>
      </c>
      <c r="J780" s="52">
        <f>SAStab!H11581</f>
        <v>1500</v>
      </c>
      <c r="K780" s="52">
        <f>SAStab!I11581</f>
        <v>1500</v>
      </c>
      <c r="L780" s="52">
        <f>SAStab!J11581</f>
        <v>1500</v>
      </c>
      <c r="N780" s="7"/>
      <c r="O780" s="7" t="str">
        <f t="shared" si="177"/>
        <v>Medicare Part B Premium</v>
      </c>
      <c r="P780" s="98">
        <f>SAStab!C2622</f>
        <v>0.94</v>
      </c>
      <c r="Q780">
        <f>SAStab!B11752</f>
        <v>1763</v>
      </c>
      <c r="R780" s="52">
        <f>SAStab!C11752</f>
        <v>0</v>
      </c>
      <c r="S780" s="52">
        <f>SAStab!D11752</f>
        <v>1862.3</v>
      </c>
      <c r="T780" s="52">
        <f>SAStab!E11752</f>
        <v>1862.3</v>
      </c>
      <c r="U780" s="52">
        <f>SAStab!F11752</f>
        <v>1862.3</v>
      </c>
      <c r="V780" s="52">
        <f>SAStab!G11752</f>
        <v>1862</v>
      </c>
      <c r="W780" s="52">
        <f>SAStab!H11752</f>
        <v>1862</v>
      </c>
      <c r="X780">
        <f>SAStab!I11752</f>
        <v>1862</v>
      </c>
      <c r="Y780">
        <f>SAStab!J11752</f>
        <v>1862</v>
      </c>
      <c r="AA780" s="7"/>
      <c r="AB780" s="7" t="str">
        <f t="shared" si="178"/>
        <v>Medicare Part B Premium</v>
      </c>
      <c r="AC780" s="98">
        <f>SAStab!D2622</f>
        <v>0.94399999999999995</v>
      </c>
      <c r="AD780">
        <f>SAStab!B11923</f>
        <v>2231</v>
      </c>
      <c r="AE780">
        <f>SAStab!C11923</f>
        <v>0</v>
      </c>
      <c r="AF780">
        <f>SAStab!D11923</f>
        <v>2346.06</v>
      </c>
      <c r="AG780">
        <f>SAStab!E11923</f>
        <v>2346.1</v>
      </c>
      <c r="AH780">
        <f>SAStab!F11923</f>
        <v>2346.1</v>
      </c>
      <c r="AI780">
        <f>SAStab!G11923</f>
        <v>2346</v>
      </c>
      <c r="AJ780">
        <f>SAStab!H11923</f>
        <v>2346</v>
      </c>
      <c r="AK780">
        <f>SAStab!I11923</f>
        <v>2346</v>
      </c>
      <c r="AL780">
        <f>SAStab!J11923</f>
        <v>2346</v>
      </c>
      <c r="AN780" s="7"/>
      <c r="AO780" s="7" t="str">
        <f t="shared" si="179"/>
        <v>Medicare Part B Premium</v>
      </c>
      <c r="AP780" s="98">
        <f>SAStab!E2622</f>
        <v>0.94299999999999995</v>
      </c>
      <c r="AQ780" s="52">
        <f>SAStab!B12094</f>
        <v>2842</v>
      </c>
      <c r="AR780" s="52">
        <f>SAStab!C12094</f>
        <v>0</v>
      </c>
      <c r="AS780" s="52">
        <f>SAStab!D12094</f>
        <v>2977.43</v>
      </c>
      <c r="AT780" s="52">
        <f>SAStab!E12094</f>
        <v>2977.4</v>
      </c>
      <c r="AU780" s="52">
        <f>SAStab!F12094</f>
        <v>2977.4</v>
      </c>
      <c r="AV780" s="52">
        <f>SAStab!G12094</f>
        <v>2977</v>
      </c>
      <c r="AW780" s="52">
        <f>SAStab!H12094</f>
        <v>2977</v>
      </c>
      <c r="AX780" s="52">
        <f>SAStab!I12094</f>
        <v>2977</v>
      </c>
      <c r="AY780" s="52">
        <f>SAStab!J12094</f>
        <v>4168</v>
      </c>
      <c r="BA780" s="7"/>
      <c r="BB780" s="7" t="str">
        <f t="shared" si="180"/>
        <v>Medicare Part B Premium</v>
      </c>
      <c r="BC780" s="98">
        <f>SAStab!F2622</f>
        <v>0.94699999999999995</v>
      </c>
      <c r="BD780" s="52">
        <f>SAStab!B12265</f>
        <v>3576</v>
      </c>
      <c r="BE780" s="52">
        <f>SAStab!C12265</f>
        <v>0</v>
      </c>
      <c r="BF780" s="52">
        <f>SAStab!D12265</f>
        <v>3717.23</v>
      </c>
      <c r="BG780" s="52">
        <f>SAStab!E12265</f>
        <v>3717.2</v>
      </c>
      <c r="BH780" s="52">
        <f>SAStab!F12265</f>
        <v>3717.2</v>
      </c>
      <c r="BI780" s="52">
        <f>SAStab!G12265</f>
        <v>3717</v>
      </c>
      <c r="BJ780" s="52">
        <f>SAStab!H12265</f>
        <v>3717</v>
      </c>
      <c r="BK780" s="52">
        <f>SAStab!I12265</f>
        <v>3717</v>
      </c>
      <c r="BL780" s="52">
        <f>SAStab!J12265</f>
        <v>5204</v>
      </c>
      <c r="BN780" s="7"/>
      <c r="BO780" s="7" t="str">
        <f t="shared" si="181"/>
        <v>Medicare Part B Premium</v>
      </c>
      <c r="BP780" s="98">
        <f>SAStab!G2622</f>
        <v>0.94699999999999995</v>
      </c>
      <c r="BQ780">
        <f>SAStab!B12436</f>
        <v>4380</v>
      </c>
      <c r="BR780">
        <f>SAStab!C12436</f>
        <v>0</v>
      </c>
      <c r="BS780">
        <f>SAStab!D12436</f>
        <v>4517.92</v>
      </c>
      <c r="BT780">
        <f>SAStab!E12436</f>
        <v>4517.8999999999996</v>
      </c>
      <c r="BU780">
        <f>SAStab!F12436</f>
        <v>4517.8999999999996</v>
      </c>
      <c r="BV780" s="11">
        <f>SAStab!G12436</f>
        <v>4518</v>
      </c>
      <c r="BW780" s="11">
        <f>SAStab!H12436</f>
        <v>4518</v>
      </c>
      <c r="BX780" s="11">
        <f>SAStab!I12436</f>
        <v>4518</v>
      </c>
      <c r="BY780" s="11">
        <f>SAStab!J12436</f>
        <v>9036</v>
      </c>
    </row>
    <row r="781" spans="1:77">
      <c r="A781" s="7"/>
      <c r="B781" s="7" t="s">
        <v>299</v>
      </c>
      <c r="C781" s="98">
        <f>SAStab!B2623</f>
        <v>0.74</v>
      </c>
      <c r="D781" s="52">
        <f>SAStab!B11582</f>
        <v>383</v>
      </c>
      <c r="E781" s="52">
        <f>SAStab!C11582</f>
        <v>0</v>
      </c>
      <c r="F781" s="52">
        <f>SAStab!D11582</f>
        <v>0</v>
      </c>
      <c r="G781" s="52">
        <f>SAStab!E11582</f>
        <v>0</v>
      </c>
      <c r="H781" s="52">
        <f>SAStab!F11582</f>
        <v>513.6</v>
      </c>
      <c r="I781" s="52">
        <f>SAStab!G11582</f>
        <v>514</v>
      </c>
      <c r="J781" s="52">
        <f>SAStab!H11582</f>
        <v>514</v>
      </c>
      <c r="K781" s="52">
        <f>SAStab!I11582</f>
        <v>514</v>
      </c>
      <c r="L781" s="52">
        <f>SAStab!J11582</f>
        <v>514</v>
      </c>
      <c r="N781" s="7"/>
      <c r="O781" s="7" t="str">
        <f t="shared" si="177"/>
        <v>Medicare Part D Premium</v>
      </c>
      <c r="P781" s="98">
        <f>SAStab!C2623</f>
        <v>0.73899999999999999</v>
      </c>
      <c r="Q781">
        <f>SAStab!B11753</f>
        <v>520</v>
      </c>
      <c r="R781" s="52">
        <f>SAStab!C11753</f>
        <v>0</v>
      </c>
      <c r="S781" s="52">
        <f>SAStab!D11753</f>
        <v>0</v>
      </c>
      <c r="T781" s="52">
        <f>SAStab!E11753</f>
        <v>0</v>
      </c>
      <c r="U781" s="52">
        <f>SAStab!F11753</f>
        <v>699.6</v>
      </c>
      <c r="V781" s="52">
        <f>SAStab!G11753</f>
        <v>700</v>
      </c>
      <c r="W781" s="52">
        <f>SAStab!H11753</f>
        <v>700</v>
      </c>
      <c r="X781">
        <f>SAStab!I11753</f>
        <v>700</v>
      </c>
      <c r="Y781">
        <f>SAStab!J11753</f>
        <v>700</v>
      </c>
      <c r="AA781" s="7"/>
      <c r="AB781" s="7" t="str">
        <f t="shared" si="178"/>
        <v>Medicare Part D Premium</v>
      </c>
      <c r="AC781" s="98">
        <f>SAStab!D2623</f>
        <v>0.75</v>
      </c>
      <c r="AD781">
        <f>SAStab!B11924</f>
        <v>667</v>
      </c>
      <c r="AE781">
        <f>SAStab!C11924</f>
        <v>0</v>
      </c>
      <c r="AF781">
        <f>SAStab!D11924</f>
        <v>0</v>
      </c>
      <c r="AG781">
        <f>SAStab!E11924</f>
        <v>881.4</v>
      </c>
      <c r="AH781">
        <f>SAStab!F11924</f>
        <v>881.4</v>
      </c>
      <c r="AI781">
        <f>SAStab!G11924</f>
        <v>881</v>
      </c>
      <c r="AJ781">
        <f>SAStab!H11924</f>
        <v>881</v>
      </c>
      <c r="AK781">
        <f>SAStab!I11924</f>
        <v>881</v>
      </c>
      <c r="AL781">
        <f>SAStab!J11924</f>
        <v>881</v>
      </c>
      <c r="AN781" s="7"/>
      <c r="AO781" s="7" t="str">
        <f t="shared" si="179"/>
        <v>Medicare Part D Premium</v>
      </c>
      <c r="AP781" s="98">
        <f>SAStab!E2623</f>
        <v>0.746</v>
      </c>
      <c r="AQ781" s="52">
        <f>SAStab!B12095</f>
        <v>844</v>
      </c>
      <c r="AR781" s="52">
        <f>SAStab!C12095</f>
        <v>0</v>
      </c>
      <c r="AS781" s="52">
        <f>SAStab!D12095</f>
        <v>0</v>
      </c>
      <c r="AT781" s="52">
        <f>SAStab!E12095</f>
        <v>0</v>
      </c>
      <c r="AU781" s="52">
        <f>SAStab!F12095</f>
        <v>1118.5999999999999</v>
      </c>
      <c r="AV781" s="52">
        <f>SAStab!G12095</f>
        <v>1119</v>
      </c>
      <c r="AW781" s="52">
        <f>SAStab!H12095</f>
        <v>1119</v>
      </c>
      <c r="AX781" s="52">
        <f>SAStab!I12095</f>
        <v>1119</v>
      </c>
      <c r="AY781" s="52">
        <f>SAStab!J12095</f>
        <v>1535</v>
      </c>
      <c r="BA781" s="7"/>
      <c r="BB781" s="7" t="str">
        <f t="shared" si="180"/>
        <v>Medicare Part D Premium</v>
      </c>
      <c r="BC781" s="98">
        <f>SAStab!F2623</f>
        <v>0.747</v>
      </c>
      <c r="BD781" s="52">
        <f>SAStab!B12266</f>
        <v>1058</v>
      </c>
      <c r="BE781" s="52">
        <f>SAStab!C12266</f>
        <v>0</v>
      </c>
      <c r="BF781" s="52">
        <f>SAStab!D12266</f>
        <v>0</v>
      </c>
      <c r="BG781" s="52">
        <f>SAStab!E12266</f>
        <v>0</v>
      </c>
      <c r="BH781" s="52">
        <f>SAStab!F12266</f>
        <v>1396.5</v>
      </c>
      <c r="BI781" s="52">
        <f>SAStab!G12266</f>
        <v>1397</v>
      </c>
      <c r="BJ781" s="52">
        <f>SAStab!H12266</f>
        <v>1397</v>
      </c>
      <c r="BK781" s="52">
        <f>SAStab!I12266</f>
        <v>1397</v>
      </c>
      <c r="BL781" s="52">
        <f>SAStab!J12266</f>
        <v>1917</v>
      </c>
      <c r="BN781" s="7"/>
      <c r="BO781" s="7" t="str">
        <f t="shared" si="181"/>
        <v>Medicare Part D Premium</v>
      </c>
      <c r="BP781" s="98">
        <f>SAStab!G2623</f>
        <v>0.751</v>
      </c>
      <c r="BQ781">
        <f>SAStab!B12437</f>
        <v>1305</v>
      </c>
      <c r="BR781">
        <f>SAStab!C12437</f>
        <v>0</v>
      </c>
      <c r="BS781">
        <f>SAStab!D12437</f>
        <v>0</v>
      </c>
      <c r="BT781">
        <f>SAStab!E12437</f>
        <v>1697.3</v>
      </c>
      <c r="BU781">
        <f>SAStab!F12437</f>
        <v>1697.3</v>
      </c>
      <c r="BV781" s="11">
        <f>SAStab!G12437</f>
        <v>1697</v>
      </c>
      <c r="BW781" s="11">
        <f>SAStab!H12437</f>
        <v>1697</v>
      </c>
      <c r="BX781" s="11">
        <f>SAStab!I12437</f>
        <v>1697</v>
      </c>
      <c r="BY781" s="11">
        <f>SAStab!J12437</f>
        <v>3328</v>
      </c>
    </row>
    <row r="782" spans="1:77">
      <c r="A782" s="7"/>
      <c r="B782" s="7" t="s">
        <v>513</v>
      </c>
      <c r="C782" s="98">
        <f>SAStab!B2624</f>
        <v>0.995</v>
      </c>
      <c r="D782" s="52">
        <f>SAStab!B11583</f>
        <v>29352</v>
      </c>
      <c r="E782" s="52">
        <f>SAStab!C11583</f>
        <v>9500.43</v>
      </c>
      <c r="F782" s="52">
        <f>SAStab!D11583</f>
        <v>11808</v>
      </c>
      <c r="G782" s="52">
        <f>SAStab!E11583</f>
        <v>16171</v>
      </c>
      <c r="H782" s="52">
        <f>SAStab!F11583</f>
        <v>23544.6</v>
      </c>
      <c r="I782" s="52">
        <f>SAStab!G11583</f>
        <v>37435</v>
      </c>
      <c r="J782" s="52">
        <f>SAStab!H11583</f>
        <v>53765</v>
      </c>
      <c r="K782" s="52">
        <f>SAStab!I11583</f>
        <v>67891</v>
      </c>
      <c r="L782" s="52">
        <f>SAStab!J11583</f>
        <v>107114</v>
      </c>
      <c r="N782" s="7"/>
      <c r="O782" s="7" t="str">
        <f t="shared" si="177"/>
        <v>Equivalent Cash Income</v>
      </c>
      <c r="P782" s="98">
        <f>SAStab!C2624</f>
        <v>0.99399999999999999</v>
      </c>
      <c r="Q782">
        <f>SAStab!B11754</f>
        <v>32386</v>
      </c>
      <c r="R782" s="52">
        <f>SAStab!C11754</f>
        <v>10554.78</v>
      </c>
      <c r="S782" s="52">
        <f>SAStab!D11754</f>
        <v>13202.57</v>
      </c>
      <c r="T782" s="52">
        <f>SAStab!E11754</f>
        <v>17762.7</v>
      </c>
      <c r="U782" s="52">
        <f>SAStab!F11754</f>
        <v>25738.7</v>
      </c>
      <c r="V782" s="52">
        <f>SAStab!G11754</f>
        <v>40373</v>
      </c>
      <c r="W782" s="52">
        <f>SAStab!H11754</f>
        <v>58750</v>
      </c>
      <c r="X782">
        <f>SAStab!I11754</f>
        <v>72816</v>
      </c>
      <c r="Y782">
        <f>SAStab!J11754</f>
        <v>119355</v>
      </c>
      <c r="AA782" s="7"/>
      <c r="AB782" s="7" t="str">
        <f t="shared" si="178"/>
        <v>Equivalent Cash Income</v>
      </c>
      <c r="AC782" s="98">
        <f>SAStab!D2624</f>
        <v>0.99399999999999999</v>
      </c>
      <c r="AD782">
        <f>SAStab!B11925</f>
        <v>32073</v>
      </c>
      <c r="AE782">
        <f>SAStab!C11925</f>
        <v>11013.88</v>
      </c>
      <c r="AF782">
        <f>SAStab!D11925</f>
        <v>13577.93</v>
      </c>
      <c r="AG782">
        <f>SAStab!E11925</f>
        <v>18097.7</v>
      </c>
      <c r="AH782">
        <f>SAStab!F11925</f>
        <v>25360.1</v>
      </c>
      <c r="AI782">
        <f>SAStab!G11925</f>
        <v>39076</v>
      </c>
      <c r="AJ782">
        <f>SAStab!H11925</f>
        <v>58840</v>
      </c>
      <c r="AK782">
        <f>SAStab!I11925</f>
        <v>73892</v>
      </c>
      <c r="AL782">
        <f>SAStab!J11925</f>
        <v>118457</v>
      </c>
      <c r="AN782" s="7"/>
      <c r="AO782" s="7" t="str">
        <f t="shared" si="179"/>
        <v>Equivalent Cash Income</v>
      </c>
      <c r="AP782" s="98">
        <f>SAStab!E2624</f>
        <v>0.99</v>
      </c>
      <c r="AQ782" s="52">
        <f>SAStab!B12096</f>
        <v>33726</v>
      </c>
      <c r="AR782" s="52">
        <f>SAStab!C12096</f>
        <v>11027.71</v>
      </c>
      <c r="AS782" s="52">
        <f>SAStab!D12096</f>
        <v>13902.48</v>
      </c>
      <c r="AT782" s="52">
        <f>SAStab!E12096</f>
        <v>18534.5</v>
      </c>
      <c r="AU782" s="52">
        <f>SAStab!F12096</f>
        <v>25928.9</v>
      </c>
      <c r="AV782" s="52">
        <f>SAStab!G12096</f>
        <v>40717</v>
      </c>
      <c r="AW782" s="52">
        <f>SAStab!H12096</f>
        <v>63318</v>
      </c>
      <c r="AX782" s="52">
        <f>SAStab!I12096</f>
        <v>80291</v>
      </c>
      <c r="AY782" s="52">
        <f>SAStab!J12096</f>
        <v>127887</v>
      </c>
      <c r="BA782" s="7"/>
      <c r="BB782" s="7" t="str">
        <f t="shared" si="180"/>
        <v>Equivalent Cash Income</v>
      </c>
      <c r="BC782" s="98">
        <f>SAStab!F2624</f>
        <v>0.99099999999999999</v>
      </c>
      <c r="BD782" s="52">
        <f>SAStab!B12267</f>
        <v>36699</v>
      </c>
      <c r="BE782" s="52">
        <f>SAStab!C12267</f>
        <v>11361.9</v>
      </c>
      <c r="BF782" s="52">
        <f>SAStab!D12267</f>
        <v>14857.78</v>
      </c>
      <c r="BG782" s="52">
        <f>SAStab!E12267</f>
        <v>20098.3</v>
      </c>
      <c r="BH782" s="52">
        <f>SAStab!F12267</f>
        <v>28365.3</v>
      </c>
      <c r="BI782" s="52">
        <f>SAStab!G12267</f>
        <v>44418</v>
      </c>
      <c r="BJ782" s="52">
        <f>SAStab!H12267</f>
        <v>69197</v>
      </c>
      <c r="BK782" s="52">
        <f>SAStab!I12267</f>
        <v>92555</v>
      </c>
      <c r="BL782" s="52">
        <f>SAStab!J12267</f>
        <v>139641</v>
      </c>
      <c r="BN782" s="7"/>
      <c r="BO782" s="7" t="str">
        <f t="shared" si="181"/>
        <v>Equivalent Cash Income</v>
      </c>
      <c r="BP782" s="98">
        <f>SAStab!G2624</f>
        <v>0.99099999999999999</v>
      </c>
      <c r="BQ782">
        <f>SAStab!B12438</f>
        <v>41120</v>
      </c>
      <c r="BR782">
        <f>SAStab!C12438</f>
        <v>12852.36</v>
      </c>
      <c r="BS782">
        <f>SAStab!D12438</f>
        <v>16411.84</v>
      </c>
      <c r="BT782">
        <f>SAStab!E12438</f>
        <v>22602.5</v>
      </c>
      <c r="BU782">
        <f>SAStab!F12438</f>
        <v>31803.200000000001</v>
      </c>
      <c r="BV782" s="11">
        <f>SAStab!G12438</f>
        <v>50424</v>
      </c>
      <c r="BW782" s="11">
        <f>SAStab!H12438</f>
        <v>76452</v>
      </c>
      <c r="BX782" s="11">
        <f>SAStab!I12438</f>
        <v>98780</v>
      </c>
      <c r="BY782" s="11">
        <f>SAStab!J12438</f>
        <v>162287</v>
      </c>
    </row>
    <row r="783" spans="1:77">
      <c r="A783" s="7"/>
      <c r="B783" s="7" t="s">
        <v>514</v>
      </c>
      <c r="C783" s="98">
        <f>SAStab!B2625</f>
        <v>0.307</v>
      </c>
      <c r="D783" s="52">
        <f>SAStab!B11584</f>
        <v>1358</v>
      </c>
      <c r="E783" s="52">
        <f>SAStab!C11584</f>
        <v>0</v>
      </c>
      <c r="F783" s="52">
        <f>SAStab!D11584</f>
        <v>0</v>
      </c>
      <c r="G783" s="52">
        <f>SAStab!E11584</f>
        <v>0</v>
      </c>
      <c r="H783" s="52">
        <f>SAStab!F11584</f>
        <v>0</v>
      </c>
      <c r="I783" s="52">
        <f>SAStab!G11584</f>
        <v>528</v>
      </c>
      <c r="J783" s="52">
        <f>SAStab!H11584</f>
        <v>3785</v>
      </c>
      <c r="K783" s="52">
        <f>SAStab!I11584</f>
        <v>7676</v>
      </c>
      <c r="L783" s="52">
        <f>SAStab!J11584</f>
        <v>20804</v>
      </c>
      <c r="N783" s="7"/>
      <c r="O783" s="7" t="str">
        <f t="shared" si="177"/>
        <v>Equivalent IRA Withdrawal</v>
      </c>
      <c r="P783" s="98">
        <f>SAStab!C2625</f>
        <v>0.35199999999999998</v>
      </c>
      <c r="Q783">
        <f>SAStab!B11755</f>
        <v>1760</v>
      </c>
      <c r="R783" s="52">
        <f>SAStab!C11755</f>
        <v>0</v>
      </c>
      <c r="S783" s="52">
        <f>SAStab!D11755</f>
        <v>0</v>
      </c>
      <c r="T783" s="52">
        <f>SAStab!E11755</f>
        <v>0</v>
      </c>
      <c r="U783" s="52">
        <f>SAStab!F11755</f>
        <v>0</v>
      </c>
      <c r="V783" s="52">
        <f>SAStab!G11755</f>
        <v>969</v>
      </c>
      <c r="W783" s="52">
        <f>SAStab!H11755</f>
        <v>5246</v>
      </c>
      <c r="X783">
        <f>SAStab!I11755</f>
        <v>9523</v>
      </c>
      <c r="Y783">
        <f>SAStab!J11755</f>
        <v>24288</v>
      </c>
      <c r="AA783" s="7"/>
      <c r="AB783" s="7" t="str">
        <f t="shared" si="178"/>
        <v>Equivalent IRA Withdrawal</v>
      </c>
      <c r="AC783" s="98">
        <f>SAStab!D2625</f>
        <v>0.438</v>
      </c>
      <c r="AD783">
        <f>SAStab!B11926</f>
        <v>2145</v>
      </c>
      <c r="AE783">
        <f>SAStab!C11926</f>
        <v>0</v>
      </c>
      <c r="AF783">
        <f>SAStab!D11926</f>
        <v>0</v>
      </c>
      <c r="AG783">
        <f>SAStab!E11926</f>
        <v>0</v>
      </c>
      <c r="AH783">
        <f>SAStab!F11926</f>
        <v>0</v>
      </c>
      <c r="AI783">
        <f>SAStab!G11926</f>
        <v>1712</v>
      </c>
      <c r="AJ783">
        <f>SAStab!H11926</f>
        <v>5770</v>
      </c>
      <c r="AK783">
        <f>SAStab!I11926</f>
        <v>10868</v>
      </c>
      <c r="AL783">
        <f>SAStab!J11926</f>
        <v>27464</v>
      </c>
      <c r="AN783" s="7"/>
      <c r="AO783" s="7" t="str">
        <f t="shared" si="179"/>
        <v>Equivalent IRA Withdrawal</v>
      </c>
      <c r="AP783" s="98">
        <f>SAStab!E2625</f>
        <v>0.45400000000000001</v>
      </c>
      <c r="AQ783" s="52">
        <f>SAStab!B12097</f>
        <v>2364</v>
      </c>
      <c r="AR783" s="52">
        <f>SAStab!C12097</f>
        <v>0</v>
      </c>
      <c r="AS783" s="52">
        <f>SAStab!D12097</f>
        <v>0</v>
      </c>
      <c r="AT783" s="52">
        <f>SAStab!E12097</f>
        <v>0</v>
      </c>
      <c r="AU783" s="52">
        <f>SAStab!F12097</f>
        <v>0</v>
      </c>
      <c r="AV783" s="52">
        <f>SAStab!G12097</f>
        <v>1993</v>
      </c>
      <c r="AW783" s="52">
        <f>SAStab!H12097</f>
        <v>6311</v>
      </c>
      <c r="AX783" s="52">
        <f>SAStab!I12097</f>
        <v>11184</v>
      </c>
      <c r="AY783" s="52">
        <f>SAStab!J12097</f>
        <v>28282</v>
      </c>
      <c r="BA783" s="7"/>
      <c r="BB783" s="7" t="str">
        <f t="shared" si="180"/>
        <v>Equivalent IRA Withdrawal</v>
      </c>
      <c r="BC783" s="98">
        <f>SAStab!F2625</f>
        <v>0.47399999999999998</v>
      </c>
      <c r="BD783" s="52">
        <f>SAStab!B12268</f>
        <v>2829</v>
      </c>
      <c r="BE783" s="52">
        <f>SAStab!C12268</f>
        <v>0</v>
      </c>
      <c r="BF783" s="52">
        <f>SAStab!D12268</f>
        <v>0</v>
      </c>
      <c r="BG783" s="52">
        <f>SAStab!E12268</f>
        <v>0</v>
      </c>
      <c r="BH783" s="52">
        <f>SAStab!F12268</f>
        <v>0</v>
      </c>
      <c r="BI783" s="52">
        <f>SAStab!G12268</f>
        <v>2455</v>
      </c>
      <c r="BJ783" s="52">
        <f>SAStab!H12268</f>
        <v>8082</v>
      </c>
      <c r="BK783" s="52">
        <f>SAStab!I12268</f>
        <v>13558</v>
      </c>
      <c r="BL783" s="52">
        <f>SAStab!J12268</f>
        <v>35157</v>
      </c>
      <c r="BN783" s="7"/>
      <c r="BO783" s="7" t="str">
        <f t="shared" si="181"/>
        <v>Equivalent IRA Withdrawal</v>
      </c>
      <c r="BP783" s="98">
        <f>SAStab!G2625</f>
        <v>0.50600000000000001</v>
      </c>
      <c r="BQ783">
        <f>SAStab!B12439</f>
        <v>3675</v>
      </c>
      <c r="BR783">
        <f>SAStab!C12439</f>
        <v>0</v>
      </c>
      <c r="BS783">
        <f>SAStab!D12439</f>
        <v>0</v>
      </c>
      <c r="BT783">
        <f>SAStab!E12439</f>
        <v>0</v>
      </c>
      <c r="BU783">
        <f>SAStab!F12439</f>
        <v>15.8</v>
      </c>
      <c r="BV783" s="11">
        <f>SAStab!G12439</f>
        <v>3364</v>
      </c>
      <c r="BW783" s="11">
        <f>SAStab!H12439</f>
        <v>10183</v>
      </c>
      <c r="BX783" s="11">
        <f>SAStab!I12439</f>
        <v>17391</v>
      </c>
      <c r="BY783" s="11">
        <f>SAStab!J12439</f>
        <v>42672</v>
      </c>
    </row>
    <row r="784" spans="1:77">
      <c r="A784" s="7"/>
      <c r="B784" s="7" t="s">
        <v>515</v>
      </c>
      <c r="C784" s="98">
        <f>SAStab!B2626</f>
        <v>0.42899999999999999</v>
      </c>
      <c r="D784" s="52">
        <f>SAStab!B11585</f>
        <v>569</v>
      </c>
      <c r="E784" s="52">
        <f>SAStab!C11585</f>
        <v>0</v>
      </c>
      <c r="F784" s="52">
        <f>SAStab!D11585</f>
        <v>0</v>
      </c>
      <c r="G784" s="52">
        <f>SAStab!E11585</f>
        <v>0</v>
      </c>
      <c r="H784" s="52">
        <f>SAStab!F11585</f>
        <v>0</v>
      </c>
      <c r="I784" s="52">
        <f>SAStab!G11585</f>
        <v>142</v>
      </c>
      <c r="J784" s="52">
        <f>SAStab!H11585</f>
        <v>1284</v>
      </c>
      <c r="K784" s="52">
        <f>SAStab!I11585</f>
        <v>3148</v>
      </c>
      <c r="L784" s="52">
        <f>SAStab!J11585</f>
        <v>9678</v>
      </c>
      <c r="N784" s="7"/>
      <c r="O784" s="7" t="str">
        <f t="shared" si="177"/>
        <v>Equivalent Interest Income</v>
      </c>
      <c r="P784" s="98">
        <f>SAStab!C2626</f>
        <v>0.41799999999999998</v>
      </c>
      <c r="Q784">
        <f>SAStab!B11756</f>
        <v>693</v>
      </c>
      <c r="R784" s="52">
        <f>SAStab!C11756</f>
        <v>0</v>
      </c>
      <c r="S784" s="52">
        <f>SAStab!D11756</f>
        <v>0</v>
      </c>
      <c r="T784" s="52">
        <f>SAStab!E11756</f>
        <v>0</v>
      </c>
      <c r="U784" s="52">
        <f>SAStab!F11756</f>
        <v>0</v>
      </c>
      <c r="V784" s="52">
        <f>SAStab!G11756</f>
        <v>126</v>
      </c>
      <c r="W784" s="52">
        <f>SAStab!H11756</f>
        <v>1207</v>
      </c>
      <c r="X784">
        <f>SAStab!I11756</f>
        <v>3105</v>
      </c>
      <c r="Y784">
        <f>SAStab!J11756</f>
        <v>10907</v>
      </c>
      <c r="AA784" s="7"/>
      <c r="AB784" s="7" t="str">
        <f t="shared" si="178"/>
        <v>Equivalent Interest Income</v>
      </c>
      <c r="AC784" s="98">
        <f>SAStab!D2626</f>
        <v>0.42899999999999999</v>
      </c>
      <c r="AD784">
        <f>SAStab!B11927</f>
        <v>664</v>
      </c>
      <c r="AE784">
        <f>SAStab!C11927</f>
        <v>0</v>
      </c>
      <c r="AF784">
        <f>SAStab!D11927</f>
        <v>0</v>
      </c>
      <c r="AG784">
        <f>SAStab!E11927</f>
        <v>0</v>
      </c>
      <c r="AH784">
        <f>SAStab!F11927</f>
        <v>0</v>
      </c>
      <c r="AI784">
        <f>SAStab!G11927</f>
        <v>145</v>
      </c>
      <c r="AJ784">
        <f>SAStab!H11927</f>
        <v>1222</v>
      </c>
      <c r="AK784">
        <f>SAStab!I11927</f>
        <v>2926</v>
      </c>
      <c r="AL784">
        <f>SAStab!J11927</f>
        <v>12130</v>
      </c>
      <c r="AN784" s="7"/>
      <c r="AO784" s="7" t="str">
        <f t="shared" si="179"/>
        <v>Equivalent Interest Income</v>
      </c>
      <c r="AP784" s="98">
        <f>SAStab!E2626</f>
        <v>0.41399999999999998</v>
      </c>
      <c r="AQ784" s="52">
        <f>SAStab!B12098</f>
        <v>672</v>
      </c>
      <c r="AR784" s="52">
        <f>SAStab!C12098</f>
        <v>0</v>
      </c>
      <c r="AS784" s="52">
        <f>SAStab!D12098</f>
        <v>0</v>
      </c>
      <c r="AT784" s="52">
        <f>SAStab!E12098</f>
        <v>0</v>
      </c>
      <c r="AU784" s="52">
        <f>SAStab!F12098</f>
        <v>0</v>
      </c>
      <c r="AV784" s="52">
        <f>SAStab!G12098</f>
        <v>153</v>
      </c>
      <c r="AW784" s="52">
        <f>SAStab!H12098</f>
        <v>1468</v>
      </c>
      <c r="AX784" s="52">
        <f>SAStab!I12098</f>
        <v>3636</v>
      </c>
      <c r="AY784" s="52">
        <f>SAStab!J12098</f>
        <v>12979</v>
      </c>
      <c r="BA784" s="7"/>
      <c r="BB784" s="7" t="str">
        <f t="shared" si="180"/>
        <v>Equivalent Interest Income</v>
      </c>
      <c r="BC784" s="98">
        <f>SAStab!F2626</f>
        <v>0.40200000000000002</v>
      </c>
      <c r="BD784" s="52">
        <f>SAStab!B12269</f>
        <v>759</v>
      </c>
      <c r="BE784" s="52">
        <f>SAStab!C12269</f>
        <v>0</v>
      </c>
      <c r="BF784" s="52">
        <f>SAStab!D12269</f>
        <v>0</v>
      </c>
      <c r="BG784" s="52">
        <f>SAStab!E12269</f>
        <v>0</v>
      </c>
      <c r="BH784" s="52">
        <f>SAStab!F12269</f>
        <v>0</v>
      </c>
      <c r="BI784" s="52">
        <f>SAStab!G12269</f>
        <v>170</v>
      </c>
      <c r="BJ784" s="52">
        <f>SAStab!H12269</f>
        <v>1499</v>
      </c>
      <c r="BK784" s="52">
        <f>SAStab!I12269</f>
        <v>3608</v>
      </c>
      <c r="BL784" s="52">
        <f>SAStab!J12269</f>
        <v>12627</v>
      </c>
      <c r="BN784" s="7"/>
      <c r="BO784" s="7" t="str">
        <f t="shared" si="181"/>
        <v>Equivalent Interest Income</v>
      </c>
      <c r="BP784" s="98">
        <f>SAStab!G2626</f>
        <v>0.42199999999999999</v>
      </c>
      <c r="BQ784">
        <f>SAStab!B12440</f>
        <v>867</v>
      </c>
      <c r="BR784">
        <f>SAStab!C12440</f>
        <v>0</v>
      </c>
      <c r="BS784">
        <f>SAStab!D12440</f>
        <v>0</v>
      </c>
      <c r="BT784">
        <f>SAStab!E12440</f>
        <v>0</v>
      </c>
      <c r="BU784">
        <f>SAStab!F12440</f>
        <v>0</v>
      </c>
      <c r="BV784" s="11">
        <f>SAStab!G12440</f>
        <v>211</v>
      </c>
      <c r="BW784" s="11">
        <f>SAStab!H12440</f>
        <v>1718</v>
      </c>
      <c r="BX784" s="11">
        <f>SAStab!I12440</f>
        <v>3929</v>
      </c>
      <c r="BY784" s="11">
        <f>SAStab!J12440</f>
        <v>15423</v>
      </c>
    </row>
    <row r="785" spans="1:77">
      <c r="A785" s="7"/>
      <c r="B785" s="7" t="s">
        <v>516</v>
      </c>
      <c r="C785" s="98">
        <f>SAStab!B2627</f>
        <v>0.21</v>
      </c>
      <c r="D785" s="52">
        <f>SAStab!B11586</f>
        <v>1039</v>
      </c>
      <c r="E785" s="52">
        <f>SAStab!C11586</f>
        <v>0</v>
      </c>
      <c r="F785" s="52">
        <f>SAStab!D11586</f>
        <v>0</v>
      </c>
      <c r="G785" s="52">
        <f>SAStab!E11586</f>
        <v>0</v>
      </c>
      <c r="H785" s="52">
        <f>SAStab!F11586</f>
        <v>0</v>
      </c>
      <c r="I785" s="52">
        <f>SAStab!G11586</f>
        <v>0</v>
      </c>
      <c r="J785" s="52">
        <f>SAStab!H11586</f>
        <v>1199</v>
      </c>
      <c r="K785" s="52">
        <f>SAStab!I11586</f>
        <v>4090</v>
      </c>
      <c r="L785" s="52">
        <f>SAStab!J11586</f>
        <v>22229</v>
      </c>
      <c r="N785" s="7"/>
      <c r="O785" s="7" t="str">
        <f t="shared" si="177"/>
        <v>Equivalent Dividend Income</v>
      </c>
      <c r="P785" s="98">
        <f>SAStab!C2627</f>
        <v>0.19800000000000001</v>
      </c>
      <c r="Q785">
        <f>SAStab!B11757</f>
        <v>963</v>
      </c>
      <c r="R785" s="52">
        <f>SAStab!C11757</f>
        <v>0</v>
      </c>
      <c r="S785" s="52">
        <f>SAStab!D11757</f>
        <v>0</v>
      </c>
      <c r="T785" s="52">
        <f>SAStab!E11757</f>
        <v>0</v>
      </c>
      <c r="U785" s="52">
        <f>SAStab!F11757</f>
        <v>0</v>
      </c>
      <c r="V785" s="52">
        <f>SAStab!G11757</f>
        <v>0</v>
      </c>
      <c r="W785" s="52">
        <f>SAStab!H11757</f>
        <v>1011</v>
      </c>
      <c r="X785">
        <f>SAStab!I11757</f>
        <v>3886</v>
      </c>
      <c r="Y785">
        <f>SAStab!J11757</f>
        <v>22575</v>
      </c>
      <c r="AA785" s="7"/>
      <c r="AB785" s="7" t="str">
        <f t="shared" si="178"/>
        <v>Equivalent Dividend Income</v>
      </c>
      <c r="AC785" s="98">
        <f>SAStab!D2627</f>
        <v>0.18099999999999999</v>
      </c>
      <c r="AD785">
        <f>SAStab!B11928</f>
        <v>832</v>
      </c>
      <c r="AE785">
        <f>SAStab!C11928</f>
        <v>0</v>
      </c>
      <c r="AF785">
        <f>SAStab!D11928</f>
        <v>0</v>
      </c>
      <c r="AG785">
        <f>SAStab!E11928</f>
        <v>0</v>
      </c>
      <c r="AH785">
        <f>SAStab!F11928</f>
        <v>0</v>
      </c>
      <c r="AI785">
        <f>SAStab!G11928</f>
        <v>0</v>
      </c>
      <c r="AJ785">
        <f>SAStab!H11928</f>
        <v>818</v>
      </c>
      <c r="AK785">
        <f>SAStab!I11928</f>
        <v>3877</v>
      </c>
      <c r="AL785">
        <f>SAStab!J11928</f>
        <v>18699</v>
      </c>
      <c r="AN785" s="7"/>
      <c r="AO785" s="7" t="str">
        <f t="shared" si="179"/>
        <v>Equivalent Dividend Income</v>
      </c>
      <c r="AP785" s="98">
        <f>SAStab!E2627</f>
        <v>0.184</v>
      </c>
      <c r="AQ785" s="52">
        <f>SAStab!B12099</f>
        <v>993</v>
      </c>
      <c r="AR785" s="52">
        <f>SAStab!C12099</f>
        <v>0</v>
      </c>
      <c r="AS785" s="52">
        <f>SAStab!D12099</f>
        <v>0</v>
      </c>
      <c r="AT785" s="52">
        <f>SAStab!E12099</f>
        <v>0</v>
      </c>
      <c r="AU785" s="52">
        <f>SAStab!F12099</f>
        <v>0</v>
      </c>
      <c r="AV785" s="52">
        <f>SAStab!G12099</f>
        <v>0</v>
      </c>
      <c r="AW785" s="52">
        <f>SAStab!H12099</f>
        <v>1173</v>
      </c>
      <c r="AX785" s="52">
        <f>SAStab!I12099</f>
        <v>4838</v>
      </c>
      <c r="AY785" s="52">
        <f>SAStab!J12099</f>
        <v>23151</v>
      </c>
      <c r="BA785" s="7"/>
      <c r="BB785" s="7" t="str">
        <f t="shared" si="180"/>
        <v>Equivalent Dividend Income</v>
      </c>
      <c r="BC785" s="98">
        <f>SAStab!F2627</f>
        <v>0.17</v>
      </c>
      <c r="BD785" s="52">
        <f>SAStab!B12270</f>
        <v>1011</v>
      </c>
      <c r="BE785" s="52">
        <f>SAStab!C12270</f>
        <v>0</v>
      </c>
      <c r="BF785" s="52">
        <f>SAStab!D12270</f>
        <v>0</v>
      </c>
      <c r="BG785" s="52">
        <f>SAStab!E12270</f>
        <v>0</v>
      </c>
      <c r="BH785" s="52">
        <f>SAStab!F12270</f>
        <v>0</v>
      </c>
      <c r="BI785" s="52">
        <f>SAStab!G12270</f>
        <v>0</v>
      </c>
      <c r="BJ785" s="52">
        <f>SAStab!H12270</f>
        <v>944</v>
      </c>
      <c r="BK785" s="52">
        <f>SAStab!I12270</f>
        <v>4212</v>
      </c>
      <c r="BL785" s="52">
        <f>SAStab!J12270</f>
        <v>23383</v>
      </c>
      <c r="BN785" s="7"/>
      <c r="BO785" s="7" t="str">
        <f t="shared" si="181"/>
        <v>Equivalent Dividend Income</v>
      </c>
      <c r="BP785" s="98">
        <f>SAStab!G2627</f>
        <v>0.185</v>
      </c>
      <c r="BQ785">
        <f>SAStab!B12441</f>
        <v>1318</v>
      </c>
      <c r="BR785">
        <f>SAStab!C12441</f>
        <v>0</v>
      </c>
      <c r="BS785">
        <f>SAStab!D12441</f>
        <v>0</v>
      </c>
      <c r="BT785">
        <f>SAStab!E12441</f>
        <v>0</v>
      </c>
      <c r="BU785">
        <f>SAStab!F12441</f>
        <v>0</v>
      </c>
      <c r="BV785" s="11">
        <f>SAStab!G12441</f>
        <v>0</v>
      </c>
      <c r="BW785" s="11">
        <f>SAStab!H12441</f>
        <v>1555</v>
      </c>
      <c r="BX785" s="11">
        <f>SAStab!I12441</f>
        <v>5959</v>
      </c>
      <c r="BY785" s="11">
        <f>SAStab!J12441</f>
        <v>29864</v>
      </c>
    </row>
    <row r="786" spans="1:77">
      <c r="A786" s="7"/>
      <c r="B786" s="7" t="s">
        <v>517</v>
      </c>
      <c r="C786" s="98">
        <f>SAStab!B2628</f>
        <v>6.6000000000000003E-2</v>
      </c>
      <c r="D786" s="52">
        <f>SAStab!B11587</f>
        <v>656</v>
      </c>
      <c r="E786" s="52">
        <f>SAStab!C11587</f>
        <v>0</v>
      </c>
      <c r="F786" s="52">
        <f>SAStab!D11587</f>
        <v>0</v>
      </c>
      <c r="G786" s="52">
        <f>SAStab!E11587</f>
        <v>0</v>
      </c>
      <c r="H786" s="52">
        <f>SAStab!F11587</f>
        <v>0</v>
      </c>
      <c r="I786" s="52">
        <f>SAStab!G11587</f>
        <v>0</v>
      </c>
      <c r="J786" s="52">
        <f>SAStab!H11587</f>
        <v>0</v>
      </c>
      <c r="K786" s="52">
        <f>SAStab!I11587</f>
        <v>1570</v>
      </c>
      <c r="L786" s="52">
        <f>SAStab!J11587</f>
        <v>25756</v>
      </c>
      <c r="N786" s="7"/>
      <c r="O786" s="7" t="str">
        <f t="shared" si="177"/>
        <v>Equivalent Rental Income</v>
      </c>
      <c r="P786" s="98">
        <f>SAStab!C2628</f>
        <v>6.4000000000000001E-2</v>
      </c>
      <c r="Q786">
        <f>SAStab!B11758</f>
        <v>626</v>
      </c>
      <c r="R786" s="52">
        <f>SAStab!C11758</f>
        <v>0</v>
      </c>
      <c r="S786" s="52">
        <f>SAStab!D11758</f>
        <v>0</v>
      </c>
      <c r="T786" s="52">
        <f>SAStab!E11758</f>
        <v>0</v>
      </c>
      <c r="U786" s="52">
        <f>SAStab!F11758</f>
        <v>0</v>
      </c>
      <c r="V786" s="52">
        <f>SAStab!G11758</f>
        <v>0</v>
      </c>
      <c r="W786" s="52">
        <f>SAStab!H11758</f>
        <v>0</v>
      </c>
      <c r="X786">
        <f>SAStab!I11758</f>
        <v>1534</v>
      </c>
      <c r="Y786">
        <f>SAStab!J11758</f>
        <v>20672</v>
      </c>
      <c r="AA786" s="7"/>
      <c r="AB786" s="7" t="str">
        <f t="shared" si="178"/>
        <v>Equivalent Rental Income</v>
      </c>
      <c r="AC786" s="98">
        <f>SAStab!D2628</f>
        <v>6.0999999999999999E-2</v>
      </c>
      <c r="AD786">
        <f>SAStab!B11929</f>
        <v>607</v>
      </c>
      <c r="AE786">
        <f>SAStab!C11929</f>
        <v>0</v>
      </c>
      <c r="AF786">
        <f>SAStab!D11929</f>
        <v>0</v>
      </c>
      <c r="AG786">
        <f>SAStab!E11929</f>
        <v>0</v>
      </c>
      <c r="AH786">
        <f>SAStab!F11929</f>
        <v>0</v>
      </c>
      <c r="AI786">
        <f>SAStab!G11929</f>
        <v>0</v>
      </c>
      <c r="AJ786">
        <f>SAStab!H11929</f>
        <v>0</v>
      </c>
      <c r="AK786">
        <f>SAStab!I11929</f>
        <v>1150</v>
      </c>
      <c r="AL786">
        <f>SAStab!J11929</f>
        <v>20013</v>
      </c>
      <c r="AN786" s="7"/>
      <c r="AO786" s="7" t="str">
        <f t="shared" si="179"/>
        <v>Equivalent Rental Income</v>
      </c>
      <c r="AP786" s="98">
        <f>SAStab!E2628</f>
        <v>6.7000000000000004E-2</v>
      </c>
      <c r="AQ786" s="52">
        <f>SAStab!B12100</f>
        <v>770</v>
      </c>
      <c r="AR786" s="52">
        <f>SAStab!C12100</f>
        <v>0</v>
      </c>
      <c r="AS786" s="52">
        <f>SAStab!D12100</f>
        <v>0</v>
      </c>
      <c r="AT786" s="52">
        <f>SAStab!E12100</f>
        <v>0</v>
      </c>
      <c r="AU786" s="52">
        <f>SAStab!F12100</f>
        <v>0</v>
      </c>
      <c r="AV786" s="52">
        <f>SAStab!G12100</f>
        <v>0</v>
      </c>
      <c r="AW786" s="52">
        <f>SAStab!H12100</f>
        <v>0</v>
      </c>
      <c r="AX786" s="52">
        <f>SAStab!I12100</f>
        <v>2342</v>
      </c>
      <c r="AY786" s="52">
        <f>SAStab!J12100</f>
        <v>25878</v>
      </c>
      <c r="BA786" s="7"/>
      <c r="BB786" s="7" t="str">
        <f t="shared" si="180"/>
        <v>Equivalent Rental Income</v>
      </c>
      <c r="BC786" s="98">
        <f>SAStab!F2628</f>
        <v>5.8999999999999997E-2</v>
      </c>
      <c r="BD786" s="52">
        <f>SAStab!B12271</f>
        <v>910</v>
      </c>
      <c r="BE786" s="52">
        <f>SAStab!C12271</f>
        <v>0</v>
      </c>
      <c r="BF786" s="52">
        <f>SAStab!D12271</f>
        <v>0</v>
      </c>
      <c r="BG786" s="52">
        <f>SAStab!E12271</f>
        <v>0</v>
      </c>
      <c r="BH786" s="52">
        <f>SAStab!F12271</f>
        <v>0</v>
      </c>
      <c r="BI786" s="52">
        <f>SAStab!G12271</f>
        <v>0</v>
      </c>
      <c r="BJ786" s="52">
        <f>SAStab!H12271</f>
        <v>0</v>
      </c>
      <c r="BK786" s="52">
        <f>SAStab!I12271</f>
        <v>1580</v>
      </c>
      <c r="BL786" s="52">
        <f>SAStab!J12271</f>
        <v>30733</v>
      </c>
      <c r="BN786" s="7"/>
      <c r="BO786" s="7" t="str">
        <f t="shared" si="181"/>
        <v>Equivalent Rental Income</v>
      </c>
      <c r="BP786" s="98">
        <f>SAStab!G2628</f>
        <v>6.7000000000000004E-2</v>
      </c>
      <c r="BQ786">
        <f>SAStab!B12442</f>
        <v>903</v>
      </c>
      <c r="BR786">
        <f>SAStab!C12442</f>
        <v>0</v>
      </c>
      <c r="BS786">
        <f>SAStab!D12442</f>
        <v>0</v>
      </c>
      <c r="BT786">
        <f>SAStab!E12442</f>
        <v>0</v>
      </c>
      <c r="BU786">
        <f>SAStab!F12442</f>
        <v>0</v>
      </c>
      <c r="BV786" s="11">
        <f>SAStab!G12442</f>
        <v>0</v>
      </c>
      <c r="BW786" s="11">
        <f>SAStab!H12442</f>
        <v>0</v>
      </c>
      <c r="BX786" s="11">
        <f>SAStab!I12442</f>
        <v>2411</v>
      </c>
      <c r="BY786" s="11">
        <f>SAStab!J12442</f>
        <v>30375</v>
      </c>
    </row>
    <row r="787" spans="1:77">
      <c r="A787" s="6" t="s">
        <v>60</v>
      </c>
      <c r="B787" s="7"/>
      <c r="C787" s="98"/>
      <c r="N787" s="6" t="s">
        <v>60</v>
      </c>
      <c r="O787" s="7"/>
      <c r="P787" s="98"/>
      <c r="AA787" s="6" t="s">
        <v>60</v>
      </c>
      <c r="AB787" s="7"/>
      <c r="AC787" s="98"/>
      <c r="AN787" s="6" t="s">
        <v>60</v>
      </c>
      <c r="AO787" s="7"/>
      <c r="AP787" s="98"/>
      <c r="BA787" s="6" t="s">
        <v>60</v>
      </c>
      <c r="BB787" s="7"/>
      <c r="BC787" s="98"/>
      <c r="BN787" s="6" t="s">
        <v>60</v>
      </c>
      <c r="BO787" s="7"/>
      <c r="BP787" s="98"/>
    </row>
    <row r="788" spans="1:77">
      <c r="A788" s="7"/>
      <c r="B788" s="7" t="s">
        <v>512</v>
      </c>
      <c r="C788" s="98">
        <f>SAStab!B2639</f>
        <v>1</v>
      </c>
      <c r="D788" s="52">
        <f>SAStab!B11588</f>
        <v>56611</v>
      </c>
      <c r="E788" s="52">
        <f>SAStab!C11588</f>
        <v>18014.03</v>
      </c>
      <c r="F788" s="52">
        <f>SAStab!D11588</f>
        <v>22245.15</v>
      </c>
      <c r="G788" s="52">
        <f>SAStab!E11588</f>
        <v>31163</v>
      </c>
      <c r="H788" s="52">
        <f>SAStab!F11588</f>
        <v>46131.4</v>
      </c>
      <c r="I788" s="52">
        <f>SAStab!G11588</f>
        <v>68528</v>
      </c>
      <c r="J788" s="52">
        <f>SAStab!H11588</f>
        <v>97357</v>
      </c>
      <c r="K788" s="52">
        <f>SAStab!I11588</f>
        <v>124157</v>
      </c>
      <c r="L788" s="52">
        <f>SAStab!J11588</f>
        <v>240231</v>
      </c>
      <c r="N788" s="7"/>
      <c r="O788" s="7" t="str">
        <f t="shared" ref="O788:O814" si="182">$B788</f>
        <v>Equivalent Annuity Income</v>
      </c>
      <c r="P788" s="98">
        <f>SAStab!C2639</f>
        <v>1</v>
      </c>
      <c r="Q788">
        <f>SAStab!B11759</f>
        <v>60577</v>
      </c>
      <c r="R788" s="52">
        <f>SAStab!C11759</f>
        <v>20552.13</v>
      </c>
      <c r="S788" s="52">
        <f>SAStab!D11759</f>
        <v>24872.93</v>
      </c>
      <c r="T788" s="52">
        <f>SAStab!E11759</f>
        <v>34344.5</v>
      </c>
      <c r="U788" s="52">
        <f>SAStab!F11759</f>
        <v>49985.599999999999</v>
      </c>
      <c r="V788" s="52">
        <f>SAStab!G11759</f>
        <v>73322</v>
      </c>
      <c r="W788" s="52">
        <f>SAStab!H11759</f>
        <v>102721</v>
      </c>
      <c r="X788">
        <f>SAStab!I11759</f>
        <v>128076</v>
      </c>
      <c r="Y788">
        <f>SAStab!J11759</f>
        <v>228532</v>
      </c>
      <c r="AA788" s="7"/>
      <c r="AB788" s="7" t="str">
        <f t="shared" ref="AB788:AB814" si="183">$B788</f>
        <v>Equivalent Annuity Income</v>
      </c>
      <c r="AC788" s="98">
        <f>SAStab!D2639</f>
        <v>1</v>
      </c>
      <c r="AD788">
        <f>SAStab!B11930</f>
        <v>62390</v>
      </c>
      <c r="AE788">
        <f>SAStab!C11930</f>
        <v>21819.14</v>
      </c>
      <c r="AF788">
        <f>SAStab!D11930</f>
        <v>26366.55</v>
      </c>
      <c r="AG788">
        <f>SAStab!E11930</f>
        <v>35460.6</v>
      </c>
      <c r="AH788">
        <f>SAStab!F11930</f>
        <v>50251</v>
      </c>
      <c r="AI788">
        <f>SAStab!G11930</f>
        <v>74875</v>
      </c>
      <c r="AJ788">
        <f>SAStab!H11930</f>
        <v>107207</v>
      </c>
      <c r="AK788">
        <f>SAStab!I11930</f>
        <v>134212</v>
      </c>
      <c r="AL788">
        <f>SAStab!J11930</f>
        <v>221141</v>
      </c>
      <c r="AN788" s="7"/>
      <c r="AO788" s="7" t="str">
        <f t="shared" ref="AO788:AO814" si="184">$B788</f>
        <v>Equivalent Annuity Income</v>
      </c>
      <c r="AP788" s="98">
        <f>SAStab!E2639</f>
        <v>1</v>
      </c>
      <c r="AQ788" s="52">
        <f>SAStab!B12101</f>
        <v>63513</v>
      </c>
      <c r="AR788" s="52">
        <f>SAStab!C12101</f>
        <v>21571.85</v>
      </c>
      <c r="AS788" s="52">
        <f>SAStab!D12101</f>
        <v>26390.1</v>
      </c>
      <c r="AT788" s="52">
        <f>SAStab!E12101</f>
        <v>35509.4</v>
      </c>
      <c r="AU788" s="52">
        <f>SAStab!F12101</f>
        <v>50947.6</v>
      </c>
      <c r="AV788" s="52">
        <f>SAStab!G12101</f>
        <v>78996</v>
      </c>
      <c r="AW788" s="52">
        <f>SAStab!H12101</f>
        <v>114343</v>
      </c>
      <c r="AX788" s="52">
        <f>SAStab!I12101</f>
        <v>141609</v>
      </c>
      <c r="AY788" s="52">
        <f>SAStab!J12101</f>
        <v>220157</v>
      </c>
      <c r="BA788" s="7"/>
      <c r="BB788" s="7" t="str">
        <f t="shared" ref="BB788:BB814" si="185">$B788</f>
        <v>Equivalent Annuity Income</v>
      </c>
      <c r="BC788" s="98">
        <f>SAStab!F2639</f>
        <v>1</v>
      </c>
      <c r="BD788" s="52">
        <f>SAStab!B12272</f>
        <v>68182</v>
      </c>
      <c r="BE788" s="52">
        <f>SAStab!C12272</f>
        <v>22794.51</v>
      </c>
      <c r="BF788" s="52">
        <f>SAStab!D12272</f>
        <v>28002.44</v>
      </c>
      <c r="BG788" s="52">
        <f>SAStab!E12272</f>
        <v>37823.1</v>
      </c>
      <c r="BH788" s="52">
        <f>SAStab!F12272</f>
        <v>55704.5</v>
      </c>
      <c r="BI788" s="52">
        <f>SAStab!G12272</f>
        <v>84966</v>
      </c>
      <c r="BJ788" s="52">
        <f>SAStab!H12272</f>
        <v>121805</v>
      </c>
      <c r="BK788" s="52">
        <f>SAStab!I12272</f>
        <v>150657</v>
      </c>
      <c r="BL788" s="52">
        <f>SAStab!J12272</f>
        <v>228409</v>
      </c>
      <c r="BN788" s="7"/>
      <c r="BO788" s="7" t="str">
        <f t="shared" ref="BO788:BO814" si="186">$B788</f>
        <v>Equivalent Annuity Income</v>
      </c>
      <c r="BP788" s="98">
        <f>SAStab!G2639</f>
        <v>1</v>
      </c>
      <c r="BQ788">
        <f>SAStab!B12443</f>
        <v>74689</v>
      </c>
      <c r="BR788">
        <f>SAStab!C12443</f>
        <v>24851.58</v>
      </c>
      <c r="BS788">
        <f>SAStab!D12443</f>
        <v>30335.25</v>
      </c>
      <c r="BT788">
        <f>SAStab!E12443</f>
        <v>41839</v>
      </c>
      <c r="BU788">
        <f>SAStab!F12443</f>
        <v>61520.3</v>
      </c>
      <c r="BV788" s="11">
        <f>SAStab!G12443</f>
        <v>93120</v>
      </c>
      <c r="BW788" s="11">
        <f>SAStab!H12443</f>
        <v>130681</v>
      </c>
      <c r="BX788" s="11">
        <f>SAStab!I12443</f>
        <v>162220</v>
      </c>
      <c r="BY788" s="11">
        <f>SAStab!J12443</f>
        <v>253918</v>
      </c>
    </row>
    <row r="789" spans="1:77">
      <c r="A789" s="7"/>
      <c r="B789" s="7" t="s">
        <v>39</v>
      </c>
      <c r="C789" s="98">
        <f>SAStab!B2640</f>
        <v>0.90300000000000002</v>
      </c>
      <c r="D789" s="52">
        <f>SAStab!B11589</f>
        <v>15969</v>
      </c>
      <c r="E789" s="52">
        <f>SAStab!C11589</f>
        <v>0</v>
      </c>
      <c r="F789" s="52">
        <f>SAStab!D11589</f>
        <v>1100.3</v>
      </c>
      <c r="G789" s="52">
        <f>SAStab!E11589</f>
        <v>11731</v>
      </c>
      <c r="H789" s="52">
        <f>SAStab!F11589</f>
        <v>17606.3</v>
      </c>
      <c r="I789" s="52">
        <f>SAStab!G11589</f>
        <v>21496</v>
      </c>
      <c r="J789" s="52">
        <f>SAStab!H11589</f>
        <v>24269</v>
      </c>
      <c r="K789" s="52">
        <f>SAStab!I11589</f>
        <v>25953</v>
      </c>
      <c r="L789" s="52">
        <f>SAStab!J11589</f>
        <v>30105</v>
      </c>
      <c r="N789" s="7"/>
      <c r="O789" s="7" t="str">
        <f t="shared" si="182"/>
        <v>Social Security Benefits</v>
      </c>
      <c r="P789" s="98">
        <f>SAStab!C2640</f>
        <v>0.90100000000000002</v>
      </c>
      <c r="Q789">
        <f>SAStab!B11760</f>
        <v>17645</v>
      </c>
      <c r="R789" s="52">
        <f>SAStab!C11760</f>
        <v>0</v>
      </c>
      <c r="S789" s="52">
        <f>SAStab!D11760</f>
        <v>321.23</v>
      </c>
      <c r="T789" s="52">
        <f>SAStab!E11760</f>
        <v>12845.3</v>
      </c>
      <c r="U789" s="52">
        <f>SAStab!F11760</f>
        <v>19508.599999999999</v>
      </c>
      <c r="V789" s="52">
        <f>SAStab!G11760</f>
        <v>23919</v>
      </c>
      <c r="W789" s="52">
        <f>SAStab!H11760</f>
        <v>26942</v>
      </c>
      <c r="X789">
        <f>SAStab!I11760</f>
        <v>28537</v>
      </c>
      <c r="Y789">
        <f>SAStab!J11760</f>
        <v>33032</v>
      </c>
      <c r="AA789" s="7"/>
      <c r="AB789" s="7" t="str">
        <f t="shared" si="183"/>
        <v>Social Security Benefits</v>
      </c>
      <c r="AC789" s="98">
        <f>SAStab!D2640</f>
        <v>0.92600000000000005</v>
      </c>
      <c r="AD789">
        <f>SAStab!B11931</f>
        <v>19930</v>
      </c>
      <c r="AE789">
        <f>SAStab!C11931</f>
        <v>0</v>
      </c>
      <c r="AF789">
        <f>SAStab!D11931</f>
        <v>6710.86</v>
      </c>
      <c r="AG789">
        <f>SAStab!E11931</f>
        <v>15687.5</v>
      </c>
      <c r="AH789">
        <f>SAStab!F11931</f>
        <v>21500.1</v>
      </c>
      <c r="AI789">
        <f>SAStab!G11931</f>
        <v>25840</v>
      </c>
      <c r="AJ789">
        <f>SAStab!H11931</f>
        <v>29203</v>
      </c>
      <c r="AK789">
        <f>SAStab!I11931</f>
        <v>31737</v>
      </c>
      <c r="AL789">
        <f>SAStab!J11931</f>
        <v>36473</v>
      </c>
      <c r="AN789" s="7"/>
      <c r="AO789" s="7" t="str">
        <f t="shared" si="184"/>
        <v>Social Security Benefits</v>
      </c>
      <c r="AP789" s="98">
        <f>SAStab!E2640</f>
        <v>0.91100000000000003</v>
      </c>
      <c r="AQ789" s="52">
        <f>SAStab!B12102</f>
        <v>20615</v>
      </c>
      <c r="AR789" s="52">
        <f>SAStab!C12102</f>
        <v>0</v>
      </c>
      <c r="AS789" s="52">
        <f>SAStab!D12102</f>
        <v>4026.55</v>
      </c>
      <c r="AT789" s="52">
        <f>SAStab!E12102</f>
        <v>16080.7</v>
      </c>
      <c r="AU789" s="52">
        <f>SAStab!F12102</f>
        <v>22238.1</v>
      </c>
      <c r="AV789" s="52">
        <f>SAStab!G12102</f>
        <v>27083</v>
      </c>
      <c r="AW789" s="52">
        <f>SAStab!H12102</f>
        <v>31334</v>
      </c>
      <c r="AX789" s="52">
        <f>SAStab!I12102</f>
        <v>33665</v>
      </c>
      <c r="AY789" s="52">
        <f>SAStab!J12102</f>
        <v>39182</v>
      </c>
      <c r="BA789" s="7"/>
      <c r="BB789" s="7" t="str">
        <f t="shared" si="185"/>
        <v>Social Security Benefits</v>
      </c>
      <c r="BC789" s="98">
        <f>SAStab!F2640</f>
        <v>0.90600000000000003</v>
      </c>
      <c r="BD789" s="52">
        <f>SAStab!B12273</f>
        <v>22453</v>
      </c>
      <c r="BE789" s="52">
        <f>SAStab!C12273</f>
        <v>0</v>
      </c>
      <c r="BF789" s="52">
        <f>SAStab!D12273</f>
        <v>1904.85</v>
      </c>
      <c r="BG789" s="52">
        <f>SAStab!E12273</f>
        <v>17137</v>
      </c>
      <c r="BH789" s="52">
        <f>SAStab!F12273</f>
        <v>24107.7</v>
      </c>
      <c r="BI789" s="52">
        <f>SAStab!G12273</f>
        <v>30021</v>
      </c>
      <c r="BJ789" s="52">
        <f>SAStab!H12273</f>
        <v>34739</v>
      </c>
      <c r="BK789" s="52">
        <f>SAStab!I12273</f>
        <v>37520</v>
      </c>
      <c r="BL789" s="52">
        <f>SAStab!J12273</f>
        <v>42508</v>
      </c>
      <c r="BN789" s="7"/>
      <c r="BO789" s="7" t="str">
        <f t="shared" si="186"/>
        <v>Social Security Benefits</v>
      </c>
      <c r="BP789" s="98">
        <f>SAStab!G2640</f>
        <v>0.90100000000000002</v>
      </c>
      <c r="BQ789">
        <f>SAStab!B12444</f>
        <v>25151</v>
      </c>
      <c r="BR789">
        <f>SAStab!C12444</f>
        <v>0</v>
      </c>
      <c r="BS789">
        <f>SAStab!D12444</f>
        <v>900.8</v>
      </c>
      <c r="BT789">
        <f>SAStab!E12444</f>
        <v>19187.900000000001</v>
      </c>
      <c r="BU789">
        <f>SAStab!F12444</f>
        <v>27025.9</v>
      </c>
      <c r="BV789" s="11">
        <f>SAStab!G12444</f>
        <v>33620</v>
      </c>
      <c r="BW789" s="11">
        <f>SAStab!H12444</f>
        <v>38938</v>
      </c>
      <c r="BX789" s="11">
        <f>SAStab!I12444</f>
        <v>42154</v>
      </c>
      <c r="BY789" s="11">
        <f>SAStab!J12444</f>
        <v>48311</v>
      </c>
    </row>
    <row r="790" spans="1:77">
      <c r="B790" s="7" t="s">
        <v>63</v>
      </c>
      <c r="C790" s="98">
        <f>SAStab!B2641</f>
        <v>2E-3</v>
      </c>
      <c r="D790" s="52">
        <f>SAStab!B11590</f>
        <v>10</v>
      </c>
      <c r="E790" s="52">
        <f>SAStab!C11590</f>
        <v>0</v>
      </c>
      <c r="F790" s="52">
        <f>SAStab!D11590</f>
        <v>0</v>
      </c>
      <c r="G790" s="52">
        <f>SAStab!E11590</f>
        <v>0</v>
      </c>
      <c r="H790" s="52">
        <f>SAStab!F11590</f>
        <v>0</v>
      </c>
      <c r="I790" s="52">
        <f>SAStab!G11590</f>
        <v>0</v>
      </c>
      <c r="J790" s="52">
        <f>SAStab!H11590</f>
        <v>0</v>
      </c>
      <c r="K790" s="52">
        <f>SAStab!I11590</f>
        <v>0</v>
      </c>
      <c r="L790" s="52">
        <f>SAStab!J11590</f>
        <v>0</v>
      </c>
      <c r="O790" s="7" t="str">
        <f t="shared" si="182"/>
        <v>SSI</v>
      </c>
      <c r="P790" s="98">
        <f>SAStab!C2641</f>
        <v>1E-3</v>
      </c>
      <c r="Q790">
        <f>SAStab!B11761</f>
        <v>4</v>
      </c>
      <c r="R790" s="52">
        <f>SAStab!C11761</f>
        <v>0</v>
      </c>
      <c r="S790" s="52">
        <f>SAStab!D11761</f>
        <v>0</v>
      </c>
      <c r="T790" s="52">
        <f>SAStab!E11761</f>
        <v>0</v>
      </c>
      <c r="U790" s="52">
        <f>SAStab!F11761</f>
        <v>0</v>
      </c>
      <c r="V790" s="52">
        <f>SAStab!G11761</f>
        <v>0</v>
      </c>
      <c r="W790" s="52">
        <f>SAStab!H11761</f>
        <v>0</v>
      </c>
      <c r="X790">
        <f>SAStab!I11761</f>
        <v>0</v>
      </c>
      <c r="Y790">
        <f>SAStab!J11761</f>
        <v>0</v>
      </c>
      <c r="AB790" s="7" t="str">
        <f t="shared" si="183"/>
        <v>SSI</v>
      </c>
      <c r="AC790" s="98">
        <f>SAStab!D2641</f>
        <v>1E-3</v>
      </c>
      <c r="AD790">
        <f>SAStab!B11932</f>
        <v>3</v>
      </c>
      <c r="AE790">
        <f>SAStab!C11932</f>
        <v>0</v>
      </c>
      <c r="AF790">
        <f>SAStab!D11932</f>
        <v>0</v>
      </c>
      <c r="AG790">
        <f>SAStab!E11932</f>
        <v>0</v>
      </c>
      <c r="AH790">
        <f>SAStab!F11932</f>
        <v>0</v>
      </c>
      <c r="AI790">
        <f>SAStab!G11932</f>
        <v>0</v>
      </c>
      <c r="AJ790">
        <f>SAStab!H11932</f>
        <v>0</v>
      </c>
      <c r="AK790">
        <f>SAStab!I11932</f>
        <v>0</v>
      </c>
      <c r="AL790">
        <f>SAStab!J11932</f>
        <v>0</v>
      </c>
      <c r="AO790" s="7" t="str">
        <f t="shared" si="184"/>
        <v>SSI</v>
      </c>
      <c r="AP790" s="98">
        <f>SAStab!E2641</f>
        <v>1E-3</v>
      </c>
      <c r="AQ790" s="52">
        <f>SAStab!B12103</f>
        <v>3</v>
      </c>
      <c r="AR790" s="52">
        <f>SAStab!C12103</f>
        <v>0</v>
      </c>
      <c r="AS790" s="52">
        <f>SAStab!D12103</f>
        <v>0</v>
      </c>
      <c r="AT790" s="52">
        <f>SAStab!E12103</f>
        <v>0</v>
      </c>
      <c r="AU790" s="52">
        <f>SAStab!F12103</f>
        <v>0</v>
      </c>
      <c r="AV790" s="52">
        <f>SAStab!G12103</f>
        <v>0</v>
      </c>
      <c r="AW790" s="52">
        <f>SAStab!H12103</f>
        <v>0</v>
      </c>
      <c r="AX790" s="52">
        <f>SAStab!I12103</f>
        <v>0</v>
      </c>
      <c r="AY790" s="52">
        <f>SAStab!J12103</f>
        <v>0</v>
      </c>
      <c r="BB790" s="7" t="str">
        <f t="shared" si="185"/>
        <v>SSI</v>
      </c>
      <c r="BC790" s="98">
        <f>SAStab!F2641</f>
        <v>1E-3</v>
      </c>
      <c r="BD790" s="52">
        <f>SAStab!B12274</f>
        <v>4</v>
      </c>
      <c r="BE790" s="52">
        <f>SAStab!C12274</f>
        <v>0</v>
      </c>
      <c r="BF790" s="52">
        <f>SAStab!D12274</f>
        <v>0</v>
      </c>
      <c r="BG790" s="52">
        <f>SAStab!E12274</f>
        <v>0</v>
      </c>
      <c r="BH790" s="52">
        <f>SAStab!F12274</f>
        <v>0</v>
      </c>
      <c r="BI790" s="52">
        <f>SAStab!G12274</f>
        <v>0</v>
      </c>
      <c r="BJ790" s="52">
        <f>SAStab!H12274</f>
        <v>0</v>
      </c>
      <c r="BK790" s="52">
        <f>SAStab!I12274</f>
        <v>0</v>
      </c>
      <c r="BL790" s="52">
        <f>SAStab!J12274</f>
        <v>0</v>
      </c>
      <c r="BO790" s="7" t="str">
        <f t="shared" si="186"/>
        <v>SSI</v>
      </c>
      <c r="BP790" s="98">
        <f>SAStab!G2641</f>
        <v>1E-3</v>
      </c>
      <c r="BQ790">
        <f>SAStab!B12445</f>
        <v>3</v>
      </c>
      <c r="BR790">
        <f>SAStab!C12445</f>
        <v>0</v>
      </c>
      <c r="BS790">
        <f>SAStab!D12445</f>
        <v>0</v>
      </c>
      <c r="BT790">
        <f>SAStab!E12445</f>
        <v>0</v>
      </c>
      <c r="BU790">
        <f>SAStab!F12445</f>
        <v>0</v>
      </c>
      <c r="BV790" s="11">
        <f>SAStab!G12445</f>
        <v>0</v>
      </c>
      <c r="BW790" s="11">
        <f>SAStab!H12445</f>
        <v>0</v>
      </c>
      <c r="BX790" s="11">
        <f>SAStab!I12445</f>
        <v>0</v>
      </c>
      <c r="BY790" s="11">
        <f>SAStab!J12445</f>
        <v>0</v>
      </c>
    </row>
    <row r="791" spans="1:77">
      <c r="A791" s="7"/>
      <c r="B791" s="7" t="s">
        <v>271</v>
      </c>
      <c r="C791" s="98">
        <f>SAStab!B2642</f>
        <v>0.97399999999999998</v>
      </c>
      <c r="D791" s="52">
        <f>SAStab!B11591</f>
        <v>17137</v>
      </c>
      <c r="E791" s="52">
        <f>SAStab!C11591</f>
        <v>165.96</v>
      </c>
      <c r="F791" s="52">
        <f>SAStab!D11591</f>
        <v>615.80999999999995</v>
      </c>
      <c r="G791" s="52">
        <f>SAStab!E11591</f>
        <v>2140</v>
      </c>
      <c r="H791" s="52">
        <f>SAStab!F11591</f>
        <v>6352.7</v>
      </c>
      <c r="I791" s="52">
        <f>SAStab!G11591</f>
        <v>16508</v>
      </c>
      <c r="J791" s="52">
        <f>SAStab!H11591</f>
        <v>39503</v>
      </c>
      <c r="K791" s="52">
        <f>SAStab!I11591</f>
        <v>60657</v>
      </c>
      <c r="L791" s="52">
        <f>SAStab!J11591</f>
        <v>187697</v>
      </c>
      <c r="N791" s="7"/>
      <c r="O791" s="7" t="str">
        <f t="shared" si="182"/>
        <v>Annuitized Financial Income</v>
      </c>
      <c r="P791" s="98">
        <f>SAStab!C2642</f>
        <v>0.98499999999999999</v>
      </c>
      <c r="Q791">
        <f>SAStab!B11762</f>
        <v>17630</v>
      </c>
      <c r="R791" s="52">
        <f>SAStab!C11762</f>
        <v>397.56</v>
      </c>
      <c r="S791" s="52">
        <f>SAStab!D11762</f>
        <v>947.5</v>
      </c>
      <c r="T791" s="52">
        <f>SAStab!E11762</f>
        <v>2854</v>
      </c>
      <c r="U791" s="52">
        <f>SAStab!F11762</f>
        <v>7364</v>
      </c>
      <c r="V791" s="52">
        <f>SAStab!G11762</f>
        <v>16815</v>
      </c>
      <c r="W791" s="52">
        <f>SAStab!H11762</f>
        <v>39263</v>
      </c>
      <c r="X791">
        <f>SAStab!I11762</f>
        <v>63940</v>
      </c>
      <c r="Y791">
        <f>SAStab!J11762</f>
        <v>167662</v>
      </c>
      <c r="AA791" s="7"/>
      <c r="AB791" s="7" t="str">
        <f t="shared" si="183"/>
        <v>Annuitized Financial Income</v>
      </c>
      <c r="AC791" s="98">
        <f>SAStab!D2642</f>
        <v>0.98399999999999999</v>
      </c>
      <c r="AD791">
        <f>SAStab!B11933</f>
        <v>18312</v>
      </c>
      <c r="AE791">
        <f>SAStab!C11933</f>
        <v>455.22</v>
      </c>
      <c r="AF791">
        <f>SAStab!D11933</f>
        <v>1111.79</v>
      </c>
      <c r="AG791">
        <f>SAStab!E11933</f>
        <v>3387.4</v>
      </c>
      <c r="AH791">
        <f>SAStab!F11933</f>
        <v>8325.2000000000007</v>
      </c>
      <c r="AI791">
        <f>SAStab!G11933</f>
        <v>18567</v>
      </c>
      <c r="AJ791">
        <f>SAStab!H11933</f>
        <v>38791</v>
      </c>
      <c r="AK791">
        <f>SAStab!I11933</f>
        <v>62156</v>
      </c>
      <c r="AL791">
        <f>SAStab!J11933</f>
        <v>160012</v>
      </c>
      <c r="AN791" s="7"/>
      <c r="AO791" s="7" t="str">
        <f t="shared" si="184"/>
        <v>Annuitized Financial Income</v>
      </c>
      <c r="AP791" s="98">
        <f>SAStab!E2642</f>
        <v>0.98299999999999998</v>
      </c>
      <c r="AQ791" s="52">
        <f>SAStab!B12104</f>
        <v>17978</v>
      </c>
      <c r="AR791" s="52">
        <f>SAStab!C12104</f>
        <v>494.08</v>
      </c>
      <c r="AS791" s="52">
        <f>SAStab!D12104</f>
        <v>1201.57</v>
      </c>
      <c r="AT791" s="52">
        <f>SAStab!E12104</f>
        <v>3625.2</v>
      </c>
      <c r="AU791" s="52">
        <f>SAStab!F12104</f>
        <v>8814.2999999999993</v>
      </c>
      <c r="AV791" s="52">
        <f>SAStab!G12104</f>
        <v>20070</v>
      </c>
      <c r="AW791" s="52">
        <f>SAStab!H12104</f>
        <v>41208</v>
      </c>
      <c r="AX791" s="52">
        <f>SAStab!I12104</f>
        <v>62156</v>
      </c>
      <c r="AY791" s="52">
        <f>SAStab!J12104</f>
        <v>138893</v>
      </c>
      <c r="BA791" s="7"/>
      <c r="BB791" s="7" t="str">
        <f t="shared" si="185"/>
        <v>Annuitized Financial Income</v>
      </c>
      <c r="BC791" s="98">
        <f>SAStab!F2642</f>
        <v>0.98099999999999998</v>
      </c>
      <c r="BD791" s="52">
        <f>SAStab!B12275</f>
        <v>18720</v>
      </c>
      <c r="BE791" s="52">
        <f>SAStab!C12275</f>
        <v>473.34</v>
      </c>
      <c r="BF791" s="52">
        <f>SAStab!D12275</f>
        <v>1237.83</v>
      </c>
      <c r="BG791" s="52">
        <f>SAStab!E12275</f>
        <v>3952.3</v>
      </c>
      <c r="BH791" s="52">
        <f>SAStab!F12275</f>
        <v>9420.7999999999993</v>
      </c>
      <c r="BI791" s="52">
        <f>SAStab!G12275</f>
        <v>20938</v>
      </c>
      <c r="BJ791" s="52">
        <f>SAStab!H12275</f>
        <v>42847</v>
      </c>
      <c r="BK791" s="52">
        <f>SAStab!I12275</f>
        <v>65107</v>
      </c>
      <c r="BL791" s="52">
        <f>SAStab!J12275</f>
        <v>140384</v>
      </c>
      <c r="BN791" s="7"/>
      <c r="BO791" s="7" t="str">
        <f t="shared" si="186"/>
        <v>Annuitized Financial Income</v>
      </c>
      <c r="BP791" s="98">
        <f>SAStab!G2642</f>
        <v>0.97899999999999998</v>
      </c>
      <c r="BQ791">
        <f>SAStab!B12446</f>
        <v>20325</v>
      </c>
      <c r="BR791">
        <f>SAStab!C12446</f>
        <v>469.5</v>
      </c>
      <c r="BS791">
        <f>SAStab!D12446</f>
        <v>1303.55</v>
      </c>
      <c r="BT791">
        <f>SAStab!E12446</f>
        <v>4236.7</v>
      </c>
      <c r="BU791">
        <f>SAStab!F12446</f>
        <v>10335.299999999999</v>
      </c>
      <c r="BV791" s="11">
        <f>SAStab!G12446</f>
        <v>22436</v>
      </c>
      <c r="BW791" s="11">
        <f>SAStab!H12446</f>
        <v>46282</v>
      </c>
      <c r="BX791" s="11">
        <f>SAStab!I12446</f>
        <v>67887</v>
      </c>
      <c r="BY791" s="11">
        <f>SAStab!J12446</f>
        <v>148371</v>
      </c>
    </row>
    <row r="792" spans="1:77">
      <c r="A792" s="6"/>
      <c r="B792" s="7" t="s">
        <v>40</v>
      </c>
      <c r="C792" s="98">
        <f>SAStab!B2643</f>
        <v>0.54100000000000004</v>
      </c>
      <c r="D792" s="52">
        <f>SAStab!B11592</f>
        <v>7033</v>
      </c>
      <c r="E792" s="52">
        <f>SAStab!C11592</f>
        <v>0</v>
      </c>
      <c r="F792" s="52">
        <f>SAStab!D11592</f>
        <v>0</v>
      </c>
      <c r="G792" s="52">
        <f>SAStab!E11592</f>
        <v>0</v>
      </c>
      <c r="H792" s="52">
        <f>SAStab!F11592</f>
        <v>1347.9</v>
      </c>
      <c r="I792" s="52">
        <f>SAStab!G11592</f>
        <v>10147</v>
      </c>
      <c r="J792" s="52">
        <f>SAStab!H11592</f>
        <v>21299</v>
      </c>
      <c r="K792" s="52">
        <f>SAStab!I11592</f>
        <v>29667</v>
      </c>
      <c r="L792" s="52">
        <f>SAStab!J11592</f>
        <v>50414</v>
      </c>
      <c r="N792" s="6"/>
      <c r="O792" s="7" t="str">
        <f t="shared" si="182"/>
        <v>DB Pension Income</v>
      </c>
      <c r="P792" s="98">
        <f>SAStab!C2643</f>
        <v>0.504</v>
      </c>
      <c r="Q792">
        <f>SAStab!B11763</f>
        <v>5518</v>
      </c>
      <c r="R792" s="52">
        <f>SAStab!C11763</f>
        <v>0</v>
      </c>
      <c r="S792" s="52">
        <f>SAStab!D11763</f>
        <v>0</v>
      </c>
      <c r="T792" s="52">
        <f>SAStab!E11763</f>
        <v>0</v>
      </c>
      <c r="U792" s="52">
        <f>SAStab!F11763</f>
        <v>205.5</v>
      </c>
      <c r="V792" s="52">
        <f>SAStab!G11763</f>
        <v>6735</v>
      </c>
      <c r="W792" s="52">
        <f>SAStab!H11763</f>
        <v>16521</v>
      </c>
      <c r="X792">
        <f>SAStab!I11763</f>
        <v>25756</v>
      </c>
      <c r="Y792">
        <f>SAStab!J11763</f>
        <v>50362</v>
      </c>
      <c r="AA792" s="6"/>
      <c r="AB792" s="7" t="str">
        <f t="shared" si="183"/>
        <v>DB Pension Income</v>
      </c>
      <c r="AC792" s="98">
        <f>SAStab!D2643</f>
        <v>0.44700000000000001</v>
      </c>
      <c r="AD792">
        <f>SAStab!B11934</f>
        <v>4018</v>
      </c>
      <c r="AE792">
        <f>SAStab!C11934</f>
        <v>0</v>
      </c>
      <c r="AF792">
        <f>SAStab!D11934</f>
        <v>0</v>
      </c>
      <c r="AG792">
        <f>SAStab!E11934</f>
        <v>0</v>
      </c>
      <c r="AH792">
        <f>SAStab!F11934</f>
        <v>0</v>
      </c>
      <c r="AI792">
        <f>SAStab!G11934</f>
        <v>3543</v>
      </c>
      <c r="AJ792">
        <f>SAStab!H11934</f>
        <v>11315</v>
      </c>
      <c r="AK792">
        <f>SAStab!I11934</f>
        <v>19331</v>
      </c>
      <c r="AL792">
        <f>SAStab!J11934</f>
        <v>48193</v>
      </c>
      <c r="AN792" s="6"/>
      <c r="AO792" s="7" t="str">
        <f t="shared" si="184"/>
        <v>DB Pension Income</v>
      </c>
      <c r="AP792" s="98">
        <f>SAStab!E2643</f>
        <v>0.36</v>
      </c>
      <c r="AQ792" s="52">
        <f>SAStab!B12105</f>
        <v>2708</v>
      </c>
      <c r="AR792" s="52">
        <f>SAStab!C12105</f>
        <v>0</v>
      </c>
      <c r="AS792" s="52">
        <f>SAStab!D12105</f>
        <v>0</v>
      </c>
      <c r="AT792" s="52">
        <f>SAStab!E12105</f>
        <v>0</v>
      </c>
      <c r="AU792" s="52">
        <f>SAStab!F12105</f>
        <v>0</v>
      </c>
      <c r="AV792" s="52">
        <f>SAStab!G12105</f>
        <v>1468</v>
      </c>
      <c r="AW792" s="52">
        <f>SAStab!H12105</f>
        <v>6843</v>
      </c>
      <c r="AX792" s="52">
        <f>SAStab!I12105</f>
        <v>14307</v>
      </c>
      <c r="AY792" s="52">
        <f>SAStab!J12105</f>
        <v>42109</v>
      </c>
      <c r="BA792" s="6"/>
      <c r="BB792" s="7" t="str">
        <f t="shared" si="185"/>
        <v>DB Pension Income</v>
      </c>
      <c r="BC792" s="98">
        <f>SAStab!F2643</f>
        <v>0.26300000000000001</v>
      </c>
      <c r="BD792" s="52">
        <f>SAStab!B12276</f>
        <v>2134</v>
      </c>
      <c r="BE792" s="52">
        <f>SAStab!C12276</f>
        <v>0</v>
      </c>
      <c r="BF792" s="52">
        <f>SAStab!D12276</f>
        <v>0</v>
      </c>
      <c r="BG792" s="52">
        <f>SAStab!E12276</f>
        <v>0</v>
      </c>
      <c r="BH792" s="52">
        <f>SAStab!F12276</f>
        <v>0</v>
      </c>
      <c r="BI792" s="52">
        <f>SAStab!G12276</f>
        <v>247</v>
      </c>
      <c r="BJ792" s="52">
        <f>SAStab!H12276</f>
        <v>4344</v>
      </c>
      <c r="BK792" s="52">
        <f>SAStab!I12276</f>
        <v>11718</v>
      </c>
      <c r="BL792" s="52">
        <f>SAStab!J12276</f>
        <v>38810</v>
      </c>
      <c r="BN792" s="6"/>
      <c r="BO792" s="7" t="str">
        <f t="shared" si="186"/>
        <v>DB Pension Income</v>
      </c>
      <c r="BP792" s="98">
        <f>SAStab!G2643</f>
        <v>0.215</v>
      </c>
      <c r="BQ792">
        <f>SAStab!B12447</f>
        <v>2231</v>
      </c>
      <c r="BR792">
        <f>SAStab!C12447</f>
        <v>0</v>
      </c>
      <c r="BS792">
        <f>SAStab!D12447</f>
        <v>0</v>
      </c>
      <c r="BT792">
        <f>SAStab!E12447</f>
        <v>0</v>
      </c>
      <c r="BU792">
        <f>SAStab!F12447</f>
        <v>0</v>
      </c>
      <c r="BV792" s="11">
        <f>SAStab!G12447</f>
        <v>0</v>
      </c>
      <c r="BW792" s="11">
        <f>SAStab!H12447</f>
        <v>4696</v>
      </c>
      <c r="BX792" s="11">
        <f>SAStab!I12447</f>
        <v>13617</v>
      </c>
      <c r="BY792" s="11">
        <f>SAStab!J12447</f>
        <v>40695</v>
      </c>
    </row>
    <row r="793" spans="1:77">
      <c r="A793" s="7"/>
      <c r="B793" s="7" t="s">
        <v>41</v>
      </c>
      <c r="C793" s="98">
        <f>SAStab!B2644</f>
        <v>0.39900000000000002</v>
      </c>
      <c r="D793" s="52">
        <f>SAStab!B11593</f>
        <v>10766</v>
      </c>
      <c r="E793" s="52">
        <f>SAStab!C11593</f>
        <v>0</v>
      </c>
      <c r="F793" s="52">
        <f>SAStab!D11593</f>
        <v>0</v>
      </c>
      <c r="G793" s="52">
        <f>SAStab!E11593</f>
        <v>0</v>
      </c>
      <c r="H793" s="52">
        <f>SAStab!F11593</f>
        <v>0</v>
      </c>
      <c r="I793" s="52">
        <f>SAStab!G11593</f>
        <v>14986</v>
      </c>
      <c r="J793" s="52">
        <f>SAStab!H11593</f>
        <v>36903</v>
      </c>
      <c r="K793" s="52">
        <f>SAStab!I11593</f>
        <v>51750</v>
      </c>
      <c r="L793" s="52">
        <f>SAStab!J11593</f>
        <v>85979</v>
      </c>
      <c r="N793" s="7"/>
      <c r="O793" s="7" t="str">
        <f t="shared" si="182"/>
        <v>Earned Income</v>
      </c>
      <c r="P793" s="98">
        <f>SAStab!C2644</f>
        <v>0.439</v>
      </c>
      <c r="Q793">
        <f>SAStab!B11764</f>
        <v>13677</v>
      </c>
      <c r="R793" s="52">
        <f>SAStab!C11764</f>
        <v>0</v>
      </c>
      <c r="S793" s="52">
        <f>SAStab!D11764</f>
        <v>0</v>
      </c>
      <c r="T793" s="52">
        <f>SAStab!E11764</f>
        <v>0</v>
      </c>
      <c r="U793" s="52">
        <f>SAStab!F11764</f>
        <v>0</v>
      </c>
      <c r="V793" s="52">
        <f>SAStab!G11764</f>
        <v>21406</v>
      </c>
      <c r="W793" s="52">
        <f>SAStab!H11764</f>
        <v>43663</v>
      </c>
      <c r="X793">
        <f>SAStab!I11764</f>
        <v>61092</v>
      </c>
      <c r="Y793">
        <f>SAStab!J11764</f>
        <v>99980</v>
      </c>
      <c r="AA793" s="7"/>
      <c r="AB793" s="7" t="str">
        <f t="shared" si="183"/>
        <v>Earned Income</v>
      </c>
      <c r="AC793" s="98">
        <f>SAStab!D2644</f>
        <v>0.40899999999999997</v>
      </c>
      <c r="AD793">
        <f>SAStab!B11935</f>
        <v>13818</v>
      </c>
      <c r="AE793">
        <f>SAStab!C11935</f>
        <v>0</v>
      </c>
      <c r="AF793">
        <f>SAStab!D11935</f>
        <v>0</v>
      </c>
      <c r="AG793">
        <f>SAStab!E11935</f>
        <v>0</v>
      </c>
      <c r="AH793">
        <f>SAStab!F11935</f>
        <v>0</v>
      </c>
      <c r="AI793">
        <f>SAStab!G11935</f>
        <v>20699</v>
      </c>
      <c r="AJ793">
        <f>SAStab!H11935</f>
        <v>45187</v>
      </c>
      <c r="AK793">
        <f>SAStab!I11935</f>
        <v>64813</v>
      </c>
      <c r="AL793">
        <f>SAStab!J11935</f>
        <v>112519</v>
      </c>
      <c r="AN793" s="7"/>
      <c r="AO793" s="7" t="str">
        <f t="shared" si="184"/>
        <v>Earned Income</v>
      </c>
      <c r="AP793" s="98">
        <f>SAStab!E2644</f>
        <v>0.39100000000000001</v>
      </c>
      <c r="AQ793" s="52">
        <f>SAStab!B12106</f>
        <v>15632</v>
      </c>
      <c r="AR793" s="52">
        <f>SAStab!C12106</f>
        <v>0</v>
      </c>
      <c r="AS793" s="52">
        <f>SAStab!D12106</f>
        <v>0</v>
      </c>
      <c r="AT793" s="52">
        <f>SAStab!E12106</f>
        <v>0</v>
      </c>
      <c r="AU793" s="52">
        <f>SAStab!F12106</f>
        <v>0</v>
      </c>
      <c r="AV793" s="52">
        <f>SAStab!G12106</f>
        <v>22553</v>
      </c>
      <c r="AW793" s="52">
        <f>SAStab!H12106</f>
        <v>54269</v>
      </c>
      <c r="AX793" s="52">
        <f>SAStab!I12106</f>
        <v>76007</v>
      </c>
      <c r="AY793" s="52">
        <f>SAStab!J12106</f>
        <v>129421</v>
      </c>
      <c r="BA793" s="7"/>
      <c r="BB793" s="7" t="str">
        <f t="shared" si="185"/>
        <v>Earned Income</v>
      </c>
      <c r="BC793" s="98">
        <f>SAStab!F2644</f>
        <v>0.41799999999999998</v>
      </c>
      <c r="BD793" s="52">
        <f>SAStab!B12277</f>
        <v>17417</v>
      </c>
      <c r="BE793" s="52">
        <f>SAStab!C12277</f>
        <v>0</v>
      </c>
      <c r="BF793" s="52">
        <f>SAStab!D12277</f>
        <v>0</v>
      </c>
      <c r="BG793" s="52">
        <f>SAStab!E12277</f>
        <v>0</v>
      </c>
      <c r="BH793" s="52">
        <f>SAStab!F12277</f>
        <v>0</v>
      </c>
      <c r="BI793" s="52">
        <f>SAStab!G12277</f>
        <v>25927</v>
      </c>
      <c r="BJ793" s="52">
        <f>SAStab!H12277</f>
        <v>58189</v>
      </c>
      <c r="BK793" s="52">
        <f>SAStab!I12277</f>
        <v>82013</v>
      </c>
      <c r="BL793" s="52">
        <f>SAStab!J12277</f>
        <v>144133</v>
      </c>
      <c r="BN793" s="7"/>
      <c r="BO793" s="7" t="str">
        <f t="shared" si="186"/>
        <v>Earned Income</v>
      </c>
      <c r="BP793" s="98">
        <f>SAStab!G2644</f>
        <v>0.40899999999999997</v>
      </c>
      <c r="BQ793">
        <f>SAStab!B12448</f>
        <v>18747</v>
      </c>
      <c r="BR793">
        <f>SAStab!C12448</f>
        <v>0</v>
      </c>
      <c r="BS793">
        <f>SAStab!D12448</f>
        <v>0</v>
      </c>
      <c r="BT793">
        <f>SAStab!E12448</f>
        <v>0</v>
      </c>
      <c r="BU793">
        <f>SAStab!F12448</f>
        <v>0</v>
      </c>
      <c r="BV793" s="11">
        <f>SAStab!G12448</f>
        <v>27437</v>
      </c>
      <c r="BW793" s="11">
        <f>SAStab!H12448</f>
        <v>63229</v>
      </c>
      <c r="BX793" s="11">
        <f>SAStab!I12448</f>
        <v>86128</v>
      </c>
      <c r="BY793" s="11">
        <f>SAStab!J12448</f>
        <v>149390</v>
      </c>
    </row>
    <row r="794" spans="1:77">
      <c r="A794" s="7"/>
      <c r="B794" s="7" t="s">
        <v>42</v>
      </c>
      <c r="C794" s="98">
        <f>SAStab!B2645</f>
        <v>0.85899999999999999</v>
      </c>
      <c r="D794" s="52">
        <f>SAStab!B11594</f>
        <v>4676</v>
      </c>
      <c r="E794" s="52">
        <f>SAStab!C11594</f>
        <v>0</v>
      </c>
      <c r="F794" s="52">
        <f>SAStab!D11594</f>
        <v>0</v>
      </c>
      <c r="G794" s="52">
        <f>SAStab!E11594</f>
        <v>1261.2</v>
      </c>
      <c r="H794" s="52">
        <f>SAStab!F11594</f>
        <v>3194.3</v>
      </c>
      <c r="I794" s="52">
        <f>SAStab!G11594</f>
        <v>6155</v>
      </c>
      <c r="J794" s="52">
        <f>SAStab!H11594</f>
        <v>10688</v>
      </c>
      <c r="K794" s="52">
        <f>SAStab!I11594</f>
        <v>14863</v>
      </c>
      <c r="L794" s="52">
        <f>SAStab!J11594</f>
        <v>26130</v>
      </c>
      <c r="N794" s="7"/>
      <c r="O794" s="7" t="str">
        <f t="shared" si="182"/>
        <v>Imputed Rental Income</v>
      </c>
      <c r="P794" s="98">
        <f>SAStab!C2645</f>
        <v>0.85599999999999998</v>
      </c>
      <c r="Q794">
        <f>SAStab!B11765</f>
        <v>4896</v>
      </c>
      <c r="R794" s="52">
        <f>SAStab!C11765</f>
        <v>0</v>
      </c>
      <c r="S794" s="52">
        <f>SAStab!D11765</f>
        <v>0</v>
      </c>
      <c r="T794" s="52">
        <f>SAStab!E11765</f>
        <v>1091.0999999999999</v>
      </c>
      <c r="U794" s="52">
        <f>SAStab!F11765</f>
        <v>3016.8</v>
      </c>
      <c r="V794" s="52">
        <f>SAStab!G11765</f>
        <v>6444</v>
      </c>
      <c r="W794" s="52">
        <f>SAStab!H11765</f>
        <v>11718</v>
      </c>
      <c r="X794">
        <f>SAStab!I11765</f>
        <v>16165</v>
      </c>
      <c r="Y794">
        <f>SAStab!J11765</f>
        <v>29826</v>
      </c>
      <c r="AA794" s="7"/>
      <c r="AB794" s="7" t="str">
        <f t="shared" si="183"/>
        <v>Imputed Rental Income</v>
      </c>
      <c r="AC794" s="98">
        <f>SAStab!D2645</f>
        <v>0.84299999999999997</v>
      </c>
      <c r="AD794">
        <f>SAStab!B11936</f>
        <v>5168</v>
      </c>
      <c r="AE794">
        <f>SAStab!C11936</f>
        <v>0</v>
      </c>
      <c r="AF794">
        <f>SAStab!D11936</f>
        <v>0</v>
      </c>
      <c r="AG794">
        <f>SAStab!E11936</f>
        <v>1107.2</v>
      </c>
      <c r="AH794">
        <f>SAStab!F11936</f>
        <v>3087.3</v>
      </c>
      <c r="AI794">
        <f>SAStab!G11936</f>
        <v>6576</v>
      </c>
      <c r="AJ794">
        <f>SAStab!H11936</f>
        <v>12245</v>
      </c>
      <c r="AK794">
        <f>SAStab!I11936</f>
        <v>17780</v>
      </c>
      <c r="AL794">
        <f>SAStab!J11936</f>
        <v>31403</v>
      </c>
      <c r="AN794" s="7"/>
      <c r="AO794" s="7" t="str">
        <f t="shared" si="184"/>
        <v>Imputed Rental Income</v>
      </c>
      <c r="AP794" s="98">
        <f>SAStab!E2645</f>
        <v>0.81299999999999994</v>
      </c>
      <c r="AQ794" s="52">
        <f>SAStab!B12107</f>
        <v>5336</v>
      </c>
      <c r="AR794" s="52">
        <f>SAStab!C12107</f>
        <v>0</v>
      </c>
      <c r="AS794" s="52">
        <f>SAStab!D12107</f>
        <v>0</v>
      </c>
      <c r="AT794" s="52">
        <f>SAStab!E12107</f>
        <v>978.7</v>
      </c>
      <c r="AU794" s="52">
        <f>SAStab!F12107</f>
        <v>2970.7</v>
      </c>
      <c r="AV794" s="52">
        <f>SAStab!G12107</f>
        <v>6580</v>
      </c>
      <c r="AW794" s="52">
        <f>SAStab!H12107</f>
        <v>13015</v>
      </c>
      <c r="AX794" s="52">
        <f>SAStab!I12107</f>
        <v>18742</v>
      </c>
      <c r="AY794" s="52">
        <f>SAStab!J12107</f>
        <v>35792</v>
      </c>
      <c r="BA794" s="7"/>
      <c r="BB794" s="7" t="str">
        <f t="shared" si="185"/>
        <v>Imputed Rental Income</v>
      </c>
      <c r="BC794" s="98">
        <f>SAStab!F2645</f>
        <v>0.79600000000000004</v>
      </c>
      <c r="BD794" s="52">
        <f>SAStab!B12278</f>
        <v>5904</v>
      </c>
      <c r="BE794" s="52">
        <f>SAStab!C12278</f>
        <v>0</v>
      </c>
      <c r="BF794" s="52">
        <f>SAStab!D12278</f>
        <v>0</v>
      </c>
      <c r="BG794" s="52">
        <f>SAStab!E12278</f>
        <v>932.8</v>
      </c>
      <c r="BH794" s="52">
        <f>SAStab!F12278</f>
        <v>3241.9</v>
      </c>
      <c r="BI794" s="52">
        <f>SAStab!G12278</f>
        <v>7179</v>
      </c>
      <c r="BJ794" s="52">
        <f>SAStab!H12278</f>
        <v>14145</v>
      </c>
      <c r="BK794" s="52">
        <f>SAStab!I12278</f>
        <v>20732</v>
      </c>
      <c r="BL794" s="52">
        <f>SAStab!J12278</f>
        <v>41355</v>
      </c>
      <c r="BN794" s="7"/>
      <c r="BO794" s="7" t="str">
        <f t="shared" si="186"/>
        <v>Imputed Rental Income</v>
      </c>
      <c r="BP794" s="98">
        <f>SAStab!G2645</f>
        <v>0.78900000000000003</v>
      </c>
      <c r="BQ794">
        <f>SAStab!B12449</f>
        <v>6612</v>
      </c>
      <c r="BR794">
        <f>SAStab!C12449</f>
        <v>0</v>
      </c>
      <c r="BS794">
        <f>SAStab!D12449</f>
        <v>0</v>
      </c>
      <c r="BT794">
        <f>SAStab!E12449</f>
        <v>971.1</v>
      </c>
      <c r="BU794">
        <f>SAStab!F12449</f>
        <v>3558.5</v>
      </c>
      <c r="BV794" s="11">
        <f>SAStab!G12449</f>
        <v>8111</v>
      </c>
      <c r="BW794" s="11">
        <f>SAStab!H12449</f>
        <v>15438</v>
      </c>
      <c r="BX794" s="11">
        <f>SAStab!I12449</f>
        <v>23532</v>
      </c>
      <c r="BY794" s="11">
        <f>SAStab!J12449</f>
        <v>46702</v>
      </c>
    </row>
    <row r="795" spans="1:77">
      <c r="A795" s="7"/>
      <c r="B795" s="7" t="s">
        <v>226</v>
      </c>
      <c r="C795" s="98">
        <f>SAStab!B2646</f>
        <v>0.1</v>
      </c>
      <c r="D795" s="52">
        <f>SAStab!B11595</f>
        <v>1020</v>
      </c>
      <c r="E795" s="52">
        <f>SAStab!C11595</f>
        <v>0</v>
      </c>
      <c r="F795" s="52">
        <f>SAStab!D11595</f>
        <v>0</v>
      </c>
      <c r="G795" s="52">
        <f>SAStab!E11595</f>
        <v>0</v>
      </c>
      <c r="H795" s="52">
        <f>SAStab!F11595</f>
        <v>0</v>
      </c>
      <c r="I795" s="52">
        <f>SAStab!G11595</f>
        <v>0</v>
      </c>
      <c r="J795" s="52">
        <f>SAStab!H11595</f>
        <v>23</v>
      </c>
      <c r="K795" s="52">
        <f>SAStab!I11595</f>
        <v>9431</v>
      </c>
      <c r="L795" s="52">
        <f>SAStab!J11595</f>
        <v>17877</v>
      </c>
      <c r="N795" s="7"/>
      <c r="O795" s="7" t="str">
        <f t="shared" si="182"/>
        <v>Means+Nonmeans Benefits</v>
      </c>
      <c r="P795" s="98">
        <f>SAStab!C2646</f>
        <v>0.104</v>
      </c>
      <c r="Q795">
        <f>SAStab!B11766</f>
        <v>1208</v>
      </c>
      <c r="R795" s="52">
        <f>SAStab!C11766</f>
        <v>0</v>
      </c>
      <c r="S795" s="52">
        <f>SAStab!D11766</f>
        <v>0</v>
      </c>
      <c r="T795" s="52">
        <f>SAStab!E11766</f>
        <v>0</v>
      </c>
      <c r="U795" s="52">
        <f>SAStab!F11766</f>
        <v>0</v>
      </c>
      <c r="V795" s="52">
        <f>SAStab!G11766</f>
        <v>0</v>
      </c>
      <c r="W795" s="52">
        <f>SAStab!H11766</f>
        <v>1955</v>
      </c>
      <c r="X795">
        <f>SAStab!I11766</f>
        <v>11149</v>
      </c>
      <c r="Y795">
        <f>SAStab!J11766</f>
        <v>20960</v>
      </c>
      <c r="AA795" s="7"/>
      <c r="AB795" s="7" t="str">
        <f t="shared" si="183"/>
        <v>Means+Nonmeans Benefits</v>
      </c>
      <c r="AC795" s="98">
        <f>SAStab!D2646</f>
        <v>9.1999999999999998E-2</v>
      </c>
      <c r="AD795">
        <f>SAStab!B11937</f>
        <v>1140</v>
      </c>
      <c r="AE795">
        <f>SAStab!C11937</f>
        <v>0</v>
      </c>
      <c r="AF795">
        <f>SAStab!D11937</f>
        <v>0</v>
      </c>
      <c r="AG795">
        <f>SAStab!E11937</f>
        <v>0</v>
      </c>
      <c r="AH795">
        <f>SAStab!F11937</f>
        <v>0</v>
      </c>
      <c r="AI795">
        <f>SAStab!G11937</f>
        <v>0</v>
      </c>
      <c r="AJ795">
        <f>SAStab!H11937</f>
        <v>0</v>
      </c>
      <c r="AK795">
        <f>SAStab!I11937</f>
        <v>10209</v>
      </c>
      <c r="AL795">
        <f>SAStab!J11937</f>
        <v>21943</v>
      </c>
      <c r="AN795" s="7"/>
      <c r="AO795" s="7" t="str">
        <f t="shared" si="184"/>
        <v>Means+Nonmeans Benefits</v>
      </c>
      <c r="AP795" s="98">
        <f>SAStab!E2646</f>
        <v>8.8999999999999996E-2</v>
      </c>
      <c r="AQ795" s="52">
        <f>SAStab!B12108</f>
        <v>1239</v>
      </c>
      <c r="AR795" s="52">
        <f>SAStab!C12108</f>
        <v>0</v>
      </c>
      <c r="AS795" s="52">
        <f>SAStab!D12108</f>
        <v>0</v>
      </c>
      <c r="AT795" s="52">
        <f>SAStab!E12108</f>
        <v>0</v>
      </c>
      <c r="AU795" s="52">
        <f>SAStab!F12108</f>
        <v>0</v>
      </c>
      <c r="AV795" s="52">
        <f>SAStab!G12108</f>
        <v>0</v>
      </c>
      <c r="AW795" s="52">
        <f>SAStab!H12108</f>
        <v>0</v>
      </c>
      <c r="AX795" s="52">
        <f>SAStab!I12108</f>
        <v>12055</v>
      </c>
      <c r="AY795" s="52">
        <f>SAStab!J12108</f>
        <v>23700</v>
      </c>
      <c r="BA795" s="7"/>
      <c r="BB795" s="7" t="str">
        <f t="shared" si="185"/>
        <v>Means+Nonmeans Benefits</v>
      </c>
      <c r="BC795" s="98">
        <f>SAStab!F2646</f>
        <v>9.6000000000000002E-2</v>
      </c>
      <c r="BD795" s="52">
        <f>SAStab!B12279</f>
        <v>1551</v>
      </c>
      <c r="BE795" s="52">
        <f>SAStab!C12279</f>
        <v>0</v>
      </c>
      <c r="BF795" s="52">
        <f>SAStab!D12279</f>
        <v>0</v>
      </c>
      <c r="BG795" s="52">
        <f>SAStab!E12279</f>
        <v>0</v>
      </c>
      <c r="BH795" s="52">
        <f>SAStab!F12279</f>
        <v>0</v>
      </c>
      <c r="BI795" s="52">
        <f>SAStab!G12279</f>
        <v>0</v>
      </c>
      <c r="BJ795" s="52">
        <f>SAStab!H12279</f>
        <v>0</v>
      </c>
      <c r="BK795" s="52">
        <f>SAStab!I12279</f>
        <v>14462</v>
      </c>
      <c r="BL795" s="52">
        <f>SAStab!J12279</f>
        <v>28757</v>
      </c>
      <c r="BN795" s="7"/>
      <c r="BO795" s="7" t="str">
        <f t="shared" si="186"/>
        <v>Means+Nonmeans Benefits</v>
      </c>
      <c r="BP795" s="98">
        <f>SAStab!G2646</f>
        <v>9.1999999999999998E-2</v>
      </c>
      <c r="BQ795">
        <f>SAStab!B12450</f>
        <v>1620</v>
      </c>
      <c r="BR795">
        <f>SAStab!C12450</f>
        <v>0</v>
      </c>
      <c r="BS795">
        <f>SAStab!D12450</f>
        <v>0</v>
      </c>
      <c r="BT795">
        <f>SAStab!E12450</f>
        <v>0</v>
      </c>
      <c r="BU795">
        <f>SAStab!F12450</f>
        <v>0</v>
      </c>
      <c r="BV795" s="11">
        <f>SAStab!G12450</f>
        <v>0</v>
      </c>
      <c r="BW795" s="11">
        <f>SAStab!H12450</f>
        <v>0</v>
      </c>
      <c r="BX795" s="11">
        <f>SAStab!I12450</f>
        <v>14608</v>
      </c>
      <c r="BY795" s="11">
        <f>SAStab!J12450</f>
        <v>31081</v>
      </c>
    </row>
    <row r="796" spans="1:77">
      <c r="A796" s="7"/>
      <c r="B796" s="7" t="s">
        <v>308</v>
      </c>
      <c r="C796" s="98">
        <f>SAStab!B2647</f>
        <v>0.14599999999999999</v>
      </c>
      <c r="D796" s="52">
        <f>SAStab!B11596</f>
        <v>4960</v>
      </c>
      <c r="E796" s="52">
        <f>SAStab!C11596</f>
        <v>0</v>
      </c>
      <c r="F796" s="52">
        <f>SAStab!D11596</f>
        <v>0</v>
      </c>
      <c r="G796" s="52">
        <f>SAStab!E11596</f>
        <v>0</v>
      </c>
      <c r="H796" s="52">
        <f>SAStab!F11596</f>
        <v>0</v>
      </c>
      <c r="I796" s="52">
        <f>SAStab!G11596</f>
        <v>0</v>
      </c>
      <c r="J796" s="52">
        <f>SAStab!H11596</f>
        <v>17562</v>
      </c>
      <c r="K796" s="52">
        <f>SAStab!I11596</f>
        <v>34862</v>
      </c>
      <c r="L796" s="52">
        <f>SAStab!J11596</f>
        <v>66422</v>
      </c>
      <c r="N796" s="7"/>
      <c r="O796" s="7" t="str">
        <f t="shared" si="182"/>
        <v>Other Family Member Income</v>
      </c>
      <c r="P796" s="98">
        <f>SAStab!C2647</f>
        <v>0.153</v>
      </c>
      <c r="Q796">
        <f>SAStab!B11767</f>
        <v>5996</v>
      </c>
      <c r="R796" s="52">
        <f>SAStab!C11767</f>
        <v>0</v>
      </c>
      <c r="S796" s="52">
        <f>SAStab!D11767</f>
        <v>0</v>
      </c>
      <c r="T796" s="52">
        <f>SAStab!E11767</f>
        <v>0</v>
      </c>
      <c r="U796" s="52">
        <f>SAStab!F11767</f>
        <v>0</v>
      </c>
      <c r="V796" s="52">
        <f>SAStab!G11767</f>
        <v>0</v>
      </c>
      <c r="W796" s="52">
        <f>SAStab!H11767</f>
        <v>20629</v>
      </c>
      <c r="X796">
        <f>SAStab!I11767</f>
        <v>40949</v>
      </c>
      <c r="Y796">
        <f>SAStab!J11767</f>
        <v>78020</v>
      </c>
      <c r="AA796" s="7"/>
      <c r="AB796" s="7" t="str">
        <f t="shared" si="183"/>
        <v>Other Family Member Income</v>
      </c>
      <c r="AC796" s="98">
        <f>SAStab!D2647</f>
        <v>0.155</v>
      </c>
      <c r="AD796">
        <f>SAStab!B11938</f>
        <v>6982</v>
      </c>
      <c r="AE796">
        <f>SAStab!C11938</f>
        <v>0</v>
      </c>
      <c r="AF796">
        <f>SAStab!D11938</f>
        <v>0</v>
      </c>
      <c r="AG796">
        <f>SAStab!E11938</f>
        <v>0</v>
      </c>
      <c r="AH796">
        <f>SAStab!F11938</f>
        <v>0</v>
      </c>
      <c r="AI796">
        <f>SAStab!G11938</f>
        <v>0</v>
      </c>
      <c r="AJ796">
        <f>SAStab!H11938</f>
        <v>23225</v>
      </c>
      <c r="AK796">
        <f>SAStab!I11938</f>
        <v>56278</v>
      </c>
      <c r="AL796">
        <f>SAStab!J11938</f>
        <v>87838</v>
      </c>
      <c r="AN796" s="7"/>
      <c r="AO796" s="7" t="str">
        <f t="shared" si="184"/>
        <v>Other Family Member Income</v>
      </c>
      <c r="AP796" s="98">
        <f>SAStab!E2647</f>
        <v>0.16900000000000001</v>
      </c>
      <c r="AQ796" s="52">
        <f>SAStab!B12109</f>
        <v>8188</v>
      </c>
      <c r="AR796" s="52">
        <f>SAStab!C12109</f>
        <v>0</v>
      </c>
      <c r="AS796" s="52">
        <f>SAStab!D12109</f>
        <v>0</v>
      </c>
      <c r="AT796" s="52">
        <f>SAStab!E12109</f>
        <v>0</v>
      </c>
      <c r="AU796" s="52">
        <f>SAStab!F12109</f>
        <v>0</v>
      </c>
      <c r="AV796" s="52">
        <f>SAStab!G12109</f>
        <v>0</v>
      </c>
      <c r="AW796" s="52">
        <f>SAStab!H12109</f>
        <v>25956</v>
      </c>
      <c r="AX796" s="52">
        <f>SAStab!I12109</f>
        <v>51524</v>
      </c>
      <c r="AY796" s="52">
        <f>SAStab!J12109</f>
        <v>98167</v>
      </c>
      <c r="BA796" s="7"/>
      <c r="BB796" s="7" t="str">
        <f t="shared" si="185"/>
        <v>Other Family Member Income</v>
      </c>
      <c r="BC796" s="98">
        <f>SAStab!F2647</f>
        <v>0.17399999999999999</v>
      </c>
      <c r="BD796" s="52">
        <f>SAStab!B12280</f>
        <v>9697</v>
      </c>
      <c r="BE796" s="52">
        <f>SAStab!C12280</f>
        <v>0</v>
      </c>
      <c r="BF796" s="52">
        <f>SAStab!D12280</f>
        <v>0</v>
      </c>
      <c r="BG796" s="52">
        <f>SAStab!E12280</f>
        <v>0</v>
      </c>
      <c r="BH796" s="52">
        <f>SAStab!F12280</f>
        <v>0</v>
      </c>
      <c r="BI796" s="52">
        <f>SAStab!G12280</f>
        <v>0</v>
      </c>
      <c r="BJ796" s="52">
        <f>SAStab!H12280</f>
        <v>28903</v>
      </c>
      <c r="BK796" s="52">
        <f>SAStab!I12280</f>
        <v>85859</v>
      </c>
      <c r="BL796" s="52">
        <f>SAStab!J12280</f>
        <v>109313</v>
      </c>
      <c r="BN796" s="7"/>
      <c r="BO796" s="7" t="str">
        <f t="shared" si="186"/>
        <v>Other Family Member Income</v>
      </c>
      <c r="BP796" s="98">
        <f>SAStab!G2647</f>
        <v>0.17199999999999999</v>
      </c>
      <c r="BQ796">
        <f>SAStab!B12451</f>
        <v>10456</v>
      </c>
      <c r="BR796">
        <f>SAStab!C12451</f>
        <v>0</v>
      </c>
      <c r="BS796">
        <f>SAStab!D12451</f>
        <v>0</v>
      </c>
      <c r="BT796">
        <f>SAStab!E12451</f>
        <v>0</v>
      </c>
      <c r="BU796">
        <f>SAStab!F12451</f>
        <v>0</v>
      </c>
      <c r="BV796" s="11">
        <f>SAStab!G12451</f>
        <v>0</v>
      </c>
      <c r="BW796" s="11">
        <f>SAStab!H12451</f>
        <v>32140</v>
      </c>
      <c r="BX796" s="11">
        <f>SAStab!I12451</f>
        <v>89291</v>
      </c>
      <c r="BY796" s="11">
        <f>SAStab!J12451</f>
        <v>121553</v>
      </c>
    </row>
    <row r="797" spans="1:77">
      <c r="A797" s="7"/>
      <c r="B797" s="9" t="s">
        <v>44</v>
      </c>
      <c r="C797" s="98">
        <f>SAStab!B2648</f>
        <v>0.86199999999999999</v>
      </c>
      <c r="D797" s="52">
        <f>SAStab!B11597</f>
        <v>13597</v>
      </c>
      <c r="E797" s="52">
        <f>SAStab!C11597</f>
        <v>0</v>
      </c>
      <c r="F797" s="52">
        <f>SAStab!D11597</f>
        <v>0</v>
      </c>
      <c r="G797" s="52">
        <f>SAStab!E11597</f>
        <v>9843.2999999999993</v>
      </c>
      <c r="H797" s="52">
        <f>SAStab!F11597</f>
        <v>15014.4</v>
      </c>
      <c r="I797" s="52">
        <f>SAStab!G11597</f>
        <v>18880</v>
      </c>
      <c r="J797" s="52">
        <f>SAStab!H11597</f>
        <v>21851</v>
      </c>
      <c r="K797" s="52">
        <f>SAStab!I11597</f>
        <v>23489</v>
      </c>
      <c r="L797" s="52">
        <f>SAStab!J11597</f>
        <v>26230</v>
      </c>
      <c r="N797" s="7"/>
      <c r="O797" s="7" t="str">
        <f t="shared" si="182"/>
        <v xml:space="preserve">      Own Benefit</v>
      </c>
      <c r="P797" s="98">
        <f>SAStab!C2648</f>
        <v>0.85599999999999998</v>
      </c>
      <c r="Q797">
        <f>SAStab!B11768</f>
        <v>14943</v>
      </c>
      <c r="R797" s="52">
        <f>SAStab!C11768</f>
        <v>0</v>
      </c>
      <c r="S797" s="52">
        <f>SAStab!D11768</f>
        <v>0</v>
      </c>
      <c r="T797" s="52">
        <f>SAStab!E11768</f>
        <v>11164.1</v>
      </c>
      <c r="U797" s="52">
        <f>SAStab!F11768</f>
        <v>16559.8</v>
      </c>
      <c r="V797" s="52">
        <f>SAStab!G11768</f>
        <v>20764</v>
      </c>
      <c r="W797" s="52">
        <f>SAStab!H11768</f>
        <v>23835</v>
      </c>
      <c r="X797">
        <f>SAStab!I11768</f>
        <v>25485</v>
      </c>
      <c r="Y797">
        <f>SAStab!J11768</f>
        <v>28708</v>
      </c>
      <c r="AA797" s="7"/>
      <c r="AB797" s="7" t="str">
        <f t="shared" si="183"/>
        <v xml:space="preserve">      Own Benefit</v>
      </c>
      <c r="AC797" s="98">
        <f>SAStab!D2648</f>
        <v>0.89100000000000001</v>
      </c>
      <c r="AD797">
        <f>SAStab!B11939</f>
        <v>16833</v>
      </c>
      <c r="AE797">
        <f>SAStab!C11939</f>
        <v>0</v>
      </c>
      <c r="AF797">
        <f>SAStab!D11939</f>
        <v>0</v>
      </c>
      <c r="AG797">
        <f>SAStab!E11939</f>
        <v>13089.5</v>
      </c>
      <c r="AH797">
        <f>SAStab!F11939</f>
        <v>18099.400000000001</v>
      </c>
      <c r="AI797">
        <f>SAStab!G11939</f>
        <v>22303</v>
      </c>
      <c r="AJ797">
        <f>SAStab!H11939</f>
        <v>25737</v>
      </c>
      <c r="AK797">
        <f>SAStab!I11939</f>
        <v>27823</v>
      </c>
      <c r="AL797">
        <f>SAStab!J11939</f>
        <v>31875</v>
      </c>
      <c r="AN797" s="7"/>
      <c r="AO797" s="7" t="str">
        <f t="shared" si="184"/>
        <v xml:space="preserve">      Own Benefit</v>
      </c>
      <c r="AP797" s="98">
        <f>SAStab!E2648</f>
        <v>0.88100000000000001</v>
      </c>
      <c r="AQ797" s="52">
        <f>SAStab!B12110</f>
        <v>17512</v>
      </c>
      <c r="AR797" s="52">
        <f>SAStab!C12110</f>
        <v>0</v>
      </c>
      <c r="AS797" s="52">
        <f>SAStab!D12110</f>
        <v>0</v>
      </c>
      <c r="AT797" s="52">
        <f>SAStab!E12110</f>
        <v>13558.4</v>
      </c>
      <c r="AU797" s="52">
        <f>SAStab!F12110</f>
        <v>18768.599999999999</v>
      </c>
      <c r="AV797" s="52">
        <f>SAStab!G12110</f>
        <v>23436</v>
      </c>
      <c r="AW797" s="52">
        <f>SAStab!H12110</f>
        <v>27270</v>
      </c>
      <c r="AX797" s="52">
        <f>SAStab!I12110</f>
        <v>29835</v>
      </c>
      <c r="AY797" s="52">
        <f>SAStab!J12110</f>
        <v>34098</v>
      </c>
      <c r="BA797" s="7"/>
      <c r="BB797" s="7" t="str">
        <f t="shared" si="185"/>
        <v xml:space="preserve">      Own Benefit</v>
      </c>
      <c r="BC797" s="98">
        <f>SAStab!F2648</f>
        <v>0.875</v>
      </c>
      <c r="BD797" s="52">
        <f>SAStab!B12281</f>
        <v>19119</v>
      </c>
      <c r="BE797" s="52">
        <f>SAStab!C12281</f>
        <v>0</v>
      </c>
      <c r="BF797" s="52">
        <f>SAStab!D12281</f>
        <v>0</v>
      </c>
      <c r="BG797" s="52">
        <f>SAStab!E12281</f>
        <v>14613.3</v>
      </c>
      <c r="BH797" s="52">
        <f>SAStab!F12281</f>
        <v>20546.7</v>
      </c>
      <c r="BI797" s="52">
        <f>SAStab!G12281</f>
        <v>25842</v>
      </c>
      <c r="BJ797" s="52">
        <f>SAStab!H12281</f>
        <v>30258</v>
      </c>
      <c r="BK797" s="52">
        <f>SAStab!I12281</f>
        <v>32990</v>
      </c>
      <c r="BL797" s="52">
        <f>SAStab!J12281</f>
        <v>37735</v>
      </c>
      <c r="BN797" s="7"/>
      <c r="BO797" s="7" t="str">
        <f t="shared" si="186"/>
        <v xml:space="preserve">      Own Benefit</v>
      </c>
      <c r="BP797" s="98">
        <f>SAStab!G2648</f>
        <v>0.875</v>
      </c>
      <c r="BQ797">
        <f>SAStab!B12452</f>
        <v>21297</v>
      </c>
      <c r="BR797">
        <f>SAStab!C12452</f>
        <v>0</v>
      </c>
      <c r="BS797">
        <f>SAStab!D12452</f>
        <v>0</v>
      </c>
      <c r="BT797">
        <f>SAStab!E12452</f>
        <v>16662.099999999999</v>
      </c>
      <c r="BU797">
        <f>SAStab!F12452</f>
        <v>22927.599999999999</v>
      </c>
      <c r="BV797" s="11">
        <f>SAStab!G12452</f>
        <v>28660</v>
      </c>
      <c r="BW797" s="11">
        <f>SAStab!H12452</f>
        <v>33648</v>
      </c>
      <c r="BX797" s="11">
        <f>SAStab!I12452</f>
        <v>36475</v>
      </c>
      <c r="BY797" s="11">
        <f>SAStab!J12452</f>
        <v>41490</v>
      </c>
    </row>
    <row r="798" spans="1:77">
      <c r="A798" s="7"/>
      <c r="B798" s="9" t="s">
        <v>45</v>
      </c>
      <c r="C798" s="98">
        <f>SAStab!B2649</f>
        <v>0.44700000000000001</v>
      </c>
      <c r="D798" s="52">
        <f>SAStab!B11598</f>
        <v>6615</v>
      </c>
      <c r="E798" s="52">
        <f>SAStab!C11598</f>
        <v>0</v>
      </c>
      <c r="F798" s="52">
        <f>SAStab!D11598</f>
        <v>0</v>
      </c>
      <c r="G798" s="52">
        <f>SAStab!E11598</f>
        <v>0</v>
      </c>
      <c r="H798" s="52">
        <f>SAStab!F11598</f>
        <v>0</v>
      </c>
      <c r="I798" s="52">
        <f>SAStab!G11598</f>
        <v>12401</v>
      </c>
      <c r="J798" s="52">
        <f>SAStab!H11598</f>
        <v>20092</v>
      </c>
      <c r="K798" s="52">
        <f>SAStab!I11598</f>
        <v>23064</v>
      </c>
      <c r="L798" s="52">
        <f>SAStab!J11598</f>
        <v>26808</v>
      </c>
      <c r="N798" s="7"/>
      <c r="O798" s="7" t="str">
        <f t="shared" si="182"/>
        <v xml:space="preserve">      Spouse Benefit</v>
      </c>
      <c r="P798" s="98">
        <f>SAStab!C2649</f>
        <v>0.443</v>
      </c>
      <c r="Q798">
        <f>SAStab!B11769</f>
        <v>7340</v>
      </c>
      <c r="R798" s="52">
        <f>SAStab!C11769</f>
        <v>0</v>
      </c>
      <c r="S798" s="52">
        <f>SAStab!D11769</f>
        <v>0</v>
      </c>
      <c r="T798" s="52">
        <f>SAStab!E11769</f>
        <v>0</v>
      </c>
      <c r="U798" s="52">
        <f>SAStab!F11769</f>
        <v>0</v>
      </c>
      <c r="V798" s="52">
        <f>SAStab!G11769</f>
        <v>14543</v>
      </c>
      <c r="W798" s="52">
        <f>SAStab!H11769</f>
        <v>22000</v>
      </c>
      <c r="X798">
        <f>SAStab!I11769</f>
        <v>24692</v>
      </c>
      <c r="Y798">
        <f>SAStab!J11769</f>
        <v>28958</v>
      </c>
      <c r="AA798" s="7"/>
      <c r="AB798" s="7" t="str">
        <f t="shared" si="183"/>
        <v xml:space="preserve">      Spouse Benefit</v>
      </c>
      <c r="AC798" s="98">
        <f>SAStab!D2649</f>
        <v>0.45900000000000002</v>
      </c>
      <c r="AD798">
        <f>SAStab!B11940</f>
        <v>8230</v>
      </c>
      <c r="AE798">
        <f>SAStab!C11940</f>
        <v>0</v>
      </c>
      <c r="AF798">
        <f>SAStab!D11940</f>
        <v>0</v>
      </c>
      <c r="AG798">
        <f>SAStab!E11940</f>
        <v>0</v>
      </c>
      <c r="AH798">
        <f>SAStab!F11940</f>
        <v>0</v>
      </c>
      <c r="AI798">
        <f>SAStab!G11940</f>
        <v>16289</v>
      </c>
      <c r="AJ798">
        <f>SAStab!H11940</f>
        <v>23839</v>
      </c>
      <c r="AK798">
        <f>SAStab!I11940</f>
        <v>27039</v>
      </c>
      <c r="AL798">
        <f>SAStab!J11940</f>
        <v>31945</v>
      </c>
      <c r="AN798" s="7"/>
      <c r="AO798" s="7" t="str">
        <f t="shared" si="184"/>
        <v xml:space="preserve">      Spouse Benefit</v>
      </c>
      <c r="AP798" s="98">
        <f>SAStab!E2649</f>
        <v>0.42899999999999999</v>
      </c>
      <c r="AQ798" s="52">
        <f>SAStab!B12111</f>
        <v>8185</v>
      </c>
      <c r="AR798" s="52">
        <f>SAStab!C12111</f>
        <v>0</v>
      </c>
      <c r="AS798" s="52">
        <f>SAStab!D12111</f>
        <v>0</v>
      </c>
      <c r="AT798" s="52">
        <f>SAStab!E12111</f>
        <v>0</v>
      </c>
      <c r="AU798" s="52">
        <f>SAStab!F12111</f>
        <v>0</v>
      </c>
      <c r="AV798" s="52">
        <f>SAStab!G12111</f>
        <v>16352</v>
      </c>
      <c r="AW798" s="52">
        <f>SAStab!H12111</f>
        <v>25216</v>
      </c>
      <c r="AX798" s="52">
        <f>SAStab!I12111</f>
        <v>29171</v>
      </c>
      <c r="AY798" s="52">
        <f>SAStab!J12111</f>
        <v>34823</v>
      </c>
      <c r="BA798" s="7"/>
      <c r="BB798" s="7" t="str">
        <f t="shared" si="185"/>
        <v xml:space="preserve">      Spouse Benefit</v>
      </c>
      <c r="BC798" s="98">
        <f>SAStab!F2649</f>
        <v>0.42299999999999999</v>
      </c>
      <c r="BD798" s="52">
        <f>SAStab!B12282</f>
        <v>8910</v>
      </c>
      <c r="BE798" s="52">
        <f>SAStab!C12282</f>
        <v>0</v>
      </c>
      <c r="BF798" s="52">
        <f>SAStab!D12282</f>
        <v>0</v>
      </c>
      <c r="BG798" s="52">
        <f>SAStab!E12282</f>
        <v>0</v>
      </c>
      <c r="BH798" s="52">
        <f>SAStab!F12282</f>
        <v>0</v>
      </c>
      <c r="BI798" s="52">
        <f>SAStab!G12282</f>
        <v>17554</v>
      </c>
      <c r="BJ798" s="52">
        <f>SAStab!H12282</f>
        <v>28015</v>
      </c>
      <c r="BK798" s="52">
        <f>SAStab!I12282</f>
        <v>32601</v>
      </c>
      <c r="BL798" s="52">
        <f>SAStab!J12282</f>
        <v>39035</v>
      </c>
      <c r="BN798" s="7"/>
      <c r="BO798" s="7" t="str">
        <f t="shared" si="186"/>
        <v xml:space="preserve">      Spouse Benefit</v>
      </c>
      <c r="BP798" s="98">
        <f>SAStab!G2649</f>
        <v>0.42599999999999999</v>
      </c>
      <c r="BQ798">
        <f>SAStab!B12453</f>
        <v>10173</v>
      </c>
      <c r="BR798">
        <f>SAStab!C12453</f>
        <v>0</v>
      </c>
      <c r="BS798">
        <f>SAStab!D12453</f>
        <v>0</v>
      </c>
      <c r="BT798">
        <f>SAStab!E12453</f>
        <v>0</v>
      </c>
      <c r="BU798">
        <f>SAStab!F12453</f>
        <v>0</v>
      </c>
      <c r="BV798" s="11">
        <f>SAStab!G12453</f>
        <v>20050</v>
      </c>
      <c r="BW798" s="11">
        <f>SAStab!H12453</f>
        <v>31632</v>
      </c>
      <c r="BX798" s="11">
        <f>SAStab!I12453</f>
        <v>36663</v>
      </c>
      <c r="BY798" s="11">
        <f>SAStab!J12453</f>
        <v>43456</v>
      </c>
    </row>
    <row r="799" spans="1:77">
      <c r="A799" s="7"/>
      <c r="B799" s="9" t="s">
        <v>46</v>
      </c>
      <c r="C799" s="98">
        <f>SAStab!B2650</f>
        <v>0.28299999999999997</v>
      </c>
      <c r="D799" s="52">
        <f>SAStab!B11599</f>
        <v>7343</v>
      </c>
      <c r="E799" s="52">
        <f>SAStab!C11599</f>
        <v>0</v>
      </c>
      <c r="F799" s="52">
        <f>SAStab!D11599</f>
        <v>0</v>
      </c>
      <c r="G799" s="52">
        <f>SAStab!E11599</f>
        <v>0</v>
      </c>
      <c r="H799" s="52">
        <f>SAStab!F11599</f>
        <v>0</v>
      </c>
      <c r="I799" s="52">
        <f>SAStab!G11599</f>
        <v>4328</v>
      </c>
      <c r="J799" s="52">
        <f>SAStab!H11599</f>
        <v>27702</v>
      </c>
      <c r="K799" s="52">
        <f>SAStab!I11599</f>
        <v>43108</v>
      </c>
      <c r="L799" s="52">
        <f>SAStab!J11599</f>
        <v>78811</v>
      </c>
      <c r="N799" s="7"/>
      <c r="O799" s="7" t="str">
        <f t="shared" si="182"/>
        <v xml:space="preserve">      Own Earnings</v>
      </c>
      <c r="P799" s="98">
        <f>SAStab!C2650</f>
        <v>0.32800000000000001</v>
      </c>
      <c r="Q799">
        <f>SAStab!B11770</f>
        <v>9735</v>
      </c>
      <c r="R799" s="52">
        <f>SAStab!C11770</f>
        <v>0</v>
      </c>
      <c r="S799" s="52">
        <f>SAStab!D11770</f>
        <v>0</v>
      </c>
      <c r="T799" s="52">
        <f>SAStab!E11770</f>
        <v>0</v>
      </c>
      <c r="U799" s="52">
        <f>SAStab!F11770</f>
        <v>0</v>
      </c>
      <c r="V799" s="52">
        <f>SAStab!G11770</f>
        <v>12334</v>
      </c>
      <c r="W799" s="52">
        <f>SAStab!H11770</f>
        <v>34846</v>
      </c>
      <c r="X799">
        <f>SAStab!I11770</f>
        <v>50058</v>
      </c>
      <c r="Y799">
        <f>SAStab!J11770</f>
        <v>88015</v>
      </c>
      <c r="AA799" s="7"/>
      <c r="AB799" s="7" t="str">
        <f t="shared" si="183"/>
        <v xml:space="preserve">      Own Earnings</v>
      </c>
      <c r="AC799" s="98">
        <f>SAStab!D2650</f>
        <v>0.3</v>
      </c>
      <c r="AD799">
        <f>SAStab!B11941</f>
        <v>9725</v>
      </c>
      <c r="AE799">
        <f>SAStab!C11941</f>
        <v>0</v>
      </c>
      <c r="AF799">
        <f>SAStab!D11941</f>
        <v>0</v>
      </c>
      <c r="AG799">
        <f>SAStab!E11941</f>
        <v>0</v>
      </c>
      <c r="AH799">
        <f>SAStab!F11941</f>
        <v>0</v>
      </c>
      <c r="AI799">
        <f>SAStab!G11941</f>
        <v>9656</v>
      </c>
      <c r="AJ799">
        <f>SAStab!H11941</f>
        <v>35601</v>
      </c>
      <c r="AK799">
        <f>SAStab!I11941</f>
        <v>53172</v>
      </c>
      <c r="AL799">
        <f>SAStab!J11941</f>
        <v>97970</v>
      </c>
      <c r="AN799" s="7"/>
      <c r="AO799" s="7" t="str">
        <f t="shared" si="184"/>
        <v xml:space="preserve">      Own Earnings</v>
      </c>
      <c r="AP799" s="98">
        <f>SAStab!E2650</f>
        <v>0.29599999999999999</v>
      </c>
      <c r="AQ799" s="52">
        <f>SAStab!B12112</f>
        <v>10891</v>
      </c>
      <c r="AR799" s="52">
        <f>SAStab!C12112</f>
        <v>0</v>
      </c>
      <c r="AS799" s="52">
        <f>SAStab!D12112</f>
        <v>0</v>
      </c>
      <c r="AT799" s="52">
        <f>SAStab!E12112</f>
        <v>0</v>
      </c>
      <c r="AU799" s="52">
        <f>SAStab!F12112</f>
        <v>0</v>
      </c>
      <c r="AV799" s="52">
        <f>SAStab!G12112</f>
        <v>8944</v>
      </c>
      <c r="AW799" s="52">
        <f>SAStab!H12112</f>
        <v>41257</v>
      </c>
      <c r="AX799" s="52">
        <f>SAStab!I12112</f>
        <v>61530</v>
      </c>
      <c r="AY799" s="52">
        <f>SAStab!J12112</f>
        <v>107933</v>
      </c>
      <c r="BA799" s="7"/>
      <c r="BB799" s="7" t="str">
        <f t="shared" si="185"/>
        <v xml:space="preserve">      Own Earnings</v>
      </c>
      <c r="BC799" s="98">
        <f>SAStab!F2650</f>
        <v>0.307</v>
      </c>
      <c r="BD799" s="52">
        <f>SAStab!B12283</f>
        <v>12009</v>
      </c>
      <c r="BE799" s="52">
        <f>SAStab!C12283</f>
        <v>0</v>
      </c>
      <c r="BF799" s="52">
        <f>SAStab!D12283</f>
        <v>0</v>
      </c>
      <c r="BG799" s="52">
        <f>SAStab!E12283</f>
        <v>0</v>
      </c>
      <c r="BH799" s="52">
        <f>SAStab!F12283</f>
        <v>0</v>
      </c>
      <c r="BI799" s="52">
        <f>SAStab!G12283</f>
        <v>11883</v>
      </c>
      <c r="BJ799" s="52">
        <f>SAStab!H12283</f>
        <v>43733</v>
      </c>
      <c r="BK799" s="52">
        <f>SAStab!I12283</f>
        <v>65814</v>
      </c>
      <c r="BL799" s="52">
        <f>SAStab!J12283</f>
        <v>122971</v>
      </c>
      <c r="BN799" s="7"/>
      <c r="BO799" s="7" t="str">
        <f t="shared" si="186"/>
        <v xml:space="preserve">      Own Earnings</v>
      </c>
      <c r="BP799" s="98">
        <f>SAStab!G2650</f>
        <v>0.3</v>
      </c>
      <c r="BQ799">
        <f>SAStab!B12454</f>
        <v>12614</v>
      </c>
      <c r="BR799">
        <f>SAStab!C12454</f>
        <v>0</v>
      </c>
      <c r="BS799">
        <f>SAStab!D12454</f>
        <v>0</v>
      </c>
      <c r="BT799">
        <f>SAStab!E12454</f>
        <v>0</v>
      </c>
      <c r="BU799">
        <f>SAStab!F12454</f>
        <v>0</v>
      </c>
      <c r="BV799" s="11">
        <f>SAStab!G12454</f>
        <v>10633</v>
      </c>
      <c r="BW799" s="11">
        <f>SAStab!H12454</f>
        <v>48376</v>
      </c>
      <c r="BX799" s="11">
        <f>SAStab!I12454</f>
        <v>70578</v>
      </c>
      <c r="BY799" s="11">
        <f>SAStab!J12454</f>
        <v>125416</v>
      </c>
    </row>
    <row r="800" spans="1:77">
      <c r="A800" s="7"/>
      <c r="B800" s="9" t="s">
        <v>47</v>
      </c>
      <c r="C800" s="98">
        <f>SAStab!B2651</f>
        <v>0.21</v>
      </c>
      <c r="D800" s="52">
        <f>SAStab!B11600</f>
        <v>7207</v>
      </c>
      <c r="E800" s="52">
        <f>SAStab!C11600</f>
        <v>0</v>
      </c>
      <c r="F800" s="52">
        <f>SAStab!D11600</f>
        <v>0</v>
      </c>
      <c r="G800" s="52">
        <f>SAStab!E11600</f>
        <v>0</v>
      </c>
      <c r="H800" s="52">
        <f>SAStab!F11600</f>
        <v>0</v>
      </c>
      <c r="I800" s="52">
        <f>SAStab!G11600</f>
        <v>0</v>
      </c>
      <c r="J800" s="52">
        <f>SAStab!H11600</f>
        <v>26663</v>
      </c>
      <c r="K800" s="52">
        <f>SAStab!I11600</f>
        <v>47525</v>
      </c>
      <c r="L800" s="52">
        <f>SAStab!J11600</f>
        <v>97874</v>
      </c>
      <c r="N800" s="7"/>
      <c r="O800" s="7" t="str">
        <f t="shared" si="182"/>
        <v xml:space="preserve">      Spouse Earnings</v>
      </c>
      <c r="P800" s="98">
        <f>SAStab!C2651</f>
        <v>0.23200000000000001</v>
      </c>
      <c r="Q800">
        <f>SAStab!B11771</f>
        <v>8651</v>
      </c>
      <c r="R800" s="52">
        <f>SAStab!C11771</f>
        <v>0</v>
      </c>
      <c r="S800" s="52">
        <f>SAStab!D11771</f>
        <v>0</v>
      </c>
      <c r="T800" s="52">
        <f>SAStab!E11771</f>
        <v>0</v>
      </c>
      <c r="U800" s="52">
        <f>SAStab!F11771</f>
        <v>0</v>
      </c>
      <c r="V800" s="52">
        <f>SAStab!G11771</f>
        <v>0</v>
      </c>
      <c r="W800" s="52">
        <f>SAStab!H11771</f>
        <v>31697</v>
      </c>
      <c r="X800">
        <f>SAStab!I11771</f>
        <v>54745</v>
      </c>
      <c r="Y800">
        <f>SAStab!J11771</f>
        <v>109563</v>
      </c>
      <c r="AA800" s="7"/>
      <c r="AB800" s="7" t="str">
        <f t="shared" si="183"/>
        <v xml:space="preserve">      Spouse Earnings</v>
      </c>
      <c r="AC800" s="98">
        <f>SAStab!D2651</f>
        <v>0.20799999999999999</v>
      </c>
      <c r="AD800">
        <f>SAStab!B11942</f>
        <v>8809</v>
      </c>
      <c r="AE800">
        <f>SAStab!C11942</f>
        <v>0</v>
      </c>
      <c r="AF800">
        <f>SAStab!D11942</f>
        <v>0</v>
      </c>
      <c r="AG800">
        <f>SAStab!E11942</f>
        <v>0</v>
      </c>
      <c r="AH800">
        <f>SAStab!F11942</f>
        <v>0</v>
      </c>
      <c r="AI800">
        <f>SAStab!G11942</f>
        <v>0</v>
      </c>
      <c r="AJ800">
        <f>SAStab!H11942</f>
        <v>32931</v>
      </c>
      <c r="AK800">
        <f>SAStab!I11942</f>
        <v>56391</v>
      </c>
      <c r="AL800">
        <f>SAStab!J11942</f>
        <v>119034</v>
      </c>
      <c r="AN800" s="7"/>
      <c r="AO800" s="7" t="str">
        <f t="shared" si="184"/>
        <v xml:space="preserve">      Spouse Earnings</v>
      </c>
      <c r="AP800" s="98">
        <f>SAStab!E2651</f>
        <v>0.19900000000000001</v>
      </c>
      <c r="AQ800" s="52">
        <f>SAStab!B12113</f>
        <v>9965</v>
      </c>
      <c r="AR800" s="52">
        <f>SAStab!C12113</f>
        <v>0</v>
      </c>
      <c r="AS800" s="52">
        <f>SAStab!D12113</f>
        <v>0</v>
      </c>
      <c r="AT800" s="52">
        <f>SAStab!E12113</f>
        <v>0</v>
      </c>
      <c r="AU800" s="52">
        <f>SAStab!F12113</f>
        <v>0</v>
      </c>
      <c r="AV800" s="52">
        <f>SAStab!G12113</f>
        <v>0</v>
      </c>
      <c r="AW800" s="52">
        <f>SAStab!H12113</f>
        <v>35456</v>
      </c>
      <c r="AX800" s="52">
        <f>SAStab!I12113</f>
        <v>66871</v>
      </c>
      <c r="AY800" s="52">
        <f>SAStab!J12113</f>
        <v>143608</v>
      </c>
      <c r="BA800" s="7"/>
      <c r="BB800" s="7" t="str">
        <f t="shared" si="185"/>
        <v xml:space="preserve">      Spouse Earnings</v>
      </c>
      <c r="BC800" s="98">
        <f>SAStab!F2651</f>
        <v>0.216</v>
      </c>
      <c r="BD800" s="52">
        <f>SAStab!B12284</f>
        <v>11420</v>
      </c>
      <c r="BE800" s="52">
        <f>SAStab!C12284</f>
        <v>0</v>
      </c>
      <c r="BF800" s="52">
        <f>SAStab!D12284</f>
        <v>0</v>
      </c>
      <c r="BG800" s="52">
        <f>SAStab!E12284</f>
        <v>0</v>
      </c>
      <c r="BH800" s="52">
        <f>SAStab!F12284</f>
        <v>0</v>
      </c>
      <c r="BI800" s="52">
        <f>SAStab!G12284</f>
        <v>0</v>
      </c>
      <c r="BJ800" s="52">
        <f>SAStab!H12284</f>
        <v>41805</v>
      </c>
      <c r="BK800" s="52">
        <f>SAStab!I12284</f>
        <v>73139</v>
      </c>
      <c r="BL800" s="52">
        <f>SAStab!J12284</f>
        <v>159242</v>
      </c>
      <c r="BN800" s="7"/>
      <c r="BO800" s="7" t="str">
        <f t="shared" si="186"/>
        <v xml:space="preserve">      Spouse Earnings</v>
      </c>
      <c r="BP800" s="98">
        <f>SAStab!G2651</f>
        <v>0.216</v>
      </c>
      <c r="BQ800">
        <f>SAStab!B12455</f>
        <v>12593</v>
      </c>
      <c r="BR800">
        <f>SAStab!C12455</f>
        <v>0</v>
      </c>
      <c r="BS800">
        <f>SAStab!D12455</f>
        <v>0</v>
      </c>
      <c r="BT800">
        <f>SAStab!E12455</f>
        <v>0</v>
      </c>
      <c r="BU800">
        <f>SAStab!F12455</f>
        <v>0</v>
      </c>
      <c r="BV800" s="11">
        <f>SAStab!G12455</f>
        <v>0</v>
      </c>
      <c r="BW800" s="11">
        <f>SAStab!H12455</f>
        <v>46525</v>
      </c>
      <c r="BX800" s="11">
        <f>SAStab!I12455</f>
        <v>80819</v>
      </c>
      <c r="BY800" s="11">
        <f>SAStab!J12455</f>
        <v>172215</v>
      </c>
    </row>
    <row r="801" spans="1:77">
      <c r="A801" s="7"/>
      <c r="B801" s="7" t="s">
        <v>312</v>
      </c>
      <c r="C801" s="98">
        <f>SAStab!B2652</f>
        <v>1</v>
      </c>
      <c r="D801" s="52">
        <f>SAStab!B11601</f>
        <v>51583</v>
      </c>
      <c r="E801" s="52">
        <f>SAStab!C11601</f>
        <v>16055.29</v>
      </c>
      <c r="F801" s="52">
        <f>SAStab!D11601</f>
        <v>20275.7</v>
      </c>
      <c r="G801" s="52">
        <f>SAStab!E11601</f>
        <v>28872.1</v>
      </c>
      <c r="H801" s="52">
        <f>SAStab!F11601</f>
        <v>42448.3</v>
      </c>
      <c r="I801" s="52">
        <f>SAStab!G11601</f>
        <v>61606</v>
      </c>
      <c r="J801" s="52">
        <f>SAStab!H11601</f>
        <v>86606</v>
      </c>
      <c r="K801" s="52">
        <f>SAStab!I11601</f>
        <v>109515</v>
      </c>
      <c r="L801" s="52">
        <f>SAStab!J11601</f>
        <v>226148</v>
      </c>
      <c r="N801" s="7"/>
      <c r="O801" s="7" t="str">
        <f t="shared" si="182"/>
        <v>Net Annuity Income</v>
      </c>
      <c r="P801" s="98">
        <f>SAStab!C2652</f>
        <v>1</v>
      </c>
      <c r="Q801">
        <f>SAStab!B11772</f>
        <v>53816</v>
      </c>
      <c r="R801" s="52">
        <f>SAStab!C11772</f>
        <v>17803.740000000002</v>
      </c>
      <c r="S801" s="52">
        <f>SAStab!D11772</f>
        <v>21969.16</v>
      </c>
      <c r="T801" s="52">
        <f>SAStab!E11772</f>
        <v>31106.6</v>
      </c>
      <c r="U801" s="52">
        <f>SAStab!F11772</f>
        <v>44640.7</v>
      </c>
      <c r="V801" s="52">
        <f>SAStab!G11772</f>
        <v>64170</v>
      </c>
      <c r="W801" s="52">
        <f>SAStab!H11772</f>
        <v>89328</v>
      </c>
      <c r="X801">
        <f>SAStab!I11772</f>
        <v>111567</v>
      </c>
      <c r="Y801">
        <f>SAStab!J11772</f>
        <v>208101</v>
      </c>
      <c r="AA801" s="7"/>
      <c r="AB801" s="7" t="str">
        <f t="shared" si="183"/>
        <v>Net Annuity Income</v>
      </c>
      <c r="AC801" s="98">
        <f>SAStab!D2652</f>
        <v>1</v>
      </c>
      <c r="AD801">
        <f>SAStab!B11943</f>
        <v>54535</v>
      </c>
      <c r="AE801">
        <f>SAStab!C11943</f>
        <v>18434.27</v>
      </c>
      <c r="AF801">
        <f>SAStab!D11943</f>
        <v>22786.07</v>
      </c>
      <c r="AG801">
        <f>SAStab!E11943</f>
        <v>31464.5</v>
      </c>
      <c r="AH801">
        <f>SAStab!F11943</f>
        <v>44980.2</v>
      </c>
      <c r="AI801">
        <f>SAStab!G11943</f>
        <v>65307</v>
      </c>
      <c r="AJ801">
        <f>SAStab!H11943</f>
        <v>91900</v>
      </c>
      <c r="AK801">
        <f>SAStab!I11943</f>
        <v>115814</v>
      </c>
      <c r="AL801">
        <f>SAStab!J11943</f>
        <v>200263</v>
      </c>
      <c r="AN801" s="7"/>
      <c r="AO801" s="7" t="str">
        <f t="shared" si="184"/>
        <v>Net Annuity Income</v>
      </c>
      <c r="AP801" s="98">
        <f>SAStab!E2652</f>
        <v>1</v>
      </c>
      <c r="AQ801" s="52">
        <f>SAStab!B12114</f>
        <v>54509</v>
      </c>
      <c r="AR801" s="52">
        <f>SAStab!C12114</f>
        <v>17317.009999999998</v>
      </c>
      <c r="AS801" s="52">
        <f>SAStab!D12114</f>
        <v>22076.93</v>
      </c>
      <c r="AT801" s="52">
        <f>SAStab!E12114</f>
        <v>30679</v>
      </c>
      <c r="AU801" s="52">
        <f>SAStab!F12114</f>
        <v>44761.5</v>
      </c>
      <c r="AV801" s="52">
        <f>SAStab!G12114</f>
        <v>67525</v>
      </c>
      <c r="AW801" s="52">
        <f>SAStab!H12114</f>
        <v>96780</v>
      </c>
      <c r="AX801" s="52">
        <f>SAStab!I12114</f>
        <v>119429</v>
      </c>
      <c r="AY801" s="52">
        <f>SAStab!J12114</f>
        <v>191260</v>
      </c>
      <c r="BA801" s="7"/>
      <c r="BB801" s="7" t="str">
        <f t="shared" si="185"/>
        <v>Net Annuity Income</v>
      </c>
      <c r="BC801" s="98">
        <f>SAStab!F2652</f>
        <v>1</v>
      </c>
      <c r="BD801" s="52">
        <f>SAStab!B12285</f>
        <v>57294</v>
      </c>
      <c r="BE801" s="52">
        <f>SAStab!C12285</f>
        <v>17290.11</v>
      </c>
      <c r="BF801" s="52">
        <f>SAStab!D12285</f>
        <v>22513.29</v>
      </c>
      <c r="BG801" s="52">
        <f>SAStab!E12285</f>
        <v>32131.4</v>
      </c>
      <c r="BH801" s="52">
        <f>SAStab!F12285</f>
        <v>47543.9</v>
      </c>
      <c r="BI801" s="52">
        <f>SAStab!G12285</f>
        <v>71604</v>
      </c>
      <c r="BJ801" s="52">
        <f>SAStab!H12285</f>
        <v>100929</v>
      </c>
      <c r="BK801" s="52">
        <f>SAStab!I12285</f>
        <v>125073</v>
      </c>
      <c r="BL801" s="52">
        <f>SAStab!J12285</f>
        <v>193780</v>
      </c>
      <c r="BN801" s="7"/>
      <c r="BO801" s="7" t="str">
        <f t="shared" si="186"/>
        <v>Net Annuity Income</v>
      </c>
      <c r="BP801" s="98">
        <f>SAStab!G2652</f>
        <v>1</v>
      </c>
      <c r="BQ801">
        <f>SAStab!B12456</f>
        <v>61509</v>
      </c>
      <c r="BR801">
        <f>SAStab!C12456</f>
        <v>17775.73</v>
      </c>
      <c r="BS801">
        <f>SAStab!D12456</f>
        <v>23534.54</v>
      </c>
      <c r="BT801">
        <f>SAStab!E12456</f>
        <v>34684.699999999997</v>
      </c>
      <c r="BU801">
        <f>SAStab!F12456</f>
        <v>51864</v>
      </c>
      <c r="BV801" s="11">
        <f>SAStab!G12456</f>
        <v>77041</v>
      </c>
      <c r="BW801" s="11">
        <f>SAStab!H12456</f>
        <v>107283</v>
      </c>
      <c r="BX801" s="11">
        <f>SAStab!I12456</f>
        <v>132095</v>
      </c>
      <c r="BY801" s="11">
        <f>SAStab!J12456</f>
        <v>204515</v>
      </c>
    </row>
    <row r="802" spans="1:77">
      <c r="A802" s="7"/>
      <c r="B802" s="7" t="s">
        <v>311</v>
      </c>
      <c r="C802" s="98">
        <f>SAStab!B2653</f>
        <v>1</v>
      </c>
      <c r="D802" s="52">
        <f>SAStab!B11602</f>
        <v>34286</v>
      </c>
      <c r="E802" s="52">
        <f>SAStab!C11602</f>
        <v>11091.19</v>
      </c>
      <c r="F802" s="52">
        <f>SAStab!D11602</f>
        <v>14615.22</v>
      </c>
      <c r="G802" s="52">
        <f>SAStab!E11602</f>
        <v>20557.7</v>
      </c>
      <c r="H802" s="52">
        <f>SAStab!F11602</f>
        <v>30730.2</v>
      </c>
      <c r="I802" s="52">
        <f>SAStab!G11602</f>
        <v>43851</v>
      </c>
      <c r="J802" s="52">
        <f>SAStab!H11602</f>
        <v>58925</v>
      </c>
      <c r="K802" s="52">
        <f>SAStab!I11602</f>
        <v>69462</v>
      </c>
      <c r="L802" s="52">
        <f>SAStab!J11602</f>
        <v>99651</v>
      </c>
      <c r="N802" s="7"/>
      <c r="O802" s="7" t="str">
        <f t="shared" si="182"/>
        <v>Net Cash Income</v>
      </c>
      <c r="P802" s="98">
        <f>SAStab!C2653</f>
        <v>1</v>
      </c>
      <c r="Q802">
        <f>SAStab!B11773</f>
        <v>37487</v>
      </c>
      <c r="R802" s="52">
        <f>SAStab!C11773</f>
        <v>12929.91</v>
      </c>
      <c r="S802" s="52">
        <f>SAStab!D11773</f>
        <v>16316.6</v>
      </c>
      <c r="T802" s="52">
        <f>SAStab!E11773</f>
        <v>22489.3</v>
      </c>
      <c r="U802" s="52">
        <f>SAStab!F11773</f>
        <v>33035.1</v>
      </c>
      <c r="V802" s="52">
        <f>SAStab!G11773</f>
        <v>47392</v>
      </c>
      <c r="W802" s="52">
        <f>SAStab!H11773</f>
        <v>64811</v>
      </c>
      <c r="X802">
        <f>SAStab!I11773</f>
        <v>77194</v>
      </c>
      <c r="Y802">
        <f>SAStab!J11773</f>
        <v>109780</v>
      </c>
      <c r="AA802" s="7"/>
      <c r="AB802" s="7" t="str">
        <f t="shared" si="183"/>
        <v>Net Cash Income</v>
      </c>
      <c r="AC802" s="98">
        <f>SAStab!D2653</f>
        <v>1</v>
      </c>
      <c r="AD802">
        <f>SAStab!B11944</f>
        <v>39013</v>
      </c>
      <c r="AE802">
        <f>SAStab!C11944</f>
        <v>13661.89</v>
      </c>
      <c r="AF802">
        <f>SAStab!D11944</f>
        <v>17152.16</v>
      </c>
      <c r="AG802">
        <f>SAStab!E11944</f>
        <v>23460.7</v>
      </c>
      <c r="AH802">
        <f>SAStab!F11944</f>
        <v>33321.599999999999</v>
      </c>
      <c r="AI802">
        <f>SAStab!G11944</f>
        <v>48937</v>
      </c>
      <c r="AJ802">
        <f>SAStab!H11944</f>
        <v>68328</v>
      </c>
      <c r="AK802">
        <f>SAStab!I11944</f>
        <v>82568</v>
      </c>
      <c r="AL802">
        <f>SAStab!J11944</f>
        <v>117379</v>
      </c>
      <c r="AN802" s="7"/>
      <c r="AO802" s="7" t="str">
        <f t="shared" si="184"/>
        <v>Net Cash Income</v>
      </c>
      <c r="AP802" s="98">
        <f>SAStab!E2653</f>
        <v>1</v>
      </c>
      <c r="AQ802" s="52">
        <f>SAStab!B12115</f>
        <v>39781</v>
      </c>
      <c r="AR802" s="52">
        <f>SAStab!C12115</f>
        <v>12594.28</v>
      </c>
      <c r="AS802" s="52">
        <f>SAStab!D12115</f>
        <v>16216.15</v>
      </c>
      <c r="AT802" s="52">
        <f>SAStab!E12115</f>
        <v>22866.9</v>
      </c>
      <c r="AU802" s="52">
        <f>SAStab!F12115</f>
        <v>32910.699999999997</v>
      </c>
      <c r="AV802" s="52">
        <f>SAStab!G12115</f>
        <v>50526</v>
      </c>
      <c r="AW802" s="52">
        <f>SAStab!H12115</f>
        <v>71623</v>
      </c>
      <c r="AX802" s="52">
        <f>SAStab!I12115</f>
        <v>87829</v>
      </c>
      <c r="AY802" s="52">
        <f>SAStab!J12115</f>
        <v>131060</v>
      </c>
      <c r="BA802" s="7"/>
      <c r="BB802" s="7" t="str">
        <f t="shared" si="185"/>
        <v>Net Cash Income</v>
      </c>
      <c r="BC802" s="98">
        <f>SAStab!F2653</f>
        <v>1</v>
      </c>
      <c r="BD802" s="52">
        <f>SAStab!B12286</f>
        <v>42465</v>
      </c>
      <c r="BE802" s="52">
        <f>SAStab!C12286</f>
        <v>12126.2</v>
      </c>
      <c r="BF802" s="52">
        <f>SAStab!D12286</f>
        <v>16466.46</v>
      </c>
      <c r="BG802" s="52">
        <f>SAStab!E12286</f>
        <v>23552.1</v>
      </c>
      <c r="BH802" s="52">
        <f>SAStab!F12286</f>
        <v>35400.699999999997</v>
      </c>
      <c r="BI802" s="52">
        <f>SAStab!G12286</f>
        <v>54464</v>
      </c>
      <c r="BJ802" s="52">
        <f>SAStab!H12286</f>
        <v>78499</v>
      </c>
      <c r="BK802" s="52">
        <f>SAStab!I12286</f>
        <v>96022</v>
      </c>
      <c r="BL802" s="52">
        <f>SAStab!J12286</f>
        <v>138911</v>
      </c>
      <c r="BN802" s="7"/>
      <c r="BO802" s="7" t="str">
        <f t="shared" si="186"/>
        <v>Net Cash Income</v>
      </c>
      <c r="BP802" s="98">
        <f>SAStab!G2653</f>
        <v>1</v>
      </c>
      <c r="BQ802">
        <f>SAStab!B12457</f>
        <v>46544</v>
      </c>
      <c r="BR802">
        <f>SAStab!C12457</f>
        <v>12677.42</v>
      </c>
      <c r="BS802">
        <f>SAStab!D12457</f>
        <v>17767.23</v>
      </c>
      <c r="BT802">
        <f>SAStab!E12457</f>
        <v>26442</v>
      </c>
      <c r="BU802">
        <f>SAStab!F12457</f>
        <v>39498.400000000001</v>
      </c>
      <c r="BV802" s="11">
        <f>SAStab!G12457</f>
        <v>60227</v>
      </c>
      <c r="BW802" s="11">
        <f>SAStab!H12457</f>
        <v>84324</v>
      </c>
      <c r="BX802" s="11">
        <f>SAStab!I12457</f>
        <v>102615</v>
      </c>
      <c r="BY802" s="11">
        <f>SAStab!J12457</f>
        <v>153750</v>
      </c>
    </row>
    <row r="803" spans="1:77">
      <c r="A803" s="7"/>
      <c r="B803" s="7" t="s">
        <v>62</v>
      </c>
      <c r="C803" s="98">
        <f>SAStab!B2654</f>
        <v>0.496</v>
      </c>
      <c r="D803" s="52">
        <f>SAStab!B11603</f>
        <v>2061</v>
      </c>
      <c r="E803" s="52">
        <f>SAStab!C11603</f>
        <v>0</v>
      </c>
      <c r="F803" s="52">
        <f>SAStab!D11603</f>
        <v>0</v>
      </c>
      <c r="G803" s="52">
        <f>SAStab!E11603</f>
        <v>0</v>
      </c>
      <c r="H803" s="52">
        <f>SAStab!F11603</f>
        <v>0</v>
      </c>
      <c r="I803" s="52">
        <f>SAStab!G11603</f>
        <v>2682</v>
      </c>
      <c r="J803" s="52">
        <f>SAStab!H11603</f>
        <v>6096</v>
      </c>
      <c r="K803" s="52">
        <f>SAStab!I11603</f>
        <v>9131</v>
      </c>
      <c r="L803" s="52">
        <f>SAStab!J11603</f>
        <v>19311</v>
      </c>
      <c r="N803" s="7"/>
      <c r="O803" s="7" t="str">
        <f t="shared" si="182"/>
        <v>Federal Income Tax</v>
      </c>
      <c r="P803" s="98">
        <f>SAStab!C2654</f>
        <v>0.54500000000000004</v>
      </c>
      <c r="Q803">
        <f>SAStab!B11774</f>
        <v>2794</v>
      </c>
      <c r="R803" s="52">
        <f>SAStab!C11774</f>
        <v>0</v>
      </c>
      <c r="S803" s="52">
        <f>SAStab!D11774</f>
        <v>0</v>
      </c>
      <c r="T803" s="52">
        <f>SAStab!E11774</f>
        <v>0</v>
      </c>
      <c r="U803" s="52">
        <f>SAStab!F11774</f>
        <v>334.1</v>
      </c>
      <c r="V803" s="52">
        <f>SAStab!G11774</f>
        <v>3912</v>
      </c>
      <c r="W803" s="52">
        <f>SAStab!H11774</f>
        <v>7527</v>
      </c>
      <c r="X803">
        <f>SAStab!I11774</f>
        <v>11410</v>
      </c>
      <c r="Y803">
        <f>SAStab!J11774</f>
        <v>23623</v>
      </c>
      <c r="AA803" s="7"/>
      <c r="AB803" s="7" t="str">
        <f t="shared" si="183"/>
        <v>Federal Income Tax</v>
      </c>
      <c r="AC803" s="98">
        <f>SAStab!D2654</f>
        <v>0.53</v>
      </c>
      <c r="AD803">
        <f>SAStab!B11945</f>
        <v>3212</v>
      </c>
      <c r="AE803">
        <f>SAStab!C11945</f>
        <v>0</v>
      </c>
      <c r="AF803">
        <f>SAStab!D11945</f>
        <v>0</v>
      </c>
      <c r="AG803">
        <f>SAStab!E11945</f>
        <v>0</v>
      </c>
      <c r="AH803">
        <f>SAStab!F11945</f>
        <v>299.2</v>
      </c>
      <c r="AI803">
        <f>SAStab!G11945</f>
        <v>4235</v>
      </c>
      <c r="AJ803">
        <f>SAStab!H11945</f>
        <v>8782</v>
      </c>
      <c r="AK803">
        <f>SAStab!I11945</f>
        <v>13153</v>
      </c>
      <c r="AL803">
        <f>SAStab!J11945</f>
        <v>27834</v>
      </c>
      <c r="AN803" s="7"/>
      <c r="AO803" s="7" t="str">
        <f t="shared" si="184"/>
        <v>Federal Income Tax</v>
      </c>
      <c r="AP803" s="98">
        <f>SAStab!E2654</f>
        <v>0.51500000000000001</v>
      </c>
      <c r="AQ803" s="52">
        <f>SAStab!B12116</f>
        <v>3438</v>
      </c>
      <c r="AR803" s="52">
        <f>SAStab!C12116</f>
        <v>0</v>
      </c>
      <c r="AS803" s="52">
        <f>SAStab!D12116</f>
        <v>0</v>
      </c>
      <c r="AT803" s="52">
        <f>SAStab!E12116</f>
        <v>0</v>
      </c>
      <c r="AU803" s="52">
        <f>SAStab!F12116</f>
        <v>120</v>
      </c>
      <c r="AV803" s="52">
        <f>SAStab!G12116</f>
        <v>4460</v>
      </c>
      <c r="AW803" s="52">
        <f>SAStab!H12116</f>
        <v>9708</v>
      </c>
      <c r="AX803" s="52">
        <f>SAStab!I12116</f>
        <v>15220</v>
      </c>
      <c r="AY803" s="52">
        <f>SAStab!J12116</f>
        <v>31829</v>
      </c>
      <c r="BA803" s="7"/>
      <c r="BB803" s="7" t="str">
        <f t="shared" si="185"/>
        <v>Federal Income Tax</v>
      </c>
      <c r="BC803" s="98">
        <f>SAStab!F2654</f>
        <v>0.53200000000000003</v>
      </c>
      <c r="BD803" s="52">
        <f>SAStab!B12287</f>
        <v>4083</v>
      </c>
      <c r="BE803" s="52">
        <f>SAStab!C12287</f>
        <v>0</v>
      </c>
      <c r="BF803" s="52">
        <f>SAStab!D12287</f>
        <v>0</v>
      </c>
      <c r="BG803" s="52">
        <f>SAStab!E12287</f>
        <v>0</v>
      </c>
      <c r="BH803" s="52">
        <f>SAStab!F12287</f>
        <v>466.4</v>
      </c>
      <c r="BI803" s="52">
        <f>SAStab!G12287</f>
        <v>5194</v>
      </c>
      <c r="BJ803" s="52">
        <f>SAStab!H12287</f>
        <v>11395</v>
      </c>
      <c r="BK803" s="52">
        <f>SAStab!I12287</f>
        <v>17178</v>
      </c>
      <c r="BL803" s="52">
        <f>SAStab!J12287</f>
        <v>35852</v>
      </c>
      <c r="BN803" s="7"/>
      <c r="BO803" s="7" t="str">
        <f t="shared" si="186"/>
        <v>Federal Income Tax</v>
      </c>
      <c r="BP803" s="98">
        <f>SAStab!G2654</f>
        <v>0.55100000000000005</v>
      </c>
      <c r="BQ803">
        <f>SAStab!B12458</f>
        <v>5004</v>
      </c>
      <c r="BR803">
        <f>SAStab!C12458</f>
        <v>0</v>
      </c>
      <c r="BS803">
        <f>SAStab!D12458</f>
        <v>0</v>
      </c>
      <c r="BT803">
        <f>SAStab!E12458</f>
        <v>0</v>
      </c>
      <c r="BU803">
        <f>SAStab!F12458</f>
        <v>906.4</v>
      </c>
      <c r="BV803" s="11">
        <f>SAStab!G12458</f>
        <v>6404</v>
      </c>
      <c r="BW803" s="11">
        <f>SAStab!H12458</f>
        <v>13650</v>
      </c>
      <c r="BX803" s="11">
        <f>SAStab!I12458</f>
        <v>20396</v>
      </c>
      <c r="BY803" s="11">
        <f>SAStab!J12458</f>
        <v>44531</v>
      </c>
    </row>
    <row r="804" spans="1:77">
      <c r="A804" s="7"/>
      <c r="B804" s="7" t="s">
        <v>277</v>
      </c>
      <c r="C804" s="98">
        <f>SAStab!B2655</f>
        <v>0.38100000000000001</v>
      </c>
      <c r="D804" s="52">
        <f>SAStab!B11604</f>
        <v>419</v>
      </c>
      <c r="E804" s="52">
        <f>SAStab!C11604</f>
        <v>0</v>
      </c>
      <c r="F804" s="52">
        <f>SAStab!D11604</f>
        <v>0</v>
      </c>
      <c r="G804" s="52">
        <f>SAStab!E11604</f>
        <v>0</v>
      </c>
      <c r="H804" s="52">
        <f>SAStab!F11604</f>
        <v>0</v>
      </c>
      <c r="I804" s="52">
        <f>SAStab!G11604</f>
        <v>362</v>
      </c>
      <c r="J804" s="52">
        <f>SAStab!H11604</f>
        <v>1399</v>
      </c>
      <c r="K804" s="52">
        <f>SAStab!I11604</f>
        <v>2241</v>
      </c>
      <c r="L804" s="52">
        <f>SAStab!J11604</f>
        <v>4555</v>
      </c>
      <c r="N804" s="7"/>
      <c r="O804" s="7" t="str">
        <f t="shared" si="182"/>
        <v>State Income Tax</v>
      </c>
      <c r="P804" s="98">
        <f>SAStab!C2655</f>
        <v>0.39800000000000002</v>
      </c>
      <c r="Q804">
        <f>SAStab!B11775</f>
        <v>494</v>
      </c>
      <c r="R804" s="52">
        <f>SAStab!C11775</f>
        <v>0</v>
      </c>
      <c r="S804" s="52">
        <f>SAStab!D11775</f>
        <v>0</v>
      </c>
      <c r="T804" s="52">
        <f>SAStab!E11775</f>
        <v>0</v>
      </c>
      <c r="U804" s="52">
        <f>SAStab!F11775</f>
        <v>0</v>
      </c>
      <c r="V804" s="52">
        <f>SAStab!G11775</f>
        <v>482</v>
      </c>
      <c r="W804" s="52">
        <f>SAStab!H11775</f>
        <v>1595</v>
      </c>
      <c r="X804">
        <f>SAStab!I11775</f>
        <v>2511</v>
      </c>
      <c r="Y804">
        <f>SAStab!J11775</f>
        <v>5510</v>
      </c>
      <c r="AA804" s="7"/>
      <c r="AB804" s="7" t="str">
        <f t="shared" si="183"/>
        <v>State Income Tax</v>
      </c>
      <c r="AC804" s="98">
        <f>SAStab!D2655</f>
        <v>0.38600000000000001</v>
      </c>
      <c r="AD804">
        <f>SAStab!B11946</f>
        <v>521</v>
      </c>
      <c r="AE804">
        <f>SAStab!C11946</f>
        <v>0</v>
      </c>
      <c r="AF804">
        <f>SAStab!D11946</f>
        <v>0</v>
      </c>
      <c r="AG804">
        <f>SAStab!E11946</f>
        <v>0</v>
      </c>
      <c r="AH804">
        <f>SAStab!F11946</f>
        <v>0</v>
      </c>
      <c r="AI804">
        <f>SAStab!G11946</f>
        <v>412</v>
      </c>
      <c r="AJ804">
        <f>SAStab!H11946</f>
        <v>1586</v>
      </c>
      <c r="AK804">
        <f>SAStab!I11946</f>
        <v>2668</v>
      </c>
      <c r="AL804">
        <f>SAStab!J11946</f>
        <v>6151</v>
      </c>
      <c r="AN804" s="7"/>
      <c r="AO804" s="7" t="str">
        <f t="shared" si="184"/>
        <v>State Income Tax</v>
      </c>
      <c r="AP804" s="98">
        <f>SAStab!E2655</f>
        <v>0.35099999999999998</v>
      </c>
      <c r="AQ804" s="52">
        <f>SAStab!B12117</f>
        <v>516</v>
      </c>
      <c r="AR804" s="52">
        <f>SAStab!C12117</f>
        <v>0</v>
      </c>
      <c r="AS804" s="52">
        <f>SAStab!D12117</f>
        <v>0</v>
      </c>
      <c r="AT804" s="52">
        <f>SAStab!E12117</f>
        <v>0</v>
      </c>
      <c r="AU804" s="52">
        <f>SAStab!F12117</f>
        <v>0</v>
      </c>
      <c r="AV804" s="52">
        <f>SAStab!G12117</f>
        <v>332</v>
      </c>
      <c r="AW804" s="52">
        <f>SAStab!H12117</f>
        <v>1603</v>
      </c>
      <c r="AX804" s="52">
        <f>SAStab!I12117</f>
        <v>2780</v>
      </c>
      <c r="AY804" s="52">
        <f>SAStab!J12117</f>
        <v>6613</v>
      </c>
      <c r="BA804" s="7"/>
      <c r="BB804" s="7" t="str">
        <f t="shared" si="185"/>
        <v>State Income Tax</v>
      </c>
      <c r="BC804" s="98">
        <f>SAStab!F2655</f>
        <v>0.36199999999999999</v>
      </c>
      <c r="BD804" s="52">
        <f>SAStab!B12288</f>
        <v>565</v>
      </c>
      <c r="BE804" s="52">
        <f>SAStab!C12288</f>
        <v>0</v>
      </c>
      <c r="BF804" s="52">
        <f>SAStab!D12288</f>
        <v>0</v>
      </c>
      <c r="BG804" s="52">
        <f>SAStab!E12288</f>
        <v>0</v>
      </c>
      <c r="BH804" s="52">
        <f>SAStab!F12288</f>
        <v>0</v>
      </c>
      <c r="BI804" s="52">
        <f>SAStab!G12288</f>
        <v>374</v>
      </c>
      <c r="BJ804" s="52">
        <f>SAStab!H12288</f>
        <v>1802</v>
      </c>
      <c r="BK804" s="52">
        <f>SAStab!I12288</f>
        <v>3042</v>
      </c>
      <c r="BL804" s="52">
        <f>SAStab!J12288</f>
        <v>7103</v>
      </c>
      <c r="BN804" s="7"/>
      <c r="BO804" s="7" t="str">
        <f t="shared" si="186"/>
        <v>State Income Tax</v>
      </c>
      <c r="BP804" s="98">
        <f>SAStab!G2655</f>
        <v>0.372</v>
      </c>
      <c r="BQ804">
        <f>SAStab!B12459</f>
        <v>659</v>
      </c>
      <c r="BR804">
        <f>SAStab!C12459</f>
        <v>0</v>
      </c>
      <c r="BS804">
        <f>SAStab!D12459</f>
        <v>0</v>
      </c>
      <c r="BT804">
        <f>SAStab!E12459</f>
        <v>0</v>
      </c>
      <c r="BU804">
        <f>SAStab!F12459</f>
        <v>0</v>
      </c>
      <c r="BV804" s="11">
        <f>SAStab!G12459</f>
        <v>449</v>
      </c>
      <c r="BW804" s="11">
        <f>SAStab!H12459</f>
        <v>1996</v>
      </c>
      <c r="BX804" s="11">
        <f>SAStab!I12459</f>
        <v>3377</v>
      </c>
      <c r="BY804" s="11">
        <f>SAStab!J12459</f>
        <v>9160</v>
      </c>
    </row>
    <row r="805" spans="1:77">
      <c r="A805" s="7"/>
      <c r="B805" s="7" t="s">
        <v>297</v>
      </c>
      <c r="C805" s="98">
        <f>SAStab!B2656</f>
        <v>0.376</v>
      </c>
      <c r="D805" s="52">
        <f>SAStab!B11605</f>
        <v>597</v>
      </c>
      <c r="E805" s="52">
        <f>SAStab!C11605</f>
        <v>0</v>
      </c>
      <c r="F805" s="52">
        <f>SAStab!D11605</f>
        <v>0</v>
      </c>
      <c r="G805" s="52">
        <f>SAStab!E11605</f>
        <v>0</v>
      </c>
      <c r="H805" s="52">
        <f>SAStab!F11605</f>
        <v>0</v>
      </c>
      <c r="I805" s="52">
        <f>SAStab!G11605</f>
        <v>813</v>
      </c>
      <c r="J805" s="52">
        <f>SAStab!H11605</f>
        <v>2151</v>
      </c>
      <c r="K805" s="52">
        <f>SAStab!I11605</f>
        <v>3102</v>
      </c>
      <c r="L805" s="52">
        <f>SAStab!J11605</f>
        <v>5174</v>
      </c>
      <c r="N805" s="7"/>
      <c r="O805" s="7" t="str">
        <f t="shared" si="182"/>
        <v>OASDI tax</v>
      </c>
      <c r="P805" s="98">
        <f>SAStab!C2656</f>
        <v>0.42099999999999999</v>
      </c>
      <c r="Q805">
        <f>SAStab!B11776</f>
        <v>979</v>
      </c>
      <c r="R805" s="52">
        <f>SAStab!C11776</f>
        <v>0</v>
      </c>
      <c r="S805" s="52">
        <f>SAStab!D11776</f>
        <v>0</v>
      </c>
      <c r="T805" s="52">
        <f>SAStab!E11776</f>
        <v>0</v>
      </c>
      <c r="U805" s="52">
        <f>SAStab!F11776</f>
        <v>0</v>
      </c>
      <c r="V805" s="52">
        <f>SAStab!G11776</f>
        <v>1514</v>
      </c>
      <c r="W805" s="52">
        <f>SAStab!H11776</f>
        <v>3234</v>
      </c>
      <c r="X805">
        <f>SAStab!I11776</f>
        <v>4572</v>
      </c>
      <c r="Y805">
        <f>SAStab!J11776</f>
        <v>7578</v>
      </c>
      <c r="AA805" s="7"/>
      <c r="AB805" s="7" t="str">
        <f t="shared" si="183"/>
        <v>OASDI tax</v>
      </c>
      <c r="AC805" s="98">
        <f>SAStab!D2656</f>
        <v>0.39500000000000002</v>
      </c>
      <c r="AD805">
        <f>SAStab!B11947</f>
        <v>987</v>
      </c>
      <c r="AE805">
        <f>SAStab!C11947</f>
        <v>0</v>
      </c>
      <c r="AF805">
        <f>SAStab!D11947</f>
        <v>0</v>
      </c>
      <c r="AG805">
        <f>SAStab!E11947</f>
        <v>0</v>
      </c>
      <c r="AH805">
        <f>SAStab!F11947</f>
        <v>0</v>
      </c>
      <c r="AI805">
        <f>SAStab!G11947</f>
        <v>1509</v>
      </c>
      <c r="AJ805">
        <f>SAStab!H11947</f>
        <v>3339</v>
      </c>
      <c r="AK805">
        <f>SAStab!I11947</f>
        <v>4774</v>
      </c>
      <c r="AL805">
        <f>SAStab!J11947</f>
        <v>8224</v>
      </c>
      <c r="AN805" s="7"/>
      <c r="AO805" s="7" t="str">
        <f t="shared" si="184"/>
        <v>OASDI tax</v>
      </c>
      <c r="AP805" s="98">
        <f>SAStab!E2656</f>
        <v>0.375</v>
      </c>
      <c r="AQ805" s="52">
        <f>SAStab!B12118</f>
        <v>1113</v>
      </c>
      <c r="AR805" s="52">
        <f>SAStab!C12118</f>
        <v>0</v>
      </c>
      <c r="AS805" s="52">
        <f>SAStab!D12118</f>
        <v>0</v>
      </c>
      <c r="AT805" s="52">
        <f>SAStab!E12118</f>
        <v>0</v>
      </c>
      <c r="AU805" s="52">
        <f>SAStab!F12118</f>
        <v>0</v>
      </c>
      <c r="AV805" s="52">
        <f>SAStab!G12118</f>
        <v>1560</v>
      </c>
      <c r="AW805" s="52">
        <f>SAStab!H12118</f>
        <v>3977</v>
      </c>
      <c r="AX805" s="52">
        <f>SAStab!I12118</f>
        <v>5661</v>
      </c>
      <c r="AY805" s="52">
        <f>SAStab!J12118</f>
        <v>9570</v>
      </c>
      <c r="BA805" s="7"/>
      <c r="BB805" s="7" t="str">
        <f t="shared" si="185"/>
        <v>OASDI tax</v>
      </c>
      <c r="BC805" s="98">
        <f>SAStab!F2656</f>
        <v>0.40200000000000002</v>
      </c>
      <c r="BD805" s="52">
        <f>SAStab!B12289</f>
        <v>1251</v>
      </c>
      <c r="BE805" s="52">
        <f>SAStab!C12289</f>
        <v>0</v>
      </c>
      <c r="BF805" s="52">
        <f>SAStab!D12289</f>
        <v>0</v>
      </c>
      <c r="BG805" s="52">
        <f>SAStab!E12289</f>
        <v>0</v>
      </c>
      <c r="BH805" s="52">
        <f>SAStab!F12289</f>
        <v>0</v>
      </c>
      <c r="BI805" s="52">
        <f>SAStab!G12289</f>
        <v>1793</v>
      </c>
      <c r="BJ805" s="52">
        <f>SAStab!H12289</f>
        <v>4330</v>
      </c>
      <c r="BK805" s="52">
        <f>SAStab!I12289</f>
        <v>6070</v>
      </c>
      <c r="BL805" s="52">
        <f>SAStab!J12289</f>
        <v>10551</v>
      </c>
      <c r="BN805" s="7"/>
      <c r="BO805" s="7" t="str">
        <f t="shared" si="186"/>
        <v>OASDI tax</v>
      </c>
      <c r="BP805" s="98">
        <f>SAStab!G2656</f>
        <v>0.39200000000000002</v>
      </c>
      <c r="BQ805">
        <f>SAStab!B12460</f>
        <v>1335</v>
      </c>
      <c r="BR805">
        <f>SAStab!C12460</f>
        <v>0</v>
      </c>
      <c r="BS805">
        <f>SAStab!D12460</f>
        <v>0</v>
      </c>
      <c r="BT805">
        <f>SAStab!E12460</f>
        <v>0</v>
      </c>
      <c r="BU805">
        <f>SAStab!F12460</f>
        <v>0</v>
      </c>
      <c r="BV805" s="11">
        <f>SAStab!G12460</f>
        <v>1910</v>
      </c>
      <c r="BW805" s="11">
        <f>SAStab!H12460</f>
        <v>4694</v>
      </c>
      <c r="BX805" s="11">
        <f>SAStab!I12460</f>
        <v>6433</v>
      </c>
      <c r="BY805" s="11">
        <f>SAStab!J12460</f>
        <v>11218</v>
      </c>
    </row>
    <row r="806" spans="1:77">
      <c r="A806" s="7"/>
      <c r="B806" s="7" t="s">
        <v>298</v>
      </c>
      <c r="C806" s="98">
        <f>SAStab!B2657</f>
        <v>0.376</v>
      </c>
      <c r="D806" s="52">
        <f>SAStab!B11606</f>
        <v>144</v>
      </c>
      <c r="E806" s="52">
        <f>SAStab!C11606</f>
        <v>0</v>
      </c>
      <c r="F806" s="52">
        <f>SAStab!D11606</f>
        <v>0</v>
      </c>
      <c r="G806" s="52">
        <f>SAStab!E11606</f>
        <v>0</v>
      </c>
      <c r="H806" s="52">
        <f>SAStab!F11606</f>
        <v>0</v>
      </c>
      <c r="I806" s="52">
        <f>SAStab!G11606</f>
        <v>190</v>
      </c>
      <c r="J806" s="52">
        <f>SAStab!H11606</f>
        <v>503</v>
      </c>
      <c r="K806" s="52">
        <f>SAStab!I11606</f>
        <v>725</v>
      </c>
      <c r="L806" s="52">
        <f>SAStab!J11606</f>
        <v>1245</v>
      </c>
      <c r="N806" s="7"/>
      <c r="O806" s="7" t="str">
        <f t="shared" si="182"/>
        <v>HI tax</v>
      </c>
      <c r="P806" s="98">
        <f>SAStab!C2657</f>
        <v>0.42099999999999999</v>
      </c>
      <c r="Q806">
        <f>SAStab!B11777</f>
        <v>187</v>
      </c>
      <c r="R806" s="52">
        <f>SAStab!C11777</f>
        <v>0</v>
      </c>
      <c r="S806" s="52">
        <f>SAStab!D11777</f>
        <v>0</v>
      </c>
      <c r="T806" s="52">
        <f>SAStab!E11777</f>
        <v>0</v>
      </c>
      <c r="U806" s="52">
        <f>SAStab!F11777</f>
        <v>0</v>
      </c>
      <c r="V806" s="52">
        <f>SAStab!G11777</f>
        <v>285</v>
      </c>
      <c r="W806" s="52">
        <f>SAStab!H11777</f>
        <v>609</v>
      </c>
      <c r="X806">
        <f>SAStab!I11777</f>
        <v>861</v>
      </c>
      <c r="Y806">
        <f>SAStab!J11777</f>
        <v>1434</v>
      </c>
      <c r="AA806" s="7"/>
      <c r="AB806" s="7" t="str">
        <f t="shared" si="183"/>
        <v>HI tax</v>
      </c>
      <c r="AC806" s="98">
        <f>SAStab!D2657</f>
        <v>0.39500000000000002</v>
      </c>
      <c r="AD806">
        <f>SAStab!B11948</f>
        <v>189</v>
      </c>
      <c r="AE806">
        <f>SAStab!C11948</f>
        <v>0</v>
      </c>
      <c r="AF806">
        <f>SAStab!D11948</f>
        <v>0</v>
      </c>
      <c r="AG806">
        <f>SAStab!E11948</f>
        <v>0</v>
      </c>
      <c r="AH806">
        <f>SAStab!F11948</f>
        <v>0</v>
      </c>
      <c r="AI806">
        <f>SAStab!G11948</f>
        <v>284</v>
      </c>
      <c r="AJ806">
        <f>SAStab!H11948</f>
        <v>629</v>
      </c>
      <c r="AK806">
        <f>SAStab!I11948</f>
        <v>899</v>
      </c>
      <c r="AL806">
        <f>SAStab!J11948</f>
        <v>1563</v>
      </c>
      <c r="AN806" s="7"/>
      <c r="AO806" s="7" t="str">
        <f t="shared" si="184"/>
        <v>HI tax</v>
      </c>
      <c r="AP806" s="98">
        <f>SAStab!E2657</f>
        <v>0.375</v>
      </c>
      <c r="AQ806" s="52">
        <f>SAStab!B12119</f>
        <v>213</v>
      </c>
      <c r="AR806" s="52">
        <f>SAStab!C12119</f>
        <v>0</v>
      </c>
      <c r="AS806" s="52">
        <f>SAStab!D12119</f>
        <v>0</v>
      </c>
      <c r="AT806" s="52">
        <f>SAStab!E12119</f>
        <v>0</v>
      </c>
      <c r="AU806" s="52">
        <f>SAStab!F12119</f>
        <v>0</v>
      </c>
      <c r="AV806" s="52">
        <f>SAStab!G12119</f>
        <v>294</v>
      </c>
      <c r="AW806" s="52">
        <f>SAStab!H12119</f>
        <v>749</v>
      </c>
      <c r="AX806" s="52">
        <f>SAStab!I12119</f>
        <v>1066</v>
      </c>
      <c r="AY806" s="52">
        <f>SAStab!J12119</f>
        <v>1803</v>
      </c>
      <c r="BA806" s="7"/>
      <c r="BB806" s="7" t="str">
        <f t="shared" si="185"/>
        <v>HI tax</v>
      </c>
      <c r="BC806" s="98">
        <f>SAStab!F2657</f>
        <v>0.40200000000000002</v>
      </c>
      <c r="BD806" s="52">
        <f>SAStab!B12290</f>
        <v>239</v>
      </c>
      <c r="BE806" s="52">
        <f>SAStab!C12290</f>
        <v>0</v>
      </c>
      <c r="BF806" s="52">
        <f>SAStab!D12290</f>
        <v>0</v>
      </c>
      <c r="BG806" s="52">
        <f>SAStab!E12290</f>
        <v>0</v>
      </c>
      <c r="BH806" s="52">
        <f>SAStab!F12290</f>
        <v>0</v>
      </c>
      <c r="BI806" s="52">
        <f>SAStab!G12290</f>
        <v>338</v>
      </c>
      <c r="BJ806" s="52">
        <f>SAStab!H12290</f>
        <v>815</v>
      </c>
      <c r="BK806" s="52">
        <f>SAStab!I12290</f>
        <v>1143</v>
      </c>
      <c r="BL806" s="52">
        <f>SAStab!J12290</f>
        <v>1991</v>
      </c>
      <c r="BN806" s="7"/>
      <c r="BO806" s="7" t="str">
        <f t="shared" si="186"/>
        <v>HI tax</v>
      </c>
      <c r="BP806" s="98">
        <f>SAStab!G2657</f>
        <v>0.39200000000000002</v>
      </c>
      <c r="BQ806">
        <f>SAStab!B12461</f>
        <v>256</v>
      </c>
      <c r="BR806">
        <f>SAStab!C12461</f>
        <v>0</v>
      </c>
      <c r="BS806">
        <f>SAStab!D12461</f>
        <v>0</v>
      </c>
      <c r="BT806">
        <f>SAStab!E12461</f>
        <v>0</v>
      </c>
      <c r="BU806">
        <f>SAStab!F12461</f>
        <v>0</v>
      </c>
      <c r="BV806" s="11">
        <f>SAStab!G12461</f>
        <v>360</v>
      </c>
      <c r="BW806" s="11">
        <f>SAStab!H12461</f>
        <v>884</v>
      </c>
      <c r="BX806" s="11">
        <f>SAStab!I12461</f>
        <v>1211</v>
      </c>
      <c r="BY806" s="11">
        <f>SAStab!J12461</f>
        <v>2120</v>
      </c>
    </row>
    <row r="807" spans="1:77">
      <c r="A807" s="7"/>
      <c r="B807" s="7" t="s">
        <v>268</v>
      </c>
      <c r="C807" s="98">
        <f>SAStab!B2658</f>
        <v>5.0000000000000001E-3</v>
      </c>
      <c r="D807" s="52">
        <f>SAStab!B11607</f>
        <v>3</v>
      </c>
      <c r="E807" s="52">
        <f>SAStab!C11607</f>
        <v>0</v>
      </c>
      <c r="F807" s="52">
        <f>SAStab!D11607</f>
        <v>0</v>
      </c>
      <c r="G807" s="52">
        <f>SAStab!E11607</f>
        <v>0</v>
      </c>
      <c r="H807" s="52">
        <f>SAStab!F11607</f>
        <v>0</v>
      </c>
      <c r="I807" s="52">
        <f>SAStab!G11607</f>
        <v>0</v>
      </c>
      <c r="J807" s="52">
        <f>SAStab!H11607</f>
        <v>0</v>
      </c>
      <c r="K807" s="52">
        <f>SAStab!I11607</f>
        <v>0</v>
      </c>
      <c r="L807" s="52">
        <f>SAStab!J11607</f>
        <v>0</v>
      </c>
      <c r="N807" s="7"/>
      <c r="O807" s="7" t="str">
        <f t="shared" si="182"/>
        <v>Medicare Surtax</v>
      </c>
      <c r="P807" s="98">
        <f>SAStab!C2658</f>
        <v>1.4999999999999999E-2</v>
      </c>
      <c r="Q807">
        <f>SAStab!B11778</f>
        <v>14</v>
      </c>
      <c r="R807" s="52">
        <f>SAStab!C11778</f>
        <v>0</v>
      </c>
      <c r="S807" s="52">
        <f>SAStab!D11778</f>
        <v>0</v>
      </c>
      <c r="T807" s="52">
        <f>SAStab!E11778</f>
        <v>0</v>
      </c>
      <c r="U807" s="52">
        <f>SAStab!F11778</f>
        <v>0</v>
      </c>
      <c r="V807" s="52">
        <f>SAStab!G11778</f>
        <v>0</v>
      </c>
      <c r="W807" s="52">
        <f>SAStab!H11778</f>
        <v>0</v>
      </c>
      <c r="X807">
        <f>SAStab!I11778</f>
        <v>0</v>
      </c>
      <c r="Y807">
        <f>SAStab!J11778</f>
        <v>212</v>
      </c>
      <c r="AA807" s="7"/>
      <c r="AB807" s="7" t="str">
        <f t="shared" si="183"/>
        <v>Medicare Surtax</v>
      </c>
      <c r="AC807" s="98">
        <f>SAStab!D2658</f>
        <v>0.04</v>
      </c>
      <c r="AD807">
        <f>SAStab!B11949</f>
        <v>28</v>
      </c>
      <c r="AE807">
        <f>SAStab!C11949</f>
        <v>0</v>
      </c>
      <c r="AF807">
        <f>SAStab!D11949</f>
        <v>0</v>
      </c>
      <c r="AG807">
        <f>SAStab!E11949</f>
        <v>0</v>
      </c>
      <c r="AH807">
        <f>SAStab!F11949</f>
        <v>0</v>
      </c>
      <c r="AI807">
        <f>SAStab!G11949</f>
        <v>0</v>
      </c>
      <c r="AJ807">
        <f>SAStab!H11949</f>
        <v>0</v>
      </c>
      <c r="AK807">
        <f>SAStab!I11949</f>
        <v>0</v>
      </c>
      <c r="AL807">
        <f>SAStab!J11949</f>
        <v>805</v>
      </c>
      <c r="AN807" s="7"/>
      <c r="AO807" s="7" t="str">
        <f t="shared" si="184"/>
        <v>Medicare Surtax</v>
      </c>
      <c r="AP807" s="98">
        <f>SAStab!E2658</f>
        <v>9.8000000000000004E-2</v>
      </c>
      <c r="AQ807" s="52">
        <f>SAStab!B12120</f>
        <v>50</v>
      </c>
      <c r="AR807" s="52">
        <f>SAStab!C12120</f>
        <v>0</v>
      </c>
      <c r="AS807" s="52">
        <f>SAStab!D12120</f>
        <v>0</v>
      </c>
      <c r="AT807" s="52">
        <f>SAStab!E12120</f>
        <v>0</v>
      </c>
      <c r="AU807" s="52">
        <f>SAStab!F12120</f>
        <v>0</v>
      </c>
      <c r="AV807" s="52">
        <f>SAStab!G12120</f>
        <v>0</v>
      </c>
      <c r="AW807" s="52">
        <f>SAStab!H12120</f>
        <v>0</v>
      </c>
      <c r="AX807" s="52">
        <f>SAStab!I12120</f>
        <v>210</v>
      </c>
      <c r="AY807" s="52">
        <f>SAStab!J12120</f>
        <v>1194</v>
      </c>
      <c r="BA807" s="7"/>
      <c r="BB807" s="7" t="str">
        <f t="shared" si="185"/>
        <v>Medicare Surtax</v>
      </c>
      <c r="BC807" s="98">
        <f>SAStab!F2658</f>
        <v>0.20699999999999999</v>
      </c>
      <c r="BD807" s="52">
        <f>SAStab!B12291</f>
        <v>99</v>
      </c>
      <c r="BE807" s="52">
        <f>SAStab!C12291</f>
        <v>0</v>
      </c>
      <c r="BF807" s="52">
        <f>SAStab!D12291</f>
        <v>0</v>
      </c>
      <c r="BG807" s="52">
        <f>SAStab!E12291</f>
        <v>0</v>
      </c>
      <c r="BH807" s="52">
        <f>SAStab!F12291</f>
        <v>0</v>
      </c>
      <c r="BI807" s="52">
        <f>SAStab!G12291</f>
        <v>0</v>
      </c>
      <c r="BJ807" s="52">
        <f>SAStab!H12291</f>
        <v>225</v>
      </c>
      <c r="BK807" s="52">
        <f>SAStab!I12291</f>
        <v>601</v>
      </c>
      <c r="BL807" s="52">
        <f>SAStab!J12291</f>
        <v>1770</v>
      </c>
      <c r="BN807" s="7"/>
      <c r="BO807" s="7" t="str">
        <f t="shared" si="186"/>
        <v>Medicare Surtax</v>
      </c>
      <c r="BP807" s="98">
        <f>SAStab!G2658</f>
        <v>0.34100000000000003</v>
      </c>
      <c r="BQ807">
        <f>SAStab!B12462</f>
        <v>172</v>
      </c>
      <c r="BR807">
        <f>SAStab!C12462</f>
        <v>0</v>
      </c>
      <c r="BS807">
        <f>SAStab!D12462</f>
        <v>0</v>
      </c>
      <c r="BT807">
        <f>SAStab!E12462</f>
        <v>0</v>
      </c>
      <c r="BU807">
        <f>SAStab!F12462</f>
        <v>0</v>
      </c>
      <c r="BV807" s="11">
        <f>SAStab!G12462</f>
        <v>74</v>
      </c>
      <c r="BW807" s="11">
        <f>SAStab!H12462</f>
        <v>488</v>
      </c>
      <c r="BX807" s="11">
        <f>SAStab!I12462</f>
        <v>889</v>
      </c>
      <c r="BY807" s="11">
        <f>SAStab!J12462</f>
        <v>2660</v>
      </c>
    </row>
    <row r="808" spans="1:77">
      <c r="A808" s="7"/>
      <c r="B808" s="7" t="s">
        <v>296</v>
      </c>
      <c r="C808" s="98">
        <f>SAStab!B2659</f>
        <v>0.93500000000000005</v>
      </c>
      <c r="D808" s="52">
        <f>SAStab!B11608</f>
        <v>1420</v>
      </c>
      <c r="E808" s="52">
        <f>SAStab!C11608</f>
        <v>0</v>
      </c>
      <c r="F808" s="52">
        <f>SAStab!D11608</f>
        <v>1500.08</v>
      </c>
      <c r="G808" s="52">
        <f>SAStab!E11608</f>
        <v>1500.1</v>
      </c>
      <c r="H808" s="52">
        <f>SAStab!F11608</f>
        <v>1500.1</v>
      </c>
      <c r="I808" s="52">
        <f>SAStab!G11608</f>
        <v>1500</v>
      </c>
      <c r="J808" s="52">
        <f>SAStab!H11608</f>
        <v>1500</v>
      </c>
      <c r="K808" s="52">
        <f>SAStab!I11608</f>
        <v>1500</v>
      </c>
      <c r="L808" s="52">
        <f>SAStab!J11608</f>
        <v>2100</v>
      </c>
      <c r="N808" s="7"/>
      <c r="O808" s="7" t="str">
        <f t="shared" si="182"/>
        <v>Medicare Part B Premium</v>
      </c>
      <c r="P808" s="98">
        <f>SAStab!C2659</f>
        <v>0.93300000000000005</v>
      </c>
      <c r="Q808">
        <f>SAStab!B11779</f>
        <v>1769</v>
      </c>
      <c r="R808" s="52">
        <f>SAStab!C11779</f>
        <v>0</v>
      </c>
      <c r="S808" s="52">
        <f>SAStab!D11779</f>
        <v>1862.3</v>
      </c>
      <c r="T808" s="52">
        <f>SAStab!E11779</f>
        <v>1862.3</v>
      </c>
      <c r="U808" s="52">
        <f>SAStab!F11779</f>
        <v>1862.3</v>
      </c>
      <c r="V808" s="52">
        <f>SAStab!G11779</f>
        <v>1862</v>
      </c>
      <c r="W808" s="52">
        <f>SAStab!H11779</f>
        <v>1862</v>
      </c>
      <c r="X808">
        <f>SAStab!I11779</f>
        <v>1862</v>
      </c>
      <c r="Y808">
        <f>SAStab!J11779</f>
        <v>3725</v>
      </c>
      <c r="AA808" s="7"/>
      <c r="AB808" s="7" t="str">
        <f t="shared" si="183"/>
        <v>Medicare Part B Premium</v>
      </c>
      <c r="AC808" s="98">
        <f>SAStab!D2659</f>
        <v>0.93600000000000005</v>
      </c>
      <c r="AD808">
        <f>SAStab!B11950</f>
        <v>2253</v>
      </c>
      <c r="AE808">
        <f>SAStab!C11950</f>
        <v>0</v>
      </c>
      <c r="AF808">
        <f>SAStab!D11950</f>
        <v>2346.06</v>
      </c>
      <c r="AG808">
        <f>SAStab!E11950</f>
        <v>2346.1</v>
      </c>
      <c r="AH808">
        <f>SAStab!F11950</f>
        <v>2346.1</v>
      </c>
      <c r="AI808">
        <f>SAStab!G11950</f>
        <v>2346</v>
      </c>
      <c r="AJ808">
        <f>SAStab!H11950</f>
        <v>2346</v>
      </c>
      <c r="AK808">
        <f>SAStab!I11950</f>
        <v>2346</v>
      </c>
      <c r="AL808">
        <f>SAStab!J11950</f>
        <v>4692</v>
      </c>
      <c r="AN808" s="7"/>
      <c r="AO808" s="7" t="str">
        <f t="shared" si="184"/>
        <v>Medicare Part B Premium</v>
      </c>
      <c r="AP808" s="98">
        <f>SAStab!E2659</f>
        <v>0.92600000000000005</v>
      </c>
      <c r="AQ808" s="52">
        <f>SAStab!B12121</f>
        <v>2833</v>
      </c>
      <c r="AR808" s="52">
        <f>SAStab!C12121</f>
        <v>0</v>
      </c>
      <c r="AS808" s="52">
        <f>SAStab!D12121</f>
        <v>2977.43</v>
      </c>
      <c r="AT808" s="52">
        <f>SAStab!E12121</f>
        <v>2977.4</v>
      </c>
      <c r="AU808" s="52">
        <f>SAStab!F12121</f>
        <v>2977.4</v>
      </c>
      <c r="AV808" s="52">
        <f>SAStab!G12121</f>
        <v>2977</v>
      </c>
      <c r="AW808" s="52">
        <f>SAStab!H12121</f>
        <v>2977</v>
      </c>
      <c r="AX808" s="52">
        <f>SAStab!I12121</f>
        <v>2977</v>
      </c>
      <c r="AY808" s="52">
        <f>SAStab!J12121</f>
        <v>5955</v>
      </c>
      <c r="BA808" s="7"/>
      <c r="BB808" s="7" t="str">
        <f t="shared" si="185"/>
        <v>Medicare Part B Premium</v>
      </c>
      <c r="BC808" s="98">
        <f>SAStab!F2659</f>
        <v>0.93</v>
      </c>
      <c r="BD808" s="52">
        <f>SAStab!B12292</f>
        <v>3590</v>
      </c>
      <c r="BE808" s="52">
        <f>SAStab!C12292</f>
        <v>0</v>
      </c>
      <c r="BF808" s="52">
        <f>SAStab!D12292</f>
        <v>3717.23</v>
      </c>
      <c r="BG808" s="52">
        <f>SAStab!E12292</f>
        <v>3717.2</v>
      </c>
      <c r="BH808" s="52">
        <f>SAStab!F12292</f>
        <v>3717.2</v>
      </c>
      <c r="BI808" s="52">
        <f>SAStab!G12292</f>
        <v>3717</v>
      </c>
      <c r="BJ808" s="52">
        <f>SAStab!H12292</f>
        <v>3717</v>
      </c>
      <c r="BK808" s="52">
        <f>SAStab!I12292</f>
        <v>3717</v>
      </c>
      <c r="BL808" s="52">
        <f>SAStab!J12292</f>
        <v>7434</v>
      </c>
      <c r="BN808" s="7"/>
      <c r="BO808" s="7" t="str">
        <f t="shared" si="186"/>
        <v>Medicare Part B Premium</v>
      </c>
      <c r="BP808" s="98">
        <f>SAStab!G2659</f>
        <v>0.92800000000000005</v>
      </c>
      <c r="BQ808">
        <f>SAStab!B12463</f>
        <v>4443</v>
      </c>
      <c r="BR808">
        <f>SAStab!C12463</f>
        <v>0</v>
      </c>
      <c r="BS808">
        <f>SAStab!D12463</f>
        <v>4517.92</v>
      </c>
      <c r="BT808">
        <f>SAStab!E12463</f>
        <v>4517.8999999999996</v>
      </c>
      <c r="BU808">
        <f>SAStab!F12463</f>
        <v>4517.8999999999996</v>
      </c>
      <c r="BV808" s="11">
        <f>SAStab!G12463</f>
        <v>4518</v>
      </c>
      <c r="BW808" s="11">
        <f>SAStab!H12463</f>
        <v>4518</v>
      </c>
      <c r="BX808" s="11">
        <f>SAStab!I12463</f>
        <v>6325</v>
      </c>
      <c r="BY808" s="11">
        <f>SAStab!J12463</f>
        <v>11747</v>
      </c>
    </row>
    <row r="809" spans="1:77">
      <c r="A809" s="7"/>
      <c r="B809" s="7" t="s">
        <v>299</v>
      </c>
      <c r="C809" s="98">
        <f>SAStab!B2660</f>
        <v>0.73899999999999999</v>
      </c>
      <c r="D809" s="52">
        <f>SAStab!B11609</f>
        <v>384</v>
      </c>
      <c r="E809" s="52">
        <f>SAStab!C11609</f>
        <v>0</v>
      </c>
      <c r="F809" s="52">
        <f>SAStab!D11609</f>
        <v>0</v>
      </c>
      <c r="G809" s="52">
        <f>SAStab!E11609</f>
        <v>0</v>
      </c>
      <c r="H809" s="52">
        <f>SAStab!F11609</f>
        <v>513.6</v>
      </c>
      <c r="I809" s="52">
        <f>SAStab!G11609</f>
        <v>514</v>
      </c>
      <c r="J809" s="52">
        <f>SAStab!H11609</f>
        <v>514</v>
      </c>
      <c r="K809" s="52">
        <f>SAStab!I11609</f>
        <v>514</v>
      </c>
      <c r="L809" s="52">
        <f>SAStab!J11609</f>
        <v>705</v>
      </c>
      <c r="N809" s="7"/>
      <c r="O809" s="7" t="str">
        <f t="shared" si="182"/>
        <v>Medicare Part D Premium</v>
      </c>
      <c r="P809" s="98">
        <f>SAStab!C2660</f>
        <v>0.73799999999999999</v>
      </c>
      <c r="Q809">
        <f>SAStab!B11780</f>
        <v>525</v>
      </c>
      <c r="R809" s="52">
        <f>SAStab!C11780</f>
        <v>0</v>
      </c>
      <c r="S809" s="52">
        <f>SAStab!D11780</f>
        <v>0</v>
      </c>
      <c r="T809" s="52">
        <f>SAStab!E11780</f>
        <v>0</v>
      </c>
      <c r="U809" s="52">
        <f>SAStab!F11780</f>
        <v>699.6</v>
      </c>
      <c r="V809" s="52">
        <f>SAStab!G11780</f>
        <v>700</v>
      </c>
      <c r="W809" s="52">
        <f>SAStab!H11780</f>
        <v>700</v>
      </c>
      <c r="X809">
        <f>SAStab!I11780</f>
        <v>700</v>
      </c>
      <c r="Y809">
        <f>SAStab!J11780</f>
        <v>960</v>
      </c>
      <c r="AA809" s="7"/>
      <c r="AB809" s="7" t="str">
        <f t="shared" si="183"/>
        <v>Medicare Part D Premium</v>
      </c>
      <c r="AC809" s="98">
        <f>SAStab!D2660</f>
        <v>0.73799999999999999</v>
      </c>
      <c r="AD809">
        <f>SAStab!B11951</f>
        <v>666</v>
      </c>
      <c r="AE809">
        <f>SAStab!C11951</f>
        <v>0</v>
      </c>
      <c r="AF809">
        <f>SAStab!D11951</f>
        <v>0</v>
      </c>
      <c r="AG809">
        <f>SAStab!E11951</f>
        <v>0</v>
      </c>
      <c r="AH809">
        <f>SAStab!F11951</f>
        <v>881.4</v>
      </c>
      <c r="AI809">
        <f>SAStab!G11951</f>
        <v>881</v>
      </c>
      <c r="AJ809">
        <f>SAStab!H11951</f>
        <v>881</v>
      </c>
      <c r="AK809">
        <f>SAStab!I11951</f>
        <v>881</v>
      </c>
      <c r="AL809">
        <f>SAStab!J11951</f>
        <v>1728</v>
      </c>
      <c r="AN809" s="7"/>
      <c r="AO809" s="7" t="str">
        <f t="shared" si="184"/>
        <v>Medicare Part D Premium</v>
      </c>
      <c r="AP809" s="98">
        <f>SAStab!E2660</f>
        <v>0.73299999999999998</v>
      </c>
      <c r="AQ809" s="52">
        <f>SAStab!B12122</f>
        <v>842</v>
      </c>
      <c r="AR809" s="52">
        <f>SAStab!C12122</f>
        <v>0</v>
      </c>
      <c r="AS809" s="52">
        <f>SAStab!D12122</f>
        <v>0</v>
      </c>
      <c r="AT809" s="52">
        <f>SAStab!E12122</f>
        <v>0</v>
      </c>
      <c r="AU809" s="52">
        <f>SAStab!F12122</f>
        <v>1118.5999999999999</v>
      </c>
      <c r="AV809" s="52">
        <f>SAStab!G12122</f>
        <v>1119</v>
      </c>
      <c r="AW809" s="52">
        <f>SAStab!H12122</f>
        <v>1119</v>
      </c>
      <c r="AX809" s="52">
        <f>SAStab!I12122</f>
        <v>1119</v>
      </c>
      <c r="AY809" s="52">
        <f>SAStab!J12122</f>
        <v>2193</v>
      </c>
      <c r="BA809" s="7"/>
      <c r="BB809" s="7" t="str">
        <f t="shared" si="185"/>
        <v>Medicare Part D Premium</v>
      </c>
      <c r="BC809" s="98">
        <f>SAStab!F2660</f>
        <v>0.73299999999999998</v>
      </c>
      <c r="BD809" s="52">
        <f>SAStab!B12293</f>
        <v>1062</v>
      </c>
      <c r="BE809" s="52">
        <f>SAStab!C12293</f>
        <v>0</v>
      </c>
      <c r="BF809" s="52">
        <f>SAStab!D12293</f>
        <v>0</v>
      </c>
      <c r="BG809" s="52">
        <f>SAStab!E12293</f>
        <v>0</v>
      </c>
      <c r="BH809" s="52">
        <f>SAStab!F12293</f>
        <v>1396.5</v>
      </c>
      <c r="BI809" s="52">
        <f>SAStab!G12293</f>
        <v>1397</v>
      </c>
      <c r="BJ809" s="52">
        <f>SAStab!H12293</f>
        <v>1397</v>
      </c>
      <c r="BK809" s="52">
        <f>SAStab!I12293</f>
        <v>1397</v>
      </c>
      <c r="BL809" s="52">
        <f>SAStab!J12293</f>
        <v>2738</v>
      </c>
      <c r="BN809" s="7"/>
      <c r="BO809" s="7" t="str">
        <f t="shared" si="186"/>
        <v>Medicare Part D Premium</v>
      </c>
      <c r="BP809" s="98">
        <f>SAStab!G2660</f>
        <v>0.73099999999999998</v>
      </c>
      <c r="BQ809">
        <f>SAStab!B12464</f>
        <v>1312</v>
      </c>
      <c r="BR809">
        <f>SAStab!C12464</f>
        <v>0</v>
      </c>
      <c r="BS809">
        <f>SAStab!D12464</f>
        <v>0</v>
      </c>
      <c r="BT809">
        <f>SAStab!E12464</f>
        <v>0</v>
      </c>
      <c r="BU809">
        <f>SAStab!F12464</f>
        <v>1697.3</v>
      </c>
      <c r="BV809" s="11">
        <f>SAStab!G12464</f>
        <v>1697</v>
      </c>
      <c r="BW809" s="11">
        <f>SAStab!H12464</f>
        <v>1697</v>
      </c>
      <c r="BX809" s="11">
        <f>SAStab!I12464</f>
        <v>2330</v>
      </c>
      <c r="BY809" s="11">
        <f>SAStab!J12464</f>
        <v>3328</v>
      </c>
    </row>
    <row r="810" spans="1:77">
      <c r="A810" s="7"/>
      <c r="B810" s="7" t="s">
        <v>513</v>
      </c>
      <c r="C810" s="98">
        <f>SAStab!B2661</f>
        <v>0.998</v>
      </c>
      <c r="D810" s="52">
        <f>SAStab!B11610</f>
        <v>39314</v>
      </c>
      <c r="E810" s="52">
        <f>SAStab!C11610</f>
        <v>12993.8</v>
      </c>
      <c r="F810" s="52">
        <f>SAStab!D11610</f>
        <v>16688.400000000001</v>
      </c>
      <c r="G810" s="52">
        <f>SAStab!E11610</f>
        <v>22668.5</v>
      </c>
      <c r="H810" s="52">
        <f>SAStab!F11610</f>
        <v>33678.9</v>
      </c>
      <c r="I810" s="52">
        <f>SAStab!G11610</f>
        <v>49750</v>
      </c>
      <c r="J810" s="52">
        <f>SAStab!H11610</f>
        <v>69065</v>
      </c>
      <c r="K810" s="52">
        <f>SAStab!I11610</f>
        <v>84056</v>
      </c>
      <c r="L810" s="52">
        <f>SAStab!J11610</f>
        <v>127584</v>
      </c>
      <c r="N810" s="7"/>
      <c r="O810" s="7" t="str">
        <f t="shared" si="182"/>
        <v>Equivalent Cash Income</v>
      </c>
      <c r="P810" s="98">
        <f>SAStab!C2661</f>
        <v>0.997</v>
      </c>
      <c r="Q810">
        <f>SAStab!B11781</f>
        <v>44248</v>
      </c>
      <c r="R810" s="52">
        <f>SAStab!C11781</f>
        <v>15534.27</v>
      </c>
      <c r="S810" s="52">
        <f>SAStab!D11781</f>
        <v>19080.830000000002</v>
      </c>
      <c r="T810" s="52">
        <f>SAStab!E11781</f>
        <v>25359.3</v>
      </c>
      <c r="U810" s="52">
        <f>SAStab!F11781</f>
        <v>37143.199999999997</v>
      </c>
      <c r="V810" s="52">
        <f>SAStab!G11781</f>
        <v>55810</v>
      </c>
      <c r="W810" s="52">
        <f>SAStab!H11781</f>
        <v>78852</v>
      </c>
      <c r="X810">
        <f>SAStab!I11781</f>
        <v>94318</v>
      </c>
      <c r="Y810">
        <f>SAStab!J11781</f>
        <v>145701</v>
      </c>
      <c r="AA810" s="7"/>
      <c r="AB810" s="7" t="str">
        <f t="shared" si="183"/>
        <v>Equivalent Cash Income</v>
      </c>
      <c r="AC810" s="98">
        <f>SAStab!D2661</f>
        <v>0.998</v>
      </c>
      <c r="AD810">
        <f>SAStab!B11952</f>
        <v>46868</v>
      </c>
      <c r="AE810">
        <f>SAStab!C11952</f>
        <v>16979.259999999998</v>
      </c>
      <c r="AF810">
        <f>SAStab!D11952</f>
        <v>20410.099999999999</v>
      </c>
      <c r="AG810">
        <f>SAStab!E11952</f>
        <v>26998.400000000001</v>
      </c>
      <c r="AH810">
        <f>SAStab!F11952</f>
        <v>38125.5</v>
      </c>
      <c r="AI810">
        <f>SAStab!G11952</f>
        <v>57930</v>
      </c>
      <c r="AJ810">
        <f>SAStab!H11952</f>
        <v>84134</v>
      </c>
      <c r="AK810">
        <f>SAStab!I11952</f>
        <v>102760</v>
      </c>
      <c r="AL810">
        <f>SAStab!J11952</f>
        <v>156104</v>
      </c>
      <c r="AN810" s="7"/>
      <c r="AO810" s="7" t="str">
        <f t="shared" si="184"/>
        <v>Equivalent Cash Income</v>
      </c>
      <c r="AP810" s="98">
        <f>SAStab!E2661</f>
        <v>0.996</v>
      </c>
      <c r="AQ810" s="52">
        <f>SAStab!B12123</f>
        <v>48786</v>
      </c>
      <c r="AR810" s="52">
        <f>SAStab!C12123</f>
        <v>16733.96</v>
      </c>
      <c r="AS810" s="52">
        <f>SAStab!D12123</f>
        <v>20282.099999999999</v>
      </c>
      <c r="AT810" s="52">
        <f>SAStab!E12123</f>
        <v>27048.2</v>
      </c>
      <c r="AU810" s="52">
        <f>SAStab!F12123</f>
        <v>38337.4</v>
      </c>
      <c r="AV810" s="52">
        <f>SAStab!G12123</f>
        <v>61266</v>
      </c>
      <c r="AW810" s="52">
        <f>SAStab!H12123</f>
        <v>89287</v>
      </c>
      <c r="AX810" s="52">
        <f>SAStab!I12123</f>
        <v>111964</v>
      </c>
      <c r="AY810" s="52">
        <f>SAStab!J12123</f>
        <v>173460</v>
      </c>
      <c r="BA810" s="7"/>
      <c r="BB810" s="7" t="str">
        <f t="shared" si="185"/>
        <v>Equivalent Cash Income</v>
      </c>
      <c r="BC810" s="98">
        <f>SAStab!F2661</f>
        <v>0.996</v>
      </c>
      <c r="BD810" s="52">
        <f>SAStab!B12294</f>
        <v>53353</v>
      </c>
      <c r="BE810" s="52">
        <f>SAStab!C12294</f>
        <v>17300.8</v>
      </c>
      <c r="BF810" s="52">
        <f>SAStab!D12294</f>
        <v>21487.02</v>
      </c>
      <c r="BG810" s="52">
        <f>SAStab!E12294</f>
        <v>28856.400000000001</v>
      </c>
      <c r="BH810" s="52">
        <f>SAStab!F12294</f>
        <v>42509.1</v>
      </c>
      <c r="BI810" s="52">
        <f>SAStab!G12294</f>
        <v>67262</v>
      </c>
      <c r="BJ810" s="52">
        <f>SAStab!H12294</f>
        <v>100463</v>
      </c>
      <c r="BK810" s="52">
        <f>SAStab!I12294</f>
        <v>122815</v>
      </c>
      <c r="BL810" s="52">
        <f>SAStab!J12294</f>
        <v>190241</v>
      </c>
      <c r="BN810" s="7"/>
      <c r="BO810" s="7" t="str">
        <f t="shared" si="186"/>
        <v>Equivalent Cash Income</v>
      </c>
      <c r="BP810" s="98">
        <f>SAStab!G2661</f>
        <v>0.995</v>
      </c>
      <c r="BQ810">
        <f>SAStab!B12465</f>
        <v>59723</v>
      </c>
      <c r="BR810">
        <f>SAStab!C12465</f>
        <v>19255.28</v>
      </c>
      <c r="BS810">
        <f>SAStab!D12465</f>
        <v>24070.32</v>
      </c>
      <c r="BT810">
        <f>SAStab!E12465</f>
        <v>32854.699999999997</v>
      </c>
      <c r="BU810">
        <f>SAStab!F12465</f>
        <v>48234.5</v>
      </c>
      <c r="BV810" s="11">
        <f>SAStab!G12465</f>
        <v>75611</v>
      </c>
      <c r="BW810" s="11">
        <f>SAStab!H12465</f>
        <v>108046</v>
      </c>
      <c r="BX810" s="11">
        <f>SAStab!I12465</f>
        <v>134753</v>
      </c>
      <c r="BY810" s="11">
        <f>SAStab!J12465</f>
        <v>212639</v>
      </c>
    </row>
    <row r="811" spans="1:77">
      <c r="A811" s="7"/>
      <c r="B811" s="7" t="s">
        <v>514</v>
      </c>
      <c r="C811" s="98">
        <f>SAStab!B2662</f>
        <v>0.39600000000000002</v>
      </c>
      <c r="D811" s="52">
        <f>SAStab!B11611</f>
        <v>1985</v>
      </c>
      <c r="E811" s="52">
        <f>SAStab!C11611</f>
        <v>0</v>
      </c>
      <c r="F811" s="52">
        <f>SAStab!D11611</f>
        <v>0</v>
      </c>
      <c r="G811" s="52">
        <f>SAStab!E11611</f>
        <v>0</v>
      </c>
      <c r="H811" s="52">
        <f>SAStab!F11611</f>
        <v>0</v>
      </c>
      <c r="I811" s="52">
        <f>SAStab!G11611</f>
        <v>1644</v>
      </c>
      <c r="J811" s="52">
        <f>SAStab!H11611</f>
        <v>6001</v>
      </c>
      <c r="K811" s="52">
        <f>SAStab!I11611</f>
        <v>10611</v>
      </c>
      <c r="L811" s="52">
        <f>SAStab!J11611</f>
        <v>23730</v>
      </c>
      <c r="N811" s="7"/>
      <c r="O811" s="7" t="str">
        <f t="shared" si="182"/>
        <v>Equivalent IRA Withdrawal</v>
      </c>
      <c r="P811" s="98">
        <f>SAStab!C2662</f>
        <v>0.48799999999999999</v>
      </c>
      <c r="Q811">
        <f>SAStab!B11782</f>
        <v>3342</v>
      </c>
      <c r="R811" s="52">
        <f>SAStab!C11782</f>
        <v>0</v>
      </c>
      <c r="S811" s="52">
        <f>SAStab!D11782</f>
        <v>0</v>
      </c>
      <c r="T811" s="52">
        <f>SAStab!E11782</f>
        <v>0</v>
      </c>
      <c r="U811" s="52">
        <f>SAStab!F11782</f>
        <v>0</v>
      </c>
      <c r="V811" s="52">
        <f>SAStab!G11782</f>
        <v>3609</v>
      </c>
      <c r="W811" s="52">
        <f>SAStab!H11782</f>
        <v>9493</v>
      </c>
      <c r="X811">
        <f>SAStab!I11782</f>
        <v>15828</v>
      </c>
      <c r="Y811">
        <f>SAStab!J11782</f>
        <v>37531</v>
      </c>
      <c r="AA811" s="7"/>
      <c r="AB811" s="7" t="str">
        <f t="shared" si="183"/>
        <v>Equivalent IRA Withdrawal</v>
      </c>
      <c r="AC811" s="98">
        <f>SAStab!D2662</f>
        <v>0.57399999999999995</v>
      </c>
      <c r="AD811">
        <f>SAStab!B11953</f>
        <v>4583</v>
      </c>
      <c r="AE811">
        <f>SAStab!C11953</f>
        <v>0</v>
      </c>
      <c r="AF811">
        <f>SAStab!D11953</f>
        <v>0</v>
      </c>
      <c r="AG811">
        <f>SAStab!E11953</f>
        <v>0</v>
      </c>
      <c r="AH811">
        <f>SAStab!F11953</f>
        <v>764.2</v>
      </c>
      <c r="AI811">
        <f>SAStab!G11953</f>
        <v>5591</v>
      </c>
      <c r="AJ811">
        <f>SAStab!H11953</f>
        <v>12523</v>
      </c>
      <c r="AK811">
        <f>SAStab!I11953</f>
        <v>19392</v>
      </c>
      <c r="AL811">
        <f>SAStab!J11953</f>
        <v>41745</v>
      </c>
      <c r="AN811" s="7"/>
      <c r="AO811" s="7" t="str">
        <f t="shared" si="184"/>
        <v>Equivalent IRA Withdrawal</v>
      </c>
      <c r="AP811" s="98">
        <f>SAStab!E2662</f>
        <v>0.57599999999999996</v>
      </c>
      <c r="AQ811" s="52">
        <f>SAStab!B12124</f>
        <v>5355</v>
      </c>
      <c r="AR811" s="52">
        <f>SAStab!C12124</f>
        <v>0</v>
      </c>
      <c r="AS811" s="52">
        <f>SAStab!D12124</f>
        <v>0</v>
      </c>
      <c r="AT811" s="52">
        <f>SAStab!E12124</f>
        <v>0</v>
      </c>
      <c r="AU811" s="52">
        <f>SAStab!F12124</f>
        <v>863.5</v>
      </c>
      <c r="AV811" s="52">
        <f>SAStab!G12124</f>
        <v>6186</v>
      </c>
      <c r="AW811" s="52">
        <f>SAStab!H12124</f>
        <v>14542</v>
      </c>
      <c r="AX811" s="52">
        <f>SAStab!I12124</f>
        <v>23211</v>
      </c>
      <c r="AY811" s="52">
        <f>SAStab!J12124</f>
        <v>51996</v>
      </c>
      <c r="BA811" s="7"/>
      <c r="BB811" s="7" t="str">
        <f t="shared" si="185"/>
        <v>Equivalent IRA Withdrawal</v>
      </c>
      <c r="BC811" s="98">
        <f>SAStab!F2662</f>
        <v>0.56399999999999995</v>
      </c>
      <c r="BD811" s="52">
        <f>SAStab!B12295</f>
        <v>6158</v>
      </c>
      <c r="BE811" s="52">
        <f>SAStab!C12295</f>
        <v>0</v>
      </c>
      <c r="BF811" s="52">
        <f>SAStab!D12295</f>
        <v>0</v>
      </c>
      <c r="BG811" s="52">
        <f>SAStab!E12295</f>
        <v>0</v>
      </c>
      <c r="BH811" s="52">
        <f>SAStab!F12295</f>
        <v>808.1</v>
      </c>
      <c r="BI811" s="52">
        <f>SAStab!G12295</f>
        <v>7080</v>
      </c>
      <c r="BJ811" s="52">
        <f>SAStab!H12295</f>
        <v>16967</v>
      </c>
      <c r="BK811" s="52">
        <f>SAStab!I12295</f>
        <v>26141</v>
      </c>
      <c r="BL811" s="52">
        <f>SAStab!J12295</f>
        <v>62232</v>
      </c>
      <c r="BN811" s="7"/>
      <c r="BO811" s="7" t="str">
        <f t="shared" si="186"/>
        <v>Equivalent IRA Withdrawal</v>
      </c>
      <c r="BP811" s="98">
        <f>SAStab!G2662</f>
        <v>0.59</v>
      </c>
      <c r="BQ811">
        <f>SAStab!B12466</f>
        <v>7547</v>
      </c>
      <c r="BR811">
        <f>SAStab!C12466</f>
        <v>0</v>
      </c>
      <c r="BS811">
        <f>SAStab!D12466</f>
        <v>0</v>
      </c>
      <c r="BT811">
        <f>SAStab!E12466</f>
        <v>0</v>
      </c>
      <c r="BU811">
        <f>SAStab!F12466</f>
        <v>1413.2</v>
      </c>
      <c r="BV811" s="11">
        <f>SAStab!G12466</f>
        <v>9002</v>
      </c>
      <c r="BW811" s="11">
        <f>SAStab!H12466</f>
        <v>20820</v>
      </c>
      <c r="BX811" s="11">
        <f>SAStab!I12466</f>
        <v>32353</v>
      </c>
      <c r="BY811" s="11">
        <f>SAStab!J12466</f>
        <v>69869</v>
      </c>
    </row>
    <row r="812" spans="1:77">
      <c r="A812" s="7"/>
      <c r="B812" s="7" t="s">
        <v>515</v>
      </c>
      <c r="C812" s="98">
        <f>SAStab!B2663</f>
        <v>0.48499999999999999</v>
      </c>
      <c r="D812" s="52">
        <f>SAStab!B11612</f>
        <v>893</v>
      </c>
      <c r="E812" s="52">
        <f>SAStab!C11612</f>
        <v>0</v>
      </c>
      <c r="F812" s="52">
        <f>SAStab!D11612</f>
        <v>0</v>
      </c>
      <c r="G812" s="52">
        <f>SAStab!E11612</f>
        <v>0</v>
      </c>
      <c r="H812" s="52">
        <f>SAStab!F11612</f>
        <v>0</v>
      </c>
      <c r="I812" s="52">
        <f>SAStab!G11612</f>
        <v>341</v>
      </c>
      <c r="J812" s="52">
        <f>SAStab!H11612</f>
        <v>2179</v>
      </c>
      <c r="K812" s="52">
        <f>SAStab!I11612</f>
        <v>4664</v>
      </c>
      <c r="L812" s="52">
        <f>SAStab!J11612</f>
        <v>13738</v>
      </c>
      <c r="N812" s="7"/>
      <c r="O812" s="7" t="str">
        <f t="shared" si="182"/>
        <v>Equivalent Interest Income</v>
      </c>
      <c r="P812" s="98">
        <f>SAStab!C2663</f>
        <v>0.48099999999999998</v>
      </c>
      <c r="Q812">
        <f>SAStab!B11783</f>
        <v>896</v>
      </c>
      <c r="R812" s="52">
        <f>SAStab!C11783</f>
        <v>0</v>
      </c>
      <c r="S812" s="52">
        <f>SAStab!D11783</f>
        <v>0</v>
      </c>
      <c r="T812" s="52">
        <f>SAStab!E11783</f>
        <v>0</v>
      </c>
      <c r="U812" s="52">
        <f>SAStab!F11783</f>
        <v>0</v>
      </c>
      <c r="V812" s="52">
        <f>SAStab!G11783</f>
        <v>316</v>
      </c>
      <c r="W812" s="52">
        <f>SAStab!H11783</f>
        <v>2040</v>
      </c>
      <c r="X812">
        <f>SAStab!I11783</f>
        <v>4356</v>
      </c>
      <c r="Y812">
        <f>SAStab!J11783</f>
        <v>12510</v>
      </c>
      <c r="AA812" s="7"/>
      <c r="AB812" s="7" t="str">
        <f t="shared" si="183"/>
        <v>Equivalent Interest Income</v>
      </c>
      <c r="AC812" s="98">
        <f>SAStab!D2663</f>
        <v>0.495</v>
      </c>
      <c r="AD812">
        <f>SAStab!B11954</f>
        <v>966</v>
      </c>
      <c r="AE812">
        <f>SAStab!C11954</f>
        <v>0</v>
      </c>
      <c r="AF812">
        <f>SAStab!D11954</f>
        <v>0</v>
      </c>
      <c r="AG812">
        <f>SAStab!E11954</f>
        <v>0</v>
      </c>
      <c r="AH812">
        <f>SAStab!F11954</f>
        <v>0</v>
      </c>
      <c r="AI812">
        <f>SAStab!G11954</f>
        <v>409</v>
      </c>
      <c r="AJ812">
        <f>SAStab!H11954</f>
        <v>2251</v>
      </c>
      <c r="AK812">
        <f>SAStab!I11954</f>
        <v>4597</v>
      </c>
      <c r="AL812">
        <f>SAStab!J11954</f>
        <v>13503</v>
      </c>
      <c r="AN812" s="7"/>
      <c r="AO812" s="7" t="str">
        <f t="shared" si="184"/>
        <v>Equivalent Interest Income</v>
      </c>
      <c r="AP812" s="98">
        <f>SAStab!E2663</f>
        <v>0.46400000000000002</v>
      </c>
      <c r="AQ812" s="52">
        <f>SAStab!B12125</f>
        <v>987</v>
      </c>
      <c r="AR812" s="52">
        <f>SAStab!C12125</f>
        <v>0</v>
      </c>
      <c r="AS812" s="52">
        <f>SAStab!D12125</f>
        <v>0</v>
      </c>
      <c r="AT812" s="52">
        <f>SAStab!E12125</f>
        <v>0</v>
      </c>
      <c r="AU812" s="52">
        <f>SAStab!F12125</f>
        <v>0</v>
      </c>
      <c r="AV812" s="52">
        <f>SAStab!G12125</f>
        <v>328</v>
      </c>
      <c r="AW812" s="52">
        <f>SAStab!H12125</f>
        <v>2424</v>
      </c>
      <c r="AX812" s="52">
        <f>SAStab!I12125</f>
        <v>5142</v>
      </c>
      <c r="AY812" s="52">
        <f>SAStab!J12125</f>
        <v>15217</v>
      </c>
      <c r="BA812" s="7"/>
      <c r="BB812" s="7" t="str">
        <f t="shared" si="185"/>
        <v>Equivalent Interest Income</v>
      </c>
      <c r="BC812" s="98">
        <f>SAStab!F2663</f>
        <v>0.47299999999999998</v>
      </c>
      <c r="BD812" s="52">
        <f>SAStab!B12296</f>
        <v>1099</v>
      </c>
      <c r="BE812" s="52">
        <f>SAStab!C12296</f>
        <v>0</v>
      </c>
      <c r="BF812" s="52">
        <f>SAStab!D12296</f>
        <v>0</v>
      </c>
      <c r="BG812" s="52">
        <f>SAStab!E12296</f>
        <v>0</v>
      </c>
      <c r="BH812" s="52">
        <f>SAStab!F12296</f>
        <v>0</v>
      </c>
      <c r="BI812" s="52">
        <f>SAStab!G12296</f>
        <v>375</v>
      </c>
      <c r="BJ812" s="52">
        <f>SAStab!H12296</f>
        <v>2590</v>
      </c>
      <c r="BK812" s="52">
        <f>SAStab!I12296</f>
        <v>5735</v>
      </c>
      <c r="BL812" s="52">
        <f>SAStab!J12296</f>
        <v>17244</v>
      </c>
      <c r="BN812" s="7"/>
      <c r="BO812" s="7" t="str">
        <f t="shared" si="186"/>
        <v>Equivalent Interest Income</v>
      </c>
      <c r="BP812" s="98">
        <f>SAStab!G2663</f>
        <v>0.47099999999999997</v>
      </c>
      <c r="BQ812">
        <f>SAStab!B12467</f>
        <v>1422</v>
      </c>
      <c r="BR812">
        <f>SAStab!C12467</f>
        <v>0</v>
      </c>
      <c r="BS812">
        <f>SAStab!D12467</f>
        <v>0</v>
      </c>
      <c r="BT812">
        <f>SAStab!E12467</f>
        <v>0</v>
      </c>
      <c r="BU812">
        <f>SAStab!F12467</f>
        <v>0</v>
      </c>
      <c r="BV812" s="11">
        <f>SAStab!G12467</f>
        <v>460</v>
      </c>
      <c r="BW812" s="11">
        <f>SAStab!H12467</f>
        <v>3179</v>
      </c>
      <c r="BX812" s="11">
        <f>SAStab!I12467</f>
        <v>7048</v>
      </c>
      <c r="BY812" s="11">
        <f>SAStab!J12467</f>
        <v>20724</v>
      </c>
    </row>
    <row r="813" spans="1:77">
      <c r="A813" s="7"/>
      <c r="B813" s="7" t="s">
        <v>516</v>
      </c>
      <c r="C813" s="98">
        <f>SAStab!B2664</f>
        <v>0.27200000000000002</v>
      </c>
      <c r="D813" s="52">
        <f>SAStab!B11613</f>
        <v>1119</v>
      </c>
      <c r="E813" s="52">
        <f>SAStab!C11613</f>
        <v>0</v>
      </c>
      <c r="F813" s="52">
        <f>SAStab!D11613</f>
        <v>0</v>
      </c>
      <c r="G813" s="52">
        <f>SAStab!E11613</f>
        <v>0</v>
      </c>
      <c r="H813" s="52">
        <f>SAStab!F11613</f>
        <v>0</v>
      </c>
      <c r="I813" s="52">
        <f>SAStab!G11613</f>
        <v>26</v>
      </c>
      <c r="J813" s="52">
        <f>SAStab!H11613</f>
        <v>2289</v>
      </c>
      <c r="K813" s="52">
        <f>SAStab!I11613</f>
        <v>5762</v>
      </c>
      <c r="L813" s="52">
        <f>SAStab!J11613</f>
        <v>21035</v>
      </c>
      <c r="N813" s="7"/>
      <c r="O813" s="7" t="str">
        <f t="shared" si="182"/>
        <v>Equivalent Dividend Income</v>
      </c>
      <c r="P813" s="98">
        <f>SAStab!C2664</f>
        <v>0.255</v>
      </c>
      <c r="Q813">
        <f>SAStab!B11784</f>
        <v>1254</v>
      </c>
      <c r="R813" s="52">
        <f>SAStab!C11784</f>
        <v>0</v>
      </c>
      <c r="S813" s="52">
        <f>SAStab!D11784</f>
        <v>0</v>
      </c>
      <c r="T813" s="52">
        <f>SAStab!E11784</f>
        <v>0</v>
      </c>
      <c r="U813" s="52">
        <f>SAStab!F11784</f>
        <v>0</v>
      </c>
      <c r="V813" s="52">
        <f>SAStab!G11784</f>
        <v>8</v>
      </c>
      <c r="W813" s="52">
        <f>SAStab!H11784</f>
        <v>2265</v>
      </c>
      <c r="X813">
        <f>SAStab!I11784</f>
        <v>6705</v>
      </c>
      <c r="Y813">
        <f>SAStab!J11784</f>
        <v>27731</v>
      </c>
      <c r="AA813" s="7"/>
      <c r="AB813" s="7" t="str">
        <f t="shared" si="183"/>
        <v>Equivalent Dividend Income</v>
      </c>
      <c r="AC813" s="98">
        <f>SAStab!D2664</f>
        <v>0.25800000000000001</v>
      </c>
      <c r="AD813">
        <f>SAStab!B11955</f>
        <v>1480</v>
      </c>
      <c r="AE813">
        <f>SAStab!C11955</f>
        <v>0</v>
      </c>
      <c r="AF813">
        <f>SAStab!D11955</f>
        <v>0</v>
      </c>
      <c r="AG813">
        <f>SAStab!E11955</f>
        <v>0</v>
      </c>
      <c r="AH813">
        <f>SAStab!F11955</f>
        <v>0</v>
      </c>
      <c r="AI813">
        <f>SAStab!G11955</f>
        <v>13</v>
      </c>
      <c r="AJ813">
        <f>SAStab!H11955</f>
        <v>2763</v>
      </c>
      <c r="AK813">
        <f>SAStab!I11955</f>
        <v>7837</v>
      </c>
      <c r="AL813">
        <f>SAStab!J11955</f>
        <v>31201</v>
      </c>
      <c r="AN813" s="7"/>
      <c r="AO813" s="7" t="str">
        <f t="shared" si="184"/>
        <v>Equivalent Dividend Income</v>
      </c>
      <c r="AP813" s="98">
        <f>SAStab!E2664</f>
        <v>0.24199999999999999</v>
      </c>
      <c r="AQ813" s="52">
        <f>SAStab!B12126</f>
        <v>1390</v>
      </c>
      <c r="AR813" s="52">
        <f>SAStab!C12126</f>
        <v>0</v>
      </c>
      <c r="AS813" s="52">
        <f>SAStab!D12126</f>
        <v>0</v>
      </c>
      <c r="AT813" s="52">
        <f>SAStab!E12126</f>
        <v>0</v>
      </c>
      <c r="AU813" s="52">
        <f>SAStab!F12126</f>
        <v>0</v>
      </c>
      <c r="AV813" s="52">
        <f>SAStab!G12126</f>
        <v>0</v>
      </c>
      <c r="AW813" s="52">
        <f>SAStab!H12126</f>
        <v>2656</v>
      </c>
      <c r="AX813" s="52">
        <f>SAStab!I12126</f>
        <v>7647</v>
      </c>
      <c r="AY813" s="52">
        <f>SAStab!J12126</f>
        <v>28697</v>
      </c>
      <c r="BA813" s="7"/>
      <c r="BB813" s="7" t="str">
        <f t="shared" si="185"/>
        <v>Equivalent Dividend Income</v>
      </c>
      <c r="BC813" s="98">
        <f>SAStab!F2664</f>
        <v>0.24099999999999999</v>
      </c>
      <c r="BD813" s="52">
        <f>SAStab!B12297</f>
        <v>1615</v>
      </c>
      <c r="BE813" s="52">
        <f>SAStab!C12297</f>
        <v>0</v>
      </c>
      <c r="BF813" s="52">
        <f>SAStab!D12297</f>
        <v>0</v>
      </c>
      <c r="BG813" s="52">
        <f>SAStab!E12297</f>
        <v>0</v>
      </c>
      <c r="BH813" s="52">
        <f>SAStab!F12297</f>
        <v>0</v>
      </c>
      <c r="BI813" s="52">
        <f>SAStab!G12297</f>
        <v>0</v>
      </c>
      <c r="BJ813" s="52">
        <f>SAStab!H12297</f>
        <v>3313</v>
      </c>
      <c r="BK813" s="52">
        <f>SAStab!I12297</f>
        <v>8760</v>
      </c>
      <c r="BL813" s="52">
        <f>SAStab!J12297</f>
        <v>34307</v>
      </c>
      <c r="BN813" s="7"/>
      <c r="BO813" s="7" t="str">
        <f t="shared" si="186"/>
        <v>Equivalent Dividend Income</v>
      </c>
      <c r="BP813" s="98">
        <f>SAStab!G2664</f>
        <v>0.23699999999999999</v>
      </c>
      <c r="BQ813">
        <f>SAStab!B12468</f>
        <v>1791</v>
      </c>
      <c r="BR813">
        <f>SAStab!C12468</f>
        <v>0</v>
      </c>
      <c r="BS813">
        <f>SAStab!D12468</f>
        <v>0</v>
      </c>
      <c r="BT813">
        <f>SAStab!E12468</f>
        <v>0</v>
      </c>
      <c r="BU813">
        <f>SAStab!F12468</f>
        <v>0</v>
      </c>
      <c r="BV813" s="11">
        <f>SAStab!G12468</f>
        <v>0</v>
      </c>
      <c r="BW813" s="11">
        <f>SAStab!H12468</f>
        <v>3459</v>
      </c>
      <c r="BX813" s="11">
        <f>SAStab!I12468</f>
        <v>9074</v>
      </c>
      <c r="BY813" s="11">
        <f>SAStab!J12468</f>
        <v>36108</v>
      </c>
    </row>
    <row r="814" spans="1:77">
      <c r="A814" s="7"/>
      <c r="B814" s="7" t="s">
        <v>517</v>
      </c>
      <c r="C814" s="98">
        <f>SAStab!B2665</f>
        <v>7.2999999999999995E-2</v>
      </c>
      <c r="D814" s="52">
        <f>SAStab!B11614</f>
        <v>520</v>
      </c>
      <c r="E814" s="52">
        <f>SAStab!C11614</f>
        <v>0</v>
      </c>
      <c r="F814" s="52">
        <f>SAStab!D11614</f>
        <v>0</v>
      </c>
      <c r="G814" s="52">
        <f>SAStab!E11614</f>
        <v>0</v>
      </c>
      <c r="H814" s="52">
        <f>SAStab!F11614</f>
        <v>0</v>
      </c>
      <c r="I814" s="52">
        <f>SAStab!G11614</f>
        <v>0</v>
      </c>
      <c r="J814" s="52">
        <f>SAStab!H11614</f>
        <v>0</v>
      </c>
      <c r="K814" s="52">
        <f>SAStab!I11614</f>
        <v>1968</v>
      </c>
      <c r="L814" s="52">
        <f>SAStab!J11614</f>
        <v>20540</v>
      </c>
      <c r="N814" s="7"/>
      <c r="O814" s="7" t="str">
        <f t="shared" si="182"/>
        <v>Equivalent Rental Income</v>
      </c>
      <c r="P814" s="98">
        <f>SAStab!C2665</f>
        <v>7.5999999999999998E-2</v>
      </c>
      <c r="Q814">
        <f>SAStab!B11785</f>
        <v>705</v>
      </c>
      <c r="R814" s="52">
        <f>SAStab!C11785</f>
        <v>0</v>
      </c>
      <c r="S814" s="52">
        <f>SAStab!D11785</f>
        <v>0</v>
      </c>
      <c r="T814" s="52">
        <f>SAStab!E11785</f>
        <v>0</v>
      </c>
      <c r="U814" s="52">
        <f>SAStab!F11785</f>
        <v>0</v>
      </c>
      <c r="V814" s="52">
        <f>SAStab!G11785</f>
        <v>0</v>
      </c>
      <c r="W814" s="52">
        <f>SAStab!H11785</f>
        <v>0</v>
      </c>
      <c r="X814">
        <f>SAStab!I11785</f>
        <v>2524</v>
      </c>
      <c r="Y814">
        <f>SAStab!J11785</f>
        <v>24785</v>
      </c>
      <c r="AA814" s="7"/>
      <c r="AB814" s="7" t="str">
        <f t="shared" si="183"/>
        <v>Equivalent Rental Income</v>
      </c>
      <c r="AC814" s="98">
        <f>SAStab!D2665</f>
        <v>7.5999999999999998E-2</v>
      </c>
      <c r="AD814">
        <f>SAStab!B11956</f>
        <v>929</v>
      </c>
      <c r="AE814">
        <f>SAStab!C11956</f>
        <v>0</v>
      </c>
      <c r="AF814">
        <f>SAStab!D11956</f>
        <v>0</v>
      </c>
      <c r="AG814">
        <f>SAStab!E11956</f>
        <v>0</v>
      </c>
      <c r="AH814">
        <f>SAStab!F11956</f>
        <v>0</v>
      </c>
      <c r="AI814">
        <f>SAStab!G11956</f>
        <v>0</v>
      </c>
      <c r="AJ814">
        <f>SAStab!H11956</f>
        <v>0</v>
      </c>
      <c r="AK814">
        <f>SAStab!I11956</f>
        <v>3237</v>
      </c>
      <c r="AL814">
        <f>SAStab!J11956</f>
        <v>32291</v>
      </c>
      <c r="AN814" s="7"/>
      <c r="AO814" s="7" t="str">
        <f t="shared" si="184"/>
        <v>Equivalent Rental Income</v>
      </c>
      <c r="AP814" s="98">
        <f>SAStab!E2665</f>
        <v>7.3999999999999996E-2</v>
      </c>
      <c r="AQ814" s="52">
        <f>SAStab!B12127</f>
        <v>854</v>
      </c>
      <c r="AR814" s="52">
        <f>SAStab!C12127</f>
        <v>0</v>
      </c>
      <c r="AS814" s="52">
        <f>SAStab!D12127</f>
        <v>0</v>
      </c>
      <c r="AT814" s="52">
        <f>SAStab!E12127</f>
        <v>0</v>
      </c>
      <c r="AU814" s="52">
        <f>SAStab!F12127</f>
        <v>0</v>
      </c>
      <c r="AV814" s="52">
        <f>SAStab!G12127</f>
        <v>0</v>
      </c>
      <c r="AW814" s="52">
        <f>SAStab!H12127</f>
        <v>0</v>
      </c>
      <c r="AX814" s="52">
        <f>SAStab!I12127</f>
        <v>3760</v>
      </c>
      <c r="AY814" s="52">
        <f>SAStab!J12127</f>
        <v>28675</v>
      </c>
      <c r="BA814" s="7"/>
      <c r="BB814" s="7" t="str">
        <f t="shared" si="185"/>
        <v>Equivalent Rental Income</v>
      </c>
      <c r="BC814" s="98">
        <f>SAStab!F2665</f>
        <v>6.7000000000000004E-2</v>
      </c>
      <c r="BD814" s="52">
        <f>SAStab!B12298</f>
        <v>923</v>
      </c>
      <c r="BE814" s="52">
        <f>SAStab!C12298</f>
        <v>0</v>
      </c>
      <c r="BF814" s="52">
        <f>SAStab!D12298</f>
        <v>0</v>
      </c>
      <c r="BG814" s="52">
        <f>SAStab!E12298</f>
        <v>0</v>
      </c>
      <c r="BH814" s="52">
        <f>SAStab!F12298</f>
        <v>0</v>
      </c>
      <c r="BI814" s="52">
        <f>SAStab!G12298</f>
        <v>0</v>
      </c>
      <c r="BJ814" s="52">
        <f>SAStab!H12298</f>
        <v>0</v>
      </c>
      <c r="BK814" s="52">
        <f>SAStab!I12298</f>
        <v>2609</v>
      </c>
      <c r="BL814" s="52">
        <f>SAStab!J12298</f>
        <v>33721</v>
      </c>
      <c r="BN814" s="7"/>
      <c r="BO814" s="7" t="str">
        <f t="shared" si="186"/>
        <v>Equivalent Rental Income</v>
      </c>
      <c r="BP814" s="98">
        <f>SAStab!G2665</f>
        <v>7.2999999999999995E-2</v>
      </c>
      <c r="BQ814">
        <f>SAStab!B12469</f>
        <v>1211</v>
      </c>
      <c r="BR814">
        <f>SAStab!C12469</f>
        <v>0</v>
      </c>
      <c r="BS814">
        <f>SAStab!D12469</f>
        <v>0</v>
      </c>
      <c r="BT814">
        <f>SAStab!E12469</f>
        <v>0</v>
      </c>
      <c r="BU814">
        <f>SAStab!F12469</f>
        <v>0</v>
      </c>
      <c r="BV814" s="11">
        <f>SAStab!G12469</f>
        <v>0</v>
      </c>
      <c r="BW814" s="11">
        <f>SAStab!H12469</f>
        <v>0</v>
      </c>
      <c r="BX814" s="11">
        <f>SAStab!I12469</f>
        <v>3544</v>
      </c>
      <c r="BY814" s="11">
        <f>SAStab!J12469</f>
        <v>43339</v>
      </c>
    </row>
    <row r="815" spans="1:77">
      <c r="A815" s="6" t="s">
        <v>61</v>
      </c>
      <c r="B815" s="7"/>
      <c r="C815" s="98"/>
      <c r="N815" s="6" t="s">
        <v>61</v>
      </c>
      <c r="O815" s="7"/>
      <c r="P815" s="98"/>
      <c r="AA815" s="6" t="s">
        <v>61</v>
      </c>
      <c r="AB815" s="7"/>
      <c r="AC815" s="98"/>
      <c r="AN815" s="6" t="s">
        <v>61</v>
      </c>
      <c r="AO815" s="7"/>
      <c r="AP815" s="98"/>
      <c r="BA815" s="6" t="s">
        <v>61</v>
      </c>
      <c r="BB815" s="7"/>
      <c r="BC815" s="98"/>
      <c r="BN815" s="6" t="s">
        <v>61</v>
      </c>
      <c r="BO815" s="7"/>
      <c r="BP815" s="98"/>
    </row>
    <row r="816" spans="1:77">
      <c r="A816" s="7"/>
      <c r="B816" s="7" t="s">
        <v>512</v>
      </c>
      <c r="C816" s="98">
        <f>SAStab!B2676</f>
        <v>1</v>
      </c>
      <c r="D816" s="52">
        <f>SAStab!B11615</f>
        <v>80668</v>
      </c>
      <c r="E816" s="52">
        <f>SAStab!C11615</f>
        <v>25321.79</v>
      </c>
      <c r="F816" s="52">
        <f>SAStab!D11615</f>
        <v>31660</v>
      </c>
      <c r="G816" s="52">
        <f>SAStab!E11615</f>
        <v>44089.8</v>
      </c>
      <c r="H816" s="52">
        <f>SAStab!F11615</f>
        <v>65752.100000000006</v>
      </c>
      <c r="I816" s="52">
        <f>SAStab!G11615</f>
        <v>97669</v>
      </c>
      <c r="J816" s="52">
        <f>SAStab!H11615</f>
        <v>135083</v>
      </c>
      <c r="K816" s="52">
        <f>SAStab!I11615</f>
        <v>173731</v>
      </c>
      <c r="L816" s="52">
        <f>SAStab!J11615</f>
        <v>335869</v>
      </c>
      <c r="N816" s="7"/>
      <c r="O816" s="7" t="str">
        <f t="shared" ref="O816:O842" si="187">$B816</f>
        <v>Equivalent Annuity Income</v>
      </c>
      <c r="P816" s="98">
        <f>SAStab!C2676</f>
        <v>1</v>
      </c>
      <c r="Q816">
        <f>SAStab!B11786</f>
        <v>89175</v>
      </c>
      <c r="R816" s="52">
        <f>SAStab!C11786</f>
        <v>29567.360000000001</v>
      </c>
      <c r="S816" s="52">
        <f>SAStab!D11786</f>
        <v>36050.620000000003</v>
      </c>
      <c r="T816" s="52">
        <f>SAStab!E11786</f>
        <v>49472.7</v>
      </c>
      <c r="U816" s="52">
        <f>SAStab!F11786</f>
        <v>73270.600000000006</v>
      </c>
      <c r="V816" s="52">
        <f>SAStab!G11786</f>
        <v>106562</v>
      </c>
      <c r="W816" s="52">
        <f>SAStab!H11786</f>
        <v>147291</v>
      </c>
      <c r="X816">
        <f>SAStab!I11786</f>
        <v>180568</v>
      </c>
      <c r="Y816">
        <f>SAStab!J11786</f>
        <v>348836</v>
      </c>
      <c r="AA816" s="7"/>
      <c r="AB816" s="7" t="str">
        <f t="shared" ref="AB816:AB842" si="188">$B816</f>
        <v>Equivalent Annuity Income</v>
      </c>
      <c r="AC816" s="98">
        <f>SAStab!D2676</f>
        <v>1</v>
      </c>
      <c r="AD816">
        <f>SAStab!B11957</f>
        <v>92421</v>
      </c>
      <c r="AE816">
        <f>SAStab!C11957</f>
        <v>31533.119999999999</v>
      </c>
      <c r="AF816">
        <f>SAStab!D11957</f>
        <v>38094.639999999999</v>
      </c>
      <c r="AG816">
        <f>SAStab!E11957</f>
        <v>52155.5</v>
      </c>
      <c r="AH816">
        <f>SAStab!F11957</f>
        <v>76177.5</v>
      </c>
      <c r="AI816">
        <f>SAStab!G11957</f>
        <v>110676</v>
      </c>
      <c r="AJ816">
        <f>SAStab!H11957</f>
        <v>156379</v>
      </c>
      <c r="AK816">
        <f>SAStab!I11957</f>
        <v>197216</v>
      </c>
      <c r="AL816">
        <f>SAStab!J11957</f>
        <v>322803</v>
      </c>
      <c r="AN816" s="7"/>
      <c r="AO816" s="7" t="str">
        <f t="shared" ref="AO816:AO842" si="189">$B816</f>
        <v>Equivalent Annuity Income</v>
      </c>
      <c r="AP816" s="98">
        <f>SAStab!E2676</f>
        <v>1</v>
      </c>
      <c r="AQ816" s="52">
        <f>SAStab!B12128</f>
        <v>96090</v>
      </c>
      <c r="AR816" s="52">
        <f>SAStab!C12128</f>
        <v>32244.67</v>
      </c>
      <c r="AS816" s="52">
        <f>SAStab!D12128</f>
        <v>38526.99</v>
      </c>
      <c r="AT816" s="52">
        <f>SAStab!E12128</f>
        <v>52610.7</v>
      </c>
      <c r="AU816" s="52">
        <f>SAStab!F12128</f>
        <v>77608.2</v>
      </c>
      <c r="AV816" s="52">
        <f>SAStab!G12128</f>
        <v>117674</v>
      </c>
      <c r="AW816" s="52">
        <f>SAStab!H12128</f>
        <v>170194</v>
      </c>
      <c r="AX816" s="52">
        <f>SAStab!I12128</f>
        <v>214831</v>
      </c>
      <c r="AY816" s="52">
        <f>SAStab!J12128</f>
        <v>345915</v>
      </c>
      <c r="BA816" s="7"/>
      <c r="BB816" s="7" t="str">
        <f t="shared" ref="BB816:BB842" si="190">$B816</f>
        <v>Equivalent Annuity Income</v>
      </c>
      <c r="BC816" s="98">
        <f>SAStab!F2676</f>
        <v>1</v>
      </c>
      <c r="BD816" s="52">
        <f>SAStab!B12299</f>
        <v>105004</v>
      </c>
      <c r="BE816" s="52">
        <f>SAStab!C12299</f>
        <v>34706.550000000003</v>
      </c>
      <c r="BF816" s="52">
        <f>SAStab!D12299</f>
        <v>41241.699999999997</v>
      </c>
      <c r="BG816" s="52">
        <f>SAStab!E12299</f>
        <v>56931.6</v>
      </c>
      <c r="BH816" s="52">
        <f>SAStab!F12299</f>
        <v>86387.199999999997</v>
      </c>
      <c r="BI816" s="52">
        <f>SAStab!G12299</f>
        <v>129617</v>
      </c>
      <c r="BJ816" s="52">
        <f>SAStab!H12299</f>
        <v>185446</v>
      </c>
      <c r="BK816" s="52">
        <f>SAStab!I12299</f>
        <v>227547</v>
      </c>
      <c r="BL816" s="52">
        <f>SAStab!J12299</f>
        <v>359797</v>
      </c>
      <c r="BN816" s="7"/>
      <c r="BO816" s="7" t="str">
        <f t="shared" ref="BO816:BO842" si="191">$B816</f>
        <v>Equivalent Annuity Income</v>
      </c>
      <c r="BP816" s="98">
        <f>SAStab!G2676</f>
        <v>1</v>
      </c>
      <c r="BQ816">
        <f>SAStab!B12470</f>
        <v>112551</v>
      </c>
      <c r="BR816">
        <f>SAStab!C12470</f>
        <v>37780.01</v>
      </c>
      <c r="BS816">
        <f>SAStab!D12470</f>
        <v>44863.4</v>
      </c>
      <c r="BT816">
        <f>SAStab!E12470</f>
        <v>63165</v>
      </c>
      <c r="BU816">
        <f>SAStab!F12470</f>
        <v>94066.3</v>
      </c>
      <c r="BV816" s="11">
        <f>SAStab!G12470</f>
        <v>140657</v>
      </c>
      <c r="BW816" s="11">
        <f>SAStab!H12470</f>
        <v>198707</v>
      </c>
      <c r="BX816" s="11">
        <f>SAStab!I12470</f>
        <v>240711</v>
      </c>
      <c r="BY816" s="11">
        <f>SAStab!J12470</f>
        <v>373982</v>
      </c>
    </row>
    <row r="817" spans="1:77">
      <c r="A817" s="7"/>
      <c r="B817" s="7" t="s">
        <v>39</v>
      </c>
      <c r="C817" s="98">
        <f>SAStab!B2677</f>
        <v>0.86899999999999999</v>
      </c>
      <c r="D817" s="52">
        <f>SAStab!B11616</f>
        <v>17430</v>
      </c>
      <c r="E817" s="52">
        <f>SAStab!C11616</f>
        <v>0</v>
      </c>
      <c r="F817" s="52">
        <f>SAStab!D11616</f>
        <v>0</v>
      </c>
      <c r="G817" s="52">
        <f>SAStab!E11616</f>
        <v>12052.6</v>
      </c>
      <c r="H817" s="52">
        <f>SAStab!F11616</f>
        <v>19496.7</v>
      </c>
      <c r="I817" s="52">
        <f>SAStab!G11616</f>
        <v>24557</v>
      </c>
      <c r="J817" s="52">
        <f>SAStab!H11616</f>
        <v>27396</v>
      </c>
      <c r="K817" s="52">
        <f>SAStab!I11616</f>
        <v>29313</v>
      </c>
      <c r="L817" s="52">
        <f>SAStab!J11616</f>
        <v>33151</v>
      </c>
      <c r="N817" s="7"/>
      <c r="O817" s="7" t="str">
        <f t="shared" si="187"/>
        <v>Social Security Benefits</v>
      </c>
      <c r="P817" s="98">
        <f>SAStab!C2677</f>
        <v>0.88500000000000001</v>
      </c>
      <c r="Q817">
        <f>SAStab!B11787</f>
        <v>20463</v>
      </c>
      <c r="R817" s="52">
        <f>SAStab!C11787</f>
        <v>0</v>
      </c>
      <c r="S817" s="52">
        <f>SAStab!D11787</f>
        <v>0</v>
      </c>
      <c r="T817" s="52">
        <f>SAStab!E11787</f>
        <v>14785.3</v>
      </c>
      <c r="U817" s="52">
        <f>SAStab!F11787</f>
        <v>23242.799999999999</v>
      </c>
      <c r="V817" s="52">
        <f>SAStab!G11787</f>
        <v>27872</v>
      </c>
      <c r="W817" s="52">
        <f>SAStab!H11787</f>
        <v>31338</v>
      </c>
      <c r="X817">
        <f>SAStab!I11787</f>
        <v>33360</v>
      </c>
      <c r="Y817">
        <f>SAStab!J11787</f>
        <v>37429</v>
      </c>
      <c r="AA817" s="7"/>
      <c r="AB817" s="7" t="str">
        <f t="shared" si="188"/>
        <v>Social Security Benefits</v>
      </c>
      <c r="AC817" s="98">
        <f>SAStab!D2677</f>
        <v>0.91200000000000003</v>
      </c>
      <c r="AD817">
        <f>SAStab!B11958</f>
        <v>23345</v>
      </c>
      <c r="AE817">
        <f>SAStab!C11958</f>
        <v>0</v>
      </c>
      <c r="AF817">
        <f>SAStab!D11958</f>
        <v>3779.57</v>
      </c>
      <c r="AG817">
        <f>SAStab!E11958</f>
        <v>18872.400000000001</v>
      </c>
      <c r="AH817">
        <f>SAStab!F11958</f>
        <v>25706.1</v>
      </c>
      <c r="AI817">
        <f>SAStab!G11958</f>
        <v>30565</v>
      </c>
      <c r="AJ817">
        <f>SAStab!H11958</f>
        <v>34248</v>
      </c>
      <c r="AK817">
        <f>SAStab!I11958</f>
        <v>36321</v>
      </c>
      <c r="AL817">
        <f>SAStab!J11958</f>
        <v>41438</v>
      </c>
      <c r="AN817" s="7"/>
      <c r="AO817" s="7" t="str">
        <f t="shared" si="189"/>
        <v>Social Security Benefits</v>
      </c>
      <c r="AP817" s="98">
        <f>SAStab!E2677</f>
        <v>0.91200000000000003</v>
      </c>
      <c r="AQ817" s="52">
        <f>SAStab!B12129</f>
        <v>25268</v>
      </c>
      <c r="AR817" s="52">
        <f>SAStab!C12129</f>
        <v>0</v>
      </c>
      <c r="AS817" s="52">
        <f>SAStab!D12129</f>
        <v>4916.1499999999996</v>
      </c>
      <c r="AT817" s="52">
        <f>SAStab!E12129</f>
        <v>20379.8</v>
      </c>
      <c r="AU817" s="52">
        <f>SAStab!F12129</f>
        <v>27563</v>
      </c>
      <c r="AV817" s="52">
        <f>SAStab!G12129</f>
        <v>33037</v>
      </c>
      <c r="AW817" s="52">
        <f>SAStab!H12129</f>
        <v>37379</v>
      </c>
      <c r="AX817" s="52">
        <f>SAStab!I12129</f>
        <v>40123</v>
      </c>
      <c r="AY817" s="52">
        <f>SAStab!J12129</f>
        <v>45837</v>
      </c>
      <c r="BA817" s="7"/>
      <c r="BB817" s="7" t="str">
        <f t="shared" si="190"/>
        <v>Social Security Benefits</v>
      </c>
      <c r="BC817" s="98">
        <f>SAStab!F2677</f>
        <v>0.89900000000000002</v>
      </c>
      <c r="BD817" s="52">
        <f>SAStab!B12300</f>
        <v>27323</v>
      </c>
      <c r="BE817" s="52">
        <f>SAStab!C12300</f>
        <v>0</v>
      </c>
      <c r="BF817" s="52">
        <f>SAStab!D12300</f>
        <v>0</v>
      </c>
      <c r="BG817" s="52">
        <f>SAStab!E12300</f>
        <v>21173.9</v>
      </c>
      <c r="BH817" s="52">
        <f>SAStab!F12300</f>
        <v>29785.200000000001</v>
      </c>
      <c r="BI817" s="52">
        <f>SAStab!G12300</f>
        <v>36560</v>
      </c>
      <c r="BJ817" s="52">
        <f>SAStab!H12300</f>
        <v>41822</v>
      </c>
      <c r="BK817" s="52">
        <f>SAStab!I12300</f>
        <v>44872</v>
      </c>
      <c r="BL817" s="52">
        <f>SAStab!J12300</f>
        <v>50954</v>
      </c>
      <c r="BN817" s="7"/>
      <c r="BO817" s="7" t="str">
        <f t="shared" si="191"/>
        <v>Social Security Benefits</v>
      </c>
      <c r="BP817" s="98">
        <f>SAStab!G2677</f>
        <v>0.90100000000000002</v>
      </c>
      <c r="BQ817">
        <f>SAStab!B12471</f>
        <v>31109</v>
      </c>
      <c r="BR817">
        <f>SAStab!C12471</f>
        <v>0</v>
      </c>
      <c r="BS817">
        <f>SAStab!D12471</f>
        <v>1010.58</v>
      </c>
      <c r="BT817">
        <f>SAStab!E12471</f>
        <v>24541.9</v>
      </c>
      <c r="BU817">
        <f>SAStab!F12471</f>
        <v>33914.199999999997</v>
      </c>
      <c r="BV817" s="11">
        <f>SAStab!G12471</f>
        <v>41246</v>
      </c>
      <c r="BW817" s="11">
        <f>SAStab!H12471</f>
        <v>47020</v>
      </c>
      <c r="BX817" s="11">
        <f>SAStab!I12471</f>
        <v>50101</v>
      </c>
      <c r="BY817" s="11">
        <f>SAStab!J12471</f>
        <v>56991</v>
      </c>
    </row>
    <row r="818" spans="1:77">
      <c r="B818" s="7" t="s">
        <v>63</v>
      </c>
      <c r="C818" s="98">
        <f>SAStab!B2678</f>
        <v>0</v>
      </c>
      <c r="D818" s="52">
        <f>SAStab!B11617</f>
        <v>0</v>
      </c>
      <c r="E818" s="52">
        <f>SAStab!C11617</f>
        <v>0</v>
      </c>
      <c r="F818" s="52">
        <f>SAStab!D11617</f>
        <v>0</v>
      </c>
      <c r="G818" s="52">
        <f>SAStab!E11617</f>
        <v>0</v>
      </c>
      <c r="H818" s="52">
        <f>SAStab!F11617</f>
        <v>0</v>
      </c>
      <c r="I818" s="52">
        <f>SAStab!G11617</f>
        <v>0</v>
      </c>
      <c r="J818" s="52">
        <f>SAStab!H11617</f>
        <v>0</v>
      </c>
      <c r="K818" s="52">
        <f>SAStab!I11617</f>
        <v>0</v>
      </c>
      <c r="L818" s="52">
        <f>SAStab!J11617</f>
        <v>0</v>
      </c>
      <c r="O818" s="7" t="str">
        <f t="shared" si="187"/>
        <v>SSI</v>
      </c>
      <c r="P818" s="98">
        <f>SAStab!C2678</f>
        <v>0</v>
      </c>
      <c r="Q818">
        <f>SAStab!B11788</f>
        <v>2</v>
      </c>
      <c r="R818" s="52">
        <f>SAStab!C11788</f>
        <v>0</v>
      </c>
      <c r="S818" s="52">
        <f>SAStab!D11788</f>
        <v>0</v>
      </c>
      <c r="T818" s="52">
        <f>SAStab!E11788</f>
        <v>0</v>
      </c>
      <c r="U818" s="52">
        <f>SAStab!F11788</f>
        <v>0</v>
      </c>
      <c r="V818" s="52">
        <f>SAStab!G11788</f>
        <v>0</v>
      </c>
      <c r="W818" s="52">
        <f>SAStab!H11788</f>
        <v>0</v>
      </c>
      <c r="X818">
        <f>SAStab!I11788</f>
        <v>0</v>
      </c>
      <c r="Y818">
        <f>SAStab!J11788</f>
        <v>0</v>
      </c>
      <c r="AB818" s="7" t="str">
        <f t="shared" si="188"/>
        <v>SSI</v>
      </c>
      <c r="AC818" s="98">
        <f>SAStab!D2678</f>
        <v>0</v>
      </c>
      <c r="AD818">
        <f>SAStab!B11959</f>
        <v>1</v>
      </c>
      <c r="AE818">
        <f>SAStab!C11959</f>
        <v>0</v>
      </c>
      <c r="AF818">
        <f>SAStab!D11959</f>
        <v>0</v>
      </c>
      <c r="AG818">
        <f>SAStab!E11959</f>
        <v>0</v>
      </c>
      <c r="AH818">
        <f>SAStab!F11959</f>
        <v>0</v>
      </c>
      <c r="AI818">
        <f>SAStab!G11959</f>
        <v>0</v>
      </c>
      <c r="AJ818">
        <f>SAStab!H11959</f>
        <v>0</v>
      </c>
      <c r="AK818">
        <f>SAStab!I11959</f>
        <v>0</v>
      </c>
      <c r="AL818">
        <f>SAStab!J11959</f>
        <v>0</v>
      </c>
      <c r="AO818" s="7" t="str">
        <f t="shared" si="189"/>
        <v>SSI</v>
      </c>
      <c r="AP818" s="98">
        <f>SAStab!E2678</f>
        <v>0</v>
      </c>
      <c r="AQ818" s="52">
        <f>SAStab!B12130</f>
        <v>0</v>
      </c>
      <c r="AR818" s="52">
        <f>SAStab!C12130</f>
        <v>0</v>
      </c>
      <c r="AS818" s="52">
        <f>SAStab!D12130</f>
        <v>0</v>
      </c>
      <c r="AT818" s="52">
        <f>SAStab!E12130</f>
        <v>0</v>
      </c>
      <c r="AU818" s="52">
        <f>SAStab!F12130</f>
        <v>0</v>
      </c>
      <c r="AV818" s="52">
        <f>SAStab!G12130</f>
        <v>0</v>
      </c>
      <c r="AW818" s="52">
        <f>SAStab!H12130</f>
        <v>0</v>
      </c>
      <c r="AX818" s="52">
        <f>SAStab!I12130</f>
        <v>0</v>
      </c>
      <c r="AY818" s="52">
        <f>SAStab!J12130</f>
        <v>0</v>
      </c>
      <c r="BB818" s="7" t="str">
        <f t="shared" si="190"/>
        <v>SSI</v>
      </c>
      <c r="BC818" s="98">
        <f>SAStab!F2678</f>
        <v>0</v>
      </c>
      <c r="BD818" s="52">
        <f>SAStab!B12301</f>
        <v>2</v>
      </c>
      <c r="BE818" s="52">
        <f>SAStab!C12301</f>
        <v>0</v>
      </c>
      <c r="BF818" s="52">
        <f>SAStab!D12301</f>
        <v>0</v>
      </c>
      <c r="BG818" s="52">
        <f>SAStab!E12301</f>
        <v>0</v>
      </c>
      <c r="BH818" s="52">
        <f>SAStab!F12301</f>
        <v>0</v>
      </c>
      <c r="BI818" s="52">
        <f>SAStab!G12301</f>
        <v>0</v>
      </c>
      <c r="BJ818" s="52">
        <f>SAStab!H12301</f>
        <v>0</v>
      </c>
      <c r="BK818" s="52">
        <f>SAStab!I12301</f>
        <v>0</v>
      </c>
      <c r="BL818" s="52">
        <f>SAStab!J12301</f>
        <v>0</v>
      </c>
      <c r="BO818" s="7" t="str">
        <f t="shared" si="191"/>
        <v>SSI</v>
      </c>
      <c r="BP818" s="98">
        <f>SAStab!G2678</f>
        <v>0</v>
      </c>
      <c r="BQ818">
        <f>SAStab!B12472</f>
        <v>0</v>
      </c>
      <c r="BR818">
        <f>SAStab!C12472</f>
        <v>0</v>
      </c>
      <c r="BS818">
        <f>SAStab!D12472</f>
        <v>0</v>
      </c>
      <c r="BT818">
        <f>SAStab!E12472</f>
        <v>0</v>
      </c>
      <c r="BU818">
        <f>SAStab!F12472</f>
        <v>0</v>
      </c>
      <c r="BV818" s="11">
        <f>SAStab!G12472</f>
        <v>0</v>
      </c>
      <c r="BW818" s="11">
        <f>SAStab!H12472</f>
        <v>0</v>
      </c>
      <c r="BX818" s="11">
        <f>SAStab!I12472</f>
        <v>0</v>
      </c>
      <c r="BY818" s="11">
        <f>SAStab!J12472</f>
        <v>0</v>
      </c>
    </row>
    <row r="819" spans="1:77">
      <c r="A819" s="7"/>
      <c r="B819" s="7" t="s">
        <v>271</v>
      </c>
      <c r="C819" s="98">
        <f>SAStab!B2679</f>
        <v>0.99199999999999999</v>
      </c>
      <c r="D819" s="52">
        <f>SAStab!B11618</f>
        <v>27196</v>
      </c>
      <c r="E819" s="52">
        <f>SAStab!C11618</f>
        <v>711.7</v>
      </c>
      <c r="F819" s="52">
        <f>SAStab!D11618</f>
        <v>1744.41</v>
      </c>
      <c r="G819" s="52">
        <f>SAStab!E11618</f>
        <v>4785.6000000000004</v>
      </c>
      <c r="H819" s="52">
        <f>SAStab!F11618</f>
        <v>10921</v>
      </c>
      <c r="I819" s="52">
        <f>SAStab!G11618</f>
        <v>26351</v>
      </c>
      <c r="J819" s="52">
        <f>SAStab!H11618</f>
        <v>60697</v>
      </c>
      <c r="K819" s="52">
        <f>SAStab!I11618</f>
        <v>95645</v>
      </c>
      <c r="L819" s="52">
        <f>SAStab!J11618</f>
        <v>287370</v>
      </c>
      <c r="N819" s="7"/>
      <c r="O819" s="7" t="str">
        <f t="shared" si="187"/>
        <v>Annuitized Financial Income</v>
      </c>
      <c r="P819" s="98">
        <f>SAStab!C2679</f>
        <v>0.996</v>
      </c>
      <c r="Q819">
        <f>SAStab!B11789</f>
        <v>31873</v>
      </c>
      <c r="R819" s="52">
        <f>SAStab!C11789</f>
        <v>1331.34</v>
      </c>
      <c r="S819" s="52">
        <f>SAStab!D11789</f>
        <v>2875.44</v>
      </c>
      <c r="T819" s="52">
        <f>SAStab!E11789</f>
        <v>6665.1</v>
      </c>
      <c r="U819" s="52">
        <f>SAStab!F11789</f>
        <v>14577.5</v>
      </c>
      <c r="V819" s="52">
        <f>SAStab!G11789</f>
        <v>31755</v>
      </c>
      <c r="W819" s="52">
        <f>SAStab!H11789</f>
        <v>66205</v>
      </c>
      <c r="X819">
        <f>SAStab!I11789</f>
        <v>104399</v>
      </c>
      <c r="Y819">
        <f>SAStab!J11789</f>
        <v>289670</v>
      </c>
      <c r="AA819" s="7"/>
      <c r="AB819" s="7" t="str">
        <f t="shared" si="188"/>
        <v>Annuitized Financial Income</v>
      </c>
      <c r="AC819" s="98">
        <f>SAStab!D2679</f>
        <v>0.997</v>
      </c>
      <c r="AD819">
        <f>SAStab!B11960</f>
        <v>34317</v>
      </c>
      <c r="AE819">
        <f>SAStab!C11960</f>
        <v>1722.13</v>
      </c>
      <c r="AF819">
        <f>SAStab!D11960</f>
        <v>3545.26</v>
      </c>
      <c r="AG819">
        <f>SAStab!E11960</f>
        <v>8048.7</v>
      </c>
      <c r="AH819">
        <f>SAStab!F11960</f>
        <v>17513.400000000001</v>
      </c>
      <c r="AI819">
        <f>SAStab!G11960</f>
        <v>36406</v>
      </c>
      <c r="AJ819">
        <f>SAStab!H11960</f>
        <v>71774</v>
      </c>
      <c r="AK819">
        <f>SAStab!I11960</f>
        <v>112168</v>
      </c>
      <c r="AL819">
        <f>SAStab!J11960</f>
        <v>265561</v>
      </c>
      <c r="AN819" s="7"/>
      <c r="AO819" s="7" t="str">
        <f t="shared" si="189"/>
        <v>Annuitized Financial Income</v>
      </c>
      <c r="AP819" s="98">
        <f>SAStab!E2679</f>
        <v>0.996</v>
      </c>
      <c r="AQ819" s="52">
        <f>SAStab!B12131</f>
        <v>35250</v>
      </c>
      <c r="AR819" s="52">
        <f>SAStab!C12131</f>
        <v>1628.68</v>
      </c>
      <c r="AS819" s="52">
        <f>SAStab!D12131</f>
        <v>3448.49</v>
      </c>
      <c r="AT819" s="52">
        <f>SAStab!E12131</f>
        <v>8359.2000000000007</v>
      </c>
      <c r="AU819" s="52">
        <f>SAStab!F12131</f>
        <v>18503.400000000001</v>
      </c>
      <c r="AV819" s="52">
        <f>SAStab!G12131</f>
        <v>39306</v>
      </c>
      <c r="AW819" s="52">
        <f>SAStab!H12131</f>
        <v>77497</v>
      </c>
      <c r="AX819" s="52">
        <f>SAStab!I12131</f>
        <v>115638</v>
      </c>
      <c r="AY819" s="52">
        <f>SAStab!J12131</f>
        <v>265607</v>
      </c>
      <c r="BA819" s="7"/>
      <c r="BB819" s="7" t="str">
        <f t="shared" si="190"/>
        <v>Annuitized Financial Income</v>
      </c>
      <c r="BC819" s="98">
        <f>SAStab!F2679</f>
        <v>0.995</v>
      </c>
      <c r="BD819" s="52">
        <f>SAStab!B12302</f>
        <v>36457</v>
      </c>
      <c r="BE819" s="52">
        <f>SAStab!C12302</f>
        <v>1825.95</v>
      </c>
      <c r="BF819" s="52">
        <f>SAStab!D12302</f>
        <v>3633.97</v>
      </c>
      <c r="BG819" s="52">
        <f>SAStab!E12302</f>
        <v>8530.4</v>
      </c>
      <c r="BH819" s="52">
        <f>SAStab!F12302</f>
        <v>19704.3</v>
      </c>
      <c r="BI819" s="52">
        <f>SAStab!G12302</f>
        <v>41230</v>
      </c>
      <c r="BJ819" s="52">
        <f>SAStab!H12302</f>
        <v>80815</v>
      </c>
      <c r="BK819" s="52">
        <f>SAStab!I12302</f>
        <v>117031</v>
      </c>
      <c r="BL819" s="52">
        <f>SAStab!J12302</f>
        <v>252473</v>
      </c>
      <c r="BN819" s="7"/>
      <c r="BO819" s="7" t="str">
        <f t="shared" si="191"/>
        <v>Annuitized Financial Income</v>
      </c>
      <c r="BP819" s="98">
        <f>SAStab!G2679</f>
        <v>0.995</v>
      </c>
      <c r="BQ819">
        <f>SAStab!B12473</f>
        <v>37061</v>
      </c>
      <c r="BR819">
        <f>SAStab!C12473</f>
        <v>1850.25</v>
      </c>
      <c r="BS819">
        <f>SAStab!D12473</f>
        <v>3920.96</v>
      </c>
      <c r="BT819">
        <f>SAStab!E12473</f>
        <v>9430.1</v>
      </c>
      <c r="BU819">
        <f>SAStab!F12473</f>
        <v>20549.8</v>
      </c>
      <c r="BV819" s="11">
        <f>SAStab!G12473</f>
        <v>42105</v>
      </c>
      <c r="BW819" s="11">
        <f>SAStab!H12473</f>
        <v>81516</v>
      </c>
      <c r="BX819" s="11">
        <f>SAStab!I12473</f>
        <v>122910</v>
      </c>
      <c r="BY819" s="11">
        <f>SAStab!J12473</f>
        <v>253617</v>
      </c>
    </row>
    <row r="820" spans="1:77">
      <c r="A820" s="6"/>
      <c r="B820" s="7" t="s">
        <v>40</v>
      </c>
      <c r="C820" s="98">
        <f>SAStab!B2680</f>
        <v>0.57799999999999996</v>
      </c>
      <c r="D820" s="52">
        <f>SAStab!B11619</f>
        <v>10490</v>
      </c>
      <c r="E820" s="52">
        <f>SAStab!C11619</f>
        <v>0</v>
      </c>
      <c r="F820" s="52">
        <f>SAStab!D11619</f>
        <v>0</v>
      </c>
      <c r="G820" s="52">
        <f>SAStab!E11619</f>
        <v>0</v>
      </c>
      <c r="H820" s="52">
        <f>SAStab!F11619</f>
        <v>3804.6</v>
      </c>
      <c r="I820" s="52">
        <f>SAStab!G11619</f>
        <v>16002</v>
      </c>
      <c r="J820" s="52">
        <f>SAStab!H11619</f>
        <v>30549</v>
      </c>
      <c r="K820" s="52">
        <f>SAStab!I11619</f>
        <v>42070</v>
      </c>
      <c r="L820" s="52">
        <f>SAStab!J11619</f>
        <v>67714</v>
      </c>
      <c r="N820" s="6"/>
      <c r="O820" s="7" t="str">
        <f t="shared" si="187"/>
        <v>DB Pension Income</v>
      </c>
      <c r="P820" s="98">
        <f>SAStab!C2680</f>
        <v>0.55800000000000005</v>
      </c>
      <c r="Q820">
        <f>SAStab!B11790</f>
        <v>8825</v>
      </c>
      <c r="R820" s="52">
        <f>SAStab!C11790</f>
        <v>0</v>
      </c>
      <c r="S820" s="52">
        <f>SAStab!D11790</f>
        <v>0</v>
      </c>
      <c r="T820" s="52">
        <f>SAStab!E11790</f>
        <v>0</v>
      </c>
      <c r="U820" s="52">
        <f>SAStab!F11790</f>
        <v>1916.4</v>
      </c>
      <c r="V820" s="52">
        <f>SAStab!G11790</f>
        <v>11552</v>
      </c>
      <c r="W820" s="52">
        <f>SAStab!H11790</f>
        <v>26875</v>
      </c>
      <c r="X820">
        <f>SAStab!I11790</f>
        <v>38952</v>
      </c>
      <c r="Y820">
        <f>SAStab!J11790</f>
        <v>67977</v>
      </c>
      <c r="AA820" s="6"/>
      <c r="AB820" s="7" t="str">
        <f t="shared" si="188"/>
        <v>DB Pension Income</v>
      </c>
      <c r="AC820" s="98">
        <f>SAStab!D2680</f>
        <v>0.503</v>
      </c>
      <c r="AD820">
        <f>SAStab!B11961</f>
        <v>6624</v>
      </c>
      <c r="AE820">
        <f>SAStab!C11961</f>
        <v>0</v>
      </c>
      <c r="AF820">
        <f>SAStab!D11961</f>
        <v>0</v>
      </c>
      <c r="AG820">
        <f>SAStab!E11961</f>
        <v>0</v>
      </c>
      <c r="AH820">
        <f>SAStab!F11961</f>
        <v>119.5</v>
      </c>
      <c r="AI820">
        <f>SAStab!G11961</f>
        <v>6778</v>
      </c>
      <c r="AJ820">
        <f>SAStab!H11961</f>
        <v>19829</v>
      </c>
      <c r="AK820">
        <f>SAStab!I11961</f>
        <v>34406</v>
      </c>
      <c r="AL820">
        <f>SAStab!J11961</f>
        <v>66600</v>
      </c>
      <c r="AN820" s="6"/>
      <c r="AO820" s="7" t="str">
        <f t="shared" si="189"/>
        <v>DB Pension Income</v>
      </c>
      <c r="AP820" s="98">
        <f>SAStab!E2680</f>
        <v>0.41899999999999998</v>
      </c>
      <c r="AQ820" s="52">
        <f>SAStab!B12132</f>
        <v>4837</v>
      </c>
      <c r="AR820" s="52">
        <f>SAStab!C12132</f>
        <v>0</v>
      </c>
      <c r="AS820" s="52">
        <f>SAStab!D12132</f>
        <v>0</v>
      </c>
      <c r="AT820" s="52">
        <f>SAStab!E12132</f>
        <v>0</v>
      </c>
      <c r="AU820" s="52">
        <f>SAStab!F12132</f>
        <v>0</v>
      </c>
      <c r="AV820" s="52">
        <f>SAStab!G12132</f>
        <v>3046</v>
      </c>
      <c r="AW820" s="52">
        <f>SAStab!H12132</f>
        <v>12413</v>
      </c>
      <c r="AX820" s="52">
        <f>SAStab!I12132</f>
        <v>26362</v>
      </c>
      <c r="AY820" s="52">
        <f>SAStab!J12132</f>
        <v>68145</v>
      </c>
      <c r="BA820" s="6"/>
      <c r="BB820" s="7" t="str">
        <f t="shared" si="190"/>
        <v>DB Pension Income</v>
      </c>
      <c r="BC820" s="98">
        <f>SAStab!F2680</f>
        <v>0.317</v>
      </c>
      <c r="BD820" s="52">
        <f>SAStab!B12303</f>
        <v>4208</v>
      </c>
      <c r="BE820" s="52">
        <f>SAStab!C12303</f>
        <v>0</v>
      </c>
      <c r="BF820" s="52">
        <f>SAStab!D12303</f>
        <v>0</v>
      </c>
      <c r="BG820" s="52">
        <f>SAStab!E12303</f>
        <v>0</v>
      </c>
      <c r="BH820" s="52">
        <f>SAStab!F12303</f>
        <v>0</v>
      </c>
      <c r="BI820" s="52">
        <f>SAStab!G12303</f>
        <v>1141</v>
      </c>
      <c r="BJ820" s="52">
        <f>SAStab!H12303</f>
        <v>10343</v>
      </c>
      <c r="BK820" s="52">
        <f>SAStab!I12303</f>
        <v>24346</v>
      </c>
      <c r="BL820" s="52">
        <f>SAStab!J12303</f>
        <v>65509</v>
      </c>
      <c r="BN820" s="6"/>
      <c r="BO820" s="7" t="str">
        <f t="shared" si="191"/>
        <v>DB Pension Income</v>
      </c>
      <c r="BP820" s="98">
        <f>SAStab!G2680</f>
        <v>0.249</v>
      </c>
      <c r="BQ820">
        <f>SAStab!B12474</f>
        <v>4470</v>
      </c>
      <c r="BR820">
        <f>SAStab!C12474</f>
        <v>0</v>
      </c>
      <c r="BS820">
        <f>SAStab!D12474</f>
        <v>0</v>
      </c>
      <c r="BT820">
        <f>SAStab!E12474</f>
        <v>0</v>
      </c>
      <c r="BU820">
        <f>SAStab!F12474</f>
        <v>0</v>
      </c>
      <c r="BV820" s="11">
        <f>SAStab!G12474</f>
        <v>0</v>
      </c>
      <c r="BW820" s="11">
        <f>SAStab!H12474</f>
        <v>11060</v>
      </c>
      <c r="BX820" s="11">
        <f>SAStab!I12474</f>
        <v>27818</v>
      </c>
      <c r="BY820" s="11">
        <f>SAStab!J12474</f>
        <v>77566</v>
      </c>
    </row>
    <row r="821" spans="1:77">
      <c r="A821" s="7"/>
      <c r="B821" s="7" t="s">
        <v>41</v>
      </c>
      <c r="C821" s="98">
        <f>SAStab!B2681</f>
        <v>0.502</v>
      </c>
      <c r="D821" s="52">
        <f>SAStab!B11620</f>
        <v>18708</v>
      </c>
      <c r="E821" s="52">
        <f>SAStab!C11620</f>
        <v>0</v>
      </c>
      <c r="F821" s="52">
        <f>SAStab!D11620</f>
        <v>0</v>
      </c>
      <c r="G821" s="52">
        <f>SAStab!E11620</f>
        <v>0</v>
      </c>
      <c r="H821" s="52">
        <f>SAStab!F11620</f>
        <v>109.9</v>
      </c>
      <c r="I821" s="52">
        <f>SAStab!G11620</f>
        <v>30549</v>
      </c>
      <c r="J821" s="52">
        <f>SAStab!H11620</f>
        <v>56286</v>
      </c>
      <c r="K821" s="52">
        <f>SAStab!I11620</f>
        <v>73759</v>
      </c>
      <c r="L821" s="52">
        <f>SAStab!J11620</f>
        <v>117195</v>
      </c>
      <c r="N821" s="7"/>
      <c r="O821" s="7" t="str">
        <f t="shared" si="187"/>
        <v>Earned Income</v>
      </c>
      <c r="P821" s="98">
        <f>SAStab!C2681</f>
        <v>0.499</v>
      </c>
      <c r="Q821">
        <f>SAStab!B11791</f>
        <v>20244</v>
      </c>
      <c r="R821" s="52">
        <f>SAStab!C11791</f>
        <v>0</v>
      </c>
      <c r="S821" s="52">
        <f>SAStab!D11791</f>
        <v>0</v>
      </c>
      <c r="T821" s="52">
        <f>SAStab!E11791</f>
        <v>0</v>
      </c>
      <c r="U821" s="52">
        <f>SAStab!F11791</f>
        <v>0</v>
      </c>
      <c r="V821" s="52">
        <f>SAStab!G11791</f>
        <v>32591</v>
      </c>
      <c r="W821" s="52">
        <f>SAStab!H11791</f>
        <v>61623</v>
      </c>
      <c r="X821">
        <f>SAStab!I11791</f>
        <v>82973</v>
      </c>
      <c r="Y821">
        <f>SAStab!J11791</f>
        <v>127287</v>
      </c>
      <c r="AA821" s="7"/>
      <c r="AB821" s="7" t="str">
        <f t="shared" si="188"/>
        <v>Earned Income</v>
      </c>
      <c r="AC821" s="98">
        <f>SAStab!D2681</f>
        <v>0.441</v>
      </c>
      <c r="AD821">
        <f>SAStab!B11962</f>
        <v>19680</v>
      </c>
      <c r="AE821">
        <f>SAStab!C11962</f>
        <v>0</v>
      </c>
      <c r="AF821">
        <f>SAStab!D11962</f>
        <v>0</v>
      </c>
      <c r="AG821">
        <f>SAStab!E11962</f>
        <v>0</v>
      </c>
      <c r="AH821">
        <f>SAStab!F11962</f>
        <v>0</v>
      </c>
      <c r="AI821">
        <f>SAStab!G11962</f>
        <v>30580</v>
      </c>
      <c r="AJ821">
        <f>SAStab!H11962</f>
        <v>62644</v>
      </c>
      <c r="AK821">
        <f>SAStab!I11962</f>
        <v>86077</v>
      </c>
      <c r="AL821">
        <f>SAStab!J11962</f>
        <v>139993</v>
      </c>
      <c r="AN821" s="7"/>
      <c r="AO821" s="7" t="str">
        <f t="shared" si="189"/>
        <v>Earned Income</v>
      </c>
      <c r="AP821" s="98">
        <f>SAStab!E2681</f>
        <v>0.42499999999999999</v>
      </c>
      <c r="AQ821" s="52">
        <f>SAStab!B12133</f>
        <v>21720</v>
      </c>
      <c r="AR821" s="52">
        <f>SAStab!C12133</f>
        <v>0</v>
      </c>
      <c r="AS821" s="52">
        <f>SAStab!D12133</f>
        <v>0</v>
      </c>
      <c r="AT821" s="52">
        <f>SAStab!E12133</f>
        <v>0</v>
      </c>
      <c r="AU821" s="52">
        <f>SAStab!F12133</f>
        <v>0</v>
      </c>
      <c r="AV821" s="52">
        <f>SAStab!G12133</f>
        <v>33662</v>
      </c>
      <c r="AW821" s="52">
        <f>SAStab!H12133</f>
        <v>72074</v>
      </c>
      <c r="AX821" s="52">
        <f>SAStab!I12133</f>
        <v>99188</v>
      </c>
      <c r="AY821" s="52">
        <f>SAStab!J12133</f>
        <v>160590</v>
      </c>
      <c r="BA821" s="7"/>
      <c r="BB821" s="7" t="str">
        <f t="shared" si="190"/>
        <v>Earned Income</v>
      </c>
      <c r="BC821" s="98">
        <f>SAStab!F2681</f>
        <v>0.47299999999999998</v>
      </c>
      <c r="BD821" s="52">
        <f>SAStab!B12304</f>
        <v>26830</v>
      </c>
      <c r="BE821" s="52">
        <f>SAStab!C12304</f>
        <v>0</v>
      </c>
      <c r="BF821" s="52">
        <f>SAStab!D12304</f>
        <v>0</v>
      </c>
      <c r="BG821" s="52">
        <f>SAStab!E12304</f>
        <v>0</v>
      </c>
      <c r="BH821" s="52">
        <f>SAStab!F12304</f>
        <v>0</v>
      </c>
      <c r="BI821" s="52">
        <f>SAStab!G12304</f>
        <v>43241</v>
      </c>
      <c r="BJ821" s="52">
        <f>SAStab!H12304</f>
        <v>83304</v>
      </c>
      <c r="BK821" s="52">
        <f>SAStab!I12304</f>
        <v>111945</v>
      </c>
      <c r="BL821" s="52">
        <f>SAStab!J12304</f>
        <v>176854</v>
      </c>
      <c r="BN821" s="7"/>
      <c r="BO821" s="7" t="str">
        <f t="shared" si="191"/>
        <v>Earned Income</v>
      </c>
      <c r="BP821" s="98">
        <f>SAStab!G2681</f>
        <v>0.46500000000000002</v>
      </c>
      <c r="BQ821">
        <f>SAStab!B12475</f>
        <v>28673</v>
      </c>
      <c r="BR821">
        <f>SAStab!C12475</f>
        <v>0</v>
      </c>
      <c r="BS821">
        <f>SAStab!D12475</f>
        <v>0</v>
      </c>
      <c r="BT821">
        <f>SAStab!E12475</f>
        <v>0</v>
      </c>
      <c r="BU821">
        <f>SAStab!F12475</f>
        <v>0</v>
      </c>
      <c r="BV821" s="11">
        <f>SAStab!G12475</f>
        <v>45882</v>
      </c>
      <c r="BW821" s="11">
        <f>SAStab!H12475</f>
        <v>90151</v>
      </c>
      <c r="BX821" s="11">
        <f>SAStab!I12475</f>
        <v>123807</v>
      </c>
      <c r="BY821" s="11">
        <f>SAStab!J12475</f>
        <v>194371</v>
      </c>
    </row>
    <row r="822" spans="1:77">
      <c r="A822" s="7"/>
      <c r="B822" s="7" t="s">
        <v>42</v>
      </c>
      <c r="C822" s="98">
        <f>SAStab!B2682</f>
        <v>0.92400000000000004</v>
      </c>
      <c r="D822" s="52">
        <f>SAStab!B11621</f>
        <v>5861</v>
      </c>
      <c r="E822" s="52">
        <f>SAStab!C11621</f>
        <v>0</v>
      </c>
      <c r="F822" s="52">
        <f>SAStab!D11621</f>
        <v>516.79999999999995</v>
      </c>
      <c r="G822" s="52">
        <f>SAStab!E11621</f>
        <v>1981.3</v>
      </c>
      <c r="H822" s="52">
        <f>SAStab!F11621</f>
        <v>4190.3999999999996</v>
      </c>
      <c r="I822" s="52">
        <f>SAStab!G11621</f>
        <v>7732</v>
      </c>
      <c r="J822" s="52">
        <f>SAStab!H11621</f>
        <v>12806</v>
      </c>
      <c r="K822" s="52">
        <f>SAStab!I11621</f>
        <v>16835</v>
      </c>
      <c r="L822" s="52">
        <f>SAStab!J11621</f>
        <v>29599</v>
      </c>
      <c r="N822" s="7"/>
      <c r="O822" s="7" t="str">
        <f t="shared" si="187"/>
        <v>Imputed Rental Income</v>
      </c>
      <c r="P822" s="98">
        <f>SAStab!C2682</f>
        <v>0.92</v>
      </c>
      <c r="Q822">
        <f>SAStab!B11792</f>
        <v>6693</v>
      </c>
      <c r="R822" s="52">
        <f>SAStab!C11792</f>
        <v>0</v>
      </c>
      <c r="S822" s="52">
        <f>SAStab!D11792</f>
        <v>492.04</v>
      </c>
      <c r="T822" s="52">
        <f>SAStab!E11792</f>
        <v>1959.9</v>
      </c>
      <c r="U822" s="52">
        <f>SAStab!F11792</f>
        <v>4330.2</v>
      </c>
      <c r="V822" s="52">
        <f>SAStab!G11792</f>
        <v>8703</v>
      </c>
      <c r="W822" s="52">
        <f>SAStab!H11792</f>
        <v>15277</v>
      </c>
      <c r="X822">
        <f>SAStab!I11792</f>
        <v>21144</v>
      </c>
      <c r="Y822">
        <f>SAStab!J11792</f>
        <v>37187</v>
      </c>
      <c r="AA822" s="7"/>
      <c r="AB822" s="7" t="str">
        <f t="shared" si="188"/>
        <v>Imputed Rental Income</v>
      </c>
      <c r="AC822" s="98">
        <f>SAStab!D2682</f>
        <v>0.91400000000000003</v>
      </c>
      <c r="AD822">
        <f>SAStab!B11963</f>
        <v>7304</v>
      </c>
      <c r="AE822">
        <f>SAStab!C11963</f>
        <v>0</v>
      </c>
      <c r="AF822">
        <f>SAStab!D11963</f>
        <v>490.55</v>
      </c>
      <c r="AG822">
        <f>SAStab!E11963</f>
        <v>1994.8</v>
      </c>
      <c r="AH822">
        <f>SAStab!F11963</f>
        <v>4570.2</v>
      </c>
      <c r="AI822">
        <f>SAStab!G11963</f>
        <v>9185</v>
      </c>
      <c r="AJ822">
        <f>SAStab!H11963</f>
        <v>16585</v>
      </c>
      <c r="AK822">
        <f>SAStab!I11963</f>
        <v>23615</v>
      </c>
      <c r="AL822">
        <f>SAStab!J11963</f>
        <v>44305</v>
      </c>
      <c r="AN822" s="7"/>
      <c r="AO822" s="7" t="str">
        <f t="shared" si="189"/>
        <v>Imputed Rental Income</v>
      </c>
      <c r="AP822" s="98">
        <f>SAStab!E2682</f>
        <v>0.89500000000000002</v>
      </c>
      <c r="AQ822" s="52">
        <f>SAStab!B12134</f>
        <v>7870</v>
      </c>
      <c r="AR822" s="52">
        <f>SAStab!C12134</f>
        <v>0</v>
      </c>
      <c r="AS822" s="52">
        <f>SAStab!D12134</f>
        <v>0</v>
      </c>
      <c r="AT822" s="52">
        <f>SAStab!E12134</f>
        <v>2021.7</v>
      </c>
      <c r="AU822" s="52">
        <f>SAStab!F12134</f>
        <v>4636.3999999999996</v>
      </c>
      <c r="AV822" s="52">
        <f>SAStab!G12134</f>
        <v>9610</v>
      </c>
      <c r="AW822" s="52">
        <f>SAStab!H12134</f>
        <v>17845</v>
      </c>
      <c r="AX822" s="52">
        <f>SAStab!I12134</f>
        <v>25920</v>
      </c>
      <c r="AY822" s="52">
        <f>SAStab!J12134</f>
        <v>52321</v>
      </c>
      <c r="BA822" s="7"/>
      <c r="BB822" s="7" t="str">
        <f t="shared" si="190"/>
        <v>Imputed Rental Income</v>
      </c>
      <c r="BC822" s="98">
        <f>SAStab!F2682</f>
        <v>0.878</v>
      </c>
      <c r="BD822" s="52">
        <f>SAStab!B12305</f>
        <v>8697</v>
      </c>
      <c r="BE822" s="52">
        <f>SAStab!C12305</f>
        <v>0</v>
      </c>
      <c r="BF822" s="52">
        <f>SAStab!D12305</f>
        <v>0</v>
      </c>
      <c r="BG822" s="52">
        <f>SAStab!E12305</f>
        <v>2033.4</v>
      </c>
      <c r="BH822" s="52">
        <f>SAStab!F12305</f>
        <v>4996.1000000000004</v>
      </c>
      <c r="BI822" s="52">
        <f>SAStab!G12305</f>
        <v>10563</v>
      </c>
      <c r="BJ822" s="52">
        <f>SAStab!H12305</f>
        <v>19932</v>
      </c>
      <c r="BK822" s="52">
        <f>SAStab!I12305</f>
        <v>29411</v>
      </c>
      <c r="BL822" s="52">
        <f>SAStab!J12305</f>
        <v>59060</v>
      </c>
      <c r="BN822" s="7"/>
      <c r="BO822" s="7" t="str">
        <f t="shared" si="191"/>
        <v>Imputed Rental Income</v>
      </c>
      <c r="BP822" s="98">
        <f>SAStab!G2682</f>
        <v>0.86599999999999999</v>
      </c>
      <c r="BQ822">
        <f>SAStab!B12476</f>
        <v>9642</v>
      </c>
      <c r="BR822">
        <f>SAStab!C12476</f>
        <v>0</v>
      </c>
      <c r="BS822">
        <f>SAStab!D12476</f>
        <v>0</v>
      </c>
      <c r="BT822">
        <f>SAStab!E12476</f>
        <v>2194.1999999999998</v>
      </c>
      <c r="BU822">
        <f>SAStab!F12476</f>
        <v>5550.1</v>
      </c>
      <c r="BV822" s="11">
        <f>SAStab!G12476</f>
        <v>11839</v>
      </c>
      <c r="BW822" s="11">
        <f>SAStab!H12476</f>
        <v>22278</v>
      </c>
      <c r="BX822" s="11">
        <f>SAStab!I12476</f>
        <v>32975</v>
      </c>
      <c r="BY822" s="11">
        <f>SAStab!J12476</f>
        <v>64011</v>
      </c>
    </row>
    <row r="823" spans="1:77">
      <c r="A823" s="7"/>
      <c r="B823" s="7" t="s">
        <v>226</v>
      </c>
      <c r="C823" s="98">
        <f>SAStab!B2683</f>
        <v>9.5000000000000001E-2</v>
      </c>
      <c r="D823" s="52">
        <f>SAStab!B11622</f>
        <v>983</v>
      </c>
      <c r="E823" s="52">
        <f>SAStab!C11622</f>
        <v>0</v>
      </c>
      <c r="F823" s="52">
        <f>SAStab!D11622</f>
        <v>0</v>
      </c>
      <c r="G823" s="52">
        <f>SAStab!E11622</f>
        <v>0</v>
      </c>
      <c r="H823" s="52">
        <f>SAStab!F11622</f>
        <v>0</v>
      </c>
      <c r="I823" s="52">
        <f>SAStab!G11622</f>
        <v>0</v>
      </c>
      <c r="J823" s="52">
        <f>SAStab!H11622</f>
        <v>0</v>
      </c>
      <c r="K823" s="52">
        <f>SAStab!I11622</f>
        <v>9039</v>
      </c>
      <c r="L823" s="52">
        <f>SAStab!J11622</f>
        <v>18443</v>
      </c>
      <c r="N823" s="7"/>
      <c r="O823" s="7" t="str">
        <f t="shared" si="187"/>
        <v>Means+Nonmeans Benefits</v>
      </c>
      <c r="P823" s="98">
        <f>SAStab!C2683</f>
        <v>9.1999999999999998E-2</v>
      </c>
      <c r="Q823">
        <f>SAStab!B11793</f>
        <v>1075</v>
      </c>
      <c r="R823" s="52">
        <f>SAStab!C11793</f>
        <v>0</v>
      </c>
      <c r="S823" s="52">
        <f>SAStab!D11793</f>
        <v>0</v>
      </c>
      <c r="T823" s="52">
        <f>SAStab!E11793</f>
        <v>0</v>
      </c>
      <c r="U823" s="52">
        <f>SAStab!F11793</f>
        <v>0</v>
      </c>
      <c r="V823" s="52">
        <f>SAStab!G11793</f>
        <v>0</v>
      </c>
      <c r="W823" s="52">
        <f>SAStab!H11793</f>
        <v>0</v>
      </c>
      <c r="X823">
        <f>SAStab!I11793</f>
        <v>10151</v>
      </c>
      <c r="Y823">
        <f>SAStab!J11793</f>
        <v>20782</v>
      </c>
      <c r="AA823" s="7"/>
      <c r="AB823" s="7" t="str">
        <f t="shared" si="188"/>
        <v>Means+Nonmeans Benefits</v>
      </c>
      <c r="AC823" s="98">
        <f>SAStab!D2683</f>
        <v>8.7999999999999995E-2</v>
      </c>
      <c r="AD823">
        <f>SAStab!B11964</f>
        <v>1149</v>
      </c>
      <c r="AE823">
        <f>SAStab!C11964</f>
        <v>0</v>
      </c>
      <c r="AF823">
        <f>SAStab!D11964</f>
        <v>0</v>
      </c>
      <c r="AG823">
        <f>SAStab!E11964</f>
        <v>0</v>
      </c>
      <c r="AH823">
        <f>SAStab!F11964</f>
        <v>0</v>
      </c>
      <c r="AI823">
        <f>SAStab!G11964</f>
        <v>0</v>
      </c>
      <c r="AJ823">
        <f>SAStab!H11964</f>
        <v>0</v>
      </c>
      <c r="AK823">
        <f>SAStab!I11964</f>
        <v>10778</v>
      </c>
      <c r="AL823">
        <f>SAStab!J11964</f>
        <v>22273</v>
      </c>
      <c r="AN823" s="7"/>
      <c r="AO823" s="7" t="str">
        <f t="shared" si="189"/>
        <v>Means+Nonmeans Benefits</v>
      </c>
      <c r="AP823" s="98">
        <f>SAStab!E2683</f>
        <v>8.2000000000000003E-2</v>
      </c>
      <c r="AQ823" s="52">
        <f>SAStab!B12135</f>
        <v>1145</v>
      </c>
      <c r="AR823" s="52">
        <f>SAStab!C12135</f>
        <v>0</v>
      </c>
      <c r="AS823" s="52">
        <f>SAStab!D12135</f>
        <v>0</v>
      </c>
      <c r="AT823" s="52">
        <f>SAStab!E12135</f>
        <v>0</v>
      </c>
      <c r="AU823" s="52">
        <f>SAStab!F12135</f>
        <v>0</v>
      </c>
      <c r="AV823" s="52">
        <f>SAStab!G12135</f>
        <v>0</v>
      </c>
      <c r="AW823" s="52">
        <f>SAStab!H12135</f>
        <v>0</v>
      </c>
      <c r="AX823" s="52">
        <f>SAStab!I12135</f>
        <v>10014</v>
      </c>
      <c r="AY823" s="52">
        <f>SAStab!J12135</f>
        <v>23497</v>
      </c>
      <c r="BA823" s="7"/>
      <c r="BB823" s="7" t="str">
        <f t="shared" si="190"/>
        <v>Means+Nonmeans Benefits</v>
      </c>
      <c r="BC823" s="98">
        <f>SAStab!F2683</f>
        <v>9.1999999999999998E-2</v>
      </c>
      <c r="BD823" s="52">
        <f>SAStab!B12306</f>
        <v>1487</v>
      </c>
      <c r="BE823" s="52">
        <f>SAStab!C12306</f>
        <v>0</v>
      </c>
      <c r="BF823" s="52">
        <f>SAStab!D12306</f>
        <v>0</v>
      </c>
      <c r="BG823" s="52">
        <f>SAStab!E12306</f>
        <v>0</v>
      </c>
      <c r="BH823" s="52">
        <f>SAStab!F12306</f>
        <v>0</v>
      </c>
      <c r="BI823" s="52">
        <f>SAStab!G12306</f>
        <v>0</v>
      </c>
      <c r="BJ823" s="52">
        <f>SAStab!H12306</f>
        <v>0</v>
      </c>
      <c r="BK823" s="52">
        <f>SAStab!I12306</f>
        <v>13917</v>
      </c>
      <c r="BL823" s="52">
        <f>SAStab!J12306</f>
        <v>27556</v>
      </c>
      <c r="BN823" s="7"/>
      <c r="BO823" s="7" t="str">
        <f t="shared" si="191"/>
        <v>Means+Nonmeans Benefits</v>
      </c>
      <c r="BP823" s="98">
        <f>SAStab!G2683</f>
        <v>9.1999999999999998E-2</v>
      </c>
      <c r="BQ823">
        <f>SAStab!B12477</f>
        <v>1597</v>
      </c>
      <c r="BR823">
        <f>SAStab!C12477</f>
        <v>0</v>
      </c>
      <c r="BS823">
        <f>SAStab!D12477</f>
        <v>0</v>
      </c>
      <c r="BT823">
        <f>SAStab!E12477</f>
        <v>0</v>
      </c>
      <c r="BU823">
        <f>SAStab!F12477</f>
        <v>0</v>
      </c>
      <c r="BV823" s="11">
        <f>SAStab!G12477</f>
        <v>0</v>
      </c>
      <c r="BW823" s="11">
        <f>SAStab!H12477</f>
        <v>0</v>
      </c>
      <c r="BX823" s="11">
        <f>SAStab!I12477</f>
        <v>14778</v>
      </c>
      <c r="BY823" s="11">
        <f>SAStab!J12477</f>
        <v>29734</v>
      </c>
    </row>
    <row r="824" spans="1:77">
      <c r="A824" s="7"/>
      <c r="B824" s="7" t="s">
        <v>308</v>
      </c>
      <c r="C824" s="98">
        <f>SAStab!B2684</f>
        <v>0.13600000000000001</v>
      </c>
      <c r="D824" s="52">
        <f>SAStab!B11623</f>
        <v>4405</v>
      </c>
      <c r="E824" s="52">
        <f>SAStab!C11623</f>
        <v>0</v>
      </c>
      <c r="F824" s="52">
        <f>SAStab!D11623</f>
        <v>0</v>
      </c>
      <c r="G824" s="52">
        <f>SAStab!E11623</f>
        <v>0</v>
      </c>
      <c r="H824" s="52">
        <f>SAStab!F11623</f>
        <v>0</v>
      </c>
      <c r="I824" s="52">
        <f>SAStab!G11623</f>
        <v>0</v>
      </c>
      <c r="J824" s="52">
        <f>SAStab!H11623</f>
        <v>17562</v>
      </c>
      <c r="K824" s="52">
        <f>SAStab!I11623</f>
        <v>34862</v>
      </c>
      <c r="L824" s="52">
        <f>SAStab!J11623</f>
        <v>66422</v>
      </c>
      <c r="N824" s="7"/>
      <c r="O824" s="7" t="str">
        <f t="shared" si="187"/>
        <v>Other Family Member Income</v>
      </c>
      <c r="P824" s="98">
        <f>SAStab!C2684</f>
        <v>0.13500000000000001</v>
      </c>
      <c r="Q824">
        <f>SAStab!B11794</f>
        <v>5121</v>
      </c>
      <c r="R824" s="52">
        <f>SAStab!C11794</f>
        <v>0</v>
      </c>
      <c r="S824" s="52">
        <f>SAStab!D11794</f>
        <v>0</v>
      </c>
      <c r="T824" s="52">
        <f>SAStab!E11794</f>
        <v>0</v>
      </c>
      <c r="U824" s="52">
        <f>SAStab!F11794</f>
        <v>0</v>
      </c>
      <c r="V824" s="52">
        <f>SAStab!G11794</f>
        <v>0</v>
      </c>
      <c r="W824" s="52">
        <f>SAStab!H11794</f>
        <v>20629</v>
      </c>
      <c r="X824">
        <f>SAStab!I11794</f>
        <v>40949</v>
      </c>
      <c r="Y824">
        <f>SAStab!J11794</f>
        <v>78020</v>
      </c>
      <c r="AA824" s="7"/>
      <c r="AB824" s="7" t="str">
        <f t="shared" si="188"/>
        <v>Other Family Member Income</v>
      </c>
      <c r="AC824" s="98">
        <f>SAStab!D2684</f>
        <v>0.14299999999999999</v>
      </c>
      <c r="AD824">
        <f>SAStab!B11965</f>
        <v>6616</v>
      </c>
      <c r="AE824">
        <f>SAStab!C11965</f>
        <v>0</v>
      </c>
      <c r="AF824">
        <f>SAStab!D11965</f>
        <v>0</v>
      </c>
      <c r="AG824">
        <f>SAStab!E11965</f>
        <v>0</v>
      </c>
      <c r="AH824">
        <f>SAStab!F11965</f>
        <v>0</v>
      </c>
      <c r="AI824">
        <f>SAStab!G11965</f>
        <v>0</v>
      </c>
      <c r="AJ824">
        <f>SAStab!H11965</f>
        <v>23225</v>
      </c>
      <c r="AK824">
        <f>SAStab!I11965</f>
        <v>46102</v>
      </c>
      <c r="AL824">
        <f>SAStab!J11965</f>
        <v>87838</v>
      </c>
      <c r="AN824" s="7"/>
      <c r="AO824" s="7" t="str">
        <f t="shared" si="189"/>
        <v>Other Family Member Income</v>
      </c>
      <c r="AP824" s="98">
        <f>SAStab!E2684</f>
        <v>0.14799999999999999</v>
      </c>
      <c r="AQ824" s="52">
        <f>SAStab!B12136</f>
        <v>7638</v>
      </c>
      <c r="AR824" s="52">
        <f>SAStab!C12136</f>
        <v>0</v>
      </c>
      <c r="AS824" s="52">
        <f>SAStab!D12136</f>
        <v>0</v>
      </c>
      <c r="AT824" s="52">
        <f>SAStab!E12136</f>
        <v>0</v>
      </c>
      <c r="AU824" s="52">
        <f>SAStab!F12136</f>
        <v>0</v>
      </c>
      <c r="AV824" s="52">
        <f>SAStab!G12136</f>
        <v>0</v>
      </c>
      <c r="AW824" s="52">
        <f>SAStab!H12136</f>
        <v>25956</v>
      </c>
      <c r="AX824" s="52">
        <f>SAStab!I12136</f>
        <v>77104</v>
      </c>
      <c r="AY824" s="52">
        <f>SAStab!J12136</f>
        <v>98167</v>
      </c>
      <c r="BA824" s="7"/>
      <c r="BB824" s="7" t="str">
        <f t="shared" si="190"/>
        <v>Other Family Member Income</v>
      </c>
      <c r="BC824" s="98">
        <f>SAStab!F2684</f>
        <v>0.152</v>
      </c>
      <c r="BD824" s="52">
        <f>SAStab!B12307</f>
        <v>8355</v>
      </c>
      <c r="BE824" s="52">
        <f>SAStab!C12307</f>
        <v>0</v>
      </c>
      <c r="BF824" s="52">
        <f>SAStab!D12307</f>
        <v>0</v>
      </c>
      <c r="BG824" s="52">
        <f>SAStab!E12307</f>
        <v>0</v>
      </c>
      <c r="BH824" s="52">
        <f>SAStab!F12307</f>
        <v>0</v>
      </c>
      <c r="BI824" s="52">
        <f>SAStab!G12307</f>
        <v>0</v>
      </c>
      <c r="BJ824" s="52">
        <f>SAStab!H12307</f>
        <v>28903</v>
      </c>
      <c r="BK824" s="52">
        <f>SAStab!I12307</f>
        <v>57374</v>
      </c>
      <c r="BL824" s="52">
        <f>SAStab!J12307</f>
        <v>109313</v>
      </c>
      <c r="BN824" s="7"/>
      <c r="BO824" s="7" t="str">
        <f t="shared" si="191"/>
        <v>Other Family Member Income</v>
      </c>
      <c r="BP824" s="98">
        <f>SAStab!G2684</f>
        <v>0.158</v>
      </c>
      <c r="BQ824">
        <f>SAStab!B12478</f>
        <v>9474</v>
      </c>
      <c r="BR824">
        <f>SAStab!C12478</f>
        <v>0</v>
      </c>
      <c r="BS824">
        <f>SAStab!D12478</f>
        <v>0</v>
      </c>
      <c r="BT824">
        <f>SAStab!E12478</f>
        <v>0</v>
      </c>
      <c r="BU824">
        <f>SAStab!F12478</f>
        <v>0</v>
      </c>
      <c r="BV824" s="11">
        <f>SAStab!G12478</f>
        <v>0</v>
      </c>
      <c r="BW824" s="11">
        <f>SAStab!H12478</f>
        <v>32140</v>
      </c>
      <c r="BX824" s="11">
        <f>SAStab!I12478</f>
        <v>63798</v>
      </c>
      <c r="BY824" s="11">
        <f>SAStab!J12478</f>
        <v>121553</v>
      </c>
    </row>
    <row r="825" spans="1:77">
      <c r="A825" s="7"/>
      <c r="B825" s="9" t="s">
        <v>44</v>
      </c>
      <c r="C825" s="98">
        <f>SAStab!B2685</f>
        <v>0.81200000000000006</v>
      </c>
      <c r="D825" s="52">
        <f>SAStab!B11624</f>
        <v>14871</v>
      </c>
      <c r="E825" s="52">
        <f>SAStab!C11624</f>
        <v>0</v>
      </c>
      <c r="F825" s="52">
        <f>SAStab!D11624</f>
        <v>0</v>
      </c>
      <c r="G825" s="52">
        <f>SAStab!E11624</f>
        <v>9772.2000000000007</v>
      </c>
      <c r="H825" s="52">
        <f>SAStab!F11624</f>
        <v>17226</v>
      </c>
      <c r="I825" s="52">
        <f>SAStab!G11624</f>
        <v>21787</v>
      </c>
      <c r="J825" s="52">
        <f>SAStab!H11624</f>
        <v>24725</v>
      </c>
      <c r="K825" s="52">
        <f>SAStab!I11624</f>
        <v>26065</v>
      </c>
      <c r="L825" s="52">
        <f>SAStab!J11624</f>
        <v>29045</v>
      </c>
      <c r="N825" s="7"/>
      <c r="O825" s="7" t="str">
        <f t="shared" si="187"/>
        <v xml:space="preserve">      Own Benefit</v>
      </c>
      <c r="P825" s="98">
        <f>SAStab!C2685</f>
        <v>0.83199999999999996</v>
      </c>
      <c r="Q825">
        <f>SAStab!B11795</f>
        <v>17139</v>
      </c>
      <c r="R825" s="52">
        <f>SAStab!C11795</f>
        <v>0</v>
      </c>
      <c r="S825" s="52">
        <f>SAStab!D11795</f>
        <v>0</v>
      </c>
      <c r="T825" s="52">
        <f>SAStab!E11795</f>
        <v>11811.7</v>
      </c>
      <c r="U825" s="52">
        <f>SAStab!F11795</f>
        <v>20102.900000000001</v>
      </c>
      <c r="V825" s="52">
        <f>SAStab!G11795</f>
        <v>24366</v>
      </c>
      <c r="W825" s="52">
        <f>SAStab!H11795</f>
        <v>27138</v>
      </c>
      <c r="X825">
        <f>SAStab!I11795</f>
        <v>28823</v>
      </c>
      <c r="Y825">
        <f>SAStab!J11795</f>
        <v>32179</v>
      </c>
      <c r="AA825" s="7"/>
      <c r="AB825" s="7" t="str">
        <f t="shared" si="188"/>
        <v xml:space="preserve">      Own Benefit</v>
      </c>
      <c r="AC825" s="98">
        <f>SAStab!D2685</f>
        <v>0.875</v>
      </c>
      <c r="AD825">
        <f>SAStab!B11966</f>
        <v>19865</v>
      </c>
      <c r="AE825">
        <f>SAStab!C11966</f>
        <v>0</v>
      </c>
      <c r="AF825">
        <f>SAStab!D11966</f>
        <v>0</v>
      </c>
      <c r="AG825">
        <f>SAStab!E11966</f>
        <v>15248.5</v>
      </c>
      <c r="AH825">
        <f>SAStab!F11966</f>
        <v>22572.3</v>
      </c>
      <c r="AI825">
        <f>SAStab!G11966</f>
        <v>26664</v>
      </c>
      <c r="AJ825">
        <f>SAStab!H11966</f>
        <v>29789</v>
      </c>
      <c r="AK825">
        <f>SAStab!I11966</f>
        <v>31706</v>
      </c>
      <c r="AL825">
        <f>SAStab!J11966</f>
        <v>35356</v>
      </c>
      <c r="AN825" s="7"/>
      <c r="AO825" s="7" t="str">
        <f t="shared" si="189"/>
        <v xml:space="preserve">      Own Benefit</v>
      </c>
      <c r="AP825" s="98">
        <f>SAStab!E2685</f>
        <v>0.878</v>
      </c>
      <c r="AQ825" s="52">
        <f>SAStab!B12137</f>
        <v>21621</v>
      </c>
      <c r="AR825" s="52">
        <f>SAStab!C12137</f>
        <v>0</v>
      </c>
      <c r="AS825" s="52">
        <f>SAStab!D12137</f>
        <v>0</v>
      </c>
      <c r="AT825" s="52">
        <f>SAStab!E12137</f>
        <v>16800.3</v>
      </c>
      <c r="AU825" s="52">
        <f>SAStab!F12137</f>
        <v>24098</v>
      </c>
      <c r="AV825" s="52">
        <f>SAStab!G12137</f>
        <v>28962</v>
      </c>
      <c r="AW825" s="52">
        <f>SAStab!H12137</f>
        <v>32917</v>
      </c>
      <c r="AX825" s="52">
        <f>SAStab!I12137</f>
        <v>35186</v>
      </c>
      <c r="AY825" s="52">
        <f>SAStab!J12137</f>
        <v>39152</v>
      </c>
      <c r="BA825" s="7"/>
      <c r="BB825" s="7" t="str">
        <f t="shared" si="190"/>
        <v xml:space="preserve">      Own Benefit</v>
      </c>
      <c r="BC825" s="98">
        <f>SAStab!F2685</f>
        <v>0.86299999999999999</v>
      </c>
      <c r="BD825" s="52">
        <f>SAStab!B12308</f>
        <v>23313</v>
      </c>
      <c r="BE825" s="52">
        <f>SAStab!C12308</f>
        <v>0</v>
      </c>
      <c r="BF825" s="52">
        <f>SAStab!D12308</f>
        <v>0</v>
      </c>
      <c r="BG825" s="52">
        <f>SAStab!E12308</f>
        <v>17646.900000000001</v>
      </c>
      <c r="BH825" s="52">
        <f>SAStab!F12308</f>
        <v>26108.1</v>
      </c>
      <c r="BI825" s="52">
        <f>SAStab!G12308</f>
        <v>31769</v>
      </c>
      <c r="BJ825" s="52">
        <f>SAStab!H12308</f>
        <v>36325</v>
      </c>
      <c r="BK825" s="52">
        <f>SAStab!I12308</f>
        <v>38908</v>
      </c>
      <c r="BL825" s="52">
        <f>SAStab!J12308</f>
        <v>43478</v>
      </c>
      <c r="BN825" s="7"/>
      <c r="BO825" s="7" t="str">
        <f t="shared" si="191"/>
        <v xml:space="preserve">      Own Benefit</v>
      </c>
      <c r="BP825" s="98">
        <f>SAStab!G2685</f>
        <v>0.87</v>
      </c>
      <c r="BQ825">
        <f>SAStab!B12479</f>
        <v>26460</v>
      </c>
      <c r="BR825">
        <f>SAStab!C12479</f>
        <v>0</v>
      </c>
      <c r="BS825">
        <f>SAStab!D12479</f>
        <v>0</v>
      </c>
      <c r="BT825">
        <f>SAStab!E12479</f>
        <v>20293.099999999999</v>
      </c>
      <c r="BU825">
        <f>SAStab!F12479</f>
        <v>29486.2</v>
      </c>
      <c r="BV825" s="11">
        <f>SAStab!G12479</f>
        <v>35971</v>
      </c>
      <c r="BW825" s="11">
        <f>SAStab!H12479</f>
        <v>40801</v>
      </c>
      <c r="BX825" s="11">
        <f>SAStab!I12479</f>
        <v>43429</v>
      </c>
      <c r="BY825" s="11">
        <f>SAStab!J12479</f>
        <v>48659</v>
      </c>
    </row>
    <row r="826" spans="1:77">
      <c r="A826" s="7"/>
      <c r="B826" s="9" t="s">
        <v>45</v>
      </c>
      <c r="C826" s="98">
        <f>SAStab!B2686</f>
        <v>0.44900000000000001</v>
      </c>
      <c r="D826" s="52">
        <f>SAStab!B11625</f>
        <v>7495</v>
      </c>
      <c r="E826" s="52">
        <f>SAStab!C11625</f>
        <v>0</v>
      </c>
      <c r="F826" s="52">
        <f>SAStab!D11625</f>
        <v>0</v>
      </c>
      <c r="G826" s="52">
        <f>SAStab!E11625</f>
        <v>0</v>
      </c>
      <c r="H826" s="52">
        <f>SAStab!F11625</f>
        <v>0</v>
      </c>
      <c r="I826" s="52">
        <f>SAStab!G11625</f>
        <v>14779</v>
      </c>
      <c r="J826" s="52">
        <f>SAStab!H11625</f>
        <v>22968</v>
      </c>
      <c r="K826" s="52">
        <f>SAStab!I11625</f>
        <v>25236</v>
      </c>
      <c r="L826" s="52">
        <f>SAStab!J11625</f>
        <v>28468</v>
      </c>
      <c r="N826" s="7"/>
      <c r="O826" s="7" t="str">
        <f t="shared" si="187"/>
        <v xml:space="preserve">      Spouse Benefit</v>
      </c>
      <c r="P826" s="98">
        <f>SAStab!C2686</f>
        <v>0.47299999999999998</v>
      </c>
      <c r="Q826">
        <f>SAStab!B11796</f>
        <v>8991</v>
      </c>
      <c r="R826" s="52">
        <f>SAStab!C11796</f>
        <v>0</v>
      </c>
      <c r="S826" s="52">
        <f>SAStab!D11796</f>
        <v>0</v>
      </c>
      <c r="T826" s="52">
        <f>SAStab!E11796</f>
        <v>0</v>
      </c>
      <c r="U826" s="52">
        <f>SAStab!F11796</f>
        <v>0</v>
      </c>
      <c r="V826" s="52">
        <f>SAStab!G11796</f>
        <v>18442</v>
      </c>
      <c r="W826" s="52">
        <f>SAStab!H11796</f>
        <v>25624</v>
      </c>
      <c r="X826">
        <f>SAStab!I11796</f>
        <v>28039</v>
      </c>
      <c r="Y826">
        <f>SAStab!J11796</f>
        <v>31764</v>
      </c>
      <c r="AA826" s="7"/>
      <c r="AB826" s="7" t="str">
        <f t="shared" si="188"/>
        <v xml:space="preserve">      Spouse Benefit</v>
      </c>
      <c r="AC826" s="98">
        <f>SAStab!D2686</f>
        <v>0.45900000000000002</v>
      </c>
      <c r="AD826">
        <f>SAStab!B11967</f>
        <v>9535</v>
      </c>
      <c r="AE826">
        <f>SAStab!C11967</f>
        <v>0</v>
      </c>
      <c r="AF826">
        <f>SAStab!D11967</f>
        <v>0</v>
      </c>
      <c r="AG826">
        <f>SAStab!E11967</f>
        <v>0</v>
      </c>
      <c r="AH826">
        <f>SAStab!F11967</f>
        <v>0</v>
      </c>
      <c r="AI826">
        <f>SAStab!G11967</f>
        <v>19705</v>
      </c>
      <c r="AJ826">
        <f>SAStab!H11967</f>
        <v>27493</v>
      </c>
      <c r="AK826">
        <f>SAStab!I11967</f>
        <v>30464</v>
      </c>
      <c r="AL826">
        <f>SAStab!J11967</f>
        <v>34884</v>
      </c>
      <c r="AN826" s="7"/>
      <c r="AO826" s="7" t="str">
        <f t="shared" si="189"/>
        <v xml:space="preserve">      Spouse Benefit</v>
      </c>
      <c r="AP826" s="98">
        <f>SAStab!E2686</f>
        <v>0.436</v>
      </c>
      <c r="AQ826" s="52">
        <f>SAStab!B12138</f>
        <v>9895</v>
      </c>
      <c r="AR826" s="52">
        <f>SAStab!C12138</f>
        <v>0</v>
      </c>
      <c r="AS826" s="52">
        <f>SAStab!D12138</f>
        <v>0</v>
      </c>
      <c r="AT826" s="52">
        <f>SAStab!E12138</f>
        <v>0</v>
      </c>
      <c r="AU826" s="52">
        <f>SAStab!F12138</f>
        <v>0</v>
      </c>
      <c r="AV826" s="52">
        <f>SAStab!G12138</f>
        <v>20036</v>
      </c>
      <c r="AW826" s="52">
        <f>SAStab!H12138</f>
        <v>30278</v>
      </c>
      <c r="AX826" s="52">
        <f>SAStab!I12138</f>
        <v>33908</v>
      </c>
      <c r="AY826" s="52">
        <f>SAStab!J12138</f>
        <v>39590</v>
      </c>
      <c r="BA826" s="7"/>
      <c r="BB826" s="7" t="str">
        <f t="shared" si="190"/>
        <v xml:space="preserve">      Spouse Benefit</v>
      </c>
      <c r="BC826" s="98">
        <f>SAStab!F2686</f>
        <v>0.435</v>
      </c>
      <c r="BD826" s="52">
        <f>SAStab!B12309</f>
        <v>11001</v>
      </c>
      <c r="BE826" s="52">
        <f>SAStab!C12309</f>
        <v>0</v>
      </c>
      <c r="BF826" s="52">
        <f>SAStab!D12309</f>
        <v>0</v>
      </c>
      <c r="BG826" s="52">
        <f>SAStab!E12309</f>
        <v>0</v>
      </c>
      <c r="BH826" s="52">
        <f>SAStab!F12309</f>
        <v>0</v>
      </c>
      <c r="BI826" s="52">
        <f>SAStab!G12309</f>
        <v>22065</v>
      </c>
      <c r="BJ826" s="52">
        <f>SAStab!H12309</f>
        <v>33574</v>
      </c>
      <c r="BK826" s="52">
        <f>SAStab!I12309</f>
        <v>38097</v>
      </c>
      <c r="BL826" s="52">
        <f>SAStab!J12309</f>
        <v>44272</v>
      </c>
      <c r="BN826" s="7"/>
      <c r="BO826" s="7" t="str">
        <f t="shared" si="191"/>
        <v xml:space="preserve">      Spouse Benefit</v>
      </c>
      <c r="BP826" s="98">
        <f>SAStab!G2686</f>
        <v>0.44700000000000001</v>
      </c>
      <c r="BQ826">
        <f>SAStab!B12480</f>
        <v>12692</v>
      </c>
      <c r="BR826">
        <f>SAStab!C12480</f>
        <v>0</v>
      </c>
      <c r="BS826">
        <f>SAStab!D12480</f>
        <v>0</v>
      </c>
      <c r="BT826">
        <f>SAStab!E12480</f>
        <v>0</v>
      </c>
      <c r="BU826">
        <f>SAStab!F12480</f>
        <v>0</v>
      </c>
      <c r="BV826" s="11">
        <f>SAStab!G12480</f>
        <v>25431</v>
      </c>
      <c r="BW826" s="11">
        <f>SAStab!H12480</f>
        <v>38124</v>
      </c>
      <c r="BX826" s="11">
        <f>SAStab!I12480</f>
        <v>42293</v>
      </c>
      <c r="BY826" s="11">
        <f>SAStab!J12480</f>
        <v>48830</v>
      </c>
    </row>
    <row r="827" spans="1:77">
      <c r="A827" s="7"/>
      <c r="B827" s="9" t="s">
        <v>46</v>
      </c>
      <c r="C827" s="98">
        <f>SAStab!B2687</f>
        <v>0.378</v>
      </c>
      <c r="D827" s="52">
        <f>SAStab!B11626</f>
        <v>13743</v>
      </c>
      <c r="E827" s="52">
        <f>SAStab!C11626</f>
        <v>0</v>
      </c>
      <c r="F827" s="52">
        <f>SAStab!D11626</f>
        <v>0</v>
      </c>
      <c r="G827" s="52">
        <f>SAStab!E11626</f>
        <v>0</v>
      </c>
      <c r="H827" s="52">
        <f>SAStab!F11626</f>
        <v>0</v>
      </c>
      <c r="I827" s="52">
        <f>SAStab!G11626</f>
        <v>20772</v>
      </c>
      <c r="J827" s="52">
        <f>SAStab!H11626</f>
        <v>46904</v>
      </c>
      <c r="K827" s="52">
        <f>SAStab!I11626</f>
        <v>66989</v>
      </c>
      <c r="L827" s="52">
        <f>SAStab!J11626</f>
        <v>115562</v>
      </c>
      <c r="N827" s="7"/>
      <c r="O827" s="7" t="str">
        <f t="shared" si="187"/>
        <v xml:space="preserve">      Own Earnings</v>
      </c>
      <c r="P827" s="98">
        <f>SAStab!C2687</f>
        <v>0.371</v>
      </c>
      <c r="Q827">
        <f>SAStab!B11797</f>
        <v>15011</v>
      </c>
      <c r="R827" s="52">
        <f>SAStab!C11797</f>
        <v>0</v>
      </c>
      <c r="S827" s="52">
        <f>SAStab!D11797</f>
        <v>0</v>
      </c>
      <c r="T827" s="52">
        <f>SAStab!E11797</f>
        <v>0</v>
      </c>
      <c r="U827" s="52">
        <f>SAStab!F11797</f>
        <v>0</v>
      </c>
      <c r="V827" s="52">
        <f>SAStab!G11797</f>
        <v>23105</v>
      </c>
      <c r="W827" s="52">
        <f>SAStab!H11797</f>
        <v>50817</v>
      </c>
      <c r="X827">
        <f>SAStab!I11797</f>
        <v>70218</v>
      </c>
      <c r="Y827">
        <f>SAStab!J11797</f>
        <v>127287</v>
      </c>
      <c r="AA827" s="7"/>
      <c r="AB827" s="7" t="str">
        <f t="shared" si="188"/>
        <v xml:space="preserve">      Own Earnings</v>
      </c>
      <c r="AC827" s="98">
        <f>SAStab!D2687</f>
        <v>0.33600000000000002</v>
      </c>
      <c r="AD827">
        <f>SAStab!B11968</f>
        <v>14939</v>
      </c>
      <c r="AE827">
        <f>SAStab!C11968</f>
        <v>0</v>
      </c>
      <c r="AF827">
        <f>SAStab!D11968</f>
        <v>0</v>
      </c>
      <c r="AG827">
        <f>SAStab!E11968</f>
        <v>0</v>
      </c>
      <c r="AH827">
        <f>SAStab!F11968</f>
        <v>0</v>
      </c>
      <c r="AI827">
        <f>SAStab!G11968</f>
        <v>20152</v>
      </c>
      <c r="AJ827">
        <f>SAStab!H11968</f>
        <v>54237</v>
      </c>
      <c r="AK827">
        <f>SAStab!I11968</f>
        <v>76003</v>
      </c>
      <c r="AL827">
        <f>SAStab!J11968</f>
        <v>131708</v>
      </c>
      <c r="AN827" s="7"/>
      <c r="AO827" s="7" t="str">
        <f t="shared" si="189"/>
        <v xml:space="preserve">      Own Earnings</v>
      </c>
      <c r="AP827" s="98">
        <f>SAStab!E2687</f>
        <v>0.32700000000000001</v>
      </c>
      <c r="AQ827" s="52">
        <f>SAStab!B12139</f>
        <v>16100</v>
      </c>
      <c r="AR827" s="52">
        <f>SAStab!C12139</f>
        <v>0</v>
      </c>
      <c r="AS827" s="52">
        <f>SAStab!D12139</f>
        <v>0</v>
      </c>
      <c r="AT827" s="52">
        <f>SAStab!E12139</f>
        <v>0</v>
      </c>
      <c r="AU827" s="52">
        <f>SAStab!F12139</f>
        <v>0</v>
      </c>
      <c r="AV827" s="52">
        <f>SAStab!G12139</f>
        <v>20894</v>
      </c>
      <c r="AW827" s="52">
        <f>SAStab!H12139</f>
        <v>58932</v>
      </c>
      <c r="AX827" s="52">
        <f>SAStab!I12139</f>
        <v>84699</v>
      </c>
      <c r="AY827" s="52">
        <f>SAStab!J12139</f>
        <v>147335</v>
      </c>
      <c r="BA827" s="7"/>
      <c r="BB827" s="7" t="str">
        <f t="shared" si="190"/>
        <v xml:space="preserve">      Own Earnings</v>
      </c>
      <c r="BC827" s="98">
        <f>SAStab!F2687</f>
        <v>0.36799999999999999</v>
      </c>
      <c r="BD827" s="52">
        <f>SAStab!B12310</f>
        <v>20241</v>
      </c>
      <c r="BE827" s="52">
        <f>SAStab!C12310</f>
        <v>0</v>
      </c>
      <c r="BF827" s="52">
        <f>SAStab!D12310</f>
        <v>0</v>
      </c>
      <c r="BG827" s="52">
        <f>SAStab!E12310</f>
        <v>0</v>
      </c>
      <c r="BH827" s="52">
        <f>SAStab!F12310</f>
        <v>0</v>
      </c>
      <c r="BI827" s="52">
        <f>SAStab!G12310</f>
        <v>29954</v>
      </c>
      <c r="BJ827" s="52">
        <f>SAStab!H12310</f>
        <v>70372</v>
      </c>
      <c r="BK827" s="52">
        <f>SAStab!I12310</f>
        <v>98067</v>
      </c>
      <c r="BL827" s="52">
        <f>SAStab!J12310</f>
        <v>166011</v>
      </c>
      <c r="BN827" s="7"/>
      <c r="BO827" s="7" t="str">
        <f t="shared" si="191"/>
        <v xml:space="preserve">      Own Earnings</v>
      </c>
      <c r="BP827" s="98">
        <f>SAStab!G2687</f>
        <v>0.36299999999999999</v>
      </c>
      <c r="BQ827">
        <f>SAStab!B12481</f>
        <v>21607</v>
      </c>
      <c r="BR827">
        <f>SAStab!C12481</f>
        <v>0</v>
      </c>
      <c r="BS827">
        <f>SAStab!D12481</f>
        <v>0</v>
      </c>
      <c r="BT827">
        <f>SAStab!E12481</f>
        <v>0</v>
      </c>
      <c r="BU827">
        <f>SAStab!F12481</f>
        <v>0</v>
      </c>
      <c r="BV827" s="11">
        <f>SAStab!G12481</f>
        <v>30785</v>
      </c>
      <c r="BW827" s="11">
        <f>SAStab!H12481</f>
        <v>74898</v>
      </c>
      <c r="BX827" s="11">
        <f>SAStab!I12481</f>
        <v>108627</v>
      </c>
      <c r="BY827" s="11">
        <f>SAStab!J12481</f>
        <v>185163</v>
      </c>
    </row>
    <row r="828" spans="1:77">
      <c r="A828" s="7"/>
      <c r="B828" s="9" t="s">
        <v>47</v>
      </c>
      <c r="C828" s="98">
        <f>SAStab!B2688</f>
        <v>0.28399999999999997</v>
      </c>
      <c r="D828" s="52">
        <f>SAStab!B11627</f>
        <v>11432</v>
      </c>
      <c r="E828" s="52">
        <f>SAStab!C11627</f>
        <v>0</v>
      </c>
      <c r="F828" s="52">
        <f>SAStab!D11627</f>
        <v>0</v>
      </c>
      <c r="G828" s="52">
        <f>SAStab!E11627</f>
        <v>0</v>
      </c>
      <c r="H828" s="52">
        <f>SAStab!F11627</f>
        <v>0</v>
      </c>
      <c r="I828" s="52">
        <f>SAStab!G11627</f>
        <v>8811</v>
      </c>
      <c r="J828" s="52">
        <f>SAStab!H11627</f>
        <v>42322</v>
      </c>
      <c r="K828" s="52">
        <f>SAStab!I11627</f>
        <v>63111</v>
      </c>
      <c r="L828" s="52">
        <f>SAStab!J11627</f>
        <v>123800</v>
      </c>
      <c r="N828" s="7"/>
      <c r="O828" s="7" t="str">
        <f t="shared" si="187"/>
        <v xml:space="preserve">      Spouse Earnings</v>
      </c>
      <c r="P828" s="98">
        <f>SAStab!C2688</f>
        <v>0.26600000000000001</v>
      </c>
      <c r="Q828">
        <f>SAStab!B11798</f>
        <v>12109</v>
      </c>
      <c r="R828" s="52">
        <f>SAStab!C11798</f>
        <v>0</v>
      </c>
      <c r="S828" s="52">
        <f>SAStab!D11798</f>
        <v>0</v>
      </c>
      <c r="T828" s="52">
        <f>SAStab!E11798</f>
        <v>0</v>
      </c>
      <c r="U828" s="52">
        <f>SAStab!F11798</f>
        <v>0</v>
      </c>
      <c r="V828" s="52">
        <f>SAStab!G11798</f>
        <v>5048</v>
      </c>
      <c r="W828" s="52">
        <f>SAStab!H11798</f>
        <v>45339</v>
      </c>
      <c r="X828">
        <f>SAStab!I11798</f>
        <v>69864</v>
      </c>
      <c r="Y828">
        <f>SAStab!J11798</f>
        <v>133620</v>
      </c>
      <c r="AA828" s="7"/>
      <c r="AB828" s="7" t="str">
        <f t="shared" si="188"/>
        <v xml:space="preserve">      Spouse Earnings</v>
      </c>
      <c r="AC828" s="98">
        <f>SAStab!D2688</f>
        <v>0.222</v>
      </c>
      <c r="AD828">
        <f>SAStab!B11969</f>
        <v>11215</v>
      </c>
      <c r="AE828">
        <f>SAStab!C11969</f>
        <v>0</v>
      </c>
      <c r="AF828">
        <f>SAStab!D11969</f>
        <v>0</v>
      </c>
      <c r="AG828">
        <f>SAStab!E11969</f>
        <v>0</v>
      </c>
      <c r="AH828">
        <f>SAStab!F11969</f>
        <v>0</v>
      </c>
      <c r="AI828">
        <f>SAStab!G11969</f>
        <v>0</v>
      </c>
      <c r="AJ828">
        <f>SAStab!H11969</f>
        <v>41668</v>
      </c>
      <c r="AK828">
        <f>SAStab!I11969</f>
        <v>71058</v>
      </c>
      <c r="AL828">
        <f>SAStab!J11969</f>
        <v>144090</v>
      </c>
      <c r="AN828" s="7"/>
      <c r="AO828" s="7" t="str">
        <f t="shared" si="189"/>
        <v xml:space="preserve">      Spouse Earnings</v>
      </c>
      <c r="AP828" s="98">
        <f>SAStab!E2688</f>
        <v>0.224</v>
      </c>
      <c r="AQ828" s="52">
        <f>SAStab!B12140</f>
        <v>12972</v>
      </c>
      <c r="AR828" s="52">
        <f>SAStab!C12140</f>
        <v>0</v>
      </c>
      <c r="AS828" s="52">
        <f>SAStab!D12140</f>
        <v>0</v>
      </c>
      <c r="AT828" s="52">
        <f>SAStab!E12140</f>
        <v>0</v>
      </c>
      <c r="AU828" s="52">
        <f>SAStab!F12140</f>
        <v>0</v>
      </c>
      <c r="AV828" s="52">
        <f>SAStab!G12140</f>
        <v>0</v>
      </c>
      <c r="AW828" s="52">
        <f>SAStab!H12140</f>
        <v>47960</v>
      </c>
      <c r="AX828" s="52">
        <f>SAStab!I12140</f>
        <v>81416</v>
      </c>
      <c r="AY828" s="52">
        <f>SAStab!J12140</f>
        <v>169068</v>
      </c>
      <c r="BA828" s="7"/>
      <c r="BB828" s="7" t="str">
        <f t="shared" si="190"/>
        <v xml:space="preserve">      Spouse Earnings</v>
      </c>
      <c r="BC828" s="98">
        <f>SAStab!F2688</f>
        <v>0.251</v>
      </c>
      <c r="BD828" s="52">
        <f>SAStab!B12311</f>
        <v>15777</v>
      </c>
      <c r="BE828" s="52">
        <f>SAStab!C12311</f>
        <v>0</v>
      </c>
      <c r="BF828" s="52">
        <f>SAStab!D12311</f>
        <v>0</v>
      </c>
      <c r="BG828" s="52">
        <f>SAStab!E12311</f>
        <v>0</v>
      </c>
      <c r="BH828" s="52">
        <f>SAStab!F12311</f>
        <v>0</v>
      </c>
      <c r="BI828" s="52">
        <f>SAStab!G12311</f>
        <v>161</v>
      </c>
      <c r="BJ828" s="52">
        <f>SAStab!H12311</f>
        <v>58803</v>
      </c>
      <c r="BK828" s="52">
        <f>SAStab!I12311</f>
        <v>96090</v>
      </c>
      <c r="BL828" s="52">
        <f>SAStab!J12311</f>
        <v>183210</v>
      </c>
      <c r="BN828" s="7"/>
      <c r="BO828" s="7" t="str">
        <f t="shared" si="191"/>
        <v xml:space="preserve">      Spouse Earnings</v>
      </c>
      <c r="BP828" s="98">
        <f>SAStab!G2688</f>
        <v>0.24099999999999999</v>
      </c>
      <c r="BQ828">
        <f>SAStab!B12482</f>
        <v>16692</v>
      </c>
      <c r="BR828">
        <f>SAStab!C12482</f>
        <v>0</v>
      </c>
      <c r="BS828">
        <f>SAStab!D12482</f>
        <v>0</v>
      </c>
      <c r="BT828">
        <f>SAStab!E12482</f>
        <v>0</v>
      </c>
      <c r="BU828">
        <f>SAStab!F12482</f>
        <v>0</v>
      </c>
      <c r="BV828" s="11">
        <f>SAStab!G12482</f>
        <v>0</v>
      </c>
      <c r="BW828" s="11">
        <f>SAStab!H12482</f>
        <v>64104</v>
      </c>
      <c r="BX828" s="11">
        <f>SAStab!I12482</f>
        <v>104489</v>
      </c>
      <c r="BY828" s="11">
        <f>SAStab!J12482</f>
        <v>195886</v>
      </c>
    </row>
    <row r="829" spans="1:77">
      <c r="A829" s="7"/>
      <c r="B829" s="7" t="s">
        <v>312</v>
      </c>
      <c r="C829" s="98">
        <f>SAStab!B2689</f>
        <v>1</v>
      </c>
      <c r="D829" s="52">
        <f>SAStab!B11628</f>
        <v>72381</v>
      </c>
      <c r="E829" s="52">
        <f>SAStab!C11628</f>
        <v>23124.11</v>
      </c>
      <c r="F829" s="52">
        <f>SAStab!D11628</f>
        <v>29221.71</v>
      </c>
      <c r="G829" s="52">
        <f>SAStab!E11628</f>
        <v>40693</v>
      </c>
      <c r="H829" s="52">
        <f>SAStab!F11628</f>
        <v>59301</v>
      </c>
      <c r="I829" s="52">
        <f>SAStab!G11628</f>
        <v>85236</v>
      </c>
      <c r="J829" s="52">
        <f>SAStab!H11628</f>
        <v>119158</v>
      </c>
      <c r="K829" s="52">
        <f>SAStab!I11628</f>
        <v>150887</v>
      </c>
      <c r="L829" s="52">
        <f>SAStab!J11628</f>
        <v>323465</v>
      </c>
      <c r="N829" s="7"/>
      <c r="O829" s="7" t="str">
        <f t="shared" si="187"/>
        <v>Net Annuity Income</v>
      </c>
      <c r="P829" s="98">
        <f>SAStab!C2689</f>
        <v>1</v>
      </c>
      <c r="Q829">
        <f>SAStab!B11799</f>
        <v>78849</v>
      </c>
      <c r="R829" s="52">
        <f>SAStab!C11799</f>
        <v>26379.16</v>
      </c>
      <c r="S829" s="52">
        <f>SAStab!D11799</f>
        <v>32547.78</v>
      </c>
      <c r="T829" s="52">
        <f>SAStab!E11799</f>
        <v>44861.8</v>
      </c>
      <c r="U829" s="52">
        <f>SAStab!F11799</f>
        <v>64684.5</v>
      </c>
      <c r="V829" s="52">
        <f>SAStab!G11799</f>
        <v>91384</v>
      </c>
      <c r="W829" s="52">
        <f>SAStab!H11799</f>
        <v>127182</v>
      </c>
      <c r="X829">
        <f>SAStab!I11799</f>
        <v>158537</v>
      </c>
      <c r="Y829">
        <f>SAStab!J11799</f>
        <v>325776</v>
      </c>
      <c r="AA829" s="7"/>
      <c r="AB829" s="7" t="str">
        <f t="shared" si="188"/>
        <v>Net Annuity Income</v>
      </c>
      <c r="AC829" s="98">
        <f>SAStab!D2689</f>
        <v>1</v>
      </c>
      <c r="AD829">
        <f>SAStab!B11970</f>
        <v>80741</v>
      </c>
      <c r="AE829">
        <f>SAStab!C11970</f>
        <v>27363.29</v>
      </c>
      <c r="AF829">
        <f>SAStab!D11970</f>
        <v>33680.239999999998</v>
      </c>
      <c r="AG829">
        <f>SAStab!E11970</f>
        <v>46248.6</v>
      </c>
      <c r="AH829">
        <f>SAStab!F11970</f>
        <v>66453</v>
      </c>
      <c r="AI829">
        <f>SAStab!G11970</f>
        <v>94506</v>
      </c>
      <c r="AJ829">
        <f>SAStab!H11970</f>
        <v>133796</v>
      </c>
      <c r="AK829">
        <f>SAStab!I11970</f>
        <v>172633</v>
      </c>
      <c r="AL829">
        <f>SAStab!J11970</f>
        <v>302821</v>
      </c>
      <c r="AN829" s="7"/>
      <c r="AO829" s="7" t="str">
        <f t="shared" si="189"/>
        <v>Net Annuity Income</v>
      </c>
      <c r="AP829" s="98">
        <f>SAStab!E2689</f>
        <v>1</v>
      </c>
      <c r="AQ829" s="52">
        <f>SAStab!B12141</f>
        <v>82356</v>
      </c>
      <c r="AR829" s="52">
        <f>SAStab!C12141</f>
        <v>27155.81</v>
      </c>
      <c r="AS829" s="52">
        <f>SAStab!D12141</f>
        <v>33101.21</v>
      </c>
      <c r="AT829" s="52">
        <f>SAStab!E12141</f>
        <v>45938</v>
      </c>
      <c r="AU829" s="52">
        <f>SAStab!F12141</f>
        <v>66876.399999999994</v>
      </c>
      <c r="AV829" s="52">
        <f>SAStab!G12141</f>
        <v>98700</v>
      </c>
      <c r="AW829" s="52">
        <f>SAStab!H12141</f>
        <v>142530</v>
      </c>
      <c r="AX829" s="52">
        <f>SAStab!I12141</f>
        <v>182715</v>
      </c>
      <c r="AY829" s="52">
        <f>SAStab!J12141</f>
        <v>314479</v>
      </c>
      <c r="BA829" s="7"/>
      <c r="BB829" s="7" t="str">
        <f t="shared" si="190"/>
        <v>Net Annuity Income</v>
      </c>
      <c r="BC829" s="98">
        <f>SAStab!F2689</f>
        <v>1</v>
      </c>
      <c r="BD829" s="52">
        <f>SAStab!B12312</f>
        <v>87785</v>
      </c>
      <c r="BE829" s="52">
        <f>SAStab!C12312</f>
        <v>28133.62</v>
      </c>
      <c r="BF829" s="52">
        <f>SAStab!D12312</f>
        <v>34689.839999999997</v>
      </c>
      <c r="BG829" s="52">
        <f>SAStab!E12312</f>
        <v>49010.400000000001</v>
      </c>
      <c r="BH829" s="52">
        <f>SAStab!F12312</f>
        <v>72667</v>
      </c>
      <c r="BI829" s="52">
        <f>SAStab!G12312</f>
        <v>107043</v>
      </c>
      <c r="BJ829" s="52">
        <f>SAStab!H12312</f>
        <v>151847</v>
      </c>
      <c r="BK829" s="52">
        <f>SAStab!I12312</f>
        <v>189039</v>
      </c>
      <c r="BL829" s="52">
        <f>SAStab!J12312</f>
        <v>303794</v>
      </c>
      <c r="BN829" s="7"/>
      <c r="BO829" s="7" t="str">
        <f t="shared" si="191"/>
        <v>Net Annuity Income</v>
      </c>
      <c r="BP829" s="98">
        <f>SAStab!G2689</f>
        <v>1</v>
      </c>
      <c r="BQ829">
        <f>SAStab!B12483</f>
        <v>92115</v>
      </c>
      <c r="BR829">
        <f>SAStab!C12483</f>
        <v>29404.49</v>
      </c>
      <c r="BS829">
        <f>SAStab!D12483</f>
        <v>36805.32</v>
      </c>
      <c r="BT829">
        <f>SAStab!E12483</f>
        <v>52562.6</v>
      </c>
      <c r="BU829">
        <f>SAStab!F12483</f>
        <v>77373.8</v>
      </c>
      <c r="BV829" s="11">
        <f>SAStab!G12483</f>
        <v>114527</v>
      </c>
      <c r="BW829" s="11">
        <f>SAStab!H12483</f>
        <v>160260</v>
      </c>
      <c r="BX829" s="11">
        <f>SAStab!I12483</f>
        <v>196323</v>
      </c>
      <c r="BY829" s="11">
        <f>SAStab!J12483</f>
        <v>318768</v>
      </c>
    </row>
    <row r="830" spans="1:77">
      <c r="A830" s="7"/>
      <c r="B830" s="7" t="s">
        <v>311</v>
      </c>
      <c r="C830" s="98">
        <f>SAStab!B2690</f>
        <v>1</v>
      </c>
      <c r="D830" s="52">
        <f>SAStab!B11629</f>
        <v>46333</v>
      </c>
      <c r="E830" s="52">
        <f>SAStab!C11629</f>
        <v>15565.52</v>
      </c>
      <c r="F830" s="52">
        <f>SAStab!D11629</f>
        <v>19667.96</v>
      </c>
      <c r="G830" s="52">
        <f>SAStab!E11629</f>
        <v>27851.4</v>
      </c>
      <c r="H830" s="52">
        <f>SAStab!F11629</f>
        <v>42103.5</v>
      </c>
      <c r="I830" s="52">
        <f>SAStab!G11629</f>
        <v>59622</v>
      </c>
      <c r="J830" s="52">
        <f>SAStab!H11629</f>
        <v>78026</v>
      </c>
      <c r="K830" s="52">
        <f>SAStab!I11629</f>
        <v>90855</v>
      </c>
      <c r="L830" s="52">
        <f>SAStab!J11629</f>
        <v>127138</v>
      </c>
      <c r="N830" s="7"/>
      <c r="O830" s="7" t="str">
        <f t="shared" si="187"/>
        <v>Net Cash Income</v>
      </c>
      <c r="P830" s="98">
        <f>SAStab!C2690</f>
        <v>1</v>
      </c>
      <c r="Q830">
        <f>SAStab!B11800</f>
        <v>50830</v>
      </c>
      <c r="R830" s="52">
        <f>SAStab!C11800</f>
        <v>18036.099999999999</v>
      </c>
      <c r="S830" s="52">
        <f>SAStab!D11800</f>
        <v>22615.63</v>
      </c>
      <c r="T830" s="52">
        <f>SAStab!E11800</f>
        <v>31655</v>
      </c>
      <c r="U830" s="52">
        <f>SAStab!F11800</f>
        <v>45741.9</v>
      </c>
      <c r="V830" s="52">
        <f>SAStab!G11800</f>
        <v>63722</v>
      </c>
      <c r="W830" s="52">
        <f>SAStab!H11800</f>
        <v>85801</v>
      </c>
      <c r="X830">
        <f>SAStab!I11800</f>
        <v>102631</v>
      </c>
      <c r="Y830">
        <f>SAStab!J11800</f>
        <v>143908</v>
      </c>
      <c r="AA830" s="7"/>
      <c r="AB830" s="7" t="str">
        <f t="shared" si="188"/>
        <v>Net Cash Income</v>
      </c>
      <c r="AC830" s="98">
        <f>SAStab!D2690</f>
        <v>1</v>
      </c>
      <c r="AD830">
        <f>SAStab!B11971</f>
        <v>53047</v>
      </c>
      <c r="AE830">
        <f>SAStab!C11971</f>
        <v>19322.97</v>
      </c>
      <c r="AF830">
        <f>SAStab!D11971</f>
        <v>23831.040000000001</v>
      </c>
      <c r="AG830">
        <f>SAStab!E11971</f>
        <v>32794.9</v>
      </c>
      <c r="AH830">
        <f>SAStab!F11971</f>
        <v>47263.5</v>
      </c>
      <c r="AI830">
        <f>SAStab!G11971</f>
        <v>66322</v>
      </c>
      <c r="AJ830">
        <f>SAStab!H11971</f>
        <v>89731</v>
      </c>
      <c r="AK830">
        <f>SAStab!I11971</f>
        <v>106667</v>
      </c>
      <c r="AL830">
        <f>SAStab!J11971</f>
        <v>156959</v>
      </c>
      <c r="AN830" s="7"/>
      <c r="AO830" s="7" t="str">
        <f t="shared" si="189"/>
        <v>Net Cash Income</v>
      </c>
      <c r="AP830" s="98">
        <f>SAStab!E2690</f>
        <v>1</v>
      </c>
      <c r="AQ830" s="52">
        <f>SAStab!B12142</f>
        <v>55261</v>
      </c>
      <c r="AR830" s="52">
        <f>SAStab!C12142</f>
        <v>19370.55</v>
      </c>
      <c r="AS830" s="52">
        <f>SAStab!D12142</f>
        <v>23688.49</v>
      </c>
      <c r="AT830" s="52">
        <f>SAStab!E12142</f>
        <v>32803.4</v>
      </c>
      <c r="AU830" s="52">
        <f>SAStab!F12142</f>
        <v>47858.5</v>
      </c>
      <c r="AV830" s="52">
        <f>SAStab!G12142</f>
        <v>69685</v>
      </c>
      <c r="AW830" s="52">
        <f>SAStab!H12142</f>
        <v>97020</v>
      </c>
      <c r="AX830" s="52">
        <f>SAStab!I12142</f>
        <v>117450</v>
      </c>
      <c r="AY830" s="52">
        <f>SAStab!J12142</f>
        <v>164148</v>
      </c>
      <c r="BA830" s="7"/>
      <c r="BB830" s="7" t="str">
        <f t="shared" si="190"/>
        <v>Net Cash Income</v>
      </c>
      <c r="BC830" s="98">
        <f>SAStab!F2690</f>
        <v>1</v>
      </c>
      <c r="BD830" s="52">
        <f>SAStab!B12313</f>
        <v>60780</v>
      </c>
      <c r="BE830" s="52">
        <f>SAStab!C12313</f>
        <v>19471.060000000001</v>
      </c>
      <c r="BF830" s="52">
        <f>SAStab!D12313</f>
        <v>24941.54</v>
      </c>
      <c r="BG830" s="52">
        <f>SAStab!E12313</f>
        <v>35021.599999999999</v>
      </c>
      <c r="BH830" s="52">
        <f>SAStab!F12313</f>
        <v>52131.7</v>
      </c>
      <c r="BI830" s="52">
        <f>SAStab!G12313</f>
        <v>76736</v>
      </c>
      <c r="BJ830" s="52">
        <f>SAStab!H12313</f>
        <v>107764</v>
      </c>
      <c r="BK830" s="52">
        <f>SAStab!I12313</f>
        <v>128467</v>
      </c>
      <c r="BL830" s="52">
        <f>SAStab!J12313</f>
        <v>199130</v>
      </c>
      <c r="BN830" s="7"/>
      <c r="BO830" s="7" t="str">
        <f t="shared" si="191"/>
        <v>Net Cash Income</v>
      </c>
      <c r="BP830" s="98">
        <f>SAStab!G2690</f>
        <v>1</v>
      </c>
      <c r="BQ830">
        <f>SAStab!B12484</f>
        <v>66178</v>
      </c>
      <c r="BR830">
        <f>SAStab!C12484</f>
        <v>20686.52</v>
      </c>
      <c r="BS830">
        <f>SAStab!D12484</f>
        <v>26971.96</v>
      </c>
      <c r="BT830">
        <f>SAStab!E12484</f>
        <v>38728</v>
      </c>
      <c r="BU830">
        <f>SAStab!F12484</f>
        <v>57447.4</v>
      </c>
      <c r="BV830" s="11">
        <f>SAStab!G12484</f>
        <v>84237</v>
      </c>
      <c r="BW830" s="11">
        <f>SAStab!H12484</f>
        <v>117879</v>
      </c>
      <c r="BX830" s="11">
        <f>SAStab!I12484</f>
        <v>140377</v>
      </c>
      <c r="BY830" s="11">
        <f>SAStab!J12484</f>
        <v>206429</v>
      </c>
    </row>
    <row r="831" spans="1:77">
      <c r="A831" s="7"/>
      <c r="B831" s="7" t="s">
        <v>62</v>
      </c>
      <c r="C831" s="98">
        <f>SAStab!B2691</f>
        <v>0.67100000000000004</v>
      </c>
      <c r="D831" s="52">
        <f>SAStab!B11630</f>
        <v>4320</v>
      </c>
      <c r="E831" s="52">
        <f>SAStab!C11630</f>
        <v>0</v>
      </c>
      <c r="F831" s="52">
        <f>SAStab!D11630</f>
        <v>0</v>
      </c>
      <c r="G831" s="52">
        <f>SAStab!E11630</f>
        <v>0</v>
      </c>
      <c r="H831" s="52">
        <f>SAStab!F11630</f>
        <v>1838.2</v>
      </c>
      <c r="I831" s="52">
        <f>SAStab!G11630</f>
        <v>6120</v>
      </c>
      <c r="J831" s="52">
        <f>SAStab!H11630</f>
        <v>11427</v>
      </c>
      <c r="K831" s="52">
        <f>SAStab!I11630</f>
        <v>16072</v>
      </c>
      <c r="L831" s="52">
        <f>SAStab!J11630</f>
        <v>30990</v>
      </c>
      <c r="N831" s="7"/>
      <c r="O831" s="7" t="str">
        <f t="shared" si="187"/>
        <v>Federal Income Tax</v>
      </c>
      <c r="P831" s="98">
        <f>SAStab!C2691</f>
        <v>0.70099999999999996</v>
      </c>
      <c r="Q831">
        <f>SAStab!B11801</f>
        <v>5321</v>
      </c>
      <c r="R831" s="52">
        <f>SAStab!C11801</f>
        <v>0</v>
      </c>
      <c r="S831" s="52">
        <f>SAStab!D11801</f>
        <v>0</v>
      </c>
      <c r="T831" s="52">
        <f>SAStab!E11801</f>
        <v>0</v>
      </c>
      <c r="U831" s="52">
        <f>SAStab!F11801</f>
        <v>2780.4</v>
      </c>
      <c r="V831" s="52">
        <f>SAStab!G11801</f>
        <v>6986</v>
      </c>
      <c r="W831" s="52">
        <f>SAStab!H11801</f>
        <v>13668</v>
      </c>
      <c r="X831">
        <f>SAStab!I11801</f>
        <v>18728</v>
      </c>
      <c r="Y831">
        <f>SAStab!J11801</f>
        <v>38084</v>
      </c>
      <c r="AA831" s="7"/>
      <c r="AB831" s="7" t="str">
        <f t="shared" si="188"/>
        <v>Federal Income Tax</v>
      </c>
      <c r="AC831" s="98">
        <f>SAStab!D2691</f>
        <v>0.70299999999999996</v>
      </c>
      <c r="AD831">
        <f>SAStab!B11972</f>
        <v>5966</v>
      </c>
      <c r="AE831">
        <f>SAStab!C11972</f>
        <v>0</v>
      </c>
      <c r="AF831">
        <f>SAStab!D11972</f>
        <v>0</v>
      </c>
      <c r="AG831">
        <f>SAStab!E11972</f>
        <v>0</v>
      </c>
      <c r="AH831">
        <f>SAStab!F11972</f>
        <v>3207.6</v>
      </c>
      <c r="AI831">
        <f>SAStab!G11972</f>
        <v>7795</v>
      </c>
      <c r="AJ831">
        <f>SAStab!H11972</f>
        <v>14824</v>
      </c>
      <c r="AK831">
        <f>SAStab!I11972</f>
        <v>21474</v>
      </c>
      <c r="AL831">
        <f>SAStab!J11972</f>
        <v>45209</v>
      </c>
      <c r="AN831" s="7"/>
      <c r="AO831" s="7" t="str">
        <f t="shared" si="189"/>
        <v>Federal Income Tax</v>
      </c>
      <c r="AP831" s="98">
        <f>SAStab!E2691</f>
        <v>0.69299999999999995</v>
      </c>
      <c r="AQ831" s="52">
        <f>SAStab!B12143</f>
        <v>6858</v>
      </c>
      <c r="AR831" s="52">
        <f>SAStab!C12143</f>
        <v>0</v>
      </c>
      <c r="AS831" s="52">
        <f>SAStab!D12143</f>
        <v>0</v>
      </c>
      <c r="AT831" s="52">
        <f>SAStab!E12143</f>
        <v>0</v>
      </c>
      <c r="AU831" s="52">
        <f>SAStab!F12143</f>
        <v>3363.1</v>
      </c>
      <c r="AV831" s="52">
        <f>SAStab!G12143</f>
        <v>8758</v>
      </c>
      <c r="AW831" s="52">
        <f>SAStab!H12143</f>
        <v>17643</v>
      </c>
      <c r="AX831" s="52">
        <f>SAStab!I12143</f>
        <v>25475</v>
      </c>
      <c r="AY831" s="52">
        <f>SAStab!J12143</f>
        <v>52998</v>
      </c>
      <c r="BA831" s="7"/>
      <c r="BB831" s="7" t="str">
        <f t="shared" si="190"/>
        <v>Federal Income Tax</v>
      </c>
      <c r="BC831" s="98">
        <f>SAStab!F2691</f>
        <v>0.70699999999999996</v>
      </c>
      <c r="BD831" s="52">
        <f>SAStab!B12314</f>
        <v>8542</v>
      </c>
      <c r="BE831" s="52">
        <f>SAStab!C12314</f>
        <v>0</v>
      </c>
      <c r="BF831" s="52">
        <f>SAStab!D12314</f>
        <v>0</v>
      </c>
      <c r="BG831" s="52">
        <f>SAStab!E12314</f>
        <v>0</v>
      </c>
      <c r="BH831" s="52">
        <f>SAStab!F12314</f>
        <v>4130.5</v>
      </c>
      <c r="BI831" s="52">
        <f>SAStab!G12314</f>
        <v>11111</v>
      </c>
      <c r="BJ831" s="52">
        <f>SAStab!H12314</f>
        <v>21126</v>
      </c>
      <c r="BK831" s="52">
        <f>SAStab!I12314</f>
        <v>31066</v>
      </c>
      <c r="BL831" s="52">
        <f>SAStab!J12314</f>
        <v>70099</v>
      </c>
      <c r="BN831" s="7"/>
      <c r="BO831" s="7" t="str">
        <f t="shared" si="191"/>
        <v>Federal Income Tax</v>
      </c>
      <c r="BP831" s="98">
        <f>SAStab!G2691</f>
        <v>0.71799999999999997</v>
      </c>
      <c r="BQ831">
        <f>SAStab!B12485</f>
        <v>10137</v>
      </c>
      <c r="BR831">
        <f>SAStab!C12485</f>
        <v>0</v>
      </c>
      <c r="BS831">
        <f>SAStab!D12485</f>
        <v>0</v>
      </c>
      <c r="BT831">
        <f>SAStab!E12485</f>
        <v>0</v>
      </c>
      <c r="BU831">
        <f>SAStab!F12485</f>
        <v>5218.3999999999996</v>
      </c>
      <c r="BV831" s="11">
        <f>SAStab!G12485</f>
        <v>13084</v>
      </c>
      <c r="BW831" s="11">
        <f>SAStab!H12485</f>
        <v>25115</v>
      </c>
      <c r="BX831" s="11">
        <f>SAStab!I12485</f>
        <v>36176</v>
      </c>
      <c r="BY831" s="11">
        <f>SAStab!J12485</f>
        <v>78061</v>
      </c>
    </row>
    <row r="832" spans="1:77">
      <c r="A832" s="7"/>
      <c r="B832" s="7" t="s">
        <v>277</v>
      </c>
      <c r="C832" s="98">
        <f>SAStab!B2692</f>
        <v>0.52100000000000002</v>
      </c>
      <c r="D832" s="52">
        <f>SAStab!B11631</f>
        <v>883</v>
      </c>
      <c r="E832" s="52">
        <f>SAStab!C11631</f>
        <v>0</v>
      </c>
      <c r="F832" s="52">
        <f>SAStab!D11631</f>
        <v>0</v>
      </c>
      <c r="G832" s="52">
        <f>SAStab!E11631</f>
        <v>0</v>
      </c>
      <c r="H832" s="52">
        <f>SAStab!F11631</f>
        <v>10.9</v>
      </c>
      <c r="I832" s="52">
        <f>SAStab!G11631</f>
        <v>1143</v>
      </c>
      <c r="J832" s="52">
        <f>SAStab!H11631</f>
        <v>2756</v>
      </c>
      <c r="K832" s="52">
        <f>SAStab!I11631</f>
        <v>4038</v>
      </c>
      <c r="L832" s="52">
        <f>SAStab!J11631</f>
        <v>7217</v>
      </c>
      <c r="N832" s="7"/>
      <c r="O832" s="7" t="str">
        <f t="shared" si="187"/>
        <v>State Income Tax</v>
      </c>
      <c r="P832" s="98">
        <f>SAStab!C2692</f>
        <v>0.51600000000000001</v>
      </c>
      <c r="Q832">
        <f>SAStab!B11802</f>
        <v>956</v>
      </c>
      <c r="R832" s="52">
        <f>SAStab!C11802</f>
        <v>0</v>
      </c>
      <c r="S832" s="52">
        <f>SAStab!D11802</f>
        <v>0</v>
      </c>
      <c r="T832" s="52">
        <f>SAStab!E11802</f>
        <v>0</v>
      </c>
      <c r="U832" s="52">
        <f>SAStab!F11802</f>
        <v>0</v>
      </c>
      <c r="V832" s="52">
        <f>SAStab!G11802</f>
        <v>1136</v>
      </c>
      <c r="W832" s="52">
        <f>SAStab!H11802</f>
        <v>3024</v>
      </c>
      <c r="X832">
        <f>SAStab!I11802</f>
        <v>4444</v>
      </c>
      <c r="Y832">
        <f>SAStab!J11802</f>
        <v>9170</v>
      </c>
      <c r="AA832" s="7"/>
      <c r="AB832" s="7" t="str">
        <f t="shared" si="188"/>
        <v>State Income Tax</v>
      </c>
      <c r="AC832" s="98">
        <f>SAStab!D2692</f>
        <v>0.497</v>
      </c>
      <c r="AD832">
        <f>SAStab!B11973</f>
        <v>952</v>
      </c>
      <c r="AE832">
        <f>SAStab!C11973</f>
        <v>0</v>
      </c>
      <c r="AF832">
        <f>SAStab!D11973</f>
        <v>0</v>
      </c>
      <c r="AG832">
        <f>SAStab!E11973</f>
        <v>0</v>
      </c>
      <c r="AH832">
        <f>SAStab!F11973</f>
        <v>0</v>
      </c>
      <c r="AI832">
        <f>SAStab!G11973</f>
        <v>1133</v>
      </c>
      <c r="AJ832">
        <f>SAStab!H11973</f>
        <v>2932</v>
      </c>
      <c r="AK832">
        <f>SAStab!I11973</f>
        <v>4348</v>
      </c>
      <c r="AL832">
        <f>SAStab!J11973</f>
        <v>9539</v>
      </c>
      <c r="AN832" s="7"/>
      <c r="AO832" s="7" t="str">
        <f t="shared" si="189"/>
        <v>State Income Tax</v>
      </c>
      <c r="AP832" s="98">
        <f>SAStab!E2692</f>
        <v>0.47799999999999998</v>
      </c>
      <c r="AQ832" s="52">
        <f>SAStab!B12144</f>
        <v>1003</v>
      </c>
      <c r="AR832" s="52">
        <f>SAStab!C12144</f>
        <v>0</v>
      </c>
      <c r="AS832" s="52">
        <f>SAStab!D12144</f>
        <v>0</v>
      </c>
      <c r="AT832" s="52">
        <f>SAStab!E12144</f>
        <v>0</v>
      </c>
      <c r="AU832" s="52">
        <f>SAStab!F12144</f>
        <v>0</v>
      </c>
      <c r="AV832" s="52">
        <f>SAStab!G12144</f>
        <v>1085</v>
      </c>
      <c r="AW832" s="52">
        <f>SAStab!H12144</f>
        <v>3058</v>
      </c>
      <c r="AX832" s="52">
        <f>SAStab!I12144</f>
        <v>4965</v>
      </c>
      <c r="AY832" s="52">
        <f>SAStab!J12144</f>
        <v>10800</v>
      </c>
      <c r="BA832" s="7"/>
      <c r="BB832" s="7" t="str">
        <f t="shared" si="190"/>
        <v>State Income Tax</v>
      </c>
      <c r="BC832" s="98">
        <f>SAStab!F2692</f>
        <v>0.48</v>
      </c>
      <c r="BD832" s="52">
        <f>SAStab!B12315</f>
        <v>1197</v>
      </c>
      <c r="BE832" s="52">
        <f>SAStab!C12315</f>
        <v>0</v>
      </c>
      <c r="BF832" s="52">
        <f>SAStab!D12315</f>
        <v>0</v>
      </c>
      <c r="BG832" s="52">
        <f>SAStab!E12315</f>
        <v>0</v>
      </c>
      <c r="BH832" s="52">
        <f>SAStab!F12315</f>
        <v>0</v>
      </c>
      <c r="BI832" s="52">
        <f>SAStab!G12315</f>
        <v>1201</v>
      </c>
      <c r="BJ832" s="52">
        <f>SAStab!H12315</f>
        <v>3466</v>
      </c>
      <c r="BK832" s="52">
        <f>SAStab!I12315</f>
        <v>5504</v>
      </c>
      <c r="BL832" s="52">
        <f>SAStab!J12315</f>
        <v>13880</v>
      </c>
      <c r="BN832" s="7"/>
      <c r="BO832" s="7" t="str">
        <f t="shared" si="191"/>
        <v>State Income Tax</v>
      </c>
      <c r="BP832" s="98">
        <f>SAStab!G2692</f>
        <v>0.48899999999999999</v>
      </c>
      <c r="BQ832">
        <f>SAStab!B12486</f>
        <v>1258</v>
      </c>
      <c r="BR832">
        <f>SAStab!C12486</f>
        <v>0</v>
      </c>
      <c r="BS832">
        <f>SAStab!D12486</f>
        <v>0</v>
      </c>
      <c r="BT832">
        <f>SAStab!E12486</f>
        <v>0</v>
      </c>
      <c r="BU832">
        <f>SAStab!F12486</f>
        <v>0</v>
      </c>
      <c r="BV832" s="11">
        <f>SAStab!G12486</f>
        <v>1327</v>
      </c>
      <c r="BW832" s="11">
        <f>SAStab!H12486</f>
        <v>3744</v>
      </c>
      <c r="BX832" s="11">
        <f>SAStab!I12486</f>
        <v>5799</v>
      </c>
      <c r="BY832" s="11">
        <f>SAStab!J12486</f>
        <v>15558</v>
      </c>
    </row>
    <row r="833" spans="1:77">
      <c r="A833" s="7"/>
      <c r="B833" s="7" t="s">
        <v>297</v>
      </c>
      <c r="C833" s="98">
        <f>SAStab!B2693</f>
        <v>0.47099999999999997</v>
      </c>
      <c r="D833" s="52">
        <f>SAStab!B11632</f>
        <v>1019</v>
      </c>
      <c r="E833" s="52">
        <f>SAStab!C11632</f>
        <v>0</v>
      </c>
      <c r="F833" s="52">
        <f>SAStab!D11632</f>
        <v>0</v>
      </c>
      <c r="G833" s="52">
        <f>SAStab!E11632</f>
        <v>0</v>
      </c>
      <c r="H833" s="52">
        <f>SAStab!F11632</f>
        <v>0</v>
      </c>
      <c r="I833" s="52">
        <f>SAStab!G11632</f>
        <v>1700</v>
      </c>
      <c r="J833" s="52">
        <f>SAStab!H11632</f>
        <v>3260</v>
      </c>
      <c r="K833" s="52">
        <f>SAStab!I11632</f>
        <v>4357</v>
      </c>
      <c r="L833" s="52">
        <f>SAStab!J11632</f>
        <v>6134</v>
      </c>
      <c r="N833" s="7"/>
      <c r="O833" s="7" t="str">
        <f t="shared" si="187"/>
        <v>OASDI tax</v>
      </c>
      <c r="P833" s="98">
        <f>SAStab!C2693</f>
        <v>0.47199999999999998</v>
      </c>
      <c r="Q833">
        <f>SAStab!B11803</f>
        <v>1421</v>
      </c>
      <c r="R833" s="52">
        <f>SAStab!C11803</f>
        <v>0</v>
      </c>
      <c r="S833" s="52">
        <f>SAStab!D11803</f>
        <v>0</v>
      </c>
      <c r="T833" s="52">
        <f>SAStab!E11803</f>
        <v>0</v>
      </c>
      <c r="U833" s="52">
        <f>SAStab!F11803</f>
        <v>0</v>
      </c>
      <c r="V833" s="52">
        <f>SAStab!G11803</f>
        <v>2278</v>
      </c>
      <c r="W833" s="52">
        <f>SAStab!H11803</f>
        <v>4565</v>
      </c>
      <c r="X833">
        <f>SAStab!I11803</f>
        <v>6198</v>
      </c>
      <c r="Y833">
        <f>SAStab!J11803</f>
        <v>8639</v>
      </c>
      <c r="AA833" s="7"/>
      <c r="AB833" s="7" t="str">
        <f t="shared" si="188"/>
        <v>OASDI tax</v>
      </c>
      <c r="AC833" s="98">
        <f>SAStab!D2693</f>
        <v>0.42599999999999999</v>
      </c>
      <c r="AD833">
        <f>SAStab!B11974</f>
        <v>1418</v>
      </c>
      <c r="AE833">
        <f>SAStab!C11974</f>
        <v>0</v>
      </c>
      <c r="AF833">
        <f>SAStab!D11974</f>
        <v>0</v>
      </c>
      <c r="AG833">
        <f>SAStab!E11974</f>
        <v>0</v>
      </c>
      <c r="AH833">
        <f>SAStab!F11974</f>
        <v>0</v>
      </c>
      <c r="AI833">
        <f>SAStab!G11974</f>
        <v>2245</v>
      </c>
      <c r="AJ833">
        <f>SAStab!H11974</f>
        <v>4719</v>
      </c>
      <c r="AK833">
        <f>SAStab!I11974</f>
        <v>6400</v>
      </c>
      <c r="AL833">
        <f>SAStab!J11974</f>
        <v>9863</v>
      </c>
      <c r="AN833" s="7"/>
      <c r="AO833" s="7" t="str">
        <f t="shared" si="189"/>
        <v>OASDI tax</v>
      </c>
      <c r="AP833" s="98">
        <f>SAStab!E2693</f>
        <v>0.41399999999999998</v>
      </c>
      <c r="AQ833" s="52">
        <f>SAStab!B12145</f>
        <v>1581</v>
      </c>
      <c r="AR833" s="52">
        <f>SAStab!C12145</f>
        <v>0</v>
      </c>
      <c r="AS833" s="52">
        <f>SAStab!D12145</f>
        <v>0</v>
      </c>
      <c r="AT833" s="52">
        <f>SAStab!E12145</f>
        <v>0</v>
      </c>
      <c r="AU833" s="52">
        <f>SAStab!F12145</f>
        <v>0</v>
      </c>
      <c r="AV833" s="52">
        <f>SAStab!G12145</f>
        <v>2474</v>
      </c>
      <c r="AW833" s="52">
        <f>SAStab!H12145</f>
        <v>5469</v>
      </c>
      <c r="AX833" s="52">
        <f>SAStab!I12145</f>
        <v>7513</v>
      </c>
      <c r="AY833" s="52">
        <f>SAStab!J12145</f>
        <v>10916</v>
      </c>
      <c r="BA833" s="7"/>
      <c r="BB833" s="7" t="str">
        <f t="shared" si="190"/>
        <v>OASDI tax</v>
      </c>
      <c r="BC833" s="98">
        <f>SAStab!F2693</f>
        <v>0.46</v>
      </c>
      <c r="BD833" s="52">
        <f>SAStab!B12316</f>
        <v>1950</v>
      </c>
      <c r="BE833" s="52">
        <f>SAStab!C12316</f>
        <v>0</v>
      </c>
      <c r="BF833" s="52">
        <f>SAStab!D12316</f>
        <v>0</v>
      </c>
      <c r="BG833" s="52">
        <f>SAStab!E12316</f>
        <v>0</v>
      </c>
      <c r="BH833" s="52">
        <f>SAStab!F12316</f>
        <v>0</v>
      </c>
      <c r="BI833" s="52">
        <f>SAStab!G12316</f>
        <v>3174</v>
      </c>
      <c r="BJ833" s="52">
        <f>SAStab!H12316</f>
        <v>6322</v>
      </c>
      <c r="BK833" s="52">
        <f>SAStab!I12316</f>
        <v>8418</v>
      </c>
      <c r="BL833" s="52">
        <f>SAStab!J12316</f>
        <v>12483</v>
      </c>
      <c r="BN833" s="7"/>
      <c r="BO833" s="7" t="str">
        <f t="shared" si="191"/>
        <v>OASDI tax</v>
      </c>
      <c r="BP833" s="98">
        <f>SAStab!G2693</f>
        <v>0.45600000000000002</v>
      </c>
      <c r="BQ833">
        <f>SAStab!B12487</f>
        <v>2112</v>
      </c>
      <c r="BR833">
        <f>SAStab!C12487</f>
        <v>0</v>
      </c>
      <c r="BS833">
        <f>SAStab!D12487</f>
        <v>0</v>
      </c>
      <c r="BT833">
        <f>SAStab!E12487</f>
        <v>0</v>
      </c>
      <c r="BU833">
        <f>SAStab!F12487</f>
        <v>0</v>
      </c>
      <c r="BV833" s="11">
        <f>SAStab!G12487</f>
        <v>3390</v>
      </c>
      <c r="BW833" s="11">
        <f>SAStab!H12487</f>
        <v>6834</v>
      </c>
      <c r="BX833" s="11">
        <f>SAStab!I12487</f>
        <v>9382</v>
      </c>
      <c r="BY833" s="11">
        <f>SAStab!J12487</f>
        <v>13803</v>
      </c>
    </row>
    <row r="834" spans="1:77">
      <c r="A834" s="7"/>
      <c r="B834" s="7" t="s">
        <v>298</v>
      </c>
      <c r="C834" s="98">
        <f>SAStab!B2694</f>
        <v>0.47099999999999997</v>
      </c>
      <c r="D834" s="52">
        <f>SAStab!B11633</f>
        <v>246</v>
      </c>
      <c r="E834" s="52">
        <f>SAStab!C11633</f>
        <v>0</v>
      </c>
      <c r="F834" s="52">
        <f>SAStab!D11633</f>
        <v>0</v>
      </c>
      <c r="G834" s="52">
        <f>SAStab!E11633</f>
        <v>0</v>
      </c>
      <c r="H834" s="52">
        <f>SAStab!F11633</f>
        <v>0</v>
      </c>
      <c r="I834" s="52">
        <f>SAStab!G11633</f>
        <v>398</v>
      </c>
      <c r="J834" s="52">
        <f>SAStab!H11633</f>
        <v>762</v>
      </c>
      <c r="K834" s="52">
        <f>SAStab!I11633</f>
        <v>1019</v>
      </c>
      <c r="L834" s="52">
        <f>SAStab!J11633</f>
        <v>1631</v>
      </c>
      <c r="N834" s="7"/>
      <c r="O834" s="7" t="str">
        <f t="shared" si="187"/>
        <v>HI tax</v>
      </c>
      <c r="P834" s="98">
        <f>SAStab!C2694</f>
        <v>0.47199999999999998</v>
      </c>
      <c r="Q834">
        <f>SAStab!B11804</f>
        <v>272</v>
      </c>
      <c r="R834" s="52">
        <f>SAStab!C11804</f>
        <v>0</v>
      </c>
      <c r="S834" s="52">
        <f>SAStab!D11804</f>
        <v>0</v>
      </c>
      <c r="T834" s="52">
        <f>SAStab!E11804</f>
        <v>0</v>
      </c>
      <c r="U834" s="52">
        <f>SAStab!F11804</f>
        <v>0</v>
      </c>
      <c r="V834" s="52">
        <f>SAStab!G11804</f>
        <v>429</v>
      </c>
      <c r="W834" s="52">
        <f>SAStab!H11804</f>
        <v>861</v>
      </c>
      <c r="X834">
        <f>SAStab!I11804</f>
        <v>1169</v>
      </c>
      <c r="Y834">
        <f>SAStab!J11804</f>
        <v>1826</v>
      </c>
      <c r="AA834" s="7"/>
      <c r="AB834" s="7" t="str">
        <f t="shared" si="188"/>
        <v>HI tax</v>
      </c>
      <c r="AC834" s="98">
        <f>SAStab!D2694</f>
        <v>0.42599999999999999</v>
      </c>
      <c r="AD834">
        <f>SAStab!B11975</f>
        <v>273</v>
      </c>
      <c r="AE834">
        <f>SAStab!C11975</f>
        <v>0</v>
      </c>
      <c r="AF834">
        <f>SAStab!D11975</f>
        <v>0</v>
      </c>
      <c r="AG834">
        <f>SAStab!E11975</f>
        <v>0</v>
      </c>
      <c r="AH834">
        <f>SAStab!F11975</f>
        <v>0</v>
      </c>
      <c r="AI834">
        <f>SAStab!G11975</f>
        <v>423</v>
      </c>
      <c r="AJ834">
        <f>SAStab!H11975</f>
        <v>889</v>
      </c>
      <c r="AK834">
        <f>SAStab!I11975</f>
        <v>1206</v>
      </c>
      <c r="AL834">
        <f>SAStab!J11975</f>
        <v>2014</v>
      </c>
      <c r="AN834" s="7"/>
      <c r="AO834" s="7" t="str">
        <f t="shared" si="189"/>
        <v>HI tax</v>
      </c>
      <c r="AP834" s="98">
        <f>SAStab!E2694</f>
        <v>0.41399999999999998</v>
      </c>
      <c r="AQ834" s="52">
        <f>SAStab!B12146</f>
        <v>305</v>
      </c>
      <c r="AR834" s="52">
        <f>SAStab!C12146</f>
        <v>0</v>
      </c>
      <c r="AS834" s="52">
        <f>SAStab!D12146</f>
        <v>0</v>
      </c>
      <c r="AT834" s="52">
        <f>SAStab!E12146</f>
        <v>0</v>
      </c>
      <c r="AU834" s="52">
        <f>SAStab!F12146</f>
        <v>0</v>
      </c>
      <c r="AV834" s="52">
        <f>SAStab!G12146</f>
        <v>466</v>
      </c>
      <c r="AW834" s="52">
        <f>SAStab!H12146</f>
        <v>1030</v>
      </c>
      <c r="AX834" s="52">
        <f>SAStab!I12146</f>
        <v>1421</v>
      </c>
      <c r="AY834" s="52">
        <f>SAStab!J12146</f>
        <v>2318</v>
      </c>
      <c r="BA834" s="7"/>
      <c r="BB834" s="7" t="str">
        <f t="shared" si="190"/>
        <v>HI tax</v>
      </c>
      <c r="BC834" s="98">
        <f>SAStab!F2694</f>
        <v>0.46</v>
      </c>
      <c r="BD834" s="52">
        <f>SAStab!B12317</f>
        <v>376</v>
      </c>
      <c r="BE834" s="52">
        <f>SAStab!C12317</f>
        <v>0</v>
      </c>
      <c r="BF834" s="52">
        <f>SAStab!D12317</f>
        <v>0</v>
      </c>
      <c r="BG834" s="52">
        <f>SAStab!E12317</f>
        <v>0</v>
      </c>
      <c r="BH834" s="52">
        <f>SAStab!F12317</f>
        <v>0</v>
      </c>
      <c r="BI834" s="52">
        <f>SAStab!G12317</f>
        <v>598</v>
      </c>
      <c r="BJ834" s="52">
        <f>SAStab!H12317</f>
        <v>1190</v>
      </c>
      <c r="BK834" s="52">
        <f>SAStab!I12317</f>
        <v>1592</v>
      </c>
      <c r="BL834" s="52">
        <f>SAStab!J12317</f>
        <v>2536</v>
      </c>
      <c r="BN834" s="7"/>
      <c r="BO834" s="7" t="str">
        <f t="shared" si="191"/>
        <v>HI tax</v>
      </c>
      <c r="BP834" s="98">
        <f>SAStab!G2694</f>
        <v>0.45600000000000002</v>
      </c>
      <c r="BQ834">
        <f>SAStab!B12488</f>
        <v>405</v>
      </c>
      <c r="BR834">
        <f>SAStab!C12488</f>
        <v>0</v>
      </c>
      <c r="BS834">
        <f>SAStab!D12488</f>
        <v>0</v>
      </c>
      <c r="BT834">
        <f>SAStab!E12488</f>
        <v>0</v>
      </c>
      <c r="BU834">
        <f>SAStab!F12488</f>
        <v>0</v>
      </c>
      <c r="BV834" s="11">
        <f>SAStab!G12488</f>
        <v>638</v>
      </c>
      <c r="BW834" s="11">
        <f>SAStab!H12488</f>
        <v>1287</v>
      </c>
      <c r="BX834" s="11">
        <f>SAStab!I12488</f>
        <v>1769</v>
      </c>
      <c r="BY834" s="11">
        <f>SAStab!J12488</f>
        <v>2811</v>
      </c>
    </row>
    <row r="835" spans="1:77">
      <c r="A835" s="7"/>
      <c r="B835" s="7" t="s">
        <v>268</v>
      </c>
      <c r="C835" s="98">
        <f>SAStab!B2695</f>
        <v>1.2999999999999999E-2</v>
      </c>
      <c r="D835" s="52">
        <f>SAStab!B11634</f>
        <v>15</v>
      </c>
      <c r="E835" s="52">
        <f>SAStab!C11634</f>
        <v>0</v>
      </c>
      <c r="F835" s="52">
        <f>SAStab!D11634</f>
        <v>0</v>
      </c>
      <c r="G835" s="52">
        <f>SAStab!E11634</f>
        <v>0</v>
      </c>
      <c r="H835" s="52">
        <f>SAStab!F11634</f>
        <v>0</v>
      </c>
      <c r="I835" s="52">
        <f>SAStab!G11634</f>
        <v>0</v>
      </c>
      <c r="J835" s="52">
        <f>SAStab!H11634</f>
        <v>0</v>
      </c>
      <c r="K835" s="52">
        <f>SAStab!I11634</f>
        <v>0</v>
      </c>
      <c r="L835" s="52">
        <f>SAStab!J11634</f>
        <v>142</v>
      </c>
      <c r="N835" s="7"/>
      <c r="O835" s="7" t="str">
        <f t="shared" si="187"/>
        <v>Medicare Surtax</v>
      </c>
      <c r="P835" s="98">
        <f>SAStab!C2695</f>
        <v>4.5999999999999999E-2</v>
      </c>
      <c r="Q835">
        <f>SAStab!B11805</f>
        <v>43</v>
      </c>
      <c r="R835" s="52">
        <f>SAStab!C11805</f>
        <v>0</v>
      </c>
      <c r="S835" s="52">
        <f>SAStab!D11805</f>
        <v>0</v>
      </c>
      <c r="T835" s="52">
        <f>SAStab!E11805</f>
        <v>0</v>
      </c>
      <c r="U835" s="52">
        <f>SAStab!F11805</f>
        <v>0</v>
      </c>
      <c r="V835" s="52">
        <f>SAStab!G11805</f>
        <v>0</v>
      </c>
      <c r="W835" s="52">
        <f>SAStab!H11805</f>
        <v>0</v>
      </c>
      <c r="X835">
        <f>SAStab!I11805</f>
        <v>0</v>
      </c>
      <c r="Y835">
        <f>SAStab!J11805</f>
        <v>1202</v>
      </c>
      <c r="AA835" s="7"/>
      <c r="AB835" s="7" t="str">
        <f t="shared" si="188"/>
        <v>Medicare Surtax</v>
      </c>
      <c r="AC835" s="98">
        <f>SAStab!D2695</f>
        <v>0.10299999999999999</v>
      </c>
      <c r="AD835">
        <f>SAStab!B11976</f>
        <v>82</v>
      </c>
      <c r="AE835">
        <f>SAStab!C11976</f>
        <v>0</v>
      </c>
      <c r="AF835">
        <f>SAStab!D11976</f>
        <v>0</v>
      </c>
      <c r="AG835">
        <f>SAStab!E11976</f>
        <v>0</v>
      </c>
      <c r="AH835">
        <f>SAStab!F11976</f>
        <v>0</v>
      </c>
      <c r="AI835">
        <f>SAStab!G11976</f>
        <v>0</v>
      </c>
      <c r="AJ835">
        <f>SAStab!H11976</f>
        <v>2</v>
      </c>
      <c r="AK835">
        <f>SAStab!I11976</f>
        <v>364</v>
      </c>
      <c r="AL835">
        <f>SAStab!J11976</f>
        <v>2065</v>
      </c>
      <c r="AN835" s="7"/>
      <c r="AO835" s="7" t="str">
        <f t="shared" si="189"/>
        <v>Medicare Surtax</v>
      </c>
      <c r="AP835" s="98">
        <f>SAStab!E2695</f>
        <v>0.20799999999999999</v>
      </c>
      <c r="AQ835" s="52">
        <f>SAStab!B12147</f>
        <v>130</v>
      </c>
      <c r="AR835" s="52">
        <f>SAStab!C12147</f>
        <v>0</v>
      </c>
      <c r="AS835" s="52">
        <f>SAStab!D12147</f>
        <v>0</v>
      </c>
      <c r="AT835" s="52">
        <f>SAStab!E12147</f>
        <v>0</v>
      </c>
      <c r="AU835" s="52">
        <f>SAStab!F12147</f>
        <v>0</v>
      </c>
      <c r="AV835" s="52">
        <f>SAStab!G12147</f>
        <v>0</v>
      </c>
      <c r="AW835" s="52">
        <f>SAStab!H12147</f>
        <v>318</v>
      </c>
      <c r="AX835" s="52">
        <f>SAStab!I12147</f>
        <v>788</v>
      </c>
      <c r="AY835" s="52">
        <f>SAStab!J12147</f>
        <v>2428</v>
      </c>
      <c r="BA835" s="7"/>
      <c r="BB835" s="7" t="str">
        <f t="shared" si="190"/>
        <v>Medicare Surtax</v>
      </c>
      <c r="BC835" s="98">
        <f>SAStab!F2695</f>
        <v>0.38200000000000001</v>
      </c>
      <c r="BD835" s="52">
        <f>SAStab!B12318</f>
        <v>241</v>
      </c>
      <c r="BE835" s="52">
        <f>SAStab!C12318</f>
        <v>0</v>
      </c>
      <c r="BF835" s="52">
        <f>SAStab!D12318</f>
        <v>0</v>
      </c>
      <c r="BG835" s="52">
        <f>SAStab!E12318</f>
        <v>0</v>
      </c>
      <c r="BH835" s="52">
        <f>SAStab!F12318</f>
        <v>0</v>
      </c>
      <c r="BI835" s="52">
        <f>SAStab!G12318</f>
        <v>147</v>
      </c>
      <c r="BJ835" s="52">
        <f>SAStab!H12318</f>
        <v>689</v>
      </c>
      <c r="BK835" s="52">
        <f>SAStab!I12318</f>
        <v>1226</v>
      </c>
      <c r="BL835" s="52">
        <f>SAStab!J12318</f>
        <v>3370</v>
      </c>
      <c r="BN835" s="7"/>
      <c r="BO835" s="7" t="str">
        <f t="shared" si="191"/>
        <v>Medicare Surtax</v>
      </c>
      <c r="BP835" s="98">
        <f>SAStab!G2695</f>
        <v>0.50600000000000001</v>
      </c>
      <c r="BQ835">
        <f>SAStab!B12489</f>
        <v>339</v>
      </c>
      <c r="BR835">
        <f>SAStab!C12489</f>
        <v>0</v>
      </c>
      <c r="BS835">
        <f>SAStab!D12489</f>
        <v>0</v>
      </c>
      <c r="BT835">
        <f>SAStab!E12489</f>
        <v>0</v>
      </c>
      <c r="BU835">
        <f>SAStab!F12489</f>
        <v>0.7</v>
      </c>
      <c r="BV835" s="11">
        <f>SAStab!G12489</f>
        <v>337</v>
      </c>
      <c r="BW835" s="11">
        <f>SAStab!H12489</f>
        <v>963</v>
      </c>
      <c r="BX835" s="11">
        <f>SAStab!I12489</f>
        <v>1578</v>
      </c>
      <c r="BY835" s="11">
        <f>SAStab!J12489</f>
        <v>3984</v>
      </c>
    </row>
    <row r="836" spans="1:77">
      <c r="A836" s="7"/>
      <c r="B836" s="7" t="s">
        <v>296</v>
      </c>
      <c r="C836" s="98">
        <f>SAStab!B2696</f>
        <v>0.91100000000000003</v>
      </c>
      <c r="D836" s="52">
        <f>SAStab!B11635</f>
        <v>1424</v>
      </c>
      <c r="E836" s="52">
        <f>SAStab!C11635</f>
        <v>0</v>
      </c>
      <c r="F836" s="52">
        <f>SAStab!D11635</f>
        <v>1500.08</v>
      </c>
      <c r="G836" s="52">
        <f>SAStab!E11635</f>
        <v>1500.1</v>
      </c>
      <c r="H836" s="52">
        <f>SAStab!F11635</f>
        <v>1500.1</v>
      </c>
      <c r="I836" s="52">
        <f>SAStab!G11635</f>
        <v>1500</v>
      </c>
      <c r="J836" s="52">
        <f>SAStab!H11635</f>
        <v>1500</v>
      </c>
      <c r="K836" s="52">
        <f>SAStab!I11635</f>
        <v>1500</v>
      </c>
      <c r="L836" s="52">
        <f>SAStab!J11635</f>
        <v>3000</v>
      </c>
      <c r="N836" s="7"/>
      <c r="O836" s="7" t="str">
        <f t="shared" si="187"/>
        <v>Medicare Part B Premium</v>
      </c>
      <c r="P836" s="98">
        <f>SAStab!C2696</f>
        <v>0.91100000000000003</v>
      </c>
      <c r="Q836">
        <f>SAStab!B11806</f>
        <v>1786</v>
      </c>
      <c r="R836" s="52">
        <f>SAStab!C11806</f>
        <v>0</v>
      </c>
      <c r="S836" s="52">
        <f>SAStab!D11806</f>
        <v>1862.3</v>
      </c>
      <c r="T836" s="52">
        <f>SAStab!E11806</f>
        <v>1862.3</v>
      </c>
      <c r="U836" s="52">
        <f>SAStab!F11806</f>
        <v>1862.3</v>
      </c>
      <c r="V836" s="52">
        <f>SAStab!G11806</f>
        <v>1862</v>
      </c>
      <c r="W836" s="52">
        <f>SAStab!H11806</f>
        <v>1862</v>
      </c>
      <c r="X836">
        <f>SAStab!I11806</f>
        <v>2607</v>
      </c>
      <c r="Y836">
        <f>SAStab!J11806</f>
        <v>3725</v>
      </c>
      <c r="AA836" s="7"/>
      <c r="AB836" s="7" t="str">
        <f t="shared" si="188"/>
        <v>Medicare Part B Premium</v>
      </c>
      <c r="AC836" s="98">
        <f>SAStab!D2696</f>
        <v>0.91800000000000004</v>
      </c>
      <c r="AD836">
        <f>SAStab!B11977</f>
        <v>2305</v>
      </c>
      <c r="AE836">
        <f>SAStab!C11977</f>
        <v>0</v>
      </c>
      <c r="AF836">
        <f>SAStab!D11977</f>
        <v>2346.06</v>
      </c>
      <c r="AG836">
        <f>SAStab!E11977</f>
        <v>2346.1</v>
      </c>
      <c r="AH836">
        <f>SAStab!F11977</f>
        <v>2346.1</v>
      </c>
      <c r="AI836">
        <f>SAStab!G11977</f>
        <v>2346</v>
      </c>
      <c r="AJ836">
        <f>SAStab!H11977</f>
        <v>2346</v>
      </c>
      <c r="AK836">
        <f>SAStab!I11977</f>
        <v>3284</v>
      </c>
      <c r="AL836">
        <f>SAStab!J11977</f>
        <v>6100</v>
      </c>
      <c r="AN836" s="7"/>
      <c r="AO836" s="7" t="str">
        <f t="shared" si="189"/>
        <v>Medicare Part B Premium</v>
      </c>
      <c r="AP836" s="98">
        <f>SAStab!E2696</f>
        <v>0.92100000000000004</v>
      </c>
      <c r="AQ836" s="52">
        <f>SAStab!B12148</f>
        <v>2978</v>
      </c>
      <c r="AR836" s="52">
        <f>SAStab!C12148</f>
        <v>0</v>
      </c>
      <c r="AS836" s="52">
        <f>SAStab!D12148</f>
        <v>2977.43</v>
      </c>
      <c r="AT836" s="52">
        <f>SAStab!E12148</f>
        <v>2977.4</v>
      </c>
      <c r="AU836" s="52">
        <f>SAStab!F12148</f>
        <v>2977.4</v>
      </c>
      <c r="AV836" s="52">
        <f>SAStab!G12148</f>
        <v>2977</v>
      </c>
      <c r="AW836" s="52">
        <f>SAStab!H12148</f>
        <v>2977</v>
      </c>
      <c r="AX836" s="52">
        <f>SAStab!I12148</f>
        <v>5955</v>
      </c>
      <c r="AY836" s="52">
        <f>SAStab!J12148</f>
        <v>7741</v>
      </c>
      <c r="BA836" s="7"/>
      <c r="BB836" s="7" t="str">
        <f t="shared" si="190"/>
        <v>Medicare Part B Premium</v>
      </c>
      <c r="BC836" s="98">
        <f>SAStab!F2696</f>
        <v>0.90900000000000003</v>
      </c>
      <c r="BD836" s="52">
        <f>SAStab!B12319</f>
        <v>3793</v>
      </c>
      <c r="BE836" s="52">
        <f>SAStab!C12319</f>
        <v>0</v>
      </c>
      <c r="BF836" s="52">
        <f>SAStab!D12319</f>
        <v>3717.23</v>
      </c>
      <c r="BG836" s="52">
        <f>SAStab!E12319</f>
        <v>3717.2</v>
      </c>
      <c r="BH836" s="52">
        <f>SAStab!F12319</f>
        <v>3717.2</v>
      </c>
      <c r="BI836" s="52">
        <f>SAStab!G12319</f>
        <v>3717</v>
      </c>
      <c r="BJ836" s="52">
        <f>SAStab!H12319</f>
        <v>5204</v>
      </c>
      <c r="BK836" s="52">
        <f>SAStab!I12319</f>
        <v>7434</v>
      </c>
      <c r="BL836" s="52">
        <f>SAStab!J12319</f>
        <v>11895</v>
      </c>
      <c r="BN836" s="7"/>
      <c r="BO836" s="7" t="str">
        <f t="shared" si="191"/>
        <v>Medicare Part B Premium</v>
      </c>
      <c r="BP836" s="98">
        <f>SAStab!G2696</f>
        <v>0.91200000000000003</v>
      </c>
      <c r="BQ836">
        <f>SAStab!B12490</f>
        <v>4776</v>
      </c>
      <c r="BR836">
        <f>SAStab!C12490</f>
        <v>0</v>
      </c>
      <c r="BS836">
        <f>SAStab!D12490</f>
        <v>4517.92</v>
      </c>
      <c r="BT836">
        <f>SAStab!E12490</f>
        <v>4517.8999999999996</v>
      </c>
      <c r="BU836">
        <f>SAStab!F12490</f>
        <v>4517.8999999999996</v>
      </c>
      <c r="BV836" s="11">
        <f>SAStab!G12490</f>
        <v>4518</v>
      </c>
      <c r="BW836" s="11">
        <f>SAStab!H12490</f>
        <v>6325</v>
      </c>
      <c r="BX836" s="11">
        <f>SAStab!I12490</f>
        <v>9036</v>
      </c>
      <c r="BY836" s="11">
        <f>SAStab!J12490</f>
        <v>14457</v>
      </c>
    </row>
    <row r="837" spans="1:77">
      <c r="A837" s="7"/>
      <c r="B837" s="7" t="s">
        <v>299</v>
      </c>
      <c r="C837" s="98">
        <f>SAStab!B2697</f>
        <v>0.71099999999999997</v>
      </c>
      <c r="D837" s="52">
        <f>SAStab!B11636</f>
        <v>380</v>
      </c>
      <c r="E837" s="52">
        <f>SAStab!C11636</f>
        <v>0</v>
      </c>
      <c r="F837" s="52">
        <f>SAStab!D11636</f>
        <v>0</v>
      </c>
      <c r="G837" s="52">
        <f>SAStab!E11636</f>
        <v>0</v>
      </c>
      <c r="H837" s="52">
        <f>SAStab!F11636</f>
        <v>513.6</v>
      </c>
      <c r="I837" s="52">
        <f>SAStab!G11636</f>
        <v>514</v>
      </c>
      <c r="J837" s="52">
        <f>SAStab!H11636</f>
        <v>514</v>
      </c>
      <c r="K837" s="52">
        <f>SAStab!I11636</f>
        <v>514</v>
      </c>
      <c r="L837" s="52">
        <f>SAStab!J11636</f>
        <v>1007</v>
      </c>
      <c r="N837" s="7"/>
      <c r="O837" s="7" t="str">
        <f t="shared" si="187"/>
        <v>Medicare Part D Premium</v>
      </c>
      <c r="P837" s="98">
        <f>SAStab!C2697</f>
        <v>0.71899999999999997</v>
      </c>
      <c r="Q837">
        <f>SAStab!B11807</f>
        <v>527</v>
      </c>
      <c r="R837" s="52">
        <f>SAStab!C11807</f>
        <v>0</v>
      </c>
      <c r="S837" s="52">
        <f>SAStab!D11807</f>
        <v>0</v>
      </c>
      <c r="T837" s="52">
        <f>SAStab!E11807</f>
        <v>0</v>
      </c>
      <c r="U837" s="52">
        <f>SAStab!F11807</f>
        <v>699.6</v>
      </c>
      <c r="V837" s="52">
        <f>SAStab!G11807</f>
        <v>700</v>
      </c>
      <c r="W837" s="52">
        <f>SAStab!H11807</f>
        <v>700</v>
      </c>
      <c r="X837">
        <f>SAStab!I11807</f>
        <v>700</v>
      </c>
      <c r="Y837">
        <f>SAStab!J11807</f>
        <v>1372</v>
      </c>
      <c r="AA837" s="7"/>
      <c r="AB837" s="7" t="str">
        <f t="shared" si="188"/>
        <v>Medicare Part D Premium</v>
      </c>
      <c r="AC837" s="98">
        <f>SAStab!D2697</f>
        <v>0.72599999999999998</v>
      </c>
      <c r="AD837">
        <f>SAStab!B11978</f>
        <v>683</v>
      </c>
      <c r="AE837">
        <f>SAStab!C11978</f>
        <v>0</v>
      </c>
      <c r="AF837">
        <f>SAStab!D11978</f>
        <v>0</v>
      </c>
      <c r="AG837">
        <f>SAStab!E11978</f>
        <v>0</v>
      </c>
      <c r="AH837">
        <f>SAStab!F11978</f>
        <v>881.4</v>
      </c>
      <c r="AI837">
        <f>SAStab!G11978</f>
        <v>881</v>
      </c>
      <c r="AJ837">
        <f>SAStab!H11978</f>
        <v>881</v>
      </c>
      <c r="AK837">
        <f>SAStab!I11978</f>
        <v>1210</v>
      </c>
      <c r="AL837">
        <f>SAStab!J11978</f>
        <v>2247</v>
      </c>
      <c r="AN837" s="7"/>
      <c r="AO837" s="7" t="str">
        <f t="shared" si="189"/>
        <v>Medicare Part D Premium</v>
      </c>
      <c r="AP837" s="98">
        <f>SAStab!E2697</f>
        <v>0.72699999999999998</v>
      </c>
      <c r="AQ837" s="52">
        <f>SAStab!B12149</f>
        <v>879</v>
      </c>
      <c r="AR837" s="52">
        <f>SAStab!C12149</f>
        <v>0</v>
      </c>
      <c r="AS837" s="52">
        <f>SAStab!D12149</f>
        <v>0</v>
      </c>
      <c r="AT837" s="52">
        <f>SAStab!E12149</f>
        <v>0</v>
      </c>
      <c r="AU837" s="52">
        <f>SAStab!F12149</f>
        <v>1118.5999999999999</v>
      </c>
      <c r="AV837" s="52">
        <f>SAStab!G12149</f>
        <v>1119</v>
      </c>
      <c r="AW837" s="52">
        <f>SAStab!H12149</f>
        <v>1119</v>
      </c>
      <c r="AX837" s="52">
        <f>SAStab!I12149</f>
        <v>1535</v>
      </c>
      <c r="AY837" s="52">
        <f>SAStab!J12149</f>
        <v>2851</v>
      </c>
      <c r="BA837" s="7"/>
      <c r="BB837" s="7" t="str">
        <f t="shared" si="190"/>
        <v>Medicare Part D Premium</v>
      </c>
      <c r="BC837" s="98">
        <f>SAStab!F2697</f>
        <v>0.71699999999999997</v>
      </c>
      <c r="BD837" s="52">
        <f>SAStab!B12320</f>
        <v>1119</v>
      </c>
      <c r="BE837" s="52">
        <f>SAStab!C12320</f>
        <v>0</v>
      </c>
      <c r="BF837" s="52">
        <f>SAStab!D12320</f>
        <v>0</v>
      </c>
      <c r="BG837" s="52">
        <f>SAStab!E12320</f>
        <v>0</v>
      </c>
      <c r="BH837" s="52">
        <f>SAStab!F12320</f>
        <v>1396.5</v>
      </c>
      <c r="BI837" s="52">
        <f>SAStab!G12320</f>
        <v>1397</v>
      </c>
      <c r="BJ837" s="52">
        <f>SAStab!H12320</f>
        <v>1397</v>
      </c>
      <c r="BK837" s="52">
        <f>SAStab!I12320</f>
        <v>2738</v>
      </c>
      <c r="BL837" s="52">
        <f>SAStab!J12320</f>
        <v>3560</v>
      </c>
      <c r="BN837" s="7"/>
      <c r="BO837" s="7" t="str">
        <f t="shared" si="191"/>
        <v>Medicare Part D Premium</v>
      </c>
      <c r="BP837" s="98">
        <f>SAStab!G2697</f>
        <v>0.71799999999999997</v>
      </c>
      <c r="BQ837">
        <f>SAStab!B12491</f>
        <v>1410</v>
      </c>
      <c r="BR837">
        <f>SAStab!C12491</f>
        <v>0</v>
      </c>
      <c r="BS837">
        <f>SAStab!D12491</f>
        <v>0</v>
      </c>
      <c r="BT837">
        <f>SAStab!E12491</f>
        <v>0</v>
      </c>
      <c r="BU837">
        <f>SAStab!F12491</f>
        <v>1697.3</v>
      </c>
      <c r="BV837" s="11">
        <f>SAStab!G12491</f>
        <v>1697</v>
      </c>
      <c r="BW837" s="11">
        <f>SAStab!H12491</f>
        <v>2330</v>
      </c>
      <c r="BX837" s="11">
        <f>SAStab!I12491</f>
        <v>3328</v>
      </c>
      <c r="BY837" s="11">
        <f>SAStab!J12491</f>
        <v>5325</v>
      </c>
    </row>
    <row r="838" spans="1:77">
      <c r="A838" s="7"/>
      <c r="B838" s="7" t="s">
        <v>513</v>
      </c>
      <c r="C838" s="98">
        <f>SAStab!B2698</f>
        <v>0.998</v>
      </c>
      <c r="D838" s="52">
        <f>SAStab!B11637</f>
        <v>54620</v>
      </c>
      <c r="E838" s="52">
        <f>SAStab!C11637</f>
        <v>17897.48</v>
      </c>
      <c r="F838" s="52">
        <f>SAStab!D11637</f>
        <v>21816.32</v>
      </c>
      <c r="G838" s="52">
        <f>SAStab!E11637</f>
        <v>30510.7</v>
      </c>
      <c r="H838" s="52">
        <f>SAStab!F11637</f>
        <v>47239.1</v>
      </c>
      <c r="I838" s="52">
        <f>SAStab!G11637</f>
        <v>70950</v>
      </c>
      <c r="J838" s="52">
        <f>SAStab!H11637</f>
        <v>96322</v>
      </c>
      <c r="K838" s="52">
        <f>SAStab!I11637</f>
        <v>113629</v>
      </c>
      <c r="L838" s="52">
        <f>SAStab!J11637</f>
        <v>166727</v>
      </c>
      <c r="N838" s="7"/>
      <c r="O838" s="7" t="str">
        <f t="shared" si="187"/>
        <v>Equivalent Cash Income</v>
      </c>
      <c r="P838" s="98">
        <f>SAStab!C2698</f>
        <v>0.998</v>
      </c>
      <c r="Q838">
        <f>SAStab!B11808</f>
        <v>61156</v>
      </c>
      <c r="R838" s="52">
        <f>SAStab!C11808</f>
        <v>21029.19</v>
      </c>
      <c r="S838" s="52">
        <f>SAStab!D11808</f>
        <v>25553.07</v>
      </c>
      <c r="T838" s="52">
        <f>SAStab!E11808</f>
        <v>35451.5</v>
      </c>
      <c r="U838" s="52">
        <f>SAStab!F11808</f>
        <v>53015.5</v>
      </c>
      <c r="V838" s="52">
        <f>SAStab!G11808</f>
        <v>76678</v>
      </c>
      <c r="W838" s="52">
        <f>SAStab!H11808</f>
        <v>107611</v>
      </c>
      <c r="X838">
        <f>SAStab!I11808</f>
        <v>129050</v>
      </c>
      <c r="Y838">
        <f>SAStab!J11808</f>
        <v>182094</v>
      </c>
      <c r="AA838" s="7"/>
      <c r="AB838" s="7" t="str">
        <f t="shared" si="188"/>
        <v>Equivalent Cash Income</v>
      </c>
      <c r="AC838" s="98">
        <f>SAStab!D2698</f>
        <v>0.998</v>
      </c>
      <c r="AD838">
        <f>SAStab!B11979</f>
        <v>64727</v>
      </c>
      <c r="AE838">
        <f>SAStab!C11979</f>
        <v>23022.19</v>
      </c>
      <c r="AF838">
        <f>SAStab!D11979</f>
        <v>27542.080000000002</v>
      </c>
      <c r="AG838">
        <f>SAStab!E11979</f>
        <v>37155</v>
      </c>
      <c r="AH838">
        <f>SAStab!F11979</f>
        <v>55505.3</v>
      </c>
      <c r="AI838">
        <f>SAStab!G11979</f>
        <v>80992</v>
      </c>
      <c r="AJ838">
        <f>SAStab!H11979</f>
        <v>112821</v>
      </c>
      <c r="AK838">
        <f>SAStab!I11979</f>
        <v>138254</v>
      </c>
      <c r="AL838">
        <f>SAStab!J11979</f>
        <v>210895</v>
      </c>
      <c r="AN838" s="7"/>
      <c r="AO838" s="7" t="str">
        <f t="shared" si="189"/>
        <v>Equivalent Cash Income</v>
      </c>
      <c r="AP838" s="98">
        <f>SAStab!E2698</f>
        <v>0.998</v>
      </c>
      <c r="AQ838" s="52">
        <f>SAStab!B12150</f>
        <v>68996</v>
      </c>
      <c r="AR838" s="52">
        <f>SAStab!C12150</f>
        <v>23656.7</v>
      </c>
      <c r="AS838" s="52">
        <f>SAStab!D12150</f>
        <v>28224.92</v>
      </c>
      <c r="AT838" s="52">
        <f>SAStab!E12150</f>
        <v>38092.400000000001</v>
      </c>
      <c r="AU838" s="52">
        <f>SAStab!F12150</f>
        <v>56921.4</v>
      </c>
      <c r="AV838" s="52">
        <f>SAStab!G12150</f>
        <v>86167</v>
      </c>
      <c r="AW838" s="52">
        <f>SAStab!H12150</f>
        <v>124374</v>
      </c>
      <c r="AX838" s="52">
        <f>SAStab!I12150</f>
        <v>156537</v>
      </c>
      <c r="AY838" s="52">
        <f>SAStab!J12150</f>
        <v>230492</v>
      </c>
      <c r="BA838" s="7"/>
      <c r="BB838" s="7" t="str">
        <f t="shared" si="190"/>
        <v>Equivalent Cash Income</v>
      </c>
      <c r="BC838" s="98">
        <f>SAStab!F2698</f>
        <v>0.997</v>
      </c>
      <c r="BD838" s="52">
        <f>SAStab!B12321</f>
        <v>77998</v>
      </c>
      <c r="BE838" s="52">
        <f>SAStab!C12321</f>
        <v>25009.25</v>
      </c>
      <c r="BF838" s="52">
        <f>SAStab!D12321</f>
        <v>30764.93</v>
      </c>
      <c r="BG838" s="52">
        <f>SAStab!E12321</f>
        <v>41689.1</v>
      </c>
      <c r="BH838" s="52">
        <f>SAStab!F12321</f>
        <v>64075</v>
      </c>
      <c r="BI838" s="52">
        <f>SAStab!G12321</f>
        <v>98886</v>
      </c>
      <c r="BJ838" s="52">
        <f>SAStab!H12321</f>
        <v>140985</v>
      </c>
      <c r="BK838" s="52">
        <f>SAStab!I12321</f>
        <v>174207</v>
      </c>
      <c r="BL838" s="52">
        <f>SAStab!J12321</f>
        <v>278892</v>
      </c>
      <c r="BN838" s="7"/>
      <c r="BO838" s="7" t="str">
        <f t="shared" si="191"/>
        <v>Equivalent Cash Income</v>
      </c>
      <c r="BP838" s="98">
        <f>SAStab!G2698</f>
        <v>0.997</v>
      </c>
      <c r="BQ838">
        <f>SAStab!B12492</f>
        <v>86614</v>
      </c>
      <c r="BR838">
        <f>SAStab!C12492</f>
        <v>27630.34</v>
      </c>
      <c r="BS838">
        <f>SAStab!D12492</f>
        <v>34044.71</v>
      </c>
      <c r="BT838">
        <f>SAStab!E12492</f>
        <v>46672.9</v>
      </c>
      <c r="BU838">
        <f>SAStab!F12492</f>
        <v>71660</v>
      </c>
      <c r="BV838" s="11">
        <f>SAStab!G12492</f>
        <v>109122</v>
      </c>
      <c r="BW838" s="11">
        <f>SAStab!H12492</f>
        <v>157865</v>
      </c>
      <c r="BX838" s="11">
        <f>SAStab!I12492</f>
        <v>194212</v>
      </c>
      <c r="BY838" s="11">
        <f>SAStab!J12492</f>
        <v>298419</v>
      </c>
    </row>
    <row r="839" spans="1:77">
      <c r="A839" s="7"/>
      <c r="B839" s="7" t="s">
        <v>514</v>
      </c>
      <c r="C839" s="98">
        <f>SAStab!B2699</f>
        <v>0.41699999999999998</v>
      </c>
      <c r="D839" s="52">
        <f>SAStab!B11638</f>
        <v>2882</v>
      </c>
      <c r="E839" s="52">
        <f>SAStab!C11638</f>
        <v>0</v>
      </c>
      <c r="F839" s="52">
        <f>SAStab!D11638</f>
        <v>0</v>
      </c>
      <c r="G839" s="52">
        <f>SAStab!E11638</f>
        <v>0</v>
      </c>
      <c r="H839" s="52">
        <f>SAStab!F11638</f>
        <v>0</v>
      </c>
      <c r="I839" s="52">
        <f>SAStab!G11638</f>
        <v>2789</v>
      </c>
      <c r="J839" s="52">
        <f>SAStab!H11638</f>
        <v>9483</v>
      </c>
      <c r="K839" s="52">
        <f>SAStab!I11638</f>
        <v>14482</v>
      </c>
      <c r="L839" s="52">
        <f>SAStab!J11638</f>
        <v>32172</v>
      </c>
      <c r="N839" s="7"/>
      <c r="O839" s="7" t="str">
        <f t="shared" si="187"/>
        <v>Equivalent IRA Withdrawal</v>
      </c>
      <c r="P839" s="98">
        <f>SAStab!C2699</f>
        <v>0.57899999999999996</v>
      </c>
      <c r="Q839">
        <f>SAStab!B11809</f>
        <v>5526</v>
      </c>
      <c r="R839" s="52">
        <f>SAStab!C11809</f>
        <v>0</v>
      </c>
      <c r="S839" s="52">
        <f>SAStab!D11809</f>
        <v>0</v>
      </c>
      <c r="T839" s="52">
        <f>SAStab!E11809</f>
        <v>0</v>
      </c>
      <c r="U839" s="52">
        <f>SAStab!F11809</f>
        <v>1267</v>
      </c>
      <c r="V839" s="52">
        <f>SAStab!G11809</f>
        <v>7189</v>
      </c>
      <c r="W839" s="52">
        <f>SAStab!H11809</f>
        <v>15291</v>
      </c>
      <c r="X839">
        <f>SAStab!I11809</f>
        <v>23290</v>
      </c>
      <c r="Y839">
        <f>SAStab!J11809</f>
        <v>48667</v>
      </c>
      <c r="AA839" s="7"/>
      <c r="AB839" s="7" t="str">
        <f t="shared" si="188"/>
        <v>Equivalent IRA Withdrawal</v>
      </c>
      <c r="AC839" s="98">
        <f>SAStab!D2699</f>
        <v>0.64900000000000002</v>
      </c>
      <c r="AD839">
        <f>SAStab!B11980</f>
        <v>8262</v>
      </c>
      <c r="AE839">
        <f>SAStab!C11980</f>
        <v>0</v>
      </c>
      <c r="AF839">
        <f>SAStab!D11980</f>
        <v>0</v>
      </c>
      <c r="AG839">
        <f>SAStab!E11980</f>
        <v>0</v>
      </c>
      <c r="AH839">
        <f>SAStab!F11980</f>
        <v>2985</v>
      </c>
      <c r="AI839">
        <f>SAStab!G11980</f>
        <v>10946</v>
      </c>
      <c r="AJ839">
        <f>SAStab!H11980</f>
        <v>21960</v>
      </c>
      <c r="AK839">
        <f>SAStab!I11980</f>
        <v>31155</v>
      </c>
      <c r="AL839">
        <f>SAStab!J11980</f>
        <v>66065</v>
      </c>
      <c r="AN839" s="7"/>
      <c r="AO839" s="7" t="str">
        <f t="shared" si="189"/>
        <v>Equivalent IRA Withdrawal</v>
      </c>
      <c r="AP839" s="98">
        <f>SAStab!E2699</f>
        <v>0.66700000000000004</v>
      </c>
      <c r="AQ839" s="52">
        <f>SAStab!B12151</f>
        <v>10261</v>
      </c>
      <c r="AR839" s="52">
        <f>SAStab!C12151</f>
        <v>0</v>
      </c>
      <c r="AS839" s="52">
        <f>SAStab!D12151</f>
        <v>0</v>
      </c>
      <c r="AT839" s="52">
        <f>SAStab!E12151</f>
        <v>0</v>
      </c>
      <c r="AU839" s="52">
        <f>SAStab!F12151</f>
        <v>4085.6</v>
      </c>
      <c r="AV839" s="52">
        <f>SAStab!G12151</f>
        <v>13354</v>
      </c>
      <c r="AW839" s="52">
        <f>SAStab!H12151</f>
        <v>26805</v>
      </c>
      <c r="AX839" s="52">
        <f>SAStab!I12151</f>
        <v>38992</v>
      </c>
      <c r="AY839" s="52">
        <f>SAStab!J12151</f>
        <v>81941</v>
      </c>
      <c r="BA839" s="7"/>
      <c r="BB839" s="7" t="str">
        <f t="shared" si="190"/>
        <v>Equivalent IRA Withdrawal</v>
      </c>
      <c r="BC839" s="98">
        <f>SAStab!F2699</f>
        <v>0.63200000000000001</v>
      </c>
      <c r="BD839" s="52">
        <f>SAStab!B12322</f>
        <v>11576</v>
      </c>
      <c r="BE839" s="52">
        <f>SAStab!C12322</f>
        <v>0</v>
      </c>
      <c r="BF839" s="52">
        <f>SAStab!D12322</f>
        <v>0</v>
      </c>
      <c r="BG839" s="52">
        <f>SAStab!E12322</f>
        <v>0</v>
      </c>
      <c r="BH839" s="52">
        <f>SAStab!F12322</f>
        <v>3831.4</v>
      </c>
      <c r="BI839" s="52">
        <f>SAStab!G12322</f>
        <v>15094</v>
      </c>
      <c r="BJ839" s="52">
        <f>SAStab!H12322</f>
        <v>30086</v>
      </c>
      <c r="BK839" s="52">
        <f>SAStab!I12322</f>
        <v>43101</v>
      </c>
      <c r="BL839" s="52">
        <f>SAStab!J12322</f>
        <v>94952</v>
      </c>
      <c r="BN839" s="7"/>
      <c r="BO839" s="7" t="str">
        <f t="shared" si="191"/>
        <v>Equivalent IRA Withdrawal</v>
      </c>
      <c r="BP839" s="98">
        <f>SAStab!G2699</f>
        <v>0.65500000000000003</v>
      </c>
      <c r="BQ839">
        <f>SAStab!B12493</f>
        <v>13585</v>
      </c>
      <c r="BR839">
        <f>SAStab!C12493</f>
        <v>0</v>
      </c>
      <c r="BS839">
        <f>SAStab!D12493</f>
        <v>0</v>
      </c>
      <c r="BT839">
        <f>SAStab!E12493</f>
        <v>0</v>
      </c>
      <c r="BU839">
        <f>SAStab!F12493</f>
        <v>5284.9</v>
      </c>
      <c r="BV839" s="11">
        <f>SAStab!G12493</f>
        <v>17988</v>
      </c>
      <c r="BW839" s="11">
        <f>SAStab!H12493</f>
        <v>34619</v>
      </c>
      <c r="BX839" s="11">
        <f>SAStab!I12493</f>
        <v>51475</v>
      </c>
      <c r="BY839" s="11">
        <f>SAStab!J12493</f>
        <v>118210</v>
      </c>
    </row>
    <row r="840" spans="1:77">
      <c r="A840" s="7"/>
      <c r="B840" s="7" t="s">
        <v>515</v>
      </c>
      <c r="C840" s="98">
        <f>SAStab!B2700</f>
        <v>0.53800000000000003</v>
      </c>
      <c r="D840" s="52">
        <f>SAStab!B11639</f>
        <v>1081</v>
      </c>
      <c r="E840" s="52">
        <f>SAStab!C11639</f>
        <v>0</v>
      </c>
      <c r="F840" s="52">
        <f>SAStab!D11639</f>
        <v>0</v>
      </c>
      <c r="G840" s="52">
        <f>SAStab!E11639</f>
        <v>0</v>
      </c>
      <c r="H840" s="52">
        <f>SAStab!F11639</f>
        <v>9.9</v>
      </c>
      <c r="I840" s="52">
        <f>SAStab!G11639</f>
        <v>659</v>
      </c>
      <c r="J840" s="52">
        <f>SAStab!H11639</f>
        <v>3140</v>
      </c>
      <c r="K840" s="52">
        <f>SAStab!I11639</f>
        <v>6101</v>
      </c>
      <c r="L840" s="52">
        <f>SAStab!J11639</f>
        <v>14273</v>
      </c>
      <c r="N840" s="7"/>
      <c r="O840" s="7" t="str">
        <f t="shared" si="187"/>
        <v>Equivalent Interest Income</v>
      </c>
      <c r="P840" s="98">
        <f>SAStab!C2700</f>
        <v>0.53200000000000003</v>
      </c>
      <c r="Q840">
        <f>SAStab!B11810</f>
        <v>1406</v>
      </c>
      <c r="R840" s="52">
        <f>SAStab!C11810</f>
        <v>0</v>
      </c>
      <c r="S840" s="52">
        <f>SAStab!D11810</f>
        <v>0</v>
      </c>
      <c r="T840" s="52">
        <f>SAStab!E11810</f>
        <v>0</v>
      </c>
      <c r="U840" s="52">
        <f>SAStab!F11810</f>
        <v>11.6</v>
      </c>
      <c r="V840" s="52">
        <f>SAStab!G11810</f>
        <v>702</v>
      </c>
      <c r="W840" s="52">
        <f>SAStab!H11810</f>
        <v>3486</v>
      </c>
      <c r="X840">
        <f>SAStab!I11810</f>
        <v>6527</v>
      </c>
      <c r="Y840">
        <f>SAStab!J11810</f>
        <v>20685</v>
      </c>
      <c r="AA840" s="7"/>
      <c r="AB840" s="7" t="str">
        <f t="shared" si="188"/>
        <v>Equivalent Interest Income</v>
      </c>
      <c r="AC840" s="98">
        <f>SAStab!D2700</f>
        <v>0.54200000000000004</v>
      </c>
      <c r="AD840">
        <f>SAStab!B11981</f>
        <v>1607</v>
      </c>
      <c r="AE840">
        <f>SAStab!C11981</f>
        <v>0</v>
      </c>
      <c r="AF840">
        <f>SAStab!D11981</f>
        <v>0</v>
      </c>
      <c r="AG840">
        <f>SAStab!E11981</f>
        <v>0</v>
      </c>
      <c r="AH840">
        <f>SAStab!F11981</f>
        <v>19</v>
      </c>
      <c r="AI840">
        <f>SAStab!G11981</f>
        <v>953</v>
      </c>
      <c r="AJ840">
        <f>SAStab!H11981</f>
        <v>4592</v>
      </c>
      <c r="AK840">
        <f>SAStab!I11981</f>
        <v>8120</v>
      </c>
      <c r="AL840">
        <f>SAStab!J11981</f>
        <v>22981</v>
      </c>
      <c r="AN840" s="7"/>
      <c r="AO840" s="7" t="str">
        <f t="shared" si="189"/>
        <v>Equivalent Interest Income</v>
      </c>
      <c r="AP840" s="98">
        <f>SAStab!E2700</f>
        <v>0.51600000000000001</v>
      </c>
      <c r="AQ840" s="52">
        <f>SAStab!B12152</f>
        <v>1647</v>
      </c>
      <c r="AR840" s="52">
        <f>SAStab!C12152</f>
        <v>0</v>
      </c>
      <c r="AS840" s="52">
        <f>SAStab!D12152</f>
        <v>0</v>
      </c>
      <c r="AT840" s="52">
        <f>SAStab!E12152</f>
        <v>0</v>
      </c>
      <c r="AU840" s="52">
        <f>SAStab!F12152</f>
        <v>9.1</v>
      </c>
      <c r="AV840" s="52">
        <f>SAStab!G12152</f>
        <v>971</v>
      </c>
      <c r="AW840" s="52">
        <f>SAStab!H12152</f>
        <v>4592</v>
      </c>
      <c r="AX840" s="52">
        <f>SAStab!I12152</f>
        <v>8739</v>
      </c>
      <c r="AY840" s="52">
        <f>SAStab!J12152</f>
        <v>22400</v>
      </c>
      <c r="BA840" s="7"/>
      <c r="BB840" s="7" t="str">
        <f t="shared" si="190"/>
        <v>Equivalent Interest Income</v>
      </c>
      <c r="BC840" s="98">
        <f>SAStab!F2700</f>
        <v>0.52600000000000002</v>
      </c>
      <c r="BD840" s="52">
        <f>SAStab!B12323</f>
        <v>1877</v>
      </c>
      <c r="BE840" s="52">
        <f>SAStab!C12323</f>
        <v>0</v>
      </c>
      <c r="BF840" s="52">
        <f>SAStab!D12323</f>
        <v>0</v>
      </c>
      <c r="BG840" s="52">
        <f>SAStab!E12323</f>
        <v>0</v>
      </c>
      <c r="BH840" s="52">
        <f>SAStab!F12323</f>
        <v>14.3</v>
      </c>
      <c r="BI840" s="52">
        <f>SAStab!G12323</f>
        <v>1044</v>
      </c>
      <c r="BJ840" s="52">
        <f>SAStab!H12323</f>
        <v>5093</v>
      </c>
      <c r="BK840" s="52">
        <f>SAStab!I12323</f>
        <v>9630</v>
      </c>
      <c r="BL840" s="52">
        <f>SAStab!J12323</f>
        <v>26073</v>
      </c>
      <c r="BN840" s="7"/>
      <c r="BO840" s="7" t="str">
        <f t="shared" si="191"/>
        <v>Equivalent Interest Income</v>
      </c>
      <c r="BP840" s="98">
        <f>SAStab!G2700</f>
        <v>0.53</v>
      </c>
      <c r="BQ840">
        <f>SAStab!B12494</f>
        <v>2247</v>
      </c>
      <c r="BR840">
        <f>SAStab!C12494</f>
        <v>0</v>
      </c>
      <c r="BS840">
        <f>SAStab!D12494</f>
        <v>0</v>
      </c>
      <c r="BT840">
        <f>SAStab!E12494</f>
        <v>0</v>
      </c>
      <c r="BU840">
        <f>SAStab!F12494</f>
        <v>15.8</v>
      </c>
      <c r="BV840" s="11">
        <f>SAStab!G12494</f>
        <v>1143</v>
      </c>
      <c r="BW840" s="11">
        <f>SAStab!H12494</f>
        <v>5770</v>
      </c>
      <c r="BX840" s="11">
        <f>SAStab!I12494</f>
        <v>10765</v>
      </c>
      <c r="BY840" s="11">
        <f>SAStab!J12494</f>
        <v>30670</v>
      </c>
    </row>
    <row r="841" spans="1:77">
      <c r="A841" s="7"/>
      <c r="B841" s="7" t="s">
        <v>516</v>
      </c>
      <c r="C841" s="98">
        <f>SAStab!B2701</f>
        <v>0.35899999999999999</v>
      </c>
      <c r="D841" s="52">
        <f>SAStab!B11640</f>
        <v>2174</v>
      </c>
      <c r="E841" s="52">
        <f>SAStab!C11640</f>
        <v>0</v>
      </c>
      <c r="F841" s="52">
        <f>SAStab!D11640</f>
        <v>0</v>
      </c>
      <c r="G841" s="52">
        <f>SAStab!E11640</f>
        <v>0</v>
      </c>
      <c r="H841" s="52">
        <f>SAStab!F11640</f>
        <v>0</v>
      </c>
      <c r="I841" s="52">
        <f>SAStab!G11640</f>
        <v>414</v>
      </c>
      <c r="J841" s="52">
        <f>SAStab!H11640</f>
        <v>5095</v>
      </c>
      <c r="K841" s="52">
        <f>SAStab!I11640</f>
        <v>12815</v>
      </c>
      <c r="L841" s="52">
        <f>SAStab!J11640</f>
        <v>35178</v>
      </c>
      <c r="N841" s="7"/>
      <c r="O841" s="7" t="str">
        <f t="shared" si="187"/>
        <v>Equivalent Dividend Income</v>
      </c>
      <c r="P841" s="98">
        <f>SAStab!C2701</f>
        <v>0.35599999999999998</v>
      </c>
      <c r="Q841">
        <f>SAStab!B11811</f>
        <v>2615</v>
      </c>
      <c r="R841" s="52">
        <f>SAStab!C11811</f>
        <v>0</v>
      </c>
      <c r="S841" s="52">
        <f>SAStab!D11811</f>
        <v>0</v>
      </c>
      <c r="T841" s="52">
        <f>SAStab!E11811</f>
        <v>0</v>
      </c>
      <c r="U841" s="52">
        <f>SAStab!F11811</f>
        <v>0</v>
      </c>
      <c r="V841" s="52">
        <f>SAStab!G11811</f>
        <v>446</v>
      </c>
      <c r="W841" s="52">
        <f>SAStab!H11811</f>
        <v>6027</v>
      </c>
      <c r="X841">
        <f>SAStab!I11811</f>
        <v>15139</v>
      </c>
      <c r="Y841">
        <f>SAStab!J11811</f>
        <v>43856</v>
      </c>
      <c r="AA841" s="7"/>
      <c r="AB841" s="7" t="str">
        <f t="shared" si="188"/>
        <v>Equivalent Dividend Income</v>
      </c>
      <c r="AC841" s="98">
        <f>SAStab!D2701</f>
        <v>0.35399999999999998</v>
      </c>
      <c r="AD841">
        <f>SAStab!B11982</f>
        <v>2810</v>
      </c>
      <c r="AE841">
        <f>SAStab!C11982</f>
        <v>0</v>
      </c>
      <c r="AF841">
        <f>SAStab!D11982</f>
        <v>0</v>
      </c>
      <c r="AG841">
        <f>SAStab!E11982</f>
        <v>0</v>
      </c>
      <c r="AH841">
        <f>SAStab!F11982</f>
        <v>0</v>
      </c>
      <c r="AI841">
        <f>SAStab!G11982</f>
        <v>584</v>
      </c>
      <c r="AJ841">
        <f>SAStab!H11982</f>
        <v>7404</v>
      </c>
      <c r="AK841">
        <f>SAStab!I11982</f>
        <v>17154</v>
      </c>
      <c r="AL841">
        <f>SAStab!J11982</f>
        <v>44759</v>
      </c>
      <c r="AN841" s="7"/>
      <c r="AO841" s="7" t="str">
        <f t="shared" si="189"/>
        <v>Equivalent Dividend Income</v>
      </c>
      <c r="AP841" s="98">
        <f>SAStab!E2701</f>
        <v>0.32500000000000001</v>
      </c>
      <c r="AQ841" s="52">
        <f>SAStab!B12153</f>
        <v>2823</v>
      </c>
      <c r="AR841" s="52">
        <f>SAStab!C12153</f>
        <v>0</v>
      </c>
      <c r="AS841" s="52">
        <f>SAStab!D12153</f>
        <v>0</v>
      </c>
      <c r="AT841" s="52">
        <f>SAStab!E12153</f>
        <v>0</v>
      </c>
      <c r="AU841" s="52">
        <f>SAStab!F12153</f>
        <v>0</v>
      </c>
      <c r="AV841" s="52">
        <f>SAStab!G12153</f>
        <v>340</v>
      </c>
      <c r="AW841" s="52">
        <f>SAStab!H12153</f>
        <v>6792</v>
      </c>
      <c r="AX841" s="52">
        <f>SAStab!I12153</f>
        <v>16345</v>
      </c>
      <c r="AY841" s="52">
        <f>SAStab!J12153</f>
        <v>49520</v>
      </c>
      <c r="BA841" s="7"/>
      <c r="BB841" s="7" t="str">
        <f t="shared" si="190"/>
        <v>Equivalent Dividend Income</v>
      </c>
      <c r="BC841" s="98">
        <f>SAStab!F2701</f>
        <v>0.32600000000000001</v>
      </c>
      <c r="BD841" s="52">
        <f>SAStab!B12324</f>
        <v>3257</v>
      </c>
      <c r="BE841" s="52">
        <f>SAStab!C12324</f>
        <v>0</v>
      </c>
      <c r="BF841" s="52">
        <f>SAStab!D12324</f>
        <v>0</v>
      </c>
      <c r="BG841" s="52">
        <f>SAStab!E12324</f>
        <v>0</v>
      </c>
      <c r="BH841" s="52">
        <f>SAStab!F12324</f>
        <v>0</v>
      </c>
      <c r="BI841" s="52">
        <f>SAStab!G12324</f>
        <v>369</v>
      </c>
      <c r="BJ841" s="52">
        <f>SAStab!H12324</f>
        <v>7731</v>
      </c>
      <c r="BK841" s="52">
        <f>SAStab!I12324</f>
        <v>18414</v>
      </c>
      <c r="BL841" s="52">
        <f>SAStab!J12324</f>
        <v>55142</v>
      </c>
      <c r="BN841" s="7"/>
      <c r="BO841" s="7" t="str">
        <f t="shared" si="191"/>
        <v>Equivalent Dividend Income</v>
      </c>
      <c r="BP841" s="98">
        <f>SAStab!G2701</f>
        <v>0.33400000000000002</v>
      </c>
      <c r="BQ841">
        <f>SAStab!B12495</f>
        <v>3389</v>
      </c>
      <c r="BR841">
        <f>SAStab!C12495</f>
        <v>0</v>
      </c>
      <c r="BS841">
        <f>SAStab!D12495</f>
        <v>0</v>
      </c>
      <c r="BT841">
        <f>SAStab!E12495</f>
        <v>0</v>
      </c>
      <c r="BU841">
        <f>SAStab!F12495</f>
        <v>0</v>
      </c>
      <c r="BV841" s="11">
        <f>SAStab!G12495</f>
        <v>499</v>
      </c>
      <c r="BW841" s="11">
        <f>SAStab!H12495</f>
        <v>8333</v>
      </c>
      <c r="BX841" s="11">
        <f>SAStab!I12495</f>
        <v>19550</v>
      </c>
      <c r="BY841" s="11">
        <f>SAStab!J12495</f>
        <v>57236</v>
      </c>
    </row>
    <row r="842" spans="1:77">
      <c r="A842" s="7"/>
      <c r="B842" s="7" t="s">
        <v>517</v>
      </c>
      <c r="C842" s="98">
        <f>SAStab!B2702</f>
        <v>9.5000000000000001E-2</v>
      </c>
      <c r="D842" s="52">
        <f>SAStab!B11641</f>
        <v>872</v>
      </c>
      <c r="E842" s="52">
        <f>SAStab!C11641</f>
        <v>0</v>
      </c>
      <c r="F842" s="52">
        <f>SAStab!D11641</f>
        <v>0</v>
      </c>
      <c r="G842" s="52">
        <f>SAStab!E11641</f>
        <v>0</v>
      </c>
      <c r="H842" s="52">
        <f>SAStab!F11641</f>
        <v>0</v>
      </c>
      <c r="I842" s="52">
        <f>SAStab!G11641</f>
        <v>0</v>
      </c>
      <c r="J842" s="52">
        <f>SAStab!H11641</f>
        <v>0</v>
      </c>
      <c r="K842" s="52">
        <f>SAStab!I11641</f>
        <v>4775</v>
      </c>
      <c r="L842" s="52">
        <f>SAStab!J11641</f>
        <v>25532</v>
      </c>
      <c r="N842" s="7"/>
      <c r="O842" s="7" t="str">
        <f t="shared" si="187"/>
        <v>Equivalent Rental Income</v>
      </c>
      <c r="P842" s="98">
        <f>SAStab!C2702</f>
        <v>9.2999999999999999E-2</v>
      </c>
      <c r="Q842">
        <f>SAStab!B11812</f>
        <v>1000</v>
      </c>
      <c r="R842" s="52">
        <f>SAStab!C11812</f>
        <v>0</v>
      </c>
      <c r="S842" s="52">
        <f>SAStab!D11812</f>
        <v>0</v>
      </c>
      <c r="T842" s="52">
        <f>SAStab!E11812</f>
        <v>0</v>
      </c>
      <c r="U842" s="52">
        <f>SAStab!F11812</f>
        <v>0</v>
      </c>
      <c r="V842" s="52">
        <f>SAStab!G11812</f>
        <v>0</v>
      </c>
      <c r="W842" s="52">
        <f>SAStab!H11812</f>
        <v>0</v>
      </c>
      <c r="X842">
        <f>SAStab!I11812</f>
        <v>5270</v>
      </c>
      <c r="Y842">
        <f>SAStab!J11812</f>
        <v>33723</v>
      </c>
      <c r="AA842" s="7"/>
      <c r="AB842" s="7" t="str">
        <f t="shared" si="188"/>
        <v>Equivalent Rental Income</v>
      </c>
      <c r="AC842" s="98">
        <f>SAStab!D2702</f>
        <v>9.1999999999999998E-2</v>
      </c>
      <c r="AD842">
        <f>SAStab!B11983</f>
        <v>1249</v>
      </c>
      <c r="AE842">
        <f>SAStab!C11983</f>
        <v>0</v>
      </c>
      <c r="AF842">
        <f>SAStab!D11983</f>
        <v>0</v>
      </c>
      <c r="AG842">
        <f>SAStab!E11983</f>
        <v>0</v>
      </c>
      <c r="AH842">
        <f>SAStab!F11983</f>
        <v>0</v>
      </c>
      <c r="AI842">
        <f>SAStab!G11983</f>
        <v>0</v>
      </c>
      <c r="AJ842">
        <f>SAStab!H11983</f>
        <v>0</v>
      </c>
      <c r="AK842">
        <f>SAStab!I11983</f>
        <v>5725</v>
      </c>
      <c r="AL842">
        <f>SAStab!J11983</f>
        <v>41954</v>
      </c>
      <c r="AN842" s="7"/>
      <c r="AO842" s="7" t="str">
        <f t="shared" si="189"/>
        <v>Equivalent Rental Income</v>
      </c>
      <c r="AP842" s="98">
        <f>SAStab!E2702</f>
        <v>9.4E-2</v>
      </c>
      <c r="AQ842" s="52">
        <f>SAStab!B12154</f>
        <v>1295</v>
      </c>
      <c r="AR842" s="52">
        <f>SAStab!C12154</f>
        <v>0</v>
      </c>
      <c r="AS842" s="52">
        <f>SAStab!D12154</f>
        <v>0</v>
      </c>
      <c r="AT842" s="52">
        <f>SAStab!E12154</f>
        <v>0</v>
      </c>
      <c r="AU842" s="52">
        <f>SAStab!F12154</f>
        <v>0</v>
      </c>
      <c r="AV842" s="52">
        <f>SAStab!G12154</f>
        <v>0</v>
      </c>
      <c r="AW842" s="52">
        <f>SAStab!H12154</f>
        <v>0</v>
      </c>
      <c r="AX842" s="52">
        <f>SAStab!I12154</f>
        <v>6937</v>
      </c>
      <c r="AY842" s="52">
        <f>SAStab!J12154</f>
        <v>39730</v>
      </c>
      <c r="BA842" s="7"/>
      <c r="BB842" s="7" t="str">
        <f t="shared" si="190"/>
        <v>Equivalent Rental Income</v>
      </c>
      <c r="BC842" s="98">
        <f>SAStab!F2702</f>
        <v>9.9000000000000005E-2</v>
      </c>
      <c r="BD842" s="52">
        <f>SAStab!B12325</f>
        <v>1438</v>
      </c>
      <c r="BE842" s="52">
        <f>SAStab!C12325</f>
        <v>0</v>
      </c>
      <c r="BF842" s="52">
        <f>SAStab!D12325</f>
        <v>0</v>
      </c>
      <c r="BG842" s="52">
        <f>SAStab!E12325</f>
        <v>0</v>
      </c>
      <c r="BH842" s="52">
        <f>SAStab!F12325</f>
        <v>0</v>
      </c>
      <c r="BI842" s="52">
        <f>SAStab!G12325</f>
        <v>0</v>
      </c>
      <c r="BJ842" s="52">
        <f>SAStab!H12325</f>
        <v>0</v>
      </c>
      <c r="BK842" s="52">
        <f>SAStab!I12325</f>
        <v>8025</v>
      </c>
      <c r="BL842" s="52">
        <f>SAStab!J12325</f>
        <v>50352</v>
      </c>
      <c r="BN842" s="7"/>
      <c r="BO842" s="7" t="str">
        <f t="shared" si="191"/>
        <v>Equivalent Rental Income</v>
      </c>
      <c r="BP842" s="98">
        <f>SAStab!G2702</f>
        <v>0.09</v>
      </c>
      <c r="BQ842">
        <f>SAStab!B12496</f>
        <v>1545</v>
      </c>
      <c r="BR842">
        <f>SAStab!C12496</f>
        <v>0</v>
      </c>
      <c r="BS842">
        <f>SAStab!D12496</f>
        <v>0</v>
      </c>
      <c r="BT842">
        <f>SAStab!E12496</f>
        <v>0</v>
      </c>
      <c r="BU842">
        <f>SAStab!F12496</f>
        <v>0</v>
      </c>
      <c r="BV842" s="11">
        <f>SAStab!G12496</f>
        <v>0</v>
      </c>
      <c r="BW842" s="11">
        <f>SAStab!H12496</f>
        <v>0</v>
      </c>
      <c r="BX842" s="11">
        <f>SAStab!I12496</f>
        <v>7637</v>
      </c>
      <c r="BY842" s="11">
        <f>SAStab!J12496</f>
        <v>55582</v>
      </c>
    </row>
    <row r="843" spans="1:77">
      <c r="A843" s="6" t="s">
        <v>114</v>
      </c>
      <c r="B843" s="7"/>
      <c r="C843" s="98"/>
      <c r="N843" s="6" t="s">
        <v>114</v>
      </c>
      <c r="O843" s="7"/>
      <c r="P843" s="98"/>
      <c r="AA843" s="6" t="s">
        <v>114</v>
      </c>
      <c r="AB843" s="7"/>
      <c r="AC843" s="98"/>
      <c r="AN843" s="6" t="s">
        <v>114</v>
      </c>
      <c r="AO843" s="7"/>
      <c r="AP843" s="98"/>
      <c r="BA843" s="6" t="s">
        <v>114</v>
      </c>
      <c r="BB843" s="7"/>
      <c r="BC843" s="98"/>
      <c r="BN843" s="6" t="s">
        <v>114</v>
      </c>
      <c r="BO843" s="7"/>
      <c r="BP843" s="98"/>
    </row>
    <row r="844" spans="1:77">
      <c r="A844" s="7"/>
      <c r="B844" s="7" t="s">
        <v>512</v>
      </c>
      <c r="C844" s="98">
        <f>SAStab!B2713</f>
        <v>1</v>
      </c>
      <c r="D844" s="52">
        <f>SAStab!B11642</f>
        <v>161273</v>
      </c>
      <c r="E844" s="52">
        <f>SAStab!C11642</f>
        <v>37893.21</v>
      </c>
      <c r="F844" s="52">
        <f>SAStab!D11642</f>
        <v>48957.87</v>
      </c>
      <c r="G844" s="52">
        <f>SAStab!E11642</f>
        <v>73525.5</v>
      </c>
      <c r="H844" s="52">
        <f>SAStab!F11642</f>
        <v>114225.60000000001</v>
      </c>
      <c r="I844" s="52">
        <f>SAStab!G11642</f>
        <v>180863</v>
      </c>
      <c r="J844" s="52">
        <f>SAStab!H11642</f>
        <v>272228</v>
      </c>
      <c r="K844" s="52">
        <f>SAStab!I11642</f>
        <v>386787</v>
      </c>
      <c r="L844" s="52">
        <f>SAStab!J11642</f>
        <v>975782</v>
      </c>
      <c r="N844" s="7"/>
      <c r="O844" s="7" t="str">
        <f t="shared" ref="O844:O870" si="192">$B844</f>
        <v>Equivalent Annuity Income</v>
      </c>
      <c r="P844" s="98">
        <f>SAStab!C2713</f>
        <v>1</v>
      </c>
      <c r="Q844">
        <f>SAStab!B11813</f>
        <v>176264</v>
      </c>
      <c r="R844" s="52">
        <f>SAStab!C11813</f>
        <v>44414.86</v>
      </c>
      <c r="S844" s="52">
        <f>SAStab!D11813</f>
        <v>55899.35</v>
      </c>
      <c r="T844" s="52">
        <f>SAStab!E11813</f>
        <v>82959.399999999994</v>
      </c>
      <c r="U844" s="52">
        <f>SAStab!F11813</f>
        <v>126904.9</v>
      </c>
      <c r="V844" s="52">
        <f>SAStab!G11813</f>
        <v>198252</v>
      </c>
      <c r="W844" s="52">
        <f>SAStab!H11813</f>
        <v>309531</v>
      </c>
      <c r="X844">
        <f>SAStab!I11813</f>
        <v>442537</v>
      </c>
      <c r="Y844">
        <f>SAStab!J11813</f>
        <v>1022162</v>
      </c>
      <c r="AA844" s="7"/>
      <c r="AB844" s="7" t="str">
        <f t="shared" ref="AB844:AB870" si="193">$B844</f>
        <v>Equivalent Annuity Income</v>
      </c>
      <c r="AC844" s="98">
        <f>SAStab!D2713</f>
        <v>1</v>
      </c>
      <c r="AD844">
        <f>SAStab!B11984</f>
        <v>190051</v>
      </c>
      <c r="AE844">
        <f>SAStab!C11984</f>
        <v>48240.56</v>
      </c>
      <c r="AF844">
        <f>SAStab!D11984</f>
        <v>60157.38</v>
      </c>
      <c r="AG844">
        <f>SAStab!E11984</f>
        <v>88286</v>
      </c>
      <c r="AH844">
        <f>SAStab!F11984</f>
        <v>135966.5</v>
      </c>
      <c r="AI844">
        <f>SAStab!G11984</f>
        <v>211706</v>
      </c>
      <c r="AJ844">
        <f>SAStab!H11984</f>
        <v>338636</v>
      </c>
      <c r="AK844">
        <f>SAStab!I11984</f>
        <v>479072</v>
      </c>
      <c r="AL844">
        <f>SAStab!J11984</f>
        <v>1056623</v>
      </c>
      <c r="AN844" s="7"/>
      <c r="AO844" s="7" t="str">
        <f t="shared" ref="AO844:AO870" si="194">$B844</f>
        <v>Equivalent Annuity Income</v>
      </c>
      <c r="AP844" s="98">
        <f>SAStab!E2713</f>
        <v>1</v>
      </c>
      <c r="AQ844" s="52">
        <f>SAStab!B12155</f>
        <v>209596</v>
      </c>
      <c r="AR844" s="52">
        <f>SAStab!C12155</f>
        <v>50377.120000000003</v>
      </c>
      <c r="AS844" s="52">
        <f>SAStab!D12155</f>
        <v>62240.3</v>
      </c>
      <c r="AT844" s="52">
        <f>SAStab!E12155</f>
        <v>91551.1</v>
      </c>
      <c r="AU844" s="52">
        <f>SAStab!F12155</f>
        <v>145690.6</v>
      </c>
      <c r="AV844" s="52">
        <f>SAStab!G12155</f>
        <v>235895</v>
      </c>
      <c r="AW844" s="52">
        <f>SAStab!H12155</f>
        <v>380468</v>
      </c>
      <c r="AX844" s="52">
        <f>SAStab!I12155</f>
        <v>551599</v>
      </c>
      <c r="AY844" s="52">
        <f>SAStab!J12155</f>
        <v>1206787</v>
      </c>
      <c r="BA844" s="7"/>
      <c r="BB844" s="7" t="str">
        <f t="shared" ref="BB844:BB870" si="195">$B844</f>
        <v>Equivalent Annuity Income</v>
      </c>
      <c r="BC844" s="98">
        <f>SAStab!F2713</f>
        <v>1</v>
      </c>
      <c r="BD844" s="52">
        <f>SAStab!B12326</f>
        <v>226282</v>
      </c>
      <c r="BE844" s="52">
        <f>SAStab!C12326</f>
        <v>54018.32</v>
      </c>
      <c r="BF844" s="52">
        <f>SAStab!D12326</f>
        <v>67227.240000000005</v>
      </c>
      <c r="BG844" s="52">
        <f>SAStab!E12326</f>
        <v>99332.6</v>
      </c>
      <c r="BH844" s="52">
        <f>SAStab!F12326</f>
        <v>158307.9</v>
      </c>
      <c r="BI844" s="52">
        <f>SAStab!G12326</f>
        <v>256397</v>
      </c>
      <c r="BJ844" s="52">
        <f>SAStab!H12326</f>
        <v>405429</v>
      </c>
      <c r="BK844" s="52">
        <f>SAStab!I12326</f>
        <v>584747</v>
      </c>
      <c r="BL844" s="52">
        <f>SAStab!J12326</f>
        <v>1269664</v>
      </c>
      <c r="BN844" s="7"/>
      <c r="BO844" s="7" t="str">
        <f t="shared" ref="BO844:BO870" si="196">$B844</f>
        <v>Equivalent Annuity Income</v>
      </c>
      <c r="BP844" s="98">
        <f>SAStab!G2713</f>
        <v>1</v>
      </c>
      <c r="BQ844">
        <f>SAStab!B12497</f>
        <v>237627</v>
      </c>
      <c r="BR844">
        <f>SAStab!C12497</f>
        <v>58709.39</v>
      </c>
      <c r="BS844">
        <f>SAStab!D12497</f>
        <v>72473</v>
      </c>
      <c r="BT844">
        <f>SAStab!E12497</f>
        <v>107325.5</v>
      </c>
      <c r="BU844">
        <f>SAStab!F12497</f>
        <v>173005.2</v>
      </c>
      <c r="BV844" s="11">
        <f>SAStab!G12497</f>
        <v>273088</v>
      </c>
      <c r="BW844" s="11">
        <f>SAStab!H12497</f>
        <v>436824</v>
      </c>
      <c r="BX844" s="11">
        <f>SAStab!I12497</f>
        <v>617939</v>
      </c>
      <c r="BY844" s="11">
        <f>SAStab!J12497</f>
        <v>1235860</v>
      </c>
    </row>
    <row r="845" spans="1:77">
      <c r="A845" s="7"/>
      <c r="B845" s="7" t="s">
        <v>39</v>
      </c>
      <c r="C845" s="98">
        <f>SAStab!B2714</f>
        <v>0.80300000000000005</v>
      </c>
      <c r="D845" s="52">
        <f>SAStab!B11643</f>
        <v>18859</v>
      </c>
      <c r="E845" s="52">
        <f>SAStab!C11643</f>
        <v>0</v>
      </c>
      <c r="F845" s="52">
        <f>SAStab!D11643</f>
        <v>0</v>
      </c>
      <c r="G845" s="52">
        <f>SAStab!E11643</f>
        <v>8424.1</v>
      </c>
      <c r="H845" s="52">
        <f>SAStab!F11643</f>
        <v>21505.599999999999</v>
      </c>
      <c r="I845" s="52">
        <f>SAStab!G11643</f>
        <v>28014</v>
      </c>
      <c r="J845" s="52">
        <f>SAStab!H11643</f>
        <v>32539</v>
      </c>
      <c r="K845" s="52">
        <f>SAStab!I11643</f>
        <v>35416</v>
      </c>
      <c r="L845" s="52">
        <f>SAStab!J11643</f>
        <v>40656</v>
      </c>
      <c r="N845" s="7"/>
      <c r="O845" s="7" t="str">
        <f t="shared" si="192"/>
        <v>Social Security Benefits</v>
      </c>
      <c r="P845" s="98">
        <f>SAStab!C2714</f>
        <v>0.85099999999999998</v>
      </c>
      <c r="Q845">
        <f>SAStab!B11814</f>
        <v>23122</v>
      </c>
      <c r="R845" s="52">
        <f>SAStab!C11814</f>
        <v>0</v>
      </c>
      <c r="S845" s="52">
        <f>SAStab!D11814</f>
        <v>0</v>
      </c>
      <c r="T845" s="52">
        <f>SAStab!E11814</f>
        <v>15435.8</v>
      </c>
      <c r="U845" s="52">
        <f>SAStab!F11814</f>
        <v>26646.6</v>
      </c>
      <c r="V845" s="52">
        <f>SAStab!G11814</f>
        <v>32385</v>
      </c>
      <c r="W845" s="52">
        <f>SAStab!H11814</f>
        <v>36689</v>
      </c>
      <c r="X845">
        <f>SAStab!I11814</f>
        <v>39827</v>
      </c>
      <c r="Y845">
        <f>SAStab!J11814</f>
        <v>45655</v>
      </c>
      <c r="AA845" s="7"/>
      <c r="AB845" s="7" t="str">
        <f t="shared" si="193"/>
        <v>Social Security Benefits</v>
      </c>
      <c r="AC845" s="98">
        <f>SAStab!D2714</f>
        <v>0.876</v>
      </c>
      <c r="AD845">
        <f>SAStab!B11985</f>
        <v>26650</v>
      </c>
      <c r="AE845">
        <f>SAStab!C11985</f>
        <v>0</v>
      </c>
      <c r="AF845">
        <f>SAStab!D11985</f>
        <v>0</v>
      </c>
      <c r="AG845">
        <f>SAStab!E11985</f>
        <v>21236.7</v>
      </c>
      <c r="AH845">
        <f>SAStab!F11985</f>
        <v>29816.3</v>
      </c>
      <c r="AI845">
        <f>SAStab!G11985</f>
        <v>35706</v>
      </c>
      <c r="AJ845">
        <f>SAStab!H11985</f>
        <v>40862</v>
      </c>
      <c r="AK845">
        <f>SAStab!I11985</f>
        <v>44145</v>
      </c>
      <c r="AL845">
        <f>SAStab!J11985</f>
        <v>49884</v>
      </c>
      <c r="AN845" s="7"/>
      <c r="AO845" s="7" t="str">
        <f t="shared" si="194"/>
        <v>Social Security Benefits</v>
      </c>
      <c r="AP845" s="98">
        <f>SAStab!E2714</f>
        <v>0.89600000000000002</v>
      </c>
      <c r="AQ845" s="52">
        <f>SAStab!B12156</f>
        <v>30106</v>
      </c>
      <c r="AR845" s="52">
        <f>SAStab!C12156</f>
        <v>0</v>
      </c>
      <c r="AS845" s="52">
        <f>SAStab!D12156</f>
        <v>0</v>
      </c>
      <c r="AT845" s="52">
        <f>SAStab!E12156</f>
        <v>24715.3</v>
      </c>
      <c r="AU845" s="52">
        <f>SAStab!F12156</f>
        <v>32839.199999999997</v>
      </c>
      <c r="AV845" s="52">
        <f>SAStab!G12156</f>
        <v>40001</v>
      </c>
      <c r="AW845" s="52">
        <f>SAStab!H12156</f>
        <v>45506</v>
      </c>
      <c r="AX845" s="52">
        <f>SAStab!I12156</f>
        <v>48790</v>
      </c>
      <c r="AY845" s="52">
        <f>SAStab!J12156</f>
        <v>56027</v>
      </c>
      <c r="BA845" s="7"/>
      <c r="BB845" s="7" t="str">
        <f t="shared" si="195"/>
        <v>Social Security Benefits</v>
      </c>
      <c r="BC845" s="98">
        <f>SAStab!F2714</f>
        <v>0.89100000000000001</v>
      </c>
      <c r="BD845" s="52">
        <f>SAStab!B12327</f>
        <v>33266</v>
      </c>
      <c r="BE845" s="52">
        <f>SAStab!C12327</f>
        <v>0</v>
      </c>
      <c r="BF845" s="52">
        <f>SAStab!D12327</f>
        <v>0</v>
      </c>
      <c r="BG845" s="52">
        <f>SAStab!E12327</f>
        <v>26691.5</v>
      </c>
      <c r="BH845" s="52">
        <f>SAStab!F12327</f>
        <v>36496.5</v>
      </c>
      <c r="BI845" s="52">
        <f>SAStab!G12327</f>
        <v>44505</v>
      </c>
      <c r="BJ845" s="52">
        <f>SAStab!H12327</f>
        <v>50147</v>
      </c>
      <c r="BK845" s="52">
        <f>SAStab!I12327</f>
        <v>54075</v>
      </c>
      <c r="BL845" s="52">
        <f>SAStab!J12327</f>
        <v>61523</v>
      </c>
      <c r="BN845" s="7"/>
      <c r="BO845" s="7" t="str">
        <f t="shared" si="196"/>
        <v>Social Security Benefits</v>
      </c>
      <c r="BP845" s="98">
        <f>SAStab!G2714</f>
        <v>0.89400000000000002</v>
      </c>
      <c r="BQ845">
        <f>SAStab!B12498</f>
        <v>37693</v>
      </c>
      <c r="BR845">
        <f>SAStab!C12498</f>
        <v>0</v>
      </c>
      <c r="BS845">
        <f>SAStab!D12498</f>
        <v>0</v>
      </c>
      <c r="BT845">
        <f>SAStab!E12498</f>
        <v>31127</v>
      </c>
      <c r="BU845">
        <f>SAStab!F12498</f>
        <v>41569.199999999997</v>
      </c>
      <c r="BV845" s="11">
        <f>SAStab!G12498</f>
        <v>49554</v>
      </c>
      <c r="BW845" s="11">
        <f>SAStab!H12498</f>
        <v>56349</v>
      </c>
      <c r="BX845" s="11">
        <f>SAStab!I12498</f>
        <v>60285</v>
      </c>
      <c r="BY845" s="11">
        <f>SAStab!J12498</f>
        <v>68758</v>
      </c>
    </row>
    <row r="846" spans="1:77">
      <c r="B846" s="7" t="s">
        <v>63</v>
      </c>
      <c r="C846" s="98">
        <f>SAStab!B2715</f>
        <v>0</v>
      </c>
      <c r="D846" s="52">
        <f>SAStab!B11644</f>
        <v>0</v>
      </c>
      <c r="E846" s="52">
        <f>SAStab!C11644</f>
        <v>0</v>
      </c>
      <c r="F846" s="52">
        <f>SAStab!D11644</f>
        <v>0</v>
      </c>
      <c r="G846" s="52">
        <f>SAStab!E11644</f>
        <v>0</v>
      </c>
      <c r="H846" s="52">
        <f>SAStab!F11644</f>
        <v>0</v>
      </c>
      <c r="I846" s="52">
        <f>SAStab!G11644</f>
        <v>0</v>
      </c>
      <c r="J846" s="52">
        <f>SAStab!H11644</f>
        <v>0</v>
      </c>
      <c r="K846" s="52">
        <f>SAStab!I11644</f>
        <v>0</v>
      </c>
      <c r="L846" s="52">
        <f>SAStab!J11644</f>
        <v>0</v>
      </c>
      <c r="O846" s="7" t="str">
        <f t="shared" si="192"/>
        <v>SSI</v>
      </c>
      <c r="P846" s="98">
        <f>SAStab!C2715</f>
        <v>0</v>
      </c>
      <c r="Q846">
        <f>SAStab!B11815</f>
        <v>1</v>
      </c>
      <c r="R846" s="52">
        <f>SAStab!C11815</f>
        <v>0</v>
      </c>
      <c r="S846" s="52">
        <f>SAStab!D11815</f>
        <v>0</v>
      </c>
      <c r="T846" s="52">
        <f>SAStab!E11815</f>
        <v>0</v>
      </c>
      <c r="U846" s="52">
        <f>SAStab!F11815</f>
        <v>0</v>
      </c>
      <c r="V846" s="52">
        <f>SAStab!G11815</f>
        <v>0</v>
      </c>
      <c r="W846" s="52">
        <f>SAStab!H11815</f>
        <v>0</v>
      </c>
      <c r="X846">
        <f>SAStab!I11815</f>
        <v>0</v>
      </c>
      <c r="Y846">
        <f>SAStab!J11815</f>
        <v>0</v>
      </c>
      <c r="AB846" s="7" t="str">
        <f t="shared" si="193"/>
        <v>SSI</v>
      </c>
      <c r="AC846" s="98">
        <f>SAStab!D2715</f>
        <v>0</v>
      </c>
      <c r="AD846">
        <f>SAStab!B11986</f>
        <v>1</v>
      </c>
      <c r="AE846">
        <f>SAStab!C11986</f>
        <v>0</v>
      </c>
      <c r="AF846">
        <f>SAStab!D11986</f>
        <v>0</v>
      </c>
      <c r="AG846">
        <f>SAStab!E11986</f>
        <v>0</v>
      </c>
      <c r="AH846">
        <f>SAStab!F11986</f>
        <v>0</v>
      </c>
      <c r="AI846">
        <f>SAStab!G11986</f>
        <v>0</v>
      </c>
      <c r="AJ846">
        <f>SAStab!H11986</f>
        <v>0</v>
      </c>
      <c r="AK846">
        <f>SAStab!I11986</f>
        <v>0</v>
      </c>
      <c r="AL846">
        <f>SAStab!J11986</f>
        <v>0</v>
      </c>
      <c r="AO846" s="7" t="str">
        <f t="shared" si="194"/>
        <v>SSI</v>
      </c>
      <c r="AP846" s="98">
        <f>SAStab!E2715</f>
        <v>0</v>
      </c>
      <c r="AQ846" s="52">
        <f>SAStab!B12157</f>
        <v>1</v>
      </c>
      <c r="AR846" s="52">
        <f>SAStab!C12157</f>
        <v>0</v>
      </c>
      <c r="AS846" s="52">
        <f>SAStab!D12157</f>
        <v>0</v>
      </c>
      <c r="AT846" s="52">
        <f>SAStab!E12157</f>
        <v>0</v>
      </c>
      <c r="AU846" s="52">
        <f>SAStab!F12157</f>
        <v>0</v>
      </c>
      <c r="AV846" s="52">
        <f>SAStab!G12157</f>
        <v>0</v>
      </c>
      <c r="AW846" s="52">
        <f>SAStab!H12157</f>
        <v>0</v>
      </c>
      <c r="AX846" s="52">
        <f>SAStab!I12157</f>
        <v>0</v>
      </c>
      <c r="AY846" s="52">
        <f>SAStab!J12157</f>
        <v>0</v>
      </c>
      <c r="BB846" s="7" t="str">
        <f t="shared" si="195"/>
        <v>SSI</v>
      </c>
      <c r="BC846" s="98">
        <f>SAStab!F2715</f>
        <v>0</v>
      </c>
      <c r="BD846" s="52">
        <f>SAStab!B12328</f>
        <v>0</v>
      </c>
      <c r="BE846" s="52">
        <f>SAStab!C12328</f>
        <v>0</v>
      </c>
      <c r="BF846" s="52">
        <f>SAStab!D12328</f>
        <v>0</v>
      </c>
      <c r="BG846" s="52">
        <f>SAStab!E12328</f>
        <v>0</v>
      </c>
      <c r="BH846" s="52">
        <f>SAStab!F12328</f>
        <v>0</v>
      </c>
      <c r="BI846" s="52">
        <f>SAStab!G12328</f>
        <v>0</v>
      </c>
      <c r="BJ846" s="52">
        <f>SAStab!H12328</f>
        <v>0</v>
      </c>
      <c r="BK846" s="52">
        <f>SAStab!I12328</f>
        <v>0</v>
      </c>
      <c r="BL846" s="52">
        <f>SAStab!J12328</f>
        <v>0</v>
      </c>
      <c r="BO846" s="7" t="str">
        <f t="shared" si="196"/>
        <v>SSI</v>
      </c>
      <c r="BP846" s="98">
        <f>SAStab!G2715</f>
        <v>0</v>
      </c>
      <c r="BQ846">
        <f>SAStab!B12499</f>
        <v>0</v>
      </c>
      <c r="BR846">
        <f>SAStab!C12499</f>
        <v>0</v>
      </c>
      <c r="BS846">
        <f>SAStab!D12499</f>
        <v>0</v>
      </c>
      <c r="BT846">
        <f>SAStab!E12499</f>
        <v>0</v>
      </c>
      <c r="BU846">
        <f>SAStab!F12499</f>
        <v>0</v>
      </c>
      <c r="BV846" s="11">
        <f>SAStab!G12499</f>
        <v>0</v>
      </c>
      <c r="BW846" s="11">
        <f>SAStab!H12499</f>
        <v>0</v>
      </c>
      <c r="BX846" s="11">
        <f>SAStab!I12499</f>
        <v>0</v>
      </c>
      <c r="BY846" s="11">
        <f>SAStab!J12499</f>
        <v>0</v>
      </c>
    </row>
    <row r="847" spans="1:77">
      <c r="A847" s="7"/>
      <c r="B847" s="7" t="s">
        <v>271</v>
      </c>
      <c r="C847" s="98">
        <f>SAStab!B2716</f>
        <v>0.998</v>
      </c>
      <c r="D847" s="52">
        <f>SAStab!B11645</f>
        <v>72674</v>
      </c>
      <c r="E847" s="52">
        <f>SAStab!C11645</f>
        <v>2725.87</v>
      </c>
      <c r="F847" s="52">
        <f>SAStab!D11645</f>
        <v>5058.9399999999996</v>
      </c>
      <c r="G847" s="52">
        <f>SAStab!E11645</f>
        <v>11822.6</v>
      </c>
      <c r="H847" s="52">
        <f>SAStab!F11645</f>
        <v>29146.6</v>
      </c>
      <c r="I847" s="52">
        <f>SAStab!G11645</f>
        <v>69867</v>
      </c>
      <c r="J847" s="52">
        <f>SAStab!H11645</f>
        <v>155115</v>
      </c>
      <c r="K847" s="52">
        <f>SAStab!I11645</f>
        <v>263387</v>
      </c>
      <c r="L847" s="52">
        <f>SAStab!J11645</f>
        <v>664089</v>
      </c>
      <c r="N847" s="7"/>
      <c r="O847" s="7" t="str">
        <f t="shared" si="192"/>
        <v>Annuitized Financial Income</v>
      </c>
      <c r="P847" s="98">
        <f>SAStab!C2716</f>
        <v>0.999</v>
      </c>
      <c r="Q847">
        <f>SAStab!B11816</f>
        <v>89622</v>
      </c>
      <c r="R847" s="52">
        <f>SAStab!C11816</f>
        <v>4812.88</v>
      </c>
      <c r="S847" s="52">
        <f>SAStab!D11816</f>
        <v>8060.93</v>
      </c>
      <c r="T847" s="52">
        <f>SAStab!E11816</f>
        <v>17208.7</v>
      </c>
      <c r="U847" s="52">
        <f>SAStab!F11816</f>
        <v>38610.300000000003</v>
      </c>
      <c r="V847" s="52">
        <f>SAStab!G11816</f>
        <v>87221</v>
      </c>
      <c r="W847" s="52">
        <f>SAStab!H11816</f>
        <v>182010</v>
      </c>
      <c r="X847">
        <f>SAStab!I11816</f>
        <v>325139</v>
      </c>
      <c r="Y847">
        <f>SAStab!J11816</f>
        <v>890588</v>
      </c>
      <c r="AA847" s="7"/>
      <c r="AB847" s="7" t="str">
        <f t="shared" si="193"/>
        <v>Annuitized Financial Income</v>
      </c>
      <c r="AC847" s="98">
        <f>SAStab!D2716</f>
        <v>1</v>
      </c>
      <c r="AD847">
        <f>SAStab!B11987</f>
        <v>98719</v>
      </c>
      <c r="AE847">
        <f>SAStab!C11987</f>
        <v>6290.98</v>
      </c>
      <c r="AF847">
        <f>SAStab!D11987</f>
        <v>10628.52</v>
      </c>
      <c r="AG847">
        <f>SAStab!E11987</f>
        <v>21824.799999999999</v>
      </c>
      <c r="AH847">
        <f>SAStab!F11987</f>
        <v>46908.5</v>
      </c>
      <c r="AI847">
        <f>SAStab!G11987</f>
        <v>99604</v>
      </c>
      <c r="AJ847">
        <f>SAStab!H11987</f>
        <v>208952</v>
      </c>
      <c r="AK847">
        <f>SAStab!I11987</f>
        <v>338370</v>
      </c>
      <c r="AL847">
        <f>SAStab!J11987</f>
        <v>902460</v>
      </c>
      <c r="AN847" s="7"/>
      <c r="AO847" s="7" t="str">
        <f t="shared" si="194"/>
        <v>Annuitized Financial Income</v>
      </c>
      <c r="AP847" s="98">
        <f>SAStab!E2716</f>
        <v>0.999</v>
      </c>
      <c r="AQ847" s="52">
        <f>SAStab!B12158</f>
        <v>111170</v>
      </c>
      <c r="AR847" s="52">
        <f>SAStab!C12158</f>
        <v>6488.99</v>
      </c>
      <c r="AS847" s="52">
        <f>SAStab!D12158</f>
        <v>11572.82</v>
      </c>
      <c r="AT847" s="52">
        <f>SAStab!E12158</f>
        <v>24456.5</v>
      </c>
      <c r="AU847" s="52">
        <f>SAStab!F12158</f>
        <v>52845.599999999999</v>
      </c>
      <c r="AV847" s="52">
        <f>SAStab!G12158</f>
        <v>114371</v>
      </c>
      <c r="AW847" s="52">
        <f>SAStab!H12158</f>
        <v>232668</v>
      </c>
      <c r="AX847" s="52">
        <f>SAStab!I12158</f>
        <v>386018</v>
      </c>
      <c r="AY847" s="52">
        <f>SAStab!J12158</f>
        <v>996169</v>
      </c>
      <c r="BA847" s="7"/>
      <c r="BB847" s="7" t="str">
        <f t="shared" si="195"/>
        <v>Annuitized Financial Income</v>
      </c>
      <c r="BC847" s="98">
        <f>SAStab!F2716</f>
        <v>0.999</v>
      </c>
      <c r="BD847" s="52">
        <f>SAStab!B12329</f>
        <v>111633</v>
      </c>
      <c r="BE847" s="52">
        <f>SAStab!C12329</f>
        <v>6799.99</v>
      </c>
      <c r="BF847" s="52">
        <f>SAStab!D12329</f>
        <v>11833.7</v>
      </c>
      <c r="BG847" s="52">
        <f>SAStab!E12329</f>
        <v>25252.5</v>
      </c>
      <c r="BH847" s="52">
        <f>SAStab!F12329</f>
        <v>54960</v>
      </c>
      <c r="BI847" s="52">
        <f>SAStab!G12329</f>
        <v>119664</v>
      </c>
      <c r="BJ847" s="52">
        <f>SAStab!H12329</f>
        <v>239421</v>
      </c>
      <c r="BK847" s="52">
        <f>SAStab!I12329</f>
        <v>373408</v>
      </c>
      <c r="BL847" s="52">
        <f>SAStab!J12329</f>
        <v>890495</v>
      </c>
      <c r="BN847" s="7"/>
      <c r="BO847" s="7" t="str">
        <f t="shared" si="196"/>
        <v>Annuitized Financial Income</v>
      </c>
      <c r="BP847" s="98">
        <f>SAStab!G2716</f>
        <v>0.999</v>
      </c>
      <c r="BQ847">
        <f>SAStab!B12500</f>
        <v>113857</v>
      </c>
      <c r="BR847">
        <f>SAStab!C12500</f>
        <v>6570.16</v>
      </c>
      <c r="BS847">
        <f>SAStab!D12500</f>
        <v>12199.34</v>
      </c>
      <c r="BT847">
        <f>SAStab!E12500</f>
        <v>25892.799999999999</v>
      </c>
      <c r="BU847">
        <f>SAStab!F12500</f>
        <v>56009.1</v>
      </c>
      <c r="BV847" s="11">
        <f>SAStab!G12500</f>
        <v>119919</v>
      </c>
      <c r="BW847" s="11">
        <f>SAStab!H12500</f>
        <v>241739</v>
      </c>
      <c r="BX847" s="11">
        <f>SAStab!I12500</f>
        <v>369174</v>
      </c>
      <c r="BY847" s="11">
        <f>SAStab!J12500</f>
        <v>957168</v>
      </c>
    </row>
    <row r="848" spans="1:77" s="11" customFormat="1">
      <c r="A848" s="6"/>
      <c r="B848" s="7" t="s">
        <v>40</v>
      </c>
      <c r="C848" s="98">
        <f>SAStab!B2717</f>
        <v>0.58899999999999997</v>
      </c>
      <c r="D848" s="52">
        <f>SAStab!B11646</f>
        <v>16409</v>
      </c>
      <c r="E848" s="52">
        <f>SAStab!C11646</f>
        <v>0</v>
      </c>
      <c r="F848" s="52">
        <f>SAStab!D11646</f>
        <v>0</v>
      </c>
      <c r="G848" s="52">
        <f>SAStab!E11646</f>
        <v>0</v>
      </c>
      <c r="H848" s="52">
        <f>SAStab!F11646</f>
        <v>6238.6</v>
      </c>
      <c r="I848" s="52">
        <f>SAStab!G11646</f>
        <v>24132</v>
      </c>
      <c r="J848" s="52">
        <f>SAStab!H11646</f>
        <v>48062</v>
      </c>
      <c r="K848" s="52">
        <f>SAStab!I11646</f>
        <v>68627</v>
      </c>
      <c r="L848" s="52">
        <f>SAStab!J11646</f>
        <v>101376</v>
      </c>
      <c r="N848" s="6"/>
      <c r="O848" s="7" t="str">
        <f t="shared" si="192"/>
        <v>DB Pension Income</v>
      </c>
      <c r="P848" s="98">
        <f>SAStab!C2717</f>
        <v>0.59299999999999997</v>
      </c>
      <c r="Q848">
        <f>SAStab!B11817</f>
        <v>14062</v>
      </c>
      <c r="R848" s="52">
        <f>SAStab!C11817</f>
        <v>0</v>
      </c>
      <c r="S848" s="52">
        <f>SAStab!D11817</f>
        <v>0</v>
      </c>
      <c r="T848" s="52">
        <f>SAStab!E11817</f>
        <v>0</v>
      </c>
      <c r="U848" s="52">
        <f>SAStab!F11817</f>
        <v>4142.7</v>
      </c>
      <c r="V848" s="52">
        <f>SAStab!G11817</f>
        <v>18911</v>
      </c>
      <c r="W848" s="52">
        <f>SAStab!H11817</f>
        <v>42955</v>
      </c>
      <c r="X848">
        <f>SAStab!I11817</f>
        <v>61091</v>
      </c>
      <c r="Y848">
        <f>SAStab!J11817</f>
        <v>103405</v>
      </c>
      <c r="AA848" s="6"/>
      <c r="AB848" s="7" t="str">
        <f t="shared" si="193"/>
        <v>DB Pension Income</v>
      </c>
      <c r="AC848" s="98">
        <f>SAStab!D2717</f>
        <v>0.53900000000000003</v>
      </c>
      <c r="AD848">
        <f>SAStab!B11988</f>
        <v>10662</v>
      </c>
      <c r="AE848">
        <f>SAStab!C11988</f>
        <v>0</v>
      </c>
      <c r="AF848">
        <f>SAStab!D11988</f>
        <v>0</v>
      </c>
      <c r="AG848">
        <f>SAStab!E11988</f>
        <v>0</v>
      </c>
      <c r="AH848">
        <f>SAStab!F11988</f>
        <v>1211</v>
      </c>
      <c r="AI848">
        <f>SAStab!G11988</f>
        <v>11241</v>
      </c>
      <c r="AJ848">
        <f>SAStab!H11988</f>
        <v>31555</v>
      </c>
      <c r="AK848">
        <f>SAStab!I11988</f>
        <v>52206</v>
      </c>
      <c r="AL848">
        <f>SAStab!J11988</f>
        <v>115015</v>
      </c>
      <c r="AN848" s="6"/>
      <c r="AO848" s="7" t="str">
        <f t="shared" si="194"/>
        <v>DB Pension Income</v>
      </c>
      <c r="AP848" s="98">
        <f>SAStab!E2717</f>
        <v>0.46899999999999997</v>
      </c>
      <c r="AQ848" s="52">
        <f>SAStab!B12159</f>
        <v>8689</v>
      </c>
      <c r="AR848" s="52">
        <f>SAStab!C12159</f>
        <v>0</v>
      </c>
      <c r="AS848" s="52">
        <f>SAStab!D12159</f>
        <v>0</v>
      </c>
      <c r="AT848" s="52">
        <f>SAStab!E12159</f>
        <v>0</v>
      </c>
      <c r="AU848" s="52">
        <f>SAStab!F12159</f>
        <v>0</v>
      </c>
      <c r="AV848" s="52">
        <f>SAStab!G12159</f>
        <v>5617</v>
      </c>
      <c r="AW848" s="52">
        <f>SAStab!H12159</f>
        <v>23046</v>
      </c>
      <c r="AX848" s="52">
        <f>SAStab!I12159</f>
        <v>44478</v>
      </c>
      <c r="AY848" s="52">
        <f>SAStab!J12159</f>
        <v>136174</v>
      </c>
      <c r="BA848" s="6"/>
      <c r="BB848" s="7" t="str">
        <f t="shared" si="195"/>
        <v>DB Pension Income</v>
      </c>
      <c r="BC848" s="98">
        <f>SAStab!F2717</f>
        <v>0.35</v>
      </c>
      <c r="BD848" s="52">
        <f>SAStab!B12330</f>
        <v>7418</v>
      </c>
      <c r="BE848" s="52">
        <f>SAStab!C12330</f>
        <v>0</v>
      </c>
      <c r="BF848" s="52">
        <f>SAStab!D12330</f>
        <v>0</v>
      </c>
      <c r="BG848" s="52">
        <f>SAStab!E12330</f>
        <v>0</v>
      </c>
      <c r="BH848" s="52">
        <f>SAStab!F12330</f>
        <v>0</v>
      </c>
      <c r="BI848" s="52">
        <f>SAStab!G12330</f>
        <v>2211</v>
      </c>
      <c r="BJ848" s="52">
        <f>SAStab!H12330</f>
        <v>17999</v>
      </c>
      <c r="BK848" s="52">
        <f>SAStab!I12330</f>
        <v>44198</v>
      </c>
      <c r="BL848" s="52">
        <f>SAStab!J12330</f>
        <v>137156</v>
      </c>
      <c r="BN848" s="6"/>
      <c r="BO848" s="7" t="str">
        <f t="shared" si="196"/>
        <v>DB Pension Income</v>
      </c>
      <c r="BP848" s="98">
        <f>SAStab!G2717</f>
        <v>0.27</v>
      </c>
      <c r="BQ848">
        <f>SAStab!B12501</f>
        <v>7025</v>
      </c>
      <c r="BR848">
        <f>SAStab!C12501</f>
        <v>0</v>
      </c>
      <c r="BS848">
        <f>SAStab!D12501</f>
        <v>0</v>
      </c>
      <c r="BT848">
        <f>SAStab!E12501</f>
        <v>0</v>
      </c>
      <c r="BU848">
        <f>SAStab!F12501</f>
        <v>0</v>
      </c>
      <c r="BV848" s="11">
        <f>SAStab!G12501</f>
        <v>692</v>
      </c>
      <c r="BW848" s="11">
        <f>SAStab!H12501</f>
        <v>16641</v>
      </c>
      <c r="BX848" s="11">
        <f>SAStab!I12501</f>
        <v>43725</v>
      </c>
      <c r="BY848" s="11">
        <f>SAStab!J12501</f>
        <v>132087</v>
      </c>
    </row>
    <row r="849" spans="1:233" s="1" customFormat="1">
      <c r="A849" s="7"/>
      <c r="B849" s="7" t="s">
        <v>41</v>
      </c>
      <c r="C849" s="98">
        <f>SAStab!B2718</f>
        <v>0.60299999999999998</v>
      </c>
      <c r="D849" s="52">
        <f>SAStab!B11647</f>
        <v>43041</v>
      </c>
      <c r="E849" s="52">
        <f>SAStab!C11647</f>
        <v>0</v>
      </c>
      <c r="F849" s="52">
        <f>SAStab!D11647</f>
        <v>0</v>
      </c>
      <c r="G849" s="52">
        <f>SAStab!E11647</f>
        <v>0</v>
      </c>
      <c r="H849" s="52">
        <f>SAStab!F11647</f>
        <v>20245.099999999999</v>
      </c>
      <c r="I849" s="52">
        <f>SAStab!G11647</f>
        <v>56540</v>
      </c>
      <c r="J849" s="52">
        <f>SAStab!H11647</f>
        <v>98662</v>
      </c>
      <c r="K849" s="52">
        <f>SAStab!I11647</f>
        <v>132944</v>
      </c>
      <c r="L849" s="52">
        <f>SAStab!J11647</f>
        <v>238871</v>
      </c>
      <c r="M849" s="11"/>
      <c r="N849" s="7"/>
      <c r="O849" s="7" t="str">
        <f t="shared" si="192"/>
        <v>Earned Income</v>
      </c>
      <c r="P849" s="98">
        <f>SAStab!C2718</f>
        <v>0.56200000000000006</v>
      </c>
      <c r="Q849">
        <f>SAStab!B11818</f>
        <v>37486</v>
      </c>
      <c r="R849" s="52">
        <f>SAStab!C11818</f>
        <v>0</v>
      </c>
      <c r="S849" s="52">
        <f>SAStab!D11818</f>
        <v>0</v>
      </c>
      <c r="T849" s="52">
        <f>SAStab!E11818</f>
        <v>0</v>
      </c>
      <c r="U849" s="52">
        <f>SAStab!F11818</f>
        <v>14868.2</v>
      </c>
      <c r="V849" s="52">
        <f>SAStab!G11818</f>
        <v>57082</v>
      </c>
      <c r="W849" s="52">
        <f>SAStab!H11818</f>
        <v>103215</v>
      </c>
      <c r="X849">
        <f>SAStab!I11818</f>
        <v>145525</v>
      </c>
      <c r="Y849">
        <f>SAStab!J11818</f>
        <v>243564</v>
      </c>
      <c r="Z849" s="11"/>
      <c r="AA849" s="7"/>
      <c r="AB849" s="7" t="str">
        <f t="shared" si="193"/>
        <v>Earned Income</v>
      </c>
      <c r="AC849" s="98">
        <f>SAStab!D2718</f>
        <v>0.502</v>
      </c>
      <c r="AD849">
        <f>SAStab!B11989</f>
        <v>40356</v>
      </c>
      <c r="AE849">
        <f>SAStab!C11989</f>
        <v>0</v>
      </c>
      <c r="AF849">
        <f>SAStab!D11989</f>
        <v>0</v>
      </c>
      <c r="AG849">
        <f>SAStab!E11989</f>
        <v>0</v>
      </c>
      <c r="AH849">
        <f>SAStab!F11989</f>
        <v>216.5</v>
      </c>
      <c r="AI849">
        <f>SAStab!G11989</f>
        <v>57286</v>
      </c>
      <c r="AJ849">
        <f>SAStab!H11989</f>
        <v>113080</v>
      </c>
      <c r="AK849">
        <f>SAStab!I11989</f>
        <v>151883</v>
      </c>
      <c r="AL849">
        <f>SAStab!J11989</f>
        <v>281336</v>
      </c>
      <c r="AM849" s="11"/>
      <c r="AN849" s="7"/>
      <c r="AO849" s="7" t="str">
        <f t="shared" si="194"/>
        <v>Earned Income</v>
      </c>
      <c r="AP849" s="98">
        <f>SAStab!E2718</f>
        <v>0.47299999999999998</v>
      </c>
      <c r="AQ849" s="52">
        <f>SAStab!B12160</f>
        <v>43932</v>
      </c>
      <c r="AR849" s="52">
        <f>SAStab!C12160</f>
        <v>0</v>
      </c>
      <c r="AS849" s="52">
        <f>SAStab!D12160</f>
        <v>0</v>
      </c>
      <c r="AT849" s="52">
        <f>SAStab!E12160</f>
        <v>0</v>
      </c>
      <c r="AU849" s="52">
        <f>SAStab!F12160</f>
        <v>0</v>
      </c>
      <c r="AV849" s="52">
        <f>SAStab!G12160</f>
        <v>61054</v>
      </c>
      <c r="AW849" s="52">
        <f>SAStab!H12160</f>
        <v>124681</v>
      </c>
      <c r="AX849" s="52">
        <f>SAStab!I12160</f>
        <v>175853</v>
      </c>
      <c r="AY849" s="52">
        <f>SAStab!J12160</f>
        <v>363272</v>
      </c>
      <c r="AZ849" s="11"/>
      <c r="BA849" s="7"/>
      <c r="BB849" s="7" t="str">
        <f t="shared" si="195"/>
        <v>Earned Income</v>
      </c>
      <c r="BC849" s="98">
        <f>SAStab!F2718</f>
        <v>0.496</v>
      </c>
      <c r="BD849" s="52">
        <f>SAStab!B12331</f>
        <v>56374</v>
      </c>
      <c r="BE849" s="52">
        <f>SAStab!C12331</f>
        <v>0</v>
      </c>
      <c r="BF849" s="52">
        <f>SAStab!D12331</f>
        <v>0</v>
      </c>
      <c r="BG849" s="52">
        <f>SAStab!E12331</f>
        <v>0</v>
      </c>
      <c r="BH849" s="52">
        <f>SAStab!F12331</f>
        <v>0</v>
      </c>
      <c r="BI849" s="52">
        <f>SAStab!G12331</f>
        <v>74680</v>
      </c>
      <c r="BJ849" s="52">
        <f>SAStab!H12331</f>
        <v>143301</v>
      </c>
      <c r="BK849" s="52">
        <f>SAStab!I12331</f>
        <v>201985</v>
      </c>
      <c r="BL849" s="52">
        <f>SAStab!J12331</f>
        <v>430550</v>
      </c>
      <c r="BM849" s="11"/>
      <c r="BN849" s="7"/>
      <c r="BO849" s="7" t="str">
        <f t="shared" si="196"/>
        <v>Earned Income</v>
      </c>
      <c r="BP849" s="98">
        <f>SAStab!G2718</f>
        <v>0.51500000000000001</v>
      </c>
      <c r="BQ849">
        <f>SAStab!B12502</f>
        <v>59207</v>
      </c>
      <c r="BR849">
        <f>SAStab!C12502</f>
        <v>0</v>
      </c>
      <c r="BS849">
        <f>SAStab!D12502</f>
        <v>0</v>
      </c>
      <c r="BT849">
        <f>SAStab!E12502</f>
        <v>0</v>
      </c>
      <c r="BU849">
        <f>SAStab!F12502</f>
        <v>3731.3</v>
      </c>
      <c r="BV849" s="11">
        <f>SAStab!G12502</f>
        <v>85712</v>
      </c>
      <c r="BW849" s="11">
        <f>SAStab!H12502</f>
        <v>163494</v>
      </c>
      <c r="BX849" s="11">
        <f>SAStab!I12502</f>
        <v>239954</v>
      </c>
      <c r="BY849" s="11">
        <f>SAStab!J12502</f>
        <v>456529</v>
      </c>
      <c r="BZ849" s="11"/>
      <c r="CA849" s="11"/>
      <c r="CB849" s="11"/>
      <c r="CC849" s="11"/>
      <c r="CD849" s="11"/>
      <c r="CE849" s="11"/>
      <c r="CF849" s="11"/>
      <c r="CG849" s="11"/>
      <c r="CH849" s="11"/>
      <c r="CI849" s="11"/>
      <c r="CJ849" s="11"/>
      <c r="CK849" s="11"/>
      <c r="CL849" s="11"/>
      <c r="CM849" s="11"/>
      <c r="CN849" s="11"/>
      <c r="CO849" s="11"/>
      <c r="CP849" s="11"/>
      <c r="CQ849" s="11"/>
      <c r="CR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C849" s="11"/>
      <c r="ED849" s="11"/>
      <c r="EE849" s="11"/>
      <c r="EF849" s="11"/>
      <c r="EG849" s="11"/>
      <c r="EH849" s="11"/>
      <c r="EI849" s="11"/>
      <c r="EJ849" s="11"/>
      <c r="EK849" s="11"/>
      <c r="EL849" s="11"/>
      <c r="EM849" s="11"/>
      <c r="EN849" s="11"/>
      <c r="EO849" s="11"/>
      <c r="EP849" s="11"/>
      <c r="EQ849" s="11"/>
      <c r="ER849" s="11"/>
      <c r="ES849" s="11"/>
      <c r="ET849" s="11"/>
      <c r="EU849" s="11"/>
      <c r="EV849" s="11"/>
      <c r="EW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c r="FS849" s="11"/>
      <c r="FT849" s="11"/>
      <c r="FU849" s="11"/>
      <c r="FV849" s="11"/>
      <c r="FW849" s="11"/>
      <c r="FX849" s="11"/>
      <c r="FY849" s="11"/>
      <c r="FZ849" s="11"/>
      <c r="GA849" s="11"/>
      <c r="GB849" s="11"/>
      <c r="GC849" s="11"/>
      <c r="GD849" s="11"/>
      <c r="GE849" s="11"/>
      <c r="GF849" s="11"/>
      <c r="GG849" s="11"/>
      <c r="GH849" s="11"/>
      <c r="GI849" s="11"/>
      <c r="GJ849" s="11"/>
      <c r="GK849" s="11"/>
      <c r="GL849" s="11"/>
      <c r="GM849" s="11"/>
      <c r="GN849" s="11"/>
      <c r="GO849" s="11"/>
      <c r="GP849" s="11"/>
      <c r="GQ849" s="11"/>
      <c r="GR849" s="11"/>
      <c r="GS849" s="11"/>
      <c r="GT849" s="11"/>
      <c r="GU849" s="11"/>
      <c r="GV849" s="11"/>
      <c r="GW849" s="11"/>
      <c r="GX849" s="11"/>
      <c r="GY849" s="11"/>
      <c r="GZ849" s="11"/>
      <c r="HA849" s="11"/>
      <c r="HB849" s="11"/>
      <c r="HC849" s="11"/>
      <c r="HD849" s="11"/>
      <c r="HE849" s="11"/>
      <c r="HF849" s="11"/>
      <c r="HG849" s="11"/>
      <c r="HH849" s="11"/>
      <c r="HI849" s="11"/>
      <c r="HJ849" s="11"/>
      <c r="HK849" s="11"/>
      <c r="HL849" s="11"/>
      <c r="HM849" s="11"/>
      <c r="HN849" s="11"/>
      <c r="HO849" s="11"/>
      <c r="HP849" s="11"/>
      <c r="HQ849" s="11"/>
      <c r="HR849" s="11"/>
      <c r="HS849" s="11"/>
      <c r="HT849" s="11"/>
      <c r="HU849" s="11"/>
      <c r="HV849" s="11"/>
      <c r="HW849" s="11"/>
      <c r="HX849" s="11"/>
      <c r="HY849" s="11"/>
    </row>
    <row r="850" spans="1:233">
      <c r="A850" s="7"/>
      <c r="B850" s="7" t="s">
        <v>42</v>
      </c>
      <c r="C850" s="98">
        <f>SAStab!B2719</f>
        <v>0.95399999999999996</v>
      </c>
      <c r="D850" s="52">
        <f>SAStab!B11648</f>
        <v>9272</v>
      </c>
      <c r="E850" s="52">
        <f>SAStab!C11648</f>
        <v>248.45</v>
      </c>
      <c r="F850" s="52">
        <f>SAStab!D11648</f>
        <v>1133.07</v>
      </c>
      <c r="G850" s="52">
        <f>SAStab!E11648</f>
        <v>3057.1</v>
      </c>
      <c r="H850" s="52">
        <f>SAStab!F11648</f>
        <v>6554</v>
      </c>
      <c r="I850" s="52">
        <f>SAStab!G11648</f>
        <v>12075</v>
      </c>
      <c r="J850" s="52">
        <f>SAStab!H11648</f>
        <v>20250</v>
      </c>
      <c r="K850" s="52">
        <f>SAStab!I11648</f>
        <v>27001</v>
      </c>
      <c r="L850" s="52">
        <f>SAStab!J11648</f>
        <v>46632</v>
      </c>
      <c r="N850" s="7"/>
      <c r="O850" s="7" t="str">
        <f t="shared" si="192"/>
        <v>Imputed Rental Income</v>
      </c>
      <c r="P850" s="98">
        <f>SAStab!C2719</f>
        <v>0.96599999999999997</v>
      </c>
      <c r="Q850">
        <f>SAStab!B11819</f>
        <v>11030</v>
      </c>
      <c r="R850" s="52">
        <f>SAStab!C11819</f>
        <v>640.17999999999995</v>
      </c>
      <c r="S850" s="52">
        <f>SAStab!D11819</f>
        <v>1522.93</v>
      </c>
      <c r="T850" s="52">
        <f>SAStab!E11819</f>
        <v>3450.4</v>
      </c>
      <c r="U850" s="52">
        <f>SAStab!F11819</f>
        <v>7235.7</v>
      </c>
      <c r="V850" s="52">
        <f>SAStab!G11819</f>
        <v>14074</v>
      </c>
      <c r="W850" s="52">
        <f>SAStab!H11819</f>
        <v>24255</v>
      </c>
      <c r="X850">
        <f>SAStab!I11819</f>
        <v>33637</v>
      </c>
      <c r="Y850">
        <f>SAStab!J11819</f>
        <v>60825</v>
      </c>
      <c r="AA850" s="7"/>
      <c r="AB850" s="7" t="str">
        <f t="shared" si="193"/>
        <v>Imputed Rental Income</v>
      </c>
      <c r="AC850" s="98">
        <f>SAStab!D2719</f>
        <v>0.95899999999999996</v>
      </c>
      <c r="AD850">
        <f>SAStab!B11990</f>
        <v>12633</v>
      </c>
      <c r="AE850">
        <f>SAStab!C11990</f>
        <v>658.89</v>
      </c>
      <c r="AF850">
        <f>SAStab!D11990</f>
        <v>1688.43</v>
      </c>
      <c r="AG850">
        <f>SAStab!E11990</f>
        <v>3694.9</v>
      </c>
      <c r="AH850">
        <f>SAStab!F11990</f>
        <v>7813.9</v>
      </c>
      <c r="AI850">
        <f>SAStab!G11990</f>
        <v>15515</v>
      </c>
      <c r="AJ850">
        <f>SAStab!H11990</f>
        <v>27968</v>
      </c>
      <c r="AK850">
        <f>SAStab!I11990</f>
        <v>38429</v>
      </c>
      <c r="AL850">
        <f>SAStab!J11990</f>
        <v>77785</v>
      </c>
      <c r="AN850" s="7"/>
      <c r="AO850" s="7" t="str">
        <f t="shared" si="194"/>
        <v>Imputed Rental Income</v>
      </c>
      <c r="AP850" s="98">
        <f>SAStab!E2719</f>
        <v>0.95899999999999996</v>
      </c>
      <c r="AQ850" s="52">
        <f>SAStab!B12161</f>
        <v>14601</v>
      </c>
      <c r="AR850" s="52">
        <f>SAStab!C12161</f>
        <v>731.99</v>
      </c>
      <c r="AS850" s="52">
        <f>SAStab!D12161</f>
        <v>1840.2</v>
      </c>
      <c r="AT850" s="52">
        <f>SAStab!E12161</f>
        <v>4012.5</v>
      </c>
      <c r="AU850" s="52">
        <f>SAStab!F12161</f>
        <v>8406.2000000000007</v>
      </c>
      <c r="AV850" s="52">
        <f>SAStab!G12161</f>
        <v>16944</v>
      </c>
      <c r="AW850" s="52">
        <f>SAStab!H12161</f>
        <v>32029</v>
      </c>
      <c r="AX850" s="52">
        <f>SAStab!I12161</f>
        <v>47408</v>
      </c>
      <c r="AY850" s="52">
        <f>SAStab!J12161</f>
        <v>102431</v>
      </c>
      <c r="BA850" s="7"/>
      <c r="BB850" s="7" t="str">
        <f t="shared" si="195"/>
        <v>Imputed Rental Income</v>
      </c>
      <c r="BC850" s="98">
        <f>SAStab!F2719</f>
        <v>0.95299999999999996</v>
      </c>
      <c r="BD850" s="52">
        <f>SAStab!B12332</f>
        <v>16331</v>
      </c>
      <c r="BE850" s="52">
        <f>SAStab!C12332</f>
        <v>534.91999999999996</v>
      </c>
      <c r="BF850" s="52">
        <f>SAStab!D12332</f>
        <v>1869.69</v>
      </c>
      <c r="BG850" s="52">
        <f>SAStab!E12332</f>
        <v>4338.7</v>
      </c>
      <c r="BH850" s="52">
        <f>SAStab!F12332</f>
        <v>9003.2999999999993</v>
      </c>
      <c r="BI850" s="52">
        <f>SAStab!G12332</f>
        <v>18115</v>
      </c>
      <c r="BJ850" s="52">
        <f>SAStab!H12332</f>
        <v>34805</v>
      </c>
      <c r="BK850" s="52">
        <f>SAStab!I12332</f>
        <v>52661</v>
      </c>
      <c r="BL850" s="52">
        <f>SAStab!J12332</f>
        <v>123181</v>
      </c>
      <c r="BN850" s="7"/>
      <c r="BO850" s="7" t="str">
        <f t="shared" si="196"/>
        <v>Imputed Rental Income</v>
      </c>
      <c r="BP850" s="98">
        <f>SAStab!G2719</f>
        <v>0.95099999999999996</v>
      </c>
      <c r="BQ850">
        <f>SAStab!B12503</f>
        <v>18396</v>
      </c>
      <c r="BR850">
        <f>SAStab!C12503</f>
        <v>377.43</v>
      </c>
      <c r="BS850">
        <f>SAStab!D12503</f>
        <v>2114.5100000000002</v>
      </c>
      <c r="BT850">
        <f>SAStab!E12503</f>
        <v>4853.8</v>
      </c>
      <c r="BU850">
        <f>SAStab!F12503</f>
        <v>10068.200000000001</v>
      </c>
      <c r="BV850" s="11">
        <f>SAStab!G12503</f>
        <v>20746</v>
      </c>
      <c r="BW850" s="11">
        <f>SAStab!H12503</f>
        <v>39314</v>
      </c>
      <c r="BX850" s="11">
        <f>SAStab!I12503</f>
        <v>59533</v>
      </c>
      <c r="BY850" s="11">
        <f>SAStab!J12503</f>
        <v>132100</v>
      </c>
    </row>
    <row r="851" spans="1:233">
      <c r="A851" s="7"/>
      <c r="B851" s="7" t="s">
        <v>226</v>
      </c>
      <c r="C851" s="98">
        <f>SAStab!B2720</f>
        <v>8.6999999999999994E-2</v>
      </c>
      <c r="D851" s="85">
        <f>SAStab!B11649</f>
        <v>1018</v>
      </c>
      <c r="E851" s="85">
        <f>SAStab!C11649</f>
        <v>0</v>
      </c>
      <c r="F851" s="85">
        <f>SAStab!D11649</f>
        <v>0</v>
      </c>
      <c r="G851" s="85">
        <f>SAStab!E11649</f>
        <v>0</v>
      </c>
      <c r="H851" s="85">
        <f>SAStab!F11649</f>
        <v>0</v>
      </c>
      <c r="I851" s="85">
        <f>SAStab!G11649</f>
        <v>0</v>
      </c>
      <c r="J851" s="85">
        <f>SAStab!H11649</f>
        <v>0</v>
      </c>
      <c r="K851" s="85">
        <f>SAStab!I11649</f>
        <v>9532</v>
      </c>
      <c r="L851" s="85">
        <f>SAStab!J11649</f>
        <v>20316</v>
      </c>
      <c r="N851" s="7"/>
      <c r="O851" s="7" t="str">
        <f t="shared" si="192"/>
        <v>Means+Nonmeans Benefits</v>
      </c>
      <c r="P851" s="98">
        <f>SAStab!C2720</f>
        <v>7.2999999999999995E-2</v>
      </c>
      <c r="Q851" s="11">
        <f>SAStab!B11820</f>
        <v>941</v>
      </c>
      <c r="R851" s="85">
        <f>SAStab!C11820</f>
        <v>0</v>
      </c>
      <c r="S851" s="85">
        <f>SAStab!D11820</f>
        <v>0</v>
      </c>
      <c r="T851" s="85">
        <f>SAStab!E11820</f>
        <v>0</v>
      </c>
      <c r="U851" s="85">
        <f>SAStab!F11820</f>
        <v>0</v>
      </c>
      <c r="V851" s="85">
        <f>SAStab!G11820</f>
        <v>0</v>
      </c>
      <c r="W851" s="85">
        <f>SAStab!H11820</f>
        <v>0</v>
      </c>
      <c r="X851" s="11">
        <f>SAStab!I11820</f>
        <v>8463</v>
      </c>
      <c r="Y851" s="11">
        <f>SAStab!J11820</f>
        <v>20346</v>
      </c>
      <c r="AA851" s="7"/>
      <c r="AB851" s="7" t="str">
        <f t="shared" si="193"/>
        <v>Means+Nonmeans Benefits</v>
      </c>
      <c r="AC851" s="98">
        <f>SAStab!D2720</f>
        <v>7.4999999999999997E-2</v>
      </c>
      <c r="AD851" s="11">
        <f>SAStab!B11991</f>
        <v>1031</v>
      </c>
      <c r="AE851" s="11">
        <f>SAStab!C11991</f>
        <v>0</v>
      </c>
      <c r="AF851" s="11">
        <f>SAStab!D11991</f>
        <v>0</v>
      </c>
      <c r="AG851" s="11">
        <f>SAStab!E11991</f>
        <v>0</v>
      </c>
      <c r="AH851" s="11">
        <f>SAStab!F11991</f>
        <v>0</v>
      </c>
      <c r="AI851" s="11">
        <f>SAStab!G11991</f>
        <v>0</v>
      </c>
      <c r="AJ851" s="11">
        <f>SAStab!H11991</f>
        <v>0</v>
      </c>
      <c r="AK851" s="11">
        <f>SAStab!I11991</f>
        <v>9628</v>
      </c>
      <c r="AL851" s="11">
        <f>SAStab!J11991</f>
        <v>21789</v>
      </c>
      <c r="AN851" s="7"/>
      <c r="AO851" s="7" t="str">
        <f t="shared" si="194"/>
        <v>Means+Nonmeans Benefits</v>
      </c>
      <c r="AP851" s="98">
        <f>SAStab!E2720</f>
        <v>7.1999999999999995E-2</v>
      </c>
      <c r="AQ851" s="85">
        <f>SAStab!B12162</f>
        <v>1098</v>
      </c>
      <c r="AR851" s="85">
        <f>SAStab!C12162</f>
        <v>0</v>
      </c>
      <c r="AS851" s="85">
        <f>SAStab!D12162</f>
        <v>0</v>
      </c>
      <c r="AT851" s="85">
        <f>SAStab!E12162</f>
        <v>0</v>
      </c>
      <c r="AU851" s="85">
        <f>SAStab!F12162</f>
        <v>0</v>
      </c>
      <c r="AV851" s="85">
        <f>SAStab!G12162</f>
        <v>0</v>
      </c>
      <c r="AW851" s="85">
        <f>SAStab!H12162</f>
        <v>0</v>
      </c>
      <c r="AX851" s="85">
        <f>SAStab!I12162</f>
        <v>9815</v>
      </c>
      <c r="AY851" s="85">
        <f>SAStab!J12162</f>
        <v>24071</v>
      </c>
      <c r="BA851" s="7"/>
      <c r="BB851" s="7" t="str">
        <f t="shared" si="195"/>
        <v>Means+Nonmeans Benefits</v>
      </c>
      <c r="BC851" s="98">
        <f>SAStab!F2720</f>
        <v>7.5999999999999998E-2</v>
      </c>
      <c r="BD851" s="85">
        <f>SAStab!B12333</f>
        <v>1260</v>
      </c>
      <c r="BE851" s="85">
        <f>SAStab!C12333</f>
        <v>0</v>
      </c>
      <c r="BF851" s="85">
        <f>SAStab!D12333</f>
        <v>0</v>
      </c>
      <c r="BG851" s="85">
        <f>SAStab!E12333</f>
        <v>0</v>
      </c>
      <c r="BH851" s="85">
        <f>SAStab!F12333</f>
        <v>0</v>
      </c>
      <c r="BI851" s="85">
        <f>SAStab!G12333</f>
        <v>0</v>
      </c>
      <c r="BJ851" s="85">
        <f>SAStab!H12333</f>
        <v>0</v>
      </c>
      <c r="BK851" s="85">
        <f>SAStab!I12333</f>
        <v>11541</v>
      </c>
      <c r="BL851" s="85">
        <f>SAStab!J12333</f>
        <v>26834</v>
      </c>
      <c r="BN851" s="7"/>
      <c r="BO851" s="7" t="str">
        <f t="shared" si="196"/>
        <v>Means+Nonmeans Benefits</v>
      </c>
      <c r="BP851" s="98">
        <f>SAStab!G2720</f>
        <v>7.6999999999999999E-2</v>
      </c>
      <c r="BQ851" s="11">
        <f>SAStab!B12504</f>
        <v>1448</v>
      </c>
      <c r="BR851" s="11">
        <f>SAStab!C12504</f>
        <v>0</v>
      </c>
      <c r="BS851" s="11">
        <f>SAStab!D12504</f>
        <v>0</v>
      </c>
      <c r="BT851" s="11">
        <f>SAStab!E12504</f>
        <v>0</v>
      </c>
      <c r="BU851" s="11">
        <f>SAStab!F12504</f>
        <v>0</v>
      </c>
      <c r="BV851" s="11">
        <f>SAStab!G12504</f>
        <v>0</v>
      </c>
      <c r="BW851" s="11">
        <f>SAStab!H12504</f>
        <v>0</v>
      </c>
      <c r="BX851" s="11">
        <f>SAStab!I12504</f>
        <v>12851</v>
      </c>
      <c r="BY851" s="11">
        <f>SAStab!J12504</f>
        <v>32058</v>
      </c>
    </row>
    <row r="852" spans="1:233" s="11" customFormat="1" ht="13.5" customHeight="1">
      <c r="A852" s="7"/>
      <c r="B852" s="7" t="s">
        <v>308</v>
      </c>
      <c r="C852" s="98">
        <f>SAStab!B2721</f>
        <v>0.108</v>
      </c>
      <c r="D852" s="85">
        <f>SAStab!B11650</f>
        <v>3259</v>
      </c>
      <c r="E852" s="85">
        <f>SAStab!C11650</f>
        <v>0</v>
      </c>
      <c r="F852" s="85">
        <f>SAStab!D11650</f>
        <v>0</v>
      </c>
      <c r="G852" s="85">
        <f>SAStab!E11650</f>
        <v>0</v>
      </c>
      <c r="H852" s="85">
        <f>SAStab!F11650</f>
        <v>0</v>
      </c>
      <c r="I852" s="85">
        <f>SAStab!G11650</f>
        <v>0</v>
      </c>
      <c r="J852" s="85">
        <f>SAStab!H11650</f>
        <v>10580</v>
      </c>
      <c r="K852" s="85">
        <f>SAStab!I11650</f>
        <v>17562</v>
      </c>
      <c r="L852" s="85">
        <f>SAStab!J11650</f>
        <v>66422</v>
      </c>
      <c r="N852" s="7"/>
      <c r="O852" s="7" t="str">
        <f t="shared" si="192"/>
        <v>Other Family Member Income</v>
      </c>
      <c r="P852" s="98">
        <f>SAStab!C2721</f>
        <v>0.111</v>
      </c>
      <c r="Q852" s="11">
        <f>SAStab!B11821</f>
        <v>3932</v>
      </c>
      <c r="R852" s="85">
        <f>SAStab!C11821</f>
        <v>0</v>
      </c>
      <c r="S852" s="85">
        <f>SAStab!D11821</f>
        <v>0</v>
      </c>
      <c r="T852" s="85">
        <f>SAStab!E11821</f>
        <v>0</v>
      </c>
      <c r="U852" s="85">
        <f>SAStab!F11821</f>
        <v>0</v>
      </c>
      <c r="V852" s="85">
        <f>SAStab!G11821</f>
        <v>0</v>
      </c>
      <c r="W852" s="85">
        <f>SAStab!H11821</f>
        <v>12428</v>
      </c>
      <c r="X852" s="11">
        <f>SAStab!I11821</f>
        <v>20629</v>
      </c>
      <c r="Y852" s="11">
        <f>SAStab!J11821</f>
        <v>78020</v>
      </c>
      <c r="AA852" s="7"/>
      <c r="AB852" s="7" t="str">
        <f t="shared" si="193"/>
        <v>Other Family Member Income</v>
      </c>
      <c r="AC852" s="98">
        <f>SAStab!D2721</f>
        <v>0.114</v>
      </c>
      <c r="AD852" s="11">
        <f>SAStab!B11992</f>
        <v>4693</v>
      </c>
      <c r="AE852" s="11">
        <f>SAStab!C11992</f>
        <v>0</v>
      </c>
      <c r="AF852" s="11">
        <f>SAStab!D11992</f>
        <v>0</v>
      </c>
      <c r="AG852" s="11">
        <f>SAStab!E11992</f>
        <v>0</v>
      </c>
      <c r="AH852" s="11">
        <f>SAStab!F11992</f>
        <v>0</v>
      </c>
      <c r="AI852" s="11">
        <f>SAStab!G11992</f>
        <v>0</v>
      </c>
      <c r="AJ852" s="11">
        <f>SAStab!H11992</f>
        <v>13992</v>
      </c>
      <c r="AK852" s="11">
        <f>SAStab!I11992</f>
        <v>23225</v>
      </c>
      <c r="AL852" s="11">
        <f>SAStab!J11992</f>
        <v>87838</v>
      </c>
      <c r="AN852" s="7"/>
      <c r="AO852" s="7" t="str">
        <f t="shared" si="194"/>
        <v>Other Family Member Income</v>
      </c>
      <c r="AP852" s="98">
        <f>SAStab!E2721</f>
        <v>0.127</v>
      </c>
      <c r="AQ852" s="85">
        <f>SAStab!B12163</f>
        <v>5897</v>
      </c>
      <c r="AR852" s="85">
        <f>SAStab!C12163</f>
        <v>0</v>
      </c>
      <c r="AS852" s="85">
        <f>SAStab!D12163</f>
        <v>0</v>
      </c>
      <c r="AT852" s="85">
        <f>SAStab!E12163</f>
        <v>0</v>
      </c>
      <c r="AU852" s="85">
        <f>SAStab!F12163</f>
        <v>0</v>
      </c>
      <c r="AV852" s="85">
        <f>SAStab!G12163</f>
        <v>0</v>
      </c>
      <c r="AW852" s="85">
        <f>SAStab!H12163</f>
        <v>19825</v>
      </c>
      <c r="AX852" s="85">
        <f>SAStab!I12163</f>
        <v>25956</v>
      </c>
      <c r="AY852" s="85">
        <f>SAStab!J12163</f>
        <v>98167</v>
      </c>
      <c r="BA852" s="7"/>
      <c r="BB852" s="7" t="str">
        <f t="shared" si="195"/>
        <v>Other Family Member Income</v>
      </c>
      <c r="BC852" s="98">
        <f>SAStab!F2721</f>
        <v>0.13500000000000001</v>
      </c>
      <c r="BD852" s="85">
        <f>SAStab!B12334</f>
        <v>6858</v>
      </c>
      <c r="BE852" s="85">
        <f>SAStab!C12334</f>
        <v>0</v>
      </c>
      <c r="BF852" s="85">
        <f>SAStab!D12334</f>
        <v>0</v>
      </c>
      <c r="BG852" s="85">
        <f>SAStab!E12334</f>
        <v>0</v>
      </c>
      <c r="BH852" s="85">
        <f>SAStab!F12334</f>
        <v>0</v>
      </c>
      <c r="BI852" s="85">
        <f>SAStab!G12334</f>
        <v>0</v>
      </c>
      <c r="BJ852" s="85">
        <f>SAStab!H12334</f>
        <v>23999</v>
      </c>
      <c r="BK852" s="85">
        <f>SAStab!I12334</f>
        <v>57374</v>
      </c>
      <c r="BL852" s="85">
        <f>SAStab!J12334</f>
        <v>109313</v>
      </c>
      <c r="BN852" s="7"/>
      <c r="BO852" s="7" t="str">
        <f t="shared" si="196"/>
        <v>Other Family Member Income</v>
      </c>
      <c r="BP852" s="98">
        <f>SAStab!G2721</f>
        <v>0.13700000000000001</v>
      </c>
      <c r="BQ852" s="11">
        <f>SAStab!B12505</f>
        <v>7702</v>
      </c>
      <c r="BR852" s="11">
        <f>SAStab!C12505</f>
        <v>0</v>
      </c>
      <c r="BS852" s="11">
        <f>SAStab!D12505</f>
        <v>0</v>
      </c>
      <c r="BT852" s="11">
        <f>SAStab!E12505</f>
        <v>0</v>
      </c>
      <c r="BU852" s="11">
        <f>SAStab!F12505</f>
        <v>0</v>
      </c>
      <c r="BV852" s="11">
        <f>SAStab!G12505</f>
        <v>0</v>
      </c>
      <c r="BW852" s="11">
        <f>SAStab!H12505</f>
        <v>26686</v>
      </c>
      <c r="BX852" s="11">
        <f>SAStab!I12505</f>
        <v>63798</v>
      </c>
      <c r="BY852" s="11">
        <f>SAStab!J12505</f>
        <v>121553</v>
      </c>
    </row>
    <row r="853" spans="1:233">
      <c r="A853" s="7"/>
      <c r="B853" s="9" t="s">
        <v>44</v>
      </c>
      <c r="C853" s="98">
        <f>SAStab!B2722</f>
        <v>0.73499999999999999</v>
      </c>
      <c r="D853" s="85">
        <f>SAStab!B11651</f>
        <v>15970</v>
      </c>
      <c r="E853" s="85">
        <f>SAStab!C11651</f>
        <v>0</v>
      </c>
      <c r="F853" s="85">
        <f>SAStab!D11651</f>
        <v>0</v>
      </c>
      <c r="G853" s="85">
        <f>SAStab!E11651</f>
        <v>0</v>
      </c>
      <c r="H853" s="85">
        <f>SAStab!F11651</f>
        <v>20078.2</v>
      </c>
      <c r="I853" s="85">
        <f>SAStab!G11651</f>
        <v>25404</v>
      </c>
      <c r="J853" s="85">
        <f>SAStab!H11651</f>
        <v>28248</v>
      </c>
      <c r="K853" s="85">
        <f>SAStab!I11651</f>
        <v>29936</v>
      </c>
      <c r="L853" s="85">
        <f>SAStab!J11651</f>
        <v>33359</v>
      </c>
      <c r="N853" s="7"/>
      <c r="O853" s="7" t="str">
        <f t="shared" si="192"/>
        <v xml:space="preserve">      Own Benefit</v>
      </c>
      <c r="P853" s="98">
        <f>SAStab!C2722</f>
        <v>0.79200000000000004</v>
      </c>
      <c r="Q853" s="11">
        <f>SAStab!B11822</f>
        <v>19456</v>
      </c>
      <c r="R853" s="85">
        <f>SAStab!C11822</f>
        <v>0</v>
      </c>
      <c r="S853" s="85">
        <f>SAStab!D11822</f>
        <v>0</v>
      </c>
      <c r="T853" s="85">
        <f>SAStab!E11822</f>
        <v>10958.3</v>
      </c>
      <c r="U853" s="85">
        <f>SAStab!F11822</f>
        <v>23905.200000000001</v>
      </c>
      <c r="V853" s="85">
        <f>SAStab!G11822</f>
        <v>28643</v>
      </c>
      <c r="W853" s="85">
        <f>SAStab!H11822</f>
        <v>31844</v>
      </c>
      <c r="X853" s="11">
        <f>SAStab!I11822</f>
        <v>33619</v>
      </c>
      <c r="Y853" s="11">
        <f>SAStab!J11822</f>
        <v>37105</v>
      </c>
      <c r="AA853" s="7"/>
      <c r="AB853" s="7" t="str">
        <f t="shared" si="193"/>
        <v xml:space="preserve">      Own Benefit</v>
      </c>
      <c r="AC853" s="98">
        <f>SAStab!D2722</f>
        <v>0.83099999999999996</v>
      </c>
      <c r="AD853" s="11">
        <f>SAStab!B11993</f>
        <v>22749</v>
      </c>
      <c r="AE853" s="11">
        <f>SAStab!C11993</f>
        <v>0</v>
      </c>
      <c r="AF853" s="11">
        <f>SAStab!D11993</f>
        <v>0</v>
      </c>
      <c r="AG853" s="11">
        <f>SAStab!E11993</f>
        <v>15850.9</v>
      </c>
      <c r="AH853" s="11">
        <f>SAStab!F11993</f>
        <v>27091.3</v>
      </c>
      <c r="AI853" s="11">
        <f>SAStab!G11993</f>
        <v>31689</v>
      </c>
      <c r="AJ853" s="11">
        <f>SAStab!H11993</f>
        <v>35203</v>
      </c>
      <c r="AK853" s="11">
        <f>SAStab!I11993</f>
        <v>36989</v>
      </c>
      <c r="AL853" s="11">
        <f>SAStab!J11993</f>
        <v>40486</v>
      </c>
      <c r="AN853" s="7"/>
      <c r="AO853" s="7" t="str">
        <f t="shared" si="194"/>
        <v xml:space="preserve">      Own Benefit</v>
      </c>
      <c r="AP853" s="98">
        <f>SAStab!E2722</f>
        <v>0.85899999999999999</v>
      </c>
      <c r="AQ853" s="85">
        <f>SAStab!B12164</f>
        <v>25855</v>
      </c>
      <c r="AR853" s="85">
        <f>SAStab!C12164</f>
        <v>0</v>
      </c>
      <c r="AS853" s="85">
        <f>SAStab!D12164</f>
        <v>0</v>
      </c>
      <c r="AT853" s="85">
        <f>SAStab!E12164</f>
        <v>19490.8</v>
      </c>
      <c r="AU853" s="85">
        <f>SAStab!F12164</f>
        <v>29753.8</v>
      </c>
      <c r="AV853" s="85">
        <f>SAStab!G12164</f>
        <v>35198</v>
      </c>
      <c r="AW853" s="85">
        <f>SAStab!H12164</f>
        <v>39542</v>
      </c>
      <c r="AX853" s="85">
        <f>SAStab!I12164</f>
        <v>42040</v>
      </c>
      <c r="AY853" s="85">
        <f>SAStab!J12164</f>
        <v>45773</v>
      </c>
      <c r="BA853" s="7"/>
      <c r="BB853" s="7" t="str">
        <f t="shared" si="195"/>
        <v xml:space="preserve">      Own Benefit</v>
      </c>
      <c r="BC853" s="98">
        <f>SAStab!F2722</f>
        <v>0.85599999999999998</v>
      </c>
      <c r="BD853" s="85">
        <f>SAStab!B12335</f>
        <v>28670</v>
      </c>
      <c r="BE853" s="85">
        <f>SAStab!C12335</f>
        <v>0</v>
      </c>
      <c r="BF853" s="85">
        <f>SAStab!D12335</f>
        <v>0</v>
      </c>
      <c r="BG853" s="85">
        <f>SAStab!E12335</f>
        <v>20968.7</v>
      </c>
      <c r="BH853" s="85">
        <f>SAStab!F12335</f>
        <v>32939.4</v>
      </c>
      <c r="BI853" s="85">
        <f>SAStab!G12335</f>
        <v>39450</v>
      </c>
      <c r="BJ853" s="85">
        <f>SAStab!H12335</f>
        <v>44470</v>
      </c>
      <c r="BK853" s="85">
        <f>SAStab!I12335</f>
        <v>47129</v>
      </c>
      <c r="BL853" s="85">
        <f>SAStab!J12335</f>
        <v>50815</v>
      </c>
      <c r="BN853" s="7"/>
      <c r="BO853" s="7" t="str">
        <f t="shared" si="196"/>
        <v xml:space="preserve">      Own Benefit</v>
      </c>
      <c r="BP853" s="98">
        <f>SAStab!G2722</f>
        <v>0.86099999999999999</v>
      </c>
      <c r="BQ853" s="11">
        <f>SAStab!B12506</f>
        <v>32517</v>
      </c>
      <c r="BR853" s="11">
        <f>SAStab!C12506</f>
        <v>0</v>
      </c>
      <c r="BS853" s="11">
        <f>SAStab!D12506</f>
        <v>0</v>
      </c>
      <c r="BT853" s="11">
        <f>SAStab!E12506</f>
        <v>24167.3</v>
      </c>
      <c r="BU853" s="11">
        <f>SAStab!F12506</f>
        <v>37417</v>
      </c>
      <c r="BV853" s="11">
        <f>SAStab!G12506</f>
        <v>44475</v>
      </c>
      <c r="BW853" s="11">
        <f>SAStab!H12506</f>
        <v>49617</v>
      </c>
      <c r="BX853" s="11">
        <f>SAStab!I12506</f>
        <v>52410</v>
      </c>
      <c r="BY853" s="11">
        <f>SAStab!J12506</f>
        <v>56577</v>
      </c>
    </row>
    <row r="854" spans="1:233">
      <c r="A854" s="7"/>
      <c r="B854" s="9" t="s">
        <v>45</v>
      </c>
      <c r="C854" s="98">
        <f>SAStab!B2723</f>
        <v>0.43</v>
      </c>
      <c r="D854" s="85">
        <f>SAStab!B11652</f>
        <v>8410</v>
      </c>
      <c r="E854" s="85">
        <f>SAStab!C11652</f>
        <v>0</v>
      </c>
      <c r="F854" s="85">
        <f>SAStab!D11652</f>
        <v>0</v>
      </c>
      <c r="G854" s="85">
        <f>SAStab!E11652</f>
        <v>0</v>
      </c>
      <c r="H854" s="85">
        <f>SAStab!F11652</f>
        <v>0</v>
      </c>
      <c r="I854" s="85">
        <f>SAStab!G11652</f>
        <v>17503</v>
      </c>
      <c r="J854" s="85">
        <f>SAStab!H11652</f>
        <v>26207</v>
      </c>
      <c r="K854" s="85">
        <f>SAStab!I11652</f>
        <v>28586</v>
      </c>
      <c r="L854" s="85">
        <f>SAStab!J11652</f>
        <v>32717</v>
      </c>
      <c r="N854" s="7"/>
      <c r="O854" s="7" t="str">
        <f t="shared" si="192"/>
        <v xml:space="preserve">      Spouse Benefit</v>
      </c>
      <c r="P854" s="98">
        <f>SAStab!C2723</f>
        <v>0.45500000000000002</v>
      </c>
      <c r="Q854" s="11">
        <f>SAStab!B11823</f>
        <v>10055</v>
      </c>
      <c r="R854" s="85">
        <f>SAStab!C11823</f>
        <v>0</v>
      </c>
      <c r="S854" s="85">
        <f>SAStab!D11823</f>
        <v>0</v>
      </c>
      <c r="T854" s="85">
        <f>SAStab!E11823</f>
        <v>0</v>
      </c>
      <c r="U854" s="85">
        <f>SAStab!F11823</f>
        <v>0</v>
      </c>
      <c r="V854" s="85">
        <f>SAStab!G11823</f>
        <v>21627</v>
      </c>
      <c r="W854" s="85">
        <f>SAStab!H11823</f>
        <v>29334</v>
      </c>
      <c r="X854" s="11">
        <f>SAStab!I11823</f>
        <v>31998</v>
      </c>
      <c r="Y854" s="11">
        <f>SAStab!J11823</f>
        <v>35569</v>
      </c>
      <c r="AA854" s="7"/>
      <c r="AB854" s="7" t="str">
        <f t="shared" si="193"/>
        <v xml:space="preserve">      Spouse Benefit</v>
      </c>
      <c r="AC854" s="98">
        <f>SAStab!D2723</f>
        <v>0.44800000000000001</v>
      </c>
      <c r="AD854" s="11">
        <f>SAStab!B11994</f>
        <v>10809</v>
      </c>
      <c r="AE854" s="11">
        <f>SAStab!C11994</f>
        <v>0</v>
      </c>
      <c r="AF854" s="11">
        <f>SAStab!D11994</f>
        <v>0</v>
      </c>
      <c r="AG854" s="11">
        <f>SAStab!E11994</f>
        <v>0</v>
      </c>
      <c r="AH854" s="11">
        <f>SAStab!F11994</f>
        <v>0</v>
      </c>
      <c r="AI854" s="11">
        <f>SAStab!G11994</f>
        <v>23556</v>
      </c>
      <c r="AJ854" s="11">
        <f>SAStab!H11994</f>
        <v>31780</v>
      </c>
      <c r="AK854" s="11">
        <f>SAStab!I11994</f>
        <v>34880</v>
      </c>
      <c r="AL854" s="11">
        <f>SAStab!J11994</f>
        <v>39178</v>
      </c>
      <c r="AN854" s="7"/>
      <c r="AO854" s="7" t="str">
        <f t="shared" si="194"/>
        <v xml:space="preserve">      Spouse Benefit</v>
      </c>
      <c r="AP854" s="98">
        <f>SAStab!E2723</f>
        <v>0.44400000000000001</v>
      </c>
      <c r="AQ854" s="85">
        <f>SAStab!B12165</f>
        <v>11917</v>
      </c>
      <c r="AR854" s="85">
        <f>SAStab!C12165</f>
        <v>0</v>
      </c>
      <c r="AS854" s="85">
        <f>SAStab!D12165</f>
        <v>0</v>
      </c>
      <c r="AT854" s="85">
        <f>SAStab!E12165</f>
        <v>0</v>
      </c>
      <c r="AU854" s="85">
        <f>SAStab!F12165</f>
        <v>0</v>
      </c>
      <c r="AV854" s="85">
        <f>SAStab!G12165</f>
        <v>25395</v>
      </c>
      <c r="AW854" s="85">
        <f>SAStab!H12165</f>
        <v>35576</v>
      </c>
      <c r="AX854" s="85">
        <f>SAStab!I12165</f>
        <v>39028</v>
      </c>
      <c r="AY854" s="85">
        <f>SAStab!J12165</f>
        <v>44612</v>
      </c>
      <c r="BA854" s="7"/>
      <c r="BB854" s="7" t="str">
        <f t="shared" si="195"/>
        <v xml:space="preserve">      Spouse Benefit</v>
      </c>
      <c r="BC854" s="98">
        <f>SAStab!F2723</f>
        <v>0.44400000000000001</v>
      </c>
      <c r="BD854" s="85">
        <f>SAStab!B12336</f>
        <v>13077</v>
      </c>
      <c r="BE854" s="85">
        <f>SAStab!C12336</f>
        <v>0</v>
      </c>
      <c r="BF854" s="85">
        <f>SAStab!D12336</f>
        <v>0</v>
      </c>
      <c r="BG854" s="85">
        <f>SAStab!E12336</f>
        <v>0</v>
      </c>
      <c r="BH854" s="85">
        <f>SAStab!F12336</f>
        <v>0</v>
      </c>
      <c r="BI854" s="85">
        <f>SAStab!G12336</f>
        <v>27073</v>
      </c>
      <c r="BJ854" s="85">
        <f>SAStab!H12336</f>
        <v>39563</v>
      </c>
      <c r="BK854" s="85">
        <f>SAStab!I12336</f>
        <v>43781</v>
      </c>
      <c r="BL854" s="85">
        <f>SAStab!J12336</f>
        <v>49078</v>
      </c>
      <c r="BN854" s="7"/>
      <c r="BO854" s="7" t="str">
        <f t="shared" si="196"/>
        <v xml:space="preserve">      Spouse Benefit</v>
      </c>
      <c r="BP854" s="98">
        <f>SAStab!G2723</f>
        <v>0.44600000000000001</v>
      </c>
      <c r="BQ854" s="11">
        <f>SAStab!B12507</f>
        <v>14756</v>
      </c>
      <c r="BR854" s="11">
        <f>SAStab!C12507</f>
        <v>0</v>
      </c>
      <c r="BS854" s="11">
        <f>SAStab!D12507</f>
        <v>0</v>
      </c>
      <c r="BT854" s="11">
        <f>SAStab!E12507</f>
        <v>0</v>
      </c>
      <c r="BU854" s="11">
        <f>SAStab!F12507</f>
        <v>0</v>
      </c>
      <c r="BV854" s="11">
        <f>SAStab!G12507</f>
        <v>29933</v>
      </c>
      <c r="BW854" s="11">
        <f>SAStab!H12507</f>
        <v>44785</v>
      </c>
      <c r="BX854" s="11">
        <f>SAStab!I12507</f>
        <v>49254</v>
      </c>
      <c r="BY854" s="11">
        <f>SAStab!J12507</f>
        <v>55102</v>
      </c>
    </row>
    <row r="855" spans="1:233">
      <c r="A855" s="7"/>
      <c r="B855" s="9" t="s">
        <v>46</v>
      </c>
      <c r="C855" s="98">
        <f>SAStab!B2724</f>
        <v>0.49299999999999999</v>
      </c>
      <c r="D855" s="85">
        <f>SAStab!B11653</f>
        <v>35009</v>
      </c>
      <c r="E855" s="85">
        <f>SAStab!C11653</f>
        <v>0</v>
      </c>
      <c r="F855" s="85">
        <f>SAStab!D11653</f>
        <v>0</v>
      </c>
      <c r="G855" s="85">
        <f>SAStab!E11653</f>
        <v>0</v>
      </c>
      <c r="H855" s="85">
        <f>SAStab!F11653</f>
        <v>0</v>
      </c>
      <c r="I855" s="85">
        <f>SAStab!G11653</f>
        <v>44408</v>
      </c>
      <c r="J855" s="85">
        <f>SAStab!H11653</f>
        <v>85152</v>
      </c>
      <c r="K855" s="85">
        <f>SAStab!I11653</f>
        <v>119562</v>
      </c>
      <c r="L855" s="85">
        <f>SAStab!J11653</f>
        <v>233619</v>
      </c>
      <c r="N855" s="7"/>
      <c r="O855" s="7" t="str">
        <f t="shared" si="192"/>
        <v xml:space="preserve">      Own Earnings</v>
      </c>
      <c r="P855" s="98">
        <f>SAStab!C2724</f>
        <v>0.45300000000000001</v>
      </c>
      <c r="Q855" s="11">
        <f>SAStab!B11824</f>
        <v>29757</v>
      </c>
      <c r="R855" s="85">
        <f>SAStab!C11824</f>
        <v>0</v>
      </c>
      <c r="S855" s="85">
        <f>SAStab!D11824</f>
        <v>0</v>
      </c>
      <c r="T855" s="85">
        <f>SAStab!E11824</f>
        <v>0</v>
      </c>
      <c r="U855" s="85">
        <f>SAStab!F11824</f>
        <v>0</v>
      </c>
      <c r="V855" s="85">
        <f>SAStab!G11824</f>
        <v>44459</v>
      </c>
      <c r="W855" s="85">
        <f>SAStab!H11824</f>
        <v>92056</v>
      </c>
      <c r="X855" s="11">
        <f>SAStab!I11824</f>
        <v>129312</v>
      </c>
      <c r="Y855" s="11">
        <f>SAStab!J11824</f>
        <v>237202</v>
      </c>
      <c r="AA855" s="7"/>
      <c r="AB855" s="7" t="str">
        <f t="shared" si="193"/>
        <v xml:space="preserve">      Own Earnings</v>
      </c>
      <c r="AC855" s="98">
        <f>SAStab!D2724</f>
        <v>0.40799999999999997</v>
      </c>
      <c r="AD855" s="11">
        <f>SAStab!B11995</f>
        <v>33960</v>
      </c>
      <c r="AE855" s="11">
        <f>SAStab!C11995</f>
        <v>0</v>
      </c>
      <c r="AF855" s="11">
        <f>SAStab!D11995</f>
        <v>0</v>
      </c>
      <c r="AG855" s="11">
        <f>SAStab!E11995</f>
        <v>0</v>
      </c>
      <c r="AH855" s="11">
        <f>SAStab!F11995</f>
        <v>0</v>
      </c>
      <c r="AI855" s="11">
        <f>SAStab!G11995</f>
        <v>46258</v>
      </c>
      <c r="AJ855" s="11">
        <f>SAStab!H11995</f>
        <v>98196</v>
      </c>
      <c r="AK855" s="11">
        <f>SAStab!I11995</f>
        <v>140509</v>
      </c>
      <c r="AL855" s="11">
        <f>SAStab!J11995</f>
        <v>280718</v>
      </c>
      <c r="AN855" s="7"/>
      <c r="AO855" s="7" t="str">
        <f t="shared" si="194"/>
        <v xml:space="preserve">      Own Earnings</v>
      </c>
      <c r="AP855" s="98">
        <f>SAStab!E2724</f>
        <v>0.378</v>
      </c>
      <c r="AQ855" s="85">
        <f>SAStab!B12166</f>
        <v>36478</v>
      </c>
      <c r="AR855" s="85">
        <f>SAStab!C12166</f>
        <v>0</v>
      </c>
      <c r="AS855" s="85">
        <f>SAStab!D12166</f>
        <v>0</v>
      </c>
      <c r="AT855" s="85">
        <f>SAStab!E12166</f>
        <v>0</v>
      </c>
      <c r="AU855" s="85">
        <f>SAStab!F12166</f>
        <v>0</v>
      </c>
      <c r="AV855" s="85">
        <f>SAStab!G12166</f>
        <v>45500</v>
      </c>
      <c r="AW855" s="85">
        <f>SAStab!H12166</f>
        <v>106635</v>
      </c>
      <c r="AX855" s="85">
        <f>SAStab!I12166</f>
        <v>157645</v>
      </c>
      <c r="AY855" s="85">
        <f>SAStab!J12166</f>
        <v>335559</v>
      </c>
      <c r="BA855" s="7"/>
      <c r="BB855" s="7" t="str">
        <f t="shared" si="195"/>
        <v xml:space="preserve">      Own Earnings</v>
      </c>
      <c r="BC855" s="98">
        <f>SAStab!F2724</f>
        <v>0.40699999999999997</v>
      </c>
      <c r="BD855" s="85">
        <f>SAStab!B12337</f>
        <v>46514</v>
      </c>
      <c r="BE855" s="85">
        <f>SAStab!C12337</f>
        <v>0</v>
      </c>
      <c r="BF855" s="85">
        <f>SAStab!D12337</f>
        <v>0</v>
      </c>
      <c r="BG855" s="85">
        <f>SAStab!E12337</f>
        <v>0</v>
      </c>
      <c r="BH855" s="85">
        <f>SAStab!F12337</f>
        <v>0</v>
      </c>
      <c r="BI855" s="85">
        <f>SAStab!G12337</f>
        <v>56528</v>
      </c>
      <c r="BJ855" s="85">
        <f>SAStab!H12337</f>
        <v>124246</v>
      </c>
      <c r="BK855" s="85">
        <f>SAStab!I12337</f>
        <v>185421</v>
      </c>
      <c r="BL855" s="85">
        <f>SAStab!J12337</f>
        <v>403423</v>
      </c>
      <c r="BN855" s="7"/>
      <c r="BO855" s="7" t="str">
        <f t="shared" si="196"/>
        <v xml:space="preserve">      Own Earnings</v>
      </c>
      <c r="BP855" s="98">
        <f>SAStab!G2724</f>
        <v>0.42399999999999999</v>
      </c>
      <c r="BQ855" s="11">
        <f>SAStab!B12508</f>
        <v>49318</v>
      </c>
      <c r="BR855" s="11">
        <f>SAStab!C12508</f>
        <v>0</v>
      </c>
      <c r="BS855" s="11">
        <f>SAStab!D12508</f>
        <v>0</v>
      </c>
      <c r="BT855" s="11">
        <f>SAStab!E12508</f>
        <v>0</v>
      </c>
      <c r="BU855" s="11">
        <f>SAStab!F12508</f>
        <v>0</v>
      </c>
      <c r="BV855" s="11">
        <f>SAStab!G12508</f>
        <v>66370</v>
      </c>
      <c r="BW855" s="11">
        <f>SAStab!H12508</f>
        <v>144084</v>
      </c>
      <c r="BX855" s="11">
        <f>SAStab!I12508</f>
        <v>211818</v>
      </c>
      <c r="BY855" s="11">
        <f>SAStab!J12508</f>
        <v>463974</v>
      </c>
    </row>
    <row r="856" spans="1:233">
      <c r="A856" s="7"/>
      <c r="B856" s="9" t="s">
        <v>47</v>
      </c>
      <c r="C856" s="98">
        <f>SAStab!B2725</f>
        <v>0.34100000000000003</v>
      </c>
      <c r="D856" s="85">
        <f>SAStab!B11654</f>
        <v>22967</v>
      </c>
      <c r="E856" s="85">
        <f>SAStab!C11654</f>
        <v>0</v>
      </c>
      <c r="F856" s="85">
        <f>SAStab!D11654</f>
        <v>0</v>
      </c>
      <c r="G856" s="85">
        <f>SAStab!E11654</f>
        <v>0</v>
      </c>
      <c r="H856" s="85">
        <f>SAStab!F11654</f>
        <v>0</v>
      </c>
      <c r="I856" s="85">
        <f>SAStab!G11654</f>
        <v>23595</v>
      </c>
      <c r="J856" s="85">
        <f>SAStab!H11654</f>
        <v>64968</v>
      </c>
      <c r="K856" s="85">
        <f>SAStab!I11654</f>
        <v>101162</v>
      </c>
      <c r="L856" s="85">
        <f>SAStab!J11654</f>
        <v>202914</v>
      </c>
      <c r="N856" s="7"/>
      <c r="O856" s="7" t="str">
        <f t="shared" si="192"/>
        <v xml:space="preserve">      Spouse Earnings</v>
      </c>
      <c r="P856" s="98">
        <f>SAStab!C2725</f>
        <v>0.29199999999999998</v>
      </c>
      <c r="Q856" s="11">
        <f>SAStab!B11825</f>
        <v>19458</v>
      </c>
      <c r="R856" s="85">
        <f>SAStab!C11825</f>
        <v>0</v>
      </c>
      <c r="S856" s="85">
        <f>SAStab!D11825</f>
        <v>0</v>
      </c>
      <c r="T856" s="85">
        <f>SAStab!E11825</f>
        <v>0</v>
      </c>
      <c r="U856" s="85">
        <f>SAStab!F11825</f>
        <v>0</v>
      </c>
      <c r="V856" s="85">
        <f>SAStab!G11825</f>
        <v>16223</v>
      </c>
      <c r="W856" s="85">
        <f>SAStab!H11825</f>
        <v>66959</v>
      </c>
      <c r="X856" s="11">
        <f>SAStab!I11825</f>
        <v>102062</v>
      </c>
      <c r="Y856" s="11">
        <f>SAStab!J11825</f>
        <v>223587</v>
      </c>
      <c r="AA856" s="7"/>
      <c r="AB856" s="7" t="str">
        <f t="shared" si="193"/>
        <v xml:space="preserve">      Spouse Earnings</v>
      </c>
      <c r="AC856" s="98">
        <f>SAStab!D2725</f>
        <v>0.254</v>
      </c>
      <c r="AD856" s="11">
        <f>SAStab!B11996</f>
        <v>18823</v>
      </c>
      <c r="AE856" s="11">
        <f>SAStab!C11996</f>
        <v>0</v>
      </c>
      <c r="AF856" s="11">
        <f>SAStab!D11996</f>
        <v>0</v>
      </c>
      <c r="AG856" s="11">
        <f>SAStab!E11996</f>
        <v>0</v>
      </c>
      <c r="AH856" s="11">
        <f>SAStab!F11996</f>
        <v>0</v>
      </c>
      <c r="AI856" s="11">
        <f>SAStab!G11996</f>
        <v>306</v>
      </c>
      <c r="AJ856" s="11">
        <f>SAStab!H11996</f>
        <v>64426</v>
      </c>
      <c r="AK856" s="11">
        <f>SAStab!I11996</f>
        <v>105046</v>
      </c>
      <c r="AL856" s="11">
        <f>SAStab!J11996</f>
        <v>231433</v>
      </c>
      <c r="AN856" s="7"/>
      <c r="AO856" s="7" t="str">
        <f t="shared" si="194"/>
        <v xml:space="preserve">      Spouse Earnings</v>
      </c>
      <c r="AP856" s="98">
        <f>SAStab!E2725</f>
        <v>0.23599999999999999</v>
      </c>
      <c r="AQ856" s="85">
        <f>SAStab!B12167</f>
        <v>21569</v>
      </c>
      <c r="AR856" s="85">
        <f>SAStab!C12167</f>
        <v>0</v>
      </c>
      <c r="AS856" s="85">
        <f>SAStab!D12167</f>
        <v>0</v>
      </c>
      <c r="AT856" s="85">
        <f>SAStab!E12167</f>
        <v>0</v>
      </c>
      <c r="AU856" s="85">
        <f>SAStab!F12167</f>
        <v>0</v>
      </c>
      <c r="AV856" s="85">
        <f>SAStab!G12167</f>
        <v>0</v>
      </c>
      <c r="AW856" s="85">
        <f>SAStab!H12167</f>
        <v>68750</v>
      </c>
      <c r="AX856" s="85">
        <f>SAStab!I12167</f>
        <v>119067</v>
      </c>
      <c r="AY856" s="85">
        <f>SAStab!J12167</f>
        <v>284458</v>
      </c>
      <c r="BA856" s="7"/>
      <c r="BB856" s="7" t="str">
        <f t="shared" si="195"/>
        <v xml:space="preserve">      Spouse Earnings</v>
      </c>
      <c r="BC856" s="98">
        <f>SAStab!F2725</f>
        <v>0.25</v>
      </c>
      <c r="BD856" s="85">
        <f>SAStab!B12338</f>
        <v>27435</v>
      </c>
      <c r="BE856" s="85">
        <f>SAStab!C12338</f>
        <v>0</v>
      </c>
      <c r="BF856" s="85">
        <f>SAStab!D12338</f>
        <v>0</v>
      </c>
      <c r="BG856" s="85">
        <f>SAStab!E12338</f>
        <v>0</v>
      </c>
      <c r="BH856" s="85">
        <f>SAStab!F12338</f>
        <v>0</v>
      </c>
      <c r="BI856" s="85">
        <f>SAStab!G12338</f>
        <v>89</v>
      </c>
      <c r="BJ856" s="85">
        <f>SAStab!H12338</f>
        <v>81739</v>
      </c>
      <c r="BK856" s="85">
        <f>SAStab!I12338</f>
        <v>136105</v>
      </c>
      <c r="BL856" s="85">
        <f>SAStab!J12338</f>
        <v>342063</v>
      </c>
      <c r="BN856" s="7"/>
      <c r="BO856" s="7" t="str">
        <f t="shared" si="196"/>
        <v xml:space="preserve">      Spouse Earnings</v>
      </c>
      <c r="BP856" s="98">
        <f>SAStab!G2725</f>
        <v>0.25900000000000001</v>
      </c>
      <c r="BQ856" s="11">
        <f>SAStab!B12509</f>
        <v>28592</v>
      </c>
      <c r="BR856" s="11">
        <f>SAStab!C12509</f>
        <v>0</v>
      </c>
      <c r="BS856" s="11">
        <f>SAStab!D12509</f>
        <v>0</v>
      </c>
      <c r="BT856" s="11">
        <f>SAStab!E12509</f>
        <v>0</v>
      </c>
      <c r="BU856" s="11">
        <f>SAStab!F12509</f>
        <v>0</v>
      </c>
      <c r="BV856" s="11">
        <f>SAStab!G12509</f>
        <v>3041</v>
      </c>
      <c r="BW856" s="11">
        <f>SAStab!H12509</f>
        <v>92138</v>
      </c>
      <c r="BX856" s="11">
        <f>SAStab!I12509</f>
        <v>153765</v>
      </c>
      <c r="BY856" s="11">
        <f>SAStab!J12509</f>
        <v>389549</v>
      </c>
    </row>
    <row r="857" spans="1:233">
      <c r="A857" s="7"/>
      <c r="B857" s="7" t="s">
        <v>312</v>
      </c>
      <c r="C857" s="98">
        <f>SAStab!B2726</f>
        <v>1</v>
      </c>
      <c r="D857" s="85">
        <f>SAStab!B11655</f>
        <v>138522</v>
      </c>
      <c r="E857" s="85">
        <f>SAStab!C11655</f>
        <v>35043.08</v>
      </c>
      <c r="F857" s="85">
        <f>SAStab!D11655</f>
        <v>44712.47</v>
      </c>
      <c r="G857" s="85">
        <f>SAStab!E11655</f>
        <v>65903</v>
      </c>
      <c r="H857" s="85">
        <f>SAStab!F11655</f>
        <v>98085.7</v>
      </c>
      <c r="I857" s="85">
        <f>SAStab!G11655</f>
        <v>151729</v>
      </c>
      <c r="J857" s="85">
        <f>SAStab!H11655</f>
        <v>233143</v>
      </c>
      <c r="K857" s="85">
        <f>SAStab!I11655</f>
        <v>335095</v>
      </c>
      <c r="L857" s="85">
        <f>SAStab!J11655</f>
        <v>856668</v>
      </c>
      <c r="N857" s="7"/>
      <c r="O857" s="7" t="str">
        <f t="shared" si="192"/>
        <v>Net Annuity Income</v>
      </c>
      <c r="P857" s="98">
        <f>SAStab!C2726</f>
        <v>1</v>
      </c>
      <c r="Q857" s="11">
        <f>SAStab!B11826</f>
        <v>154474</v>
      </c>
      <c r="R857" s="85">
        <f>SAStab!C11826</f>
        <v>39964.06</v>
      </c>
      <c r="S857" s="85">
        <f>SAStab!D11826</f>
        <v>50109.63</v>
      </c>
      <c r="T857" s="85">
        <f>SAStab!E11826</f>
        <v>72459.7</v>
      </c>
      <c r="U857" s="85">
        <f>SAStab!F11826</f>
        <v>107928.4</v>
      </c>
      <c r="V857" s="85">
        <f>SAStab!G11826</f>
        <v>166371</v>
      </c>
      <c r="W857" s="85">
        <f>SAStab!H11826</f>
        <v>266180</v>
      </c>
      <c r="X857" s="11">
        <f>SAStab!I11826</f>
        <v>387186</v>
      </c>
      <c r="Y857" s="11">
        <f>SAStab!J11826</f>
        <v>971821</v>
      </c>
      <c r="AA857" s="7"/>
      <c r="AB857" s="7" t="str">
        <f t="shared" si="193"/>
        <v>Net Annuity Income</v>
      </c>
      <c r="AC857" s="98">
        <f>SAStab!D2726</f>
        <v>1</v>
      </c>
      <c r="AD857" s="11">
        <f>SAStab!B11997</f>
        <v>163639</v>
      </c>
      <c r="AE857" s="11">
        <f>SAStab!C11997</f>
        <v>42355.76</v>
      </c>
      <c r="AF857" s="11">
        <f>SAStab!D11997</f>
        <v>52846.52</v>
      </c>
      <c r="AG857" s="11">
        <f>SAStab!E11997</f>
        <v>76326.7</v>
      </c>
      <c r="AH857" s="11">
        <f>SAStab!F11997</f>
        <v>116199.7</v>
      </c>
      <c r="AI857" s="11">
        <f>SAStab!G11997</f>
        <v>179523</v>
      </c>
      <c r="AJ857" s="11">
        <f>SAStab!H11997</f>
        <v>289372</v>
      </c>
      <c r="AK857" s="11">
        <f>SAStab!I11997</f>
        <v>408271</v>
      </c>
      <c r="AL857" s="11">
        <f>SAStab!J11997</f>
        <v>1014354</v>
      </c>
      <c r="AN857" s="7"/>
      <c r="AO857" s="7" t="str">
        <f t="shared" si="194"/>
        <v>Net Annuity Income</v>
      </c>
      <c r="AP857" s="98">
        <f>SAStab!E2726</f>
        <v>1</v>
      </c>
      <c r="AQ857" s="85">
        <f>SAStab!B12168</f>
        <v>176969</v>
      </c>
      <c r="AR857" s="85">
        <f>SAStab!C12168</f>
        <v>42864.58</v>
      </c>
      <c r="AS857" s="85">
        <f>SAStab!D12168</f>
        <v>53974.9</v>
      </c>
      <c r="AT857" s="85">
        <f>SAStab!E12168</f>
        <v>78741</v>
      </c>
      <c r="AU857" s="85">
        <f>SAStab!F12168</f>
        <v>121800.4</v>
      </c>
      <c r="AV857" s="85">
        <f>SAStab!G12168</f>
        <v>196347</v>
      </c>
      <c r="AW857" s="85">
        <f>SAStab!H12168</f>
        <v>317178</v>
      </c>
      <c r="AX857" s="85">
        <f>SAStab!I12168</f>
        <v>468724</v>
      </c>
      <c r="AY857" s="85">
        <f>SAStab!J12168</f>
        <v>1076135</v>
      </c>
      <c r="BA857" s="7"/>
      <c r="BB857" s="7" t="str">
        <f t="shared" si="195"/>
        <v>Net Annuity Income</v>
      </c>
      <c r="BC857" s="98">
        <f>SAStab!F2726</f>
        <v>1</v>
      </c>
      <c r="BD857" s="85">
        <f>SAStab!B12339</f>
        <v>183673</v>
      </c>
      <c r="BE857" s="85">
        <f>SAStab!C12339</f>
        <v>44738.7</v>
      </c>
      <c r="BF857" s="85">
        <f>SAStab!D12339</f>
        <v>56625.71</v>
      </c>
      <c r="BG857" s="85">
        <f>SAStab!E12339</f>
        <v>83893.2</v>
      </c>
      <c r="BH857" s="85">
        <f>SAStab!F12339</f>
        <v>130741.3</v>
      </c>
      <c r="BI857" s="85">
        <f>SAStab!G12339</f>
        <v>208221</v>
      </c>
      <c r="BJ857" s="85">
        <f>SAStab!H12339</f>
        <v>330566</v>
      </c>
      <c r="BK857" s="85">
        <f>SAStab!I12339</f>
        <v>479956</v>
      </c>
      <c r="BL857" s="85">
        <f>SAStab!J12339</f>
        <v>1049872</v>
      </c>
      <c r="BN857" s="7"/>
      <c r="BO857" s="7" t="str">
        <f t="shared" si="196"/>
        <v>Net Annuity Income</v>
      </c>
      <c r="BP857" s="98">
        <f>SAStab!G2726</f>
        <v>1</v>
      </c>
      <c r="BQ857" s="11">
        <f>SAStab!B12510</f>
        <v>191503</v>
      </c>
      <c r="BR857" s="11">
        <f>SAStab!C12510</f>
        <v>47512.63</v>
      </c>
      <c r="BS857" s="11">
        <f>SAStab!D12510</f>
        <v>59785.78</v>
      </c>
      <c r="BT857" s="11">
        <f>SAStab!E12510</f>
        <v>88204.2</v>
      </c>
      <c r="BU857" s="11">
        <f>SAStab!F12510</f>
        <v>138199.9</v>
      </c>
      <c r="BV857" s="11">
        <f>SAStab!G12510</f>
        <v>214292</v>
      </c>
      <c r="BW857" s="11">
        <f>SAStab!H12510</f>
        <v>345773</v>
      </c>
      <c r="BX857" s="11">
        <f>SAStab!I12510</f>
        <v>478635</v>
      </c>
      <c r="BY857" s="11">
        <f>SAStab!J12510</f>
        <v>1063328</v>
      </c>
    </row>
    <row r="858" spans="1:233">
      <c r="A858" s="7"/>
      <c r="B858" s="7" t="s">
        <v>311</v>
      </c>
      <c r="C858" s="98">
        <f>SAStab!B2727</f>
        <v>1</v>
      </c>
      <c r="D858" s="85">
        <f>SAStab!B11656</f>
        <v>72046</v>
      </c>
      <c r="E858" s="85">
        <f>SAStab!C11656</f>
        <v>21104.32</v>
      </c>
      <c r="F858" s="85">
        <f>SAStab!D11656</f>
        <v>26425.61</v>
      </c>
      <c r="G858" s="85">
        <f>SAStab!E11656</f>
        <v>40694.699999999997</v>
      </c>
      <c r="H858" s="85">
        <f>SAStab!F11656</f>
        <v>60590.5</v>
      </c>
      <c r="I858" s="85">
        <f>SAStab!G11656</f>
        <v>88167</v>
      </c>
      <c r="J858" s="85">
        <f>SAStab!H11656</f>
        <v>120812</v>
      </c>
      <c r="K858" s="85">
        <f>SAStab!I11656</f>
        <v>145233</v>
      </c>
      <c r="L858" s="85">
        <f>SAStab!J11656</f>
        <v>222604</v>
      </c>
      <c r="N858" s="7"/>
      <c r="O858" s="7" t="str">
        <f t="shared" si="192"/>
        <v>Net Cash Income</v>
      </c>
      <c r="P858" s="98">
        <f>SAStab!C2727</f>
        <v>1</v>
      </c>
      <c r="Q858" s="11">
        <f>SAStab!B11827</f>
        <v>75212</v>
      </c>
      <c r="R858" s="85">
        <f>SAStab!C11827</f>
        <v>23958.7</v>
      </c>
      <c r="S858" s="85">
        <f>SAStab!D11827</f>
        <v>30220.79</v>
      </c>
      <c r="T858" s="85">
        <f>SAStab!E11827</f>
        <v>44970.7</v>
      </c>
      <c r="U858" s="85">
        <f>SAStab!F11827</f>
        <v>65344.5</v>
      </c>
      <c r="V858" s="85">
        <f>SAStab!G11827</f>
        <v>94608</v>
      </c>
      <c r="W858" s="85">
        <f>SAStab!H11827</f>
        <v>131246</v>
      </c>
      <c r="X858" s="11">
        <f>SAStab!I11827</f>
        <v>160044</v>
      </c>
      <c r="Y858" s="11">
        <f>SAStab!J11827</f>
        <v>230153</v>
      </c>
      <c r="AA858" s="7"/>
      <c r="AB858" s="7" t="str">
        <f t="shared" si="193"/>
        <v>Net Cash Income</v>
      </c>
      <c r="AC858" s="98">
        <f>SAStab!D2727</f>
        <v>1</v>
      </c>
      <c r="AD858" s="11">
        <f>SAStab!B11998</f>
        <v>80365</v>
      </c>
      <c r="AE858" s="11">
        <f>SAStab!C11998</f>
        <v>25757.22</v>
      </c>
      <c r="AF858" s="11">
        <f>SAStab!D11998</f>
        <v>32467.83</v>
      </c>
      <c r="AG858" s="11">
        <f>SAStab!E11998</f>
        <v>47258.1</v>
      </c>
      <c r="AH858" s="11">
        <f>SAStab!F11998</f>
        <v>69039.7</v>
      </c>
      <c r="AI858" s="11">
        <f>SAStab!G11998</f>
        <v>99681</v>
      </c>
      <c r="AJ858" s="11">
        <f>SAStab!H11998</f>
        <v>138951</v>
      </c>
      <c r="AK858" s="11">
        <f>SAStab!I11998</f>
        <v>167864</v>
      </c>
      <c r="AL858" s="11">
        <f>SAStab!J11998</f>
        <v>261133</v>
      </c>
      <c r="AN858" s="7"/>
      <c r="AO858" s="7" t="str">
        <f t="shared" si="194"/>
        <v>Net Cash Income</v>
      </c>
      <c r="AP858" s="98">
        <f>SAStab!E2727</f>
        <v>1</v>
      </c>
      <c r="AQ858" s="85">
        <f>SAStab!B12169</f>
        <v>88444</v>
      </c>
      <c r="AR858" s="85">
        <f>SAStab!C12169</f>
        <v>26987.86</v>
      </c>
      <c r="AS858" s="85">
        <f>SAStab!D12169</f>
        <v>33683.4</v>
      </c>
      <c r="AT858" s="85">
        <f>SAStab!E12169</f>
        <v>49317.2</v>
      </c>
      <c r="AU858" s="85">
        <f>SAStab!F12169</f>
        <v>72823</v>
      </c>
      <c r="AV858" s="85">
        <f>SAStab!G12169</f>
        <v>106416</v>
      </c>
      <c r="AW858" s="85">
        <f>SAStab!H12169</f>
        <v>154972</v>
      </c>
      <c r="AX858" s="85">
        <f>SAStab!I12169</f>
        <v>196848</v>
      </c>
      <c r="AY858" s="85">
        <f>SAStab!J12169</f>
        <v>337230</v>
      </c>
      <c r="BA858" s="7"/>
      <c r="BB858" s="7" t="str">
        <f t="shared" si="195"/>
        <v>Net Cash Income</v>
      </c>
      <c r="BC858" s="98">
        <f>SAStab!F2727</f>
        <v>1</v>
      </c>
      <c r="BD858" s="85">
        <f>SAStab!B12340</f>
        <v>100085</v>
      </c>
      <c r="BE858" s="85">
        <f>SAStab!C12340</f>
        <v>28798.880000000001</v>
      </c>
      <c r="BF858" s="85">
        <f>SAStab!D12340</f>
        <v>36243.54</v>
      </c>
      <c r="BG858" s="85">
        <f>SAStab!E12340</f>
        <v>53249.5</v>
      </c>
      <c r="BH858" s="85">
        <f>SAStab!F12340</f>
        <v>79870.600000000006</v>
      </c>
      <c r="BI858" s="85">
        <f>SAStab!G12340</f>
        <v>119114</v>
      </c>
      <c r="BJ858" s="85">
        <f>SAStab!H12340</f>
        <v>174155</v>
      </c>
      <c r="BK858" s="85">
        <f>SAStab!I12340</f>
        <v>222804</v>
      </c>
      <c r="BL858" s="85">
        <f>SAStab!J12340</f>
        <v>399784</v>
      </c>
      <c r="BN858" s="7"/>
      <c r="BO858" s="7" t="str">
        <f t="shared" si="196"/>
        <v>Net Cash Income</v>
      </c>
      <c r="BP858" s="98">
        <f>SAStab!G2727</f>
        <v>1</v>
      </c>
      <c r="BQ858" s="11">
        <f>SAStab!B12511</f>
        <v>107368</v>
      </c>
      <c r="BR858" s="11">
        <f>SAStab!C12511</f>
        <v>31043.05</v>
      </c>
      <c r="BS858" s="11">
        <f>SAStab!D12511</f>
        <v>39182.97</v>
      </c>
      <c r="BT858" s="11">
        <f>SAStab!E12511</f>
        <v>57638.8</v>
      </c>
      <c r="BU858" s="11">
        <f>SAStab!F12511</f>
        <v>87993.600000000006</v>
      </c>
      <c r="BV858" s="11">
        <f>SAStab!G12511</f>
        <v>132479</v>
      </c>
      <c r="BW858" s="11">
        <f>SAStab!H12511</f>
        <v>191515</v>
      </c>
      <c r="BX858" s="11">
        <f>SAStab!I12511</f>
        <v>246783</v>
      </c>
      <c r="BY858" s="11">
        <f>SAStab!J12511</f>
        <v>420298</v>
      </c>
    </row>
    <row r="859" spans="1:233">
      <c r="A859" s="7"/>
      <c r="B859" s="7" t="s">
        <v>62</v>
      </c>
      <c r="C859" s="98">
        <f>SAStab!B2728</f>
        <v>0.81100000000000005</v>
      </c>
      <c r="D859" s="85">
        <f>SAStab!B11657</f>
        <v>15032</v>
      </c>
      <c r="E859" s="85">
        <f>SAStab!C11657</f>
        <v>0</v>
      </c>
      <c r="F859" s="85">
        <f>SAStab!D11657</f>
        <v>0</v>
      </c>
      <c r="G859" s="85">
        <f>SAStab!E11657</f>
        <v>817.8</v>
      </c>
      <c r="H859" s="85">
        <f>SAStab!F11657</f>
        <v>6057</v>
      </c>
      <c r="I859" s="85">
        <f>SAStab!G11657</f>
        <v>14582</v>
      </c>
      <c r="J859" s="85">
        <f>SAStab!H11657</f>
        <v>28242</v>
      </c>
      <c r="K859" s="85">
        <f>SAStab!I11657</f>
        <v>44454</v>
      </c>
      <c r="L859" s="85">
        <f>SAStab!J11657</f>
        <v>104634</v>
      </c>
      <c r="N859" s="7"/>
      <c r="O859" s="7" t="str">
        <f t="shared" si="192"/>
        <v>Federal Income Tax</v>
      </c>
      <c r="P859" s="98">
        <f>SAStab!C2728</f>
        <v>0.84099999999999997</v>
      </c>
      <c r="Q859" s="11">
        <f>SAStab!B11828</f>
        <v>13471</v>
      </c>
      <c r="R859" s="85">
        <f>SAStab!C11828</f>
        <v>0</v>
      </c>
      <c r="S859" s="85">
        <f>SAStab!D11828</f>
        <v>0</v>
      </c>
      <c r="T859" s="85">
        <f>SAStab!E11828</f>
        <v>1752.4</v>
      </c>
      <c r="U859" s="85">
        <f>SAStab!F11828</f>
        <v>6853.2</v>
      </c>
      <c r="V859" s="85">
        <f>SAStab!G11828</f>
        <v>16361</v>
      </c>
      <c r="W859" s="85">
        <f>SAStab!H11828</f>
        <v>32013</v>
      </c>
      <c r="X859" s="11">
        <f>SAStab!I11828</f>
        <v>49882</v>
      </c>
      <c r="Y859" s="11">
        <f>SAStab!J11828</f>
        <v>103834</v>
      </c>
      <c r="AA859" s="7"/>
      <c r="AB859" s="7" t="str">
        <f t="shared" si="193"/>
        <v>Federal Income Tax</v>
      </c>
      <c r="AC859" s="98">
        <f>SAStab!D2728</f>
        <v>0.84399999999999997</v>
      </c>
      <c r="AD859" s="11">
        <f>SAStab!B11999</f>
        <v>16703</v>
      </c>
      <c r="AE859" s="11">
        <f>SAStab!C11999</f>
        <v>0</v>
      </c>
      <c r="AF859" s="11">
        <f>SAStab!D11999</f>
        <v>0</v>
      </c>
      <c r="AG859" s="11">
        <f>SAStab!E11999</f>
        <v>2227.9</v>
      </c>
      <c r="AH859" s="11">
        <f>SAStab!F11999</f>
        <v>7696.9</v>
      </c>
      <c r="AI859" s="11">
        <f>SAStab!G11999</f>
        <v>17734</v>
      </c>
      <c r="AJ859" s="11">
        <f>SAStab!H11999</f>
        <v>36500</v>
      </c>
      <c r="AK859" s="11">
        <f>SAStab!I11999</f>
        <v>57133</v>
      </c>
      <c r="AL859" s="11">
        <f>SAStab!J11999</f>
        <v>128704</v>
      </c>
      <c r="AN859" s="7"/>
      <c r="AO859" s="7" t="str">
        <f t="shared" si="194"/>
        <v>Federal Income Tax</v>
      </c>
      <c r="AP859" s="98">
        <f>SAStab!E2728</f>
        <v>0.84899999999999998</v>
      </c>
      <c r="AQ859" s="85">
        <f>SAStab!B12170</f>
        <v>20669</v>
      </c>
      <c r="AR859" s="85">
        <f>SAStab!C12170</f>
        <v>0</v>
      </c>
      <c r="AS859" s="85">
        <f>SAStab!D12170</f>
        <v>0</v>
      </c>
      <c r="AT859" s="85">
        <f>SAStab!E12170</f>
        <v>2787.6</v>
      </c>
      <c r="AU859" s="85">
        <f>SAStab!F12170</f>
        <v>8851.9</v>
      </c>
      <c r="AV859" s="85">
        <f>SAStab!G12170</f>
        <v>20961</v>
      </c>
      <c r="AW859" s="85">
        <f>SAStab!H12170</f>
        <v>44317</v>
      </c>
      <c r="AX859" s="85">
        <f>SAStab!I12170</f>
        <v>73232</v>
      </c>
      <c r="AY859" s="85">
        <f>SAStab!J12170</f>
        <v>174353</v>
      </c>
      <c r="BA859" s="7"/>
      <c r="BB859" s="7" t="str">
        <f t="shared" si="195"/>
        <v>Federal Income Tax</v>
      </c>
      <c r="BC859" s="98">
        <f>SAStab!F2728</f>
        <v>0.85299999999999998</v>
      </c>
      <c r="BD859" s="85">
        <f>SAStab!B12341</f>
        <v>27468</v>
      </c>
      <c r="BE859" s="85">
        <f>SAStab!C12341</f>
        <v>0</v>
      </c>
      <c r="BF859" s="85">
        <f>SAStab!D12341</f>
        <v>0</v>
      </c>
      <c r="BG859" s="85">
        <f>SAStab!E12341</f>
        <v>3447.1</v>
      </c>
      <c r="BH859" s="85">
        <f>SAStab!F12341</f>
        <v>11104.7</v>
      </c>
      <c r="BI859" s="85">
        <f>SAStab!G12341</f>
        <v>25651</v>
      </c>
      <c r="BJ859" s="85">
        <f>SAStab!H12341</f>
        <v>53592</v>
      </c>
      <c r="BK859" s="85">
        <f>SAStab!I12341</f>
        <v>85435</v>
      </c>
      <c r="BL859" s="85">
        <f>SAStab!J12341</f>
        <v>201235</v>
      </c>
      <c r="BN859" s="7"/>
      <c r="BO859" s="7" t="str">
        <f t="shared" si="196"/>
        <v>Federal Income Tax</v>
      </c>
      <c r="BP859" s="98">
        <f>SAStab!G2728</f>
        <v>0.85799999999999998</v>
      </c>
      <c r="BQ859" s="11">
        <f>SAStab!B12512</f>
        <v>28749</v>
      </c>
      <c r="BR859" s="11">
        <f>SAStab!C12512</f>
        <v>0</v>
      </c>
      <c r="BS859" s="11">
        <f>SAStab!D12512</f>
        <v>0</v>
      </c>
      <c r="BT859" s="11">
        <f>SAStab!E12512</f>
        <v>4404.3999999999996</v>
      </c>
      <c r="BU859" s="11">
        <f>SAStab!F12512</f>
        <v>13928.7</v>
      </c>
      <c r="BV859" s="11">
        <f>SAStab!G12512</f>
        <v>31480</v>
      </c>
      <c r="BW859" s="11">
        <f>SAStab!H12512</f>
        <v>65430</v>
      </c>
      <c r="BX859" s="11">
        <f>SAStab!I12512</f>
        <v>98649</v>
      </c>
      <c r="BY859" s="11">
        <f>SAStab!J12512</f>
        <v>219283</v>
      </c>
    </row>
    <row r="860" spans="1:233">
      <c r="A860" s="7"/>
      <c r="B860" s="7" t="s">
        <v>277</v>
      </c>
      <c r="C860" s="98">
        <f>SAStab!B2729</f>
        <v>0.65800000000000003</v>
      </c>
      <c r="D860" s="85">
        <f>SAStab!B11658</f>
        <v>3099</v>
      </c>
      <c r="E860" s="85">
        <f>SAStab!C11658</f>
        <v>0</v>
      </c>
      <c r="F860" s="85">
        <f>SAStab!D11658</f>
        <v>0</v>
      </c>
      <c r="G860" s="85">
        <f>SAStab!E11658</f>
        <v>0</v>
      </c>
      <c r="H860" s="85">
        <f>SAStab!F11658</f>
        <v>669.6</v>
      </c>
      <c r="I860" s="85">
        <f>SAStab!G11658</f>
        <v>2957</v>
      </c>
      <c r="J860" s="85">
        <f>SAStab!H11658</f>
        <v>6435</v>
      </c>
      <c r="K860" s="85">
        <f>SAStab!I11658</f>
        <v>9846</v>
      </c>
      <c r="L860" s="85">
        <f>SAStab!J11658</f>
        <v>25625</v>
      </c>
      <c r="N860" s="7"/>
      <c r="O860" s="7" t="str">
        <f t="shared" si="192"/>
        <v>State Income Tax</v>
      </c>
      <c r="P860" s="98">
        <f>SAStab!C2729</f>
        <v>0.65</v>
      </c>
      <c r="Q860" s="11">
        <f>SAStab!B11829</f>
        <v>2504</v>
      </c>
      <c r="R860" s="85">
        <f>SAStab!C11829</f>
        <v>0</v>
      </c>
      <c r="S860" s="85">
        <f>SAStab!D11829</f>
        <v>0</v>
      </c>
      <c r="T860" s="85">
        <f>SAStab!E11829</f>
        <v>0</v>
      </c>
      <c r="U860" s="85">
        <f>SAStab!F11829</f>
        <v>630.6</v>
      </c>
      <c r="V860" s="85">
        <f>SAStab!G11829</f>
        <v>2952</v>
      </c>
      <c r="W860" s="85">
        <f>SAStab!H11829</f>
        <v>6889</v>
      </c>
      <c r="X860" s="11">
        <f>SAStab!I11829</f>
        <v>10653</v>
      </c>
      <c r="Y860" s="11">
        <f>SAStab!J11829</f>
        <v>24245</v>
      </c>
      <c r="AA860" s="7"/>
      <c r="AB860" s="7" t="str">
        <f t="shared" si="193"/>
        <v>State Income Tax</v>
      </c>
      <c r="AC860" s="98">
        <f>SAStab!D2729</f>
        <v>0.629</v>
      </c>
      <c r="AD860" s="11">
        <f>SAStab!B12000</f>
        <v>2818</v>
      </c>
      <c r="AE860" s="11">
        <f>SAStab!C12000</f>
        <v>0</v>
      </c>
      <c r="AF860" s="11">
        <f>SAStab!D12000</f>
        <v>0</v>
      </c>
      <c r="AG860" s="11">
        <f>SAStab!E12000</f>
        <v>0</v>
      </c>
      <c r="AH860" s="11">
        <f>SAStab!F12000</f>
        <v>550.5</v>
      </c>
      <c r="AI860" s="11">
        <f>SAStab!G12000</f>
        <v>2787</v>
      </c>
      <c r="AJ860" s="11">
        <f>SAStab!H12000</f>
        <v>6955</v>
      </c>
      <c r="AK860" s="11">
        <f>SAStab!I12000</f>
        <v>11440</v>
      </c>
      <c r="AL860" s="11">
        <f>SAStab!J12000</f>
        <v>29310</v>
      </c>
      <c r="AN860" s="7"/>
      <c r="AO860" s="7" t="str">
        <f t="shared" si="194"/>
        <v>State Income Tax</v>
      </c>
      <c r="AP860" s="98">
        <f>SAStab!E2729</f>
        <v>0.61699999999999999</v>
      </c>
      <c r="AQ860" s="85">
        <f>SAStab!B12171</f>
        <v>3387</v>
      </c>
      <c r="AR860" s="85">
        <f>SAStab!C12171</f>
        <v>0</v>
      </c>
      <c r="AS860" s="85">
        <f>SAStab!D12171</f>
        <v>0</v>
      </c>
      <c r="AT860" s="85">
        <f>SAStab!E12171</f>
        <v>0</v>
      </c>
      <c r="AU860" s="85">
        <f>SAStab!F12171</f>
        <v>522.4</v>
      </c>
      <c r="AV860" s="85">
        <f>SAStab!G12171</f>
        <v>3023</v>
      </c>
      <c r="AW860" s="85">
        <f>SAStab!H12171</f>
        <v>7788</v>
      </c>
      <c r="AX860" s="85">
        <f>SAStab!I12171</f>
        <v>13477</v>
      </c>
      <c r="AY860" s="85">
        <f>SAStab!J12171</f>
        <v>36003</v>
      </c>
      <c r="BA860" s="7"/>
      <c r="BB860" s="7" t="str">
        <f t="shared" si="195"/>
        <v>State Income Tax</v>
      </c>
      <c r="BC860" s="98">
        <f>SAStab!F2729</f>
        <v>0.61399999999999999</v>
      </c>
      <c r="BD860" s="85">
        <f>SAStab!B12342</f>
        <v>4157</v>
      </c>
      <c r="BE860" s="85">
        <f>SAStab!C12342</f>
        <v>0</v>
      </c>
      <c r="BF860" s="85">
        <f>SAStab!D12342</f>
        <v>0</v>
      </c>
      <c r="BG860" s="85">
        <f>SAStab!E12342</f>
        <v>0</v>
      </c>
      <c r="BH860" s="85">
        <f>SAStab!F12342</f>
        <v>558.1</v>
      </c>
      <c r="BI860" s="85">
        <f>SAStab!G12342</f>
        <v>3442</v>
      </c>
      <c r="BJ860" s="85">
        <f>SAStab!H12342</f>
        <v>8755</v>
      </c>
      <c r="BK860" s="85">
        <f>SAStab!I12342</f>
        <v>13964</v>
      </c>
      <c r="BL860" s="85">
        <f>SAStab!J12342</f>
        <v>42049</v>
      </c>
      <c r="BN860" s="7"/>
      <c r="BO860" s="7" t="str">
        <f t="shared" si="196"/>
        <v>State Income Tax</v>
      </c>
      <c r="BP860" s="98">
        <f>SAStab!G2729</f>
        <v>0.61599999999999999</v>
      </c>
      <c r="BQ860" s="11">
        <f>SAStab!B12513</f>
        <v>4048</v>
      </c>
      <c r="BR860" s="11">
        <f>SAStab!C12513</f>
        <v>0</v>
      </c>
      <c r="BS860" s="11">
        <f>SAStab!D12513</f>
        <v>0</v>
      </c>
      <c r="BT860" s="11">
        <f>SAStab!E12513</f>
        <v>0</v>
      </c>
      <c r="BU860" s="11">
        <f>SAStab!F12513</f>
        <v>662.2</v>
      </c>
      <c r="BV860" s="11">
        <f>SAStab!G12513</f>
        <v>3926</v>
      </c>
      <c r="BW860" s="11">
        <f>SAStab!H12513</f>
        <v>9840</v>
      </c>
      <c r="BX860" s="11">
        <f>SAStab!I12513</f>
        <v>17383</v>
      </c>
      <c r="BY860" s="11">
        <f>SAStab!J12513</f>
        <v>43319</v>
      </c>
    </row>
    <row r="861" spans="1:233">
      <c r="A861" s="7"/>
      <c r="B861" s="7" t="s">
        <v>297</v>
      </c>
      <c r="C861" s="98">
        <f>SAStab!B2730</f>
        <v>0.55700000000000005</v>
      </c>
      <c r="D861" s="85">
        <f>SAStab!B11659</f>
        <v>1804</v>
      </c>
      <c r="E861" s="85">
        <f>SAStab!C11659</f>
        <v>0</v>
      </c>
      <c r="F861" s="85">
        <f>SAStab!D11659</f>
        <v>0</v>
      </c>
      <c r="G861" s="85">
        <f>SAStab!E11659</f>
        <v>0</v>
      </c>
      <c r="H861" s="85">
        <f>SAStab!F11659</f>
        <v>810</v>
      </c>
      <c r="I861" s="85">
        <f>SAStab!G11659</f>
        <v>3136</v>
      </c>
      <c r="J861" s="85">
        <f>SAStab!H11659</f>
        <v>5196</v>
      </c>
      <c r="K861" s="85">
        <f>SAStab!I11659</f>
        <v>6418</v>
      </c>
      <c r="L861" s="85">
        <f>SAStab!J11659</f>
        <v>7942</v>
      </c>
      <c r="N861" s="7"/>
      <c r="O861" s="7" t="str">
        <f t="shared" si="192"/>
        <v>OASDI tax</v>
      </c>
      <c r="P861" s="98">
        <f>SAStab!C2730</f>
        <v>0.53100000000000003</v>
      </c>
      <c r="Q861" s="11">
        <f>SAStab!B11830</f>
        <v>2408</v>
      </c>
      <c r="R861" s="85">
        <f>SAStab!C11830</f>
        <v>0</v>
      </c>
      <c r="S861" s="85">
        <f>SAStab!D11830</f>
        <v>0</v>
      </c>
      <c r="T861" s="85">
        <f>SAStab!E11830</f>
        <v>0</v>
      </c>
      <c r="U861" s="85">
        <f>SAStab!F11830</f>
        <v>685.1</v>
      </c>
      <c r="V861" s="85">
        <f>SAStab!G11830</f>
        <v>4146</v>
      </c>
      <c r="W861" s="85">
        <f>SAStab!H11830</f>
        <v>7592</v>
      </c>
      <c r="X861" s="11">
        <f>SAStab!I11830</f>
        <v>9250</v>
      </c>
      <c r="Y861" s="11">
        <f>SAStab!J11830</f>
        <v>11404</v>
      </c>
      <c r="AA861" s="7"/>
      <c r="AB861" s="7" t="str">
        <f t="shared" si="193"/>
        <v>OASDI tax</v>
      </c>
      <c r="AC861" s="98">
        <f>SAStab!D2730</f>
        <v>0.48799999999999999</v>
      </c>
      <c r="AD861" s="11">
        <f>SAStab!B12001</f>
        <v>2513</v>
      </c>
      <c r="AE861" s="11">
        <f>SAStab!C12001</f>
        <v>0</v>
      </c>
      <c r="AF861" s="11">
        <f>SAStab!D12001</f>
        <v>0</v>
      </c>
      <c r="AG861" s="11">
        <f>SAStab!E12001</f>
        <v>0</v>
      </c>
      <c r="AH861" s="11">
        <f>SAStab!F12001</f>
        <v>0</v>
      </c>
      <c r="AI861" s="11">
        <f>SAStab!G12001</f>
        <v>4231</v>
      </c>
      <c r="AJ861" s="11">
        <f>SAStab!H12001</f>
        <v>8368</v>
      </c>
      <c r="AK861" s="11">
        <f>SAStab!I12001</f>
        <v>10055</v>
      </c>
      <c r="AL861" s="11">
        <f>SAStab!J12001</f>
        <v>12347</v>
      </c>
      <c r="AN861" s="7"/>
      <c r="AO861" s="7" t="str">
        <f t="shared" si="194"/>
        <v>OASDI tax</v>
      </c>
      <c r="AP861" s="98">
        <f>SAStab!E2730</f>
        <v>0.46600000000000003</v>
      </c>
      <c r="AQ861" s="85">
        <f>SAStab!B12172</f>
        <v>2675</v>
      </c>
      <c r="AR861" s="85">
        <f>SAStab!C12172</f>
        <v>0</v>
      </c>
      <c r="AS861" s="85">
        <f>SAStab!D12172</f>
        <v>0</v>
      </c>
      <c r="AT861" s="85">
        <f>SAStab!E12172</f>
        <v>0</v>
      </c>
      <c r="AU861" s="85">
        <f>SAStab!F12172</f>
        <v>0</v>
      </c>
      <c r="AV861" s="85">
        <f>SAStab!G12172</f>
        <v>4598</v>
      </c>
      <c r="AW861" s="85">
        <f>SAStab!H12172</f>
        <v>9305</v>
      </c>
      <c r="AX861" s="85">
        <f>SAStab!I12172</f>
        <v>11059</v>
      </c>
      <c r="AY861" s="85">
        <f>SAStab!J12172</f>
        <v>13786</v>
      </c>
      <c r="BA861" s="7"/>
      <c r="BB861" s="7" t="str">
        <f t="shared" si="195"/>
        <v>OASDI tax</v>
      </c>
      <c r="BC861" s="98">
        <f>SAStab!F2730</f>
        <v>0.49099999999999999</v>
      </c>
      <c r="BD861" s="85">
        <f>SAStab!B12343</f>
        <v>3207</v>
      </c>
      <c r="BE861" s="85">
        <f>SAStab!C12343</f>
        <v>0</v>
      </c>
      <c r="BF861" s="85">
        <f>SAStab!D12343</f>
        <v>0</v>
      </c>
      <c r="BG861" s="85">
        <f>SAStab!E12343</f>
        <v>0</v>
      </c>
      <c r="BH861" s="85">
        <f>SAStab!F12343</f>
        <v>0</v>
      </c>
      <c r="BI861" s="85">
        <f>SAStab!G12343</f>
        <v>5647</v>
      </c>
      <c r="BJ861" s="85">
        <f>SAStab!H12343</f>
        <v>10712</v>
      </c>
      <c r="BK861" s="85">
        <f>SAStab!I12343</f>
        <v>12679</v>
      </c>
      <c r="BL861" s="85">
        <f>SAStab!J12343</f>
        <v>15263</v>
      </c>
      <c r="BN861" s="7"/>
      <c r="BO861" s="7" t="str">
        <f t="shared" si="196"/>
        <v>OASDI tax</v>
      </c>
      <c r="BP861" s="98">
        <f>SAStab!G2730</f>
        <v>0.50700000000000001</v>
      </c>
      <c r="BQ861" s="11">
        <f>SAStab!B12514</f>
        <v>3673</v>
      </c>
      <c r="BR861" s="11">
        <f>SAStab!C12514</f>
        <v>0</v>
      </c>
      <c r="BS861" s="11">
        <f>SAStab!D12514</f>
        <v>0</v>
      </c>
      <c r="BT861" s="11">
        <f>SAStab!E12514</f>
        <v>0</v>
      </c>
      <c r="BU861" s="11">
        <f>SAStab!F12514</f>
        <v>38.5</v>
      </c>
      <c r="BV861" s="11">
        <f>SAStab!G12514</f>
        <v>6495</v>
      </c>
      <c r="BW861" s="11">
        <f>SAStab!H12514</f>
        <v>11993</v>
      </c>
      <c r="BX861" s="11">
        <f>SAStab!I12514</f>
        <v>14295</v>
      </c>
      <c r="BY861" s="11">
        <f>SAStab!J12514</f>
        <v>17586</v>
      </c>
    </row>
    <row r="862" spans="1:233">
      <c r="A862" s="7"/>
      <c r="B862" s="7" t="s">
        <v>298</v>
      </c>
      <c r="C862" s="98">
        <f>SAStab!B2731</f>
        <v>0.55700000000000005</v>
      </c>
      <c r="D862" s="85">
        <f>SAStab!B11660</f>
        <v>571</v>
      </c>
      <c r="E862" s="85">
        <f>SAStab!C11660</f>
        <v>0</v>
      </c>
      <c r="F862" s="85">
        <f>SAStab!D11660</f>
        <v>0</v>
      </c>
      <c r="G862" s="85">
        <f>SAStab!E11660</f>
        <v>0</v>
      </c>
      <c r="H862" s="85">
        <f>SAStab!F11660</f>
        <v>189.4</v>
      </c>
      <c r="I862" s="85">
        <f>SAStab!G11660</f>
        <v>733</v>
      </c>
      <c r="J862" s="85">
        <f>SAStab!H11660</f>
        <v>1367</v>
      </c>
      <c r="K862" s="85">
        <f>SAStab!I11660</f>
        <v>1845</v>
      </c>
      <c r="L862" s="85">
        <f>SAStab!J11660</f>
        <v>3336</v>
      </c>
      <c r="N862" s="7"/>
      <c r="O862" s="7" t="str">
        <f t="shared" si="192"/>
        <v>HI tax</v>
      </c>
      <c r="P862" s="98">
        <f>SAStab!C2731</f>
        <v>0.53100000000000003</v>
      </c>
      <c r="Q862" s="11">
        <f>SAStab!B11831</f>
        <v>512</v>
      </c>
      <c r="R862" s="85">
        <f>SAStab!C11831</f>
        <v>0</v>
      </c>
      <c r="S862" s="85">
        <f>SAStab!D11831</f>
        <v>0</v>
      </c>
      <c r="T862" s="85">
        <f>SAStab!E11831</f>
        <v>0</v>
      </c>
      <c r="U862" s="85">
        <f>SAStab!F11831</f>
        <v>129</v>
      </c>
      <c r="V862" s="85">
        <f>SAStab!G11831</f>
        <v>781</v>
      </c>
      <c r="W862" s="85">
        <f>SAStab!H11831</f>
        <v>1436</v>
      </c>
      <c r="X862" s="11">
        <f>SAStab!I11831</f>
        <v>2059</v>
      </c>
      <c r="Y862" s="11">
        <f>SAStab!J11831</f>
        <v>3532</v>
      </c>
      <c r="AA862" s="7"/>
      <c r="AB862" s="7" t="str">
        <f t="shared" si="193"/>
        <v>HI tax</v>
      </c>
      <c r="AC862" s="98">
        <f>SAStab!D2731</f>
        <v>0.48799999999999999</v>
      </c>
      <c r="AD862" s="11">
        <f>SAStab!B12002</f>
        <v>565</v>
      </c>
      <c r="AE862" s="11">
        <f>SAStab!C12002</f>
        <v>0</v>
      </c>
      <c r="AF862" s="11">
        <f>SAStab!D12002</f>
        <v>0</v>
      </c>
      <c r="AG862" s="11">
        <f>SAStab!E12002</f>
        <v>0</v>
      </c>
      <c r="AH862" s="11">
        <f>SAStab!F12002</f>
        <v>0</v>
      </c>
      <c r="AI862" s="11">
        <f>SAStab!G12002</f>
        <v>797</v>
      </c>
      <c r="AJ862" s="11">
        <f>SAStab!H12002</f>
        <v>1597</v>
      </c>
      <c r="AK862" s="11">
        <f>SAStab!I12002</f>
        <v>2169</v>
      </c>
      <c r="AL862" s="11">
        <f>SAStab!J12002</f>
        <v>4052</v>
      </c>
      <c r="AN862" s="7"/>
      <c r="AO862" s="7" t="str">
        <f t="shared" si="194"/>
        <v>HI tax</v>
      </c>
      <c r="AP862" s="98">
        <f>SAStab!E2731</f>
        <v>0.46600000000000003</v>
      </c>
      <c r="AQ862" s="85">
        <f>SAStab!B12173</f>
        <v>627</v>
      </c>
      <c r="AR862" s="85">
        <f>SAStab!C12173</f>
        <v>0</v>
      </c>
      <c r="AS862" s="85">
        <f>SAStab!D12173</f>
        <v>0</v>
      </c>
      <c r="AT862" s="85">
        <f>SAStab!E12173</f>
        <v>0</v>
      </c>
      <c r="AU862" s="85">
        <f>SAStab!F12173</f>
        <v>0</v>
      </c>
      <c r="AV862" s="85">
        <f>SAStab!G12173</f>
        <v>866</v>
      </c>
      <c r="AW862" s="85">
        <f>SAStab!H12173</f>
        <v>1793</v>
      </c>
      <c r="AX862" s="85">
        <f>SAStab!I12173</f>
        <v>2510</v>
      </c>
      <c r="AY862" s="85">
        <f>SAStab!J12173</f>
        <v>5245</v>
      </c>
      <c r="BA862" s="7"/>
      <c r="BB862" s="7" t="str">
        <f t="shared" si="195"/>
        <v>HI tax</v>
      </c>
      <c r="BC862" s="98">
        <f>SAStab!F2731</f>
        <v>0.49099999999999999</v>
      </c>
      <c r="BD862" s="85">
        <f>SAStab!B12344</f>
        <v>797</v>
      </c>
      <c r="BE862" s="85">
        <f>SAStab!C12344</f>
        <v>0</v>
      </c>
      <c r="BF862" s="85">
        <f>SAStab!D12344</f>
        <v>0</v>
      </c>
      <c r="BG862" s="85">
        <f>SAStab!E12344</f>
        <v>0</v>
      </c>
      <c r="BH862" s="85">
        <f>SAStab!F12344</f>
        <v>0</v>
      </c>
      <c r="BI862" s="85">
        <f>SAStab!G12344</f>
        <v>1063</v>
      </c>
      <c r="BJ862" s="85">
        <f>SAStab!H12344</f>
        <v>2047</v>
      </c>
      <c r="BK862" s="85">
        <f>SAStab!I12344</f>
        <v>2911</v>
      </c>
      <c r="BL862" s="85">
        <f>SAStab!J12344</f>
        <v>6242</v>
      </c>
      <c r="BN862" s="7"/>
      <c r="BO862" s="7" t="str">
        <f t="shared" si="196"/>
        <v>HI tax</v>
      </c>
      <c r="BP862" s="98">
        <f>SAStab!G2731</f>
        <v>0.50700000000000001</v>
      </c>
      <c r="BQ862" s="11">
        <f>SAStab!B12515</f>
        <v>842</v>
      </c>
      <c r="BR862" s="11">
        <f>SAStab!C12515</f>
        <v>0</v>
      </c>
      <c r="BS862" s="11">
        <f>SAStab!D12515</f>
        <v>0</v>
      </c>
      <c r="BT862" s="11">
        <f>SAStab!E12515</f>
        <v>0</v>
      </c>
      <c r="BU862" s="11">
        <f>SAStab!F12515</f>
        <v>7.3</v>
      </c>
      <c r="BV862" s="11">
        <f>SAStab!G12515</f>
        <v>1223</v>
      </c>
      <c r="BW862" s="11">
        <f>SAStab!H12515</f>
        <v>2334</v>
      </c>
      <c r="BX862" s="11">
        <f>SAStab!I12515</f>
        <v>3476</v>
      </c>
      <c r="BY862" s="11">
        <f>SAStab!J12515</f>
        <v>6499</v>
      </c>
    </row>
    <row r="863" spans="1:233">
      <c r="A863" s="7"/>
      <c r="B863" s="7" t="s">
        <v>268</v>
      </c>
      <c r="C863" s="98">
        <f>SAStab!B2732</f>
        <v>0.1</v>
      </c>
      <c r="D863" s="85">
        <f>SAStab!B11661</f>
        <v>245</v>
      </c>
      <c r="E863" s="85">
        <f>SAStab!C11661</f>
        <v>0</v>
      </c>
      <c r="F863" s="85">
        <f>SAStab!D11661</f>
        <v>0</v>
      </c>
      <c r="G863" s="85">
        <f>SAStab!E11661</f>
        <v>0</v>
      </c>
      <c r="H863" s="85">
        <f>SAStab!F11661</f>
        <v>0</v>
      </c>
      <c r="I863" s="85">
        <f>SAStab!G11661</f>
        <v>0</v>
      </c>
      <c r="J863" s="85">
        <f>SAStab!H11661</f>
        <v>0</v>
      </c>
      <c r="K863" s="85">
        <f>SAStab!I11661</f>
        <v>897</v>
      </c>
      <c r="L863" s="85">
        <f>SAStab!J11661</f>
        <v>4310</v>
      </c>
      <c r="N863" s="7"/>
      <c r="O863" s="7" t="str">
        <f t="shared" si="192"/>
        <v>Medicare Surtax</v>
      </c>
      <c r="P863" s="98">
        <f>SAStab!C2732</f>
        <v>0.183</v>
      </c>
      <c r="Q863" s="11">
        <f>SAStab!B11832</f>
        <v>253</v>
      </c>
      <c r="R863" s="85">
        <f>SAStab!C11832</f>
        <v>0</v>
      </c>
      <c r="S863" s="85">
        <f>SAStab!D11832</f>
        <v>0</v>
      </c>
      <c r="T863" s="85">
        <f>SAStab!E11832</f>
        <v>0</v>
      </c>
      <c r="U863" s="85">
        <f>SAStab!F11832</f>
        <v>0</v>
      </c>
      <c r="V863" s="85">
        <f>SAStab!G11832</f>
        <v>0</v>
      </c>
      <c r="W863" s="85">
        <f>SAStab!H11832</f>
        <v>653</v>
      </c>
      <c r="X863" s="11">
        <f>SAStab!I11832</f>
        <v>1726</v>
      </c>
      <c r="Y863" s="11">
        <f>SAStab!J11832</f>
        <v>4836</v>
      </c>
      <c r="AA863" s="7"/>
      <c r="AB863" s="7" t="str">
        <f t="shared" si="193"/>
        <v>Medicare Surtax</v>
      </c>
      <c r="AC863" s="98">
        <f>SAStab!D2732</f>
        <v>0.29699999999999999</v>
      </c>
      <c r="AD863" s="11">
        <f>SAStab!B12003</f>
        <v>410</v>
      </c>
      <c r="AE863" s="11">
        <f>SAStab!C12003</f>
        <v>0</v>
      </c>
      <c r="AF863" s="11">
        <f>SAStab!D12003</f>
        <v>0</v>
      </c>
      <c r="AG863" s="11">
        <f>SAStab!E12003</f>
        <v>0</v>
      </c>
      <c r="AH863" s="11">
        <f>SAStab!F12003</f>
        <v>0</v>
      </c>
      <c r="AI863" s="11">
        <f>SAStab!G12003</f>
        <v>78</v>
      </c>
      <c r="AJ863" s="11">
        <f>SAStab!H12003</f>
        <v>1147</v>
      </c>
      <c r="AK863" s="11">
        <f>SAStab!I12003</f>
        <v>2236</v>
      </c>
      <c r="AL863" s="11">
        <f>SAStab!J12003</f>
        <v>6798</v>
      </c>
      <c r="AN863" s="7"/>
      <c r="AO863" s="7" t="str">
        <f t="shared" si="194"/>
        <v>Medicare Surtax</v>
      </c>
      <c r="AP863" s="98">
        <f>SAStab!E2732</f>
        <v>0.45100000000000001</v>
      </c>
      <c r="AQ863" s="85">
        <f>SAStab!B12174</f>
        <v>662</v>
      </c>
      <c r="AR863" s="85">
        <f>SAStab!C12174</f>
        <v>0</v>
      </c>
      <c r="AS863" s="85">
        <f>SAStab!D12174</f>
        <v>0</v>
      </c>
      <c r="AT863" s="85">
        <f>SAStab!E12174</f>
        <v>0</v>
      </c>
      <c r="AU863" s="85">
        <f>SAStab!F12174</f>
        <v>0</v>
      </c>
      <c r="AV863" s="85">
        <f>SAStab!G12174</f>
        <v>457</v>
      </c>
      <c r="AW863" s="85">
        <f>SAStab!H12174</f>
        <v>1734</v>
      </c>
      <c r="AX863" s="85">
        <f>SAStab!I12174</f>
        <v>3230</v>
      </c>
      <c r="AY863" s="85">
        <f>SAStab!J12174</f>
        <v>8274</v>
      </c>
      <c r="BA863" s="7"/>
      <c r="BB863" s="7" t="str">
        <f t="shared" si="195"/>
        <v>Medicare Surtax</v>
      </c>
      <c r="BC863" s="98">
        <f>SAStab!F2732</f>
        <v>0.61199999999999999</v>
      </c>
      <c r="BD863" s="85">
        <f>SAStab!B12345</f>
        <v>1009</v>
      </c>
      <c r="BE863" s="85">
        <f>SAStab!C12345</f>
        <v>0</v>
      </c>
      <c r="BF863" s="85">
        <f>SAStab!D12345</f>
        <v>0</v>
      </c>
      <c r="BG863" s="85">
        <f>SAStab!E12345</f>
        <v>0</v>
      </c>
      <c r="BH863" s="85">
        <f>SAStab!F12345</f>
        <v>125</v>
      </c>
      <c r="BI863" s="85">
        <f>SAStab!G12345</f>
        <v>870</v>
      </c>
      <c r="BJ863" s="85">
        <f>SAStab!H12345</f>
        <v>2281</v>
      </c>
      <c r="BK863" s="85">
        <f>SAStab!I12345</f>
        <v>3609</v>
      </c>
      <c r="BL863" s="85">
        <f>SAStab!J12345</f>
        <v>11094</v>
      </c>
      <c r="BN863" s="7"/>
      <c r="BO863" s="7" t="str">
        <f t="shared" si="196"/>
        <v>Medicare Surtax</v>
      </c>
      <c r="BP863" s="98">
        <f>SAStab!G2732</f>
        <v>0.70199999999999996</v>
      </c>
      <c r="BQ863" s="11">
        <f>SAStab!B12516</f>
        <v>1106</v>
      </c>
      <c r="BR863" s="11">
        <f>SAStab!C12516</f>
        <v>0</v>
      </c>
      <c r="BS863" s="11">
        <f>SAStab!D12516</f>
        <v>0</v>
      </c>
      <c r="BT863" s="11">
        <f>SAStab!E12516</f>
        <v>0</v>
      </c>
      <c r="BU863" s="11">
        <f>SAStab!F12516</f>
        <v>299.7</v>
      </c>
      <c r="BV863" s="11">
        <f>SAStab!G12516</f>
        <v>1130</v>
      </c>
      <c r="BW863" s="11">
        <f>SAStab!H12516</f>
        <v>2835</v>
      </c>
      <c r="BX863" s="11">
        <f>SAStab!I12516</f>
        <v>4533</v>
      </c>
      <c r="BY863" s="11">
        <f>SAStab!J12516</f>
        <v>10912</v>
      </c>
    </row>
    <row r="864" spans="1:233">
      <c r="A864" s="7"/>
      <c r="B864" s="7" t="s">
        <v>296</v>
      </c>
      <c r="C864" s="98">
        <f>SAStab!B2733</f>
        <v>0.86</v>
      </c>
      <c r="D864" s="85">
        <f>SAStab!B11662</f>
        <v>1577</v>
      </c>
      <c r="E864" s="85">
        <f>SAStab!C11662</f>
        <v>0</v>
      </c>
      <c r="F864" s="85">
        <f>SAStab!D11662</f>
        <v>0</v>
      </c>
      <c r="G864" s="85">
        <f>SAStab!E11662</f>
        <v>1500.1</v>
      </c>
      <c r="H864" s="85">
        <f>SAStab!F11662</f>
        <v>1500.1</v>
      </c>
      <c r="I864" s="85">
        <f>SAStab!G11662</f>
        <v>1500</v>
      </c>
      <c r="J864" s="85">
        <f>SAStab!H11662</f>
        <v>3000</v>
      </c>
      <c r="K864" s="85">
        <f>SAStab!I11662</f>
        <v>3000</v>
      </c>
      <c r="L864" s="85">
        <f>SAStab!J11662</f>
        <v>4800</v>
      </c>
      <c r="N864" s="7"/>
      <c r="O864" s="7" t="str">
        <f t="shared" si="192"/>
        <v>Medicare Part B Premium</v>
      </c>
      <c r="P864" s="98">
        <f>SAStab!C2733</f>
        <v>0.873</v>
      </c>
      <c r="Q864" s="11">
        <f>SAStab!B11833</f>
        <v>2041</v>
      </c>
      <c r="R864" s="85">
        <f>SAStab!C11833</f>
        <v>0</v>
      </c>
      <c r="S864" s="85">
        <f>SAStab!D11833</f>
        <v>0</v>
      </c>
      <c r="T864" s="85">
        <f>SAStab!E11833</f>
        <v>1862.3</v>
      </c>
      <c r="U864" s="85">
        <f>SAStab!F11833</f>
        <v>1862.3</v>
      </c>
      <c r="V864" s="85">
        <f>SAStab!G11833</f>
        <v>1862</v>
      </c>
      <c r="W864" s="85">
        <f>SAStab!H11833</f>
        <v>3725</v>
      </c>
      <c r="X864" s="11">
        <f>SAStab!I11833</f>
        <v>4842</v>
      </c>
      <c r="Y864" s="11">
        <f>SAStab!J11833</f>
        <v>5959</v>
      </c>
      <c r="AA864" s="7"/>
      <c r="AB864" s="7" t="str">
        <f t="shared" si="193"/>
        <v>Medicare Part B Premium</v>
      </c>
      <c r="AC864" s="98">
        <f>SAStab!D2733</f>
        <v>0.88</v>
      </c>
      <c r="AD864" s="11">
        <f>SAStab!B12004</f>
        <v>2626</v>
      </c>
      <c r="AE864" s="11">
        <f>SAStab!C12004</f>
        <v>0</v>
      </c>
      <c r="AF864" s="11">
        <f>SAStab!D12004</f>
        <v>0</v>
      </c>
      <c r="AG864" s="11">
        <f>SAStab!E12004</f>
        <v>2346.1</v>
      </c>
      <c r="AH864" s="11">
        <f>SAStab!F12004</f>
        <v>2346.1</v>
      </c>
      <c r="AI864" s="11">
        <f>SAStab!G12004</f>
        <v>2346</v>
      </c>
      <c r="AJ864" s="11">
        <f>SAStab!H12004</f>
        <v>4692</v>
      </c>
      <c r="AK864" s="11">
        <f>SAStab!I12004</f>
        <v>6100</v>
      </c>
      <c r="AL864" s="11">
        <f>SAStab!J12004</f>
        <v>7507</v>
      </c>
      <c r="AN864" s="7"/>
      <c r="AO864" s="7" t="str">
        <f t="shared" si="194"/>
        <v>Medicare Part B Premium</v>
      </c>
      <c r="AP864" s="98">
        <f>SAStab!E2733</f>
        <v>0.88500000000000001</v>
      </c>
      <c r="AQ864" s="85">
        <f>SAStab!B12175</f>
        <v>3559</v>
      </c>
      <c r="AR864" s="85">
        <f>SAStab!C12175</f>
        <v>0</v>
      </c>
      <c r="AS864" s="85">
        <f>SAStab!D12175</f>
        <v>0</v>
      </c>
      <c r="AT864" s="85">
        <f>SAStab!E12175</f>
        <v>2977.4</v>
      </c>
      <c r="AU864" s="85">
        <f>SAStab!F12175</f>
        <v>2977.4</v>
      </c>
      <c r="AV864" s="85">
        <f>SAStab!G12175</f>
        <v>4168</v>
      </c>
      <c r="AW864" s="85">
        <f>SAStab!H12175</f>
        <v>5955</v>
      </c>
      <c r="AX864" s="85">
        <f>SAStab!I12175</f>
        <v>9528</v>
      </c>
      <c r="AY864" s="85">
        <f>SAStab!J12175</f>
        <v>9528</v>
      </c>
      <c r="BA864" s="7"/>
      <c r="BB864" s="7" t="str">
        <f t="shared" si="195"/>
        <v>Medicare Part B Premium</v>
      </c>
      <c r="BC864" s="98">
        <f>SAStab!F2733</f>
        <v>0.873</v>
      </c>
      <c r="BD864" s="85">
        <f>SAStab!B12346</f>
        <v>4614</v>
      </c>
      <c r="BE864" s="85">
        <f>SAStab!C12346</f>
        <v>0</v>
      </c>
      <c r="BF864" s="85">
        <f>SAStab!D12346</f>
        <v>0</v>
      </c>
      <c r="BG864" s="85">
        <f>SAStab!E12346</f>
        <v>3717.2</v>
      </c>
      <c r="BH864" s="85">
        <f>SAStab!F12346</f>
        <v>3717.2</v>
      </c>
      <c r="BI864" s="85">
        <f>SAStab!G12346</f>
        <v>5204</v>
      </c>
      <c r="BJ864" s="85">
        <f>SAStab!H12346</f>
        <v>9665</v>
      </c>
      <c r="BK864" s="85">
        <f>SAStab!I12346</f>
        <v>11895</v>
      </c>
      <c r="BL864" s="85">
        <f>SAStab!J12346</f>
        <v>11895</v>
      </c>
      <c r="BN864" s="7"/>
      <c r="BO864" s="7" t="str">
        <f t="shared" si="196"/>
        <v>Medicare Part B Premium</v>
      </c>
      <c r="BP864" s="98">
        <f>SAStab!G2733</f>
        <v>0.86799999999999999</v>
      </c>
      <c r="BQ864" s="11">
        <f>SAStab!B12517</f>
        <v>5964</v>
      </c>
      <c r="BR864" s="11">
        <f>SAStab!C12517</f>
        <v>0</v>
      </c>
      <c r="BS864" s="11">
        <f>SAStab!D12517</f>
        <v>0</v>
      </c>
      <c r="BT864" s="11">
        <f>SAStab!E12517</f>
        <v>4517.8999999999996</v>
      </c>
      <c r="BU864" s="11">
        <f>SAStab!F12517</f>
        <v>4517.8999999999996</v>
      </c>
      <c r="BV864" s="11">
        <f>SAStab!G12517</f>
        <v>9036</v>
      </c>
      <c r="BW864" s="11">
        <f>SAStab!H12517</f>
        <v>11747</v>
      </c>
      <c r="BX864" s="11">
        <f>SAStab!I12517</f>
        <v>14457</v>
      </c>
      <c r="BY864" s="11">
        <f>SAStab!J12517</f>
        <v>14457</v>
      </c>
    </row>
    <row r="865" spans="1:78">
      <c r="A865" s="7"/>
      <c r="B865" s="7" t="s">
        <v>299</v>
      </c>
      <c r="C865" s="98">
        <f>SAStab!B2734</f>
        <v>0.67800000000000005</v>
      </c>
      <c r="D865" s="85">
        <f>SAStab!B11663</f>
        <v>422</v>
      </c>
      <c r="E865" s="85">
        <f>SAStab!C11663</f>
        <v>0</v>
      </c>
      <c r="F865" s="85">
        <f>SAStab!D11663</f>
        <v>0</v>
      </c>
      <c r="G865" s="85">
        <f>SAStab!E11663</f>
        <v>0</v>
      </c>
      <c r="H865" s="85">
        <f>SAStab!F11663</f>
        <v>513.6</v>
      </c>
      <c r="I865" s="85">
        <f>SAStab!G11663</f>
        <v>514</v>
      </c>
      <c r="J865" s="85">
        <f>SAStab!H11663</f>
        <v>705</v>
      </c>
      <c r="K865" s="85">
        <f>SAStab!I11663</f>
        <v>1007</v>
      </c>
      <c r="L865" s="85">
        <f>SAStab!J11663</f>
        <v>1611</v>
      </c>
      <c r="N865" s="7"/>
      <c r="O865" s="7" t="str">
        <f t="shared" si="192"/>
        <v>Medicare Part D Premium</v>
      </c>
      <c r="P865" s="98">
        <f>SAStab!C2734</f>
        <v>0.69299999999999995</v>
      </c>
      <c r="Q865" s="11">
        <f>SAStab!B11834</f>
        <v>601</v>
      </c>
      <c r="R865" s="85">
        <f>SAStab!C11834</f>
        <v>0</v>
      </c>
      <c r="S865" s="85">
        <f>SAStab!D11834</f>
        <v>0</v>
      </c>
      <c r="T865" s="85">
        <f>SAStab!E11834</f>
        <v>0</v>
      </c>
      <c r="U865" s="85">
        <f>SAStab!F11834</f>
        <v>699.6</v>
      </c>
      <c r="V865" s="85">
        <f>SAStab!G11834</f>
        <v>700</v>
      </c>
      <c r="W865" s="85">
        <f>SAStab!H11834</f>
        <v>1372</v>
      </c>
      <c r="X865" s="11">
        <f>SAStab!I11834</f>
        <v>1372</v>
      </c>
      <c r="Y865" s="11">
        <f>SAStab!J11834</f>
        <v>2195</v>
      </c>
      <c r="AA865" s="7"/>
      <c r="AB865" s="7" t="str">
        <f t="shared" si="193"/>
        <v>Medicare Part D Premium</v>
      </c>
      <c r="AC865" s="98">
        <f>SAStab!D2734</f>
        <v>0.7</v>
      </c>
      <c r="AD865" s="11">
        <f>SAStab!B12005</f>
        <v>777</v>
      </c>
      <c r="AE865" s="11">
        <f>SAStab!C12005</f>
        <v>0</v>
      </c>
      <c r="AF865" s="11">
        <f>SAStab!D12005</f>
        <v>0</v>
      </c>
      <c r="AG865" s="11">
        <f>SAStab!E12005</f>
        <v>0</v>
      </c>
      <c r="AH865" s="11">
        <f>SAStab!F12005</f>
        <v>881.4</v>
      </c>
      <c r="AI865" s="11">
        <f>SAStab!G12005</f>
        <v>881</v>
      </c>
      <c r="AJ865" s="11">
        <f>SAStab!H12005</f>
        <v>1728</v>
      </c>
      <c r="AK865" s="11">
        <f>SAStab!I12005</f>
        <v>2247</v>
      </c>
      <c r="AL865" s="11">
        <f>SAStab!J12005</f>
        <v>2765</v>
      </c>
      <c r="AN865" s="7"/>
      <c r="AO865" s="7" t="str">
        <f t="shared" si="194"/>
        <v>Medicare Part D Premium</v>
      </c>
      <c r="AP865" s="98">
        <f>SAStab!E2734</f>
        <v>0.7</v>
      </c>
      <c r="AQ865" s="85">
        <f>SAStab!B12176</f>
        <v>1047</v>
      </c>
      <c r="AR865" s="85">
        <f>SAStab!C12176</f>
        <v>0</v>
      </c>
      <c r="AS865" s="85">
        <f>SAStab!D12176</f>
        <v>0</v>
      </c>
      <c r="AT865" s="85">
        <f>SAStab!E12176</f>
        <v>0</v>
      </c>
      <c r="AU865" s="85">
        <f>SAStab!F12176</f>
        <v>1118.5999999999999</v>
      </c>
      <c r="AV865" s="85">
        <f>SAStab!G12176</f>
        <v>1119</v>
      </c>
      <c r="AW865" s="85">
        <f>SAStab!H12176</f>
        <v>2193</v>
      </c>
      <c r="AX865" s="85">
        <f>SAStab!I12176</f>
        <v>2851</v>
      </c>
      <c r="AY865" s="85">
        <f>SAStab!J12176</f>
        <v>3509</v>
      </c>
      <c r="BA865" s="7"/>
      <c r="BB865" s="7" t="str">
        <f t="shared" si="195"/>
        <v>Medicare Part D Premium</v>
      </c>
      <c r="BC865" s="98">
        <f>SAStab!F2734</f>
        <v>0.69</v>
      </c>
      <c r="BD865" s="85">
        <f>SAStab!B12347</f>
        <v>1358</v>
      </c>
      <c r="BE865" s="85">
        <f>SAStab!C12347</f>
        <v>0</v>
      </c>
      <c r="BF865" s="85">
        <f>SAStab!D12347</f>
        <v>0</v>
      </c>
      <c r="BG865" s="85">
        <f>SAStab!E12347</f>
        <v>0</v>
      </c>
      <c r="BH865" s="85">
        <f>SAStab!F12347</f>
        <v>1396.5</v>
      </c>
      <c r="BI865" s="85">
        <f>SAStab!G12347</f>
        <v>1917</v>
      </c>
      <c r="BJ865" s="85">
        <f>SAStab!H12347</f>
        <v>2738</v>
      </c>
      <c r="BK865" s="85">
        <f>SAStab!I12347</f>
        <v>4381</v>
      </c>
      <c r="BL865" s="85">
        <f>SAStab!J12347</f>
        <v>4381</v>
      </c>
      <c r="BN865" s="7"/>
      <c r="BO865" s="7" t="str">
        <f t="shared" si="196"/>
        <v>Medicare Part D Premium</v>
      </c>
      <c r="BP865" s="98">
        <f>SAStab!G2734</f>
        <v>0.68300000000000005</v>
      </c>
      <c r="BQ865" s="11">
        <f>SAStab!B12518</f>
        <v>1741</v>
      </c>
      <c r="BR865" s="11">
        <f>SAStab!C12518</f>
        <v>0</v>
      </c>
      <c r="BS865" s="11">
        <f>SAStab!D12518</f>
        <v>0</v>
      </c>
      <c r="BT865" s="11">
        <f>SAStab!E12518</f>
        <v>0</v>
      </c>
      <c r="BU865" s="11">
        <f>SAStab!F12518</f>
        <v>1697.3</v>
      </c>
      <c r="BV865" s="11">
        <f>SAStab!G12518</f>
        <v>2330</v>
      </c>
      <c r="BW865" s="11">
        <f>SAStab!H12518</f>
        <v>4327</v>
      </c>
      <c r="BX865" s="11">
        <f>SAStab!I12518</f>
        <v>5325</v>
      </c>
      <c r="BY865" s="11">
        <f>SAStab!J12518</f>
        <v>5325</v>
      </c>
    </row>
    <row r="866" spans="1:78">
      <c r="A866" s="7"/>
      <c r="B866" s="7" t="s">
        <v>513</v>
      </c>
      <c r="C866" s="98">
        <f>SAStab!B2735</f>
        <v>0.999</v>
      </c>
      <c r="D866" s="85">
        <f>SAStab!B11664</f>
        <v>94796</v>
      </c>
      <c r="E866" s="85">
        <f>SAStab!C11664</f>
        <v>23810.080000000002</v>
      </c>
      <c r="F866" s="85">
        <f>SAStab!D11664</f>
        <v>29139.02</v>
      </c>
      <c r="G866" s="85">
        <f>SAStab!E11664</f>
        <v>45949.9</v>
      </c>
      <c r="H866" s="85">
        <f>SAStab!F11664</f>
        <v>72729.100000000006</v>
      </c>
      <c r="I866" s="85">
        <f>SAStab!G11664</f>
        <v>112075</v>
      </c>
      <c r="J866" s="85">
        <f>SAStab!H11664</f>
        <v>161017</v>
      </c>
      <c r="K866" s="85">
        <f>SAStab!I11664</f>
        <v>197909</v>
      </c>
      <c r="L866" s="85">
        <f>SAStab!J11664</f>
        <v>340915</v>
      </c>
      <c r="N866" s="7"/>
      <c r="O866" s="7" t="str">
        <f t="shared" si="192"/>
        <v>Equivalent Cash Income</v>
      </c>
      <c r="P866" s="98">
        <f>SAStab!C2735</f>
        <v>0.998</v>
      </c>
      <c r="Q866" s="11">
        <f>SAStab!B11835</f>
        <v>97003</v>
      </c>
      <c r="R866" s="85">
        <f>SAStab!C11835</f>
        <v>27395.1</v>
      </c>
      <c r="S866" s="85">
        <f>SAStab!D11835</f>
        <v>34326.81</v>
      </c>
      <c r="T866" s="85">
        <f>SAStab!E11835</f>
        <v>52186.8</v>
      </c>
      <c r="U866" s="85">
        <f>SAStab!F11835</f>
        <v>79451</v>
      </c>
      <c r="V866" s="85">
        <f>SAStab!G11835</f>
        <v>121215</v>
      </c>
      <c r="W866" s="85">
        <f>SAStab!H11835</f>
        <v>175941</v>
      </c>
      <c r="X866" s="11">
        <f>SAStab!I11835</f>
        <v>226603</v>
      </c>
      <c r="Y866" s="11">
        <f>SAStab!J11835</f>
        <v>359299</v>
      </c>
      <c r="AA866" s="7"/>
      <c r="AB866" s="7" t="str">
        <f t="shared" si="193"/>
        <v>Equivalent Cash Income</v>
      </c>
      <c r="AC866" s="98">
        <f>SAStab!D2735</f>
        <v>0.998</v>
      </c>
      <c r="AD866" s="11">
        <f>SAStab!B12006</f>
        <v>106777</v>
      </c>
      <c r="AE866" s="11">
        <f>SAStab!C12006</f>
        <v>30308.73</v>
      </c>
      <c r="AF866" s="11">
        <f>SAStab!D12006</f>
        <v>37559.129999999997</v>
      </c>
      <c r="AG866" s="11">
        <f>SAStab!E12006</f>
        <v>55430.9</v>
      </c>
      <c r="AH866" s="11">
        <f>SAStab!F12006</f>
        <v>84674.7</v>
      </c>
      <c r="AI866" s="11">
        <f>SAStab!G12006</f>
        <v>128629</v>
      </c>
      <c r="AJ866" s="11">
        <f>SAStab!H12006</f>
        <v>190224</v>
      </c>
      <c r="AK866" s="11">
        <f>SAStab!I12006</f>
        <v>243974</v>
      </c>
      <c r="AL866" s="11">
        <f>SAStab!J12006</f>
        <v>424029</v>
      </c>
      <c r="AN866" s="7"/>
      <c r="AO866" s="7" t="str">
        <f t="shared" si="194"/>
        <v>Equivalent Cash Income</v>
      </c>
      <c r="AP866" s="98">
        <f>SAStab!E2735</f>
        <v>0.998</v>
      </c>
      <c r="AQ866" s="85">
        <f>SAStab!B12177</f>
        <v>121070</v>
      </c>
      <c r="AR866" s="85">
        <f>SAStab!C12177</f>
        <v>32632.71</v>
      </c>
      <c r="AS866" s="85">
        <f>SAStab!D12177</f>
        <v>40165.519999999997</v>
      </c>
      <c r="AT866" s="85">
        <f>SAStab!E12177</f>
        <v>59091.5</v>
      </c>
      <c r="AU866" s="85">
        <f>SAStab!F12177</f>
        <v>90216.8</v>
      </c>
      <c r="AV866" s="85">
        <f>SAStab!G12177</f>
        <v>141362</v>
      </c>
      <c r="AW866" s="85">
        <f>SAStab!H12177</f>
        <v>221317</v>
      </c>
      <c r="AX866" s="85">
        <f>SAStab!I12177</f>
        <v>291317</v>
      </c>
      <c r="AY866" s="85">
        <f>SAStab!J12177</f>
        <v>551884</v>
      </c>
      <c r="BA866" s="7"/>
      <c r="BB866" s="7" t="str">
        <f t="shared" si="195"/>
        <v>Equivalent Cash Income</v>
      </c>
      <c r="BC866" s="98">
        <f>SAStab!F2735</f>
        <v>0.999</v>
      </c>
      <c r="BD866" s="85">
        <f>SAStab!B12348</f>
        <v>142695</v>
      </c>
      <c r="BE866" s="85">
        <f>SAStab!C12348</f>
        <v>36046.18</v>
      </c>
      <c r="BF866" s="85">
        <f>SAStab!D12348</f>
        <v>44346.84</v>
      </c>
      <c r="BG866" s="85">
        <f>SAStab!E12348</f>
        <v>65164.800000000003</v>
      </c>
      <c r="BH866" s="85">
        <f>SAStab!F12348</f>
        <v>102983.7</v>
      </c>
      <c r="BI866" s="85">
        <f>SAStab!G12348</f>
        <v>161120</v>
      </c>
      <c r="BJ866" s="85">
        <f>SAStab!H12348</f>
        <v>250719</v>
      </c>
      <c r="BK866" s="85">
        <f>SAStab!I12348</f>
        <v>332756</v>
      </c>
      <c r="BL866" s="85">
        <f>SAStab!J12348</f>
        <v>648344</v>
      </c>
      <c r="BN866" s="7"/>
      <c r="BO866" s="7" t="str">
        <f t="shared" si="196"/>
        <v>Equivalent Cash Income</v>
      </c>
      <c r="BP866" s="98">
        <f>SAStab!G2735</f>
        <v>0.998</v>
      </c>
      <c r="BQ866" s="11">
        <f>SAStab!B12519</f>
        <v>153491</v>
      </c>
      <c r="BR866" s="11">
        <f>SAStab!C12519</f>
        <v>39311.33</v>
      </c>
      <c r="BS866" s="11">
        <f>SAStab!D12519</f>
        <v>48642.18</v>
      </c>
      <c r="BT866" s="11">
        <f>SAStab!E12519</f>
        <v>72875.399999999994</v>
      </c>
      <c r="BU866" s="11">
        <f>SAStab!F12519</f>
        <v>115991.8</v>
      </c>
      <c r="BV866" s="11">
        <f>SAStab!G12519</f>
        <v>184956</v>
      </c>
      <c r="BW866" s="11">
        <f>SAStab!H12519</f>
        <v>283380</v>
      </c>
      <c r="BX866" s="11">
        <f>SAStab!I12519</f>
        <v>380404</v>
      </c>
      <c r="BY866" s="11">
        <f>SAStab!J12519</f>
        <v>693802</v>
      </c>
    </row>
    <row r="867" spans="1:78">
      <c r="A867" s="7"/>
      <c r="B867" s="7" t="s">
        <v>514</v>
      </c>
      <c r="C867" s="98">
        <f>SAStab!B2736</f>
        <v>0.433</v>
      </c>
      <c r="D867" s="85">
        <f>SAStab!B11665</f>
        <v>4974</v>
      </c>
      <c r="E867" s="85">
        <f>SAStab!C11665</f>
        <v>0</v>
      </c>
      <c r="F867" s="85">
        <f>SAStab!D11665</f>
        <v>0</v>
      </c>
      <c r="G867" s="85">
        <f>SAStab!E11665</f>
        <v>0</v>
      </c>
      <c r="H867" s="85">
        <f>SAStab!F11665</f>
        <v>0</v>
      </c>
      <c r="I867" s="85">
        <f>SAStab!G11665</f>
        <v>5568</v>
      </c>
      <c r="J867" s="85">
        <f>SAStab!H11665</f>
        <v>15454</v>
      </c>
      <c r="K867" s="85">
        <f>SAStab!I11665</f>
        <v>24185</v>
      </c>
      <c r="L867" s="85">
        <f>SAStab!J11665</f>
        <v>50904</v>
      </c>
      <c r="N867" s="7"/>
      <c r="O867" s="7" t="str">
        <f t="shared" si="192"/>
        <v>Equivalent IRA Withdrawal</v>
      </c>
      <c r="P867" s="98">
        <f>SAStab!C2736</f>
        <v>0.59799999999999998</v>
      </c>
      <c r="Q867" s="11">
        <f>SAStab!B11836</f>
        <v>9790</v>
      </c>
      <c r="R867" s="85">
        <f>SAStab!C11836</f>
        <v>0</v>
      </c>
      <c r="S867" s="85">
        <f>SAStab!D11836</f>
        <v>0</v>
      </c>
      <c r="T867" s="85">
        <f>SAStab!E11836</f>
        <v>0</v>
      </c>
      <c r="U867" s="85">
        <f>SAStab!F11836</f>
        <v>3186.7</v>
      </c>
      <c r="V867" s="85">
        <f>SAStab!G11836</f>
        <v>13547</v>
      </c>
      <c r="W867" s="85">
        <f>SAStab!H11836</f>
        <v>26423</v>
      </c>
      <c r="X867" s="11">
        <f>SAStab!I11836</f>
        <v>36763</v>
      </c>
      <c r="Y867" s="11">
        <f>SAStab!J11836</f>
        <v>77169</v>
      </c>
      <c r="AA867" s="7"/>
      <c r="AB867" s="7" t="str">
        <f t="shared" si="193"/>
        <v>Equivalent IRA Withdrawal</v>
      </c>
      <c r="AC867" s="98">
        <f>SAStab!D2736</f>
        <v>0.65500000000000003</v>
      </c>
      <c r="AD867" s="11">
        <f>SAStab!B12007</f>
        <v>14431</v>
      </c>
      <c r="AE867" s="11">
        <f>SAStab!C12007</f>
        <v>0</v>
      </c>
      <c r="AF867" s="11">
        <f>SAStab!D12007</f>
        <v>0</v>
      </c>
      <c r="AG867" s="11">
        <f>SAStab!E12007</f>
        <v>0</v>
      </c>
      <c r="AH867" s="11">
        <f>SAStab!F12007</f>
        <v>7334.2</v>
      </c>
      <c r="AI867" s="11">
        <f>SAStab!G12007</f>
        <v>20646</v>
      </c>
      <c r="AJ867" s="11">
        <f>SAStab!H12007</f>
        <v>37736</v>
      </c>
      <c r="AK867" s="11">
        <f>SAStab!I12007</f>
        <v>51540</v>
      </c>
      <c r="AL867" s="11">
        <f>SAStab!J12007</f>
        <v>95752</v>
      </c>
      <c r="AN867" s="7"/>
      <c r="AO867" s="7" t="str">
        <f t="shared" si="194"/>
        <v>Equivalent IRA Withdrawal</v>
      </c>
      <c r="AP867" s="98">
        <f>SAStab!E2736</f>
        <v>0.70199999999999996</v>
      </c>
      <c r="AQ867" s="85">
        <f>SAStab!B12178</f>
        <v>20491</v>
      </c>
      <c r="AR867" s="85">
        <f>SAStab!C12178</f>
        <v>0</v>
      </c>
      <c r="AS867" s="85">
        <f>SAStab!D12178</f>
        <v>0</v>
      </c>
      <c r="AT867" s="85">
        <f>SAStab!E12178</f>
        <v>0</v>
      </c>
      <c r="AU867" s="85">
        <f>SAStab!F12178</f>
        <v>11457.9</v>
      </c>
      <c r="AV867" s="85">
        <f>SAStab!G12178</f>
        <v>28527</v>
      </c>
      <c r="AW867" s="85">
        <f>SAStab!H12178</f>
        <v>51596</v>
      </c>
      <c r="AX867" s="85">
        <f>SAStab!I12178</f>
        <v>70290</v>
      </c>
      <c r="AY867" s="85">
        <f>SAStab!J12178</f>
        <v>138544</v>
      </c>
      <c r="BA867" s="7"/>
      <c r="BB867" s="7" t="str">
        <f t="shared" si="195"/>
        <v>Equivalent IRA Withdrawal</v>
      </c>
      <c r="BC867" s="98">
        <f>SAStab!F2736</f>
        <v>0.67</v>
      </c>
      <c r="BD867" s="85">
        <f>SAStab!B12349</f>
        <v>23256</v>
      </c>
      <c r="BE867" s="85">
        <f>SAStab!C12349</f>
        <v>0</v>
      </c>
      <c r="BF867" s="85">
        <f>SAStab!D12349</f>
        <v>0</v>
      </c>
      <c r="BG867" s="85">
        <f>SAStab!E12349</f>
        <v>0</v>
      </c>
      <c r="BH867" s="85">
        <f>SAStab!F12349</f>
        <v>11628</v>
      </c>
      <c r="BI867" s="85">
        <f>SAStab!G12349</f>
        <v>32454</v>
      </c>
      <c r="BJ867" s="85">
        <f>SAStab!H12349</f>
        <v>58512</v>
      </c>
      <c r="BK867" s="85">
        <f>SAStab!I12349</f>
        <v>84112</v>
      </c>
      <c r="BL867" s="85">
        <f>SAStab!J12349</f>
        <v>168550</v>
      </c>
      <c r="BN867" s="7"/>
      <c r="BO867" s="7" t="str">
        <f t="shared" si="196"/>
        <v>Equivalent IRA Withdrawal</v>
      </c>
      <c r="BP867" s="98">
        <f>SAStab!G2736</f>
        <v>0.68</v>
      </c>
      <c r="BQ867" s="11">
        <f>SAStab!B12520</f>
        <v>26869</v>
      </c>
      <c r="BR867" s="11">
        <f>SAStab!C12520</f>
        <v>0</v>
      </c>
      <c r="BS867" s="11">
        <f>SAStab!D12520</f>
        <v>0</v>
      </c>
      <c r="BT867" s="11">
        <f>SAStab!E12520</f>
        <v>0</v>
      </c>
      <c r="BU867" s="11">
        <f>SAStab!F12520</f>
        <v>14086</v>
      </c>
      <c r="BV867" s="11">
        <f>SAStab!G12520</f>
        <v>36876</v>
      </c>
      <c r="BW867" s="11">
        <f>SAStab!H12520</f>
        <v>68870</v>
      </c>
      <c r="BX867" s="11">
        <f>SAStab!I12520</f>
        <v>96551</v>
      </c>
      <c r="BY867" s="11">
        <f>SAStab!J12520</f>
        <v>188173</v>
      </c>
    </row>
    <row r="868" spans="1:78">
      <c r="A868" s="7"/>
      <c r="B868" s="7" t="s">
        <v>515</v>
      </c>
      <c r="C868" s="98">
        <f>SAStab!B2737</f>
        <v>0.60899999999999999</v>
      </c>
      <c r="D868" s="85">
        <f>SAStab!B11666</f>
        <v>2908</v>
      </c>
      <c r="E868" s="85">
        <f>SAStab!C11666</f>
        <v>0</v>
      </c>
      <c r="F868" s="85">
        <f>SAStab!D11666</f>
        <v>0</v>
      </c>
      <c r="G868" s="85">
        <f>SAStab!E11666</f>
        <v>0</v>
      </c>
      <c r="H868" s="85">
        <f>SAStab!F11666</f>
        <v>76.400000000000006</v>
      </c>
      <c r="I868" s="85">
        <f>SAStab!G11666</f>
        <v>1734</v>
      </c>
      <c r="J868" s="85">
        <f>SAStab!H11666</f>
        <v>6682</v>
      </c>
      <c r="K868" s="85">
        <f>SAStab!I11666</f>
        <v>13483</v>
      </c>
      <c r="L868" s="85">
        <f>SAStab!J11666</f>
        <v>35450</v>
      </c>
      <c r="N868" s="7"/>
      <c r="O868" s="7" t="str">
        <f t="shared" si="192"/>
        <v>Equivalent Interest Income</v>
      </c>
      <c r="P868" s="98">
        <f>SAStab!C2737</f>
        <v>0.61399999999999999</v>
      </c>
      <c r="Q868" s="11">
        <f>SAStab!B11837</f>
        <v>3242</v>
      </c>
      <c r="R868" s="85">
        <f>SAStab!C11837</f>
        <v>0</v>
      </c>
      <c r="S868" s="85">
        <f>SAStab!D11837</f>
        <v>0</v>
      </c>
      <c r="T868" s="85">
        <f>SAStab!E11837</f>
        <v>0</v>
      </c>
      <c r="U868" s="85">
        <f>SAStab!F11837</f>
        <v>116</v>
      </c>
      <c r="V868" s="85">
        <f>SAStab!G11837</f>
        <v>2194</v>
      </c>
      <c r="W868" s="85">
        <f>SAStab!H11837</f>
        <v>8180</v>
      </c>
      <c r="X868" s="11">
        <f>SAStab!I11837</f>
        <v>15221</v>
      </c>
      <c r="Y868" s="11">
        <f>SAStab!J11837</f>
        <v>36135</v>
      </c>
      <c r="AA868" s="7"/>
      <c r="AB868" s="7" t="str">
        <f t="shared" si="193"/>
        <v>Equivalent Interest Income</v>
      </c>
      <c r="AC868" s="98">
        <f>SAStab!D2737</f>
        <v>0.60199999999999998</v>
      </c>
      <c r="AD868" s="11">
        <f>SAStab!B12008</f>
        <v>3497</v>
      </c>
      <c r="AE868" s="11">
        <f>SAStab!C12008</f>
        <v>0</v>
      </c>
      <c r="AF868" s="11">
        <f>SAStab!D12008</f>
        <v>0</v>
      </c>
      <c r="AG868" s="11">
        <f>SAStab!E12008</f>
        <v>0</v>
      </c>
      <c r="AH868" s="11">
        <f>SAStab!F12008</f>
        <v>136.19999999999999</v>
      </c>
      <c r="AI868" s="11">
        <f>SAStab!G12008</f>
        <v>2537</v>
      </c>
      <c r="AJ868" s="11">
        <f>SAStab!H12008</f>
        <v>9573</v>
      </c>
      <c r="AK868" s="11">
        <f>SAStab!I12008</f>
        <v>17246</v>
      </c>
      <c r="AL868" s="11">
        <f>SAStab!J12008</f>
        <v>47590</v>
      </c>
      <c r="AN868" s="7"/>
      <c r="AO868" s="7" t="str">
        <f t="shared" si="194"/>
        <v>Equivalent Interest Income</v>
      </c>
      <c r="AP868" s="98">
        <f>SAStab!E2737</f>
        <v>0.61099999999999999</v>
      </c>
      <c r="AQ868" s="85">
        <f>SAStab!B12179</f>
        <v>4423</v>
      </c>
      <c r="AR868" s="85">
        <f>SAStab!C12179</f>
        <v>0</v>
      </c>
      <c r="AS868" s="85">
        <f>SAStab!D12179</f>
        <v>0</v>
      </c>
      <c r="AT868" s="85">
        <f>SAStab!E12179</f>
        <v>0</v>
      </c>
      <c r="AU868" s="85">
        <f>SAStab!F12179</f>
        <v>187.5</v>
      </c>
      <c r="AV868" s="85">
        <f>SAStab!G12179</f>
        <v>3313</v>
      </c>
      <c r="AW868" s="85">
        <f>SAStab!H12179</f>
        <v>11053</v>
      </c>
      <c r="AX868" s="85">
        <f>SAStab!I12179</f>
        <v>20461</v>
      </c>
      <c r="AY868" s="85">
        <f>SAStab!J12179</f>
        <v>55357</v>
      </c>
      <c r="BA868" s="7"/>
      <c r="BB868" s="7" t="str">
        <f t="shared" si="195"/>
        <v>Equivalent Interest Income</v>
      </c>
      <c r="BC868" s="98">
        <f>SAStab!F2737</f>
        <v>0.60799999999999998</v>
      </c>
      <c r="BD868" s="85">
        <f>SAStab!B12350</f>
        <v>6068</v>
      </c>
      <c r="BE868" s="85">
        <f>SAStab!C12350</f>
        <v>0</v>
      </c>
      <c r="BF868" s="85">
        <f>SAStab!D12350</f>
        <v>0</v>
      </c>
      <c r="BG868" s="85">
        <f>SAStab!E12350</f>
        <v>0</v>
      </c>
      <c r="BH868" s="85">
        <f>SAStab!F12350</f>
        <v>169.2</v>
      </c>
      <c r="BI868" s="85">
        <f>SAStab!G12350</f>
        <v>3415</v>
      </c>
      <c r="BJ868" s="85">
        <f>SAStab!H12350</f>
        <v>12753</v>
      </c>
      <c r="BK868" s="85">
        <f>SAStab!I12350</f>
        <v>24530</v>
      </c>
      <c r="BL868" s="85">
        <f>SAStab!J12350</f>
        <v>72389</v>
      </c>
      <c r="BN868" s="7"/>
      <c r="BO868" s="7" t="str">
        <f t="shared" si="196"/>
        <v>Equivalent Interest Income</v>
      </c>
      <c r="BP868" s="98">
        <f>SAStab!G2737</f>
        <v>0.61099999999999999</v>
      </c>
      <c r="BQ868" s="11">
        <f>SAStab!B12521</f>
        <v>5737</v>
      </c>
      <c r="BR868" s="11">
        <f>SAStab!C12521</f>
        <v>0</v>
      </c>
      <c r="BS868" s="11">
        <f>SAStab!D12521</f>
        <v>0</v>
      </c>
      <c r="BT868" s="11">
        <f>SAStab!E12521</f>
        <v>0</v>
      </c>
      <c r="BU868" s="11">
        <f>SAStab!F12521</f>
        <v>222.6</v>
      </c>
      <c r="BV868" s="11">
        <f>SAStab!G12521</f>
        <v>4039</v>
      </c>
      <c r="BW868" s="11">
        <f>SAStab!H12521</f>
        <v>14214</v>
      </c>
      <c r="BX868" s="11">
        <f>SAStab!I12521</f>
        <v>27835</v>
      </c>
      <c r="BY868" s="11">
        <f>SAStab!J12521</f>
        <v>69220</v>
      </c>
    </row>
    <row r="869" spans="1:78">
      <c r="A869" s="7"/>
      <c r="B869" s="7" t="s">
        <v>516</v>
      </c>
      <c r="C869" s="98">
        <f>SAStab!B2738</f>
        <v>0.48399999999999999</v>
      </c>
      <c r="D869" s="85">
        <f>SAStab!B11667</f>
        <v>5896</v>
      </c>
      <c r="E869" s="85">
        <f>SAStab!C11667</f>
        <v>0</v>
      </c>
      <c r="F869" s="85">
        <f>SAStab!D11667</f>
        <v>0</v>
      </c>
      <c r="G869" s="85">
        <f>SAStab!E11667</f>
        <v>0</v>
      </c>
      <c r="H869" s="85">
        <f>SAStab!F11667</f>
        <v>0</v>
      </c>
      <c r="I869" s="85">
        <f>SAStab!G11667</f>
        <v>2813</v>
      </c>
      <c r="J869" s="85">
        <f>SAStab!H11667</f>
        <v>16353</v>
      </c>
      <c r="K869" s="85">
        <f>SAStab!I11667</f>
        <v>29661</v>
      </c>
      <c r="L869" s="85">
        <f>SAStab!J11667</f>
        <v>82925</v>
      </c>
      <c r="N869" s="7"/>
      <c r="O869" s="7" t="str">
        <f t="shared" si="192"/>
        <v>Equivalent Dividend Income</v>
      </c>
      <c r="P869" s="98">
        <f>SAStab!C2738</f>
        <v>0.48799999999999999</v>
      </c>
      <c r="Q869" s="11">
        <f>SAStab!B11838</f>
        <v>6444</v>
      </c>
      <c r="R869" s="85">
        <f>SAStab!C11838</f>
        <v>0</v>
      </c>
      <c r="S869" s="85">
        <f>SAStab!D11838</f>
        <v>0</v>
      </c>
      <c r="T869" s="85">
        <f>SAStab!E11838</f>
        <v>0</v>
      </c>
      <c r="U869" s="85">
        <f>SAStab!F11838</f>
        <v>0</v>
      </c>
      <c r="V869" s="85">
        <f>SAStab!G11838</f>
        <v>3981</v>
      </c>
      <c r="W869" s="85">
        <f>SAStab!H11838</f>
        <v>21154</v>
      </c>
      <c r="X869" s="11">
        <f>SAStab!I11838</f>
        <v>36737</v>
      </c>
      <c r="Y869" s="11">
        <f>SAStab!J11838</f>
        <v>85546</v>
      </c>
      <c r="AA869" s="7"/>
      <c r="AB869" s="7" t="str">
        <f t="shared" si="193"/>
        <v>Equivalent Dividend Income</v>
      </c>
      <c r="AC869" s="98">
        <f>SAStab!D2738</f>
        <v>0.48599999999999999</v>
      </c>
      <c r="AD869" s="11">
        <f>SAStab!B12009</f>
        <v>7792</v>
      </c>
      <c r="AE869" s="11">
        <f>SAStab!C12009</f>
        <v>0</v>
      </c>
      <c r="AF869" s="11">
        <f>SAStab!D12009</f>
        <v>0</v>
      </c>
      <c r="AG869" s="11">
        <f>SAStab!E12009</f>
        <v>0</v>
      </c>
      <c r="AH869" s="11">
        <f>SAStab!F12009</f>
        <v>0</v>
      </c>
      <c r="AI869" s="11">
        <f>SAStab!G12009</f>
        <v>4969</v>
      </c>
      <c r="AJ869" s="11">
        <f>SAStab!H12009</f>
        <v>23962</v>
      </c>
      <c r="AK869" s="11">
        <f>SAStab!I12009</f>
        <v>41743</v>
      </c>
      <c r="AL869" s="11">
        <f>SAStab!J12009</f>
        <v>114716</v>
      </c>
      <c r="AN869" s="7"/>
      <c r="AO869" s="7" t="str">
        <f t="shared" si="194"/>
        <v>Equivalent Dividend Income</v>
      </c>
      <c r="AP869" s="98">
        <f>SAStab!E2738</f>
        <v>0.48099999999999998</v>
      </c>
      <c r="AQ869" s="85">
        <f>SAStab!B12180</f>
        <v>9688</v>
      </c>
      <c r="AR869" s="85">
        <f>SAStab!C12180</f>
        <v>0</v>
      </c>
      <c r="AS869" s="85">
        <f>SAStab!D12180</f>
        <v>0</v>
      </c>
      <c r="AT869" s="85">
        <f>SAStab!E12180</f>
        <v>0</v>
      </c>
      <c r="AU869" s="85">
        <f>SAStab!F12180</f>
        <v>0</v>
      </c>
      <c r="AV869" s="85">
        <f>SAStab!G12180</f>
        <v>5261</v>
      </c>
      <c r="AW869" s="85">
        <f>SAStab!H12180</f>
        <v>26988</v>
      </c>
      <c r="AX869" s="85">
        <f>SAStab!I12180</f>
        <v>48089</v>
      </c>
      <c r="AY869" s="85">
        <f>SAStab!J12180</f>
        <v>138900</v>
      </c>
      <c r="BA869" s="7"/>
      <c r="BB869" s="7" t="str">
        <f t="shared" si="195"/>
        <v>Equivalent Dividend Income</v>
      </c>
      <c r="BC869" s="98">
        <f>SAStab!F2738</f>
        <v>0.48299999999999998</v>
      </c>
      <c r="BD869" s="85">
        <f>SAStab!B12351</f>
        <v>11577</v>
      </c>
      <c r="BE869" s="85">
        <f>SAStab!C12351</f>
        <v>0</v>
      </c>
      <c r="BF869" s="85">
        <f>SAStab!D12351</f>
        <v>0</v>
      </c>
      <c r="BG869" s="85">
        <f>SAStab!E12351</f>
        <v>0</v>
      </c>
      <c r="BH869" s="85">
        <f>SAStab!F12351</f>
        <v>0</v>
      </c>
      <c r="BI869" s="85">
        <f>SAStab!G12351</f>
        <v>6184</v>
      </c>
      <c r="BJ869" s="85">
        <f>SAStab!H12351</f>
        <v>30356</v>
      </c>
      <c r="BK869" s="85">
        <f>SAStab!I12351</f>
        <v>53548</v>
      </c>
      <c r="BL869" s="85">
        <f>SAStab!J12351</f>
        <v>155006</v>
      </c>
      <c r="BN869" s="7"/>
      <c r="BO869" s="7" t="str">
        <f t="shared" si="196"/>
        <v>Equivalent Dividend Income</v>
      </c>
      <c r="BP869" s="98">
        <f>SAStab!G2738</f>
        <v>0.48</v>
      </c>
      <c r="BQ869" s="11">
        <f>SAStab!B12522</f>
        <v>11852</v>
      </c>
      <c r="BR869" s="11">
        <f>SAStab!C12522</f>
        <v>0</v>
      </c>
      <c r="BS869" s="11">
        <f>SAStab!D12522</f>
        <v>0</v>
      </c>
      <c r="BT869" s="11">
        <f>SAStab!E12522</f>
        <v>0</v>
      </c>
      <c r="BU869" s="11">
        <f>SAStab!F12522</f>
        <v>0</v>
      </c>
      <c r="BV869" s="11">
        <f>SAStab!G12522</f>
        <v>7085</v>
      </c>
      <c r="BW869" s="11">
        <f>SAStab!H12522</f>
        <v>33731</v>
      </c>
      <c r="BX869" s="11">
        <f>SAStab!I12522</f>
        <v>61317</v>
      </c>
      <c r="BY869" s="11">
        <f>SAStab!J12522</f>
        <v>165763</v>
      </c>
    </row>
    <row r="870" spans="1:78" s="1" customFormat="1">
      <c r="A870" s="5"/>
      <c r="B870" s="5" t="s">
        <v>517</v>
      </c>
      <c r="C870" s="101">
        <f>SAStab!B2739</f>
        <v>0.13800000000000001</v>
      </c>
      <c r="D870" s="53">
        <f>SAStab!B11668</f>
        <v>1690</v>
      </c>
      <c r="E870" s="53">
        <f>SAStab!C11668</f>
        <v>0</v>
      </c>
      <c r="F870" s="53">
        <f>SAStab!D11668</f>
        <v>0</v>
      </c>
      <c r="G870" s="53">
        <f>SAStab!E11668</f>
        <v>0</v>
      </c>
      <c r="H870" s="53">
        <f>SAStab!F11668</f>
        <v>0</v>
      </c>
      <c r="I870" s="53">
        <f>SAStab!G11668</f>
        <v>0</v>
      </c>
      <c r="J870" s="53">
        <f>SAStab!H11668</f>
        <v>1842</v>
      </c>
      <c r="K870" s="53">
        <f>SAStab!I11668</f>
        <v>12845</v>
      </c>
      <c r="L870" s="53">
        <f>SAStab!J11668</f>
        <v>51075</v>
      </c>
      <c r="M870" s="11"/>
      <c r="N870" s="5"/>
      <c r="O870" s="5" t="str">
        <f t="shared" si="192"/>
        <v>Equivalent Rental Income</v>
      </c>
      <c r="P870" s="101">
        <f>SAStab!C2739</f>
        <v>0.13300000000000001</v>
      </c>
      <c r="Q870" s="1">
        <f>SAStab!B11839</f>
        <v>1913</v>
      </c>
      <c r="R870" s="53">
        <f>SAStab!C11839</f>
        <v>0</v>
      </c>
      <c r="S870" s="53">
        <f>SAStab!D11839</f>
        <v>0</v>
      </c>
      <c r="T870" s="53">
        <f>SAStab!E11839</f>
        <v>0</v>
      </c>
      <c r="U870" s="53">
        <f>SAStab!F11839</f>
        <v>0</v>
      </c>
      <c r="V870" s="53">
        <f>SAStab!G11839</f>
        <v>0</v>
      </c>
      <c r="W870" s="53">
        <f>SAStab!H11839</f>
        <v>1569</v>
      </c>
      <c r="X870" s="1">
        <f>SAStab!I11839</f>
        <v>14978</v>
      </c>
      <c r="Y870" s="1">
        <f>SAStab!J11839</f>
        <v>56935</v>
      </c>
      <c r="Z870" s="11"/>
      <c r="AA870" s="5"/>
      <c r="AB870" s="5" t="str">
        <f t="shared" si="193"/>
        <v>Equivalent Rental Income</v>
      </c>
      <c r="AC870" s="101">
        <f>SAStab!D2739</f>
        <v>0.13300000000000001</v>
      </c>
      <c r="AD870" s="1">
        <f>SAStab!B12010</f>
        <v>2358</v>
      </c>
      <c r="AE870" s="1">
        <f>SAStab!C12010</f>
        <v>0</v>
      </c>
      <c r="AF870" s="1">
        <f>SAStab!D12010</f>
        <v>0</v>
      </c>
      <c r="AG870" s="1">
        <f>SAStab!E12010</f>
        <v>0</v>
      </c>
      <c r="AH870" s="1">
        <f>SAStab!F12010</f>
        <v>0</v>
      </c>
      <c r="AI870" s="1">
        <f>SAStab!G12010</f>
        <v>0</v>
      </c>
      <c r="AJ870" s="1">
        <f>SAStab!H12010</f>
        <v>2564</v>
      </c>
      <c r="AK870" s="1">
        <f>SAStab!I12010</f>
        <v>16863</v>
      </c>
      <c r="AL870" s="1">
        <f>SAStab!J12010</f>
        <v>64745</v>
      </c>
      <c r="AM870" s="11"/>
      <c r="AN870" s="5"/>
      <c r="AO870" s="5" t="str">
        <f t="shared" si="194"/>
        <v>Equivalent Rental Income</v>
      </c>
      <c r="AP870" s="101">
        <f>SAStab!E2739</f>
        <v>0.13100000000000001</v>
      </c>
      <c r="AQ870" s="53">
        <f>SAStab!B12181</f>
        <v>2645</v>
      </c>
      <c r="AR870" s="53">
        <f>SAStab!C12181</f>
        <v>0</v>
      </c>
      <c r="AS870" s="53">
        <f>SAStab!D12181</f>
        <v>0</v>
      </c>
      <c r="AT870" s="53">
        <f>SAStab!E12181</f>
        <v>0</v>
      </c>
      <c r="AU870" s="53">
        <f>SAStab!F12181</f>
        <v>0</v>
      </c>
      <c r="AV870" s="53">
        <f>SAStab!G12181</f>
        <v>0</v>
      </c>
      <c r="AW870" s="53">
        <f>SAStab!H12181</f>
        <v>2096</v>
      </c>
      <c r="AX870" s="53">
        <f>SAStab!I12181</f>
        <v>14843</v>
      </c>
      <c r="AY870" s="53">
        <f>SAStab!J12181</f>
        <v>75485</v>
      </c>
      <c r="AZ870" s="11"/>
      <c r="BA870" s="5"/>
      <c r="BB870" s="5" t="str">
        <f t="shared" si="195"/>
        <v>Equivalent Rental Income</v>
      </c>
      <c r="BC870" s="101">
        <f>SAStab!F2739</f>
        <v>0.14399999999999999</v>
      </c>
      <c r="BD870" s="53">
        <f>SAStab!B12352</f>
        <v>3476</v>
      </c>
      <c r="BE870" s="53">
        <f>SAStab!C12352</f>
        <v>0</v>
      </c>
      <c r="BF870" s="53">
        <f>SAStab!D12352</f>
        <v>0</v>
      </c>
      <c r="BG870" s="53">
        <f>SAStab!E12352</f>
        <v>0</v>
      </c>
      <c r="BH870" s="53">
        <f>SAStab!F12352</f>
        <v>0</v>
      </c>
      <c r="BI870" s="53">
        <f>SAStab!G12352</f>
        <v>0</v>
      </c>
      <c r="BJ870" s="53">
        <f>SAStab!H12352</f>
        <v>3497</v>
      </c>
      <c r="BK870" s="53">
        <f>SAStab!I12352</f>
        <v>22160</v>
      </c>
      <c r="BL870" s="53">
        <f>SAStab!J12352</f>
        <v>89463</v>
      </c>
      <c r="BM870" s="11"/>
      <c r="BN870" s="5"/>
      <c r="BO870" s="5" t="str">
        <f t="shared" si="196"/>
        <v>Equivalent Rental Income</v>
      </c>
      <c r="BP870" s="101">
        <f>SAStab!G2739</f>
        <v>0.13700000000000001</v>
      </c>
      <c r="BQ870" s="1">
        <f>SAStab!B12523</f>
        <v>3659</v>
      </c>
      <c r="BR870" s="1">
        <f>SAStab!C12523</f>
        <v>0</v>
      </c>
      <c r="BS870" s="1">
        <f>SAStab!D12523</f>
        <v>0</v>
      </c>
      <c r="BT870" s="1">
        <f>SAStab!E12523</f>
        <v>0</v>
      </c>
      <c r="BU870" s="1">
        <f>SAStab!F12523</f>
        <v>0</v>
      </c>
      <c r="BV870" s="1">
        <f>SAStab!G12523</f>
        <v>0</v>
      </c>
      <c r="BW870" s="1">
        <f>SAStab!H12523</f>
        <v>3252</v>
      </c>
      <c r="BX870" s="1">
        <f>SAStab!I12523</f>
        <v>27444</v>
      </c>
      <c r="BY870" s="1">
        <f>SAStab!J12523</f>
        <v>96912</v>
      </c>
      <c r="BZ870" s="11"/>
    </row>
    <row r="871" spans="1:78">
      <c r="A871" s="7" t="str">
        <f>NOTES!$A$3</f>
        <v>Source: DYNASIM3 ID912. Option FICA15:  Increase Payroll tax to 15.4% over 10 Years</v>
      </c>
      <c r="B871" s="7"/>
      <c r="C871" s="98"/>
      <c r="N871" s="7" t="str">
        <f>NOTES!$A$3</f>
        <v>Source: DYNASIM3 ID912. Option FICA15:  Increase Payroll tax to 15.4% over 10 Years</v>
      </c>
      <c r="O871" s="7"/>
      <c r="P871" s="98"/>
      <c r="AA871" s="7" t="str">
        <f>NOTES!$A$3</f>
        <v>Source: DYNASIM3 ID912. Option FICA15:  Increase Payroll tax to 15.4% over 10 Years</v>
      </c>
      <c r="AB871" s="7"/>
      <c r="AC871" s="98"/>
      <c r="AN871" s="7" t="str">
        <f>NOTES!$A$3</f>
        <v>Source: DYNASIM3 ID912. Option FICA15:  Increase Payroll tax to 15.4% over 10 Years</v>
      </c>
      <c r="AO871" s="7"/>
      <c r="AP871" s="98"/>
      <c r="BA871" s="7" t="str">
        <f>NOTES!$A$3</f>
        <v>Source: DYNASIM3 ID912. Option FICA15:  Increase Payroll tax to 15.4% over 10 Years</v>
      </c>
      <c r="BB871" s="7"/>
      <c r="BC871" s="98"/>
      <c r="BN871" s="7" t="str">
        <f>NOTES!$A$3</f>
        <v>Source: DYNASIM3 ID912. Option FICA15:  Increase Payroll tax to 15.4% over 10 Years</v>
      </c>
      <c r="BO871" s="7"/>
      <c r="BP871" s="98"/>
    </row>
    <row r="872" spans="1:78">
      <c r="A872" s="7" t="s">
        <v>119</v>
      </c>
      <c r="B872" s="7"/>
      <c r="C872" s="98"/>
      <c r="N872" s="7" t="s">
        <v>119</v>
      </c>
      <c r="O872" s="7"/>
      <c r="P872" s="98"/>
      <c r="AA872" s="7" t="s">
        <v>119</v>
      </c>
      <c r="AB872" s="7"/>
      <c r="AC872" s="98"/>
      <c r="AN872" s="7" t="s">
        <v>119</v>
      </c>
      <c r="AO872" s="7"/>
      <c r="AP872" s="98"/>
      <c r="BA872" s="7" t="s">
        <v>119</v>
      </c>
      <c r="BB872" s="7"/>
      <c r="BC872" s="98"/>
      <c r="BN872" s="7" t="s">
        <v>119</v>
      </c>
      <c r="BO872" s="7"/>
      <c r="BP872" s="98"/>
    </row>
    <row r="873" spans="1:78" ht="30" customHeight="1">
      <c r="A873" s="275" t="str">
        <f>NOTES!$A$4</f>
        <v>Equivalent annuity income includes earnings, Social Security, DB pension, annuitized asset income, SSI, imputed rent, means tested benefits, nonmeans tested benefits.</v>
      </c>
      <c r="B873" s="275"/>
      <c r="C873" s="275"/>
      <c r="D873" s="275"/>
      <c r="E873" s="275"/>
      <c r="F873" s="275"/>
      <c r="G873" s="275"/>
      <c r="H873" s="275"/>
      <c r="I873" s="275"/>
      <c r="J873" s="275"/>
      <c r="K873" s="275"/>
      <c r="L873" s="275"/>
      <c r="N873" s="275" t="str">
        <f>NOTES!$A$4</f>
        <v>Equivalent annuity income includes earnings, Social Security, DB pension, annuitized asset income, SSI, imputed rent, means tested benefits, nonmeans tested benefits.</v>
      </c>
      <c r="O873" s="275"/>
      <c r="P873" s="275"/>
      <c r="Q873" s="275"/>
      <c r="R873" s="275"/>
      <c r="S873" s="275"/>
      <c r="T873" s="275"/>
      <c r="U873" s="275"/>
      <c r="V873" s="275"/>
      <c r="W873" s="275"/>
      <c r="X873" s="275"/>
      <c r="Y873" s="275"/>
      <c r="AA873" s="275" t="str">
        <f>NOTES!$A$4</f>
        <v>Equivalent annuity income includes earnings, Social Security, DB pension, annuitized asset income, SSI, imputed rent, means tested benefits, nonmeans tested benefits.</v>
      </c>
      <c r="AB873" s="275"/>
      <c r="AC873" s="275"/>
      <c r="AD873" s="275"/>
      <c r="AE873" s="275"/>
      <c r="AF873" s="275"/>
      <c r="AG873" s="275"/>
      <c r="AH873" s="275"/>
      <c r="AI873" s="275"/>
      <c r="AJ873" s="275"/>
      <c r="AK873" s="275"/>
      <c r="AL873" s="275"/>
      <c r="AN873" s="275" t="str">
        <f>NOTES!$A$4</f>
        <v>Equivalent annuity income includes earnings, Social Security, DB pension, annuitized asset income, SSI, imputed rent, means tested benefits, nonmeans tested benefits.</v>
      </c>
      <c r="AO873" s="275"/>
      <c r="AP873" s="275"/>
      <c r="AQ873" s="275"/>
      <c r="AR873" s="275"/>
      <c r="AS873" s="275"/>
      <c r="AT873" s="275"/>
      <c r="AU873" s="275"/>
      <c r="AV873" s="275"/>
      <c r="AW873" s="275"/>
      <c r="AX873" s="275"/>
      <c r="AY873" s="275"/>
      <c r="BA873" s="275" t="str">
        <f>NOTES!$A$4</f>
        <v>Equivalent annuity income includes earnings, Social Security, DB pension, annuitized asset income, SSI, imputed rent, means tested benefits, nonmeans tested benefits.</v>
      </c>
      <c r="BB873" s="275"/>
      <c r="BC873" s="275"/>
      <c r="BD873" s="275"/>
      <c r="BE873" s="275"/>
      <c r="BF873" s="275"/>
      <c r="BG873" s="275"/>
      <c r="BH873" s="275"/>
      <c r="BI873" s="275"/>
      <c r="BJ873" s="275"/>
      <c r="BK873" s="275"/>
      <c r="BL873" s="275"/>
      <c r="BM873" s="147"/>
      <c r="BN873" s="275" t="str">
        <f>NOTES!$A$4</f>
        <v>Equivalent annuity income includes earnings, Social Security, DB pension, annuitized asset income, SSI, imputed rent, means tested benefits, nonmeans tested benefits.</v>
      </c>
      <c r="BO873" s="275"/>
      <c r="BP873" s="275"/>
      <c r="BQ873" s="275"/>
      <c r="BR873" s="275"/>
      <c r="BS873" s="275"/>
      <c r="BT873" s="275"/>
      <c r="BU873" s="275"/>
      <c r="BV873" s="275"/>
      <c r="BW873" s="275"/>
      <c r="BX873" s="275"/>
      <c r="BY873" s="275"/>
    </row>
    <row r="874" spans="1:78" ht="30" customHeight="1">
      <c r="A874" s="275" t="str">
        <f>NOTES!$A$6</f>
        <v>Equivalent cash income includes earnings, Social Security, DB pension, interest, dividends, rental income, retirement account withdrawals SSI, means tested benefits, nonmeans tested benefits.</v>
      </c>
      <c r="B874" s="275"/>
      <c r="C874" s="275"/>
      <c r="D874" s="275"/>
      <c r="E874" s="275"/>
      <c r="F874" s="275"/>
      <c r="G874" s="275"/>
      <c r="H874" s="275"/>
      <c r="I874" s="275"/>
      <c r="J874" s="275"/>
      <c r="K874" s="275"/>
      <c r="L874" s="275"/>
      <c r="N874" s="275" t="str">
        <f>NOTES!$A$6</f>
        <v>Equivalent cash income includes earnings, Social Security, DB pension, interest, dividends, rental income, retirement account withdrawals SSI, means tested benefits, nonmeans tested benefits.</v>
      </c>
      <c r="O874" s="275"/>
      <c r="P874" s="275"/>
      <c r="Q874" s="275"/>
      <c r="R874" s="275"/>
      <c r="S874" s="275"/>
      <c r="T874" s="275"/>
      <c r="U874" s="275"/>
      <c r="V874" s="275"/>
      <c r="W874" s="275"/>
      <c r="X874" s="275"/>
      <c r="Y874" s="275"/>
      <c r="Z874" s="109"/>
      <c r="AA874" s="275" t="str">
        <f>NOTES!$A$6</f>
        <v>Equivalent cash income includes earnings, Social Security, DB pension, interest, dividends, rental income, retirement account withdrawals SSI, means tested benefits, nonmeans tested benefits.</v>
      </c>
      <c r="AB874" s="275"/>
      <c r="AC874" s="275"/>
      <c r="AD874" s="275"/>
      <c r="AE874" s="275"/>
      <c r="AF874" s="275"/>
      <c r="AG874" s="275"/>
      <c r="AH874" s="275"/>
      <c r="AI874" s="275"/>
      <c r="AJ874" s="275"/>
      <c r="AK874" s="275"/>
      <c r="AL874" s="275"/>
      <c r="AN874" s="275" t="str">
        <f>NOTES!$A$6</f>
        <v>Equivalent cash income includes earnings, Social Security, DB pension, interest, dividends, rental income, retirement account withdrawals SSI, means tested benefits, nonmeans tested benefits.</v>
      </c>
      <c r="AO874" s="275"/>
      <c r="AP874" s="275"/>
      <c r="AQ874" s="275"/>
      <c r="AR874" s="275"/>
      <c r="AS874" s="275"/>
      <c r="AT874" s="275"/>
      <c r="AU874" s="275"/>
      <c r="AV874" s="275"/>
      <c r="AW874" s="275"/>
      <c r="AX874" s="275"/>
      <c r="AY874" s="275"/>
      <c r="BA874" s="275" t="str">
        <f>NOTES!$A$6</f>
        <v>Equivalent cash income includes earnings, Social Security, DB pension, interest, dividends, rental income, retirement account withdrawals SSI, means tested benefits, nonmeans tested benefits.</v>
      </c>
      <c r="BB874" s="275"/>
      <c r="BC874" s="275"/>
      <c r="BD874" s="275"/>
      <c r="BE874" s="275"/>
      <c r="BF874" s="275"/>
      <c r="BG874" s="275"/>
      <c r="BH874" s="275"/>
      <c r="BI874" s="275"/>
      <c r="BJ874" s="275"/>
      <c r="BK874" s="275"/>
      <c r="BL874" s="275"/>
      <c r="BM874" s="147"/>
      <c r="BN874" s="275" t="str">
        <f>NOTES!$A$6</f>
        <v>Equivalent cash income includes earnings, Social Security, DB pension, interest, dividends, rental income, retirement account withdrawals SSI, means tested benefits, nonmeans tested benefits.</v>
      </c>
      <c r="BO874" s="275"/>
      <c r="BP874" s="275"/>
      <c r="BQ874" s="275"/>
      <c r="BR874" s="275"/>
      <c r="BS874" s="275"/>
      <c r="BT874" s="275"/>
      <c r="BU874" s="275"/>
      <c r="BV874" s="275"/>
      <c r="BW874" s="275"/>
      <c r="BX874" s="275"/>
      <c r="BY874" s="275"/>
    </row>
    <row r="875" spans="1:78">
      <c r="A875" s="274" t="str">
        <f>NOTES!$A$13</f>
        <v>Financial income includes interest, dividends, rental income, retirement account withdrawals.</v>
      </c>
      <c r="B875" s="274"/>
      <c r="C875" s="274"/>
      <c r="D875" s="274"/>
      <c r="E875" s="274"/>
      <c r="F875" s="274"/>
      <c r="G875" s="274"/>
      <c r="H875" s="274"/>
      <c r="I875" s="274"/>
      <c r="J875" s="274"/>
      <c r="K875" s="274"/>
      <c r="L875" s="274"/>
      <c r="N875" s="274" t="str">
        <f>NOTES!$A$13</f>
        <v>Financial income includes interest, dividends, rental income, retirement account withdrawals.</v>
      </c>
      <c r="O875" s="274"/>
      <c r="P875" s="274"/>
      <c r="Q875" s="274"/>
      <c r="R875" s="274"/>
      <c r="S875" s="274"/>
      <c r="T875" s="274"/>
      <c r="U875" s="274"/>
      <c r="V875" s="274"/>
      <c r="W875" s="274"/>
      <c r="X875" s="274"/>
      <c r="Y875" s="274"/>
      <c r="AA875" s="274" t="str">
        <f>NOTES!$A$13</f>
        <v>Financial income includes interest, dividends, rental income, retirement account withdrawals.</v>
      </c>
      <c r="AB875" s="274"/>
      <c r="AC875" s="274"/>
      <c r="AD875" s="274"/>
      <c r="AE875" s="274"/>
      <c r="AF875" s="274"/>
      <c r="AG875" s="274"/>
      <c r="AH875" s="274"/>
      <c r="AI875" s="274"/>
      <c r="AJ875" s="274"/>
      <c r="AK875" s="274"/>
      <c r="AL875" s="274"/>
      <c r="AN875" s="274" t="str">
        <f>NOTES!$A$13</f>
        <v>Financial income includes interest, dividends, rental income, retirement account withdrawals.</v>
      </c>
      <c r="AO875" s="274"/>
      <c r="AP875" s="274"/>
      <c r="AQ875" s="274"/>
      <c r="AR875" s="274"/>
      <c r="AS875" s="274"/>
      <c r="AT875" s="274"/>
      <c r="AU875" s="274"/>
      <c r="AV875" s="274"/>
      <c r="AW875" s="274"/>
      <c r="AX875" s="274"/>
      <c r="AY875" s="274"/>
      <c r="BA875" s="274" t="str">
        <f>NOTES!$A$13</f>
        <v>Financial income includes interest, dividends, rental income, retirement account withdrawals.</v>
      </c>
      <c r="BB875" s="274"/>
      <c r="BC875" s="274"/>
      <c r="BD875" s="274"/>
      <c r="BE875" s="274"/>
      <c r="BF875" s="274"/>
      <c r="BG875" s="274"/>
      <c r="BH875" s="274"/>
      <c r="BI875" s="274"/>
      <c r="BJ875" s="274"/>
      <c r="BK875" s="274"/>
      <c r="BL875" s="274"/>
      <c r="BN875" s="274" t="str">
        <f>NOTES!$A$13</f>
        <v>Financial income includes interest, dividends, rental income, retirement account withdrawals.</v>
      </c>
      <c r="BO875" s="274"/>
      <c r="BP875" s="274"/>
      <c r="BQ875" s="274"/>
      <c r="BR875" s="274"/>
      <c r="BS875" s="274"/>
      <c r="BT875" s="274"/>
      <c r="BU875" s="274"/>
      <c r="BV875" s="274"/>
      <c r="BW875" s="274"/>
      <c r="BX875" s="274"/>
      <c r="BY875" s="274"/>
    </row>
    <row r="876" spans="1:78" ht="27.75" customHeight="1">
      <c r="A876" s="275" t="str">
        <f>NOTES!$A$14</f>
        <v>Other family member income includes income of non-spouse co-resident family members. It is not included in reported total income but is included income for poverty calculations.</v>
      </c>
      <c r="B876" s="275"/>
      <c r="C876" s="275"/>
      <c r="D876" s="275"/>
      <c r="E876" s="275"/>
      <c r="F876" s="275"/>
      <c r="G876" s="275"/>
      <c r="H876" s="275"/>
      <c r="I876" s="275"/>
      <c r="J876" s="275"/>
      <c r="K876" s="275"/>
      <c r="L876" s="275"/>
      <c r="N876" s="275" t="str">
        <f>NOTES!$A$14</f>
        <v>Other family member income includes income of non-spouse co-resident family members. It is not included in reported total income but is included income for poverty calculations.</v>
      </c>
      <c r="O876" s="275"/>
      <c r="P876" s="275"/>
      <c r="Q876" s="275"/>
      <c r="R876" s="275"/>
      <c r="S876" s="275"/>
      <c r="T876" s="275"/>
      <c r="U876" s="275"/>
      <c r="V876" s="275"/>
      <c r="W876" s="275"/>
      <c r="X876" s="275"/>
      <c r="Y876" s="275"/>
      <c r="AA876" s="275" t="str">
        <f>NOTES!$A$14</f>
        <v>Other family member income includes income of non-spouse co-resident family members. It is not included in reported total income but is included income for poverty calculations.</v>
      </c>
      <c r="AB876" s="275"/>
      <c r="AC876" s="275"/>
      <c r="AD876" s="275"/>
      <c r="AE876" s="275"/>
      <c r="AF876" s="275"/>
      <c r="AG876" s="275"/>
      <c r="AH876" s="275"/>
      <c r="AI876" s="275"/>
      <c r="AJ876" s="275"/>
      <c r="AK876" s="275"/>
      <c r="AL876" s="275"/>
      <c r="AN876" s="275" t="str">
        <f>NOTES!$A$14</f>
        <v>Other family member income includes income of non-spouse co-resident family members. It is not included in reported total income but is included income for poverty calculations.</v>
      </c>
      <c r="AO876" s="275"/>
      <c r="AP876" s="275"/>
      <c r="AQ876" s="275"/>
      <c r="AR876" s="275"/>
      <c r="AS876" s="275"/>
      <c r="AT876" s="275"/>
      <c r="AU876" s="275"/>
      <c r="AV876" s="275"/>
      <c r="AW876" s="275"/>
      <c r="AX876" s="275"/>
      <c r="AY876" s="275"/>
      <c r="BA876" s="275" t="str">
        <f>NOTES!$A$14</f>
        <v>Other family member income includes income of non-spouse co-resident family members. It is not included in reported total income but is included income for poverty calculations.</v>
      </c>
      <c r="BB876" s="275"/>
      <c r="BC876" s="275"/>
      <c r="BD876" s="275"/>
      <c r="BE876" s="275"/>
      <c r="BF876" s="275"/>
      <c r="BG876" s="275"/>
      <c r="BH876" s="275"/>
      <c r="BI876" s="275"/>
      <c r="BJ876" s="275"/>
      <c r="BK876" s="275"/>
      <c r="BL876" s="275"/>
      <c r="BN876" s="282" t="str">
        <f>NOTES!$A$14</f>
        <v>Other family member income includes income of non-spouse co-resident family members. It is not included in reported total income but is included income for poverty calculations.</v>
      </c>
      <c r="BO876" s="282"/>
      <c r="BP876" s="282"/>
      <c r="BQ876" s="282"/>
      <c r="BR876" s="282"/>
      <c r="BS876" s="282"/>
      <c r="BT876" s="282"/>
      <c r="BU876" s="282"/>
      <c r="BV876" s="282"/>
      <c r="BW876" s="282"/>
      <c r="BX876" s="282"/>
      <c r="BY876" s="282"/>
    </row>
  </sheetData>
  <mergeCells count="205">
    <mergeCell ref="D701:L701"/>
    <mergeCell ref="Q701:Y701"/>
    <mergeCell ref="N874:Y874"/>
    <mergeCell ref="AA874:AL874"/>
    <mergeCell ref="AN874:AY874"/>
    <mergeCell ref="BA874:BL874"/>
    <mergeCell ref="BN874:BY874"/>
    <mergeCell ref="BA873:BL873"/>
    <mergeCell ref="AN873:AY873"/>
    <mergeCell ref="AA873:AL873"/>
    <mergeCell ref="A873:L873"/>
    <mergeCell ref="A874:L874"/>
    <mergeCell ref="N873:Y873"/>
    <mergeCell ref="BN873:BY873"/>
    <mergeCell ref="BQ701:BY701"/>
    <mergeCell ref="BD701:BL701"/>
    <mergeCell ref="AQ701:AY701"/>
    <mergeCell ref="AD701:AL701"/>
    <mergeCell ref="N875:Y875"/>
    <mergeCell ref="AA875:AL875"/>
    <mergeCell ref="AN875:AY875"/>
    <mergeCell ref="BA875:BL875"/>
    <mergeCell ref="BN875:BY875"/>
    <mergeCell ref="A876:L876"/>
    <mergeCell ref="N876:Y876"/>
    <mergeCell ref="AA876:AL876"/>
    <mergeCell ref="AN876:AY876"/>
    <mergeCell ref="BA876:BL876"/>
    <mergeCell ref="BN876:BY876"/>
    <mergeCell ref="A875:L875"/>
    <mergeCell ref="AN369:AY369"/>
    <mergeCell ref="BA369:BL369"/>
    <mergeCell ref="BN369:BY369"/>
    <mergeCell ref="A698:L698"/>
    <mergeCell ref="N698:Y698"/>
    <mergeCell ref="AA698:AL698"/>
    <mergeCell ref="AN698:AY698"/>
    <mergeCell ref="BA698:BL698"/>
    <mergeCell ref="BN698:BY698"/>
    <mergeCell ref="A695:L695"/>
    <mergeCell ref="AA695:AL695"/>
    <mergeCell ref="AD372:AL372"/>
    <mergeCell ref="AQ372:AY372"/>
    <mergeCell ref="D523:L523"/>
    <mergeCell ref="Q523:Y523"/>
    <mergeCell ref="AD523:AL523"/>
    <mergeCell ref="AQ523:AY523"/>
    <mergeCell ref="BN696:BY696"/>
    <mergeCell ref="BQ523:BY523"/>
    <mergeCell ref="A368:L368"/>
    <mergeCell ref="N368:Y368"/>
    <mergeCell ref="AA368:AL368"/>
    <mergeCell ref="AN368:AY368"/>
    <mergeCell ref="BA368:BL368"/>
    <mergeCell ref="BN368:BY368"/>
    <mergeCell ref="AN700:AY700"/>
    <mergeCell ref="BA695:BL695"/>
    <mergeCell ref="BA700:BL700"/>
    <mergeCell ref="AA522:AL522"/>
    <mergeCell ref="AN522:AY522"/>
    <mergeCell ref="BA522:BL522"/>
    <mergeCell ref="BA696:BL696"/>
    <mergeCell ref="BA697:BL697"/>
    <mergeCell ref="BN697:BY697"/>
    <mergeCell ref="AN695:AY695"/>
    <mergeCell ref="AN696:AY696"/>
    <mergeCell ref="AN697:AY697"/>
    <mergeCell ref="AA697:AL697"/>
    <mergeCell ref="BN695:BY695"/>
    <mergeCell ref="AA696:AL696"/>
    <mergeCell ref="A369:L369"/>
    <mergeCell ref="N369:Y369"/>
    <mergeCell ref="AA369:AL369"/>
    <mergeCell ref="AN366:AY366"/>
    <mergeCell ref="AQ250:AY250"/>
    <mergeCell ref="A366:L366"/>
    <mergeCell ref="N366:Y366"/>
    <mergeCell ref="AA366:AL366"/>
    <mergeCell ref="D250:L250"/>
    <mergeCell ref="AA367:AL367"/>
    <mergeCell ref="AN367:AY367"/>
    <mergeCell ref="D99:L99"/>
    <mergeCell ref="Q99:Y99"/>
    <mergeCell ref="AD99:AL99"/>
    <mergeCell ref="N244:Y244"/>
    <mergeCell ref="AA244:AL244"/>
    <mergeCell ref="A244:L244"/>
    <mergeCell ref="Q250:Y250"/>
    <mergeCell ref="AD250:AL250"/>
    <mergeCell ref="BQ250:BY250"/>
    <mergeCell ref="BA94:BL94"/>
    <mergeCell ref="N245:Y245"/>
    <mergeCell ref="AA245:AL245"/>
    <mergeCell ref="AN245:AY245"/>
    <mergeCell ref="BA245:BL245"/>
    <mergeCell ref="N246:Y246"/>
    <mergeCell ref="AA246:AL246"/>
    <mergeCell ref="AN246:AY246"/>
    <mergeCell ref="BA246:BL246"/>
    <mergeCell ref="AQ99:AY99"/>
    <mergeCell ref="BN700:BY700"/>
    <mergeCell ref="A696:L696"/>
    <mergeCell ref="A697:L697"/>
    <mergeCell ref="BD523:BL523"/>
    <mergeCell ref="N522:Y522"/>
    <mergeCell ref="BN518:BY518"/>
    <mergeCell ref="BN519:BY519"/>
    <mergeCell ref="A518:L518"/>
    <mergeCell ref="N518:Y518"/>
    <mergeCell ref="A522:L522"/>
    <mergeCell ref="AA518:AL518"/>
    <mergeCell ref="AN518:AY518"/>
    <mergeCell ref="A519:L519"/>
    <mergeCell ref="BA519:BL519"/>
    <mergeCell ref="AN519:AY519"/>
    <mergeCell ref="N697:Y697"/>
    <mergeCell ref="N695:Y695"/>
    <mergeCell ref="AA519:AL519"/>
    <mergeCell ref="N519:Y519"/>
    <mergeCell ref="N696:Y696"/>
    <mergeCell ref="A700:L700"/>
    <mergeCell ref="N700:Y700"/>
    <mergeCell ref="AA700:AL700"/>
    <mergeCell ref="A94:L94"/>
    <mergeCell ref="A95:L95"/>
    <mergeCell ref="AA516:AL516"/>
    <mergeCell ref="A516:L516"/>
    <mergeCell ref="A517:L517"/>
    <mergeCell ref="N517:Y517"/>
    <mergeCell ref="AA517:AL517"/>
    <mergeCell ref="AN517:AY517"/>
    <mergeCell ref="BA517:BL517"/>
    <mergeCell ref="A247:L247"/>
    <mergeCell ref="N247:Y247"/>
    <mergeCell ref="AA247:AL247"/>
    <mergeCell ref="AN247:AY247"/>
    <mergeCell ref="A367:L367"/>
    <mergeCell ref="N516:Y516"/>
    <mergeCell ref="AN516:AY516"/>
    <mergeCell ref="AN95:AY95"/>
    <mergeCell ref="AN94:AY94"/>
    <mergeCell ref="AA94:AL94"/>
    <mergeCell ref="AA95:AL95"/>
    <mergeCell ref="N94:Y94"/>
    <mergeCell ref="N95:Y95"/>
    <mergeCell ref="A245:L245"/>
    <mergeCell ref="A246:L246"/>
    <mergeCell ref="BN3:BY3"/>
    <mergeCell ref="BQ4:BY4"/>
    <mergeCell ref="BD4:BL4"/>
    <mergeCell ref="BA3:BL3"/>
    <mergeCell ref="BN522:BY522"/>
    <mergeCell ref="BN516:BY516"/>
    <mergeCell ref="BA516:BL516"/>
    <mergeCell ref="BA518:BL518"/>
    <mergeCell ref="D372:L372"/>
    <mergeCell ref="Q372:Y372"/>
    <mergeCell ref="BA92:BL92"/>
    <mergeCell ref="BA98:BL98"/>
    <mergeCell ref="AN98:AY98"/>
    <mergeCell ref="AN92:AY92"/>
    <mergeCell ref="A92:L92"/>
    <mergeCell ref="A98:L98"/>
    <mergeCell ref="N98:Y98"/>
    <mergeCell ref="AA98:AL98"/>
    <mergeCell ref="BA244:BL244"/>
    <mergeCell ref="BA366:BL366"/>
    <mergeCell ref="BD250:BL250"/>
    <mergeCell ref="AN244:AY244"/>
    <mergeCell ref="A3:L3"/>
    <mergeCell ref="D4:L4"/>
    <mergeCell ref="N3:Y3"/>
    <mergeCell ref="AA3:AL3"/>
    <mergeCell ref="AD4:AL4"/>
    <mergeCell ref="Q4:Y4"/>
    <mergeCell ref="AQ4:AY4"/>
    <mergeCell ref="AN3:AY3"/>
    <mergeCell ref="BA93:BL93"/>
    <mergeCell ref="N92:Y92"/>
    <mergeCell ref="N90:Y90"/>
    <mergeCell ref="AA92:AL92"/>
    <mergeCell ref="A93:L93"/>
    <mergeCell ref="N93:Y93"/>
    <mergeCell ref="AA93:AL93"/>
    <mergeCell ref="AN93:AY93"/>
    <mergeCell ref="BN517:BY517"/>
    <mergeCell ref="BN92:BY92"/>
    <mergeCell ref="BN93:BY93"/>
    <mergeCell ref="BD99:BL99"/>
    <mergeCell ref="BQ99:BY99"/>
    <mergeCell ref="BD372:BL372"/>
    <mergeCell ref="BQ372:BY372"/>
    <mergeCell ref="BN244:BY244"/>
    <mergeCell ref="BN245:BY245"/>
    <mergeCell ref="BN246:BY246"/>
    <mergeCell ref="BN98:BY98"/>
    <mergeCell ref="BN94:BY94"/>
    <mergeCell ref="BN95:BY95"/>
    <mergeCell ref="BA95:BL95"/>
    <mergeCell ref="BA247:BL247"/>
    <mergeCell ref="BN247:BY247"/>
    <mergeCell ref="BA367:BL367"/>
    <mergeCell ref="BN367:BY367"/>
    <mergeCell ref="BN366:BY366"/>
    <mergeCell ref="N367:Y367"/>
  </mergeCells>
  <pageMargins left="0.25" right="0.25" top="0.75" bottom="0.75" header="0.3" footer="0.3"/>
  <pageSetup scale="47" orientation="portrait" r:id="rId1"/>
  <headerFooter>
    <oddFooter>&amp;L&amp;Z&amp;F  &amp;A&amp;R&amp;D</oddFooter>
  </headerFooter>
  <rowBreaks count="6" manualBreakCount="6">
    <brk id="97" max="16383" man="1"/>
    <brk id="248" max="16383" man="1"/>
    <brk id="370" max="82" man="1"/>
    <brk id="520" max="82" man="1"/>
    <brk id="608" max="82" man="1"/>
    <brk id="698" max="82" man="1"/>
  </rowBreaks>
  <colBreaks count="4" manualBreakCount="4">
    <brk id="13" min="2" max="439" man="1"/>
    <brk id="26" min="2" max="439" man="1"/>
    <brk id="39" min="2" max="439" man="1"/>
    <brk id="51" min="2" max="43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Z77"/>
  <sheetViews>
    <sheetView view="pageBreakPreview" zoomScale="60" zoomScaleNormal="85" workbookViewId="0">
      <pane xSplit="1" ySplit="4" topLeftCell="B53" activePane="bottomRight" state="frozen"/>
      <selection activeCell="D27" sqref="D27"/>
      <selection pane="topRight" activeCell="D27" sqref="D27"/>
      <selection pane="bottomLeft" activeCell="D27" sqref="D27"/>
      <selection pane="bottomRight" activeCell="Z87" sqref="Z87"/>
    </sheetView>
  </sheetViews>
  <sheetFormatPr defaultRowHeight="15"/>
  <cols>
    <col min="1" max="1" width="8.7109375" style="13" customWidth="1"/>
    <col min="2" max="2" width="12.7109375" style="159" customWidth="1"/>
    <col min="3" max="25" width="12.7109375" style="151" customWidth="1"/>
  </cols>
  <sheetData>
    <row r="1" spans="1:26">
      <c r="A1" s="290" t="str">
        <f>+NOTES!A2</f>
        <v>Option: Increase Payroll tax to 15.4% over 10 Years</v>
      </c>
      <c r="B1" s="290"/>
      <c r="C1" s="290"/>
      <c r="D1" s="290"/>
      <c r="E1" s="290"/>
      <c r="F1" s="290"/>
      <c r="G1" s="290"/>
      <c r="H1" s="290"/>
      <c r="I1" s="290"/>
      <c r="J1" s="290"/>
      <c r="K1" s="290"/>
      <c r="L1" s="290"/>
      <c r="M1" s="290"/>
      <c r="N1" s="290"/>
      <c r="O1" s="290"/>
      <c r="P1" s="290"/>
      <c r="Q1" s="290"/>
      <c r="R1" s="290"/>
      <c r="S1" s="290"/>
      <c r="T1" s="290"/>
      <c r="U1" s="290"/>
      <c r="V1" s="290"/>
      <c r="W1" s="290"/>
      <c r="X1" s="290"/>
      <c r="Y1" s="290"/>
    </row>
    <row r="2" spans="1:26" s="18" customFormat="1">
      <c r="A2" s="36" t="s">
        <v>440</v>
      </c>
      <c r="B2" s="155"/>
      <c r="C2" s="32"/>
      <c r="D2" s="32"/>
      <c r="E2" s="32"/>
      <c r="F2" s="32"/>
      <c r="G2" s="32"/>
      <c r="H2" s="32"/>
      <c r="I2" s="32"/>
      <c r="J2" s="32"/>
      <c r="K2" s="32"/>
      <c r="L2" s="32"/>
      <c r="M2" s="32"/>
      <c r="N2" s="32"/>
      <c r="O2" s="32"/>
      <c r="P2" s="32"/>
      <c r="Q2" s="32"/>
      <c r="R2" s="32"/>
      <c r="S2" s="32"/>
      <c r="T2" s="32"/>
      <c r="U2" s="32"/>
      <c r="V2" s="32"/>
      <c r="W2" s="32"/>
      <c r="X2" s="32"/>
      <c r="Y2" s="32"/>
    </row>
    <row r="3" spans="1:26">
      <c r="A3" s="135"/>
      <c r="B3" s="265" t="s">
        <v>364</v>
      </c>
      <c r="C3" s="265"/>
      <c r="D3" s="265"/>
      <c r="E3" s="265"/>
      <c r="F3" s="265"/>
      <c r="G3" s="265"/>
      <c r="H3" s="265"/>
      <c r="I3" s="265"/>
      <c r="J3" s="265" t="s">
        <v>365</v>
      </c>
      <c r="K3" s="265"/>
      <c r="L3" s="265"/>
      <c r="M3" s="265"/>
      <c r="N3" s="265"/>
      <c r="O3" s="265"/>
      <c r="P3" s="265"/>
      <c r="Q3" s="265"/>
      <c r="R3" s="265"/>
      <c r="S3" s="265"/>
      <c r="T3" s="265"/>
      <c r="U3" s="265"/>
      <c r="V3" s="265"/>
      <c r="W3" s="265"/>
      <c r="X3" s="265"/>
      <c r="Y3" s="265"/>
    </row>
    <row r="4" spans="1:26" s="150" customFormat="1" ht="30">
      <c r="A4" s="150" t="s">
        <v>32</v>
      </c>
      <c r="B4" s="156" t="s">
        <v>149</v>
      </c>
      <c r="C4" s="15" t="s">
        <v>319</v>
      </c>
      <c r="D4" s="15" t="s">
        <v>347</v>
      </c>
      <c r="E4" s="15" t="s">
        <v>352</v>
      </c>
      <c r="F4" s="15" t="s">
        <v>351</v>
      </c>
      <c r="G4" s="15" t="s">
        <v>387</v>
      </c>
      <c r="H4" s="15" t="s">
        <v>355</v>
      </c>
      <c r="I4" s="15" t="s">
        <v>356</v>
      </c>
      <c r="J4" s="15" t="s">
        <v>363</v>
      </c>
      <c r="K4" s="15" t="s">
        <v>320</v>
      </c>
      <c r="L4" s="15" t="s">
        <v>321</v>
      </c>
      <c r="M4" s="15" t="s">
        <v>366</v>
      </c>
      <c r="N4" s="15" t="s">
        <v>348</v>
      </c>
      <c r="O4" s="15" t="s">
        <v>62</v>
      </c>
      <c r="P4" s="15" t="s">
        <v>322</v>
      </c>
      <c r="Q4" s="15" t="s">
        <v>323</v>
      </c>
      <c r="R4" s="15" t="s">
        <v>265</v>
      </c>
      <c r="S4" s="15" t="s">
        <v>268</v>
      </c>
      <c r="T4" s="15" t="s">
        <v>349</v>
      </c>
      <c r="U4" s="15" t="s">
        <v>350</v>
      </c>
      <c r="V4" s="15" t="s">
        <v>353</v>
      </c>
      <c r="W4" s="15" t="s">
        <v>354</v>
      </c>
      <c r="X4" s="15" t="s">
        <v>367</v>
      </c>
      <c r="Y4" s="15" t="s">
        <v>70</v>
      </c>
    </row>
    <row r="5" spans="1:26" s="134" customFormat="1" ht="60" hidden="1" customHeight="1">
      <c r="A5" s="133"/>
      <c r="B5" s="157" t="str">
        <f>SASpayroll!B4</f>
        <v>People</v>
      </c>
      <c r="C5" s="16" t="str">
        <f>SASpayroll!C4</f>
        <v>have Total Earnings</v>
      </c>
      <c r="D5" s="16" t="str">
        <f>SASpayroll!D4</f>
        <v>have Covered Earnings</v>
      </c>
      <c r="E5" s="16" t="str">
        <f>SASpayroll!E4</f>
        <v>get DI Ben</v>
      </c>
      <c r="F5" s="16" t="str">
        <f>SASpayroll!F4</f>
        <v>get OASI ben</v>
      </c>
      <c r="G5" s="16"/>
      <c r="H5" s="16" t="str">
        <f>SASpayroll!G4</f>
        <v>get SSI</v>
      </c>
      <c r="I5" s="16" t="str">
        <f>SASpayroll!H4</f>
        <v>pay SSB tax</v>
      </c>
      <c r="J5" s="16" t="str">
        <f>SASpayroll!I4</f>
        <v>total earnings</v>
      </c>
      <c r="K5" s="16" t="str">
        <f>SASpayroll!J4</f>
        <v>covearn</v>
      </c>
      <c r="L5" s="16" t="str">
        <f>SASpayroll!K4</f>
        <v>SSB tax in oasdi trustfund</v>
      </c>
      <c r="M5" s="16" t="str">
        <f>SASpayroll!L4</f>
        <v>SSB tax in HI trustfund</v>
      </c>
      <c r="N5" s="16" t="str">
        <f>SASpayroll!M4</f>
        <v>tax on Social Security</v>
      </c>
      <c r="O5" s="16" t="str">
        <f>SASpayroll!N4</f>
        <v>own fed tax</v>
      </c>
      <c r="P5" s="16" t="str">
        <f>SASpayroll!O4</f>
        <v>DItax</v>
      </c>
      <c r="Q5" s="16" t="str">
        <f>SASpayroll!P4</f>
        <v>OASItax</v>
      </c>
      <c r="R5" s="16" t="str">
        <f>SASpayroll!Q4</f>
        <v>rHItax</v>
      </c>
      <c r="S5" s="16" t="str">
        <f>SASpayroll!R4</f>
        <v>MedicareSurtax</v>
      </c>
      <c r="T5" s="16" t="str">
        <f>SASpayroll!S4</f>
        <v>MedicareBPremium</v>
      </c>
      <c r="U5" s="16" t="str">
        <f>SASpayroll!T4</f>
        <v>MedicareDPremium</v>
      </c>
      <c r="V5" s="16" t="str">
        <f>SASpayroll!U4</f>
        <v>own di ben</v>
      </c>
      <c r="W5" s="16" t="str">
        <f>SASpayroll!V4</f>
        <v>own OASI ben</v>
      </c>
      <c r="X5" s="16" t="str">
        <f>+trustfund2015!K4</f>
        <v>Scheduled Benefits</v>
      </c>
      <c r="Y5" s="16" t="str">
        <f>SASpayroll!W4</f>
        <v>own SSI</v>
      </c>
    </row>
    <row r="6" spans="1:26">
      <c r="A6" s="13">
        <v>2015</v>
      </c>
      <c r="B6" s="158">
        <f>SASpayroll!B7</f>
        <v>331315</v>
      </c>
      <c r="C6" s="151">
        <f>SASpayroll!C7</f>
        <v>177500</v>
      </c>
      <c r="D6" s="151">
        <f>SASpayroll!D7</f>
        <v>166777</v>
      </c>
      <c r="E6" s="151">
        <f>SASpayroll!E7</f>
        <v>9452</v>
      </c>
      <c r="F6" s="151">
        <f>SASpayroll!F7</f>
        <v>44001</v>
      </c>
      <c r="G6" s="151">
        <f>SASpayroll!AG7</f>
        <v>5327</v>
      </c>
      <c r="H6" s="151">
        <f>SASpayroll!G7</f>
        <v>6219</v>
      </c>
      <c r="I6" s="151">
        <f>SASpayroll!H7</f>
        <v>28300</v>
      </c>
      <c r="J6" s="153">
        <f>SASpayroll!I7/1000000</f>
        <v>8595.8245499999994</v>
      </c>
      <c r="K6" s="153">
        <f>SASpayroll!J7/1000000</f>
        <v>6789.63699</v>
      </c>
      <c r="L6" s="153">
        <f>SASpayroll!K7/1000000</f>
        <v>29.756447999999999</v>
      </c>
      <c r="M6" s="153">
        <f>SASpayroll!L7/1000000</f>
        <v>18.516155000000001</v>
      </c>
      <c r="N6" s="153">
        <f>SASpayroll!M7/1000000</f>
        <v>48.272601999999999</v>
      </c>
      <c r="O6" s="153">
        <f>SASpayroll!N7/1000000</f>
        <v>1123.988611</v>
      </c>
      <c r="P6" s="153">
        <f>SASpayroll!O7/1000000</f>
        <v>122.213466</v>
      </c>
      <c r="Q6" s="153">
        <f>SASpayroll!P7/1000000</f>
        <v>719.70152099999996</v>
      </c>
      <c r="R6" s="153">
        <f>SASpayroll!Q7/1000000</f>
        <v>231.22576100000001</v>
      </c>
      <c r="S6" s="153">
        <f>SASpayroll!R7/1000000</f>
        <v>10.835603000000001</v>
      </c>
      <c r="T6" s="153">
        <f>SASpayroll!S7/1000000</f>
        <v>473.10965499999998</v>
      </c>
      <c r="U6" s="153">
        <f>SASpayroll!T7/1000000</f>
        <v>127.661147</v>
      </c>
      <c r="V6" s="153">
        <f>SASpayroll!U7/1000000</f>
        <v>143.27017499999999</v>
      </c>
      <c r="W6" s="153">
        <f>SASpayroll!V7/1000000</f>
        <v>688.39857900000004</v>
      </c>
      <c r="X6" s="153">
        <f>trustfund2015!K16/1000</f>
        <v>873.86040300000002</v>
      </c>
      <c r="Y6" s="153">
        <f>SASpayroll!W7/1000000</f>
        <v>37.549875</v>
      </c>
      <c r="Z6" s="246">
        <f>O6+P6+Q6+R6+S6+T6+U6+-X6-Y6</f>
        <v>1897.325486</v>
      </c>
    </row>
    <row r="7" spans="1:26">
      <c r="A7" s="13">
        <f>A6+1</f>
        <v>2016</v>
      </c>
      <c r="B7" s="158">
        <f>SASpayroll!B9</f>
        <v>334487</v>
      </c>
      <c r="C7" s="151">
        <f>SASpayroll!C9</f>
        <v>179533</v>
      </c>
      <c r="D7" s="151">
        <f>SASpayroll!D9</f>
        <v>168594</v>
      </c>
      <c r="E7" s="151">
        <f>SASpayroll!E9</f>
        <v>9413</v>
      </c>
      <c r="F7" s="151">
        <f>SASpayroll!F9</f>
        <v>45589</v>
      </c>
      <c r="G7" s="151">
        <f>SASpayroll!AG9</f>
        <v>5354</v>
      </c>
      <c r="H7" s="151">
        <f>SASpayroll!G9</f>
        <v>6215</v>
      </c>
      <c r="I7" s="151">
        <f>SASpayroll!H9</f>
        <v>29995</v>
      </c>
      <c r="J7" s="153">
        <f>SASpayroll!I9/1000000</f>
        <v>9087.6680980000001</v>
      </c>
      <c r="K7" s="153">
        <f>SASpayroll!J9/1000000</f>
        <v>7166.2948100000003</v>
      </c>
      <c r="L7" s="153">
        <f>SASpayroll!K9/1000000</f>
        <v>34.490211000000002</v>
      </c>
      <c r="M7" s="153">
        <f>SASpayroll!L9/1000000</f>
        <v>21.588449000000001</v>
      </c>
      <c r="N7" s="153">
        <f>SASpayroll!M9/1000000</f>
        <v>56.078659999999999</v>
      </c>
      <c r="O7" s="153">
        <f>SASpayroll!N9/1000000</f>
        <v>1234.3237019999999</v>
      </c>
      <c r="P7" s="153">
        <f>SASpayroll!O9/1000000</f>
        <v>139.742749</v>
      </c>
      <c r="Q7" s="153">
        <f>SASpayroll!P9/1000000</f>
        <v>770.37669200000005</v>
      </c>
      <c r="R7" s="153">
        <f>SASpayroll!Q9/1000000</f>
        <v>244.45185499999999</v>
      </c>
      <c r="S7" s="153">
        <f>SASpayroll!R9/1000000</f>
        <v>12.046938000000001</v>
      </c>
      <c r="T7" s="153">
        <f>SASpayroll!S9/1000000</f>
        <v>492.98407600000002</v>
      </c>
      <c r="U7" s="153">
        <f>SASpayroll!T9/1000000</f>
        <v>137.451369</v>
      </c>
      <c r="V7" s="153">
        <f>SASpayroll!U9/1000000</f>
        <v>152.178921</v>
      </c>
      <c r="W7" s="153">
        <f>SASpayroll!V9/1000000</f>
        <v>770.41190900000004</v>
      </c>
      <c r="X7" s="153">
        <f>trustfund2015!K17/1000</f>
        <v>967.93141000000003</v>
      </c>
      <c r="Y7" s="153">
        <f>SASpayroll!W9/1000000</f>
        <v>40.014415999999997</v>
      </c>
      <c r="Z7" s="246">
        <f t="shared" ref="Z7:Z70" si="0">O7+P7+Q7+R7+S7+T7+U7+-X7-Y7</f>
        <v>2023.4315549999997</v>
      </c>
    </row>
    <row r="8" spans="1:26">
      <c r="A8" s="13">
        <f t="shared" ref="A8:A71" si="1">A7+1</f>
        <v>2017</v>
      </c>
      <c r="B8" s="158">
        <f>SASpayroll!B10</f>
        <v>337559</v>
      </c>
      <c r="C8" s="151">
        <f>SASpayroll!C10</f>
        <v>182522</v>
      </c>
      <c r="D8" s="151">
        <f>SASpayroll!D10</f>
        <v>171296</v>
      </c>
      <c r="E8" s="151">
        <f>SASpayroll!E10</f>
        <v>9289</v>
      </c>
      <c r="F8" s="151">
        <f>SASpayroll!F10</f>
        <v>47139</v>
      </c>
      <c r="G8" s="151">
        <f>SASpayroll!AG10</f>
        <v>5351</v>
      </c>
      <c r="H8" s="151">
        <f>SASpayroll!G10</f>
        <v>5975</v>
      </c>
      <c r="I8" s="151">
        <f>SASpayroll!H10</f>
        <v>31354</v>
      </c>
      <c r="J8" s="153">
        <f>SASpayroll!I10/1000000</f>
        <v>9608.9953949999999</v>
      </c>
      <c r="K8" s="153">
        <f>SASpayroll!J10/1000000</f>
        <v>7634.004465</v>
      </c>
      <c r="L8" s="153">
        <f>SASpayroll!K10/1000000</f>
        <v>37.547074000000002</v>
      </c>
      <c r="M8" s="153">
        <f>SASpayroll!L10/1000000</f>
        <v>23.765906000000001</v>
      </c>
      <c r="N8" s="153">
        <f>SASpayroll!M10/1000000</f>
        <v>61.312980000000003</v>
      </c>
      <c r="O8" s="153">
        <f>SASpayroll!N10/1000000</f>
        <v>1296.0716649999999</v>
      </c>
      <c r="P8" s="153">
        <f>SASpayroll!O10/1000000</f>
        <v>160.31409400000001</v>
      </c>
      <c r="Q8" s="153">
        <f>SASpayroll!P10/1000000</f>
        <v>832.10648700000002</v>
      </c>
      <c r="R8" s="153">
        <f>SASpayroll!Q10/1000000</f>
        <v>259.08445499999999</v>
      </c>
      <c r="S8" s="153">
        <f>SASpayroll!R10/1000000</f>
        <v>12.310924</v>
      </c>
      <c r="T8" s="153">
        <f>SASpayroll!S10/1000000</f>
        <v>520.36781399999995</v>
      </c>
      <c r="U8" s="153">
        <f>SASpayroll!T10/1000000</f>
        <v>148.102126</v>
      </c>
      <c r="V8" s="153">
        <f>SASpayroll!U10/1000000</f>
        <v>152.967353</v>
      </c>
      <c r="W8" s="153">
        <f>SASpayroll!V10/1000000</f>
        <v>823.81390599999997</v>
      </c>
      <c r="X8" s="153">
        <f>trustfund2015!K18/1000</f>
        <v>1023.1881010000001</v>
      </c>
      <c r="Y8" s="153">
        <f>SASpayroll!W10/1000000</f>
        <v>39.590071999999999</v>
      </c>
      <c r="Z8" s="246">
        <f t="shared" si="0"/>
        <v>2165.5793919999992</v>
      </c>
    </row>
    <row r="9" spans="1:26">
      <c r="A9" s="13">
        <f t="shared" si="1"/>
        <v>2018</v>
      </c>
      <c r="B9" s="158">
        <f>SASpayroll!B11</f>
        <v>340825</v>
      </c>
      <c r="C9" s="151">
        <f>SASpayroll!C11</f>
        <v>183169</v>
      </c>
      <c r="D9" s="151">
        <f>SASpayroll!D11</f>
        <v>171891</v>
      </c>
      <c r="E9" s="151">
        <f>SASpayroll!E11</f>
        <v>9286</v>
      </c>
      <c r="F9" s="151">
        <f>SASpayroll!F11</f>
        <v>48988</v>
      </c>
      <c r="G9" s="151">
        <f>SASpayroll!AG11</f>
        <v>5440</v>
      </c>
      <c r="H9" s="151">
        <f>SASpayroll!G11</f>
        <v>5786</v>
      </c>
      <c r="I9" s="151">
        <f>SASpayroll!H11</f>
        <v>32952</v>
      </c>
      <c r="J9" s="153">
        <f>SASpayroll!I11/1000000</f>
        <v>10077.947748000001</v>
      </c>
      <c r="K9" s="153">
        <f>SASpayroll!J11/1000000</f>
        <v>8026.2820300000003</v>
      </c>
      <c r="L9" s="153">
        <f>SASpayroll!K11/1000000</f>
        <v>41.050916999999998</v>
      </c>
      <c r="M9" s="153">
        <f>SASpayroll!L11/1000000</f>
        <v>26.178758999999999</v>
      </c>
      <c r="N9" s="153">
        <f>SASpayroll!M11/1000000</f>
        <v>67.229675</v>
      </c>
      <c r="O9" s="153">
        <f>SASpayroll!N11/1000000</f>
        <v>1388.924233</v>
      </c>
      <c r="P9" s="153">
        <f>SASpayroll!O11/1000000</f>
        <v>180.59134599999999</v>
      </c>
      <c r="Q9" s="153">
        <f>SASpayroll!P11/1000000</f>
        <v>886.90416400000004</v>
      </c>
      <c r="R9" s="153">
        <f>SASpayroll!Q11/1000000</f>
        <v>270.92991999999998</v>
      </c>
      <c r="S9" s="153">
        <f>SASpayroll!R11/1000000</f>
        <v>14.333218</v>
      </c>
      <c r="T9" s="153">
        <f>SASpayroll!S11/1000000</f>
        <v>552.94466199999999</v>
      </c>
      <c r="U9" s="153">
        <f>SASpayroll!T11/1000000</f>
        <v>159.15812500000001</v>
      </c>
      <c r="V9" s="153">
        <f>SASpayroll!U11/1000000</f>
        <v>157.130234</v>
      </c>
      <c r="W9" s="153">
        <f>SASpayroll!V11/1000000</f>
        <v>882.48738700000001</v>
      </c>
      <c r="X9" s="153">
        <f>trustfund2015!K19/1000</f>
        <v>1088.0041180000001</v>
      </c>
      <c r="Y9" s="153">
        <f>SASpayroll!W11/1000000</f>
        <v>38.886933999999997</v>
      </c>
      <c r="Z9" s="246">
        <f t="shared" si="0"/>
        <v>2326.8946159999996</v>
      </c>
    </row>
    <row r="10" spans="1:26">
      <c r="A10" s="13">
        <f t="shared" si="1"/>
        <v>2019</v>
      </c>
      <c r="B10" s="158">
        <f>SASpayroll!B12</f>
        <v>344105</v>
      </c>
      <c r="C10" s="151">
        <f>SASpayroll!C12</f>
        <v>184941</v>
      </c>
      <c r="D10" s="151">
        <f>SASpayroll!D12</f>
        <v>173484</v>
      </c>
      <c r="E10" s="151">
        <f>SASpayroll!E12</f>
        <v>9268</v>
      </c>
      <c r="F10" s="151">
        <f>SASpayroll!F12</f>
        <v>50746</v>
      </c>
      <c r="G10" s="151">
        <f>SASpayroll!AG12</f>
        <v>5415</v>
      </c>
      <c r="H10" s="151">
        <f>SASpayroll!G12</f>
        <v>5806</v>
      </c>
      <c r="I10" s="151">
        <f>SASpayroll!H12</f>
        <v>34268</v>
      </c>
      <c r="J10" s="153">
        <f>SASpayroll!I12/1000000</f>
        <v>10633.949322</v>
      </c>
      <c r="K10" s="153">
        <f>SASpayroll!J12/1000000</f>
        <v>8419.4307310000004</v>
      </c>
      <c r="L10" s="153">
        <f>SASpayroll!K12/1000000</f>
        <v>44.653612000000003</v>
      </c>
      <c r="M10" s="153">
        <f>SASpayroll!L12/1000000</f>
        <v>28.596729</v>
      </c>
      <c r="N10" s="153">
        <f>SASpayroll!M12/1000000</f>
        <v>73.250342000000003</v>
      </c>
      <c r="O10" s="153">
        <f>SASpayroll!N12/1000000</f>
        <v>1524.2854850000001</v>
      </c>
      <c r="P10" s="153">
        <f>SASpayroll!O12/1000000</f>
        <v>202.066338</v>
      </c>
      <c r="Q10" s="153">
        <f>SASpayroll!P12/1000000</f>
        <v>942.97624199999996</v>
      </c>
      <c r="R10" s="153">
        <f>SASpayroll!Q12/1000000</f>
        <v>286.56985500000002</v>
      </c>
      <c r="S10" s="153">
        <f>SASpayroll!R12/1000000</f>
        <v>16.512702999999998</v>
      </c>
      <c r="T10" s="153">
        <f>SASpayroll!S12/1000000</f>
        <v>591.48568299999999</v>
      </c>
      <c r="U10" s="153">
        <f>SASpayroll!T12/1000000</f>
        <v>172.43471199999999</v>
      </c>
      <c r="V10" s="153">
        <f>SASpayroll!U12/1000000</f>
        <v>161.28657999999999</v>
      </c>
      <c r="W10" s="153">
        <f>SASpayroll!V12/1000000</f>
        <v>947.20582200000001</v>
      </c>
      <c r="X10" s="153">
        <f>trustfund2015!K20/1000</f>
        <v>1158.078861</v>
      </c>
      <c r="Y10" s="153">
        <f>SASpayroll!W12/1000000</f>
        <v>39.913707000000002</v>
      </c>
      <c r="Z10" s="246">
        <f t="shared" si="0"/>
        <v>2538.3384499999997</v>
      </c>
    </row>
    <row r="11" spans="1:26">
      <c r="A11" s="13">
        <f t="shared" si="1"/>
        <v>2020</v>
      </c>
      <c r="B11" s="158">
        <f>SASpayroll!B13</f>
        <v>347505</v>
      </c>
      <c r="C11" s="151">
        <f>SASpayroll!C13</f>
        <v>186147</v>
      </c>
      <c r="D11" s="151">
        <f>SASpayroll!D13</f>
        <v>174688</v>
      </c>
      <c r="E11" s="151">
        <f>SASpayroll!E13</f>
        <v>9211</v>
      </c>
      <c r="F11" s="151">
        <f>SASpayroll!F13</f>
        <v>52684</v>
      </c>
      <c r="G11" s="151">
        <f>SASpayroll!AG13</f>
        <v>5332</v>
      </c>
      <c r="H11" s="151">
        <f>SASpayroll!G13</f>
        <v>5753</v>
      </c>
      <c r="I11" s="151">
        <f>SASpayroll!H13</f>
        <v>35517</v>
      </c>
      <c r="J11" s="153">
        <f>SASpayroll!I13/1000000</f>
        <v>11000.344286</v>
      </c>
      <c r="K11" s="153">
        <f>SASpayroll!J13/1000000</f>
        <v>8761.6627530000005</v>
      </c>
      <c r="L11" s="153">
        <f>SASpayroll!K13/1000000</f>
        <v>48.405177999999999</v>
      </c>
      <c r="M11" s="153">
        <f>SASpayroll!L13/1000000</f>
        <v>31.146041</v>
      </c>
      <c r="N11" s="153">
        <f>SASpayroll!M13/1000000</f>
        <v>79.551219000000003</v>
      </c>
      <c r="O11" s="153">
        <f>SASpayroll!N13/1000000</f>
        <v>1562.480742</v>
      </c>
      <c r="P11" s="153">
        <f>SASpayroll!O13/1000000</f>
        <v>223.42240000000001</v>
      </c>
      <c r="Q11" s="153">
        <f>SASpayroll!P13/1000000</f>
        <v>994.44872199999998</v>
      </c>
      <c r="R11" s="153">
        <f>SASpayroll!Q13/1000000</f>
        <v>296.09062699999998</v>
      </c>
      <c r="S11" s="153">
        <f>SASpayroll!R13/1000000</f>
        <v>17.326577</v>
      </c>
      <c r="T11" s="153">
        <f>SASpayroll!S13/1000000</f>
        <v>619.91615899999999</v>
      </c>
      <c r="U11" s="153">
        <f>SASpayroll!T13/1000000</f>
        <v>181.89151699999999</v>
      </c>
      <c r="V11" s="153">
        <f>SASpayroll!U13/1000000</f>
        <v>165.96250499999999</v>
      </c>
      <c r="W11" s="153">
        <f>SASpayroll!V13/1000000</f>
        <v>1015.849138</v>
      </c>
      <c r="X11" s="153">
        <f>trustfund2015!K21/1000</f>
        <v>1231.9591680000001</v>
      </c>
      <c r="Y11" s="153">
        <f>SASpayroll!W13/1000000</f>
        <v>41.176766000000001</v>
      </c>
      <c r="Z11" s="246">
        <f t="shared" si="0"/>
        <v>2622.4408099999996</v>
      </c>
    </row>
    <row r="12" spans="1:26">
      <c r="A12" s="13">
        <f t="shared" si="1"/>
        <v>2021</v>
      </c>
      <c r="B12" s="158">
        <f>SASpayroll!B14</f>
        <v>350962</v>
      </c>
      <c r="C12" s="151">
        <f>SASpayroll!C14</f>
        <v>188267</v>
      </c>
      <c r="D12" s="151">
        <f>SASpayroll!D14</f>
        <v>176520</v>
      </c>
      <c r="E12" s="151">
        <f>SASpayroll!E14</f>
        <v>9254</v>
      </c>
      <c r="F12" s="151">
        <f>SASpayroll!F14</f>
        <v>54374</v>
      </c>
      <c r="G12" s="151">
        <f>SASpayroll!AG14</f>
        <v>5339</v>
      </c>
      <c r="H12" s="151">
        <f>SASpayroll!G14</f>
        <v>5675</v>
      </c>
      <c r="I12" s="151">
        <f>SASpayroll!H14</f>
        <v>36999</v>
      </c>
      <c r="J12" s="153">
        <f>SASpayroll!I14/1000000</f>
        <v>11661.401368000001</v>
      </c>
      <c r="K12" s="153">
        <f>SASpayroll!J14/1000000</f>
        <v>9231.1427509999994</v>
      </c>
      <c r="L12" s="153">
        <f>SASpayroll!K14/1000000</f>
        <v>52.726008</v>
      </c>
      <c r="M12" s="153">
        <f>SASpayroll!L14/1000000</f>
        <v>34.103369000000001</v>
      </c>
      <c r="N12" s="153">
        <f>SASpayroll!M14/1000000</f>
        <v>86.829376999999994</v>
      </c>
      <c r="O12" s="153">
        <f>SASpayroll!N14/1000000</f>
        <v>1716.950775</v>
      </c>
      <c r="P12" s="153">
        <f>SASpayroll!O14/1000000</f>
        <v>249.24085400000001</v>
      </c>
      <c r="Q12" s="153">
        <f>SASpayroll!P14/1000000</f>
        <v>1061.581416</v>
      </c>
      <c r="R12" s="153">
        <f>SASpayroll!Q14/1000000</f>
        <v>313.576324</v>
      </c>
      <c r="S12" s="153">
        <f>SASpayroll!R14/1000000</f>
        <v>19.505375999999998</v>
      </c>
      <c r="T12" s="153">
        <f>SASpayroll!S14/1000000</f>
        <v>660.51180399999998</v>
      </c>
      <c r="U12" s="153">
        <f>SASpayroll!T14/1000000</f>
        <v>194.316157</v>
      </c>
      <c r="V12" s="153">
        <f>SASpayroll!U14/1000000</f>
        <v>172.800016</v>
      </c>
      <c r="W12" s="153">
        <f>SASpayroll!V14/1000000</f>
        <v>1082.0114590000001</v>
      </c>
      <c r="X12" s="153">
        <f>trustfund2015!K22/1000</f>
        <v>1306.4391580000001</v>
      </c>
      <c r="Y12" s="153">
        <f>SASpayroll!W14/1000000</f>
        <v>41.364421999999998</v>
      </c>
      <c r="Z12" s="246">
        <f t="shared" si="0"/>
        <v>2867.8791260000003</v>
      </c>
    </row>
    <row r="13" spans="1:26">
      <c r="A13" s="13">
        <f t="shared" si="1"/>
        <v>2022</v>
      </c>
      <c r="B13" s="158">
        <f>SASpayroll!B15</f>
        <v>353781</v>
      </c>
      <c r="C13" s="151">
        <f>SASpayroll!C15</f>
        <v>188246</v>
      </c>
      <c r="D13" s="151">
        <f>SASpayroll!D15</f>
        <v>176466</v>
      </c>
      <c r="E13" s="151">
        <f>SASpayroll!E15</f>
        <v>9383</v>
      </c>
      <c r="F13" s="151">
        <f>SASpayroll!F15</f>
        <v>56192</v>
      </c>
      <c r="G13" s="151">
        <f>SASpayroll!AG15</f>
        <v>5442</v>
      </c>
      <c r="H13" s="151">
        <f>SASpayroll!G15</f>
        <v>5536</v>
      </c>
      <c r="I13" s="151">
        <f>SASpayroll!H15</f>
        <v>38276</v>
      </c>
      <c r="J13" s="153">
        <f>SASpayroll!I15/1000000</f>
        <v>11949.989959</v>
      </c>
      <c r="K13" s="153">
        <f>SASpayroll!J15/1000000</f>
        <v>9552.7721870000005</v>
      </c>
      <c r="L13" s="153">
        <f>SASpayroll!K15/1000000</f>
        <v>56.229855000000001</v>
      </c>
      <c r="M13" s="153">
        <f>SASpayroll!L15/1000000</f>
        <v>36.451791</v>
      </c>
      <c r="N13" s="153">
        <f>SASpayroll!M15/1000000</f>
        <v>92.681646000000001</v>
      </c>
      <c r="O13" s="153">
        <f>SASpayroll!N15/1000000</f>
        <v>1713.4541790000001</v>
      </c>
      <c r="P13" s="153">
        <f>SASpayroll!O15/1000000</f>
        <v>272.254007</v>
      </c>
      <c r="Q13" s="153">
        <f>SASpayroll!P15/1000000</f>
        <v>1112.89796</v>
      </c>
      <c r="R13" s="153">
        <f>SASpayroll!Q15/1000000</f>
        <v>321.85089099999999</v>
      </c>
      <c r="S13" s="153">
        <f>SASpayroll!R15/1000000</f>
        <v>19.377397999999999</v>
      </c>
      <c r="T13" s="153">
        <f>SASpayroll!S15/1000000</f>
        <v>701.69566699999996</v>
      </c>
      <c r="U13" s="153">
        <f>SASpayroll!T15/1000000</f>
        <v>207.326641</v>
      </c>
      <c r="V13" s="153">
        <f>SASpayroll!U15/1000000</f>
        <v>181.878075</v>
      </c>
      <c r="W13" s="153">
        <f>SASpayroll!V15/1000000</f>
        <v>1153.355685</v>
      </c>
      <c r="X13" s="153">
        <f>trustfund2015!K23/1000</f>
        <v>1389.7632679999999</v>
      </c>
      <c r="Y13" s="153">
        <f>SASpayroll!W15/1000000</f>
        <v>41.025257000000003</v>
      </c>
      <c r="Z13" s="246">
        <f t="shared" si="0"/>
        <v>2918.0682180000008</v>
      </c>
    </row>
    <row r="14" spans="1:26">
      <c r="A14" s="13">
        <f t="shared" si="1"/>
        <v>2023</v>
      </c>
      <c r="B14" s="158">
        <f>SASpayroll!B16</f>
        <v>357034</v>
      </c>
      <c r="C14" s="151">
        <f>SASpayroll!C16</f>
        <v>189122</v>
      </c>
      <c r="D14" s="151">
        <f>SASpayroll!D16</f>
        <v>177090</v>
      </c>
      <c r="E14" s="151">
        <f>SASpayroll!E16</f>
        <v>9433</v>
      </c>
      <c r="F14" s="151">
        <f>SASpayroll!F16</f>
        <v>57877</v>
      </c>
      <c r="G14" s="151">
        <f>SASpayroll!AG16</f>
        <v>5428</v>
      </c>
      <c r="H14" s="151">
        <f>SASpayroll!G16</f>
        <v>5636</v>
      </c>
      <c r="I14" s="151">
        <f>SASpayroll!H16</f>
        <v>39400</v>
      </c>
      <c r="J14" s="153">
        <f>SASpayroll!I16/1000000</f>
        <v>12766.393690000001</v>
      </c>
      <c r="K14" s="153">
        <f>SASpayroll!J16/1000000</f>
        <v>10045.266686000001</v>
      </c>
      <c r="L14" s="153">
        <f>SASpayroll!K16/1000000</f>
        <v>60.684764000000001</v>
      </c>
      <c r="M14" s="153">
        <f>SASpayroll!L16/1000000</f>
        <v>39.581632999999997</v>
      </c>
      <c r="N14" s="153">
        <f>SASpayroll!M16/1000000</f>
        <v>100.266397</v>
      </c>
      <c r="O14" s="153">
        <f>SASpayroll!N16/1000000</f>
        <v>1946.204549</v>
      </c>
      <c r="P14" s="153">
        <f>SASpayroll!O16/1000000</f>
        <v>301.358001</v>
      </c>
      <c r="Q14" s="153">
        <f>SASpayroll!P16/1000000</f>
        <v>1185.341469</v>
      </c>
      <c r="R14" s="153">
        <f>SASpayroll!Q16/1000000</f>
        <v>342.06112200000001</v>
      </c>
      <c r="S14" s="153">
        <f>SASpayroll!R16/1000000</f>
        <v>24.801749999999998</v>
      </c>
      <c r="T14" s="153">
        <f>SASpayroll!S16/1000000</f>
        <v>747.45263199999999</v>
      </c>
      <c r="U14" s="153">
        <f>SASpayroll!T16/1000000</f>
        <v>221.22408899999999</v>
      </c>
      <c r="V14" s="153">
        <f>SASpayroll!U16/1000000</f>
        <v>189.638217</v>
      </c>
      <c r="W14" s="153">
        <f>SASpayroll!V16/1000000</f>
        <v>1225.6117280000001</v>
      </c>
      <c r="X14" s="153">
        <f>trustfund2015!K24/1000</f>
        <v>1471.270084</v>
      </c>
      <c r="Y14" s="153">
        <f>SASpayroll!W16/1000000</f>
        <v>43.097518000000001</v>
      </c>
      <c r="Z14" s="246">
        <f t="shared" si="0"/>
        <v>3254.0760100000002</v>
      </c>
    </row>
    <row r="15" spans="1:26">
      <c r="A15" s="13">
        <f t="shared" si="1"/>
        <v>2024</v>
      </c>
      <c r="B15" s="158">
        <f>SASpayroll!B17</f>
        <v>360081</v>
      </c>
      <c r="C15" s="151">
        <f>SASpayroll!C17</f>
        <v>190427</v>
      </c>
      <c r="D15" s="151">
        <f>SASpayroll!D17</f>
        <v>178488</v>
      </c>
      <c r="E15" s="151">
        <f>SASpayroll!E17</f>
        <v>9631</v>
      </c>
      <c r="F15" s="151">
        <f>SASpayroll!F17</f>
        <v>59575</v>
      </c>
      <c r="G15" s="151">
        <f>SASpayroll!AG17</f>
        <v>5591</v>
      </c>
      <c r="H15" s="151">
        <f>SASpayroll!G17</f>
        <v>5385</v>
      </c>
      <c r="I15" s="151">
        <f>SASpayroll!H17</f>
        <v>40318</v>
      </c>
      <c r="J15" s="153">
        <f>SASpayroll!I17/1000000</f>
        <v>13120.658057000001</v>
      </c>
      <c r="K15" s="153">
        <f>SASpayroll!J17/1000000</f>
        <v>10348.06825</v>
      </c>
      <c r="L15" s="153">
        <f>SASpayroll!K17/1000000</f>
        <v>64.381201000000004</v>
      </c>
      <c r="M15" s="153">
        <f>SASpayroll!L17/1000000</f>
        <v>42.109456000000002</v>
      </c>
      <c r="N15" s="153">
        <f>SASpayroll!M17/1000000</f>
        <v>106.490657</v>
      </c>
      <c r="O15" s="153">
        <f>SASpayroll!N17/1000000</f>
        <v>1985.09448</v>
      </c>
      <c r="P15" s="153">
        <f>SASpayroll!O17/1000000</f>
        <v>325.96415000000002</v>
      </c>
      <c r="Q15" s="153">
        <f>SASpayroll!P17/1000000</f>
        <v>1236.5941560000001</v>
      </c>
      <c r="R15" s="153">
        <f>SASpayroll!Q17/1000000</f>
        <v>353.352352</v>
      </c>
      <c r="S15" s="153">
        <f>SASpayroll!R17/1000000</f>
        <v>25.029046000000001</v>
      </c>
      <c r="T15" s="153">
        <f>SASpayroll!S17/1000000</f>
        <v>794.52779099999998</v>
      </c>
      <c r="U15" s="153">
        <f>SASpayroll!T17/1000000</f>
        <v>235.011315</v>
      </c>
      <c r="V15" s="153">
        <f>SASpayroll!U17/1000000</f>
        <v>200.80981299999999</v>
      </c>
      <c r="W15" s="153">
        <f>SASpayroll!V17/1000000</f>
        <v>1302.0988809999999</v>
      </c>
      <c r="X15" s="153">
        <f>trustfund2015!K25/1000</f>
        <v>1562.7300519999999</v>
      </c>
      <c r="Y15" s="153">
        <f>SASpayroll!W17/1000000</f>
        <v>41.783047000000003</v>
      </c>
      <c r="Z15" s="246">
        <f t="shared" si="0"/>
        <v>3351.0601910000005</v>
      </c>
    </row>
    <row r="16" spans="1:26">
      <c r="A16" s="13">
        <f t="shared" si="1"/>
        <v>2025</v>
      </c>
      <c r="B16" s="158">
        <f>SASpayroll!B18</f>
        <v>363239</v>
      </c>
      <c r="C16" s="151">
        <f>SASpayroll!C18</f>
        <v>190758</v>
      </c>
      <c r="D16" s="151">
        <f>SASpayroll!D18</f>
        <v>178988</v>
      </c>
      <c r="E16" s="151">
        <f>SASpayroll!E18</f>
        <v>9787</v>
      </c>
      <c r="F16" s="151">
        <f>SASpayroll!F18</f>
        <v>61386</v>
      </c>
      <c r="G16" s="151">
        <f>SASpayroll!AG18</f>
        <v>5683</v>
      </c>
      <c r="H16" s="151">
        <f>SASpayroll!G18</f>
        <v>5518</v>
      </c>
      <c r="I16" s="151">
        <f>SASpayroll!H18</f>
        <v>41340</v>
      </c>
      <c r="J16" s="153">
        <f>SASpayroll!I18/1000000</f>
        <v>13536.817601000001</v>
      </c>
      <c r="K16" s="153">
        <f>SASpayroll!J18/1000000</f>
        <v>10732.401626000001</v>
      </c>
      <c r="L16" s="153">
        <f>SASpayroll!K18/1000000</f>
        <v>68.608418999999998</v>
      </c>
      <c r="M16" s="153">
        <f>SASpayroll!L18/1000000</f>
        <v>44.991256999999997</v>
      </c>
      <c r="N16" s="153">
        <f>SASpayroll!M18/1000000</f>
        <v>113.599676</v>
      </c>
      <c r="O16" s="153">
        <f>SASpayroll!N18/1000000</f>
        <v>2031.445829</v>
      </c>
      <c r="P16" s="153">
        <f>SASpayroll!O18/1000000</f>
        <v>354.16925400000002</v>
      </c>
      <c r="Q16" s="153">
        <f>SASpayroll!P18/1000000</f>
        <v>1298.6205970000001</v>
      </c>
      <c r="R16" s="153">
        <f>SASpayroll!Q18/1000000</f>
        <v>363.99232000000001</v>
      </c>
      <c r="S16" s="153">
        <f>SASpayroll!R18/1000000</f>
        <v>26.371478</v>
      </c>
      <c r="T16" s="153">
        <f>SASpayroll!S18/1000000</f>
        <v>844.73277199999995</v>
      </c>
      <c r="U16" s="153">
        <f>SASpayroll!T18/1000000</f>
        <v>249.833876</v>
      </c>
      <c r="V16" s="153">
        <f>SASpayroll!U18/1000000</f>
        <v>212.35215400000001</v>
      </c>
      <c r="W16" s="153">
        <f>SASpayroll!V18/1000000</f>
        <v>1385.0183810000001</v>
      </c>
      <c r="X16" s="153">
        <f>trustfund2015!K26/1000</f>
        <v>1660.636483</v>
      </c>
      <c r="Y16" s="153">
        <f>SASpayroll!W18/1000000</f>
        <v>43.951931000000002</v>
      </c>
      <c r="Z16" s="246">
        <f t="shared" si="0"/>
        <v>3464.5777119999998</v>
      </c>
    </row>
    <row r="17" spans="1:26">
      <c r="A17" s="13">
        <f t="shared" si="1"/>
        <v>2026</v>
      </c>
      <c r="B17" s="158">
        <f>SASpayroll!B19</f>
        <v>366180</v>
      </c>
      <c r="C17" s="151">
        <f>SASpayroll!C19</f>
        <v>191805</v>
      </c>
      <c r="D17" s="151">
        <f>SASpayroll!D19</f>
        <v>180214</v>
      </c>
      <c r="E17" s="151">
        <f>SASpayroll!E19</f>
        <v>9931</v>
      </c>
      <c r="F17" s="151">
        <f>SASpayroll!F19</f>
        <v>62914</v>
      </c>
      <c r="G17" s="151">
        <f>SASpayroll!AG19</f>
        <v>5853</v>
      </c>
      <c r="H17" s="151">
        <f>SASpayroll!G19</f>
        <v>5354</v>
      </c>
      <c r="I17" s="151">
        <f>SASpayroll!H19</f>
        <v>42367</v>
      </c>
      <c r="J17" s="153">
        <f>SASpayroll!I19/1000000</f>
        <v>14315.291681000001</v>
      </c>
      <c r="K17" s="153">
        <f>SASpayroll!J19/1000000</f>
        <v>11295.275307</v>
      </c>
      <c r="L17" s="153">
        <f>SASpayroll!K19/1000000</f>
        <v>73.667979000000003</v>
      </c>
      <c r="M17" s="153">
        <f>SASpayroll!L19/1000000</f>
        <v>48.531773999999999</v>
      </c>
      <c r="N17" s="153">
        <f>SASpayroll!M19/1000000</f>
        <v>122.199753</v>
      </c>
      <c r="O17" s="153">
        <f>SASpayroll!N19/1000000</f>
        <v>2246.7410540000001</v>
      </c>
      <c r="P17" s="153">
        <f>SASpayroll!O19/1000000</f>
        <v>372.74408499999998</v>
      </c>
      <c r="Q17" s="153">
        <f>SASpayroll!P19/1000000</f>
        <v>1366.728312</v>
      </c>
      <c r="R17" s="153">
        <f>SASpayroll!Q19/1000000</f>
        <v>386.58106800000002</v>
      </c>
      <c r="S17" s="153">
        <f>SASpayroll!R19/1000000</f>
        <v>31.242008999999999</v>
      </c>
      <c r="T17" s="153">
        <f>SASpayroll!S19/1000000</f>
        <v>896.12204399999996</v>
      </c>
      <c r="U17" s="153">
        <f>SASpayroll!T19/1000000</f>
        <v>265.37092899999999</v>
      </c>
      <c r="V17" s="153">
        <f>SASpayroll!U19/1000000</f>
        <v>223.692038</v>
      </c>
      <c r="W17" s="153">
        <f>SASpayroll!V19/1000000</f>
        <v>1465.2176710000001</v>
      </c>
      <c r="X17" s="153">
        <f>trustfund2015!K27/1000</f>
        <v>1756.2597560000002</v>
      </c>
      <c r="Y17" s="153">
        <f>SASpayroll!W19/1000000</f>
        <v>44.080120999999998</v>
      </c>
      <c r="Z17" s="246">
        <f t="shared" si="0"/>
        <v>3765.1896239999987</v>
      </c>
    </row>
    <row r="18" spans="1:26">
      <c r="A18" s="13">
        <f t="shared" si="1"/>
        <v>2027</v>
      </c>
      <c r="B18" s="158">
        <f>SASpayroll!B20</f>
        <v>368954</v>
      </c>
      <c r="C18" s="151">
        <f>SASpayroll!C20</f>
        <v>192523</v>
      </c>
      <c r="D18" s="151">
        <f>SASpayroll!D20</f>
        <v>181063</v>
      </c>
      <c r="E18" s="151">
        <f>SASpayroll!E20</f>
        <v>9921</v>
      </c>
      <c r="F18" s="151">
        <f>SASpayroll!F20</f>
        <v>64488</v>
      </c>
      <c r="G18" s="151">
        <f>SASpayroll!AG20</f>
        <v>5843</v>
      </c>
      <c r="H18" s="151">
        <f>SASpayroll!G20</f>
        <v>5372</v>
      </c>
      <c r="I18" s="151">
        <f>SASpayroll!H20</f>
        <v>43114</v>
      </c>
      <c r="J18" s="153">
        <f>SASpayroll!I20/1000000</f>
        <v>14726.597656</v>
      </c>
      <c r="K18" s="153">
        <f>SASpayroll!J20/1000000</f>
        <v>11747.838874999999</v>
      </c>
      <c r="L18" s="153">
        <f>SASpayroll!K20/1000000</f>
        <v>78.073763</v>
      </c>
      <c r="M18" s="153">
        <f>SASpayroll!L20/1000000</f>
        <v>51.552337999999999</v>
      </c>
      <c r="N18" s="153">
        <f>SASpayroll!M20/1000000</f>
        <v>129.62610100000001</v>
      </c>
      <c r="O18" s="153">
        <f>SASpayroll!N20/1000000</f>
        <v>2243.254606</v>
      </c>
      <c r="P18" s="153">
        <f>SASpayroll!O20/1000000</f>
        <v>387.67868299999998</v>
      </c>
      <c r="Q18" s="153">
        <f>SASpayroll!P20/1000000</f>
        <v>1421.4885039999999</v>
      </c>
      <c r="R18" s="153">
        <f>SASpayroll!Q20/1000000</f>
        <v>398.33348000000001</v>
      </c>
      <c r="S18" s="153">
        <f>SASpayroll!R20/1000000</f>
        <v>31.190957000000001</v>
      </c>
      <c r="T18" s="153">
        <f>SASpayroll!S20/1000000</f>
        <v>950.35313699999995</v>
      </c>
      <c r="U18" s="153">
        <f>SASpayroll!T20/1000000</f>
        <v>281.40542199999999</v>
      </c>
      <c r="V18" s="153">
        <f>SASpayroll!U20/1000000</f>
        <v>230.496714</v>
      </c>
      <c r="W18" s="153">
        <f>SASpayroll!V20/1000000</f>
        <v>1555.9345129999999</v>
      </c>
      <c r="X18" s="153">
        <f>trustfund2015!K28/1000</f>
        <v>1856.5812520000002</v>
      </c>
      <c r="Y18" s="153">
        <f>SASpayroll!W20/1000000</f>
        <v>45.630867000000002</v>
      </c>
      <c r="Z18" s="246">
        <f t="shared" si="0"/>
        <v>3811.4926699999996</v>
      </c>
    </row>
    <row r="19" spans="1:26">
      <c r="A19" s="13">
        <f t="shared" si="1"/>
        <v>2028</v>
      </c>
      <c r="B19" s="158">
        <f>SASpayroll!B21</f>
        <v>371510</v>
      </c>
      <c r="C19" s="151">
        <f>SASpayroll!C21</f>
        <v>192676</v>
      </c>
      <c r="D19" s="151">
        <f>SASpayroll!D21</f>
        <v>181360</v>
      </c>
      <c r="E19" s="151">
        <f>SASpayroll!E21</f>
        <v>9896</v>
      </c>
      <c r="F19" s="151">
        <f>SASpayroll!F21</f>
        <v>65878</v>
      </c>
      <c r="G19" s="151">
        <f>SASpayroll!AG21</f>
        <v>6036</v>
      </c>
      <c r="H19" s="151">
        <f>SASpayroll!G21</f>
        <v>5425</v>
      </c>
      <c r="I19" s="151">
        <f>SASpayroll!H21</f>
        <v>44023</v>
      </c>
      <c r="J19" s="153">
        <f>SASpayroll!I21/1000000</f>
        <v>15542.566085</v>
      </c>
      <c r="K19" s="153">
        <f>SASpayroll!J21/1000000</f>
        <v>12325.980677</v>
      </c>
      <c r="L19" s="153">
        <f>SASpayroll!K21/1000000</f>
        <v>83.417972000000006</v>
      </c>
      <c r="M19" s="153">
        <f>SASpayroll!L21/1000000</f>
        <v>55.375785</v>
      </c>
      <c r="N19" s="153">
        <f>SASpayroll!M21/1000000</f>
        <v>138.793757</v>
      </c>
      <c r="O19" s="153">
        <f>SASpayroll!N21/1000000</f>
        <v>2450.1851830000001</v>
      </c>
      <c r="P19" s="153">
        <f>SASpayroll!O21/1000000</f>
        <v>406.757362</v>
      </c>
      <c r="Q19" s="153">
        <f>SASpayroll!P21/1000000</f>
        <v>1491.4436619999999</v>
      </c>
      <c r="R19" s="153">
        <f>SASpayroll!Q21/1000000</f>
        <v>421.84202699999997</v>
      </c>
      <c r="S19" s="153">
        <f>SASpayroll!R21/1000000</f>
        <v>35.144587999999999</v>
      </c>
      <c r="T19" s="153">
        <f>SASpayroll!S21/1000000</f>
        <v>1006.305509</v>
      </c>
      <c r="U19" s="153">
        <f>SASpayroll!T21/1000000</f>
        <v>297.554281</v>
      </c>
      <c r="V19" s="153">
        <f>SASpayroll!U21/1000000</f>
        <v>239.43588</v>
      </c>
      <c r="W19" s="153">
        <f>SASpayroll!V21/1000000</f>
        <v>1645.8313889999999</v>
      </c>
      <c r="X19" s="153">
        <f>trustfund2015!K29/1000</f>
        <v>1958.931867</v>
      </c>
      <c r="Y19" s="153">
        <f>SASpayroll!W21/1000000</f>
        <v>47.212452999999996</v>
      </c>
      <c r="Z19" s="246">
        <f t="shared" si="0"/>
        <v>4103.0882919999985</v>
      </c>
    </row>
    <row r="20" spans="1:26">
      <c r="A20" s="13">
        <f t="shared" si="1"/>
        <v>2029</v>
      </c>
      <c r="B20" s="158">
        <f>SASpayroll!B22</f>
        <v>374325</v>
      </c>
      <c r="C20" s="151">
        <f>SASpayroll!C22</f>
        <v>193797</v>
      </c>
      <c r="D20" s="151">
        <f>SASpayroll!D22</f>
        <v>182682</v>
      </c>
      <c r="E20" s="151">
        <f>SASpayroll!E22</f>
        <v>9939</v>
      </c>
      <c r="F20" s="151">
        <f>SASpayroll!F22</f>
        <v>67386</v>
      </c>
      <c r="G20" s="151">
        <f>SASpayroll!AG22</f>
        <v>6105</v>
      </c>
      <c r="H20" s="151">
        <f>SASpayroll!G22</f>
        <v>5365</v>
      </c>
      <c r="I20" s="151">
        <f>SASpayroll!H22</f>
        <v>44881</v>
      </c>
      <c r="J20" s="153">
        <f>SASpayroll!I22/1000000</f>
        <v>16189.45363</v>
      </c>
      <c r="K20" s="153">
        <f>SASpayroll!J22/1000000</f>
        <v>12864.257539</v>
      </c>
      <c r="L20" s="153">
        <f>SASpayroll!K22/1000000</f>
        <v>88.597018000000006</v>
      </c>
      <c r="M20" s="153">
        <f>SASpayroll!L22/1000000</f>
        <v>58.941420999999998</v>
      </c>
      <c r="N20" s="153">
        <f>SASpayroll!M22/1000000</f>
        <v>147.53843900000001</v>
      </c>
      <c r="O20" s="153">
        <f>SASpayroll!N22/1000000</f>
        <v>2558.025893</v>
      </c>
      <c r="P20" s="153">
        <f>SASpayroll!O22/1000000</f>
        <v>424.52049899999997</v>
      </c>
      <c r="Q20" s="153">
        <f>SASpayroll!P22/1000000</f>
        <v>1556.5751620000001</v>
      </c>
      <c r="R20" s="153">
        <f>SASpayroll!Q22/1000000</f>
        <v>438.82107100000002</v>
      </c>
      <c r="S20" s="153">
        <f>SASpayroll!R22/1000000</f>
        <v>37.029212000000001</v>
      </c>
      <c r="T20" s="153">
        <f>SASpayroll!S22/1000000</f>
        <v>1066.5392790000001</v>
      </c>
      <c r="U20" s="153">
        <f>SASpayroll!T22/1000000</f>
        <v>315.42670500000003</v>
      </c>
      <c r="V20" s="153">
        <f>SASpayroll!U22/1000000</f>
        <v>249.41206099999999</v>
      </c>
      <c r="W20" s="153">
        <f>SASpayroll!V22/1000000</f>
        <v>1743.072807</v>
      </c>
      <c r="X20" s="153">
        <f>trustfund2015!K30/1000</f>
        <v>2069.6847400000001</v>
      </c>
      <c r="Y20" s="153">
        <f>SASpayroll!W22/1000000</f>
        <v>47.320507999999997</v>
      </c>
      <c r="Z20" s="246">
        <f t="shared" si="0"/>
        <v>4279.932573000001</v>
      </c>
    </row>
    <row r="21" spans="1:26">
      <c r="A21" s="13">
        <f t="shared" si="1"/>
        <v>2030</v>
      </c>
      <c r="B21" s="158">
        <f>SASpayroll!B23</f>
        <v>377129</v>
      </c>
      <c r="C21" s="151">
        <f>SASpayroll!C23</f>
        <v>194166</v>
      </c>
      <c r="D21" s="151">
        <f>SASpayroll!D23</f>
        <v>183049</v>
      </c>
      <c r="E21" s="151">
        <f>SASpayroll!E23</f>
        <v>9912</v>
      </c>
      <c r="F21" s="151">
        <f>SASpayroll!F23</f>
        <v>68597</v>
      </c>
      <c r="G21" s="151">
        <f>SASpayroll!AG23</f>
        <v>6174</v>
      </c>
      <c r="H21" s="151">
        <f>SASpayroll!G23</f>
        <v>5380</v>
      </c>
      <c r="I21" s="151">
        <f>SASpayroll!H23</f>
        <v>45401</v>
      </c>
      <c r="J21" s="153">
        <f>SASpayroll!I23/1000000</f>
        <v>16795.777563</v>
      </c>
      <c r="K21" s="153">
        <f>SASpayroll!J23/1000000</f>
        <v>13428.216925000001</v>
      </c>
      <c r="L21" s="153">
        <f>SASpayroll!K23/1000000</f>
        <v>94.722673999999998</v>
      </c>
      <c r="M21" s="153">
        <f>SASpayroll!L23/1000000</f>
        <v>63.298138999999999</v>
      </c>
      <c r="N21" s="153">
        <f>SASpayroll!M23/1000000</f>
        <v>158.020813</v>
      </c>
      <c r="O21" s="153">
        <f>SASpayroll!N23/1000000</f>
        <v>2620.268881</v>
      </c>
      <c r="P21" s="154">
        <f>SASpayroll!O23/1000000</f>
        <v>443.13115900000003</v>
      </c>
      <c r="Q21" s="153">
        <f>SASpayroll!P23/1000000</f>
        <v>1624.8142479999999</v>
      </c>
      <c r="R21" s="153">
        <f>SASpayroll!Q23/1000000</f>
        <v>455.687928</v>
      </c>
      <c r="S21" s="153">
        <f>SASpayroll!R23/1000000</f>
        <v>39.689484</v>
      </c>
      <c r="T21" s="153">
        <f>SASpayroll!S23/1000000</f>
        <v>1129.7666750000001</v>
      </c>
      <c r="U21" s="153">
        <f>SASpayroll!T23/1000000</f>
        <v>334.13785000000001</v>
      </c>
      <c r="V21" s="153">
        <f>SASpayroll!U23/1000000</f>
        <v>258.66360300000002</v>
      </c>
      <c r="W21" s="153">
        <f>SASpayroll!V23/1000000</f>
        <v>1840.6537269999999</v>
      </c>
      <c r="X21" s="153">
        <f>trustfund2015!K31/1000</f>
        <v>2180.7091069999997</v>
      </c>
      <c r="Y21" s="153">
        <f>SASpayroll!W23/1000000</f>
        <v>49.150922999999999</v>
      </c>
      <c r="Z21" s="246">
        <f t="shared" si="0"/>
        <v>4417.636195000001</v>
      </c>
    </row>
    <row r="22" spans="1:26">
      <c r="A22" s="13">
        <f t="shared" si="1"/>
        <v>2031</v>
      </c>
      <c r="B22" s="158">
        <f>SASpayroll!B24</f>
        <v>380017</v>
      </c>
      <c r="C22" s="151">
        <f>SASpayroll!C24</f>
        <v>195505</v>
      </c>
      <c r="D22" s="151">
        <f>SASpayroll!D24</f>
        <v>184323</v>
      </c>
      <c r="E22" s="151">
        <f>SASpayroll!E24</f>
        <v>9997</v>
      </c>
      <c r="F22" s="151">
        <f>SASpayroll!F24</f>
        <v>69985</v>
      </c>
      <c r="G22" s="151">
        <f>SASpayroll!AG24</f>
        <v>6328</v>
      </c>
      <c r="H22" s="151">
        <f>SASpayroll!G24</f>
        <v>5256</v>
      </c>
      <c r="I22" s="151">
        <f>SASpayroll!H24</f>
        <v>46608</v>
      </c>
      <c r="J22" s="153">
        <f>SASpayroll!I24/1000000</f>
        <v>17489.473774999999</v>
      </c>
      <c r="K22" s="153">
        <f>SASpayroll!J24/1000000</f>
        <v>14062.345652</v>
      </c>
      <c r="L22" s="153">
        <f>SASpayroll!K24/1000000</f>
        <v>100.668099</v>
      </c>
      <c r="M22" s="153">
        <f>SASpayroll!L24/1000000</f>
        <v>67.396845999999996</v>
      </c>
      <c r="N22" s="153">
        <f>SASpayroll!M24/1000000</f>
        <v>168.06494499999999</v>
      </c>
      <c r="O22" s="153">
        <f>SASpayroll!N24/1000000</f>
        <v>2734.6631860000002</v>
      </c>
      <c r="P22" s="153">
        <f>SASpayroll!O24/1000000</f>
        <v>464.05740700000001</v>
      </c>
      <c r="Q22" s="153">
        <f>SASpayroll!P24/1000000</f>
        <v>1701.5438240000001</v>
      </c>
      <c r="R22" s="153">
        <f>SASpayroll!Q24/1000000</f>
        <v>474.92513100000002</v>
      </c>
      <c r="S22" s="153">
        <f>SASpayroll!R24/1000000</f>
        <v>42.647736000000002</v>
      </c>
      <c r="T22" s="153">
        <f>SASpayroll!S24/1000000</f>
        <v>1198.520076</v>
      </c>
      <c r="U22" s="153">
        <f>SASpayroll!T24/1000000</f>
        <v>354.46290299999998</v>
      </c>
      <c r="V22" s="153">
        <f>SASpayroll!U24/1000000</f>
        <v>271.39735999999999</v>
      </c>
      <c r="W22" s="153">
        <f>SASpayroll!V24/1000000</f>
        <v>1945.573271</v>
      </c>
      <c r="X22" s="153">
        <f>trustfund2015!K32/1000</f>
        <v>2303.3569759999996</v>
      </c>
      <c r="Y22" s="153">
        <f>SASpayroll!W24/1000000</f>
        <v>49.279071000000002</v>
      </c>
      <c r="Z22" s="246">
        <f t="shared" si="0"/>
        <v>4618.1842160000006</v>
      </c>
    </row>
    <row r="23" spans="1:26">
      <c r="A23" s="13">
        <f t="shared" si="1"/>
        <v>2032</v>
      </c>
      <c r="B23" s="158">
        <f>SASpayroll!B25</f>
        <v>382279</v>
      </c>
      <c r="C23" s="151">
        <f>SASpayroll!C25</f>
        <v>195368</v>
      </c>
      <c r="D23" s="151">
        <f>SASpayroll!D25</f>
        <v>184337</v>
      </c>
      <c r="E23" s="151">
        <f>SASpayroll!E25</f>
        <v>9979</v>
      </c>
      <c r="F23" s="151">
        <f>SASpayroll!F25</f>
        <v>71167</v>
      </c>
      <c r="G23" s="151">
        <f>SASpayroll!AG25</f>
        <v>6461</v>
      </c>
      <c r="H23" s="151">
        <f>SASpayroll!G25</f>
        <v>5282</v>
      </c>
      <c r="I23" s="151">
        <f>SASpayroll!H25</f>
        <v>46965</v>
      </c>
      <c r="J23" s="153">
        <f>SASpayroll!I25/1000000</f>
        <v>18460.354756000001</v>
      </c>
      <c r="K23" s="153">
        <f>SASpayroll!J25/1000000</f>
        <v>14733.698165</v>
      </c>
      <c r="L23" s="153">
        <f>SASpayroll!K25/1000000</f>
        <v>106.986296</v>
      </c>
      <c r="M23" s="153">
        <f>SASpayroll!L25/1000000</f>
        <v>71.934241</v>
      </c>
      <c r="N23" s="153">
        <f>SASpayroll!M25/1000000</f>
        <v>178.920536</v>
      </c>
      <c r="O23" s="153">
        <f>SASpayroll!N25/1000000</f>
        <v>2965.3235930000001</v>
      </c>
      <c r="P23" s="153">
        <f>SASpayroll!O25/1000000</f>
        <v>486.212039</v>
      </c>
      <c r="Q23" s="153">
        <f>SASpayroll!P25/1000000</f>
        <v>1782.777478</v>
      </c>
      <c r="R23" s="153">
        <f>SASpayroll!Q25/1000000</f>
        <v>501.56010099999997</v>
      </c>
      <c r="S23" s="153">
        <f>SASpayroll!R25/1000000</f>
        <v>47.930166</v>
      </c>
      <c r="T23" s="153">
        <f>SASpayroll!S25/1000000</f>
        <v>1264.8901530000001</v>
      </c>
      <c r="U23" s="153">
        <f>SASpayroll!T25/1000000</f>
        <v>374.06673799999999</v>
      </c>
      <c r="V23" s="153">
        <f>SASpayroll!U25/1000000</f>
        <v>282.35592700000001</v>
      </c>
      <c r="W23" s="153">
        <f>SASpayroll!V25/1000000</f>
        <v>2049.601056</v>
      </c>
      <c r="X23" s="153">
        <f>trustfund2015!K33/1000</f>
        <v>2423.7662680000003</v>
      </c>
      <c r="Y23" s="153">
        <f>SASpayroll!W25/1000000</f>
        <v>50.110208999999998</v>
      </c>
      <c r="Z23" s="246">
        <f t="shared" si="0"/>
        <v>4948.8837909999993</v>
      </c>
    </row>
    <row r="24" spans="1:26">
      <c r="A24" s="13">
        <f t="shared" si="1"/>
        <v>2033</v>
      </c>
      <c r="B24" s="158">
        <f>SASpayroll!B26</f>
        <v>384420</v>
      </c>
      <c r="C24" s="151">
        <f>SASpayroll!C26</f>
        <v>196179</v>
      </c>
      <c r="D24" s="151">
        <f>SASpayroll!D26</f>
        <v>185153</v>
      </c>
      <c r="E24" s="151">
        <f>SASpayroll!E26</f>
        <v>10033</v>
      </c>
      <c r="F24" s="151">
        <f>SASpayroll!F26</f>
        <v>72271</v>
      </c>
      <c r="G24" s="151">
        <f>SASpayroll!AG26</f>
        <v>6653</v>
      </c>
      <c r="H24" s="151">
        <f>SASpayroll!G26</f>
        <v>5100</v>
      </c>
      <c r="I24" s="151">
        <f>SASpayroll!H26</f>
        <v>47784</v>
      </c>
      <c r="J24" s="153">
        <f>SASpayroll!I26/1000000</f>
        <v>19255.960314</v>
      </c>
      <c r="K24" s="153">
        <f>SASpayroll!J26/1000000</f>
        <v>15197.169072999999</v>
      </c>
      <c r="L24" s="153">
        <f>SASpayroll!K26/1000000</f>
        <v>112.70859900000001</v>
      </c>
      <c r="M24" s="153">
        <f>SASpayroll!L26/1000000</f>
        <v>75.830134000000001</v>
      </c>
      <c r="N24" s="153">
        <f>SASpayroll!M26/1000000</f>
        <v>188.53873300000001</v>
      </c>
      <c r="O24" s="153">
        <f>SASpayroll!N26/1000000</f>
        <v>3165.8954530000001</v>
      </c>
      <c r="P24" s="153">
        <f>SASpayroll!O26/1000000</f>
        <v>501.50657899999999</v>
      </c>
      <c r="Q24" s="153">
        <f>SASpayroll!P26/1000000</f>
        <v>1838.857458</v>
      </c>
      <c r="R24" s="153">
        <f>SASpayroll!Q26/1000000</f>
        <v>521.75772600000005</v>
      </c>
      <c r="S24" s="153">
        <f>SASpayroll!R26/1000000</f>
        <v>53.209045000000003</v>
      </c>
      <c r="T24" s="153">
        <f>SASpayroll!S26/1000000</f>
        <v>1343.717711</v>
      </c>
      <c r="U24" s="153">
        <f>SASpayroll!T26/1000000</f>
        <v>397.621172</v>
      </c>
      <c r="V24" s="153">
        <f>SASpayroll!U26/1000000</f>
        <v>293.179036</v>
      </c>
      <c r="W24" s="153">
        <f>SASpayroll!V26/1000000</f>
        <v>2156.5582300000001</v>
      </c>
      <c r="X24" s="153">
        <f>trustfund2015!K34/1000</f>
        <v>2548.5191460000001</v>
      </c>
      <c r="Y24" s="153">
        <f>SASpayroll!W26/1000000</f>
        <v>50.319158999999999</v>
      </c>
      <c r="Z24" s="246">
        <f t="shared" si="0"/>
        <v>5223.7268389999999</v>
      </c>
    </row>
    <row r="25" spans="1:26">
      <c r="A25" s="13">
        <f t="shared" si="1"/>
        <v>2034</v>
      </c>
      <c r="B25" s="158">
        <f>SASpayroll!B27</f>
        <v>386891</v>
      </c>
      <c r="C25" s="151">
        <f>SASpayroll!C27</f>
        <v>196660</v>
      </c>
      <c r="D25" s="151">
        <f>SASpayroll!D27</f>
        <v>185654</v>
      </c>
      <c r="E25" s="151">
        <f>SASpayroll!E27</f>
        <v>10045</v>
      </c>
      <c r="F25" s="151">
        <f>SASpayroll!F27</f>
        <v>73410</v>
      </c>
      <c r="G25" s="151">
        <f>SASpayroll!AG27</f>
        <v>6582</v>
      </c>
      <c r="H25" s="151">
        <f>SASpayroll!G27</f>
        <v>5161</v>
      </c>
      <c r="I25" s="151">
        <f>SASpayroll!H27</f>
        <v>48216</v>
      </c>
      <c r="J25" s="153">
        <f>SASpayroll!I27/1000000</f>
        <v>19887.316594</v>
      </c>
      <c r="K25" s="153">
        <f>SASpayroll!J27/1000000</f>
        <v>15788.690345999999</v>
      </c>
      <c r="L25" s="153">
        <f>SASpayroll!K27/1000000</f>
        <v>119.055381</v>
      </c>
      <c r="M25" s="153">
        <f>SASpayroll!L27/1000000</f>
        <v>80.229393000000002</v>
      </c>
      <c r="N25" s="153">
        <f>SASpayroll!M27/1000000</f>
        <v>199.284774</v>
      </c>
      <c r="O25" s="153">
        <f>SASpayroll!N27/1000000</f>
        <v>3309.4056799999998</v>
      </c>
      <c r="P25" s="153">
        <f>SASpayroll!O27/1000000</f>
        <v>521.02678100000003</v>
      </c>
      <c r="Q25" s="153">
        <f>SASpayroll!P27/1000000</f>
        <v>1910.4315320000001</v>
      </c>
      <c r="R25" s="153">
        <f>SASpayroll!Q27/1000000</f>
        <v>540.02455299999997</v>
      </c>
      <c r="S25" s="153">
        <f>SASpayroll!R27/1000000</f>
        <v>57.990743000000002</v>
      </c>
      <c r="T25" s="153">
        <f>SASpayroll!S27/1000000</f>
        <v>1423.9752550000001</v>
      </c>
      <c r="U25" s="153">
        <f>SASpayroll!T27/1000000</f>
        <v>420.95339999999999</v>
      </c>
      <c r="V25" s="153">
        <f>SASpayroll!U27/1000000</f>
        <v>303.86458299999998</v>
      </c>
      <c r="W25" s="153">
        <f>SASpayroll!V27/1000000</f>
        <v>2274.8970549999999</v>
      </c>
      <c r="X25" s="153">
        <f>trustfund2015!K35/1000</f>
        <v>2679.6942760000002</v>
      </c>
      <c r="Y25" s="153">
        <f>SASpayroll!W27/1000000</f>
        <v>52.845886</v>
      </c>
      <c r="Z25" s="246">
        <f t="shared" si="0"/>
        <v>5451.2677820000008</v>
      </c>
    </row>
    <row r="26" spans="1:26">
      <c r="A26" s="13">
        <f t="shared" si="1"/>
        <v>2035</v>
      </c>
      <c r="B26" s="158">
        <f>SASpayroll!B28</f>
        <v>389499</v>
      </c>
      <c r="C26" s="151">
        <f>SASpayroll!C28</f>
        <v>198487</v>
      </c>
      <c r="D26" s="151">
        <f>SASpayroll!D28</f>
        <v>187605</v>
      </c>
      <c r="E26" s="151">
        <f>SASpayroll!E28</f>
        <v>10168</v>
      </c>
      <c r="F26" s="151">
        <f>SASpayroll!F28</f>
        <v>74201</v>
      </c>
      <c r="G26" s="151">
        <f>SASpayroll!AG28</f>
        <v>6652</v>
      </c>
      <c r="H26" s="151">
        <f>SASpayroll!G28</f>
        <v>4982</v>
      </c>
      <c r="I26" s="151">
        <f>SASpayroll!H28</f>
        <v>48630</v>
      </c>
      <c r="J26" s="153">
        <f>SASpayroll!I28/1000000</f>
        <v>20553.288680000001</v>
      </c>
      <c r="K26" s="153">
        <f>SASpayroll!J28/1000000</f>
        <v>16526.376486000001</v>
      </c>
      <c r="L26" s="153">
        <f>SASpayroll!K28/1000000</f>
        <v>125.23186</v>
      </c>
      <c r="M26" s="153">
        <f>SASpayroll!L28/1000000</f>
        <v>84.791469000000006</v>
      </c>
      <c r="N26" s="153">
        <f>SASpayroll!M28/1000000</f>
        <v>210.02332799999999</v>
      </c>
      <c r="O26" s="153">
        <f>SASpayroll!N28/1000000</f>
        <v>3339.041048</v>
      </c>
      <c r="P26" s="153">
        <f>SASpayroll!O28/1000000</f>
        <v>545.37042399999996</v>
      </c>
      <c r="Q26" s="153">
        <f>SASpayroll!P28/1000000</f>
        <v>1999.6915550000001</v>
      </c>
      <c r="R26" s="153">
        <f>SASpayroll!Q28/1000000</f>
        <v>560.76488500000005</v>
      </c>
      <c r="S26" s="153">
        <f>SASpayroll!R28/1000000</f>
        <v>57.793546999999997</v>
      </c>
      <c r="T26" s="153">
        <f>SASpayroll!S28/1000000</f>
        <v>1507.0950519999999</v>
      </c>
      <c r="U26" s="153">
        <f>SASpayroll!T28/1000000</f>
        <v>445.72154699999999</v>
      </c>
      <c r="V26" s="153">
        <f>SASpayroll!U28/1000000</f>
        <v>317.52529600000003</v>
      </c>
      <c r="W26" s="153">
        <f>SASpayroll!V28/1000000</f>
        <v>2385.0151740000001</v>
      </c>
      <c r="X26" s="153">
        <f>trustfund2015!K36/1000</f>
        <v>2809.3670070000003</v>
      </c>
      <c r="Y26" s="153">
        <f>SASpayroll!W28/1000000</f>
        <v>51.344422999999999</v>
      </c>
      <c r="Z26" s="246">
        <f t="shared" si="0"/>
        <v>5594.7666279999985</v>
      </c>
    </row>
    <row r="27" spans="1:26">
      <c r="A27" s="13">
        <f t="shared" si="1"/>
        <v>2036</v>
      </c>
      <c r="B27" s="158">
        <f>SASpayroll!B29</f>
        <v>391648</v>
      </c>
      <c r="C27" s="151">
        <f>SASpayroll!C29</f>
        <v>199399</v>
      </c>
      <c r="D27" s="151">
        <f>SASpayroll!D29</f>
        <v>188569</v>
      </c>
      <c r="E27" s="151">
        <f>SASpayroll!E29</f>
        <v>10362</v>
      </c>
      <c r="F27" s="151">
        <f>SASpayroll!F29</f>
        <v>74841</v>
      </c>
      <c r="G27" s="151">
        <f>SASpayroll!AG29</f>
        <v>6927</v>
      </c>
      <c r="H27" s="151">
        <f>SASpayroll!G29</f>
        <v>4947</v>
      </c>
      <c r="I27" s="151">
        <f>SASpayroll!H29</f>
        <v>49302</v>
      </c>
      <c r="J27" s="153">
        <f>SASpayroll!I29/1000000</f>
        <v>21778.074552999999</v>
      </c>
      <c r="K27" s="153">
        <f>SASpayroll!J29/1000000</f>
        <v>17408.344362</v>
      </c>
      <c r="L27" s="153">
        <f>SASpayroll!K29/1000000</f>
        <v>133.53424699999999</v>
      </c>
      <c r="M27" s="153">
        <f>SASpayroll!L29/1000000</f>
        <v>90.572123000000005</v>
      </c>
      <c r="N27" s="153">
        <f>SASpayroll!M29/1000000</f>
        <v>224.10637</v>
      </c>
      <c r="O27" s="153">
        <f>SASpayroll!N29/1000000</f>
        <v>3585.4725979999998</v>
      </c>
      <c r="P27" s="153">
        <f>SASpayroll!O29/1000000</f>
        <v>574.47536400000001</v>
      </c>
      <c r="Q27" s="153">
        <f>SASpayroll!P29/1000000</f>
        <v>2106.4096679999998</v>
      </c>
      <c r="R27" s="153">
        <f>SASpayroll!Q29/1000000</f>
        <v>593.32646599999998</v>
      </c>
      <c r="S27" s="153">
        <f>SASpayroll!R29/1000000</f>
        <v>66.228886000000003</v>
      </c>
      <c r="T27" s="153">
        <f>SASpayroll!S29/1000000</f>
        <v>1593.067311</v>
      </c>
      <c r="U27" s="153">
        <f>SASpayroll!T29/1000000</f>
        <v>471.16685200000001</v>
      </c>
      <c r="V27" s="153">
        <f>SASpayroll!U29/1000000</f>
        <v>336.73951799999998</v>
      </c>
      <c r="W27" s="153">
        <f>SASpayroll!V29/1000000</f>
        <v>2490.8671009999998</v>
      </c>
      <c r="X27" s="153">
        <f>trustfund2015!K37/1000</f>
        <v>2943.9145010000002</v>
      </c>
      <c r="Y27" s="153">
        <f>SASpayroll!W29/1000000</f>
        <v>52.757834000000003</v>
      </c>
      <c r="Z27" s="246">
        <f t="shared" si="0"/>
        <v>5993.4748100000006</v>
      </c>
    </row>
    <row r="28" spans="1:26">
      <c r="A28" s="13">
        <f t="shared" si="1"/>
        <v>2037</v>
      </c>
      <c r="B28" s="158">
        <f>SASpayroll!B30</f>
        <v>393931</v>
      </c>
      <c r="C28" s="151">
        <f>SASpayroll!C30</f>
        <v>200183</v>
      </c>
      <c r="D28" s="151">
        <f>SASpayroll!D30</f>
        <v>189248</v>
      </c>
      <c r="E28" s="151">
        <f>SASpayroll!E30</f>
        <v>10377</v>
      </c>
      <c r="F28" s="151">
        <f>SASpayroll!F30</f>
        <v>75729</v>
      </c>
      <c r="G28" s="151">
        <f>SASpayroll!AG30</f>
        <v>7045</v>
      </c>
      <c r="H28" s="151">
        <f>SASpayroll!G30</f>
        <v>4884</v>
      </c>
      <c r="I28" s="151">
        <f>SASpayroll!H30</f>
        <v>49664</v>
      </c>
      <c r="J28" s="153">
        <f>SASpayroll!I30/1000000</f>
        <v>22750.242190000001</v>
      </c>
      <c r="K28" s="153">
        <f>SASpayroll!J30/1000000</f>
        <v>18164.441251</v>
      </c>
      <c r="L28" s="153">
        <f>SASpayroll!K30/1000000</f>
        <v>138.46199899999999</v>
      </c>
      <c r="M28" s="153">
        <f>SASpayroll!L30/1000000</f>
        <v>94.065738999999994</v>
      </c>
      <c r="N28" s="153">
        <f>SASpayroll!M30/1000000</f>
        <v>232.527738</v>
      </c>
      <c r="O28" s="153">
        <f>SASpayroll!N30/1000000</f>
        <v>3774.7558309999999</v>
      </c>
      <c r="P28" s="153">
        <f>SASpayroll!O30/1000000</f>
        <v>599.42656099999999</v>
      </c>
      <c r="Q28" s="153">
        <f>SASpayroll!P30/1000000</f>
        <v>2197.897391</v>
      </c>
      <c r="R28" s="153">
        <f>SASpayroll!Q30/1000000</f>
        <v>619.431647</v>
      </c>
      <c r="S28" s="153">
        <f>SASpayroll!R30/1000000</f>
        <v>70.638171</v>
      </c>
      <c r="T28" s="153">
        <f>SASpayroll!S30/1000000</f>
        <v>1687.1962450000001</v>
      </c>
      <c r="U28" s="153">
        <f>SASpayroll!T30/1000000</f>
        <v>498.82673199999999</v>
      </c>
      <c r="V28" s="153">
        <f>SASpayroll!U30/1000000</f>
        <v>348.441014</v>
      </c>
      <c r="W28" s="153">
        <f>SASpayroll!V30/1000000</f>
        <v>2609.4257379999999</v>
      </c>
      <c r="X28" s="153">
        <f>trustfund2015!K38/1000</f>
        <v>3081.012475</v>
      </c>
      <c r="Y28" s="153">
        <f>SASpayroll!W30/1000000</f>
        <v>53.836688000000002</v>
      </c>
      <c r="Z28" s="246">
        <f t="shared" si="0"/>
        <v>6313.3234149999998</v>
      </c>
    </row>
    <row r="29" spans="1:26">
      <c r="A29" s="13">
        <f t="shared" si="1"/>
        <v>2038</v>
      </c>
      <c r="B29" s="158">
        <f>SASpayroll!B31</f>
        <v>395773</v>
      </c>
      <c r="C29" s="151">
        <f>SASpayroll!C31</f>
        <v>201314</v>
      </c>
      <c r="D29" s="151">
        <f>SASpayroll!D31</f>
        <v>190536</v>
      </c>
      <c r="E29" s="151">
        <f>SASpayroll!E31</f>
        <v>10538</v>
      </c>
      <c r="F29" s="151">
        <f>SASpayroll!F31</f>
        <v>76124</v>
      </c>
      <c r="G29" s="151">
        <f>SASpayroll!AG31</f>
        <v>7076</v>
      </c>
      <c r="H29" s="151">
        <f>SASpayroll!G31</f>
        <v>4849</v>
      </c>
      <c r="I29" s="151">
        <f>SASpayroll!H31</f>
        <v>50108</v>
      </c>
      <c r="J29" s="153">
        <f>SASpayroll!I31/1000000</f>
        <v>23646.222009000001</v>
      </c>
      <c r="K29" s="153">
        <f>SASpayroll!J31/1000000</f>
        <v>18975.249094999999</v>
      </c>
      <c r="L29" s="153">
        <f>SASpayroll!K31/1000000</f>
        <v>145.10701900000001</v>
      </c>
      <c r="M29" s="153">
        <f>SASpayroll!L31/1000000</f>
        <v>98.747704999999996</v>
      </c>
      <c r="N29" s="153">
        <f>SASpayroll!M31/1000000</f>
        <v>243.854724</v>
      </c>
      <c r="O29" s="153">
        <f>SASpayroll!N31/1000000</f>
        <v>3964.5177389999999</v>
      </c>
      <c r="P29" s="153">
        <f>SASpayroll!O31/1000000</f>
        <v>626.18322000000001</v>
      </c>
      <c r="Q29" s="153">
        <f>SASpayroll!P31/1000000</f>
        <v>2296.0051410000001</v>
      </c>
      <c r="R29" s="153">
        <f>SASpayroll!Q31/1000000</f>
        <v>644.59542799999997</v>
      </c>
      <c r="S29" s="153">
        <f>SASpayroll!R31/1000000</f>
        <v>78.304454000000007</v>
      </c>
      <c r="T29" s="153">
        <f>SASpayroll!S31/1000000</f>
        <v>1787.5925520000001</v>
      </c>
      <c r="U29" s="153">
        <f>SASpayroll!T31/1000000</f>
        <v>528.72628499999996</v>
      </c>
      <c r="V29" s="153">
        <f>SASpayroll!U31/1000000</f>
        <v>365.33610299999998</v>
      </c>
      <c r="W29" s="153">
        <f>SASpayroll!V31/1000000</f>
        <v>2722.678355</v>
      </c>
      <c r="X29" s="153">
        <f>trustfund2015!K39/1000</f>
        <v>3216.7625680000001</v>
      </c>
      <c r="Y29" s="153">
        <f>SASpayroll!W31/1000000</f>
        <v>54.777786999999996</v>
      </c>
      <c r="Z29" s="246">
        <f t="shared" si="0"/>
        <v>6654.3844639999998</v>
      </c>
    </row>
    <row r="30" spans="1:26">
      <c r="A30" s="13">
        <f t="shared" si="1"/>
        <v>2039</v>
      </c>
      <c r="B30" s="158">
        <f>SASpayroll!B32</f>
        <v>397898</v>
      </c>
      <c r="C30" s="151">
        <f>SASpayroll!C32</f>
        <v>202282</v>
      </c>
      <c r="D30" s="151">
        <f>SASpayroll!D32</f>
        <v>191533</v>
      </c>
      <c r="E30" s="151">
        <f>SASpayroll!E32</f>
        <v>10671</v>
      </c>
      <c r="F30" s="151">
        <f>SASpayroll!F32</f>
        <v>76526</v>
      </c>
      <c r="G30" s="151">
        <f>SASpayroll!AG32</f>
        <v>7239</v>
      </c>
      <c r="H30" s="151">
        <f>SASpayroll!G32</f>
        <v>4758</v>
      </c>
      <c r="I30" s="151">
        <f>SASpayroll!H32</f>
        <v>50061</v>
      </c>
      <c r="J30" s="153">
        <f>SASpayroll!I32/1000000</f>
        <v>24795.575067999998</v>
      </c>
      <c r="K30" s="153">
        <f>SASpayroll!J32/1000000</f>
        <v>19753.498899999999</v>
      </c>
      <c r="L30" s="153">
        <f>SASpayroll!K32/1000000</f>
        <v>151.34234900000001</v>
      </c>
      <c r="M30" s="153">
        <f>SASpayroll!L32/1000000</f>
        <v>103.125259</v>
      </c>
      <c r="N30" s="153">
        <f>SASpayroll!M32/1000000</f>
        <v>254.46760800000001</v>
      </c>
      <c r="O30" s="153">
        <f>SASpayroll!N32/1000000</f>
        <v>4294.4176440000001</v>
      </c>
      <c r="P30" s="153">
        <f>SASpayroll!O32/1000000</f>
        <v>651.86546399999997</v>
      </c>
      <c r="Q30" s="153">
        <f>SASpayroll!P32/1000000</f>
        <v>2390.1733669999999</v>
      </c>
      <c r="R30" s="153">
        <f>SASpayroll!Q32/1000000</f>
        <v>674.78013099999998</v>
      </c>
      <c r="S30" s="153">
        <f>SASpayroll!R32/1000000</f>
        <v>88.157606000000001</v>
      </c>
      <c r="T30" s="153">
        <f>SASpayroll!S32/1000000</f>
        <v>1891.7573219999999</v>
      </c>
      <c r="U30" s="153">
        <f>SASpayroll!T32/1000000</f>
        <v>559.41425600000002</v>
      </c>
      <c r="V30" s="153">
        <f>SASpayroll!U32/1000000</f>
        <v>382.62807800000002</v>
      </c>
      <c r="W30" s="153">
        <f>SASpayroll!V32/1000000</f>
        <v>2827.7115899999999</v>
      </c>
      <c r="X30" s="153">
        <f>trustfund2015!K40/1000</f>
        <v>3346.7989360000001</v>
      </c>
      <c r="Y30" s="153">
        <f>SASpayroll!W32/1000000</f>
        <v>55.277948000000002</v>
      </c>
      <c r="Z30" s="246">
        <f t="shared" si="0"/>
        <v>7148.4889059999987</v>
      </c>
    </row>
    <row r="31" spans="1:26">
      <c r="A31" s="13">
        <f t="shared" si="1"/>
        <v>2040</v>
      </c>
      <c r="B31" s="158">
        <f>SASpayroll!B33</f>
        <v>400055</v>
      </c>
      <c r="C31" s="151">
        <f>SASpayroll!C33</f>
        <v>203390</v>
      </c>
      <c r="D31" s="151">
        <f>SASpayroll!D33</f>
        <v>192743</v>
      </c>
      <c r="E31" s="151">
        <f>SASpayroll!E33</f>
        <v>10921</v>
      </c>
      <c r="F31" s="151">
        <f>SASpayroll!F33</f>
        <v>77239</v>
      </c>
      <c r="G31" s="151">
        <f>SASpayroll!AG33</f>
        <v>7133</v>
      </c>
      <c r="H31" s="151">
        <f>SASpayroll!G33</f>
        <v>4685</v>
      </c>
      <c r="I31" s="151">
        <f>SASpayroll!H33</f>
        <v>50330</v>
      </c>
      <c r="J31" s="153">
        <f>SASpayroll!I33/1000000</f>
        <v>25716.822767000001</v>
      </c>
      <c r="K31" s="153">
        <f>SASpayroll!J33/1000000</f>
        <v>20602.738709000001</v>
      </c>
      <c r="L31" s="153">
        <f>SASpayroll!K33/1000000</f>
        <v>158.479727</v>
      </c>
      <c r="M31" s="153">
        <f>SASpayroll!L33/1000000</f>
        <v>108.222072</v>
      </c>
      <c r="N31" s="153">
        <f>SASpayroll!M33/1000000</f>
        <v>266.70179899999999</v>
      </c>
      <c r="O31" s="153">
        <f>SASpayroll!N33/1000000</f>
        <v>4399.8305760000003</v>
      </c>
      <c r="P31" s="153">
        <f>SASpayroll!O33/1000000</f>
        <v>679.89037699999994</v>
      </c>
      <c r="Q31" s="153">
        <f>SASpayroll!P33/1000000</f>
        <v>2492.931384</v>
      </c>
      <c r="R31" s="153">
        <f>SASpayroll!Q33/1000000</f>
        <v>702.88837599999999</v>
      </c>
      <c r="S31" s="153">
        <f>SASpayroll!R33/1000000</f>
        <v>91.038822999999994</v>
      </c>
      <c r="T31" s="153">
        <f>SASpayroll!S33/1000000</f>
        <v>2001.8783020000001</v>
      </c>
      <c r="U31" s="153">
        <f>SASpayroll!T33/1000000</f>
        <v>592.29225199999996</v>
      </c>
      <c r="V31" s="153">
        <f>SASpayroll!U33/1000000</f>
        <v>407.74355800000001</v>
      </c>
      <c r="W31" s="153">
        <f>SASpayroll!V33/1000000</f>
        <v>2947.3197249999998</v>
      </c>
      <c r="X31" s="153">
        <f>trustfund2015!K41/1000</f>
        <v>3495.5613020000001</v>
      </c>
      <c r="Y31" s="153">
        <f>SASpayroll!W33/1000000</f>
        <v>56.228966</v>
      </c>
      <c r="Z31" s="246">
        <f t="shared" si="0"/>
        <v>7408.9598220000016</v>
      </c>
    </row>
    <row r="32" spans="1:26">
      <c r="A32" s="13">
        <f t="shared" si="1"/>
        <v>2041</v>
      </c>
      <c r="B32" s="158">
        <f>SASpayroll!B34</f>
        <v>402101</v>
      </c>
      <c r="C32" s="151">
        <f>SASpayroll!C34</f>
        <v>204649</v>
      </c>
      <c r="D32" s="151">
        <f>SASpayroll!D34</f>
        <v>193998</v>
      </c>
      <c r="E32" s="151">
        <f>SASpayroll!E34</f>
        <v>10963</v>
      </c>
      <c r="F32" s="151">
        <f>SASpayroll!F34</f>
        <v>77465</v>
      </c>
      <c r="G32" s="151">
        <f>SASpayroll!AG34</f>
        <v>7161</v>
      </c>
      <c r="H32" s="151">
        <f>SASpayroll!G34</f>
        <v>4665</v>
      </c>
      <c r="I32" s="151">
        <f>SASpayroll!H34</f>
        <v>50813</v>
      </c>
      <c r="J32" s="153">
        <f>SASpayroll!I34/1000000</f>
        <v>27081.378545</v>
      </c>
      <c r="K32" s="153">
        <f>SASpayroll!J34/1000000</f>
        <v>21586.048331999998</v>
      </c>
      <c r="L32" s="153">
        <f>SASpayroll!K34/1000000</f>
        <v>168.267673</v>
      </c>
      <c r="M32" s="153">
        <f>SASpayroll!L34/1000000</f>
        <v>115.04688899999999</v>
      </c>
      <c r="N32" s="153">
        <f>SASpayroll!M34/1000000</f>
        <v>283.31456100000003</v>
      </c>
      <c r="O32" s="153">
        <f>SASpayroll!N34/1000000</f>
        <v>4739.8953760000004</v>
      </c>
      <c r="P32" s="153">
        <f>SASpayroll!O34/1000000</f>
        <v>712.33959500000003</v>
      </c>
      <c r="Q32" s="153">
        <f>SASpayroll!P34/1000000</f>
        <v>2611.9118480000002</v>
      </c>
      <c r="R32" s="153">
        <f>SASpayroll!Q34/1000000</f>
        <v>739.59535500000004</v>
      </c>
      <c r="S32" s="153">
        <f>SASpayroll!R34/1000000</f>
        <v>100.913571</v>
      </c>
      <c r="T32" s="153">
        <f>SASpayroll!S34/1000000</f>
        <v>2122.0556040000001</v>
      </c>
      <c r="U32" s="153">
        <f>SASpayroll!T34/1000000</f>
        <v>627.88925500000005</v>
      </c>
      <c r="V32" s="153">
        <f>SASpayroll!U34/1000000</f>
        <v>424.73786100000001</v>
      </c>
      <c r="W32" s="153">
        <f>SASpayroll!V34/1000000</f>
        <v>3064.6337819999999</v>
      </c>
      <c r="X32" s="153">
        <f>trustfund2015!K42/1000</f>
        <v>3634.738683</v>
      </c>
      <c r="Y32" s="153">
        <f>SASpayroll!W34/1000000</f>
        <v>58.019205999999997</v>
      </c>
      <c r="Z32" s="246">
        <f t="shared" si="0"/>
        <v>7961.8427150000016</v>
      </c>
    </row>
    <row r="33" spans="1:26">
      <c r="A33" s="13">
        <f t="shared" si="1"/>
        <v>2042</v>
      </c>
      <c r="B33" s="158">
        <f>SASpayroll!B35</f>
        <v>404230</v>
      </c>
      <c r="C33" s="151">
        <f>SASpayroll!C35</f>
        <v>205648</v>
      </c>
      <c r="D33" s="151">
        <f>SASpayroll!D35</f>
        <v>195102</v>
      </c>
      <c r="E33" s="151">
        <f>SASpayroll!E35</f>
        <v>11190</v>
      </c>
      <c r="F33" s="151">
        <f>SASpayroll!F35</f>
        <v>77863</v>
      </c>
      <c r="G33" s="151">
        <f>SASpayroll!AG35</f>
        <v>7161</v>
      </c>
      <c r="H33" s="151">
        <f>SASpayroll!G35</f>
        <v>4665</v>
      </c>
      <c r="I33" s="151">
        <f>SASpayroll!H35</f>
        <v>51041</v>
      </c>
      <c r="J33" s="153">
        <f>SASpayroll!I35/1000000</f>
        <v>28329.613938999999</v>
      </c>
      <c r="K33" s="153">
        <f>SASpayroll!J35/1000000</f>
        <v>22510.916705</v>
      </c>
      <c r="L33" s="153">
        <f>SASpayroll!K35/1000000</f>
        <v>175.52404200000001</v>
      </c>
      <c r="M33" s="153">
        <f>SASpayroll!L35/1000000</f>
        <v>120.194349</v>
      </c>
      <c r="N33" s="153">
        <f>SASpayroll!M35/1000000</f>
        <v>295.718391</v>
      </c>
      <c r="O33" s="153">
        <f>SASpayroll!N35/1000000</f>
        <v>4949.7148500000003</v>
      </c>
      <c r="P33" s="153">
        <f>SASpayroll!O35/1000000</f>
        <v>742.86025099999995</v>
      </c>
      <c r="Q33" s="153">
        <f>SASpayroll!P35/1000000</f>
        <v>2723.820921</v>
      </c>
      <c r="R33" s="153">
        <f>SASpayroll!Q35/1000000</f>
        <v>771.80046300000004</v>
      </c>
      <c r="S33" s="153">
        <f>SASpayroll!R35/1000000</f>
        <v>107.565742</v>
      </c>
      <c r="T33" s="153">
        <f>SASpayroll!S35/1000000</f>
        <v>2247.4746490000002</v>
      </c>
      <c r="U33" s="153">
        <f>SASpayroll!T35/1000000</f>
        <v>664.18883500000004</v>
      </c>
      <c r="V33" s="153">
        <f>SASpayroll!U35/1000000</f>
        <v>450.31579399999998</v>
      </c>
      <c r="W33" s="153">
        <f>SASpayroll!V35/1000000</f>
        <v>3188.4372520000002</v>
      </c>
      <c r="X33" s="153">
        <f>trustfund2015!K43/1000</f>
        <v>3791.735486</v>
      </c>
      <c r="Y33" s="153">
        <f>SASpayroll!W35/1000000</f>
        <v>58.689019999999999</v>
      </c>
      <c r="Z33" s="246">
        <f t="shared" si="0"/>
        <v>8357.0012050000023</v>
      </c>
    </row>
    <row r="34" spans="1:26">
      <c r="A34" s="13">
        <f t="shared" si="1"/>
        <v>2043</v>
      </c>
      <c r="B34" s="158">
        <f>SASpayroll!B36</f>
        <v>406173</v>
      </c>
      <c r="C34" s="151">
        <f>SASpayroll!C36</f>
        <v>207038</v>
      </c>
      <c r="D34" s="151">
        <f>SASpayroll!D36</f>
        <v>196586</v>
      </c>
      <c r="E34" s="151">
        <f>SASpayroll!E36</f>
        <v>11281</v>
      </c>
      <c r="F34" s="151">
        <f>SASpayroll!F36</f>
        <v>78452</v>
      </c>
      <c r="G34" s="151">
        <f>SASpayroll!AG36</f>
        <v>7244</v>
      </c>
      <c r="H34" s="151">
        <f>SASpayroll!G36</f>
        <v>4501</v>
      </c>
      <c r="I34" s="151">
        <f>SASpayroll!H36</f>
        <v>51381</v>
      </c>
      <c r="J34" s="153">
        <f>SASpayroll!I36/1000000</f>
        <v>29360.596635000002</v>
      </c>
      <c r="K34" s="153">
        <f>SASpayroll!J36/1000000</f>
        <v>23352.506390999999</v>
      </c>
      <c r="L34" s="153">
        <f>SASpayroll!K36/1000000</f>
        <v>183.40015099999999</v>
      </c>
      <c r="M34" s="153">
        <f>SASpayroll!L36/1000000</f>
        <v>125.834411</v>
      </c>
      <c r="N34" s="153">
        <f>SASpayroll!M36/1000000</f>
        <v>309.23456199999998</v>
      </c>
      <c r="O34" s="153">
        <f>SASpayroll!N36/1000000</f>
        <v>5139.8338910000002</v>
      </c>
      <c r="P34" s="153">
        <f>SASpayroll!O36/1000000</f>
        <v>770.63271099999997</v>
      </c>
      <c r="Q34" s="153">
        <f>SASpayroll!P36/1000000</f>
        <v>2825.6532729999999</v>
      </c>
      <c r="R34" s="153">
        <f>SASpayroll!Q36/1000000</f>
        <v>800.78019200000006</v>
      </c>
      <c r="S34" s="153">
        <f>SASpayroll!R36/1000000</f>
        <v>114.353397</v>
      </c>
      <c r="T34" s="153">
        <f>SASpayroll!S36/1000000</f>
        <v>2379.6846820000001</v>
      </c>
      <c r="U34" s="153">
        <f>SASpayroll!T36/1000000</f>
        <v>703.74378000000002</v>
      </c>
      <c r="V34" s="153">
        <f>SASpayroll!U36/1000000</f>
        <v>473.67979400000002</v>
      </c>
      <c r="W34" s="153">
        <f>SASpayroll!V36/1000000</f>
        <v>3316.5936230000002</v>
      </c>
      <c r="X34" s="153">
        <f>trustfund2015!K44/1000</f>
        <v>3949.0758220000002</v>
      </c>
      <c r="Y34" s="153">
        <f>SASpayroll!W36/1000000</f>
        <v>58.888212000000003</v>
      </c>
      <c r="Z34" s="246">
        <f t="shared" si="0"/>
        <v>8726.7178920000006</v>
      </c>
    </row>
    <row r="35" spans="1:26">
      <c r="A35" s="13">
        <f t="shared" si="1"/>
        <v>2044</v>
      </c>
      <c r="B35" s="158">
        <f>SASpayroll!B37</f>
        <v>408325</v>
      </c>
      <c r="C35" s="151">
        <f>SASpayroll!C37</f>
        <v>207511</v>
      </c>
      <c r="D35" s="151">
        <f>SASpayroll!D37</f>
        <v>197109</v>
      </c>
      <c r="E35" s="151">
        <f>SASpayroll!E37</f>
        <v>11489</v>
      </c>
      <c r="F35" s="151">
        <f>SASpayroll!F37</f>
        <v>78987</v>
      </c>
      <c r="G35" s="151">
        <f>SASpayroll!AG37</f>
        <v>7255</v>
      </c>
      <c r="H35" s="151">
        <f>SASpayroll!G37</f>
        <v>4393</v>
      </c>
      <c r="I35" s="151">
        <f>SASpayroll!H37</f>
        <v>51980</v>
      </c>
      <c r="J35" s="153">
        <f>SASpayroll!I37/1000000</f>
        <v>30370.853302</v>
      </c>
      <c r="K35" s="153">
        <f>SASpayroll!J37/1000000</f>
        <v>24439.308593000002</v>
      </c>
      <c r="L35" s="153">
        <f>SASpayroll!K37/1000000</f>
        <v>193.90409299999999</v>
      </c>
      <c r="M35" s="153">
        <f>SASpayroll!L37/1000000</f>
        <v>133.262934</v>
      </c>
      <c r="N35" s="153">
        <f>SASpayroll!M37/1000000</f>
        <v>327.16702800000002</v>
      </c>
      <c r="O35" s="153">
        <f>SASpayroll!N37/1000000</f>
        <v>5277.4726440000004</v>
      </c>
      <c r="P35" s="153">
        <f>SASpayroll!O37/1000000</f>
        <v>806.49718399999995</v>
      </c>
      <c r="Q35" s="153">
        <f>SASpayroll!P37/1000000</f>
        <v>2957.15634</v>
      </c>
      <c r="R35" s="153">
        <f>SASpayroll!Q37/1000000</f>
        <v>832.702496</v>
      </c>
      <c r="S35" s="153">
        <f>SASpayroll!R37/1000000</f>
        <v>121.571747</v>
      </c>
      <c r="T35" s="153">
        <f>SASpayroll!S37/1000000</f>
        <v>2523.4772979999998</v>
      </c>
      <c r="U35" s="153">
        <f>SASpayroll!T37/1000000</f>
        <v>746.54214400000001</v>
      </c>
      <c r="V35" s="153">
        <f>SASpayroll!U37/1000000</f>
        <v>503.19358499999998</v>
      </c>
      <c r="W35" s="153">
        <f>SASpayroll!V37/1000000</f>
        <v>3463.0342949999999</v>
      </c>
      <c r="X35" s="153">
        <f>trustfund2015!K45/1000</f>
        <v>4132.3587740000003</v>
      </c>
      <c r="Y35" s="153">
        <f>SASpayroll!W37/1000000</f>
        <v>57.951397999999998</v>
      </c>
      <c r="Z35" s="246">
        <f t="shared" si="0"/>
        <v>9075.1096809999999</v>
      </c>
    </row>
    <row r="36" spans="1:26">
      <c r="A36" s="13">
        <f t="shared" si="1"/>
        <v>2045</v>
      </c>
      <c r="B36" s="158">
        <f>SASpayroll!B38</f>
        <v>409829</v>
      </c>
      <c r="C36" s="151">
        <f>SASpayroll!C38</f>
        <v>209862</v>
      </c>
      <c r="D36" s="151">
        <f>SASpayroll!D38</f>
        <v>199458</v>
      </c>
      <c r="E36" s="151">
        <f>SASpayroll!E38</f>
        <v>11628</v>
      </c>
      <c r="F36" s="151">
        <f>SASpayroll!F38</f>
        <v>79333</v>
      </c>
      <c r="G36" s="151">
        <f>SASpayroll!AG38</f>
        <v>7186</v>
      </c>
      <c r="H36" s="151">
        <f>SASpayroll!G38</f>
        <v>4491</v>
      </c>
      <c r="I36" s="151">
        <f>SASpayroll!H38</f>
        <v>52342</v>
      </c>
      <c r="J36" s="153">
        <f>SASpayroll!I38/1000000</f>
        <v>32350.166080999999</v>
      </c>
      <c r="K36" s="153">
        <f>SASpayroll!J38/1000000</f>
        <v>25800.828597</v>
      </c>
      <c r="L36" s="153">
        <f>SASpayroll!K38/1000000</f>
        <v>202.73892799999999</v>
      </c>
      <c r="M36" s="153">
        <f>SASpayroll!L38/1000000</f>
        <v>139.46458200000001</v>
      </c>
      <c r="N36" s="153">
        <f>SASpayroll!M38/1000000</f>
        <v>342.20350999999999</v>
      </c>
      <c r="O36" s="153">
        <f>SASpayroll!N38/1000000</f>
        <v>5761.3063650000004</v>
      </c>
      <c r="P36" s="153">
        <f>SASpayroll!O38/1000000</f>
        <v>851.42734399999995</v>
      </c>
      <c r="Q36" s="153">
        <f>SASpayroll!P38/1000000</f>
        <v>3121.9002599999999</v>
      </c>
      <c r="R36" s="153">
        <f>SASpayroll!Q38/1000000</f>
        <v>883.91832899999997</v>
      </c>
      <c r="S36" s="153">
        <f>SASpayroll!R38/1000000</f>
        <v>134.05354800000001</v>
      </c>
      <c r="T36" s="153">
        <f>SASpayroll!S38/1000000</f>
        <v>2660.2648899999999</v>
      </c>
      <c r="U36" s="153">
        <f>SASpayroll!T38/1000000</f>
        <v>787.03479900000002</v>
      </c>
      <c r="V36" s="153">
        <f>SASpayroll!U38/1000000</f>
        <v>529.86002599999995</v>
      </c>
      <c r="W36" s="153">
        <f>SASpayroll!V38/1000000</f>
        <v>3596.2834069999999</v>
      </c>
      <c r="X36" s="153">
        <f>trustfund2015!K46/1000</f>
        <v>4298.4065140000002</v>
      </c>
      <c r="Y36" s="153">
        <f>SASpayroll!W38/1000000</f>
        <v>62.245289</v>
      </c>
      <c r="Z36" s="246">
        <f t="shared" si="0"/>
        <v>9839.253732000001</v>
      </c>
    </row>
    <row r="37" spans="1:26">
      <c r="A37" s="13">
        <f t="shared" si="1"/>
        <v>2046</v>
      </c>
      <c r="B37" s="158">
        <f>SASpayroll!B39</f>
        <v>411896</v>
      </c>
      <c r="C37" s="151">
        <f>SASpayroll!C39</f>
        <v>210321</v>
      </c>
      <c r="D37" s="151">
        <f>SASpayroll!D39</f>
        <v>199931</v>
      </c>
      <c r="E37" s="151">
        <f>SASpayroll!E39</f>
        <v>11696</v>
      </c>
      <c r="F37" s="151">
        <f>SASpayroll!F39</f>
        <v>79651</v>
      </c>
      <c r="G37" s="151">
        <f>SASpayroll!AG39</f>
        <v>7090</v>
      </c>
      <c r="H37" s="151">
        <f>SASpayroll!G39</f>
        <v>4337</v>
      </c>
      <c r="I37" s="151">
        <f>SASpayroll!H39</f>
        <v>52607</v>
      </c>
      <c r="J37" s="153">
        <f>SASpayroll!I39/1000000</f>
        <v>33571.101906000004</v>
      </c>
      <c r="K37" s="153">
        <f>SASpayroll!J39/1000000</f>
        <v>26671.35916</v>
      </c>
      <c r="L37" s="153">
        <f>SASpayroll!K39/1000000</f>
        <v>213.54317499999999</v>
      </c>
      <c r="M37" s="153">
        <f>SASpayroll!L39/1000000</f>
        <v>147.026331</v>
      </c>
      <c r="N37" s="153">
        <f>SASpayroll!M39/1000000</f>
        <v>360.56950599999999</v>
      </c>
      <c r="O37" s="153">
        <f>SASpayroll!N39/1000000</f>
        <v>6040.4894139999997</v>
      </c>
      <c r="P37" s="153">
        <f>SASpayroll!O39/1000000</f>
        <v>880.15485200000001</v>
      </c>
      <c r="Q37" s="153">
        <f>SASpayroll!P39/1000000</f>
        <v>3227.2344579999999</v>
      </c>
      <c r="R37" s="153">
        <f>SASpayroll!Q39/1000000</f>
        <v>920.76073599999995</v>
      </c>
      <c r="S37" s="153">
        <f>SASpayroll!R39/1000000</f>
        <v>145.93245400000001</v>
      </c>
      <c r="T37" s="153">
        <f>SASpayroll!S39/1000000</f>
        <v>2821.5214209999999</v>
      </c>
      <c r="U37" s="153">
        <f>SASpayroll!T39/1000000</f>
        <v>835.73448299999995</v>
      </c>
      <c r="V37" s="153">
        <f>SASpayroll!U39/1000000</f>
        <v>551.86621100000002</v>
      </c>
      <c r="W37" s="153">
        <f>SASpayroll!V39/1000000</f>
        <v>3740.495257</v>
      </c>
      <c r="X37" s="153">
        <f>trustfund2015!K47/1000</f>
        <v>4468.5899209999998</v>
      </c>
      <c r="Y37" s="153">
        <f>SASpayroll!W39/1000000</f>
        <v>61.011035999999997</v>
      </c>
      <c r="Z37" s="246">
        <f t="shared" si="0"/>
        <v>10342.226860999999</v>
      </c>
    </row>
    <row r="38" spans="1:26">
      <c r="A38" s="13">
        <f t="shared" si="1"/>
        <v>2047</v>
      </c>
      <c r="B38" s="158">
        <f>SASpayroll!B40</f>
        <v>413509</v>
      </c>
      <c r="C38" s="151">
        <f>SASpayroll!C40</f>
        <v>211175</v>
      </c>
      <c r="D38" s="151">
        <f>SASpayroll!D40</f>
        <v>200882</v>
      </c>
      <c r="E38" s="151">
        <f>SASpayroll!E40</f>
        <v>11857</v>
      </c>
      <c r="F38" s="151">
        <f>SASpayroll!F40</f>
        <v>79897</v>
      </c>
      <c r="G38" s="151">
        <f>SASpayroll!AG40</f>
        <v>7030</v>
      </c>
      <c r="H38" s="151">
        <f>SASpayroll!G40</f>
        <v>4307</v>
      </c>
      <c r="I38" s="151">
        <f>SASpayroll!H40</f>
        <v>52921</v>
      </c>
      <c r="J38" s="153">
        <f>SASpayroll!I40/1000000</f>
        <v>34808.416809000002</v>
      </c>
      <c r="K38" s="153">
        <f>SASpayroll!J40/1000000</f>
        <v>27806.569293</v>
      </c>
      <c r="L38" s="153">
        <f>SASpayroll!K40/1000000</f>
        <v>223.26009500000001</v>
      </c>
      <c r="M38" s="153">
        <f>SASpayroll!L40/1000000</f>
        <v>153.912724</v>
      </c>
      <c r="N38" s="153">
        <f>SASpayroll!M40/1000000</f>
        <v>377.17282</v>
      </c>
      <c r="O38" s="153">
        <f>SASpayroll!N40/1000000</f>
        <v>6229.059706</v>
      </c>
      <c r="P38" s="153">
        <f>SASpayroll!O40/1000000</f>
        <v>917.61678700000004</v>
      </c>
      <c r="Q38" s="153">
        <f>SASpayroll!P40/1000000</f>
        <v>3364.5948840000001</v>
      </c>
      <c r="R38" s="153">
        <f>SASpayroll!Q40/1000000</f>
        <v>952.13849000000005</v>
      </c>
      <c r="S38" s="153">
        <f>SASpayroll!R40/1000000</f>
        <v>154.40728999999999</v>
      </c>
      <c r="T38" s="153">
        <f>SASpayroll!S40/1000000</f>
        <v>2983.8517820000002</v>
      </c>
      <c r="U38" s="153">
        <f>SASpayroll!T40/1000000</f>
        <v>883.43589299999996</v>
      </c>
      <c r="V38" s="153">
        <f>SASpayroll!U40/1000000</f>
        <v>579.06519300000002</v>
      </c>
      <c r="W38" s="153">
        <f>SASpayroll!V40/1000000</f>
        <v>3885.7870240000002</v>
      </c>
      <c r="X38" s="153">
        <f>trustfund2015!K48/1000</f>
        <v>4647.9089739999999</v>
      </c>
      <c r="Y38" s="153">
        <f>SASpayroll!W40/1000000</f>
        <v>62.02852</v>
      </c>
      <c r="Z38" s="246">
        <f t="shared" si="0"/>
        <v>10775.167337999999</v>
      </c>
    </row>
    <row r="39" spans="1:26">
      <c r="A39" s="13">
        <f t="shared" si="1"/>
        <v>2048</v>
      </c>
      <c r="B39" s="158">
        <f>SASpayroll!B41</f>
        <v>415406</v>
      </c>
      <c r="C39" s="151">
        <f>SASpayroll!C41</f>
        <v>211776</v>
      </c>
      <c r="D39" s="151">
        <f>SASpayroll!D41</f>
        <v>201536</v>
      </c>
      <c r="E39" s="151">
        <f>SASpayroll!E41</f>
        <v>12121</v>
      </c>
      <c r="F39" s="151">
        <f>SASpayroll!F41</f>
        <v>80165</v>
      </c>
      <c r="G39" s="151">
        <f>SASpayroll!AG41</f>
        <v>7114</v>
      </c>
      <c r="H39" s="151">
        <f>SASpayroll!G41</f>
        <v>4332</v>
      </c>
      <c r="I39" s="151">
        <f>SASpayroll!H41</f>
        <v>53098</v>
      </c>
      <c r="J39" s="153">
        <f>SASpayroll!I41/1000000</f>
        <v>36537.915466999999</v>
      </c>
      <c r="K39" s="153">
        <f>SASpayroll!J41/1000000</f>
        <v>29063.440471999998</v>
      </c>
      <c r="L39" s="153">
        <f>SASpayroll!K41/1000000</f>
        <v>233.63666000000001</v>
      </c>
      <c r="M39" s="153">
        <f>SASpayroll!L41/1000000</f>
        <v>161.29040599999999</v>
      </c>
      <c r="N39" s="153">
        <f>SASpayroll!M41/1000000</f>
        <v>394.92706600000002</v>
      </c>
      <c r="O39" s="153">
        <f>SASpayroll!N41/1000000</f>
        <v>6633.7547420000001</v>
      </c>
      <c r="P39" s="153">
        <f>SASpayroll!O41/1000000</f>
        <v>959.09353599999997</v>
      </c>
      <c r="Q39" s="153">
        <f>SASpayroll!P41/1000000</f>
        <v>3516.676297</v>
      </c>
      <c r="R39" s="153">
        <f>SASpayroll!Q41/1000000</f>
        <v>1000.450092</v>
      </c>
      <c r="S39" s="153">
        <f>SASpayroll!R41/1000000</f>
        <v>167.78487200000001</v>
      </c>
      <c r="T39" s="153">
        <f>SASpayroll!S41/1000000</f>
        <v>3150.7795390000001</v>
      </c>
      <c r="U39" s="153">
        <f>SASpayroll!T41/1000000</f>
        <v>932.98949700000003</v>
      </c>
      <c r="V39" s="153">
        <f>SASpayroll!U41/1000000</f>
        <v>616.58765400000004</v>
      </c>
      <c r="W39" s="153">
        <f>SASpayroll!V41/1000000</f>
        <v>4039.7424339999998</v>
      </c>
      <c r="X39" s="153">
        <f>trustfund2015!K49/1000</f>
        <v>4848.456021</v>
      </c>
      <c r="Y39" s="153">
        <f>SASpayroll!W41/1000000</f>
        <v>64.119765999999998</v>
      </c>
      <c r="Z39" s="246">
        <f t="shared" si="0"/>
        <v>11448.952787999999</v>
      </c>
    </row>
    <row r="40" spans="1:26">
      <c r="A40" s="13">
        <f t="shared" si="1"/>
        <v>2049</v>
      </c>
      <c r="B40" s="158">
        <f>SASpayroll!B42</f>
        <v>417498</v>
      </c>
      <c r="C40" s="151">
        <f>SASpayroll!C42</f>
        <v>213453</v>
      </c>
      <c r="D40" s="151">
        <f>SASpayroll!D42</f>
        <v>203071</v>
      </c>
      <c r="E40" s="151">
        <f>SASpayroll!E42</f>
        <v>12315</v>
      </c>
      <c r="F40" s="151">
        <f>SASpayroll!F42</f>
        <v>80756</v>
      </c>
      <c r="G40" s="151">
        <f>SASpayroll!AG42</f>
        <v>7326</v>
      </c>
      <c r="H40" s="151">
        <f>SASpayroll!G42</f>
        <v>4264</v>
      </c>
      <c r="I40" s="151">
        <f>SASpayroll!H42</f>
        <v>53896</v>
      </c>
      <c r="J40" s="153">
        <f>SASpayroll!I42/1000000</f>
        <v>38066.868483999999</v>
      </c>
      <c r="K40" s="153">
        <f>SASpayroll!J42/1000000</f>
        <v>30284.215749999999</v>
      </c>
      <c r="L40" s="153">
        <f>SASpayroll!K42/1000000</f>
        <v>248.085835</v>
      </c>
      <c r="M40" s="153">
        <f>SASpayroll!L42/1000000</f>
        <v>171.382047</v>
      </c>
      <c r="N40" s="153">
        <f>SASpayroll!M42/1000000</f>
        <v>419.46788199999997</v>
      </c>
      <c r="O40" s="153">
        <f>SASpayroll!N42/1000000</f>
        <v>6991.2842629999996</v>
      </c>
      <c r="P40" s="153">
        <f>SASpayroll!O42/1000000</f>
        <v>999.37911999999994</v>
      </c>
      <c r="Q40" s="153">
        <f>SASpayroll!P42/1000000</f>
        <v>3664.3901059999998</v>
      </c>
      <c r="R40" s="153">
        <f>SASpayroll!Q42/1000000</f>
        <v>1043.7094400000001</v>
      </c>
      <c r="S40" s="153">
        <f>SASpayroll!R42/1000000</f>
        <v>177.51605799999999</v>
      </c>
      <c r="T40" s="153">
        <f>SASpayroll!S42/1000000</f>
        <v>3333.6670869999998</v>
      </c>
      <c r="U40" s="153">
        <f>SASpayroll!T42/1000000</f>
        <v>986.60415</v>
      </c>
      <c r="V40" s="153">
        <f>SASpayroll!U42/1000000</f>
        <v>650.80338099999994</v>
      </c>
      <c r="W40" s="153">
        <f>SASpayroll!V42/1000000</f>
        <v>4218.2001840000003</v>
      </c>
      <c r="X40" s="153">
        <f>trustfund2015!K50/1000</f>
        <v>5075.0764819999995</v>
      </c>
      <c r="Y40" s="153">
        <f>SASpayroll!W42/1000000</f>
        <v>66.235135999999997</v>
      </c>
      <c r="Z40" s="246">
        <f t="shared" si="0"/>
        <v>12055.238605999999</v>
      </c>
    </row>
    <row r="41" spans="1:26">
      <c r="A41" s="13">
        <f t="shared" si="1"/>
        <v>2050</v>
      </c>
      <c r="B41" s="158">
        <f>SASpayroll!B43</f>
        <v>419527</v>
      </c>
      <c r="C41" s="151">
        <f>SASpayroll!C43</f>
        <v>214369</v>
      </c>
      <c r="D41" s="151">
        <f>SASpayroll!D43</f>
        <v>204234</v>
      </c>
      <c r="E41" s="151">
        <f>SASpayroll!E43</f>
        <v>12421</v>
      </c>
      <c r="F41" s="151">
        <f>SASpayroll!F43</f>
        <v>81453</v>
      </c>
      <c r="G41" s="151">
        <f>SASpayroll!AG43</f>
        <v>7543</v>
      </c>
      <c r="H41" s="151">
        <f>SASpayroll!G43</f>
        <v>4244</v>
      </c>
      <c r="I41" s="151">
        <f>SASpayroll!H43</f>
        <v>54633</v>
      </c>
      <c r="J41" s="154">
        <f>SASpayroll!I43/1000000</f>
        <v>39219.573165000002</v>
      </c>
      <c r="K41" s="153">
        <f>SASpayroll!J43/1000000</f>
        <v>31583.032042999999</v>
      </c>
      <c r="L41" s="153">
        <f>SASpayroll!K43/1000000</f>
        <v>260.90004399999998</v>
      </c>
      <c r="M41" s="153">
        <f>SASpayroll!L43/1000000</f>
        <v>180.38425000000001</v>
      </c>
      <c r="N41" s="153">
        <f>SASpayroll!M43/1000000</f>
        <v>441.28429399999999</v>
      </c>
      <c r="O41" s="153">
        <f>SASpayroll!N43/1000000</f>
        <v>7089.9147839999996</v>
      </c>
      <c r="P41" s="153">
        <f>SASpayroll!O43/1000000</f>
        <v>1042.240057</v>
      </c>
      <c r="Q41" s="153">
        <f>SASpayroll!P43/1000000</f>
        <v>3821.5468770000002</v>
      </c>
      <c r="R41" s="153">
        <f>SASpayroll!Q43/1000000</f>
        <v>1077.0068630000001</v>
      </c>
      <c r="S41" s="153">
        <f>SASpayroll!R43/1000000</f>
        <v>188.38074800000001</v>
      </c>
      <c r="T41" s="153">
        <f>SASpayroll!S43/1000000</f>
        <v>3524.2526429999998</v>
      </c>
      <c r="U41" s="153">
        <f>SASpayroll!T43/1000000</f>
        <v>1043.502471</v>
      </c>
      <c r="V41" s="153">
        <f>SASpayroll!U43/1000000</f>
        <v>680.56023700000003</v>
      </c>
      <c r="W41" s="153">
        <f>SASpayroll!V43/1000000</f>
        <v>4407.5195450000001</v>
      </c>
      <c r="X41" s="153">
        <f>trustfund2015!K51/1000</f>
        <v>5308.2785669999994</v>
      </c>
      <c r="Y41" s="153">
        <f>SASpayroll!W43/1000000</f>
        <v>67.819182999999995</v>
      </c>
      <c r="Z41" s="246">
        <f t="shared" si="0"/>
        <v>12410.746693000003</v>
      </c>
    </row>
    <row r="42" spans="1:26">
      <c r="A42" s="13">
        <f t="shared" si="1"/>
        <v>2051</v>
      </c>
      <c r="B42" s="158">
        <f>SASpayroll!B44</f>
        <v>421537</v>
      </c>
      <c r="C42" s="151">
        <f>SASpayroll!C44</f>
        <v>215584</v>
      </c>
      <c r="D42" s="151">
        <f>SASpayroll!D44</f>
        <v>205361</v>
      </c>
      <c r="E42" s="151">
        <f>SASpayroll!E44</f>
        <v>12574</v>
      </c>
      <c r="F42" s="151">
        <f>SASpayroll!F44</f>
        <v>81933</v>
      </c>
      <c r="G42" s="151">
        <f>SASpayroll!AG44</f>
        <v>7663</v>
      </c>
      <c r="H42" s="151">
        <f>SASpayroll!G44</f>
        <v>4038</v>
      </c>
      <c r="I42" s="151">
        <f>SASpayroll!H44</f>
        <v>54967</v>
      </c>
      <c r="J42" s="153">
        <f>SASpayroll!I44/1000000</f>
        <v>41696.100511999997</v>
      </c>
      <c r="K42" s="153">
        <f>SASpayroll!J44/1000000</f>
        <v>33234.381019</v>
      </c>
      <c r="L42" s="153">
        <f>SASpayroll!K44/1000000</f>
        <v>273.67453399999999</v>
      </c>
      <c r="M42" s="153">
        <f>SASpayroll!L44/1000000</f>
        <v>189.34137100000001</v>
      </c>
      <c r="N42" s="153">
        <f>SASpayroll!M44/1000000</f>
        <v>463.01590399999998</v>
      </c>
      <c r="O42" s="153">
        <f>SASpayroll!N44/1000000</f>
        <v>7792.6917320000002</v>
      </c>
      <c r="P42" s="153">
        <f>SASpayroll!O44/1000000</f>
        <v>1096.7345740000001</v>
      </c>
      <c r="Q42" s="153">
        <f>SASpayroll!P44/1000000</f>
        <v>4021.360103</v>
      </c>
      <c r="R42" s="153">
        <f>SASpayroll!Q44/1000000</f>
        <v>1146.5786969999999</v>
      </c>
      <c r="S42" s="153">
        <f>SASpayroll!R44/1000000</f>
        <v>209.73708199999999</v>
      </c>
      <c r="T42" s="153">
        <f>SASpayroll!S44/1000000</f>
        <v>3718.8582230000002</v>
      </c>
      <c r="U42" s="153">
        <f>SASpayroll!T44/1000000</f>
        <v>1099.685772</v>
      </c>
      <c r="V42" s="153">
        <f>SASpayroll!U44/1000000</f>
        <v>714.719607</v>
      </c>
      <c r="W42" s="153">
        <f>SASpayroll!V44/1000000</f>
        <v>4601.1123029999999</v>
      </c>
      <c r="X42" s="153">
        <f>trustfund2015!K52/1000</f>
        <v>5547.7067769999994</v>
      </c>
      <c r="Y42" s="153">
        <f>SASpayroll!W44/1000000</f>
        <v>66.468397999999993</v>
      </c>
      <c r="Z42" s="246">
        <f t="shared" si="0"/>
        <v>13471.471008</v>
      </c>
    </row>
    <row r="43" spans="1:26">
      <c r="A43" s="13">
        <f t="shared" si="1"/>
        <v>2052</v>
      </c>
      <c r="B43" s="158">
        <f>SASpayroll!B45</f>
        <v>423654</v>
      </c>
      <c r="C43" s="151">
        <f>SASpayroll!C45</f>
        <v>216559</v>
      </c>
      <c r="D43" s="151">
        <f>SASpayroll!D45</f>
        <v>206394</v>
      </c>
      <c r="E43" s="151">
        <f>SASpayroll!E45</f>
        <v>12524</v>
      </c>
      <c r="F43" s="151">
        <f>SASpayroll!F45</f>
        <v>82653</v>
      </c>
      <c r="G43" s="151">
        <f>SASpayroll!AG45</f>
        <v>7697</v>
      </c>
      <c r="H43" s="151">
        <f>SASpayroll!G45</f>
        <v>4166</v>
      </c>
      <c r="I43" s="151">
        <f>SASpayroll!H45</f>
        <v>55527</v>
      </c>
      <c r="J43" s="153">
        <f>SASpayroll!I45/1000000</f>
        <v>42845.958286000001</v>
      </c>
      <c r="K43" s="153">
        <f>SASpayroll!J45/1000000</f>
        <v>34439.548802999998</v>
      </c>
      <c r="L43" s="153">
        <f>SASpayroll!K45/1000000</f>
        <v>287.41227800000001</v>
      </c>
      <c r="M43" s="153">
        <f>SASpayroll!L45/1000000</f>
        <v>198.99602100000001</v>
      </c>
      <c r="N43" s="153">
        <f>SASpayroll!M45/1000000</f>
        <v>486.408299</v>
      </c>
      <c r="O43" s="153">
        <f>SASpayroll!N45/1000000</f>
        <v>7821.7181549999996</v>
      </c>
      <c r="P43" s="153">
        <f>SASpayroll!O45/1000000</f>
        <v>1136.5051100000001</v>
      </c>
      <c r="Q43" s="153">
        <f>SASpayroll!P45/1000000</f>
        <v>4167.1854050000002</v>
      </c>
      <c r="R43" s="153">
        <f>SASpayroll!Q45/1000000</f>
        <v>1178.247678</v>
      </c>
      <c r="S43" s="153">
        <f>SASpayroll!R45/1000000</f>
        <v>217.62917899999999</v>
      </c>
      <c r="T43" s="153">
        <f>SASpayroll!S45/1000000</f>
        <v>3933.963276</v>
      </c>
      <c r="U43" s="153">
        <f>SASpayroll!T45/1000000</f>
        <v>1163.8243629999999</v>
      </c>
      <c r="V43" s="153">
        <f>SASpayroll!U45/1000000</f>
        <v>738.97070900000006</v>
      </c>
      <c r="W43" s="153">
        <f>SASpayroll!V45/1000000</f>
        <v>4808.6205579999996</v>
      </c>
      <c r="X43" s="153">
        <f>trustfund2015!K53/1000</f>
        <v>5787.3469150000001</v>
      </c>
      <c r="Y43" s="153">
        <f>SASpayroll!W45/1000000</f>
        <v>70.485111000000003</v>
      </c>
      <c r="Z43" s="246">
        <f t="shared" si="0"/>
        <v>13761.241139999998</v>
      </c>
    </row>
    <row r="44" spans="1:26">
      <c r="A44" s="13">
        <f t="shared" si="1"/>
        <v>2053</v>
      </c>
      <c r="B44" s="158">
        <f>SASpayroll!B46</f>
        <v>425630</v>
      </c>
      <c r="C44" s="151">
        <f>SASpayroll!C46</f>
        <v>217443</v>
      </c>
      <c r="D44" s="151">
        <f>SASpayroll!D46</f>
        <v>207333</v>
      </c>
      <c r="E44" s="151">
        <f>SASpayroll!E46</f>
        <v>12582</v>
      </c>
      <c r="F44" s="151">
        <f>SASpayroll!F46</f>
        <v>83257</v>
      </c>
      <c r="G44" s="151">
        <f>SASpayroll!AG46</f>
        <v>7606</v>
      </c>
      <c r="H44" s="151">
        <f>SASpayroll!G46</f>
        <v>4061</v>
      </c>
      <c r="I44" s="151">
        <f>SASpayroll!H46</f>
        <v>55974</v>
      </c>
      <c r="J44" s="153">
        <f>SASpayroll!I46/1000000</f>
        <v>45169.583817999999</v>
      </c>
      <c r="K44" s="153">
        <f>SASpayroll!J46/1000000</f>
        <v>36034.372180999999</v>
      </c>
      <c r="L44" s="153">
        <f>SASpayroll!K46/1000000</f>
        <v>301.00464499999998</v>
      </c>
      <c r="M44" s="153">
        <f>SASpayroll!L46/1000000</f>
        <v>208.57959299999999</v>
      </c>
      <c r="N44" s="153">
        <f>SASpayroll!M46/1000000</f>
        <v>509.58423800000003</v>
      </c>
      <c r="O44" s="153">
        <f>SASpayroll!N46/1000000</f>
        <v>8420.3993329999994</v>
      </c>
      <c r="P44" s="153">
        <f>SASpayroll!O46/1000000</f>
        <v>1189.134282</v>
      </c>
      <c r="Q44" s="153">
        <f>SASpayroll!P46/1000000</f>
        <v>4360.1590340000002</v>
      </c>
      <c r="R44" s="153">
        <f>SASpayroll!Q46/1000000</f>
        <v>1243.9334260000001</v>
      </c>
      <c r="S44" s="153">
        <f>SASpayroll!R46/1000000</f>
        <v>236.45863199999999</v>
      </c>
      <c r="T44" s="153">
        <f>SASpayroll!S46/1000000</f>
        <v>4156.1633250000004</v>
      </c>
      <c r="U44" s="153">
        <f>SASpayroll!T46/1000000</f>
        <v>1229.854448</v>
      </c>
      <c r="V44" s="153">
        <f>SASpayroll!U46/1000000</f>
        <v>768.31091000000004</v>
      </c>
      <c r="W44" s="153">
        <f>SASpayroll!V46/1000000</f>
        <v>5017.7303750000001</v>
      </c>
      <c r="X44" s="153">
        <f>trustfund2015!K54/1000</f>
        <v>6032.4555229999996</v>
      </c>
      <c r="Y44" s="153">
        <f>SASpayroll!W46/1000000</f>
        <v>70.291505000000001</v>
      </c>
      <c r="Z44" s="246">
        <f t="shared" si="0"/>
        <v>14733.355452000002</v>
      </c>
    </row>
    <row r="45" spans="1:26">
      <c r="A45" s="13">
        <f t="shared" si="1"/>
        <v>2054</v>
      </c>
      <c r="B45" s="158">
        <f>SASpayroll!B47</f>
        <v>427684</v>
      </c>
      <c r="C45" s="151">
        <f>SASpayroll!C47</f>
        <v>218204</v>
      </c>
      <c r="D45" s="151">
        <f>SASpayroll!D47</f>
        <v>208037</v>
      </c>
      <c r="E45" s="151">
        <f>SASpayroll!E47</f>
        <v>12537</v>
      </c>
      <c r="F45" s="151">
        <f>SASpayroll!F47</f>
        <v>84013</v>
      </c>
      <c r="G45" s="151">
        <f>SASpayroll!AG47</f>
        <v>7522</v>
      </c>
      <c r="H45" s="151">
        <f>SASpayroll!G47</f>
        <v>3945</v>
      </c>
      <c r="I45" s="151">
        <f>SASpayroll!H47</f>
        <v>56883</v>
      </c>
      <c r="J45" s="153">
        <f>SASpayroll!I47/1000000</f>
        <v>46814.982755999998</v>
      </c>
      <c r="K45" s="153">
        <f>SASpayroll!J47/1000000</f>
        <v>37453.329684999997</v>
      </c>
      <c r="L45" s="153">
        <f>SASpayroll!K47/1000000</f>
        <v>319.61817200000002</v>
      </c>
      <c r="M45" s="153">
        <f>SASpayroll!L47/1000000</f>
        <v>221.59075799999999</v>
      </c>
      <c r="N45" s="153">
        <f>SASpayroll!M47/1000000</f>
        <v>541.20892900000001</v>
      </c>
      <c r="O45" s="153">
        <f>SASpayroll!N47/1000000</f>
        <v>8751.4636730000002</v>
      </c>
      <c r="P45" s="153">
        <f>SASpayroll!O47/1000000</f>
        <v>1235.9598800000001</v>
      </c>
      <c r="Q45" s="153">
        <f>SASpayroll!P47/1000000</f>
        <v>4531.8528919999999</v>
      </c>
      <c r="R45" s="153">
        <f>SASpayroll!Q47/1000000</f>
        <v>1289.6102860000001</v>
      </c>
      <c r="S45" s="153">
        <f>SASpayroll!R47/1000000</f>
        <v>250.58308</v>
      </c>
      <c r="T45" s="153">
        <f>SASpayroll!S47/1000000</f>
        <v>4383.4369290000004</v>
      </c>
      <c r="U45" s="153">
        <f>SASpayroll!T47/1000000</f>
        <v>1296.3808469999999</v>
      </c>
      <c r="V45" s="153">
        <f>SASpayroll!U47/1000000</f>
        <v>794.69626800000003</v>
      </c>
      <c r="W45" s="153">
        <f>SASpayroll!V47/1000000</f>
        <v>5253.2994159999998</v>
      </c>
      <c r="X45" s="153">
        <f>trustfund2015!K55/1000</f>
        <v>6298.9410319999997</v>
      </c>
      <c r="Y45" s="153">
        <f>SASpayroll!W47/1000000</f>
        <v>70.657612</v>
      </c>
      <c r="Z45" s="246">
        <f t="shared" si="0"/>
        <v>15369.688942999999</v>
      </c>
    </row>
    <row r="46" spans="1:26">
      <c r="A46" s="13">
        <f t="shared" si="1"/>
        <v>2055</v>
      </c>
      <c r="B46" s="158">
        <f>SASpayroll!B48</f>
        <v>429780</v>
      </c>
      <c r="C46" s="151">
        <f>SASpayroll!C48</f>
        <v>219677</v>
      </c>
      <c r="D46" s="151">
        <f>SASpayroll!D48</f>
        <v>209416</v>
      </c>
      <c r="E46" s="151">
        <f>SASpayroll!E48</f>
        <v>12572</v>
      </c>
      <c r="F46" s="151">
        <f>SASpayroll!F48</f>
        <v>84728</v>
      </c>
      <c r="G46" s="151">
        <f>SASpayroll!AG48</f>
        <v>7557</v>
      </c>
      <c r="H46" s="151">
        <f>SASpayroll!G48</f>
        <v>3937</v>
      </c>
      <c r="I46" s="151">
        <f>SASpayroll!H48</f>
        <v>57485</v>
      </c>
      <c r="J46" s="153">
        <f>SASpayroll!I48/1000000</f>
        <v>48867.251042999997</v>
      </c>
      <c r="K46" s="153">
        <f>SASpayroll!J48/1000000</f>
        <v>38961.050856000002</v>
      </c>
      <c r="L46" s="153">
        <f>SASpayroll!K48/1000000</f>
        <v>337.67364600000002</v>
      </c>
      <c r="M46" s="153">
        <f>SASpayroll!L48/1000000</f>
        <v>234.292057</v>
      </c>
      <c r="N46" s="153">
        <f>SASpayroll!M48/1000000</f>
        <v>571.96570299999996</v>
      </c>
      <c r="O46" s="153">
        <f>SASpayroll!N48/1000000</f>
        <v>9302.9891320000006</v>
      </c>
      <c r="P46" s="153">
        <f>SASpayroll!O48/1000000</f>
        <v>1285.714678</v>
      </c>
      <c r="Q46" s="153">
        <f>SASpayroll!P48/1000000</f>
        <v>4714.2871539999996</v>
      </c>
      <c r="R46" s="153">
        <f>SASpayroll!Q48/1000000</f>
        <v>1343.1766279999999</v>
      </c>
      <c r="S46" s="153">
        <f>SASpayroll!R48/1000000</f>
        <v>274.29826100000002</v>
      </c>
      <c r="T46" s="153">
        <f>SASpayroll!S48/1000000</f>
        <v>4634.2505490000003</v>
      </c>
      <c r="U46" s="153">
        <f>SASpayroll!T48/1000000</f>
        <v>1370.63318</v>
      </c>
      <c r="V46" s="153">
        <f>SASpayroll!U48/1000000</f>
        <v>829.38330399999995</v>
      </c>
      <c r="W46" s="153">
        <f>SASpayroll!V48/1000000</f>
        <v>5501.288372</v>
      </c>
      <c r="X46" s="153">
        <f>trustfund2015!K56/1000</f>
        <v>6592.5660599999992</v>
      </c>
      <c r="Y46" s="153">
        <f>SASpayroll!W48/1000000</f>
        <v>73.947597999999999</v>
      </c>
      <c r="Z46" s="246">
        <f t="shared" si="0"/>
        <v>16258.835924000003</v>
      </c>
    </row>
    <row r="47" spans="1:26">
      <c r="A47" s="13">
        <f t="shared" si="1"/>
        <v>2056</v>
      </c>
      <c r="B47" s="158">
        <f>SASpayroll!B49</f>
        <v>431882</v>
      </c>
      <c r="C47" s="151">
        <f>SASpayroll!C49</f>
        <v>220190</v>
      </c>
      <c r="D47" s="151">
        <f>SASpayroll!D49</f>
        <v>209990</v>
      </c>
      <c r="E47" s="151">
        <f>SASpayroll!E49</f>
        <v>12499</v>
      </c>
      <c r="F47" s="151">
        <f>SASpayroll!F49</f>
        <v>85435</v>
      </c>
      <c r="G47" s="151">
        <f>SASpayroll!AG49</f>
        <v>7541</v>
      </c>
      <c r="H47" s="151">
        <f>SASpayroll!G49</f>
        <v>3950</v>
      </c>
      <c r="I47" s="151">
        <f>SASpayroll!H49</f>
        <v>57432</v>
      </c>
      <c r="J47" s="153">
        <f>SASpayroll!I49/1000000</f>
        <v>50611.863407999997</v>
      </c>
      <c r="K47" s="153">
        <f>SASpayroll!J49/1000000</f>
        <v>40752.928367</v>
      </c>
      <c r="L47" s="153">
        <f>SASpayroll!K49/1000000</f>
        <v>353.50242800000001</v>
      </c>
      <c r="M47" s="153">
        <f>SASpayroll!L49/1000000</f>
        <v>245.519293</v>
      </c>
      <c r="N47" s="153">
        <f>SASpayroll!M49/1000000</f>
        <v>599.02172099999996</v>
      </c>
      <c r="O47" s="153">
        <f>SASpayroll!N49/1000000</f>
        <v>9444.3033439999999</v>
      </c>
      <c r="P47" s="153">
        <f>SASpayroll!O49/1000000</f>
        <v>1344.846636</v>
      </c>
      <c r="Q47" s="153">
        <f>SASpayroll!P49/1000000</f>
        <v>4931.1043319999999</v>
      </c>
      <c r="R47" s="153">
        <f>SASpayroll!Q49/1000000</f>
        <v>1394.165248</v>
      </c>
      <c r="S47" s="153">
        <f>SASpayroll!R49/1000000</f>
        <v>281.08782100000002</v>
      </c>
      <c r="T47" s="153">
        <f>SASpayroll!S49/1000000</f>
        <v>4888.9915170000004</v>
      </c>
      <c r="U47" s="153">
        <f>SASpayroll!T49/1000000</f>
        <v>1447.0813840000001</v>
      </c>
      <c r="V47" s="153">
        <f>SASpayroll!U49/1000000</f>
        <v>857.08309399999996</v>
      </c>
      <c r="W47" s="153">
        <f>SASpayroll!V49/1000000</f>
        <v>5757.6709250000004</v>
      </c>
      <c r="X47" s="153">
        <f>trustfund2015!K57/1000</f>
        <v>6886.0485360000002</v>
      </c>
      <c r="Y47" s="153">
        <f>SASpayroll!W49/1000000</f>
        <v>76.626080999999999</v>
      </c>
      <c r="Z47" s="246">
        <f t="shared" si="0"/>
        <v>16768.905665000009</v>
      </c>
    </row>
    <row r="48" spans="1:26">
      <c r="A48" s="13">
        <f t="shared" si="1"/>
        <v>2057</v>
      </c>
      <c r="B48" s="158">
        <f>SASpayroll!B50</f>
        <v>433840</v>
      </c>
      <c r="C48" s="151">
        <f>SASpayroll!C50</f>
        <v>221705</v>
      </c>
      <c r="D48" s="151">
        <f>SASpayroll!D50</f>
        <v>211304</v>
      </c>
      <c r="E48" s="151">
        <f>SASpayroll!E50</f>
        <v>12398</v>
      </c>
      <c r="F48" s="151">
        <f>SASpayroll!F50</f>
        <v>86399</v>
      </c>
      <c r="G48" s="151">
        <f>SASpayroll!AG50</f>
        <v>7667</v>
      </c>
      <c r="H48" s="151">
        <f>SASpayroll!G50</f>
        <v>3761</v>
      </c>
      <c r="I48" s="151">
        <f>SASpayroll!H50</f>
        <v>58617</v>
      </c>
      <c r="J48" s="153">
        <f>SASpayroll!I50/1000000</f>
        <v>53476.462011000003</v>
      </c>
      <c r="K48" s="153">
        <f>SASpayroll!J50/1000000</f>
        <v>42768.533979</v>
      </c>
      <c r="L48" s="153">
        <f>SASpayroll!K50/1000000</f>
        <v>377.98226099999999</v>
      </c>
      <c r="M48" s="153">
        <f>SASpayroll!L50/1000000</f>
        <v>262.60336999999998</v>
      </c>
      <c r="N48" s="153">
        <f>SASpayroll!M50/1000000</f>
        <v>640.58563100000003</v>
      </c>
      <c r="O48" s="153">
        <f>SASpayroll!N50/1000000</f>
        <v>10244.02901</v>
      </c>
      <c r="P48" s="153">
        <f>SASpayroll!O50/1000000</f>
        <v>1411.361621</v>
      </c>
      <c r="Q48" s="153">
        <f>SASpayroll!P50/1000000</f>
        <v>5174.9926109999997</v>
      </c>
      <c r="R48" s="153">
        <f>SASpayroll!Q50/1000000</f>
        <v>1471.196533</v>
      </c>
      <c r="S48" s="153">
        <f>SASpayroll!R50/1000000</f>
        <v>309.93130600000001</v>
      </c>
      <c r="T48" s="153">
        <f>SASpayroll!S50/1000000</f>
        <v>5144.3716780000004</v>
      </c>
      <c r="U48" s="153">
        <f>SASpayroll!T50/1000000</f>
        <v>1522.0948639999999</v>
      </c>
      <c r="V48" s="153">
        <f>SASpayroll!U50/1000000</f>
        <v>883.93092000000001</v>
      </c>
      <c r="W48" s="153">
        <f>SASpayroll!V50/1000000</f>
        <v>6046.5191779999996</v>
      </c>
      <c r="X48" s="153">
        <f>trustfund2015!K58/1000</f>
        <v>7217.2673490000006</v>
      </c>
      <c r="Y48" s="153">
        <f>SASpayroll!W50/1000000</f>
        <v>73.568355999999994</v>
      </c>
      <c r="Z48" s="246">
        <f t="shared" si="0"/>
        <v>17987.141917999994</v>
      </c>
    </row>
    <row r="49" spans="1:26">
      <c r="A49" s="13">
        <f t="shared" si="1"/>
        <v>2058</v>
      </c>
      <c r="B49" s="158">
        <f>SASpayroll!B51</f>
        <v>436051</v>
      </c>
      <c r="C49" s="151">
        <f>SASpayroll!C51</f>
        <v>222627</v>
      </c>
      <c r="D49" s="151">
        <f>SASpayroll!D51</f>
        <v>212288</v>
      </c>
      <c r="E49" s="151">
        <f>SASpayroll!E51</f>
        <v>12416</v>
      </c>
      <c r="F49" s="151">
        <f>SASpayroll!F51</f>
        <v>86948</v>
      </c>
      <c r="G49" s="151">
        <f>SASpayroll!AG51</f>
        <v>7686</v>
      </c>
      <c r="H49" s="151">
        <f>SASpayroll!G51</f>
        <v>3804</v>
      </c>
      <c r="I49" s="151">
        <f>SASpayroll!H51</f>
        <v>58788</v>
      </c>
      <c r="J49" s="153">
        <f>SASpayroll!I51/1000000</f>
        <v>55532.926751999999</v>
      </c>
      <c r="K49" s="153">
        <f>SASpayroll!J51/1000000</f>
        <v>44503.561921</v>
      </c>
      <c r="L49" s="153">
        <f>SASpayroll!K51/1000000</f>
        <v>394.83272899999997</v>
      </c>
      <c r="M49" s="153">
        <f>SASpayroll!L51/1000000</f>
        <v>274.36354499999999</v>
      </c>
      <c r="N49" s="153">
        <f>SASpayroll!M51/1000000</f>
        <v>669.19627400000002</v>
      </c>
      <c r="O49" s="153">
        <f>SASpayroll!N51/1000000</f>
        <v>10702.710464</v>
      </c>
      <c r="P49" s="153">
        <f>SASpayroll!O51/1000000</f>
        <v>1468.6175430000001</v>
      </c>
      <c r="Q49" s="153">
        <f>SASpayroll!P51/1000000</f>
        <v>5384.9309919999996</v>
      </c>
      <c r="R49" s="153">
        <f>SASpayroll!Q51/1000000</f>
        <v>1526.9333799999999</v>
      </c>
      <c r="S49" s="153">
        <f>SASpayroll!R51/1000000</f>
        <v>331.16762599999998</v>
      </c>
      <c r="T49" s="153">
        <f>SASpayroll!S51/1000000</f>
        <v>5441.4867020000002</v>
      </c>
      <c r="U49" s="153">
        <f>SASpayroll!T51/1000000</f>
        <v>1608.907745</v>
      </c>
      <c r="V49" s="153">
        <f>SASpayroll!U51/1000000</f>
        <v>919.00299900000005</v>
      </c>
      <c r="W49" s="153">
        <f>SASpayroll!V51/1000000</f>
        <v>6330.8608359999998</v>
      </c>
      <c r="X49" s="153">
        <f>trustfund2015!K59/1000</f>
        <v>7549.6703859999998</v>
      </c>
      <c r="Y49" s="153">
        <f>SASpayroll!W51/1000000</f>
        <v>77.352485000000001</v>
      </c>
      <c r="Z49" s="246">
        <f t="shared" si="0"/>
        <v>18837.731580999996</v>
      </c>
    </row>
    <row r="50" spans="1:26">
      <c r="A50" s="13">
        <f t="shared" si="1"/>
        <v>2059</v>
      </c>
      <c r="B50" s="158">
        <f>SASpayroll!B52</f>
        <v>438115</v>
      </c>
      <c r="C50" s="151">
        <f>SASpayroll!C52</f>
        <v>222979</v>
      </c>
      <c r="D50" s="151">
        <f>SASpayroll!D52</f>
        <v>212582</v>
      </c>
      <c r="E50" s="151">
        <f>SASpayroll!E52</f>
        <v>12446</v>
      </c>
      <c r="F50" s="151">
        <f>SASpayroll!F52</f>
        <v>87764</v>
      </c>
      <c r="G50" s="151">
        <f>SASpayroll!AG52</f>
        <v>7754</v>
      </c>
      <c r="H50" s="151">
        <f>SASpayroll!G52</f>
        <v>3847</v>
      </c>
      <c r="I50" s="151">
        <f>SASpayroll!H52</f>
        <v>59292</v>
      </c>
      <c r="J50" s="153">
        <f>SASpayroll!I52/1000000</f>
        <v>57281.518950999998</v>
      </c>
      <c r="K50" s="153">
        <f>SASpayroll!J52/1000000</f>
        <v>46118.291721000001</v>
      </c>
      <c r="L50" s="153">
        <f>SASpayroll!K52/1000000</f>
        <v>418.360051</v>
      </c>
      <c r="M50" s="153">
        <f>SASpayroll!L52/1000000</f>
        <v>290.86413800000003</v>
      </c>
      <c r="N50" s="153">
        <f>SASpayroll!M52/1000000</f>
        <v>709.22418900000002</v>
      </c>
      <c r="O50" s="153">
        <f>SASpayroll!N52/1000000</f>
        <v>11001.438840999999</v>
      </c>
      <c r="P50" s="153">
        <f>SASpayroll!O52/1000000</f>
        <v>1521.9036269999999</v>
      </c>
      <c r="Q50" s="153">
        <f>SASpayroll!P52/1000000</f>
        <v>5580.313298</v>
      </c>
      <c r="R50" s="153">
        <f>SASpayroll!Q52/1000000</f>
        <v>1572.0481500000001</v>
      </c>
      <c r="S50" s="153">
        <f>SASpayroll!R52/1000000</f>
        <v>346.39779399999998</v>
      </c>
      <c r="T50" s="153">
        <f>SASpayroll!S52/1000000</f>
        <v>5743.2805159999998</v>
      </c>
      <c r="U50" s="153">
        <f>SASpayroll!T52/1000000</f>
        <v>1698.167177</v>
      </c>
      <c r="V50" s="153">
        <f>SASpayroll!U52/1000000</f>
        <v>953.88667899999996</v>
      </c>
      <c r="W50" s="153">
        <f>SASpayroll!V52/1000000</f>
        <v>6640.1629439999997</v>
      </c>
      <c r="X50" s="153">
        <f>trustfund2015!K60/1000</f>
        <v>7906.8851530000002</v>
      </c>
      <c r="Y50" s="153">
        <f>SASpayroll!W52/1000000</f>
        <v>79.65119</v>
      </c>
      <c r="Z50" s="246">
        <f t="shared" si="0"/>
        <v>19477.013059999997</v>
      </c>
    </row>
    <row r="51" spans="1:26">
      <c r="A51" s="13">
        <f t="shared" si="1"/>
        <v>2060</v>
      </c>
      <c r="B51" s="158">
        <f>SASpayroll!B53</f>
        <v>440330</v>
      </c>
      <c r="C51" s="151">
        <f>SASpayroll!C53</f>
        <v>224529</v>
      </c>
      <c r="D51" s="151">
        <f>SASpayroll!D53</f>
        <v>214251</v>
      </c>
      <c r="E51" s="151">
        <f>SASpayroll!E53</f>
        <v>12459</v>
      </c>
      <c r="F51" s="151">
        <f>SASpayroll!F53</f>
        <v>88392</v>
      </c>
      <c r="G51" s="151">
        <f>SASpayroll!AG53</f>
        <v>7742</v>
      </c>
      <c r="H51" s="151">
        <f>SASpayroll!G53</f>
        <v>3738</v>
      </c>
      <c r="I51" s="151">
        <f>SASpayroll!H53</f>
        <v>59831</v>
      </c>
      <c r="J51" s="153">
        <f>SASpayroll!I53/1000000</f>
        <v>60756.035258999997</v>
      </c>
      <c r="K51" s="153">
        <f>SASpayroll!J53/1000000</f>
        <v>48398.345457000003</v>
      </c>
      <c r="L51" s="153">
        <f>SASpayroll!K53/1000000</f>
        <v>440.97626200000002</v>
      </c>
      <c r="M51" s="153">
        <f>SASpayroll!L53/1000000</f>
        <v>306.81906900000001</v>
      </c>
      <c r="N51" s="153">
        <f>SASpayroll!M53/1000000</f>
        <v>747.79533100000003</v>
      </c>
      <c r="O51" s="153">
        <f>SASpayroll!N53/1000000</f>
        <v>11924.026035999999</v>
      </c>
      <c r="P51" s="153">
        <f>SASpayroll!O53/1000000</f>
        <v>1597.1454000000001</v>
      </c>
      <c r="Q51" s="153">
        <f>SASpayroll!P53/1000000</f>
        <v>5856.1998000000003</v>
      </c>
      <c r="R51" s="153">
        <f>SASpayroll!Q53/1000000</f>
        <v>1669.281395</v>
      </c>
      <c r="S51" s="153">
        <f>SASpayroll!R53/1000000</f>
        <v>377.93920800000001</v>
      </c>
      <c r="T51" s="153">
        <f>SASpayroll!S53/1000000</f>
        <v>6046.8131139999996</v>
      </c>
      <c r="U51" s="153">
        <f>SASpayroll!T53/1000000</f>
        <v>1788.551817</v>
      </c>
      <c r="V51" s="153">
        <f>SASpayroll!U53/1000000</f>
        <v>994.13344800000004</v>
      </c>
      <c r="W51" s="153">
        <f>SASpayroll!V53/1000000</f>
        <v>6944.2006220000003</v>
      </c>
      <c r="X51" s="153">
        <f>trustfund2015!K61/1000</f>
        <v>8263.0104329999995</v>
      </c>
      <c r="Y51" s="153">
        <f>SASpayroll!W53/1000000</f>
        <v>80.393236000000002</v>
      </c>
      <c r="Z51" s="246">
        <f t="shared" si="0"/>
        <v>20916.553100999998</v>
      </c>
    </row>
    <row r="52" spans="1:26">
      <c r="A52" s="13">
        <f t="shared" si="1"/>
        <v>2061</v>
      </c>
      <c r="B52" s="158">
        <f>SASpayroll!B54</f>
        <v>442519</v>
      </c>
      <c r="C52" s="151">
        <f>SASpayroll!C54</f>
        <v>224934</v>
      </c>
      <c r="D52" s="151">
        <f>SASpayroll!D54</f>
        <v>214698</v>
      </c>
      <c r="E52" s="151">
        <f>SASpayroll!E54</f>
        <v>12529</v>
      </c>
      <c r="F52" s="151">
        <f>SASpayroll!F54</f>
        <v>89181</v>
      </c>
      <c r="G52" s="151">
        <f>SASpayroll!AG54</f>
        <v>7881</v>
      </c>
      <c r="H52" s="151">
        <f>SASpayroll!G54</f>
        <v>3678</v>
      </c>
      <c r="I52" s="151">
        <f>SASpayroll!H54</f>
        <v>60422</v>
      </c>
      <c r="J52" s="153">
        <f>SASpayroll!I54/1000000</f>
        <v>62280.720183999998</v>
      </c>
      <c r="K52" s="153">
        <f>SASpayroll!J54/1000000</f>
        <v>50005.824095000004</v>
      </c>
      <c r="L52" s="153">
        <f>SASpayroll!K54/1000000</f>
        <v>462.972061</v>
      </c>
      <c r="M52" s="153">
        <f>SASpayroll!L54/1000000</f>
        <v>322.17282599999999</v>
      </c>
      <c r="N52" s="153">
        <f>SASpayroll!M54/1000000</f>
        <v>785.14488700000004</v>
      </c>
      <c r="O52" s="153">
        <f>SASpayroll!N54/1000000</f>
        <v>11984.790084</v>
      </c>
      <c r="P52" s="153">
        <f>SASpayroll!O54/1000000</f>
        <v>1650.1921950000001</v>
      </c>
      <c r="Q52" s="153">
        <f>SASpayroll!P54/1000000</f>
        <v>6050.7047160000002</v>
      </c>
      <c r="R52" s="153">
        <f>SASpayroll!Q54/1000000</f>
        <v>1713.634423</v>
      </c>
      <c r="S52" s="153">
        <f>SASpayroll!R54/1000000</f>
        <v>391.07279699999998</v>
      </c>
      <c r="T52" s="153">
        <f>SASpayroll!S54/1000000</f>
        <v>6385.5169420000002</v>
      </c>
      <c r="U52" s="153">
        <f>SASpayroll!T54/1000000</f>
        <v>1887.6440540000001</v>
      </c>
      <c r="V52" s="153">
        <f>SASpayroll!U54/1000000</f>
        <v>1037.83062</v>
      </c>
      <c r="W52" s="153">
        <f>SASpayroll!V54/1000000</f>
        <v>7282.833619</v>
      </c>
      <c r="X52" s="153">
        <f>trustfund2015!K62/1000</f>
        <v>8664.1749099999997</v>
      </c>
      <c r="Y52" s="153">
        <f>SASpayroll!W54/1000000</f>
        <v>80.369836000000006</v>
      </c>
      <c r="Z52" s="246">
        <f t="shared" si="0"/>
        <v>21319.010465000003</v>
      </c>
    </row>
    <row r="53" spans="1:26">
      <c r="A53" s="13">
        <f t="shared" si="1"/>
        <v>2062</v>
      </c>
      <c r="B53" s="158">
        <f>SASpayroll!B55</f>
        <v>444613</v>
      </c>
      <c r="C53" s="151">
        <f>SASpayroll!C55</f>
        <v>225883</v>
      </c>
      <c r="D53" s="151">
        <f>SASpayroll!D55</f>
        <v>215597</v>
      </c>
      <c r="E53" s="151">
        <f>SASpayroll!E55</f>
        <v>12597</v>
      </c>
      <c r="F53" s="151">
        <f>SASpayroll!F55</f>
        <v>89858</v>
      </c>
      <c r="G53" s="151">
        <f>SASpayroll!AG55</f>
        <v>7915</v>
      </c>
      <c r="H53" s="151">
        <f>SASpayroll!G55</f>
        <v>3680</v>
      </c>
      <c r="I53" s="151">
        <f>SASpayroll!H55</f>
        <v>61112</v>
      </c>
      <c r="J53" s="153">
        <f>SASpayroll!I55/1000000</f>
        <v>65694.722666999995</v>
      </c>
      <c r="K53" s="153">
        <f>SASpayroll!J55/1000000</f>
        <v>52341.078465999999</v>
      </c>
      <c r="L53" s="153">
        <f>SASpayroll!K55/1000000</f>
        <v>487.08755200000002</v>
      </c>
      <c r="M53" s="153">
        <f>SASpayroll!L55/1000000</f>
        <v>338.96363500000001</v>
      </c>
      <c r="N53" s="153">
        <f>SASpayroll!M55/1000000</f>
        <v>826.05118700000003</v>
      </c>
      <c r="O53" s="153">
        <f>SASpayroll!N55/1000000</f>
        <v>13093.195288000001</v>
      </c>
      <c r="P53" s="153">
        <f>SASpayroll!O55/1000000</f>
        <v>1727.2555890000001</v>
      </c>
      <c r="Q53" s="153">
        <f>SASpayroll!P55/1000000</f>
        <v>6333.2704940000003</v>
      </c>
      <c r="R53" s="153">
        <f>SASpayroll!Q55/1000000</f>
        <v>1808.9735539999999</v>
      </c>
      <c r="S53" s="153">
        <f>SASpayroll!R55/1000000</f>
        <v>424.62652300000002</v>
      </c>
      <c r="T53" s="153">
        <f>SASpayroll!S55/1000000</f>
        <v>6743.3184609999998</v>
      </c>
      <c r="U53" s="153">
        <f>SASpayroll!T55/1000000</f>
        <v>1993.294228</v>
      </c>
      <c r="V53" s="153">
        <f>SASpayroll!U55/1000000</f>
        <v>1080.7481990000001</v>
      </c>
      <c r="W53" s="153">
        <f>SASpayroll!V55/1000000</f>
        <v>7624.2175180000004</v>
      </c>
      <c r="X53" s="153">
        <f>trustfund2015!K63/1000</f>
        <v>9065.4662680000001</v>
      </c>
      <c r="Y53" s="153">
        <f>SASpayroll!W55/1000000</f>
        <v>83.110023999999996</v>
      </c>
      <c r="Z53" s="246">
        <f t="shared" si="0"/>
        <v>22975.357844999995</v>
      </c>
    </row>
    <row r="54" spans="1:26">
      <c r="A54" s="13">
        <f t="shared" si="1"/>
        <v>2063</v>
      </c>
      <c r="B54" s="158">
        <f>SASpayroll!B56</f>
        <v>446637</v>
      </c>
      <c r="C54" s="151">
        <f>SASpayroll!C56</f>
        <v>227081</v>
      </c>
      <c r="D54" s="151">
        <f>SASpayroll!D56</f>
        <v>216704</v>
      </c>
      <c r="E54" s="151">
        <f>SASpayroll!E56</f>
        <v>12793</v>
      </c>
      <c r="F54" s="151">
        <f>SASpayroll!F56</f>
        <v>90498</v>
      </c>
      <c r="G54" s="151">
        <f>SASpayroll!AG56</f>
        <v>8041</v>
      </c>
      <c r="H54" s="151">
        <f>SASpayroll!G56</f>
        <v>3640</v>
      </c>
      <c r="I54" s="151">
        <f>SASpayroll!H56</f>
        <v>61732</v>
      </c>
      <c r="J54" s="153">
        <f>SASpayroll!I56/1000000</f>
        <v>67719.216641000006</v>
      </c>
      <c r="K54" s="153">
        <f>SASpayroll!J56/1000000</f>
        <v>54308.994657000003</v>
      </c>
      <c r="L54" s="153">
        <f>SASpayroll!K56/1000000</f>
        <v>515.58706900000004</v>
      </c>
      <c r="M54" s="153">
        <f>SASpayroll!L56/1000000</f>
        <v>358.86972700000001</v>
      </c>
      <c r="N54" s="153">
        <f>SASpayroll!M56/1000000</f>
        <v>874.45679600000005</v>
      </c>
      <c r="O54" s="153">
        <f>SASpayroll!N56/1000000</f>
        <v>13120.755048000001</v>
      </c>
      <c r="P54" s="153">
        <f>SASpayroll!O56/1000000</f>
        <v>1792.1968240000001</v>
      </c>
      <c r="Q54" s="153">
        <f>SASpayroll!P56/1000000</f>
        <v>6571.3883530000003</v>
      </c>
      <c r="R54" s="153">
        <f>SASpayroll!Q56/1000000</f>
        <v>1860.213825</v>
      </c>
      <c r="S54" s="153">
        <f>SASpayroll!R56/1000000</f>
        <v>439.100977</v>
      </c>
      <c r="T54" s="153">
        <f>SASpayroll!S56/1000000</f>
        <v>7083.924618</v>
      </c>
      <c r="U54" s="153">
        <f>SASpayroll!T56/1000000</f>
        <v>2093.346321</v>
      </c>
      <c r="V54" s="153">
        <f>SASpayroll!U56/1000000</f>
        <v>1139.5114510000001</v>
      </c>
      <c r="W54" s="153">
        <f>SASpayroll!V56/1000000</f>
        <v>7970.4332899999999</v>
      </c>
      <c r="X54" s="153">
        <f>trustfund2015!K64/1000</f>
        <v>9487.2128249999987</v>
      </c>
      <c r="Y54" s="153">
        <f>SASpayroll!W56/1000000</f>
        <v>86.625890999999996</v>
      </c>
      <c r="Z54" s="246">
        <f t="shared" si="0"/>
        <v>23387.087249999997</v>
      </c>
    </row>
    <row r="55" spans="1:26">
      <c r="A55" s="13">
        <f t="shared" si="1"/>
        <v>2064</v>
      </c>
      <c r="B55" s="158">
        <f>SASpayroll!B57</f>
        <v>448696</v>
      </c>
      <c r="C55" s="151">
        <f>SASpayroll!C57</f>
        <v>228184</v>
      </c>
      <c r="D55" s="151">
        <f>SASpayroll!D57</f>
        <v>217674</v>
      </c>
      <c r="E55" s="151">
        <f>SASpayroll!E57</f>
        <v>12942</v>
      </c>
      <c r="F55" s="151">
        <f>SASpayroll!F57</f>
        <v>91031</v>
      </c>
      <c r="G55" s="151">
        <f>SASpayroll!AG57</f>
        <v>8064</v>
      </c>
      <c r="H55" s="151">
        <f>SASpayroll!G57</f>
        <v>3557</v>
      </c>
      <c r="I55" s="151">
        <f>SASpayroll!H57</f>
        <v>62671</v>
      </c>
      <c r="J55" s="153">
        <f>SASpayroll!I57/1000000</f>
        <v>70869.972896000007</v>
      </c>
      <c r="K55" s="153">
        <f>SASpayroll!J57/1000000</f>
        <v>56853.291266</v>
      </c>
      <c r="L55" s="153">
        <f>SASpayroll!K57/1000000</f>
        <v>542.49783400000001</v>
      </c>
      <c r="M55" s="153">
        <f>SASpayroll!L57/1000000</f>
        <v>377.80953</v>
      </c>
      <c r="N55" s="153">
        <f>SASpayroll!M57/1000000</f>
        <v>920.30736400000001</v>
      </c>
      <c r="O55" s="153">
        <f>SASpayroll!N57/1000000</f>
        <v>13818.755510999999</v>
      </c>
      <c r="P55" s="153">
        <f>SASpayroll!O57/1000000</f>
        <v>1876.1586119999999</v>
      </c>
      <c r="Q55" s="153">
        <f>SASpayroll!P57/1000000</f>
        <v>6879.248243</v>
      </c>
      <c r="R55" s="153">
        <f>SASpayroll!Q57/1000000</f>
        <v>1946.1813070000001</v>
      </c>
      <c r="S55" s="153">
        <f>SASpayroll!R57/1000000</f>
        <v>471.75423899999998</v>
      </c>
      <c r="T55" s="153">
        <f>SASpayroll!S57/1000000</f>
        <v>7474.9461719999999</v>
      </c>
      <c r="U55" s="153">
        <f>SASpayroll!T57/1000000</f>
        <v>2207.42436</v>
      </c>
      <c r="V55" s="153">
        <f>SASpayroll!U57/1000000</f>
        <v>1193.3866009999999</v>
      </c>
      <c r="W55" s="153">
        <f>SASpayroll!V57/1000000</f>
        <v>8330.4511110000003</v>
      </c>
      <c r="X55" s="153">
        <f>trustfund2015!K65/1000</f>
        <v>9917.5935549999995</v>
      </c>
      <c r="Y55" s="153">
        <f>SASpayroll!W57/1000000</f>
        <v>85.228223999999997</v>
      </c>
      <c r="Z55" s="246">
        <f t="shared" si="0"/>
        <v>24671.646665</v>
      </c>
    </row>
    <row r="56" spans="1:26">
      <c r="A56" s="13">
        <f t="shared" si="1"/>
        <v>2065</v>
      </c>
      <c r="B56" s="158">
        <f>SASpayroll!B58</f>
        <v>450772</v>
      </c>
      <c r="C56" s="151">
        <f>SASpayroll!C58</f>
        <v>229618</v>
      </c>
      <c r="D56" s="151">
        <f>SASpayroll!D58</f>
        <v>219302</v>
      </c>
      <c r="E56" s="151">
        <f>SASpayroll!E58</f>
        <v>13025</v>
      </c>
      <c r="F56" s="151">
        <f>SASpayroll!F58</f>
        <v>91628</v>
      </c>
      <c r="G56" s="151">
        <f>SASpayroll!AG58</f>
        <v>7996</v>
      </c>
      <c r="H56" s="151">
        <f>SASpayroll!G58</f>
        <v>3602</v>
      </c>
      <c r="I56" s="151">
        <f>SASpayroll!H58</f>
        <v>62927</v>
      </c>
      <c r="J56" s="153">
        <f>SASpayroll!I58/1000000</f>
        <v>73548.179965000003</v>
      </c>
      <c r="K56" s="153">
        <f>SASpayroll!J58/1000000</f>
        <v>59601.204356000002</v>
      </c>
      <c r="L56" s="153">
        <f>SASpayroll!K58/1000000</f>
        <v>570.527736</v>
      </c>
      <c r="M56" s="153">
        <f>SASpayroll!L58/1000000</f>
        <v>397.52173399999998</v>
      </c>
      <c r="N56" s="153">
        <f>SASpayroll!M58/1000000</f>
        <v>968.04946900000004</v>
      </c>
      <c r="O56" s="153">
        <f>SASpayroll!N58/1000000</f>
        <v>14169.825164</v>
      </c>
      <c r="P56" s="153">
        <f>SASpayroll!O58/1000000</f>
        <v>1966.8397440000001</v>
      </c>
      <c r="Q56" s="153">
        <f>SASpayroll!P58/1000000</f>
        <v>7211.7457270000004</v>
      </c>
      <c r="R56" s="153">
        <f>SASpayroll!Q58/1000000</f>
        <v>2023.1612029999999</v>
      </c>
      <c r="S56" s="153">
        <f>SASpayroll!R58/1000000</f>
        <v>496.13664799999998</v>
      </c>
      <c r="T56" s="153">
        <f>SASpayroll!S58/1000000</f>
        <v>7866.9186460000001</v>
      </c>
      <c r="U56" s="153">
        <f>SASpayroll!T58/1000000</f>
        <v>2321.93993</v>
      </c>
      <c r="V56" s="153">
        <f>SASpayroll!U58/1000000</f>
        <v>1246.1365269999999</v>
      </c>
      <c r="W56" s="153">
        <f>SASpayroll!V58/1000000</f>
        <v>8699.6302919999998</v>
      </c>
      <c r="X56" s="153">
        <f>trustfund2015!K66/1000</f>
        <v>10347.475392999999</v>
      </c>
      <c r="Y56" s="153">
        <f>SASpayroll!W58/1000000</f>
        <v>88.651162999999997</v>
      </c>
      <c r="Z56" s="246">
        <f t="shared" si="0"/>
        <v>25620.440506000003</v>
      </c>
    </row>
    <row r="57" spans="1:26">
      <c r="A57" s="13">
        <f t="shared" si="1"/>
        <v>2066</v>
      </c>
      <c r="B57" s="158">
        <f>SASpayroll!B59</f>
        <v>453033</v>
      </c>
      <c r="C57" s="151">
        <f>SASpayroll!C59</f>
        <v>230315</v>
      </c>
      <c r="D57" s="151">
        <f>SASpayroll!D59</f>
        <v>219941</v>
      </c>
      <c r="E57" s="151">
        <f>SASpayroll!E59</f>
        <v>13078</v>
      </c>
      <c r="F57" s="151">
        <f>SASpayroll!F59</f>
        <v>92333</v>
      </c>
      <c r="G57" s="151">
        <f>SASpayroll!AG59</f>
        <v>7966</v>
      </c>
      <c r="H57" s="151">
        <f>SASpayroll!G59</f>
        <v>3479</v>
      </c>
      <c r="I57" s="151">
        <f>SASpayroll!H59</f>
        <v>63453</v>
      </c>
      <c r="J57" s="153">
        <f>SASpayroll!I59/1000000</f>
        <v>78594.601372000005</v>
      </c>
      <c r="K57" s="153">
        <f>SASpayroll!J59/1000000</f>
        <v>62496.330535000001</v>
      </c>
      <c r="L57" s="153">
        <f>SASpayroll!K59/1000000</f>
        <v>600.01626999999996</v>
      </c>
      <c r="M57" s="153">
        <f>SASpayroll!L59/1000000</f>
        <v>418.06615099999999</v>
      </c>
      <c r="N57" s="153">
        <f>SASpayroll!M59/1000000</f>
        <v>1018.082421</v>
      </c>
      <c r="O57" s="153">
        <f>SASpayroll!N59/1000000</f>
        <v>15714.180946</v>
      </c>
      <c r="P57" s="153">
        <f>SASpayroll!O59/1000000</f>
        <v>2062.3789080000001</v>
      </c>
      <c r="Q57" s="153">
        <f>SASpayroll!P59/1000000</f>
        <v>7562.0559949999997</v>
      </c>
      <c r="R57" s="153">
        <f>SASpayroll!Q59/1000000</f>
        <v>2162.636673</v>
      </c>
      <c r="S57" s="153">
        <f>SASpayroll!R59/1000000</f>
        <v>550.65595800000006</v>
      </c>
      <c r="T57" s="153">
        <f>SASpayroll!S59/1000000</f>
        <v>8274.4152990000002</v>
      </c>
      <c r="U57" s="153">
        <f>SASpayroll!T59/1000000</f>
        <v>2442.1345000000001</v>
      </c>
      <c r="V57" s="153">
        <f>SASpayroll!U59/1000000</f>
        <v>1297.8817349999999</v>
      </c>
      <c r="W57" s="153">
        <f>SASpayroll!V59/1000000</f>
        <v>9116.6972330000008</v>
      </c>
      <c r="X57" s="153">
        <f>trustfund2015!K67/1000</f>
        <v>10832.319382</v>
      </c>
      <c r="Y57" s="153">
        <f>SASpayroll!W59/1000000</f>
        <v>90.812426000000002</v>
      </c>
      <c r="Z57" s="246">
        <f t="shared" si="0"/>
        <v>27845.326470999997</v>
      </c>
    </row>
    <row r="58" spans="1:26">
      <c r="A58" s="13">
        <f t="shared" si="1"/>
        <v>2067</v>
      </c>
      <c r="B58" s="158">
        <f>SASpayroll!B60</f>
        <v>455256</v>
      </c>
      <c r="C58" s="151">
        <f>SASpayroll!C60</f>
        <v>231171</v>
      </c>
      <c r="D58" s="151">
        <f>SASpayroll!D60</f>
        <v>220822</v>
      </c>
      <c r="E58" s="151">
        <f>SASpayroll!E60</f>
        <v>13244</v>
      </c>
      <c r="F58" s="151">
        <f>SASpayroll!F60</f>
        <v>92995</v>
      </c>
      <c r="G58" s="151">
        <f>SASpayroll!AG60</f>
        <v>8087</v>
      </c>
      <c r="H58" s="151">
        <f>SASpayroll!G60</f>
        <v>3439</v>
      </c>
      <c r="I58" s="151">
        <f>SASpayroll!H60</f>
        <v>64656</v>
      </c>
      <c r="J58" s="153">
        <f>SASpayroll!I60/1000000</f>
        <v>79387.941984000005</v>
      </c>
      <c r="K58" s="153">
        <f>SASpayroll!J60/1000000</f>
        <v>64215.799488999997</v>
      </c>
      <c r="L58" s="153">
        <f>SASpayroll!K60/1000000</f>
        <v>634.98892999999998</v>
      </c>
      <c r="M58" s="153">
        <f>SASpayroll!L60/1000000</f>
        <v>442.46956799999998</v>
      </c>
      <c r="N58" s="153">
        <f>SASpayroll!M60/1000000</f>
        <v>1077.458498</v>
      </c>
      <c r="O58" s="153">
        <f>SASpayroll!N60/1000000</f>
        <v>15606.664729</v>
      </c>
      <c r="P58" s="153">
        <f>SASpayroll!O60/1000000</f>
        <v>2119.1213830000002</v>
      </c>
      <c r="Q58" s="153">
        <f>SASpayroll!P60/1000000</f>
        <v>7770.1117379999996</v>
      </c>
      <c r="R58" s="153">
        <f>SASpayroll!Q60/1000000</f>
        <v>2180.691601</v>
      </c>
      <c r="S58" s="153">
        <f>SASpayroll!R60/1000000</f>
        <v>554.42114100000003</v>
      </c>
      <c r="T58" s="153">
        <f>SASpayroll!S60/1000000</f>
        <v>8748.4211439999999</v>
      </c>
      <c r="U58" s="153">
        <f>SASpayroll!T60/1000000</f>
        <v>2581.4260720000002</v>
      </c>
      <c r="V58" s="153">
        <f>SASpayroll!U60/1000000</f>
        <v>1368.4369979999999</v>
      </c>
      <c r="W58" s="153">
        <f>SASpayroll!V60/1000000</f>
        <v>9532.1562130000002</v>
      </c>
      <c r="X58" s="153">
        <f>trustfund2015!K68/1000</f>
        <v>11342.824267999998</v>
      </c>
      <c r="Y58" s="153">
        <f>SASpayroll!W60/1000000</f>
        <v>93.313923000000003</v>
      </c>
      <c r="Z58" s="246">
        <f t="shared" si="0"/>
        <v>28124.719617000002</v>
      </c>
    </row>
    <row r="59" spans="1:26">
      <c r="A59" s="13">
        <f t="shared" si="1"/>
        <v>2068</v>
      </c>
      <c r="B59" s="158">
        <f>SASpayroll!B61</f>
        <v>457617</v>
      </c>
      <c r="C59" s="151">
        <f>SASpayroll!C61</f>
        <v>232450</v>
      </c>
      <c r="D59" s="151">
        <f>SASpayroll!D61</f>
        <v>222020</v>
      </c>
      <c r="E59" s="151">
        <f>SASpayroll!E61</f>
        <v>13410</v>
      </c>
      <c r="F59" s="151">
        <f>SASpayroll!F61</f>
        <v>93762</v>
      </c>
      <c r="G59" s="151">
        <f>SASpayroll!AG61</f>
        <v>8194</v>
      </c>
      <c r="H59" s="151">
        <f>SASpayroll!G61</f>
        <v>3487</v>
      </c>
      <c r="I59" s="151">
        <f>SASpayroll!H61</f>
        <v>65157</v>
      </c>
      <c r="J59" s="153">
        <f>SASpayroll!I61/1000000</f>
        <v>84384.061704000007</v>
      </c>
      <c r="K59" s="153">
        <f>SASpayroll!J61/1000000</f>
        <v>67546.948537999997</v>
      </c>
      <c r="L59" s="153">
        <f>SASpayroll!K61/1000000</f>
        <v>663.28261499999996</v>
      </c>
      <c r="M59" s="153">
        <f>SASpayroll!L61/1000000</f>
        <v>462.41667699999999</v>
      </c>
      <c r="N59" s="153">
        <f>SASpayroll!M61/1000000</f>
        <v>1125.699292</v>
      </c>
      <c r="O59" s="153">
        <f>SASpayroll!N61/1000000</f>
        <v>17102.892517</v>
      </c>
      <c r="P59" s="153">
        <f>SASpayroll!O61/1000000</f>
        <v>2229.0493019999999</v>
      </c>
      <c r="Q59" s="153">
        <f>SASpayroll!P61/1000000</f>
        <v>8173.180773</v>
      </c>
      <c r="R59" s="153">
        <f>SASpayroll!Q61/1000000</f>
        <v>2318.1677669999999</v>
      </c>
      <c r="S59" s="153">
        <f>SASpayroll!R61/1000000</f>
        <v>608.048359</v>
      </c>
      <c r="T59" s="153">
        <f>SASpayroll!S61/1000000</f>
        <v>9216.3349839999992</v>
      </c>
      <c r="U59" s="153">
        <f>SASpayroll!T61/1000000</f>
        <v>2720.312336</v>
      </c>
      <c r="V59" s="153">
        <f>SASpayroll!U61/1000000</f>
        <v>1445.604881</v>
      </c>
      <c r="W59" s="153">
        <f>SASpayroll!V61/1000000</f>
        <v>9962.5174559999996</v>
      </c>
      <c r="X59" s="153">
        <f>trustfund2015!K69/1000</f>
        <v>11867.732365</v>
      </c>
      <c r="Y59" s="153">
        <f>SASpayroll!W61/1000000</f>
        <v>94.986827000000005</v>
      </c>
      <c r="Z59" s="246">
        <f t="shared" si="0"/>
        <v>30405.266846000002</v>
      </c>
    </row>
    <row r="60" spans="1:26">
      <c r="A60" s="13">
        <f t="shared" si="1"/>
        <v>2069</v>
      </c>
      <c r="B60" s="158">
        <f>SASpayroll!B62</f>
        <v>459558</v>
      </c>
      <c r="C60" s="151">
        <f>SASpayroll!C62</f>
        <v>232994</v>
      </c>
      <c r="D60" s="151">
        <f>SASpayroll!D62</f>
        <v>222753</v>
      </c>
      <c r="E60" s="151">
        <f>SASpayroll!E62</f>
        <v>13350</v>
      </c>
      <c r="F60" s="151">
        <f>SASpayroll!F62</f>
        <v>94344</v>
      </c>
      <c r="G60" s="151">
        <f>SASpayroll!AG62</f>
        <v>8130</v>
      </c>
      <c r="H60" s="151">
        <f>SASpayroll!G62</f>
        <v>3378</v>
      </c>
      <c r="I60" s="151">
        <f>SASpayroll!H62</f>
        <v>65480</v>
      </c>
      <c r="J60" s="153">
        <f>SASpayroll!I62/1000000</f>
        <v>87903.776261999999</v>
      </c>
      <c r="K60" s="153">
        <f>SASpayroll!J62/1000000</f>
        <v>70115.097907000003</v>
      </c>
      <c r="L60" s="153">
        <f>SASpayroll!K62/1000000</f>
        <v>696.21292500000004</v>
      </c>
      <c r="M60" s="153">
        <f>SASpayroll!L62/1000000</f>
        <v>485.566664</v>
      </c>
      <c r="N60" s="153">
        <f>SASpayroll!M62/1000000</f>
        <v>1181.779589</v>
      </c>
      <c r="O60" s="153">
        <f>SASpayroll!N62/1000000</f>
        <v>17816.675643999999</v>
      </c>
      <c r="P60" s="153">
        <f>SASpayroll!O62/1000000</f>
        <v>2313.7982310000002</v>
      </c>
      <c r="Q60" s="153">
        <f>SASpayroll!P62/1000000</f>
        <v>8483.9268470000006</v>
      </c>
      <c r="R60" s="153">
        <f>SASpayroll!Q62/1000000</f>
        <v>2419.9356819999998</v>
      </c>
      <c r="S60" s="153">
        <f>SASpayroll!R62/1000000</f>
        <v>642.47392200000002</v>
      </c>
      <c r="T60" s="153">
        <f>SASpayroll!S62/1000000</f>
        <v>9688.5127859999993</v>
      </c>
      <c r="U60" s="153">
        <f>SASpayroll!T62/1000000</f>
        <v>2861.7221140000001</v>
      </c>
      <c r="V60" s="153">
        <f>SASpayroll!U62/1000000</f>
        <v>1489.7361519999999</v>
      </c>
      <c r="W60" s="153">
        <f>SASpayroll!V62/1000000</f>
        <v>10425.864602</v>
      </c>
      <c r="X60" s="153">
        <f>trustfund2015!K70/1000</f>
        <v>12392.884158999999</v>
      </c>
      <c r="Y60" s="153">
        <f>SASpayroll!W62/1000000</f>
        <v>95.470451999999995</v>
      </c>
      <c r="Z60" s="246">
        <f t="shared" si="0"/>
        <v>31738.690615</v>
      </c>
    </row>
    <row r="61" spans="1:26">
      <c r="A61" s="13">
        <f t="shared" si="1"/>
        <v>2070</v>
      </c>
      <c r="B61" s="158">
        <f>SASpayroll!B63</f>
        <v>461902</v>
      </c>
      <c r="C61" s="151">
        <f>SASpayroll!C63</f>
        <v>234902</v>
      </c>
      <c r="D61" s="151">
        <f>SASpayroll!D63</f>
        <v>224737</v>
      </c>
      <c r="E61" s="151">
        <f>SASpayroll!E63</f>
        <v>13564</v>
      </c>
      <c r="F61" s="151">
        <f>SASpayroll!F63</f>
        <v>95263</v>
      </c>
      <c r="G61" s="151">
        <f>SASpayroll!AG63</f>
        <v>8140</v>
      </c>
      <c r="H61" s="151">
        <f>SASpayroll!G63</f>
        <v>3356</v>
      </c>
      <c r="I61" s="151">
        <f>SASpayroll!H63</f>
        <v>66439</v>
      </c>
      <c r="J61" s="153">
        <f>SASpayroll!I63/1000000</f>
        <v>91495.115049999993</v>
      </c>
      <c r="K61" s="153">
        <f>SASpayroll!J63/1000000</f>
        <v>72994.167383000007</v>
      </c>
      <c r="L61" s="153">
        <f>SASpayroll!K63/1000000</f>
        <v>734.262427</v>
      </c>
      <c r="M61" s="153">
        <f>SASpayroll!L63/1000000</f>
        <v>512.04507699999999</v>
      </c>
      <c r="N61" s="153">
        <f>SASpayroll!M63/1000000</f>
        <v>1246.3075040000001</v>
      </c>
      <c r="O61" s="153">
        <f>SASpayroll!N63/1000000</f>
        <v>18602.901397000001</v>
      </c>
      <c r="P61" s="153">
        <f>SASpayroll!O63/1000000</f>
        <v>2408.8075239999998</v>
      </c>
      <c r="Q61" s="153">
        <f>SASpayroll!P63/1000000</f>
        <v>8832.294253</v>
      </c>
      <c r="R61" s="153">
        <f>SASpayroll!Q63/1000000</f>
        <v>2517.962689</v>
      </c>
      <c r="S61" s="153">
        <f>SASpayroll!R63/1000000</f>
        <v>680.73575500000004</v>
      </c>
      <c r="T61" s="153">
        <f>SASpayroll!S63/1000000</f>
        <v>10223.907701</v>
      </c>
      <c r="U61" s="153">
        <f>SASpayroll!T63/1000000</f>
        <v>3019.4925010000002</v>
      </c>
      <c r="V61" s="153">
        <f>SASpayroll!U63/1000000</f>
        <v>1574.303081</v>
      </c>
      <c r="W61" s="153">
        <f>SASpayroll!V63/1000000</f>
        <v>10920.025755000001</v>
      </c>
      <c r="X61" s="153">
        <f>trustfund2015!K71/1000</f>
        <v>12993.267260000001</v>
      </c>
      <c r="Y61" s="153">
        <f>SASpayroll!W63/1000000</f>
        <v>100.715316</v>
      </c>
      <c r="Z61" s="246">
        <f t="shared" si="0"/>
        <v>33192.119243999994</v>
      </c>
    </row>
    <row r="62" spans="1:26">
      <c r="A62" s="13">
        <f t="shared" si="1"/>
        <v>2071</v>
      </c>
      <c r="B62" s="158">
        <f>SASpayroll!B64</f>
        <v>464127</v>
      </c>
      <c r="C62" s="151">
        <f>SASpayroll!C64</f>
        <v>235974</v>
      </c>
      <c r="D62" s="151">
        <f>SASpayroll!D64</f>
        <v>225484</v>
      </c>
      <c r="E62" s="151">
        <f>SASpayroll!E64</f>
        <v>13770</v>
      </c>
      <c r="F62" s="151">
        <f>SASpayroll!F64</f>
        <v>95930</v>
      </c>
      <c r="G62" s="151">
        <f>SASpayroll!AG64</f>
        <v>8218</v>
      </c>
      <c r="H62" s="151">
        <f>SASpayroll!G64</f>
        <v>3293</v>
      </c>
      <c r="I62" s="151">
        <f>SASpayroll!H64</f>
        <v>67358</v>
      </c>
      <c r="J62" s="153">
        <f>SASpayroll!I64/1000000</f>
        <v>94665.098022000006</v>
      </c>
      <c r="K62" s="153">
        <f>SASpayroll!J64/1000000</f>
        <v>76111.346852000002</v>
      </c>
      <c r="L62" s="153">
        <f>SASpayroll!K64/1000000</f>
        <v>776.03433399999994</v>
      </c>
      <c r="M62" s="153">
        <f>SASpayroll!L64/1000000</f>
        <v>541.19980399999997</v>
      </c>
      <c r="N62" s="153">
        <f>SASpayroll!M64/1000000</f>
        <v>1317.234138</v>
      </c>
      <c r="O62" s="153">
        <f>SASpayroll!N64/1000000</f>
        <v>19117.764316000001</v>
      </c>
      <c r="P62" s="153">
        <f>SASpayroll!O64/1000000</f>
        <v>2511.674446</v>
      </c>
      <c r="Q62" s="153">
        <f>SASpayroll!P64/1000000</f>
        <v>9209.4729690000004</v>
      </c>
      <c r="R62" s="153">
        <f>SASpayroll!Q64/1000000</f>
        <v>2606.703454</v>
      </c>
      <c r="S62" s="153">
        <f>SASpayroll!R64/1000000</f>
        <v>708.05400399999996</v>
      </c>
      <c r="T62" s="153">
        <f>SASpayroll!S64/1000000</f>
        <v>10746.522607999999</v>
      </c>
      <c r="U62" s="153">
        <f>SASpayroll!T64/1000000</f>
        <v>3175.7527669999999</v>
      </c>
      <c r="V62" s="153">
        <f>SASpayroll!U64/1000000</f>
        <v>1656.3985270000001</v>
      </c>
      <c r="W62" s="153">
        <f>SASpayroll!V64/1000000</f>
        <v>11412.358485999999</v>
      </c>
      <c r="X62" s="153">
        <f>trustfund2015!K72/1000</f>
        <v>13589.059952</v>
      </c>
      <c r="Y62" s="153">
        <f>SASpayroll!W64/1000000</f>
        <v>99.226746000000006</v>
      </c>
      <c r="Z62" s="246">
        <f t="shared" si="0"/>
        <v>34387.657865999994</v>
      </c>
    </row>
    <row r="63" spans="1:26">
      <c r="A63" s="13">
        <f t="shared" si="1"/>
        <v>2072</v>
      </c>
      <c r="B63" s="158">
        <f>SASpayroll!B65</f>
        <v>466254</v>
      </c>
      <c r="C63" s="151">
        <f>SASpayroll!C65</f>
        <v>237452</v>
      </c>
      <c r="D63" s="151">
        <f>SASpayroll!D65</f>
        <v>226975</v>
      </c>
      <c r="E63" s="151">
        <f>SASpayroll!E65</f>
        <v>13911</v>
      </c>
      <c r="F63" s="151">
        <f>SASpayroll!F65</f>
        <v>96617</v>
      </c>
      <c r="G63" s="151">
        <f>SASpayroll!AG65</f>
        <v>8412</v>
      </c>
      <c r="H63" s="151">
        <f>SASpayroll!G65</f>
        <v>3182</v>
      </c>
      <c r="I63" s="151">
        <f>SASpayroll!H65</f>
        <v>67856</v>
      </c>
      <c r="J63" s="153">
        <f>SASpayroll!I65/1000000</f>
        <v>99324.054944999996</v>
      </c>
      <c r="K63" s="153">
        <f>SASpayroll!J65/1000000</f>
        <v>79856.273228000005</v>
      </c>
      <c r="L63" s="153">
        <f>SASpayroll!K65/1000000</f>
        <v>814.42580699999996</v>
      </c>
      <c r="M63" s="153">
        <f>SASpayroll!L65/1000000</f>
        <v>568.11811899999998</v>
      </c>
      <c r="N63" s="153">
        <f>SASpayroll!M65/1000000</f>
        <v>1382.5439260000001</v>
      </c>
      <c r="O63" s="153">
        <f>SASpayroll!N65/1000000</f>
        <v>20217.308574999999</v>
      </c>
      <c r="P63" s="153">
        <f>SASpayroll!O65/1000000</f>
        <v>2635.2570169999999</v>
      </c>
      <c r="Q63" s="153">
        <f>SASpayroll!P65/1000000</f>
        <v>9662.6090609999992</v>
      </c>
      <c r="R63" s="153">
        <f>SASpayroll!Q65/1000000</f>
        <v>2737.489853</v>
      </c>
      <c r="S63" s="153">
        <f>SASpayroll!R65/1000000</f>
        <v>754.46401800000001</v>
      </c>
      <c r="T63" s="153">
        <f>SASpayroll!S65/1000000</f>
        <v>11289.479013</v>
      </c>
      <c r="U63" s="153">
        <f>SASpayroll!T65/1000000</f>
        <v>3336.6843229999999</v>
      </c>
      <c r="V63" s="153">
        <f>SASpayroll!U65/1000000</f>
        <v>1742.2521879999999</v>
      </c>
      <c r="W63" s="153">
        <f>SASpayroll!V65/1000000</f>
        <v>11933.399289999999</v>
      </c>
      <c r="X63" s="153">
        <f>trustfund2015!K73/1000</f>
        <v>14229.572335000001</v>
      </c>
      <c r="Y63" s="153">
        <f>SASpayroll!W65/1000000</f>
        <v>97.939749000000006</v>
      </c>
      <c r="Z63" s="246">
        <f t="shared" si="0"/>
        <v>36305.77977600001</v>
      </c>
    </row>
    <row r="64" spans="1:26">
      <c r="A64" s="13">
        <f t="shared" si="1"/>
        <v>2073</v>
      </c>
      <c r="B64" s="158">
        <f>SASpayroll!B66</f>
        <v>468371</v>
      </c>
      <c r="C64" s="151">
        <f>SASpayroll!C66</f>
        <v>238341</v>
      </c>
      <c r="D64" s="151">
        <f>SASpayroll!D66</f>
        <v>227871</v>
      </c>
      <c r="E64" s="151">
        <f>SASpayroll!E66</f>
        <v>14087</v>
      </c>
      <c r="F64" s="151">
        <f>SASpayroll!F66</f>
        <v>97168</v>
      </c>
      <c r="G64" s="151">
        <f>SASpayroll!AG66</f>
        <v>8521</v>
      </c>
      <c r="H64" s="151">
        <f>SASpayroll!G66</f>
        <v>3283</v>
      </c>
      <c r="I64" s="151">
        <f>SASpayroll!H66</f>
        <v>68337</v>
      </c>
      <c r="J64" s="153">
        <f>SASpayroll!I66/1000000</f>
        <v>104284.602497</v>
      </c>
      <c r="K64" s="153">
        <f>SASpayroll!J66/1000000</f>
        <v>83293.739530000006</v>
      </c>
      <c r="L64" s="153">
        <f>SASpayroll!K66/1000000</f>
        <v>857.18937000000005</v>
      </c>
      <c r="M64" s="153">
        <f>SASpayroll!L66/1000000</f>
        <v>598.06352500000003</v>
      </c>
      <c r="N64" s="153">
        <f>SASpayroll!M66/1000000</f>
        <v>1455.2528950000001</v>
      </c>
      <c r="O64" s="153">
        <f>SASpayroll!N66/1000000</f>
        <v>21507.910618999998</v>
      </c>
      <c r="P64" s="153">
        <f>SASpayroll!O66/1000000</f>
        <v>2748.6934040000001</v>
      </c>
      <c r="Q64" s="153">
        <f>SASpayroll!P66/1000000</f>
        <v>10078.542482999999</v>
      </c>
      <c r="R64" s="153">
        <f>SASpayroll!Q66/1000000</f>
        <v>2865.9273020000001</v>
      </c>
      <c r="S64" s="153">
        <f>SASpayroll!R66/1000000</f>
        <v>810.52072699999997</v>
      </c>
      <c r="T64" s="153">
        <f>SASpayroll!S66/1000000</f>
        <v>11869.661456</v>
      </c>
      <c r="U64" s="153">
        <f>SASpayroll!T66/1000000</f>
        <v>3509.1287280000001</v>
      </c>
      <c r="V64" s="153">
        <f>SASpayroll!U66/1000000</f>
        <v>1835.560326</v>
      </c>
      <c r="W64" s="153">
        <f>SASpayroll!V66/1000000</f>
        <v>12471.164792</v>
      </c>
      <c r="X64" s="153">
        <f>trustfund2015!K74/1000</f>
        <v>14892.304682</v>
      </c>
      <c r="Y64" s="153">
        <f>SASpayroll!W66/1000000</f>
        <v>105.209862</v>
      </c>
      <c r="Z64" s="246">
        <f t="shared" si="0"/>
        <v>38392.870175000004</v>
      </c>
    </row>
    <row r="65" spans="1:26">
      <c r="A65" s="13">
        <f t="shared" si="1"/>
        <v>2074</v>
      </c>
      <c r="B65" s="158">
        <f>SASpayroll!B67</f>
        <v>470690</v>
      </c>
      <c r="C65" s="151">
        <f>SASpayroll!C67</f>
        <v>239713</v>
      </c>
      <c r="D65" s="151">
        <f>SASpayroll!D67</f>
        <v>229351</v>
      </c>
      <c r="E65" s="151">
        <f>SASpayroll!E67</f>
        <v>14100</v>
      </c>
      <c r="F65" s="151">
        <f>SASpayroll!F67</f>
        <v>97929</v>
      </c>
      <c r="G65" s="151">
        <f>SASpayroll!AG67</f>
        <v>8440</v>
      </c>
      <c r="H65" s="151">
        <f>SASpayroll!G67</f>
        <v>3217</v>
      </c>
      <c r="I65" s="151">
        <f>SASpayroll!H67</f>
        <v>68624</v>
      </c>
      <c r="J65" s="153">
        <f>SASpayroll!I67/1000000</f>
        <v>108903.28344</v>
      </c>
      <c r="K65" s="153">
        <f>SASpayroll!J67/1000000</f>
        <v>86967.197549000004</v>
      </c>
      <c r="L65" s="153">
        <f>SASpayroll!K67/1000000</f>
        <v>896.930249</v>
      </c>
      <c r="M65" s="153">
        <f>SASpayroll!L67/1000000</f>
        <v>626.01935200000003</v>
      </c>
      <c r="N65" s="153">
        <f>SASpayroll!M67/1000000</f>
        <v>1522.949601</v>
      </c>
      <c r="O65" s="153">
        <f>SASpayroll!N67/1000000</f>
        <v>22737.405298000001</v>
      </c>
      <c r="P65" s="153">
        <f>SASpayroll!O67/1000000</f>
        <v>2869.9175190000001</v>
      </c>
      <c r="Q65" s="153">
        <f>SASpayroll!P67/1000000</f>
        <v>10523.030903000001</v>
      </c>
      <c r="R65" s="153">
        <f>SASpayroll!Q67/1000000</f>
        <v>3002.4812849999998</v>
      </c>
      <c r="S65" s="153">
        <f>SASpayroll!R67/1000000</f>
        <v>857.74917500000004</v>
      </c>
      <c r="T65" s="153">
        <f>SASpayroll!S67/1000000</f>
        <v>12523.311489</v>
      </c>
      <c r="U65" s="153">
        <f>SASpayroll!T67/1000000</f>
        <v>3699.3563399999998</v>
      </c>
      <c r="V65" s="153">
        <f>SASpayroll!U67/1000000</f>
        <v>1911.1528760000001</v>
      </c>
      <c r="W65" s="153">
        <f>SASpayroll!V67/1000000</f>
        <v>13039.191199000001</v>
      </c>
      <c r="X65" s="153">
        <f>trustfund2015!K75/1000</f>
        <v>15549.503225999999</v>
      </c>
      <c r="Y65" s="153">
        <f>SASpayroll!W67/1000000</f>
        <v>104.86756800000001</v>
      </c>
      <c r="Z65" s="246">
        <f t="shared" si="0"/>
        <v>40558.881214999994</v>
      </c>
    </row>
    <row r="66" spans="1:26">
      <c r="A66" s="13">
        <f t="shared" si="1"/>
        <v>2075</v>
      </c>
      <c r="B66" s="158">
        <f>SASpayroll!B68</f>
        <v>472822</v>
      </c>
      <c r="C66" s="151">
        <f>SASpayroll!C68</f>
        <v>240372</v>
      </c>
      <c r="D66" s="151">
        <f>SASpayroll!D68</f>
        <v>230119</v>
      </c>
      <c r="E66" s="151">
        <f>SASpayroll!E68</f>
        <v>14155</v>
      </c>
      <c r="F66" s="151">
        <f>SASpayroll!F68</f>
        <v>98495</v>
      </c>
      <c r="G66" s="151">
        <f>SASpayroll!AG68</f>
        <v>8419</v>
      </c>
      <c r="H66" s="151">
        <f>SASpayroll!G68</f>
        <v>3250</v>
      </c>
      <c r="I66" s="151">
        <f>SASpayroll!H68</f>
        <v>68938</v>
      </c>
      <c r="J66" s="153">
        <f>SASpayroll!I68/1000000</f>
        <v>112148.468845</v>
      </c>
      <c r="K66" s="153">
        <f>SASpayroll!J68/1000000</f>
        <v>89884.886025</v>
      </c>
      <c r="L66" s="153">
        <f>SASpayroll!K68/1000000</f>
        <v>940.77871000000005</v>
      </c>
      <c r="M66" s="153">
        <f>SASpayroll!L68/1000000</f>
        <v>656.56559500000003</v>
      </c>
      <c r="N66" s="153">
        <f>SASpayroll!M68/1000000</f>
        <v>1597.344306</v>
      </c>
      <c r="O66" s="153">
        <f>SASpayroll!N68/1000000</f>
        <v>23274.050916</v>
      </c>
      <c r="P66" s="153">
        <f>SASpayroll!O68/1000000</f>
        <v>2966.201239</v>
      </c>
      <c r="Q66" s="153">
        <f>SASpayroll!P68/1000000</f>
        <v>10876.071209</v>
      </c>
      <c r="R66" s="153">
        <f>SASpayroll!Q68/1000000</f>
        <v>3086.0371890000001</v>
      </c>
      <c r="S66" s="153">
        <f>SASpayroll!R68/1000000</f>
        <v>898.19644500000004</v>
      </c>
      <c r="T66" s="153">
        <f>SASpayroll!S68/1000000</f>
        <v>13226.603723</v>
      </c>
      <c r="U66" s="153">
        <f>SASpayroll!T68/1000000</f>
        <v>3906.8365180000001</v>
      </c>
      <c r="V66" s="153">
        <f>SASpayroll!U68/1000000</f>
        <v>1992.997533</v>
      </c>
      <c r="W66" s="153">
        <f>SASpayroll!V68/1000000</f>
        <v>13610.904747</v>
      </c>
      <c r="X66" s="153">
        <f>trustfund2015!K76/1000</f>
        <v>16223.617818000001</v>
      </c>
      <c r="Y66" s="153">
        <f>SASpayroll!W68/1000000</f>
        <v>108.881686</v>
      </c>
      <c r="Z66" s="246">
        <f t="shared" si="0"/>
        <v>41901.497735000004</v>
      </c>
    </row>
    <row r="67" spans="1:26">
      <c r="A67" s="13">
        <f t="shared" si="1"/>
        <v>2076</v>
      </c>
      <c r="B67" s="158">
        <f>SASpayroll!B69</f>
        <v>474919</v>
      </c>
      <c r="C67" s="151">
        <f>SASpayroll!C69</f>
        <v>241125</v>
      </c>
      <c r="D67" s="151">
        <f>SASpayroll!D69</f>
        <v>230741</v>
      </c>
      <c r="E67" s="151">
        <f>SASpayroll!E69</f>
        <v>14284</v>
      </c>
      <c r="F67" s="151">
        <f>SASpayroll!F69</f>
        <v>99006</v>
      </c>
      <c r="G67" s="151">
        <f>SASpayroll!AG69</f>
        <v>8479</v>
      </c>
      <c r="H67" s="151">
        <f>SASpayroll!G69</f>
        <v>3263</v>
      </c>
      <c r="I67" s="151">
        <f>SASpayroll!H69</f>
        <v>69631</v>
      </c>
      <c r="J67" s="153">
        <f>SASpayroll!I69/1000000</f>
        <v>117720.299073</v>
      </c>
      <c r="K67" s="153">
        <f>SASpayroll!J69/1000000</f>
        <v>94099.528519</v>
      </c>
      <c r="L67" s="153">
        <f>SASpayroll!K69/1000000</f>
        <v>988.05492000000004</v>
      </c>
      <c r="M67" s="153">
        <f>SASpayroll!L69/1000000</f>
        <v>689.66898300000003</v>
      </c>
      <c r="N67" s="153">
        <f>SASpayroll!M69/1000000</f>
        <v>1677.7239030000001</v>
      </c>
      <c r="O67" s="153">
        <f>SASpayroll!N69/1000000</f>
        <v>24506.060763000001</v>
      </c>
      <c r="P67" s="153">
        <f>SASpayroll!O69/1000000</f>
        <v>3105.2844409999998</v>
      </c>
      <c r="Q67" s="153">
        <f>SASpayroll!P69/1000000</f>
        <v>11386.042950999999</v>
      </c>
      <c r="R67" s="153">
        <f>SASpayroll!Q69/1000000</f>
        <v>3245.164518</v>
      </c>
      <c r="S67" s="153">
        <f>SASpayroll!R69/1000000</f>
        <v>938.08881599999995</v>
      </c>
      <c r="T67" s="153">
        <f>SASpayroll!S69/1000000</f>
        <v>13878.139493999999</v>
      </c>
      <c r="U67" s="153">
        <f>SASpayroll!T69/1000000</f>
        <v>4097.2986799999999</v>
      </c>
      <c r="V67" s="153">
        <f>SASpayroll!U69/1000000</f>
        <v>2086.476901</v>
      </c>
      <c r="W67" s="153">
        <f>SASpayroll!V69/1000000</f>
        <v>14186.378396</v>
      </c>
      <c r="X67" s="153">
        <f>trustfund2015!K77/1000</f>
        <v>16923.577758000003</v>
      </c>
      <c r="Y67" s="153">
        <f>SASpayroll!W69/1000000</f>
        <v>112.852543</v>
      </c>
      <c r="Z67" s="246">
        <f t="shared" si="0"/>
        <v>44119.649361999996</v>
      </c>
    </row>
    <row r="68" spans="1:26">
      <c r="A68" s="13">
        <f t="shared" si="1"/>
        <v>2077</v>
      </c>
      <c r="B68" s="158">
        <f>SASpayroll!B70</f>
        <v>477112</v>
      </c>
      <c r="C68" s="151">
        <f>SASpayroll!C70</f>
        <v>242653</v>
      </c>
      <c r="D68" s="151">
        <f>SASpayroll!D70</f>
        <v>232065</v>
      </c>
      <c r="E68" s="151">
        <f>SASpayroll!E70</f>
        <v>14306</v>
      </c>
      <c r="F68" s="151">
        <f>SASpayroll!F70</f>
        <v>99547</v>
      </c>
      <c r="G68" s="151">
        <f>SASpayroll!AG70</f>
        <v>8431</v>
      </c>
      <c r="H68" s="151">
        <f>SASpayroll!G70</f>
        <v>3164</v>
      </c>
      <c r="I68" s="151">
        <f>SASpayroll!H70</f>
        <v>69502</v>
      </c>
      <c r="J68" s="153">
        <f>SASpayroll!I70/1000000</f>
        <v>121964.04852700001</v>
      </c>
      <c r="K68" s="153">
        <f>SASpayroll!J70/1000000</f>
        <v>97827.367262</v>
      </c>
      <c r="L68" s="153">
        <f>SASpayroll!K70/1000000</f>
        <v>1035.5556140000001</v>
      </c>
      <c r="M68" s="153">
        <f>SASpayroll!L70/1000000</f>
        <v>723.03674000000001</v>
      </c>
      <c r="N68" s="153">
        <f>SASpayroll!M70/1000000</f>
        <v>1758.5923539999999</v>
      </c>
      <c r="O68" s="153">
        <f>SASpayroll!N70/1000000</f>
        <v>25703.987098000001</v>
      </c>
      <c r="P68" s="153">
        <f>SASpayroll!O70/1000000</f>
        <v>3228.30312</v>
      </c>
      <c r="Q68" s="153">
        <f>SASpayroll!P70/1000000</f>
        <v>11837.111439</v>
      </c>
      <c r="R68" s="153">
        <f>SASpayroll!Q70/1000000</f>
        <v>3361.5390170000001</v>
      </c>
      <c r="S68" s="153">
        <f>SASpayroll!R70/1000000</f>
        <v>995.51731900000004</v>
      </c>
      <c r="T68" s="153">
        <f>SASpayroll!S70/1000000</f>
        <v>14572.871160000001</v>
      </c>
      <c r="U68" s="153">
        <f>SASpayroll!T70/1000000</f>
        <v>4304.1408769999998</v>
      </c>
      <c r="V68" s="153">
        <f>SASpayroll!U70/1000000</f>
        <v>2169.0401360000001</v>
      </c>
      <c r="W68" s="153">
        <f>SASpayroll!V70/1000000</f>
        <v>14853.281671000001</v>
      </c>
      <c r="X68" s="153">
        <f>trustfund2015!K78/1000</f>
        <v>17694.699160999997</v>
      </c>
      <c r="Y68" s="153">
        <f>SASpayroll!W70/1000000</f>
        <v>113.72752300000001</v>
      </c>
      <c r="Z68" s="246">
        <f t="shared" si="0"/>
        <v>46195.043346000006</v>
      </c>
    </row>
    <row r="69" spans="1:26">
      <c r="A69" s="13">
        <f t="shared" si="1"/>
        <v>2078</v>
      </c>
      <c r="B69" s="158">
        <f>SASpayroll!B71</f>
        <v>479161</v>
      </c>
      <c r="C69" s="151">
        <f>SASpayroll!C71</f>
        <v>243773</v>
      </c>
      <c r="D69" s="151">
        <f>SASpayroll!D71</f>
        <v>233185</v>
      </c>
      <c r="E69" s="151">
        <f>SASpayroll!E71</f>
        <v>14482</v>
      </c>
      <c r="F69" s="151">
        <f>SASpayroll!F71</f>
        <v>100038</v>
      </c>
      <c r="G69" s="151">
        <f>SASpayroll!AG71</f>
        <v>8406</v>
      </c>
      <c r="H69" s="151">
        <f>SASpayroll!G71</f>
        <v>3237</v>
      </c>
      <c r="I69" s="151">
        <f>SASpayroll!H71</f>
        <v>69923</v>
      </c>
      <c r="J69" s="153">
        <f>SASpayroll!I71/1000000</f>
        <v>127437.840958</v>
      </c>
      <c r="K69" s="153">
        <f>SASpayroll!J71/1000000</f>
        <v>102458.356052</v>
      </c>
      <c r="L69" s="153">
        <f>SASpayroll!K71/1000000</f>
        <v>1082.0328569999999</v>
      </c>
      <c r="M69" s="153">
        <f>SASpayroll!L71/1000000</f>
        <v>755.51614099999995</v>
      </c>
      <c r="N69" s="153">
        <f>SASpayroll!M71/1000000</f>
        <v>1837.548998</v>
      </c>
      <c r="O69" s="153">
        <f>SASpayroll!N71/1000000</f>
        <v>26514.626453000001</v>
      </c>
      <c r="P69" s="153">
        <f>SASpayroll!O71/1000000</f>
        <v>3381.1257500000002</v>
      </c>
      <c r="Q69" s="153">
        <f>SASpayroll!P71/1000000</f>
        <v>12397.461082</v>
      </c>
      <c r="R69" s="153">
        <f>SASpayroll!Q71/1000000</f>
        <v>3509.2384299999999</v>
      </c>
      <c r="S69" s="153">
        <f>SASpayroll!R71/1000000</f>
        <v>1043.8676840000001</v>
      </c>
      <c r="T69" s="153">
        <f>SASpayroll!S71/1000000</f>
        <v>15345.29348</v>
      </c>
      <c r="U69" s="153">
        <f>SASpayroll!T71/1000000</f>
        <v>4534.1814439999998</v>
      </c>
      <c r="V69" s="153">
        <f>SASpayroll!U71/1000000</f>
        <v>2283.8368489999998</v>
      </c>
      <c r="W69" s="153">
        <f>SASpayroll!V71/1000000</f>
        <v>15458.727797</v>
      </c>
      <c r="X69" s="153">
        <f>trustfund2015!K79/1000</f>
        <v>18434.571230000001</v>
      </c>
      <c r="Y69" s="153">
        <f>SASpayroll!W71/1000000</f>
        <v>119.807813</v>
      </c>
      <c r="Z69" s="246">
        <f t="shared" si="0"/>
        <v>48171.415279999994</v>
      </c>
    </row>
    <row r="70" spans="1:26">
      <c r="A70" s="13">
        <f t="shared" si="1"/>
        <v>2079</v>
      </c>
      <c r="B70" s="158">
        <f>SASpayroll!B72</f>
        <v>481286</v>
      </c>
      <c r="C70" s="151">
        <f>SASpayroll!C72</f>
        <v>245550</v>
      </c>
      <c r="D70" s="151">
        <f>SASpayroll!D72</f>
        <v>234862</v>
      </c>
      <c r="E70" s="151">
        <f>SASpayroll!E72</f>
        <v>14606</v>
      </c>
      <c r="F70" s="151">
        <f>SASpayroll!F72</f>
        <v>100678</v>
      </c>
      <c r="G70" s="151">
        <f>SASpayroll!AG72</f>
        <v>8557</v>
      </c>
      <c r="H70" s="151">
        <f>SASpayroll!G72</f>
        <v>3207</v>
      </c>
      <c r="I70" s="151">
        <f>SASpayroll!H72</f>
        <v>70816</v>
      </c>
      <c r="J70" s="153">
        <f>SASpayroll!I72/1000000</f>
        <v>134093.89232700001</v>
      </c>
      <c r="K70" s="153">
        <f>SASpayroll!J72/1000000</f>
        <v>107479.382107</v>
      </c>
      <c r="L70" s="153">
        <f>SASpayroll!K72/1000000</f>
        <v>1131.4481229999999</v>
      </c>
      <c r="M70" s="153">
        <f>SASpayroll!L72/1000000</f>
        <v>790.18266600000004</v>
      </c>
      <c r="N70" s="153">
        <f>SASpayroll!M72/1000000</f>
        <v>1921.630789</v>
      </c>
      <c r="O70" s="153">
        <f>SASpayroll!N72/1000000</f>
        <v>28232.858972000002</v>
      </c>
      <c r="P70" s="153">
        <f>SASpayroll!O72/1000000</f>
        <v>3546.81961</v>
      </c>
      <c r="Q70" s="153">
        <f>SASpayroll!P72/1000000</f>
        <v>13005.005235000001</v>
      </c>
      <c r="R70" s="153">
        <f>SASpayroll!Q72/1000000</f>
        <v>3695.48767</v>
      </c>
      <c r="S70" s="153">
        <f>SASpayroll!R72/1000000</f>
        <v>1110.109393</v>
      </c>
      <c r="T70" s="153">
        <f>SASpayroll!S72/1000000</f>
        <v>16112.125679999999</v>
      </c>
      <c r="U70" s="153">
        <f>SASpayroll!T72/1000000</f>
        <v>4761.6324880000002</v>
      </c>
      <c r="V70" s="153">
        <f>SASpayroll!U72/1000000</f>
        <v>2383.5871699999998</v>
      </c>
      <c r="W70" s="153">
        <f>SASpayroll!V72/1000000</f>
        <v>16114.753553</v>
      </c>
      <c r="X70" s="153">
        <f>trustfund2015!K80/1000</f>
        <v>19232.102932999998</v>
      </c>
      <c r="Y70" s="153">
        <f>SASpayroll!W72/1000000</f>
        <v>122.68431699999999</v>
      </c>
      <c r="Z70" s="246">
        <f t="shared" si="0"/>
        <v>51109.251798000005</v>
      </c>
    </row>
    <row r="71" spans="1:26">
      <c r="A71" s="13">
        <f t="shared" si="1"/>
        <v>2080</v>
      </c>
      <c r="B71" s="158">
        <f>SASpayroll!B73</f>
        <v>483642</v>
      </c>
      <c r="C71" s="151">
        <f>SASpayroll!C73</f>
        <v>246250</v>
      </c>
      <c r="D71" s="151">
        <f>SASpayroll!D73</f>
        <v>235629</v>
      </c>
      <c r="E71" s="151">
        <f>SASpayroll!E73</f>
        <v>14553</v>
      </c>
      <c r="F71" s="151">
        <f>SASpayroll!F73</f>
        <v>101591</v>
      </c>
      <c r="G71" s="151">
        <f>SASpayroll!AG73</f>
        <v>8645</v>
      </c>
      <c r="H71" s="151">
        <f>SASpayroll!G73</f>
        <v>3222</v>
      </c>
      <c r="I71" s="151">
        <f>SASpayroll!H73</f>
        <v>71521</v>
      </c>
      <c r="J71" s="153">
        <f>SASpayroll!I73/1000000</f>
        <v>138276.869886</v>
      </c>
      <c r="K71" s="153">
        <f>SASpayroll!J73/1000000</f>
        <v>111311.51951899999</v>
      </c>
      <c r="L71" s="153">
        <f>SASpayroll!K73/1000000</f>
        <v>1197.2400580000001</v>
      </c>
      <c r="M71" s="153">
        <f>SASpayroll!L73/1000000</f>
        <v>836.20412899999997</v>
      </c>
      <c r="N71" s="153">
        <f>SASpayroll!M73/1000000</f>
        <v>2033.4441859999999</v>
      </c>
      <c r="O71" s="153">
        <f>SASpayroll!N73/1000000</f>
        <v>29329.853449999999</v>
      </c>
      <c r="P71" s="153">
        <f>SASpayroll!O73/1000000</f>
        <v>3673.2801439999998</v>
      </c>
      <c r="Q71" s="153">
        <f>SASpayroll!P73/1000000</f>
        <v>13468.693862</v>
      </c>
      <c r="R71" s="153">
        <f>SASpayroll!Q73/1000000</f>
        <v>3819.2289820000001</v>
      </c>
      <c r="S71" s="153">
        <f>SASpayroll!R73/1000000</f>
        <v>1164.3026440000001</v>
      </c>
      <c r="T71" s="153">
        <f>SASpayroll!S73/1000000</f>
        <v>16987.818512000002</v>
      </c>
      <c r="U71" s="153">
        <f>SASpayroll!T73/1000000</f>
        <v>5017.8680860000004</v>
      </c>
      <c r="V71" s="153">
        <f>SASpayroll!U73/1000000</f>
        <v>2466.08356</v>
      </c>
      <c r="W71" s="153">
        <f>SASpayroll!V73/1000000</f>
        <v>16867.062405000001</v>
      </c>
      <c r="X71" s="153">
        <f>trustfund2015!K81/1000</f>
        <v>20099.422888999998</v>
      </c>
      <c r="Y71" s="153">
        <f>SASpayroll!W73/1000000</f>
        <v>127.689042</v>
      </c>
      <c r="Z71" s="246">
        <f t="shared" ref="Z71:Z76" si="2">O71+P71+Q71+R71+S71+T71+U71+-X71-Y71</f>
        <v>53233.933749000018</v>
      </c>
    </row>
    <row r="72" spans="1:26">
      <c r="A72" s="13">
        <f t="shared" ref="A72:A76" si="3">A71+1</f>
        <v>2081</v>
      </c>
      <c r="B72" s="158">
        <f>SASpayroll!B74</f>
        <v>486376</v>
      </c>
      <c r="C72" s="151">
        <f>SASpayroll!C74</f>
        <v>247388</v>
      </c>
      <c r="D72" s="151">
        <f>SASpayroll!D74</f>
        <v>236833</v>
      </c>
      <c r="E72" s="151">
        <f>SASpayroll!E74</f>
        <v>14787</v>
      </c>
      <c r="F72" s="151">
        <f>SASpayroll!F74</f>
        <v>102286</v>
      </c>
      <c r="G72" s="151">
        <f>SASpayroll!AG74</f>
        <v>8769</v>
      </c>
      <c r="H72" s="151">
        <f>SASpayroll!G74</f>
        <v>3200</v>
      </c>
      <c r="I72" s="151">
        <f>SASpayroll!H74</f>
        <v>71942</v>
      </c>
      <c r="J72" s="153">
        <f>SASpayroll!I74/1000000</f>
        <v>145619.18590700001</v>
      </c>
      <c r="K72" s="153">
        <f>SASpayroll!J74/1000000</f>
        <v>116799.76339599999</v>
      </c>
      <c r="L72" s="153">
        <f>SASpayroll!K74/1000000</f>
        <v>1254.4039519999999</v>
      </c>
      <c r="M72" s="153">
        <f>SASpayroll!L74/1000000</f>
        <v>876.22851400000002</v>
      </c>
      <c r="N72" s="153">
        <f>SASpayroll!M74/1000000</f>
        <v>2130.632466</v>
      </c>
      <c r="O72" s="153">
        <f>SASpayroll!N74/1000000</f>
        <v>31066.444755</v>
      </c>
      <c r="P72" s="153">
        <f>SASpayroll!O74/1000000</f>
        <v>3854.3921919999998</v>
      </c>
      <c r="Q72" s="153">
        <f>SASpayroll!P74/1000000</f>
        <v>14132.771371000001</v>
      </c>
      <c r="R72" s="153">
        <f>SASpayroll!Q74/1000000</f>
        <v>4013.5113839999999</v>
      </c>
      <c r="S72" s="153">
        <f>SASpayroll!R74/1000000</f>
        <v>1245.697541</v>
      </c>
      <c r="T72" s="153">
        <f>SASpayroll!S74/1000000</f>
        <v>17898.042833</v>
      </c>
      <c r="U72" s="153">
        <f>SASpayroll!T74/1000000</f>
        <v>5283.8961490000002</v>
      </c>
      <c r="V72" s="153">
        <f>SASpayroll!U74/1000000</f>
        <v>2599.462489</v>
      </c>
      <c r="W72" s="153">
        <f>SASpayroll!V74/1000000</f>
        <v>17632.629418</v>
      </c>
      <c r="X72" s="153">
        <f>trustfund2015!K82/1000</f>
        <v>21045.313427999998</v>
      </c>
      <c r="Y72" s="153">
        <f>SASpayroll!W74/1000000</f>
        <v>130.20203100000001</v>
      </c>
      <c r="Z72" s="246">
        <f t="shared" si="2"/>
        <v>56319.240766000024</v>
      </c>
    </row>
    <row r="73" spans="1:26">
      <c r="A73" s="13">
        <f t="shared" si="3"/>
        <v>2082</v>
      </c>
      <c r="B73" s="158">
        <f>SASpayroll!B75</f>
        <v>488347</v>
      </c>
      <c r="C73" s="151">
        <f>SASpayroll!C75</f>
        <v>247919</v>
      </c>
      <c r="D73" s="151">
        <f>SASpayroll!D75</f>
        <v>237120</v>
      </c>
      <c r="E73" s="151">
        <f>SASpayroll!E75</f>
        <v>14976</v>
      </c>
      <c r="F73" s="151">
        <f>SASpayroll!F75</f>
        <v>102669</v>
      </c>
      <c r="G73" s="151">
        <f>SASpayroll!AG75</f>
        <v>8896</v>
      </c>
      <c r="H73" s="151">
        <f>SASpayroll!G75</f>
        <v>3227</v>
      </c>
      <c r="I73" s="151">
        <f>SASpayroll!H75</f>
        <v>72279</v>
      </c>
      <c r="J73" s="153">
        <f>SASpayroll!I75/1000000</f>
        <v>151153.82460699999</v>
      </c>
      <c r="K73" s="153">
        <f>SASpayroll!J75/1000000</f>
        <v>121445.610235</v>
      </c>
      <c r="L73" s="153">
        <f>SASpayroll!K75/1000000</f>
        <v>1307.2870740000001</v>
      </c>
      <c r="M73" s="153">
        <f>SASpayroll!L75/1000000</f>
        <v>913.11483999999996</v>
      </c>
      <c r="N73" s="153">
        <f>SASpayroll!M75/1000000</f>
        <v>2220.401914</v>
      </c>
      <c r="O73" s="153">
        <f>SASpayroll!N75/1000000</f>
        <v>32370.802132000001</v>
      </c>
      <c r="P73" s="153">
        <f>SASpayroll!O75/1000000</f>
        <v>4007.7051379999998</v>
      </c>
      <c r="Q73" s="153">
        <f>SASpayroll!P75/1000000</f>
        <v>14694.918838</v>
      </c>
      <c r="R73" s="153">
        <f>SASpayroll!Q75/1000000</f>
        <v>4168.9404080000004</v>
      </c>
      <c r="S73" s="153">
        <f>SASpayroll!R75/1000000</f>
        <v>1298.8563899999999</v>
      </c>
      <c r="T73" s="153">
        <f>SASpayroll!S75/1000000</f>
        <v>18769.575302000001</v>
      </c>
      <c r="U73" s="153">
        <f>SASpayroll!T75/1000000</f>
        <v>5540.1857669999999</v>
      </c>
      <c r="V73" s="153">
        <f>SASpayroll!U75/1000000</f>
        <v>2736.7891260000001</v>
      </c>
      <c r="W73" s="153">
        <f>SASpayroll!V75/1000000</f>
        <v>18369.347108000002</v>
      </c>
      <c r="X73" s="153">
        <f>trustfund2015!K83/1000</f>
        <v>21961.798350000001</v>
      </c>
      <c r="Y73" s="153">
        <f>SASpayroll!W75/1000000</f>
        <v>135.51958099999999</v>
      </c>
      <c r="Z73" s="246">
        <f t="shared" si="2"/>
        <v>58753.666044000012</v>
      </c>
    </row>
    <row r="74" spans="1:26">
      <c r="A74" s="13">
        <f t="shared" si="3"/>
        <v>2083</v>
      </c>
      <c r="B74" s="158">
        <f>SASpayroll!B76</f>
        <v>490653</v>
      </c>
      <c r="C74" s="151">
        <f>SASpayroll!C76</f>
        <v>249437</v>
      </c>
      <c r="D74" s="151">
        <f>SASpayroll!D76</f>
        <v>238713</v>
      </c>
      <c r="E74" s="151">
        <f>SASpayroll!E76</f>
        <v>15147</v>
      </c>
      <c r="F74" s="151">
        <f>SASpayroll!F76</f>
        <v>103432</v>
      </c>
      <c r="G74" s="151">
        <f>SASpayroll!AG76</f>
        <v>9081</v>
      </c>
      <c r="H74" s="151">
        <f>SASpayroll!G76</f>
        <v>3250</v>
      </c>
      <c r="I74" s="151">
        <f>SASpayroll!H76</f>
        <v>73764</v>
      </c>
      <c r="J74" s="153">
        <f>SASpayroll!I76/1000000</f>
        <v>159362.08560699999</v>
      </c>
      <c r="K74" s="153">
        <f>SASpayroll!J76/1000000</f>
        <v>127414.568848</v>
      </c>
      <c r="L74" s="153">
        <f>SASpayroll!K76/1000000</f>
        <v>1387.197124</v>
      </c>
      <c r="M74" s="153">
        <f>SASpayroll!L76/1000000</f>
        <v>969.21341800000005</v>
      </c>
      <c r="N74" s="153">
        <f>SASpayroll!M76/1000000</f>
        <v>2356.4105420000001</v>
      </c>
      <c r="O74" s="153">
        <f>SASpayroll!N76/1000000</f>
        <v>34490.903150999999</v>
      </c>
      <c r="P74" s="153">
        <f>SASpayroll!O76/1000000</f>
        <v>4204.6807719999997</v>
      </c>
      <c r="Q74" s="153">
        <f>SASpayroll!P76/1000000</f>
        <v>15417.162831</v>
      </c>
      <c r="R74" s="153">
        <f>SASpayroll!Q76/1000000</f>
        <v>4398.1829580000003</v>
      </c>
      <c r="S74" s="153">
        <f>SASpayroll!R76/1000000</f>
        <v>1384.035511</v>
      </c>
      <c r="T74" s="153">
        <f>SASpayroll!S76/1000000</f>
        <v>19770.231081999998</v>
      </c>
      <c r="U74" s="153">
        <f>SASpayroll!T76/1000000</f>
        <v>5836.2958520000002</v>
      </c>
      <c r="V74" s="153">
        <f>SASpayroll!U76/1000000</f>
        <v>2869.8971809999998</v>
      </c>
      <c r="W74" s="153">
        <f>SASpayroll!V76/1000000</f>
        <v>19171.009447</v>
      </c>
      <c r="X74" s="153">
        <f>trustfund2015!K84/1000</f>
        <v>22938.360495000001</v>
      </c>
      <c r="Y74" s="153">
        <f>SASpayroll!W76/1000000</f>
        <v>140.050049</v>
      </c>
      <c r="Z74" s="246">
        <f t="shared" si="2"/>
        <v>62423.081612999988</v>
      </c>
    </row>
    <row r="75" spans="1:26">
      <c r="A75" s="13">
        <f t="shared" si="3"/>
        <v>2084</v>
      </c>
      <c r="B75" s="158">
        <f>SASpayroll!B77</f>
        <v>492689</v>
      </c>
      <c r="C75" s="151">
        <f>SASpayroll!C77</f>
        <v>250940</v>
      </c>
      <c r="D75" s="151">
        <f>SASpayroll!D77</f>
        <v>240088</v>
      </c>
      <c r="E75" s="151">
        <f>SASpayroll!E77</f>
        <v>15177</v>
      </c>
      <c r="F75" s="151">
        <f>SASpayroll!F77</f>
        <v>104126</v>
      </c>
      <c r="G75" s="151">
        <f>SASpayroll!AG77</f>
        <v>8912</v>
      </c>
      <c r="H75" s="151">
        <f>SASpayroll!G77</f>
        <v>3174</v>
      </c>
      <c r="I75" s="151">
        <f>SASpayroll!H77</f>
        <v>74056</v>
      </c>
      <c r="J75" s="153">
        <f>SASpayroll!I77/1000000</f>
        <v>164448.62281599999</v>
      </c>
      <c r="K75" s="153">
        <f>SASpayroll!J77/1000000</f>
        <v>132084.864676</v>
      </c>
      <c r="L75" s="153">
        <f>SASpayroll!K77/1000000</f>
        <v>1455.889968</v>
      </c>
      <c r="M75" s="153">
        <f>SASpayroll!L77/1000000</f>
        <v>1017.356924</v>
      </c>
      <c r="N75" s="153">
        <f>SASpayroll!M77/1000000</f>
        <v>2473.2468920000001</v>
      </c>
      <c r="O75" s="153">
        <f>SASpayroll!N77/1000000</f>
        <v>35515.759850000002</v>
      </c>
      <c r="P75" s="153">
        <f>SASpayroll!O77/1000000</f>
        <v>4358.800534</v>
      </c>
      <c r="Q75" s="153">
        <f>SASpayroll!P77/1000000</f>
        <v>15982.268625999999</v>
      </c>
      <c r="R75" s="153">
        <f>SASpayroll!Q77/1000000</f>
        <v>4533.620578</v>
      </c>
      <c r="S75" s="153">
        <f>SASpayroll!R77/1000000</f>
        <v>1442.7525290000001</v>
      </c>
      <c r="T75" s="153">
        <f>SASpayroll!S77/1000000</f>
        <v>20736.364530999999</v>
      </c>
      <c r="U75" s="153">
        <f>SASpayroll!T77/1000000</f>
        <v>6123.3990899999999</v>
      </c>
      <c r="V75" s="153">
        <f>SASpayroll!U77/1000000</f>
        <v>2992.7906419999999</v>
      </c>
      <c r="W75" s="153">
        <f>SASpayroll!V77/1000000</f>
        <v>20017.362451000001</v>
      </c>
      <c r="X75" s="153">
        <f>trustfund2015!K85/1000</f>
        <v>23928.968094</v>
      </c>
      <c r="Y75" s="153">
        <f>SASpayroll!W77/1000000</f>
        <v>141.44612699999999</v>
      </c>
      <c r="Z75" s="246">
        <f t="shared" si="2"/>
        <v>64622.551517000014</v>
      </c>
    </row>
    <row r="76" spans="1:26">
      <c r="A76" s="14">
        <f t="shared" si="3"/>
        <v>2085</v>
      </c>
      <c r="B76" s="190">
        <f>SASpayroll!B78</f>
        <v>494688</v>
      </c>
      <c r="C76" s="183">
        <f>SASpayroll!C78</f>
        <v>251494</v>
      </c>
      <c r="D76" s="183">
        <f>SASpayroll!D78</f>
        <v>240782</v>
      </c>
      <c r="E76" s="183">
        <f>SASpayroll!E78</f>
        <v>15258</v>
      </c>
      <c r="F76" s="183">
        <f>SASpayroll!F78</f>
        <v>105073</v>
      </c>
      <c r="G76" s="183">
        <f>SASpayroll!AG78</f>
        <v>8957</v>
      </c>
      <c r="H76" s="183">
        <f>SASpayroll!G78</f>
        <v>3134</v>
      </c>
      <c r="I76" s="183">
        <f>SASpayroll!H78</f>
        <v>74530</v>
      </c>
      <c r="J76" s="191">
        <f>SASpayroll!I78/1000000</f>
        <v>170515.233626</v>
      </c>
      <c r="K76" s="191">
        <f>SASpayroll!J78/1000000</f>
        <v>137554.20235199999</v>
      </c>
      <c r="L76" s="191">
        <f>SASpayroll!K78/1000000</f>
        <v>1513.458654</v>
      </c>
      <c r="M76" s="191">
        <f>SASpayroll!L78/1000000</f>
        <v>1057.792819</v>
      </c>
      <c r="N76" s="191">
        <f>SASpayroll!M78/1000000</f>
        <v>2571.2514729999998</v>
      </c>
      <c r="O76" s="191">
        <f>SASpayroll!N78/1000000</f>
        <v>36838.850580999999</v>
      </c>
      <c r="P76" s="191">
        <f>SASpayroll!O78/1000000</f>
        <v>4539.2886779999999</v>
      </c>
      <c r="Q76" s="191">
        <f>SASpayroll!P78/1000000</f>
        <v>16644.058485000001</v>
      </c>
      <c r="R76" s="191">
        <f>SASpayroll!Q78/1000000</f>
        <v>4691.9768409999997</v>
      </c>
      <c r="S76" s="191">
        <f>SASpayroll!R78/1000000</f>
        <v>1515.7383159999999</v>
      </c>
      <c r="T76" s="191">
        <f>SASpayroll!S78/1000000</f>
        <v>21809.165104</v>
      </c>
      <c r="U76" s="191">
        <f>SASpayroll!T78/1000000</f>
        <v>6437.0797700000003</v>
      </c>
      <c r="V76" s="191">
        <f>SASpayroll!U78/1000000</f>
        <v>3131.671057</v>
      </c>
      <c r="W76" s="191">
        <f>SASpayroll!V78/1000000</f>
        <v>20937.397529000002</v>
      </c>
      <c r="X76" s="191">
        <f>trustfund2015!K86/1000</f>
        <v>25030.173409000003</v>
      </c>
      <c r="Y76" s="191">
        <f>SASpayroll!W78/1000000</f>
        <v>142.18966499999999</v>
      </c>
      <c r="Z76" s="246">
        <f t="shared" si="2"/>
        <v>67303.794700999992</v>
      </c>
    </row>
    <row r="77" spans="1:26">
      <c r="A77" s="13" t="str">
        <f>NOTES!$A$3</f>
        <v>Source: DYNASIM3 ID912. Option FICA15:  Increase Payroll tax to 15.4% over 10 Years</v>
      </c>
    </row>
  </sheetData>
  <mergeCells count="3">
    <mergeCell ref="B3:I3"/>
    <mergeCell ref="J3:Y3"/>
    <mergeCell ref="A1:Y1"/>
  </mergeCells>
  <pageMargins left="0.25" right="0.25" top="0.75" bottom="0.75" header="0.3" footer="0.3"/>
  <pageSetup scale="47" orientation="portrait" r:id="rId1"/>
  <headerFooter>
    <oddFooter>&amp;L&amp;Z&amp;F  &amp;A&amp;R&amp;D</oddFooter>
  </headerFooter>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2"/>
  <sheetViews>
    <sheetView zoomScale="80" zoomScaleNormal="80" workbookViewId="0">
      <pane xSplit="1" ySplit="4" topLeftCell="B54" activePane="bottomRight" state="frozen"/>
      <selection activeCell="K28" sqref="K28"/>
      <selection pane="topRight" activeCell="K28" sqref="K28"/>
      <selection pane="bottomLeft" activeCell="K28" sqref="K28"/>
      <selection pane="bottomRight" activeCell="S6" sqref="S6:S88"/>
    </sheetView>
  </sheetViews>
  <sheetFormatPr defaultRowHeight="15"/>
  <cols>
    <col min="1" max="1" width="9.140625" style="213"/>
    <col min="2" max="2" width="3" style="213" customWidth="1"/>
    <col min="3" max="3" width="9.7109375" style="213" customWidth="1"/>
    <col min="4" max="15" width="9.140625" style="213"/>
    <col min="16" max="16" width="3.7109375" style="213" customWidth="1"/>
    <col min="17" max="17" width="10.5703125" style="214" bestFit="1" customWidth="1"/>
    <col min="18" max="18" width="8" style="213" customWidth="1"/>
    <col min="19" max="20" width="9.140625" style="213"/>
    <col min="21" max="21" width="10.42578125" style="213" customWidth="1"/>
    <col min="22" max="16384" width="9.140625" style="213"/>
  </cols>
  <sheetData>
    <row r="1" spans="1:22">
      <c r="A1" s="213" t="str">
        <f>+NOTES!A2</f>
        <v>Option: Increase Payroll tax to 15.4% over 10 Years</v>
      </c>
    </row>
    <row r="2" spans="1:22">
      <c r="A2" s="215" t="s">
        <v>389</v>
      </c>
      <c r="B2" s="215"/>
      <c r="C2" s="216"/>
      <c r="D2" s="216"/>
      <c r="E2" s="216"/>
      <c r="F2" s="216"/>
      <c r="G2" s="216"/>
      <c r="H2" s="216"/>
      <c r="I2" s="216"/>
      <c r="J2" s="216"/>
      <c r="K2" s="216"/>
      <c r="L2" s="216"/>
      <c r="M2" s="216"/>
      <c r="N2" s="216"/>
      <c r="O2" s="216"/>
      <c r="Q2" s="217"/>
    </row>
    <row r="3" spans="1:22">
      <c r="A3" s="218" t="s">
        <v>381</v>
      </c>
      <c r="B3" s="218"/>
      <c r="C3" s="219"/>
      <c r="D3" s="219"/>
      <c r="E3" s="219"/>
      <c r="F3" s="219"/>
      <c r="G3" s="219"/>
      <c r="H3" s="219" t="s">
        <v>382</v>
      </c>
      <c r="I3" s="219"/>
      <c r="J3" s="219"/>
      <c r="K3" s="219"/>
      <c r="L3" s="219"/>
      <c r="M3" s="219"/>
      <c r="N3" s="219"/>
      <c r="O3" s="219"/>
      <c r="P3" s="220"/>
      <c r="Q3" s="221"/>
      <c r="R3" s="220"/>
      <c r="S3" s="220"/>
    </row>
    <row r="4" spans="1:22" ht="33.75">
      <c r="A4" s="222" t="s">
        <v>368</v>
      </c>
      <c r="B4" s="222"/>
      <c r="C4" s="222" t="s">
        <v>369</v>
      </c>
      <c r="D4" s="222" t="s">
        <v>370</v>
      </c>
      <c r="E4" s="222" t="s">
        <v>371</v>
      </c>
      <c r="F4" s="222" t="s">
        <v>372</v>
      </c>
      <c r="G4" s="222" t="s">
        <v>373</v>
      </c>
      <c r="H4" s="222" t="s">
        <v>374</v>
      </c>
      <c r="I4" s="222" t="s">
        <v>294</v>
      </c>
      <c r="J4" s="222" t="s">
        <v>375</v>
      </c>
      <c r="K4" s="222" t="s">
        <v>376</v>
      </c>
      <c r="L4" s="222" t="s">
        <v>377</v>
      </c>
      <c r="M4" s="222" t="s">
        <v>378</v>
      </c>
      <c r="N4" s="222" t="s">
        <v>379</v>
      </c>
      <c r="O4" s="222" t="s">
        <v>380</v>
      </c>
      <c r="Q4" s="223" t="s">
        <v>383</v>
      </c>
      <c r="R4" s="222" t="s">
        <v>390</v>
      </c>
      <c r="S4" s="222" t="s">
        <v>391</v>
      </c>
      <c r="U4" s="213" t="s">
        <v>774</v>
      </c>
    </row>
    <row r="5" spans="1:22">
      <c r="A5" s="222"/>
      <c r="B5" s="222"/>
      <c r="C5" s="222"/>
      <c r="D5" s="222"/>
      <c r="E5" s="222"/>
      <c r="F5" s="222"/>
      <c r="G5" s="222"/>
      <c r="H5" s="222"/>
      <c r="I5" s="222"/>
      <c r="J5" s="222"/>
      <c r="K5" s="222"/>
      <c r="L5" s="222"/>
      <c r="M5" s="222"/>
      <c r="N5" s="222"/>
      <c r="O5" s="222"/>
      <c r="Q5" s="217"/>
    </row>
    <row r="6" spans="1:22">
      <c r="A6" s="224">
        <v>2005</v>
      </c>
      <c r="B6" s="224"/>
      <c r="C6" s="225">
        <v>1686839</v>
      </c>
      <c r="D6" s="225">
        <v>353.32900000000001</v>
      </c>
      <c r="E6" s="225">
        <v>592940</v>
      </c>
      <c r="F6" s="225">
        <v>14916</v>
      </c>
      <c r="G6" s="225">
        <v>-350</v>
      </c>
      <c r="H6" s="225">
        <v>607506</v>
      </c>
      <c r="I6" s="225">
        <v>94252</v>
      </c>
      <c r="J6" s="225">
        <v>701758</v>
      </c>
      <c r="K6" s="225">
        <v>520748</v>
      </c>
      <c r="L6" s="225">
        <v>5272</v>
      </c>
      <c r="M6" s="225">
        <v>3917</v>
      </c>
      <c r="N6" s="225">
        <v>529937</v>
      </c>
      <c r="O6" s="225">
        <v>1858660</v>
      </c>
      <c r="Q6" s="223">
        <f>I6/C6</f>
        <v>5.5874923451497152E-2</v>
      </c>
      <c r="R6" s="226">
        <f>J6/N6</f>
        <v>1.3242291064786946</v>
      </c>
      <c r="S6" s="226">
        <f>N6/U6</f>
        <v>0.11082434647687793</v>
      </c>
      <c r="U6" s="213">
        <f t="shared" ref="U6:U13" si="0">E6/0.124</f>
        <v>4781774.1935483869</v>
      </c>
      <c r="V6" s="229"/>
    </row>
    <row r="7" spans="1:22">
      <c r="A7" s="224">
        <v>2006</v>
      </c>
      <c r="B7" s="224"/>
      <c r="C7" s="225">
        <v>1858660</v>
      </c>
      <c r="D7" s="225">
        <v>353.32900000000001</v>
      </c>
      <c r="E7" s="225">
        <v>625594</v>
      </c>
      <c r="F7" s="225">
        <v>16858</v>
      </c>
      <c r="G7" s="225">
        <v>0</v>
      </c>
      <c r="H7" s="225">
        <v>642452</v>
      </c>
      <c r="I7" s="225">
        <v>102420</v>
      </c>
      <c r="J7" s="225">
        <v>744872</v>
      </c>
      <c r="K7" s="225">
        <v>546238</v>
      </c>
      <c r="L7" s="225">
        <v>5337</v>
      </c>
      <c r="M7" s="225">
        <v>3846</v>
      </c>
      <c r="N7" s="225">
        <v>555421</v>
      </c>
      <c r="O7" s="225">
        <v>2048112</v>
      </c>
      <c r="Q7" s="223">
        <v>5.5104214864472256E-2</v>
      </c>
      <c r="R7" s="226">
        <f t="shared" ref="R7:R70" si="1">J7/N7</f>
        <v>1.3410944130668447</v>
      </c>
      <c r="S7" s="226">
        <f t="shared" ref="S7:S70" si="2">N7/U7</f>
        <v>0.11009089601242979</v>
      </c>
      <c r="U7" s="213">
        <f t="shared" si="0"/>
        <v>5045112.9032258065</v>
      </c>
      <c r="V7" s="229"/>
    </row>
    <row r="8" spans="1:22">
      <c r="A8" s="224">
        <v>2007</v>
      </c>
      <c r="B8" s="224"/>
      <c r="C8" s="225">
        <v>2048112</v>
      </c>
      <c r="D8" s="225">
        <v>353.32900000000001</v>
      </c>
      <c r="E8" s="225">
        <v>656120</v>
      </c>
      <c r="F8" s="225">
        <v>18585</v>
      </c>
      <c r="G8" s="225">
        <v>8</v>
      </c>
      <c r="H8" s="225">
        <v>674713</v>
      </c>
      <c r="I8" s="225">
        <v>110176</v>
      </c>
      <c r="J8" s="225">
        <v>784889</v>
      </c>
      <c r="K8" s="225">
        <v>584939</v>
      </c>
      <c r="L8" s="225">
        <v>5542</v>
      </c>
      <c r="M8" s="225">
        <v>4020</v>
      </c>
      <c r="N8" s="225">
        <v>594501</v>
      </c>
      <c r="O8" s="225">
        <v>2238500</v>
      </c>
      <c r="Q8" s="223">
        <v>5.3793933144281172E-2</v>
      </c>
      <c r="R8" s="226">
        <f t="shared" si="1"/>
        <v>1.3202484100110849</v>
      </c>
      <c r="S8" s="226">
        <f t="shared" si="2"/>
        <v>0.11235463634700971</v>
      </c>
      <c r="U8" s="213">
        <f t="shared" si="0"/>
        <v>5291290.3225806449</v>
      </c>
      <c r="V8" s="229"/>
    </row>
    <row r="9" spans="1:22">
      <c r="A9" s="224">
        <v>2008</v>
      </c>
      <c r="B9" s="224"/>
      <c r="C9" s="225">
        <v>2238500</v>
      </c>
      <c r="D9" s="225">
        <v>353.32900000000001</v>
      </c>
      <c r="E9" s="225">
        <v>672122</v>
      </c>
      <c r="F9" s="225">
        <v>16879</v>
      </c>
      <c r="G9" s="225">
        <v>0</v>
      </c>
      <c r="H9" s="225">
        <v>689001</v>
      </c>
      <c r="I9" s="225">
        <v>116301</v>
      </c>
      <c r="J9" s="225">
        <v>805302</v>
      </c>
      <c r="K9" s="225">
        <v>615344</v>
      </c>
      <c r="L9" s="225">
        <v>5749</v>
      </c>
      <c r="M9" s="225">
        <v>4050</v>
      </c>
      <c r="N9" s="225">
        <v>625143</v>
      </c>
      <c r="O9" s="225">
        <v>2418658</v>
      </c>
      <c r="Q9" s="223">
        <v>5.1954880500335046E-2</v>
      </c>
      <c r="R9" s="226">
        <f t="shared" si="1"/>
        <v>1.2881884624797846</v>
      </c>
      <c r="S9" s="226">
        <f t="shared" si="2"/>
        <v>0.11533282945655698</v>
      </c>
      <c r="U9" s="213">
        <f t="shared" si="0"/>
        <v>5420338.7096774196</v>
      </c>
      <c r="V9" s="229"/>
    </row>
    <row r="10" spans="1:22">
      <c r="A10" s="224">
        <v>2009</v>
      </c>
      <c r="B10" s="224"/>
      <c r="C10" s="225">
        <v>2418658</v>
      </c>
      <c r="D10" s="225">
        <v>353.32900000000001</v>
      </c>
      <c r="E10" s="225">
        <v>667257</v>
      </c>
      <c r="F10" s="225">
        <v>21884</v>
      </c>
      <c r="G10" s="225">
        <v>0</v>
      </c>
      <c r="H10" s="225">
        <v>689141</v>
      </c>
      <c r="I10" s="225">
        <v>118349</v>
      </c>
      <c r="J10" s="225">
        <v>807490</v>
      </c>
      <c r="K10" s="225">
        <v>675482</v>
      </c>
      <c r="L10" s="225">
        <v>6182</v>
      </c>
      <c r="M10" s="225">
        <v>4137</v>
      </c>
      <c r="N10" s="225">
        <v>685801</v>
      </c>
      <c r="O10" s="225">
        <v>2540348</v>
      </c>
      <c r="Q10" s="223">
        <v>4.8931680295436562E-2</v>
      </c>
      <c r="R10" s="226">
        <f t="shared" si="1"/>
        <v>1.1774406861465643</v>
      </c>
      <c r="S10" s="226">
        <f t="shared" si="2"/>
        <v>0.12744613244971578</v>
      </c>
      <c r="U10" s="213">
        <f t="shared" si="0"/>
        <v>5381104.8387096776</v>
      </c>
      <c r="V10" s="229"/>
    </row>
    <row r="11" spans="1:22">
      <c r="A11" s="224">
        <v>2010</v>
      </c>
      <c r="B11" s="224"/>
      <c r="C11" s="225">
        <v>2540348</v>
      </c>
      <c r="D11" s="225">
        <v>353.32900000000001</v>
      </c>
      <c r="E11" s="225">
        <v>637283</v>
      </c>
      <c r="F11" s="225">
        <v>23942</v>
      </c>
      <c r="G11" s="225">
        <v>2405</v>
      </c>
      <c r="H11" s="225">
        <v>663630</v>
      </c>
      <c r="I11" s="225">
        <v>117498</v>
      </c>
      <c r="J11" s="225">
        <v>781128</v>
      </c>
      <c r="K11" s="225">
        <v>701609</v>
      </c>
      <c r="L11" s="225">
        <v>6525</v>
      </c>
      <c r="M11" s="225">
        <v>4392</v>
      </c>
      <c r="N11" s="225">
        <v>712526</v>
      </c>
      <c r="O11" s="225">
        <v>2608950</v>
      </c>
      <c r="Q11" s="223">
        <v>4.6252718131531582E-2</v>
      </c>
      <c r="R11" s="226">
        <f t="shared" si="1"/>
        <v>1.0962799953966591</v>
      </c>
      <c r="S11" s="226">
        <f t="shared" si="2"/>
        <v>0.13864048468262921</v>
      </c>
      <c r="U11" s="213">
        <f t="shared" si="0"/>
        <v>5139379.0322580645</v>
      </c>
      <c r="V11" s="229"/>
    </row>
    <row r="12" spans="1:22">
      <c r="A12" s="224">
        <v>2011</v>
      </c>
      <c r="B12" s="224"/>
      <c r="C12" s="225">
        <v>2608950</v>
      </c>
      <c r="D12" s="225">
        <v>353.32900000000001</v>
      </c>
      <c r="E12" s="225">
        <v>564231</v>
      </c>
      <c r="F12" s="225">
        <v>23792</v>
      </c>
      <c r="G12" s="225">
        <v>102680</v>
      </c>
      <c r="H12" s="225">
        <v>690703</v>
      </c>
      <c r="I12" s="225">
        <v>114355</v>
      </c>
      <c r="J12" s="225">
        <v>805058</v>
      </c>
      <c r="K12" s="225">
        <v>725103</v>
      </c>
      <c r="L12" s="225">
        <v>6405</v>
      </c>
      <c r="M12" s="225">
        <v>4574</v>
      </c>
      <c r="N12" s="225">
        <v>736082</v>
      </c>
      <c r="O12" s="225">
        <v>2677925</v>
      </c>
      <c r="Q12" s="223">
        <v>4.3831809731884476E-2</v>
      </c>
      <c r="R12" s="226">
        <f t="shared" si="1"/>
        <v>1.0937069511277275</v>
      </c>
      <c r="S12" s="226">
        <f t="shared" si="2"/>
        <v>0.16176737541893302</v>
      </c>
      <c r="U12" s="213">
        <f t="shared" si="0"/>
        <v>4550250</v>
      </c>
      <c r="V12" s="229"/>
    </row>
    <row r="13" spans="1:22">
      <c r="A13" s="224">
        <v>2012</v>
      </c>
      <c r="B13" s="224"/>
      <c r="C13" s="225">
        <v>2677925</v>
      </c>
      <c r="D13" s="225">
        <v>339.53</v>
      </c>
      <c r="E13" s="225">
        <v>589508</v>
      </c>
      <c r="F13" s="225">
        <v>27258</v>
      </c>
      <c r="G13" s="225">
        <v>114280</v>
      </c>
      <c r="H13" s="225">
        <v>731046</v>
      </c>
      <c r="I13" s="225">
        <v>109143</v>
      </c>
      <c r="J13" s="225">
        <v>840189</v>
      </c>
      <c r="K13" s="225">
        <v>774791</v>
      </c>
      <c r="L13" s="225">
        <v>6338</v>
      </c>
      <c r="M13" s="225">
        <v>4651</v>
      </c>
      <c r="N13" s="225">
        <v>785780</v>
      </c>
      <c r="O13" s="225">
        <v>2732334</v>
      </c>
      <c r="Q13" s="223">
        <v>4.0756555915494271E-2</v>
      </c>
      <c r="R13" s="226">
        <f t="shared" si="1"/>
        <v>1.0692420270304666</v>
      </c>
      <c r="S13" s="226">
        <f t="shared" si="2"/>
        <v>0.16528481377691226</v>
      </c>
      <c r="U13" s="213">
        <f t="shared" si="0"/>
        <v>4754096.7741935486</v>
      </c>
      <c r="V13" s="229"/>
    </row>
    <row r="14" spans="1:22">
      <c r="A14" s="224">
        <v>2013</v>
      </c>
      <c r="B14" s="224"/>
      <c r="C14" s="225">
        <v>2732334</v>
      </c>
      <c r="D14" s="225">
        <v>330.47199999999998</v>
      </c>
      <c r="E14" s="225">
        <v>726217</v>
      </c>
      <c r="F14" s="225">
        <v>21086</v>
      </c>
      <c r="G14" s="225">
        <v>4899</v>
      </c>
      <c r="H14" s="225">
        <v>752202</v>
      </c>
      <c r="I14" s="225">
        <v>102820</v>
      </c>
      <c r="J14" s="225">
        <v>855022</v>
      </c>
      <c r="K14" s="225">
        <v>812259</v>
      </c>
      <c r="L14" s="225">
        <v>6166</v>
      </c>
      <c r="M14" s="225">
        <v>4499</v>
      </c>
      <c r="N14" s="225">
        <v>822924</v>
      </c>
      <c r="O14" s="225">
        <v>2764431</v>
      </c>
      <c r="Q14" s="223">
        <v>3.7630831369810575E-2</v>
      </c>
      <c r="R14" s="226">
        <f t="shared" si="1"/>
        <v>1.0390048169697323</v>
      </c>
      <c r="S14" s="226">
        <f t="shared" si="2"/>
        <v>0.14051251347737659</v>
      </c>
      <c r="U14" s="213">
        <f>E14/0.124</f>
        <v>5856588.7096774196</v>
      </c>
      <c r="V14" s="229"/>
    </row>
    <row r="15" spans="1:22">
      <c r="A15" s="224">
        <v>2014</v>
      </c>
      <c r="B15" s="224"/>
      <c r="C15" s="225">
        <v>2764431</v>
      </c>
      <c r="D15" s="225">
        <v>320.29599999999999</v>
      </c>
      <c r="E15" s="225">
        <v>755969</v>
      </c>
      <c r="F15" s="225">
        <v>29637</v>
      </c>
      <c r="G15" s="225">
        <v>465</v>
      </c>
      <c r="H15" s="225">
        <v>786071</v>
      </c>
      <c r="I15" s="225">
        <v>98204</v>
      </c>
      <c r="J15" s="225">
        <v>884275</v>
      </c>
      <c r="K15" s="225">
        <v>848463</v>
      </c>
      <c r="L15" s="225">
        <v>6066</v>
      </c>
      <c r="M15" s="225">
        <v>4701</v>
      </c>
      <c r="N15" s="225">
        <v>859230</v>
      </c>
      <c r="O15" s="225">
        <v>2789476</v>
      </c>
      <c r="Q15" s="223">
        <v>3.5524127749978207E-2</v>
      </c>
      <c r="R15" s="226">
        <f t="shared" si="1"/>
        <v>1.029148190822015</v>
      </c>
      <c r="S15" s="226">
        <f t="shared" si="2"/>
        <v>0.14093768395264886</v>
      </c>
      <c r="U15" s="213">
        <f t="shared" ref="U15" si="3">E15/0.124</f>
        <v>6096524.1935483869</v>
      </c>
      <c r="V15" s="229"/>
    </row>
    <row r="16" spans="1:22">
      <c r="A16" s="227">
        <v>2015</v>
      </c>
      <c r="B16" s="227"/>
      <c r="C16" s="228">
        <f>O15</f>
        <v>2789476</v>
      </c>
      <c r="D16" s="228">
        <f>C16/N16*100</f>
        <v>315.31067672286122</v>
      </c>
      <c r="E16" s="228">
        <f>(SASpayroll!O7+SASpayroll!P7)/1000</f>
        <v>841914.98699999996</v>
      </c>
      <c r="F16" s="228">
        <f>SASpayroll!K7/1000</f>
        <v>29756.448</v>
      </c>
      <c r="G16" s="228"/>
      <c r="H16" s="225">
        <f>E16+F16+G16</f>
        <v>871671.43499999994</v>
      </c>
      <c r="I16" s="228">
        <f>C16*Q16</f>
        <v>93114.999999999985</v>
      </c>
      <c r="J16" s="228">
        <f>H16+I16</f>
        <v>964786.43499999994</v>
      </c>
      <c r="K16" s="228">
        <f>(SASpayroll!AC7+SASpayroll!AE7+SASpayroll!AF7)/1000</f>
        <v>873860.40300000005</v>
      </c>
      <c r="L16" s="228">
        <v>6170</v>
      </c>
      <c r="M16" s="228">
        <v>4645</v>
      </c>
      <c r="N16" s="228">
        <f>K16+L16+M16</f>
        <v>884675.40300000005</v>
      </c>
      <c r="O16" s="228">
        <f>C16+J16-N16</f>
        <v>2869587.0320000001</v>
      </c>
      <c r="Q16" s="223">
        <v>3.3380821344223786E-2</v>
      </c>
      <c r="R16" s="226">
        <f t="shared" si="1"/>
        <v>1.0905541532276555</v>
      </c>
      <c r="S16" s="226">
        <f t="shared" si="2"/>
        <v>0.13029789432085676</v>
      </c>
      <c r="U16" s="213">
        <f>SASpayroll!J7/1000</f>
        <v>6789636.9900000002</v>
      </c>
      <c r="V16" s="229"/>
    </row>
    <row r="17" spans="1:22">
      <c r="A17" s="227">
        <v>2016</v>
      </c>
      <c r="B17" s="227"/>
      <c r="C17" s="228">
        <f t="shared" ref="C17:C80" si="4">O16</f>
        <v>2869587.0320000001</v>
      </c>
      <c r="D17" s="228">
        <f t="shared" ref="D17:D80" si="5">C17/N17*100</f>
        <v>293.07356293038163</v>
      </c>
      <c r="E17" s="228">
        <f>(SASpayroll!O9+SASpayroll!P9)/1000</f>
        <v>910119.44099999999</v>
      </c>
      <c r="F17" s="228">
        <f>SASpayroll!K9/1000</f>
        <v>34490.211000000003</v>
      </c>
      <c r="G17" s="228"/>
      <c r="H17" s="225">
        <f t="shared" ref="H17:H80" si="6">E17+F17+G17</f>
        <v>944609.652</v>
      </c>
      <c r="I17" s="228">
        <f t="shared" ref="I17:I80" si="7">C17*Q17</f>
        <v>91962.342582123514</v>
      </c>
      <c r="J17" s="228">
        <f t="shared" ref="J17:J80" si="8">H17+I17</f>
        <v>1036571.9945821235</v>
      </c>
      <c r="K17" s="228">
        <f>(SASpayroll!AC9+SASpayroll!AE9+SASpayroll!AF9)/1000</f>
        <v>967931.41</v>
      </c>
      <c r="L17" s="228">
        <v>6498</v>
      </c>
      <c r="M17" s="228">
        <v>4706</v>
      </c>
      <c r="N17" s="228">
        <f t="shared" ref="N17:N80" si="9">K17+L17+M17</f>
        <v>979135.41</v>
      </c>
      <c r="O17" s="228">
        <f t="shared" ref="O17:O80" si="10">C17+J17-N17</f>
        <v>2927023.6165821236</v>
      </c>
      <c r="Q17" s="223">
        <v>3.2047239395986894E-2</v>
      </c>
      <c r="R17" s="226">
        <f t="shared" si="1"/>
        <v>1.0586605121166268</v>
      </c>
      <c r="S17" s="226">
        <f t="shared" si="2"/>
        <v>0.13663063493197261</v>
      </c>
      <c r="U17" s="213">
        <f>SASpayroll!J9/1000</f>
        <v>7166294.8099999996</v>
      </c>
      <c r="V17" s="229"/>
    </row>
    <row r="18" spans="1:22">
      <c r="A18" s="227">
        <v>2017</v>
      </c>
      <c r="B18" s="227"/>
      <c r="C18" s="228">
        <f t="shared" si="4"/>
        <v>2927023.6165821236</v>
      </c>
      <c r="D18" s="228">
        <f t="shared" si="5"/>
        <v>283.01747507633519</v>
      </c>
      <c r="E18" s="228">
        <f>(SASpayroll!O10+SASpayroll!P10)/1000</f>
        <v>992420.58100000001</v>
      </c>
      <c r="F18" s="228">
        <f>SASpayroll!K10/1000</f>
        <v>37547.074000000001</v>
      </c>
      <c r="G18" s="228"/>
      <c r="H18" s="225">
        <f t="shared" si="6"/>
        <v>1029967.655</v>
      </c>
      <c r="I18" s="228">
        <f t="shared" si="7"/>
        <v>93381.502242915958</v>
      </c>
      <c r="J18" s="228">
        <f t="shared" si="8"/>
        <v>1123349.1572429161</v>
      </c>
      <c r="K18" s="228">
        <f>(SASpayroll!AC10+SASpayroll!AE10+SASpayroll!AF10)/1000</f>
        <v>1023188.101</v>
      </c>
      <c r="L18" s="228">
        <v>6615</v>
      </c>
      <c r="M18" s="228">
        <v>4417</v>
      </c>
      <c r="N18" s="228">
        <f t="shared" si="9"/>
        <v>1034220.101</v>
      </c>
      <c r="O18" s="228">
        <f t="shared" si="10"/>
        <v>3016152.6728250394</v>
      </c>
      <c r="Q18" s="223">
        <v>3.1903228150908208E-2</v>
      </c>
      <c r="R18" s="226">
        <f t="shared" si="1"/>
        <v>1.0861799689995737</v>
      </c>
      <c r="S18" s="226">
        <f t="shared" si="2"/>
        <v>0.13547543831571496</v>
      </c>
      <c r="U18" s="213">
        <f>SASpayroll!J10/1000</f>
        <v>7634004.4649999999</v>
      </c>
      <c r="V18" s="229"/>
    </row>
    <row r="19" spans="1:22">
      <c r="A19" s="227">
        <v>2018</v>
      </c>
      <c r="B19" s="227"/>
      <c r="C19" s="228">
        <f t="shared" si="4"/>
        <v>3016152.6728250394</v>
      </c>
      <c r="D19" s="228">
        <f t="shared" si="5"/>
        <v>274.2051406560384</v>
      </c>
      <c r="E19" s="228">
        <f>(SASpayroll!O11+SASpayroll!P11)/1000</f>
        <v>1067495.51</v>
      </c>
      <c r="F19" s="228">
        <f>SASpayroll!K11/1000</f>
        <v>41050.917000000001</v>
      </c>
      <c r="G19" s="228"/>
      <c r="H19" s="225">
        <f t="shared" si="6"/>
        <v>1108546.4269999999</v>
      </c>
      <c r="I19" s="228">
        <f t="shared" si="7"/>
        <v>98267.443733980923</v>
      </c>
      <c r="J19" s="228">
        <f t="shared" si="8"/>
        <v>1206813.8707339808</v>
      </c>
      <c r="K19" s="228">
        <f>(SASpayroll!AC11+SASpayroll!AE11+SASpayroll!AF11)/1000</f>
        <v>1088004.118</v>
      </c>
      <c r="L19" s="228">
        <v>7138</v>
      </c>
      <c r="M19" s="228">
        <v>4820</v>
      </c>
      <c r="N19" s="228">
        <f t="shared" si="9"/>
        <v>1099962.118</v>
      </c>
      <c r="O19" s="228">
        <f t="shared" si="10"/>
        <v>3123004.4255590206</v>
      </c>
      <c r="Q19" s="223">
        <v>3.2580394427427981E-2</v>
      </c>
      <c r="R19" s="226">
        <f t="shared" si="1"/>
        <v>1.0971413024007257</v>
      </c>
      <c r="S19" s="226">
        <f t="shared" si="2"/>
        <v>0.13704503702818427</v>
      </c>
      <c r="U19" s="213">
        <f>SASpayroll!J11/1000</f>
        <v>8026282.0300000003</v>
      </c>
      <c r="V19" s="229"/>
    </row>
    <row r="20" spans="1:22">
      <c r="A20" s="227">
        <v>2019</v>
      </c>
      <c r="B20" s="227"/>
      <c r="C20" s="228">
        <f t="shared" si="4"/>
        <v>3123004.4255590206</v>
      </c>
      <c r="D20" s="228">
        <f t="shared" si="5"/>
        <v>266.78165935592591</v>
      </c>
      <c r="E20" s="228">
        <f>(SASpayroll!O12+SASpayroll!P12)/1000</f>
        <v>1145042.58</v>
      </c>
      <c r="F20" s="228">
        <f>SASpayroll!K12/1000</f>
        <v>44653.612000000001</v>
      </c>
      <c r="G20" s="228"/>
      <c r="H20" s="225">
        <f t="shared" si="6"/>
        <v>1189696.192</v>
      </c>
      <c r="I20" s="228">
        <f t="shared" si="7"/>
        <v>104277.4834741853</v>
      </c>
      <c r="J20" s="228">
        <f t="shared" si="8"/>
        <v>1293973.6754741853</v>
      </c>
      <c r="K20" s="228">
        <f>(SASpayroll!AC12+SASpayroll!AE12+SASpayroll!AF12)/1000</f>
        <v>1158078.861</v>
      </c>
      <c r="L20" s="228">
        <v>7601</v>
      </c>
      <c r="M20" s="228">
        <v>4942</v>
      </c>
      <c r="N20" s="228">
        <f t="shared" si="9"/>
        <v>1170621.861</v>
      </c>
      <c r="O20" s="228">
        <f t="shared" si="10"/>
        <v>3246356.2400332061</v>
      </c>
      <c r="Q20" s="223">
        <v>3.339011710030463E-2</v>
      </c>
      <c r="R20" s="226">
        <f t="shared" si="1"/>
        <v>1.1053728950259072</v>
      </c>
      <c r="S20" s="226">
        <f t="shared" si="2"/>
        <v>0.13903812483305053</v>
      </c>
      <c r="U20" s="213">
        <f>SASpayroll!J12/1000</f>
        <v>8419430.7310000006</v>
      </c>
      <c r="V20" s="229"/>
    </row>
    <row r="21" spans="1:22">
      <c r="A21" s="227">
        <v>2020</v>
      </c>
      <c r="B21" s="227"/>
      <c r="C21" s="228">
        <f t="shared" si="4"/>
        <v>3246356.2400332061</v>
      </c>
      <c r="D21" s="228">
        <f t="shared" si="5"/>
        <v>260.77890942136384</v>
      </c>
      <c r="E21" s="228">
        <f>(SASpayroll!O13+SASpayroll!P13)/1000</f>
        <v>1217871.122</v>
      </c>
      <c r="F21" s="228">
        <f>SASpayroll!K13/1000</f>
        <v>48405.178</v>
      </c>
      <c r="G21" s="228"/>
      <c r="H21" s="225">
        <f t="shared" si="6"/>
        <v>1266276.3</v>
      </c>
      <c r="I21" s="228">
        <f t="shared" si="7"/>
        <v>110839.97854019389</v>
      </c>
      <c r="J21" s="228">
        <f t="shared" si="8"/>
        <v>1377116.278540194</v>
      </c>
      <c r="K21" s="228">
        <f>(SASpayroll!AC13+SASpayroll!AE13+SASpayroll!AF13)/1000</f>
        <v>1231959.1680000001</v>
      </c>
      <c r="L21" s="228">
        <v>8029</v>
      </c>
      <c r="M21" s="228">
        <v>4881</v>
      </c>
      <c r="N21" s="228">
        <f t="shared" si="9"/>
        <v>1244869.1680000001</v>
      </c>
      <c r="O21" s="228">
        <f t="shared" si="10"/>
        <v>3378603.3505733996</v>
      </c>
      <c r="Q21" s="223">
        <v>3.4142888316859563E-2</v>
      </c>
      <c r="R21" s="226">
        <f t="shared" si="1"/>
        <v>1.1062337424202267</v>
      </c>
      <c r="S21" s="226">
        <f t="shared" si="2"/>
        <v>0.14208138376174725</v>
      </c>
      <c r="U21" s="213">
        <f>SASpayroll!J13/1000</f>
        <v>8761662.7530000005</v>
      </c>
      <c r="V21" s="229"/>
    </row>
    <row r="22" spans="1:22">
      <c r="A22" s="227">
        <v>2021</v>
      </c>
      <c r="B22" s="227"/>
      <c r="C22" s="228">
        <f t="shared" si="4"/>
        <v>3378603.3505733996</v>
      </c>
      <c r="D22" s="228">
        <f t="shared" si="5"/>
        <v>255.94391042365027</v>
      </c>
      <c r="E22" s="228">
        <f>(SASpayroll!O14+SASpayroll!P14)/1000</f>
        <v>1310822.27</v>
      </c>
      <c r="F22" s="228">
        <f>SASpayroll!K14/1000</f>
        <v>52726.008000000002</v>
      </c>
      <c r="G22" s="228"/>
      <c r="H22" s="225">
        <f t="shared" si="6"/>
        <v>1363548.2779999999</v>
      </c>
      <c r="I22" s="228">
        <f t="shared" si="7"/>
        <v>117497.37075157934</v>
      </c>
      <c r="J22" s="228">
        <f t="shared" si="8"/>
        <v>1481045.6487515792</v>
      </c>
      <c r="K22" s="228">
        <f>(SASpayroll!AC14+SASpayroll!AE14+SASpayroll!AF14)/1000</f>
        <v>1306439.1580000001</v>
      </c>
      <c r="L22" s="228">
        <v>8443</v>
      </c>
      <c r="M22" s="228">
        <v>5174</v>
      </c>
      <c r="N22" s="228">
        <f t="shared" si="9"/>
        <v>1320056.1580000001</v>
      </c>
      <c r="O22" s="228">
        <f t="shared" si="10"/>
        <v>3539592.8413249794</v>
      </c>
      <c r="Q22" s="223">
        <v>3.4776905886758878E-2</v>
      </c>
      <c r="R22" s="226">
        <f t="shared" si="1"/>
        <v>1.1219565469059227</v>
      </c>
      <c r="S22" s="226">
        <f t="shared" si="2"/>
        <v>0.14300029732039402</v>
      </c>
      <c r="U22" s="213">
        <f>SASpayroll!J14/1000</f>
        <v>9231142.7510000002</v>
      </c>
      <c r="V22" s="229"/>
    </row>
    <row r="23" spans="1:22">
      <c r="A23" s="227">
        <v>2022</v>
      </c>
      <c r="B23" s="227"/>
      <c r="C23" s="228">
        <f t="shared" si="4"/>
        <v>3539592.8413249794</v>
      </c>
      <c r="D23" s="228">
        <f t="shared" si="5"/>
        <v>252.12817605001172</v>
      </c>
      <c r="E23" s="228">
        <f>(SASpayroll!O15+SASpayroll!P15)/1000</f>
        <v>1385151.9669999999</v>
      </c>
      <c r="F23" s="228">
        <f>SASpayroll!K15/1000</f>
        <v>56229.855000000003</v>
      </c>
      <c r="G23" s="228"/>
      <c r="H23" s="225">
        <f t="shared" si="6"/>
        <v>1441381.8219999999</v>
      </c>
      <c r="I23" s="228">
        <f t="shared" si="7"/>
        <v>125617.79498947588</v>
      </c>
      <c r="J23" s="228">
        <f t="shared" si="8"/>
        <v>1566999.6169894759</v>
      </c>
      <c r="K23" s="228">
        <f>(SASpayroll!AC15+SASpayroll!AE15+SASpayroll!AF15)/1000</f>
        <v>1389763.2679999999</v>
      </c>
      <c r="L23" s="228">
        <v>8845</v>
      </c>
      <c r="M23" s="228">
        <v>5278</v>
      </c>
      <c r="N23" s="228">
        <f t="shared" si="9"/>
        <v>1403886.2679999999</v>
      </c>
      <c r="O23" s="228">
        <f t="shared" si="10"/>
        <v>3702706.190314455</v>
      </c>
      <c r="Q23" s="223">
        <v>3.5489334683605371E-2</v>
      </c>
      <c r="R23" s="226">
        <f t="shared" si="1"/>
        <v>1.1161870108052627</v>
      </c>
      <c r="S23" s="226">
        <f t="shared" si="2"/>
        <v>0.14696113761725571</v>
      </c>
      <c r="U23" s="213">
        <f>SASpayroll!J15/1000</f>
        <v>9552772.1870000008</v>
      </c>
      <c r="V23" s="229"/>
    </row>
    <row r="24" spans="1:22">
      <c r="A24" s="227">
        <v>2023</v>
      </c>
      <c r="B24" s="227"/>
      <c r="C24" s="228">
        <f t="shared" si="4"/>
        <v>3702706.190314455</v>
      </c>
      <c r="D24" s="228">
        <f t="shared" si="5"/>
        <v>249.19129093719454</v>
      </c>
      <c r="E24" s="228">
        <f>(SASpayroll!O16+SASpayroll!P16)/1000</f>
        <v>1486699.47</v>
      </c>
      <c r="F24" s="228">
        <f>SASpayroll!K16/1000</f>
        <v>60684.764000000003</v>
      </c>
      <c r="G24" s="228"/>
      <c r="H24" s="225">
        <f t="shared" si="6"/>
        <v>1547384.2339999999</v>
      </c>
      <c r="I24" s="228">
        <f t="shared" si="7"/>
        <v>134945.40134309119</v>
      </c>
      <c r="J24" s="228">
        <f t="shared" si="8"/>
        <v>1682329.6353430911</v>
      </c>
      <c r="K24" s="228">
        <f>(SASpayroll!AC16+SASpayroll!AE16+SASpayroll!AF16)/1000</f>
        <v>1471270.084</v>
      </c>
      <c r="L24" s="228">
        <v>9241</v>
      </c>
      <c r="M24" s="228">
        <v>5378</v>
      </c>
      <c r="N24" s="228">
        <f t="shared" si="9"/>
        <v>1485889.084</v>
      </c>
      <c r="O24" s="228">
        <f t="shared" si="10"/>
        <v>3899146.7416575467</v>
      </c>
      <c r="Q24" s="223">
        <v>3.644507406395938E-2</v>
      </c>
      <c r="R24" s="226">
        <f t="shared" si="1"/>
        <v>1.1322040477033959</v>
      </c>
      <c r="S24" s="226">
        <f t="shared" si="2"/>
        <v>0.14791932662881618</v>
      </c>
      <c r="U24" s="213">
        <f>SASpayroll!J16/1000</f>
        <v>10045266.686000001</v>
      </c>
      <c r="V24" s="229"/>
    </row>
    <row r="25" spans="1:22">
      <c r="A25" s="227">
        <v>2024</v>
      </c>
      <c r="B25" s="227"/>
      <c r="C25" s="228">
        <f t="shared" si="4"/>
        <v>3899146.7416575467</v>
      </c>
      <c r="D25" s="228">
        <f t="shared" si="5"/>
        <v>247.13398817983841</v>
      </c>
      <c r="E25" s="228">
        <f>(SASpayroll!O17+SASpayroll!P17)/1000</f>
        <v>1562558.3060000001</v>
      </c>
      <c r="F25" s="228">
        <f>SASpayroll!K17/1000</f>
        <v>64381.201000000001</v>
      </c>
      <c r="G25" s="228"/>
      <c r="H25" s="225">
        <f t="shared" si="6"/>
        <v>1626939.5070000002</v>
      </c>
      <c r="I25" s="228">
        <f t="shared" si="7"/>
        <v>146703.77020944114</v>
      </c>
      <c r="J25" s="228">
        <f t="shared" si="8"/>
        <v>1773643.2772094414</v>
      </c>
      <c r="K25" s="228">
        <f>(SASpayroll!AC17+SASpayroll!AE17+SASpayroll!AF17)/1000</f>
        <v>1562730.0519999999</v>
      </c>
      <c r="L25" s="228">
        <v>9635</v>
      </c>
      <c r="M25" s="228">
        <v>5381</v>
      </c>
      <c r="N25" s="228">
        <f t="shared" si="9"/>
        <v>1577746.0519999999</v>
      </c>
      <c r="O25" s="228">
        <f t="shared" si="10"/>
        <v>4095043.9668669878</v>
      </c>
      <c r="Q25" s="223">
        <v>3.7624582999683832E-2</v>
      </c>
      <c r="R25" s="226">
        <f t="shared" si="1"/>
        <v>1.1241627098106923</v>
      </c>
      <c r="S25" s="226">
        <f t="shared" si="2"/>
        <v>0.15246768902978583</v>
      </c>
      <c r="U25" s="213">
        <f>SASpayroll!J17/1000</f>
        <v>10348068.25</v>
      </c>
      <c r="V25" s="229"/>
    </row>
    <row r="26" spans="1:22">
      <c r="A26" s="227">
        <v>2025</v>
      </c>
      <c r="B26" s="227"/>
      <c r="C26" s="228">
        <f t="shared" si="4"/>
        <v>4095043.9668669878</v>
      </c>
      <c r="D26" s="228">
        <f t="shared" si="5"/>
        <v>244.3191345409096</v>
      </c>
      <c r="E26" s="228">
        <f>(SASpayroll!O18+SASpayroll!P18)/1000</f>
        <v>1652789.851</v>
      </c>
      <c r="F26" s="228">
        <f>SASpayroll!K18/1000</f>
        <v>68608.418999999994</v>
      </c>
      <c r="G26" s="228"/>
      <c r="H26" s="225">
        <f t="shared" si="6"/>
        <v>1721398.27</v>
      </c>
      <c r="I26" s="228">
        <f t="shared" si="7"/>
        <v>166725.54097339453</v>
      </c>
      <c r="J26" s="228">
        <f t="shared" si="8"/>
        <v>1888123.8109733947</v>
      </c>
      <c r="K26" s="228">
        <f>(SASpayroll!AC18+SASpayroll!AE18+SASpayroll!AF18)/1000</f>
        <v>1660636.483</v>
      </c>
      <c r="L26" s="228">
        <v>9993</v>
      </c>
      <c r="M26" s="228">
        <v>5475</v>
      </c>
      <c r="N26" s="228">
        <f t="shared" si="9"/>
        <v>1676104.483</v>
      </c>
      <c r="O26" s="228">
        <f t="shared" si="10"/>
        <v>4307063.2948403824</v>
      </c>
      <c r="Q26" s="223">
        <v>4.07139806855241E-2</v>
      </c>
      <c r="R26" s="226">
        <f t="shared" si="1"/>
        <v>1.126495293177612</v>
      </c>
      <c r="S26" s="226">
        <f t="shared" si="2"/>
        <v>0.15617235931047518</v>
      </c>
      <c r="U26" s="213">
        <f>SASpayroll!J18/1000</f>
        <v>10732401.626</v>
      </c>
      <c r="V26" s="229"/>
    </row>
    <row r="27" spans="1:22">
      <c r="A27" s="227">
        <v>2026</v>
      </c>
      <c r="B27" s="227"/>
      <c r="C27" s="228">
        <f t="shared" si="4"/>
        <v>4307063.2948403824</v>
      </c>
      <c r="D27" s="228">
        <f t="shared" si="5"/>
        <v>243.0369226604713</v>
      </c>
      <c r="E27" s="228">
        <f>(SASpayroll!O19+SASpayroll!P19)/1000</f>
        <v>1739472.3970000001</v>
      </c>
      <c r="F27" s="228">
        <f>SASpayroll!K19/1000</f>
        <v>73667.979000000007</v>
      </c>
      <c r="G27" s="228"/>
      <c r="H27" s="225">
        <f t="shared" si="6"/>
        <v>1813140.3760000002</v>
      </c>
      <c r="I27" s="228">
        <f t="shared" si="7"/>
        <v>188556.28065198561</v>
      </c>
      <c r="J27" s="228">
        <f t="shared" si="8"/>
        <v>2001696.6566519858</v>
      </c>
      <c r="K27" s="228">
        <f>(SASpayroll!AC19+SASpayroll!AE19+SASpayroll!AF19)/1000</f>
        <v>1756259.7560000001</v>
      </c>
      <c r="L27" s="228">
        <v>10356</v>
      </c>
      <c r="M27" s="228">
        <v>5569</v>
      </c>
      <c r="N27" s="228">
        <f t="shared" si="9"/>
        <v>1772184.7560000001</v>
      </c>
      <c r="O27" s="228">
        <f t="shared" si="10"/>
        <v>4536575.1954923682</v>
      </c>
      <c r="Q27" s="223">
        <v>4.3778386279548144E-2</v>
      </c>
      <c r="R27" s="226">
        <f t="shared" si="1"/>
        <v>1.1295078856055716</v>
      </c>
      <c r="S27" s="226">
        <f t="shared" si="2"/>
        <v>0.15689610990727487</v>
      </c>
      <c r="U27" s="213">
        <f>SASpayroll!J19/1000</f>
        <v>11295275.307</v>
      </c>
      <c r="V27" s="229"/>
    </row>
    <row r="28" spans="1:22">
      <c r="A28" s="227">
        <v>2027</v>
      </c>
      <c r="B28" s="227"/>
      <c r="C28" s="228">
        <f t="shared" si="4"/>
        <v>4536575.1954923682</v>
      </c>
      <c r="D28" s="228">
        <f t="shared" si="5"/>
        <v>242.21844124741091</v>
      </c>
      <c r="E28" s="228">
        <f>(SASpayroll!O20+SASpayroll!P20)/1000</f>
        <v>1809167.1869999999</v>
      </c>
      <c r="F28" s="228">
        <f>SASpayroll!K20/1000</f>
        <v>78073.763000000006</v>
      </c>
      <c r="G28" s="228"/>
      <c r="H28" s="225">
        <f t="shared" si="6"/>
        <v>1887240.95</v>
      </c>
      <c r="I28" s="228">
        <f t="shared" si="7"/>
        <v>212333.71159581983</v>
      </c>
      <c r="J28" s="228">
        <f t="shared" si="8"/>
        <v>2099574.66159582</v>
      </c>
      <c r="K28" s="228">
        <f>(SASpayroll!AC20+SASpayroll!AE20+SASpayroll!AF20)/1000</f>
        <v>1856581.2520000001</v>
      </c>
      <c r="L28" s="228">
        <v>10683</v>
      </c>
      <c r="M28" s="228">
        <v>5663</v>
      </c>
      <c r="N28" s="228">
        <f t="shared" si="9"/>
        <v>1872927.2520000001</v>
      </c>
      <c r="O28" s="228">
        <f t="shared" si="10"/>
        <v>4763222.6050881874</v>
      </c>
      <c r="Q28" s="223">
        <v>4.6804847808275908E-2</v>
      </c>
      <c r="R28" s="226">
        <f t="shared" si="1"/>
        <v>1.1210123934892799</v>
      </c>
      <c r="S28" s="226">
        <f t="shared" si="2"/>
        <v>0.15942738676691293</v>
      </c>
      <c r="U28" s="213">
        <f>SASpayroll!J20/1000</f>
        <v>11747838.875</v>
      </c>
      <c r="V28" s="229"/>
    </row>
    <row r="29" spans="1:22">
      <c r="A29" s="227">
        <v>2028</v>
      </c>
      <c r="B29" s="227"/>
      <c r="C29" s="228">
        <f t="shared" si="4"/>
        <v>4763222.6050881874</v>
      </c>
      <c r="D29" s="228">
        <f t="shared" si="5"/>
        <v>241.08893025585027</v>
      </c>
      <c r="E29" s="228">
        <f>(SASpayroll!O21+SASpayroll!P21)/1000</f>
        <v>1898201.024</v>
      </c>
      <c r="F29" s="228">
        <f>SASpayroll!K21/1000</f>
        <v>83417.971999999994</v>
      </c>
      <c r="G29" s="228"/>
      <c r="H29" s="225">
        <f t="shared" si="6"/>
        <v>1981618.996</v>
      </c>
      <c r="I29" s="228">
        <f t="shared" si="7"/>
        <v>237112.93374190337</v>
      </c>
      <c r="J29" s="228">
        <f t="shared" si="8"/>
        <v>2218731.9297419032</v>
      </c>
      <c r="K29" s="228">
        <f>(SASpayroll!AC21+SASpayroll!AE21+SASpayroll!AF21)/1000</f>
        <v>1958931.8670000001</v>
      </c>
      <c r="L29" s="228">
        <v>11023</v>
      </c>
      <c r="M29" s="228">
        <v>5757</v>
      </c>
      <c r="N29" s="228">
        <f t="shared" si="9"/>
        <v>1975711.8670000001</v>
      </c>
      <c r="O29" s="228">
        <f t="shared" si="10"/>
        <v>5006242.667830091</v>
      </c>
      <c r="Q29" s="223">
        <v>4.9779939633435084E-2</v>
      </c>
      <c r="R29" s="226">
        <f t="shared" si="1"/>
        <v>1.1230037976696037</v>
      </c>
      <c r="S29" s="226">
        <f t="shared" si="2"/>
        <v>0.16028841183295328</v>
      </c>
      <c r="U29" s="213">
        <f>SASpayroll!J21/1000</f>
        <v>12325980.676999999</v>
      </c>
      <c r="V29" s="229"/>
    </row>
    <row r="30" spans="1:22">
      <c r="A30" s="227">
        <v>2029</v>
      </c>
      <c r="B30" s="227"/>
      <c r="C30" s="228">
        <f t="shared" si="4"/>
        <v>5006242.667830091</v>
      </c>
      <c r="D30" s="228">
        <f t="shared" si="5"/>
        <v>239.88783855261948</v>
      </c>
      <c r="E30" s="228">
        <f>(SASpayroll!O22+SASpayroll!P22)/1000</f>
        <v>1981095.6610000001</v>
      </c>
      <c r="F30" s="228">
        <f>SASpayroll!K22/1000</f>
        <v>88597.017999999996</v>
      </c>
      <c r="G30" s="228"/>
      <c r="H30" s="225">
        <f t="shared" si="6"/>
        <v>2069692.679</v>
      </c>
      <c r="I30" s="228">
        <f t="shared" si="7"/>
        <v>263708.33398385323</v>
      </c>
      <c r="J30" s="228">
        <f t="shared" si="8"/>
        <v>2333401.012983853</v>
      </c>
      <c r="K30" s="228">
        <f>(SASpayroll!AC22+SASpayroll!AE22+SASpayroll!AF22)/1000</f>
        <v>2069684.74</v>
      </c>
      <c r="L30" s="228">
        <v>11374</v>
      </c>
      <c r="M30" s="228">
        <v>5851</v>
      </c>
      <c r="N30" s="228">
        <f t="shared" si="9"/>
        <v>2086909.74</v>
      </c>
      <c r="O30" s="228">
        <f t="shared" si="10"/>
        <v>5252733.9408139437</v>
      </c>
      <c r="Q30" s="223">
        <v>5.2675899168538536E-2</v>
      </c>
      <c r="R30" s="226">
        <f t="shared" si="1"/>
        <v>1.1181130492897373</v>
      </c>
      <c r="S30" s="226">
        <f t="shared" si="2"/>
        <v>0.16222543226246894</v>
      </c>
      <c r="U30" s="213">
        <f>SASpayroll!J22/1000</f>
        <v>12864257.539000001</v>
      </c>
      <c r="V30" s="229"/>
    </row>
    <row r="31" spans="1:22">
      <c r="A31" s="227">
        <v>2030</v>
      </c>
      <c r="B31" s="227"/>
      <c r="C31" s="228">
        <f t="shared" si="4"/>
        <v>5252733.9408139437</v>
      </c>
      <c r="D31" s="228">
        <f t="shared" si="5"/>
        <v>238.92754552437182</v>
      </c>
      <c r="E31" s="228">
        <f>(SASpayroll!O23+SASpayroll!P23)/1000</f>
        <v>2067945.4069999999</v>
      </c>
      <c r="F31" s="228">
        <f>SASpayroll!K23/1000</f>
        <v>94722.673999999999</v>
      </c>
      <c r="G31" s="228"/>
      <c r="H31" s="225">
        <f t="shared" si="6"/>
        <v>2162668.0809999998</v>
      </c>
      <c r="I31" s="228">
        <f t="shared" si="7"/>
        <v>270552.94410442479</v>
      </c>
      <c r="J31" s="228">
        <f t="shared" si="8"/>
        <v>2433221.0251044245</v>
      </c>
      <c r="K31" s="228">
        <f>(SASpayroll!AC23+SASpayroll!AE23+SASpayroll!AF23)/1000</f>
        <v>2180709.1069999998</v>
      </c>
      <c r="L31" s="228">
        <v>11734</v>
      </c>
      <c r="M31" s="228">
        <v>6020</v>
      </c>
      <c r="N31" s="228">
        <f t="shared" si="9"/>
        <v>2198463.1069999998</v>
      </c>
      <c r="O31" s="228">
        <f t="shared" si="10"/>
        <v>5487491.8589183679</v>
      </c>
      <c r="Q31" s="223">
        <v>5.1507071774989033E-2</v>
      </c>
      <c r="R31" s="226">
        <f t="shared" si="1"/>
        <v>1.1067827417057605</v>
      </c>
      <c r="S31" s="226">
        <f t="shared" si="2"/>
        <v>0.16371965982371109</v>
      </c>
      <c r="U31" s="213">
        <f>SASpayroll!J23/1000</f>
        <v>13428216.925000001</v>
      </c>
      <c r="V31" s="229"/>
    </row>
    <row r="32" spans="1:22">
      <c r="A32" s="227">
        <v>2031</v>
      </c>
      <c r="B32" s="227"/>
      <c r="C32" s="228">
        <f t="shared" si="4"/>
        <v>5487491.8589183679</v>
      </c>
      <c r="D32" s="228">
        <f t="shared" si="5"/>
        <v>236.36671054355932</v>
      </c>
      <c r="E32" s="228">
        <f>(SASpayroll!O24+SASpayroll!P24)/1000</f>
        <v>2165601.2310000001</v>
      </c>
      <c r="F32" s="228">
        <f>SASpayroll!K24/1000</f>
        <v>100668.099</v>
      </c>
      <c r="G32" s="228"/>
      <c r="H32" s="225">
        <f t="shared" si="6"/>
        <v>2266269.33</v>
      </c>
      <c r="I32" s="228">
        <f t="shared" si="7"/>
        <v>272419.12007922953</v>
      </c>
      <c r="J32" s="228">
        <f t="shared" si="8"/>
        <v>2538688.4500792297</v>
      </c>
      <c r="K32" s="228">
        <f>(SASpayroll!AC24+SASpayroll!AE24+SASpayroll!AF24)/1000</f>
        <v>2303356.9759999998</v>
      </c>
      <c r="L32" s="228">
        <v>12102</v>
      </c>
      <c r="M32" s="228">
        <v>6142</v>
      </c>
      <c r="N32" s="228">
        <f t="shared" si="9"/>
        <v>2321600.9759999998</v>
      </c>
      <c r="O32" s="228">
        <f t="shared" si="10"/>
        <v>5704579.3329975978</v>
      </c>
      <c r="Q32" s="223">
        <v>4.9643649062820781E-2</v>
      </c>
      <c r="R32" s="226">
        <f t="shared" si="1"/>
        <v>1.0935076597242221</v>
      </c>
      <c r="S32" s="226">
        <f t="shared" si="2"/>
        <v>0.16509343700208456</v>
      </c>
      <c r="U32" s="213">
        <f>SASpayroll!J24/1000</f>
        <v>14062345.652000001</v>
      </c>
      <c r="V32" s="229"/>
    </row>
    <row r="33" spans="1:23">
      <c r="A33" s="227">
        <v>2032</v>
      </c>
      <c r="B33" s="227"/>
      <c r="C33" s="228">
        <f t="shared" si="4"/>
        <v>5704579.3329975978</v>
      </c>
      <c r="D33" s="228">
        <f t="shared" si="5"/>
        <v>233.55194702046279</v>
      </c>
      <c r="E33" s="228">
        <f>(SASpayroll!O25+SASpayroll!P25)/1000</f>
        <v>2268989.517</v>
      </c>
      <c r="F33" s="228">
        <f>SASpayroll!K25/1000</f>
        <v>106986.296</v>
      </c>
      <c r="G33" s="228"/>
      <c r="H33" s="225">
        <f t="shared" si="6"/>
        <v>2375975.8130000001</v>
      </c>
      <c r="I33" s="228">
        <f t="shared" si="7"/>
        <v>263273.22437192476</v>
      </c>
      <c r="J33" s="228">
        <f t="shared" si="8"/>
        <v>2639249.0373719251</v>
      </c>
      <c r="K33" s="228">
        <f>(SASpayroll!AC25+SASpayroll!AE25+SASpayroll!AF25)/1000</f>
        <v>2423766.2680000002</v>
      </c>
      <c r="L33" s="228">
        <v>12493</v>
      </c>
      <c r="M33" s="228">
        <v>6272</v>
      </c>
      <c r="N33" s="228">
        <f t="shared" si="9"/>
        <v>2442531.2680000002</v>
      </c>
      <c r="O33" s="228">
        <f t="shared" si="10"/>
        <v>5901297.1023695227</v>
      </c>
      <c r="Q33" s="223">
        <v>4.6151207478007328E-2</v>
      </c>
      <c r="R33" s="226">
        <f t="shared" si="1"/>
        <v>1.0805384856067788</v>
      </c>
      <c r="S33" s="226">
        <f t="shared" si="2"/>
        <v>0.16577856018540205</v>
      </c>
      <c r="U33" s="213">
        <f>SASpayroll!J25/1000</f>
        <v>14733698.164999999</v>
      </c>
      <c r="V33" s="229"/>
    </row>
    <row r="34" spans="1:23">
      <c r="A34" s="227">
        <v>2033</v>
      </c>
      <c r="B34" s="227"/>
      <c r="C34" s="228">
        <f t="shared" si="4"/>
        <v>5901297.1023695227</v>
      </c>
      <c r="D34" s="228">
        <f t="shared" si="5"/>
        <v>229.81675817089919</v>
      </c>
      <c r="E34" s="228">
        <f>(SASpayroll!O26+SASpayroll!P26)/1000</f>
        <v>2340364.037</v>
      </c>
      <c r="F34" s="228">
        <f>SASpayroll!K26/1000</f>
        <v>112708.599</v>
      </c>
      <c r="G34" s="228"/>
      <c r="H34" s="225">
        <f t="shared" si="6"/>
        <v>2453072.6359999999</v>
      </c>
      <c r="I34" s="228">
        <f t="shared" si="7"/>
        <v>217631.3287562028</v>
      </c>
      <c r="J34" s="228">
        <f t="shared" si="8"/>
        <v>2670703.9647562029</v>
      </c>
      <c r="K34" s="228">
        <f>(SASpayroll!AC26+SASpayroll!AE26+SASpayroll!AF26)/1000</f>
        <v>2548519.1460000002</v>
      </c>
      <c r="L34" s="228">
        <v>12896</v>
      </c>
      <c r="M34" s="228">
        <v>6412</v>
      </c>
      <c r="N34" s="228">
        <f t="shared" si="9"/>
        <v>2567827.1460000002</v>
      </c>
      <c r="O34" s="228">
        <f t="shared" si="10"/>
        <v>6004173.9211257268</v>
      </c>
      <c r="Q34" s="223">
        <v>3.6878558218805528E-2</v>
      </c>
      <c r="R34" s="226">
        <f t="shared" si="1"/>
        <v>1.0400637632157046</v>
      </c>
      <c r="S34" s="226">
        <f t="shared" si="2"/>
        <v>0.16896746582639011</v>
      </c>
      <c r="U34" s="213">
        <f>SASpayroll!J26/1000</f>
        <v>15197169.073000001</v>
      </c>
      <c r="V34" s="229"/>
      <c r="W34" s="229"/>
    </row>
    <row r="35" spans="1:23">
      <c r="A35" s="227">
        <v>2034</v>
      </c>
      <c r="B35" s="227"/>
      <c r="C35" s="228">
        <f t="shared" si="4"/>
        <v>6004173.9211257268</v>
      </c>
      <c r="D35" s="228">
        <f t="shared" si="5"/>
        <v>222.41501158941</v>
      </c>
      <c r="E35" s="228">
        <f>(SASpayroll!O27+SASpayroll!P27)/1000</f>
        <v>2431458.3130000001</v>
      </c>
      <c r="F35" s="228">
        <f>SASpayroll!K27/1000</f>
        <v>119055.38099999999</v>
      </c>
      <c r="G35" s="228"/>
      <c r="H35" s="225">
        <f t="shared" si="6"/>
        <v>2550513.6940000001</v>
      </c>
      <c r="I35" s="228">
        <f t="shared" si="7"/>
        <v>433014.16587666108</v>
      </c>
      <c r="J35" s="228">
        <f t="shared" si="8"/>
        <v>2983527.8598766611</v>
      </c>
      <c r="K35" s="228">
        <f>(SASpayroll!AC27+SASpayroll!AE27+SASpayroll!AF27)/1000</f>
        <v>2679694.2760000001</v>
      </c>
      <c r="L35" s="228">
        <v>13301</v>
      </c>
      <c r="M35" s="228">
        <v>6541</v>
      </c>
      <c r="N35" s="228">
        <f t="shared" si="9"/>
        <v>2699536.2760000001</v>
      </c>
      <c r="O35" s="228">
        <f t="shared" si="10"/>
        <v>6288165.5050023869</v>
      </c>
      <c r="Q35" s="223">
        <v>7.2118857908678793E-2</v>
      </c>
      <c r="R35" s="226">
        <f t="shared" si="1"/>
        <v>1.1052001361868942</v>
      </c>
      <c r="S35" s="226">
        <f t="shared" si="2"/>
        <v>0.17097911332993596</v>
      </c>
      <c r="U35" s="213">
        <f>SASpayroll!J27/1000</f>
        <v>15788690.346000001</v>
      </c>
      <c r="V35" s="229"/>
    </row>
    <row r="36" spans="1:23">
      <c r="A36" s="227">
        <v>2035</v>
      </c>
      <c r="B36" s="227"/>
      <c r="C36" s="228">
        <f t="shared" si="4"/>
        <v>6288165.5050023869</v>
      </c>
      <c r="D36" s="228">
        <f t="shared" si="5"/>
        <v>222.21322824590314</v>
      </c>
      <c r="E36" s="228">
        <f>(SASpayroll!O28+SASpayroll!P28)/1000</f>
        <v>2545061.9789999998</v>
      </c>
      <c r="F36" s="228">
        <f>SASpayroll!K28/1000</f>
        <v>125231.86</v>
      </c>
      <c r="G36" s="228"/>
      <c r="H36" s="225">
        <f t="shared" si="6"/>
        <v>2670293.8389999997</v>
      </c>
      <c r="I36" s="228">
        <f t="shared" si="7"/>
        <v>540921.07693571318</v>
      </c>
      <c r="J36" s="228">
        <f t="shared" si="8"/>
        <v>3211214.9159357129</v>
      </c>
      <c r="K36" s="228">
        <f>(SASpayroll!AC28+SASpayroll!AE28+SASpayroll!AF28)/1000</f>
        <v>2809367.0070000002</v>
      </c>
      <c r="L36" s="228">
        <v>13698</v>
      </c>
      <c r="M36" s="228">
        <v>6724</v>
      </c>
      <c r="N36" s="228">
        <f t="shared" si="9"/>
        <v>2829789.0070000002</v>
      </c>
      <c r="O36" s="228">
        <f t="shared" si="10"/>
        <v>6669591.4139381004</v>
      </c>
      <c r="Q36" s="223">
        <v>8.602208012899748E-2</v>
      </c>
      <c r="R36" s="226">
        <f t="shared" si="1"/>
        <v>1.1347895224669351</v>
      </c>
      <c r="S36" s="226">
        <f t="shared" si="2"/>
        <v>0.1712286422493885</v>
      </c>
      <c r="U36" s="213">
        <f>SASpayroll!J28/1000</f>
        <v>16526376.486</v>
      </c>
      <c r="V36" s="229"/>
    </row>
    <row r="37" spans="1:23">
      <c r="A37" s="227">
        <v>2036</v>
      </c>
      <c r="B37" s="227"/>
      <c r="C37" s="228">
        <f t="shared" si="4"/>
        <v>6669591.4139381004</v>
      </c>
      <c r="D37" s="228">
        <f t="shared" si="5"/>
        <v>224.95153419729408</v>
      </c>
      <c r="E37" s="228">
        <f>(SASpayroll!O29+SASpayroll!P29)/1000</f>
        <v>2680885.0320000001</v>
      </c>
      <c r="F37" s="228">
        <f>SASpayroll!K29/1000</f>
        <v>133534.247</v>
      </c>
      <c r="G37" s="228"/>
      <c r="H37" s="225">
        <f t="shared" si="6"/>
        <v>2814419.2790000001</v>
      </c>
      <c r="I37" s="228">
        <f t="shared" si="7"/>
        <v>466610.45990090573</v>
      </c>
      <c r="J37" s="228">
        <f t="shared" si="8"/>
        <v>3281029.7389009059</v>
      </c>
      <c r="K37" s="228">
        <f>(SASpayroll!AC29+SASpayroll!AE29+SASpayroll!AF29)/1000</f>
        <v>2943914.5010000002</v>
      </c>
      <c r="L37" s="228">
        <v>14093</v>
      </c>
      <c r="M37" s="228">
        <v>6894</v>
      </c>
      <c r="N37" s="228">
        <f t="shared" si="9"/>
        <v>2964901.5010000002</v>
      </c>
      <c r="O37" s="228">
        <f t="shared" si="10"/>
        <v>6985719.6518390067</v>
      </c>
      <c r="Q37" s="223">
        <v>6.9960876302824784E-2</v>
      </c>
      <c r="R37" s="226">
        <f t="shared" si="1"/>
        <v>1.1066235211504605</v>
      </c>
      <c r="S37" s="226">
        <f t="shared" si="2"/>
        <v>0.17031496156934767</v>
      </c>
      <c r="U37" s="213">
        <f>SASpayroll!J29/1000</f>
        <v>17408344.362</v>
      </c>
      <c r="V37" s="229"/>
      <c r="W37" s="229"/>
    </row>
    <row r="38" spans="1:23">
      <c r="A38" s="227">
        <v>2037</v>
      </c>
      <c r="B38" s="227"/>
      <c r="C38" s="228">
        <f t="shared" si="4"/>
        <v>6985719.6518390067</v>
      </c>
      <c r="D38" s="228">
        <f t="shared" si="5"/>
        <v>225.15967714200525</v>
      </c>
      <c r="E38" s="228">
        <f>(SASpayroll!O30+SASpayroll!P30)/1000</f>
        <v>2797323.952</v>
      </c>
      <c r="F38" s="228">
        <f>SASpayroll!K30/1000</f>
        <v>138461.99900000001</v>
      </c>
      <c r="G38" s="228"/>
      <c r="H38" s="225">
        <f t="shared" si="6"/>
        <v>2935785.9509999999</v>
      </c>
      <c r="I38" s="228">
        <f t="shared" si="7"/>
        <v>455880.84780539421</v>
      </c>
      <c r="J38" s="228">
        <f t="shared" si="8"/>
        <v>3391666.7988053942</v>
      </c>
      <c r="K38" s="228">
        <f>(SASpayroll!AC30+SASpayroll!AE30+SASpayroll!AF30)/1000</f>
        <v>3081012.4750000001</v>
      </c>
      <c r="L38" s="228">
        <v>14477</v>
      </c>
      <c r="M38" s="228">
        <v>7073</v>
      </c>
      <c r="N38" s="228">
        <f t="shared" si="9"/>
        <v>3102562.4750000001</v>
      </c>
      <c r="O38" s="228">
        <f t="shared" si="10"/>
        <v>7274823.9756444003</v>
      </c>
      <c r="Q38" s="223">
        <v>6.5258966939130247E-2</v>
      </c>
      <c r="R38" s="226">
        <f t="shared" si="1"/>
        <v>1.0931824342410363</v>
      </c>
      <c r="S38" s="226">
        <f t="shared" si="2"/>
        <v>0.17080417900711348</v>
      </c>
      <c r="U38" s="213">
        <f>SASpayroll!J30/1000</f>
        <v>18164441.250999998</v>
      </c>
      <c r="V38" s="229"/>
    </row>
    <row r="39" spans="1:23">
      <c r="A39" s="227">
        <v>2038</v>
      </c>
      <c r="B39" s="227"/>
      <c r="C39" s="228">
        <f t="shared" si="4"/>
        <v>7274823.9756444003</v>
      </c>
      <c r="D39" s="228">
        <f t="shared" si="5"/>
        <v>224.60788989936353</v>
      </c>
      <c r="E39" s="228">
        <f>(SASpayroll!O31+SASpayroll!P31)/1000</f>
        <v>2922188.361</v>
      </c>
      <c r="F39" s="228">
        <f>SASpayroll!K31/1000</f>
        <v>145107.019</v>
      </c>
      <c r="G39" s="228"/>
      <c r="H39" s="225">
        <f t="shared" si="6"/>
        <v>3067295.38</v>
      </c>
      <c r="I39" s="228">
        <f t="shared" si="7"/>
        <v>458166.48816026479</v>
      </c>
      <c r="J39" s="228">
        <f t="shared" si="8"/>
        <v>3525461.8681602646</v>
      </c>
      <c r="K39" s="228">
        <f>(SASpayroll!AC31+SASpayroll!AE31+SASpayroll!AF31)/1000</f>
        <v>3216762.568</v>
      </c>
      <c r="L39" s="228">
        <v>14875</v>
      </c>
      <c r="M39" s="228">
        <v>7262</v>
      </c>
      <c r="N39" s="228">
        <f t="shared" si="9"/>
        <v>3238899.568</v>
      </c>
      <c r="O39" s="228">
        <f t="shared" si="10"/>
        <v>7561386.2758046649</v>
      </c>
      <c r="Q39" s="223">
        <v>6.2979735275269066E-2</v>
      </c>
      <c r="R39" s="226">
        <f t="shared" si="1"/>
        <v>1.0884752040450625</v>
      </c>
      <c r="S39" s="226">
        <f t="shared" si="2"/>
        <v>0.17069075361194883</v>
      </c>
      <c r="U39" s="213">
        <f>SASpayroll!J31/1000</f>
        <v>18975249.094999999</v>
      </c>
      <c r="V39" s="229"/>
      <c r="W39" s="229"/>
    </row>
    <row r="40" spans="1:23">
      <c r="A40" s="227">
        <v>2039</v>
      </c>
      <c r="B40" s="227"/>
      <c r="C40" s="228">
        <f t="shared" si="4"/>
        <v>7561386.2758046649</v>
      </c>
      <c r="D40" s="228">
        <f t="shared" si="5"/>
        <v>224.40338251069147</v>
      </c>
      <c r="E40" s="228">
        <f>(SASpayroll!O32+SASpayroll!P32)/1000</f>
        <v>3042038.8309999998</v>
      </c>
      <c r="F40" s="228">
        <f>SASpayroll!K32/1000</f>
        <v>151342.34899999999</v>
      </c>
      <c r="G40" s="228"/>
      <c r="H40" s="225">
        <f t="shared" si="6"/>
        <v>3193381.1799999997</v>
      </c>
      <c r="I40" s="228">
        <f t="shared" si="7"/>
        <v>466041.25353343593</v>
      </c>
      <c r="J40" s="228">
        <f t="shared" si="8"/>
        <v>3659422.4335334357</v>
      </c>
      <c r="K40" s="228">
        <f>(SASpayroll!AC32+SASpayroll!AE32+SASpayroll!AF32)/1000</f>
        <v>3346798.9360000002</v>
      </c>
      <c r="L40" s="228">
        <v>15299</v>
      </c>
      <c r="M40" s="228">
        <v>7453</v>
      </c>
      <c r="N40" s="228">
        <f t="shared" si="9"/>
        <v>3369550.9360000002</v>
      </c>
      <c r="O40" s="228">
        <f t="shared" si="10"/>
        <v>7851257.7733380999</v>
      </c>
      <c r="Q40" s="223">
        <v>6.1634366574380692E-2</v>
      </c>
      <c r="R40" s="226">
        <f t="shared" si="1"/>
        <v>1.0860267445244625</v>
      </c>
      <c r="S40" s="226">
        <f t="shared" si="2"/>
        <v>0.17057995411638191</v>
      </c>
      <c r="U40" s="213">
        <f>SASpayroll!J32/1000</f>
        <v>19753498.899999999</v>
      </c>
      <c r="V40" s="229"/>
    </row>
    <row r="41" spans="1:23">
      <c r="A41" s="227">
        <v>2040</v>
      </c>
      <c r="B41" s="227"/>
      <c r="C41" s="228">
        <f t="shared" si="4"/>
        <v>7851257.7733380999</v>
      </c>
      <c r="D41" s="228">
        <f t="shared" si="5"/>
        <v>223.11109436351325</v>
      </c>
      <c r="E41" s="228">
        <f>(SASpayroll!O33+SASpayroll!P33)/1000</f>
        <v>3172821.7609999999</v>
      </c>
      <c r="F41" s="228">
        <f>SASpayroll!K33/1000</f>
        <v>158479.72700000001</v>
      </c>
      <c r="G41" s="228"/>
      <c r="H41" s="225">
        <f t="shared" si="6"/>
        <v>3331301.4879999999</v>
      </c>
      <c r="I41" s="228">
        <f t="shared" si="7"/>
        <v>476917.61503346759</v>
      </c>
      <c r="J41" s="228">
        <f t="shared" si="8"/>
        <v>3808219.1030334677</v>
      </c>
      <c r="K41" s="228">
        <f>(SASpayroll!AC33+SASpayroll!AE33+SASpayroll!AF33)/1000</f>
        <v>3495561.3020000001</v>
      </c>
      <c r="L41" s="228">
        <v>15749</v>
      </c>
      <c r="M41" s="228">
        <v>7680</v>
      </c>
      <c r="N41" s="228">
        <f t="shared" si="9"/>
        <v>3518990.3020000001</v>
      </c>
      <c r="O41" s="228">
        <f t="shared" si="10"/>
        <v>8140486.5743715679</v>
      </c>
      <c r="Q41" s="223">
        <v>6.0744103531159152E-2</v>
      </c>
      <c r="R41" s="226">
        <f t="shared" si="1"/>
        <v>1.0821908491390515</v>
      </c>
      <c r="S41" s="226">
        <f t="shared" si="2"/>
        <v>0.17080206431307027</v>
      </c>
      <c r="U41" s="213">
        <f>SASpayroll!J33/1000</f>
        <v>20602738.708999999</v>
      </c>
      <c r="V41" s="229"/>
    </row>
    <row r="42" spans="1:23">
      <c r="A42" s="227">
        <v>2041</v>
      </c>
      <c r="B42" s="227"/>
      <c r="C42" s="228">
        <f t="shared" si="4"/>
        <v>8140486.5743715679</v>
      </c>
      <c r="D42" s="228">
        <f t="shared" si="5"/>
        <v>222.48728850026231</v>
      </c>
      <c r="E42" s="228">
        <f>(SASpayroll!O34+SASpayroll!P34)/1000</f>
        <v>3324251.443</v>
      </c>
      <c r="F42" s="228">
        <f>SASpayroll!K34/1000</f>
        <v>168267.67300000001</v>
      </c>
      <c r="G42" s="228"/>
      <c r="H42" s="225">
        <f t="shared" si="6"/>
        <v>3492519.1159999999</v>
      </c>
      <c r="I42" s="228">
        <f t="shared" si="7"/>
        <v>489340.84805637476</v>
      </c>
      <c r="J42" s="228">
        <f t="shared" si="8"/>
        <v>3981859.9640563745</v>
      </c>
      <c r="K42" s="228">
        <f>(SASpayroll!AC34+SASpayroll!AE34+SASpayroll!AF34)/1000</f>
        <v>3634738.6830000002</v>
      </c>
      <c r="L42" s="228">
        <v>16209</v>
      </c>
      <c r="M42" s="228">
        <v>7907</v>
      </c>
      <c r="N42" s="228">
        <f t="shared" si="9"/>
        <v>3658854.6830000002</v>
      </c>
      <c r="O42" s="228">
        <f t="shared" si="10"/>
        <v>8463491.8554279413</v>
      </c>
      <c r="Q42" s="223">
        <v>6.0111990061742844E-2</v>
      </c>
      <c r="R42" s="226">
        <f t="shared" si="1"/>
        <v>1.0882804344641348</v>
      </c>
      <c r="S42" s="226">
        <f t="shared" si="2"/>
        <v>0.16950090293163902</v>
      </c>
      <c r="U42" s="213">
        <f>SASpayroll!J34/1000</f>
        <v>21586048.331999999</v>
      </c>
      <c r="V42" s="229"/>
    </row>
    <row r="43" spans="1:23">
      <c r="A43" s="227">
        <v>2042</v>
      </c>
      <c r="B43" s="227"/>
      <c r="C43" s="228">
        <f t="shared" si="4"/>
        <v>8463491.8554279413</v>
      </c>
      <c r="D43" s="228">
        <f t="shared" si="5"/>
        <v>221.75658281710028</v>
      </c>
      <c r="E43" s="228">
        <f>(SASpayroll!O35+SASpayroll!P35)/1000</f>
        <v>3466681.1719999998</v>
      </c>
      <c r="F43" s="228">
        <f>SASpayroll!K35/1000</f>
        <v>175524.04199999999</v>
      </c>
      <c r="G43" s="228"/>
      <c r="H43" s="225">
        <f t="shared" si="6"/>
        <v>3642205.2139999997</v>
      </c>
      <c r="I43" s="228">
        <f t="shared" si="7"/>
        <v>504808.92717067874</v>
      </c>
      <c r="J43" s="228">
        <f t="shared" si="8"/>
        <v>4147014.1411706787</v>
      </c>
      <c r="K43" s="228">
        <f>(SASpayroll!AC35+SASpayroll!AE35+SASpayroll!AF35)/1000</f>
        <v>3791735.486</v>
      </c>
      <c r="L43" s="228">
        <v>16687</v>
      </c>
      <c r="M43" s="228">
        <v>8146</v>
      </c>
      <c r="N43" s="228">
        <f t="shared" si="9"/>
        <v>3816568.486</v>
      </c>
      <c r="O43" s="228">
        <f t="shared" si="10"/>
        <v>8793937.5105986204</v>
      </c>
      <c r="Q43" s="223">
        <v>5.9645467354816045E-2</v>
      </c>
      <c r="R43" s="226">
        <f t="shared" si="1"/>
        <v>1.0865818748917582</v>
      </c>
      <c r="S43" s="226">
        <f t="shared" si="2"/>
        <v>0.16954300600083005</v>
      </c>
      <c r="U43" s="213">
        <f>SASpayroll!J35/1000</f>
        <v>22510916.704999998</v>
      </c>
      <c r="V43" s="229"/>
    </row>
    <row r="44" spans="1:23">
      <c r="A44" s="227">
        <v>2043</v>
      </c>
      <c r="B44" s="227"/>
      <c r="C44" s="228">
        <f t="shared" si="4"/>
        <v>8793937.5105986204</v>
      </c>
      <c r="D44" s="228">
        <f t="shared" si="5"/>
        <v>221.25067910210007</v>
      </c>
      <c r="E44" s="228">
        <f>(SASpayroll!O36+SASpayroll!P36)/1000</f>
        <v>3596285.9840000002</v>
      </c>
      <c r="F44" s="228">
        <f>SASpayroll!K36/1000</f>
        <v>183400.15100000001</v>
      </c>
      <c r="G44" s="228"/>
      <c r="H44" s="225">
        <f t="shared" si="6"/>
        <v>3779686.1350000002</v>
      </c>
      <c r="I44" s="228">
        <f t="shared" si="7"/>
        <v>521362.93645776308</v>
      </c>
      <c r="J44" s="228">
        <f t="shared" si="8"/>
        <v>4301049.0714577632</v>
      </c>
      <c r="K44" s="228">
        <f>(SASpayroll!AC36+SASpayroll!AE36+SASpayroll!AF36)/1000</f>
        <v>3949075.8220000002</v>
      </c>
      <c r="L44" s="228">
        <v>17179</v>
      </c>
      <c r="M44" s="228">
        <v>8394</v>
      </c>
      <c r="N44" s="228">
        <f t="shared" si="9"/>
        <v>3974648.8220000002</v>
      </c>
      <c r="O44" s="228">
        <f t="shared" si="10"/>
        <v>9120337.7600563839</v>
      </c>
      <c r="Q44" s="223">
        <v>5.9286631935854282E-2</v>
      </c>
      <c r="R44" s="226">
        <f t="shared" si="1"/>
        <v>1.0821205253785218</v>
      </c>
      <c r="S44" s="226">
        <f t="shared" si="2"/>
        <v>0.17020223677282967</v>
      </c>
      <c r="U44" s="213">
        <f>SASpayroll!J36/1000</f>
        <v>23352506.390999999</v>
      </c>
      <c r="V44" s="229"/>
    </row>
    <row r="45" spans="1:23">
      <c r="A45" s="227">
        <v>2044</v>
      </c>
      <c r="B45" s="227"/>
      <c r="C45" s="228">
        <f t="shared" si="4"/>
        <v>9120337.7600563839</v>
      </c>
      <c r="D45" s="228">
        <f t="shared" si="5"/>
        <v>219.30822497238842</v>
      </c>
      <c r="E45" s="228">
        <f>(SASpayroll!O37+SASpayroll!P37)/1000</f>
        <v>3763653.5240000002</v>
      </c>
      <c r="F45" s="228">
        <f>SASpayroll!K37/1000</f>
        <v>193904.09299999999</v>
      </c>
      <c r="G45" s="228"/>
      <c r="H45" s="225">
        <f t="shared" si="6"/>
        <v>3957557.6170000001</v>
      </c>
      <c r="I45" s="228">
        <f t="shared" si="7"/>
        <v>538123.81602073601</v>
      </c>
      <c r="J45" s="228">
        <f t="shared" si="8"/>
        <v>4495681.4330207361</v>
      </c>
      <c r="K45" s="228">
        <f>(SASpayroll!AC37+SASpayroll!AE37+SASpayroll!AF37)/1000</f>
        <v>4132358.7740000002</v>
      </c>
      <c r="L45" s="228">
        <v>17679</v>
      </c>
      <c r="M45" s="228">
        <v>8647</v>
      </c>
      <c r="N45" s="228">
        <f t="shared" si="9"/>
        <v>4158684.7740000002</v>
      </c>
      <c r="O45" s="228">
        <f t="shared" si="10"/>
        <v>9457334.4190771207</v>
      </c>
      <c r="Q45" s="223">
        <v>5.9002619220695308E-2</v>
      </c>
      <c r="R45" s="226">
        <f t="shared" si="1"/>
        <v>1.0810344321184504</v>
      </c>
      <c r="S45" s="226">
        <f t="shared" si="2"/>
        <v>0.17016376540174083</v>
      </c>
      <c r="U45" s="213">
        <f>SASpayroll!J37/1000</f>
        <v>24439308.592999998</v>
      </c>
      <c r="V45" s="229"/>
    </row>
    <row r="46" spans="1:23">
      <c r="A46" s="227">
        <v>2045</v>
      </c>
      <c r="B46" s="227"/>
      <c r="C46" s="228">
        <f t="shared" si="4"/>
        <v>9457334.4190771207</v>
      </c>
      <c r="D46" s="228">
        <f t="shared" si="5"/>
        <v>218.64007510918054</v>
      </c>
      <c r="E46" s="228">
        <f>(SASpayroll!O38+SASpayroll!P38)/1000</f>
        <v>3973327.6039999998</v>
      </c>
      <c r="F46" s="228">
        <f>SASpayroll!K38/1000</f>
        <v>202738.92800000001</v>
      </c>
      <c r="G46" s="228"/>
      <c r="H46" s="225">
        <f t="shared" si="6"/>
        <v>4176066.5319999997</v>
      </c>
      <c r="I46" s="228">
        <f t="shared" si="7"/>
        <v>555840.22424181597</v>
      </c>
      <c r="J46" s="228">
        <f t="shared" si="8"/>
        <v>4731906.7562418152</v>
      </c>
      <c r="K46" s="228">
        <f>(SASpayroll!AC38+SASpayroll!AE38+SASpayroll!AF38)/1000</f>
        <v>4298406.5140000004</v>
      </c>
      <c r="L46" s="228">
        <v>18195</v>
      </c>
      <c r="M46" s="228">
        <v>8925</v>
      </c>
      <c r="N46" s="228">
        <f t="shared" si="9"/>
        <v>4325526.5140000004</v>
      </c>
      <c r="O46" s="228">
        <f t="shared" si="10"/>
        <v>9863714.6613189355</v>
      </c>
      <c r="Q46" s="223">
        <v>5.8773455564877529E-2</v>
      </c>
      <c r="R46" s="226">
        <f t="shared" si="1"/>
        <v>1.093949312511789</v>
      </c>
      <c r="S46" s="226">
        <f t="shared" si="2"/>
        <v>0.16765068213750906</v>
      </c>
      <c r="U46" s="213">
        <f>SASpayroll!J38/1000</f>
        <v>25800828.596999999</v>
      </c>
      <c r="V46" s="229"/>
    </row>
    <row r="47" spans="1:23">
      <c r="A47" s="227">
        <v>2046</v>
      </c>
      <c r="B47" s="227"/>
      <c r="C47" s="228">
        <f t="shared" si="4"/>
        <v>9863714.6613189355</v>
      </c>
      <c r="D47" s="228">
        <f t="shared" si="5"/>
        <v>219.36374301355636</v>
      </c>
      <c r="E47" s="228">
        <f>(SASpayroll!O39+SASpayroll!P39)/1000</f>
        <v>4107389.31</v>
      </c>
      <c r="F47" s="228">
        <f>SASpayroll!K39/1000</f>
        <v>213543.17499999999</v>
      </c>
      <c r="G47" s="228"/>
      <c r="H47" s="225">
        <f t="shared" si="6"/>
        <v>4320932.4850000003</v>
      </c>
      <c r="I47" s="228">
        <f t="shared" si="7"/>
        <v>577844.15376345732</v>
      </c>
      <c r="J47" s="228">
        <f t="shared" si="8"/>
        <v>4898776.6387634575</v>
      </c>
      <c r="K47" s="228">
        <f>(SASpayroll!AC39+SASpayroll!AE39+SASpayroll!AF39)/1000</f>
        <v>4468589.9210000001</v>
      </c>
      <c r="L47" s="228">
        <v>18710</v>
      </c>
      <c r="M47" s="228">
        <v>9211</v>
      </c>
      <c r="N47" s="228">
        <f t="shared" si="9"/>
        <v>4496510.9210000001</v>
      </c>
      <c r="O47" s="228">
        <f t="shared" si="10"/>
        <v>10265980.379082393</v>
      </c>
      <c r="Q47" s="223">
        <v>5.8582813230547204E-2</v>
      </c>
      <c r="R47" s="226">
        <f t="shared" si="1"/>
        <v>1.0894617459694718</v>
      </c>
      <c r="S47" s="226">
        <f t="shared" si="2"/>
        <v>0.16858949309728391</v>
      </c>
      <c r="U47" s="213">
        <f>SASpayroll!J39/1000</f>
        <v>26671359.16</v>
      </c>
      <c r="V47" s="229"/>
    </row>
    <row r="48" spans="1:23">
      <c r="A48" s="227">
        <v>2047</v>
      </c>
      <c r="B48" s="227"/>
      <c r="C48" s="228">
        <f t="shared" si="4"/>
        <v>10265980.379082393</v>
      </c>
      <c r="D48" s="228">
        <f t="shared" si="5"/>
        <v>219.51573522315834</v>
      </c>
      <c r="E48" s="228">
        <f>(SASpayroll!O40+SASpayroll!P40)/1000</f>
        <v>4282211.6710000001</v>
      </c>
      <c r="F48" s="228">
        <f>SASpayroll!K40/1000</f>
        <v>223260.095</v>
      </c>
      <c r="G48" s="228"/>
      <c r="H48" s="225">
        <f t="shared" si="6"/>
        <v>4505471.7659999998</v>
      </c>
      <c r="I48" s="228">
        <f t="shared" si="7"/>
        <v>599802.59422624903</v>
      </c>
      <c r="J48" s="228">
        <f t="shared" si="8"/>
        <v>5105274.3602262493</v>
      </c>
      <c r="K48" s="228">
        <f>(SASpayroll!AC40+SASpayroll!AE40+SASpayroll!AF40)/1000</f>
        <v>4647908.9740000004</v>
      </c>
      <c r="L48" s="228">
        <v>19227</v>
      </c>
      <c r="M48" s="228">
        <v>9513</v>
      </c>
      <c r="N48" s="228">
        <f t="shared" si="9"/>
        <v>4676648.9740000004</v>
      </c>
      <c r="O48" s="228">
        <f t="shared" si="10"/>
        <v>10694605.765308641</v>
      </c>
      <c r="Q48" s="223">
        <v>5.8426236177928616E-2</v>
      </c>
      <c r="R48" s="226">
        <f t="shared" si="1"/>
        <v>1.0916522468565006</v>
      </c>
      <c r="S48" s="226">
        <f t="shared" si="2"/>
        <v>0.16818504018679123</v>
      </c>
      <c r="U48" s="213">
        <f>SASpayroll!J40/1000</f>
        <v>27806569.293000001</v>
      </c>
      <c r="V48" s="229"/>
    </row>
    <row r="49" spans="1:22">
      <c r="A49" s="227">
        <v>2048</v>
      </c>
      <c r="B49" s="227"/>
      <c r="C49" s="228">
        <f t="shared" si="4"/>
        <v>10694605.765308641</v>
      </c>
      <c r="D49" s="228">
        <f t="shared" si="5"/>
        <v>219.23945232331369</v>
      </c>
      <c r="E49" s="228">
        <f>(SASpayroll!O41+SASpayroll!P41)/1000</f>
        <v>4475769.8329999996</v>
      </c>
      <c r="F49" s="228">
        <f>SASpayroll!K41/1000</f>
        <v>233636.66</v>
      </c>
      <c r="G49" s="228"/>
      <c r="H49" s="225">
        <f t="shared" si="6"/>
        <v>4709406.4929999998</v>
      </c>
      <c r="I49" s="228">
        <f t="shared" si="7"/>
        <v>623435.38333573646</v>
      </c>
      <c r="J49" s="228">
        <f t="shared" si="8"/>
        <v>5332841.8763357364</v>
      </c>
      <c r="K49" s="228">
        <f>(SASpayroll!AC41+SASpayroll!AE41+SASpayroll!AF41)/1000</f>
        <v>4848456.0209999997</v>
      </c>
      <c r="L49" s="228">
        <v>19764</v>
      </c>
      <c r="M49" s="228">
        <v>9828</v>
      </c>
      <c r="N49" s="228">
        <f t="shared" si="9"/>
        <v>4878048.0209999997</v>
      </c>
      <c r="O49" s="228">
        <f t="shared" si="10"/>
        <v>11149399.620644378</v>
      </c>
      <c r="Q49" s="223">
        <v>5.8294377279249292E-2</v>
      </c>
      <c r="R49" s="226">
        <f t="shared" si="1"/>
        <v>1.0932327548596998</v>
      </c>
      <c r="S49" s="226">
        <f t="shared" si="2"/>
        <v>0.1678413822238134</v>
      </c>
      <c r="U49" s="213">
        <f>SASpayroll!J41/1000</f>
        <v>29063440.471999999</v>
      </c>
      <c r="V49" s="229"/>
    </row>
    <row r="50" spans="1:22">
      <c r="A50" s="227">
        <v>2049</v>
      </c>
      <c r="B50" s="227"/>
      <c r="C50" s="228">
        <f t="shared" si="4"/>
        <v>11149399.620644378</v>
      </c>
      <c r="D50" s="228">
        <f t="shared" si="5"/>
        <v>218.37869590250625</v>
      </c>
      <c r="E50" s="228">
        <f>(SASpayroll!O42+SASpayroll!P42)/1000</f>
        <v>4663769.2259999998</v>
      </c>
      <c r="F50" s="228">
        <f>SASpayroll!K42/1000</f>
        <v>248085.83499999999</v>
      </c>
      <c r="G50" s="228"/>
      <c r="H50" s="225">
        <f t="shared" si="6"/>
        <v>4911855.0609999998</v>
      </c>
      <c r="I50" s="228">
        <f t="shared" si="7"/>
        <v>648682.74009925779</v>
      </c>
      <c r="J50" s="228">
        <f t="shared" si="8"/>
        <v>5560537.8010992575</v>
      </c>
      <c r="K50" s="228">
        <f>(SASpayroll!AC42+SASpayroll!AE42+SASpayroll!AF42)/1000</f>
        <v>5075076.4819999998</v>
      </c>
      <c r="L50" s="228">
        <v>20309</v>
      </c>
      <c r="M50" s="228">
        <v>10149</v>
      </c>
      <c r="N50" s="228">
        <f t="shared" si="9"/>
        <v>5105534.4819999998</v>
      </c>
      <c r="O50" s="228">
        <f t="shared" si="10"/>
        <v>11604402.939743634</v>
      </c>
      <c r="Q50" s="223">
        <v>5.8180957017465597E-2</v>
      </c>
      <c r="R50" s="226">
        <f t="shared" si="1"/>
        <v>1.0891196251251287</v>
      </c>
      <c r="S50" s="226">
        <f t="shared" si="2"/>
        <v>0.16858731043745123</v>
      </c>
      <c r="U50" s="213">
        <f>SASpayroll!J42/1000</f>
        <v>30284215.75</v>
      </c>
      <c r="V50" s="229"/>
    </row>
    <row r="51" spans="1:22">
      <c r="A51" s="227">
        <v>2050</v>
      </c>
      <c r="B51" s="227"/>
      <c r="C51" s="228">
        <f t="shared" si="4"/>
        <v>11604402.939743634</v>
      </c>
      <c r="D51" s="228">
        <f t="shared" si="5"/>
        <v>217.32554455932978</v>
      </c>
      <c r="E51" s="228">
        <f>(SASpayroll!O43+SASpayroll!P43)/1000</f>
        <v>4863786.9340000004</v>
      </c>
      <c r="F51" s="228">
        <f>SASpayroll!K43/1000</f>
        <v>260900.04399999999</v>
      </c>
      <c r="G51" s="228"/>
      <c r="H51" s="225">
        <f t="shared" si="6"/>
        <v>5124686.9780000001</v>
      </c>
      <c r="I51" s="228">
        <f t="shared" si="7"/>
        <v>674061.4897475742</v>
      </c>
      <c r="J51" s="228">
        <f t="shared" si="8"/>
        <v>5798748.4677475747</v>
      </c>
      <c r="K51" s="228">
        <f>(SASpayroll!AC43+SASpayroll!AE43+SASpayroll!AF43)/1000</f>
        <v>5308278.5669999998</v>
      </c>
      <c r="L51" s="228">
        <v>20881</v>
      </c>
      <c r="M51" s="228">
        <v>10481</v>
      </c>
      <c r="N51" s="228">
        <f t="shared" si="9"/>
        <v>5339640.5669999998</v>
      </c>
      <c r="O51" s="228">
        <f t="shared" si="10"/>
        <v>12063510.840491207</v>
      </c>
      <c r="Q51" s="223">
        <v>5.808670150870042E-2</v>
      </c>
      <c r="R51" s="226">
        <f t="shared" si="1"/>
        <v>1.0859810496580893</v>
      </c>
      <c r="S51" s="226">
        <f t="shared" si="2"/>
        <v>0.16906674950429487</v>
      </c>
      <c r="U51" s="213">
        <f>SASpayroll!J43/1000</f>
        <v>31583032.043000001</v>
      </c>
      <c r="V51" s="229"/>
    </row>
    <row r="52" spans="1:22">
      <c r="A52" s="227">
        <v>2051</v>
      </c>
      <c r="B52" s="227"/>
      <c r="C52" s="228">
        <f t="shared" si="4"/>
        <v>12063510.840491207</v>
      </c>
      <c r="D52" s="228">
        <f t="shared" si="5"/>
        <v>216.19195918636697</v>
      </c>
      <c r="E52" s="228">
        <f>(SASpayroll!O44+SASpayroll!P44)/1000</f>
        <v>5118094.6770000001</v>
      </c>
      <c r="F52" s="228">
        <f>SASpayroll!K44/1000</f>
        <v>273674.53399999999</v>
      </c>
      <c r="G52" s="228"/>
      <c r="H52" s="225">
        <f t="shared" si="6"/>
        <v>5391769.2110000001</v>
      </c>
      <c r="I52" s="228">
        <f t="shared" si="7"/>
        <v>699774.15585586173</v>
      </c>
      <c r="J52" s="228">
        <f t="shared" si="8"/>
        <v>6091543.3668558616</v>
      </c>
      <c r="K52" s="228">
        <f>(SASpayroll!AC44+SASpayroll!AE44+SASpayroll!AF44)/1000</f>
        <v>5547706.7769999998</v>
      </c>
      <c r="L52" s="228">
        <v>21470</v>
      </c>
      <c r="M52" s="228">
        <v>10823</v>
      </c>
      <c r="N52" s="228">
        <f t="shared" si="9"/>
        <v>5579999.7769999998</v>
      </c>
      <c r="O52" s="228">
        <f t="shared" si="10"/>
        <v>12575054.43034707</v>
      </c>
      <c r="Q52" s="223">
        <v>5.8007504209062241E-2</v>
      </c>
      <c r="R52" s="226">
        <f t="shared" si="1"/>
        <v>1.091674482132486</v>
      </c>
      <c r="S52" s="226">
        <f t="shared" si="2"/>
        <v>0.16789841140143183</v>
      </c>
      <c r="U52" s="213">
        <f>SASpayroll!J44/1000</f>
        <v>33234381.019000001</v>
      </c>
      <c r="V52" s="229"/>
    </row>
    <row r="53" spans="1:22">
      <c r="A53" s="227">
        <v>2052</v>
      </c>
      <c r="B53" s="227"/>
      <c r="C53" s="228">
        <f t="shared" si="4"/>
        <v>12575054.43034707</v>
      </c>
      <c r="D53" s="228">
        <f t="shared" si="5"/>
        <v>216.04414349365646</v>
      </c>
      <c r="E53" s="228">
        <f>(SASpayroll!O45+SASpayroll!P45)/1000</f>
        <v>5303690.5149999997</v>
      </c>
      <c r="F53" s="228">
        <f>SASpayroll!K45/1000</f>
        <v>287412.27799999999</v>
      </c>
      <c r="G53" s="228"/>
      <c r="H53" s="225">
        <f t="shared" si="6"/>
        <v>5591102.7929999996</v>
      </c>
      <c r="I53" s="228">
        <f t="shared" si="7"/>
        <v>728601.77016683109</v>
      </c>
      <c r="J53" s="228">
        <f t="shared" si="8"/>
        <v>6319704.5631668307</v>
      </c>
      <c r="K53" s="228">
        <f>(SASpayroll!AC45+SASpayroll!AE45+SASpayroll!AF45)/1000</f>
        <v>5787346.915</v>
      </c>
      <c r="L53" s="228">
        <v>22071</v>
      </c>
      <c r="M53" s="228">
        <v>11177</v>
      </c>
      <c r="N53" s="228">
        <f t="shared" si="9"/>
        <v>5820594.915</v>
      </c>
      <c r="O53" s="228">
        <f t="shared" si="10"/>
        <v>13074164.078513902</v>
      </c>
      <c r="Q53" s="223">
        <v>5.7940247829744128E-2</v>
      </c>
      <c r="R53" s="226">
        <f t="shared" si="1"/>
        <v>1.0857489063326837</v>
      </c>
      <c r="S53" s="226">
        <f t="shared" si="2"/>
        <v>0.16900903517333457</v>
      </c>
      <c r="U53" s="213">
        <f>SASpayroll!J45/1000</f>
        <v>34439548.803000003</v>
      </c>
      <c r="V53" s="229"/>
    </row>
    <row r="54" spans="1:22">
      <c r="A54" s="227">
        <v>2053</v>
      </c>
      <c r="B54" s="227"/>
      <c r="C54" s="228">
        <f t="shared" si="4"/>
        <v>13074164.078513902</v>
      </c>
      <c r="D54" s="228">
        <f t="shared" si="5"/>
        <v>215.50763582810117</v>
      </c>
      <c r="E54" s="228">
        <f>(SASpayroll!O46+SASpayroll!P46)/1000</f>
        <v>5549293.3159999996</v>
      </c>
      <c r="F54" s="228">
        <f>SASpayroll!K46/1000</f>
        <v>301004.64500000002</v>
      </c>
      <c r="G54" s="228"/>
      <c r="H54" s="225">
        <f t="shared" si="6"/>
        <v>5850297.9609999992</v>
      </c>
      <c r="I54" s="228">
        <f t="shared" si="7"/>
        <v>756773.13746009138</v>
      </c>
      <c r="J54" s="228">
        <f t="shared" si="8"/>
        <v>6607071.0984600903</v>
      </c>
      <c r="K54" s="228">
        <f>(SASpayroll!AC46+SASpayroll!AE46+SASpayroll!AF46)/1000</f>
        <v>6032455.523</v>
      </c>
      <c r="L54" s="228">
        <v>22691</v>
      </c>
      <c r="M54" s="228">
        <v>11536</v>
      </c>
      <c r="N54" s="228">
        <f t="shared" si="9"/>
        <v>6066682.523</v>
      </c>
      <c r="O54" s="228">
        <f t="shared" si="10"/>
        <v>13614552.653973991</v>
      </c>
      <c r="Q54" s="223">
        <v>5.7883099287683974E-2</v>
      </c>
      <c r="R54" s="226">
        <f t="shared" si="1"/>
        <v>1.0890748070978447</v>
      </c>
      <c r="S54" s="226">
        <f t="shared" si="2"/>
        <v>0.16835821344485102</v>
      </c>
      <c r="U54" s="213">
        <f>SASpayroll!J46/1000</f>
        <v>36034372.181000002</v>
      </c>
      <c r="V54" s="229"/>
    </row>
    <row r="55" spans="1:22">
      <c r="A55" s="227">
        <v>2054</v>
      </c>
      <c r="B55" s="227"/>
      <c r="C55" s="228">
        <f t="shared" si="4"/>
        <v>13614552.653973991</v>
      </c>
      <c r="D55" s="228">
        <f t="shared" si="5"/>
        <v>214.9382592285389</v>
      </c>
      <c r="E55" s="228">
        <f>(SASpayroll!O47+SASpayroll!P47)/1000</f>
        <v>5767812.7719999999</v>
      </c>
      <c r="F55" s="228">
        <f>SASpayroll!K47/1000</f>
        <v>319618.17200000002</v>
      </c>
      <c r="G55" s="228"/>
      <c r="H55" s="225">
        <f t="shared" si="6"/>
        <v>6087430.9440000001</v>
      </c>
      <c r="I55" s="228">
        <f t="shared" si="7"/>
        <v>787383.70820053038</v>
      </c>
      <c r="J55" s="228">
        <f t="shared" si="8"/>
        <v>6874814.6522005303</v>
      </c>
      <c r="K55" s="228">
        <f>(SASpayroll!AC47+SASpayroll!AE47+SASpayroll!AF47)/1000</f>
        <v>6298941.0319999997</v>
      </c>
      <c r="L55" s="228">
        <v>23325</v>
      </c>
      <c r="M55" s="228">
        <v>11903</v>
      </c>
      <c r="N55" s="228">
        <f t="shared" si="9"/>
        <v>6334169.0319999997</v>
      </c>
      <c r="O55" s="228">
        <f t="shared" si="10"/>
        <v>14155198.274174521</v>
      </c>
      <c r="Q55" s="223">
        <v>5.7833975762009243E-2</v>
      </c>
      <c r="R55" s="226">
        <f t="shared" si="1"/>
        <v>1.085353835281188</v>
      </c>
      <c r="S55" s="226">
        <f t="shared" si="2"/>
        <v>0.16912165314201222</v>
      </c>
      <c r="U55" s="213">
        <f>SASpayroll!J47/1000</f>
        <v>37453329.685000002</v>
      </c>
      <c r="V55" s="229"/>
    </row>
    <row r="56" spans="1:22">
      <c r="A56" s="227">
        <v>2055</v>
      </c>
      <c r="B56" s="227"/>
      <c r="C56" s="228">
        <f t="shared" si="4"/>
        <v>14155198.274174521</v>
      </c>
      <c r="D56" s="228">
        <f t="shared" si="5"/>
        <v>213.54053005961705</v>
      </c>
      <c r="E56" s="228">
        <f>(SASpayroll!O48+SASpayroll!P48)/1000</f>
        <v>6000001.8320000004</v>
      </c>
      <c r="F56" s="228">
        <f>SASpayroll!K48/1000</f>
        <v>337673.64600000001</v>
      </c>
      <c r="G56" s="228"/>
      <c r="H56" s="225">
        <f t="shared" si="6"/>
        <v>6337675.4780000001</v>
      </c>
      <c r="I56" s="228">
        <f t="shared" si="7"/>
        <v>818045.95928028319</v>
      </c>
      <c r="J56" s="228">
        <f t="shared" si="8"/>
        <v>7155721.4372802833</v>
      </c>
      <c r="K56" s="228">
        <f>(SASpayroll!AC48+SASpayroll!AE48+SASpayroll!AF48)/1000</f>
        <v>6592566.0599999996</v>
      </c>
      <c r="L56" s="228">
        <v>23963</v>
      </c>
      <c r="M56" s="228">
        <v>12282</v>
      </c>
      <c r="N56" s="228">
        <f t="shared" si="9"/>
        <v>6628811.0599999996</v>
      </c>
      <c r="O56" s="228">
        <f t="shared" si="10"/>
        <v>14682108.651454806</v>
      </c>
      <c r="Q56" s="223">
        <v>5.7791204576255827E-2</v>
      </c>
      <c r="R56" s="226">
        <f t="shared" si="1"/>
        <v>1.0794879160849522</v>
      </c>
      <c r="S56" s="226">
        <f t="shared" si="2"/>
        <v>0.17013943192908421</v>
      </c>
      <c r="U56" s="213">
        <f>SASpayroll!J48/1000</f>
        <v>38961050.855999999</v>
      </c>
      <c r="V56" s="229"/>
    </row>
    <row r="57" spans="1:22">
      <c r="A57" s="227">
        <v>2056</v>
      </c>
      <c r="B57" s="227"/>
      <c r="C57" s="228">
        <f t="shared" si="4"/>
        <v>14682108.651454806</v>
      </c>
      <c r="D57" s="228">
        <f t="shared" si="5"/>
        <v>212.06722598505712</v>
      </c>
      <c r="E57" s="228">
        <f>(SASpayroll!O49+SASpayroll!P49)/1000</f>
        <v>6275950.9680000003</v>
      </c>
      <c r="F57" s="228">
        <f>SASpayroll!K49/1000</f>
        <v>353502.42800000001</v>
      </c>
      <c r="G57" s="228"/>
      <c r="H57" s="225">
        <f t="shared" si="6"/>
        <v>6629453.3960000006</v>
      </c>
      <c r="I57" s="228">
        <f t="shared" si="7"/>
        <v>847941.65794777672</v>
      </c>
      <c r="J57" s="228">
        <f t="shared" si="8"/>
        <v>7477395.0539477775</v>
      </c>
      <c r="K57" s="228">
        <f>(SASpayroll!AC49+SASpayroll!AE49+SASpayroll!AF49)/1000</f>
        <v>6886048.5360000003</v>
      </c>
      <c r="L57" s="228">
        <v>24606</v>
      </c>
      <c r="M57" s="228">
        <v>12673</v>
      </c>
      <c r="N57" s="228">
        <f t="shared" si="9"/>
        <v>6923327.5360000003</v>
      </c>
      <c r="O57" s="228">
        <f t="shared" si="10"/>
        <v>15236176.169402583</v>
      </c>
      <c r="Q57" s="223">
        <v>5.7753397558718972E-2</v>
      </c>
      <c r="R57" s="226">
        <f t="shared" si="1"/>
        <v>1.0800290777905177</v>
      </c>
      <c r="S57" s="226">
        <f t="shared" si="2"/>
        <v>0.16988539998039057</v>
      </c>
      <c r="U57" s="213">
        <f>SASpayroll!J49/1000</f>
        <v>40752928.366999999</v>
      </c>
      <c r="V57" s="229"/>
    </row>
    <row r="58" spans="1:22">
      <c r="A58" s="227">
        <v>2057</v>
      </c>
      <c r="B58" s="227"/>
      <c r="C58" s="228">
        <f t="shared" si="4"/>
        <v>15236176.169402583</v>
      </c>
      <c r="D58" s="228">
        <f t="shared" si="5"/>
        <v>209.99220375748564</v>
      </c>
      <c r="E58" s="228">
        <f>(SASpayroll!O50+SASpayroll!P50)/1000</f>
        <v>6586354.2319999998</v>
      </c>
      <c r="F58" s="228">
        <f>SASpayroll!K50/1000</f>
        <v>377982.261</v>
      </c>
      <c r="G58" s="228"/>
      <c r="H58" s="225">
        <f t="shared" si="6"/>
        <v>6964336.4929999998</v>
      </c>
      <c r="I58" s="228">
        <f t="shared" si="7"/>
        <v>879413.91224555799</v>
      </c>
      <c r="J58" s="228">
        <f t="shared" si="8"/>
        <v>7843750.4052455574</v>
      </c>
      <c r="K58" s="228">
        <f>(SASpayroll!AC50+SASpayroll!AE50+SASpayroll!AF50)/1000</f>
        <v>7217267.3490000004</v>
      </c>
      <c r="L58" s="228">
        <v>25250</v>
      </c>
      <c r="M58" s="228">
        <v>13074</v>
      </c>
      <c r="N58" s="228">
        <f t="shared" si="9"/>
        <v>7255591.3490000004</v>
      </c>
      <c r="O58" s="228">
        <f t="shared" si="10"/>
        <v>15824335.225648142</v>
      </c>
      <c r="Q58" s="223">
        <v>5.7718807033198032E-2</v>
      </c>
      <c r="R58" s="226">
        <f t="shared" si="1"/>
        <v>1.0810628697172451</v>
      </c>
      <c r="S58" s="226">
        <f t="shared" si="2"/>
        <v>0.16964788534866793</v>
      </c>
      <c r="U58" s="213">
        <f>SASpayroll!J50/1000</f>
        <v>42768533.979000002</v>
      </c>
      <c r="V58" s="229"/>
    </row>
    <row r="59" spans="1:22">
      <c r="A59" s="227">
        <v>2058</v>
      </c>
      <c r="B59" s="227"/>
      <c r="C59" s="228">
        <f t="shared" si="4"/>
        <v>15824335.225648142</v>
      </c>
      <c r="D59" s="228">
        <f t="shared" si="5"/>
        <v>208.51469389785134</v>
      </c>
      <c r="E59" s="228">
        <f>(SASpayroll!O51+SASpayroll!P51)/1000</f>
        <v>6853548.5350000001</v>
      </c>
      <c r="F59" s="228">
        <f>SASpayroll!K51/1000</f>
        <v>394832.72899999999</v>
      </c>
      <c r="G59" s="228"/>
      <c r="H59" s="225">
        <f t="shared" si="6"/>
        <v>7248381.2640000004</v>
      </c>
      <c r="I59" s="228">
        <f t="shared" si="7"/>
        <v>912854.90587695793</v>
      </c>
      <c r="J59" s="228">
        <f t="shared" si="8"/>
        <v>8161236.1698769582</v>
      </c>
      <c r="K59" s="228">
        <f>(SASpayroll!AC51+SASpayroll!AE51+SASpayroll!AF51)/1000</f>
        <v>7549670.3859999999</v>
      </c>
      <c r="L59" s="228">
        <v>25918</v>
      </c>
      <c r="M59" s="228">
        <v>13486</v>
      </c>
      <c r="N59" s="228">
        <f t="shared" si="9"/>
        <v>7589074.3859999999</v>
      </c>
      <c r="O59" s="228">
        <f t="shared" si="10"/>
        <v>16396497.009525102</v>
      </c>
      <c r="Q59" s="223">
        <v>5.7686777539785634E-2</v>
      </c>
      <c r="R59" s="226">
        <f t="shared" si="1"/>
        <v>1.0753928285289254</v>
      </c>
      <c r="S59" s="226">
        <f t="shared" si="2"/>
        <v>0.17052734788895463</v>
      </c>
      <c r="U59" s="213">
        <f>SASpayroll!J51/1000</f>
        <v>44503561.920999996</v>
      </c>
      <c r="V59" s="229"/>
    </row>
    <row r="60" spans="1:22">
      <c r="A60" s="227">
        <v>2059</v>
      </c>
      <c r="B60" s="227"/>
      <c r="C60" s="228">
        <f t="shared" si="4"/>
        <v>16396497.009525102</v>
      </c>
      <c r="D60" s="228">
        <f t="shared" si="5"/>
        <v>206.31287053172915</v>
      </c>
      <c r="E60" s="228">
        <f>(SASpayroll!O52+SASpayroll!P52)/1000</f>
        <v>7102216.9249999998</v>
      </c>
      <c r="F60" s="228">
        <f>SASpayroll!K52/1000</f>
        <v>418360.05099999998</v>
      </c>
      <c r="G60" s="228"/>
      <c r="H60" s="225">
        <f t="shared" si="6"/>
        <v>7520576.9759999998</v>
      </c>
      <c r="I60" s="228">
        <f t="shared" si="7"/>
        <v>945362.15948451986</v>
      </c>
      <c r="J60" s="228">
        <f t="shared" si="8"/>
        <v>8465939.1354845203</v>
      </c>
      <c r="K60" s="228">
        <f>(SASpayroll!AC52+SASpayroll!AE52+SASpayroll!AF52)/1000</f>
        <v>7906885.1529999999</v>
      </c>
      <c r="L60" s="228">
        <v>26607</v>
      </c>
      <c r="M60" s="228">
        <v>13902</v>
      </c>
      <c r="N60" s="228">
        <f t="shared" si="9"/>
        <v>7947394.1529999999</v>
      </c>
      <c r="O60" s="228">
        <f t="shared" si="10"/>
        <v>16915041.992009621</v>
      </c>
      <c r="Q60" s="223">
        <v>5.7656349337016147E-2</v>
      </c>
      <c r="R60" s="226">
        <f t="shared" si="1"/>
        <v>1.0652471706450823</v>
      </c>
      <c r="S60" s="226">
        <f t="shared" si="2"/>
        <v>0.17232629085827886</v>
      </c>
      <c r="U60" s="213">
        <f>SASpayroll!J52/1000</f>
        <v>46118291.721000001</v>
      </c>
      <c r="V60" s="229"/>
    </row>
    <row r="61" spans="1:22">
      <c r="A61" s="227">
        <v>2060</v>
      </c>
      <c r="B61" s="227"/>
      <c r="C61" s="228">
        <f t="shared" si="4"/>
        <v>16915041.992009621</v>
      </c>
      <c r="D61" s="228">
        <f t="shared" si="5"/>
        <v>203.68117284993934</v>
      </c>
      <c r="E61" s="228">
        <f>(SASpayroll!O53+SASpayroll!P53)/1000</f>
        <v>7453345.2000000002</v>
      </c>
      <c r="F61" s="228">
        <f>SASpayroll!K53/1000</f>
        <v>440976.26199999999</v>
      </c>
      <c r="G61" s="228"/>
      <c r="H61" s="225">
        <f t="shared" si="6"/>
        <v>7894321.4620000003</v>
      </c>
      <c r="I61" s="228">
        <f t="shared" si="7"/>
        <v>974779.41643584031</v>
      </c>
      <c r="J61" s="228">
        <f t="shared" si="8"/>
        <v>8869100.8784358408</v>
      </c>
      <c r="K61" s="228">
        <f>(SASpayroll!AC53+SASpayroll!AE53+SASpayroll!AF53)/1000</f>
        <v>8263010.4330000002</v>
      </c>
      <c r="L61" s="228">
        <v>27329</v>
      </c>
      <c r="M61" s="228">
        <v>14327</v>
      </c>
      <c r="N61" s="228">
        <f t="shared" si="9"/>
        <v>8304666.4330000002</v>
      </c>
      <c r="O61" s="228">
        <f t="shared" si="10"/>
        <v>17479476.437445462</v>
      </c>
      <c r="Q61" s="223">
        <v>5.7627963140517748E-2</v>
      </c>
      <c r="R61" s="226">
        <f t="shared" si="1"/>
        <v>1.0679659381854236</v>
      </c>
      <c r="S61" s="226">
        <f t="shared" si="2"/>
        <v>0.17158988297189548</v>
      </c>
      <c r="U61" s="213">
        <f>SASpayroll!J53/1000</f>
        <v>48398345.457000002</v>
      </c>
      <c r="V61" s="229"/>
    </row>
    <row r="62" spans="1:22">
      <c r="A62" s="227">
        <v>2061</v>
      </c>
      <c r="B62" s="227"/>
      <c r="C62" s="228">
        <f t="shared" si="4"/>
        <v>17479476.437445462</v>
      </c>
      <c r="D62" s="228">
        <f t="shared" si="5"/>
        <v>200.75158473454275</v>
      </c>
      <c r="E62" s="228">
        <f>(SASpayroll!O54+SASpayroll!P54)/1000</f>
        <v>7700896.9110000003</v>
      </c>
      <c r="F62" s="228">
        <f>SASpayroll!K54/1000</f>
        <v>462972.06099999999</v>
      </c>
      <c r="G62" s="228"/>
      <c r="H62" s="225">
        <f t="shared" si="6"/>
        <v>8163868.9720000001</v>
      </c>
      <c r="I62" s="228">
        <f t="shared" si="7"/>
        <v>1006838.3208057316</v>
      </c>
      <c r="J62" s="228">
        <f t="shared" si="8"/>
        <v>9170707.2928057313</v>
      </c>
      <c r="K62" s="228">
        <f>(SASpayroll!AC54+SASpayroll!AE54+SASpayroll!AF54)/1000</f>
        <v>8664174.9100000001</v>
      </c>
      <c r="L62" s="228">
        <v>28080</v>
      </c>
      <c r="M62" s="228">
        <v>14763</v>
      </c>
      <c r="N62" s="228">
        <f t="shared" si="9"/>
        <v>8707017.9100000001</v>
      </c>
      <c r="O62" s="228">
        <f t="shared" si="10"/>
        <v>17943165.820251193</v>
      </c>
      <c r="Q62" s="223">
        <v>5.7601171545895342E-2</v>
      </c>
      <c r="R62" s="226">
        <f t="shared" si="1"/>
        <v>1.0532546719897273</v>
      </c>
      <c r="S62" s="226">
        <f t="shared" si="2"/>
        <v>0.17412007636267715</v>
      </c>
      <c r="U62" s="213">
        <f>SASpayroll!J54/1000</f>
        <v>50005824.094999999</v>
      </c>
      <c r="V62" s="229"/>
    </row>
    <row r="63" spans="1:22">
      <c r="A63" s="227">
        <v>2062</v>
      </c>
      <c r="B63" s="227"/>
      <c r="C63" s="228">
        <f t="shared" si="4"/>
        <v>17943165.820251193</v>
      </c>
      <c r="D63" s="228">
        <f t="shared" si="5"/>
        <v>196.97144826599884</v>
      </c>
      <c r="E63" s="228">
        <f>(SASpayroll!O55+SASpayroll!P55)/1000</f>
        <v>8060526.0829999996</v>
      </c>
      <c r="F63" s="228">
        <f>SASpayroll!K55/1000</f>
        <v>487087.55200000003</v>
      </c>
      <c r="G63" s="228"/>
      <c r="H63" s="225">
        <f t="shared" si="6"/>
        <v>8547613.6349999998</v>
      </c>
      <c r="I63" s="228">
        <f t="shared" si="7"/>
        <v>1033094.7341361708</v>
      </c>
      <c r="J63" s="228">
        <f t="shared" si="8"/>
        <v>9580708.3691361714</v>
      </c>
      <c r="K63" s="228">
        <f>(SASpayroll!AC55+SASpayroll!AE55+SASpayroll!AF55)/1000</f>
        <v>9065466.2679999992</v>
      </c>
      <c r="L63" s="228">
        <v>28857</v>
      </c>
      <c r="M63" s="228">
        <v>15203</v>
      </c>
      <c r="N63" s="228">
        <f t="shared" si="9"/>
        <v>9109526.2679999992</v>
      </c>
      <c r="O63" s="228">
        <f t="shared" si="10"/>
        <v>18414347.921387367</v>
      </c>
      <c r="Q63" s="223">
        <v>5.7575945320094475E-2</v>
      </c>
      <c r="R63" s="226">
        <f t="shared" si="1"/>
        <v>1.0517241058726998</v>
      </c>
      <c r="S63" s="226">
        <f t="shared" si="2"/>
        <v>0.17404162342427495</v>
      </c>
      <c r="U63" s="213">
        <f>SASpayroll!J55/1000</f>
        <v>52341078.465999998</v>
      </c>
      <c r="V63" s="229"/>
    </row>
    <row r="64" spans="1:22">
      <c r="A64" s="227">
        <v>2063</v>
      </c>
      <c r="B64" s="227"/>
      <c r="C64" s="228">
        <f t="shared" si="4"/>
        <v>18414347.921387367</v>
      </c>
      <c r="D64" s="228">
        <f t="shared" si="5"/>
        <v>193.17404059643366</v>
      </c>
      <c r="E64" s="228">
        <f>(SASpayroll!O56+SASpayroll!P56)/1000</f>
        <v>8363585.1770000001</v>
      </c>
      <c r="F64" s="228">
        <f>SASpayroll!K56/1000</f>
        <v>515587.06900000002</v>
      </c>
      <c r="G64" s="228"/>
      <c r="H64" s="225">
        <f t="shared" si="6"/>
        <v>8879172.2459999993</v>
      </c>
      <c r="I64" s="228">
        <f t="shared" si="7"/>
        <v>1059786.4449344112</v>
      </c>
      <c r="J64" s="228">
        <f t="shared" si="8"/>
        <v>9938958.6909344103</v>
      </c>
      <c r="K64" s="228">
        <f>(SASpayroll!AC56+SASpayroll!AE56+SASpayroll!AF56)/1000</f>
        <v>9487212.8249999993</v>
      </c>
      <c r="L64" s="228">
        <v>29653</v>
      </c>
      <c r="M64" s="228">
        <v>15651</v>
      </c>
      <c r="N64" s="228">
        <f t="shared" si="9"/>
        <v>9532516.8249999993</v>
      </c>
      <c r="O64" s="228">
        <f t="shared" si="10"/>
        <v>18820789.78732178</v>
      </c>
      <c r="Q64" s="223">
        <v>5.7552211430931033E-2</v>
      </c>
      <c r="R64" s="226">
        <f t="shared" si="1"/>
        <v>1.0426374139585546</v>
      </c>
      <c r="S64" s="226">
        <f t="shared" si="2"/>
        <v>0.17552372098221733</v>
      </c>
      <c r="U64" s="213">
        <f>SASpayroll!J56/1000</f>
        <v>54308994.656999998</v>
      </c>
      <c r="V64" s="229"/>
    </row>
    <row r="65" spans="1:22">
      <c r="A65" s="227">
        <v>2064</v>
      </c>
      <c r="B65" s="227"/>
      <c r="C65" s="228">
        <f t="shared" si="4"/>
        <v>18820789.78732178</v>
      </c>
      <c r="D65" s="228">
        <f t="shared" si="5"/>
        <v>188.88462321818733</v>
      </c>
      <c r="E65" s="228">
        <f>(SASpayroll!O57+SASpayroll!P57)/1000</f>
        <v>8755406.8550000004</v>
      </c>
      <c r="F65" s="228">
        <f>SASpayroll!K57/1000</f>
        <v>542497.83400000003</v>
      </c>
      <c r="G65" s="228"/>
      <c r="H65" s="225">
        <f t="shared" si="6"/>
        <v>9297904.6890000012</v>
      </c>
      <c r="I65" s="228">
        <f t="shared" si="7"/>
        <v>1082755.8431053315</v>
      </c>
      <c r="J65" s="228">
        <f t="shared" si="8"/>
        <v>10380660.532105332</v>
      </c>
      <c r="K65" s="228">
        <f>(SASpayroll!AC57+SASpayroll!AE57+SASpayroll!AF57)/1000</f>
        <v>9917593.5549999997</v>
      </c>
      <c r="L65" s="228">
        <v>30472</v>
      </c>
      <c r="M65" s="228">
        <v>16107</v>
      </c>
      <c r="N65" s="228">
        <f t="shared" si="9"/>
        <v>9964172.5549999997</v>
      </c>
      <c r="O65" s="228">
        <f t="shared" si="10"/>
        <v>19237277.764427111</v>
      </c>
      <c r="Q65" s="223">
        <v>5.7529777195360142E-2</v>
      </c>
      <c r="R65" s="226">
        <f t="shared" si="1"/>
        <v>1.0417985512400967</v>
      </c>
      <c r="S65" s="226">
        <f t="shared" si="2"/>
        <v>0.175261138504375</v>
      </c>
      <c r="U65" s="213">
        <f>SASpayroll!J57/1000</f>
        <v>56853291.266000003</v>
      </c>
      <c r="V65" s="229"/>
    </row>
    <row r="66" spans="1:22">
      <c r="A66" s="227">
        <v>2065</v>
      </c>
      <c r="B66" s="227"/>
      <c r="C66" s="228">
        <f t="shared" si="4"/>
        <v>19237277.764427111</v>
      </c>
      <c r="D66" s="228">
        <f t="shared" si="5"/>
        <v>185.05648809222961</v>
      </c>
      <c r="E66" s="228">
        <f>(SASpayroll!O58+SASpayroll!P58)/1000</f>
        <v>9178585.4710000008</v>
      </c>
      <c r="F66" s="228">
        <f>SASpayroll!K58/1000</f>
        <v>570527.73600000003</v>
      </c>
      <c r="G66" s="228"/>
      <c r="H66" s="225">
        <f t="shared" si="6"/>
        <v>9749113.2070000004</v>
      </c>
      <c r="I66" s="228">
        <f t="shared" si="7"/>
        <v>1106315.4618481467</v>
      </c>
      <c r="J66" s="228">
        <f t="shared" si="8"/>
        <v>10855428.668848148</v>
      </c>
      <c r="K66" s="228">
        <f>(SASpayroll!AC58+SASpayroll!AE58+SASpayroll!AF58)/1000</f>
        <v>10347475.392999999</v>
      </c>
      <c r="L66" s="228">
        <v>31303</v>
      </c>
      <c r="M66" s="228">
        <v>16576</v>
      </c>
      <c r="N66" s="228">
        <f t="shared" si="9"/>
        <v>10395354.392999999</v>
      </c>
      <c r="O66" s="228">
        <f t="shared" si="10"/>
        <v>19697352.040275261</v>
      </c>
      <c r="Q66" s="223">
        <v>5.7508940474618811E-2</v>
      </c>
      <c r="R66" s="226">
        <f t="shared" si="1"/>
        <v>1.0442576807345743</v>
      </c>
      <c r="S66" s="226">
        <f t="shared" si="2"/>
        <v>0.17441517340670162</v>
      </c>
      <c r="U66" s="213">
        <f>SASpayroll!J58/1000</f>
        <v>59601204.355999999</v>
      </c>
      <c r="V66" s="229"/>
    </row>
    <row r="67" spans="1:22">
      <c r="A67" s="227">
        <v>2066</v>
      </c>
      <c r="B67" s="227"/>
      <c r="C67" s="228">
        <f t="shared" si="4"/>
        <v>19697352.040275261</v>
      </c>
      <c r="D67" s="228">
        <f t="shared" si="5"/>
        <v>181.01631028118788</v>
      </c>
      <c r="E67" s="228">
        <f>(SASpayroll!O59+SASpayroll!P59)/1000</f>
        <v>9624434.9030000009</v>
      </c>
      <c r="F67" s="228">
        <f>SASpayroll!K59/1000</f>
        <v>600016.27</v>
      </c>
      <c r="G67" s="228"/>
      <c r="H67" s="225">
        <f t="shared" si="6"/>
        <v>10224451.173</v>
      </c>
      <c r="I67" s="228">
        <f t="shared" si="7"/>
        <v>1132391.9613812652</v>
      </c>
      <c r="J67" s="228">
        <f t="shared" si="8"/>
        <v>11356843.134381266</v>
      </c>
      <c r="K67" s="228">
        <f>(SASpayroll!AC59+SASpayroll!AE59+SASpayroll!AF59)/1000</f>
        <v>10832319.381999999</v>
      </c>
      <c r="L67" s="228">
        <v>32157</v>
      </c>
      <c r="M67" s="228">
        <v>17058</v>
      </c>
      <c r="N67" s="228">
        <f t="shared" si="9"/>
        <v>10881534.381999999</v>
      </c>
      <c r="O67" s="228">
        <f t="shared" si="10"/>
        <v>20172660.792656526</v>
      </c>
      <c r="Q67" s="223">
        <v>5.748955286303755E-2</v>
      </c>
      <c r="R67" s="226">
        <f t="shared" si="1"/>
        <v>1.0436803060759072</v>
      </c>
      <c r="S67" s="226">
        <f t="shared" si="2"/>
        <v>0.17411477264102704</v>
      </c>
      <c r="U67" s="213">
        <f>SASpayroll!J59/1000</f>
        <v>62496330.534999996</v>
      </c>
      <c r="V67" s="229"/>
    </row>
    <row r="68" spans="1:22">
      <c r="A68" s="227">
        <v>2067</v>
      </c>
      <c r="B68" s="227"/>
      <c r="C68" s="228">
        <f t="shared" si="4"/>
        <v>20172660.792656526</v>
      </c>
      <c r="D68" s="228">
        <f t="shared" si="5"/>
        <v>177.05565105754974</v>
      </c>
      <c r="E68" s="228">
        <f>(SASpayroll!O60+SASpayroll!P60)/1000</f>
        <v>9889233.1209999993</v>
      </c>
      <c r="F68" s="228">
        <f>SASpayroll!K60/1000</f>
        <v>634988.93000000005</v>
      </c>
      <c r="G68" s="228"/>
      <c r="H68" s="225">
        <f t="shared" si="6"/>
        <v>10524222.050999999</v>
      </c>
      <c r="I68" s="228">
        <f t="shared" si="7"/>
        <v>1159349.2471035596</v>
      </c>
      <c r="J68" s="228">
        <f t="shared" si="8"/>
        <v>11683571.298103558</v>
      </c>
      <c r="K68" s="228">
        <f>(SASpayroll!AC60+SASpayroll!AE60+SASpayroll!AF60)/1000</f>
        <v>11342824.267999999</v>
      </c>
      <c r="L68" s="228">
        <v>33022</v>
      </c>
      <c r="M68" s="228">
        <v>17555</v>
      </c>
      <c r="N68" s="228">
        <f t="shared" si="9"/>
        <v>11393401.267999999</v>
      </c>
      <c r="O68" s="228">
        <f t="shared" si="10"/>
        <v>20462830.822760083</v>
      </c>
      <c r="Q68" s="223">
        <v>5.7471310255987583E-2</v>
      </c>
      <c r="R68" s="226">
        <f t="shared" si="1"/>
        <v>1.0254682533580681</v>
      </c>
      <c r="S68" s="226">
        <f t="shared" si="2"/>
        <v>0.17742364587318826</v>
      </c>
      <c r="U68" s="213">
        <f>SASpayroll!J60/1000</f>
        <v>64215799.489</v>
      </c>
      <c r="V68" s="229"/>
    </row>
    <row r="69" spans="1:22">
      <c r="A69" s="227">
        <v>2068</v>
      </c>
      <c r="B69" s="227"/>
      <c r="C69" s="228">
        <f t="shared" si="4"/>
        <v>20462830.822760083</v>
      </c>
      <c r="D69" s="228">
        <f t="shared" si="5"/>
        <v>171.67202791673247</v>
      </c>
      <c r="E69" s="228">
        <f>(SASpayroll!O61+SASpayroll!P61)/1000</f>
        <v>10402230.074999999</v>
      </c>
      <c r="F69" s="228">
        <f>SASpayroll!K61/1000</f>
        <v>663282.61499999999</v>
      </c>
      <c r="G69" s="228"/>
      <c r="H69" s="225">
        <f t="shared" si="6"/>
        <v>11065512.689999999</v>
      </c>
      <c r="I69" s="228">
        <f t="shared" si="7"/>
        <v>1175671.8038985378</v>
      </c>
      <c r="J69" s="228">
        <f t="shared" si="8"/>
        <v>12241184.493898537</v>
      </c>
      <c r="K69" s="228">
        <f>(SASpayroll!AC61+SASpayroll!AE61+SASpayroll!AF61)/1000</f>
        <v>11867732.365</v>
      </c>
      <c r="L69" s="228">
        <v>33923</v>
      </c>
      <c r="M69" s="228">
        <v>18068</v>
      </c>
      <c r="N69" s="228">
        <f t="shared" si="9"/>
        <v>11919723.365</v>
      </c>
      <c r="O69" s="228">
        <f t="shared" si="10"/>
        <v>20784291.951658621</v>
      </c>
      <c r="Q69" s="223">
        <v>5.7454015726449717E-2</v>
      </c>
      <c r="R69" s="226">
        <f t="shared" si="1"/>
        <v>1.026968841394629</v>
      </c>
      <c r="S69" s="226">
        <f t="shared" si="2"/>
        <v>0.1764657563811976</v>
      </c>
      <c r="U69" s="213">
        <f>SASpayroll!J61/1000</f>
        <v>67546948.538000003</v>
      </c>
      <c r="V69" s="229"/>
    </row>
    <row r="70" spans="1:22">
      <c r="A70" s="227">
        <v>2069</v>
      </c>
      <c r="B70" s="227"/>
      <c r="C70" s="228">
        <f t="shared" si="4"/>
        <v>20784291.951658621</v>
      </c>
      <c r="D70" s="228">
        <f t="shared" si="5"/>
        <v>166.9913677034385</v>
      </c>
      <c r="E70" s="228">
        <f>(SASpayroll!O62+SASpayroll!P62)/1000</f>
        <v>10797725.078</v>
      </c>
      <c r="F70" s="228">
        <f>SASpayroll!K62/1000</f>
        <v>696212.92500000005</v>
      </c>
      <c r="G70" s="228"/>
      <c r="H70" s="225">
        <f t="shared" si="6"/>
        <v>11493938.003</v>
      </c>
      <c r="I70" s="228">
        <f t="shared" si="7"/>
        <v>1193792.865711831</v>
      </c>
      <c r="J70" s="228">
        <f t="shared" si="8"/>
        <v>12687730.868711831</v>
      </c>
      <c r="K70" s="228">
        <f>(SASpayroll!AC62+SASpayroll!AE62+SASpayroll!AF62)/1000</f>
        <v>12392884.159</v>
      </c>
      <c r="L70" s="228">
        <v>34849</v>
      </c>
      <c r="M70" s="228">
        <v>18594</v>
      </c>
      <c r="N70" s="228">
        <f t="shared" si="9"/>
        <v>12446327.159</v>
      </c>
      <c r="O70" s="228">
        <f t="shared" si="10"/>
        <v>21025695.661370449</v>
      </c>
      <c r="Q70" s="223">
        <v>5.7437264088111714E-2</v>
      </c>
      <c r="R70" s="226">
        <f t="shared" si="1"/>
        <v>1.0193955780390418</v>
      </c>
      <c r="S70" s="226">
        <f t="shared" si="2"/>
        <v>0.17751279725100988</v>
      </c>
      <c r="U70" s="213">
        <f>SASpayroll!J62/1000</f>
        <v>70115097.907000005</v>
      </c>
      <c r="V70" s="229"/>
    </row>
    <row r="71" spans="1:22">
      <c r="A71" s="227">
        <v>2070</v>
      </c>
      <c r="B71" s="227"/>
      <c r="C71" s="228">
        <f t="shared" si="4"/>
        <v>21025695.661370449</v>
      </c>
      <c r="D71" s="228">
        <f t="shared" si="5"/>
        <v>161.13875110836952</v>
      </c>
      <c r="E71" s="228">
        <f>(SASpayroll!O63+SASpayroll!P63)/1000</f>
        <v>11241101.777000001</v>
      </c>
      <c r="F71" s="228">
        <f>SASpayroll!K63/1000</f>
        <v>734262.42700000003</v>
      </c>
      <c r="G71" s="228"/>
      <c r="H71" s="225">
        <f t="shared" si="6"/>
        <v>11975364.204</v>
      </c>
      <c r="I71" s="228">
        <f t="shared" si="7"/>
        <v>1207319.0685204528</v>
      </c>
      <c r="J71" s="228">
        <f t="shared" si="8"/>
        <v>13182683.272520453</v>
      </c>
      <c r="K71" s="228">
        <f>(SASpayroll!AC63+SASpayroll!AE63+SASpayroll!AF63)/1000</f>
        <v>12993267.26</v>
      </c>
      <c r="L71" s="228">
        <v>35792</v>
      </c>
      <c r="M71" s="228">
        <v>19134</v>
      </c>
      <c r="N71" s="228">
        <f t="shared" si="9"/>
        <v>13048193.26</v>
      </c>
      <c r="O71" s="228">
        <f t="shared" si="10"/>
        <v>21160185.673890904</v>
      </c>
      <c r="Q71" s="223">
        <v>5.7421123560663201E-2</v>
      </c>
      <c r="R71" s="226">
        <f t="shared" ref="R71:R88" si="11">J71/N71</f>
        <v>1.0103071750885804</v>
      </c>
      <c r="S71" s="226">
        <f t="shared" ref="S71:S88" si="12">N71/U71</f>
        <v>0.17875665587821832</v>
      </c>
      <c r="U71" s="213">
        <f>SASpayroll!J63/1000</f>
        <v>72994167.383000001</v>
      </c>
      <c r="V71" s="229"/>
    </row>
    <row r="72" spans="1:22">
      <c r="A72" s="227">
        <v>2071</v>
      </c>
      <c r="B72" s="227"/>
      <c r="C72" s="228">
        <f t="shared" si="4"/>
        <v>21160185.673890904</v>
      </c>
      <c r="D72" s="228">
        <f t="shared" si="5"/>
        <v>155.0707980530203</v>
      </c>
      <c r="E72" s="228">
        <f>(SASpayroll!O64+SASpayroll!P64)/1000</f>
        <v>11721147.414999999</v>
      </c>
      <c r="F72" s="228">
        <f>SASpayroll!K64/1000</f>
        <v>776034.33400000003</v>
      </c>
      <c r="G72" s="228"/>
      <c r="H72" s="225">
        <f t="shared" si="6"/>
        <v>12497181.749</v>
      </c>
      <c r="I72" s="228">
        <f t="shared" si="7"/>
        <v>1214699.3745375548</v>
      </c>
      <c r="J72" s="228">
        <f t="shared" si="8"/>
        <v>13711881.123537555</v>
      </c>
      <c r="K72" s="228">
        <f>(SASpayroll!AC64+SASpayroll!AE64+SASpayroll!AF64)/1000</f>
        <v>13589059.952</v>
      </c>
      <c r="L72" s="228">
        <v>36747</v>
      </c>
      <c r="M72" s="228">
        <v>19693</v>
      </c>
      <c r="N72" s="228">
        <f t="shared" si="9"/>
        <v>13645499.952</v>
      </c>
      <c r="O72" s="228">
        <f t="shared" si="10"/>
        <v>21226566.845428459</v>
      </c>
      <c r="Q72" s="223">
        <v>5.7404948768306235E-2</v>
      </c>
      <c r="R72" s="226">
        <f t="shared" si="11"/>
        <v>1.0048646932520655</v>
      </c>
      <c r="S72" s="226">
        <f t="shared" si="12"/>
        <v>0.1792833856761718</v>
      </c>
      <c r="U72" s="213">
        <f>SASpayroll!J64/1000</f>
        <v>76111346.851999998</v>
      </c>
      <c r="V72" s="229"/>
    </row>
    <row r="73" spans="1:22">
      <c r="A73" s="227">
        <v>2072</v>
      </c>
      <c r="B73" s="227"/>
      <c r="C73" s="228">
        <f t="shared" si="4"/>
        <v>21226566.845428459</v>
      </c>
      <c r="D73" s="228">
        <f t="shared" si="5"/>
        <v>148.56682159914419</v>
      </c>
      <c r="E73" s="228">
        <f>(SASpayroll!O65+SASpayroll!P65)/1000</f>
        <v>12297866.078</v>
      </c>
      <c r="F73" s="228">
        <f>SASpayroll!K65/1000</f>
        <v>814425.80700000003</v>
      </c>
      <c r="G73" s="228"/>
      <c r="H73" s="225">
        <f t="shared" si="6"/>
        <v>13112291.885</v>
      </c>
      <c r="I73" s="228">
        <f t="shared" si="7"/>
        <v>1218157.3613432217</v>
      </c>
      <c r="J73" s="228">
        <f t="shared" si="8"/>
        <v>14330449.246343222</v>
      </c>
      <c r="K73" s="228">
        <f>(SASpayroll!AC65+SASpayroll!AE65+SASpayroll!AF65)/1000</f>
        <v>14229572.335000001</v>
      </c>
      <c r="L73" s="228">
        <v>37714</v>
      </c>
      <c r="M73" s="228">
        <v>20269</v>
      </c>
      <c r="N73" s="228">
        <f t="shared" si="9"/>
        <v>14287555.335000001</v>
      </c>
      <c r="O73" s="228">
        <f t="shared" si="10"/>
        <v>21269460.756771676</v>
      </c>
      <c r="Q73" s="223">
        <v>5.7388336522520352E-2</v>
      </c>
      <c r="R73" s="226">
        <f t="shared" si="11"/>
        <v>1.0030021868918431</v>
      </c>
      <c r="S73" s="226">
        <f t="shared" si="12"/>
        <v>0.17891587920972946</v>
      </c>
      <c r="U73" s="213">
        <f>SASpayroll!J65/1000</f>
        <v>79856273.228</v>
      </c>
      <c r="V73" s="229"/>
    </row>
    <row r="74" spans="1:22">
      <c r="A74" s="227">
        <v>2073</v>
      </c>
      <c r="B74" s="227"/>
      <c r="C74" s="228">
        <f t="shared" si="4"/>
        <v>21269460.756771676</v>
      </c>
      <c r="D74" s="228">
        <f t="shared" si="5"/>
        <v>142.25303080626148</v>
      </c>
      <c r="E74" s="228">
        <f>(SASpayroll!O66+SASpayroll!P66)/1000</f>
        <v>12827235.887</v>
      </c>
      <c r="F74" s="228">
        <f>SASpayroll!K66/1000</f>
        <v>857189.37</v>
      </c>
      <c r="G74" s="228"/>
      <c r="H74" s="225">
        <f t="shared" si="6"/>
        <v>13684425.256999999</v>
      </c>
      <c r="I74" s="228">
        <f t="shared" si="7"/>
        <v>1220264.5769274547</v>
      </c>
      <c r="J74" s="228">
        <f t="shared" si="8"/>
        <v>14904689.833927454</v>
      </c>
      <c r="K74" s="228">
        <f>(SASpayroll!AC66+SASpayroll!AE66+SASpayroll!AF66)/1000</f>
        <v>14892304.682</v>
      </c>
      <c r="L74" s="228">
        <v>38681</v>
      </c>
      <c r="M74" s="228">
        <v>20865</v>
      </c>
      <c r="N74" s="228">
        <f t="shared" si="9"/>
        <v>14951850.682</v>
      </c>
      <c r="O74" s="228">
        <f t="shared" si="10"/>
        <v>21222299.908699129</v>
      </c>
      <c r="Q74" s="223">
        <v>5.7371674387135189E-2</v>
      </c>
      <c r="R74" s="226">
        <f t="shared" si="11"/>
        <v>0.99684581868321354</v>
      </c>
      <c r="S74" s="226">
        <f t="shared" si="12"/>
        <v>0.17950749679830108</v>
      </c>
      <c r="U74" s="213">
        <f>SASpayroll!J66/1000</f>
        <v>83293739.530000001</v>
      </c>
      <c r="V74" s="229"/>
    </row>
    <row r="75" spans="1:22">
      <c r="A75" s="227">
        <v>2074</v>
      </c>
      <c r="B75" s="227"/>
      <c r="C75" s="228">
        <f t="shared" si="4"/>
        <v>21222299.908699129</v>
      </c>
      <c r="D75" s="228">
        <f t="shared" si="5"/>
        <v>135.94760653375613</v>
      </c>
      <c r="E75" s="228">
        <f>(SASpayroll!O67+SASpayroll!P67)/1000</f>
        <v>13392948.422</v>
      </c>
      <c r="F75" s="228">
        <f>SASpayroll!K67/1000</f>
        <v>896930.24899999995</v>
      </c>
      <c r="G75" s="228"/>
      <c r="H75" s="225">
        <f t="shared" si="6"/>
        <v>14289878.671</v>
      </c>
      <c r="I75" s="228">
        <f t="shared" si="7"/>
        <v>1217198.137557968</v>
      </c>
      <c r="J75" s="228">
        <f t="shared" si="8"/>
        <v>15507076.808557969</v>
      </c>
      <c r="K75" s="228">
        <f>(SASpayroll!AC67+SASpayroll!AE67+SASpayroll!AF67)/1000</f>
        <v>15549503.226</v>
      </c>
      <c r="L75" s="228">
        <v>39660</v>
      </c>
      <c r="M75" s="228">
        <v>21483</v>
      </c>
      <c r="N75" s="228">
        <f t="shared" si="9"/>
        <v>15610646.226</v>
      </c>
      <c r="O75" s="228">
        <f t="shared" si="10"/>
        <v>21118730.491257098</v>
      </c>
      <c r="Q75" s="223">
        <v>5.7354676109304829E-2</v>
      </c>
      <c r="R75" s="226">
        <f t="shared" si="11"/>
        <v>0.99336546252201052</v>
      </c>
      <c r="S75" s="226">
        <f t="shared" si="12"/>
        <v>0.17950039401010343</v>
      </c>
      <c r="U75" s="213">
        <f>SASpayroll!J67/1000</f>
        <v>86967197.548999995</v>
      </c>
      <c r="V75" s="229"/>
    </row>
    <row r="76" spans="1:22">
      <c r="A76" s="227">
        <v>2075</v>
      </c>
      <c r="B76" s="227"/>
      <c r="C76" s="228">
        <f t="shared" si="4"/>
        <v>21118730.491257098</v>
      </c>
      <c r="D76" s="228">
        <f t="shared" si="5"/>
        <v>129.67096487847471</v>
      </c>
      <c r="E76" s="228">
        <f>(SASpayroll!O68+SASpayroll!P68)/1000</f>
        <v>13842272.448000001</v>
      </c>
      <c r="F76" s="228">
        <f>SASpayroll!K68/1000</f>
        <v>940778.71</v>
      </c>
      <c r="G76" s="228"/>
      <c r="H76" s="225">
        <f t="shared" si="6"/>
        <v>14783051.158</v>
      </c>
      <c r="I76" s="228">
        <f t="shared" si="7"/>
        <v>1210890.913757799</v>
      </c>
      <c r="J76" s="228">
        <f t="shared" si="8"/>
        <v>15993942.071757799</v>
      </c>
      <c r="K76" s="228">
        <f>(SASpayroll!AC68+SASpayroll!AE68+SASpayroll!AF68)/1000</f>
        <v>16223617.818</v>
      </c>
      <c r="L76" s="228">
        <v>40662</v>
      </c>
      <c r="M76" s="228">
        <v>22119</v>
      </c>
      <c r="N76" s="228">
        <f t="shared" si="9"/>
        <v>16286398.818</v>
      </c>
      <c r="O76" s="228">
        <f t="shared" si="10"/>
        <v>20826273.745014895</v>
      </c>
      <c r="Q76" s="223">
        <v>5.7337296588878456E-2</v>
      </c>
      <c r="R76" s="226">
        <f t="shared" si="11"/>
        <v>0.98204288440247622</v>
      </c>
      <c r="S76" s="226">
        <f t="shared" si="12"/>
        <v>0.18119173910361533</v>
      </c>
      <c r="U76" s="213">
        <f>SASpayroll!J68/1000</f>
        <v>89884886.025000006</v>
      </c>
      <c r="V76" s="229"/>
    </row>
    <row r="77" spans="1:22">
      <c r="A77" s="227">
        <v>2076</v>
      </c>
      <c r="B77" s="227"/>
      <c r="C77" s="228">
        <f t="shared" si="4"/>
        <v>20826273.745014895</v>
      </c>
      <c r="D77" s="228">
        <f t="shared" si="5"/>
        <v>122.59349730694107</v>
      </c>
      <c r="E77" s="228">
        <f>(SASpayroll!O69+SASpayroll!P69)/1000</f>
        <v>14491327.392000001</v>
      </c>
      <c r="F77" s="228">
        <f>SASpayroll!K69/1000</f>
        <v>988054.92</v>
      </c>
      <c r="G77" s="228"/>
      <c r="H77" s="225">
        <f t="shared" si="6"/>
        <v>15479382.312000001</v>
      </c>
      <c r="I77" s="228">
        <f t="shared" si="7"/>
        <v>1193755.0149625682</v>
      </c>
      <c r="J77" s="228">
        <f t="shared" si="8"/>
        <v>16673137.32696257</v>
      </c>
      <c r="K77" s="228">
        <f>(SASpayroll!AC69+SASpayroll!AE69+SASpayroll!AF69)/1000</f>
        <v>16923577.758000001</v>
      </c>
      <c r="L77" s="228">
        <v>41721</v>
      </c>
      <c r="M77" s="228">
        <v>22775</v>
      </c>
      <c r="N77" s="228">
        <f t="shared" si="9"/>
        <v>16988073.758000001</v>
      </c>
      <c r="O77" s="228">
        <f t="shared" si="10"/>
        <v>20511337.313977465</v>
      </c>
      <c r="Q77" s="223">
        <v>5.731966407328689E-2</v>
      </c>
      <c r="R77" s="226">
        <f t="shared" si="11"/>
        <v>0.98146132189418345</v>
      </c>
      <c r="S77" s="226">
        <f t="shared" si="12"/>
        <v>0.18053303800103393</v>
      </c>
      <c r="U77" s="213">
        <f>SASpayroll!J69/1000</f>
        <v>94099528.518999994</v>
      </c>
      <c r="V77" s="229"/>
    </row>
    <row r="78" spans="1:22">
      <c r="A78" s="227">
        <v>2077</v>
      </c>
      <c r="B78" s="227"/>
      <c r="C78" s="228">
        <f t="shared" si="4"/>
        <v>20511337.313977465</v>
      </c>
      <c r="D78" s="228">
        <f t="shared" si="5"/>
        <v>115.48541661249891</v>
      </c>
      <c r="E78" s="228">
        <f>(SASpayroll!O70+SASpayroll!P70)/1000</f>
        <v>15065414.559</v>
      </c>
      <c r="F78" s="228">
        <f>SASpayroll!K70/1000</f>
        <v>1035555.6139999999</v>
      </c>
      <c r="G78" s="228"/>
      <c r="H78" s="225">
        <f t="shared" si="6"/>
        <v>16100970.173</v>
      </c>
      <c r="I78" s="228">
        <f t="shared" si="7"/>
        <v>1175345.6366327733</v>
      </c>
      <c r="J78" s="228">
        <f t="shared" si="8"/>
        <v>17276315.809632774</v>
      </c>
      <c r="K78" s="228">
        <f>(SASpayroll!AC70+SASpayroll!AE70+SASpayroll!AF70)/1000</f>
        <v>17694699.160999998</v>
      </c>
      <c r="L78" s="228">
        <v>42825</v>
      </c>
      <c r="M78" s="228">
        <v>23452</v>
      </c>
      <c r="N78" s="228">
        <f t="shared" si="9"/>
        <v>17760976.160999998</v>
      </c>
      <c r="O78" s="228">
        <f t="shared" si="10"/>
        <v>20026676.962610245</v>
      </c>
      <c r="Q78" s="223">
        <v>5.7302243078603814E-2</v>
      </c>
      <c r="R78" s="226">
        <f t="shared" si="11"/>
        <v>0.97271206565597146</v>
      </c>
      <c r="S78" s="226">
        <f t="shared" si="12"/>
        <v>0.18155426909765221</v>
      </c>
      <c r="U78" s="213">
        <f>SASpayroll!J70/1000</f>
        <v>97827367.261999995</v>
      </c>
      <c r="V78" s="229"/>
    </row>
    <row r="79" spans="1:22">
      <c r="A79" s="227">
        <v>2078</v>
      </c>
      <c r="B79" s="227"/>
      <c r="C79" s="228">
        <f t="shared" si="4"/>
        <v>20026676.962610245</v>
      </c>
      <c r="D79" s="228">
        <f t="shared" si="5"/>
        <v>108.23645138288612</v>
      </c>
      <c r="E79" s="228">
        <f>(SASpayroll!O71+SASpayroll!P71)/1000</f>
        <v>15778586.832</v>
      </c>
      <c r="F79" s="228">
        <f>SASpayroll!K71/1000</f>
        <v>1082032.8570000001</v>
      </c>
      <c r="G79" s="228"/>
      <c r="H79" s="225">
        <f t="shared" si="6"/>
        <v>16860619.688999999</v>
      </c>
      <c r="I79" s="228">
        <f t="shared" si="7"/>
        <v>1147233.3876758008</v>
      </c>
      <c r="J79" s="228">
        <f t="shared" si="8"/>
        <v>18007853.076675799</v>
      </c>
      <c r="K79" s="228">
        <f>(SASpayroll!AC71+SASpayroll!AE71+SASpayroll!AF71)/1000</f>
        <v>18434571.23</v>
      </c>
      <c r="L79" s="228">
        <v>43986</v>
      </c>
      <c r="M79" s="228">
        <v>24153</v>
      </c>
      <c r="N79" s="228">
        <f t="shared" si="9"/>
        <v>18502710.23</v>
      </c>
      <c r="O79" s="228">
        <f t="shared" si="10"/>
        <v>19531819.809286047</v>
      </c>
      <c r="Q79" s="223">
        <v>5.7285259547436788E-2</v>
      </c>
      <c r="R79" s="226">
        <f t="shared" si="11"/>
        <v>0.97325488281593209</v>
      </c>
      <c r="S79" s="226">
        <f t="shared" si="12"/>
        <v>0.18058761571979004</v>
      </c>
      <c r="U79" s="213">
        <f>SASpayroll!J71/1000</f>
        <v>102458356.052</v>
      </c>
      <c r="V79" s="229"/>
    </row>
    <row r="80" spans="1:22">
      <c r="A80" s="227">
        <v>2079</v>
      </c>
      <c r="B80" s="227"/>
      <c r="C80" s="228">
        <f t="shared" si="4"/>
        <v>19531819.809286047</v>
      </c>
      <c r="D80" s="228">
        <f t="shared" si="5"/>
        <v>101.18974099540898</v>
      </c>
      <c r="E80" s="228">
        <f>(SASpayroll!O72+SASpayroll!P72)/1000</f>
        <v>16551824.845000001</v>
      </c>
      <c r="F80" s="228">
        <f>SASpayroll!K72/1000</f>
        <v>1131448.1229999999</v>
      </c>
      <c r="G80" s="228"/>
      <c r="H80" s="225">
        <f t="shared" si="6"/>
        <v>17683272.968000002</v>
      </c>
      <c r="I80" s="228">
        <f t="shared" si="7"/>
        <v>1118566.7087481734</v>
      </c>
      <c r="J80" s="228">
        <f t="shared" si="8"/>
        <v>18801839.676748175</v>
      </c>
      <c r="K80" s="228">
        <f>(SASpayroll!AC72+SASpayroll!AE72+SASpayroll!AF72)/1000</f>
        <v>19232102.932999998</v>
      </c>
      <c r="L80" s="228">
        <v>45194</v>
      </c>
      <c r="M80" s="228">
        <v>24877</v>
      </c>
      <c r="N80" s="228">
        <f t="shared" si="9"/>
        <v>19302173.932999998</v>
      </c>
      <c r="O80" s="228">
        <f t="shared" si="10"/>
        <v>19031485.553034224</v>
      </c>
      <c r="Q80" s="223">
        <v>5.726894471022978E-2</v>
      </c>
      <c r="R80" s="226">
        <f t="shared" si="11"/>
        <v>0.97407886500305407</v>
      </c>
      <c r="S80" s="226">
        <f t="shared" si="12"/>
        <v>0.17958955061524187</v>
      </c>
      <c r="U80" s="213">
        <f>SASpayroll!J72/1000</f>
        <v>107479382.10699999</v>
      </c>
      <c r="V80" s="229"/>
    </row>
    <row r="81" spans="1:22">
      <c r="A81" s="227">
        <v>2080</v>
      </c>
      <c r="B81" s="227"/>
      <c r="C81" s="228">
        <f t="shared" ref="C81:C88" si="13">O80</f>
        <v>19031485.553034224</v>
      </c>
      <c r="D81" s="228">
        <f t="shared" ref="D81:D88" si="14">C81/N81*100</f>
        <v>94.348409546624396</v>
      </c>
      <c r="E81" s="228">
        <f>(SASpayroll!O73+SASpayroll!P73)/1000</f>
        <v>17141974.006000001</v>
      </c>
      <c r="F81" s="228">
        <f>SASpayroll!K73/1000</f>
        <v>1197240.058</v>
      </c>
      <c r="G81" s="228"/>
      <c r="H81" s="225">
        <f t="shared" ref="H81:H88" si="15">E81+F81+G81</f>
        <v>18339214.063999999</v>
      </c>
      <c r="I81" s="228">
        <f t="shared" ref="I81:I88" si="16">C81*Q81</f>
        <v>1089622.3008984674</v>
      </c>
      <c r="J81" s="228">
        <f t="shared" ref="J81:J88" si="17">H81+I81</f>
        <v>19428836.364898466</v>
      </c>
      <c r="K81" s="228">
        <f>(SASpayroll!AC73+SASpayroll!AE73+SASpayroll!AF73)/1000</f>
        <v>20099422.888999999</v>
      </c>
      <c r="L81" s="228">
        <v>46447</v>
      </c>
      <c r="M81" s="228">
        <v>25626</v>
      </c>
      <c r="N81" s="228">
        <f t="shared" ref="N81:N88" si="18">K81+L81+M81</f>
        <v>20171495.888999999</v>
      </c>
      <c r="O81" s="228">
        <f t="shared" ref="O81:O88" si="19">C81+J81-N81</f>
        <v>18288826.028932691</v>
      </c>
      <c r="Q81" s="223">
        <v>5.7253665136232472E-2</v>
      </c>
      <c r="R81" s="226">
        <f t="shared" si="11"/>
        <v>0.96318272436569652</v>
      </c>
      <c r="S81" s="226">
        <f t="shared" si="12"/>
        <v>0.18121660701574452</v>
      </c>
      <c r="U81" s="213">
        <f>SASpayroll!J73/1000</f>
        <v>111311519.51899999</v>
      </c>
      <c r="V81" s="229"/>
    </row>
    <row r="82" spans="1:22">
      <c r="A82" s="227">
        <v>2081</v>
      </c>
      <c r="B82" s="227"/>
      <c r="C82" s="228">
        <f t="shared" si="13"/>
        <v>18288826.028932691</v>
      </c>
      <c r="D82" s="228">
        <f t="shared" si="14"/>
        <v>86.59706128893238</v>
      </c>
      <c r="E82" s="228">
        <f>(SASpayroll!O74+SASpayroll!P74)/1000</f>
        <v>17987163.563000001</v>
      </c>
      <c r="F82" s="228">
        <f>SASpayroll!K74/1000</f>
        <v>1254403.952</v>
      </c>
      <c r="G82" s="228"/>
      <c r="H82" s="225">
        <f t="shared" si="15"/>
        <v>19241567.515000001</v>
      </c>
      <c r="I82" s="228">
        <f t="shared" si="16"/>
        <v>1046844.5136403596</v>
      </c>
      <c r="J82" s="228">
        <f t="shared" si="17"/>
        <v>20288412.02864036</v>
      </c>
      <c r="K82" s="228">
        <f>(SASpayroll!AC74+SASpayroll!AE74+SASpayroll!AF74)/1000</f>
        <v>21045313.427999999</v>
      </c>
      <c r="L82" s="228">
        <v>47737</v>
      </c>
      <c r="M82" s="228">
        <v>26403</v>
      </c>
      <c r="N82" s="228">
        <f t="shared" si="18"/>
        <v>21119453.427999999</v>
      </c>
      <c r="O82" s="228">
        <f t="shared" si="19"/>
        <v>17457784.629573051</v>
      </c>
      <c r="Q82" s="223">
        <v>5.7239568684412268E-2</v>
      </c>
      <c r="R82" s="226">
        <f t="shared" si="11"/>
        <v>0.96065043055243793</v>
      </c>
      <c r="S82" s="226">
        <f t="shared" si="12"/>
        <v>0.18081760453911391</v>
      </c>
      <c r="U82" s="213">
        <f>SASpayroll!J74/1000</f>
        <v>116799763.396</v>
      </c>
      <c r="V82" s="229"/>
    </row>
    <row r="83" spans="1:22">
      <c r="A83" s="227">
        <v>2082</v>
      </c>
      <c r="B83" s="227"/>
      <c r="C83" s="228">
        <f t="shared" si="13"/>
        <v>17457784.629573051</v>
      </c>
      <c r="D83" s="228">
        <f t="shared" si="14"/>
        <v>79.216481117223765</v>
      </c>
      <c r="E83" s="228">
        <f>(SASpayroll!O75+SASpayroll!P75)/1000</f>
        <v>18702623.976</v>
      </c>
      <c r="F83" s="228">
        <f>SASpayroll!K75/1000</f>
        <v>1307287.074</v>
      </c>
      <c r="G83" s="228"/>
      <c r="H83" s="225">
        <f t="shared" si="15"/>
        <v>20009911.050000001</v>
      </c>
      <c r="I83" s="228">
        <f t="shared" si="16"/>
        <v>999054.32447723916</v>
      </c>
      <c r="J83" s="228">
        <f t="shared" si="17"/>
        <v>21008965.374477241</v>
      </c>
      <c r="K83" s="228">
        <f>(SASpayroll!AC75+SASpayroll!AE75+SASpayroll!AF75)/1000</f>
        <v>21961798.350000001</v>
      </c>
      <c r="L83" s="228">
        <v>49062</v>
      </c>
      <c r="M83" s="228">
        <v>27211</v>
      </c>
      <c r="N83" s="228">
        <f t="shared" si="18"/>
        <v>22038071.350000001</v>
      </c>
      <c r="O83" s="228">
        <f t="shared" si="19"/>
        <v>16428678.654050291</v>
      </c>
      <c r="Q83" s="223">
        <v>5.7226867307371067E-2</v>
      </c>
      <c r="R83" s="226">
        <f t="shared" si="11"/>
        <v>0.95330326510070218</v>
      </c>
      <c r="S83" s="226">
        <f t="shared" si="12"/>
        <v>0.18146453632499221</v>
      </c>
      <c r="U83" s="213">
        <f>SASpayroll!J75/1000</f>
        <v>121445610.235</v>
      </c>
      <c r="V83" s="229"/>
    </row>
    <row r="84" spans="1:22">
      <c r="A84" s="227">
        <v>2083</v>
      </c>
      <c r="B84" s="227"/>
      <c r="C84" s="228">
        <f t="shared" si="13"/>
        <v>16428678.654050291</v>
      </c>
      <c r="D84" s="228">
        <f t="shared" si="14"/>
        <v>71.376816190759257</v>
      </c>
      <c r="E84" s="228">
        <f>(SASpayroll!O76+SASpayroll!P76)/1000</f>
        <v>19621843.603</v>
      </c>
      <c r="F84" s="228">
        <f>SASpayroll!K76/1000</f>
        <v>1387197.1240000001</v>
      </c>
      <c r="G84" s="228"/>
      <c r="H84" s="225">
        <f t="shared" si="15"/>
        <v>21009040.727000002</v>
      </c>
      <c r="I84" s="228">
        <f t="shared" si="16"/>
        <v>939976.09753650532</v>
      </c>
      <c r="J84" s="228">
        <f t="shared" si="17"/>
        <v>21949016.824536506</v>
      </c>
      <c r="K84" s="228">
        <f>(SASpayroll!AC76+SASpayroll!AE76+SASpayroll!AF76)/1000</f>
        <v>22938360.495000001</v>
      </c>
      <c r="L84" s="228">
        <v>50415</v>
      </c>
      <c r="M84" s="228">
        <v>28052</v>
      </c>
      <c r="N84" s="228">
        <f t="shared" si="18"/>
        <v>23016827.495000001</v>
      </c>
      <c r="O84" s="228">
        <f t="shared" si="19"/>
        <v>15360867.983586792</v>
      </c>
      <c r="Q84" s="223">
        <v>5.7215562939066052E-2</v>
      </c>
      <c r="R84" s="226">
        <f t="shared" si="11"/>
        <v>0.95360739134463868</v>
      </c>
      <c r="S84" s="226">
        <f t="shared" si="12"/>
        <v>0.18064517820138815</v>
      </c>
      <c r="U84" s="213">
        <f>SASpayroll!J76/1000</f>
        <v>127414568.848</v>
      </c>
      <c r="V84" s="229"/>
    </row>
    <row r="85" spans="1:22">
      <c r="A85" s="227">
        <v>2084</v>
      </c>
      <c r="B85" s="227"/>
      <c r="C85" s="228">
        <f t="shared" si="13"/>
        <v>15360867.983586792</v>
      </c>
      <c r="D85" s="228">
        <f t="shared" si="14"/>
        <v>63.977769328889835</v>
      </c>
      <c r="E85" s="228">
        <f>(SASpayroll!O77+SASpayroll!P77)/1000</f>
        <v>20341069.16</v>
      </c>
      <c r="F85" s="228">
        <f>SASpayroll!K77/1000</f>
        <v>1455889.9680000001</v>
      </c>
      <c r="G85" s="228"/>
      <c r="H85" s="225">
        <f t="shared" si="15"/>
        <v>21796959.127999999</v>
      </c>
      <c r="I85" s="228">
        <f t="shared" si="16"/>
        <v>878725.25171906257</v>
      </c>
      <c r="J85" s="228">
        <f t="shared" si="17"/>
        <v>22675684.37971906</v>
      </c>
      <c r="K85" s="228">
        <f>(SASpayroll!AC77+SASpayroll!AE77+SASpayroll!AF77)/1000</f>
        <v>23928968.094000001</v>
      </c>
      <c r="L85" s="228">
        <v>51799</v>
      </c>
      <c r="M85" s="228">
        <v>28929</v>
      </c>
      <c r="N85" s="228">
        <f t="shared" si="18"/>
        <v>24009696.094000001</v>
      </c>
      <c r="O85" s="228">
        <f t="shared" si="19"/>
        <v>14026856.269305851</v>
      </c>
      <c r="Q85" s="223">
        <v>5.7205442599857471E-2</v>
      </c>
      <c r="R85" s="226">
        <f t="shared" si="11"/>
        <v>0.94443862558450675</v>
      </c>
      <c r="S85" s="226">
        <f t="shared" si="12"/>
        <v>0.18177477149176044</v>
      </c>
      <c r="U85" s="213">
        <f>SASpayroll!J77/1000</f>
        <v>132084864.676</v>
      </c>
      <c r="V85" s="229"/>
    </row>
    <row r="86" spans="1:22">
      <c r="A86" s="227">
        <v>2085</v>
      </c>
      <c r="B86" s="227"/>
      <c r="C86" s="228">
        <f t="shared" si="13"/>
        <v>14026856.269305851</v>
      </c>
      <c r="D86" s="228">
        <f t="shared" si="14"/>
        <v>55.854454868986494</v>
      </c>
      <c r="E86" s="228">
        <f>(SASpayroll!O78+SASpayroll!P78)/1000</f>
        <v>21183347.162999999</v>
      </c>
      <c r="F86" s="228">
        <f>SASpayroll!K78/1000</f>
        <v>1513458.6540000001</v>
      </c>
      <c r="G86" s="228"/>
      <c r="H86" s="225">
        <f t="shared" si="15"/>
        <v>22696805.816999998</v>
      </c>
      <c r="I86" s="228">
        <f t="shared" si="16"/>
        <v>802283.9835753917</v>
      </c>
      <c r="J86" s="228">
        <f t="shared" si="17"/>
        <v>23499089.80057539</v>
      </c>
      <c r="K86" s="228">
        <f>(SASpayroll!AC78+SASpayroll!AE78+SASpayroll!AF78)/1000</f>
        <v>25030173.409000002</v>
      </c>
      <c r="L86" s="228">
        <v>53208</v>
      </c>
      <c r="M86" s="228">
        <v>29846</v>
      </c>
      <c r="N86" s="228">
        <f t="shared" si="18"/>
        <v>25113227.409000002</v>
      </c>
      <c r="O86" s="228">
        <f t="shared" si="19"/>
        <v>12412718.660881244</v>
      </c>
      <c r="Q86" s="223">
        <v>5.7196278921812498E-2</v>
      </c>
      <c r="R86" s="226">
        <f t="shared" si="11"/>
        <v>0.93572560061132792</v>
      </c>
      <c r="S86" s="226">
        <f t="shared" si="12"/>
        <v>0.18256968511027727</v>
      </c>
      <c r="U86" s="213">
        <f>SASpayroll!J78/1000</f>
        <v>137554202.352</v>
      </c>
      <c r="V86" s="229"/>
    </row>
    <row r="87" spans="1:22">
      <c r="A87" s="227">
        <v>2086</v>
      </c>
      <c r="B87" s="227"/>
      <c r="C87" s="228">
        <f t="shared" si="13"/>
        <v>12412718.660881244</v>
      </c>
      <c r="D87" s="228">
        <f t="shared" si="14"/>
        <v>47.078905492470291</v>
      </c>
      <c r="E87" s="228">
        <f>(SASpayroll!O79+SASpayroll!P79)/1000</f>
        <v>22172594.642999999</v>
      </c>
      <c r="F87" s="228">
        <f>SASpayroll!K79/1000</f>
        <v>1602249.453</v>
      </c>
      <c r="G87" s="228"/>
      <c r="H87" s="225">
        <f t="shared" si="15"/>
        <v>23774844.096000001</v>
      </c>
      <c r="I87" s="228">
        <f t="shared" si="16"/>
        <v>709856.20102282846</v>
      </c>
      <c r="J87" s="228">
        <f t="shared" si="17"/>
        <v>24484700.297022831</v>
      </c>
      <c r="K87" s="228">
        <f>(SASpayroll!AC79+SASpayroll!AE79+SASpayroll!AF79)/1000</f>
        <v>26280329.778000001</v>
      </c>
      <c r="L87" s="228">
        <v>54643</v>
      </c>
      <c r="M87" s="228">
        <v>30803</v>
      </c>
      <c r="N87" s="228">
        <f t="shared" si="18"/>
        <v>26365775.778000001</v>
      </c>
      <c r="O87" s="228">
        <f t="shared" si="19"/>
        <v>10531643.17990407</v>
      </c>
      <c r="Q87" s="223">
        <v>5.7187810375493683E-2</v>
      </c>
      <c r="R87" s="226">
        <f t="shared" si="11"/>
        <v>0.92865465075574349</v>
      </c>
      <c r="S87" s="226">
        <f t="shared" si="12"/>
        <v>0.18312378570382287</v>
      </c>
      <c r="U87" s="213">
        <f>SASpayroll!J79/1000</f>
        <v>143977887.289</v>
      </c>
      <c r="V87" s="229"/>
    </row>
    <row r="88" spans="1:22">
      <c r="A88" s="230">
        <v>2087</v>
      </c>
      <c r="B88" s="230"/>
      <c r="C88" s="231">
        <f t="shared" si="13"/>
        <v>10531643.17990407</v>
      </c>
      <c r="D88" s="231">
        <f t="shared" si="14"/>
        <v>37.531087044329865</v>
      </c>
      <c r="E88" s="231">
        <f>(SASpayroll!O80+SASpayroll!P80)/1000</f>
        <v>23071569.057</v>
      </c>
      <c r="F88" s="231">
        <f>SASpayroll!K80/1000</f>
        <v>1721191.7760000001</v>
      </c>
      <c r="G88" s="231"/>
      <c r="H88" s="232">
        <f t="shared" si="15"/>
        <v>24792760.833000001</v>
      </c>
      <c r="I88" s="231">
        <f t="shared" si="16"/>
        <v>602198.1142977213</v>
      </c>
      <c r="J88" s="231">
        <f t="shared" si="17"/>
        <v>25394958.947297722</v>
      </c>
      <c r="K88" s="231">
        <f>(SASpayroll!AC80+SASpayroll!AE80+SASpayroll!AF80)/1000</f>
        <v>27973213.486000001</v>
      </c>
      <c r="L88" s="231">
        <v>56102</v>
      </c>
      <c r="M88" s="231">
        <v>31804</v>
      </c>
      <c r="N88" s="231">
        <f t="shared" si="18"/>
        <v>28061119.486000001</v>
      </c>
      <c r="O88" s="231">
        <f t="shared" si="19"/>
        <v>7865482.6412017941</v>
      </c>
      <c r="P88" s="220"/>
      <c r="Q88" s="233">
        <v>5.717988200044645E-2</v>
      </c>
      <c r="R88" s="234">
        <f t="shared" si="11"/>
        <v>0.90498737799707329</v>
      </c>
      <c r="S88" s="226">
        <f t="shared" si="12"/>
        <v>0.18730466013064384</v>
      </c>
      <c r="U88" s="213">
        <f>SASpayroll!J80/1000</f>
        <v>149815383.48500001</v>
      </c>
      <c r="V88" s="229"/>
    </row>
    <row r="89" spans="1:22">
      <c r="A89" s="235" t="str">
        <f>NOTES!A3</f>
        <v>Source: DYNASIM3 ID912. Option FICA15:  Increase Payroll tax to 15.4% over 10 Years</v>
      </c>
      <c r="B89" s="235"/>
      <c r="C89" s="228"/>
      <c r="D89" s="228"/>
      <c r="E89" s="228"/>
      <c r="F89" s="228"/>
      <c r="G89" s="228"/>
      <c r="H89" s="225"/>
      <c r="I89" s="228"/>
      <c r="J89" s="228"/>
      <c r="K89" s="228"/>
      <c r="L89" s="228"/>
      <c r="M89" s="228"/>
      <c r="N89" s="228"/>
      <c r="O89" s="228"/>
      <c r="Q89" s="217"/>
    </row>
    <row r="90" spans="1:22" ht="36" customHeight="1">
      <c r="A90" s="291" t="s">
        <v>388</v>
      </c>
      <c r="B90" s="291"/>
      <c r="C90" s="291"/>
      <c r="D90" s="291"/>
      <c r="E90" s="291"/>
      <c r="F90" s="291"/>
      <c r="G90" s="291"/>
      <c r="H90" s="291"/>
      <c r="I90" s="291"/>
      <c r="J90" s="291"/>
      <c r="K90" s="291"/>
      <c r="L90" s="291"/>
      <c r="M90" s="291"/>
      <c r="N90" s="291"/>
      <c r="O90" s="291"/>
      <c r="P90" s="291"/>
      <c r="Q90" s="291"/>
    </row>
    <row r="91" spans="1:22">
      <c r="A91" s="227"/>
      <c r="B91" s="227"/>
      <c r="C91" s="236"/>
      <c r="D91" s="228"/>
      <c r="E91" s="228"/>
      <c r="F91" s="236"/>
      <c r="G91" s="236"/>
      <c r="H91" s="225"/>
      <c r="I91" s="236"/>
      <c r="J91" s="236"/>
      <c r="K91" s="236"/>
      <c r="L91" s="236"/>
      <c r="M91" s="236"/>
      <c r="N91" s="236"/>
      <c r="O91" s="236"/>
    </row>
    <row r="92" spans="1:22">
      <c r="A92" s="227"/>
      <c r="B92" s="227"/>
      <c r="C92" s="236"/>
      <c r="D92" s="228"/>
      <c r="E92" s="228"/>
      <c r="F92" s="236"/>
      <c r="G92" s="236"/>
      <c r="H92" s="225"/>
      <c r="I92" s="236"/>
      <c r="J92" s="236"/>
      <c r="K92" s="236"/>
      <c r="L92" s="236"/>
      <c r="M92" s="236"/>
      <c r="N92" s="236"/>
      <c r="O92" s="236"/>
    </row>
  </sheetData>
  <mergeCells count="1">
    <mergeCell ref="A90:Q9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view="pageBreakPreview" topLeftCell="A49" zoomScaleNormal="85" zoomScaleSheetLayoutView="100" workbookViewId="0">
      <selection activeCell="B75" sqref="B75:C75"/>
    </sheetView>
  </sheetViews>
  <sheetFormatPr defaultRowHeight="15"/>
  <cols>
    <col min="1" max="1" width="16" customWidth="1"/>
    <col min="2" max="4" width="20.7109375" customWidth="1"/>
  </cols>
  <sheetData>
    <row r="1" spans="1:5" ht="37.5" customHeight="1">
      <c r="A1" s="292" t="s">
        <v>450</v>
      </c>
      <c r="B1" s="292"/>
      <c r="C1" s="292"/>
      <c r="D1" s="292"/>
    </row>
    <row r="2" spans="1:5">
      <c r="A2" s="1"/>
      <c r="B2" s="1"/>
      <c r="C2" s="1"/>
      <c r="D2" s="1"/>
    </row>
    <row r="3" spans="1:5" ht="15" customHeight="1">
      <c r="A3" s="11"/>
      <c r="B3" s="293" t="str">
        <f>NOTES!A2</f>
        <v>Option: Increase Payroll tax to 15.4% over 10 Years</v>
      </c>
      <c r="C3" s="293"/>
      <c r="D3" s="293"/>
      <c r="E3" s="2"/>
    </row>
    <row r="4" spans="1:5">
      <c r="A4" s="1" t="s">
        <v>32</v>
      </c>
      <c r="B4" s="15" t="s">
        <v>78</v>
      </c>
      <c r="C4" s="15" t="s">
        <v>79</v>
      </c>
      <c r="D4" s="15" t="s">
        <v>80</v>
      </c>
      <c r="E4" s="2"/>
    </row>
    <row r="5" spans="1:5">
      <c r="A5" s="13">
        <v>2015</v>
      </c>
      <c r="B5" s="189">
        <f>trustfund2015!J16/trustfund2015!E16</f>
        <v>1.1459428207090463</v>
      </c>
      <c r="C5" s="189">
        <f>trustfund2015!N16/trustfund2015!E16</f>
        <v>1.0507894700299474</v>
      </c>
      <c r="D5" s="189">
        <f>trustfund2015!O16/trustfund2015!E16</f>
        <v>3.4084047395630934</v>
      </c>
    </row>
    <row r="6" spans="1:5">
      <c r="A6" s="13">
        <f>A5+1</f>
        <v>2016</v>
      </c>
      <c r="B6" s="189">
        <f>trustfund2015!J17/trustfund2015!E17</f>
        <v>1.1389406136003235</v>
      </c>
      <c r="C6" s="189">
        <f>trustfund2015!N17/trustfund2015!E17</f>
        <v>1.0758317709642244</v>
      </c>
      <c r="D6" s="189">
        <f>trustfund2015!O17/trustfund2015!E17</f>
        <v>3.2160873449379745</v>
      </c>
    </row>
    <row r="7" spans="1:5">
      <c r="A7" s="13">
        <f t="shared" ref="A7:A70" si="0">A6+1</f>
        <v>2017</v>
      </c>
      <c r="B7" s="189">
        <f>trustfund2015!J18/trustfund2015!E18</f>
        <v>1.1319285177570457</v>
      </c>
      <c r="C7" s="189">
        <f>trustfund2015!N18/trustfund2015!E18</f>
        <v>1.0421187556971876</v>
      </c>
      <c r="D7" s="189">
        <f>trustfund2015!O18/trustfund2015!E18</f>
        <v>3.0391879517309599</v>
      </c>
    </row>
    <row r="8" spans="1:5">
      <c r="A8" s="13">
        <f t="shared" si="0"/>
        <v>2018</v>
      </c>
      <c r="B8" s="189">
        <f>trustfund2015!J19/trustfund2015!E19</f>
        <v>1.1305095519642803</v>
      </c>
      <c r="C8" s="189">
        <f>trustfund2015!N19/trustfund2015!E19</f>
        <v>1.0304138122323343</v>
      </c>
      <c r="D8" s="189">
        <f>trustfund2015!O19/trustfund2015!E19</f>
        <v>2.9255433829028665</v>
      </c>
    </row>
    <row r="9" spans="1:5">
      <c r="A9" s="13">
        <f t="shared" si="0"/>
        <v>2019</v>
      </c>
      <c r="B9" s="189">
        <f>trustfund2015!J20/trustfund2015!E20</f>
        <v>1.1300659888771867</v>
      </c>
      <c r="C9" s="189">
        <f>trustfund2015!N20/trustfund2015!E20</f>
        <v>1.022339152662777</v>
      </c>
      <c r="D9" s="189">
        <f>trustfund2015!O20/trustfund2015!E20</f>
        <v>2.8351401919334789</v>
      </c>
    </row>
    <row r="10" spans="1:5">
      <c r="A10" s="13">
        <f t="shared" si="0"/>
        <v>2020</v>
      </c>
      <c r="B10" s="189">
        <f>trustfund2015!J21/trustfund2015!E21</f>
        <v>1.1307569854178661</v>
      </c>
      <c r="C10" s="189">
        <f>trustfund2015!N21/trustfund2015!E21</f>
        <v>1.022168229061597</v>
      </c>
      <c r="D10" s="189">
        <f>trustfund2015!O21/trustfund2015!E21</f>
        <v>2.7741879165547698</v>
      </c>
    </row>
    <row r="11" spans="1:5">
      <c r="A11" s="13">
        <f t="shared" si="0"/>
        <v>2021</v>
      </c>
      <c r="B11" s="189">
        <f>trustfund2015!J22/trustfund2015!E22</f>
        <v>1.1298599990611842</v>
      </c>
      <c r="C11" s="189">
        <f>trustfund2015!N22/trustfund2015!E22</f>
        <v>1.0070443478199376</v>
      </c>
      <c r="D11" s="189">
        <f>trustfund2015!O22/trustfund2015!E22</f>
        <v>2.7002843347519412</v>
      </c>
    </row>
    <row r="12" spans="1:5">
      <c r="A12" s="13">
        <f t="shared" si="0"/>
        <v>2022</v>
      </c>
      <c r="B12" s="189">
        <f>trustfund2015!J23/trustfund2015!E23</f>
        <v>1.1312835373459611</v>
      </c>
      <c r="C12" s="189">
        <f>trustfund2015!N23/trustfund2015!E23</f>
        <v>1.013525087099703</v>
      </c>
      <c r="D12" s="189">
        <f>trustfund2015!O23/trustfund2015!E23</f>
        <v>2.6731407661600319</v>
      </c>
    </row>
    <row r="13" spans="1:5">
      <c r="A13" s="13">
        <f t="shared" si="0"/>
        <v>2023</v>
      </c>
      <c r="B13" s="189">
        <f>trustfund2015!J24/trustfund2015!E24</f>
        <v>1.1315868938482174</v>
      </c>
      <c r="C13" s="189">
        <f>trustfund2015!N24/trustfund2015!E24</f>
        <v>0.99945490933685477</v>
      </c>
      <c r="D13" s="189">
        <f>trustfund2015!O24/trustfund2015!E24</f>
        <v>2.6226865754230388</v>
      </c>
    </row>
    <row r="14" spans="1:5">
      <c r="A14" s="13">
        <f t="shared" si="0"/>
        <v>2024</v>
      </c>
      <c r="B14" s="189">
        <f>trustfund2015!J25/trustfund2015!E25</f>
        <v>1.1350893406018228</v>
      </c>
      <c r="C14" s="189">
        <f>trustfund2015!N25/trustfund2015!E25</f>
        <v>1.0097197947376946</v>
      </c>
      <c r="D14" s="189">
        <f>trustfund2015!O25/trustfund2015!E25</f>
        <v>2.6207303440406706</v>
      </c>
    </row>
    <row r="15" spans="1:5">
      <c r="A15" s="13">
        <f t="shared" si="0"/>
        <v>2025</v>
      </c>
      <c r="B15" s="189">
        <f>trustfund2015!J26/trustfund2015!E26</f>
        <v>1.1423858936639819</v>
      </c>
      <c r="C15" s="189">
        <f>trustfund2015!N26/trustfund2015!E26</f>
        <v>1.0141062289231106</v>
      </c>
      <c r="D15" s="189">
        <f>trustfund2015!O26/trustfund2015!E26</f>
        <v>2.6059352265712712</v>
      </c>
    </row>
    <row r="16" spans="1:5">
      <c r="A16" s="13">
        <f t="shared" si="0"/>
        <v>2026</v>
      </c>
      <c r="B16" s="189">
        <f>trustfund2015!J27/trustfund2015!E27</f>
        <v>1.1507493077235567</v>
      </c>
      <c r="C16" s="189">
        <f>trustfund2015!N27/trustfund2015!E27</f>
        <v>1.0188059086516219</v>
      </c>
      <c r="D16" s="189">
        <f>trustfund2015!O27/trustfund2015!E27</f>
        <v>2.6080179273418893</v>
      </c>
    </row>
    <row r="17" spans="1:4">
      <c r="A17" s="13">
        <f t="shared" si="0"/>
        <v>2027</v>
      </c>
      <c r="B17" s="189">
        <f>trustfund2015!J28/trustfund2015!E28</f>
        <v>1.1605199766404011</v>
      </c>
      <c r="C17" s="189">
        <f>trustfund2015!N28/trustfund2015!E28</f>
        <v>1.0352427710706651</v>
      </c>
      <c r="D17" s="189">
        <f>trustfund2015!O28/trustfund2015!E28</f>
        <v>2.6328261087836031</v>
      </c>
    </row>
    <row r="18" spans="1:4">
      <c r="A18" s="13">
        <f t="shared" si="0"/>
        <v>2028</v>
      </c>
      <c r="B18" s="189">
        <f>trustfund2015!J29/trustfund2015!E29</f>
        <v>1.1688603586707913</v>
      </c>
      <c r="C18" s="189">
        <f>trustfund2015!N29/trustfund2015!E29</f>
        <v>1.0408338432125934</v>
      </c>
      <c r="D18" s="189">
        <f>trustfund2015!O29/trustfund2015!E29</f>
        <v>2.6373616938002931</v>
      </c>
    </row>
    <row r="19" spans="1:4">
      <c r="A19" s="13">
        <f t="shared" si="0"/>
        <v>2029</v>
      </c>
      <c r="B19" s="189">
        <f>trustfund2015!J30/trustfund2015!E30</f>
        <v>1.1778335892200276</v>
      </c>
      <c r="C19" s="189">
        <f>trustfund2015!N30/trustfund2015!E30</f>
        <v>1.0534118978114302</v>
      </c>
      <c r="D19" s="189">
        <f>trustfund2015!O30/trustfund2015!E30</f>
        <v>2.6514287241245658</v>
      </c>
    </row>
    <row r="20" spans="1:4">
      <c r="A20" s="13">
        <f t="shared" si="0"/>
        <v>2030</v>
      </c>
      <c r="B20" s="189">
        <f>trustfund2015!J31/trustfund2015!E31</f>
        <v>1.1766369735235591</v>
      </c>
      <c r="C20" s="189">
        <f>trustfund2015!N31/trustfund2015!E31</f>
        <v>1.0631146738971915</v>
      </c>
      <c r="D20" s="189">
        <f>trustfund2015!O31/trustfund2015!E31</f>
        <v>2.6535960960783567</v>
      </c>
    </row>
    <row r="21" spans="1:4">
      <c r="A21" s="13">
        <f t="shared" si="0"/>
        <v>2031</v>
      </c>
      <c r="B21" s="189">
        <f>trustfund2015!J32/trustfund2015!E32</f>
        <v>1.1722788174196552</v>
      </c>
      <c r="C21" s="189">
        <f>trustfund2015!N32/trustfund2015!E32</f>
        <v>1.0720353049152842</v>
      </c>
      <c r="D21" s="189">
        <f>trustfund2015!O32/trustfund2015!E32</f>
        <v>2.6341780985982441</v>
      </c>
    </row>
    <row r="22" spans="1:4">
      <c r="A22" s="13">
        <f t="shared" si="0"/>
        <v>2032</v>
      </c>
      <c r="B22" s="189">
        <f>trustfund2015!J33/trustfund2015!E33</f>
        <v>1.16318256104659</v>
      </c>
      <c r="C22" s="189">
        <f>trustfund2015!N33/trustfund2015!E33</f>
        <v>1.076484157242583</v>
      </c>
      <c r="D22" s="189">
        <f>trustfund2015!O33/trustfund2015!E33</f>
        <v>2.6008481124108793</v>
      </c>
    </row>
    <row r="23" spans="1:4">
      <c r="A23" s="13">
        <f t="shared" si="0"/>
        <v>2033</v>
      </c>
      <c r="B23" s="189">
        <f>trustfund2015!J34/trustfund2015!E34</f>
        <v>1.1411489505622594</v>
      </c>
      <c r="C23" s="189">
        <f>trustfund2015!N34/trustfund2015!E34</f>
        <v>1.0971913366484534</v>
      </c>
      <c r="D23" s="189">
        <f>trustfund2015!O34/trustfund2015!E34</f>
        <v>2.5654871747312389</v>
      </c>
    </row>
    <row r="24" spans="1:4">
      <c r="A24" s="13">
        <f t="shared" si="0"/>
        <v>2034</v>
      </c>
      <c r="B24" s="189">
        <f>trustfund2015!J35/trustfund2015!E35</f>
        <v>1.2270528529833202</v>
      </c>
      <c r="C24" s="189">
        <f>trustfund2015!N35/trustfund2015!E35</f>
        <v>1.110253982791602</v>
      </c>
      <c r="D24" s="189">
        <f>trustfund2015!O35/trustfund2015!E35</f>
        <v>2.5861703946895456</v>
      </c>
    </row>
    <row r="25" spans="1:4">
      <c r="A25" s="13">
        <f t="shared" si="0"/>
        <v>2035</v>
      </c>
      <c r="B25" s="189">
        <f>trustfund2015!J36/trustfund2015!E36</f>
        <v>1.2617433062268513</v>
      </c>
      <c r="C25" s="189">
        <f>trustfund2015!N36/trustfund2015!E36</f>
        <v>1.1118743002525522</v>
      </c>
      <c r="D25" s="189">
        <f>trustfund2015!O36/trustfund2015!E36</f>
        <v>2.6206007826020419</v>
      </c>
    </row>
    <row r="26" spans="1:4">
      <c r="A26" s="13">
        <f t="shared" si="0"/>
        <v>2036</v>
      </c>
      <c r="B26" s="189">
        <f>trustfund2015!J37/trustfund2015!E37</f>
        <v>1.2238606653166266</v>
      </c>
      <c r="C26" s="189">
        <f>trustfund2015!N37/trustfund2015!E37</f>
        <v>1.1059413087879109</v>
      </c>
      <c r="D26" s="189">
        <f>trustfund2015!O37/trustfund2015!E37</f>
        <v>2.6057512979687547</v>
      </c>
    </row>
    <row r="27" spans="1:4">
      <c r="A27" s="13">
        <f t="shared" si="0"/>
        <v>2037</v>
      </c>
      <c r="B27" s="189">
        <f>trustfund2015!J38/trustfund2015!E38</f>
        <v>1.2124683651246246</v>
      </c>
      <c r="C27" s="189">
        <f>trustfund2015!N38/trustfund2015!E38</f>
        <v>1.1091180457600429</v>
      </c>
      <c r="D27" s="189">
        <f>trustfund2015!O38/trustfund2015!E38</f>
        <v>2.6006369303216119</v>
      </c>
    </row>
    <row r="28" spans="1:4">
      <c r="A28" s="13">
        <f t="shared" si="0"/>
        <v>2038</v>
      </c>
      <c r="B28" s="189">
        <f>trustfund2015!J39/trustfund2015!E39</f>
        <v>1.2064457976808241</v>
      </c>
      <c r="C28" s="189">
        <f>trustfund2015!N39/trustfund2015!E39</f>
        <v>1.1083815168203663</v>
      </c>
      <c r="D28" s="189">
        <f>trustfund2015!O39/trustfund2015!E39</f>
        <v>2.5875766178252411</v>
      </c>
    </row>
    <row r="29" spans="1:4">
      <c r="A29" s="13">
        <f t="shared" si="0"/>
        <v>2039</v>
      </c>
      <c r="B29" s="189">
        <f>trustfund2015!J40/trustfund2015!E40</f>
        <v>1.2029505988687479</v>
      </c>
      <c r="C29" s="189">
        <f>trustfund2015!N40/trustfund2015!E40</f>
        <v>1.1076620395711183</v>
      </c>
      <c r="D29" s="189">
        <f>trustfund2015!O40/trustfund2015!E40</f>
        <v>2.5809196428821326</v>
      </c>
    </row>
    <row r="30" spans="1:4">
      <c r="A30" s="13">
        <f t="shared" si="0"/>
        <v>2040</v>
      </c>
      <c r="B30" s="189">
        <f>trustfund2015!J41/trustfund2015!E41</f>
        <v>1.2002625391201318</v>
      </c>
      <c r="C30" s="189">
        <f>trustfund2015!N41/trustfund2015!E41</f>
        <v>1.1091043137862544</v>
      </c>
      <c r="D30" s="189">
        <f>trustfund2015!O41/trustfund2015!E41</f>
        <v>2.5656929974553235</v>
      </c>
    </row>
    <row r="31" spans="1:4">
      <c r="A31" s="13">
        <f t="shared" si="0"/>
        <v>2041</v>
      </c>
      <c r="B31" s="189">
        <f>trustfund2015!J42/trustfund2015!E42</f>
        <v>1.1978215343611041</v>
      </c>
      <c r="C31" s="189">
        <f>trustfund2015!N42/trustfund2015!E42</f>
        <v>1.1006552138841923</v>
      </c>
      <c r="D31" s="189">
        <f>trustfund2015!O42/trustfund2015!E42</f>
        <v>2.5459842615846138</v>
      </c>
    </row>
    <row r="32" spans="1:4">
      <c r="A32" s="13">
        <f t="shared" si="0"/>
        <v>2042</v>
      </c>
      <c r="B32" s="189">
        <f>trustfund2015!J43/trustfund2015!E43</f>
        <v>1.1962490738016673</v>
      </c>
      <c r="C32" s="189">
        <f>trustfund2015!N43/trustfund2015!E43</f>
        <v>1.1009286105760177</v>
      </c>
      <c r="D32" s="189">
        <f>trustfund2015!O43/trustfund2015!E43</f>
        <v>2.5367021292948082</v>
      </c>
    </row>
    <row r="33" spans="1:4">
      <c r="A33" s="13">
        <f t="shared" si="0"/>
        <v>2043</v>
      </c>
      <c r="B33" s="189">
        <f>trustfund2015!J44/trustfund2015!E44</f>
        <v>1.1959697005725569</v>
      </c>
      <c r="C33" s="189">
        <f>trustfund2015!N44/trustfund2015!E44</f>
        <v>1.1052093297594656</v>
      </c>
      <c r="D33" s="189">
        <f>trustfund2015!O44/trustfund2015!E44</f>
        <v>2.5360435184056773</v>
      </c>
    </row>
    <row r="34" spans="1:4">
      <c r="A34" s="13">
        <f t="shared" si="0"/>
        <v>2044</v>
      </c>
      <c r="B34" s="189">
        <f>trustfund2015!J45/trustfund2015!E45</f>
        <v>1.1944992822407146</v>
      </c>
      <c r="C34" s="189">
        <f>trustfund2015!N45/trustfund2015!E45</f>
        <v>1.1049595153966676</v>
      </c>
      <c r="D34" s="189">
        <f>trustfund2015!O45/trustfund2015!E45</f>
        <v>2.512806866723984</v>
      </c>
    </row>
    <row r="35" spans="1:4">
      <c r="A35" s="13">
        <f t="shared" si="0"/>
        <v>2045</v>
      </c>
      <c r="B35" s="189">
        <f>trustfund2015!J46/trustfund2015!E46</f>
        <v>1.1909178471662252</v>
      </c>
      <c r="C35" s="189">
        <f>trustfund2015!N46/trustfund2015!E46</f>
        <v>1.088640793083721</v>
      </c>
      <c r="D35" s="189">
        <f>trustfund2015!O46/trustfund2015!E46</f>
        <v>2.4824821017499308</v>
      </c>
    </row>
    <row r="36" spans="1:4">
      <c r="A36" s="13">
        <f t="shared" si="0"/>
        <v>2046</v>
      </c>
      <c r="B36" s="189">
        <f>trustfund2015!J47/trustfund2015!E47</f>
        <v>1.1926740488993135</v>
      </c>
      <c r="C36" s="189">
        <f>trustfund2015!N47/trustfund2015!E47</f>
        <v>1.0947369683347596</v>
      </c>
      <c r="D36" s="189">
        <f>trustfund2015!O47/trustfund2015!E47</f>
        <v>2.4993930704568137</v>
      </c>
    </row>
    <row r="37" spans="1:4">
      <c r="A37" s="13">
        <f t="shared" si="0"/>
        <v>2047</v>
      </c>
      <c r="B37" s="189">
        <f>trustfund2015!J48/trustfund2015!E48</f>
        <v>1.1922050455376121</v>
      </c>
      <c r="C37" s="189">
        <f>trustfund2015!N48/trustfund2015!E48</f>
        <v>1.0921106505946936</v>
      </c>
      <c r="D37" s="189">
        <f>trustfund2015!O48/trustfund2015!E48</f>
        <v>2.4974491190462782</v>
      </c>
    </row>
    <row r="38" spans="1:4">
      <c r="A38" s="13">
        <f t="shared" si="0"/>
        <v>2048</v>
      </c>
      <c r="B38" s="189">
        <f>trustfund2015!J49/trustfund2015!E49</f>
        <v>1.1914915367221335</v>
      </c>
      <c r="C38" s="189">
        <f>trustfund2015!N49/trustfund2015!E49</f>
        <v>1.0898791052734638</v>
      </c>
      <c r="D38" s="189">
        <f>trustfund2015!O49/trustfund2015!E49</f>
        <v>2.4910574128364429</v>
      </c>
    </row>
    <row r="39" spans="1:4">
      <c r="A39" s="13">
        <f t="shared" si="0"/>
        <v>2049</v>
      </c>
      <c r="B39" s="189">
        <f>trustfund2015!J50/trustfund2015!E50</f>
        <v>1.1922840800312056</v>
      </c>
      <c r="C39" s="189">
        <f>trustfund2015!N50/trustfund2015!E50</f>
        <v>1.0947227949310201</v>
      </c>
      <c r="D39" s="189">
        <f>trustfund2015!O50/trustfund2015!E50</f>
        <v>2.4882026484180146</v>
      </c>
    </row>
    <row r="40" spans="1:4">
      <c r="A40" s="13">
        <f t="shared" si="0"/>
        <v>2050</v>
      </c>
      <c r="B40" s="189">
        <f>trustfund2015!J51/trustfund2015!E51</f>
        <v>1.1922291306002293</v>
      </c>
      <c r="C40" s="189">
        <f>trustfund2015!N51/trustfund2015!E51</f>
        <v>1.0978360358825701</v>
      </c>
      <c r="D40" s="189">
        <f>trustfund2015!O51/trustfund2015!E51</f>
        <v>2.4802712380680134</v>
      </c>
    </row>
    <row r="41" spans="1:4">
      <c r="A41" s="13">
        <f t="shared" si="0"/>
        <v>2051</v>
      </c>
      <c r="B41" s="189">
        <f>trustfund2015!J52/trustfund2015!E52</f>
        <v>1.1901974760706173</v>
      </c>
      <c r="C41" s="189">
        <f>trustfund2015!N52/trustfund2015!E52</f>
        <v>1.090249424668859</v>
      </c>
      <c r="D41" s="189">
        <f>trustfund2015!O52/trustfund2015!E52</f>
        <v>2.4569796426114587</v>
      </c>
    </row>
    <row r="42" spans="1:4">
      <c r="A42" s="13">
        <f t="shared" si="0"/>
        <v>2052</v>
      </c>
      <c r="B42" s="189">
        <f>trustfund2015!J53/trustfund2015!E53</f>
        <v>1.1915673709265879</v>
      </c>
      <c r="C42" s="189">
        <f>trustfund2015!N53/trustfund2015!E53</f>
        <v>1.0974612674962994</v>
      </c>
      <c r="D42" s="189">
        <f>trustfund2015!O53/trustfund2015!E53</f>
        <v>2.4651068989672944</v>
      </c>
    </row>
    <row r="43" spans="1:4">
      <c r="A43" s="13">
        <f t="shared" si="0"/>
        <v>2053</v>
      </c>
      <c r="B43" s="189">
        <f>trustfund2015!J54/trustfund2015!E54</f>
        <v>1.1906148625105566</v>
      </c>
      <c r="C43" s="189">
        <f>trustfund2015!N54/trustfund2015!E54</f>
        <v>1.0932351522144699</v>
      </c>
      <c r="D43" s="189">
        <f>trustfund2015!O54/trustfund2015!E54</f>
        <v>2.453384940875234</v>
      </c>
    </row>
    <row r="44" spans="1:4">
      <c r="A44" s="13">
        <f t="shared" si="0"/>
        <v>2054</v>
      </c>
      <c r="B44" s="189">
        <f>trustfund2015!J55/trustfund2015!E55</f>
        <v>1.1919274990295281</v>
      </c>
      <c r="C44" s="189">
        <f>trustfund2015!N55/trustfund2015!E55</f>
        <v>1.0981925527731051</v>
      </c>
      <c r="D44" s="189">
        <f>trustfund2015!O55/trustfund2015!E55</f>
        <v>2.454170902164388</v>
      </c>
    </row>
    <row r="45" spans="1:4">
      <c r="A45" s="13">
        <f t="shared" si="0"/>
        <v>2055</v>
      </c>
      <c r="B45" s="189">
        <f>trustfund2015!J56/trustfund2015!E56</f>
        <v>1.1926198754001118</v>
      </c>
      <c r="C45" s="189">
        <f>trustfund2015!N56/trustfund2015!E56</f>
        <v>1.1048015060006067</v>
      </c>
      <c r="D45" s="189">
        <f>trustfund2015!O56/trustfund2015!E56</f>
        <v>2.4470173614198334</v>
      </c>
    </row>
    <row r="46" spans="1:4">
      <c r="A46" s="13">
        <f t="shared" si="0"/>
        <v>2056</v>
      </c>
      <c r="B46" s="189">
        <f>trustfund2015!J57/trustfund2015!E57</f>
        <v>1.191436181078172</v>
      </c>
      <c r="C46" s="189">
        <f>trustfund2015!N57/trustfund2015!E57</f>
        <v>1.1031519480156653</v>
      </c>
      <c r="D46" s="189">
        <f>trustfund2015!O57/trustfund2015!E57</f>
        <v>2.4277079676194471</v>
      </c>
    </row>
    <row r="47" spans="1:4">
      <c r="A47" s="13">
        <f t="shared" si="0"/>
        <v>2057</v>
      </c>
      <c r="B47" s="189">
        <f>trustfund2015!J58/trustfund2015!E58</f>
        <v>1.1909092844014464</v>
      </c>
      <c r="C47" s="189">
        <f>trustfund2015!N58/trustfund2015!E58</f>
        <v>1.1016096452493387</v>
      </c>
      <c r="D47" s="189">
        <f>trustfund2015!O58/trustfund2015!E58</f>
        <v>2.4025940100162142</v>
      </c>
    </row>
    <row r="48" spans="1:4">
      <c r="A48" s="13">
        <f t="shared" si="0"/>
        <v>2058</v>
      </c>
      <c r="B48" s="189">
        <f>trustfund2015!J59/trustfund2015!E59</f>
        <v>1.1908044611049009</v>
      </c>
      <c r="C48" s="189">
        <f>trustfund2015!N59/trustfund2015!E59</f>
        <v>1.107320440972116</v>
      </c>
      <c r="D48" s="189">
        <f>trustfund2015!O59/trustfund2015!E59</f>
        <v>2.3924098480941307</v>
      </c>
    </row>
    <row r="49" spans="1:4">
      <c r="A49" s="13">
        <f t="shared" si="0"/>
        <v>2059</v>
      </c>
      <c r="B49" s="189">
        <f>trustfund2015!J60/trustfund2015!E60</f>
        <v>1.1920135958793627</v>
      </c>
      <c r="C49" s="189">
        <f>trustfund2015!N60/trustfund2015!E60</f>
        <v>1.1190018886954793</v>
      </c>
      <c r="D49" s="189">
        <f>trustfund2015!O60/trustfund2015!E60</f>
        <v>2.3816566250557916</v>
      </c>
    </row>
    <row r="50" spans="1:4">
      <c r="A50" s="13">
        <f t="shared" si="0"/>
        <v>2060</v>
      </c>
      <c r="B50" s="189">
        <f>trustfund2015!J61/trustfund2015!E61</f>
        <v>1.1899490283149425</v>
      </c>
      <c r="C50" s="189">
        <f>trustfund2015!N61/trustfund2015!E61</f>
        <v>1.1142200193545309</v>
      </c>
      <c r="D50" s="189">
        <f>trustfund2015!O61/trustfund2015!E61</f>
        <v>2.3451854125105411</v>
      </c>
    </row>
    <row r="51" spans="1:4">
      <c r="A51" s="13">
        <f t="shared" si="0"/>
        <v>2061</v>
      </c>
      <c r="B51" s="189">
        <f>trustfund2015!J62/trustfund2015!E62</f>
        <v>1.1908622331648469</v>
      </c>
      <c r="C51" s="189">
        <f>trustfund2015!N62/trustfund2015!E62</f>
        <v>1.1306498464565669</v>
      </c>
      <c r="D51" s="189">
        <f>trustfund2015!O62/trustfund2015!E62</f>
        <v>2.330009871268512</v>
      </c>
    </row>
    <row r="52" spans="1:4">
      <c r="A52" s="13">
        <f t="shared" si="0"/>
        <v>2062</v>
      </c>
      <c r="B52" s="189">
        <f>trustfund2015!J63/trustfund2015!E63</f>
        <v>1.188595914271936</v>
      </c>
      <c r="C52" s="189">
        <f>trustfund2015!N63/trustfund2015!E63</f>
        <v>1.1301404119530594</v>
      </c>
      <c r="D52" s="189">
        <f>trustfund2015!O63/trustfund2015!E63</f>
        <v>2.2845094391821434</v>
      </c>
    </row>
    <row r="53" spans="1:4">
      <c r="A53" s="13">
        <f t="shared" si="0"/>
        <v>2063</v>
      </c>
      <c r="B53" s="189">
        <f>trustfund2015!J64/trustfund2015!E64</f>
        <v>1.1883610294621874</v>
      </c>
      <c r="C53" s="189">
        <f>trustfund2015!N64/trustfund2015!E64</f>
        <v>1.1397644219867074</v>
      </c>
      <c r="D53" s="189">
        <f>trustfund2015!O64/trustfund2015!E64</f>
        <v>2.2503255947077898</v>
      </c>
    </row>
    <row r="54" spans="1:4">
      <c r="A54" s="13">
        <f t="shared" si="0"/>
        <v>2064</v>
      </c>
      <c r="B54" s="189">
        <f>trustfund2015!J65/trustfund2015!E65</f>
        <v>1.1856285726090716</v>
      </c>
      <c r="C54" s="189">
        <f>trustfund2015!N65/trustfund2015!E65</f>
        <v>1.1380593409328206</v>
      </c>
      <c r="D54" s="189">
        <f>trustfund2015!O65/trustfund2015!E65</f>
        <v>2.1971883297965951</v>
      </c>
    </row>
    <row r="55" spans="1:4">
      <c r="A55" s="13">
        <f t="shared" si="0"/>
        <v>2065</v>
      </c>
      <c r="B55" s="189">
        <f>trustfund2015!J66/trustfund2015!E66</f>
        <v>1.1826908082020025</v>
      </c>
      <c r="C55" s="189">
        <f>trustfund2015!N66/trustfund2015!E66</f>
        <v>1.1325660610607609</v>
      </c>
      <c r="D55" s="189">
        <f>trustfund2015!O66/trustfund2015!E66</f>
        <v>2.1460117250647825</v>
      </c>
    </row>
    <row r="56" spans="1:4">
      <c r="A56" s="13">
        <f t="shared" si="0"/>
        <v>2066</v>
      </c>
      <c r="B56" s="189">
        <f>trustfund2015!J67/trustfund2015!E67</f>
        <v>1.1800010337065361</v>
      </c>
      <c r="C56" s="189">
        <f>trustfund2015!N67/trustfund2015!E67</f>
        <v>1.1306154066882568</v>
      </c>
      <c r="D56" s="189">
        <f>trustfund2015!O67/trustfund2015!E67</f>
        <v>2.0959839196760086</v>
      </c>
    </row>
    <row r="57" spans="1:4">
      <c r="A57" s="13">
        <f t="shared" si="0"/>
        <v>2067</v>
      </c>
      <c r="B57" s="189">
        <f>trustfund2015!J68/trustfund2015!E68</f>
        <v>1.1814436119716141</v>
      </c>
      <c r="C57" s="189">
        <f>trustfund2015!N68/trustfund2015!E68</f>
        <v>1.1521015966147938</v>
      </c>
      <c r="D57" s="189">
        <f>trustfund2015!O68/trustfund2015!E68</f>
        <v>2.0692029980875688</v>
      </c>
    </row>
    <row r="58" spans="1:4">
      <c r="A58" s="13">
        <f t="shared" si="0"/>
        <v>2068</v>
      </c>
      <c r="B58" s="189">
        <f>trustfund2015!J69/trustfund2015!E69</f>
        <v>1.1767846322990061</v>
      </c>
      <c r="C58" s="189">
        <f>trustfund2015!N69/trustfund2015!E69</f>
        <v>1.1458815349265385</v>
      </c>
      <c r="D58" s="189">
        <f>trustfund2015!O69/trustfund2015!E69</f>
        <v>1.9980611659042373</v>
      </c>
    </row>
    <row r="59" spans="1:4">
      <c r="A59" s="13">
        <f t="shared" si="0"/>
        <v>2069</v>
      </c>
      <c r="B59" s="189">
        <f>trustfund2015!J70/trustfund2015!E70</f>
        <v>1.1750374062183389</v>
      </c>
      <c r="C59" s="189">
        <f>trustfund2015!N70/trustfund2015!E70</f>
        <v>1.1526805015955603</v>
      </c>
      <c r="D59" s="189">
        <f>trustfund2015!O70/trustfund2015!E70</f>
        <v>1.9472338394880597</v>
      </c>
    </row>
    <row r="60" spans="1:4">
      <c r="A60" s="13">
        <f t="shared" si="0"/>
        <v>2070</v>
      </c>
      <c r="B60" s="189">
        <f>trustfund2015!J71/trustfund2015!E71</f>
        <v>1.1727216365475002</v>
      </c>
      <c r="C60" s="189">
        <f>trustfund2015!N71/trustfund2015!E71</f>
        <v>1.1607575057008577</v>
      </c>
      <c r="D60" s="189">
        <f>trustfund2015!O71/trustfund2015!E71</f>
        <v>1.8823942789296659</v>
      </c>
    </row>
    <row r="61" spans="1:4">
      <c r="A61" s="13">
        <f t="shared" si="0"/>
        <v>2071</v>
      </c>
      <c r="B61" s="189">
        <f>trustfund2015!J72/trustfund2015!E72</f>
        <v>1.1698411971160723</v>
      </c>
      <c r="C61" s="189">
        <f>trustfund2015!N72/trustfund2015!E72</f>
        <v>1.1641778290867097</v>
      </c>
      <c r="D61" s="189">
        <f>trustfund2015!O72/trustfund2015!E72</f>
        <v>1.8109632183504503</v>
      </c>
    </row>
    <row r="62" spans="1:4">
      <c r="A62" s="13">
        <f t="shared" si="0"/>
        <v>2072</v>
      </c>
      <c r="B62" s="189">
        <f>trustfund2015!J73/trustfund2015!E73</f>
        <v>1.1652793383381663</v>
      </c>
      <c r="C62" s="189">
        <f>trustfund2015!N73/trustfund2015!E73</f>
        <v>1.1617914233559115</v>
      </c>
      <c r="D62" s="189">
        <f>trustfund2015!O73/trustfund2015!E73</f>
        <v>1.7295245062735898</v>
      </c>
    </row>
    <row r="63" spans="1:4">
      <c r="A63" s="13">
        <f t="shared" si="0"/>
        <v>2073</v>
      </c>
      <c r="B63" s="189">
        <f>trustfund2015!J74/trustfund2015!E74</f>
        <v>1.1619564780151028</v>
      </c>
      <c r="C63" s="189">
        <f>trustfund2015!N74/trustfund2015!E74</f>
        <v>1.1656330961492047</v>
      </c>
      <c r="D63" s="189">
        <f>trustfund2015!O74/trustfund2015!E74</f>
        <v>1.6544717892190057</v>
      </c>
    </row>
    <row r="64" spans="1:4">
      <c r="A64" s="13">
        <f t="shared" si="0"/>
        <v>2074</v>
      </c>
      <c r="B64" s="189">
        <f>trustfund2015!J75/trustfund2015!E75</f>
        <v>1.1578538436753167</v>
      </c>
      <c r="C64" s="189">
        <f>trustfund2015!N75/trustfund2015!E75</f>
        <v>1.165586974139099</v>
      </c>
      <c r="D64" s="189">
        <f>trustfund2015!O75/trustfund2015!E75</f>
        <v>1.5768544629475538</v>
      </c>
    </row>
    <row r="65" spans="1:4">
      <c r="A65" s="13">
        <f t="shared" si="0"/>
        <v>2075</v>
      </c>
      <c r="B65" s="189">
        <f>trustfund2015!J76/trustfund2015!E76</f>
        <v>1.1554419356966696</v>
      </c>
      <c r="C65" s="189">
        <f>trustfund2015!N76/trustfund2015!E76</f>
        <v>1.1765697344263109</v>
      </c>
      <c r="D65" s="189">
        <f>trustfund2015!O76/trustfund2015!E76</f>
        <v>1.5045415283690631</v>
      </c>
    </row>
    <row r="66" spans="1:4">
      <c r="A66" s="13">
        <f t="shared" si="0"/>
        <v>2076</v>
      </c>
      <c r="B66" s="189">
        <f>trustfund2015!J77/trustfund2015!E77</f>
        <v>1.1505597020854725</v>
      </c>
      <c r="C66" s="189">
        <f>trustfund2015!N77/trustfund2015!E77</f>
        <v>1.1722924545461819</v>
      </c>
      <c r="D66" s="189">
        <f>trustfund2015!O77/trustfund2015!E77</f>
        <v>1.4154215662328378</v>
      </c>
    </row>
    <row r="67" spans="1:4">
      <c r="A67" s="13">
        <f t="shared" si="0"/>
        <v>2077</v>
      </c>
      <c r="B67" s="189">
        <f>trustfund2015!J78/trustfund2015!E78</f>
        <v>1.1467534293181461</v>
      </c>
      <c r="C67" s="189">
        <f>trustfund2015!N78/trustfund2015!E78</f>
        <v>1.1789238252584084</v>
      </c>
      <c r="D67" s="189">
        <f>trustfund2015!O78/trustfund2015!E78</f>
        <v>1.3293146952034196</v>
      </c>
    </row>
    <row r="68" spans="1:4">
      <c r="A68" s="13">
        <f t="shared" si="0"/>
        <v>2078</v>
      </c>
      <c r="B68" s="189">
        <f>trustfund2015!J79/trustfund2015!E79</f>
        <v>1.1412842777627399</v>
      </c>
      <c r="C68" s="189">
        <f>trustfund2015!N79/trustfund2015!E79</f>
        <v>1.1726468553239064</v>
      </c>
      <c r="D68" s="189">
        <f>trustfund2015!O79/trustfund2015!E79</f>
        <v>1.2378687658944365</v>
      </c>
    </row>
    <row r="69" spans="1:4">
      <c r="A69" s="13">
        <f t="shared" si="0"/>
        <v>2079</v>
      </c>
      <c r="B69" s="189">
        <f>trustfund2015!J80/trustfund2015!E80</f>
        <v>1.1359375689882232</v>
      </c>
      <c r="C69" s="189">
        <f>trustfund2015!N80/trustfund2015!E80</f>
        <v>1.1661659130492084</v>
      </c>
      <c r="D69" s="189">
        <f>trustfund2015!O80/trustfund2015!E80</f>
        <v>1.1498119229302552</v>
      </c>
    </row>
    <row r="70" spans="1:4">
      <c r="A70" s="13">
        <f t="shared" si="0"/>
        <v>2080</v>
      </c>
      <c r="B70" s="189">
        <f>trustfund2015!J81/trustfund2015!E81</f>
        <v>1.1334071769154486</v>
      </c>
      <c r="C70" s="189">
        <f>trustfund2015!N81/trustfund2015!E81</f>
        <v>1.1767312143828716</v>
      </c>
      <c r="D70" s="189">
        <f>trustfund2015!O81/trustfund2015!E81</f>
        <v>1.0669031479414957</v>
      </c>
    </row>
    <row r="71" spans="1:4">
      <c r="A71" s="13">
        <f t="shared" ref="A71:A75" si="1">A70+1</f>
        <v>2081</v>
      </c>
      <c r="B71" s="189">
        <f>trustfund2015!J82/trustfund2015!E82</f>
        <v>1.1279383743623745</v>
      </c>
      <c r="C71" s="189">
        <f>trustfund2015!N82/trustfund2015!E82</f>
        <v>1.1741402892139809</v>
      </c>
      <c r="D71" s="189">
        <f>trustfund2015!O82/trustfund2015!E82</f>
        <v>0.97056907101707268</v>
      </c>
    </row>
    <row r="72" spans="1:4">
      <c r="A72" s="13">
        <f t="shared" si="1"/>
        <v>2082</v>
      </c>
      <c r="B72" s="189">
        <f>trustfund2015!J83/trustfund2015!E83</f>
        <v>1.1233164609114121</v>
      </c>
      <c r="C72" s="189">
        <f>trustfund2015!N83/trustfund2015!E83</f>
        <v>1.1783411449794525</v>
      </c>
      <c r="D72" s="189">
        <f>trustfund2015!O83/trustfund2015!E83</f>
        <v>0.87841570654108581</v>
      </c>
    </row>
    <row r="73" spans="1:4">
      <c r="A73" s="13">
        <f t="shared" si="1"/>
        <v>2083</v>
      </c>
      <c r="B73" s="189">
        <f>trustfund2015!J84/trustfund2015!E84</f>
        <v>1.1186011502599431</v>
      </c>
      <c r="C73" s="189">
        <f>trustfund2015!N84/trustfund2015!E84</f>
        <v>1.173020637646961</v>
      </c>
      <c r="D73" s="189">
        <f>trustfund2015!O84/trustfund2015!E84</f>
        <v>0.78284529702592554</v>
      </c>
    </row>
    <row r="74" spans="1:4">
      <c r="A74" s="13">
        <f t="shared" si="1"/>
        <v>2084</v>
      </c>
      <c r="B74" s="189">
        <f>trustfund2015!J85/trustfund2015!E85</f>
        <v>1.1147734763278814</v>
      </c>
      <c r="C74" s="189">
        <f>trustfund2015!N85/trustfund2015!E85</f>
        <v>1.1803556590434403</v>
      </c>
      <c r="D74" s="189">
        <f>trustfund2015!O85/trustfund2015!E85</f>
        <v>0.68958303808775068</v>
      </c>
    </row>
    <row r="75" spans="1:4">
      <c r="A75" s="14">
        <f t="shared" si="1"/>
        <v>2085</v>
      </c>
      <c r="B75" s="205">
        <f>trustfund2015!J86/trustfund2015!E86</f>
        <v>1.1093190145899225</v>
      </c>
      <c r="C75" s="205">
        <f>trustfund2015!N86/trustfund2015!E86</f>
        <v>1.1855174357366973</v>
      </c>
      <c r="D75" s="205">
        <f>trustfund2015!O86/trustfund2015!E86</f>
        <v>0.5859658799607449</v>
      </c>
    </row>
    <row r="76" spans="1:4">
      <c r="A76" s="13" t="str">
        <f>NOTES!$A$3</f>
        <v>Source: DYNASIM3 ID912. Option FICA15:  Increase Payroll tax to 15.4% over 10 Years</v>
      </c>
    </row>
    <row r="77" spans="1:4">
      <c r="A77" s="13"/>
    </row>
    <row r="78" spans="1:4">
      <c r="A78" s="13"/>
    </row>
  </sheetData>
  <mergeCells count="2">
    <mergeCell ref="A1:D1"/>
    <mergeCell ref="B3:D3"/>
  </mergeCells>
  <pageMargins left="0.25" right="0.25" top="0.75" bottom="0.75" header="0.3" footer="0.3"/>
  <pageSetup scale="58" orientation="portrait" r:id="rId1"/>
  <headerFooter>
    <oddFooter>&amp;L&amp;Z&amp;F  &amp;A&amp;R&amp;D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zoomScale="60" zoomScaleNormal="60" workbookViewId="0">
      <selection activeCell="H45" sqref="H45"/>
    </sheetView>
  </sheetViews>
  <sheetFormatPr defaultRowHeight="15"/>
  <cols>
    <col min="1" max="1" width="14.85546875" style="188" customWidth="1"/>
    <col min="2" max="2" width="23.7109375" style="188" customWidth="1"/>
    <col min="3" max="5" width="18.28515625" style="187" customWidth="1"/>
    <col min="6" max="6" width="9.140625" style="188"/>
    <col min="7" max="7" width="25.28515625" style="188" customWidth="1"/>
    <col min="8" max="8" width="35.85546875" style="188" customWidth="1"/>
    <col min="9" max="11" width="10.7109375" style="188" customWidth="1"/>
    <col min="12" max="16384" width="9.140625" style="188"/>
  </cols>
  <sheetData>
    <row r="1" spans="1:11" s="18" customFormat="1" ht="47.25" customHeight="1">
      <c r="A1" s="292" t="s">
        <v>452</v>
      </c>
      <c r="B1" s="292"/>
      <c r="C1" s="292"/>
      <c r="D1" s="292"/>
      <c r="E1" s="292"/>
      <c r="G1" s="292" t="s">
        <v>454</v>
      </c>
      <c r="H1" s="292"/>
      <c r="I1" s="292"/>
      <c r="J1" s="292"/>
      <c r="K1" s="292"/>
    </row>
    <row r="2" spans="1:11">
      <c r="A2" s="1"/>
      <c r="B2" s="1"/>
      <c r="C2" s="183"/>
      <c r="D2" s="183"/>
      <c r="E2" s="183"/>
      <c r="G2" s="240"/>
      <c r="H2" s="240"/>
      <c r="I2" s="240"/>
      <c r="J2" s="240"/>
      <c r="K2" s="240"/>
    </row>
    <row r="3" spans="1:11" ht="30.75" customHeight="1">
      <c r="A3" s="192" t="s">
        <v>441</v>
      </c>
      <c r="B3" s="192" t="s">
        <v>419</v>
      </c>
      <c r="C3" s="15" t="s">
        <v>442</v>
      </c>
      <c r="D3" s="15" t="s">
        <v>443</v>
      </c>
      <c r="E3" s="15" t="s">
        <v>444</v>
      </c>
      <c r="G3" s="1" t="s">
        <v>441</v>
      </c>
      <c r="H3" s="1" t="s">
        <v>419</v>
      </c>
      <c r="I3" s="15" t="str">
        <f>C3</f>
        <v>20 Year Worker</v>
      </c>
      <c r="J3" s="15" t="str">
        <f>D3</f>
        <v>30 Year Worker</v>
      </c>
      <c r="K3" s="15" t="str">
        <f>E3</f>
        <v>40 Year Worker</v>
      </c>
    </row>
    <row r="4" spans="1:11">
      <c r="A4" s="188" t="s">
        <v>71</v>
      </c>
      <c r="C4" s="16"/>
      <c r="D4" s="16"/>
      <c r="E4" s="16"/>
      <c r="G4" s="188" t="s">
        <v>71</v>
      </c>
      <c r="I4" s="16"/>
      <c r="J4" s="16"/>
      <c r="K4" s="16"/>
    </row>
    <row r="5" spans="1:11">
      <c r="B5" s="188" t="s">
        <v>405</v>
      </c>
      <c r="C5" s="237">
        <f>C36/C67</f>
        <v>1.2342530701072594</v>
      </c>
      <c r="D5" s="237">
        <f t="shared" ref="D5:E5" si="0">D36/D67</f>
        <v>1.1752011413478725</v>
      </c>
      <c r="E5" s="237">
        <f t="shared" si="0"/>
        <v>1.0196255050837664</v>
      </c>
      <c r="H5" s="188" t="s">
        <v>405</v>
      </c>
      <c r="I5" s="237">
        <f>(C36+C97)/C67</f>
        <v>1.4696953210010881</v>
      </c>
      <c r="J5" s="237">
        <f t="shared" ref="J5:K5" si="1">(D36+D97)/D67</f>
        <v>1.1863547406774897</v>
      </c>
      <c r="K5" s="237">
        <f t="shared" si="1"/>
        <v>1.027515646443488</v>
      </c>
    </row>
    <row r="6" spans="1:11">
      <c r="B6" s="188" t="s">
        <v>406</v>
      </c>
      <c r="C6" s="237">
        <f t="shared" ref="C6:E6" si="2">C37/C68</f>
        <v>1.1220456397718011</v>
      </c>
      <c r="D6" s="237">
        <f t="shared" si="2"/>
        <v>0.91607677739123428</v>
      </c>
      <c r="E6" s="237">
        <f t="shared" si="2"/>
        <v>0.81734923241244084</v>
      </c>
      <c r="H6" s="188" t="s">
        <v>406</v>
      </c>
      <c r="I6" s="237">
        <f t="shared" ref="I6:K6" si="3">(C37+C98)/C68</f>
        <v>1.1328494295028524</v>
      </c>
      <c r="J6" s="237">
        <f t="shared" si="3"/>
        <v>0.92083842630525592</v>
      </c>
      <c r="K6" s="237">
        <f t="shared" si="3"/>
        <v>0.81987597442968962</v>
      </c>
    </row>
    <row r="7" spans="1:11">
      <c r="B7" s="188" t="s">
        <v>407</v>
      </c>
      <c r="C7" s="237">
        <f t="shared" ref="C7:E7" si="4">C38/C69</f>
        <v>0.9278629362981865</v>
      </c>
      <c r="D7" s="237">
        <f t="shared" si="4"/>
        <v>0.78124239132470552</v>
      </c>
      <c r="E7" s="237">
        <f t="shared" si="4"/>
        <v>0.71296839022216862</v>
      </c>
      <c r="H7" s="188" t="s">
        <v>407</v>
      </c>
      <c r="I7" s="237">
        <f t="shared" ref="I7:K7" si="5">(C38+C99)/C69</f>
        <v>0.93392144354324247</v>
      </c>
      <c r="J7" s="237">
        <f t="shared" si="5"/>
        <v>0.78265175210233551</v>
      </c>
      <c r="K7" s="237">
        <f t="shared" si="5"/>
        <v>0.71296839022216862</v>
      </c>
    </row>
    <row r="8" spans="1:11">
      <c r="B8" s="188" t="s">
        <v>408</v>
      </c>
      <c r="C8" s="237">
        <f t="shared" ref="C8:E8" si="6">C39/C70</f>
        <v>0.78928461325432775</v>
      </c>
      <c r="D8" s="237">
        <f t="shared" si="6"/>
        <v>0.68978411700233588</v>
      </c>
      <c r="E8" s="237">
        <f t="shared" si="6"/>
        <v>0.64392789361721114</v>
      </c>
      <c r="H8" s="188" t="s">
        <v>408</v>
      </c>
      <c r="I8" s="237">
        <f t="shared" ref="I8:K8" si="7">(C39+C100)/C70</f>
        <v>0.79196254552484857</v>
      </c>
      <c r="J8" s="237">
        <f t="shared" si="7"/>
        <v>0.68978411700233588</v>
      </c>
      <c r="K8" s="237">
        <f t="shared" si="7"/>
        <v>0.64392789361721114</v>
      </c>
    </row>
    <row r="9" spans="1:11">
      <c r="B9" s="188" t="s">
        <v>409</v>
      </c>
      <c r="C9" s="237">
        <f t="shared" ref="C9:E9" si="8">C40/C71</f>
        <v>0.60601059065774932</v>
      </c>
      <c r="D9" s="237">
        <f t="shared" si="8"/>
        <v>0.51470913902346926</v>
      </c>
      <c r="E9" s="237">
        <f t="shared" si="8"/>
        <v>0.44998564749388104</v>
      </c>
      <c r="H9" s="188" t="s">
        <v>409</v>
      </c>
      <c r="I9" s="237">
        <f t="shared" ref="I9:K9" si="9">(C40+C101)/C71</f>
        <v>0.60601059065774932</v>
      </c>
      <c r="J9" s="237">
        <f t="shared" si="9"/>
        <v>0.51470913902346926</v>
      </c>
      <c r="K9" s="237">
        <f t="shared" si="9"/>
        <v>0.44998564749388104</v>
      </c>
    </row>
    <row r="10" spans="1:11">
      <c r="A10" s="188" t="s">
        <v>72</v>
      </c>
      <c r="G10" s="188" t="s">
        <v>72</v>
      </c>
      <c r="I10" s="187"/>
      <c r="J10" s="187"/>
      <c r="K10" s="187"/>
    </row>
    <row r="11" spans="1:11">
      <c r="B11" s="188" t="s">
        <v>405</v>
      </c>
      <c r="C11" s="237">
        <f>C42/C73</f>
        <v>1.9846572361262242</v>
      </c>
      <c r="D11" s="237">
        <f t="shared" ref="D11:E11" si="10">D42/D73</f>
        <v>1.8897256931921844</v>
      </c>
      <c r="E11" s="237">
        <f t="shared" si="10"/>
        <v>1.6395587960366425</v>
      </c>
      <c r="H11" s="188" t="s">
        <v>405</v>
      </c>
      <c r="I11" s="237">
        <f t="shared" ref="I11:K11" si="11">(C42+C103)/C73</f>
        <v>2.3752992383025027</v>
      </c>
      <c r="J11" s="237">
        <f t="shared" si="11"/>
        <v>2.1562891147081911</v>
      </c>
      <c r="K11" s="237">
        <f t="shared" si="11"/>
        <v>1.6598514590662656</v>
      </c>
    </row>
    <row r="12" spans="1:11">
      <c r="B12" s="188" t="s">
        <v>406</v>
      </c>
      <c r="C12" s="237">
        <f t="shared" ref="C12:E12" si="12">C43/C74</f>
        <v>1.8042379788101059</v>
      </c>
      <c r="D12" s="237">
        <f t="shared" si="12"/>
        <v>1.4730486641862215</v>
      </c>
      <c r="E12" s="237">
        <f t="shared" si="12"/>
        <v>1.3142937609930547</v>
      </c>
      <c r="H12" s="188" t="s">
        <v>406</v>
      </c>
      <c r="I12" s="237">
        <f t="shared" ref="I12:K12" si="13">(C43+C104)/C74</f>
        <v>1.8290749796251018</v>
      </c>
      <c r="J12" s="237">
        <f t="shared" si="13"/>
        <v>1.4894222890838023</v>
      </c>
      <c r="K12" s="237">
        <f t="shared" si="13"/>
        <v>1.3181994505465309</v>
      </c>
    </row>
    <row r="13" spans="1:11">
      <c r="B13" s="188" t="s">
        <v>407</v>
      </c>
      <c r="C13" s="237">
        <f t="shared" ref="C13:E13" si="14">C44/C75</f>
        <v>1.491991280447351</v>
      </c>
      <c r="D13" s="237">
        <f t="shared" si="14"/>
        <v>1.2562367726106418</v>
      </c>
      <c r="E13" s="237">
        <f t="shared" si="14"/>
        <v>1.1464522702621767</v>
      </c>
      <c r="H13" s="188" t="s">
        <v>407</v>
      </c>
      <c r="I13" s="237">
        <f t="shared" ref="I13:K13" si="15">(C44+C105)/C75</f>
        <v>1.5013742773196854</v>
      </c>
      <c r="J13" s="237">
        <f t="shared" si="15"/>
        <v>1.2622628434438972</v>
      </c>
      <c r="K13" s="237">
        <f t="shared" si="15"/>
        <v>1.1468065136968042</v>
      </c>
    </row>
    <row r="14" spans="1:11">
      <c r="B14" s="188" t="s">
        <v>408</v>
      </c>
      <c r="C14" s="237">
        <f t="shared" ref="C14:E14" si="16">C45/C76</f>
        <v>1.2691674635148058</v>
      </c>
      <c r="D14" s="237">
        <f t="shared" si="16"/>
        <v>1.1091732654444464</v>
      </c>
      <c r="E14" s="237">
        <f t="shared" si="16"/>
        <v>1.0354363326289062</v>
      </c>
      <c r="H14" s="188" t="s">
        <v>408</v>
      </c>
      <c r="I14" s="237">
        <f t="shared" ref="I14:K14" si="17">(C45+C106)/C76</f>
        <v>1.2700609784772623</v>
      </c>
      <c r="J14" s="237">
        <f t="shared" si="17"/>
        <v>1.1097386388057728</v>
      </c>
      <c r="K14" s="237">
        <f t="shared" si="17"/>
        <v>1.0355153576135474</v>
      </c>
    </row>
    <row r="15" spans="1:11">
      <c r="B15" s="188" t="s">
        <v>409</v>
      </c>
      <c r="C15" s="237">
        <f t="shared" ref="C15:E15" si="18">C46/C77</f>
        <v>0.97446386574719979</v>
      </c>
      <c r="D15" s="237">
        <f t="shared" si="18"/>
        <v>0.82765334068325602</v>
      </c>
      <c r="E15" s="237">
        <f t="shared" si="18"/>
        <v>0.72357729548431327</v>
      </c>
      <c r="H15" s="188" t="s">
        <v>409</v>
      </c>
      <c r="I15" s="237">
        <f t="shared" ref="I15:K15" si="19">(C46+C107)/C77</f>
        <v>0.97450621836010687</v>
      </c>
      <c r="J15" s="237">
        <f t="shared" si="19"/>
        <v>0.82768042493599359</v>
      </c>
      <c r="K15" s="237">
        <f t="shared" si="19"/>
        <v>0.72357729548431327</v>
      </c>
    </row>
    <row r="16" spans="1:11">
      <c r="A16" s="188" t="s">
        <v>73</v>
      </c>
      <c r="G16" s="188" t="s">
        <v>73</v>
      </c>
      <c r="I16" s="187"/>
      <c r="J16" s="187"/>
      <c r="K16" s="187"/>
    </row>
    <row r="17" spans="1:11">
      <c r="B17" s="188" t="s">
        <v>405</v>
      </c>
      <c r="C17" s="237">
        <f>C48/C79</f>
        <v>1.2684050987097777</v>
      </c>
      <c r="D17" s="237">
        <f t="shared" ref="D17:E17" si="20">D48/D79</f>
        <v>1.2077178876578503</v>
      </c>
      <c r="E17" s="237">
        <f t="shared" si="20"/>
        <v>1.0478422141682635</v>
      </c>
      <c r="H17" s="188" t="s">
        <v>405</v>
      </c>
      <c r="I17" s="237">
        <f t="shared" ref="I17:K17" si="21">(C48+C109)/C79</f>
        <v>1.2982278874553086</v>
      </c>
      <c r="J17" s="237">
        <f t="shared" si="21"/>
        <v>1.2136738990925435</v>
      </c>
      <c r="K17" s="237">
        <f t="shared" si="21"/>
        <v>1.0498434293435079</v>
      </c>
    </row>
    <row r="18" spans="1:11">
      <c r="B18" s="188" t="s">
        <v>406</v>
      </c>
      <c r="C18" s="237">
        <f t="shared" ref="C18:E18" si="22">C49/C80</f>
        <v>1.1530969845150774</v>
      </c>
      <c r="D18" s="237">
        <f t="shared" si="22"/>
        <v>0.94142970355545408</v>
      </c>
      <c r="E18" s="237">
        <f t="shared" si="22"/>
        <v>0.83996769171090457</v>
      </c>
      <c r="H18" s="188" t="s">
        <v>406</v>
      </c>
      <c r="I18" s="237">
        <f t="shared" ref="I18:K18" si="23">(C49+C110)/C80</f>
        <v>1.1590566422167889</v>
      </c>
      <c r="J18" s="237">
        <f t="shared" si="23"/>
        <v>0.94194347808566936</v>
      </c>
      <c r="K18" s="237">
        <f t="shared" si="23"/>
        <v>0.84006068431932068</v>
      </c>
    </row>
    <row r="19" spans="1:11">
      <c r="B19" s="188" t="s">
        <v>407</v>
      </c>
      <c r="C19" s="237">
        <f t="shared" ref="C19:E19" si="24">C50/C81</f>
        <v>0.95354050852091499</v>
      </c>
      <c r="D19" s="237">
        <f t="shared" si="24"/>
        <v>0.80286273481542525</v>
      </c>
      <c r="E19" s="237">
        <f t="shared" si="24"/>
        <v>0.73269825270657929</v>
      </c>
      <c r="H19" s="188" t="s">
        <v>407</v>
      </c>
      <c r="I19" s="237">
        <f t="shared" ref="I19:K19" si="25">(C50+C111)/C81</f>
        <v>0.95433883167775446</v>
      </c>
      <c r="J19" s="237">
        <f t="shared" si="25"/>
        <v>0.80286273481542525</v>
      </c>
      <c r="K19" s="237">
        <f t="shared" si="25"/>
        <v>0.73269825270657929</v>
      </c>
    </row>
    <row r="20" spans="1:11">
      <c r="B20" s="188" t="s">
        <v>408</v>
      </c>
      <c r="C20" s="237">
        <f t="shared" ref="C20:E20" si="26">C51/C82</f>
        <v>0.81112870273122961</v>
      </c>
      <c r="D20" s="237">
        <f t="shared" si="26"/>
        <v>0.70887287551391853</v>
      </c>
      <c r="E20" s="237">
        <f t="shared" si="26"/>
        <v>0.66174800494032981</v>
      </c>
      <c r="H20" s="188" t="s">
        <v>408</v>
      </c>
      <c r="I20" s="237">
        <f t="shared" ref="I20:K20" si="27">(C51+C112)/C82</f>
        <v>0.81126717142424198</v>
      </c>
      <c r="J20" s="237">
        <f t="shared" si="27"/>
        <v>0.70887287551391853</v>
      </c>
      <c r="K20" s="237">
        <f t="shared" si="27"/>
        <v>0.66174800494032981</v>
      </c>
    </row>
    <row r="21" spans="1:11">
      <c r="B21" s="188" t="s">
        <v>409</v>
      </c>
      <c r="C21" s="237">
        <f t="shared" ref="C21:E21" si="28">C52/C83</f>
        <v>0.62278100059418295</v>
      </c>
      <c r="D21" s="237">
        <f t="shared" si="28"/>
        <v>0.52895386277205736</v>
      </c>
      <c r="E21" s="237">
        <f t="shared" si="28"/>
        <v>0.46243897124663602</v>
      </c>
      <c r="H21" s="188" t="s">
        <v>409</v>
      </c>
      <c r="I21" s="237">
        <f t="shared" ref="I21:K21" si="29">(C52+C113)/C83</f>
        <v>0.62278100059418295</v>
      </c>
      <c r="J21" s="237">
        <f t="shared" si="29"/>
        <v>0.52895386277205736</v>
      </c>
      <c r="K21" s="237">
        <f t="shared" si="29"/>
        <v>0.46243897124663602</v>
      </c>
    </row>
    <row r="22" spans="1:11">
      <c r="A22" s="188" t="s">
        <v>74</v>
      </c>
      <c r="G22" s="188" t="s">
        <v>74</v>
      </c>
      <c r="I22" s="187"/>
      <c r="J22" s="187"/>
      <c r="K22" s="187"/>
    </row>
    <row r="23" spans="1:11">
      <c r="B23" s="188" t="s">
        <v>405</v>
      </c>
      <c r="C23" s="237">
        <f>C54/C85</f>
        <v>1.6538810301051867</v>
      </c>
      <c r="D23" s="237">
        <f t="shared" ref="D23:E23" si="30">D54/D85</f>
        <v>1.5759442760035005</v>
      </c>
      <c r="E23" s="237">
        <f t="shared" si="30"/>
        <v>1.3674352401319982</v>
      </c>
      <c r="H23" s="188" t="s">
        <v>405</v>
      </c>
      <c r="I23" s="237">
        <f t="shared" ref="I23:K23" si="31">(C54+C115)/C85</f>
        <v>1.9794160319187524</v>
      </c>
      <c r="J23" s="237">
        <f t="shared" si="31"/>
        <v>1.5969556877546871</v>
      </c>
      <c r="K23" s="237">
        <f t="shared" si="31"/>
        <v>1.3796011726882604</v>
      </c>
    </row>
    <row r="24" spans="1:11">
      <c r="B24" s="188" t="s">
        <v>406</v>
      </c>
      <c r="C24" s="237">
        <f t="shared" ref="C24:E24" si="32">C55/C86</f>
        <v>1.5046437788644391</v>
      </c>
      <c r="D24" s="237">
        <f t="shared" si="32"/>
        <v>1.2287187006794345</v>
      </c>
      <c r="E24" s="237">
        <f t="shared" si="32"/>
        <v>1.0964109376729769</v>
      </c>
      <c r="H24" s="188" t="s">
        <v>406</v>
      </c>
      <c r="I24" s="237">
        <f t="shared" ref="I24:K24" si="33">(C55+C116)/C86</f>
        <v>1.5252478945938603</v>
      </c>
      <c r="J24" s="237">
        <f t="shared" si="33"/>
        <v>1.2327482958170564</v>
      </c>
      <c r="K24" s="237">
        <f t="shared" si="33"/>
        <v>1.0970043175024908</v>
      </c>
    </row>
    <row r="25" spans="1:11">
      <c r="B25" s="188" t="s">
        <v>407</v>
      </c>
      <c r="C25" s="237">
        <f t="shared" ref="C25:E25" si="34">C56/C87</f>
        <v>1.2444424192715453</v>
      </c>
      <c r="D25" s="237">
        <f t="shared" si="34"/>
        <v>1.0480478840045886</v>
      </c>
      <c r="E25" s="237">
        <f t="shared" si="34"/>
        <v>0.95656262553714677</v>
      </c>
      <c r="H25" s="188" t="s">
        <v>407</v>
      </c>
      <c r="I25" s="237">
        <f t="shared" ref="I25:K25" si="35">(C56+C117)/C87</f>
        <v>1.252182630092044</v>
      </c>
      <c r="J25" s="237">
        <f t="shared" si="35"/>
        <v>1.0483444277096681</v>
      </c>
      <c r="K25" s="237">
        <f t="shared" si="35"/>
        <v>0.9565869721353184</v>
      </c>
    </row>
    <row r="26" spans="1:11">
      <c r="B26" s="188" t="s">
        <v>408</v>
      </c>
      <c r="C26" s="237">
        <f t="shared" ref="C26:E26" si="36">C57/C88</f>
        <v>1.0587489930547995</v>
      </c>
      <c r="D26" s="237">
        <f t="shared" si="36"/>
        <v>0.92549580378348295</v>
      </c>
      <c r="E26" s="237">
        <f t="shared" si="36"/>
        <v>0.86405813849742319</v>
      </c>
      <c r="H26" s="188" t="s">
        <v>408</v>
      </c>
      <c r="I26" s="237">
        <f t="shared" ref="I26:K26" si="37">(C57+C118)/C88</f>
        <v>1.0594152097711784</v>
      </c>
      <c r="J26" s="237">
        <f t="shared" si="37"/>
        <v>0.92549855901428868</v>
      </c>
      <c r="K26" s="237">
        <f t="shared" si="37"/>
        <v>0.86405813849742319</v>
      </c>
    </row>
    <row r="27" spans="1:11">
      <c r="A27" s="1"/>
      <c r="B27" s="1" t="s">
        <v>409</v>
      </c>
      <c r="C27" s="242">
        <f t="shared" ref="C27:E27" si="38">C58/C89</f>
        <v>0.81188592891077782</v>
      </c>
      <c r="D27" s="242">
        <f t="shared" si="38"/>
        <v>0.68393933616887004</v>
      </c>
      <c r="E27" s="242">
        <f t="shared" si="38"/>
        <v>0.59739595212960295</v>
      </c>
      <c r="G27" s="1"/>
      <c r="H27" s="1" t="s">
        <v>409</v>
      </c>
      <c r="I27" s="242">
        <f t="shared" ref="I27:K27" si="39">(C58+C119)/C89</f>
        <v>0.81188592891077782</v>
      </c>
      <c r="J27" s="242">
        <f t="shared" si="39"/>
        <v>0.68393933616887004</v>
      </c>
      <c r="K27" s="242">
        <f t="shared" si="39"/>
        <v>0.59739595212960295</v>
      </c>
    </row>
    <row r="28" spans="1:11">
      <c r="A28" s="188" t="str">
        <f>NOTES!A3</f>
        <v>Source: DYNASIM3 ID912. Option FICA15:  Increase Payroll tax to 15.4% over 10 Years</v>
      </c>
      <c r="G28" s="188" t="str">
        <f>NOTES!A3</f>
        <v>Source: DYNASIM3 ID912. Option FICA15:  Increase Payroll tax to 15.4% over 10 Years</v>
      </c>
      <c r="I28" s="187"/>
      <c r="J28" s="187"/>
      <c r="K28" s="187"/>
    </row>
    <row r="29" spans="1:11">
      <c r="I29" s="187"/>
      <c r="J29" s="187"/>
      <c r="K29" s="187"/>
    </row>
    <row r="32" spans="1:11" s="18" customFormat="1" ht="34.5" customHeight="1">
      <c r="A32" s="292" t="s">
        <v>445</v>
      </c>
      <c r="B32" s="292"/>
      <c r="C32" s="292"/>
      <c r="D32" s="292"/>
      <c r="E32" s="292"/>
    </row>
    <row r="33" spans="1:5">
      <c r="A33" s="1"/>
      <c r="B33" s="1"/>
      <c r="C33" s="183"/>
      <c r="D33" s="183"/>
      <c r="E33" s="183"/>
    </row>
    <row r="34" spans="1:5" ht="30.75" customHeight="1">
      <c r="A34" s="192" t="s">
        <v>441</v>
      </c>
      <c r="B34" s="192" t="s">
        <v>419</v>
      </c>
      <c r="C34" s="15" t="str">
        <f>+C3</f>
        <v>20 Year Worker</v>
      </c>
      <c r="D34" s="15" t="str">
        <f t="shared" ref="D34:E34" si="40">+D3</f>
        <v>30 Year Worker</v>
      </c>
      <c r="E34" s="15" t="str">
        <f t="shared" si="40"/>
        <v>40 Year Worker</v>
      </c>
    </row>
    <row r="35" spans="1:5">
      <c r="A35" s="188" t="s">
        <v>71</v>
      </c>
      <c r="C35" s="16"/>
      <c r="D35" s="16"/>
      <c r="E35" s="16"/>
    </row>
    <row r="36" spans="1:5">
      <c r="B36" s="188" t="s">
        <v>405</v>
      </c>
      <c r="C36" s="16">
        <f>'marginal returns to work'!B114</f>
        <v>158799</v>
      </c>
      <c r="D36" s="16">
        <f>'marginal returns to work'!B124</f>
        <v>221583</v>
      </c>
      <c r="E36" s="16">
        <f>'marginal returns to work'!B134</f>
        <v>239976</v>
      </c>
    </row>
    <row r="37" spans="1:5">
      <c r="B37" s="188" t="s">
        <v>406</v>
      </c>
      <c r="C37" s="16">
        <f>'marginal returns to work'!C114</f>
        <v>220280</v>
      </c>
      <c r="D37" s="16">
        <f>'marginal returns to work'!C124</f>
        <v>272804</v>
      </c>
      <c r="E37" s="16">
        <f>'marginal returns to work'!C134</f>
        <v>307629</v>
      </c>
    </row>
    <row r="38" spans="1:5">
      <c r="B38" s="188" t="s">
        <v>407</v>
      </c>
      <c r="C38" s="16">
        <f>'marginal returns to work'!D114</f>
        <v>254536</v>
      </c>
      <c r="D38" s="16">
        <f>'marginal returns to work'!D124</f>
        <v>333703</v>
      </c>
      <c r="E38" s="16">
        <f>'marginal returns to work'!D134</f>
        <v>390455</v>
      </c>
    </row>
    <row r="39" spans="1:5">
      <c r="B39" s="188" t="s">
        <v>408</v>
      </c>
      <c r="C39" s="16">
        <f>'marginal returns to work'!E114</f>
        <v>302105</v>
      </c>
      <c r="D39" s="16">
        <f>'marginal returns to work'!E124</f>
        <v>417258</v>
      </c>
      <c r="E39" s="16">
        <f>'marginal returns to work'!E134</f>
        <v>505202</v>
      </c>
    </row>
    <row r="40" spans="1:5">
      <c r="B40" s="188" t="s">
        <v>409</v>
      </c>
      <c r="C40" s="16">
        <f>'marginal returns to work'!F114</f>
        <v>486495</v>
      </c>
      <c r="D40" s="16">
        <f>'marginal returns to work'!F124</f>
        <v>646136</v>
      </c>
      <c r="E40" s="16">
        <f>'marginal returns to work'!F134</f>
        <v>735214</v>
      </c>
    </row>
    <row r="41" spans="1:5">
      <c r="A41" s="188" t="s">
        <v>72</v>
      </c>
    </row>
    <row r="42" spans="1:5">
      <c r="B42" s="188" t="s">
        <v>405</v>
      </c>
      <c r="C42" s="16">
        <f>'marginal returns to work'!H114</f>
        <v>127673</v>
      </c>
      <c r="D42" s="16">
        <f>'marginal returns to work'!H124</f>
        <v>178152</v>
      </c>
      <c r="E42" s="16">
        <f>'marginal returns to work'!H134</f>
        <v>192940</v>
      </c>
    </row>
    <row r="43" spans="1:5">
      <c r="B43" s="188" t="s">
        <v>406</v>
      </c>
      <c r="C43" s="16">
        <f>'marginal returns to work'!I114</f>
        <v>177104</v>
      </c>
      <c r="D43" s="16">
        <f>'marginal returns to work'!I124</f>
        <v>219334</v>
      </c>
      <c r="E43" s="16">
        <f>'marginal returns to work'!I134</f>
        <v>247333</v>
      </c>
    </row>
    <row r="44" spans="1:5">
      <c r="B44" s="188" t="s">
        <v>407</v>
      </c>
      <c r="C44" s="16">
        <f>'marginal returns to work'!J114</f>
        <v>204646</v>
      </c>
      <c r="D44" s="16">
        <f>'marginal returns to work'!J124</f>
        <v>268297</v>
      </c>
      <c r="E44" s="16">
        <f>'marginal returns to work'!J134</f>
        <v>313925</v>
      </c>
    </row>
    <row r="45" spans="1:5">
      <c r="B45" s="188" t="s">
        <v>408</v>
      </c>
      <c r="C45" s="16">
        <f>'marginal returns to work'!K114</f>
        <v>242892</v>
      </c>
      <c r="D45" s="16">
        <f>'marginal returns to work'!K124</f>
        <v>335475</v>
      </c>
      <c r="E45" s="16">
        <f>'marginal returns to work'!K134</f>
        <v>406182</v>
      </c>
    </row>
    <row r="46" spans="1:5">
      <c r="B46" s="188" t="s">
        <v>409</v>
      </c>
      <c r="C46" s="16">
        <f>'marginal returns to work'!L114</f>
        <v>391142</v>
      </c>
      <c r="D46" s="16">
        <f>'marginal returns to work'!L124</f>
        <v>519494</v>
      </c>
      <c r="E46" s="16">
        <f>'marginal returns to work'!L134</f>
        <v>591112</v>
      </c>
    </row>
    <row r="47" spans="1:5">
      <c r="A47" s="188" t="s">
        <v>73</v>
      </c>
    </row>
    <row r="48" spans="1:5">
      <c r="B48" s="188" t="s">
        <v>405</v>
      </c>
      <c r="C48" s="16">
        <f>'marginal returns to work'!N114</f>
        <v>163193</v>
      </c>
      <c r="D48" s="16">
        <f>'marginal returns to work'!N124</f>
        <v>227714</v>
      </c>
      <c r="E48" s="16">
        <f>'marginal returns to work'!N134</f>
        <v>246617</v>
      </c>
    </row>
    <row r="49" spans="1:5">
      <c r="B49" s="188" t="s">
        <v>406</v>
      </c>
      <c r="C49" s="16">
        <f>'marginal returns to work'!O114</f>
        <v>226376</v>
      </c>
      <c r="D49" s="16">
        <f>'marginal returns to work'!O124</f>
        <v>280354</v>
      </c>
      <c r="E49" s="16">
        <f>'marginal returns to work'!O134</f>
        <v>316142</v>
      </c>
    </row>
    <row r="50" spans="1:5">
      <c r="B50" s="188" t="s">
        <v>407</v>
      </c>
      <c r="C50" s="16">
        <f>'marginal returns to work'!P114</f>
        <v>261580</v>
      </c>
      <c r="D50" s="16">
        <f>'marginal returns to work'!P124</f>
        <v>342938</v>
      </c>
      <c r="E50" s="16">
        <f>'marginal returns to work'!P134</f>
        <v>401260</v>
      </c>
    </row>
    <row r="51" spans="1:5">
      <c r="B51" s="188" t="s">
        <v>408</v>
      </c>
      <c r="C51" s="16">
        <f>'marginal returns to work'!Q114</f>
        <v>310466</v>
      </c>
      <c r="D51" s="16">
        <f>'marginal returns to work'!Q124</f>
        <v>428805</v>
      </c>
      <c r="E51" s="16">
        <f>'marginal returns to work'!Q134</f>
        <v>519183</v>
      </c>
    </row>
    <row r="52" spans="1:5">
      <c r="B52" s="188" t="s">
        <v>409</v>
      </c>
      <c r="C52" s="16">
        <f>'marginal returns to work'!R114</f>
        <v>499958</v>
      </c>
      <c r="D52" s="16">
        <f>'marginal returns to work'!R124</f>
        <v>664018</v>
      </c>
      <c r="E52" s="16">
        <f>'marginal returns to work'!R134</f>
        <v>755561</v>
      </c>
    </row>
    <row r="53" spans="1:5">
      <c r="A53" s="188" t="s">
        <v>74</v>
      </c>
    </row>
    <row r="54" spans="1:5">
      <c r="B54" s="188" t="s">
        <v>405</v>
      </c>
      <c r="C54" s="16">
        <f>'marginal returns to work'!T114</f>
        <v>127673</v>
      </c>
      <c r="D54" s="16">
        <f>'marginal returns to work'!T124</f>
        <v>178285</v>
      </c>
      <c r="E54" s="16">
        <f>'marginal returns to work'!T134</f>
        <v>193101</v>
      </c>
    </row>
    <row r="55" spans="1:5">
      <c r="B55" s="188" t="s">
        <v>406</v>
      </c>
      <c r="C55" s="16">
        <f>'marginal returns to work'!U114</f>
        <v>177235</v>
      </c>
      <c r="D55" s="16">
        <f>'marginal returns to work'!U124</f>
        <v>219545</v>
      </c>
      <c r="E55" s="16">
        <f>'marginal returns to work'!U134</f>
        <v>247597</v>
      </c>
    </row>
    <row r="56" spans="1:5">
      <c r="B56" s="188" t="s">
        <v>407</v>
      </c>
      <c r="C56" s="16">
        <f>'marginal returns to work'!V114</f>
        <v>204829</v>
      </c>
      <c r="D56" s="16">
        <f>'marginal returns to work'!V124</f>
        <v>268600</v>
      </c>
      <c r="E56" s="16">
        <f>'marginal returns to work'!V134</f>
        <v>314315</v>
      </c>
    </row>
    <row r="57" spans="1:5">
      <c r="B57" s="188" t="s">
        <v>408</v>
      </c>
      <c r="C57" s="16">
        <f>'marginal returns to work'!W114</f>
        <v>243147</v>
      </c>
      <c r="D57" s="16">
        <f>'marginal returns to work'!W124</f>
        <v>335905</v>
      </c>
      <c r="E57" s="16">
        <f>'marginal returns to work'!W134</f>
        <v>406745</v>
      </c>
    </row>
    <row r="58" spans="1:5">
      <c r="A58" s="1"/>
      <c r="B58" s="1" t="s">
        <v>409</v>
      </c>
      <c r="C58" s="15">
        <f>'marginal returns to work'!X114</f>
        <v>391683</v>
      </c>
      <c r="D58" s="15">
        <f>'marginal returns to work'!X124</f>
        <v>520194</v>
      </c>
      <c r="E58" s="15">
        <f>'marginal returns to work'!X134</f>
        <v>591925</v>
      </c>
    </row>
    <row r="59" spans="1:5">
      <c r="A59" s="188" t="str">
        <f>NOTES!A3</f>
        <v>Source: DYNASIM3 ID912. Option FICA15:  Increase Payroll tax to 15.4% over 10 Years</v>
      </c>
    </row>
    <row r="63" spans="1:5" s="18" customFormat="1" ht="33" customHeight="1">
      <c r="A63" s="292" t="s">
        <v>446</v>
      </c>
      <c r="B63" s="292"/>
      <c r="C63" s="292"/>
      <c r="D63" s="292"/>
      <c r="E63" s="292"/>
    </row>
    <row r="64" spans="1:5">
      <c r="A64" s="1"/>
      <c r="B64" s="1"/>
      <c r="C64" s="183"/>
      <c r="D64" s="183"/>
      <c r="E64" s="183"/>
    </row>
    <row r="65" spans="1:5" ht="30.75" customHeight="1">
      <c r="A65" s="192" t="s">
        <v>441</v>
      </c>
      <c r="B65" s="192" t="s">
        <v>419</v>
      </c>
      <c r="C65" s="15" t="s">
        <v>75</v>
      </c>
      <c r="D65" s="15" t="s">
        <v>75</v>
      </c>
      <c r="E65" s="15" t="s">
        <v>75</v>
      </c>
    </row>
    <row r="66" spans="1:5">
      <c r="A66" s="188" t="s">
        <v>71</v>
      </c>
      <c r="C66" s="16"/>
      <c r="D66" s="16"/>
      <c r="E66" s="16"/>
    </row>
    <row r="67" spans="1:5">
      <c r="B67" s="188" t="s">
        <v>405</v>
      </c>
      <c r="C67" s="16">
        <f>'marginal returns to work'!B64</f>
        <v>128660</v>
      </c>
      <c r="D67" s="16">
        <f>'marginal returns to work'!B74</f>
        <v>188549</v>
      </c>
      <c r="E67" s="16">
        <f>'marginal returns to work'!B84</f>
        <v>235357</v>
      </c>
    </row>
    <row r="68" spans="1:5">
      <c r="B68" s="188" t="s">
        <v>406</v>
      </c>
      <c r="C68" s="16">
        <f>'marginal returns to work'!C64</f>
        <v>196320</v>
      </c>
      <c r="D68" s="16">
        <f>'marginal returns to work'!C74</f>
        <v>297796</v>
      </c>
      <c r="E68" s="16">
        <f>'marginal returns to work'!C84</f>
        <v>376374</v>
      </c>
    </row>
    <row r="69" spans="1:5">
      <c r="B69" s="188" t="s">
        <v>407</v>
      </c>
      <c r="C69" s="16">
        <f>'marginal returns to work'!D64</f>
        <v>274325</v>
      </c>
      <c r="D69" s="16">
        <f>'marginal returns to work'!D74</f>
        <v>427144</v>
      </c>
      <c r="E69" s="16">
        <f>'marginal returns to work'!D84</f>
        <v>547647</v>
      </c>
    </row>
    <row r="70" spans="1:5">
      <c r="B70" s="188" t="s">
        <v>408</v>
      </c>
      <c r="C70" s="16">
        <f>'marginal returns to work'!E64</f>
        <v>382758</v>
      </c>
      <c r="D70" s="16">
        <f>'marginal returns to work'!E74</f>
        <v>604911</v>
      </c>
      <c r="E70" s="16">
        <f>'marginal returns to work'!E84</f>
        <v>784563</v>
      </c>
    </row>
    <row r="71" spans="1:5">
      <c r="B71" s="188" t="s">
        <v>409</v>
      </c>
      <c r="C71" s="16">
        <f>'marginal returns to work'!F64</f>
        <v>802783</v>
      </c>
      <c r="D71" s="16">
        <f>'marginal returns to work'!F74</f>
        <v>1255342</v>
      </c>
      <c r="E71" s="16">
        <f>'marginal returns to work'!F84</f>
        <v>1633861</v>
      </c>
    </row>
    <row r="72" spans="1:5">
      <c r="A72" s="188" t="s">
        <v>72</v>
      </c>
    </row>
    <row r="73" spans="1:5">
      <c r="B73" s="188" t="s">
        <v>405</v>
      </c>
      <c r="C73" s="16">
        <f>'marginal returns to work'!H64</f>
        <v>64330</v>
      </c>
      <c r="D73" s="16">
        <f>'marginal returns to work'!H74</f>
        <v>94274</v>
      </c>
      <c r="E73" s="16">
        <f>'marginal returns to work'!H84</f>
        <v>117678</v>
      </c>
    </row>
    <row r="74" spans="1:5">
      <c r="B74" s="188" t="s">
        <v>406</v>
      </c>
      <c r="C74" s="16">
        <f>'marginal returns to work'!I64</f>
        <v>98160</v>
      </c>
      <c r="D74" s="16">
        <f>'marginal returns to work'!I74</f>
        <v>148898</v>
      </c>
      <c r="E74" s="16">
        <f>'marginal returns to work'!I84</f>
        <v>188187</v>
      </c>
    </row>
    <row r="75" spans="1:5">
      <c r="B75" s="188" t="s">
        <v>407</v>
      </c>
      <c r="C75" s="16">
        <f>'marginal returns to work'!J64</f>
        <v>137163</v>
      </c>
      <c r="D75" s="16">
        <f>'marginal returns to work'!J74</f>
        <v>213572</v>
      </c>
      <c r="E75" s="16">
        <f>'marginal returns to work'!J84</f>
        <v>273823</v>
      </c>
    </row>
    <row r="76" spans="1:5">
      <c r="B76" s="188" t="s">
        <v>408</v>
      </c>
      <c r="C76" s="16">
        <f>'marginal returns to work'!K64</f>
        <v>191379</v>
      </c>
      <c r="D76" s="16">
        <f>'marginal returns to work'!K74</f>
        <v>302455</v>
      </c>
      <c r="E76" s="16">
        <f>'marginal returns to work'!K84</f>
        <v>392281</v>
      </c>
    </row>
    <row r="77" spans="1:5">
      <c r="B77" s="188" t="s">
        <v>409</v>
      </c>
      <c r="C77" s="16">
        <f>'marginal returns to work'!L64</f>
        <v>401392</v>
      </c>
      <c r="D77" s="16">
        <f>'marginal returns to work'!L74</f>
        <v>627671</v>
      </c>
      <c r="E77" s="16">
        <f>'marginal returns to work'!L84</f>
        <v>816930</v>
      </c>
    </row>
    <row r="78" spans="1:5">
      <c r="A78" s="188" t="s">
        <v>73</v>
      </c>
    </row>
    <row r="79" spans="1:5">
      <c r="B79" s="188" t="s">
        <v>405</v>
      </c>
      <c r="C79" s="16">
        <f>'marginal returns to work'!N64</f>
        <v>128660</v>
      </c>
      <c r="D79" s="16">
        <f>'marginal returns to work'!N74</f>
        <v>188549</v>
      </c>
      <c r="E79" s="16">
        <f>'marginal returns to work'!N84</f>
        <v>235357</v>
      </c>
    </row>
    <row r="80" spans="1:5">
      <c r="B80" s="188" t="s">
        <v>406</v>
      </c>
      <c r="C80" s="16">
        <f>'marginal returns to work'!O64</f>
        <v>196320</v>
      </c>
      <c r="D80" s="16">
        <f>'marginal returns to work'!O74</f>
        <v>297796</v>
      </c>
      <c r="E80" s="16">
        <f>'marginal returns to work'!O84</f>
        <v>376374</v>
      </c>
    </row>
    <row r="81" spans="1:11">
      <c r="B81" s="188" t="s">
        <v>407</v>
      </c>
      <c r="C81" s="16">
        <f>'marginal returns to work'!P64</f>
        <v>274325</v>
      </c>
      <c r="D81" s="16">
        <f>'marginal returns to work'!P74</f>
        <v>427144</v>
      </c>
      <c r="E81" s="16">
        <f>'marginal returns to work'!P84</f>
        <v>547647</v>
      </c>
    </row>
    <row r="82" spans="1:11">
      <c r="B82" s="188" t="s">
        <v>408</v>
      </c>
      <c r="C82" s="16">
        <f>'marginal returns to work'!Q64</f>
        <v>382758</v>
      </c>
      <c r="D82" s="16">
        <f>'marginal returns to work'!Q74</f>
        <v>604911</v>
      </c>
      <c r="E82" s="16">
        <f>'marginal returns to work'!Q84</f>
        <v>784563</v>
      </c>
    </row>
    <row r="83" spans="1:11">
      <c r="B83" s="188" t="s">
        <v>409</v>
      </c>
      <c r="C83" s="16">
        <f>'marginal returns to work'!R64</f>
        <v>802783</v>
      </c>
      <c r="D83" s="16">
        <f>'marginal returns to work'!R74</f>
        <v>1255342</v>
      </c>
      <c r="E83" s="16">
        <f>'marginal returns to work'!R84</f>
        <v>1633861</v>
      </c>
    </row>
    <row r="84" spans="1:11">
      <c r="A84" s="188" t="s">
        <v>74</v>
      </c>
    </row>
    <row r="85" spans="1:11">
      <c r="B85" s="188" t="s">
        <v>405</v>
      </c>
      <c r="C85" s="16">
        <f>'marginal returns to work'!T64</f>
        <v>77196</v>
      </c>
      <c r="D85" s="16">
        <f>'marginal returns to work'!T74</f>
        <v>113129</v>
      </c>
      <c r="E85" s="16">
        <f>'marginal returns to work'!T84</f>
        <v>141214</v>
      </c>
    </row>
    <row r="86" spans="1:11">
      <c r="B86" s="188" t="s">
        <v>406</v>
      </c>
      <c r="C86" s="16">
        <f>'marginal returns to work'!U64</f>
        <v>117792</v>
      </c>
      <c r="D86" s="16">
        <f>'marginal returns to work'!U74</f>
        <v>178678</v>
      </c>
      <c r="E86" s="16">
        <f>'marginal returns to work'!U84</f>
        <v>225825</v>
      </c>
    </row>
    <row r="87" spans="1:11">
      <c r="B87" s="188" t="s">
        <v>407</v>
      </c>
      <c r="C87" s="16">
        <f>'marginal returns to work'!V64</f>
        <v>164595</v>
      </c>
      <c r="D87" s="16">
        <f>'marginal returns to work'!V74</f>
        <v>256286</v>
      </c>
      <c r="E87" s="16">
        <f>'marginal returns to work'!V84</f>
        <v>328588</v>
      </c>
    </row>
    <row r="88" spans="1:11">
      <c r="B88" s="188" t="s">
        <v>408</v>
      </c>
      <c r="C88" s="16">
        <f>'marginal returns to work'!W64</f>
        <v>229655</v>
      </c>
      <c r="D88" s="16">
        <f>'marginal returns to work'!W74</f>
        <v>362946</v>
      </c>
      <c r="E88" s="16">
        <f>'marginal returns to work'!W84</f>
        <v>470738</v>
      </c>
    </row>
    <row r="89" spans="1:11">
      <c r="A89" s="1"/>
      <c r="B89" s="1" t="s">
        <v>409</v>
      </c>
      <c r="C89" s="15">
        <f>'marginal returns to work'!X64</f>
        <v>482436</v>
      </c>
      <c r="D89" s="15">
        <f>'marginal returns to work'!X74</f>
        <v>760585</v>
      </c>
      <c r="E89" s="15">
        <f>'marginal returns to work'!X84</f>
        <v>990842</v>
      </c>
    </row>
    <row r="90" spans="1:11">
      <c r="A90" s="188" t="str">
        <f>NOTES!A3</f>
        <v>Source: DYNASIM3 ID912. Option FICA15:  Increase Payroll tax to 15.4% over 10 Years</v>
      </c>
    </row>
    <row r="93" spans="1:11" s="18" customFormat="1">
      <c r="A93" s="292" t="s">
        <v>453</v>
      </c>
      <c r="B93" s="292"/>
      <c r="C93" s="292"/>
      <c r="D93" s="292"/>
      <c r="E93" s="292"/>
      <c r="G93" s="188"/>
      <c r="H93" s="188"/>
      <c r="I93" s="188"/>
      <c r="J93" s="188"/>
      <c r="K93" s="188"/>
    </row>
    <row r="94" spans="1:11">
      <c r="A94" s="1"/>
      <c r="B94" s="1"/>
      <c r="C94" s="212"/>
      <c r="D94" s="212"/>
      <c r="E94" s="212"/>
      <c r="G94" s="18"/>
      <c r="H94" s="18"/>
      <c r="I94" s="18"/>
      <c r="J94" s="18"/>
      <c r="K94" s="18"/>
    </row>
    <row r="95" spans="1:11">
      <c r="A95" s="192" t="s">
        <v>441</v>
      </c>
      <c r="B95" s="192" t="s">
        <v>419</v>
      </c>
      <c r="C95" s="15" t="str">
        <f>+C3</f>
        <v>20 Year Worker</v>
      </c>
      <c r="D95" s="15" t="str">
        <f>+D3</f>
        <v>30 Year Worker</v>
      </c>
      <c r="E95" s="15" t="str">
        <f>+E3</f>
        <v>40 Year Worker</v>
      </c>
    </row>
    <row r="96" spans="1:11">
      <c r="A96" s="188" t="s">
        <v>71</v>
      </c>
      <c r="C96" s="16"/>
      <c r="D96" s="16"/>
      <c r="E96" s="16"/>
    </row>
    <row r="97" spans="1:5">
      <c r="B97" s="188" t="s">
        <v>405</v>
      </c>
      <c r="C97" s="16">
        <f>'marginal returns to work'!B164</f>
        <v>30292</v>
      </c>
      <c r="D97" s="187">
        <f>'marginal returns to work'!B174</f>
        <v>2103</v>
      </c>
      <c r="E97" s="187">
        <f>'marginal returns to work'!B184</f>
        <v>1857</v>
      </c>
    </row>
    <row r="98" spans="1:5">
      <c r="B98" s="188" t="s">
        <v>406</v>
      </c>
      <c r="C98" s="16">
        <f>'marginal returns to work'!C164</f>
        <v>2121</v>
      </c>
      <c r="D98" s="187">
        <f>'marginal returns to work'!C174</f>
        <v>1418</v>
      </c>
      <c r="E98" s="187">
        <f>'marginal returns to work'!C184</f>
        <v>951</v>
      </c>
    </row>
    <row r="99" spans="1:5">
      <c r="B99" s="188" t="s">
        <v>407</v>
      </c>
      <c r="C99" s="16">
        <f>'marginal returns to work'!D164</f>
        <v>1662</v>
      </c>
      <c r="D99" s="187">
        <f>'marginal returns to work'!D174</f>
        <v>602</v>
      </c>
      <c r="E99" s="187">
        <f>'marginal returns to work'!D184</f>
        <v>0</v>
      </c>
    </row>
    <row r="100" spans="1:5">
      <c r="B100" s="188" t="s">
        <v>408</v>
      </c>
      <c r="C100" s="16">
        <f>'marginal returns to work'!E164</f>
        <v>1025</v>
      </c>
      <c r="D100" s="187">
        <f>'marginal returns to work'!E174</f>
        <v>0</v>
      </c>
      <c r="E100" s="187">
        <f>'marginal returns to work'!E184</f>
        <v>0</v>
      </c>
    </row>
    <row r="101" spans="1:5">
      <c r="B101" s="188" t="s">
        <v>409</v>
      </c>
      <c r="C101" s="16">
        <f>'marginal returns to work'!F164</f>
        <v>0</v>
      </c>
      <c r="D101" s="187">
        <f>'marginal returns to work'!F174</f>
        <v>0</v>
      </c>
      <c r="E101" s="187">
        <f>'marginal returns to work'!F184</f>
        <v>0</v>
      </c>
    </row>
    <row r="102" spans="1:5">
      <c r="A102" s="188" t="s">
        <v>72</v>
      </c>
    </row>
    <row r="103" spans="1:5">
      <c r="B103" s="188" t="s">
        <v>405</v>
      </c>
      <c r="C103" s="16">
        <f>'marginal returns to work'!H164</f>
        <v>25130</v>
      </c>
      <c r="D103" s="187">
        <f>'marginal returns to work'!H164</f>
        <v>25130</v>
      </c>
      <c r="E103" s="187">
        <f>'marginal returns to work'!H174</f>
        <v>2388</v>
      </c>
    </row>
    <row r="104" spans="1:5">
      <c r="B104" s="188" t="s">
        <v>406</v>
      </c>
      <c r="C104" s="16">
        <f>'marginal returns to work'!I164</f>
        <v>2438</v>
      </c>
      <c r="D104" s="187">
        <f>'marginal returns to work'!I164</f>
        <v>2438</v>
      </c>
      <c r="E104" s="187">
        <f>'marginal returns to work'!I174</f>
        <v>735</v>
      </c>
    </row>
    <row r="105" spans="1:5">
      <c r="B105" s="188" t="s">
        <v>407</v>
      </c>
      <c r="C105" s="16">
        <f>'marginal returns to work'!J164</f>
        <v>1287</v>
      </c>
      <c r="D105" s="187">
        <f>'marginal returns to work'!J164</f>
        <v>1287</v>
      </c>
      <c r="E105" s="187">
        <f>'marginal returns to work'!J174</f>
        <v>97</v>
      </c>
    </row>
    <row r="106" spans="1:5">
      <c r="B106" s="188" t="s">
        <v>408</v>
      </c>
      <c r="C106" s="16">
        <f>'marginal returns to work'!K164</f>
        <v>171</v>
      </c>
      <c r="D106" s="187">
        <f>'marginal returns to work'!K164</f>
        <v>171</v>
      </c>
      <c r="E106" s="187">
        <f>'marginal returns to work'!K174</f>
        <v>31</v>
      </c>
    </row>
    <row r="107" spans="1:5">
      <c r="B107" s="188" t="s">
        <v>409</v>
      </c>
      <c r="C107" s="16">
        <f>'marginal returns to work'!L164</f>
        <v>17</v>
      </c>
      <c r="D107" s="187">
        <f>'marginal returns to work'!L164</f>
        <v>17</v>
      </c>
      <c r="E107" s="187">
        <f>'marginal returns to work'!L174</f>
        <v>0</v>
      </c>
    </row>
    <row r="108" spans="1:5">
      <c r="A108" s="188" t="s">
        <v>73</v>
      </c>
    </row>
    <row r="109" spans="1:5">
      <c r="B109" s="188" t="s">
        <v>405</v>
      </c>
      <c r="C109" s="16">
        <f>'marginal returns to work'!N164</f>
        <v>3837</v>
      </c>
      <c r="D109" s="16">
        <f>'marginal returns to work'!N174</f>
        <v>1123</v>
      </c>
      <c r="E109" s="16">
        <f>'marginal returns to work'!N184</f>
        <v>471</v>
      </c>
    </row>
    <row r="110" spans="1:5">
      <c r="B110" s="188" t="s">
        <v>406</v>
      </c>
      <c r="C110" s="16">
        <f>'marginal returns to work'!O164</f>
        <v>1170</v>
      </c>
      <c r="D110" s="16">
        <f>'marginal returns to work'!O174</f>
        <v>153</v>
      </c>
      <c r="E110" s="16">
        <f>'marginal returns to work'!O184</f>
        <v>35</v>
      </c>
    </row>
    <row r="111" spans="1:5">
      <c r="B111" s="188" t="s">
        <v>407</v>
      </c>
      <c r="C111" s="16">
        <f>'marginal returns to work'!P164</f>
        <v>219</v>
      </c>
      <c r="D111" s="16">
        <f>'marginal returns to work'!P174</f>
        <v>0</v>
      </c>
      <c r="E111" s="16">
        <f>'marginal returns to work'!P184</f>
        <v>0</v>
      </c>
    </row>
    <row r="112" spans="1:5">
      <c r="B112" s="188" t="s">
        <v>408</v>
      </c>
      <c r="C112" s="16">
        <f>'marginal returns to work'!Q164</f>
        <v>53</v>
      </c>
      <c r="D112" s="16">
        <f>'marginal returns to work'!Q174</f>
        <v>0</v>
      </c>
      <c r="E112" s="16">
        <f>'marginal returns to work'!Q184</f>
        <v>0</v>
      </c>
    </row>
    <row r="113" spans="1:5">
      <c r="B113" s="188" t="s">
        <v>409</v>
      </c>
      <c r="C113" s="16">
        <f>'marginal returns to work'!R164</f>
        <v>0</v>
      </c>
      <c r="D113" s="16">
        <f>'marginal returns to work'!R174</f>
        <v>0</v>
      </c>
      <c r="E113" s="16">
        <f>'marginal returns to work'!R184</f>
        <v>0</v>
      </c>
    </row>
    <row r="114" spans="1:5">
      <c r="A114" s="188" t="s">
        <v>74</v>
      </c>
    </row>
    <row r="115" spans="1:5">
      <c r="B115" s="188" t="s">
        <v>405</v>
      </c>
      <c r="C115" s="16">
        <f>'marginal returns to work'!T164</f>
        <v>25130</v>
      </c>
      <c r="D115" s="16">
        <f>'marginal returns to work'!T174</f>
        <v>2377</v>
      </c>
      <c r="E115" s="16">
        <f>'marginal returns to work'!T184</f>
        <v>1718</v>
      </c>
    </row>
    <row r="116" spans="1:5">
      <c r="B116" s="188" t="s">
        <v>406</v>
      </c>
      <c r="C116" s="16">
        <f>'marginal returns to work'!U164</f>
        <v>2427</v>
      </c>
      <c r="D116" s="16">
        <f>'marginal returns to work'!U174</f>
        <v>720</v>
      </c>
      <c r="E116" s="16">
        <f>'marginal returns to work'!U184</f>
        <v>134</v>
      </c>
    </row>
    <row r="117" spans="1:5">
      <c r="B117" s="188" t="s">
        <v>407</v>
      </c>
      <c r="C117" s="16">
        <f>'marginal returns to work'!V164</f>
        <v>1274</v>
      </c>
      <c r="D117" s="16">
        <f>'marginal returns to work'!V174</f>
        <v>76</v>
      </c>
      <c r="E117" s="16">
        <f>'marginal returns to work'!V184</f>
        <v>8</v>
      </c>
    </row>
    <row r="118" spans="1:5">
      <c r="B118" s="188" t="s">
        <v>408</v>
      </c>
      <c r="C118" s="16">
        <f>'marginal returns to work'!W164</f>
        <v>153</v>
      </c>
      <c r="D118" s="16">
        <f>'marginal returns to work'!W174</f>
        <v>1</v>
      </c>
      <c r="E118" s="16">
        <f>'marginal returns to work'!W184</f>
        <v>0</v>
      </c>
    </row>
    <row r="119" spans="1:5">
      <c r="A119" s="1"/>
      <c r="B119" s="1" t="s">
        <v>409</v>
      </c>
      <c r="C119" s="15">
        <f>'marginal returns to work'!X164</f>
        <v>0</v>
      </c>
      <c r="D119" s="15">
        <f>'marginal returns to work'!X174</f>
        <v>0</v>
      </c>
      <c r="E119" s="15">
        <f>'marginal returns to work'!X184</f>
        <v>0</v>
      </c>
    </row>
    <row r="120" spans="1:5">
      <c r="A120" s="188" t="s">
        <v>76</v>
      </c>
    </row>
    <row r="121" spans="1:5">
      <c r="A121" s="188" t="str">
        <f>NOTES!A2</f>
        <v>Option: Increase Payroll tax to 15.4% over 10 Years</v>
      </c>
    </row>
  </sheetData>
  <mergeCells count="5">
    <mergeCell ref="A1:E1"/>
    <mergeCell ref="A32:E32"/>
    <mergeCell ref="A63:E63"/>
    <mergeCell ref="A93:E93"/>
    <mergeCell ref="G1:K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9"/>
  <sheetViews>
    <sheetView view="pageBreakPreview" topLeftCell="A175" zoomScale="70" zoomScaleNormal="100" zoomScaleSheetLayoutView="70" workbookViewId="0">
      <selection activeCell="A175" sqref="A175"/>
    </sheetView>
  </sheetViews>
  <sheetFormatPr defaultRowHeight="15"/>
  <cols>
    <col min="1" max="1" width="10.140625" style="13" customWidth="1"/>
    <col min="2" max="2" width="12.28515625" style="174" customWidth="1"/>
    <col min="3" max="6" width="10.7109375" style="174" customWidth="1"/>
    <col min="7" max="7" width="1.7109375" style="174" customWidth="1"/>
    <col min="8" max="12" width="10.7109375" style="174" customWidth="1"/>
    <col min="13" max="13" width="2.5703125" style="174" customWidth="1"/>
    <col min="14" max="18" width="10.7109375" style="174" customWidth="1"/>
    <col min="19" max="19" width="2" style="174" customWidth="1"/>
    <col min="20" max="24" width="10.7109375" style="174" customWidth="1"/>
    <col min="25" max="25" width="2" style="162" customWidth="1"/>
  </cols>
  <sheetData>
    <row r="1" spans="1:25">
      <c r="A1" s="66" t="s">
        <v>412</v>
      </c>
      <c r="B1" s="180"/>
    </row>
    <row r="2" spans="1:25">
      <c r="A2" s="296" t="str">
        <f>+NOTES!A2</f>
        <v>Option: Increase Payroll tax to 15.4% over 10 Years</v>
      </c>
      <c r="B2" s="296"/>
      <c r="C2" s="296"/>
      <c r="D2" s="296"/>
      <c r="E2" s="296"/>
      <c r="F2" s="296"/>
      <c r="G2" s="296"/>
      <c r="H2" s="296"/>
      <c r="I2" s="296"/>
      <c r="J2" s="296"/>
      <c r="K2" s="296"/>
      <c r="L2" s="296"/>
      <c r="M2" s="296"/>
      <c r="N2" s="296"/>
      <c r="O2" s="296"/>
      <c r="P2" s="296"/>
      <c r="Q2" s="296"/>
      <c r="R2" s="296"/>
      <c r="S2" s="296"/>
      <c r="T2" s="296"/>
      <c r="U2" s="296"/>
      <c r="V2" s="296"/>
      <c r="W2" s="296"/>
      <c r="X2" s="296"/>
      <c r="Y2"/>
    </row>
    <row r="3" spans="1:25" s="2" customFormat="1" ht="39.75" customHeight="1">
      <c r="A3" s="64"/>
      <c r="B3" s="295" t="s">
        <v>71</v>
      </c>
      <c r="C3" s="295"/>
      <c r="D3" s="295"/>
      <c r="E3" s="295"/>
      <c r="F3" s="295"/>
      <c r="G3" s="173"/>
      <c r="H3" s="294" t="s">
        <v>72</v>
      </c>
      <c r="I3" s="294"/>
      <c r="J3" s="294"/>
      <c r="K3" s="294"/>
      <c r="L3" s="294"/>
      <c r="M3" s="173"/>
      <c r="N3" s="294" t="s">
        <v>73</v>
      </c>
      <c r="O3" s="294"/>
      <c r="P3" s="294"/>
      <c r="Q3" s="294"/>
      <c r="R3" s="294"/>
      <c r="S3" s="173"/>
      <c r="T3" s="294" t="s">
        <v>451</v>
      </c>
      <c r="U3" s="294"/>
      <c r="V3" s="294"/>
      <c r="W3" s="294"/>
      <c r="X3" s="294"/>
      <c r="Y3" s="160"/>
    </row>
    <row r="4" spans="1:25" s="2" customFormat="1" ht="30">
      <c r="A4" s="65" t="s">
        <v>77</v>
      </c>
      <c r="B4" s="15" t="s">
        <v>405</v>
      </c>
      <c r="C4" s="15" t="s">
        <v>406</v>
      </c>
      <c r="D4" s="15" t="s">
        <v>407</v>
      </c>
      <c r="E4" s="15" t="s">
        <v>408</v>
      </c>
      <c r="F4" s="15" t="s">
        <v>409</v>
      </c>
      <c r="G4" s="173"/>
      <c r="H4" s="15" t="s">
        <v>405</v>
      </c>
      <c r="I4" s="15" t="s">
        <v>406</v>
      </c>
      <c r="J4" s="15" t="s">
        <v>407</v>
      </c>
      <c r="K4" s="15" t="s">
        <v>408</v>
      </c>
      <c r="L4" s="15" t="s">
        <v>409</v>
      </c>
      <c r="M4" s="173"/>
      <c r="N4" s="15" t="s">
        <v>405</v>
      </c>
      <c r="O4" s="15" t="s">
        <v>406</v>
      </c>
      <c r="P4" s="15" t="s">
        <v>407</v>
      </c>
      <c r="Q4" s="15" t="s">
        <v>408</v>
      </c>
      <c r="R4" s="15" t="s">
        <v>409</v>
      </c>
      <c r="S4" s="173"/>
      <c r="T4" s="15" t="s">
        <v>405</v>
      </c>
      <c r="U4" s="15" t="s">
        <v>406</v>
      </c>
      <c r="V4" s="15" t="s">
        <v>407</v>
      </c>
      <c r="W4" s="15" t="s">
        <v>408</v>
      </c>
      <c r="X4" s="15" t="s">
        <v>409</v>
      </c>
      <c r="Y4" s="160"/>
    </row>
    <row r="5" spans="1:25" s="2" customFormat="1">
      <c r="A5" s="67">
        <f t="shared" ref="A5:A9" si="0">A6-1</f>
        <v>11</v>
      </c>
      <c r="B5" s="181">
        <f>B105/B55</f>
        <v>1.2252300124495188</v>
      </c>
      <c r="C5" s="181">
        <f t="shared" ref="C5:F5" si="1">C105/C55</f>
        <v>1.2231958541200756</v>
      </c>
      <c r="D5" s="181">
        <f t="shared" si="1"/>
        <v>1.2220469555380289</v>
      </c>
      <c r="E5" s="181">
        <f t="shared" si="1"/>
        <v>1.2209875384290441</v>
      </c>
      <c r="F5" s="181">
        <f t="shared" si="1"/>
        <v>0.82774886332929964</v>
      </c>
      <c r="G5" s="173"/>
      <c r="H5" s="181">
        <f t="shared" ref="H5:L5" si="2">H105/H55</f>
        <v>1.9701515197522241</v>
      </c>
      <c r="I5" s="181">
        <f t="shared" si="2"/>
        <v>1.966863065542749</v>
      </c>
      <c r="J5" s="181">
        <f t="shared" si="2"/>
        <v>1.965057918133873</v>
      </c>
      <c r="K5" s="181">
        <f t="shared" si="2"/>
        <v>1.9633427988078196</v>
      </c>
      <c r="L5" s="181">
        <f t="shared" si="2"/>
        <v>1.3310149558842534</v>
      </c>
      <c r="M5" s="173"/>
      <c r="N5" s="181">
        <f t="shared" ref="N5:R5" si="3">N105/N55</f>
        <v>1.2591321774511888</v>
      </c>
      <c r="O5" s="181">
        <f t="shared" si="3"/>
        <v>1.2570424049544124</v>
      </c>
      <c r="P5" s="181">
        <f t="shared" si="3"/>
        <v>1.2558654589198792</v>
      </c>
      <c r="Q5" s="181">
        <f t="shared" si="3"/>
        <v>1.2547757621271503</v>
      </c>
      <c r="R5" s="181">
        <f t="shared" si="3"/>
        <v>0.85065263108427225</v>
      </c>
      <c r="S5" s="173"/>
      <c r="T5" s="181">
        <f t="shared" ref="T5:X5" si="4">T105/T55</f>
        <v>1.6418178597636579</v>
      </c>
      <c r="U5" s="181">
        <f t="shared" si="4"/>
        <v>1.6390466804049817</v>
      </c>
      <c r="V5" s="181">
        <f t="shared" si="4"/>
        <v>1.6375308707544414</v>
      </c>
      <c r="W5" s="181">
        <f t="shared" si="4"/>
        <v>1.636125398470655</v>
      </c>
      <c r="X5" s="181">
        <f t="shared" si="4"/>
        <v>1.1102745727698611</v>
      </c>
      <c r="Y5" s="160"/>
    </row>
    <row r="6" spans="1:25" s="2" customFormat="1">
      <c r="A6" s="67">
        <f t="shared" si="0"/>
        <v>12</v>
      </c>
      <c r="B6" s="181">
        <f t="shared" ref="B6:F6" si="5">B106/B56</f>
        <v>1.2211824407279077</v>
      </c>
      <c r="C6" s="181">
        <f t="shared" si="5"/>
        <v>1.2185544191726454</v>
      </c>
      <c r="D6" s="181">
        <f t="shared" si="5"/>
        <v>1.2176203758487589</v>
      </c>
      <c r="E6" s="181">
        <f t="shared" si="5"/>
        <v>1.1242031975244973</v>
      </c>
      <c r="F6" s="181">
        <f t="shared" si="5"/>
        <v>0.77773083482319971</v>
      </c>
      <c r="G6" s="173"/>
      <c r="H6" s="181">
        <f t="shared" ref="H6:L6" si="6">H106/H56</f>
        <v>1.9636318991624151</v>
      </c>
      <c r="I6" s="181">
        <f t="shared" si="6"/>
        <v>1.9594145931918792</v>
      </c>
      <c r="J6" s="181">
        <f t="shared" si="6"/>
        <v>1.9579212802524442</v>
      </c>
      <c r="K6" s="181">
        <f t="shared" si="6"/>
        <v>1.807715317173801</v>
      </c>
      <c r="L6" s="181">
        <f t="shared" si="6"/>
        <v>1.2505860713384067</v>
      </c>
      <c r="M6" s="173"/>
      <c r="N6" s="181">
        <f t="shared" ref="N6:R6" si="7">N106/N56</f>
        <v>1.2549723078602024</v>
      </c>
      <c r="O6" s="181">
        <f t="shared" si="7"/>
        <v>1.2522706457029462</v>
      </c>
      <c r="P6" s="181">
        <f t="shared" si="7"/>
        <v>1.2513101174879553</v>
      </c>
      <c r="Q6" s="181">
        <f t="shared" si="7"/>
        <v>1.1553171738009282</v>
      </c>
      <c r="R6" s="181">
        <f t="shared" si="7"/>
        <v>0.79925446573479175</v>
      </c>
      <c r="S6" s="173"/>
      <c r="T6" s="181">
        <f t="shared" ref="T6:X6" si="8">T106/T56</f>
        <v>1.6363822385921833</v>
      </c>
      <c r="U6" s="181">
        <f t="shared" si="8"/>
        <v>1.6328610726836172</v>
      </c>
      <c r="V6" s="181">
        <f t="shared" si="8"/>
        <v>1.6316048976908537</v>
      </c>
      <c r="W6" s="181">
        <f t="shared" si="8"/>
        <v>1.5075296544610624</v>
      </c>
      <c r="X6" s="181">
        <f t="shared" si="8"/>
        <v>1.0432490221418849</v>
      </c>
      <c r="Y6" s="160"/>
    </row>
    <row r="7" spans="1:25" s="2" customFormat="1">
      <c r="A7" s="67">
        <f t="shared" si="0"/>
        <v>13</v>
      </c>
      <c r="B7" s="181">
        <f t="shared" ref="B7:F7" si="9">B107/B57</f>
        <v>1.2178888253857814</v>
      </c>
      <c r="C7" s="181">
        <f t="shared" si="9"/>
        <v>1.2151696812205728</v>
      </c>
      <c r="D7" s="181">
        <f t="shared" si="9"/>
        <v>1.2140230943386707</v>
      </c>
      <c r="E7" s="181">
        <f t="shared" si="9"/>
        <v>1.048086521697128</v>
      </c>
      <c r="F7" s="181">
        <f t="shared" si="9"/>
        <v>0.73463528921275401</v>
      </c>
      <c r="G7" s="173"/>
      <c r="H7" s="181">
        <f t="shared" ref="H7:L7" si="10">H107/H57</f>
        <v>1.9583281564495689</v>
      </c>
      <c r="I7" s="181">
        <f t="shared" si="10"/>
        <v>1.9539965694682675</v>
      </c>
      <c r="J7" s="181">
        <f t="shared" si="10"/>
        <v>1.9521461095064516</v>
      </c>
      <c r="K7" s="181">
        <f t="shared" si="10"/>
        <v>1.6853068359554697</v>
      </c>
      <c r="L7" s="181">
        <f t="shared" si="10"/>
        <v>1.1812904453749524</v>
      </c>
      <c r="M7" s="173"/>
      <c r="N7" s="181">
        <f t="shared" ref="N7:R7" si="11">N107/N57</f>
        <v>1.2515841264319261</v>
      </c>
      <c r="O7" s="181">
        <f t="shared" si="11"/>
        <v>1.2487971801271001</v>
      </c>
      <c r="P7" s="181">
        <f t="shared" si="11"/>
        <v>1.2476177262608235</v>
      </c>
      <c r="Q7" s="181">
        <f t="shared" si="11"/>
        <v>1.0770865630994715</v>
      </c>
      <c r="R7" s="181">
        <f t="shared" si="11"/>
        <v>0.75496447151376733</v>
      </c>
      <c r="S7" s="173"/>
      <c r="T7" s="181">
        <f t="shared" ref="T7:X7" si="12">T107/T57</f>
        <v>1.6319266131036196</v>
      </c>
      <c r="U7" s="181">
        <f t="shared" si="12"/>
        <v>1.6283304745568896</v>
      </c>
      <c r="V7" s="181">
        <f t="shared" si="12"/>
        <v>1.6278747109522809</v>
      </c>
      <c r="W7" s="181">
        <f t="shared" si="12"/>
        <v>1.4055218628044808</v>
      </c>
      <c r="X7" s="181">
        <f t="shared" si="12"/>
        <v>0.98550232061057175</v>
      </c>
      <c r="Y7" s="160"/>
    </row>
    <row r="8" spans="1:25" s="2" customFormat="1">
      <c r="A8" s="67">
        <f t="shared" si="0"/>
        <v>14</v>
      </c>
      <c r="B8" s="181">
        <f t="shared" ref="B8:F8" si="13">B108/B58</f>
        <v>1.216231328380861</v>
      </c>
      <c r="C8" s="181">
        <f t="shared" si="13"/>
        <v>1.2136826828545122</v>
      </c>
      <c r="D8" s="181">
        <f t="shared" si="13"/>
        <v>1.1965425137260721</v>
      </c>
      <c r="E8" s="181">
        <f t="shared" si="13"/>
        <v>0.98696429386123175</v>
      </c>
      <c r="F8" s="181">
        <f t="shared" si="13"/>
        <v>0.70187505946223872</v>
      </c>
      <c r="G8" s="173"/>
      <c r="H8" s="181">
        <f t="shared" ref="H8:L8" si="14">H108/H58</f>
        <v>1.9556564803615035</v>
      </c>
      <c r="I8" s="181">
        <f t="shared" si="14"/>
        <v>1.9515925157222889</v>
      </c>
      <c r="J8" s="181">
        <f t="shared" si="14"/>
        <v>1.9240357505678769</v>
      </c>
      <c r="K8" s="181">
        <f t="shared" si="14"/>
        <v>1.5870364072233789</v>
      </c>
      <c r="L8" s="181">
        <f t="shared" si="14"/>
        <v>1.1286122604309208</v>
      </c>
      <c r="M8" s="173"/>
      <c r="N8" s="181">
        <f t="shared" ref="N8:R8" si="15">N108/N58</f>
        <v>1.2498830349297638</v>
      </c>
      <c r="O8" s="181">
        <f t="shared" si="15"/>
        <v>1.2472651800065542</v>
      </c>
      <c r="P8" s="181">
        <f t="shared" si="15"/>
        <v>1.2296505986964512</v>
      </c>
      <c r="Q8" s="181">
        <f t="shared" si="15"/>
        <v>1.0142758194494561</v>
      </c>
      <c r="R8" s="181">
        <f t="shared" si="15"/>
        <v>0.72129770389728165</v>
      </c>
      <c r="S8" s="173"/>
      <c r="T8" s="181">
        <f t="shared" ref="T8:X8" si="16">T108/T58</f>
        <v>1.6297261316089768</v>
      </c>
      <c r="U8" s="181">
        <f t="shared" si="16"/>
        <v>1.6274106922246641</v>
      </c>
      <c r="V8" s="181">
        <f t="shared" si="16"/>
        <v>1.6044383566855958</v>
      </c>
      <c r="W8" s="181">
        <f t="shared" si="16"/>
        <v>1.3236188685505723</v>
      </c>
      <c r="X8" s="181">
        <f t="shared" si="16"/>
        <v>0.94160056948722537</v>
      </c>
      <c r="Y8" s="160"/>
    </row>
    <row r="9" spans="1:25" s="2" customFormat="1">
      <c r="A9" s="67">
        <f t="shared" si="0"/>
        <v>15</v>
      </c>
      <c r="B9" s="181">
        <f t="shared" ref="B9:F9" si="17">B109/B59</f>
        <v>1.2168266337229561</v>
      </c>
      <c r="C9" s="181">
        <f t="shared" si="17"/>
        <v>1.2144186446015977</v>
      </c>
      <c r="D9" s="181">
        <f t="shared" si="17"/>
        <v>1.1307910149628926</v>
      </c>
      <c r="E9" s="181">
        <f t="shared" si="17"/>
        <v>0.93749032431024126</v>
      </c>
      <c r="F9" s="181">
        <f t="shared" si="17"/>
        <v>0.67625995398882477</v>
      </c>
      <c r="G9" s="173"/>
      <c r="H9" s="181">
        <f>H109/H59</f>
        <v>1.9566658923405065</v>
      </c>
      <c r="I9" s="181">
        <f t="shared" ref="I9:L9" si="18">I109/I59</f>
        <v>1.9527729263893263</v>
      </c>
      <c r="J9" s="181">
        <f t="shared" si="18"/>
        <v>1.8183164702200898</v>
      </c>
      <c r="K9" s="181">
        <f t="shared" si="18"/>
        <v>1.5074875961908789</v>
      </c>
      <c r="L9" s="181">
        <f t="shared" si="18"/>
        <v>1.0874210728600451</v>
      </c>
      <c r="M9" s="173"/>
      <c r="N9" s="181">
        <f>N109/N59</f>
        <v>1.250498907155754</v>
      </c>
      <c r="O9" s="181">
        <f t="shared" ref="O9:R9" si="19">O109/O59</f>
        <v>1.2480244509977954</v>
      </c>
      <c r="P9" s="181">
        <f t="shared" si="19"/>
        <v>1.16208322685289</v>
      </c>
      <c r="Q9" s="181">
        <f t="shared" si="19"/>
        <v>0.96343438843976903</v>
      </c>
      <c r="R9" s="181">
        <f t="shared" si="19"/>
        <v>0.69497372750915554</v>
      </c>
      <c r="S9" s="173"/>
      <c r="T9" s="181">
        <f>T109/T59</f>
        <v>1.6305434323525272</v>
      </c>
      <c r="U9" s="181">
        <f t="shared" ref="U9:X9" si="20">U109/U59</f>
        <v>1.6284044139576499</v>
      </c>
      <c r="V9" s="181">
        <f t="shared" si="20"/>
        <v>1.5163589583116026</v>
      </c>
      <c r="W9" s="181">
        <f t="shared" si="20"/>
        <v>1.257326796850909</v>
      </c>
      <c r="X9" s="181">
        <f t="shared" si="20"/>
        <v>0.90727901095984842</v>
      </c>
      <c r="Y9" s="160"/>
    </row>
    <row r="10" spans="1:25" s="2" customFormat="1">
      <c r="A10" s="67">
        <f t="shared" ref="A10:A12" si="21">A11-1</f>
        <v>16</v>
      </c>
      <c r="B10" s="181">
        <f t="shared" ref="B10:F10" si="22">B110/B60</f>
        <v>1.2187087755222588</v>
      </c>
      <c r="C10" s="181">
        <f t="shared" si="22"/>
        <v>1.2167867734967932</v>
      </c>
      <c r="D10" s="181">
        <f t="shared" si="22"/>
        <v>1.0764046994630008</v>
      </c>
      <c r="E10" s="181">
        <f t="shared" si="22"/>
        <v>0.89681062362863051</v>
      </c>
      <c r="F10" s="181">
        <f t="shared" si="22"/>
        <v>0.65553542108846263</v>
      </c>
      <c r="G10" s="173"/>
      <c r="H10" s="181">
        <f t="shared" ref="H10:L10" si="23">H110/H60</f>
        <v>1.9596763078619386</v>
      </c>
      <c r="I10" s="181">
        <f t="shared" si="23"/>
        <v>1.9565895159585711</v>
      </c>
      <c r="J10" s="181">
        <f t="shared" si="23"/>
        <v>1.7308567970258508</v>
      </c>
      <c r="K10" s="181">
        <f t="shared" si="23"/>
        <v>1.4420703807437398</v>
      </c>
      <c r="L10" s="181">
        <f t="shared" si="23"/>
        <v>1.0540994219961823</v>
      </c>
      <c r="M10" s="173"/>
      <c r="N10" s="181">
        <f t="shared" ref="N10:R10" si="24">N110/N60</f>
        <v>1.2524365512217213</v>
      </c>
      <c r="O10" s="181">
        <f t="shared" si="24"/>
        <v>1.2504541161084066</v>
      </c>
      <c r="P10" s="181">
        <f t="shared" si="24"/>
        <v>1.1061942226961392</v>
      </c>
      <c r="Q10" s="181">
        <f t="shared" si="24"/>
        <v>0.92162959419596591</v>
      </c>
      <c r="R10" s="181">
        <f t="shared" si="24"/>
        <v>0.67367646469905085</v>
      </c>
      <c r="S10" s="173"/>
      <c r="T10" s="181">
        <f t="shared" ref="T10:X10" si="25">T110/T60</f>
        <v>1.6330582309219486</v>
      </c>
      <c r="U10" s="181">
        <f t="shared" si="25"/>
        <v>1.6315777885419878</v>
      </c>
      <c r="V10" s="181">
        <f t="shared" si="25"/>
        <v>1.4434820199173846</v>
      </c>
      <c r="W10" s="181">
        <f t="shared" si="25"/>
        <v>1.2028216045709532</v>
      </c>
      <c r="X10" s="181">
        <f t="shared" si="25"/>
        <v>0.87951009783582046</v>
      </c>
      <c r="Y10" s="160"/>
    </row>
    <row r="11" spans="1:25" s="2" customFormat="1">
      <c r="A11" s="67">
        <f t="shared" si="21"/>
        <v>17</v>
      </c>
      <c r="B11" s="181">
        <f t="shared" ref="B11:F11" si="26">B111/B61</f>
        <v>1.2213997990542647</v>
      </c>
      <c r="C11" s="181">
        <f t="shared" si="26"/>
        <v>1.2198347310388862</v>
      </c>
      <c r="D11" s="181">
        <f t="shared" si="26"/>
        <v>1.0304110747590751</v>
      </c>
      <c r="E11" s="181">
        <f t="shared" si="26"/>
        <v>0.86294154398218603</v>
      </c>
      <c r="F11" s="181">
        <f t="shared" si="26"/>
        <v>0.63900308561428287</v>
      </c>
      <c r="G11" s="173"/>
      <c r="H11" s="181">
        <f t="shared" ref="H11:L11" si="27">H111/H61</f>
        <v>1.9639775827741317</v>
      </c>
      <c r="I11" s="181">
        <f t="shared" si="27"/>
        <v>1.9614822636690692</v>
      </c>
      <c r="J11" s="181">
        <f t="shared" si="27"/>
        <v>1.6568887543622248</v>
      </c>
      <c r="K11" s="181">
        <f t="shared" si="27"/>
        <v>1.387608373863396</v>
      </c>
      <c r="L11" s="181">
        <f t="shared" si="27"/>
        <v>1.0275156967194241</v>
      </c>
      <c r="M11" s="173"/>
      <c r="N11" s="181">
        <f t="shared" ref="N11:R11" si="28">N111/N61</f>
        <v>1.2552010840008481</v>
      </c>
      <c r="O11" s="181">
        <f t="shared" si="28"/>
        <v>1.2535883992485541</v>
      </c>
      <c r="P11" s="181">
        <f t="shared" si="28"/>
        <v>1.058921457345708</v>
      </c>
      <c r="Q11" s="181">
        <f t="shared" si="28"/>
        <v>0.88682056293353406</v>
      </c>
      <c r="R11" s="181">
        <f t="shared" si="28"/>
        <v>0.6566862651786125</v>
      </c>
      <c r="S11" s="173"/>
      <c r="T11" s="181">
        <f t="shared" ref="T11:X11" si="29">T111/T61</f>
        <v>1.636668100534628</v>
      </c>
      <c r="U11" s="181">
        <f t="shared" si="29"/>
        <v>1.6356734301296416</v>
      </c>
      <c r="V11" s="181">
        <f t="shared" si="29"/>
        <v>1.3818373357666942</v>
      </c>
      <c r="W11" s="181">
        <f t="shared" si="29"/>
        <v>1.1574312886809883</v>
      </c>
      <c r="X11" s="181">
        <f t="shared" si="29"/>
        <v>0.85720936776537093</v>
      </c>
      <c r="Y11" s="160"/>
    </row>
    <row r="12" spans="1:25" s="2" customFormat="1">
      <c r="A12" s="67">
        <f t="shared" si="21"/>
        <v>18</v>
      </c>
      <c r="B12" s="181">
        <f t="shared" ref="B12:F12" si="30">B112/B62</f>
        <v>1.2250568171960932</v>
      </c>
      <c r="C12" s="181">
        <f t="shared" si="30"/>
        <v>1.2056618192055986</v>
      </c>
      <c r="D12" s="181">
        <f t="shared" si="30"/>
        <v>0.99098426910402293</v>
      </c>
      <c r="E12" s="181">
        <f t="shared" si="30"/>
        <v>0.83432067216478878</v>
      </c>
      <c r="F12" s="181">
        <f t="shared" si="30"/>
        <v>0.62568507041050858</v>
      </c>
      <c r="G12" s="173"/>
      <c r="H12" s="181">
        <f t="shared" ref="H12:L12" si="31">H112/H62</f>
        <v>1.9698825488801375</v>
      </c>
      <c r="I12" s="181">
        <f t="shared" si="31"/>
        <v>1.9386821723242398</v>
      </c>
      <c r="J12" s="181">
        <f t="shared" si="31"/>
        <v>1.5934854878422855</v>
      </c>
      <c r="K12" s="181">
        <f t="shared" si="31"/>
        <v>1.3415794991541377</v>
      </c>
      <c r="L12" s="181">
        <f t="shared" si="31"/>
        <v>1.0060996262804804</v>
      </c>
      <c r="M12" s="173"/>
      <c r="N12" s="181">
        <f t="shared" ref="N12:R12" si="32">N112/N62</f>
        <v>1.2589562984681042</v>
      </c>
      <c r="O12" s="181">
        <f t="shared" si="32"/>
        <v>1.2390271369718977</v>
      </c>
      <c r="P12" s="181">
        <f t="shared" si="32"/>
        <v>1.0184086716823146</v>
      </c>
      <c r="Q12" s="181">
        <f t="shared" si="32"/>
        <v>0.8574092109926702</v>
      </c>
      <c r="R12" s="181">
        <f t="shared" si="32"/>
        <v>0.64299915322379797</v>
      </c>
      <c r="S12" s="173"/>
      <c r="T12" s="181">
        <f t="shared" ref="T12:X12" si="33">T112/T62</f>
        <v>1.6415735372782605</v>
      </c>
      <c r="U12" s="181">
        <f t="shared" si="33"/>
        <v>1.6166759236205543</v>
      </c>
      <c r="V12" s="181">
        <f t="shared" si="33"/>
        <v>1.3290154545517352</v>
      </c>
      <c r="W12" s="181">
        <f t="shared" si="33"/>
        <v>1.1190860308462107</v>
      </c>
      <c r="X12" s="181">
        <f t="shared" si="33"/>
        <v>0.83933733468345306</v>
      </c>
      <c r="Y12" s="160"/>
    </row>
    <row r="13" spans="1:25" s="2" customFormat="1">
      <c r="A13" s="67">
        <f t="shared" ref="A13:A15" si="34">A14-1</f>
        <v>19</v>
      </c>
      <c r="B13" s="181">
        <f t="shared" ref="B13:F13" si="35">B113/B63</f>
        <v>1.2294969043421216</v>
      </c>
      <c r="C13" s="181">
        <f t="shared" si="35"/>
        <v>1.1612113944971967</v>
      </c>
      <c r="D13" s="181">
        <f t="shared" si="35"/>
        <v>0.9568998270875495</v>
      </c>
      <c r="E13" s="181">
        <f t="shared" si="35"/>
        <v>0.81018751827154656</v>
      </c>
      <c r="F13" s="181">
        <f t="shared" si="35"/>
        <v>0.61485422481165675</v>
      </c>
      <c r="G13" s="173"/>
      <c r="H13" s="181">
        <f t="shared" ref="H13:L13" si="36">H113/H63</f>
        <v>1.9770062158660391</v>
      </c>
      <c r="I13" s="181">
        <f t="shared" si="36"/>
        <v>1.8672154346393579</v>
      </c>
      <c r="J13" s="181">
        <f t="shared" si="36"/>
        <v>1.5386881915528778</v>
      </c>
      <c r="K13" s="181">
        <f t="shared" si="36"/>
        <v>1.3027736478397176</v>
      </c>
      <c r="L13" s="181">
        <f t="shared" si="36"/>
        <v>0.9886847968388599</v>
      </c>
      <c r="M13" s="173"/>
      <c r="N13" s="181">
        <f t="shared" ref="N13:R13" si="37">N113/N63</f>
        <v>1.2635204395424167</v>
      </c>
      <c r="O13" s="181">
        <f t="shared" si="37"/>
        <v>1.193343487701332</v>
      </c>
      <c r="P13" s="181">
        <f t="shared" si="37"/>
        <v>0.98337946916653096</v>
      </c>
      <c r="Q13" s="181">
        <f t="shared" si="37"/>
        <v>0.83260896802305351</v>
      </c>
      <c r="R13" s="181">
        <f t="shared" si="37"/>
        <v>0.63186951799518287</v>
      </c>
      <c r="S13" s="173"/>
      <c r="T13" s="181">
        <f t="shared" ref="T13:X13" si="38">T113/T63</f>
        <v>1.6475186901198628</v>
      </c>
      <c r="U13" s="181">
        <f t="shared" si="38"/>
        <v>1.5571229238871134</v>
      </c>
      <c r="V13" s="181">
        <f t="shared" si="38"/>
        <v>1.2833484104419746</v>
      </c>
      <c r="W13" s="181">
        <f t="shared" si="38"/>
        <v>1.0867567830941212</v>
      </c>
      <c r="X13" s="181">
        <f t="shared" si="38"/>
        <v>0.82435235222840364</v>
      </c>
      <c r="Y13" s="160"/>
    </row>
    <row r="14" spans="1:25" s="2" customFormat="1">
      <c r="A14" s="67">
        <f t="shared" si="34"/>
        <v>20</v>
      </c>
      <c r="B14" s="181">
        <f t="shared" ref="B14:F14" si="39">B114/B64</f>
        <v>1.2342530701072594</v>
      </c>
      <c r="C14" s="181">
        <f t="shared" si="39"/>
        <v>1.1220456397718011</v>
      </c>
      <c r="D14" s="181">
        <f t="shared" si="39"/>
        <v>0.9278629362981865</v>
      </c>
      <c r="E14" s="181">
        <f t="shared" si="39"/>
        <v>0.78928461325432775</v>
      </c>
      <c r="F14" s="181">
        <f t="shared" si="39"/>
        <v>0.60601059065774932</v>
      </c>
      <c r="G14" s="173"/>
      <c r="H14" s="181">
        <f t="shared" ref="H14:L14" si="40">H114/H64</f>
        <v>1.9846572361262242</v>
      </c>
      <c r="I14" s="181">
        <f t="shared" si="40"/>
        <v>1.8042379788101059</v>
      </c>
      <c r="J14" s="181">
        <f t="shared" si="40"/>
        <v>1.491991280447351</v>
      </c>
      <c r="K14" s="181">
        <f t="shared" si="40"/>
        <v>1.2691674635148058</v>
      </c>
      <c r="L14" s="181">
        <f t="shared" si="40"/>
        <v>0.97446386574719979</v>
      </c>
      <c r="M14" s="173"/>
      <c r="N14" s="181">
        <f t="shared" ref="N14:R14" si="41">N114/N64</f>
        <v>1.2684050987097777</v>
      </c>
      <c r="O14" s="181">
        <f t="shared" si="41"/>
        <v>1.1530969845150774</v>
      </c>
      <c r="P14" s="181">
        <f t="shared" si="41"/>
        <v>0.95354050852091499</v>
      </c>
      <c r="Q14" s="181">
        <f t="shared" si="41"/>
        <v>0.81112870273122961</v>
      </c>
      <c r="R14" s="181">
        <f t="shared" si="41"/>
        <v>0.62278100059418295</v>
      </c>
      <c r="S14" s="173"/>
      <c r="T14" s="181">
        <f t="shared" ref="T14:X14" si="42">T114/T64</f>
        <v>1.6538810301051867</v>
      </c>
      <c r="U14" s="181">
        <f t="shared" si="42"/>
        <v>1.5046437788644391</v>
      </c>
      <c r="V14" s="181">
        <f t="shared" si="42"/>
        <v>1.2444424192715453</v>
      </c>
      <c r="W14" s="181">
        <f t="shared" si="42"/>
        <v>1.0587489930547995</v>
      </c>
      <c r="X14" s="181">
        <f t="shared" si="42"/>
        <v>0.81188592891077782</v>
      </c>
      <c r="Y14" s="160"/>
    </row>
    <row r="15" spans="1:25" s="2" customFormat="1">
      <c r="A15" s="67">
        <f t="shared" si="34"/>
        <v>21</v>
      </c>
      <c r="B15" s="181">
        <f t="shared" ref="B15:F15" si="43">B115/B65</f>
        <v>1.2402030696925135</v>
      </c>
      <c r="C15" s="181">
        <f t="shared" si="43"/>
        <v>1.0880304112073789</v>
      </c>
      <c r="D15" s="181">
        <f t="shared" si="43"/>
        <v>0.90265736382902595</v>
      </c>
      <c r="E15" s="181">
        <f t="shared" si="43"/>
        <v>0.77131039030703896</v>
      </c>
      <c r="F15" s="181">
        <f t="shared" si="43"/>
        <v>0.59878085727504804</v>
      </c>
      <c r="G15" s="173"/>
      <c r="H15" s="181">
        <f t="shared" ref="H15:L15" si="44">H115/H65</f>
        <v>1.9942212763441813</v>
      </c>
      <c r="I15" s="181">
        <f t="shared" si="44"/>
        <v>1.7495513575053547</v>
      </c>
      <c r="J15" s="181">
        <f t="shared" si="44"/>
        <v>1.4514628574574078</v>
      </c>
      <c r="K15" s="181">
        <f t="shared" si="44"/>
        <v>1.2402669304474923</v>
      </c>
      <c r="L15" s="181">
        <f t="shared" si="44"/>
        <v>0.96283857573316489</v>
      </c>
      <c r="M15" s="173"/>
      <c r="N15" s="181">
        <f t="shared" ref="N15:R15" si="45">N115/N65</f>
        <v>1.2745209609600734</v>
      </c>
      <c r="O15" s="181">
        <f t="shared" si="45"/>
        <v>1.1181376994770662</v>
      </c>
      <c r="P15" s="181">
        <f t="shared" si="45"/>
        <v>0.92763465719868987</v>
      </c>
      <c r="Q15" s="181">
        <f t="shared" si="45"/>
        <v>0.79265645992352329</v>
      </c>
      <c r="R15" s="181">
        <f t="shared" si="45"/>
        <v>0.61535119342588263</v>
      </c>
      <c r="S15" s="173"/>
      <c r="T15" s="181">
        <f t="shared" ref="T15:X15" si="46">T115/T65</f>
        <v>1.6618592506835481</v>
      </c>
      <c r="U15" s="181">
        <f t="shared" si="46"/>
        <v>1.4590713567839195</v>
      </c>
      <c r="V15" s="181">
        <f t="shared" si="46"/>
        <v>1.2106732875377011</v>
      </c>
      <c r="W15" s="181">
        <f t="shared" si="46"/>
        <v>1.0346704177756634</v>
      </c>
      <c r="X15" s="181">
        <f t="shared" si="46"/>
        <v>0.80138555957242463</v>
      </c>
      <c r="Y15" s="160"/>
    </row>
    <row r="16" spans="1:25" s="2" customFormat="1">
      <c r="A16" s="67">
        <f t="shared" ref="A16:A17" si="47">A17-1</f>
        <v>22</v>
      </c>
      <c r="B16" s="181">
        <f t="shared" ref="B16:F16" si="48">B116/B66</f>
        <v>1.2460310734463276</v>
      </c>
      <c r="C16" s="181">
        <f t="shared" si="48"/>
        <v>1.0581184279283822</v>
      </c>
      <c r="D16" s="181">
        <f t="shared" si="48"/>
        <v>0.88105742673697052</v>
      </c>
      <c r="E16" s="181">
        <f t="shared" si="48"/>
        <v>0.75605123119683781</v>
      </c>
      <c r="F16" s="181">
        <f t="shared" si="48"/>
        <v>0.59287485702026343</v>
      </c>
      <c r="G16" s="173"/>
      <c r="H16" s="181">
        <f t="shared" ref="H16:L16" si="49">H116/H66</f>
        <v>2.0036016949152544</v>
      </c>
      <c r="I16" s="181">
        <f t="shared" si="49"/>
        <v>1.7014457411600767</v>
      </c>
      <c r="J16" s="181">
        <f t="shared" si="49"/>
        <v>1.4167438402441728</v>
      </c>
      <c r="K16" s="181">
        <f t="shared" si="49"/>
        <v>1.2157259847945212</v>
      </c>
      <c r="L16" s="181">
        <f t="shared" si="49"/>
        <v>0.95334169256695167</v>
      </c>
      <c r="M16" s="173"/>
      <c r="N16" s="181">
        <f t="shared" ref="N16:R16" si="50">N116/N66</f>
        <v>1.2805084745762711</v>
      </c>
      <c r="O16" s="181">
        <f t="shared" si="50"/>
        <v>1.0873953739949944</v>
      </c>
      <c r="P16" s="181">
        <f t="shared" si="50"/>
        <v>0.90543876296593395</v>
      </c>
      <c r="Q16" s="181">
        <f t="shared" si="50"/>
        <v>0.77697156771000642</v>
      </c>
      <c r="R16" s="181">
        <f t="shared" si="50"/>
        <v>0.60928209443498971</v>
      </c>
      <c r="S16" s="173"/>
      <c r="T16" s="181">
        <f t="shared" ref="T16:X16" si="51">T116/T66</f>
        <v>1.6707862523540489</v>
      </c>
      <c r="U16" s="181">
        <f t="shared" si="51"/>
        <v>1.418992322090225</v>
      </c>
      <c r="V16" s="181">
        <f t="shared" si="51"/>
        <v>1.1817381427274851</v>
      </c>
      <c r="W16" s="181">
        <f t="shared" si="51"/>
        <v>1.0142308990529547</v>
      </c>
      <c r="X16" s="181">
        <f t="shared" si="51"/>
        <v>0.79283928551645699</v>
      </c>
      <c r="Y16" s="160"/>
    </row>
    <row r="17" spans="1:25" s="2" customFormat="1">
      <c r="A17" s="67">
        <f t="shared" si="47"/>
        <v>23</v>
      </c>
      <c r="B17" s="181">
        <f t="shared" ref="B17:F17" si="52">B117/B67</f>
        <v>1.2522850435359145</v>
      </c>
      <c r="C17" s="181">
        <f t="shared" si="52"/>
        <v>1.0315798667976854</v>
      </c>
      <c r="D17" s="181">
        <f t="shared" si="52"/>
        <v>0.86189233744019433</v>
      </c>
      <c r="E17" s="181">
        <f t="shared" si="52"/>
        <v>0.74301199144700036</v>
      </c>
      <c r="F17" s="181">
        <f t="shared" si="52"/>
        <v>0.58806723363625224</v>
      </c>
      <c r="G17" s="173"/>
      <c r="H17" s="181">
        <f t="shared" ref="H17:L17" si="53">H117/H67</f>
        <v>2.0136799090712274</v>
      </c>
      <c r="I17" s="181">
        <f t="shared" si="53"/>
        <v>1.6587677311159248</v>
      </c>
      <c r="J17" s="181">
        <f t="shared" si="53"/>
        <v>1.3859168546567837</v>
      </c>
      <c r="K17" s="181">
        <f t="shared" si="53"/>
        <v>1.1947647035410558</v>
      </c>
      <c r="L17" s="181">
        <f t="shared" si="53"/>
        <v>0.94561190044656251</v>
      </c>
      <c r="M17" s="173"/>
      <c r="N17" s="181">
        <f t="shared" ref="N17:R17" si="54">N117/N67</f>
        <v>1.2869378725246772</v>
      </c>
      <c r="O17" s="181">
        <f t="shared" si="54"/>
        <v>1.0601288350256579</v>
      </c>
      <c r="P17" s="181">
        <f t="shared" si="54"/>
        <v>0.88574332531793054</v>
      </c>
      <c r="Q17" s="181">
        <f t="shared" si="54"/>
        <v>0.76357412783948309</v>
      </c>
      <c r="R17" s="181">
        <f t="shared" si="54"/>
        <v>0.60434120415552373</v>
      </c>
      <c r="S17" s="173"/>
      <c r="T17" s="181">
        <f t="shared" ref="T17:X17" si="55">T117/T67</f>
        <v>1.6791903929638607</v>
      </c>
      <c r="U17" s="181">
        <f t="shared" si="55"/>
        <v>1.3834406958547147</v>
      </c>
      <c r="V17" s="181">
        <f t="shared" si="55"/>
        <v>1.156062945766861</v>
      </c>
      <c r="W17" s="181">
        <f t="shared" si="55"/>
        <v>0.99676792841532669</v>
      </c>
      <c r="X17" s="181">
        <f t="shared" si="55"/>
        <v>0.7856886195007633</v>
      </c>
      <c r="Y17" s="160"/>
    </row>
    <row r="18" spans="1:25" s="2" customFormat="1">
      <c r="A18" s="67">
        <f>A19-1</f>
        <v>24</v>
      </c>
      <c r="B18" s="181">
        <f t="shared" ref="B18:F18" si="56">B118/B68</f>
        <v>1.2589548505305015</v>
      </c>
      <c r="C18" s="181">
        <f t="shared" si="56"/>
        <v>1.008684972365997</v>
      </c>
      <c r="D18" s="181">
        <f t="shared" si="56"/>
        <v>0.84546016132321689</v>
      </c>
      <c r="E18" s="181">
        <f t="shared" si="56"/>
        <v>0.73173398155598712</v>
      </c>
      <c r="F18" s="181">
        <f t="shared" si="56"/>
        <v>0.58417397730739529</v>
      </c>
      <c r="G18" s="173"/>
      <c r="H18" s="181">
        <f t="shared" ref="H18:L18" si="57">H118/H68</f>
        <v>2.0244038723929569</v>
      </c>
      <c r="I18" s="181">
        <f t="shared" si="57"/>
        <v>1.6219567215306208</v>
      </c>
      <c r="J18" s="181">
        <f t="shared" si="57"/>
        <v>1.3594913811449245</v>
      </c>
      <c r="K18" s="181">
        <f t="shared" si="57"/>
        <v>1.1766252259159866</v>
      </c>
      <c r="L18" s="181">
        <f t="shared" si="57"/>
        <v>0.93935073591452156</v>
      </c>
      <c r="M18" s="173"/>
      <c r="N18" s="181">
        <f t="shared" ref="N18:R18" si="58">N118/N68</f>
        <v>1.2937866689190507</v>
      </c>
      <c r="O18" s="181">
        <f t="shared" si="58"/>
        <v>1.0365988662330448</v>
      </c>
      <c r="P18" s="181">
        <f t="shared" si="58"/>
        <v>0.8688576436406199</v>
      </c>
      <c r="Q18" s="181">
        <f t="shared" si="58"/>
        <v>0.75198321586404171</v>
      </c>
      <c r="R18" s="181">
        <f t="shared" si="58"/>
        <v>0.60034011721861036</v>
      </c>
      <c r="S18" s="173"/>
      <c r="T18" s="181">
        <f t="shared" ref="T18:X18" si="59">T118/T68</f>
        <v>1.6881111460036602</v>
      </c>
      <c r="U18" s="181">
        <f t="shared" si="59"/>
        <v>1.352765477483499</v>
      </c>
      <c r="V18" s="181">
        <f t="shared" si="59"/>
        <v>1.1340519025005418</v>
      </c>
      <c r="W18" s="181">
        <f t="shared" si="59"/>
        <v>0.98165987923044518</v>
      </c>
      <c r="X18" s="181">
        <f t="shared" si="59"/>
        <v>0.77973760957279337</v>
      </c>
      <c r="Y18" s="160"/>
    </row>
    <row r="19" spans="1:25">
      <c r="A19" s="13">
        <v>25</v>
      </c>
      <c r="B19" s="181">
        <f t="shared" ref="B19:F19" si="60">B119/B69</f>
        <v>1.2662792150981128</v>
      </c>
      <c r="C19" s="181">
        <f t="shared" si="60"/>
        <v>0.98829697331373478</v>
      </c>
      <c r="D19" s="181">
        <f t="shared" si="60"/>
        <v>0.83111719426047315</v>
      </c>
      <c r="E19" s="181">
        <f t="shared" si="60"/>
        <v>0.72195501698781583</v>
      </c>
      <c r="F19" s="181">
        <f t="shared" si="60"/>
        <v>0.56909784894998527</v>
      </c>
      <c r="H19" s="181">
        <f t="shared" ref="H19:L19" si="61">H119/H69</f>
        <v>2.0361704786901638</v>
      </c>
      <c r="I19" s="181">
        <f t="shared" si="61"/>
        <v>1.589182867533383</v>
      </c>
      <c r="J19" s="181">
        <f t="shared" si="61"/>
        <v>1.3364308377967185</v>
      </c>
      <c r="K19" s="181">
        <f t="shared" si="61"/>
        <v>1.1609028001287416</v>
      </c>
      <c r="L19" s="181">
        <f t="shared" si="61"/>
        <v>0.91510748982475865</v>
      </c>
      <c r="N19" s="181">
        <f t="shared" ref="N19:R19" si="62">N119/N69</f>
        <v>1.3013248343957005</v>
      </c>
      <c r="O19" s="181">
        <f t="shared" si="62"/>
        <v>1.0156440870077179</v>
      </c>
      <c r="P19" s="181">
        <f t="shared" si="62"/>
        <v>0.85411658908765953</v>
      </c>
      <c r="Q19" s="181">
        <f t="shared" si="62"/>
        <v>0.74193405629615328</v>
      </c>
      <c r="R19" s="181">
        <f t="shared" si="62"/>
        <v>0.58484686583974699</v>
      </c>
      <c r="T19" s="181">
        <f t="shared" ref="T19:X19" si="63">T119/T69</f>
        <v>1.6979440069991252</v>
      </c>
      <c r="U19" s="181">
        <f t="shared" si="63"/>
        <v>1.3254587569339216</v>
      </c>
      <c r="V19" s="181">
        <f t="shared" si="63"/>
        <v>1.1148366176338897</v>
      </c>
      <c r="W19" s="181">
        <f t="shared" si="63"/>
        <v>0.96856235730354412</v>
      </c>
      <c r="X19" s="181">
        <f t="shared" si="63"/>
        <v>0.759121142036845</v>
      </c>
    </row>
    <row r="20" spans="1:25">
      <c r="A20" s="13">
        <f>A19+1</f>
        <v>26</v>
      </c>
      <c r="B20" s="181">
        <f t="shared" ref="B20:F20" si="64">B120/B70</f>
        <v>1.2605387757069022</v>
      </c>
      <c r="C20" s="181">
        <f t="shared" si="64"/>
        <v>0.97061962724494943</v>
      </c>
      <c r="D20" s="181">
        <f t="shared" si="64"/>
        <v>0.81848082799836219</v>
      </c>
      <c r="E20" s="181">
        <f t="shared" si="64"/>
        <v>0.71340059301474834</v>
      </c>
      <c r="F20" s="181">
        <f t="shared" si="64"/>
        <v>0.55571100303614773</v>
      </c>
      <c r="H20" s="181">
        <f t="shared" ref="H20:L20" si="65">H120/H70</f>
        <v>2.026938785345108</v>
      </c>
      <c r="I20" s="181">
        <f t="shared" si="65"/>
        <v>1.560741037575907</v>
      </c>
      <c r="J20" s="181">
        <f t="shared" si="65"/>
        <v>1.3161114334831912</v>
      </c>
      <c r="K20" s="181">
        <f t="shared" si="65"/>
        <v>1.1471446724941277</v>
      </c>
      <c r="L20" s="181">
        <f t="shared" si="65"/>
        <v>0.89358348483310412</v>
      </c>
      <c r="N20" s="181">
        <f t="shared" ref="N20:R20" si="66">N120/N70</f>
        <v>1.2954230569979399</v>
      </c>
      <c r="O20" s="181">
        <f t="shared" si="66"/>
        <v>0.99748003097943572</v>
      </c>
      <c r="P20" s="181">
        <f t="shared" si="66"/>
        <v>0.84113039021890323</v>
      </c>
      <c r="Q20" s="181">
        <f t="shared" si="66"/>
        <v>0.7331433632407871</v>
      </c>
      <c r="R20" s="181">
        <f t="shared" si="66"/>
        <v>0.57109015236108929</v>
      </c>
      <c r="T20" s="181">
        <f t="shared" ref="T20:X20" si="67">T120/T70</f>
        <v>1.6902703733823279</v>
      </c>
      <c r="U20" s="181">
        <f t="shared" si="67"/>
        <v>1.3017737419404558</v>
      </c>
      <c r="V20" s="181">
        <f t="shared" si="67"/>
        <v>1.097913917460547</v>
      </c>
      <c r="W20" s="181">
        <f t="shared" si="67"/>
        <v>0.95710911728086057</v>
      </c>
      <c r="X20" s="181">
        <f t="shared" si="67"/>
        <v>0.74073751505039209</v>
      </c>
    </row>
    <row r="21" spans="1:25">
      <c r="A21" s="13">
        <f t="shared" ref="A21:A43" si="68">A20+1</f>
        <v>27</v>
      </c>
      <c r="B21" s="181">
        <f t="shared" ref="B21:F21" si="69">B121/B71</f>
        <v>1.2356811663340876</v>
      </c>
      <c r="C21" s="181">
        <f t="shared" si="69"/>
        <v>0.95458932535469554</v>
      </c>
      <c r="D21" s="181">
        <f t="shared" si="69"/>
        <v>0.80728370001120486</v>
      </c>
      <c r="E21" s="181">
        <f t="shared" si="69"/>
        <v>0.70613477431659255</v>
      </c>
      <c r="F21" s="181">
        <f t="shared" si="69"/>
        <v>0.54374022873733341</v>
      </c>
      <c r="H21" s="181">
        <f t="shared" ref="H21:L21" si="70">H121/H71</f>
        <v>1.9869798938843899</v>
      </c>
      <c r="I21" s="181">
        <f t="shared" si="70"/>
        <v>1.5349795460788609</v>
      </c>
      <c r="J21" s="181">
        <f t="shared" si="70"/>
        <v>1.2981066390106368</v>
      </c>
      <c r="K21" s="181">
        <f t="shared" si="70"/>
        <v>1.1354654858883189</v>
      </c>
      <c r="L21" s="181">
        <f t="shared" si="70"/>
        <v>0.87433358045098375</v>
      </c>
      <c r="N21" s="181">
        <f t="shared" ref="N21:R21" si="71">N121/N71</f>
        <v>1.269877653602034</v>
      </c>
      <c r="O21" s="181">
        <f t="shared" si="71"/>
        <v>0.98100495200196003</v>
      </c>
      <c r="P21" s="181">
        <f t="shared" si="71"/>
        <v>0.82962573059795031</v>
      </c>
      <c r="Q21" s="181">
        <f t="shared" si="71"/>
        <v>0.7256760153166073</v>
      </c>
      <c r="R21" s="181">
        <f t="shared" si="71"/>
        <v>0.55878719730701121</v>
      </c>
      <c r="T21" s="181">
        <f t="shared" ref="T21:X21" si="72">T121/T71</f>
        <v>1.6569672170886138</v>
      </c>
      <c r="U21" s="181">
        <f t="shared" si="72"/>
        <v>1.2803113264163435</v>
      </c>
      <c r="V21" s="181">
        <f t="shared" si="72"/>
        <v>1.0829160459834011</v>
      </c>
      <c r="W21" s="181">
        <f t="shared" si="72"/>
        <v>0.94737993082142624</v>
      </c>
      <c r="X21" s="181">
        <f t="shared" si="72"/>
        <v>0.72383045737679919</v>
      </c>
    </row>
    <row r="22" spans="1:25">
      <c r="A22" s="13">
        <f t="shared" si="68"/>
        <v>28</v>
      </c>
      <c r="B22" s="181">
        <f t="shared" ref="B22:F22" si="73">B122/B72</f>
        <v>1.2139323107439506</v>
      </c>
      <c r="C22" s="181">
        <f t="shared" si="73"/>
        <v>0.9403058884238289</v>
      </c>
      <c r="D22" s="181">
        <f t="shared" si="73"/>
        <v>0.79748087062797546</v>
      </c>
      <c r="E22" s="181">
        <f t="shared" si="73"/>
        <v>0.699794218938255</v>
      </c>
      <c r="F22" s="181">
        <f t="shared" si="73"/>
        <v>0.53301980248752312</v>
      </c>
      <c r="H22" s="181">
        <f t="shared" ref="H22:L22" si="74">H122/H72</f>
        <v>1.9519886395654182</v>
      </c>
      <c r="I22" s="181">
        <f t="shared" si="74"/>
        <v>1.5120047589014391</v>
      </c>
      <c r="J22" s="181">
        <f t="shared" si="74"/>
        <v>1.2823449695083695</v>
      </c>
      <c r="K22" s="181">
        <f t="shared" si="74"/>
        <v>1.1252670000390947</v>
      </c>
      <c r="L22" s="181">
        <f t="shared" si="74"/>
        <v>0.85709552129698263</v>
      </c>
      <c r="N22" s="181">
        <f t="shared" ref="N22:R22" si="75">N122/N72</f>
        <v>1.2475233576395541</v>
      </c>
      <c r="O22" s="181">
        <f t="shared" si="75"/>
        <v>0.96632575540393328</v>
      </c>
      <c r="P22" s="181">
        <f t="shared" si="75"/>
        <v>0.81954772116414998</v>
      </c>
      <c r="Q22" s="181">
        <f t="shared" si="75"/>
        <v>0.7191586077969343</v>
      </c>
      <c r="R22" s="181">
        <f t="shared" si="75"/>
        <v>0.54777004246074179</v>
      </c>
      <c r="T22" s="181">
        <f t="shared" ref="T22:X22" si="76">T122/T72</f>
        <v>1.6278187367926744</v>
      </c>
      <c r="U22" s="181">
        <f t="shared" si="76"/>
        <v>1.2611655936070332</v>
      </c>
      <c r="V22" s="181">
        <f t="shared" si="76"/>
        <v>1.0697919542249104</v>
      </c>
      <c r="W22" s="181">
        <f t="shared" si="76"/>
        <v>0.93889071528635448</v>
      </c>
      <c r="X22" s="181">
        <f t="shared" si="76"/>
        <v>0.70911862038794538</v>
      </c>
    </row>
    <row r="23" spans="1:25">
      <c r="A23" s="13">
        <f t="shared" si="68"/>
        <v>29</v>
      </c>
      <c r="B23" s="181">
        <f t="shared" ref="B23:F23" si="77">B123/B73</f>
        <v>1.1937634208843988</v>
      </c>
      <c r="C23" s="181">
        <f t="shared" si="77"/>
        <v>0.92743970058220127</v>
      </c>
      <c r="D23" s="181">
        <f t="shared" si="77"/>
        <v>0.78897404274599792</v>
      </c>
      <c r="E23" s="181">
        <f t="shared" si="77"/>
        <v>0.69443859189333168</v>
      </c>
      <c r="F23" s="181">
        <f t="shared" si="77"/>
        <v>0.52339424404111989</v>
      </c>
      <c r="H23" s="181">
        <f t="shared" ref="H23:L23" si="78">H123/H73</f>
        <v>1.9195598247166945</v>
      </c>
      <c r="I23" s="181">
        <f t="shared" si="78"/>
        <v>1.491322428611034</v>
      </c>
      <c r="J23" s="181">
        <f t="shared" si="78"/>
        <v>1.2686677101556025</v>
      </c>
      <c r="K23" s="181">
        <f t="shared" si="78"/>
        <v>1.1166545618987584</v>
      </c>
      <c r="L23" s="181">
        <f t="shared" si="78"/>
        <v>0.84161829514702635</v>
      </c>
      <c r="N23" s="181">
        <f t="shared" ref="N23:R23" si="79">N123/N73</f>
        <v>1.2267986034084266</v>
      </c>
      <c r="O23" s="181">
        <f t="shared" si="79"/>
        <v>0.95310507346825613</v>
      </c>
      <c r="P23" s="181">
        <f t="shared" si="79"/>
        <v>0.81080740555877273</v>
      </c>
      <c r="Q23" s="181">
        <f t="shared" si="79"/>
        <v>0.71365608582523543</v>
      </c>
      <c r="R23" s="181">
        <f t="shared" si="79"/>
        <v>0.53787849446859359</v>
      </c>
      <c r="T23" s="181">
        <f t="shared" ref="T23:X23" si="80">T123/T73</f>
        <v>1.600810490847828</v>
      </c>
      <c r="U23" s="181">
        <f t="shared" si="80"/>
        <v>1.2439411791886148</v>
      </c>
      <c r="V23" s="181">
        <f t="shared" si="80"/>
        <v>1.0584016476194322</v>
      </c>
      <c r="W23" s="181">
        <f t="shared" si="80"/>
        <v>0.93172221825708368</v>
      </c>
      <c r="X23" s="181">
        <f t="shared" si="80"/>
        <v>0.6958620980593081</v>
      </c>
    </row>
    <row r="24" spans="1:25">
      <c r="A24" s="13">
        <f t="shared" si="68"/>
        <v>30</v>
      </c>
      <c r="B24" s="181">
        <f t="shared" ref="B24:F24" si="81">B124/B74</f>
        <v>1.1752011413478725</v>
      </c>
      <c r="C24" s="181">
        <f t="shared" si="81"/>
        <v>0.91607677739123428</v>
      </c>
      <c r="D24" s="181">
        <f t="shared" si="81"/>
        <v>0.78124239132470552</v>
      </c>
      <c r="E24" s="181">
        <f t="shared" si="81"/>
        <v>0.68978411700233588</v>
      </c>
      <c r="F24" s="181">
        <f t="shared" si="81"/>
        <v>0.51470913902346926</v>
      </c>
      <c r="H24" s="181">
        <f t="shared" ref="H24:L24" si="82">H124/H74</f>
        <v>1.8897256931921844</v>
      </c>
      <c r="I24" s="181">
        <f t="shared" si="82"/>
        <v>1.4730486641862215</v>
      </c>
      <c r="J24" s="181">
        <f t="shared" si="82"/>
        <v>1.2562367726106418</v>
      </c>
      <c r="K24" s="181">
        <f t="shared" si="82"/>
        <v>1.1091732654444464</v>
      </c>
      <c r="L24" s="181">
        <f t="shared" si="82"/>
        <v>0.82765334068325602</v>
      </c>
      <c r="N24" s="181">
        <f t="shared" ref="N24:R24" si="83">N124/N74</f>
        <v>1.2077178876578503</v>
      </c>
      <c r="O24" s="181">
        <f t="shared" si="83"/>
        <v>0.94142970355545408</v>
      </c>
      <c r="P24" s="181">
        <f t="shared" si="83"/>
        <v>0.80286273481542525</v>
      </c>
      <c r="Q24" s="181">
        <f t="shared" si="83"/>
        <v>0.70887287551391853</v>
      </c>
      <c r="R24" s="181">
        <f t="shared" si="83"/>
        <v>0.52895386277205736</v>
      </c>
      <c r="T24" s="181">
        <f t="shared" ref="T24:X24" si="84">T124/T74</f>
        <v>1.5759442760035005</v>
      </c>
      <c r="U24" s="181">
        <f t="shared" si="84"/>
        <v>1.2287187006794345</v>
      </c>
      <c r="V24" s="181">
        <f t="shared" si="84"/>
        <v>1.0480478840045886</v>
      </c>
      <c r="W24" s="181">
        <f t="shared" si="84"/>
        <v>0.92549580378348295</v>
      </c>
      <c r="X24" s="181">
        <f t="shared" si="84"/>
        <v>0.68393933616887004</v>
      </c>
    </row>
    <row r="25" spans="1:25">
      <c r="A25" s="13">
        <f t="shared" si="68"/>
        <v>31</v>
      </c>
      <c r="B25" s="181">
        <f t="shared" ref="B25:F25" si="85">B125/B75</f>
        <v>1.1581708913605955</v>
      </c>
      <c r="C25" s="181">
        <f t="shared" si="85"/>
        <v>0.90580829309299915</v>
      </c>
      <c r="D25" s="181">
        <f t="shared" si="85"/>
        <v>0.77441679239213657</v>
      </c>
      <c r="E25" s="181">
        <f t="shared" si="85"/>
        <v>0.68577623258058229</v>
      </c>
      <c r="F25" s="181">
        <f t="shared" si="85"/>
        <v>0.50686532304158383</v>
      </c>
      <c r="H25" s="181">
        <f t="shared" ref="H25:L25" si="86">H125/H75</f>
        <v>1.8623323609149667</v>
      </c>
      <c r="I25" s="181">
        <f t="shared" si="86"/>
        <v>1.4565371807654461</v>
      </c>
      <c r="J25" s="181">
        <f t="shared" si="86"/>
        <v>1.2452620753084238</v>
      </c>
      <c r="K25" s="181">
        <f t="shared" si="86"/>
        <v>1.1027254338677259</v>
      </c>
      <c r="L25" s="181">
        <f t="shared" si="86"/>
        <v>0.81503867502182892</v>
      </c>
      <c r="N25" s="181">
        <f t="shared" ref="N25:R25" si="87">N125/N75</f>
        <v>1.1902194641734272</v>
      </c>
      <c r="O25" s="181">
        <f t="shared" si="87"/>
        <v>0.93087460004040323</v>
      </c>
      <c r="P25" s="181">
        <f t="shared" si="87"/>
        <v>0.79584902070052876</v>
      </c>
      <c r="Q25" s="181">
        <f t="shared" si="87"/>
        <v>0.7047542508012693</v>
      </c>
      <c r="R25" s="181">
        <f t="shared" si="87"/>
        <v>0.52089216417536288</v>
      </c>
      <c r="T25" s="181">
        <f t="shared" ref="T25:X25" si="88">T125/T75</f>
        <v>1.5531178325072372</v>
      </c>
      <c r="U25" s="181">
        <f t="shared" si="88"/>
        <v>1.2149676340255453</v>
      </c>
      <c r="V25" s="181">
        <f t="shared" si="88"/>
        <v>1.0389069065894443</v>
      </c>
      <c r="W25" s="181">
        <f t="shared" si="88"/>
        <v>0.92013399764066162</v>
      </c>
      <c r="X25" s="181">
        <f t="shared" si="88"/>
        <v>0.67302963263571813</v>
      </c>
    </row>
    <row r="26" spans="1:25">
      <c r="A26" s="13">
        <f t="shared" si="68"/>
        <v>32</v>
      </c>
      <c r="B26" s="181">
        <f t="shared" ref="B26:F26" si="89">B126/B76</f>
        <v>1.1424782266434685</v>
      </c>
      <c r="C26" s="181">
        <f t="shared" si="89"/>
        <v>0.89646758737673582</v>
      </c>
      <c r="D26" s="181">
        <f t="shared" si="89"/>
        <v>0.76861970382513423</v>
      </c>
      <c r="E26" s="181">
        <f t="shared" si="89"/>
        <v>0.68243884934371513</v>
      </c>
      <c r="F26" s="181">
        <f t="shared" si="89"/>
        <v>0.4997778352929208</v>
      </c>
      <c r="H26" s="181">
        <f t="shared" ref="H26:L26" si="90">H126/H76</f>
        <v>1.8371038908945045</v>
      </c>
      <c r="I26" s="181">
        <f t="shared" si="90"/>
        <v>1.4415167664594859</v>
      </c>
      <c r="J26" s="181">
        <f t="shared" si="90"/>
        <v>1.2359329333948623</v>
      </c>
      <c r="K26" s="181">
        <f t="shared" si="90"/>
        <v>1.0973615583788849</v>
      </c>
      <c r="L26" s="181">
        <f t="shared" si="90"/>
        <v>0.80364230434919204</v>
      </c>
      <c r="N26" s="181">
        <f t="shared" ref="N26:R26" si="91">N126/N76</f>
        <v>1.174091585982822</v>
      </c>
      <c r="O26" s="181">
        <f t="shared" si="91"/>
        <v>0.92127549147435983</v>
      </c>
      <c r="P26" s="181">
        <f t="shared" si="91"/>
        <v>0.78988900584306998</v>
      </c>
      <c r="Q26" s="181">
        <f t="shared" si="91"/>
        <v>0.70132463442626503</v>
      </c>
      <c r="R26" s="181">
        <f t="shared" si="91"/>
        <v>0.51360814933058851</v>
      </c>
      <c r="T26" s="181">
        <f t="shared" ref="T26:X26" si="92">T126/T76</f>
        <v>1.5321021184139054</v>
      </c>
      <c r="U26" s="181">
        <f t="shared" si="92"/>
        <v>1.2024547319785013</v>
      </c>
      <c r="V26" s="181">
        <f t="shared" si="92"/>
        <v>1.0311491680736593</v>
      </c>
      <c r="W26" s="181">
        <f t="shared" si="92"/>
        <v>0.91567137822851119</v>
      </c>
      <c r="X26" s="181">
        <f t="shared" si="92"/>
        <v>0.66326630011923682</v>
      </c>
    </row>
    <row r="27" spans="1:25">
      <c r="A27" s="13">
        <f t="shared" si="68"/>
        <v>33</v>
      </c>
      <c r="B27" s="181">
        <f t="shared" ref="B27:F27" si="93">B127/B77</f>
        <v>1.1286578867607231</v>
      </c>
      <c r="C27" s="181">
        <f t="shared" si="93"/>
        <v>0.88837472965562281</v>
      </c>
      <c r="D27" s="181">
        <f t="shared" si="93"/>
        <v>0.76360592874742184</v>
      </c>
      <c r="E27" s="181">
        <f t="shared" si="93"/>
        <v>0.67973767912976002</v>
      </c>
      <c r="F27" s="181">
        <f t="shared" si="93"/>
        <v>0.49336087105604215</v>
      </c>
      <c r="H27" s="181">
        <f t="shared" ref="H27:L27" si="94">H127/H77</f>
        <v>1.8148789096490971</v>
      </c>
      <c r="I27" s="181">
        <f t="shared" si="94"/>
        <v>1.428502769681995</v>
      </c>
      <c r="J27" s="181">
        <f t="shared" si="94"/>
        <v>1.2278750197496808</v>
      </c>
      <c r="K27" s="181">
        <f t="shared" si="94"/>
        <v>1.0930129929391421</v>
      </c>
      <c r="L27" s="181">
        <f t="shared" si="94"/>
        <v>0.79332469328807964</v>
      </c>
      <c r="N27" s="181">
        <f t="shared" ref="N27:R27" si="95">N127/N77</f>
        <v>1.159891082235845</v>
      </c>
      <c r="O27" s="181">
        <f t="shared" si="95"/>
        <v>0.91295681267830409</v>
      </c>
      <c r="P27" s="181">
        <f t="shared" si="95"/>
        <v>0.78473701965573639</v>
      </c>
      <c r="Q27" s="181">
        <f t="shared" si="95"/>
        <v>0.69854714825872444</v>
      </c>
      <c r="R27" s="181">
        <f t="shared" si="95"/>
        <v>0.5070139829252559</v>
      </c>
      <c r="T27" s="181">
        <f t="shared" ref="T27:X27" si="96">T127/T77</f>
        <v>1.5135943292459364</v>
      </c>
      <c r="U27" s="181">
        <f t="shared" si="96"/>
        <v>1.1916180578376603</v>
      </c>
      <c r="V27" s="181">
        <f t="shared" si="96"/>
        <v>1.0244398025742214</v>
      </c>
      <c r="W27" s="181">
        <f t="shared" si="96"/>
        <v>0.91205932093144271</v>
      </c>
      <c r="X27" s="181">
        <f t="shared" si="96"/>
        <v>0.65449443918415029</v>
      </c>
    </row>
    <row r="28" spans="1:25">
      <c r="A28" s="13">
        <f t="shared" si="68"/>
        <v>34</v>
      </c>
      <c r="B28" s="181">
        <f t="shared" ref="B28:F28" si="97">B128/B78</f>
        <v>1.116469987057829</v>
      </c>
      <c r="C28" s="181">
        <f t="shared" si="97"/>
        <v>0.88128505466048612</v>
      </c>
      <c r="D28" s="181">
        <f t="shared" si="97"/>
        <v>0.75927965520537644</v>
      </c>
      <c r="E28" s="181">
        <f t="shared" si="97"/>
        <v>0.67761913104414861</v>
      </c>
      <c r="F28" s="181">
        <f t="shared" si="97"/>
        <v>0.48753403309281163</v>
      </c>
      <c r="H28" s="181">
        <f t="shared" ref="H28:L28" si="98">H128/H78</f>
        <v>1.7952834874302743</v>
      </c>
      <c r="I28" s="181">
        <f t="shared" si="98"/>
        <v>1.4171092792424715</v>
      </c>
      <c r="J28" s="181">
        <f t="shared" si="98"/>
        <v>1.2209204220991077</v>
      </c>
      <c r="K28" s="181">
        <f t="shared" si="98"/>
        <v>1.0896110721793972</v>
      </c>
      <c r="L28" s="181">
        <f t="shared" si="98"/>
        <v>0.78395432395124387</v>
      </c>
      <c r="N28" s="181">
        <f t="shared" ref="N28:R28" si="99">N128/N78</f>
        <v>1.1473640475087514</v>
      </c>
      <c r="O28" s="181">
        <f t="shared" si="99"/>
        <v>0.90567273404571713</v>
      </c>
      <c r="P28" s="181">
        <f t="shared" si="99"/>
        <v>0.78029109710025057</v>
      </c>
      <c r="Q28" s="181">
        <f t="shared" si="99"/>
        <v>0.69637205092268162</v>
      </c>
      <c r="R28" s="181">
        <f t="shared" si="99"/>
        <v>0.50102576130280163</v>
      </c>
      <c r="T28" s="181">
        <f t="shared" ref="T28:X28" si="100">T128/T78</f>
        <v>1.4972619312935782</v>
      </c>
      <c r="U28" s="181">
        <f t="shared" si="100"/>
        <v>1.1821313412509262</v>
      </c>
      <c r="V28" s="181">
        <f t="shared" si="100"/>
        <v>1.0186507716605249</v>
      </c>
      <c r="W28" s="181">
        <f t="shared" si="100"/>
        <v>0.90922827610371404</v>
      </c>
      <c r="X28" s="181">
        <f t="shared" si="100"/>
        <v>0.64661398629068856</v>
      </c>
    </row>
    <row r="29" spans="1:25">
      <c r="A29" s="13">
        <f t="shared" si="68"/>
        <v>35</v>
      </c>
      <c r="B29" s="181">
        <f t="shared" ref="B29:F29" si="101">B129/B79</f>
        <v>1.1050970726492735</v>
      </c>
      <c r="C29" s="181">
        <f t="shared" si="101"/>
        <v>0.87484933885048843</v>
      </c>
      <c r="D29" s="181">
        <f t="shared" si="101"/>
        <v>0.75560472245353627</v>
      </c>
      <c r="E29" s="181">
        <f t="shared" si="101"/>
        <v>0.67589304752022061</v>
      </c>
      <c r="F29" s="181">
        <f t="shared" si="101"/>
        <v>0.48225885440883942</v>
      </c>
      <c r="H29" s="181">
        <f t="shared" ref="H29:L29" si="102">H129/H79</f>
        <v>1.7769956119876762</v>
      </c>
      <c r="I29" s="181">
        <f t="shared" si="102"/>
        <v>1.4067472536495815</v>
      </c>
      <c r="J29" s="181">
        <f t="shared" si="102"/>
        <v>1.2150061390961144</v>
      </c>
      <c r="K29" s="181">
        <f t="shared" si="102"/>
        <v>1.0868356337687815</v>
      </c>
      <c r="L29" s="181">
        <f t="shared" si="102"/>
        <v>0.77547233143401118</v>
      </c>
      <c r="N29" s="181">
        <f t="shared" ref="N29:R29" si="103">N129/N79</f>
        <v>1.1356776413143437</v>
      </c>
      <c r="O29" s="181">
        <f t="shared" si="103"/>
        <v>0.89905776297152173</v>
      </c>
      <c r="P29" s="181">
        <f t="shared" si="103"/>
        <v>0.77651416148489438</v>
      </c>
      <c r="Q29" s="181">
        <f t="shared" si="103"/>
        <v>0.6945983596071017</v>
      </c>
      <c r="R29" s="181">
        <f t="shared" si="103"/>
        <v>0.49560477957866411</v>
      </c>
      <c r="T29" s="181">
        <f t="shared" ref="T29:X29" si="104">T129/T79</f>
        <v>1.4820433821927614</v>
      </c>
      <c r="U29" s="181">
        <f t="shared" si="104"/>
        <v>1.1735158701453583</v>
      </c>
      <c r="V29" s="181">
        <f t="shared" si="104"/>
        <v>1.0137336476054759</v>
      </c>
      <c r="W29" s="181">
        <f t="shared" si="104"/>
        <v>0.90692594540552574</v>
      </c>
      <c r="X29" s="181">
        <f t="shared" si="104"/>
        <v>0.63952452920823599</v>
      </c>
    </row>
    <row r="30" spans="1:25">
      <c r="A30" s="13">
        <f t="shared" si="68"/>
        <v>36</v>
      </c>
      <c r="B30" s="181">
        <f t="shared" ref="B30:F30" si="105">B130/B80</f>
        <v>1.0885832262548756</v>
      </c>
      <c r="C30" s="181">
        <f t="shared" si="105"/>
        <v>0.86429534436763145</v>
      </c>
      <c r="D30" s="181">
        <f t="shared" si="105"/>
        <v>0.74805647695876243</v>
      </c>
      <c r="E30" s="181">
        <f t="shared" si="105"/>
        <v>0.67076587234443863</v>
      </c>
      <c r="F30" s="181">
        <f t="shared" si="105"/>
        <v>0.47582832319908386</v>
      </c>
      <c r="H30" s="181">
        <f t="shared" ref="H30:L30" si="106">H130/H80</f>
        <v>1.75042983611355</v>
      </c>
      <c r="I30" s="181">
        <f t="shared" si="106"/>
        <v>1.389782278190528</v>
      </c>
      <c r="J30" s="181">
        <f t="shared" si="106"/>
        <v>1.2028705558238399</v>
      </c>
      <c r="K30" s="181">
        <f t="shared" si="106"/>
        <v>1.0785926877234637</v>
      </c>
      <c r="L30" s="181">
        <f t="shared" si="106"/>
        <v>0.76513230500215224</v>
      </c>
      <c r="N30" s="181">
        <f t="shared" ref="N30:R30" si="107">N130/N80</f>
        <v>1.118708473754727</v>
      </c>
      <c r="O30" s="181">
        <f t="shared" si="107"/>
        <v>0.88821318952410999</v>
      </c>
      <c r="P30" s="181">
        <f t="shared" si="107"/>
        <v>0.76875638275133196</v>
      </c>
      <c r="Q30" s="181">
        <f t="shared" si="107"/>
        <v>0.68932949070362837</v>
      </c>
      <c r="R30" s="181">
        <f t="shared" si="107"/>
        <v>0.48899647798792739</v>
      </c>
      <c r="T30" s="181">
        <f t="shared" ref="T30:X30" si="108">T130/T80</f>
        <v>1.4598969606438434</v>
      </c>
      <c r="U30" s="181">
        <f t="shared" si="108"/>
        <v>1.1593662449920159</v>
      </c>
      <c r="V30" s="181">
        <f t="shared" si="108"/>
        <v>1.0036152407466659</v>
      </c>
      <c r="W30" s="181">
        <f t="shared" si="108"/>
        <v>0.90005547593731217</v>
      </c>
      <c r="X30" s="181">
        <f t="shared" si="108"/>
        <v>0.63109574591463113</v>
      </c>
    </row>
    <row r="31" spans="1:25">
      <c r="A31" s="13">
        <f t="shared" si="68"/>
        <v>37</v>
      </c>
      <c r="B31" s="181">
        <f t="shared" ref="B31:F31" si="109">B131/B81</f>
        <v>1.071801999730978</v>
      </c>
      <c r="C31" s="181">
        <f t="shared" si="109"/>
        <v>0.85332838865195626</v>
      </c>
      <c r="D31" s="181">
        <f t="shared" si="109"/>
        <v>0.73998951305353955</v>
      </c>
      <c r="E31" s="181">
        <f t="shared" si="109"/>
        <v>0.66511936788891979</v>
      </c>
      <c r="F31" s="181">
        <f t="shared" si="109"/>
        <v>0.46942450044031653</v>
      </c>
      <c r="H31" s="181">
        <f t="shared" ref="H31:L31" si="110">H131/H81</f>
        <v>1.7234542438237008</v>
      </c>
      <c r="I31" s="181">
        <f t="shared" si="110"/>
        <v>1.372143463187409</v>
      </c>
      <c r="J31" s="181">
        <f t="shared" si="110"/>
        <v>1.1898984973898776</v>
      </c>
      <c r="K31" s="181">
        <f t="shared" si="110"/>
        <v>1.0695077292551562</v>
      </c>
      <c r="L31" s="181">
        <f t="shared" si="110"/>
        <v>0.75483595756735922</v>
      </c>
      <c r="N31" s="181">
        <f t="shared" ref="N31:R31" si="111">N131/N81</f>
        <v>1.1014616867685962</v>
      </c>
      <c r="O31" s="181">
        <f t="shared" si="111"/>
        <v>0.87694205170563411</v>
      </c>
      <c r="P31" s="181">
        <f t="shared" si="111"/>
        <v>0.76046614670502855</v>
      </c>
      <c r="Q31" s="181">
        <f t="shared" si="111"/>
        <v>0.68352567273614373</v>
      </c>
      <c r="R31" s="181">
        <f t="shared" si="111"/>
        <v>0.48241547297058579</v>
      </c>
      <c r="T31" s="181">
        <f t="shared" ref="T31:X31" si="112">T131/T81</f>
        <v>1.4374000508152864</v>
      </c>
      <c r="U31" s="181">
        <f t="shared" si="112"/>
        <v>1.1446598895876159</v>
      </c>
      <c r="V31" s="181">
        <f t="shared" si="112"/>
        <v>0.99279909706546277</v>
      </c>
      <c r="W31" s="181">
        <f t="shared" si="112"/>
        <v>0.89248419383474853</v>
      </c>
      <c r="X31" s="181">
        <f t="shared" si="112"/>
        <v>0.62275356787863501</v>
      </c>
    </row>
    <row r="32" spans="1:25">
      <c r="A32" s="13">
        <f t="shared" si="68"/>
        <v>38</v>
      </c>
      <c r="B32" s="181">
        <f t="shared" ref="B32:F32" si="113">B132/B82</f>
        <v>1.0544860088624473</v>
      </c>
      <c r="C32" s="181">
        <f t="shared" si="113"/>
        <v>0.84176472532557678</v>
      </c>
      <c r="D32" s="181">
        <f t="shared" si="113"/>
        <v>0.73141717338915335</v>
      </c>
      <c r="E32" s="181">
        <f t="shared" si="113"/>
        <v>0.65866003817396346</v>
      </c>
      <c r="F32" s="181">
        <f t="shared" si="113"/>
        <v>0.46298684533426043</v>
      </c>
      <c r="H32" s="181">
        <f t="shared" ref="H32:L32" si="114">H132/H82</f>
        <v>1.6955978385228734</v>
      </c>
      <c r="I32" s="181">
        <f t="shared" si="114"/>
        <v>1.3535565545051893</v>
      </c>
      <c r="J32" s="181">
        <f t="shared" si="114"/>
        <v>1.1761179200922247</v>
      </c>
      <c r="K32" s="181">
        <f t="shared" si="114"/>
        <v>1.0591259503711288</v>
      </c>
      <c r="L32" s="181">
        <f t="shared" si="114"/>
        <v>0.74448352727049638</v>
      </c>
      <c r="N32" s="181">
        <f t="shared" ref="N32:R32" si="115">N132/N82</f>
        <v>1.0836651983929664</v>
      </c>
      <c r="O32" s="181">
        <f t="shared" si="115"/>
        <v>0.8650591657301514</v>
      </c>
      <c r="P32" s="181">
        <f t="shared" si="115"/>
        <v>0.75165763193271251</v>
      </c>
      <c r="Q32" s="181">
        <f t="shared" si="115"/>
        <v>0.67688750883717974</v>
      </c>
      <c r="R32" s="181">
        <f t="shared" si="115"/>
        <v>0.47579960735393362</v>
      </c>
      <c r="T32" s="181">
        <f t="shared" ref="T32:X32" si="116">T132/T82</f>
        <v>1.4141737134307779</v>
      </c>
      <c r="U32" s="181">
        <f t="shared" si="116"/>
        <v>1.1291563565916385</v>
      </c>
      <c r="V32" s="181">
        <f t="shared" si="116"/>
        <v>0.98130796820932542</v>
      </c>
      <c r="W32" s="181">
        <f t="shared" si="116"/>
        <v>0.88382226152315679</v>
      </c>
      <c r="X32" s="181">
        <f t="shared" si="116"/>
        <v>0.61436760179737215</v>
      </c>
    </row>
    <row r="33" spans="1:25">
      <c r="A33" s="13">
        <f t="shared" si="68"/>
        <v>39</v>
      </c>
      <c r="B33" s="181">
        <f t="shared" ref="B33:F33" si="117">B133/B83</f>
        <v>1.0371375598034427</v>
      </c>
      <c r="C33" s="181">
        <f t="shared" si="117"/>
        <v>0.82972417522985398</v>
      </c>
      <c r="D33" s="181">
        <f t="shared" si="117"/>
        <v>0.72241445669332327</v>
      </c>
      <c r="E33" s="181">
        <f t="shared" si="117"/>
        <v>0.65172254680869035</v>
      </c>
      <c r="F33" s="181">
        <f t="shared" si="117"/>
        <v>0.4565368121806338</v>
      </c>
      <c r="H33" s="181">
        <f t="shared" ref="H33:L33" si="118">H133/H83</f>
        <v>1.6677039034678283</v>
      </c>
      <c r="I33" s="181">
        <f t="shared" si="118"/>
        <v>1.3341914548404543</v>
      </c>
      <c r="J33" s="181">
        <f t="shared" si="118"/>
        <v>1.1616390370155514</v>
      </c>
      <c r="K33" s="181">
        <f t="shared" si="118"/>
        <v>1.0479701151875469</v>
      </c>
      <c r="L33" s="181">
        <f t="shared" si="118"/>
        <v>0.73411209811335854</v>
      </c>
      <c r="N33" s="181">
        <f t="shared" ref="N33:R33" si="119">N133/N83</f>
        <v>1.0658388904975733</v>
      </c>
      <c r="O33" s="181">
        <f t="shared" si="119"/>
        <v>0.852685235262304</v>
      </c>
      <c r="P33" s="181">
        <f t="shared" si="119"/>
        <v>0.74240601531719308</v>
      </c>
      <c r="Q33" s="181">
        <f t="shared" si="119"/>
        <v>0.66975713422282301</v>
      </c>
      <c r="R33" s="181">
        <f t="shared" si="119"/>
        <v>0.46917109994204281</v>
      </c>
      <c r="T33" s="181">
        <f t="shared" ref="T33:X33" si="120">T133/T83</f>
        <v>1.3909169487862854</v>
      </c>
      <c r="U33" s="181">
        <f t="shared" si="120"/>
        <v>1.1130115377681629</v>
      </c>
      <c r="V33" s="181">
        <f t="shared" si="120"/>
        <v>0.96923110295758241</v>
      </c>
      <c r="W33" s="181">
        <f t="shared" si="120"/>
        <v>0.87451609898334748</v>
      </c>
      <c r="X33" s="181">
        <f t="shared" si="120"/>
        <v>0.60595506695018242</v>
      </c>
    </row>
    <row r="34" spans="1:25">
      <c r="A34" s="13">
        <f t="shared" si="68"/>
        <v>40</v>
      </c>
      <c r="B34" s="181">
        <f t="shared" ref="B34:F34" si="121">B134/B84</f>
        <v>1.0196255050837664</v>
      </c>
      <c r="C34" s="181">
        <f t="shared" si="121"/>
        <v>0.81734923241244084</v>
      </c>
      <c r="D34" s="181">
        <f t="shared" si="121"/>
        <v>0.71296839022216862</v>
      </c>
      <c r="E34" s="181">
        <f t="shared" si="121"/>
        <v>0.64392789361721114</v>
      </c>
      <c r="F34" s="181">
        <f t="shared" si="121"/>
        <v>0.44998564749388104</v>
      </c>
      <c r="H34" s="181">
        <f t="shared" ref="H34:L34" si="122">H134/H84</f>
        <v>1.6395587960366425</v>
      </c>
      <c r="I34" s="181">
        <f t="shared" si="122"/>
        <v>1.3142937609930547</v>
      </c>
      <c r="J34" s="181">
        <f t="shared" si="122"/>
        <v>1.1464522702621767</v>
      </c>
      <c r="K34" s="181">
        <f t="shared" si="122"/>
        <v>1.0354363326289062</v>
      </c>
      <c r="L34" s="181">
        <f t="shared" si="122"/>
        <v>0.72357729548431327</v>
      </c>
      <c r="N34" s="181">
        <f t="shared" ref="N34:R34" si="123">N134/N84</f>
        <v>1.0478422141682635</v>
      </c>
      <c r="O34" s="181">
        <f t="shared" si="123"/>
        <v>0.83996769171090457</v>
      </c>
      <c r="P34" s="181">
        <f t="shared" si="123"/>
        <v>0.73269825270657929</v>
      </c>
      <c r="Q34" s="181">
        <f t="shared" si="123"/>
        <v>0.66174800494032981</v>
      </c>
      <c r="R34" s="181">
        <f t="shared" si="123"/>
        <v>0.46243897124663602</v>
      </c>
      <c r="T34" s="181">
        <f t="shared" ref="T34:X34" si="124">T134/T84</f>
        <v>1.3674352401319982</v>
      </c>
      <c r="U34" s="181">
        <f t="shared" si="124"/>
        <v>1.0964109376729769</v>
      </c>
      <c r="V34" s="181">
        <f t="shared" si="124"/>
        <v>0.95656262553714677</v>
      </c>
      <c r="W34" s="181">
        <f t="shared" si="124"/>
        <v>0.86405813849742319</v>
      </c>
      <c r="X34" s="181">
        <f t="shared" si="124"/>
        <v>0.59739595212960295</v>
      </c>
    </row>
    <row r="35" spans="1:25">
      <c r="A35" s="13">
        <f t="shared" si="68"/>
        <v>41</v>
      </c>
      <c r="B35" s="181">
        <f t="shared" ref="B35:F35" si="125">B135/B85</f>
        <v>1.0028574651276461</v>
      </c>
      <c r="C35" s="181">
        <f t="shared" si="125"/>
        <v>0.8044474537987143</v>
      </c>
      <c r="D35" s="181">
        <f t="shared" si="125"/>
        <v>0.70269367884799727</v>
      </c>
      <c r="E35" s="181">
        <f t="shared" si="125"/>
        <v>0.63542990033056257</v>
      </c>
      <c r="F35" s="181">
        <f t="shared" si="125"/>
        <v>0.44333053922993232</v>
      </c>
      <c r="H35" s="181">
        <f t="shared" ref="H35:L35" si="126">H135/H85</f>
        <v>1.6125946225957923</v>
      </c>
      <c r="I35" s="181">
        <f t="shared" si="126"/>
        <v>1.2935557240333586</v>
      </c>
      <c r="J35" s="181">
        <f t="shared" si="126"/>
        <v>1.1299270125403442</v>
      </c>
      <c r="K35" s="181">
        <f t="shared" si="126"/>
        <v>1.0217687892237484</v>
      </c>
      <c r="L35" s="181">
        <f t="shared" si="126"/>
        <v>0.71287585294209477</v>
      </c>
      <c r="N35" s="181">
        <f t="shared" ref="N35:R35" si="127">N135/N85</f>
        <v>1.0306091330266989</v>
      </c>
      <c r="O35" s="181">
        <f t="shared" si="127"/>
        <v>0.82671086583130937</v>
      </c>
      <c r="P35" s="181">
        <f t="shared" si="127"/>
        <v>0.72213964910013251</v>
      </c>
      <c r="Q35" s="181">
        <f t="shared" si="127"/>
        <v>0.65301442784886499</v>
      </c>
      <c r="R35" s="181">
        <f t="shared" si="127"/>
        <v>0.45559957536033124</v>
      </c>
      <c r="T35" s="181">
        <f t="shared" ref="T35:X35" si="128">T135/T85</f>
        <v>1.3449423494680555</v>
      </c>
      <c r="U35" s="181">
        <f t="shared" si="128"/>
        <v>1.0791090429008392</v>
      </c>
      <c r="V35" s="181">
        <f t="shared" si="128"/>
        <v>0.9427791855772194</v>
      </c>
      <c r="W35" s="181">
        <f t="shared" si="128"/>
        <v>0.85265090275677202</v>
      </c>
      <c r="X35" s="181">
        <f t="shared" si="128"/>
        <v>0.58867942466220102</v>
      </c>
    </row>
    <row r="36" spans="1:25">
      <c r="A36" s="13">
        <f t="shared" si="68"/>
        <v>42</v>
      </c>
      <c r="B36" s="181">
        <f t="shared" ref="B36:F36" si="129">B136/B86</f>
        <v>0.98727618170303411</v>
      </c>
      <c r="C36" s="181">
        <f t="shared" si="129"/>
        <v>0.7923935367969156</v>
      </c>
      <c r="D36" s="181">
        <f t="shared" si="129"/>
        <v>0.69275290136506773</v>
      </c>
      <c r="E36" s="181">
        <f t="shared" si="129"/>
        <v>0.62717150371747898</v>
      </c>
      <c r="F36" s="181">
        <f t="shared" si="129"/>
        <v>0.43708849104980013</v>
      </c>
      <c r="H36" s="181">
        <f t="shared" ref="H36:L36" si="130">H136/H86</f>
        <v>1.5875327965258301</v>
      </c>
      <c r="I36" s="181">
        <f t="shared" si="130"/>
        <v>1.2741662334186104</v>
      </c>
      <c r="J36" s="181">
        <f t="shared" si="130"/>
        <v>1.1139420699399505</v>
      </c>
      <c r="K36" s="181">
        <f t="shared" si="130"/>
        <v>1.008492182269308</v>
      </c>
      <c r="L36" s="181">
        <f t="shared" si="130"/>
        <v>0.70283785075007166</v>
      </c>
      <c r="N36" s="181">
        <f t="shared" ref="N36:R36" si="131">N136/N86</f>
        <v>1.0145949680465196</v>
      </c>
      <c r="O36" s="181">
        <f t="shared" si="131"/>
        <v>0.81432189386881082</v>
      </c>
      <c r="P36" s="181">
        <f t="shared" si="131"/>
        <v>0.71192283984959348</v>
      </c>
      <c r="Q36" s="181">
        <f t="shared" si="131"/>
        <v>0.64452753371330673</v>
      </c>
      <c r="R36" s="181">
        <f t="shared" si="131"/>
        <v>0.44918448753920082</v>
      </c>
      <c r="T36" s="181">
        <f t="shared" ref="T36:X36" si="132">T136/T86</f>
        <v>1.3240529407329729</v>
      </c>
      <c r="U36" s="181">
        <f t="shared" si="132"/>
        <v>1.0629367329692909</v>
      </c>
      <c r="V36" s="181">
        <f t="shared" si="132"/>
        <v>0.92944168562841645</v>
      </c>
      <c r="W36" s="181">
        <f t="shared" si="132"/>
        <v>0.84156977936772315</v>
      </c>
      <c r="X36" s="181">
        <f t="shared" si="132"/>
        <v>0.58049811828898568</v>
      </c>
    </row>
    <row r="37" spans="1:25">
      <c r="A37" s="13">
        <f t="shared" si="68"/>
        <v>43</v>
      </c>
      <c r="B37" s="181">
        <f t="shared" ref="B37:F37" si="133">B137/B87</f>
        <v>0.98685967283101406</v>
      </c>
      <c r="C37" s="181">
        <f t="shared" si="133"/>
        <v>0.7919650566306059</v>
      </c>
      <c r="D37" s="181">
        <f t="shared" si="133"/>
        <v>0.69211540337528044</v>
      </c>
      <c r="E37" s="181">
        <f t="shared" si="133"/>
        <v>0.62703001043208229</v>
      </c>
      <c r="F37" s="181">
        <f t="shared" si="133"/>
        <v>0.43681876630550837</v>
      </c>
      <c r="H37" s="181">
        <f t="shared" ref="H37:L37" si="134">H137/H87</f>
        <v>1.578314719823388</v>
      </c>
      <c r="I37" s="181">
        <f t="shared" si="134"/>
        <v>1.266610797907461</v>
      </c>
      <c r="J37" s="181">
        <f t="shared" si="134"/>
        <v>1.1069198823808131</v>
      </c>
      <c r="K37" s="181">
        <f t="shared" si="134"/>
        <v>1.0028287925471264</v>
      </c>
      <c r="L37" s="181">
        <f t="shared" si="134"/>
        <v>0.69861733931240655</v>
      </c>
      <c r="N37" s="181">
        <f t="shared" ref="N37:R37" si="135">N137/N87</f>
        <v>1.0030517375018768</v>
      </c>
      <c r="O37" s="181">
        <f t="shared" si="135"/>
        <v>0.80496216161308343</v>
      </c>
      <c r="P37" s="181">
        <f t="shared" si="135"/>
        <v>0.70347318031690287</v>
      </c>
      <c r="Q37" s="181">
        <f t="shared" si="135"/>
        <v>0.63732138091656765</v>
      </c>
      <c r="R37" s="181">
        <f t="shared" si="135"/>
        <v>0.44398796757931092</v>
      </c>
      <c r="T37" s="181">
        <f t="shared" ref="T37:X37" si="136">T137/T87</f>
        <v>1.3162867771389921</v>
      </c>
      <c r="U37" s="181">
        <f t="shared" si="136"/>
        <v>1.0565671186957184</v>
      </c>
      <c r="V37" s="181">
        <f t="shared" si="136"/>
        <v>0.92350929350760957</v>
      </c>
      <c r="W37" s="181">
        <f t="shared" si="136"/>
        <v>0.83677025966989338</v>
      </c>
      <c r="X37" s="181">
        <f t="shared" si="136"/>
        <v>0.57705843382490918</v>
      </c>
    </row>
    <row r="38" spans="1:25">
      <c r="A38" s="13">
        <f t="shared" si="68"/>
        <v>44</v>
      </c>
      <c r="B38" s="181">
        <f t="shared" ref="B38:F38" si="137">B138/B88</f>
        <v>0.98150330727600721</v>
      </c>
      <c r="C38" s="181">
        <f t="shared" si="137"/>
        <v>0.78812340454370888</v>
      </c>
      <c r="D38" s="181">
        <f t="shared" si="137"/>
        <v>0.68871044662026171</v>
      </c>
      <c r="E38" s="181">
        <f t="shared" si="137"/>
        <v>0.62333980503451236</v>
      </c>
      <c r="F38" s="181">
        <f t="shared" si="137"/>
        <v>0.43415207210674878</v>
      </c>
      <c r="H38" s="181">
        <f t="shared" ref="H38:L38" si="138">H138/H88</f>
        <v>1.5774383644016836</v>
      </c>
      <c r="I38" s="181">
        <f t="shared" si="138"/>
        <v>1.2666429048338597</v>
      </c>
      <c r="J38" s="181">
        <f t="shared" si="138"/>
        <v>1.1068750129126006</v>
      </c>
      <c r="K38" s="181">
        <f t="shared" si="138"/>
        <v>1.0018109562855275</v>
      </c>
      <c r="L38" s="181">
        <f t="shared" si="138"/>
        <v>0.69775514131749694</v>
      </c>
      <c r="N38" s="181">
        <f t="shared" ref="N38:R38" si="139">N138/N88</f>
        <v>0.98686710763680097</v>
      </c>
      <c r="O38" s="181">
        <f t="shared" si="139"/>
        <v>0.79243066589356848</v>
      </c>
      <c r="P38" s="181">
        <f t="shared" si="139"/>
        <v>0.69247403280483588</v>
      </c>
      <c r="Q38" s="181">
        <f t="shared" si="139"/>
        <v>0.62674613165140969</v>
      </c>
      <c r="R38" s="181">
        <f t="shared" si="139"/>
        <v>0.43652454727079437</v>
      </c>
      <c r="T38" s="181">
        <f t="shared" ref="T38:X38" si="140">T138/T88</f>
        <v>1.309100020044097</v>
      </c>
      <c r="U38" s="181">
        <f t="shared" si="140"/>
        <v>1.0499544005555601</v>
      </c>
      <c r="V38" s="181">
        <f t="shared" si="140"/>
        <v>0.91670516532423518</v>
      </c>
      <c r="W38" s="181">
        <f t="shared" si="140"/>
        <v>0.82913464417606553</v>
      </c>
      <c r="X38" s="181">
        <f t="shared" si="140"/>
        <v>0.57175113582769632</v>
      </c>
    </row>
    <row r="39" spans="1:25">
      <c r="A39" s="13">
        <f t="shared" si="68"/>
        <v>45</v>
      </c>
      <c r="B39" s="181">
        <f t="shared" ref="B39:F39" si="141">B139/B89</f>
        <v>0.99116160114197349</v>
      </c>
      <c r="C39" s="181">
        <f t="shared" si="141"/>
        <v>0.79601946810359814</v>
      </c>
      <c r="D39" s="181">
        <f t="shared" si="141"/>
        <v>0.69584677927751404</v>
      </c>
      <c r="E39" s="181">
        <f t="shared" si="141"/>
        <v>0.62941565987469539</v>
      </c>
      <c r="F39" s="181">
        <f t="shared" si="141"/>
        <v>0.43815619389282118</v>
      </c>
      <c r="H39" s="181">
        <f t="shared" ref="H39:L39" si="142">H139/H89</f>
        <v>1.5984599157791224</v>
      </c>
      <c r="I39" s="181">
        <f t="shared" si="142"/>
        <v>1.2837476099426386</v>
      </c>
      <c r="J39" s="181">
        <f t="shared" si="142"/>
        <v>1.1221976494161023</v>
      </c>
      <c r="K39" s="181">
        <f t="shared" si="142"/>
        <v>1.0150654716636933</v>
      </c>
      <c r="L39" s="181">
        <f t="shared" si="142"/>
        <v>0.70661868287667196</v>
      </c>
      <c r="N39" s="181">
        <f t="shared" ref="N39:R39" si="143">N139/N89</f>
        <v>0.99120918337001129</v>
      </c>
      <c r="O39" s="181">
        <f t="shared" si="143"/>
        <v>0.79605919892726773</v>
      </c>
      <c r="P39" s="181">
        <f t="shared" si="143"/>
        <v>0.69588085558800372</v>
      </c>
      <c r="Q39" s="181">
        <f t="shared" si="143"/>
        <v>0.62944645888391493</v>
      </c>
      <c r="R39" s="181">
        <f t="shared" si="143"/>
        <v>0.43817770960693619</v>
      </c>
      <c r="T39" s="181">
        <f t="shared" ref="T39:X39" si="144">T139/T89</f>
        <v>1.323849930939683</v>
      </c>
      <c r="U39" s="181">
        <f t="shared" si="144"/>
        <v>1.0613675680597288</v>
      </c>
      <c r="V39" s="181">
        <f t="shared" si="144"/>
        <v>0.92657979105554156</v>
      </c>
      <c r="W39" s="181">
        <f t="shared" si="144"/>
        <v>0.8372806065033267</v>
      </c>
      <c r="X39" s="181">
        <f t="shared" si="144"/>
        <v>0.57713956808718991</v>
      </c>
    </row>
    <row r="40" spans="1:25">
      <c r="A40" s="13">
        <f t="shared" si="68"/>
        <v>46</v>
      </c>
      <c r="B40" s="181">
        <f t="shared" ref="B40:F40" si="145">B140/B90</f>
        <v>0.96212810338608246</v>
      </c>
      <c r="C40" s="181">
        <f t="shared" si="145"/>
        <v>0.77271678117342002</v>
      </c>
      <c r="D40" s="181">
        <f t="shared" si="145"/>
        <v>0.67576796986271359</v>
      </c>
      <c r="E40" s="181">
        <f t="shared" si="145"/>
        <v>0.61113857964011797</v>
      </c>
      <c r="F40" s="181">
        <f t="shared" si="145"/>
        <v>0.42527004305581589</v>
      </c>
      <c r="H40" s="181">
        <f t="shared" ref="H40:L40" si="146">H140/H90</f>
        <v>1.5824171515503207</v>
      </c>
      <c r="I40" s="181">
        <f t="shared" si="146"/>
        <v>1.2708088809440792</v>
      </c>
      <c r="J40" s="181">
        <f t="shared" si="146"/>
        <v>1.1111066163705194</v>
      </c>
      <c r="K40" s="181">
        <f t="shared" si="146"/>
        <v>1.0046069019170429</v>
      </c>
      <c r="L40" s="181">
        <f t="shared" si="146"/>
        <v>0.69870681551642333</v>
      </c>
      <c r="N40" s="181">
        <f t="shared" ref="N40:R40" si="147">N140/N90</f>
        <v>0.99291494800897095</v>
      </c>
      <c r="O40" s="181">
        <f t="shared" si="147"/>
        <v>0.79743108723302902</v>
      </c>
      <c r="P40" s="181">
        <f t="shared" si="147"/>
        <v>0.69734276106761506</v>
      </c>
      <c r="Q40" s="181">
        <f t="shared" si="147"/>
        <v>0.63061480816682325</v>
      </c>
      <c r="R40" s="181">
        <f t="shared" si="147"/>
        <v>0.43877149643439656</v>
      </c>
      <c r="T40" s="181">
        <f t="shared" ref="T40:X40" si="148">T140/T90</f>
        <v>1.3327125278545615</v>
      </c>
      <c r="U40" s="181">
        <f t="shared" si="148"/>
        <v>1.0680002619172342</v>
      </c>
      <c r="V40" s="181">
        <f t="shared" si="148"/>
        <v>0.9324102244283945</v>
      </c>
      <c r="W40" s="181">
        <f t="shared" si="148"/>
        <v>0.84213270429075515</v>
      </c>
      <c r="X40" s="181">
        <f t="shared" si="148"/>
        <v>0.5802780612362689</v>
      </c>
    </row>
    <row r="41" spans="1:25">
      <c r="A41" s="13">
        <f t="shared" si="68"/>
        <v>47</v>
      </c>
      <c r="B41" s="181">
        <f t="shared" ref="B41:F41" si="149">B141/B91</f>
        <v>0.96716649531531884</v>
      </c>
      <c r="C41" s="181">
        <f t="shared" si="149"/>
        <v>0.77717787652784398</v>
      </c>
      <c r="D41" s="181">
        <f t="shared" si="149"/>
        <v>0.67972410984873766</v>
      </c>
      <c r="E41" s="181">
        <f t="shared" si="149"/>
        <v>0.61457830766375954</v>
      </c>
      <c r="F41" s="181">
        <f t="shared" si="149"/>
        <v>0.42731892611611105</v>
      </c>
      <c r="H41" s="181">
        <f t="shared" ref="H41:L41" si="150">H141/H91</f>
        <v>1.564890826983659</v>
      </c>
      <c r="I41" s="181">
        <f t="shared" si="150"/>
        <v>1.2574897171361616</v>
      </c>
      <c r="J41" s="181">
        <f t="shared" si="150"/>
        <v>1.0995554250163544</v>
      </c>
      <c r="K41" s="181">
        <f t="shared" si="150"/>
        <v>0.99395527927259231</v>
      </c>
      <c r="L41" s="181">
        <f t="shared" si="150"/>
        <v>0.69070819673582684</v>
      </c>
      <c r="N41" s="181">
        <f t="shared" ref="N41:R41" si="151">N141/N91</f>
        <v>0.98857362349992439</v>
      </c>
      <c r="O41" s="181">
        <f t="shared" si="151"/>
        <v>0.79436762160374974</v>
      </c>
      <c r="P41" s="181">
        <f t="shared" si="151"/>
        <v>0.69467758597957552</v>
      </c>
      <c r="Q41" s="181">
        <f t="shared" si="151"/>
        <v>0.62802547031942291</v>
      </c>
      <c r="R41" s="181">
        <f t="shared" si="151"/>
        <v>0.43655126306398445</v>
      </c>
      <c r="T41" s="181">
        <f t="shared" ref="T41:X41" si="152">T141/T91</f>
        <v>1.3202837539850363</v>
      </c>
      <c r="U41" s="181">
        <f t="shared" si="152"/>
        <v>1.0609605387380014</v>
      </c>
      <c r="V41" s="181">
        <f t="shared" si="152"/>
        <v>0.92786788574353207</v>
      </c>
      <c r="W41" s="181">
        <f t="shared" si="152"/>
        <v>0.83888939364357062</v>
      </c>
      <c r="X41" s="181">
        <f t="shared" si="152"/>
        <v>0.57755609150040199</v>
      </c>
    </row>
    <row r="42" spans="1:25">
      <c r="A42" s="13">
        <f t="shared" si="68"/>
        <v>48</v>
      </c>
      <c r="B42" s="181">
        <f t="shared" ref="B42:F42" si="153">B142/B92</f>
        <v>0.98215912629308855</v>
      </c>
      <c r="C42" s="181">
        <f t="shared" si="153"/>
        <v>0.7894730501409537</v>
      </c>
      <c r="D42" s="181">
        <f t="shared" si="153"/>
        <v>0.69018488084097473</v>
      </c>
      <c r="E42" s="181">
        <f t="shared" si="153"/>
        <v>0.62432319340057529</v>
      </c>
      <c r="F42" s="181">
        <f t="shared" si="153"/>
        <v>0.43372731966164602</v>
      </c>
      <c r="H42" s="181">
        <f t="shared" ref="H42:L42" si="154">H142/H92</f>
        <v>1.5575126665487786</v>
      </c>
      <c r="I42" s="181">
        <f t="shared" si="154"/>
        <v>1.2519528708768042</v>
      </c>
      <c r="J42" s="181">
        <f t="shared" si="154"/>
        <v>1.0945038374926839</v>
      </c>
      <c r="K42" s="181">
        <f t="shared" si="154"/>
        <v>0.99006085798959409</v>
      </c>
      <c r="L42" s="181">
        <f t="shared" si="154"/>
        <v>0.68781068487414765</v>
      </c>
      <c r="N42" s="181">
        <f t="shared" ref="N42:R42" si="155">N142/N92</f>
        <v>0.9920909255193574</v>
      </c>
      <c r="O42" s="181">
        <f t="shared" si="155"/>
        <v>0.79744065550066268</v>
      </c>
      <c r="P42" s="181">
        <f t="shared" si="155"/>
        <v>0.69707393063029388</v>
      </c>
      <c r="Q42" s="181">
        <f t="shared" si="155"/>
        <v>0.63048204892351034</v>
      </c>
      <c r="R42" s="181">
        <f t="shared" si="155"/>
        <v>0.43789537619531066</v>
      </c>
      <c r="T42" s="181">
        <f t="shared" ref="T42:X42" si="156">T142/T92</f>
        <v>1.3048242803311887</v>
      </c>
      <c r="U42" s="181">
        <f t="shared" si="156"/>
        <v>1.0488707157288433</v>
      </c>
      <c r="V42" s="181">
        <f t="shared" si="156"/>
        <v>0.91692093128378138</v>
      </c>
      <c r="W42" s="181">
        <f t="shared" si="156"/>
        <v>0.82937252429472941</v>
      </c>
      <c r="X42" s="181">
        <f t="shared" si="156"/>
        <v>0.57058243289714217</v>
      </c>
    </row>
    <row r="43" spans="1:25">
      <c r="A43" s="13">
        <f t="shared" si="68"/>
        <v>49</v>
      </c>
      <c r="B43" s="181">
        <f t="shared" ref="B43:F43" si="157">B143/B93</f>
        <v>0.99350951277516919</v>
      </c>
      <c r="C43" s="181">
        <f t="shared" si="157"/>
        <v>0.79869794777456582</v>
      </c>
      <c r="D43" s="181">
        <f t="shared" si="157"/>
        <v>0.69818094193668945</v>
      </c>
      <c r="E43" s="181">
        <f t="shared" si="157"/>
        <v>0.63143452943924705</v>
      </c>
      <c r="F43" s="181">
        <f t="shared" si="157"/>
        <v>0.43855323138054475</v>
      </c>
      <c r="H43" s="181">
        <f t="shared" ref="H43:L43" si="158">H143/H93</f>
        <v>1.5460393926458931</v>
      </c>
      <c r="I43" s="181">
        <f t="shared" si="158"/>
        <v>1.2428841054065032</v>
      </c>
      <c r="J43" s="181">
        <f t="shared" si="158"/>
        <v>1.0864697396892007</v>
      </c>
      <c r="K43" s="181">
        <f t="shared" si="158"/>
        <v>0.98260195767858971</v>
      </c>
      <c r="L43" s="181">
        <f t="shared" si="158"/>
        <v>0.68245147133903261</v>
      </c>
      <c r="N43" s="181">
        <f t="shared" ref="N43:R43" si="159">N143/N93</f>
        <v>0.98936259445939867</v>
      </c>
      <c r="O43" s="181">
        <f t="shared" si="159"/>
        <v>0.79534286779537877</v>
      </c>
      <c r="P43" s="181">
        <f t="shared" si="159"/>
        <v>0.69517632685858599</v>
      </c>
      <c r="Q43" s="181">
        <f t="shared" si="159"/>
        <v>0.62864855437165357</v>
      </c>
      <c r="R43" s="181">
        <f t="shared" si="159"/>
        <v>0.43651306817008673</v>
      </c>
      <c r="T43" s="181">
        <f t="shared" ref="T43:X43" si="160">T143/T93</f>
        <v>1.2849517031011692</v>
      </c>
      <c r="U43" s="181">
        <f t="shared" si="160"/>
        <v>1.0330394808650656</v>
      </c>
      <c r="V43" s="181">
        <f t="shared" si="160"/>
        <v>0.90300467661392381</v>
      </c>
      <c r="W43" s="181">
        <f t="shared" si="160"/>
        <v>0.81663848302331321</v>
      </c>
      <c r="X43" s="181">
        <f t="shared" si="160"/>
        <v>0.56172642921925475</v>
      </c>
    </row>
    <row r="44" spans="1:25">
      <c r="A44" s="14">
        <f>A43+1</f>
        <v>50</v>
      </c>
      <c r="B44" s="182">
        <f t="shared" ref="B44:F44" si="161">B144/B94</f>
        <v>1.0006346184356656</v>
      </c>
      <c r="C44" s="182">
        <f t="shared" si="161"/>
        <v>0.80523845643310898</v>
      </c>
      <c r="D44" s="182">
        <f t="shared" si="161"/>
        <v>0.7039386368959325</v>
      </c>
      <c r="E44" s="182">
        <f t="shared" si="161"/>
        <v>0.63644306399966544</v>
      </c>
      <c r="F44" s="182">
        <f t="shared" si="161"/>
        <v>0.44190935060234737</v>
      </c>
      <c r="G44" s="171"/>
      <c r="H44" s="182">
        <f t="shared" ref="H44:L44" si="162">H144/H94</f>
        <v>1.5289620211086179</v>
      </c>
      <c r="I44" s="182">
        <f t="shared" si="162"/>
        <v>1.2303972693656964</v>
      </c>
      <c r="J44" s="182">
        <f t="shared" si="162"/>
        <v>1.0756141515080542</v>
      </c>
      <c r="K44" s="182">
        <f t="shared" si="162"/>
        <v>0.97248005063634513</v>
      </c>
      <c r="L44" s="182">
        <f t="shared" si="162"/>
        <v>0.67523438981093709</v>
      </c>
      <c r="M44" s="171"/>
      <c r="N44" s="182">
        <f t="shared" ref="N44:R44" si="163">N144/N94</f>
        <v>0.98038192869454777</v>
      </c>
      <c r="O44" s="182">
        <f t="shared" si="163"/>
        <v>0.7888980861958963</v>
      </c>
      <c r="P44" s="182">
        <f t="shared" si="163"/>
        <v>0.68957980375977901</v>
      </c>
      <c r="Q44" s="182">
        <f t="shared" si="163"/>
        <v>0.6233992284402663</v>
      </c>
      <c r="R44" s="182">
        <f t="shared" si="163"/>
        <v>0.43275333169497154</v>
      </c>
      <c r="S44" s="171"/>
      <c r="T44" s="182">
        <f t="shared" ref="T44:X44" si="164">T144/T94</f>
        <v>1.2602745767624135</v>
      </c>
      <c r="U44" s="182">
        <f t="shared" si="164"/>
        <v>1.0142043320643128</v>
      </c>
      <c r="V44" s="182">
        <f t="shared" si="164"/>
        <v>0.88660179742241052</v>
      </c>
      <c r="W44" s="182">
        <f t="shared" si="164"/>
        <v>0.80429172251410563</v>
      </c>
      <c r="X44" s="182">
        <f t="shared" si="164"/>
        <v>0.55287974235781046</v>
      </c>
      <c r="Y44" s="1"/>
    </row>
    <row r="45" spans="1:25">
      <c r="A45" s="13" t="s">
        <v>76</v>
      </c>
      <c r="H45" s="181"/>
      <c r="I45" s="181"/>
      <c r="J45" s="181"/>
      <c r="K45" s="181"/>
      <c r="L45" s="181"/>
      <c r="N45" s="181"/>
      <c r="O45" s="181"/>
      <c r="P45" s="181"/>
      <c r="Q45" s="181"/>
      <c r="R45" s="181"/>
      <c r="T45" s="181"/>
      <c r="U45" s="181"/>
      <c r="V45" s="181"/>
      <c r="W45" s="181"/>
      <c r="X45" s="181"/>
    </row>
    <row r="46" spans="1:25">
      <c r="A46" s="13" t="s">
        <v>119</v>
      </c>
      <c r="H46" s="181"/>
      <c r="I46" s="181"/>
      <c r="J46" s="181"/>
      <c r="K46" s="181"/>
      <c r="L46" s="181"/>
      <c r="N46" s="181"/>
      <c r="O46" s="181"/>
      <c r="P46" s="181"/>
      <c r="Q46" s="181"/>
      <c r="R46" s="181"/>
      <c r="T46" s="181"/>
      <c r="U46" s="181"/>
      <c r="V46" s="181"/>
      <c r="W46" s="181"/>
      <c r="X46" s="181"/>
    </row>
    <row r="47" spans="1:25">
      <c r="A47" s="13" t="str">
        <f>NOTES!$A$16</f>
        <v>The lower earning spouse earns 20 percent of the higher earning spouse.</v>
      </c>
      <c r="H47" s="181"/>
      <c r="I47" s="181"/>
      <c r="J47" s="181"/>
      <c r="K47" s="181"/>
      <c r="L47" s="181"/>
      <c r="N47" s="181"/>
      <c r="O47" s="181"/>
      <c r="P47" s="181"/>
      <c r="Q47" s="181"/>
      <c r="R47" s="181"/>
      <c r="T47" s="181"/>
      <c r="U47" s="181"/>
      <c r="V47" s="181"/>
      <c r="W47" s="181"/>
      <c r="X47" s="181"/>
    </row>
    <row r="48" spans="1:25" s="175" customFormat="1">
      <c r="A48" s="172" t="str">
        <f>+NOTES!A23</f>
        <v>Annual earnings relative to the average wage by age and AIME quintile are shown in sheet AverageEarningbyAIME</v>
      </c>
      <c r="B48" s="174"/>
      <c r="C48" s="174"/>
      <c r="D48" s="174"/>
      <c r="E48" s="174"/>
      <c r="F48" s="174"/>
      <c r="G48" s="174"/>
      <c r="H48" s="181"/>
      <c r="I48" s="181"/>
      <c r="J48" s="181"/>
      <c r="K48" s="181"/>
      <c r="L48" s="181"/>
      <c r="M48" s="174"/>
      <c r="N48" s="181"/>
      <c r="O48" s="181"/>
      <c r="P48" s="181"/>
      <c r="Q48" s="181"/>
      <c r="R48" s="181"/>
      <c r="S48" s="174"/>
      <c r="T48" s="181"/>
      <c r="U48" s="181"/>
      <c r="V48" s="181"/>
      <c r="W48" s="181"/>
      <c r="X48" s="181"/>
    </row>
    <row r="49" spans="1:25" s="175" customFormat="1">
      <c r="A49" s="172" t="str">
        <f>+NOTES!A24</f>
        <v>For dual-earner couples, both husband and wife work the same number of years. All SSI eligible individuals participate.</v>
      </c>
      <c r="B49" s="174"/>
      <c r="C49" s="174"/>
      <c r="D49" s="174"/>
      <c r="E49" s="174"/>
      <c r="F49" s="174"/>
      <c r="G49" s="174"/>
      <c r="H49" s="181"/>
      <c r="I49" s="181"/>
      <c r="J49" s="181"/>
      <c r="K49" s="181"/>
      <c r="L49" s="181"/>
      <c r="M49" s="174"/>
      <c r="N49" s="181"/>
      <c r="O49" s="181"/>
      <c r="P49" s="181"/>
      <c r="Q49" s="181"/>
      <c r="R49" s="181"/>
      <c r="S49" s="174"/>
      <c r="T49" s="181"/>
      <c r="U49" s="181"/>
      <c r="V49" s="181"/>
      <c r="W49" s="181"/>
      <c r="X49" s="181"/>
    </row>
    <row r="50" spans="1:25">
      <c r="H50" s="181"/>
      <c r="I50" s="181"/>
      <c r="J50" s="181"/>
      <c r="K50" s="181"/>
      <c r="L50" s="181"/>
      <c r="N50" s="181"/>
      <c r="O50" s="181"/>
      <c r="P50" s="181"/>
      <c r="Q50" s="181"/>
      <c r="R50" s="181"/>
      <c r="T50" s="181"/>
      <c r="U50" s="181"/>
      <c r="V50" s="181"/>
      <c r="W50" s="181"/>
      <c r="X50" s="181"/>
    </row>
    <row r="51" spans="1:25">
      <c r="A51" s="161" t="s">
        <v>411</v>
      </c>
      <c r="B51" s="180"/>
    </row>
    <row r="52" spans="1:25">
      <c r="A52" s="296" t="str">
        <f>+A2</f>
        <v>Option: Increase Payroll tax to 15.4% over 10 Years</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row>
    <row r="53" spans="1:25" s="2" customFormat="1" ht="33.75" customHeight="1">
      <c r="A53" s="64"/>
      <c r="B53" s="173"/>
      <c r="C53" s="295" t="s">
        <v>71</v>
      </c>
      <c r="D53" s="295"/>
      <c r="E53" s="295"/>
      <c r="F53" s="16"/>
      <c r="G53" s="173"/>
      <c r="H53" s="295" t="s">
        <v>72</v>
      </c>
      <c r="I53" s="295"/>
      <c r="J53" s="295"/>
      <c r="K53" s="295"/>
      <c r="L53" s="295"/>
      <c r="M53" s="173"/>
      <c r="N53" s="295" t="s">
        <v>73</v>
      </c>
      <c r="O53" s="295"/>
      <c r="P53" s="295"/>
      <c r="Q53" s="295"/>
      <c r="R53" s="295"/>
      <c r="S53" s="173"/>
      <c r="T53" s="295" t="s">
        <v>451</v>
      </c>
      <c r="U53" s="295"/>
      <c r="V53" s="295"/>
      <c r="W53" s="295"/>
      <c r="X53" s="295"/>
      <c r="Y53" s="160"/>
    </row>
    <row r="54" spans="1:25" s="2" customFormat="1" ht="30">
      <c r="A54" s="170" t="s">
        <v>77</v>
      </c>
      <c r="B54" s="15" t="s">
        <v>405</v>
      </c>
      <c r="C54" s="15" t="s">
        <v>406</v>
      </c>
      <c r="D54" s="15" t="s">
        <v>407</v>
      </c>
      <c r="E54" s="15" t="s">
        <v>408</v>
      </c>
      <c r="F54" s="15" t="s">
        <v>409</v>
      </c>
      <c r="G54" s="173"/>
      <c r="H54" s="15" t="s">
        <v>405</v>
      </c>
      <c r="I54" s="15" t="s">
        <v>406</v>
      </c>
      <c r="J54" s="15" t="s">
        <v>407</v>
      </c>
      <c r="K54" s="15" t="s">
        <v>408</v>
      </c>
      <c r="L54" s="15" t="s">
        <v>409</v>
      </c>
      <c r="M54" s="173"/>
      <c r="N54" s="15" t="s">
        <v>405</v>
      </c>
      <c r="O54" s="15" t="s">
        <v>406</v>
      </c>
      <c r="P54" s="15" t="s">
        <v>407</v>
      </c>
      <c r="Q54" s="15" t="s">
        <v>408</v>
      </c>
      <c r="R54" s="15" t="s">
        <v>409</v>
      </c>
      <c r="S54" s="173"/>
      <c r="T54" s="15" t="s">
        <v>405</v>
      </c>
      <c r="U54" s="15" t="s">
        <v>406</v>
      </c>
      <c r="V54" s="15" t="s">
        <v>407</v>
      </c>
      <c r="W54" s="15" t="s">
        <v>408</v>
      </c>
      <c r="X54" s="15" t="s">
        <v>409</v>
      </c>
      <c r="Y54" s="160"/>
    </row>
    <row r="55" spans="1:25" s="152" customFormat="1">
      <c r="A55" s="67">
        <f t="shared" ref="A55:A67" si="165">A56-1</f>
        <v>11</v>
      </c>
      <c r="B55" s="16">
        <f>SASmarginal!B10</f>
        <v>65866</v>
      </c>
      <c r="C55" s="16">
        <f>SASmarginal!C10</f>
        <v>93008</v>
      </c>
      <c r="D55" s="16">
        <f>SASmarginal!D10</f>
        <v>125523</v>
      </c>
      <c r="E55" s="16">
        <f>SASmarginal!E10</f>
        <v>170444</v>
      </c>
      <c r="F55" s="16">
        <f>SASmarginal!F10</f>
        <v>340468</v>
      </c>
      <c r="G55" s="173"/>
      <c r="H55" s="16">
        <f>SASmarginal!G10</f>
        <v>32933</v>
      </c>
      <c r="I55" s="16">
        <f>SASmarginal!H10</f>
        <v>46504</v>
      </c>
      <c r="J55" s="16">
        <f>SASmarginal!I10</f>
        <v>62761</v>
      </c>
      <c r="K55" s="16">
        <f>SASmarginal!J10</f>
        <v>85222</v>
      </c>
      <c r="L55" s="16">
        <f>SASmarginal!K10</f>
        <v>170234</v>
      </c>
      <c r="M55" s="173"/>
      <c r="N55" s="16">
        <f>SASmarginal!L10</f>
        <v>65866</v>
      </c>
      <c r="O55" s="16">
        <f>SASmarginal!M10</f>
        <v>93008</v>
      </c>
      <c r="P55" s="16">
        <f>SASmarginal!N10</f>
        <v>125523</v>
      </c>
      <c r="Q55" s="16">
        <f>SASmarginal!O10</f>
        <v>170444</v>
      </c>
      <c r="R55" s="16">
        <f>SASmarginal!P10</f>
        <v>340468</v>
      </c>
      <c r="S55" s="173"/>
      <c r="T55" s="16">
        <f>SASmarginal!Q10</f>
        <v>39519</v>
      </c>
      <c r="U55" s="16">
        <f>SASmarginal!R10</f>
        <v>55805</v>
      </c>
      <c r="V55" s="16">
        <f>SASmarginal!S10</f>
        <v>75314</v>
      </c>
      <c r="W55" s="16">
        <f>SASmarginal!T10</f>
        <v>102266</v>
      </c>
      <c r="X55" s="16">
        <f>SASmarginal!U10</f>
        <v>204281</v>
      </c>
      <c r="Y55" s="160"/>
    </row>
    <row r="56" spans="1:25" s="152" customFormat="1">
      <c r="A56" s="67">
        <f t="shared" si="165"/>
        <v>12</v>
      </c>
      <c r="B56" s="16">
        <f>SASmarginal!B12</f>
        <v>73306</v>
      </c>
      <c r="C56" s="16">
        <f>SASmarginal!C12</f>
        <v>104816</v>
      </c>
      <c r="D56" s="16">
        <f>SASmarginal!D12</f>
        <v>141972</v>
      </c>
      <c r="E56" s="16">
        <f>SASmarginal!E12</f>
        <v>193900</v>
      </c>
      <c r="F56" s="16">
        <f>SASmarginal!F12</f>
        <v>388178</v>
      </c>
      <c r="G56" s="173"/>
      <c r="H56" s="16">
        <f>SASmarginal!G12</f>
        <v>36653</v>
      </c>
      <c r="I56" s="16">
        <f>SASmarginal!H12</f>
        <v>52408</v>
      </c>
      <c r="J56" s="16">
        <f>SASmarginal!I12</f>
        <v>70986</v>
      </c>
      <c r="K56" s="16">
        <f>SASmarginal!J12</f>
        <v>96950</v>
      </c>
      <c r="L56" s="16">
        <f>SASmarginal!K12</f>
        <v>194089</v>
      </c>
      <c r="M56" s="173"/>
      <c r="N56" s="16">
        <f>SASmarginal!L12</f>
        <v>73306</v>
      </c>
      <c r="O56" s="16">
        <f>SASmarginal!M12</f>
        <v>104816</v>
      </c>
      <c r="P56" s="16">
        <f>SASmarginal!N12</f>
        <v>141972</v>
      </c>
      <c r="Q56" s="16">
        <f>SASmarginal!O12</f>
        <v>193900</v>
      </c>
      <c r="R56" s="16">
        <f>SASmarginal!P12</f>
        <v>388178</v>
      </c>
      <c r="S56" s="173"/>
      <c r="T56" s="16">
        <f>SASmarginal!Q12</f>
        <v>43983</v>
      </c>
      <c r="U56" s="16">
        <f>SASmarginal!R12</f>
        <v>62889</v>
      </c>
      <c r="V56" s="16">
        <f>SASmarginal!S12</f>
        <v>85183</v>
      </c>
      <c r="W56" s="16">
        <f>SASmarginal!T12</f>
        <v>116340</v>
      </c>
      <c r="X56" s="16">
        <f>SASmarginal!U12</f>
        <v>232907</v>
      </c>
      <c r="Y56" s="160"/>
    </row>
    <row r="57" spans="1:25" s="152" customFormat="1">
      <c r="A57" s="67">
        <f t="shared" si="165"/>
        <v>13</v>
      </c>
      <c r="B57" s="16">
        <f>SASmarginal!B13</f>
        <v>80486</v>
      </c>
      <c r="C57" s="16">
        <f>SASmarginal!C13</f>
        <v>116601</v>
      </c>
      <c r="D57" s="16">
        <f>SASmarginal!D13</f>
        <v>158567</v>
      </c>
      <c r="E57" s="16">
        <f>SASmarginal!E13</f>
        <v>217379</v>
      </c>
      <c r="F57" s="16">
        <f>SASmarginal!F13</f>
        <v>441336</v>
      </c>
      <c r="G57" s="173"/>
      <c r="H57" s="16">
        <f>SASmarginal!G13</f>
        <v>40243</v>
      </c>
      <c r="I57" s="16">
        <f>SASmarginal!H13</f>
        <v>58300</v>
      </c>
      <c r="J57" s="16">
        <f>SASmarginal!I13</f>
        <v>79283</v>
      </c>
      <c r="K57" s="16">
        <f>SASmarginal!J13</f>
        <v>108690</v>
      </c>
      <c r="L57" s="16">
        <f>SASmarginal!K13</f>
        <v>220668</v>
      </c>
      <c r="M57" s="173"/>
      <c r="N57" s="16">
        <f>SASmarginal!L13</f>
        <v>80486</v>
      </c>
      <c r="O57" s="16">
        <f>SASmarginal!M13</f>
        <v>116601</v>
      </c>
      <c r="P57" s="16">
        <f>SASmarginal!N13</f>
        <v>158567</v>
      </c>
      <c r="Q57" s="16">
        <f>SASmarginal!O13</f>
        <v>217379</v>
      </c>
      <c r="R57" s="16">
        <f>SASmarginal!P13</f>
        <v>441336</v>
      </c>
      <c r="S57" s="173"/>
      <c r="T57" s="16">
        <f>SASmarginal!Q13</f>
        <v>48292</v>
      </c>
      <c r="U57" s="16">
        <f>SASmarginal!R13</f>
        <v>69960</v>
      </c>
      <c r="V57" s="16">
        <f>SASmarginal!S13</f>
        <v>95140</v>
      </c>
      <c r="W57" s="16">
        <f>SASmarginal!T13</f>
        <v>130427</v>
      </c>
      <c r="X57" s="16">
        <f>SASmarginal!U13</f>
        <v>264801</v>
      </c>
      <c r="Y57" s="160"/>
    </row>
    <row r="58" spans="1:25" s="152" customFormat="1">
      <c r="A58" s="67">
        <f t="shared" si="165"/>
        <v>14</v>
      </c>
      <c r="B58" s="16">
        <f>SASmarginal!B14</f>
        <v>87633</v>
      </c>
      <c r="C58" s="16">
        <f>SASmarginal!C14</f>
        <v>128162</v>
      </c>
      <c r="D58" s="16">
        <f>SASmarginal!D14</f>
        <v>175214</v>
      </c>
      <c r="E58" s="16">
        <f>SASmarginal!E14</f>
        <v>241107</v>
      </c>
      <c r="F58" s="16">
        <f>SASmarginal!F14</f>
        <v>494011</v>
      </c>
      <c r="G58" s="173"/>
      <c r="H58" s="16">
        <f>SASmarginal!G14</f>
        <v>43817</v>
      </c>
      <c r="I58" s="16">
        <f>SASmarginal!H14</f>
        <v>64081</v>
      </c>
      <c r="J58" s="16">
        <f>SASmarginal!I14</f>
        <v>87607</v>
      </c>
      <c r="K58" s="16">
        <f>SASmarginal!J14</f>
        <v>120553</v>
      </c>
      <c r="L58" s="16">
        <f>SASmarginal!K14</f>
        <v>247006</v>
      </c>
      <c r="M58" s="173"/>
      <c r="N58" s="16">
        <f>SASmarginal!L14</f>
        <v>87633</v>
      </c>
      <c r="O58" s="16">
        <f>SASmarginal!M14</f>
        <v>128162</v>
      </c>
      <c r="P58" s="16">
        <f>SASmarginal!N14</f>
        <v>175214</v>
      </c>
      <c r="Q58" s="16">
        <f>SASmarginal!O14</f>
        <v>241107</v>
      </c>
      <c r="R58" s="16">
        <f>SASmarginal!P14</f>
        <v>494011</v>
      </c>
      <c r="S58" s="173"/>
      <c r="T58" s="16">
        <f>SASmarginal!Q14</f>
        <v>52580</v>
      </c>
      <c r="U58" s="16">
        <f>SASmarginal!R14</f>
        <v>76897</v>
      </c>
      <c r="V58" s="16">
        <f>SASmarginal!S14</f>
        <v>105129</v>
      </c>
      <c r="W58" s="16">
        <f>SASmarginal!T14</f>
        <v>144664</v>
      </c>
      <c r="X58" s="16">
        <f>SASmarginal!U14</f>
        <v>296407</v>
      </c>
      <c r="Y58" s="160"/>
    </row>
    <row r="59" spans="1:25" s="152" customFormat="1">
      <c r="A59" s="67">
        <f t="shared" si="165"/>
        <v>15</v>
      </c>
      <c r="B59" s="16">
        <f>SASmarginal!B15</f>
        <v>94707</v>
      </c>
      <c r="C59" s="16">
        <f>SASmarginal!C15</f>
        <v>139708</v>
      </c>
      <c r="D59" s="16">
        <f>SASmarginal!D15</f>
        <v>191741</v>
      </c>
      <c r="E59" s="16">
        <f>SASmarginal!E15</f>
        <v>264839</v>
      </c>
      <c r="F59" s="16">
        <f>SASmarginal!F15</f>
        <v>546389</v>
      </c>
      <c r="G59" s="173"/>
      <c r="H59" s="16">
        <f>SASmarginal!G15</f>
        <v>47353</v>
      </c>
      <c r="I59" s="16">
        <f>SASmarginal!H15</f>
        <v>69854</v>
      </c>
      <c r="J59" s="16">
        <f>SASmarginal!I15</f>
        <v>95870</v>
      </c>
      <c r="K59" s="16">
        <f>SASmarginal!J15</f>
        <v>132419</v>
      </c>
      <c r="L59" s="16">
        <f>SASmarginal!K15</f>
        <v>273195</v>
      </c>
      <c r="M59" s="173"/>
      <c r="N59" s="16">
        <f>SASmarginal!L15</f>
        <v>94707</v>
      </c>
      <c r="O59" s="16">
        <f>SASmarginal!M15</f>
        <v>139708</v>
      </c>
      <c r="P59" s="16">
        <f>SASmarginal!N15</f>
        <v>191741</v>
      </c>
      <c r="Q59" s="16">
        <f>SASmarginal!O15</f>
        <v>264839</v>
      </c>
      <c r="R59" s="16">
        <f>SASmarginal!P15</f>
        <v>546389</v>
      </c>
      <c r="S59" s="173"/>
      <c r="T59" s="16">
        <f>SASmarginal!Q15</f>
        <v>56824</v>
      </c>
      <c r="U59" s="16">
        <f>SASmarginal!R15</f>
        <v>83825</v>
      </c>
      <c r="V59" s="16">
        <f>SASmarginal!S15</f>
        <v>115044</v>
      </c>
      <c r="W59" s="16">
        <f>SASmarginal!T15</f>
        <v>158903</v>
      </c>
      <c r="X59" s="16">
        <f>SASmarginal!U15</f>
        <v>327833</v>
      </c>
      <c r="Y59" s="160"/>
    </row>
    <row r="60" spans="1:25" s="152" customFormat="1">
      <c r="A60" s="67">
        <f t="shared" si="165"/>
        <v>16</v>
      </c>
      <c r="B60" s="16">
        <f>SASmarginal!B16</f>
        <v>101578</v>
      </c>
      <c r="C60" s="16">
        <f>SASmarginal!C16</f>
        <v>151393</v>
      </c>
      <c r="D60" s="16">
        <f>SASmarginal!D16</f>
        <v>208194</v>
      </c>
      <c r="E60" s="16">
        <f>SASmarginal!E16</f>
        <v>288489</v>
      </c>
      <c r="F60" s="16">
        <f>SASmarginal!F16</f>
        <v>599304</v>
      </c>
      <c r="G60" s="173"/>
      <c r="H60" s="16">
        <f>SASmarginal!G16</f>
        <v>50789</v>
      </c>
      <c r="I60" s="16">
        <f>SASmarginal!H16</f>
        <v>75696</v>
      </c>
      <c r="J60" s="16">
        <f>SASmarginal!I16</f>
        <v>104097</v>
      </c>
      <c r="K60" s="16">
        <f>SASmarginal!J16</f>
        <v>144244</v>
      </c>
      <c r="L60" s="16">
        <f>SASmarginal!K16</f>
        <v>299652</v>
      </c>
      <c r="M60" s="173"/>
      <c r="N60" s="16">
        <f>SASmarginal!L16</f>
        <v>101578</v>
      </c>
      <c r="O60" s="16">
        <f>SASmarginal!M16</f>
        <v>151393</v>
      </c>
      <c r="P60" s="16">
        <f>SASmarginal!N16</f>
        <v>208194</v>
      </c>
      <c r="Q60" s="16">
        <f>SASmarginal!O16</f>
        <v>288489</v>
      </c>
      <c r="R60" s="16">
        <f>SASmarginal!P16</f>
        <v>599304</v>
      </c>
      <c r="S60" s="173"/>
      <c r="T60" s="16">
        <f>SASmarginal!Q16</f>
        <v>60947</v>
      </c>
      <c r="U60" s="16">
        <f>SASmarginal!R16</f>
        <v>90836</v>
      </c>
      <c r="V60" s="16">
        <f>SASmarginal!S16</f>
        <v>124916</v>
      </c>
      <c r="W60" s="16">
        <f>SASmarginal!T16</f>
        <v>173093</v>
      </c>
      <c r="X60" s="16">
        <f>SASmarginal!U16</f>
        <v>359582</v>
      </c>
      <c r="Y60" s="160"/>
    </row>
    <row r="61" spans="1:25" s="152" customFormat="1">
      <c r="A61" s="67">
        <f t="shared" si="165"/>
        <v>17</v>
      </c>
      <c r="B61" s="16">
        <f>SASmarginal!B17</f>
        <v>108487</v>
      </c>
      <c r="C61" s="16">
        <f>SASmarginal!C17</f>
        <v>162886</v>
      </c>
      <c r="D61" s="16">
        <f>SASmarginal!D17</f>
        <v>224655</v>
      </c>
      <c r="E61" s="16">
        <f>SASmarginal!E17</f>
        <v>312115</v>
      </c>
      <c r="F61" s="16">
        <f>SASmarginal!F17</f>
        <v>651410</v>
      </c>
      <c r="G61" s="173"/>
      <c r="H61" s="16">
        <f>SASmarginal!G17</f>
        <v>54244</v>
      </c>
      <c r="I61" s="16">
        <f>SASmarginal!H17</f>
        <v>81443</v>
      </c>
      <c r="J61" s="16">
        <f>SASmarginal!I17</f>
        <v>112328</v>
      </c>
      <c r="K61" s="16">
        <f>SASmarginal!J17</f>
        <v>156057</v>
      </c>
      <c r="L61" s="16">
        <f>SASmarginal!K17</f>
        <v>325705</v>
      </c>
      <c r="M61" s="173"/>
      <c r="N61" s="16">
        <f>SASmarginal!L17</f>
        <v>108487</v>
      </c>
      <c r="O61" s="16">
        <f>SASmarginal!M17</f>
        <v>162886</v>
      </c>
      <c r="P61" s="16">
        <f>SASmarginal!N17</f>
        <v>224655</v>
      </c>
      <c r="Q61" s="16">
        <f>SASmarginal!O17</f>
        <v>312115</v>
      </c>
      <c r="R61" s="16">
        <f>SASmarginal!P17</f>
        <v>651410</v>
      </c>
      <c r="S61" s="173"/>
      <c r="T61" s="16">
        <f>SASmarginal!Q17</f>
        <v>65092</v>
      </c>
      <c r="U61" s="16">
        <f>SASmarginal!R17</f>
        <v>97731</v>
      </c>
      <c r="V61" s="16">
        <f>SASmarginal!S17</f>
        <v>134793</v>
      </c>
      <c r="W61" s="16">
        <f>SASmarginal!T17</f>
        <v>187269</v>
      </c>
      <c r="X61" s="16">
        <f>SASmarginal!U17</f>
        <v>390915</v>
      </c>
      <c r="Y61" s="160"/>
    </row>
    <row r="62" spans="1:25" s="152" customFormat="1">
      <c r="A62" s="67">
        <f t="shared" si="165"/>
        <v>18</v>
      </c>
      <c r="B62" s="16">
        <f>SASmarginal!B18</f>
        <v>115282</v>
      </c>
      <c r="C62" s="16">
        <f>SASmarginal!C18</f>
        <v>174043</v>
      </c>
      <c r="D62" s="16">
        <f>SASmarginal!D18</f>
        <v>241245</v>
      </c>
      <c r="E62" s="16">
        <f>SASmarginal!E18</f>
        <v>335751</v>
      </c>
      <c r="F62" s="16">
        <f>SASmarginal!F18</f>
        <v>702665</v>
      </c>
      <c r="G62" s="173"/>
      <c r="H62" s="16">
        <f>SASmarginal!G18</f>
        <v>57641</v>
      </c>
      <c r="I62" s="16">
        <f>SASmarginal!H18</f>
        <v>87022</v>
      </c>
      <c r="J62" s="16">
        <f>SASmarginal!I18</f>
        <v>120623</v>
      </c>
      <c r="K62" s="16">
        <f>SASmarginal!J18</f>
        <v>167876</v>
      </c>
      <c r="L62" s="16">
        <f>SASmarginal!K18</f>
        <v>351333</v>
      </c>
      <c r="M62" s="173"/>
      <c r="N62" s="16">
        <f>SASmarginal!L18</f>
        <v>115282</v>
      </c>
      <c r="O62" s="16">
        <f>SASmarginal!M18</f>
        <v>174043</v>
      </c>
      <c r="P62" s="16">
        <f>SASmarginal!N18</f>
        <v>241245</v>
      </c>
      <c r="Q62" s="16">
        <f>SASmarginal!O18</f>
        <v>335751</v>
      </c>
      <c r="R62" s="16">
        <f>SASmarginal!P18</f>
        <v>702665</v>
      </c>
      <c r="S62" s="173"/>
      <c r="T62" s="16">
        <f>SASmarginal!Q18</f>
        <v>69169</v>
      </c>
      <c r="U62" s="16">
        <f>SASmarginal!R18</f>
        <v>104426</v>
      </c>
      <c r="V62" s="16">
        <f>SASmarginal!S18</f>
        <v>144747</v>
      </c>
      <c r="W62" s="16">
        <f>SASmarginal!T18</f>
        <v>201451</v>
      </c>
      <c r="X62" s="16">
        <f>SASmarginal!U18</f>
        <v>421691</v>
      </c>
      <c r="Y62" s="160"/>
    </row>
    <row r="63" spans="1:25" s="152" customFormat="1">
      <c r="A63" s="67">
        <f t="shared" si="165"/>
        <v>19</v>
      </c>
      <c r="B63" s="16">
        <f>SASmarginal!B19</f>
        <v>121945</v>
      </c>
      <c r="C63" s="16">
        <f>SASmarginal!C19</f>
        <v>185142</v>
      </c>
      <c r="D63" s="16">
        <f>SASmarginal!D19</f>
        <v>257934</v>
      </c>
      <c r="E63" s="16">
        <f>SASmarginal!E19</f>
        <v>359165</v>
      </c>
      <c r="F63" s="16">
        <f>SASmarginal!F19</f>
        <v>753146</v>
      </c>
      <c r="G63" s="173"/>
      <c r="H63" s="16">
        <f>SASmarginal!G19</f>
        <v>60973</v>
      </c>
      <c r="I63" s="16">
        <f>SASmarginal!H19</f>
        <v>92571</v>
      </c>
      <c r="J63" s="16">
        <f>SASmarginal!I19</f>
        <v>128967</v>
      </c>
      <c r="K63" s="16">
        <f>SASmarginal!J19</f>
        <v>179583</v>
      </c>
      <c r="L63" s="16">
        <f>SASmarginal!K19</f>
        <v>376573</v>
      </c>
      <c r="M63" s="173"/>
      <c r="N63" s="16">
        <f>SASmarginal!L19</f>
        <v>121945</v>
      </c>
      <c r="O63" s="16">
        <f>SASmarginal!M19</f>
        <v>185142</v>
      </c>
      <c r="P63" s="16">
        <f>SASmarginal!N19</f>
        <v>257934</v>
      </c>
      <c r="Q63" s="16">
        <f>SASmarginal!O19</f>
        <v>359165</v>
      </c>
      <c r="R63" s="16">
        <f>SASmarginal!P19</f>
        <v>753146</v>
      </c>
      <c r="S63" s="173"/>
      <c r="T63" s="16">
        <f>SASmarginal!Q19</f>
        <v>73167</v>
      </c>
      <c r="U63" s="16">
        <f>SASmarginal!R19</f>
        <v>111085</v>
      </c>
      <c r="V63" s="16">
        <f>SASmarginal!S19</f>
        <v>154760</v>
      </c>
      <c r="W63" s="16">
        <f>SASmarginal!T19</f>
        <v>215499</v>
      </c>
      <c r="X63" s="16">
        <f>SASmarginal!U19</f>
        <v>452252</v>
      </c>
      <c r="Y63" s="160"/>
    </row>
    <row r="64" spans="1:25" s="152" customFormat="1">
      <c r="A64" s="67">
        <f t="shared" si="165"/>
        <v>20</v>
      </c>
      <c r="B64" s="16">
        <f>SASmarginal!B20</f>
        <v>128660</v>
      </c>
      <c r="C64" s="16">
        <f>SASmarginal!C20</f>
        <v>196320</v>
      </c>
      <c r="D64" s="16">
        <f>SASmarginal!D20</f>
        <v>274325</v>
      </c>
      <c r="E64" s="16">
        <f>SASmarginal!E20</f>
        <v>382758</v>
      </c>
      <c r="F64" s="16">
        <f>SASmarginal!F20</f>
        <v>802783</v>
      </c>
      <c r="G64" s="173"/>
      <c r="H64" s="16">
        <f>SASmarginal!G20</f>
        <v>64330</v>
      </c>
      <c r="I64" s="16">
        <f>SASmarginal!H20</f>
        <v>98160</v>
      </c>
      <c r="J64" s="16">
        <f>SASmarginal!I20</f>
        <v>137163</v>
      </c>
      <c r="K64" s="16">
        <f>SASmarginal!J20</f>
        <v>191379</v>
      </c>
      <c r="L64" s="16">
        <f>SASmarginal!K20</f>
        <v>401392</v>
      </c>
      <c r="M64" s="173"/>
      <c r="N64" s="16">
        <f>SASmarginal!L20</f>
        <v>128660</v>
      </c>
      <c r="O64" s="16">
        <f>SASmarginal!M20</f>
        <v>196320</v>
      </c>
      <c r="P64" s="16">
        <f>SASmarginal!N20</f>
        <v>274325</v>
      </c>
      <c r="Q64" s="16">
        <f>SASmarginal!O20</f>
        <v>382758</v>
      </c>
      <c r="R64" s="16">
        <f>SASmarginal!P20</f>
        <v>802783</v>
      </c>
      <c r="S64" s="173"/>
      <c r="T64" s="16">
        <f>SASmarginal!Q20</f>
        <v>77196</v>
      </c>
      <c r="U64" s="16">
        <f>SASmarginal!R20</f>
        <v>117792</v>
      </c>
      <c r="V64" s="16">
        <f>SASmarginal!S20</f>
        <v>164595</v>
      </c>
      <c r="W64" s="16">
        <f>SASmarginal!T20</f>
        <v>229655</v>
      </c>
      <c r="X64" s="16">
        <f>SASmarginal!U20</f>
        <v>482436</v>
      </c>
      <c r="Y64" s="160"/>
    </row>
    <row r="65" spans="1:25" s="152" customFormat="1">
      <c r="A65" s="67">
        <f t="shared" si="165"/>
        <v>21</v>
      </c>
      <c r="B65" s="16">
        <f>SASmarginal!B21</f>
        <v>135323</v>
      </c>
      <c r="C65" s="16">
        <f>SASmarginal!C21</f>
        <v>207292</v>
      </c>
      <c r="D65" s="16">
        <f>SASmarginal!D21</f>
        <v>290664</v>
      </c>
      <c r="E65" s="16">
        <f>SASmarginal!E21</f>
        <v>406398</v>
      </c>
      <c r="F65" s="16">
        <f>SASmarginal!F21</f>
        <v>851582</v>
      </c>
      <c r="G65" s="173"/>
      <c r="H65" s="16">
        <f>SASmarginal!G21</f>
        <v>67662</v>
      </c>
      <c r="I65" s="16">
        <f>SASmarginal!H21</f>
        <v>103646</v>
      </c>
      <c r="J65" s="16">
        <f>SASmarginal!I21</f>
        <v>145332</v>
      </c>
      <c r="K65" s="16">
        <f>SASmarginal!J21</f>
        <v>203199</v>
      </c>
      <c r="L65" s="16">
        <f>SASmarginal!K21</f>
        <v>425791</v>
      </c>
      <c r="M65" s="173"/>
      <c r="N65" s="16">
        <f>SASmarginal!L21</f>
        <v>135323</v>
      </c>
      <c r="O65" s="16">
        <f>SASmarginal!M21</f>
        <v>207292</v>
      </c>
      <c r="P65" s="16">
        <f>SASmarginal!N21</f>
        <v>290664</v>
      </c>
      <c r="Q65" s="16">
        <f>SASmarginal!O21</f>
        <v>406398</v>
      </c>
      <c r="R65" s="16">
        <f>SASmarginal!P21</f>
        <v>851582</v>
      </c>
      <c r="S65" s="173"/>
      <c r="T65" s="16">
        <f>SASmarginal!Q21</f>
        <v>81194</v>
      </c>
      <c r="U65" s="16">
        <f>SASmarginal!R21</f>
        <v>124375</v>
      </c>
      <c r="V65" s="16">
        <f>SASmarginal!S21</f>
        <v>174398</v>
      </c>
      <c r="W65" s="16">
        <f>SASmarginal!T21</f>
        <v>243839</v>
      </c>
      <c r="X65" s="16">
        <f>SASmarginal!U21</f>
        <v>512284</v>
      </c>
      <c r="Y65" s="160"/>
    </row>
    <row r="66" spans="1:25" s="152" customFormat="1">
      <c r="A66" s="67">
        <f t="shared" si="165"/>
        <v>22</v>
      </c>
      <c r="B66" s="16">
        <f>SASmarginal!B22</f>
        <v>141600</v>
      </c>
      <c r="C66" s="16">
        <f>SASmarginal!C22</f>
        <v>218158</v>
      </c>
      <c r="D66" s="16">
        <f>SASmarginal!D22</f>
        <v>306669</v>
      </c>
      <c r="E66" s="16">
        <f>SASmarginal!E22</f>
        <v>429582</v>
      </c>
      <c r="F66" s="16">
        <f>SASmarginal!F22</f>
        <v>899603</v>
      </c>
      <c r="G66" s="173"/>
      <c r="H66" s="16">
        <f>SASmarginal!G22</f>
        <v>70800</v>
      </c>
      <c r="I66" s="16">
        <f>SASmarginal!H22</f>
        <v>109079</v>
      </c>
      <c r="J66" s="16">
        <f>SASmarginal!I22</f>
        <v>153334</v>
      </c>
      <c r="K66" s="16">
        <f>SASmarginal!J22</f>
        <v>214791</v>
      </c>
      <c r="L66" s="16">
        <f>SASmarginal!K22</f>
        <v>449802</v>
      </c>
      <c r="M66" s="173"/>
      <c r="N66" s="16">
        <f>SASmarginal!L22</f>
        <v>141600</v>
      </c>
      <c r="O66" s="16">
        <f>SASmarginal!M22</f>
        <v>218158</v>
      </c>
      <c r="P66" s="16">
        <f>SASmarginal!N22</f>
        <v>306669</v>
      </c>
      <c r="Q66" s="16">
        <f>SASmarginal!O22</f>
        <v>429582</v>
      </c>
      <c r="R66" s="16">
        <f>SASmarginal!P22</f>
        <v>899603</v>
      </c>
      <c r="S66" s="173"/>
      <c r="T66" s="16">
        <f>SASmarginal!Q22</f>
        <v>84960</v>
      </c>
      <c r="U66" s="16">
        <f>SASmarginal!R22</f>
        <v>130895</v>
      </c>
      <c r="V66" s="16">
        <f>SASmarginal!S22</f>
        <v>184001</v>
      </c>
      <c r="W66" s="16">
        <f>SASmarginal!T22</f>
        <v>257749</v>
      </c>
      <c r="X66" s="16">
        <f>SASmarginal!U22</f>
        <v>541594</v>
      </c>
      <c r="Y66" s="160"/>
    </row>
    <row r="67" spans="1:25" s="152" customFormat="1">
      <c r="A67" s="67">
        <f t="shared" si="165"/>
        <v>23</v>
      </c>
      <c r="B67" s="16">
        <f>SASmarginal!B23</f>
        <v>147809</v>
      </c>
      <c r="C67" s="16">
        <f>SASmarginal!C23</f>
        <v>228975</v>
      </c>
      <c r="D67" s="16">
        <f>SASmarginal!D23</f>
        <v>322712</v>
      </c>
      <c r="E67" s="16">
        <f>SASmarginal!E23</f>
        <v>452239</v>
      </c>
      <c r="F67" s="16">
        <f>SASmarginal!F23</f>
        <v>946788</v>
      </c>
      <c r="G67" s="173"/>
      <c r="H67" s="16">
        <f>SASmarginal!G23</f>
        <v>73904</v>
      </c>
      <c r="I67" s="16">
        <f>SASmarginal!H23</f>
        <v>114488</v>
      </c>
      <c r="J67" s="16">
        <f>SASmarginal!I23</f>
        <v>161356</v>
      </c>
      <c r="K67" s="16">
        <f>SASmarginal!J23</f>
        <v>226119</v>
      </c>
      <c r="L67" s="16">
        <f>SASmarginal!K23</f>
        <v>473394</v>
      </c>
      <c r="M67" s="173"/>
      <c r="N67" s="16">
        <f>SASmarginal!L23</f>
        <v>147809</v>
      </c>
      <c r="O67" s="16">
        <f>SASmarginal!M23</f>
        <v>228975</v>
      </c>
      <c r="P67" s="16">
        <f>SASmarginal!N23</f>
        <v>322712</v>
      </c>
      <c r="Q67" s="16">
        <f>SASmarginal!O23</f>
        <v>452239</v>
      </c>
      <c r="R67" s="16">
        <f>SASmarginal!P23</f>
        <v>946788</v>
      </c>
      <c r="S67" s="173"/>
      <c r="T67" s="16">
        <f>SASmarginal!Q23</f>
        <v>88685</v>
      </c>
      <c r="U67" s="16">
        <f>SASmarginal!R23</f>
        <v>137385</v>
      </c>
      <c r="V67" s="16">
        <f>SASmarginal!S23</f>
        <v>193627</v>
      </c>
      <c r="W67" s="16">
        <f>SASmarginal!T23</f>
        <v>271343</v>
      </c>
      <c r="X67" s="16">
        <f>SASmarginal!U23</f>
        <v>570511</v>
      </c>
      <c r="Y67" s="160"/>
    </row>
    <row r="68" spans="1:25" s="152" customFormat="1">
      <c r="A68" s="67">
        <f>A69-1</f>
        <v>24</v>
      </c>
      <c r="B68" s="16">
        <f>SASmarginal!B24</f>
        <v>153911</v>
      </c>
      <c r="C68" s="16">
        <f>SASmarginal!C24</f>
        <v>239379</v>
      </c>
      <c r="D68" s="16">
        <f>SASmarginal!D24</f>
        <v>338327</v>
      </c>
      <c r="E68" s="16">
        <f>SASmarginal!E24</f>
        <v>474734</v>
      </c>
      <c r="F68" s="16">
        <f>SASmarginal!F24</f>
        <v>993187</v>
      </c>
      <c r="G68" s="173"/>
      <c r="H68" s="16">
        <f>SASmarginal!G24</f>
        <v>76955</v>
      </c>
      <c r="I68" s="16">
        <f>SASmarginal!H24</f>
        <v>119690</v>
      </c>
      <c r="J68" s="16">
        <f>SASmarginal!I24</f>
        <v>169164</v>
      </c>
      <c r="K68" s="16">
        <f>SASmarginal!J24</f>
        <v>237367</v>
      </c>
      <c r="L68" s="16">
        <f>SASmarginal!K24</f>
        <v>496593</v>
      </c>
      <c r="M68" s="173"/>
      <c r="N68" s="16">
        <f>SASmarginal!L24</f>
        <v>153911</v>
      </c>
      <c r="O68" s="16">
        <f>SASmarginal!M24</f>
        <v>239379</v>
      </c>
      <c r="P68" s="16">
        <f>SASmarginal!N24</f>
        <v>338327</v>
      </c>
      <c r="Q68" s="16">
        <f>SASmarginal!O24</f>
        <v>474734</v>
      </c>
      <c r="R68" s="16">
        <f>SASmarginal!P24</f>
        <v>993187</v>
      </c>
      <c r="S68" s="173"/>
      <c r="T68" s="16">
        <f>SASmarginal!Q24</f>
        <v>92347</v>
      </c>
      <c r="U68" s="16">
        <f>SASmarginal!R24</f>
        <v>143628</v>
      </c>
      <c r="V68" s="16">
        <f>SASmarginal!S24</f>
        <v>202996</v>
      </c>
      <c r="W68" s="16">
        <f>SASmarginal!T24</f>
        <v>284840</v>
      </c>
      <c r="X68" s="16">
        <f>SASmarginal!U24</f>
        <v>599031</v>
      </c>
      <c r="Y68" s="160"/>
    </row>
    <row r="69" spans="1:25">
      <c r="A69" s="13">
        <v>25</v>
      </c>
      <c r="B69" s="16">
        <f>SASmarginal!B25</f>
        <v>160020</v>
      </c>
      <c r="C69" s="16">
        <f>SASmarginal!C25</f>
        <v>249679</v>
      </c>
      <c r="D69" s="16">
        <f>SASmarginal!D25</f>
        <v>353618</v>
      </c>
      <c r="E69" s="16">
        <f>SASmarginal!E25</f>
        <v>497121</v>
      </c>
      <c r="F69" s="16">
        <f>SASmarginal!F25</f>
        <v>1038795</v>
      </c>
      <c r="H69" s="16">
        <f>SASmarginal!G25</f>
        <v>80010</v>
      </c>
      <c r="I69" s="16">
        <f>SASmarginal!H25</f>
        <v>124839</v>
      </c>
      <c r="J69" s="16">
        <f>SASmarginal!I25</f>
        <v>176809</v>
      </c>
      <c r="K69" s="16">
        <f>SASmarginal!J25</f>
        <v>248560</v>
      </c>
      <c r="L69" s="16">
        <f>SASmarginal!K25</f>
        <v>519398</v>
      </c>
      <c r="N69" s="16">
        <f>SASmarginal!L25</f>
        <v>160020</v>
      </c>
      <c r="O69" s="16">
        <f>SASmarginal!M25</f>
        <v>249679</v>
      </c>
      <c r="P69" s="16">
        <f>SASmarginal!N25</f>
        <v>353618</v>
      </c>
      <c r="Q69" s="16">
        <f>SASmarginal!O25</f>
        <v>497121</v>
      </c>
      <c r="R69" s="16">
        <f>SASmarginal!P25</f>
        <v>1038795</v>
      </c>
      <c r="T69" s="16">
        <f>SASmarginal!Q25</f>
        <v>96012</v>
      </c>
      <c r="U69" s="16">
        <f>SASmarginal!R25</f>
        <v>149807</v>
      </c>
      <c r="V69" s="16">
        <f>SASmarginal!S25</f>
        <v>212171</v>
      </c>
      <c r="W69" s="16">
        <f>SASmarginal!T25</f>
        <v>298273</v>
      </c>
      <c r="X69" s="16">
        <f>SASmarginal!U25</f>
        <v>626950</v>
      </c>
    </row>
    <row r="70" spans="1:25">
      <c r="A70" s="13">
        <f>A69+1</f>
        <v>26</v>
      </c>
      <c r="B70" s="16">
        <f>SASmarginal!B26</f>
        <v>166006</v>
      </c>
      <c r="C70" s="16">
        <f>SASmarginal!C26</f>
        <v>259527</v>
      </c>
      <c r="D70" s="16">
        <f>SASmarginal!D26</f>
        <v>368793</v>
      </c>
      <c r="E70" s="16">
        <f>SASmarginal!E26</f>
        <v>519380</v>
      </c>
      <c r="F70" s="16">
        <f>SASmarginal!F26</f>
        <v>1083610</v>
      </c>
      <c r="H70" s="16">
        <f>SASmarginal!G26</f>
        <v>83003</v>
      </c>
      <c r="I70" s="16">
        <f>SASmarginal!H26</f>
        <v>129764</v>
      </c>
      <c r="J70" s="16">
        <f>SASmarginal!I26</f>
        <v>184397</v>
      </c>
      <c r="K70" s="16">
        <f>SASmarginal!J26</f>
        <v>259690</v>
      </c>
      <c r="L70" s="16">
        <f>SASmarginal!K26</f>
        <v>541805</v>
      </c>
      <c r="N70" s="16">
        <f>SASmarginal!L26</f>
        <v>166006</v>
      </c>
      <c r="O70" s="16">
        <f>SASmarginal!M26</f>
        <v>259527</v>
      </c>
      <c r="P70" s="16">
        <f>SASmarginal!N26</f>
        <v>368793</v>
      </c>
      <c r="Q70" s="16">
        <f>SASmarginal!O26</f>
        <v>519380</v>
      </c>
      <c r="R70" s="16">
        <f>SASmarginal!P26</f>
        <v>1083610</v>
      </c>
      <c r="T70" s="16">
        <f>SASmarginal!Q26</f>
        <v>99603</v>
      </c>
      <c r="U70" s="16">
        <f>SASmarginal!R26</f>
        <v>155716</v>
      </c>
      <c r="V70" s="16">
        <f>SASmarginal!S26</f>
        <v>221276</v>
      </c>
      <c r="W70" s="16">
        <f>SASmarginal!T26</f>
        <v>311628</v>
      </c>
      <c r="X70" s="16">
        <f>SASmarginal!U26</f>
        <v>654468</v>
      </c>
    </row>
    <row r="71" spans="1:25">
      <c r="A71" s="13">
        <f t="shared" ref="A71:A93" si="166">A70+1</f>
        <v>27</v>
      </c>
      <c r="B71" s="16">
        <f>SASmarginal!B27</f>
        <v>171889</v>
      </c>
      <c r="C71" s="16">
        <f>SASmarginal!C27</f>
        <v>269386</v>
      </c>
      <c r="D71" s="16">
        <f>SASmarginal!D27</f>
        <v>383761</v>
      </c>
      <c r="E71" s="16">
        <f>SASmarginal!E27</f>
        <v>541112</v>
      </c>
      <c r="F71" s="16">
        <f>SASmarginal!F27</f>
        <v>1127669</v>
      </c>
      <c r="H71" s="16">
        <f>SASmarginal!G27</f>
        <v>85944</v>
      </c>
      <c r="I71" s="16">
        <f>SASmarginal!H27</f>
        <v>134693</v>
      </c>
      <c r="J71" s="16">
        <f>SASmarginal!I27</f>
        <v>191881</v>
      </c>
      <c r="K71" s="16">
        <f>SASmarginal!J27</f>
        <v>270556</v>
      </c>
      <c r="L71" s="16">
        <f>SASmarginal!K27</f>
        <v>563834</v>
      </c>
      <c r="N71" s="16">
        <f>SASmarginal!L27</f>
        <v>171889</v>
      </c>
      <c r="O71" s="16">
        <f>SASmarginal!M27</f>
        <v>269386</v>
      </c>
      <c r="P71" s="16">
        <f>SASmarginal!N27</f>
        <v>383761</v>
      </c>
      <c r="Q71" s="16">
        <f>SASmarginal!O27</f>
        <v>541112</v>
      </c>
      <c r="R71" s="16">
        <f>SASmarginal!P27</f>
        <v>1127669</v>
      </c>
      <c r="T71" s="16">
        <f>SASmarginal!Q27</f>
        <v>103133</v>
      </c>
      <c r="U71" s="16">
        <f>SASmarginal!R27</f>
        <v>161631</v>
      </c>
      <c r="V71" s="16">
        <f>SASmarginal!S27</f>
        <v>230257</v>
      </c>
      <c r="W71" s="16">
        <f>SASmarginal!T27</f>
        <v>324667</v>
      </c>
      <c r="X71" s="16">
        <f>SASmarginal!U27</f>
        <v>681976</v>
      </c>
    </row>
    <row r="72" spans="1:25">
      <c r="A72" s="13">
        <f t="shared" si="166"/>
        <v>28</v>
      </c>
      <c r="B72" s="16">
        <f>SASmarginal!B28</f>
        <v>177458</v>
      </c>
      <c r="C72" s="16">
        <f>SASmarginal!C28</f>
        <v>279056</v>
      </c>
      <c r="D72" s="16">
        <f>SASmarginal!D28</f>
        <v>398471</v>
      </c>
      <c r="E72" s="16">
        <f>SASmarginal!E28</f>
        <v>562734</v>
      </c>
      <c r="F72" s="16">
        <f>SASmarginal!F28</f>
        <v>1170964</v>
      </c>
      <c r="H72" s="16">
        <f>SASmarginal!G28</f>
        <v>88729</v>
      </c>
      <c r="I72" s="16">
        <f>SASmarginal!H28</f>
        <v>139528</v>
      </c>
      <c r="J72" s="16">
        <f>SASmarginal!I28</f>
        <v>199235</v>
      </c>
      <c r="K72" s="16">
        <f>SASmarginal!J28</f>
        <v>281367</v>
      </c>
      <c r="L72" s="16">
        <f>SASmarginal!K28</f>
        <v>585482</v>
      </c>
      <c r="N72" s="16">
        <f>SASmarginal!L28</f>
        <v>177458</v>
      </c>
      <c r="O72" s="16">
        <f>SASmarginal!M28</f>
        <v>279056</v>
      </c>
      <c r="P72" s="16">
        <f>SASmarginal!N28</f>
        <v>398471</v>
      </c>
      <c r="Q72" s="16">
        <f>SASmarginal!O28</f>
        <v>562734</v>
      </c>
      <c r="R72" s="16">
        <f>SASmarginal!P28</f>
        <v>1170964</v>
      </c>
      <c r="T72" s="16">
        <f>SASmarginal!Q28</f>
        <v>106475</v>
      </c>
      <c r="U72" s="16">
        <f>SASmarginal!R28</f>
        <v>167434</v>
      </c>
      <c r="V72" s="16">
        <f>SASmarginal!S28</f>
        <v>239082</v>
      </c>
      <c r="W72" s="16">
        <f>SASmarginal!T28</f>
        <v>337641</v>
      </c>
      <c r="X72" s="16">
        <f>SASmarginal!U28</f>
        <v>708605</v>
      </c>
    </row>
    <row r="73" spans="1:25">
      <c r="A73" s="13">
        <f t="shared" si="166"/>
        <v>29</v>
      </c>
      <c r="B73" s="16">
        <f>SASmarginal!B29</f>
        <v>183017</v>
      </c>
      <c r="C73" s="16">
        <f>SASmarginal!C29</f>
        <v>288560</v>
      </c>
      <c r="D73" s="16">
        <f>SASmarginal!D29</f>
        <v>412717</v>
      </c>
      <c r="E73" s="16">
        <f>SASmarginal!E29</f>
        <v>583791</v>
      </c>
      <c r="F73" s="16">
        <f>SASmarginal!F29</f>
        <v>1213525</v>
      </c>
      <c r="H73" s="16">
        <f>SASmarginal!G29</f>
        <v>91509</v>
      </c>
      <c r="I73" s="16">
        <f>SASmarginal!H29</f>
        <v>144280</v>
      </c>
      <c r="J73" s="16">
        <f>SASmarginal!I29</f>
        <v>206359</v>
      </c>
      <c r="K73" s="16">
        <f>SASmarginal!J29</f>
        <v>291896</v>
      </c>
      <c r="L73" s="16">
        <f>SASmarginal!K29</f>
        <v>606762</v>
      </c>
      <c r="N73" s="16">
        <f>SASmarginal!L29</f>
        <v>183017</v>
      </c>
      <c r="O73" s="16">
        <f>SASmarginal!M29</f>
        <v>288560</v>
      </c>
      <c r="P73" s="16">
        <f>SASmarginal!N29</f>
        <v>412717</v>
      </c>
      <c r="Q73" s="16">
        <f>SASmarginal!O29</f>
        <v>583791</v>
      </c>
      <c r="R73" s="16">
        <f>SASmarginal!P29</f>
        <v>1213525</v>
      </c>
      <c r="T73" s="16">
        <f>SASmarginal!Q29</f>
        <v>109810</v>
      </c>
      <c r="U73" s="16">
        <f>SASmarginal!R29</f>
        <v>173136</v>
      </c>
      <c r="V73" s="16">
        <f>SASmarginal!S29</f>
        <v>247630</v>
      </c>
      <c r="W73" s="16">
        <f>SASmarginal!T29</f>
        <v>350275</v>
      </c>
      <c r="X73" s="16">
        <f>SASmarginal!U29</f>
        <v>734841</v>
      </c>
    </row>
    <row r="74" spans="1:25">
      <c r="A74" s="13">
        <f t="shared" si="166"/>
        <v>30</v>
      </c>
      <c r="B74" s="16">
        <f>SASmarginal!B30</f>
        <v>188549</v>
      </c>
      <c r="C74" s="16">
        <f>SASmarginal!C30</f>
        <v>297796</v>
      </c>
      <c r="D74" s="16">
        <f>SASmarginal!D30</f>
        <v>427144</v>
      </c>
      <c r="E74" s="16">
        <f>SASmarginal!E30</f>
        <v>604911</v>
      </c>
      <c r="F74" s="16">
        <f>SASmarginal!F30</f>
        <v>1255342</v>
      </c>
      <c r="H74" s="16">
        <f>SASmarginal!G30</f>
        <v>94274</v>
      </c>
      <c r="I74" s="16">
        <f>SASmarginal!H30</f>
        <v>148898</v>
      </c>
      <c r="J74" s="16">
        <f>SASmarginal!I30</f>
        <v>213572</v>
      </c>
      <c r="K74" s="16">
        <f>SASmarginal!J30</f>
        <v>302455</v>
      </c>
      <c r="L74" s="16">
        <f>SASmarginal!K30</f>
        <v>627671</v>
      </c>
      <c r="N74" s="16">
        <f>SASmarginal!L30</f>
        <v>188549</v>
      </c>
      <c r="O74" s="16">
        <f>SASmarginal!M30</f>
        <v>297796</v>
      </c>
      <c r="P74" s="16">
        <f>SASmarginal!N30</f>
        <v>427144</v>
      </c>
      <c r="Q74" s="16">
        <f>SASmarginal!O30</f>
        <v>604911</v>
      </c>
      <c r="R74" s="16">
        <f>SASmarginal!P30</f>
        <v>1255342</v>
      </c>
      <c r="T74" s="16">
        <f>SASmarginal!Q30</f>
        <v>113129</v>
      </c>
      <c r="U74" s="16">
        <f>SASmarginal!R30</f>
        <v>178678</v>
      </c>
      <c r="V74" s="16">
        <f>SASmarginal!S30</f>
        <v>256286</v>
      </c>
      <c r="W74" s="16">
        <f>SASmarginal!T30</f>
        <v>362946</v>
      </c>
      <c r="X74" s="16">
        <f>SASmarginal!U30</f>
        <v>760585</v>
      </c>
    </row>
    <row r="75" spans="1:25">
      <c r="A75" s="13">
        <f t="shared" si="166"/>
        <v>31</v>
      </c>
      <c r="B75" s="16">
        <f>SASmarginal!B31</f>
        <v>194018</v>
      </c>
      <c r="C75" s="16">
        <f>SASmarginal!C31</f>
        <v>306906</v>
      </c>
      <c r="D75" s="16">
        <f>SASmarginal!D31</f>
        <v>441438</v>
      </c>
      <c r="E75" s="16">
        <f>SASmarginal!E31</f>
        <v>625882</v>
      </c>
      <c r="F75" s="16">
        <f>SASmarginal!F31</f>
        <v>1296443</v>
      </c>
      <c r="H75" s="16">
        <f>SASmarginal!G31</f>
        <v>97009</v>
      </c>
      <c r="I75" s="16">
        <f>SASmarginal!H31</f>
        <v>153453</v>
      </c>
      <c r="J75" s="16">
        <f>SASmarginal!I31</f>
        <v>220719</v>
      </c>
      <c r="K75" s="16">
        <f>SASmarginal!J31</f>
        <v>312941</v>
      </c>
      <c r="L75" s="16">
        <f>SASmarginal!K31</f>
        <v>648222</v>
      </c>
      <c r="N75" s="16">
        <f>SASmarginal!L31</f>
        <v>194018</v>
      </c>
      <c r="O75" s="16">
        <f>SASmarginal!M31</f>
        <v>306906</v>
      </c>
      <c r="P75" s="16">
        <f>SASmarginal!N31</f>
        <v>441438</v>
      </c>
      <c r="Q75" s="16">
        <f>SASmarginal!O31</f>
        <v>625882</v>
      </c>
      <c r="R75" s="16">
        <f>SASmarginal!P31</f>
        <v>1296443</v>
      </c>
      <c r="T75" s="16">
        <f>SASmarginal!Q31</f>
        <v>116411</v>
      </c>
      <c r="U75" s="16">
        <f>SASmarginal!R31</f>
        <v>184144</v>
      </c>
      <c r="V75" s="16">
        <f>SASmarginal!S31</f>
        <v>264863</v>
      </c>
      <c r="W75" s="16">
        <f>SASmarginal!T31</f>
        <v>375529</v>
      </c>
      <c r="X75" s="16">
        <f>SASmarginal!U31</f>
        <v>786059</v>
      </c>
    </row>
    <row r="76" spans="1:25">
      <c r="A76" s="13">
        <f t="shared" si="166"/>
        <v>32</v>
      </c>
      <c r="B76" s="16">
        <f>SASmarginal!B32</f>
        <v>199441</v>
      </c>
      <c r="C76" s="16">
        <f>SASmarginal!C32</f>
        <v>315988</v>
      </c>
      <c r="D76" s="16">
        <f>SASmarginal!D32</f>
        <v>455069</v>
      </c>
      <c r="E76" s="16">
        <f>SASmarginal!E32</f>
        <v>646518</v>
      </c>
      <c r="F76" s="16">
        <f>SASmarginal!F32</f>
        <v>1336846</v>
      </c>
      <c r="H76" s="16">
        <f>SASmarginal!G32</f>
        <v>99720</v>
      </c>
      <c r="I76" s="16">
        <f>SASmarginal!H32</f>
        <v>157994</v>
      </c>
      <c r="J76" s="16">
        <f>SASmarginal!I32</f>
        <v>227535</v>
      </c>
      <c r="K76" s="16">
        <f>SASmarginal!J32</f>
        <v>323259</v>
      </c>
      <c r="L76" s="16">
        <f>SASmarginal!K32</f>
        <v>668423</v>
      </c>
      <c r="N76" s="16">
        <f>SASmarginal!L32</f>
        <v>199441</v>
      </c>
      <c r="O76" s="16">
        <f>SASmarginal!M32</f>
        <v>315988</v>
      </c>
      <c r="P76" s="16">
        <f>SASmarginal!N32</f>
        <v>455069</v>
      </c>
      <c r="Q76" s="16">
        <f>SASmarginal!O32</f>
        <v>646518</v>
      </c>
      <c r="R76" s="16">
        <f>SASmarginal!P32</f>
        <v>1336846</v>
      </c>
      <c r="T76" s="16">
        <f>SASmarginal!Q32</f>
        <v>119665</v>
      </c>
      <c r="U76" s="16">
        <f>SASmarginal!R32</f>
        <v>189593</v>
      </c>
      <c r="V76" s="16">
        <f>SASmarginal!S32</f>
        <v>273041</v>
      </c>
      <c r="W76" s="16">
        <f>SASmarginal!T32</f>
        <v>387911</v>
      </c>
      <c r="X76" s="16">
        <f>SASmarginal!U32</f>
        <v>810991</v>
      </c>
    </row>
    <row r="77" spans="1:25">
      <c r="A77" s="13">
        <f t="shared" si="166"/>
        <v>33</v>
      </c>
      <c r="B77" s="16">
        <f>SASmarginal!B33</f>
        <v>204558</v>
      </c>
      <c r="C77" s="16">
        <f>SASmarginal!C33</f>
        <v>324586</v>
      </c>
      <c r="D77" s="16">
        <f>SASmarginal!D33</f>
        <v>468362</v>
      </c>
      <c r="E77" s="16">
        <f>SASmarginal!E33</f>
        <v>666207</v>
      </c>
      <c r="F77" s="16">
        <f>SASmarginal!F33</f>
        <v>1376536</v>
      </c>
      <c r="H77" s="16">
        <f>SASmarginal!G33</f>
        <v>102279</v>
      </c>
      <c r="I77" s="16">
        <f>SASmarginal!H33</f>
        <v>162293</v>
      </c>
      <c r="J77" s="16">
        <f>SASmarginal!I33</f>
        <v>234181</v>
      </c>
      <c r="K77" s="16">
        <f>SASmarginal!J33</f>
        <v>333104</v>
      </c>
      <c r="L77" s="16">
        <f>SASmarginal!K33</f>
        <v>688268</v>
      </c>
      <c r="N77" s="16">
        <f>SASmarginal!L33</f>
        <v>204558</v>
      </c>
      <c r="O77" s="16">
        <f>SASmarginal!M33</f>
        <v>324586</v>
      </c>
      <c r="P77" s="16">
        <f>SASmarginal!N33</f>
        <v>468362</v>
      </c>
      <c r="Q77" s="16">
        <f>SASmarginal!O33</f>
        <v>666207</v>
      </c>
      <c r="R77" s="16">
        <f>SASmarginal!P33</f>
        <v>1376536</v>
      </c>
      <c r="T77" s="16">
        <f>SASmarginal!Q33</f>
        <v>122735</v>
      </c>
      <c r="U77" s="16">
        <f>SASmarginal!R33</f>
        <v>194752</v>
      </c>
      <c r="V77" s="16">
        <f>SASmarginal!S33</f>
        <v>281017</v>
      </c>
      <c r="W77" s="16">
        <f>SASmarginal!T33</f>
        <v>399724</v>
      </c>
      <c r="X77" s="16">
        <f>SASmarginal!U33</f>
        <v>835399</v>
      </c>
    </row>
    <row r="78" spans="1:25">
      <c r="A78" s="13">
        <f t="shared" si="166"/>
        <v>34</v>
      </c>
      <c r="B78" s="16">
        <f>SASmarginal!B34</f>
        <v>209393</v>
      </c>
      <c r="C78" s="16">
        <f>SASmarginal!C34</f>
        <v>332873</v>
      </c>
      <c r="D78" s="16">
        <f>SASmarginal!D34</f>
        <v>481214</v>
      </c>
      <c r="E78" s="16">
        <f>SASmarginal!E34</f>
        <v>684960</v>
      </c>
      <c r="F78" s="16">
        <f>SASmarginal!F34</f>
        <v>1415534</v>
      </c>
      <c r="H78" s="16">
        <f>SASmarginal!G34</f>
        <v>104696</v>
      </c>
      <c r="I78" s="16">
        <f>SASmarginal!H34</f>
        <v>166436</v>
      </c>
      <c r="J78" s="16">
        <f>SASmarginal!I34</f>
        <v>240607</v>
      </c>
      <c r="K78" s="16">
        <f>SASmarginal!J34</f>
        <v>342480</v>
      </c>
      <c r="L78" s="16">
        <f>SASmarginal!K34</f>
        <v>707767</v>
      </c>
      <c r="N78" s="16">
        <f>SASmarginal!L34</f>
        <v>209393</v>
      </c>
      <c r="O78" s="16">
        <f>SASmarginal!M34</f>
        <v>332873</v>
      </c>
      <c r="P78" s="16">
        <f>SASmarginal!N34</f>
        <v>481214</v>
      </c>
      <c r="Q78" s="16">
        <f>SASmarginal!O34</f>
        <v>684960</v>
      </c>
      <c r="R78" s="16">
        <f>SASmarginal!P34</f>
        <v>1415534</v>
      </c>
      <c r="T78" s="16">
        <f>SASmarginal!Q34</f>
        <v>125636</v>
      </c>
      <c r="U78" s="16">
        <f>SASmarginal!R34</f>
        <v>199724</v>
      </c>
      <c r="V78" s="16">
        <f>SASmarginal!S34</f>
        <v>288728</v>
      </c>
      <c r="W78" s="16">
        <f>SASmarginal!T34</f>
        <v>410976</v>
      </c>
      <c r="X78" s="16">
        <f>SASmarginal!U34</f>
        <v>859270</v>
      </c>
    </row>
    <row r="79" spans="1:25">
      <c r="A79" s="13">
        <f t="shared" si="166"/>
        <v>35</v>
      </c>
      <c r="B79" s="16">
        <f>SASmarginal!B35</f>
        <v>214221</v>
      </c>
      <c r="C79" s="16">
        <f>SASmarginal!C35</f>
        <v>340997</v>
      </c>
      <c r="D79" s="16">
        <f>SASmarginal!D35</f>
        <v>493557</v>
      </c>
      <c r="E79" s="16">
        <f>SASmarginal!E35</f>
        <v>703490</v>
      </c>
      <c r="F79" s="16">
        <f>SASmarginal!F35</f>
        <v>1453852</v>
      </c>
      <c r="H79" s="16">
        <f>SASmarginal!G35</f>
        <v>107110</v>
      </c>
      <c r="I79" s="16">
        <f>SASmarginal!H35</f>
        <v>170499</v>
      </c>
      <c r="J79" s="16">
        <f>SASmarginal!I35</f>
        <v>246779</v>
      </c>
      <c r="K79" s="16">
        <f>SASmarginal!J35</f>
        <v>351745</v>
      </c>
      <c r="L79" s="16">
        <f>SASmarginal!K35</f>
        <v>726926</v>
      </c>
      <c r="N79" s="16">
        <f>SASmarginal!L35</f>
        <v>214221</v>
      </c>
      <c r="O79" s="16">
        <f>SASmarginal!M35</f>
        <v>340997</v>
      </c>
      <c r="P79" s="16">
        <f>SASmarginal!N35</f>
        <v>493557</v>
      </c>
      <c r="Q79" s="16">
        <f>SASmarginal!O35</f>
        <v>703490</v>
      </c>
      <c r="R79" s="16">
        <f>SASmarginal!P35</f>
        <v>1453852</v>
      </c>
      <c r="T79" s="16">
        <f>SASmarginal!Q35</f>
        <v>128532</v>
      </c>
      <c r="U79" s="16">
        <f>SASmarginal!R35</f>
        <v>204598</v>
      </c>
      <c r="V79" s="16">
        <f>SASmarginal!S35</f>
        <v>296134</v>
      </c>
      <c r="W79" s="16">
        <f>SASmarginal!T35</f>
        <v>422094</v>
      </c>
      <c r="X79" s="16">
        <f>SASmarginal!U35</f>
        <v>882662</v>
      </c>
    </row>
    <row r="80" spans="1:25">
      <c r="A80" s="13">
        <f t="shared" si="166"/>
        <v>36</v>
      </c>
      <c r="B80" s="16">
        <f>SASmarginal!B36</f>
        <v>218687</v>
      </c>
      <c r="C80" s="16">
        <f>SASmarginal!C36</f>
        <v>348610</v>
      </c>
      <c r="D80" s="16">
        <f>SASmarginal!D36</f>
        <v>505268</v>
      </c>
      <c r="E80" s="16">
        <f>SASmarginal!E36</f>
        <v>721034</v>
      </c>
      <c r="F80" s="16">
        <f>SASmarginal!F36</f>
        <v>1491477</v>
      </c>
      <c r="H80" s="16">
        <f>SASmarginal!G36</f>
        <v>109344</v>
      </c>
      <c r="I80" s="16">
        <f>SASmarginal!H36</f>
        <v>174305</v>
      </c>
      <c r="J80" s="16">
        <f>SASmarginal!I36</f>
        <v>252634</v>
      </c>
      <c r="K80" s="16">
        <f>SASmarginal!J36</f>
        <v>360517</v>
      </c>
      <c r="L80" s="16">
        <f>SASmarginal!K36</f>
        <v>745739</v>
      </c>
      <c r="N80" s="16">
        <f>SASmarginal!L36</f>
        <v>218687</v>
      </c>
      <c r="O80" s="16">
        <f>SASmarginal!M36</f>
        <v>348610</v>
      </c>
      <c r="P80" s="16">
        <f>SASmarginal!N36</f>
        <v>505268</v>
      </c>
      <c r="Q80" s="16">
        <f>SASmarginal!O36</f>
        <v>721034</v>
      </c>
      <c r="R80" s="16">
        <f>SASmarginal!P36</f>
        <v>1491477</v>
      </c>
      <c r="T80" s="16">
        <f>SASmarginal!Q36</f>
        <v>131212</v>
      </c>
      <c r="U80" s="16">
        <f>SASmarginal!R36</f>
        <v>209166</v>
      </c>
      <c r="V80" s="16">
        <f>SASmarginal!S36</f>
        <v>303161</v>
      </c>
      <c r="W80" s="16">
        <f>SASmarginal!T36</f>
        <v>432620</v>
      </c>
      <c r="X80" s="16">
        <f>SASmarginal!U36</f>
        <v>905365</v>
      </c>
    </row>
    <row r="81" spans="1:25">
      <c r="A81" s="13">
        <f t="shared" si="166"/>
        <v>37</v>
      </c>
      <c r="B81" s="16">
        <f>SASmarginal!B37</f>
        <v>223030</v>
      </c>
      <c r="C81" s="16">
        <f>SASmarginal!C37</f>
        <v>355938</v>
      </c>
      <c r="D81" s="16">
        <f>SASmarginal!D37</f>
        <v>516833</v>
      </c>
      <c r="E81" s="16">
        <f>SASmarginal!E37</f>
        <v>737845</v>
      </c>
      <c r="F81" s="16">
        <f>SASmarginal!F37</f>
        <v>1528446</v>
      </c>
      <c r="H81" s="16">
        <f>SASmarginal!G37</f>
        <v>111515</v>
      </c>
      <c r="I81" s="16">
        <f>SASmarginal!H37</f>
        <v>177969</v>
      </c>
      <c r="J81" s="16">
        <f>SASmarginal!I37</f>
        <v>258417</v>
      </c>
      <c r="K81" s="16">
        <f>SASmarginal!J37</f>
        <v>368923</v>
      </c>
      <c r="L81" s="16">
        <f>SASmarginal!K37</f>
        <v>764223</v>
      </c>
      <c r="N81" s="16">
        <f>SASmarginal!L37</f>
        <v>223030</v>
      </c>
      <c r="O81" s="16">
        <f>SASmarginal!M37</f>
        <v>355938</v>
      </c>
      <c r="P81" s="16">
        <f>SASmarginal!N37</f>
        <v>516833</v>
      </c>
      <c r="Q81" s="16">
        <f>SASmarginal!O37</f>
        <v>737845</v>
      </c>
      <c r="R81" s="16">
        <f>SASmarginal!P37</f>
        <v>1528446</v>
      </c>
      <c r="T81" s="16">
        <f>SASmarginal!Q37</f>
        <v>133818</v>
      </c>
      <c r="U81" s="16">
        <f>SASmarginal!R37</f>
        <v>213563</v>
      </c>
      <c r="V81" s="16">
        <f>SASmarginal!S37</f>
        <v>310100</v>
      </c>
      <c r="W81" s="16">
        <f>SASmarginal!T37</f>
        <v>442707</v>
      </c>
      <c r="X81" s="16">
        <f>SASmarginal!U37</f>
        <v>927582</v>
      </c>
    </row>
    <row r="82" spans="1:25">
      <c r="A82" s="13">
        <f t="shared" si="166"/>
        <v>38</v>
      </c>
      <c r="B82" s="16">
        <f>SASmarginal!B38</f>
        <v>227251</v>
      </c>
      <c r="C82" s="16">
        <f>SASmarginal!C38</f>
        <v>363048</v>
      </c>
      <c r="D82" s="16">
        <f>SASmarginal!D38</f>
        <v>527409</v>
      </c>
      <c r="E82" s="16">
        <f>SASmarginal!E38</f>
        <v>753917</v>
      </c>
      <c r="F82" s="16">
        <f>SASmarginal!F38</f>
        <v>1564768</v>
      </c>
      <c r="H82" s="16">
        <f>SASmarginal!G38</f>
        <v>113626</v>
      </c>
      <c r="I82" s="16">
        <f>SASmarginal!H38</f>
        <v>181524</v>
      </c>
      <c r="J82" s="16">
        <f>SASmarginal!I38</f>
        <v>263704</v>
      </c>
      <c r="K82" s="16">
        <f>SASmarginal!J38</f>
        <v>376958</v>
      </c>
      <c r="L82" s="16">
        <f>SASmarginal!K38</f>
        <v>782384</v>
      </c>
      <c r="N82" s="16">
        <f>SASmarginal!L38</f>
        <v>227251</v>
      </c>
      <c r="O82" s="16">
        <f>SASmarginal!M38</f>
        <v>363048</v>
      </c>
      <c r="P82" s="16">
        <f>SASmarginal!N38</f>
        <v>527409</v>
      </c>
      <c r="Q82" s="16">
        <f>SASmarginal!O38</f>
        <v>753917</v>
      </c>
      <c r="R82" s="16">
        <f>SASmarginal!P38</f>
        <v>1564768</v>
      </c>
      <c r="T82" s="16">
        <f>SASmarginal!Q38</f>
        <v>136351</v>
      </c>
      <c r="U82" s="16">
        <f>SASmarginal!R38</f>
        <v>217829</v>
      </c>
      <c r="V82" s="16">
        <f>SASmarginal!S38</f>
        <v>316445</v>
      </c>
      <c r="W82" s="16">
        <f>SASmarginal!T38</f>
        <v>452350</v>
      </c>
      <c r="X82" s="16">
        <f>SASmarginal!U38</f>
        <v>949386</v>
      </c>
    </row>
    <row r="83" spans="1:25">
      <c r="A83" s="13">
        <f t="shared" si="166"/>
        <v>39</v>
      </c>
      <c r="B83" s="16">
        <f>SASmarginal!B39</f>
        <v>231383</v>
      </c>
      <c r="C83" s="16">
        <f>SASmarginal!C39</f>
        <v>369800</v>
      </c>
      <c r="D83" s="16">
        <f>SASmarginal!D39</f>
        <v>537827</v>
      </c>
      <c r="E83" s="16">
        <f>SASmarginal!E39</f>
        <v>769355</v>
      </c>
      <c r="F83" s="16">
        <f>SASmarginal!F39</f>
        <v>1599457</v>
      </c>
      <c r="H83" s="16">
        <f>SASmarginal!G39</f>
        <v>115692</v>
      </c>
      <c r="I83" s="16">
        <f>SASmarginal!H39</f>
        <v>184900</v>
      </c>
      <c r="J83" s="16">
        <f>SASmarginal!I39</f>
        <v>268914</v>
      </c>
      <c r="K83" s="16">
        <f>SASmarginal!J39</f>
        <v>384677</v>
      </c>
      <c r="L83" s="16">
        <f>SASmarginal!K39</f>
        <v>799728</v>
      </c>
      <c r="N83" s="16">
        <f>SASmarginal!L39</f>
        <v>231383</v>
      </c>
      <c r="O83" s="16">
        <f>SASmarginal!M39</f>
        <v>369800</v>
      </c>
      <c r="P83" s="16">
        <f>SASmarginal!N39</f>
        <v>537827</v>
      </c>
      <c r="Q83" s="16">
        <f>SASmarginal!O39</f>
        <v>769355</v>
      </c>
      <c r="R83" s="16">
        <f>SASmarginal!P39</f>
        <v>1599457</v>
      </c>
      <c r="T83" s="16">
        <f>SASmarginal!Q39</f>
        <v>138830</v>
      </c>
      <c r="U83" s="16">
        <f>SASmarginal!R39</f>
        <v>221880</v>
      </c>
      <c r="V83" s="16">
        <f>SASmarginal!S39</f>
        <v>322696</v>
      </c>
      <c r="W83" s="16">
        <f>SASmarginal!T39</f>
        <v>461613</v>
      </c>
      <c r="X83" s="16">
        <f>SASmarginal!U39</f>
        <v>970199</v>
      </c>
    </row>
    <row r="84" spans="1:25">
      <c r="A84" s="13">
        <f t="shared" si="166"/>
        <v>40</v>
      </c>
      <c r="B84" s="16">
        <f>SASmarginal!B40</f>
        <v>235357</v>
      </c>
      <c r="C84" s="16">
        <f>SASmarginal!C40</f>
        <v>376374</v>
      </c>
      <c r="D84" s="16">
        <f>SASmarginal!D40</f>
        <v>547647</v>
      </c>
      <c r="E84" s="16">
        <f>SASmarginal!E40</f>
        <v>784563</v>
      </c>
      <c r="F84" s="16">
        <f>SASmarginal!F40</f>
        <v>1633861</v>
      </c>
      <c r="H84" s="16">
        <f>SASmarginal!G40</f>
        <v>117678</v>
      </c>
      <c r="I84" s="16">
        <f>SASmarginal!H40</f>
        <v>188187</v>
      </c>
      <c r="J84" s="16">
        <f>SASmarginal!I40</f>
        <v>273823</v>
      </c>
      <c r="K84" s="16">
        <f>SASmarginal!J40</f>
        <v>392281</v>
      </c>
      <c r="L84" s="16">
        <f>SASmarginal!K40</f>
        <v>816930</v>
      </c>
      <c r="N84" s="16">
        <f>SASmarginal!L40</f>
        <v>235357</v>
      </c>
      <c r="O84" s="16">
        <f>SASmarginal!M40</f>
        <v>376374</v>
      </c>
      <c r="P84" s="16">
        <f>SASmarginal!N40</f>
        <v>547647</v>
      </c>
      <c r="Q84" s="16">
        <f>SASmarginal!O40</f>
        <v>784563</v>
      </c>
      <c r="R84" s="16">
        <f>SASmarginal!P40</f>
        <v>1633861</v>
      </c>
      <c r="T84" s="16">
        <f>SASmarginal!Q40</f>
        <v>141214</v>
      </c>
      <c r="U84" s="16">
        <f>SASmarginal!R40</f>
        <v>225825</v>
      </c>
      <c r="V84" s="16">
        <f>SASmarginal!S40</f>
        <v>328588</v>
      </c>
      <c r="W84" s="16">
        <f>SASmarginal!T40</f>
        <v>470738</v>
      </c>
      <c r="X84" s="16">
        <f>SASmarginal!U40</f>
        <v>990842</v>
      </c>
    </row>
    <row r="85" spans="1:25">
      <c r="A85" s="13">
        <f t="shared" si="166"/>
        <v>41</v>
      </c>
      <c r="B85" s="16">
        <f>SASmarginal!B41</f>
        <v>239373</v>
      </c>
      <c r="C85" s="16">
        <f>SASmarginal!C41</f>
        <v>382511</v>
      </c>
      <c r="D85" s="16">
        <f>SASmarginal!D41</f>
        <v>557082</v>
      </c>
      <c r="E85" s="16">
        <f>SASmarginal!E41</f>
        <v>798941</v>
      </c>
      <c r="F85" s="16">
        <f>SASmarginal!F41</f>
        <v>1665412</v>
      </c>
      <c r="H85" s="16">
        <f>SASmarginal!G41</f>
        <v>119686</v>
      </c>
      <c r="I85" s="16">
        <f>SASmarginal!H41</f>
        <v>191255</v>
      </c>
      <c r="J85" s="16">
        <f>SASmarginal!I41</f>
        <v>278541</v>
      </c>
      <c r="K85" s="16">
        <f>SASmarginal!J41</f>
        <v>399471</v>
      </c>
      <c r="L85" s="16">
        <f>SASmarginal!K41</f>
        <v>832706</v>
      </c>
      <c r="N85" s="16">
        <f>SASmarginal!L41</f>
        <v>239373</v>
      </c>
      <c r="O85" s="16">
        <f>SASmarginal!M41</f>
        <v>382511</v>
      </c>
      <c r="P85" s="16">
        <f>SASmarginal!N41</f>
        <v>557082</v>
      </c>
      <c r="Q85" s="16">
        <f>SASmarginal!O41</f>
        <v>798941</v>
      </c>
      <c r="R85" s="16">
        <f>SASmarginal!P41</f>
        <v>1665412</v>
      </c>
      <c r="T85" s="16">
        <f>SASmarginal!Q41</f>
        <v>143624</v>
      </c>
      <c r="U85" s="16">
        <f>SASmarginal!R41</f>
        <v>229506</v>
      </c>
      <c r="V85" s="16">
        <f>SASmarginal!S41</f>
        <v>334249</v>
      </c>
      <c r="W85" s="16">
        <f>SASmarginal!T41</f>
        <v>479365</v>
      </c>
      <c r="X85" s="16">
        <f>SASmarginal!U41</f>
        <v>1009772</v>
      </c>
    </row>
    <row r="86" spans="1:25">
      <c r="A86" s="13">
        <f t="shared" si="166"/>
        <v>42</v>
      </c>
      <c r="B86" s="16">
        <f>SASmarginal!B42</f>
        <v>243166</v>
      </c>
      <c r="C86" s="16">
        <f>SASmarginal!C42</f>
        <v>388538</v>
      </c>
      <c r="D86" s="16">
        <f>SASmarginal!D42</f>
        <v>566199</v>
      </c>
      <c r="E86" s="16">
        <f>SASmarginal!E42</f>
        <v>812513</v>
      </c>
      <c r="F86" s="16">
        <f>SASmarginal!F42</f>
        <v>1695437</v>
      </c>
      <c r="H86" s="16">
        <f>SASmarginal!G42</f>
        <v>121583</v>
      </c>
      <c r="I86" s="16">
        <f>SASmarginal!H42</f>
        <v>194269</v>
      </c>
      <c r="J86" s="16">
        <f>SASmarginal!I42</f>
        <v>283100</v>
      </c>
      <c r="K86" s="16">
        <f>SASmarginal!J42</f>
        <v>406256</v>
      </c>
      <c r="L86" s="16">
        <f>SASmarginal!K42</f>
        <v>847719</v>
      </c>
      <c r="N86" s="16">
        <f>SASmarginal!L42</f>
        <v>243166</v>
      </c>
      <c r="O86" s="16">
        <f>SASmarginal!M42</f>
        <v>388538</v>
      </c>
      <c r="P86" s="16">
        <f>SASmarginal!N42</f>
        <v>566199</v>
      </c>
      <c r="Q86" s="16">
        <f>SASmarginal!O42</f>
        <v>812513</v>
      </c>
      <c r="R86" s="16">
        <f>SASmarginal!P42</f>
        <v>1695437</v>
      </c>
      <c r="T86" s="16">
        <f>SASmarginal!Q42</f>
        <v>145899</v>
      </c>
      <c r="U86" s="16">
        <f>SASmarginal!R42</f>
        <v>233123</v>
      </c>
      <c r="V86" s="16">
        <f>SASmarginal!S42</f>
        <v>339719</v>
      </c>
      <c r="W86" s="16">
        <f>SASmarginal!T42</f>
        <v>487508</v>
      </c>
      <c r="X86" s="16">
        <f>SASmarginal!U42</f>
        <v>1027788</v>
      </c>
    </row>
    <row r="87" spans="1:25">
      <c r="A87" s="13">
        <f t="shared" si="166"/>
        <v>43</v>
      </c>
      <c r="B87" s="16">
        <f>SASmarginal!B43</f>
        <v>246417</v>
      </c>
      <c r="C87" s="16">
        <f>SASmarginal!C43</f>
        <v>393780</v>
      </c>
      <c r="D87" s="16">
        <f>SASmarginal!D43</f>
        <v>574056</v>
      </c>
      <c r="E87" s="16">
        <f>SASmarginal!E43</f>
        <v>824380</v>
      </c>
      <c r="F87" s="16">
        <f>SASmarginal!F43</f>
        <v>1723344</v>
      </c>
      <c r="H87" s="16">
        <f>SASmarginal!G43</f>
        <v>123208</v>
      </c>
      <c r="I87" s="16">
        <f>SASmarginal!H43</f>
        <v>196890</v>
      </c>
      <c r="J87" s="16">
        <f>SASmarginal!I43</f>
        <v>287028</v>
      </c>
      <c r="K87" s="16">
        <f>SASmarginal!J43</f>
        <v>412190</v>
      </c>
      <c r="L87" s="16">
        <f>SASmarginal!K43</f>
        <v>861672</v>
      </c>
      <c r="N87" s="16">
        <f>SASmarginal!L43</f>
        <v>246417</v>
      </c>
      <c r="O87" s="16">
        <f>SASmarginal!M43</f>
        <v>393780</v>
      </c>
      <c r="P87" s="16">
        <f>SASmarginal!N43</f>
        <v>574056</v>
      </c>
      <c r="Q87" s="16">
        <f>SASmarginal!O43</f>
        <v>824380</v>
      </c>
      <c r="R87" s="16">
        <f>SASmarginal!P43</f>
        <v>1723344</v>
      </c>
      <c r="T87" s="16">
        <f>SASmarginal!Q43</f>
        <v>147850</v>
      </c>
      <c r="U87" s="16">
        <f>SASmarginal!R43</f>
        <v>236268</v>
      </c>
      <c r="V87" s="16">
        <f>SASmarginal!S43</f>
        <v>344434</v>
      </c>
      <c r="W87" s="16">
        <f>SASmarginal!T43</f>
        <v>494628</v>
      </c>
      <c r="X87" s="16">
        <f>SASmarginal!U43</f>
        <v>1044532</v>
      </c>
    </row>
    <row r="88" spans="1:25">
      <c r="A88" s="13">
        <f t="shared" si="166"/>
        <v>44</v>
      </c>
      <c r="B88" s="16">
        <f>SASmarginal!B44</f>
        <v>249450</v>
      </c>
      <c r="C88" s="16">
        <f>SASmarginal!C44</f>
        <v>398397</v>
      </c>
      <c r="D88" s="16">
        <f>SASmarginal!D44</f>
        <v>580829</v>
      </c>
      <c r="E88" s="16">
        <f>SASmarginal!E44</f>
        <v>834917</v>
      </c>
      <c r="F88" s="16">
        <f>SASmarginal!F44</f>
        <v>1745856</v>
      </c>
      <c r="H88" s="16">
        <f>SASmarginal!G44</f>
        <v>124725</v>
      </c>
      <c r="I88" s="16">
        <f>SASmarginal!H44</f>
        <v>199199</v>
      </c>
      <c r="J88" s="16">
        <f>SASmarginal!I44</f>
        <v>290414</v>
      </c>
      <c r="K88" s="16">
        <f>SASmarginal!J44</f>
        <v>417459</v>
      </c>
      <c r="L88" s="16">
        <f>SASmarginal!K44</f>
        <v>872928</v>
      </c>
      <c r="N88" s="16">
        <f>SASmarginal!L44</f>
        <v>249450</v>
      </c>
      <c r="O88" s="16">
        <f>SASmarginal!M44</f>
        <v>398397</v>
      </c>
      <c r="P88" s="16">
        <f>SASmarginal!N44</f>
        <v>580829</v>
      </c>
      <c r="Q88" s="16">
        <f>SASmarginal!O44</f>
        <v>834917</v>
      </c>
      <c r="R88" s="16">
        <f>SASmarginal!P44</f>
        <v>1745856</v>
      </c>
      <c r="T88" s="16">
        <f>SASmarginal!Q44</f>
        <v>149670</v>
      </c>
      <c r="U88" s="16">
        <f>SASmarginal!R44</f>
        <v>239038</v>
      </c>
      <c r="V88" s="16">
        <f>SASmarginal!S44</f>
        <v>348497</v>
      </c>
      <c r="W88" s="16">
        <f>SASmarginal!T44</f>
        <v>500950</v>
      </c>
      <c r="X88" s="16">
        <f>SASmarginal!U44</f>
        <v>1058039</v>
      </c>
    </row>
    <row r="89" spans="1:25">
      <c r="A89" s="13">
        <f t="shared" si="166"/>
        <v>45</v>
      </c>
      <c r="B89" s="16">
        <f>SASmarginal!B45</f>
        <v>252195</v>
      </c>
      <c r="C89" s="16">
        <f>SASmarginal!C45</f>
        <v>402710</v>
      </c>
      <c r="D89" s="16">
        <f>SASmarginal!D45</f>
        <v>586918</v>
      </c>
      <c r="E89" s="16">
        <f>SASmarginal!E45</f>
        <v>844183</v>
      </c>
      <c r="F89" s="16">
        <f>SASmarginal!F45</f>
        <v>1766151</v>
      </c>
      <c r="H89" s="16">
        <f>SASmarginal!G45</f>
        <v>126097</v>
      </c>
      <c r="I89" s="16">
        <f>SASmarginal!H45</f>
        <v>201355</v>
      </c>
      <c r="J89" s="16">
        <f>SASmarginal!I45</f>
        <v>293459</v>
      </c>
      <c r="K89" s="16">
        <f>SASmarginal!J45</f>
        <v>422091</v>
      </c>
      <c r="L89" s="16">
        <f>SASmarginal!K45</f>
        <v>883076</v>
      </c>
      <c r="N89" s="16">
        <f>SASmarginal!L45</f>
        <v>252195</v>
      </c>
      <c r="O89" s="16">
        <f>SASmarginal!M45</f>
        <v>402710</v>
      </c>
      <c r="P89" s="16">
        <f>SASmarginal!N45</f>
        <v>586918</v>
      </c>
      <c r="Q89" s="16">
        <f>SASmarginal!O45</f>
        <v>844183</v>
      </c>
      <c r="R89" s="16">
        <f>SASmarginal!P45</f>
        <v>1766151</v>
      </c>
      <c r="T89" s="16">
        <f>SASmarginal!Q45</f>
        <v>151317</v>
      </c>
      <c r="U89" s="16">
        <f>SASmarginal!R45</f>
        <v>241626</v>
      </c>
      <c r="V89" s="16">
        <f>SASmarginal!S45</f>
        <v>352151</v>
      </c>
      <c r="W89" s="16">
        <f>SASmarginal!T45</f>
        <v>506510</v>
      </c>
      <c r="X89" s="16">
        <f>SASmarginal!U45</f>
        <v>1070216</v>
      </c>
    </row>
    <row r="90" spans="1:25">
      <c r="A90" s="13">
        <f>A89+1</f>
        <v>46</v>
      </c>
      <c r="B90" s="16">
        <f>SASmarginal!B46</f>
        <v>255044</v>
      </c>
      <c r="C90" s="16">
        <f>SASmarginal!C46</f>
        <v>407254</v>
      </c>
      <c r="D90" s="16">
        <f>SASmarginal!D46</f>
        <v>593285</v>
      </c>
      <c r="E90" s="16">
        <f>SASmarginal!E46</f>
        <v>853502</v>
      </c>
      <c r="F90" s="16">
        <f>SASmarginal!F46</f>
        <v>1787215</v>
      </c>
      <c r="H90" s="16">
        <f>SASmarginal!G46</f>
        <v>127522</v>
      </c>
      <c r="I90" s="16">
        <f>SASmarginal!H46</f>
        <v>203627</v>
      </c>
      <c r="J90" s="16">
        <f>SASmarginal!I46</f>
        <v>296643</v>
      </c>
      <c r="K90" s="16">
        <f>SASmarginal!J46</f>
        <v>426751</v>
      </c>
      <c r="L90" s="16">
        <f>SASmarginal!K46</f>
        <v>893608</v>
      </c>
      <c r="N90" s="16">
        <f>SASmarginal!L46</f>
        <v>255044</v>
      </c>
      <c r="O90" s="16">
        <f>SASmarginal!M46</f>
        <v>407254</v>
      </c>
      <c r="P90" s="16">
        <f>SASmarginal!N46</f>
        <v>593285</v>
      </c>
      <c r="Q90" s="16">
        <f>SASmarginal!O46</f>
        <v>853502</v>
      </c>
      <c r="R90" s="16">
        <f>SASmarginal!P46</f>
        <v>1787215</v>
      </c>
      <c r="T90" s="16">
        <f>SASmarginal!Q46</f>
        <v>153027</v>
      </c>
      <c r="U90" s="16">
        <f>SASmarginal!R46</f>
        <v>244352</v>
      </c>
      <c r="V90" s="16">
        <f>SASmarginal!S46</f>
        <v>355971</v>
      </c>
      <c r="W90" s="16">
        <f>SASmarginal!T46</f>
        <v>512101</v>
      </c>
      <c r="X90" s="16">
        <f>SASmarginal!U46</f>
        <v>1082855</v>
      </c>
    </row>
    <row r="91" spans="1:25">
      <c r="A91" s="13">
        <f t="shared" si="166"/>
        <v>47</v>
      </c>
      <c r="B91" s="16">
        <f>SASmarginal!B47</f>
        <v>257755</v>
      </c>
      <c r="C91" s="16">
        <f>SASmarginal!C47</f>
        <v>411364</v>
      </c>
      <c r="D91" s="16">
        <f>SASmarginal!D47</f>
        <v>599224</v>
      </c>
      <c r="E91" s="16">
        <f>SASmarginal!E47</f>
        <v>862240</v>
      </c>
      <c r="F91" s="16">
        <f>SASmarginal!F47</f>
        <v>1807011</v>
      </c>
      <c r="H91" s="16">
        <f>SASmarginal!G47</f>
        <v>128878</v>
      </c>
      <c r="I91" s="16">
        <f>SASmarginal!H47</f>
        <v>205682</v>
      </c>
      <c r="J91" s="16">
        <f>SASmarginal!I47</f>
        <v>299612</v>
      </c>
      <c r="K91" s="16">
        <f>SASmarginal!J47</f>
        <v>431120</v>
      </c>
      <c r="L91" s="16">
        <f>SASmarginal!K47</f>
        <v>903506</v>
      </c>
      <c r="N91" s="16">
        <f>SASmarginal!L47</f>
        <v>257737</v>
      </c>
      <c r="O91" s="16">
        <f>SASmarginal!M47</f>
        <v>411336</v>
      </c>
      <c r="P91" s="16">
        <f>SASmarginal!N47</f>
        <v>599183</v>
      </c>
      <c r="Q91" s="16">
        <f>SASmarginal!O47</f>
        <v>862180</v>
      </c>
      <c r="R91" s="16">
        <f>SASmarginal!P47</f>
        <v>1806876</v>
      </c>
      <c r="T91" s="16">
        <f>SASmarginal!Q47</f>
        <v>154641</v>
      </c>
      <c r="U91" s="16">
        <f>SASmarginal!R47</f>
        <v>246799</v>
      </c>
      <c r="V91" s="16">
        <f>SASmarginal!S47</f>
        <v>359507</v>
      </c>
      <c r="W91" s="16">
        <f>SASmarginal!T47</f>
        <v>517303</v>
      </c>
      <c r="X91" s="16">
        <f>SASmarginal!U47</f>
        <v>1094640</v>
      </c>
    </row>
    <row r="92" spans="1:25">
      <c r="A92" s="13">
        <f t="shared" si="166"/>
        <v>48</v>
      </c>
      <c r="B92" s="16">
        <f>SASmarginal!B48</f>
        <v>260133</v>
      </c>
      <c r="C92" s="16">
        <f>SASmarginal!C48</f>
        <v>415030</v>
      </c>
      <c r="D92" s="16">
        <f>SASmarginal!D48</f>
        <v>604822</v>
      </c>
      <c r="E92" s="16">
        <f>SASmarginal!E48</f>
        <v>869894</v>
      </c>
      <c r="F92" s="16">
        <f>SASmarginal!F48</f>
        <v>1824598</v>
      </c>
      <c r="H92" s="16">
        <f>SASmarginal!G48</f>
        <v>130067</v>
      </c>
      <c r="I92" s="16">
        <f>SASmarginal!H48</f>
        <v>207515</v>
      </c>
      <c r="J92" s="16">
        <f>SASmarginal!I48</f>
        <v>302411</v>
      </c>
      <c r="K92" s="16">
        <f>SASmarginal!J48</f>
        <v>434947</v>
      </c>
      <c r="L92" s="16">
        <f>SASmarginal!K48</f>
        <v>912299</v>
      </c>
      <c r="N92" s="16">
        <f>SASmarginal!L48</f>
        <v>260081</v>
      </c>
      <c r="O92" s="16">
        <f>SASmarginal!M48</f>
        <v>414950</v>
      </c>
      <c r="P92" s="16">
        <f>SASmarginal!N48</f>
        <v>604702</v>
      </c>
      <c r="Q92" s="16">
        <f>SASmarginal!O48</f>
        <v>869725</v>
      </c>
      <c r="R92" s="16">
        <f>SASmarginal!P48</f>
        <v>1824212</v>
      </c>
      <c r="T92" s="16">
        <f>SASmarginal!Q48</f>
        <v>156044</v>
      </c>
      <c r="U92" s="16">
        <f>SASmarginal!R48</f>
        <v>248963</v>
      </c>
      <c r="V92" s="16">
        <f>SASmarginal!S48</f>
        <v>362811</v>
      </c>
      <c r="W92" s="16">
        <f>SASmarginal!T48</f>
        <v>521821</v>
      </c>
      <c r="X92" s="16">
        <f>SASmarginal!U48</f>
        <v>1105020</v>
      </c>
    </row>
    <row r="93" spans="1:25">
      <c r="A93" s="13">
        <f t="shared" si="166"/>
        <v>49</v>
      </c>
      <c r="B93" s="16">
        <f>SASmarginal!B49</f>
        <v>262384</v>
      </c>
      <c r="C93" s="16">
        <f>SASmarginal!C49</f>
        <v>418570</v>
      </c>
      <c r="D93" s="16">
        <f>SASmarginal!D49</f>
        <v>610041</v>
      </c>
      <c r="E93" s="16">
        <f>SASmarginal!E49</f>
        <v>877570</v>
      </c>
      <c r="F93" s="16">
        <f>SASmarginal!F49</f>
        <v>1841179</v>
      </c>
      <c r="H93" s="16">
        <f>SASmarginal!G49</f>
        <v>131192</v>
      </c>
      <c r="I93" s="16">
        <f>SASmarginal!H49</f>
        <v>209285</v>
      </c>
      <c r="J93" s="16">
        <f>SASmarginal!I49</f>
        <v>305020</v>
      </c>
      <c r="K93" s="16">
        <f>SASmarginal!J49</f>
        <v>438785</v>
      </c>
      <c r="L93" s="16">
        <f>SASmarginal!K49</f>
        <v>920590</v>
      </c>
      <c r="N93" s="16">
        <f>SASmarginal!L49</f>
        <v>262282</v>
      </c>
      <c r="O93" s="16">
        <f>SASmarginal!M49</f>
        <v>418412</v>
      </c>
      <c r="P93" s="16">
        <f>SASmarginal!N49</f>
        <v>609805</v>
      </c>
      <c r="Q93" s="16">
        <f>SASmarginal!O49</f>
        <v>877231</v>
      </c>
      <c r="R93" s="16">
        <f>SASmarginal!P49</f>
        <v>1840426</v>
      </c>
      <c r="T93" s="16">
        <f>SASmarginal!Q49</f>
        <v>157360</v>
      </c>
      <c r="U93" s="16">
        <f>SASmarginal!R49</f>
        <v>251033</v>
      </c>
      <c r="V93" s="16">
        <f>SASmarginal!S49</f>
        <v>365863</v>
      </c>
      <c r="W93" s="16">
        <f>SASmarginal!T49</f>
        <v>526310</v>
      </c>
      <c r="X93" s="16">
        <f>SASmarginal!U49</f>
        <v>1114717</v>
      </c>
    </row>
    <row r="94" spans="1:25">
      <c r="A94" s="14">
        <f>A93+1</f>
        <v>50</v>
      </c>
      <c r="B94" s="15">
        <f>SASmarginal!B50</f>
        <v>264726</v>
      </c>
      <c r="C94" s="15">
        <f>SASmarginal!C50</f>
        <v>421880</v>
      </c>
      <c r="D94" s="15">
        <f>SASmarginal!D50</f>
        <v>614832</v>
      </c>
      <c r="E94" s="15">
        <f>SASmarginal!E50</f>
        <v>884739</v>
      </c>
      <c r="F94" s="15">
        <f>SASmarginal!F50</f>
        <v>1856736</v>
      </c>
      <c r="G94" s="171"/>
      <c r="H94" s="15">
        <f>SASmarginal!G50</f>
        <v>132363</v>
      </c>
      <c r="I94" s="15">
        <f>SASmarginal!H50</f>
        <v>210940</v>
      </c>
      <c r="J94" s="15">
        <f>SASmarginal!I50</f>
        <v>307416</v>
      </c>
      <c r="K94" s="15">
        <f>SASmarginal!J50</f>
        <v>442370</v>
      </c>
      <c r="L94" s="15">
        <f>SASmarginal!K50</f>
        <v>928368</v>
      </c>
      <c r="M94" s="171"/>
      <c r="N94" s="15">
        <f>SASmarginal!L50</f>
        <v>264552</v>
      </c>
      <c r="O94" s="15">
        <f>SASmarginal!M50</f>
        <v>421621</v>
      </c>
      <c r="P94" s="15">
        <f>SASmarginal!N50</f>
        <v>614451</v>
      </c>
      <c r="Q94" s="15">
        <f>SASmarginal!O50</f>
        <v>884183</v>
      </c>
      <c r="R94" s="15">
        <f>SASmarginal!P50</f>
        <v>1855512</v>
      </c>
      <c r="S94" s="171"/>
      <c r="T94" s="15">
        <f>SASmarginal!Q50</f>
        <v>158717</v>
      </c>
      <c r="U94" s="15">
        <f>SASmarginal!R50</f>
        <v>252951</v>
      </c>
      <c r="V94" s="15">
        <f>SASmarginal!S50</f>
        <v>368639</v>
      </c>
      <c r="W94" s="15">
        <f>SASmarginal!T50</f>
        <v>530463</v>
      </c>
      <c r="X94" s="15">
        <f>SASmarginal!U50</f>
        <v>1123729</v>
      </c>
      <c r="Y94" s="1"/>
    </row>
    <row r="95" spans="1:25">
      <c r="A95" s="13" t="s">
        <v>76</v>
      </c>
    </row>
    <row r="96" spans="1:25">
      <c r="A96" s="13" t="s">
        <v>119</v>
      </c>
    </row>
    <row r="97" spans="1:25">
      <c r="A97" s="13" t="str">
        <f>NOTES!$A$16</f>
        <v>The lower earning spouse earns 20 percent of the higher earning spouse.</v>
      </c>
    </row>
    <row r="98" spans="1:25" s="175" customFormat="1">
      <c r="A98" s="172" t="str">
        <f>NOTES!A23</f>
        <v>Annual earnings relative to the average wage by age and AIME quintile are shown in sheet AverageEarningbyAIME</v>
      </c>
      <c r="B98" s="174"/>
      <c r="C98" s="174"/>
      <c r="D98" s="174"/>
      <c r="E98" s="174"/>
      <c r="F98" s="174"/>
      <c r="G98" s="174"/>
      <c r="H98" s="174"/>
      <c r="I98" s="174"/>
      <c r="J98" s="174"/>
      <c r="K98" s="174"/>
      <c r="L98" s="174"/>
      <c r="M98" s="174"/>
      <c r="N98" s="174"/>
      <c r="O98" s="174"/>
      <c r="P98" s="174"/>
      <c r="Q98" s="174"/>
      <c r="R98" s="174"/>
      <c r="S98" s="174"/>
      <c r="T98" s="174"/>
      <c r="U98" s="174"/>
      <c r="V98" s="174"/>
      <c r="W98" s="174"/>
      <c r="X98" s="174"/>
    </row>
    <row r="99" spans="1:25">
      <c r="A99" s="172" t="str">
        <f>NOTES!A24</f>
        <v>For dual-earner couples, both husband and wife work the same number of years. All SSI eligible individuals participate.</v>
      </c>
    </row>
    <row r="101" spans="1:25">
      <c r="A101" s="161" t="s">
        <v>410</v>
      </c>
      <c r="B101" s="180"/>
    </row>
    <row r="102" spans="1:25">
      <c r="A102" s="296" t="str">
        <f>+A2</f>
        <v>Option: Increase Payroll tax to 15.4% over 10 Years</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row>
    <row r="103" spans="1:25" s="2" customFormat="1" ht="32.25" customHeight="1">
      <c r="A103" s="64"/>
      <c r="B103" s="173"/>
      <c r="C103" s="295" t="s">
        <v>71</v>
      </c>
      <c r="D103" s="295"/>
      <c r="E103" s="295"/>
      <c r="F103" s="16"/>
      <c r="G103" s="173"/>
      <c r="H103" s="295" t="s">
        <v>72</v>
      </c>
      <c r="I103" s="295"/>
      <c r="J103" s="295"/>
      <c r="K103" s="295"/>
      <c r="L103" s="295"/>
      <c r="M103" s="173"/>
      <c r="N103" s="295" t="s">
        <v>73</v>
      </c>
      <c r="O103" s="295"/>
      <c r="P103" s="295"/>
      <c r="Q103" s="295"/>
      <c r="R103" s="295"/>
      <c r="S103" s="173"/>
      <c r="T103" s="295" t="s">
        <v>451</v>
      </c>
      <c r="U103" s="295"/>
      <c r="V103" s="295"/>
      <c r="W103" s="295"/>
      <c r="X103" s="295"/>
      <c r="Y103" s="160"/>
    </row>
    <row r="104" spans="1:25" s="2" customFormat="1" ht="30">
      <c r="A104" s="170" t="s">
        <v>77</v>
      </c>
      <c r="B104" s="15" t="s">
        <v>405</v>
      </c>
      <c r="C104" s="15" t="s">
        <v>406</v>
      </c>
      <c r="D104" s="15" t="s">
        <v>407</v>
      </c>
      <c r="E104" s="15" t="s">
        <v>408</v>
      </c>
      <c r="F104" s="15" t="s">
        <v>409</v>
      </c>
      <c r="G104" s="173"/>
      <c r="H104" s="15" t="s">
        <v>405</v>
      </c>
      <c r="I104" s="15" t="s">
        <v>406</v>
      </c>
      <c r="J104" s="15" t="s">
        <v>407</v>
      </c>
      <c r="K104" s="15" t="s">
        <v>408</v>
      </c>
      <c r="L104" s="15" t="s">
        <v>409</v>
      </c>
      <c r="M104" s="173"/>
      <c r="N104" s="15" t="s">
        <v>405</v>
      </c>
      <c r="O104" s="15" t="s">
        <v>406</v>
      </c>
      <c r="P104" s="15" t="s">
        <v>407</v>
      </c>
      <c r="Q104" s="15" t="s">
        <v>408</v>
      </c>
      <c r="R104" s="15" t="s">
        <v>409</v>
      </c>
      <c r="S104" s="173"/>
      <c r="T104" s="15" t="s">
        <v>405</v>
      </c>
      <c r="U104" s="15" t="s">
        <v>406</v>
      </c>
      <c r="V104" s="15" t="s">
        <v>407</v>
      </c>
      <c r="W104" s="15" t="s">
        <v>408</v>
      </c>
      <c r="X104" s="15" t="s">
        <v>409</v>
      </c>
      <c r="Y104" s="160"/>
    </row>
    <row r="105" spans="1:25" s="152" customFormat="1">
      <c r="A105" s="67">
        <f t="shared" ref="A105:A117" si="167">A106-1</f>
        <v>11</v>
      </c>
      <c r="B105" s="16">
        <f>SASmarginal!B166</f>
        <v>80701</v>
      </c>
      <c r="C105" s="16">
        <f>SASmarginal!C166</f>
        <v>113767</v>
      </c>
      <c r="D105" s="16">
        <f>SASmarginal!D166</f>
        <v>153395</v>
      </c>
      <c r="E105" s="16">
        <f>SASmarginal!E166</f>
        <v>208110</v>
      </c>
      <c r="F105" s="16">
        <f>SASmarginal!F166</f>
        <v>281822</v>
      </c>
      <c r="G105" s="16"/>
      <c r="H105" s="16">
        <f>SASmarginal!G166</f>
        <v>64883</v>
      </c>
      <c r="I105" s="16">
        <f>SASmarginal!H166</f>
        <v>91467</v>
      </c>
      <c r="J105" s="16">
        <f>SASmarginal!I166</f>
        <v>123329</v>
      </c>
      <c r="K105" s="16">
        <f>SASmarginal!J166</f>
        <v>167320</v>
      </c>
      <c r="L105" s="16">
        <f>SASmarginal!K166</f>
        <v>226584</v>
      </c>
      <c r="M105" s="16"/>
      <c r="N105" s="16">
        <f>SASmarginal!L166</f>
        <v>82934</v>
      </c>
      <c r="O105" s="16">
        <f>SASmarginal!M166</f>
        <v>116915</v>
      </c>
      <c r="P105" s="16">
        <f>SASmarginal!N166</f>
        <v>157640</v>
      </c>
      <c r="Q105" s="16">
        <f>SASmarginal!O166</f>
        <v>213869</v>
      </c>
      <c r="R105" s="16">
        <f>SASmarginal!P166</f>
        <v>289620</v>
      </c>
      <c r="S105" s="16"/>
      <c r="T105" s="16">
        <f>SASmarginal!Q166</f>
        <v>64883</v>
      </c>
      <c r="U105" s="16">
        <f>SASmarginal!R166</f>
        <v>91467</v>
      </c>
      <c r="V105" s="16">
        <f>SASmarginal!S166</f>
        <v>123329</v>
      </c>
      <c r="W105" s="16">
        <f>SASmarginal!T166</f>
        <v>167320</v>
      </c>
      <c r="X105" s="16">
        <f>SASmarginal!U166</f>
        <v>226808</v>
      </c>
      <c r="Y105" s="160"/>
    </row>
    <row r="106" spans="1:25" s="152" customFormat="1">
      <c r="A106" s="67">
        <f t="shared" si="167"/>
        <v>12</v>
      </c>
      <c r="B106" s="16">
        <f>SASmarginal!B168</f>
        <v>89520</v>
      </c>
      <c r="C106" s="16">
        <f>SASmarginal!C168</f>
        <v>127724</v>
      </c>
      <c r="D106" s="16">
        <f>SASmarginal!D168</f>
        <v>172868</v>
      </c>
      <c r="E106" s="16">
        <f>SASmarginal!E168</f>
        <v>217983</v>
      </c>
      <c r="F106" s="16">
        <f>SASmarginal!F168</f>
        <v>301898</v>
      </c>
      <c r="G106" s="16"/>
      <c r="H106" s="16">
        <f>SASmarginal!G168</f>
        <v>71973</v>
      </c>
      <c r="I106" s="16">
        <f>SASmarginal!H168</f>
        <v>102689</v>
      </c>
      <c r="J106" s="16">
        <f>SASmarginal!I168</f>
        <v>138985</v>
      </c>
      <c r="K106" s="16">
        <f>SASmarginal!J168</f>
        <v>175258</v>
      </c>
      <c r="L106" s="16">
        <f>SASmarginal!K168</f>
        <v>242725</v>
      </c>
      <c r="M106" s="16"/>
      <c r="N106" s="16">
        <f>SASmarginal!L168</f>
        <v>91997</v>
      </c>
      <c r="O106" s="16">
        <f>SASmarginal!M168</f>
        <v>131258</v>
      </c>
      <c r="P106" s="16">
        <f>SASmarginal!N168</f>
        <v>177651</v>
      </c>
      <c r="Q106" s="16">
        <f>SASmarginal!O168</f>
        <v>224016</v>
      </c>
      <c r="R106" s="16">
        <f>SASmarginal!P168</f>
        <v>310253</v>
      </c>
      <c r="S106" s="16"/>
      <c r="T106" s="16">
        <f>SASmarginal!Q168</f>
        <v>71973</v>
      </c>
      <c r="U106" s="16">
        <f>SASmarginal!R168</f>
        <v>102689</v>
      </c>
      <c r="V106" s="16">
        <f>SASmarginal!S168</f>
        <v>138985</v>
      </c>
      <c r="W106" s="16">
        <f>SASmarginal!T168</f>
        <v>175386</v>
      </c>
      <c r="X106" s="16">
        <f>SASmarginal!U168</f>
        <v>242980</v>
      </c>
      <c r="Y106" s="160"/>
    </row>
    <row r="107" spans="1:25" s="152" customFormat="1">
      <c r="A107" s="67">
        <f t="shared" si="167"/>
        <v>13</v>
      </c>
      <c r="B107" s="16">
        <f>SASmarginal!B169</f>
        <v>98023</v>
      </c>
      <c r="C107" s="16">
        <f>SASmarginal!C169</f>
        <v>141690</v>
      </c>
      <c r="D107" s="16">
        <f>SASmarginal!D169</f>
        <v>192504</v>
      </c>
      <c r="E107" s="16">
        <f>SASmarginal!E169</f>
        <v>227832</v>
      </c>
      <c r="F107" s="16">
        <f>SASmarginal!F169</f>
        <v>324221</v>
      </c>
      <c r="G107" s="16"/>
      <c r="H107" s="16">
        <f>SASmarginal!G169</f>
        <v>78809</v>
      </c>
      <c r="I107" s="16">
        <f>SASmarginal!H169</f>
        <v>113918</v>
      </c>
      <c r="J107" s="16">
        <f>SASmarginal!I169</f>
        <v>154772</v>
      </c>
      <c r="K107" s="16">
        <f>SASmarginal!J169</f>
        <v>183176</v>
      </c>
      <c r="L107" s="16">
        <f>SASmarginal!K169</f>
        <v>260673</v>
      </c>
      <c r="M107" s="16"/>
      <c r="N107" s="16">
        <f>SASmarginal!L169</f>
        <v>100735</v>
      </c>
      <c r="O107" s="16">
        <f>SASmarginal!M169</f>
        <v>145611</v>
      </c>
      <c r="P107" s="16">
        <f>SASmarginal!N169</f>
        <v>197831</v>
      </c>
      <c r="Q107" s="16">
        <f>SASmarginal!O169</f>
        <v>234136</v>
      </c>
      <c r="R107" s="16">
        <f>SASmarginal!P169</f>
        <v>333193</v>
      </c>
      <c r="S107" s="16"/>
      <c r="T107" s="16">
        <f>SASmarginal!Q169</f>
        <v>78809</v>
      </c>
      <c r="U107" s="16">
        <f>SASmarginal!R169</f>
        <v>113918</v>
      </c>
      <c r="V107" s="16">
        <f>SASmarginal!S169</f>
        <v>154876</v>
      </c>
      <c r="W107" s="16">
        <f>SASmarginal!T169</f>
        <v>183318</v>
      </c>
      <c r="X107" s="16">
        <f>SASmarginal!U169</f>
        <v>260962</v>
      </c>
      <c r="Y107" s="160"/>
    </row>
    <row r="108" spans="1:25" s="152" customFormat="1">
      <c r="A108" s="67">
        <f t="shared" si="167"/>
        <v>14</v>
      </c>
      <c r="B108" s="16">
        <f>SASmarginal!B170</f>
        <v>106582</v>
      </c>
      <c r="C108" s="16">
        <f>SASmarginal!C170</f>
        <v>155548</v>
      </c>
      <c r="D108" s="16">
        <f>SASmarginal!D170</f>
        <v>209651</v>
      </c>
      <c r="E108" s="16">
        <f>SASmarginal!E170</f>
        <v>237964</v>
      </c>
      <c r="F108" s="16">
        <f>SASmarginal!F170</f>
        <v>346734</v>
      </c>
      <c r="G108" s="16"/>
      <c r="H108" s="16">
        <f>SASmarginal!G170</f>
        <v>85691</v>
      </c>
      <c r="I108" s="16">
        <f>SASmarginal!H170</f>
        <v>125060</v>
      </c>
      <c r="J108" s="16">
        <f>SASmarginal!I170</f>
        <v>168559</v>
      </c>
      <c r="K108" s="16">
        <f>SASmarginal!J170</f>
        <v>191322</v>
      </c>
      <c r="L108" s="16">
        <f>SASmarginal!K170</f>
        <v>278774</v>
      </c>
      <c r="M108" s="16"/>
      <c r="N108" s="16">
        <f>SASmarginal!L170</f>
        <v>109531</v>
      </c>
      <c r="O108" s="16">
        <f>SASmarginal!M170</f>
        <v>159852</v>
      </c>
      <c r="P108" s="16">
        <f>SASmarginal!N170</f>
        <v>215452</v>
      </c>
      <c r="Q108" s="16">
        <f>SASmarginal!O170</f>
        <v>244549</v>
      </c>
      <c r="R108" s="16">
        <f>SASmarginal!P170</f>
        <v>356329</v>
      </c>
      <c r="S108" s="16"/>
      <c r="T108" s="16">
        <f>SASmarginal!Q170</f>
        <v>85691</v>
      </c>
      <c r="U108" s="16">
        <f>SASmarginal!R170</f>
        <v>125143</v>
      </c>
      <c r="V108" s="16">
        <f>SASmarginal!S170</f>
        <v>168673</v>
      </c>
      <c r="W108" s="16">
        <f>SASmarginal!T170</f>
        <v>191480</v>
      </c>
      <c r="X108" s="16">
        <f>SASmarginal!U170</f>
        <v>279097</v>
      </c>
      <c r="Y108" s="160"/>
    </row>
    <row r="109" spans="1:25" s="152" customFormat="1">
      <c r="A109" s="67">
        <f t="shared" si="167"/>
        <v>15</v>
      </c>
      <c r="B109" s="16">
        <f>SASmarginal!B171</f>
        <v>115242</v>
      </c>
      <c r="C109" s="16">
        <f>SASmarginal!C171</f>
        <v>169664</v>
      </c>
      <c r="D109" s="16">
        <f>SASmarginal!D171</f>
        <v>216819</v>
      </c>
      <c r="E109" s="16">
        <f>SASmarginal!E171</f>
        <v>248284</v>
      </c>
      <c r="F109" s="16">
        <f>SASmarginal!F171</f>
        <v>369501</v>
      </c>
      <c r="G109" s="16"/>
      <c r="H109" s="16">
        <f>SASmarginal!G171</f>
        <v>92654</v>
      </c>
      <c r="I109" s="16">
        <f>SASmarginal!H171</f>
        <v>136409</v>
      </c>
      <c r="J109" s="16">
        <f>SASmarginal!I171</f>
        <v>174322</v>
      </c>
      <c r="K109" s="16">
        <f>SASmarginal!J171</f>
        <v>199620</v>
      </c>
      <c r="L109" s="16">
        <f>SASmarginal!K171</f>
        <v>297078</v>
      </c>
      <c r="M109" s="16"/>
      <c r="N109" s="16">
        <f>SASmarginal!L171</f>
        <v>118431</v>
      </c>
      <c r="O109" s="16">
        <f>SASmarginal!M171</f>
        <v>174359</v>
      </c>
      <c r="P109" s="16">
        <f>SASmarginal!N171</f>
        <v>222819</v>
      </c>
      <c r="Q109" s="16">
        <f>SASmarginal!O171</f>
        <v>255155</v>
      </c>
      <c r="R109" s="16">
        <f>SASmarginal!P171</f>
        <v>379726</v>
      </c>
      <c r="S109" s="16"/>
      <c r="T109" s="16">
        <f>SASmarginal!Q171</f>
        <v>92654</v>
      </c>
      <c r="U109" s="16">
        <f>SASmarginal!R171</f>
        <v>136501</v>
      </c>
      <c r="V109" s="16">
        <f>SASmarginal!S171</f>
        <v>174448</v>
      </c>
      <c r="W109" s="16">
        <f>SASmarginal!T171</f>
        <v>199793</v>
      </c>
      <c r="X109" s="16">
        <f>SASmarginal!U171</f>
        <v>297436</v>
      </c>
      <c r="Y109" s="160"/>
    </row>
    <row r="110" spans="1:25" s="152" customFormat="1">
      <c r="A110" s="67">
        <f t="shared" si="167"/>
        <v>16</v>
      </c>
      <c r="B110" s="16">
        <f>SASmarginal!B172</f>
        <v>123794</v>
      </c>
      <c r="C110" s="16">
        <f>SASmarginal!C172</f>
        <v>184213</v>
      </c>
      <c r="D110" s="16">
        <f>SASmarginal!D172</f>
        <v>224101</v>
      </c>
      <c r="E110" s="16">
        <f>SASmarginal!E172</f>
        <v>258720</v>
      </c>
      <c r="F110" s="16">
        <f>SASmarginal!F172</f>
        <v>392865</v>
      </c>
      <c r="G110" s="16"/>
      <c r="H110" s="16">
        <f>SASmarginal!G172</f>
        <v>99530</v>
      </c>
      <c r="I110" s="16">
        <f>SASmarginal!H172</f>
        <v>148106</v>
      </c>
      <c r="J110" s="16">
        <f>SASmarginal!I172</f>
        <v>180177</v>
      </c>
      <c r="K110" s="16">
        <f>SASmarginal!J172</f>
        <v>208010</v>
      </c>
      <c r="L110" s="16">
        <f>SASmarginal!K172</f>
        <v>315863</v>
      </c>
      <c r="M110" s="16"/>
      <c r="N110" s="16">
        <f>SASmarginal!L172</f>
        <v>127220</v>
      </c>
      <c r="O110" s="16">
        <f>SASmarginal!M172</f>
        <v>189310</v>
      </c>
      <c r="P110" s="16">
        <f>SASmarginal!N172</f>
        <v>230303</v>
      </c>
      <c r="Q110" s="16">
        <f>SASmarginal!O172</f>
        <v>265880</v>
      </c>
      <c r="R110" s="16">
        <f>SASmarginal!P172</f>
        <v>403737</v>
      </c>
      <c r="S110" s="16"/>
      <c r="T110" s="16">
        <f>SASmarginal!Q172</f>
        <v>99530</v>
      </c>
      <c r="U110" s="16">
        <f>SASmarginal!R172</f>
        <v>148206</v>
      </c>
      <c r="V110" s="16">
        <f>SASmarginal!S172</f>
        <v>180314</v>
      </c>
      <c r="W110" s="16">
        <f>SASmarginal!T172</f>
        <v>208200</v>
      </c>
      <c r="X110" s="16">
        <f>SASmarginal!U172</f>
        <v>316256</v>
      </c>
      <c r="Y110" s="160"/>
    </row>
    <row r="111" spans="1:25" s="152" customFormat="1">
      <c r="A111" s="67">
        <f t="shared" si="167"/>
        <v>17</v>
      </c>
      <c r="B111" s="16">
        <f>SASmarginal!B173</f>
        <v>132506</v>
      </c>
      <c r="C111" s="16">
        <f>SASmarginal!C173</f>
        <v>198694</v>
      </c>
      <c r="D111" s="16">
        <f>SASmarginal!D173</f>
        <v>231487</v>
      </c>
      <c r="E111" s="16">
        <f>SASmarginal!E173</f>
        <v>269337</v>
      </c>
      <c r="F111" s="16">
        <f>SASmarginal!F173</f>
        <v>416253</v>
      </c>
      <c r="G111" s="16"/>
      <c r="H111" s="16">
        <f>SASmarginal!G173</f>
        <v>106534</v>
      </c>
      <c r="I111" s="16">
        <f>SASmarginal!H173</f>
        <v>159749</v>
      </c>
      <c r="J111" s="16">
        <f>SASmarginal!I173</f>
        <v>186115</v>
      </c>
      <c r="K111" s="16">
        <f>SASmarginal!J173</f>
        <v>216546</v>
      </c>
      <c r="L111" s="16">
        <f>SASmarginal!K173</f>
        <v>334667</v>
      </c>
      <c r="M111" s="16"/>
      <c r="N111" s="16">
        <f>SASmarginal!L173</f>
        <v>136173</v>
      </c>
      <c r="O111" s="16">
        <f>SASmarginal!M173</f>
        <v>204192</v>
      </c>
      <c r="P111" s="16">
        <f>SASmarginal!N173</f>
        <v>237892</v>
      </c>
      <c r="Q111" s="16">
        <f>SASmarginal!O173</f>
        <v>276790</v>
      </c>
      <c r="R111" s="16">
        <f>SASmarginal!P173</f>
        <v>427772</v>
      </c>
      <c r="S111" s="16"/>
      <c r="T111" s="16">
        <f>SASmarginal!Q173</f>
        <v>106534</v>
      </c>
      <c r="U111" s="16">
        <f>SASmarginal!R173</f>
        <v>159856</v>
      </c>
      <c r="V111" s="16">
        <f>SASmarginal!S173</f>
        <v>186262</v>
      </c>
      <c r="W111" s="16">
        <f>SASmarginal!T173</f>
        <v>216751</v>
      </c>
      <c r="X111" s="16">
        <f>SASmarginal!U173</f>
        <v>335096</v>
      </c>
      <c r="Y111" s="160"/>
    </row>
    <row r="112" spans="1:25" s="152" customFormat="1">
      <c r="A112" s="67">
        <f t="shared" si="167"/>
        <v>18</v>
      </c>
      <c r="B112" s="16">
        <f>SASmarginal!B174</f>
        <v>141227</v>
      </c>
      <c r="C112" s="16">
        <f>SASmarginal!C174</f>
        <v>209837</v>
      </c>
      <c r="D112" s="16">
        <f>SASmarginal!D174</f>
        <v>239070</v>
      </c>
      <c r="E112" s="16">
        <f>SASmarginal!E174</f>
        <v>280124</v>
      </c>
      <c r="F112" s="16">
        <f>SASmarginal!F174</f>
        <v>439647</v>
      </c>
      <c r="G112" s="16"/>
      <c r="H112" s="16">
        <f>SASmarginal!G174</f>
        <v>113546</v>
      </c>
      <c r="I112" s="16">
        <f>SASmarginal!H174</f>
        <v>168708</v>
      </c>
      <c r="J112" s="16">
        <f>SASmarginal!I174</f>
        <v>192211</v>
      </c>
      <c r="K112" s="16">
        <f>SASmarginal!J174</f>
        <v>225219</v>
      </c>
      <c r="L112" s="16">
        <f>SASmarginal!K174</f>
        <v>353476</v>
      </c>
      <c r="M112" s="16"/>
      <c r="N112" s="16">
        <f>SASmarginal!L174</f>
        <v>145135</v>
      </c>
      <c r="O112" s="16">
        <f>SASmarginal!M174</f>
        <v>215644</v>
      </c>
      <c r="P112" s="16">
        <f>SASmarginal!N174</f>
        <v>245686</v>
      </c>
      <c r="Q112" s="16">
        <f>SASmarginal!O174</f>
        <v>287876</v>
      </c>
      <c r="R112" s="16">
        <f>SASmarginal!P174</f>
        <v>451813</v>
      </c>
      <c r="S112" s="16"/>
      <c r="T112" s="16">
        <f>SASmarginal!Q174</f>
        <v>113546</v>
      </c>
      <c r="U112" s="16">
        <f>SASmarginal!R174</f>
        <v>168823</v>
      </c>
      <c r="V112" s="16">
        <f>SASmarginal!S174</f>
        <v>192371</v>
      </c>
      <c r="W112" s="16">
        <f>SASmarginal!T174</f>
        <v>225441</v>
      </c>
      <c r="X112" s="16">
        <f>SASmarginal!U174</f>
        <v>353941</v>
      </c>
      <c r="Y112" s="160"/>
    </row>
    <row r="113" spans="1:25" s="152" customFormat="1">
      <c r="A113" s="67">
        <f t="shared" si="167"/>
        <v>19</v>
      </c>
      <c r="B113" s="16">
        <f>SASmarginal!B175</f>
        <v>149931</v>
      </c>
      <c r="C113" s="16">
        <f>SASmarginal!C175</f>
        <v>214989</v>
      </c>
      <c r="D113" s="16">
        <f>SASmarginal!D175</f>
        <v>246817</v>
      </c>
      <c r="E113" s="16">
        <f>SASmarginal!E175</f>
        <v>290991</v>
      </c>
      <c r="F113" s="16">
        <f>SASmarginal!F175</f>
        <v>463075</v>
      </c>
      <c r="G113" s="16"/>
      <c r="H113" s="16">
        <f>SASmarginal!G175</f>
        <v>120544</v>
      </c>
      <c r="I113" s="16">
        <f>SASmarginal!H175</f>
        <v>172850</v>
      </c>
      <c r="J113" s="16">
        <f>SASmarginal!I175</f>
        <v>198440</v>
      </c>
      <c r="K113" s="16">
        <f>SASmarginal!J175</f>
        <v>233956</v>
      </c>
      <c r="L113" s="16">
        <f>SASmarginal!K175</f>
        <v>372312</v>
      </c>
      <c r="M113" s="16"/>
      <c r="N113" s="16">
        <f>SASmarginal!L175</f>
        <v>154080</v>
      </c>
      <c r="O113" s="16">
        <f>SASmarginal!M175</f>
        <v>220938</v>
      </c>
      <c r="P113" s="16">
        <f>SASmarginal!N175</f>
        <v>253647</v>
      </c>
      <c r="Q113" s="16">
        <f>SASmarginal!O175</f>
        <v>299044</v>
      </c>
      <c r="R113" s="16">
        <f>SASmarginal!P175</f>
        <v>475890</v>
      </c>
      <c r="S113" s="16"/>
      <c r="T113" s="16">
        <f>SASmarginal!Q175</f>
        <v>120544</v>
      </c>
      <c r="U113" s="16">
        <f>SASmarginal!R175</f>
        <v>172973</v>
      </c>
      <c r="V113" s="16">
        <f>SASmarginal!S175</f>
        <v>198611</v>
      </c>
      <c r="W113" s="16">
        <f>SASmarginal!T175</f>
        <v>234195</v>
      </c>
      <c r="X113" s="16">
        <f>SASmarginal!U175</f>
        <v>372815</v>
      </c>
      <c r="Y113" s="160"/>
    </row>
    <row r="114" spans="1:25" s="152" customFormat="1">
      <c r="A114" s="67">
        <f t="shared" si="167"/>
        <v>20</v>
      </c>
      <c r="B114" s="16">
        <f>SASmarginal!B176</f>
        <v>158799</v>
      </c>
      <c r="C114" s="16">
        <f>SASmarginal!C176</f>
        <v>220280</v>
      </c>
      <c r="D114" s="16">
        <f>SASmarginal!D176</f>
        <v>254536</v>
      </c>
      <c r="E114" s="16">
        <f>SASmarginal!E176</f>
        <v>302105</v>
      </c>
      <c r="F114" s="16">
        <f>SASmarginal!F176</f>
        <v>486495</v>
      </c>
      <c r="G114" s="16"/>
      <c r="H114" s="16">
        <f>SASmarginal!G176</f>
        <v>127673</v>
      </c>
      <c r="I114" s="16">
        <f>SASmarginal!H176</f>
        <v>177104</v>
      </c>
      <c r="J114" s="16">
        <f>SASmarginal!I176</f>
        <v>204646</v>
      </c>
      <c r="K114" s="16">
        <f>SASmarginal!J176</f>
        <v>242892</v>
      </c>
      <c r="L114" s="16">
        <f>SASmarginal!K176</f>
        <v>391142</v>
      </c>
      <c r="M114" s="16"/>
      <c r="N114" s="16">
        <f>SASmarginal!L176</f>
        <v>163193</v>
      </c>
      <c r="O114" s="16">
        <f>SASmarginal!M176</f>
        <v>226376</v>
      </c>
      <c r="P114" s="16">
        <f>SASmarginal!N176</f>
        <v>261580</v>
      </c>
      <c r="Q114" s="16">
        <f>SASmarginal!O176</f>
        <v>310466</v>
      </c>
      <c r="R114" s="16">
        <f>SASmarginal!P176</f>
        <v>499958</v>
      </c>
      <c r="S114" s="16"/>
      <c r="T114" s="16">
        <f>SASmarginal!Q176</f>
        <v>127673</v>
      </c>
      <c r="U114" s="16">
        <f>SASmarginal!R176</f>
        <v>177235</v>
      </c>
      <c r="V114" s="16">
        <f>SASmarginal!S176</f>
        <v>204829</v>
      </c>
      <c r="W114" s="16">
        <f>SASmarginal!T176</f>
        <v>243147</v>
      </c>
      <c r="X114" s="16">
        <f>SASmarginal!U176</f>
        <v>391683</v>
      </c>
      <c r="Y114" s="160"/>
    </row>
    <row r="115" spans="1:25" s="152" customFormat="1">
      <c r="A115" s="67">
        <f t="shared" si="167"/>
        <v>21</v>
      </c>
      <c r="B115" s="16">
        <f>SASmarginal!B177</f>
        <v>167828</v>
      </c>
      <c r="C115" s="16">
        <f>SASmarginal!C177</f>
        <v>225540</v>
      </c>
      <c r="D115" s="16">
        <f>SASmarginal!D177</f>
        <v>262370</v>
      </c>
      <c r="E115" s="16">
        <f>SASmarginal!E177</f>
        <v>313459</v>
      </c>
      <c r="F115" s="16">
        <f>SASmarginal!F177</f>
        <v>509911</v>
      </c>
      <c r="G115" s="16"/>
      <c r="H115" s="16">
        <f>SASmarginal!G177</f>
        <v>134933</v>
      </c>
      <c r="I115" s="16">
        <f>SASmarginal!H177</f>
        <v>181334</v>
      </c>
      <c r="J115" s="16">
        <f>SASmarginal!I177</f>
        <v>210944</v>
      </c>
      <c r="K115" s="16">
        <f>SASmarginal!J177</f>
        <v>252021</v>
      </c>
      <c r="L115" s="16">
        <f>SASmarginal!K177</f>
        <v>409968</v>
      </c>
      <c r="M115" s="16"/>
      <c r="N115" s="16">
        <f>SASmarginal!L177</f>
        <v>172472</v>
      </c>
      <c r="O115" s="16">
        <f>SASmarginal!M177</f>
        <v>231781</v>
      </c>
      <c r="P115" s="16">
        <f>SASmarginal!N177</f>
        <v>269630</v>
      </c>
      <c r="Q115" s="16">
        <f>SASmarginal!O177</f>
        <v>322134</v>
      </c>
      <c r="R115" s="16">
        <f>SASmarginal!P177</f>
        <v>524022</v>
      </c>
      <c r="S115" s="16"/>
      <c r="T115" s="16">
        <f>SASmarginal!Q177</f>
        <v>134933</v>
      </c>
      <c r="U115" s="16">
        <f>SASmarginal!R177</f>
        <v>181472</v>
      </c>
      <c r="V115" s="16">
        <f>SASmarginal!S177</f>
        <v>211139</v>
      </c>
      <c r="W115" s="16">
        <f>SASmarginal!T177</f>
        <v>252293</v>
      </c>
      <c r="X115" s="16">
        <f>SASmarginal!U177</f>
        <v>410537</v>
      </c>
      <c r="Y115" s="160"/>
    </row>
    <row r="116" spans="1:25" s="152" customFormat="1">
      <c r="A116" s="67">
        <f t="shared" si="167"/>
        <v>22</v>
      </c>
      <c r="B116" s="16">
        <f>SASmarginal!B178</f>
        <v>176438</v>
      </c>
      <c r="C116" s="16">
        <f>SASmarginal!C178</f>
        <v>230837</v>
      </c>
      <c r="D116" s="16">
        <f>SASmarginal!D178</f>
        <v>270193</v>
      </c>
      <c r="E116" s="16">
        <f>SASmarginal!E178</f>
        <v>324786</v>
      </c>
      <c r="F116" s="16">
        <f>SASmarginal!F178</f>
        <v>533352</v>
      </c>
      <c r="G116" s="16"/>
      <c r="H116" s="16">
        <f>SASmarginal!G178</f>
        <v>141855</v>
      </c>
      <c r="I116" s="16">
        <f>SASmarginal!H178</f>
        <v>185592</v>
      </c>
      <c r="J116" s="16">
        <f>SASmarginal!I178</f>
        <v>217235</v>
      </c>
      <c r="K116" s="16">
        <f>SASmarginal!J178</f>
        <v>261127</v>
      </c>
      <c r="L116" s="16">
        <f>SASmarginal!K178</f>
        <v>428815</v>
      </c>
      <c r="M116" s="16"/>
      <c r="N116" s="16">
        <f>SASmarginal!L178</f>
        <v>181320</v>
      </c>
      <c r="O116" s="16">
        <f>SASmarginal!M178</f>
        <v>237224</v>
      </c>
      <c r="P116" s="16">
        <f>SASmarginal!N178</f>
        <v>277670</v>
      </c>
      <c r="Q116" s="16">
        <f>SASmarginal!O178</f>
        <v>333773</v>
      </c>
      <c r="R116" s="16">
        <f>SASmarginal!P178</f>
        <v>548112</v>
      </c>
      <c r="S116" s="16"/>
      <c r="T116" s="16">
        <f>SASmarginal!Q178</f>
        <v>141950</v>
      </c>
      <c r="U116" s="16">
        <f>SASmarginal!R178</f>
        <v>185739</v>
      </c>
      <c r="V116" s="16">
        <f>SASmarginal!S178</f>
        <v>217441</v>
      </c>
      <c r="W116" s="16">
        <f>SASmarginal!T178</f>
        <v>261417</v>
      </c>
      <c r="X116" s="16">
        <f>SASmarginal!U178</f>
        <v>429397</v>
      </c>
      <c r="Y116" s="160"/>
    </row>
    <row r="117" spans="1:25" s="152" customFormat="1">
      <c r="A117" s="67">
        <f t="shared" si="167"/>
        <v>23</v>
      </c>
      <c r="B117" s="16">
        <f>SASmarginal!B179</f>
        <v>185099</v>
      </c>
      <c r="C117" s="16">
        <f>SASmarginal!C179</f>
        <v>236206</v>
      </c>
      <c r="D117" s="16">
        <f>SASmarginal!D179</f>
        <v>278143</v>
      </c>
      <c r="E117" s="16">
        <f>SASmarginal!E179</f>
        <v>336019</v>
      </c>
      <c r="F117" s="16">
        <f>SASmarginal!F179</f>
        <v>556775</v>
      </c>
      <c r="G117" s="16"/>
      <c r="H117" s="16">
        <f>SASmarginal!G179</f>
        <v>148819</v>
      </c>
      <c r="I117" s="16">
        <f>SASmarginal!H179</f>
        <v>189909</v>
      </c>
      <c r="J117" s="16">
        <f>SASmarginal!I179</f>
        <v>223626</v>
      </c>
      <c r="K117" s="16">
        <f>SASmarginal!J179</f>
        <v>270159</v>
      </c>
      <c r="L117" s="16">
        <f>SASmarginal!K179</f>
        <v>447647</v>
      </c>
      <c r="M117" s="16"/>
      <c r="N117" s="16">
        <f>SASmarginal!L179</f>
        <v>190221</v>
      </c>
      <c r="O117" s="16">
        <f>SASmarginal!M179</f>
        <v>242743</v>
      </c>
      <c r="P117" s="16">
        <f>SASmarginal!N179</f>
        <v>285840</v>
      </c>
      <c r="Q117" s="16">
        <f>SASmarginal!O179</f>
        <v>345318</v>
      </c>
      <c r="R117" s="16">
        <f>SASmarginal!P179</f>
        <v>572183</v>
      </c>
      <c r="S117" s="16"/>
      <c r="T117" s="16">
        <f>SASmarginal!Q179</f>
        <v>148919</v>
      </c>
      <c r="U117" s="16">
        <f>SASmarginal!R179</f>
        <v>190064</v>
      </c>
      <c r="V117" s="16">
        <f>SASmarginal!S179</f>
        <v>223845</v>
      </c>
      <c r="W117" s="16">
        <f>SASmarginal!T179</f>
        <v>270466</v>
      </c>
      <c r="X117" s="16">
        <f>SASmarginal!U179</f>
        <v>448244</v>
      </c>
      <c r="Y117" s="160"/>
    </row>
    <row r="118" spans="1:25" s="152" customFormat="1">
      <c r="A118" s="67">
        <f>A119-1</f>
        <v>24</v>
      </c>
      <c r="B118" s="16">
        <f>SASmarginal!B180</f>
        <v>193767</v>
      </c>
      <c r="C118" s="16">
        <f>SASmarginal!C180</f>
        <v>241458</v>
      </c>
      <c r="D118" s="16">
        <f>SASmarginal!D180</f>
        <v>286042</v>
      </c>
      <c r="E118" s="16">
        <f>SASmarginal!E180</f>
        <v>347379</v>
      </c>
      <c r="F118" s="16">
        <f>SASmarginal!F180</f>
        <v>580194</v>
      </c>
      <c r="G118" s="16"/>
      <c r="H118" s="16">
        <f>SASmarginal!G180</f>
        <v>155788</v>
      </c>
      <c r="I118" s="16">
        <f>SASmarginal!H180</f>
        <v>194132</v>
      </c>
      <c r="J118" s="16">
        <f>SASmarginal!I180</f>
        <v>229977</v>
      </c>
      <c r="K118" s="16">
        <f>SASmarginal!J180</f>
        <v>279292</v>
      </c>
      <c r="L118" s="16">
        <f>SASmarginal!K180</f>
        <v>466475</v>
      </c>
      <c r="M118" s="16"/>
      <c r="N118" s="16">
        <f>SASmarginal!L180</f>
        <v>199128</v>
      </c>
      <c r="O118" s="16">
        <f>SASmarginal!M180</f>
        <v>248140</v>
      </c>
      <c r="P118" s="16">
        <f>SASmarginal!N180</f>
        <v>293958</v>
      </c>
      <c r="Q118" s="16">
        <f>SASmarginal!O180</f>
        <v>356992</v>
      </c>
      <c r="R118" s="16">
        <f>SASmarginal!P180</f>
        <v>596250</v>
      </c>
      <c r="S118" s="16"/>
      <c r="T118" s="16">
        <f>SASmarginal!Q180</f>
        <v>155892</v>
      </c>
      <c r="U118" s="16">
        <f>SASmarginal!R180</f>
        <v>194295</v>
      </c>
      <c r="V118" s="16">
        <f>SASmarginal!S180</f>
        <v>230208</v>
      </c>
      <c r="W118" s="16">
        <f>SASmarginal!T180</f>
        <v>279616</v>
      </c>
      <c r="X118" s="16">
        <f>SASmarginal!U180</f>
        <v>467087</v>
      </c>
      <c r="Y118" s="160"/>
    </row>
    <row r="119" spans="1:25">
      <c r="A119" s="13">
        <v>25</v>
      </c>
      <c r="B119" s="16">
        <f>SASmarginal!B181</f>
        <v>202630</v>
      </c>
      <c r="C119" s="16">
        <f>SASmarginal!C181</f>
        <v>246757</v>
      </c>
      <c r="D119" s="16">
        <f>SASmarginal!D181</f>
        <v>293898</v>
      </c>
      <c r="E119" s="16">
        <f>SASmarginal!E181</f>
        <v>358899</v>
      </c>
      <c r="F119" s="16">
        <f>SASmarginal!F181</f>
        <v>591176</v>
      </c>
      <c r="G119" s="16"/>
      <c r="H119" s="16">
        <f>SASmarginal!G181</f>
        <v>162914</v>
      </c>
      <c r="I119" s="16">
        <f>SASmarginal!H181</f>
        <v>198392</v>
      </c>
      <c r="J119" s="16">
        <f>SASmarginal!I181</f>
        <v>236293</v>
      </c>
      <c r="K119" s="16">
        <f>SASmarginal!J181</f>
        <v>288554</v>
      </c>
      <c r="L119" s="16">
        <f>SASmarginal!K181</f>
        <v>475305</v>
      </c>
      <c r="M119" s="16"/>
      <c r="N119" s="16">
        <f>SASmarginal!L181</f>
        <v>208238</v>
      </c>
      <c r="O119" s="16">
        <f>SASmarginal!M181</f>
        <v>253585</v>
      </c>
      <c r="P119" s="16">
        <f>SASmarginal!N181</f>
        <v>302031</v>
      </c>
      <c r="Q119" s="16">
        <f>SASmarginal!O181</f>
        <v>368831</v>
      </c>
      <c r="R119" s="16">
        <f>SASmarginal!P181</f>
        <v>607536</v>
      </c>
      <c r="S119" s="16"/>
      <c r="T119" s="16">
        <f>SASmarginal!Q181</f>
        <v>163023</v>
      </c>
      <c r="U119" s="16">
        <f>SASmarginal!R181</f>
        <v>198563</v>
      </c>
      <c r="V119" s="16">
        <f>SASmarginal!S181</f>
        <v>236536</v>
      </c>
      <c r="W119" s="16">
        <f>SASmarginal!T181</f>
        <v>288896</v>
      </c>
      <c r="X119" s="16">
        <f>SASmarginal!U181</f>
        <v>475931</v>
      </c>
    </row>
    <row r="120" spans="1:25">
      <c r="A120" s="13">
        <f>A119+1</f>
        <v>26</v>
      </c>
      <c r="B120" s="16">
        <f>SASmarginal!B182</f>
        <v>209257</v>
      </c>
      <c r="C120" s="16">
        <f>SASmarginal!C182</f>
        <v>251902</v>
      </c>
      <c r="D120" s="16">
        <f>SASmarginal!D182</f>
        <v>301850</v>
      </c>
      <c r="E120" s="16">
        <f>SASmarginal!E182</f>
        <v>370526</v>
      </c>
      <c r="F120" s="16">
        <f>SASmarginal!F182</f>
        <v>602174</v>
      </c>
      <c r="G120" s="16"/>
      <c r="H120" s="16">
        <f>SASmarginal!G182</f>
        <v>168242</v>
      </c>
      <c r="I120" s="16">
        <f>SASmarginal!H182</f>
        <v>202528</v>
      </c>
      <c r="J120" s="16">
        <f>SASmarginal!I182</f>
        <v>242687</v>
      </c>
      <c r="K120" s="16">
        <f>SASmarginal!J182</f>
        <v>297902</v>
      </c>
      <c r="L120" s="16">
        <f>SASmarginal!K182</f>
        <v>484148</v>
      </c>
      <c r="M120" s="16"/>
      <c r="N120" s="16">
        <f>SASmarginal!L182</f>
        <v>215048</v>
      </c>
      <c r="O120" s="16">
        <f>SASmarginal!M182</f>
        <v>258873</v>
      </c>
      <c r="P120" s="16">
        <f>SASmarginal!N182</f>
        <v>310203</v>
      </c>
      <c r="Q120" s="16">
        <f>SASmarginal!O182</f>
        <v>380780</v>
      </c>
      <c r="R120" s="16">
        <f>SASmarginal!P182</f>
        <v>618839</v>
      </c>
      <c r="S120" s="16"/>
      <c r="T120" s="16">
        <f>SASmarginal!Q182</f>
        <v>168356</v>
      </c>
      <c r="U120" s="16">
        <f>SASmarginal!R182</f>
        <v>202707</v>
      </c>
      <c r="V120" s="16">
        <f>SASmarginal!S182</f>
        <v>242942</v>
      </c>
      <c r="W120" s="16">
        <f>SASmarginal!T182</f>
        <v>298262</v>
      </c>
      <c r="X120" s="16">
        <f>SASmarginal!U182</f>
        <v>484789</v>
      </c>
    </row>
    <row r="121" spans="1:25">
      <c r="A121" s="13">
        <f t="shared" ref="A121:A143" si="168">A120+1</f>
        <v>27</v>
      </c>
      <c r="B121" s="16">
        <f>SASmarginal!B183</f>
        <v>212400</v>
      </c>
      <c r="C121" s="16">
        <f>SASmarginal!C183</f>
        <v>257153</v>
      </c>
      <c r="D121" s="16">
        <f>SASmarginal!D183</f>
        <v>309804</v>
      </c>
      <c r="E121" s="16">
        <f>SASmarginal!E183</f>
        <v>382098</v>
      </c>
      <c r="F121" s="16">
        <f>SASmarginal!F183</f>
        <v>613159</v>
      </c>
      <c r="G121" s="16"/>
      <c r="H121" s="16">
        <f>SASmarginal!G183</f>
        <v>170769</v>
      </c>
      <c r="I121" s="16">
        <f>SASmarginal!H183</f>
        <v>206751</v>
      </c>
      <c r="J121" s="16">
        <f>SASmarginal!I183</f>
        <v>249082</v>
      </c>
      <c r="K121" s="16">
        <f>SASmarginal!J183</f>
        <v>307207</v>
      </c>
      <c r="L121" s="16">
        <f>SASmarginal!K183</f>
        <v>492979</v>
      </c>
      <c r="M121" s="16"/>
      <c r="N121" s="16">
        <f>SASmarginal!L183</f>
        <v>218278</v>
      </c>
      <c r="O121" s="16">
        <f>SASmarginal!M183</f>
        <v>264269</v>
      </c>
      <c r="P121" s="16">
        <f>SASmarginal!N183</f>
        <v>318378</v>
      </c>
      <c r="Q121" s="16">
        <f>SASmarginal!O183</f>
        <v>392672</v>
      </c>
      <c r="R121" s="16">
        <f>SASmarginal!P183</f>
        <v>630127</v>
      </c>
      <c r="S121" s="16"/>
      <c r="T121" s="16">
        <f>SASmarginal!Q183</f>
        <v>170888</v>
      </c>
      <c r="U121" s="16">
        <f>SASmarginal!R183</f>
        <v>206938</v>
      </c>
      <c r="V121" s="16">
        <f>SASmarginal!S183</f>
        <v>249349</v>
      </c>
      <c r="W121" s="16">
        <f>SASmarginal!T183</f>
        <v>307583</v>
      </c>
      <c r="X121" s="16">
        <f>SASmarginal!U183</f>
        <v>493635</v>
      </c>
    </row>
    <row r="122" spans="1:25">
      <c r="A122" s="13">
        <f t="shared" si="168"/>
        <v>28</v>
      </c>
      <c r="B122" s="16">
        <f>SASmarginal!B184</f>
        <v>215422</v>
      </c>
      <c r="C122" s="16">
        <f>SASmarginal!C184</f>
        <v>262398</v>
      </c>
      <c r="D122" s="16">
        <f>SASmarginal!D184</f>
        <v>317773</v>
      </c>
      <c r="E122" s="16">
        <f>SASmarginal!E184</f>
        <v>393798</v>
      </c>
      <c r="F122" s="16">
        <f>SASmarginal!F184</f>
        <v>624147</v>
      </c>
      <c r="G122" s="16"/>
      <c r="H122" s="16">
        <f>SASmarginal!G184</f>
        <v>173198</v>
      </c>
      <c r="I122" s="16">
        <f>SASmarginal!H184</f>
        <v>210967</v>
      </c>
      <c r="J122" s="16">
        <f>SASmarginal!I184</f>
        <v>255488</v>
      </c>
      <c r="K122" s="16">
        <f>SASmarginal!J184</f>
        <v>316613</v>
      </c>
      <c r="L122" s="16">
        <f>SASmarginal!K184</f>
        <v>501814</v>
      </c>
      <c r="M122" s="16"/>
      <c r="N122" s="16">
        <f>SASmarginal!L184</f>
        <v>221383</v>
      </c>
      <c r="O122" s="16">
        <f>SASmarginal!M184</f>
        <v>269659</v>
      </c>
      <c r="P122" s="16">
        <f>SASmarginal!N184</f>
        <v>326566</v>
      </c>
      <c r="Q122" s="16">
        <f>SASmarginal!O184</f>
        <v>404695</v>
      </c>
      <c r="R122" s="16">
        <f>SASmarginal!P184</f>
        <v>641419</v>
      </c>
      <c r="S122" s="16"/>
      <c r="T122" s="16">
        <f>SASmarginal!Q184</f>
        <v>173322</v>
      </c>
      <c r="U122" s="16">
        <f>SASmarginal!R184</f>
        <v>211162</v>
      </c>
      <c r="V122" s="16">
        <f>SASmarginal!S184</f>
        <v>255768</v>
      </c>
      <c r="W122" s="16">
        <f>SASmarginal!T184</f>
        <v>317008</v>
      </c>
      <c r="X122" s="16">
        <f>SASmarginal!U184</f>
        <v>502485</v>
      </c>
    </row>
    <row r="123" spans="1:25">
      <c r="A123" s="13">
        <f t="shared" si="168"/>
        <v>29</v>
      </c>
      <c r="B123" s="16">
        <f>SASmarginal!B185</f>
        <v>218479</v>
      </c>
      <c r="C123" s="16">
        <f>SASmarginal!C185</f>
        <v>267622</v>
      </c>
      <c r="D123" s="16">
        <f>SASmarginal!D185</f>
        <v>325623</v>
      </c>
      <c r="E123" s="16">
        <f>SASmarginal!E185</f>
        <v>405407</v>
      </c>
      <c r="F123" s="16">
        <f>SASmarginal!F185</f>
        <v>635152</v>
      </c>
      <c r="G123" s="16"/>
      <c r="H123" s="16">
        <f>SASmarginal!G185</f>
        <v>175657</v>
      </c>
      <c r="I123" s="16">
        <f>SASmarginal!H185</f>
        <v>215168</v>
      </c>
      <c r="J123" s="16">
        <f>SASmarginal!I185</f>
        <v>261801</v>
      </c>
      <c r="K123" s="16">
        <f>SASmarginal!J185</f>
        <v>325947</v>
      </c>
      <c r="L123" s="16">
        <f>SASmarginal!K185</f>
        <v>510662</v>
      </c>
      <c r="M123" s="16"/>
      <c r="N123" s="16">
        <f>SASmarginal!L185</f>
        <v>224525</v>
      </c>
      <c r="O123" s="16">
        <f>SASmarginal!M185</f>
        <v>275028</v>
      </c>
      <c r="P123" s="16">
        <f>SASmarginal!N185</f>
        <v>334634</v>
      </c>
      <c r="Q123" s="16">
        <f>SASmarginal!O185</f>
        <v>416626</v>
      </c>
      <c r="R123" s="16">
        <f>SASmarginal!P185</f>
        <v>652729</v>
      </c>
      <c r="S123" s="16"/>
      <c r="T123" s="16">
        <f>SASmarginal!Q185</f>
        <v>175785</v>
      </c>
      <c r="U123" s="16">
        <f>SASmarginal!R185</f>
        <v>215371</v>
      </c>
      <c r="V123" s="16">
        <f>SASmarginal!S185</f>
        <v>262092</v>
      </c>
      <c r="W123" s="16">
        <f>SASmarginal!T185</f>
        <v>326359</v>
      </c>
      <c r="X123" s="16">
        <f>SASmarginal!U185</f>
        <v>511348</v>
      </c>
    </row>
    <row r="124" spans="1:25">
      <c r="A124" s="13">
        <f t="shared" si="168"/>
        <v>30</v>
      </c>
      <c r="B124" s="16">
        <f>SASmarginal!B186</f>
        <v>221583</v>
      </c>
      <c r="C124" s="16">
        <f>SASmarginal!C186</f>
        <v>272804</v>
      </c>
      <c r="D124" s="16">
        <f>SASmarginal!D186</f>
        <v>333703</v>
      </c>
      <c r="E124" s="16">
        <f>SASmarginal!E186</f>
        <v>417258</v>
      </c>
      <c r="F124" s="16">
        <f>SASmarginal!F186</f>
        <v>646136</v>
      </c>
      <c r="G124" s="16"/>
      <c r="H124" s="16">
        <f>SASmarginal!G186</f>
        <v>178152</v>
      </c>
      <c r="I124" s="16">
        <f>SASmarginal!H186</f>
        <v>219334</v>
      </c>
      <c r="J124" s="16">
        <f>SASmarginal!I186</f>
        <v>268297</v>
      </c>
      <c r="K124" s="16">
        <f>SASmarginal!J186</f>
        <v>335475</v>
      </c>
      <c r="L124" s="16">
        <f>SASmarginal!K186</f>
        <v>519494</v>
      </c>
      <c r="M124" s="16"/>
      <c r="N124" s="16">
        <f>SASmarginal!L186</f>
        <v>227714</v>
      </c>
      <c r="O124" s="16">
        <f>SASmarginal!M186</f>
        <v>280354</v>
      </c>
      <c r="P124" s="16">
        <f>SASmarginal!N186</f>
        <v>342938</v>
      </c>
      <c r="Q124" s="16">
        <f>SASmarginal!O186</f>
        <v>428805</v>
      </c>
      <c r="R124" s="16">
        <f>SASmarginal!P186</f>
        <v>664018</v>
      </c>
      <c r="S124" s="16"/>
      <c r="T124" s="16">
        <f>SASmarginal!Q186</f>
        <v>178285</v>
      </c>
      <c r="U124" s="16">
        <f>SASmarginal!R186</f>
        <v>219545</v>
      </c>
      <c r="V124" s="16">
        <f>SASmarginal!S186</f>
        <v>268600</v>
      </c>
      <c r="W124" s="16">
        <f>SASmarginal!T186</f>
        <v>335905</v>
      </c>
      <c r="X124" s="16">
        <f>SASmarginal!U186</f>
        <v>520194</v>
      </c>
    </row>
    <row r="125" spans="1:25">
      <c r="A125" s="13">
        <f t="shared" si="168"/>
        <v>31</v>
      </c>
      <c r="B125" s="16">
        <f>SASmarginal!B187</f>
        <v>224706</v>
      </c>
      <c r="C125" s="16">
        <f>SASmarginal!C187</f>
        <v>277998</v>
      </c>
      <c r="D125" s="16">
        <f>SASmarginal!D187</f>
        <v>341857</v>
      </c>
      <c r="E125" s="16">
        <f>SASmarginal!E187</f>
        <v>429215</v>
      </c>
      <c r="F125" s="16">
        <f>SASmarginal!F187</f>
        <v>657122</v>
      </c>
      <c r="G125" s="16"/>
      <c r="H125" s="16">
        <f>SASmarginal!G187</f>
        <v>180663</v>
      </c>
      <c r="I125" s="16">
        <f>SASmarginal!H187</f>
        <v>223510</v>
      </c>
      <c r="J125" s="16">
        <f>SASmarginal!I187</f>
        <v>274853</v>
      </c>
      <c r="K125" s="16">
        <f>SASmarginal!J187</f>
        <v>345088</v>
      </c>
      <c r="L125" s="16">
        <f>SASmarginal!K187</f>
        <v>528326</v>
      </c>
      <c r="M125" s="16"/>
      <c r="N125" s="16">
        <f>SASmarginal!L187</f>
        <v>230924</v>
      </c>
      <c r="O125" s="16">
        <f>SASmarginal!M187</f>
        <v>285691</v>
      </c>
      <c r="P125" s="16">
        <f>SASmarginal!N187</f>
        <v>351318</v>
      </c>
      <c r="Q125" s="16">
        <f>SASmarginal!O187</f>
        <v>441093</v>
      </c>
      <c r="R125" s="16">
        <f>SASmarginal!P187</f>
        <v>675307</v>
      </c>
      <c r="S125" s="16"/>
      <c r="T125" s="16">
        <f>SASmarginal!Q187</f>
        <v>180800</v>
      </c>
      <c r="U125" s="16">
        <f>SASmarginal!R187</f>
        <v>223729</v>
      </c>
      <c r="V125" s="16">
        <f>SASmarginal!S187</f>
        <v>275168</v>
      </c>
      <c r="W125" s="16">
        <f>SASmarginal!T187</f>
        <v>345537</v>
      </c>
      <c r="X125" s="16">
        <f>SASmarginal!U187</f>
        <v>529041</v>
      </c>
    </row>
    <row r="126" spans="1:25">
      <c r="A126" s="13">
        <f t="shared" si="168"/>
        <v>32</v>
      </c>
      <c r="B126" s="16">
        <f>SASmarginal!B188</f>
        <v>227857</v>
      </c>
      <c r="C126" s="16">
        <f>SASmarginal!C188</f>
        <v>283273</v>
      </c>
      <c r="D126" s="16">
        <f>SASmarginal!D188</f>
        <v>349775</v>
      </c>
      <c r="E126" s="16">
        <f>SASmarginal!E188</f>
        <v>441209</v>
      </c>
      <c r="F126" s="16">
        <f>SASmarginal!F188</f>
        <v>668126</v>
      </c>
      <c r="G126" s="16"/>
      <c r="H126" s="16">
        <f>SASmarginal!G188</f>
        <v>183196</v>
      </c>
      <c r="I126" s="16">
        <f>SASmarginal!H188</f>
        <v>227751</v>
      </c>
      <c r="J126" s="16">
        <f>SASmarginal!I188</f>
        <v>281218</v>
      </c>
      <c r="K126" s="16">
        <f>SASmarginal!J188</f>
        <v>354732</v>
      </c>
      <c r="L126" s="16">
        <f>SASmarginal!K188</f>
        <v>537173</v>
      </c>
      <c r="M126" s="16"/>
      <c r="N126" s="16">
        <f>SASmarginal!L188</f>
        <v>234162</v>
      </c>
      <c r="O126" s="16">
        <f>SASmarginal!M188</f>
        <v>291112</v>
      </c>
      <c r="P126" s="16">
        <f>SASmarginal!N188</f>
        <v>359454</v>
      </c>
      <c r="Q126" s="16">
        <f>SASmarginal!O188</f>
        <v>453419</v>
      </c>
      <c r="R126" s="16">
        <f>SASmarginal!P188</f>
        <v>686615</v>
      </c>
      <c r="S126" s="16"/>
      <c r="T126" s="16">
        <f>SASmarginal!Q188</f>
        <v>183339</v>
      </c>
      <c r="U126" s="16">
        <f>SASmarginal!R188</f>
        <v>227977</v>
      </c>
      <c r="V126" s="16">
        <f>SASmarginal!S188</f>
        <v>281546</v>
      </c>
      <c r="W126" s="16">
        <f>SASmarginal!T188</f>
        <v>355199</v>
      </c>
      <c r="X126" s="16">
        <f>SASmarginal!U188</f>
        <v>537903</v>
      </c>
    </row>
    <row r="127" spans="1:25">
      <c r="A127" s="13">
        <f t="shared" si="168"/>
        <v>33</v>
      </c>
      <c r="B127" s="16">
        <f>SASmarginal!B189</f>
        <v>230876</v>
      </c>
      <c r="C127" s="16">
        <f>SASmarginal!C189</f>
        <v>288354</v>
      </c>
      <c r="D127" s="16">
        <f>SASmarginal!D189</f>
        <v>357644</v>
      </c>
      <c r="E127" s="16">
        <f>SASmarginal!E189</f>
        <v>452846</v>
      </c>
      <c r="F127" s="16">
        <f>SASmarginal!F189</f>
        <v>679129</v>
      </c>
      <c r="G127" s="16"/>
      <c r="H127" s="16">
        <f>SASmarginal!G189</f>
        <v>185624</v>
      </c>
      <c r="I127" s="16">
        <f>SASmarginal!H189</f>
        <v>231836</v>
      </c>
      <c r="J127" s="16">
        <f>SASmarginal!I189</f>
        <v>287545</v>
      </c>
      <c r="K127" s="16">
        <f>SASmarginal!J189</f>
        <v>364087</v>
      </c>
      <c r="L127" s="16">
        <f>SASmarginal!K189</f>
        <v>546020</v>
      </c>
      <c r="M127" s="16"/>
      <c r="N127" s="16">
        <f>SASmarginal!L189</f>
        <v>237265</v>
      </c>
      <c r="O127" s="16">
        <f>SASmarginal!M189</f>
        <v>296333</v>
      </c>
      <c r="P127" s="16">
        <f>SASmarginal!N189</f>
        <v>367541</v>
      </c>
      <c r="Q127" s="16">
        <f>SASmarginal!O189</f>
        <v>465377</v>
      </c>
      <c r="R127" s="16">
        <f>SASmarginal!P189</f>
        <v>697923</v>
      </c>
      <c r="S127" s="16"/>
      <c r="T127" s="16">
        <f>SASmarginal!Q189</f>
        <v>185771</v>
      </c>
      <c r="U127" s="16">
        <f>SASmarginal!R189</f>
        <v>232070</v>
      </c>
      <c r="V127" s="16">
        <f>SASmarginal!S189</f>
        <v>287885</v>
      </c>
      <c r="W127" s="16">
        <f>SASmarginal!T189</f>
        <v>364572</v>
      </c>
      <c r="X127" s="16">
        <f>SASmarginal!U189</f>
        <v>546764</v>
      </c>
    </row>
    <row r="128" spans="1:25">
      <c r="A128" s="13">
        <f t="shared" si="168"/>
        <v>34</v>
      </c>
      <c r="B128" s="16">
        <f>SASmarginal!B190</f>
        <v>233781</v>
      </c>
      <c r="C128" s="16">
        <f>SASmarginal!C190</f>
        <v>293356</v>
      </c>
      <c r="D128" s="16">
        <f>SASmarginal!D190</f>
        <v>365376</v>
      </c>
      <c r="E128" s="16">
        <f>SASmarginal!E190</f>
        <v>464142</v>
      </c>
      <c r="F128" s="16">
        <f>SASmarginal!F190</f>
        <v>690121</v>
      </c>
      <c r="G128" s="16"/>
      <c r="H128" s="16">
        <f>SASmarginal!G190</f>
        <v>187959</v>
      </c>
      <c r="I128" s="16">
        <f>SASmarginal!H190</f>
        <v>235858</v>
      </c>
      <c r="J128" s="16">
        <f>SASmarginal!I190</f>
        <v>293762</v>
      </c>
      <c r="K128" s="16">
        <f>SASmarginal!J190</f>
        <v>373170</v>
      </c>
      <c r="L128" s="16">
        <f>SASmarginal!K190</f>
        <v>554857</v>
      </c>
      <c r="M128" s="16"/>
      <c r="N128" s="16">
        <f>SASmarginal!L190</f>
        <v>240250</v>
      </c>
      <c r="O128" s="16">
        <f>SASmarginal!M190</f>
        <v>301474</v>
      </c>
      <c r="P128" s="16">
        <f>SASmarginal!N190</f>
        <v>375487</v>
      </c>
      <c r="Q128" s="16">
        <f>SASmarginal!O190</f>
        <v>476987</v>
      </c>
      <c r="R128" s="16">
        <f>SASmarginal!P190</f>
        <v>709219</v>
      </c>
      <c r="S128" s="16"/>
      <c r="T128" s="16">
        <f>SASmarginal!Q190</f>
        <v>188110</v>
      </c>
      <c r="U128" s="16">
        <f>SASmarginal!R190</f>
        <v>236100</v>
      </c>
      <c r="V128" s="16">
        <f>SASmarginal!S190</f>
        <v>294113</v>
      </c>
      <c r="W128" s="16">
        <f>SASmarginal!T190</f>
        <v>373671</v>
      </c>
      <c r="X128" s="16">
        <f>SASmarginal!U190</f>
        <v>555616</v>
      </c>
    </row>
    <row r="129" spans="1:25">
      <c r="A129" s="13">
        <f t="shared" si="168"/>
        <v>35</v>
      </c>
      <c r="B129" s="16">
        <f>SASmarginal!B191</f>
        <v>236735</v>
      </c>
      <c r="C129" s="16">
        <f>SASmarginal!C191</f>
        <v>298321</v>
      </c>
      <c r="D129" s="16">
        <f>SASmarginal!D191</f>
        <v>372934</v>
      </c>
      <c r="E129" s="16">
        <f>SASmarginal!E191</f>
        <v>475484</v>
      </c>
      <c r="F129" s="16">
        <f>SASmarginal!F191</f>
        <v>701133</v>
      </c>
      <c r="G129" s="16"/>
      <c r="H129" s="16">
        <f>SASmarginal!G191</f>
        <v>190334</v>
      </c>
      <c r="I129" s="16">
        <f>SASmarginal!H191</f>
        <v>239849</v>
      </c>
      <c r="J129" s="16">
        <f>SASmarginal!I191</f>
        <v>299838</v>
      </c>
      <c r="K129" s="16">
        <f>SASmarginal!J191</f>
        <v>382289</v>
      </c>
      <c r="L129" s="16">
        <f>SASmarginal!K191</f>
        <v>563711</v>
      </c>
      <c r="M129" s="16"/>
      <c r="N129" s="16">
        <f>SASmarginal!L191</f>
        <v>243286</v>
      </c>
      <c r="O129" s="16">
        <f>SASmarginal!M191</f>
        <v>306576</v>
      </c>
      <c r="P129" s="16">
        <f>SASmarginal!N191</f>
        <v>383254</v>
      </c>
      <c r="Q129" s="16">
        <f>SASmarginal!O191</f>
        <v>488643</v>
      </c>
      <c r="R129" s="16">
        <f>SASmarginal!P191</f>
        <v>720536</v>
      </c>
      <c r="S129" s="16"/>
      <c r="T129" s="16">
        <f>SASmarginal!Q191</f>
        <v>190490</v>
      </c>
      <c r="U129" s="16">
        <f>SASmarginal!R191</f>
        <v>240099</v>
      </c>
      <c r="V129" s="16">
        <f>SASmarginal!S191</f>
        <v>300201</v>
      </c>
      <c r="W129" s="16">
        <f>SASmarginal!T191</f>
        <v>382808</v>
      </c>
      <c r="X129" s="16">
        <f>SASmarginal!U191</f>
        <v>564484</v>
      </c>
    </row>
    <row r="130" spans="1:25">
      <c r="A130" s="13">
        <f t="shared" si="168"/>
        <v>36</v>
      </c>
      <c r="B130" s="16">
        <f>SASmarginal!B192</f>
        <v>238059</v>
      </c>
      <c r="C130" s="16">
        <f>SASmarginal!C192</f>
        <v>301302</v>
      </c>
      <c r="D130" s="16">
        <f>SASmarginal!D192</f>
        <v>377969</v>
      </c>
      <c r="E130" s="16">
        <f>SASmarginal!E192</f>
        <v>483645</v>
      </c>
      <c r="F130" s="16">
        <f>SASmarginal!F192</f>
        <v>709687</v>
      </c>
      <c r="G130" s="16"/>
      <c r="H130" s="16">
        <f>SASmarginal!G192</f>
        <v>191399</v>
      </c>
      <c r="I130" s="16">
        <f>SASmarginal!H192</f>
        <v>242246</v>
      </c>
      <c r="J130" s="16">
        <f>SASmarginal!I192</f>
        <v>303886</v>
      </c>
      <c r="K130" s="16">
        <f>SASmarginal!J192</f>
        <v>388851</v>
      </c>
      <c r="L130" s="16">
        <f>SASmarginal!K192</f>
        <v>570589</v>
      </c>
      <c r="M130" s="16"/>
      <c r="N130" s="16">
        <f>SASmarginal!L192</f>
        <v>244647</v>
      </c>
      <c r="O130" s="16">
        <f>SASmarginal!M192</f>
        <v>309640</v>
      </c>
      <c r="P130" s="16">
        <f>SASmarginal!N192</f>
        <v>388428</v>
      </c>
      <c r="Q130" s="16">
        <f>SASmarginal!O192</f>
        <v>497030</v>
      </c>
      <c r="R130" s="16">
        <f>SASmarginal!P192</f>
        <v>729327</v>
      </c>
      <c r="S130" s="16"/>
      <c r="T130" s="16">
        <f>SASmarginal!Q192</f>
        <v>191556</v>
      </c>
      <c r="U130" s="16">
        <f>SASmarginal!R192</f>
        <v>242500</v>
      </c>
      <c r="V130" s="16">
        <f>SASmarginal!S192</f>
        <v>304257</v>
      </c>
      <c r="W130" s="16">
        <f>SASmarginal!T192</f>
        <v>389382</v>
      </c>
      <c r="X130" s="16">
        <f>SASmarginal!U192</f>
        <v>571372</v>
      </c>
    </row>
    <row r="131" spans="1:25">
      <c r="A131" s="13">
        <f t="shared" si="168"/>
        <v>37</v>
      </c>
      <c r="B131" s="16">
        <f>SASmarginal!B193</f>
        <v>239044</v>
      </c>
      <c r="C131" s="16">
        <f>SASmarginal!C193</f>
        <v>303732</v>
      </c>
      <c r="D131" s="16">
        <f>SASmarginal!D193</f>
        <v>382451</v>
      </c>
      <c r="E131" s="16">
        <f>SASmarginal!E193</f>
        <v>490755</v>
      </c>
      <c r="F131" s="16">
        <f>SASmarginal!F193</f>
        <v>717490</v>
      </c>
      <c r="G131" s="16"/>
      <c r="H131" s="16">
        <f>SASmarginal!G193</f>
        <v>192191</v>
      </c>
      <c r="I131" s="16">
        <f>SASmarginal!H193</f>
        <v>244199</v>
      </c>
      <c r="J131" s="16">
        <f>SASmarginal!I193</f>
        <v>307490</v>
      </c>
      <c r="K131" s="16">
        <f>SASmarginal!J193</f>
        <v>394566</v>
      </c>
      <c r="L131" s="16">
        <f>SASmarginal!K193</f>
        <v>576863</v>
      </c>
      <c r="M131" s="16"/>
      <c r="N131" s="16">
        <f>SASmarginal!L193</f>
        <v>245659</v>
      </c>
      <c r="O131" s="16">
        <f>SASmarginal!M193</f>
        <v>312137</v>
      </c>
      <c r="P131" s="16">
        <f>SASmarginal!N193</f>
        <v>393034</v>
      </c>
      <c r="Q131" s="16">
        <f>SASmarginal!O193</f>
        <v>504336</v>
      </c>
      <c r="R131" s="16">
        <f>SASmarginal!P193</f>
        <v>737346</v>
      </c>
      <c r="S131" s="16"/>
      <c r="T131" s="16">
        <f>SASmarginal!Q193</f>
        <v>192350</v>
      </c>
      <c r="U131" s="16">
        <f>SASmarginal!R193</f>
        <v>244457</v>
      </c>
      <c r="V131" s="16">
        <f>SASmarginal!S193</f>
        <v>307867</v>
      </c>
      <c r="W131" s="16">
        <f>SASmarginal!T193</f>
        <v>395109</v>
      </c>
      <c r="X131" s="16">
        <f>SASmarginal!U193</f>
        <v>577655</v>
      </c>
    </row>
    <row r="132" spans="1:25">
      <c r="A132" s="13">
        <f t="shared" si="168"/>
        <v>38</v>
      </c>
      <c r="B132" s="16">
        <f>SASmarginal!B194</f>
        <v>239633</v>
      </c>
      <c r="C132" s="16">
        <f>SASmarginal!C194</f>
        <v>305601</v>
      </c>
      <c r="D132" s="16">
        <f>SASmarginal!D194</f>
        <v>385756</v>
      </c>
      <c r="E132" s="16">
        <f>SASmarginal!E194</f>
        <v>496575</v>
      </c>
      <c r="F132" s="16">
        <f>SASmarginal!F194</f>
        <v>724467</v>
      </c>
      <c r="G132" s="16"/>
      <c r="H132" s="16">
        <f>SASmarginal!G194</f>
        <v>192664</v>
      </c>
      <c r="I132" s="16">
        <f>SASmarginal!H194</f>
        <v>245703</v>
      </c>
      <c r="J132" s="16">
        <f>SASmarginal!I194</f>
        <v>310147</v>
      </c>
      <c r="K132" s="16">
        <f>SASmarginal!J194</f>
        <v>399246</v>
      </c>
      <c r="L132" s="16">
        <f>SASmarginal!K194</f>
        <v>582472</v>
      </c>
      <c r="M132" s="16"/>
      <c r="N132" s="16">
        <f>SASmarginal!L194</f>
        <v>246264</v>
      </c>
      <c r="O132" s="16">
        <f>SASmarginal!M194</f>
        <v>314058</v>
      </c>
      <c r="P132" s="16">
        <f>SASmarginal!N194</f>
        <v>396431</v>
      </c>
      <c r="Q132" s="16">
        <f>SASmarginal!O194</f>
        <v>510317</v>
      </c>
      <c r="R132" s="16">
        <f>SASmarginal!P194</f>
        <v>744516</v>
      </c>
      <c r="S132" s="16"/>
      <c r="T132" s="16">
        <f>SASmarginal!Q194</f>
        <v>192824</v>
      </c>
      <c r="U132" s="16">
        <f>SASmarginal!R194</f>
        <v>245963</v>
      </c>
      <c r="V132" s="16">
        <f>SASmarginal!S194</f>
        <v>310530</v>
      </c>
      <c r="W132" s="16">
        <f>SASmarginal!T194</f>
        <v>399797</v>
      </c>
      <c r="X132" s="16">
        <f>SASmarginal!U194</f>
        <v>583272</v>
      </c>
    </row>
    <row r="133" spans="1:25">
      <c r="A133" s="13">
        <f t="shared" si="168"/>
        <v>39</v>
      </c>
      <c r="B133" s="16">
        <f>SASmarginal!B195</f>
        <v>239976</v>
      </c>
      <c r="C133" s="16">
        <f>SASmarginal!C195</f>
        <v>306832</v>
      </c>
      <c r="D133" s="16">
        <f>SASmarginal!D195</f>
        <v>388534</v>
      </c>
      <c r="E133" s="16">
        <f>SASmarginal!E195</f>
        <v>501406</v>
      </c>
      <c r="F133" s="16">
        <f>SASmarginal!F195</f>
        <v>730211</v>
      </c>
      <c r="G133" s="16"/>
      <c r="H133" s="16">
        <f>SASmarginal!G195</f>
        <v>192940</v>
      </c>
      <c r="I133" s="16">
        <f>SASmarginal!H195</f>
        <v>246692</v>
      </c>
      <c r="J133" s="16">
        <f>SASmarginal!I195</f>
        <v>312381</v>
      </c>
      <c r="K133" s="16">
        <f>SASmarginal!J195</f>
        <v>403130</v>
      </c>
      <c r="L133" s="16">
        <f>SASmarginal!K195</f>
        <v>587090</v>
      </c>
      <c r="M133" s="16"/>
      <c r="N133" s="16">
        <f>SASmarginal!L195</f>
        <v>246617</v>
      </c>
      <c r="O133" s="16">
        <f>SASmarginal!M195</f>
        <v>315323</v>
      </c>
      <c r="P133" s="16">
        <f>SASmarginal!N195</f>
        <v>399286</v>
      </c>
      <c r="Q133" s="16">
        <f>SASmarginal!O195</f>
        <v>515281</v>
      </c>
      <c r="R133" s="16">
        <f>SASmarginal!P195</f>
        <v>750419</v>
      </c>
      <c r="S133" s="16"/>
      <c r="T133" s="16">
        <f>SASmarginal!Q195</f>
        <v>193101</v>
      </c>
      <c r="U133" s="16">
        <f>SASmarginal!R195</f>
        <v>246955</v>
      </c>
      <c r="V133" s="16">
        <f>SASmarginal!S195</f>
        <v>312767</v>
      </c>
      <c r="W133" s="16">
        <f>SASmarginal!T195</f>
        <v>403688</v>
      </c>
      <c r="X133" s="16">
        <f>SASmarginal!U195</f>
        <v>587897</v>
      </c>
    </row>
    <row r="134" spans="1:25">
      <c r="A134" s="13">
        <f t="shared" si="168"/>
        <v>40</v>
      </c>
      <c r="B134" s="16">
        <f>SASmarginal!B196</f>
        <v>239976</v>
      </c>
      <c r="C134" s="16">
        <f>SASmarginal!C196</f>
        <v>307629</v>
      </c>
      <c r="D134" s="16">
        <f>SASmarginal!D196</f>
        <v>390455</v>
      </c>
      <c r="E134" s="16">
        <f>SASmarginal!E196</f>
        <v>505202</v>
      </c>
      <c r="F134" s="16">
        <f>SASmarginal!F196</f>
        <v>735214</v>
      </c>
      <c r="G134" s="16"/>
      <c r="H134" s="16">
        <f>SASmarginal!G196</f>
        <v>192940</v>
      </c>
      <c r="I134" s="16">
        <f>SASmarginal!H196</f>
        <v>247333</v>
      </c>
      <c r="J134" s="16">
        <f>SASmarginal!I196</f>
        <v>313925</v>
      </c>
      <c r="K134" s="16">
        <f>SASmarginal!J196</f>
        <v>406182</v>
      </c>
      <c r="L134" s="16">
        <f>SASmarginal!K196</f>
        <v>591112</v>
      </c>
      <c r="M134" s="16"/>
      <c r="N134" s="16">
        <f>SASmarginal!L196</f>
        <v>246617</v>
      </c>
      <c r="O134" s="16">
        <f>SASmarginal!M196</f>
        <v>316142</v>
      </c>
      <c r="P134" s="16">
        <f>SASmarginal!N196</f>
        <v>401260</v>
      </c>
      <c r="Q134" s="16">
        <f>SASmarginal!O196</f>
        <v>519183</v>
      </c>
      <c r="R134" s="16">
        <f>SASmarginal!P196</f>
        <v>755561</v>
      </c>
      <c r="S134" s="16"/>
      <c r="T134" s="16">
        <f>SASmarginal!Q196</f>
        <v>193101</v>
      </c>
      <c r="U134" s="16">
        <f>SASmarginal!R196</f>
        <v>247597</v>
      </c>
      <c r="V134" s="16">
        <f>SASmarginal!S196</f>
        <v>314315</v>
      </c>
      <c r="W134" s="16">
        <f>SASmarginal!T196</f>
        <v>406745</v>
      </c>
      <c r="X134" s="16">
        <f>SASmarginal!U196</f>
        <v>591925</v>
      </c>
    </row>
    <row r="135" spans="1:25">
      <c r="A135" s="13">
        <f t="shared" si="168"/>
        <v>41</v>
      </c>
      <c r="B135" s="16">
        <f>SASmarginal!B197</f>
        <v>240057</v>
      </c>
      <c r="C135" s="16">
        <f>SASmarginal!C197</f>
        <v>307710</v>
      </c>
      <c r="D135" s="16">
        <f>SASmarginal!D197</f>
        <v>391458</v>
      </c>
      <c r="E135" s="16">
        <f>SASmarginal!E197</f>
        <v>507671</v>
      </c>
      <c r="F135" s="16">
        <f>SASmarginal!F197</f>
        <v>738328</v>
      </c>
      <c r="G135" s="16"/>
      <c r="H135" s="16">
        <f>SASmarginal!G197</f>
        <v>193005</v>
      </c>
      <c r="I135" s="16">
        <f>SASmarginal!H197</f>
        <v>247399</v>
      </c>
      <c r="J135" s="16">
        <f>SASmarginal!I197</f>
        <v>314731</v>
      </c>
      <c r="K135" s="16">
        <f>SASmarginal!J197</f>
        <v>408167</v>
      </c>
      <c r="L135" s="16">
        <f>SASmarginal!K197</f>
        <v>593616</v>
      </c>
      <c r="M135" s="16"/>
      <c r="N135" s="16">
        <f>SASmarginal!L197</f>
        <v>246700</v>
      </c>
      <c r="O135" s="16">
        <f>SASmarginal!M197</f>
        <v>316226</v>
      </c>
      <c r="P135" s="16">
        <f>SASmarginal!N197</f>
        <v>402291</v>
      </c>
      <c r="Q135" s="16">
        <f>SASmarginal!O197</f>
        <v>521720</v>
      </c>
      <c r="R135" s="16">
        <f>SASmarginal!P197</f>
        <v>758761</v>
      </c>
      <c r="S135" s="16"/>
      <c r="T135" s="16">
        <f>SASmarginal!Q197</f>
        <v>193166</v>
      </c>
      <c r="U135" s="16">
        <f>SASmarginal!R197</f>
        <v>247662</v>
      </c>
      <c r="V135" s="16">
        <f>SASmarginal!S197</f>
        <v>315123</v>
      </c>
      <c r="W135" s="16">
        <f>SASmarginal!T197</f>
        <v>408731</v>
      </c>
      <c r="X135" s="16">
        <f>SASmarginal!U197</f>
        <v>594432</v>
      </c>
    </row>
    <row r="136" spans="1:25">
      <c r="A136" s="13">
        <f t="shared" si="168"/>
        <v>42</v>
      </c>
      <c r="B136" s="16">
        <f>SASmarginal!B198</f>
        <v>240072</v>
      </c>
      <c r="C136" s="16">
        <f>SASmarginal!C198</f>
        <v>307875</v>
      </c>
      <c r="D136" s="16">
        <f>SASmarginal!D198</f>
        <v>392236</v>
      </c>
      <c r="E136" s="16">
        <f>SASmarginal!E198</f>
        <v>509585</v>
      </c>
      <c r="F136" s="16">
        <f>SASmarginal!F198</f>
        <v>741056</v>
      </c>
      <c r="G136" s="16"/>
      <c r="H136" s="16">
        <f>SASmarginal!G198</f>
        <v>193017</v>
      </c>
      <c r="I136" s="16">
        <f>SASmarginal!H198</f>
        <v>247531</v>
      </c>
      <c r="J136" s="16">
        <f>SASmarginal!I198</f>
        <v>315357</v>
      </c>
      <c r="K136" s="16">
        <f>SASmarginal!J198</f>
        <v>409706</v>
      </c>
      <c r="L136" s="16">
        <f>SASmarginal!K198</f>
        <v>595809</v>
      </c>
      <c r="M136" s="16"/>
      <c r="N136" s="16">
        <f>SASmarginal!L198</f>
        <v>246715</v>
      </c>
      <c r="O136" s="16">
        <f>SASmarginal!M198</f>
        <v>316395</v>
      </c>
      <c r="P136" s="16">
        <f>SASmarginal!N198</f>
        <v>403090</v>
      </c>
      <c r="Q136" s="16">
        <f>SASmarginal!O198</f>
        <v>523687</v>
      </c>
      <c r="R136" s="16">
        <f>SASmarginal!P198</f>
        <v>761564</v>
      </c>
      <c r="S136" s="16"/>
      <c r="T136" s="16">
        <f>SASmarginal!Q198</f>
        <v>193178</v>
      </c>
      <c r="U136" s="16">
        <f>SASmarginal!R198</f>
        <v>247795</v>
      </c>
      <c r="V136" s="16">
        <f>SASmarginal!S198</f>
        <v>315749</v>
      </c>
      <c r="W136" s="16">
        <f>SASmarginal!T198</f>
        <v>410272</v>
      </c>
      <c r="X136" s="16">
        <f>SASmarginal!U198</f>
        <v>596629</v>
      </c>
    </row>
    <row r="137" spans="1:25">
      <c r="A137" s="13">
        <f t="shared" si="168"/>
        <v>43</v>
      </c>
      <c r="B137" s="16">
        <f>SASmarginal!B199</f>
        <v>243179</v>
      </c>
      <c r="C137" s="16">
        <f>SASmarginal!C199</f>
        <v>311860</v>
      </c>
      <c r="D137" s="16">
        <f>SASmarginal!D199</f>
        <v>397313</v>
      </c>
      <c r="E137" s="16">
        <f>SASmarginal!E199</f>
        <v>516911</v>
      </c>
      <c r="F137" s="16">
        <f>SASmarginal!F199</f>
        <v>752789</v>
      </c>
      <c r="G137" s="16"/>
      <c r="H137" s="16">
        <f>SASmarginal!G199</f>
        <v>194461</v>
      </c>
      <c r="I137" s="16">
        <f>SASmarginal!H199</f>
        <v>249383</v>
      </c>
      <c r="J137" s="16">
        <f>SASmarginal!I199</f>
        <v>317717</v>
      </c>
      <c r="K137" s="16">
        <f>SASmarginal!J199</f>
        <v>413356</v>
      </c>
      <c r="L137" s="16">
        <f>SASmarginal!K199</f>
        <v>601979</v>
      </c>
      <c r="M137" s="16"/>
      <c r="N137" s="16">
        <f>SASmarginal!L199</f>
        <v>247169</v>
      </c>
      <c r="O137" s="16">
        <f>SASmarginal!M199</f>
        <v>316978</v>
      </c>
      <c r="P137" s="16">
        <f>SASmarginal!N199</f>
        <v>403833</v>
      </c>
      <c r="Q137" s="16">
        <f>SASmarginal!O199</f>
        <v>525395</v>
      </c>
      <c r="R137" s="16">
        <f>SASmarginal!P199</f>
        <v>765144</v>
      </c>
      <c r="S137" s="16"/>
      <c r="T137" s="16">
        <f>SASmarginal!Q199</f>
        <v>194613</v>
      </c>
      <c r="U137" s="16">
        <f>SASmarginal!R199</f>
        <v>249633</v>
      </c>
      <c r="V137" s="16">
        <f>SASmarginal!S199</f>
        <v>318088</v>
      </c>
      <c r="W137" s="16">
        <f>SASmarginal!T199</f>
        <v>413890</v>
      </c>
      <c r="X137" s="16">
        <f>SASmarginal!U199</f>
        <v>602756</v>
      </c>
    </row>
    <row r="138" spans="1:25">
      <c r="A138" s="13">
        <f t="shared" si="168"/>
        <v>44</v>
      </c>
      <c r="B138" s="16">
        <f>SASmarginal!B200</f>
        <v>244836</v>
      </c>
      <c r="C138" s="16">
        <f>SASmarginal!C200</f>
        <v>313986</v>
      </c>
      <c r="D138" s="16">
        <f>SASmarginal!D200</f>
        <v>400023</v>
      </c>
      <c r="E138" s="16">
        <f>SASmarginal!E200</f>
        <v>520437</v>
      </c>
      <c r="F138" s="16">
        <f>SASmarginal!F200</f>
        <v>757967</v>
      </c>
      <c r="G138" s="16"/>
      <c r="H138" s="16">
        <f>SASmarginal!G200</f>
        <v>196746</v>
      </c>
      <c r="I138" s="16">
        <f>SASmarginal!H200</f>
        <v>252314</v>
      </c>
      <c r="J138" s="16">
        <f>SASmarginal!I200</f>
        <v>321452</v>
      </c>
      <c r="K138" s="16">
        <f>SASmarginal!J200</f>
        <v>418215</v>
      </c>
      <c r="L138" s="16">
        <f>SASmarginal!K200</f>
        <v>609090</v>
      </c>
      <c r="M138" s="16"/>
      <c r="N138" s="16">
        <f>SASmarginal!L200</f>
        <v>246174</v>
      </c>
      <c r="O138" s="16">
        <f>SASmarginal!M200</f>
        <v>315702</v>
      </c>
      <c r="P138" s="16">
        <f>SASmarginal!N200</f>
        <v>402209</v>
      </c>
      <c r="Q138" s="16">
        <f>SASmarginal!O200</f>
        <v>523281</v>
      </c>
      <c r="R138" s="16">
        <f>SASmarginal!P200</f>
        <v>762109</v>
      </c>
      <c r="S138" s="16"/>
      <c r="T138" s="16">
        <f>SASmarginal!Q200</f>
        <v>195933</v>
      </c>
      <c r="U138" s="16">
        <f>SASmarginal!R200</f>
        <v>250979</v>
      </c>
      <c r="V138" s="16">
        <f>SASmarginal!S200</f>
        <v>319469</v>
      </c>
      <c r="W138" s="16">
        <f>SASmarginal!T200</f>
        <v>415355</v>
      </c>
      <c r="X138" s="16">
        <f>SASmarginal!U200</f>
        <v>604935</v>
      </c>
    </row>
    <row r="139" spans="1:25">
      <c r="A139" s="13">
        <f t="shared" si="168"/>
        <v>45</v>
      </c>
      <c r="B139" s="16">
        <f>SASmarginal!B201</f>
        <v>249966</v>
      </c>
      <c r="C139" s="16">
        <f>SASmarginal!C201</f>
        <v>320565</v>
      </c>
      <c r="D139" s="16">
        <f>SASmarginal!D201</f>
        <v>408405</v>
      </c>
      <c r="E139" s="16">
        <f>SASmarginal!E201</f>
        <v>531342</v>
      </c>
      <c r="F139" s="16">
        <f>SASmarginal!F201</f>
        <v>773850</v>
      </c>
      <c r="G139" s="16"/>
      <c r="H139" s="16">
        <f>SASmarginal!G201</f>
        <v>201561</v>
      </c>
      <c r="I139" s="16">
        <f>SASmarginal!H201</f>
        <v>258489</v>
      </c>
      <c r="J139" s="16">
        <f>SASmarginal!I201</f>
        <v>329319</v>
      </c>
      <c r="K139" s="16">
        <f>SASmarginal!J201</f>
        <v>428450</v>
      </c>
      <c r="L139" s="16">
        <f>SASmarginal!K201</f>
        <v>623998</v>
      </c>
      <c r="M139" s="16"/>
      <c r="N139" s="16">
        <f>SASmarginal!L201</f>
        <v>249978</v>
      </c>
      <c r="O139" s="16">
        <f>SASmarginal!M201</f>
        <v>320581</v>
      </c>
      <c r="P139" s="16">
        <f>SASmarginal!N201</f>
        <v>408425</v>
      </c>
      <c r="Q139" s="16">
        <f>SASmarginal!O201</f>
        <v>531368</v>
      </c>
      <c r="R139" s="16">
        <f>SASmarginal!P201</f>
        <v>773888</v>
      </c>
      <c r="S139" s="16"/>
      <c r="T139" s="16">
        <f>SASmarginal!Q201</f>
        <v>200321</v>
      </c>
      <c r="U139" s="16">
        <f>SASmarginal!R201</f>
        <v>256454</v>
      </c>
      <c r="V139" s="16">
        <f>SASmarginal!S201</f>
        <v>326296</v>
      </c>
      <c r="W139" s="16">
        <f>SASmarginal!T201</f>
        <v>424091</v>
      </c>
      <c r="X139" s="16">
        <f>SASmarginal!U201</f>
        <v>617664</v>
      </c>
    </row>
    <row r="140" spans="1:25">
      <c r="A140" s="13">
        <f t="shared" si="168"/>
        <v>46</v>
      </c>
      <c r="B140" s="16">
        <f>SASmarginal!B202</f>
        <v>245385</v>
      </c>
      <c r="C140" s="16">
        <f>SASmarginal!C202</f>
        <v>314692</v>
      </c>
      <c r="D140" s="16">
        <f>SASmarginal!D202</f>
        <v>400923</v>
      </c>
      <c r="E140" s="16">
        <f>SASmarginal!E202</f>
        <v>521608</v>
      </c>
      <c r="F140" s="16">
        <f>SASmarginal!F202</f>
        <v>760049</v>
      </c>
      <c r="G140" s="16"/>
      <c r="H140" s="16">
        <f>SASmarginal!G202</f>
        <v>201793</v>
      </c>
      <c r="I140" s="16">
        <f>SASmarginal!H202</f>
        <v>258771</v>
      </c>
      <c r="J140" s="16">
        <f>SASmarginal!I202</f>
        <v>329602</v>
      </c>
      <c r="K140" s="16">
        <f>SASmarginal!J202</f>
        <v>428717</v>
      </c>
      <c r="L140" s="16">
        <f>SASmarginal!K202</f>
        <v>624370</v>
      </c>
      <c r="M140" s="16"/>
      <c r="N140" s="16">
        <f>SASmarginal!L202</f>
        <v>253237</v>
      </c>
      <c r="O140" s="16">
        <f>SASmarginal!M202</f>
        <v>324757</v>
      </c>
      <c r="P140" s="16">
        <f>SASmarginal!N202</f>
        <v>413723</v>
      </c>
      <c r="Q140" s="16">
        <f>SASmarginal!O202</f>
        <v>538231</v>
      </c>
      <c r="R140" s="16">
        <f>SASmarginal!P202</f>
        <v>784179</v>
      </c>
      <c r="S140" s="16"/>
      <c r="T140" s="16">
        <f>SASmarginal!Q202</f>
        <v>203941</v>
      </c>
      <c r="U140" s="16">
        <f>SASmarginal!R202</f>
        <v>260968</v>
      </c>
      <c r="V140" s="16">
        <f>SASmarginal!S202</f>
        <v>331911</v>
      </c>
      <c r="W140" s="16">
        <f>SASmarginal!T202</f>
        <v>431257</v>
      </c>
      <c r="X140" s="16">
        <f>SASmarginal!U202</f>
        <v>628357</v>
      </c>
    </row>
    <row r="141" spans="1:25">
      <c r="A141" s="13">
        <f t="shared" si="168"/>
        <v>47</v>
      </c>
      <c r="B141" s="16">
        <f>SASmarginal!B203</f>
        <v>249292</v>
      </c>
      <c r="C141" s="16">
        <f>SASmarginal!C203</f>
        <v>319703</v>
      </c>
      <c r="D141" s="16">
        <f>SASmarginal!D203</f>
        <v>407307</v>
      </c>
      <c r="E141" s="16">
        <f>SASmarginal!E203</f>
        <v>529914</v>
      </c>
      <c r="F141" s="16">
        <f>SASmarginal!F203</f>
        <v>772170</v>
      </c>
      <c r="G141" s="16"/>
      <c r="H141" s="16">
        <f>SASmarginal!G203</f>
        <v>201680</v>
      </c>
      <c r="I141" s="16">
        <f>SASmarginal!H203</f>
        <v>258643</v>
      </c>
      <c r="J141" s="16">
        <f>SASmarginal!I203</f>
        <v>329440</v>
      </c>
      <c r="K141" s="16">
        <f>SASmarginal!J203</f>
        <v>428514</v>
      </c>
      <c r="L141" s="16">
        <f>SASmarginal!K203</f>
        <v>624059</v>
      </c>
      <c r="M141" s="16"/>
      <c r="N141" s="16">
        <f>SASmarginal!L203</f>
        <v>254792</v>
      </c>
      <c r="O141" s="16">
        <f>SASmarginal!M203</f>
        <v>326752</v>
      </c>
      <c r="P141" s="16">
        <f>SASmarginal!N203</f>
        <v>416239</v>
      </c>
      <c r="Q141" s="16">
        <f>SASmarginal!O203</f>
        <v>541471</v>
      </c>
      <c r="R141" s="16">
        <f>SASmarginal!P203</f>
        <v>788794</v>
      </c>
      <c r="S141" s="16"/>
      <c r="T141" s="16">
        <f>SASmarginal!Q203</f>
        <v>204170</v>
      </c>
      <c r="U141" s="16">
        <f>SASmarginal!R203</f>
        <v>261844</v>
      </c>
      <c r="V141" s="16">
        <f>SASmarginal!S203</f>
        <v>333575</v>
      </c>
      <c r="W141" s="16">
        <f>SASmarginal!T203</f>
        <v>433960</v>
      </c>
      <c r="X141" s="16">
        <f>SASmarginal!U203</f>
        <v>632216</v>
      </c>
    </row>
    <row r="142" spans="1:25">
      <c r="A142" s="13">
        <f t="shared" si="168"/>
        <v>48</v>
      </c>
      <c r="B142" s="16">
        <f>SASmarginal!B204</f>
        <v>255492</v>
      </c>
      <c r="C142" s="16">
        <f>SASmarginal!C204</f>
        <v>327655</v>
      </c>
      <c r="D142" s="16">
        <f>SASmarginal!D204</f>
        <v>417439</v>
      </c>
      <c r="E142" s="16">
        <f>SASmarginal!E204</f>
        <v>543095</v>
      </c>
      <c r="F142" s="16">
        <f>SASmarginal!F204</f>
        <v>791378</v>
      </c>
      <c r="G142" s="16"/>
      <c r="H142" s="16">
        <f>SASmarginal!G204</f>
        <v>202581</v>
      </c>
      <c r="I142" s="16">
        <f>SASmarginal!H204</f>
        <v>259799</v>
      </c>
      <c r="J142" s="16">
        <f>SASmarginal!I204</f>
        <v>330990</v>
      </c>
      <c r="K142" s="16">
        <f>SASmarginal!J204</f>
        <v>430624</v>
      </c>
      <c r="L142" s="16">
        <f>SASmarginal!K204</f>
        <v>627489</v>
      </c>
      <c r="M142" s="16"/>
      <c r="N142" s="16">
        <f>SASmarginal!L204</f>
        <v>258024</v>
      </c>
      <c r="O142" s="16">
        <f>SASmarginal!M204</f>
        <v>330898</v>
      </c>
      <c r="P142" s="16">
        <f>SASmarginal!N204</f>
        <v>421522</v>
      </c>
      <c r="Q142" s="16">
        <f>SASmarginal!O204</f>
        <v>548346</v>
      </c>
      <c r="R142" s="16">
        <f>SASmarginal!P204</f>
        <v>798814</v>
      </c>
      <c r="S142" s="16"/>
      <c r="T142" s="16">
        <f>SASmarginal!Q204</f>
        <v>203610</v>
      </c>
      <c r="U142" s="16">
        <f>SASmarginal!R204</f>
        <v>261130</v>
      </c>
      <c r="V142" s="16">
        <f>SASmarginal!S204</f>
        <v>332669</v>
      </c>
      <c r="W142" s="16">
        <f>SASmarginal!T204</f>
        <v>432784</v>
      </c>
      <c r="X142" s="16">
        <f>SASmarginal!U204</f>
        <v>630505</v>
      </c>
    </row>
    <row r="143" spans="1:25">
      <c r="A143" s="13">
        <f t="shared" si="168"/>
        <v>49</v>
      </c>
      <c r="B143" s="16">
        <f>SASmarginal!B205</f>
        <v>260681</v>
      </c>
      <c r="C143" s="16">
        <f>SASmarginal!C205</f>
        <v>334311</v>
      </c>
      <c r="D143" s="16">
        <f>SASmarginal!D205</f>
        <v>425919</v>
      </c>
      <c r="E143" s="16">
        <f>SASmarginal!E205</f>
        <v>554128</v>
      </c>
      <c r="F143" s="16">
        <f>SASmarginal!F205</f>
        <v>807455</v>
      </c>
      <c r="G143" s="16"/>
      <c r="H143" s="16">
        <f>SASmarginal!G205</f>
        <v>202828</v>
      </c>
      <c r="I143" s="16">
        <f>SASmarginal!H205</f>
        <v>260117</v>
      </c>
      <c r="J143" s="16">
        <f>SASmarginal!I205</f>
        <v>331395</v>
      </c>
      <c r="K143" s="16">
        <f>SASmarginal!J205</f>
        <v>431151</v>
      </c>
      <c r="L143" s="16">
        <f>SASmarginal!K205</f>
        <v>628258</v>
      </c>
      <c r="M143" s="16"/>
      <c r="N143" s="16">
        <f>SASmarginal!L205</f>
        <v>259492</v>
      </c>
      <c r="O143" s="16">
        <f>SASmarginal!M205</f>
        <v>332781</v>
      </c>
      <c r="P143" s="16">
        <f>SASmarginal!N205</f>
        <v>423922</v>
      </c>
      <c r="Q143" s="16">
        <f>SASmarginal!O205</f>
        <v>551470</v>
      </c>
      <c r="R143" s="16">
        <f>SASmarginal!P205</f>
        <v>803370</v>
      </c>
      <c r="S143" s="16"/>
      <c r="T143" s="16">
        <f>SASmarginal!Q205</f>
        <v>202200</v>
      </c>
      <c r="U143" s="16">
        <f>SASmarginal!R205</f>
        <v>259327</v>
      </c>
      <c r="V143" s="16">
        <f>SASmarginal!S205</f>
        <v>330376</v>
      </c>
      <c r="W143" s="16">
        <f>SASmarginal!T205</f>
        <v>429805</v>
      </c>
      <c r="X143" s="16">
        <f>SASmarginal!U205</f>
        <v>626166</v>
      </c>
    </row>
    <row r="144" spans="1:25">
      <c r="A144" s="14">
        <v>50</v>
      </c>
      <c r="B144" s="15">
        <f>SASmarginal!B206</f>
        <v>264894</v>
      </c>
      <c r="C144" s="15">
        <f>SASmarginal!C206</f>
        <v>339714</v>
      </c>
      <c r="D144" s="15">
        <f>SASmarginal!D206</f>
        <v>432804</v>
      </c>
      <c r="E144" s="15">
        <f>SASmarginal!E206</f>
        <v>563086</v>
      </c>
      <c r="F144" s="15">
        <f>SASmarginal!F206</f>
        <v>820509</v>
      </c>
      <c r="G144" s="15"/>
      <c r="H144" s="15">
        <f>SASmarginal!G206</f>
        <v>202378</v>
      </c>
      <c r="I144" s="15">
        <f>SASmarginal!H206</f>
        <v>259540</v>
      </c>
      <c r="J144" s="15">
        <f>SASmarginal!I206</f>
        <v>330661</v>
      </c>
      <c r="K144" s="15">
        <f>SASmarginal!J206</f>
        <v>430196</v>
      </c>
      <c r="L144" s="15">
        <f>SASmarginal!K206</f>
        <v>626866</v>
      </c>
      <c r="M144" s="15"/>
      <c r="N144" s="15">
        <f>SASmarginal!L206</f>
        <v>259362</v>
      </c>
      <c r="O144" s="15">
        <f>SASmarginal!M206</f>
        <v>332616</v>
      </c>
      <c r="P144" s="15">
        <f>SASmarginal!N206</f>
        <v>423713</v>
      </c>
      <c r="Q144" s="15">
        <f>SASmarginal!O206</f>
        <v>551199</v>
      </c>
      <c r="R144" s="15">
        <f>SASmarginal!P206</f>
        <v>802979</v>
      </c>
      <c r="S144" s="15"/>
      <c r="T144" s="15">
        <f>SASmarginal!Q206</f>
        <v>200027</v>
      </c>
      <c r="U144" s="15">
        <f>SASmarginal!R206</f>
        <v>256544</v>
      </c>
      <c r="V144" s="15">
        <f>SASmarginal!S206</f>
        <v>326836</v>
      </c>
      <c r="W144" s="15">
        <f>SASmarginal!T206</f>
        <v>426647</v>
      </c>
      <c r="X144" s="15">
        <f>SASmarginal!U206</f>
        <v>621287</v>
      </c>
      <c r="Y144" s="1"/>
    </row>
    <row r="145" spans="1:24">
      <c r="A145" s="13" t="s">
        <v>76</v>
      </c>
    </row>
    <row r="146" spans="1:24">
      <c r="A146" s="13" t="s">
        <v>119</v>
      </c>
    </row>
    <row r="147" spans="1:24">
      <c r="A147" s="13" t="str">
        <f>NOTES!$A$16</f>
        <v>The lower earning spouse earns 20 percent of the higher earning spouse.</v>
      </c>
    </row>
    <row r="148" spans="1:24" s="175" customFormat="1">
      <c r="A148" s="172" t="str">
        <f>NOTES!A23</f>
        <v>Annual earnings relative to the average wage by age and AIME quintile are shown in sheet AverageEarningbyAIME</v>
      </c>
      <c r="B148" s="174"/>
      <c r="C148" s="174"/>
      <c r="D148" s="174"/>
      <c r="E148" s="174"/>
      <c r="F148" s="174"/>
      <c r="G148" s="174"/>
      <c r="H148" s="174"/>
      <c r="I148" s="174"/>
      <c r="J148" s="174"/>
      <c r="K148" s="174"/>
      <c r="L148" s="174"/>
      <c r="M148" s="174"/>
      <c r="N148" s="174"/>
      <c r="O148" s="174"/>
      <c r="P148" s="174"/>
      <c r="Q148" s="174"/>
      <c r="R148" s="174"/>
      <c r="S148" s="174"/>
      <c r="T148" s="174"/>
      <c r="U148" s="174"/>
      <c r="V148" s="174"/>
      <c r="W148" s="174"/>
      <c r="X148" s="174"/>
    </row>
    <row r="149" spans="1:24" s="175" customFormat="1">
      <c r="A149" s="172" t="str">
        <f>NOTES!A24</f>
        <v>For dual-earner couples, both husband and wife work the same number of years. All SSI eligible individuals participate.</v>
      </c>
      <c r="B149" s="174"/>
      <c r="C149" s="174"/>
      <c r="D149" s="174"/>
      <c r="E149" s="174"/>
      <c r="F149" s="174"/>
      <c r="G149" s="174"/>
      <c r="H149" s="174"/>
      <c r="I149" s="174"/>
      <c r="J149" s="174"/>
      <c r="K149" s="174"/>
      <c r="L149" s="174"/>
      <c r="M149" s="174"/>
      <c r="N149" s="174"/>
      <c r="O149" s="174"/>
      <c r="P149" s="174"/>
      <c r="Q149" s="174"/>
      <c r="R149" s="174"/>
      <c r="S149" s="174"/>
      <c r="T149" s="174"/>
      <c r="U149" s="174"/>
      <c r="V149" s="174"/>
      <c r="W149" s="174"/>
      <c r="X149" s="174"/>
    </row>
    <row r="150" spans="1:24" s="167" customFormat="1">
      <c r="A150" s="165"/>
      <c r="B150" s="174"/>
      <c r="C150" s="174"/>
      <c r="D150" s="174"/>
      <c r="E150" s="174"/>
      <c r="F150" s="174"/>
      <c r="G150" s="174"/>
      <c r="H150" s="174"/>
      <c r="I150" s="174"/>
      <c r="J150" s="174"/>
      <c r="K150" s="174"/>
      <c r="L150" s="174"/>
      <c r="M150" s="174"/>
      <c r="N150" s="174"/>
      <c r="O150" s="174"/>
      <c r="P150" s="174"/>
      <c r="Q150" s="174"/>
      <c r="R150" s="174"/>
      <c r="S150" s="174"/>
      <c r="T150" s="174"/>
      <c r="U150" s="174"/>
      <c r="V150" s="174"/>
      <c r="W150" s="174"/>
      <c r="X150" s="174"/>
    </row>
    <row r="151" spans="1:24" s="167" customFormat="1">
      <c r="A151" s="166" t="s">
        <v>447</v>
      </c>
      <c r="B151" s="180"/>
      <c r="C151" s="174"/>
      <c r="D151" s="174"/>
      <c r="E151" s="174"/>
      <c r="F151" s="174"/>
      <c r="G151" s="174"/>
      <c r="H151" s="174"/>
      <c r="I151" s="174"/>
      <c r="J151" s="174"/>
      <c r="K151" s="174"/>
      <c r="L151" s="174"/>
      <c r="M151" s="174"/>
      <c r="N151" s="174"/>
      <c r="O151" s="174"/>
      <c r="P151" s="174"/>
      <c r="Q151" s="174"/>
      <c r="R151" s="174"/>
      <c r="S151" s="174"/>
      <c r="T151" s="174"/>
      <c r="U151" s="174"/>
      <c r="V151" s="174"/>
      <c r="W151" s="174"/>
      <c r="X151" s="174"/>
    </row>
    <row r="152" spans="1:24" s="167" customFormat="1">
      <c r="A152" s="296" t="str">
        <f>+A52</f>
        <v>Option: Increase Payroll tax to 15.4% over 10 Years</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row>
    <row r="153" spans="1:24" s="163" customFormat="1" ht="32.25" customHeight="1">
      <c r="A153" s="164"/>
      <c r="B153" s="173"/>
      <c r="C153" s="295" t="s">
        <v>71</v>
      </c>
      <c r="D153" s="295"/>
      <c r="E153" s="295"/>
      <c r="F153" s="16"/>
      <c r="G153" s="173"/>
      <c r="H153" s="295" t="s">
        <v>72</v>
      </c>
      <c r="I153" s="295"/>
      <c r="J153" s="295"/>
      <c r="K153" s="295"/>
      <c r="L153" s="295"/>
      <c r="M153" s="173"/>
      <c r="N153" s="295" t="s">
        <v>73</v>
      </c>
      <c r="O153" s="295"/>
      <c r="P153" s="295"/>
      <c r="Q153" s="295"/>
      <c r="R153" s="295"/>
      <c r="S153" s="173"/>
      <c r="T153" s="295" t="s">
        <v>451</v>
      </c>
      <c r="U153" s="295"/>
      <c r="V153" s="295"/>
      <c r="W153" s="295"/>
      <c r="X153" s="295"/>
    </row>
    <row r="154" spans="1:24" s="163" customFormat="1" ht="30">
      <c r="A154" s="170" t="s">
        <v>77</v>
      </c>
      <c r="B154" s="15" t="s">
        <v>405</v>
      </c>
      <c r="C154" s="15" t="s">
        <v>406</v>
      </c>
      <c r="D154" s="15" t="s">
        <v>407</v>
      </c>
      <c r="E154" s="15" t="s">
        <v>408</v>
      </c>
      <c r="F154" s="15" t="s">
        <v>409</v>
      </c>
      <c r="G154" s="173"/>
      <c r="H154" s="15" t="s">
        <v>405</v>
      </c>
      <c r="I154" s="15" t="s">
        <v>406</v>
      </c>
      <c r="J154" s="15" t="s">
        <v>407</v>
      </c>
      <c r="K154" s="15" t="s">
        <v>408</v>
      </c>
      <c r="L154" s="15" t="s">
        <v>409</v>
      </c>
      <c r="M154" s="173"/>
      <c r="N154" s="15" t="s">
        <v>405</v>
      </c>
      <c r="O154" s="15" t="s">
        <v>406</v>
      </c>
      <c r="P154" s="15" t="s">
        <v>407</v>
      </c>
      <c r="Q154" s="15" t="s">
        <v>408</v>
      </c>
      <c r="R154" s="15" t="s">
        <v>409</v>
      </c>
      <c r="S154" s="173"/>
      <c r="T154" s="15" t="s">
        <v>405</v>
      </c>
      <c r="U154" s="15" t="s">
        <v>406</v>
      </c>
      <c r="V154" s="15" t="s">
        <v>407</v>
      </c>
      <c r="W154" s="15" t="s">
        <v>408</v>
      </c>
      <c r="X154" s="15" t="s">
        <v>409</v>
      </c>
    </row>
    <row r="155" spans="1:24" s="163" customFormat="1">
      <c r="A155" s="67">
        <f t="shared" ref="A155:A167" si="169">A156-1</f>
        <v>11</v>
      </c>
      <c r="B155" s="16">
        <f>SASmarginal!B322</f>
        <v>95959</v>
      </c>
      <c r="C155" s="16">
        <f>SASmarginal!C322</f>
        <v>68157</v>
      </c>
      <c r="D155" s="16">
        <f>SASmarginal!D322</f>
        <v>34836</v>
      </c>
      <c r="E155" s="16">
        <f>SASmarginal!E322</f>
        <v>2284</v>
      </c>
      <c r="F155" s="16">
        <f>SASmarginal!F322</f>
        <v>1297</v>
      </c>
      <c r="G155" s="16"/>
      <c r="H155" s="16">
        <f>SASmarginal!G322</f>
        <v>72580</v>
      </c>
      <c r="I155" s="16">
        <f>SASmarginal!H322</f>
        <v>52489</v>
      </c>
      <c r="J155" s="16">
        <f>SASmarginal!I322</f>
        <v>28410</v>
      </c>
      <c r="K155" s="16">
        <f>SASmarginal!J322</f>
        <v>2905</v>
      </c>
      <c r="L155" s="16">
        <f>SASmarginal!K322</f>
        <v>462</v>
      </c>
      <c r="M155" s="16"/>
      <c r="N155" s="16">
        <f>SASmarginal!L322</f>
        <v>58167</v>
      </c>
      <c r="O155" s="16">
        <f>SASmarginal!M322</f>
        <v>32171</v>
      </c>
      <c r="P155" s="16">
        <f>SASmarginal!N322</f>
        <v>4417</v>
      </c>
      <c r="Q155" s="16">
        <f>SASmarginal!O322</f>
        <v>1602</v>
      </c>
      <c r="R155" s="16">
        <f>SASmarginal!P322</f>
        <v>121</v>
      </c>
      <c r="S155" s="16"/>
      <c r="T155" s="16">
        <f>SASmarginal!Q322</f>
        <v>72580</v>
      </c>
      <c r="U155" s="16">
        <f>SASmarginal!R322</f>
        <v>52489</v>
      </c>
      <c r="V155" s="16">
        <f>SASmarginal!S322</f>
        <v>28410</v>
      </c>
      <c r="W155" s="16">
        <f>SASmarginal!T322</f>
        <v>2905</v>
      </c>
      <c r="X155" s="16">
        <f>SASmarginal!U322</f>
        <v>446</v>
      </c>
    </row>
    <row r="156" spans="1:24" s="163" customFormat="1">
      <c r="A156" s="67">
        <f t="shared" si="169"/>
        <v>12</v>
      </c>
      <c r="B156" s="16">
        <f>SASmarginal!B324</f>
        <v>88544</v>
      </c>
      <c r="C156" s="16">
        <f>SASmarginal!C324</f>
        <v>56421</v>
      </c>
      <c r="D156" s="16">
        <f>SASmarginal!D324</f>
        <v>18463</v>
      </c>
      <c r="E156" s="16">
        <f>SASmarginal!E324</f>
        <v>2151</v>
      </c>
      <c r="F156" s="16">
        <f>SASmarginal!F324</f>
        <v>1028</v>
      </c>
      <c r="G156" s="16"/>
      <c r="H156" s="16">
        <f>SASmarginal!G324</f>
        <v>67222</v>
      </c>
      <c r="I156" s="16">
        <f>SASmarginal!H324</f>
        <v>44009</v>
      </c>
      <c r="J156" s="16">
        <f>SASmarginal!I324</f>
        <v>17163</v>
      </c>
      <c r="K156" s="16">
        <f>SASmarginal!J324</f>
        <v>2526</v>
      </c>
      <c r="L156" s="16">
        <f>SASmarginal!K324</f>
        <v>171</v>
      </c>
      <c r="M156" s="16"/>
      <c r="N156" s="16">
        <f>SASmarginal!L324</f>
        <v>51234</v>
      </c>
      <c r="O156" s="16">
        <f>SASmarginal!M324</f>
        <v>21198</v>
      </c>
      <c r="P156" s="16">
        <f>SASmarginal!N324</f>
        <v>2905</v>
      </c>
      <c r="Q156" s="16">
        <f>SASmarginal!O324</f>
        <v>1251</v>
      </c>
      <c r="R156" s="16">
        <f>SASmarginal!P324</f>
        <v>54</v>
      </c>
      <c r="S156" s="16"/>
      <c r="T156" s="16">
        <f>SASmarginal!Q324</f>
        <v>67222</v>
      </c>
      <c r="U156" s="16">
        <f>SASmarginal!R324</f>
        <v>44009</v>
      </c>
      <c r="V156" s="16">
        <f>SASmarginal!S324</f>
        <v>17163</v>
      </c>
      <c r="W156" s="16">
        <f>SASmarginal!T324</f>
        <v>2516</v>
      </c>
      <c r="X156" s="16">
        <f>SASmarginal!U324</f>
        <v>153</v>
      </c>
    </row>
    <row r="157" spans="1:24" s="163" customFormat="1">
      <c r="A157" s="67">
        <f t="shared" si="169"/>
        <v>13</v>
      </c>
      <c r="B157" s="16">
        <f>SASmarginal!B325</f>
        <v>81394</v>
      </c>
      <c r="C157" s="16">
        <f>SASmarginal!C325</f>
        <v>44678</v>
      </c>
      <c r="D157" s="16">
        <f>SASmarginal!D325</f>
        <v>3055</v>
      </c>
      <c r="E157" s="16">
        <f>SASmarginal!E325</f>
        <v>2020</v>
      </c>
      <c r="F157" s="16">
        <f>SASmarginal!F325</f>
        <v>729</v>
      </c>
      <c r="G157" s="16"/>
      <c r="H157" s="16">
        <f>SASmarginal!G325</f>
        <v>62055</v>
      </c>
      <c r="I157" s="16">
        <f>SASmarginal!H325</f>
        <v>35522</v>
      </c>
      <c r="J157" s="16">
        <f>SASmarginal!I325</f>
        <v>6427</v>
      </c>
      <c r="K157" s="16">
        <f>SASmarginal!J325</f>
        <v>2148</v>
      </c>
      <c r="L157" s="16">
        <f>SASmarginal!K325</f>
        <v>110</v>
      </c>
      <c r="M157" s="16"/>
      <c r="N157" s="16">
        <f>SASmarginal!L325</f>
        <v>44549</v>
      </c>
      <c r="O157" s="16">
        <f>SASmarginal!M325</f>
        <v>10217</v>
      </c>
      <c r="P157" s="16">
        <f>SASmarginal!N325</f>
        <v>2155</v>
      </c>
      <c r="Q157" s="16">
        <f>SASmarginal!O325</f>
        <v>902</v>
      </c>
      <c r="R157" s="16">
        <f>SASmarginal!P325</f>
        <v>0</v>
      </c>
      <c r="S157" s="16"/>
      <c r="T157" s="16">
        <f>SASmarginal!Q325</f>
        <v>62055</v>
      </c>
      <c r="U157" s="16">
        <f>SASmarginal!R325</f>
        <v>35522</v>
      </c>
      <c r="V157" s="16">
        <f>SASmarginal!S325</f>
        <v>6344</v>
      </c>
      <c r="W157" s="16">
        <f>SASmarginal!T325</f>
        <v>2137</v>
      </c>
      <c r="X157" s="16">
        <f>SASmarginal!U325</f>
        <v>90</v>
      </c>
    </row>
    <row r="158" spans="1:24" s="163" customFormat="1">
      <c r="A158" s="67">
        <f t="shared" si="169"/>
        <v>14</v>
      </c>
      <c r="B158" s="16">
        <f>SASmarginal!B326</f>
        <v>74197</v>
      </c>
      <c r="C158" s="16">
        <f>SASmarginal!C326</f>
        <v>33026</v>
      </c>
      <c r="D158" s="16">
        <f>SASmarginal!D326</f>
        <v>2263</v>
      </c>
      <c r="E158" s="16">
        <f>SASmarginal!E326</f>
        <v>1884</v>
      </c>
      <c r="F158" s="16">
        <f>SASmarginal!F326</f>
        <v>428</v>
      </c>
      <c r="G158" s="16"/>
      <c r="H158" s="16">
        <f>SASmarginal!G326</f>
        <v>56854</v>
      </c>
      <c r="I158" s="16">
        <f>SASmarginal!H326</f>
        <v>27102</v>
      </c>
      <c r="J158" s="16">
        <f>SASmarginal!I326</f>
        <v>2846</v>
      </c>
      <c r="K158" s="16">
        <f>SASmarginal!J326</f>
        <v>1793</v>
      </c>
      <c r="L158" s="16">
        <f>SASmarginal!K326</f>
        <v>79</v>
      </c>
      <c r="M158" s="16"/>
      <c r="N158" s="16">
        <f>SASmarginal!L326</f>
        <v>37819</v>
      </c>
      <c r="O158" s="16">
        <f>SASmarginal!M326</f>
        <v>4185</v>
      </c>
      <c r="P158" s="16">
        <f>SASmarginal!N326</f>
        <v>1547</v>
      </c>
      <c r="Q158" s="16">
        <f>SASmarginal!O326</f>
        <v>542</v>
      </c>
      <c r="R158" s="16">
        <f>SASmarginal!P326</f>
        <v>0</v>
      </c>
      <c r="S158" s="16"/>
      <c r="T158" s="16">
        <f>SASmarginal!Q326</f>
        <v>56854</v>
      </c>
      <c r="U158" s="16">
        <f>SASmarginal!R326</f>
        <v>27033</v>
      </c>
      <c r="V158" s="16">
        <f>SASmarginal!S326</f>
        <v>2837</v>
      </c>
      <c r="W158" s="16">
        <f>SASmarginal!T326</f>
        <v>1781</v>
      </c>
      <c r="X158" s="16">
        <f>SASmarginal!U326</f>
        <v>56</v>
      </c>
    </row>
    <row r="159" spans="1:24" s="163" customFormat="1">
      <c r="A159" s="67">
        <f t="shared" si="169"/>
        <v>15</v>
      </c>
      <c r="B159" s="16">
        <f>SASmarginal!B327</f>
        <v>66916</v>
      </c>
      <c r="C159" s="16">
        <f>SASmarginal!C327</f>
        <v>21156</v>
      </c>
      <c r="D159" s="16">
        <f>SASmarginal!D327</f>
        <v>2167</v>
      </c>
      <c r="E159" s="16">
        <f>SASmarginal!E327</f>
        <v>1746</v>
      </c>
      <c r="F159" s="16">
        <f>SASmarginal!F327</f>
        <v>123</v>
      </c>
      <c r="G159" s="16"/>
      <c r="H159" s="16">
        <f>SASmarginal!G327</f>
        <v>51592</v>
      </c>
      <c r="I159" s="16">
        <f>SASmarginal!H327</f>
        <v>18950</v>
      </c>
      <c r="J159" s="16">
        <f>SASmarginal!I327</f>
        <v>2571</v>
      </c>
      <c r="K159" s="16">
        <f>SASmarginal!J327</f>
        <v>1476</v>
      </c>
      <c r="L159" s="16">
        <f>SASmarginal!K327</f>
        <v>47</v>
      </c>
      <c r="M159" s="16"/>
      <c r="N159" s="16">
        <f>SASmarginal!L327</f>
        <v>31010</v>
      </c>
      <c r="O159" s="16">
        <f>SASmarginal!M327</f>
        <v>3086</v>
      </c>
      <c r="P159" s="16">
        <f>SASmarginal!N327</f>
        <v>1293</v>
      </c>
      <c r="Q159" s="16">
        <f>SASmarginal!O327</f>
        <v>265</v>
      </c>
      <c r="R159" s="16">
        <f>SASmarginal!P327</f>
        <v>0</v>
      </c>
      <c r="S159" s="16"/>
      <c r="T159" s="16">
        <f>SASmarginal!Q327</f>
        <v>51592</v>
      </c>
      <c r="U159" s="16">
        <f>SASmarginal!R327</f>
        <v>18875</v>
      </c>
      <c r="V159" s="16">
        <f>SASmarginal!S327</f>
        <v>2561</v>
      </c>
      <c r="W159" s="16">
        <f>SASmarginal!T327</f>
        <v>1464</v>
      </c>
      <c r="X159" s="16">
        <f>SASmarginal!U327</f>
        <v>22</v>
      </c>
    </row>
    <row r="160" spans="1:24" s="163" customFormat="1">
      <c r="A160" s="67">
        <f t="shared" si="169"/>
        <v>16</v>
      </c>
      <c r="B160" s="16">
        <f>SASmarginal!B328</f>
        <v>59725</v>
      </c>
      <c r="C160" s="16">
        <f>SASmarginal!C328</f>
        <v>8923</v>
      </c>
      <c r="D160" s="16">
        <f>SASmarginal!D328</f>
        <v>2070</v>
      </c>
      <c r="E160" s="16">
        <f>SASmarginal!E328</f>
        <v>1606</v>
      </c>
      <c r="F160" s="16">
        <f>SASmarginal!F328</f>
        <v>0</v>
      </c>
      <c r="G160" s="16"/>
      <c r="H160" s="16">
        <f>SASmarginal!G328</f>
        <v>46396</v>
      </c>
      <c r="I160" s="16">
        <f>SASmarginal!H328</f>
        <v>10937</v>
      </c>
      <c r="J160" s="16">
        <f>SASmarginal!I328</f>
        <v>2291</v>
      </c>
      <c r="K160" s="16">
        <f>SASmarginal!J328</f>
        <v>1161</v>
      </c>
      <c r="L160" s="16">
        <f>SASmarginal!K328</f>
        <v>35</v>
      </c>
      <c r="M160" s="16"/>
      <c r="N160" s="16">
        <f>SASmarginal!L328</f>
        <v>24287</v>
      </c>
      <c r="O160" s="16">
        <f>SASmarginal!M328</f>
        <v>2449</v>
      </c>
      <c r="P160" s="16">
        <f>SASmarginal!N328</f>
        <v>1034</v>
      </c>
      <c r="Q160" s="16">
        <f>SASmarginal!O328</f>
        <v>204</v>
      </c>
      <c r="R160" s="16">
        <f>SASmarginal!P328</f>
        <v>0</v>
      </c>
      <c r="S160" s="16"/>
      <c r="T160" s="16">
        <f>SASmarginal!Q328</f>
        <v>46396</v>
      </c>
      <c r="U160" s="16">
        <f>SASmarginal!R328</f>
        <v>10855</v>
      </c>
      <c r="V160" s="16">
        <f>SASmarginal!S328</f>
        <v>2280</v>
      </c>
      <c r="W160" s="16">
        <f>SASmarginal!T328</f>
        <v>1147</v>
      </c>
      <c r="X160" s="16">
        <f>SASmarginal!U328</f>
        <v>7</v>
      </c>
    </row>
    <row r="161" spans="1:24" s="163" customFormat="1">
      <c r="A161" s="67">
        <f t="shared" si="169"/>
        <v>17</v>
      </c>
      <c r="B161" s="16">
        <f>SASmarginal!B329</f>
        <v>52400</v>
      </c>
      <c r="C161" s="16">
        <f>SASmarginal!C329</f>
        <v>2410</v>
      </c>
      <c r="D161" s="16">
        <f>SASmarginal!D329</f>
        <v>1971</v>
      </c>
      <c r="E161" s="16">
        <f>SASmarginal!E329</f>
        <v>1464</v>
      </c>
      <c r="F161" s="16">
        <f>SASmarginal!F329</f>
        <v>0</v>
      </c>
      <c r="G161" s="16"/>
      <c r="H161" s="16">
        <f>SASmarginal!G329</f>
        <v>41102</v>
      </c>
      <c r="I161" s="16">
        <f>SASmarginal!H329</f>
        <v>3794</v>
      </c>
      <c r="J161" s="16">
        <f>SASmarginal!I329</f>
        <v>2011</v>
      </c>
      <c r="K161" s="16">
        <f>SASmarginal!J329</f>
        <v>840</v>
      </c>
      <c r="L161" s="16">
        <f>SASmarginal!K329</f>
        <v>31</v>
      </c>
      <c r="M161" s="16"/>
      <c r="N161" s="16">
        <f>SASmarginal!L329</f>
        <v>17438</v>
      </c>
      <c r="O161" s="16">
        <f>SASmarginal!M329</f>
        <v>1936</v>
      </c>
      <c r="P161" s="16">
        <f>SASmarginal!N329</f>
        <v>772</v>
      </c>
      <c r="Q161" s="16">
        <f>SASmarginal!O329</f>
        <v>166</v>
      </c>
      <c r="R161" s="16">
        <f>SASmarginal!P329</f>
        <v>0</v>
      </c>
      <c r="S161" s="16"/>
      <c r="T161" s="16">
        <f>SASmarginal!Q329</f>
        <v>41102</v>
      </c>
      <c r="U161" s="16">
        <f>SASmarginal!R329</f>
        <v>3746</v>
      </c>
      <c r="V161" s="16">
        <f>SASmarginal!S329</f>
        <v>2000</v>
      </c>
      <c r="W161" s="16">
        <f>SASmarginal!T329</f>
        <v>825</v>
      </c>
      <c r="X161" s="16">
        <f>SASmarginal!U329</f>
        <v>1</v>
      </c>
    </row>
    <row r="162" spans="1:24" s="163" customFormat="1">
      <c r="A162" s="67">
        <f t="shared" si="169"/>
        <v>18</v>
      </c>
      <c r="B162" s="16">
        <f>SASmarginal!B330</f>
        <v>45067</v>
      </c>
      <c r="C162" s="16">
        <f>SASmarginal!C330</f>
        <v>2261</v>
      </c>
      <c r="D162" s="16">
        <f>SASmarginal!D330</f>
        <v>1869</v>
      </c>
      <c r="E162" s="16">
        <f>SASmarginal!E330</f>
        <v>1320</v>
      </c>
      <c r="F162" s="16">
        <f>SASmarginal!F330</f>
        <v>0</v>
      </c>
      <c r="G162" s="16"/>
      <c r="H162" s="16">
        <f>SASmarginal!G330</f>
        <v>35803</v>
      </c>
      <c r="I162" s="16">
        <f>SASmarginal!H330</f>
        <v>2839</v>
      </c>
      <c r="J162" s="16">
        <f>SASmarginal!I330</f>
        <v>1758</v>
      </c>
      <c r="K162" s="16">
        <f>SASmarginal!J330</f>
        <v>513</v>
      </c>
      <c r="L162" s="16">
        <f>SASmarginal!K330</f>
        <v>26</v>
      </c>
      <c r="M162" s="16"/>
      <c r="N162" s="16">
        <f>SASmarginal!L330</f>
        <v>10580</v>
      </c>
      <c r="O162" s="16">
        <f>SASmarginal!M330</f>
        <v>1540</v>
      </c>
      <c r="P162" s="16">
        <f>SASmarginal!N330</f>
        <v>503</v>
      </c>
      <c r="Q162" s="16">
        <f>SASmarginal!O330</f>
        <v>127</v>
      </c>
      <c r="R162" s="16">
        <f>SASmarginal!P330</f>
        <v>0</v>
      </c>
      <c r="S162" s="16"/>
      <c r="T162" s="16">
        <f>SASmarginal!Q330</f>
        <v>35803</v>
      </c>
      <c r="U162" s="16">
        <f>SASmarginal!R330</f>
        <v>2830</v>
      </c>
      <c r="V162" s="16">
        <f>SASmarginal!S330</f>
        <v>1746</v>
      </c>
      <c r="W162" s="16">
        <f>SASmarginal!T330</f>
        <v>498</v>
      </c>
      <c r="X162" s="16">
        <f>SASmarginal!U330</f>
        <v>0</v>
      </c>
    </row>
    <row r="163" spans="1:24" s="163" customFormat="1">
      <c r="A163" s="67">
        <f t="shared" si="169"/>
        <v>19</v>
      </c>
      <c r="B163" s="16">
        <f>SASmarginal!B331</f>
        <v>37748</v>
      </c>
      <c r="C163" s="16">
        <f>SASmarginal!C331</f>
        <v>2192</v>
      </c>
      <c r="D163" s="16">
        <f>SASmarginal!D331</f>
        <v>1765</v>
      </c>
      <c r="E163" s="16">
        <f>SASmarginal!E331</f>
        <v>1174</v>
      </c>
      <c r="F163" s="16">
        <f>SASmarginal!F331</f>
        <v>0</v>
      </c>
      <c r="G163" s="16"/>
      <c r="H163" s="16">
        <f>SASmarginal!G331</f>
        <v>30514</v>
      </c>
      <c r="I163" s="16">
        <f>SASmarginal!H331</f>
        <v>2641</v>
      </c>
      <c r="J163" s="16">
        <f>SASmarginal!I331</f>
        <v>1521</v>
      </c>
      <c r="K163" s="16">
        <f>SASmarginal!J331</f>
        <v>244</v>
      </c>
      <c r="L163" s="16">
        <f>SASmarginal!K331</f>
        <v>22</v>
      </c>
      <c r="M163" s="16"/>
      <c r="N163" s="16">
        <f>SASmarginal!L331</f>
        <v>4990</v>
      </c>
      <c r="O163" s="16">
        <f>SASmarginal!M331</f>
        <v>1358</v>
      </c>
      <c r="P163" s="16">
        <f>SASmarginal!N331</f>
        <v>286</v>
      </c>
      <c r="Q163" s="16">
        <f>SASmarginal!O331</f>
        <v>89</v>
      </c>
      <c r="R163" s="16">
        <f>SASmarginal!P331</f>
        <v>0</v>
      </c>
      <c r="S163" s="16"/>
      <c r="T163" s="16">
        <f>SASmarginal!Q331</f>
        <v>30514</v>
      </c>
      <c r="U163" s="16">
        <f>SASmarginal!R331</f>
        <v>2631</v>
      </c>
      <c r="V163" s="16">
        <f>SASmarginal!S331</f>
        <v>1509</v>
      </c>
      <c r="W163" s="16">
        <f>SASmarginal!T331</f>
        <v>227</v>
      </c>
      <c r="X163" s="16">
        <f>SASmarginal!U331</f>
        <v>0</v>
      </c>
    </row>
    <row r="164" spans="1:24" s="163" customFormat="1">
      <c r="A164" s="67">
        <f t="shared" si="169"/>
        <v>20</v>
      </c>
      <c r="B164" s="16">
        <f>SASmarginal!B332</f>
        <v>30292</v>
      </c>
      <c r="C164" s="16">
        <f>SASmarginal!C332</f>
        <v>2121</v>
      </c>
      <c r="D164" s="16">
        <f>SASmarginal!D332</f>
        <v>1662</v>
      </c>
      <c r="E164" s="16">
        <f>SASmarginal!E332</f>
        <v>1025</v>
      </c>
      <c r="F164" s="16">
        <f>SASmarginal!F332</f>
        <v>0</v>
      </c>
      <c r="G164" s="16"/>
      <c r="H164" s="16">
        <f>SASmarginal!G332</f>
        <v>25130</v>
      </c>
      <c r="I164" s="16">
        <f>SASmarginal!H332</f>
        <v>2438</v>
      </c>
      <c r="J164" s="16">
        <f>SASmarginal!I332</f>
        <v>1287</v>
      </c>
      <c r="K164" s="16">
        <f>SASmarginal!J332</f>
        <v>171</v>
      </c>
      <c r="L164" s="16">
        <f>SASmarginal!K332</f>
        <v>17</v>
      </c>
      <c r="M164" s="16"/>
      <c r="N164" s="16">
        <f>SASmarginal!L332</f>
        <v>3837</v>
      </c>
      <c r="O164" s="16">
        <f>SASmarginal!M332</f>
        <v>1170</v>
      </c>
      <c r="P164" s="16">
        <f>SASmarginal!N332</f>
        <v>219</v>
      </c>
      <c r="Q164" s="16">
        <f>SASmarginal!O332</f>
        <v>53</v>
      </c>
      <c r="R164" s="16">
        <f>SASmarginal!P332</f>
        <v>0</v>
      </c>
      <c r="S164" s="16"/>
      <c r="T164" s="16">
        <f>SASmarginal!Q332</f>
        <v>25130</v>
      </c>
      <c r="U164" s="16">
        <f>SASmarginal!R332</f>
        <v>2427</v>
      </c>
      <c r="V164" s="16">
        <f>SASmarginal!S332</f>
        <v>1274</v>
      </c>
      <c r="W164" s="16">
        <f>SASmarginal!T332</f>
        <v>153</v>
      </c>
      <c r="X164" s="16">
        <f>SASmarginal!U332</f>
        <v>0</v>
      </c>
    </row>
    <row r="165" spans="1:24" s="163" customFormat="1">
      <c r="A165" s="67">
        <f t="shared" si="169"/>
        <v>21</v>
      </c>
      <c r="B165" s="16">
        <f>SASmarginal!B333</f>
        <v>22701</v>
      </c>
      <c r="C165" s="16">
        <f>SASmarginal!C333</f>
        <v>2050</v>
      </c>
      <c r="D165" s="16">
        <f>SASmarginal!D333</f>
        <v>1557</v>
      </c>
      <c r="E165" s="16">
        <f>SASmarginal!E333</f>
        <v>873</v>
      </c>
      <c r="F165" s="16">
        <f>SASmarginal!F333</f>
        <v>0</v>
      </c>
      <c r="G165" s="16"/>
      <c r="H165" s="16">
        <f>SASmarginal!G333</f>
        <v>19980</v>
      </c>
      <c r="I165" s="16">
        <f>SASmarginal!H333</f>
        <v>2236</v>
      </c>
      <c r="J165" s="16">
        <f>SASmarginal!I333</f>
        <v>1050</v>
      </c>
      <c r="K165" s="16">
        <f>SASmarginal!J333</f>
        <v>134</v>
      </c>
      <c r="L165" s="16">
        <f>SASmarginal!K333</f>
        <v>13</v>
      </c>
      <c r="M165" s="16"/>
      <c r="N165" s="16">
        <f>SASmarginal!L333</f>
        <v>3197</v>
      </c>
      <c r="O165" s="16">
        <f>SASmarginal!M333</f>
        <v>983</v>
      </c>
      <c r="P165" s="16">
        <f>SASmarginal!N333</f>
        <v>191</v>
      </c>
      <c r="Q165" s="16">
        <f>SASmarginal!O333</f>
        <v>17</v>
      </c>
      <c r="R165" s="16">
        <f>SASmarginal!P333</f>
        <v>0</v>
      </c>
      <c r="S165" s="16"/>
      <c r="T165" s="16">
        <f>SASmarginal!Q333</f>
        <v>19980</v>
      </c>
      <c r="U165" s="16">
        <f>SASmarginal!R333</f>
        <v>2225</v>
      </c>
      <c r="V165" s="16">
        <f>SASmarginal!S333</f>
        <v>1037</v>
      </c>
      <c r="W165" s="16">
        <f>SASmarginal!T333</f>
        <v>115</v>
      </c>
      <c r="X165" s="16">
        <f>SASmarginal!U333</f>
        <v>0</v>
      </c>
    </row>
    <row r="166" spans="1:24" s="163" customFormat="1">
      <c r="A166" s="67">
        <f t="shared" si="169"/>
        <v>22</v>
      </c>
      <c r="B166" s="16">
        <f>SASmarginal!B334</f>
        <v>15461</v>
      </c>
      <c r="C166" s="16">
        <f>SASmarginal!C334</f>
        <v>1979</v>
      </c>
      <c r="D166" s="16">
        <f>SASmarginal!D334</f>
        <v>1453</v>
      </c>
      <c r="E166" s="16">
        <f>SASmarginal!E334</f>
        <v>722</v>
      </c>
      <c r="F166" s="16">
        <f>SASmarginal!F334</f>
        <v>0</v>
      </c>
      <c r="G166" s="16"/>
      <c r="H166" s="16">
        <f>SASmarginal!G334</f>
        <v>15191</v>
      </c>
      <c r="I166" s="16">
        <f>SASmarginal!H334</f>
        <v>2035</v>
      </c>
      <c r="J166" s="16">
        <f>SASmarginal!I334</f>
        <v>814</v>
      </c>
      <c r="K166" s="16">
        <f>SASmarginal!J334</f>
        <v>110</v>
      </c>
      <c r="L166" s="16">
        <f>SASmarginal!K334</f>
        <v>8</v>
      </c>
      <c r="M166" s="16"/>
      <c r="N166" s="16">
        <f>SASmarginal!L334</f>
        <v>2739</v>
      </c>
      <c r="O166" s="16">
        <f>SASmarginal!M334</f>
        <v>795</v>
      </c>
      <c r="P166" s="16">
        <f>SASmarginal!N334</f>
        <v>163</v>
      </c>
      <c r="Q166" s="16">
        <f>SASmarginal!O334</f>
        <v>0</v>
      </c>
      <c r="R166" s="16">
        <f>SASmarginal!P334</f>
        <v>0</v>
      </c>
      <c r="S166" s="16"/>
      <c r="T166" s="16">
        <f>SASmarginal!Q334</f>
        <v>15112</v>
      </c>
      <c r="U166" s="16">
        <f>SASmarginal!R334</f>
        <v>2024</v>
      </c>
      <c r="V166" s="16">
        <f>SASmarginal!S334</f>
        <v>799</v>
      </c>
      <c r="W166" s="16">
        <f>SASmarginal!T334</f>
        <v>89</v>
      </c>
      <c r="X166" s="16">
        <f>SASmarginal!U334</f>
        <v>0</v>
      </c>
    </row>
    <row r="167" spans="1:24" s="163" customFormat="1">
      <c r="A167" s="67">
        <f t="shared" si="169"/>
        <v>23</v>
      </c>
      <c r="B167" s="16">
        <f>SASmarginal!B335</f>
        <v>8179</v>
      </c>
      <c r="C167" s="16">
        <f>SASmarginal!C335</f>
        <v>1908</v>
      </c>
      <c r="D167" s="16">
        <f>SASmarginal!D335</f>
        <v>1346</v>
      </c>
      <c r="E167" s="16">
        <f>SASmarginal!E335</f>
        <v>571</v>
      </c>
      <c r="F167" s="16">
        <f>SASmarginal!F335</f>
        <v>0</v>
      </c>
      <c r="G167" s="16"/>
      <c r="H167" s="16">
        <f>SASmarginal!G335</f>
        <v>10453</v>
      </c>
      <c r="I167" s="16">
        <f>SASmarginal!H335</f>
        <v>1849</v>
      </c>
      <c r="J167" s="16">
        <f>SASmarginal!I335</f>
        <v>573</v>
      </c>
      <c r="K167" s="16">
        <f>SASmarginal!J335</f>
        <v>94</v>
      </c>
      <c r="L167" s="16">
        <f>SASmarginal!K335</f>
        <v>4</v>
      </c>
      <c r="M167" s="16"/>
      <c r="N167" s="16">
        <f>SASmarginal!L335</f>
        <v>2418</v>
      </c>
      <c r="O167" s="16">
        <f>SASmarginal!M335</f>
        <v>605</v>
      </c>
      <c r="P167" s="16">
        <f>SASmarginal!N335</f>
        <v>134</v>
      </c>
      <c r="Q167" s="16">
        <f>SASmarginal!O335</f>
        <v>0</v>
      </c>
      <c r="R167" s="16">
        <f>SASmarginal!P335</f>
        <v>0</v>
      </c>
      <c r="S167" s="16"/>
      <c r="T167" s="16">
        <f>SASmarginal!Q335</f>
        <v>10371</v>
      </c>
      <c r="U167" s="16">
        <f>SASmarginal!R335</f>
        <v>1838</v>
      </c>
      <c r="V167" s="16">
        <f>SASmarginal!S335</f>
        <v>558</v>
      </c>
      <c r="W167" s="16">
        <f>SASmarginal!T335</f>
        <v>72</v>
      </c>
      <c r="X167" s="16">
        <f>SASmarginal!U335</f>
        <v>0</v>
      </c>
    </row>
    <row r="168" spans="1:24" s="163" customFormat="1">
      <c r="A168" s="67">
        <f>A169-1</f>
        <v>24</v>
      </c>
      <c r="B168" s="16">
        <f>SASmarginal!B336</f>
        <v>2669</v>
      </c>
      <c r="C168" s="16">
        <f>SASmarginal!C336</f>
        <v>1837</v>
      </c>
      <c r="D168" s="16">
        <f>SASmarginal!D336</f>
        <v>1240</v>
      </c>
      <c r="E168" s="16">
        <f>SASmarginal!E336</f>
        <v>419</v>
      </c>
      <c r="F168" s="16">
        <f>SASmarginal!F336</f>
        <v>0</v>
      </c>
      <c r="G168" s="16"/>
      <c r="H168" s="16">
        <f>SASmarginal!G336</f>
        <v>5779</v>
      </c>
      <c r="I168" s="16">
        <f>SASmarginal!H336</f>
        <v>1683</v>
      </c>
      <c r="J168" s="16">
        <f>SASmarginal!I336</f>
        <v>341</v>
      </c>
      <c r="K168" s="16">
        <f>SASmarginal!J336</f>
        <v>78</v>
      </c>
      <c r="L168" s="16">
        <f>SASmarginal!K336</f>
        <v>0</v>
      </c>
      <c r="M168" s="16"/>
      <c r="N168" s="16">
        <f>SASmarginal!L336</f>
        <v>2110</v>
      </c>
      <c r="O168" s="16">
        <f>SASmarginal!M336</f>
        <v>420</v>
      </c>
      <c r="P168" s="16">
        <f>SASmarginal!N336</f>
        <v>106</v>
      </c>
      <c r="Q168" s="16">
        <f>SASmarginal!O336</f>
        <v>0</v>
      </c>
      <c r="R168" s="16">
        <f>SASmarginal!P336</f>
        <v>0</v>
      </c>
      <c r="S168" s="16"/>
      <c r="T168" s="16">
        <f>SASmarginal!Q336</f>
        <v>5700</v>
      </c>
      <c r="U168" s="16">
        <f>SASmarginal!R336</f>
        <v>1672</v>
      </c>
      <c r="V168" s="16">
        <f>SASmarginal!S336</f>
        <v>325</v>
      </c>
      <c r="W168" s="16">
        <f>SASmarginal!T336</f>
        <v>55</v>
      </c>
      <c r="X168" s="16">
        <f>SASmarginal!U336</f>
        <v>0</v>
      </c>
    </row>
    <row r="169" spans="1:24" s="167" customFormat="1">
      <c r="A169" s="165">
        <v>25</v>
      </c>
      <c r="B169" s="16">
        <f>SASmarginal!B337</f>
        <v>2357</v>
      </c>
      <c r="C169" s="16">
        <f>SASmarginal!C337</f>
        <v>1766</v>
      </c>
      <c r="D169" s="16">
        <f>SASmarginal!D337</f>
        <v>1135</v>
      </c>
      <c r="E169" s="16">
        <f>SASmarginal!E337</f>
        <v>265</v>
      </c>
      <c r="F169" s="16">
        <f>SASmarginal!F337</f>
        <v>0</v>
      </c>
      <c r="G169" s="16"/>
      <c r="H169" s="16">
        <f>SASmarginal!G337</f>
        <v>3115</v>
      </c>
      <c r="I169" s="16">
        <f>SASmarginal!H337</f>
        <v>1523</v>
      </c>
      <c r="J169" s="16">
        <f>SASmarginal!I337</f>
        <v>212</v>
      </c>
      <c r="K169" s="16">
        <f>SASmarginal!J337</f>
        <v>62</v>
      </c>
      <c r="L169" s="16">
        <f>SASmarginal!K337</f>
        <v>0</v>
      </c>
      <c r="M169" s="16"/>
      <c r="N169" s="16">
        <f>SASmarginal!L337</f>
        <v>1796</v>
      </c>
      <c r="O169" s="16">
        <f>SASmarginal!M337</f>
        <v>287</v>
      </c>
      <c r="P169" s="16">
        <f>SASmarginal!N337</f>
        <v>80</v>
      </c>
      <c r="Q169" s="16">
        <f>SASmarginal!O337</f>
        <v>0</v>
      </c>
      <c r="R169" s="16">
        <f>SASmarginal!P337</f>
        <v>0</v>
      </c>
      <c r="S169" s="16"/>
      <c r="T169" s="16">
        <f>SASmarginal!Q337</f>
        <v>3107</v>
      </c>
      <c r="U169" s="16">
        <f>SASmarginal!R337</f>
        <v>1510</v>
      </c>
      <c r="V169" s="16">
        <f>SASmarginal!S337</f>
        <v>195</v>
      </c>
      <c r="W169" s="16">
        <f>SASmarginal!T337</f>
        <v>38</v>
      </c>
      <c r="X169" s="16">
        <f>SASmarginal!U337</f>
        <v>0</v>
      </c>
    </row>
    <row r="170" spans="1:24" s="167" customFormat="1">
      <c r="A170" s="165">
        <f>A169+1</f>
        <v>26</v>
      </c>
      <c r="B170" s="16">
        <f>SASmarginal!B338</f>
        <v>2268</v>
      </c>
      <c r="C170" s="16">
        <f>SASmarginal!C338</f>
        <v>1697</v>
      </c>
      <c r="D170" s="16">
        <f>SASmarginal!D338</f>
        <v>1029</v>
      </c>
      <c r="E170" s="16">
        <f>SASmarginal!E338</f>
        <v>109</v>
      </c>
      <c r="F170" s="16">
        <f>SASmarginal!F338</f>
        <v>0</v>
      </c>
      <c r="G170" s="16"/>
      <c r="H170" s="16">
        <f>SASmarginal!G338</f>
        <v>2861</v>
      </c>
      <c r="I170" s="16">
        <f>SASmarginal!H338</f>
        <v>1367</v>
      </c>
      <c r="J170" s="16">
        <f>SASmarginal!I338</f>
        <v>171</v>
      </c>
      <c r="K170" s="16">
        <f>SASmarginal!J338</f>
        <v>46</v>
      </c>
      <c r="L170" s="16">
        <f>SASmarginal!K338</f>
        <v>0</v>
      </c>
      <c r="M170" s="16"/>
      <c r="N170" s="16">
        <f>SASmarginal!L338</f>
        <v>1561</v>
      </c>
      <c r="O170" s="16">
        <f>SASmarginal!M338</f>
        <v>233</v>
      </c>
      <c r="P170" s="16">
        <f>SASmarginal!N338</f>
        <v>54</v>
      </c>
      <c r="Q170" s="16">
        <f>SASmarginal!O338</f>
        <v>0</v>
      </c>
      <c r="R170" s="16">
        <f>SASmarginal!P338</f>
        <v>0</v>
      </c>
      <c r="S170" s="16"/>
      <c r="T170" s="16">
        <f>SASmarginal!Q338</f>
        <v>2852</v>
      </c>
      <c r="U170" s="16">
        <f>SASmarginal!R338</f>
        <v>1354</v>
      </c>
      <c r="V170" s="16">
        <f>SASmarginal!S338</f>
        <v>153</v>
      </c>
      <c r="W170" s="16">
        <f>SASmarginal!T338</f>
        <v>20</v>
      </c>
      <c r="X170" s="16">
        <f>SASmarginal!U338</f>
        <v>0</v>
      </c>
    </row>
    <row r="171" spans="1:24" s="167" customFormat="1">
      <c r="A171" s="165">
        <f t="shared" ref="A171:A193" si="170">A170+1</f>
        <v>27</v>
      </c>
      <c r="B171" s="16">
        <f>SASmarginal!B339</f>
        <v>2226</v>
      </c>
      <c r="C171" s="16">
        <f>SASmarginal!C339</f>
        <v>1627</v>
      </c>
      <c r="D171" s="16">
        <f>SASmarginal!D339</f>
        <v>922</v>
      </c>
      <c r="E171" s="16">
        <f>SASmarginal!E339</f>
        <v>12</v>
      </c>
      <c r="F171" s="16">
        <f>SASmarginal!F339</f>
        <v>0</v>
      </c>
      <c r="G171" s="16"/>
      <c r="H171" s="16">
        <f>SASmarginal!G339</f>
        <v>2740</v>
      </c>
      <c r="I171" s="16">
        <f>SASmarginal!H339</f>
        <v>1208</v>
      </c>
      <c r="J171" s="16">
        <f>SASmarginal!I339</f>
        <v>146</v>
      </c>
      <c r="K171" s="16">
        <f>SASmarginal!J339</f>
        <v>37</v>
      </c>
      <c r="L171" s="16">
        <f>SASmarginal!K339</f>
        <v>0</v>
      </c>
      <c r="M171" s="16"/>
      <c r="N171" s="16">
        <f>SASmarginal!L339</f>
        <v>1449</v>
      </c>
      <c r="O171" s="16">
        <f>SASmarginal!M339</f>
        <v>209</v>
      </c>
      <c r="P171" s="16">
        <f>SASmarginal!N339</f>
        <v>28</v>
      </c>
      <c r="Q171" s="16">
        <f>SASmarginal!O339</f>
        <v>0</v>
      </c>
      <c r="R171" s="16">
        <f>SASmarginal!P339</f>
        <v>0</v>
      </c>
      <c r="S171" s="16"/>
      <c r="T171" s="16">
        <f>SASmarginal!Q339</f>
        <v>2731</v>
      </c>
      <c r="U171" s="16">
        <f>SASmarginal!R339</f>
        <v>1195</v>
      </c>
      <c r="V171" s="16">
        <f>SASmarginal!S339</f>
        <v>127</v>
      </c>
      <c r="W171" s="16">
        <f>SASmarginal!T339</f>
        <v>11</v>
      </c>
      <c r="X171" s="16">
        <f>SASmarginal!U339</f>
        <v>0</v>
      </c>
    </row>
    <row r="172" spans="1:24" s="167" customFormat="1">
      <c r="A172" s="165">
        <f t="shared" si="170"/>
        <v>28</v>
      </c>
      <c r="B172" s="16">
        <f>SASmarginal!B340</f>
        <v>2186</v>
      </c>
      <c r="C172" s="16">
        <f>SASmarginal!C340</f>
        <v>1557</v>
      </c>
      <c r="D172" s="16">
        <f>SASmarginal!D340</f>
        <v>816</v>
      </c>
      <c r="E172" s="16">
        <f>SASmarginal!E340</f>
        <v>0</v>
      </c>
      <c r="F172" s="16">
        <f>SASmarginal!F340</f>
        <v>0</v>
      </c>
      <c r="G172" s="16"/>
      <c r="H172" s="16">
        <f>SASmarginal!G340</f>
        <v>2624</v>
      </c>
      <c r="I172" s="16">
        <f>SASmarginal!H340</f>
        <v>1050</v>
      </c>
      <c r="J172" s="16">
        <f>SASmarginal!I340</f>
        <v>122</v>
      </c>
      <c r="K172" s="16">
        <f>SASmarginal!J340</f>
        <v>35</v>
      </c>
      <c r="L172" s="16">
        <f>SASmarginal!K340</f>
        <v>0</v>
      </c>
      <c r="M172" s="16"/>
      <c r="N172" s="16">
        <f>SASmarginal!L340</f>
        <v>1342</v>
      </c>
      <c r="O172" s="16">
        <f>SASmarginal!M340</f>
        <v>191</v>
      </c>
      <c r="P172" s="16">
        <f>SASmarginal!N340</f>
        <v>5</v>
      </c>
      <c r="Q172" s="16">
        <f>SASmarginal!O340</f>
        <v>0</v>
      </c>
      <c r="R172" s="16">
        <f>SASmarginal!P340</f>
        <v>0</v>
      </c>
      <c r="S172" s="16"/>
      <c r="T172" s="16">
        <f>SASmarginal!Q340</f>
        <v>2615</v>
      </c>
      <c r="U172" s="16">
        <f>SASmarginal!R340</f>
        <v>1036</v>
      </c>
      <c r="V172" s="16">
        <f>SASmarginal!S340</f>
        <v>102</v>
      </c>
      <c r="W172" s="16">
        <f>SASmarginal!T340</f>
        <v>7</v>
      </c>
      <c r="X172" s="16">
        <f>SASmarginal!U340</f>
        <v>0</v>
      </c>
    </row>
    <row r="173" spans="1:24" s="167" customFormat="1">
      <c r="A173" s="165">
        <f t="shared" si="170"/>
        <v>29</v>
      </c>
      <c r="B173" s="16">
        <f>SASmarginal!B341</f>
        <v>2145</v>
      </c>
      <c r="C173" s="16">
        <f>SASmarginal!C341</f>
        <v>1487</v>
      </c>
      <c r="D173" s="16">
        <f>SASmarginal!D341</f>
        <v>710</v>
      </c>
      <c r="E173" s="16">
        <f>SASmarginal!E341</f>
        <v>0</v>
      </c>
      <c r="F173" s="16">
        <f>SASmarginal!F341</f>
        <v>0</v>
      </c>
      <c r="G173" s="16"/>
      <c r="H173" s="16">
        <f>SASmarginal!G341</f>
        <v>2507</v>
      </c>
      <c r="I173" s="16">
        <f>SASmarginal!H341</f>
        <v>892</v>
      </c>
      <c r="J173" s="16">
        <f>SASmarginal!I341</f>
        <v>108</v>
      </c>
      <c r="K173" s="16">
        <f>SASmarginal!J341</f>
        <v>33</v>
      </c>
      <c r="L173" s="16">
        <f>SASmarginal!K341</f>
        <v>0</v>
      </c>
      <c r="M173" s="16"/>
      <c r="N173" s="16">
        <f>SASmarginal!L341</f>
        <v>1234</v>
      </c>
      <c r="O173" s="16">
        <f>SASmarginal!M341</f>
        <v>172</v>
      </c>
      <c r="P173" s="16">
        <f>SASmarginal!N341</f>
        <v>0</v>
      </c>
      <c r="Q173" s="16">
        <f>SASmarginal!O341</f>
        <v>0</v>
      </c>
      <c r="R173" s="16">
        <f>SASmarginal!P341</f>
        <v>0</v>
      </c>
      <c r="S173" s="16"/>
      <c r="T173" s="16">
        <f>SASmarginal!Q341</f>
        <v>2497</v>
      </c>
      <c r="U173" s="16">
        <f>SASmarginal!R341</f>
        <v>877</v>
      </c>
      <c r="V173" s="16">
        <f>SASmarginal!S341</f>
        <v>88</v>
      </c>
      <c r="W173" s="16">
        <f>SASmarginal!T341</f>
        <v>4</v>
      </c>
      <c r="X173" s="16">
        <f>SASmarginal!U341</f>
        <v>0</v>
      </c>
    </row>
    <row r="174" spans="1:24" s="167" customFormat="1">
      <c r="A174" s="165">
        <f t="shared" si="170"/>
        <v>30</v>
      </c>
      <c r="B174" s="16">
        <f>SASmarginal!B342</f>
        <v>2103</v>
      </c>
      <c r="C174" s="16">
        <f>SASmarginal!C342</f>
        <v>1418</v>
      </c>
      <c r="D174" s="16">
        <f>SASmarginal!D342</f>
        <v>602</v>
      </c>
      <c r="E174" s="16">
        <f>SASmarginal!E342</f>
        <v>0</v>
      </c>
      <c r="F174" s="16">
        <f>SASmarginal!F342</f>
        <v>0</v>
      </c>
      <c r="G174" s="16"/>
      <c r="H174" s="16">
        <f>SASmarginal!G342</f>
        <v>2388</v>
      </c>
      <c r="I174" s="16">
        <f>SASmarginal!H342</f>
        <v>735</v>
      </c>
      <c r="J174" s="16">
        <f>SASmarginal!I342</f>
        <v>97</v>
      </c>
      <c r="K174" s="16">
        <f>SASmarginal!J342</f>
        <v>31</v>
      </c>
      <c r="L174" s="16">
        <f>SASmarginal!K342</f>
        <v>0</v>
      </c>
      <c r="M174" s="16"/>
      <c r="N174" s="16">
        <f>SASmarginal!L342</f>
        <v>1123</v>
      </c>
      <c r="O174" s="16">
        <f>SASmarginal!M342</f>
        <v>153</v>
      </c>
      <c r="P174" s="16">
        <f>SASmarginal!N342</f>
        <v>0</v>
      </c>
      <c r="Q174" s="16">
        <f>SASmarginal!O342</f>
        <v>0</v>
      </c>
      <c r="R174" s="16">
        <f>SASmarginal!P342</f>
        <v>0</v>
      </c>
      <c r="S174" s="16"/>
      <c r="T174" s="16">
        <f>SASmarginal!Q342</f>
        <v>2377</v>
      </c>
      <c r="U174" s="16">
        <f>SASmarginal!R342</f>
        <v>720</v>
      </c>
      <c r="V174" s="16">
        <f>SASmarginal!S342</f>
        <v>76</v>
      </c>
      <c r="W174" s="16">
        <f>SASmarginal!T342</f>
        <v>1</v>
      </c>
      <c r="X174" s="16">
        <f>SASmarginal!U342</f>
        <v>0</v>
      </c>
    </row>
    <row r="175" spans="1:24" s="167" customFormat="1">
      <c r="A175" s="165">
        <f t="shared" si="170"/>
        <v>31</v>
      </c>
      <c r="B175" s="16">
        <f>SASmarginal!B343</f>
        <v>2061</v>
      </c>
      <c r="C175" s="16">
        <f>SASmarginal!C343</f>
        <v>1348</v>
      </c>
      <c r="D175" s="16">
        <f>SASmarginal!D343</f>
        <v>493</v>
      </c>
      <c r="E175" s="16">
        <f>SASmarginal!E343</f>
        <v>0</v>
      </c>
      <c r="F175" s="16">
        <f>SASmarginal!F343</f>
        <v>0</v>
      </c>
      <c r="G175" s="16"/>
      <c r="H175" s="16">
        <f>SASmarginal!G343</f>
        <v>2268</v>
      </c>
      <c r="I175" s="16">
        <f>SASmarginal!H343</f>
        <v>578</v>
      </c>
      <c r="J175" s="16">
        <f>SASmarginal!I343</f>
        <v>86</v>
      </c>
      <c r="K175" s="16">
        <f>SASmarginal!J343</f>
        <v>28</v>
      </c>
      <c r="L175" s="16">
        <f>SASmarginal!K343</f>
        <v>0</v>
      </c>
      <c r="M175" s="16"/>
      <c r="N175" s="16">
        <f>SASmarginal!L343</f>
        <v>1013</v>
      </c>
      <c r="O175" s="16">
        <f>SASmarginal!M343</f>
        <v>135</v>
      </c>
      <c r="P175" s="16">
        <f>SASmarginal!N343</f>
        <v>0</v>
      </c>
      <c r="Q175" s="16">
        <f>SASmarginal!O343</f>
        <v>0</v>
      </c>
      <c r="R175" s="16">
        <f>SASmarginal!P343</f>
        <v>0</v>
      </c>
      <c r="S175" s="16"/>
      <c r="T175" s="16">
        <f>SASmarginal!Q343</f>
        <v>2257</v>
      </c>
      <c r="U175" s="16">
        <f>SASmarginal!R343</f>
        <v>562</v>
      </c>
      <c r="V175" s="16">
        <f>SASmarginal!S343</f>
        <v>63</v>
      </c>
      <c r="W175" s="16">
        <f>SASmarginal!T343</f>
        <v>0</v>
      </c>
      <c r="X175" s="16">
        <f>SASmarginal!U343</f>
        <v>0</v>
      </c>
    </row>
    <row r="176" spans="1:24" s="167" customFormat="1">
      <c r="A176" s="165">
        <f t="shared" si="170"/>
        <v>32</v>
      </c>
      <c r="B176" s="16">
        <f>SASmarginal!B344</f>
        <v>2019</v>
      </c>
      <c r="C176" s="16">
        <f>SASmarginal!C344</f>
        <v>1277</v>
      </c>
      <c r="D176" s="16">
        <f>SASmarginal!D344</f>
        <v>387</v>
      </c>
      <c r="E176" s="16">
        <f>SASmarginal!E344</f>
        <v>0</v>
      </c>
      <c r="F176" s="16">
        <f>SASmarginal!F344</f>
        <v>0</v>
      </c>
      <c r="G176" s="16"/>
      <c r="H176" s="16">
        <f>SASmarginal!G344</f>
        <v>2147</v>
      </c>
      <c r="I176" s="16">
        <f>SASmarginal!H344</f>
        <v>419</v>
      </c>
      <c r="J176" s="16">
        <f>SASmarginal!I344</f>
        <v>75</v>
      </c>
      <c r="K176" s="16">
        <f>SASmarginal!J344</f>
        <v>26</v>
      </c>
      <c r="L176" s="16">
        <f>SASmarginal!K344</f>
        <v>0</v>
      </c>
      <c r="M176" s="16"/>
      <c r="N176" s="16">
        <f>SASmarginal!L344</f>
        <v>901</v>
      </c>
      <c r="O176" s="16">
        <f>SASmarginal!M344</f>
        <v>116</v>
      </c>
      <c r="P176" s="16">
        <f>SASmarginal!N344</f>
        <v>0</v>
      </c>
      <c r="Q176" s="16">
        <f>SASmarginal!O344</f>
        <v>0</v>
      </c>
      <c r="R176" s="16">
        <f>SASmarginal!P344</f>
        <v>0</v>
      </c>
      <c r="S176" s="16"/>
      <c r="T176" s="16">
        <f>SASmarginal!Q344</f>
        <v>2136</v>
      </c>
      <c r="U176" s="16">
        <f>SASmarginal!R344</f>
        <v>403</v>
      </c>
      <c r="V176" s="16">
        <f>SASmarginal!S344</f>
        <v>51</v>
      </c>
      <c r="W176" s="16">
        <f>SASmarginal!T344</f>
        <v>0</v>
      </c>
      <c r="X176" s="16">
        <f>SASmarginal!U344</f>
        <v>0</v>
      </c>
    </row>
    <row r="177" spans="1:24" s="167" customFormat="1">
      <c r="A177" s="165">
        <f t="shared" si="170"/>
        <v>33</v>
      </c>
      <c r="B177" s="16">
        <f>SASmarginal!B345</f>
        <v>1979</v>
      </c>
      <c r="C177" s="16">
        <f>SASmarginal!C345</f>
        <v>1209</v>
      </c>
      <c r="D177" s="16">
        <f>SASmarginal!D345</f>
        <v>282</v>
      </c>
      <c r="E177" s="16">
        <f>SASmarginal!E345</f>
        <v>0</v>
      </c>
      <c r="F177" s="16">
        <f>SASmarginal!F345</f>
        <v>0</v>
      </c>
      <c r="G177" s="16"/>
      <c r="H177" s="16">
        <f>SASmarginal!G345</f>
        <v>2034</v>
      </c>
      <c r="I177" s="16">
        <f>SASmarginal!H345</f>
        <v>288</v>
      </c>
      <c r="J177" s="16">
        <f>SASmarginal!I345</f>
        <v>64</v>
      </c>
      <c r="K177" s="16">
        <f>SASmarginal!J345</f>
        <v>24</v>
      </c>
      <c r="L177" s="16">
        <f>SASmarginal!K345</f>
        <v>0</v>
      </c>
      <c r="M177" s="16"/>
      <c r="N177" s="16">
        <f>SASmarginal!L345</f>
        <v>794</v>
      </c>
      <c r="O177" s="16">
        <f>SASmarginal!M345</f>
        <v>98</v>
      </c>
      <c r="P177" s="16">
        <f>SASmarginal!N345</f>
        <v>0</v>
      </c>
      <c r="Q177" s="16">
        <f>SASmarginal!O345</f>
        <v>0</v>
      </c>
      <c r="R177" s="16">
        <f>SASmarginal!P345</f>
        <v>0</v>
      </c>
      <c r="S177" s="16"/>
      <c r="T177" s="16">
        <f>SASmarginal!Q345</f>
        <v>2022</v>
      </c>
      <c r="U177" s="16">
        <f>SASmarginal!R345</f>
        <v>272</v>
      </c>
      <c r="V177" s="16">
        <f>SASmarginal!S345</f>
        <v>40</v>
      </c>
      <c r="W177" s="16">
        <f>SASmarginal!T345</f>
        <v>0</v>
      </c>
      <c r="X177" s="16">
        <f>SASmarginal!U345</f>
        <v>0</v>
      </c>
    </row>
    <row r="178" spans="1:24" s="167" customFormat="1">
      <c r="A178" s="165">
        <f t="shared" si="170"/>
        <v>34</v>
      </c>
      <c r="B178" s="16">
        <f>SASmarginal!B346</f>
        <v>1940</v>
      </c>
      <c r="C178" s="16">
        <f>SASmarginal!C346</f>
        <v>1142</v>
      </c>
      <c r="D178" s="16">
        <f>SASmarginal!D346</f>
        <v>178</v>
      </c>
      <c r="E178" s="16">
        <f>SASmarginal!E346</f>
        <v>0</v>
      </c>
      <c r="F178" s="16">
        <f>SASmarginal!F346</f>
        <v>0</v>
      </c>
      <c r="G178" s="16"/>
      <c r="H178" s="16">
        <f>SASmarginal!G346</f>
        <v>1931</v>
      </c>
      <c r="I178" s="16">
        <f>SASmarginal!H346</f>
        <v>217</v>
      </c>
      <c r="J178" s="16">
        <f>SASmarginal!I346</f>
        <v>53</v>
      </c>
      <c r="K178" s="16">
        <f>SASmarginal!J346</f>
        <v>22</v>
      </c>
      <c r="L178" s="16">
        <f>SASmarginal!K346</f>
        <v>0</v>
      </c>
      <c r="M178" s="16"/>
      <c r="N178" s="16">
        <f>SASmarginal!L346</f>
        <v>691</v>
      </c>
      <c r="O178" s="16">
        <f>SASmarginal!M346</f>
        <v>81</v>
      </c>
      <c r="P178" s="16">
        <f>SASmarginal!N346</f>
        <v>0</v>
      </c>
      <c r="Q178" s="16">
        <f>SASmarginal!O346</f>
        <v>0</v>
      </c>
      <c r="R178" s="16">
        <f>SASmarginal!P346</f>
        <v>0</v>
      </c>
      <c r="S178" s="16"/>
      <c r="T178" s="16">
        <f>SASmarginal!Q346</f>
        <v>1920</v>
      </c>
      <c r="U178" s="16">
        <f>SASmarginal!R346</f>
        <v>200</v>
      </c>
      <c r="V178" s="16">
        <f>SASmarginal!S346</f>
        <v>28</v>
      </c>
      <c r="W178" s="16">
        <f>SASmarginal!T346</f>
        <v>0</v>
      </c>
      <c r="X178" s="16">
        <f>SASmarginal!U346</f>
        <v>0</v>
      </c>
    </row>
    <row r="179" spans="1:24" s="167" customFormat="1">
      <c r="A179" s="165">
        <f t="shared" si="170"/>
        <v>35</v>
      </c>
      <c r="B179" s="16">
        <f>SASmarginal!B347</f>
        <v>1900</v>
      </c>
      <c r="C179" s="16">
        <f>SASmarginal!C347</f>
        <v>1076</v>
      </c>
      <c r="D179" s="16">
        <f>SASmarginal!D347</f>
        <v>78</v>
      </c>
      <c r="E179" s="16">
        <f>SASmarginal!E347</f>
        <v>0</v>
      </c>
      <c r="F179" s="16">
        <f>SASmarginal!F347</f>
        <v>0</v>
      </c>
      <c r="G179" s="16"/>
      <c r="H179" s="16">
        <f>SASmarginal!G347</f>
        <v>1832</v>
      </c>
      <c r="I179" s="16">
        <f>SASmarginal!H347</f>
        <v>184</v>
      </c>
      <c r="J179" s="16">
        <f>SASmarginal!I347</f>
        <v>43</v>
      </c>
      <c r="K179" s="16">
        <f>SASmarginal!J347</f>
        <v>19</v>
      </c>
      <c r="L179" s="16">
        <f>SASmarginal!K347</f>
        <v>0</v>
      </c>
      <c r="M179" s="16"/>
      <c r="N179" s="16">
        <f>SASmarginal!L347</f>
        <v>586</v>
      </c>
      <c r="O179" s="16">
        <f>SASmarginal!M347</f>
        <v>65</v>
      </c>
      <c r="P179" s="16">
        <f>SASmarginal!N347</f>
        <v>0</v>
      </c>
      <c r="Q179" s="16">
        <f>SASmarginal!O347</f>
        <v>0</v>
      </c>
      <c r="R179" s="16">
        <f>SASmarginal!P347</f>
        <v>0</v>
      </c>
      <c r="S179" s="16"/>
      <c r="T179" s="16">
        <f>SASmarginal!Q347</f>
        <v>1821</v>
      </c>
      <c r="U179" s="16">
        <f>SASmarginal!R347</f>
        <v>167</v>
      </c>
      <c r="V179" s="16">
        <f>SASmarginal!S347</f>
        <v>17</v>
      </c>
      <c r="W179" s="16">
        <f>SASmarginal!T347</f>
        <v>0</v>
      </c>
      <c r="X179" s="16">
        <f>SASmarginal!U347</f>
        <v>0</v>
      </c>
    </row>
    <row r="180" spans="1:24" s="167" customFormat="1">
      <c r="A180" s="165">
        <f t="shared" si="170"/>
        <v>36</v>
      </c>
      <c r="B180" s="16">
        <f>SASmarginal!B348</f>
        <v>1883</v>
      </c>
      <c r="C180" s="16">
        <f>SASmarginal!C348</f>
        <v>1036</v>
      </c>
      <c r="D180" s="16">
        <f>SASmarginal!D348</f>
        <v>31</v>
      </c>
      <c r="E180" s="16">
        <f>SASmarginal!E348</f>
        <v>0</v>
      </c>
      <c r="F180" s="16">
        <f>SASmarginal!F348</f>
        <v>0</v>
      </c>
      <c r="G180" s="16"/>
      <c r="H180" s="16">
        <f>SASmarginal!G348</f>
        <v>1790</v>
      </c>
      <c r="I180" s="16">
        <f>SASmarginal!H348</f>
        <v>173</v>
      </c>
      <c r="J180" s="16">
        <f>SASmarginal!I348</f>
        <v>39</v>
      </c>
      <c r="K180" s="16">
        <f>SASmarginal!J348</f>
        <v>18</v>
      </c>
      <c r="L180" s="16">
        <f>SASmarginal!K348</f>
        <v>0</v>
      </c>
      <c r="M180" s="16"/>
      <c r="N180" s="16">
        <f>SASmarginal!L348</f>
        <v>539</v>
      </c>
      <c r="O180" s="16">
        <f>SASmarginal!M348</f>
        <v>56</v>
      </c>
      <c r="P180" s="16">
        <f>SASmarginal!N348</f>
        <v>0</v>
      </c>
      <c r="Q180" s="16">
        <f>SASmarginal!O348</f>
        <v>0</v>
      </c>
      <c r="R180" s="16">
        <f>SASmarginal!P348</f>
        <v>0</v>
      </c>
      <c r="S180" s="16"/>
      <c r="T180" s="16">
        <f>SASmarginal!Q348</f>
        <v>1778</v>
      </c>
      <c r="U180" s="16">
        <f>SASmarginal!R348</f>
        <v>155</v>
      </c>
      <c r="V180" s="16">
        <f>SASmarginal!S348</f>
        <v>12</v>
      </c>
      <c r="W180" s="16">
        <f>SASmarginal!T348</f>
        <v>0</v>
      </c>
      <c r="X180" s="16">
        <f>SASmarginal!U348</f>
        <v>0</v>
      </c>
    </row>
    <row r="181" spans="1:24" s="167" customFormat="1">
      <c r="A181" s="165">
        <f t="shared" si="170"/>
        <v>37</v>
      </c>
      <c r="B181" s="16">
        <f>SASmarginal!B349</f>
        <v>1870</v>
      </c>
      <c r="C181" s="16">
        <f>SASmarginal!C349</f>
        <v>1004</v>
      </c>
      <c r="D181" s="16">
        <f>SASmarginal!D349</f>
        <v>11</v>
      </c>
      <c r="E181" s="16">
        <f>SASmarginal!E349</f>
        <v>0</v>
      </c>
      <c r="F181" s="16">
        <f>SASmarginal!F349</f>
        <v>0</v>
      </c>
      <c r="G181" s="16"/>
      <c r="H181" s="16">
        <f>SASmarginal!G349</f>
        <v>1758</v>
      </c>
      <c r="I181" s="16">
        <f>SASmarginal!H349</f>
        <v>165</v>
      </c>
      <c r="J181" s="16">
        <f>SASmarginal!I349</f>
        <v>37</v>
      </c>
      <c r="K181" s="16">
        <f>SASmarginal!J349</f>
        <v>17</v>
      </c>
      <c r="L181" s="16">
        <f>SASmarginal!K349</f>
        <v>0</v>
      </c>
      <c r="M181" s="16"/>
      <c r="N181" s="16">
        <f>SASmarginal!L349</f>
        <v>504</v>
      </c>
      <c r="O181" s="16">
        <f>SASmarginal!M349</f>
        <v>48</v>
      </c>
      <c r="P181" s="16">
        <f>SASmarginal!N349</f>
        <v>0</v>
      </c>
      <c r="Q181" s="16">
        <f>SASmarginal!O349</f>
        <v>0</v>
      </c>
      <c r="R181" s="16">
        <f>SASmarginal!P349</f>
        <v>0</v>
      </c>
      <c r="S181" s="16"/>
      <c r="T181" s="16">
        <f>SASmarginal!Q349</f>
        <v>1747</v>
      </c>
      <c r="U181" s="16">
        <f>SASmarginal!R349</f>
        <v>147</v>
      </c>
      <c r="V181" s="16">
        <f>SASmarginal!S349</f>
        <v>11</v>
      </c>
      <c r="W181" s="16">
        <f>SASmarginal!T349</f>
        <v>0</v>
      </c>
      <c r="X181" s="16">
        <f>SASmarginal!U349</f>
        <v>0</v>
      </c>
    </row>
    <row r="182" spans="1:24" s="167" customFormat="1">
      <c r="A182" s="165">
        <f t="shared" si="170"/>
        <v>38</v>
      </c>
      <c r="B182" s="16">
        <f>SASmarginal!B350</f>
        <v>1862</v>
      </c>
      <c r="C182" s="16">
        <f>SASmarginal!C350</f>
        <v>978</v>
      </c>
      <c r="D182" s="16">
        <f>SASmarginal!D350</f>
        <v>4</v>
      </c>
      <c r="E182" s="16">
        <f>SASmarginal!E350</f>
        <v>0</v>
      </c>
      <c r="F182" s="16">
        <f>SASmarginal!F350</f>
        <v>0</v>
      </c>
      <c r="G182" s="16"/>
      <c r="H182" s="16">
        <f>SASmarginal!G350</f>
        <v>1740</v>
      </c>
      <c r="I182" s="16">
        <f>SASmarginal!H350</f>
        <v>159</v>
      </c>
      <c r="J182" s="16">
        <f>SASmarginal!I350</f>
        <v>37</v>
      </c>
      <c r="K182" s="16">
        <f>SASmarginal!J350</f>
        <v>15</v>
      </c>
      <c r="L182" s="16">
        <f>SASmarginal!K350</f>
        <v>0</v>
      </c>
      <c r="M182" s="16"/>
      <c r="N182" s="16">
        <f>SASmarginal!L350</f>
        <v>483</v>
      </c>
      <c r="O182" s="16">
        <f>SASmarginal!M350</f>
        <v>42</v>
      </c>
      <c r="P182" s="16">
        <f>SASmarginal!N350</f>
        <v>0</v>
      </c>
      <c r="Q182" s="16">
        <f>SASmarginal!O350</f>
        <v>0</v>
      </c>
      <c r="R182" s="16">
        <f>SASmarginal!P350</f>
        <v>0</v>
      </c>
      <c r="S182" s="16"/>
      <c r="T182" s="16">
        <f>SASmarginal!Q350</f>
        <v>1728</v>
      </c>
      <c r="U182" s="16">
        <f>SASmarginal!R350</f>
        <v>141</v>
      </c>
      <c r="V182" s="16">
        <f>SASmarginal!S350</f>
        <v>10</v>
      </c>
      <c r="W182" s="16">
        <f>SASmarginal!T350</f>
        <v>0</v>
      </c>
      <c r="X182" s="16">
        <f>SASmarginal!U350</f>
        <v>0</v>
      </c>
    </row>
    <row r="183" spans="1:24" s="167" customFormat="1">
      <c r="A183" s="165">
        <f t="shared" si="170"/>
        <v>39</v>
      </c>
      <c r="B183" s="16">
        <f>SASmarginal!B351</f>
        <v>1857</v>
      </c>
      <c r="C183" s="16">
        <f>SASmarginal!C351</f>
        <v>962</v>
      </c>
      <c r="D183" s="16">
        <f>SASmarginal!D351</f>
        <v>1</v>
      </c>
      <c r="E183" s="16">
        <f>SASmarginal!E351</f>
        <v>0</v>
      </c>
      <c r="F183" s="16">
        <f>SASmarginal!F351</f>
        <v>0</v>
      </c>
      <c r="G183" s="16"/>
      <c r="H183" s="16">
        <f>SASmarginal!G351</f>
        <v>1729</v>
      </c>
      <c r="I183" s="16">
        <f>SASmarginal!H351</f>
        <v>155</v>
      </c>
      <c r="J183" s="16">
        <f>SASmarginal!I351</f>
        <v>36</v>
      </c>
      <c r="K183" s="16">
        <f>SASmarginal!J351</f>
        <v>14</v>
      </c>
      <c r="L183" s="16">
        <f>SASmarginal!K351</f>
        <v>0</v>
      </c>
      <c r="M183" s="16"/>
      <c r="N183" s="16">
        <f>SASmarginal!L351</f>
        <v>471</v>
      </c>
      <c r="O183" s="16">
        <f>SASmarginal!M351</f>
        <v>38</v>
      </c>
      <c r="P183" s="16">
        <f>SASmarginal!N351</f>
        <v>0</v>
      </c>
      <c r="Q183" s="16">
        <f>SASmarginal!O351</f>
        <v>0</v>
      </c>
      <c r="R183" s="16">
        <f>SASmarginal!P351</f>
        <v>0</v>
      </c>
      <c r="S183" s="16"/>
      <c r="T183" s="16">
        <f>SASmarginal!Q351</f>
        <v>1718</v>
      </c>
      <c r="U183" s="16">
        <f>SASmarginal!R351</f>
        <v>137</v>
      </c>
      <c r="V183" s="16">
        <f>SASmarginal!S351</f>
        <v>9</v>
      </c>
      <c r="W183" s="16">
        <f>SASmarginal!T351</f>
        <v>0</v>
      </c>
      <c r="X183" s="16">
        <f>SASmarginal!U351</f>
        <v>0</v>
      </c>
    </row>
    <row r="184" spans="1:24" s="167" customFormat="1">
      <c r="A184" s="165">
        <f t="shared" si="170"/>
        <v>40</v>
      </c>
      <c r="B184" s="16">
        <f>SASmarginal!B352</f>
        <v>1857</v>
      </c>
      <c r="C184" s="16">
        <f>SASmarginal!C352</f>
        <v>951</v>
      </c>
      <c r="D184" s="16">
        <f>SASmarginal!D352</f>
        <v>0</v>
      </c>
      <c r="E184" s="16">
        <f>SASmarginal!E352</f>
        <v>0</v>
      </c>
      <c r="F184" s="16">
        <f>SASmarginal!F352</f>
        <v>0</v>
      </c>
      <c r="G184" s="16"/>
      <c r="H184" s="16">
        <f>SASmarginal!G352</f>
        <v>1729</v>
      </c>
      <c r="I184" s="16">
        <f>SASmarginal!H352</f>
        <v>153</v>
      </c>
      <c r="J184" s="16">
        <f>SASmarginal!I352</f>
        <v>36</v>
      </c>
      <c r="K184" s="16">
        <f>SASmarginal!J352</f>
        <v>14</v>
      </c>
      <c r="L184" s="16">
        <f>SASmarginal!K352</f>
        <v>0</v>
      </c>
      <c r="M184" s="16"/>
      <c r="N184" s="16">
        <f>SASmarginal!L352</f>
        <v>471</v>
      </c>
      <c r="O184" s="16">
        <f>SASmarginal!M352</f>
        <v>35</v>
      </c>
      <c r="P184" s="16">
        <f>SASmarginal!N352</f>
        <v>0</v>
      </c>
      <c r="Q184" s="16">
        <f>SASmarginal!O352</f>
        <v>0</v>
      </c>
      <c r="R184" s="16">
        <f>SASmarginal!P352</f>
        <v>0</v>
      </c>
      <c r="S184" s="16"/>
      <c r="T184" s="16">
        <f>SASmarginal!Q352</f>
        <v>1718</v>
      </c>
      <c r="U184" s="16">
        <f>SASmarginal!R352</f>
        <v>134</v>
      </c>
      <c r="V184" s="16">
        <f>SASmarginal!S352</f>
        <v>8</v>
      </c>
      <c r="W184" s="16">
        <f>SASmarginal!T352</f>
        <v>0</v>
      </c>
      <c r="X184" s="16">
        <f>SASmarginal!U352</f>
        <v>0</v>
      </c>
    </row>
    <row r="185" spans="1:24" s="167" customFormat="1">
      <c r="A185" s="165">
        <f t="shared" si="170"/>
        <v>41</v>
      </c>
      <c r="B185" s="16">
        <f>SASmarginal!B353</f>
        <v>1856</v>
      </c>
      <c r="C185" s="16">
        <f>SASmarginal!C353</f>
        <v>950</v>
      </c>
      <c r="D185" s="16">
        <f>SASmarginal!D353</f>
        <v>0</v>
      </c>
      <c r="E185" s="16">
        <f>SASmarginal!E353</f>
        <v>0</v>
      </c>
      <c r="F185" s="16">
        <f>SASmarginal!F353</f>
        <v>0</v>
      </c>
      <c r="G185" s="16"/>
      <c r="H185" s="16">
        <f>SASmarginal!G353</f>
        <v>1727</v>
      </c>
      <c r="I185" s="16">
        <f>SASmarginal!H353</f>
        <v>153</v>
      </c>
      <c r="J185" s="16">
        <f>SASmarginal!I353</f>
        <v>35</v>
      </c>
      <c r="K185" s="16">
        <f>SASmarginal!J353</f>
        <v>13</v>
      </c>
      <c r="L185" s="16">
        <f>SASmarginal!K353</f>
        <v>0</v>
      </c>
      <c r="M185" s="16"/>
      <c r="N185" s="16">
        <f>SASmarginal!L353</f>
        <v>468</v>
      </c>
      <c r="O185" s="16">
        <f>SASmarginal!M353</f>
        <v>35</v>
      </c>
      <c r="P185" s="16">
        <f>SASmarginal!N353</f>
        <v>0</v>
      </c>
      <c r="Q185" s="16">
        <f>SASmarginal!O353</f>
        <v>0</v>
      </c>
      <c r="R185" s="16">
        <f>SASmarginal!P353</f>
        <v>0</v>
      </c>
      <c r="S185" s="16"/>
      <c r="T185" s="16">
        <f>SASmarginal!Q353</f>
        <v>1715</v>
      </c>
      <c r="U185" s="16">
        <f>SASmarginal!R353</f>
        <v>134</v>
      </c>
      <c r="V185" s="16">
        <f>SASmarginal!S353</f>
        <v>8</v>
      </c>
      <c r="W185" s="16">
        <f>SASmarginal!T353</f>
        <v>0</v>
      </c>
      <c r="X185" s="16">
        <f>SASmarginal!U353</f>
        <v>0</v>
      </c>
    </row>
    <row r="186" spans="1:24" s="167" customFormat="1">
      <c r="A186" s="165">
        <f t="shared" si="170"/>
        <v>42</v>
      </c>
      <c r="B186" s="16">
        <f>SASmarginal!B354</f>
        <v>1856</v>
      </c>
      <c r="C186" s="16">
        <f>SASmarginal!C354</f>
        <v>948</v>
      </c>
      <c r="D186" s="16">
        <f>SASmarginal!D354</f>
        <v>0</v>
      </c>
      <c r="E186" s="16">
        <f>SASmarginal!E354</f>
        <v>0</v>
      </c>
      <c r="F186" s="16">
        <f>SASmarginal!F354</f>
        <v>0</v>
      </c>
      <c r="G186" s="16"/>
      <c r="H186" s="16">
        <f>SASmarginal!G354</f>
        <v>1726</v>
      </c>
      <c r="I186" s="16">
        <f>SASmarginal!H354</f>
        <v>152</v>
      </c>
      <c r="J186" s="16">
        <f>SASmarginal!I354</f>
        <v>35</v>
      </c>
      <c r="K186" s="16">
        <f>SASmarginal!J354</f>
        <v>13</v>
      </c>
      <c r="L186" s="16">
        <f>SASmarginal!K354</f>
        <v>0</v>
      </c>
      <c r="M186" s="16"/>
      <c r="N186" s="16">
        <f>SASmarginal!L354</f>
        <v>468</v>
      </c>
      <c r="O186" s="16">
        <f>SASmarginal!M354</f>
        <v>35</v>
      </c>
      <c r="P186" s="16">
        <f>SASmarginal!N354</f>
        <v>0</v>
      </c>
      <c r="Q186" s="16">
        <f>SASmarginal!O354</f>
        <v>0</v>
      </c>
      <c r="R186" s="16">
        <f>SASmarginal!P354</f>
        <v>0</v>
      </c>
      <c r="S186" s="16"/>
      <c r="T186" s="16">
        <f>SASmarginal!Q354</f>
        <v>1715</v>
      </c>
      <c r="U186" s="16">
        <f>SASmarginal!R354</f>
        <v>133</v>
      </c>
      <c r="V186" s="16">
        <f>SASmarginal!S354</f>
        <v>8</v>
      </c>
      <c r="W186" s="16">
        <f>SASmarginal!T354</f>
        <v>0</v>
      </c>
      <c r="X186" s="16">
        <f>SASmarginal!U354</f>
        <v>0</v>
      </c>
    </row>
    <row r="187" spans="1:24" s="167" customFormat="1">
      <c r="A187" s="165">
        <f t="shared" si="170"/>
        <v>43</v>
      </c>
      <c r="B187" s="16">
        <f>SASmarginal!B355</f>
        <v>1626</v>
      </c>
      <c r="C187" s="16">
        <f>SASmarginal!C355</f>
        <v>654</v>
      </c>
      <c r="D187" s="16">
        <f>SASmarginal!D355</f>
        <v>0</v>
      </c>
      <c r="E187" s="16">
        <f>SASmarginal!E355</f>
        <v>0</v>
      </c>
      <c r="F187" s="16">
        <f>SASmarginal!F355</f>
        <v>0</v>
      </c>
      <c r="G187" s="16"/>
      <c r="H187" s="16">
        <f>SASmarginal!G355</f>
        <v>1237</v>
      </c>
      <c r="I187" s="16">
        <f>SASmarginal!H355</f>
        <v>121</v>
      </c>
      <c r="J187" s="16">
        <f>SASmarginal!I355</f>
        <v>30</v>
      </c>
      <c r="K187" s="16">
        <f>SASmarginal!J355</f>
        <v>6</v>
      </c>
      <c r="L187" s="16">
        <f>SASmarginal!K355</f>
        <v>0</v>
      </c>
      <c r="M187" s="16"/>
      <c r="N187" s="16">
        <f>SASmarginal!L355</f>
        <v>461</v>
      </c>
      <c r="O187" s="16">
        <f>SASmarginal!M355</f>
        <v>35</v>
      </c>
      <c r="P187" s="16">
        <f>SASmarginal!N355</f>
        <v>0</v>
      </c>
      <c r="Q187" s="16">
        <f>SASmarginal!O355</f>
        <v>0</v>
      </c>
      <c r="R187" s="16">
        <f>SASmarginal!P355</f>
        <v>0</v>
      </c>
      <c r="S187" s="16"/>
      <c r="T187" s="16">
        <f>SASmarginal!Q355</f>
        <v>1225</v>
      </c>
      <c r="U187" s="16">
        <f>SASmarginal!R355</f>
        <v>101</v>
      </c>
      <c r="V187" s="16">
        <f>SASmarginal!S355</f>
        <v>1</v>
      </c>
      <c r="W187" s="16">
        <f>SASmarginal!T355</f>
        <v>0</v>
      </c>
      <c r="X187" s="16">
        <f>SASmarginal!U355</f>
        <v>0</v>
      </c>
    </row>
    <row r="188" spans="1:24" s="167" customFormat="1">
      <c r="A188" s="165">
        <f t="shared" si="170"/>
        <v>44</v>
      </c>
      <c r="B188" s="16">
        <f>SASmarginal!B356</f>
        <v>1397</v>
      </c>
      <c r="C188" s="16">
        <f>SASmarginal!C356</f>
        <v>359</v>
      </c>
      <c r="D188" s="16">
        <f>SASmarginal!D356</f>
        <v>0</v>
      </c>
      <c r="E188" s="16">
        <f>SASmarginal!E356</f>
        <v>0</v>
      </c>
      <c r="F188" s="16">
        <f>SASmarginal!F356</f>
        <v>0</v>
      </c>
      <c r="G188" s="16"/>
      <c r="H188" s="16">
        <f>SASmarginal!G356</f>
        <v>749</v>
      </c>
      <c r="I188" s="16">
        <f>SASmarginal!H356</f>
        <v>91</v>
      </c>
      <c r="J188" s="16">
        <f>SASmarginal!I356</f>
        <v>25</v>
      </c>
      <c r="K188" s="16">
        <f>SASmarginal!J356</f>
        <v>0</v>
      </c>
      <c r="L188" s="16">
        <f>SASmarginal!K356</f>
        <v>0</v>
      </c>
      <c r="M188" s="16"/>
      <c r="N188" s="16">
        <f>SASmarginal!L356</f>
        <v>455</v>
      </c>
      <c r="O188" s="16">
        <f>SASmarginal!M356</f>
        <v>35</v>
      </c>
      <c r="P188" s="16">
        <f>SASmarginal!N356</f>
        <v>0</v>
      </c>
      <c r="Q188" s="16">
        <f>SASmarginal!O356</f>
        <v>0</v>
      </c>
      <c r="R188" s="16">
        <f>SASmarginal!P356</f>
        <v>0</v>
      </c>
      <c r="S188" s="16"/>
      <c r="T188" s="16">
        <f>SASmarginal!Q356</f>
        <v>736</v>
      </c>
      <c r="U188" s="16">
        <f>SASmarginal!R356</f>
        <v>69</v>
      </c>
      <c r="V188" s="16">
        <f>SASmarginal!S356</f>
        <v>0</v>
      </c>
      <c r="W188" s="16">
        <f>SASmarginal!T356</f>
        <v>0</v>
      </c>
      <c r="X188" s="16">
        <f>SASmarginal!U356</f>
        <v>0</v>
      </c>
    </row>
    <row r="189" spans="1:24" s="167" customFormat="1">
      <c r="A189" s="165">
        <f t="shared" si="170"/>
        <v>45</v>
      </c>
      <c r="B189" s="16">
        <f>SASmarginal!B357</f>
        <v>1075</v>
      </c>
      <c r="C189" s="16">
        <f>SASmarginal!C357</f>
        <v>13</v>
      </c>
      <c r="D189" s="16">
        <f>SASmarginal!D357</f>
        <v>0</v>
      </c>
      <c r="E189" s="16">
        <f>SASmarginal!E357</f>
        <v>0</v>
      </c>
      <c r="F189" s="16">
        <f>SASmarginal!F357</f>
        <v>0</v>
      </c>
      <c r="G189" s="16"/>
      <c r="H189" s="16">
        <f>SASmarginal!G357</f>
        <v>270</v>
      </c>
      <c r="I189" s="16">
        <f>SASmarginal!H357</f>
        <v>38</v>
      </c>
      <c r="J189" s="16">
        <f>SASmarginal!I357</f>
        <v>17</v>
      </c>
      <c r="K189" s="16">
        <f>SASmarginal!J357</f>
        <v>0</v>
      </c>
      <c r="L189" s="16">
        <f>SASmarginal!K357</f>
        <v>0</v>
      </c>
      <c r="M189" s="16"/>
      <c r="N189" s="16">
        <f>SASmarginal!L357</f>
        <v>217</v>
      </c>
      <c r="O189" s="16">
        <f>SASmarginal!M357</f>
        <v>0</v>
      </c>
      <c r="P189" s="16">
        <f>SASmarginal!N357</f>
        <v>0</v>
      </c>
      <c r="Q189" s="16">
        <f>SASmarginal!O357</f>
        <v>0</v>
      </c>
      <c r="R189" s="16">
        <f>SASmarginal!P357</f>
        <v>0</v>
      </c>
      <c r="S189" s="16"/>
      <c r="T189" s="16">
        <f>SASmarginal!Q357</f>
        <v>256</v>
      </c>
      <c r="U189" s="16">
        <f>SASmarginal!R357</f>
        <v>15</v>
      </c>
      <c r="V189" s="16">
        <f>SASmarginal!S357</f>
        <v>0</v>
      </c>
      <c r="W189" s="16">
        <f>SASmarginal!T357</f>
        <v>0</v>
      </c>
      <c r="X189" s="16">
        <f>SASmarginal!U357</f>
        <v>0</v>
      </c>
    </row>
    <row r="190" spans="1:24" s="167" customFormat="1">
      <c r="A190" s="165">
        <f t="shared" si="170"/>
        <v>46</v>
      </c>
      <c r="B190" s="16">
        <f>SASmarginal!B358</f>
        <v>1369</v>
      </c>
      <c r="C190" s="16">
        <f>SASmarginal!C358</f>
        <v>0</v>
      </c>
      <c r="D190" s="16">
        <f>SASmarginal!D358</f>
        <v>0</v>
      </c>
      <c r="E190" s="16">
        <f>SASmarginal!E358</f>
        <v>0</v>
      </c>
      <c r="F190" s="16">
        <f>SASmarginal!F358</f>
        <v>0</v>
      </c>
      <c r="G190" s="16"/>
      <c r="H190" s="16">
        <f>SASmarginal!G358</f>
        <v>3351</v>
      </c>
      <c r="I190" s="16">
        <f>SASmarginal!H358</f>
        <v>559</v>
      </c>
      <c r="J190" s="16">
        <f>SASmarginal!I358</f>
        <v>270</v>
      </c>
      <c r="K190" s="16">
        <f>SASmarginal!J358</f>
        <v>260</v>
      </c>
      <c r="L190" s="16">
        <f>SASmarginal!K358</f>
        <v>260</v>
      </c>
      <c r="M190" s="16"/>
      <c r="N190" s="16">
        <f>SASmarginal!L358</f>
        <v>151</v>
      </c>
      <c r="O190" s="16">
        <f>SASmarginal!M358</f>
        <v>0</v>
      </c>
      <c r="P190" s="16">
        <f>SASmarginal!N358</f>
        <v>0</v>
      </c>
      <c r="Q190" s="16">
        <f>SASmarginal!O358</f>
        <v>0</v>
      </c>
      <c r="R190" s="16">
        <f>SASmarginal!P358</f>
        <v>0</v>
      </c>
      <c r="S190" s="16"/>
      <c r="T190" s="16">
        <f>SASmarginal!Q358</f>
        <v>2268</v>
      </c>
      <c r="U190" s="16">
        <f>SASmarginal!R358</f>
        <v>7</v>
      </c>
      <c r="V190" s="16">
        <f>SASmarginal!S358</f>
        <v>0</v>
      </c>
      <c r="W190" s="16">
        <f>SASmarginal!T358</f>
        <v>0</v>
      </c>
      <c r="X190" s="16">
        <f>SASmarginal!U358</f>
        <v>0</v>
      </c>
    </row>
    <row r="191" spans="1:24" s="167" customFormat="1">
      <c r="A191" s="165">
        <f t="shared" si="170"/>
        <v>47</v>
      </c>
      <c r="B191" s="16">
        <f>SASmarginal!B359</f>
        <v>1880</v>
      </c>
      <c r="C191" s="16">
        <f>SASmarginal!C359</f>
        <v>0</v>
      </c>
      <c r="D191" s="16">
        <f>SASmarginal!D359</f>
        <v>0</v>
      </c>
      <c r="E191" s="16">
        <f>SASmarginal!E359</f>
        <v>0</v>
      </c>
      <c r="F191" s="16">
        <f>SASmarginal!F359</f>
        <v>0</v>
      </c>
      <c r="G191" s="16"/>
      <c r="H191" s="16">
        <f>SASmarginal!G359</f>
        <v>6235</v>
      </c>
      <c r="I191" s="16">
        <f>SASmarginal!H359</f>
        <v>1209</v>
      </c>
      <c r="J191" s="16">
        <f>SASmarginal!I359</f>
        <v>194</v>
      </c>
      <c r="K191" s="16">
        <f>SASmarginal!J359</f>
        <v>191</v>
      </c>
      <c r="L191" s="16">
        <f>SASmarginal!K359</f>
        <v>191</v>
      </c>
      <c r="M191" s="16"/>
      <c r="N191" s="16">
        <f>SASmarginal!L359</f>
        <v>98</v>
      </c>
      <c r="O191" s="16">
        <f>SASmarginal!M359</f>
        <v>2</v>
      </c>
      <c r="P191" s="16">
        <f>SASmarginal!N359</f>
        <v>0</v>
      </c>
      <c r="Q191" s="16">
        <f>SASmarginal!O359</f>
        <v>0</v>
      </c>
      <c r="R191" s="16">
        <f>SASmarginal!P359</f>
        <v>0</v>
      </c>
      <c r="S191" s="16"/>
      <c r="T191" s="16">
        <f>SASmarginal!Q359</f>
        <v>4308</v>
      </c>
      <c r="U191" s="16">
        <f>SASmarginal!R359</f>
        <v>16</v>
      </c>
      <c r="V191" s="16">
        <f>SASmarginal!S359</f>
        <v>12</v>
      </c>
      <c r="W191" s="16">
        <f>SASmarginal!T359</f>
        <v>8</v>
      </c>
      <c r="X191" s="16">
        <f>SASmarginal!U359</f>
        <v>0</v>
      </c>
    </row>
    <row r="192" spans="1:24" s="167" customFormat="1">
      <c r="A192" s="165">
        <f t="shared" si="170"/>
        <v>48</v>
      </c>
      <c r="B192" s="16">
        <f>SASmarginal!B360</f>
        <v>3107</v>
      </c>
      <c r="C192" s="16">
        <f>SASmarginal!C360</f>
        <v>0</v>
      </c>
      <c r="D192" s="16">
        <f>SASmarginal!D360</f>
        <v>0</v>
      </c>
      <c r="E192" s="16">
        <f>SASmarginal!E360</f>
        <v>0</v>
      </c>
      <c r="F192" s="16">
        <f>SASmarginal!F360</f>
        <v>0</v>
      </c>
      <c r="G192" s="16"/>
      <c r="H192" s="16">
        <f>SASmarginal!G360</f>
        <v>9402</v>
      </c>
      <c r="I192" s="16">
        <f>SASmarginal!H360</f>
        <v>2352</v>
      </c>
      <c r="J192" s="16">
        <f>SASmarginal!I360</f>
        <v>125</v>
      </c>
      <c r="K192" s="16">
        <f>SASmarginal!J360</f>
        <v>125</v>
      </c>
      <c r="L192" s="16">
        <f>SASmarginal!K360</f>
        <v>125</v>
      </c>
      <c r="M192" s="16"/>
      <c r="N192" s="16">
        <f>SASmarginal!L360</f>
        <v>48</v>
      </c>
      <c r="O192" s="16">
        <f>SASmarginal!M360</f>
        <v>9</v>
      </c>
      <c r="P192" s="16">
        <f>SASmarginal!N360</f>
        <v>0</v>
      </c>
      <c r="Q192" s="16">
        <f>SASmarginal!O360</f>
        <v>0</v>
      </c>
      <c r="R192" s="16">
        <f>SASmarginal!P360</f>
        <v>0</v>
      </c>
      <c r="S192" s="16"/>
      <c r="T192" s="16">
        <f>SASmarginal!Q360</f>
        <v>6730</v>
      </c>
      <c r="U192" s="16">
        <f>SASmarginal!R360</f>
        <v>98</v>
      </c>
      <c r="V192" s="16">
        <f>SASmarginal!S360</f>
        <v>36</v>
      </c>
      <c r="W192" s="16">
        <f>SASmarginal!T360</f>
        <v>26</v>
      </c>
      <c r="X192" s="16">
        <f>SASmarginal!U360</f>
        <v>0</v>
      </c>
    </row>
    <row r="193" spans="1:25" s="167" customFormat="1">
      <c r="A193" s="165">
        <f t="shared" si="170"/>
        <v>49</v>
      </c>
      <c r="B193" s="16">
        <f>SASmarginal!B361</f>
        <v>4744</v>
      </c>
      <c r="C193" s="16">
        <f>SASmarginal!C361</f>
        <v>0</v>
      </c>
      <c r="D193" s="16">
        <f>SASmarginal!D361</f>
        <v>0</v>
      </c>
      <c r="E193" s="16">
        <f>SASmarginal!E361</f>
        <v>0</v>
      </c>
      <c r="F193" s="16">
        <f>SASmarginal!F361</f>
        <v>0</v>
      </c>
      <c r="G193" s="16"/>
      <c r="H193" s="16">
        <f>SASmarginal!G361</f>
        <v>12630</v>
      </c>
      <c r="I193" s="16">
        <f>SASmarginal!H361</f>
        <v>3506</v>
      </c>
      <c r="J193" s="16">
        <f>SASmarginal!I361</f>
        <v>67</v>
      </c>
      <c r="K193" s="16">
        <f>SASmarginal!J361</f>
        <v>67</v>
      </c>
      <c r="L193" s="16">
        <f>SASmarginal!K361</f>
        <v>67</v>
      </c>
      <c r="M193" s="16"/>
      <c r="N193" s="16">
        <f>SASmarginal!L361</f>
        <v>75</v>
      </c>
      <c r="O193" s="16">
        <f>SASmarginal!M361</f>
        <v>19</v>
      </c>
      <c r="P193" s="16">
        <f>SASmarginal!N361</f>
        <v>0</v>
      </c>
      <c r="Q193" s="16">
        <f>SASmarginal!O361</f>
        <v>0</v>
      </c>
      <c r="R193" s="16">
        <f>SASmarginal!P361</f>
        <v>0</v>
      </c>
      <c r="S193" s="16"/>
      <c r="T193" s="16">
        <f>SASmarginal!Q361</f>
        <v>9221</v>
      </c>
      <c r="U193" s="16">
        <f>SASmarginal!R361</f>
        <v>219</v>
      </c>
      <c r="V193" s="16">
        <f>SASmarginal!S361</f>
        <v>74</v>
      </c>
      <c r="W193" s="16">
        <f>SASmarginal!T361</f>
        <v>54</v>
      </c>
      <c r="X193" s="16">
        <f>SASmarginal!U361</f>
        <v>0</v>
      </c>
    </row>
    <row r="194" spans="1:25" s="167" customFormat="1">
      <c r="A194" s="14">
        <v>50</v>
      </c>
      <c r="B194" s="15">
        <f>SASmarginal!B362</f>
        <v>5926</v>
      </c>
      <c r="C194" s="15">
        <f>SASmarginal!C362</f>
        <v>0</v>
      </c>
      <c r="D194" s="15">
        <f>SASmarginal!D362</f>
        <v>0</v>
      </c>
      <c r="E194" s="15">
        <f>SASmarginal!E362</f>
        <v>0</v>
      </c>
      <c r="F194" s="15">
        <f>SASmarginal!F362</f>
        <v>0</v>
      </c>
      <c r="G194" s="15"/>
      <c r="H194" s="15">
        <f>SASmarginal!G362</f>
        <v>15532</v>
      </c>
      <c r="I194" s="15">
        <f>SASmarginal!H362</f>
        <v>4824</v>
      </c>
      <c r="J194" s="15">
        <f>SASmarginal!I362</f>
        <v>24</v>
      </c>
      <c r="K194" s="15">
        <f>SASmarginal!J362</f>
        <v>24</v>
      </c>
      <c r="L194" s="15">
        <f>SASmarginal!K362</f>
        <v>24</v>
      </c>
      <c r="M194" s="15"/>
      <c r="N194" s="15">
        <f>SASmarginal!L362</f>
        <v>121</v>
      </c>
      <c r="O194" s="15">
        <f>SASmarginal!M362</f>
        <v>36</v>
      </c>
      <c r="P194" s="15">
        <f>SASmarginal!N362</f>
        <v>0</v>
      </c>
      <c r="Q194" s="15">
        <f>SASmarginal!O362</f>
        <v>0</v>
      </c>
      <c r="R194" s="15">
        <f>SASmarginal!P362</f>
        <v>0</v>
      </c>
      <c r="S194" s="15"/>
      <c r="T194" s="15">
        <f>SASmarginal!Q362</f>
        <v>11339</v>
      </c>
      <c r="U194" s="15">
        <f>SASmarginal!R362</f>
        <v>575</v>
      </c>
      <c r="V194" s="15">
        <f>SASmarginal!S362</f>
        <v>125</v>
      </c>
      <c r="W194" s="15">
        <f>SASmarginal!T362</f>
        <v>91</v>
      </c>
      <c r="X194" s="15">
        <f>SASmarginal!U362</f>
        <v>0</v>
      </c>
      <c r="Y194" s="1"/>
    </row>
    <row r="195" spans="1:25" s="167" customFormat="1">
      <c r="A195" s="165" t="s">
        <v>76</v>
      </c>
      <c r="B195" s="174"/>
      <c r="C195" s="174"/>
      <c r="D195" s="174"/>
      <c r="E195" s="174"/>
      <c r="F195" s="174"/>
      <c r="G195" s="174"/>
      <c r="H195" s="174"/>
      <c r="I195" s="174"/>
      <c r="J195" s="174"/>
      <c r="K195" s="174"/>
      <c r="L195" s="174"/>
      <c r="M195" s="174"/>
      <c r="N195" s="174"/>
      <c r="O195" s="174"/>
      <c r="P195" s="174"/>
      <c r="Q195" s="174"/>
      <c r="R195" s="174"/>
      <c r="S195" s="174"/>
      <c r="T195" s="174"/>
      <c r="U195" s="174"/>
      <c r="V195" s="174"/>
      <c r="W195" s="174"/>
      <c r="X195" s="174"/>
    </row>
    <row r="196" spans="1:25" s="167" customFormat="1">
      <c r="A196" s="165" t="s">
        <v>119</v>
      </c>
      <c r="B196" s="174"/>
      <c r="C196" s="174"/>
      <c r="D196" s="174"/>
      <c r="E196" s="174"/>
      <c r="F196" s="174"/>
      <c r="G196" s="174"/>
      <c r="H196" s="174"/>
      <c r="I196" s="174"/>
      <c r="J196" s="174"/>
      <c r="K196" s="174"/>
      <c r="L196" s="174"/>
      <c r="M196" s="174"/>
      <c r="N196" s="174"/>
      <c r="O196" s="174"/>
      <c r="P196" s="174"/>
      <c r="Q196" s="174"/>
      <c r="R196" s="174"/>
      <c r="S196" s="174"/>
      <c r="T196" s="174"/>
      <c r="U196" s="174"/>
      <c r="V196" s="174"/>
      <c r="W196" s="174"/>
      <c r="X196" s="174"/>
    </row>
    <row r="197" spans="1:25" s="167" customFormat="1">
      <c r="A197" s="165" t="str">
        <f>NOTES!$A$16</f>
        <v>The lower earning spouse earns 20 percent of the higher earning spouse.</v>
      </c>
      <c r="B197" s="174"/>
      <c r="C197" s="174"/>
      <c r="D197" s="174"/>
      <c r="E197" s="174"/>
      <c r="F197" s="174"/>
      <c r="G197" s="174"/>
      <c r="H197" s="174"/>
      <c r="I197" s="174"/>
      <c r="J197" s="174"/>
      <c r="K197" s="174"/>
      <c r="L197" s="174"/>
      <c r="M197" s="174"/>
      <c r="N197" s="174"/>
      <c r="O197" s="174"/>
      <c r="P197" s="174"/>
      <c r="Q197" s="174"/>
      <c r="R197" s="174"/>
      <c r="S197" s="174"/>
      <c r="T197" s="174"/>
      <c r="U197" s="174"/>
      <c r="V197" s="174"/>
      <c r="W197" s="174"/>
      <c r="X197" s="174"/>
    </row>
    <row r="198" spans="1:25" s="175" customFormat="1">
      <c r="A198" s="172" t="str">
        <f>+NOTES!A23</f>
        <v>Annual earnings relative to the average wage by age and AIME quintile are shown in sheet AverageEarningbyAIME</v>
      </c>
      <c r="B198" s="174"/>
      <c r="C198" s="174"/>
      <c r="D198" s="174"/>
      <c r="E198" s="174"/>
      <c r="F198" s="174"/>
      <c r="G198" s="174"/>
      <c r="H198" s="174"/>
      <c r="I198" s="174"/>
      <c r="J198" s="174"/>
      <c r="K198" s="174"/>
      <c r="L198" s="174"/>
      <c r="M198" s="174"/>
      <c r="N198" s="174"/>
      <c r="O198" s="174"/>
      <c r="P198" s="174"/>
      <c r="Q198" s="174"/>
      <c r="R198" s="174"/>
      <c r="S198" s="174"/>
      <c r="T198" s="174"/>
      <c r="U198" s="174"/>
      <c r="V198" s="174"/>
      <c r="W198" s="174"/>
      <c r="X198" s="174"/>
    </row>
    <row r="199" spans="1:25">
      <c r="A199" s="13" t="str">
        <f>+NOTES!A24</f>
        <v>For dual-earner couples, both husband and wife work the same number of years. All SSI eligible individuals participate.</v>
      </c>
    </row>
  </sheetData>
  <mergeCells count="20">
    <mergeCell ref="A152:X152"/>
    <mergeCell ref="C153:E153"/>
    <mergeCell ref="H153:L153"/>
    <mergeCell ref="N153:R153"/>
    <mergeCell ref="T153:X153"/>
    <mergeCell ref="A52:X52"/>
    <mergeCell ref="C103:E103"/>
    <mergeCell ref="H103:L103"/>
    <mergeCell ref="N103:R103"/>
    <mergeCell ref="T103:X103"/>
    <mergeCell ref="A102:X102"/>
    <mergeCell ref="T53:X53"/>
    <mergeCell ref="N53:R53"/>
    <mergeCell ref="H53:L53"/>
    <mergeCell ref="C53:E53"/>
    <mergeCell ref="H3:L3"/>
    <mergeCell ref="N3:R3"/>
    <mergeCell ref="T3:X3"/>
    <mergeCell ref="B3:F3"/>
    <mergeCell ref="A2:X2"/>
  </mergeCells>
  <pageMargins left="0.25" right="0.25" top="0.75" bottom="0.75" header="0.3" footer="0.3"/>
  <pageSetup scale="38" orientation="landscape" r:id="rId1"/>
  <headerFooter>
    <oddFooter>&amp;L&amp;Z&amp;F  &amp;A&amp;R&amp;D</oddFooter>
  </headerFooter>
  <rowBreaks count="3" manualBreakCount="3">
    <brk id="50" max="16383" man="1"/>
    <brk id="100" max="23" man="1"/>
    <brk id="150" max="2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0"/>
  <sheetViews>
    <sheetView workbookViewId="0">
      <pane xSplit="1" ySplit="5" topLeftCell="B6" activePane="bottomRight" state="frozen"/>
      <selection sqref="A1:C1"/>
      <selection pane="topRight" sqref="A1:C1"/>
      <selection pane="bottomLeft" sqref="A1:C1"/>
      <selection pane="bottomRight" sqref="A1:C1"/>
    </sheetView>
  </sheetViews>
  <sheetFormatPr defaultRowHeight="12.75"/>
  <cols>
    <col min="1" max="1" width="36.5703125" style="137" bestFit="1" customWidth="1"/>
    <col min="2" max="2" width="6.140625" style="137" customWidth="1"/>
    <col min="3" max="3" width="16.5703125" style="137" bestFit="1" customWidth="1"/>
    <col min="4" max="4" width="19" style="137" bestFit="1" customWidth="1"/>
    <col min="5" max="5" width="9.28515625" style="137" bestFit="1" customWidth="1"/>
    <col min="6" max="6" width="11.42578125" style="137" bestFit="1" customWidth="1"/>
    <col min="7" max="7" width="6.7109375" style="137" customWidth="1"/>
    <col min="8" max="8" width="10.28515625" style="137" bestFit="1" customWidth="1"/>
    <col min="9" max="9" width="11.85546875" style="137" bestFit="1" customWidth="1"/>
    <col min="10" max="10" width="10.7109375" style="137" bestFit="1" customWidth="1"/>
    <col min="11" max="11" width="21.85546875" style="137" bestFit="1" customWidth="1"/>
    <col min="12" max="12" width="19.5703125" style="137" bestFit="1" customWidth="1"/>
    <col min="13" max="13" width="18.28515625" style="137" bestFit="1" customWidth="1"/>
    <col min="14" max="14" width="10.42578125" style="137" bestFit="1" customWidth="1"/>
    <col min="15" max="15" width="9.5703125" style="137" bestFit="1" customWidth="1"/>
    <col min="16" max="16" width="10.42578125" style="137" bestFit="1" customWidth="1"/>
    <col min="17" max="17" width="9.5703125" style="137" bestFit="1" customWidth="1"/>
    <col min="18" max="18" width="13.7109375" style="137" bestFit="1" customWidth="1"/>
    <col min="19" max="20" width="17" style="137" bestFit="1" customWidth="1"/>
    <col min="21" max="21" width="9.5703125" style="137" bestFit="1" customWidth="1"/>
    <col min="22" max="22" width="12" style="137" bestFit="1" customWidth="1"/>
    <col min="23" max="23" width="8.7109375" style="137" customWidth="1"/>
    <col min="24" max="24" width="10.5703125" style="137" bestFit="1" customWidth="1"/>
    <col min="25" max="26" width="6.140625" style="137" customWidth="1"/>
    <col min="27" max="27" width="8.140625" style="137" customWidth="1"/>
    <col min="28" max="28" width="10.7109375" style="137" bestFit="1" customWidth="1"/>
    <col min="29" max="29" width="10.42578125" style="137" bestFit="1" customWidth="1"/>
    <col min="30" max="30" width="12.7109375" style="137" bestFit="1" customWidth="1"/>
    <col min="31" max="31" width="9" style="137" customWidth="1"/>
    <col min="32" max="32" width="9.5703125" style="137" bestFit="1" customWidth="1"/>
    <col min="33" max="33" width="6.140625" style="137" customWidth="1"/>
    <col min="34" max="34" width="9.5703125" style="137" bestFit="1" customWidth="1"/>
    <col min="35" max="35" width="12.7109375" style="137" bestFit="1" customWidth="1"/>
    <col min="36" max="36" width="7.5703125" style="137" customWidth="1"/>
    <col min="37" max="16384" width="9.140625" style="137"/>
  </cols>
  <sheetData>
    <row r="1" spans="1:36" ht="25.5">
      <c r="A1" s="136" t="s">
        <v>612</v>
      </c>
    </row>
    <row r="2" spans="1:36">
      <c r="A2" s="136" t="s">
        <v>613</v>
      </c>
    </row>
    <row r="3" spans="1:36">
      <c r="A3" s="138"/>
    </row>
    <row r="4" spans="1:36">
      <c r="A4" s="260" t="s">
        <v>145</v>
      </c>
      <c r="B4" s="260" t="s">
        <v>149</v>
      </c>
      <c r="C4" s="260" t="s">
        <v>357</v>
      </c>
      <c r="D4" s="260" t="s">
        <v>358</v>
      </c>
      <c r="E4" s="260" t="s">
        <v>342</v>
      </c>
      <c r="F4" s="260" t="s">
        <v>343</v>
      </c>
      <c r="G4" s="260" t="s">
        <v>359</v>
      </c>
      <c r="H4" s="260" t="s">
        <v>345</v>
      </c>
      <c r="I4" s="260" t="s">
        <v>331</v>
      </c>
      <c r="J4" s="260" t="s">
        <v>332</v>
      </c>
      <c r="K4" s="260" t="s">
        <v>333</v>
      </c>
      <c r="L4" s="260" t="s">
        <v>334</v>
      </c>
      <c r="M4" s="247" t="s">
        <v>335</v>
      </c>
      <c r="N4" s="260" t="s">
        <v>329</v>
      </c>
      <c r="O4" s="260" t="s">
        <v>336</v>
      </c>
      <c r="P4" s="260" t="s">
        <v>337</v>
      </c>
      <c r="Q4" s="260" t="s">
        <v>360</v>
      </c>
      <c r="R4" s="260" t="s">
        <v>328</v>
      </c>
      <c r="S4" s="260" t="s">
        <v>361</v>
      </c>
      <c r="T4" s="260" t="s">
        <v>362</v>
      </c>
      <c r="U4" s="260" t="s">
        <v>338</v>
      </c>
      <c r="V4" s="260" t="s">
        <v>339</v>
      </c>
      <c r="W4" s="260" t="s">
        <v>341</v>
      </c>
      <c r="X4" s="260" t="s">
        <v>324</v>
      </c>
      <c r="Y4" s="260" t="s">
        <v>325</v>
      </c>
      <c r="Z4" s="260" t="s">
        <v>326</v>
      </c>
      <c r="AA4" s="260" t="s">
        <v>327</v>
      </c>
      <c r="AB4" s="260" t="s">
        <v>330</v>
      </c>
      <c r="AC4" s="260" t="s">
        <v>340</v>
      </c>
      <c r="AD4" s="260" t="s">
        <v>344</v>
      </c>
      <c r="AE4" s="260" t="s">
        <v>384</v>
      </c>
      <c r="AF4" s="260" t="s">
        <v>385</v>
      </c>
      <c r="AG4" s="260" t="s">
        <v>386</v>
      </c>
      <c r="AH4" s="260" t="s">
        <v>522</v>
      </c>
      <c r="AI4" s="260" t="s">
        <v>523</v>
      </c>
      <c r="AJ4" s="260" t="s">
        <v>524</v>
      </c>
    </row>
    <row r="5" spans="1:36">
      <c r="A5" s="262"/>
      <c r="B5" s="261"/>
      <c r="C5" s="261"/>
      <c r="D5" s="261"/>
      <c r="E5" s="261"/>
      <c r="F5" s="261"/>
      <c r="G5" s="261"/>
      <c r="H5" s="261"/>
      <c r="I5" s="261"/>
      <c r="J5" s="261"/>
      <c r="K5" s="261"/>
      <c r="L5" s="261"/>
      <c r="M5" s="248" t="s">
        <v>346</v>
      </c>
      <c r="N5" s="261"/>
      <c r="O5" s="261"/>
      <c r="P5" s="261"/>
      <c r="Q5" s="261"/>
      <c r="R5" s="261"/>
      <c r="S5" s="261"/>
      <c r="T5" s="261"/>
      <c r="U5" s="261"/>
      <c r="V5" s="261"/>
      <c r="W5" s="261"/>
      <c r="X5" s="261"/>
      <c r="Y5" s="261"/>
      <c r="Z5" s="261"/>
      <c r="AA5" s="261"/>
      <c r="AB5" s="261"/>
      <c r="AC5" s="261"/>
      <c r="AD5" s="261"/>
      <c r="AE5" s="261"/>
      <c r="AF5" s="261"/>
      <c r="AG5" s="261"/>
      <c r="AH5" s="261"/>
      <c r="AI5" s="261"/>
      <c r="AJ5" s="261"/>
    </row>
    <row r="6" spans="1:36">
      <c r="A6" s="261"/>
      <c r="B6" s="139" t="s">
        <v>150</v>
      </c>
      <c r="C6" s="139" t="s">
        <v>150</v>
      </c>
      <c r="D6" s="139" t="s">
        <v>150</v>
      </c>
      <c r="E6" s="139" t="s">
        <v>150</v>
      </c>
      <c r="F6" s="139" t="s">
        <v>150</v>
      </c>
      <c r="G6" s="139" t="s">
        <v>150</v>
      </c>
      <c r="H6" s="139" t="s">
        <v>150</v>
      </c>
      <c r="I6" s="139" t="s">
        <v>150</v>
      </c>
      <c r="J6" s="139" t="s">
        <v>150</v>
      </c>
      <c r="K6" s="139" t="s">
        <v>150</v>
      </c>
      <c r="L6" s="139" t="s">
        <v>150</v>
      </c>
      <c r="M6" s="139" t="s">
        <v>150</v>
      </c>
      <c r="N6" s="139" t="s">
        <v>150</v>
      </c>
      <c r="O6" s="139" t="s">
        <v>150</v>
      </c>
      <c r="P6" s="139" t="s">
        <v>150</v>
      </c>
      <c r="Q6" s="139" t="s">
        <v>150</v>
      </c>
      <c r="R6" s="139" t="s">
        <v>150</v>
      </c>
      <c r="S6" s="139" t="s">
        <v>150</v>
      </c>
      <c r="T6" s="139" t="s">
        <v>150</v>
      </c>
      <c r="U6" s="139" t="s">
        <v>150</v>
      </c>
      <c r="V6" s="139" t="s">
        <v>150</v>
      </c>
      <c r="W6" s="139" t="s">
        <v>150</v>
      </c>
      <c r="X6" s="139" t="s">
        <v>150</v>
      </c>
      <c r="Y6" s="139" t="s">
        <v>150</v>
      </c>
      <c r="Z6" s="139" t="s">
        <v>150</v>
      </c>
      <c r="AA6" s="139" t="s">
        <v>150</v>
      </c>
      <c r="AB6" s="139" t="s">
        <v>150</v>
      </c>
      <c r="AC6" s="139" t="s">
        <v>150</v>
      </c>
      <c r="AD6" s="139" t="s">
        <v>150</v>
      </c>
      <c r="AE6" s="139" t="s">
        <v>150</v>
      </c>
      <c r="AF6" s="139" t="s">
        <v>150</v>
      </c>
      <c r="AG6" s="139" t="s">
        <v>150</v>
      </c>
      <c r="AH6" s="139" t="s">
        <v>150</v>
      </c>
      <c r="AI6" s="139" t="s">
        <v>150</v>
      </c>
      <c r="AJ6" s="139" t="s">
        <v>150</v>
      </c>
    </row>
    <row r="7" spans="1:36">
      <c r="A7" s="139" t="s">
        <v>264</v>
      </c>
      <c r="B7" s="258">
        <v>331315</v>
      </c>
      <c r="C7" s="258">
        <v>177500</v>
      </c>
      <c r="D7" s="258">
        <v>166777</v>
      </c>
      <c r="E7" s="258">
        <v>9452</v>
      </c>
      <c r="F7" s="258">
        <v>44001</v>
      </c>
      <c r="G7" s="258">
        <v>6219</v>
      </c>
      <c r="H7" s="258">
        <v>28300</v>
      </c>
      <c r="I7" s="258">
        <v>8595824550</v>
      </c>
      <c r="J7" s="258">
        <v>6789636990</v>
      </c>
      <c r="K7" s="258">
        <v>29756448</v>
      </c>
      <c r="L7" s="258">
        <v>18516155</v>
      </c>
      <c r="M7" s="258">
        <v>48272602</v>
      </c>
      <c r="N7" s="258">
        <v>1123988611</v>
      </c>
      <c r="O7" s="258">
        <v>122213466</v>
      </c>
      <c r="P7" s="258">
        <v>719701521</v>
      </c>
      <c r="Q7" s="258">
        <v>231225761</v>
      </c>
      <c r="R7" s="258">
        <v>10835603</v>
      </c>
      <c r="S7" s="258">
        <v>473109655</v>
      </c>
      <c r="T7" s="258">
        <v>127661147</v>
      </c>
      <c r="U7" s="258">
        <v>143270175</v>
      </c>
      <c r="V7" s="258">
        <v>688398579</v>
      </c>
      <c r="W7" s="258">
        <v>37549875</v>
      </c>
      <c r="X7" s="258">
        <v>54965</v>
      </c>
      <c r="Y7" s="258">
        <v>304551</v>
      </c>
      <c r="Z7" s="258">
        <v>240411</v>
      </c>
      <c r="AA7" s="258">
        <v>3516</v>
      </c>
      <c r="AB7" s="258">
        <v>9946252585</v>
      </c>
      <c r="AC7" s="258">
        <v>831668754</v>
      </c>
      <c r="AD7" s="258">
        <v>53453</v>
      </c>
      <c r="AE7" s="258">
        <v>2366823</v>
      </c>
      <c r="AF7" s="258">
        <v>39824826</v>
      </c>
      <c r="AG7" s="258">
        <v>5327</v>
      </c>
      <c r="AH7" s="258">
        <v>481</v>
      </c>
      <c r="AI7" s="258">
        <v>3872724</v>
      </c>
      <c r="AJ7" s="258">
        <v>8698</v>
      </c>
    </row>
    <row r="8" spans="1:36">
      <c r="A8" s="139">
        <v>2015</v>
      </c>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row>
    <row r="9" spans="1:36">
      <c r="A9" s="139">
        <v>2016</v>
      </c>
      <c r="B9" s="140">
        <v>334487</v>
      </c>
      <c r="C9" s="140">
        <v>179533</v>
      </c>
      <c r="D9" s="140">
        <v>168594</v>
      </c>
      <c r="E9" s="140">
        <v>9413</v>
      </c>
      <c r="F9" s="140">
        <v>45589</v>
      </c>
      <c r="G9" s="140">
        <v>6215</v>
      </c>
      <c r="H9" s="140">
        <v>29995</v>
      </c>
      <c r="I9" s="140">
        <v>9087668098</v>
      </c>
      <c r="J9" s="140">
        <v>7166294810</v>
      </c>
      <c r="K9" s="140">
        <v>34490211</v>
      </c>
      <c r="L9" s="140">
        <v>21588449</v>
      </c>
      <c r="M9" s="140">
        <v>56078660</v>
      </c>
      <c r="N9" s="140">
        <v>1234323702</v>
      </c>
      <c r="O9" s="140">
        <v>139742749</v>
      </c>
      <c r="P9" s="140">
        <v>770376692</v>
      </c>
      <c r="Q9" s="140">
        <v>244451855</v>
      </c>
      <c r="R9" s="140">
        <v>12046938</v>
      </c>
      <c r="S9" s="140">
        <v>492984076</v>
      </c>
      <c r="T9" s="140">
        <v>137451369</v>
      </c>
      <c r="U9" s="140">
        <v>152178921</v>
      </c>
      <c r="V9" s="140">
        <v>770411909</v>
      </c>
      <c r="W9" s="140">
        <v>40014416</v>
      </c>
      <c r="X9" s="140">
        <v>56617</v>
      </c>
      <c r="Y9" s="140">
        <v>307669</v>
      </c>
      <c r="Z9" s="140">
        <v>243013</v>
      </c>
      <c r="AA9" s="140">
        <v>4593</v>
      </c>
      <c r="AB9" s="140">
        <v>10556307545</v>
      </c>
      <c r="AC9" s="140">
        <v>922590829</v>
      </c>
      <c r="AD9" s="140">
        <v>55001</v>
      </c>
      <c r="AE9" s="140">
        <v>2506387</v>
      </c>
      <c r="AF9" s="140">
        <v>42834194</v>
      </c>
      <c r="AG9" s="140">
        <v>5354</v>
      </c>
      <c r="AH9" s="140">
        <v>472</v>
      </c>
      <c r="AI9" s="140">
        <v>4235727</v>
      </c>
      <c r="AJ9" s="140">
        <v>8589</v>
      </c>
    </row>
    <row r="10" spans="1:36">
      <c r="A10" s="139">
        <v>2017</v>
      </c>
      <c r="B10" s="140">
        <v>337559</v>
      </c>
      <c r="C10" s="140">
        <v>182522</v>
      </c>
      <c r="D10" s="140">
        <v>171296</v>
      </c>
      <c r="E10" s="140">
        <v>9289</v>
      </c>
      <c r="F10" s="140">
        <v>47139</v>
      </c>
      <c r="G10" s="140">
        <v>5975</v>
      </c>
      <c r="H10" s="140">
        <v>31354</v>
      </c>
      <c r="I10" s="140">
        <v>9608995395</v>
      </c>
      <c r="J10" s="140">
        <v>7634004465</v>
      </c>
      <c r="K10" s="140">
        <v>37547074</v>
      </c>
      <c r="L10" s="140">
        <v>23765906</v>
      </c>
      <c r="M10" s="140">
        <v>61312980</v>
      </c>
      <c r="N10" s="140">
        <v>1296071665</v>
      </c>
      <c r="O10" s="140">
        <v>160314094</v>
      </c>
      <c r="P10" s="140">
        <v>832106487</v>
      </c>
      <c r="Q10" s="140">
        <v>259084455</v>
      </c>
      <c r="R10" s="140">
        <v>12310924</v>
      </c>
      <c r="S10" s="140">
        <v>520367814</v>
      </c>
      <c r="T10" s="140">
        <v>148102126</v>
      </c>
      <c r="U10" s="140">
        <v>152967353</v>
      </c>
      <c r="V10" s="140">
        <v>823813906</v>
      </c>
      <c r="W10" s="140">
        <v>39590072</v>
      </c>
      <c r="X10" s="140">
        <v>58367</v>
      </c>
      <c r="Y10" s="140">
        <v>310493</v>
      </c>
      <c r="Z10" s="140">
        <v>245110</v>
      </c>
      <c r="AA10" s="140">
        <v>5351</v>
      </c>
      <c r="AB10" s="140">
        <v>11041414167</v>
      </c>
      <c r="AC10" s="140">
        <v>976781260</v>
      </c>
      <c r="AD10" s="140">
        <v>56427</v>
      </c>
      <c r="AE10" s="140">
        <v>2513254</v>
      </c>
      <c r="AF10" s="140">
        <v>43893587</v>
      </c>
      <c r="AG10" s="140">
        <v>5351</v>
      </c>
      <c r="AH10" s="140">
        <v>475</v>
      </c>
      <c r="AI10" s="140">
        <v>4269814</v>
      </c>
      <c r="AJ10" s="140">
        <v>8346</v>
      </c>
    </row>
    <row r="11" spans="1:36">
      <c r="A11" s="139">
        <v>2018</v>
      </c>
      <c r="B11" s="140">
        <v>340825</v>
      </c>
      <c r="C11" s="140">
        <v>183169</v>
      </c>
      <c r="D11" s="140">
        <v>171891</v>
      </c>
      <c r="E11" s="140">
        <v>9286</v>
      </c>
      <c r="F11" s="140">
        <v>48988</v>
      </c>
      <c r="G11" s="140">
        <v>5786</v>
      </c>
      <c r="H11" s="140">
        <v>32952</v>
      </c>
      <c r="I11" s="140">
        <v>10077947748</v>
      </c>
      <c r="J11" s="140">
        <v>8026282030</v>
      </c>
      <c r="K11" s="140">
        <v>41050917</v>
      </c>
      <c r="L11" s="140">
        <v>26178759</v>
      </c>
      <c r="M11" s="140">
        <v>67229675</v>
      </c>
      <c r="N11" s="140">
        <v>1388924233</v>
      </c>
      <c r="O11" s="140">
        <v>180591346</v>
      </c>
      <c r="P11" s="140">
        <v>886904164</v>
      </c>
      <c r="Q11" s="140">
        <v>270929920</v>
      </c>
      <c r="R11" s="140">
        <v>14333218</v>
      </c>
      <c r="S11" s="140">
        <v>552944662</v>
      </c>
      <c r="T11" s="140">
        <v>159158125</v>
      </c>
      <c r="U11" s="140">
        <v>157130234</v>
      </c>
      <c r="V11" s="140">
        <v>882487387</v>
      </c>
      <c r="W11" s="140">
        <v>38886934</v>
      </c>
      <c r="X11" s="140">
        <v>60007</v>
      </c>
      <c r="Y11" s="140">
        <v>313140</v>
      </c>
      <c r="Z11" s="140">
        <v>247264</v>
      </c>
      <c r="AA11" s="140">
        <v>6033</v>
      </c>
      <c r="AB11" s="140">
        <v>11762358131</v>
      </c>
      <c r="AC11" s="140">
        <v>1039617620</v>
      </c>
      <c r="AD11" s="140">
        <v>58275</v>
      </c>
      <c r="AE11" s="140">
        <v>2569079</v>
      </c>
      <c r="AF11" s="140">
        <v>45817419</v>
      </c>
      <c r="AG11" s="140">
        <v>5440</v>
      </c>
      <c r="AH11" s="140">
        <v>457</v>
      </c>
      <c r="AI11" s="140">
        <v>4067610</v>
      </c>
      <c r="AJ11" s="140">
        <v>8299</v>
      </c>
    </row>
    <row r="12" spans="1:36">
      <c r="A12" s="139">
        <v>2019</v>
      </c>
      <c r="B12" s="140">
        <v>344105</v>
      </c>
      <c r="C12" s="140">
        <v>184941</v>
      </c>
      <c r="D12" s="140">
        <v>173484</v>
      </c>
      <c r="E12" s="140">
        <v>9268</v>
      </c>
      <c r="F12" s="140">
        <v>50746</v>
      </c>
      <c r="G12" s="140">
        <v>5806</v>
      </c>
      <c r="H12" s="140">
        <v>34268</v>
      </c>
      <c r="I12" s="140">
        <v>10633949322</v>
      </c>
      <c r="J12" s="140">
        <v>8419430731</v>
      </c>
      <c r="K12" s="140">
        <v>44653612</v>
      </c>
      <c r="L12" s="140">
        <v>28596729</v>
      </c>
      <c r="M12" s="140">
        <v>73250342</v>
      </c>
      <c r="N12" s="140">
        <v>1524285485</v>
      </c>
      <c r="O12" s="140">
        <v>202066338</v>
      </c>
      <c r="P12" s="140">
        <v>942976242</v>
      </c>
      <c r="Q12" s="140">
        <v>286569855</v>
      </c>
      <c r="R12" s="140">
        <v>16512703</v>
      </c>
      <c r="S12" s="140">
        <v>591485683</v>
      </c>
      <c r="T12" s="140">
        <v>172434712</v>
      </c>
      <c r="U12" s="140">
        <v>161286580</v>
      </c>
      <c r="V12" s="140">
        <v>947205822</v>
      </c>
      <c r="W12" s="140">
        <v>39913707</v>
      </c>
      <c r="X12" s="140">
        <v>61719</v>
      </c>
      <c r="Y12" s="140">
        <v>316737</v>
      </c>
      <c r="Z12" s="140">
        <v>250053</v>
      </c>
      <c r="AA12" s="140">
        <v>7052</v>
      </c>
      <c r="AB12" s="140">
        <v>12499632614</v>
      </c>
      <c r="AC12" s="140">
        <v>1108492402</v>
      </c>
      <c r="AD12" s="140">
        <v>60014</v>
      </c>
      <c r="AE12" s="140">
        <v>2641874</v>
      </c>
      <c r="AF12" s="140">
        <v>46944585</v>
      </c>
      <c r="AG12" s="140">
        <v>5415</v>
      </c>
      <c r="AH12" s="140">
        <v>442</v>
      </c>
      <c r="AI12" s="140">
        <v>4045001</v>
      </c>
      <c r="AJ12" s="140">
        <v>8028</v>
      </c>
    </row>
    <row r="13" spans="1:36">
      <c r="A13" s="139">
        <v>2020</v>
      </c>
      <c r="B13" s="140">
        <v>347505</v>
      </c>
      <c r="C13" s="140">
        <v>186147</v>
      </c>
      <c r="D13" s="140">
        <v>174688</v>
      </c>
      <c r="E13" s="140">
        <v>9211</v>
      </c>
      <c r="F13" s="140">
        <v>52684</v>
      </c>
      <c r="G13" s="140">
        <v>5753</v>
      </c>
      <c r="H13" s="140">
        <v>35517</v>
      </c>
      <c r="I13" s="140">
        <v>11000344286</v>
      </c>
      <c r="J13" s="140">
        <v>8761662753</v>
      </c>
      <c r="K13" s="140">
        <v>48405178</v>
      </c>
      <c r="L13" s="140">
        <v>31146041</v>
      </c>
      <c r="M13" s="140">
        <v>79551219</v>
      </c>
      <c r="N13" s="140">
        <v>1562480742</v>
      </c>
      <c r="O13" s="140">
        <v>223422400</v>
      </c>
      <c r="P13" s="140">
        <v>994448722</v>
      </c>
      <c r="Q13" s="140">
        <v>296090627</v>
      </c>
      <c r="R13" s="140">
        <v>17326577</v>
      </c>
      <c r="S13" s="140">
        <v>619916159</v>
      </c>
      <c r="T13" s="140">
        <v>181891517</v>
      </c>
      <c r="U13" s="140">
        <v>165962505</v>
      </c>
      <c r="V13" s="140">
        <v>1015849138</v>
      </c>
      <c r="W13" s="140">
        <v>41176766</v>
      </c>
      <c r="X13" s="140">
        <v>63566</v>
      </c>
      <c r="Y13" s="140">
        <v>320456</v>
      </c>
      <c r="Z13" s="140">
        <v>252964</v>
      </c>
      <c r="AA13" s="140">
        <v>7777</v>
      </c>
      <c r="AB13" s="140">
        <v>12946036297</v>
      </c>
      <c r="AC13" s="140">
        <v>1181811643</v>
      </c>
      <c r="AD13" s="140">
        <v>61895</v>
      </c>
      <c r="AE13" s="140">
        <v>2716806</v>
      </c>
      <c r="AF13" s="140">
        <v>47430719</v>
      </c>
      <c r="AG13" s="140">
        <v>5332</v>
      </c>
      <c r="AH13" s="140">
        <v>439</v>
      </c>
      <c r="AI13" s="140">
        <v>4132477</v>
      </c>
      <c r="AJ13" s="140">
        <v>8157</v>
      </c>
    </row>
    <row r="14" spans="1:36">
      <c r="A14" s="139">
        <v>2021</v>
      </c>
      <c r="B14" s="140">
        <v>350962</v>
      </c>
      <c r="C14" s="140">
        <v>188267</v>
      </c>
      <c r="D14" s="140">
        <v>176520</v>
      </c>
      <c r="E14" s="140">
        <v>9254</v>
      </c>
      <c r="F14" s="140">
        <v>54374</v>
      </c>
      <c r="G14" s="140">
        <v>5675</v>
      </c>
      <c r="H14" s="140">
        <v>36999</v>
      </c>
      <c r="I14" s="140">
        <v>11661401368</v>
      </c>
      <c r="J14" s="140">
        <v>9231142751</v>
      </c>
      <c r="K14" s="140">
        <v>52726008</v>
      </c>
      <c r="L14" s="140">
        <v>34103369</v>
      </c>
      <c r="M14" s="140">
        <v>86829377</v>
      </c>
      <c r="N14" s="140">
        <v>1716950775</v>
      </c>
      <c r="O14" s="140">
        <v>249240854</v>
      </c>
      <c r="P14" s="140">
        <v>1061581416</v>
      </c>
      <c r="Q14" s="140">
        <v>313576324</v>
      </c>
      <c r="R14" s="140">
        <v>19505376</v>
      </c>
      <c r="S14" s="140">
        <v>660511804</v>
      </c>
      <c r="T14" s="140">
        <v>194316157</v>
      </c>
      <c r="U14" s="140">
        <v>172800016</v>
      </c>
      <c r="V14" s="140">
        <v>1082011459</v>
      </c>
      <c r="W14" s="140">
        <v>41364422</v>
      </c>
      <c r="X14" s="140">
        <v>65529</v>
      </c>
      <c r="Y14" s="140">
        <v>323636</v>
      </c>
      <c r="Z14" s="140">
        <v>255481</v>
      </c>
      <c r="AA14" s="140">
        <v>8553</v>
      </c>
      <c r="AB14" s="140">
        <v>13779918009</v>
      </c>
      <c r="AC14" s="140">
        <v>1254811475</v>
      </c>
      <c r="AD14" s="140">
        <v>63628</v>
      </c>
      <c r="AE14" s="140">
        <v>2830464</v>
      </c>
      <c r="AF14" s="140">
        <v>48797219</v>
      </c>
      <c r="AG14" s="140">
        <v>5339</v>
      </c>
      <c r="AH14" s="140">
        <v>488</v>
      </c>
      <c r="AI14" s="140">
        <v>4717699</v>
      </c>
      <c r="AJ14" s="140">
        <v>8331</v>
      </c>
    </row>
    <row r="15" spans="1:36">
      <c r="A15" s="139">
        <v>2022</v>
      </c>
      <c r="B15" s="140">
        <v>353781</v>
      </c>
      <c r="C15" s="140">
        <v>188246</v>
      </c>
      <c r="D15" s="140">
        <v>176466</v>
      </c>
      <c r="E15" s="140">
        <v>9383</v>
      </c>
      <c r="F15" s="140">
        <v>56192</v>
      </c>
      <c r="G15" s="140">
        <v>5536</v>
      </c>
      <c r="H15" s="140">
        <v>38276</v>
      </c>
      <c r="I15" s="140">
        <v>11949989959</v>
      </c>
      <c r="J15" s="140">
        <v>9552772187</v>
      </c>
      <c r="K15" s="140">
        <v>56229855</v>
      </c>
      <c r="L15" s="140">
        <v>36451791</v>
      </c>
      <c r="M15" s="140">
        <v>92681646</v>
      </c>
      <c r="N15" s="140">
        <v>1713454179</v>
      </c>
      <c r="O15" s="140">
        <v>272254007</v>
      </c>
      <c r="P15" s="140">
        <v>1112897960</v>
      </c>
      <c r="Q15" s="140">
        <v>321850891</v>
      </c>
      <c r="R15" s="140">
        <v>19377398</v>
      </c>
      <c r="S15" s="140">
        <v>701695667</v>
      </c>
      <c r="T15" s="140">
        <v>207326641</v>
      </c>
      <c r="U15" s="140">
        <v>181878075</v>
      </c>
      <c r="V15" s="140">
        <v>1153355685</v>
      </c>
      <c r="W15" s="140">
        <v>41025257</v>
      </c>
      <c r="X15" s="140">
        <v>67385</v>
      </c>
      <c r="Y15" s="140">
        <v>326410</v>
      </c>
      <c r="Z15" s="140">
        <v>257769</v>
      </c>
      <c r="AA15" s="140">
        <v>9375</v>
      </c>
      <c r="AB15" s="140">
        <v>14010270526</v>
      </c>
      <c r="AC15" s="140">
        <v>1335233759</v>
      </c>
      <c r="AD15" s="140">
        <v>65575</v>
      </c>
      <c r="AE15" s="140">
        <v>2950062</v>
      </c>
      <c r="AF15" s="140">
        <v>51579447</v>
      </c>
      <c r="AG15" s="140">
        <v>5442</v>
      </c>
      <c r="AH15" s="140">
        <v>481</v>
      </c>
      <c r="AI15" s="140">
        <v>4766061</v>
      </c>
      <c r="AJ15" s="140">
        <v>8561</v>
      </c>
    </row>
    <row r="16" spans="1:36">
      <c r="A16" s="139">
        <v>2023</v>
      </c>
      <c r="B16" s="140">
        <v>357034</v>
      </c>
      <c r="C16" s="140">
        <v>189122</v>
      </c>
      <c r="D16" s="140">
        <v>177090</v>
      </c>
      <c r="E16" s="140">
        <v>9433</v>
      </c>
      <c r="F16" s="140">
        <v>57877</v>
      </c>
      <c r="G16" s="140">
        <v>5636</v>
      </c>
      <c r="H16" s="140">
        <v>39400</v>
      </c>
      <c r="I16" s="140">
        <v>12766393690</v>
      </c>
      <c r="J16" s="140">
        <v>10045266686</v>
      </c>
      <c r="K16" s="140">
        <v>60684764</v>
      </c>
      <c r="L16" s="140">
        <v>39581633</v>
      </c>
      <c r="M16" s="140">
        <v>100266397</v>
      </c>
      <c r="N16" s="140">
        <v>1946204549</v>
      </c>
      <c r="O16" s="140">
        <v>301358001</v>
      </c>
      <c r="P16" s="140">
        <v>1185341469</v>
      </c>
      <c r="Q16" s="140">
        <v>342061122</v>
      </c>
      <c r="R16" s="140">
        <v>24801750</v>
      </c>
      <c r="S16" s="140">
        <v>747452632</v>
      </c>
      <c r="T16" s="140">
        <v>221224089</v>
      </c>
      <c r="U16" s="140">
        <v>189638217</v>
      </c>
      <c r="V16" s="140">
        <v>1225611728</v>
      </c>
      <c r="W16" s="140">
        <v>43097518</v>
      </c>
      <c r="X16" s="140">
        <v>69563</v>
      </c>
      <c r="Y16" s="140">
        <v>329329</v>
      </c>
      <c r="Z16" s="140">
        <v>259998</v>
      </c>
      <c r="AA16" s="140">
        <v>10645</v>
      </c>
      <c r="AB16" s="140">
        <v>15341063257</v>
      </c>
      <c r="AC16" s="140">
        <v>1415249944</v>
      </c>
      <c r="AD16" s="140">
        <v>67311</v>
      </c>
      <c r="AE16" s="140">
        <v>3066450</v>
      </c>
      <c r="AF16" s="140">
        <v>52953690</v>
      </c>
      <c r="AG16" s="140">
        <v>5428</v>
      </c>
      <c r="AH16" s="140">
        <v>541</v>
      </c>
      <c r="AI16" s="140">
        <v>5451347</v>
      </c>
      <c r="AJ16" s="140">
        <v>8513</v>
      </c>
    </row>
    <row r="17" spans="1:36">
      <c r="A17" s="139">
        <v>2024</v>
      </c>
      <c r="B17" s="140">
        <v>360081</v>
      </c>
      <c r="C17" s="140">
        <v>190427</v>
      </c>
      <c r="D17" s="140">
        <v>178488</v>
      </c>
      <c r="E17" s="140">
        <v>9631</v>
      </c>
      <c r="F17" s="140">
        <v>59575</v>
      </c>
      <c r="G17" s="140">
        <v>5385</v>
      </c>
      <c r="H17" s="140">
        <v>40318</v>
      </c>
      <c r="I17" s="140">
        <v>13120658057</v>
      </c>
      <c r="J17" s="140">
        <v>10348068250</v>
      </c>
      <c r="K17" s="140">
        <v>64381201</v>
      </c>
      <c r="L17" s="140">
        <v>42109456</v>
      </c>
      <c r="M17" s="140">
        <v>106490657</v>
      </c>
      <c r="N17" s="140">
        <v>1985094480</v>
      </c>
      <c r="O17" s="140">
        <v>325964150</v>
      </c>
      <c r="P17" s="140">
        <v>1236594156</v>
      </c>
      <c r="Q17" s="140">
        <v>353352352</v>
      </c>
      <c r="R17" s="140">
        <v>25029046</v>
      </c>
      <c r="S17" s="140">
        <v>794527791</v>
      </c>
      <c r="T17" s="140">
        <v>235011315</v>
      </c>
      <c r="U17" s="140">
        <v>200809813</v>
      </c>
      <c r="V17" s="140">
        <v>1302098881</v>
      </c>
      <c r="W17" s="140">
        <v>41783047</v>
      </c>
      <c r="X17" s="140">
        <v>71592</v>
      </c>
      <c r="Y17" s="140">
        <v>332491</v>
      </c>
      <c r="Z17" s="140">
        <v>262432</v>
      </c>
      <c r="AA17" s="140">
        <v>11418</v>
      </c>
      <c r="AB17" s="140">
        <v>15637625173</v>
      </c>
      <c r="AC17" s="140">
        <v>1502908694</v>
      </c>
      <c r="AD17" s="140">
        <v>69206</v>
      </c>
      <c r="AE17" s="140">
        <v>3261151</v>
      </c>
      <c r="AF17" s="140">
        <v>56560207</v>
      </c>
      <c r="AG17" s="140">
        <v>5591</v>
      </c>
      <c r="AH17" s="140">
        <v>536</v>
      </c>
      <c r="AI17" s="140">
        <v>5200172</v>
      </c>
      <c r="AJ17" s="140">
        <v>8464</v>
      </c>
    </row>
    <row r="18" spans="1:36">
      <c r="A18" s="139">
        <v>2025</v>
      </c>
      <c r="B18" s="140">
        <v>363239</v>
      </c>
      <c r="C18" s="140">
        <v>190758</v>
      </c>
      <c r="D18" s="140">
        <v>178988</v>
      </c>
      <c r="E18" s="140">
        <v>9787</v>
      </c>
      <c r="F18" s="140">
        <v>61386</v>
      </c>
      <c r="G18" s="140">
        <v>5518</v>
      </c>
      <c r="H18" s="140">
        <v>41340</v>
      </c>
      <c r="I18" s="140">
        <v>13536817601</v>
      </c>
      <c r="J18" s="140">
        <v>10732401626</v>
      </c>
      <c r="K18" s="140">
        <v>68608419</v>
      </c>
      <c r="L18" s="140">
        <v>44991257</v>
      </c>
      <c r="M18" s="140">
        <v>113599676</v>
      </c>
      <c r="N18" s="140">
        <v>2031445829</v>
      </c>
      <c r="O18" s="140">
        <v>354169254</v>
      </c>
      <c r="P18" s="140">
        <v>1298620597</v>
      </c>
      <c r="Q18" s="140">
        <v>363992320</v>
      </c>
      <c r="R18" s="140">
        <v>26371478</v>
      </c>
      <c r="S18" s="140">
        <v>844732772</v>
      </c>
      <c r="T18" s="140">
        <v>249833876</v>
      </c>
      <c r="U18" s="140">
        <v>212352154</v>
      </c>
      <c r="V18" s="140">
        <v>1385018381</v>
      </c>
      <c r="W18" s="140">
        <v>43951931</v>
      </c>
      <c r="X18" s="140">
        <v>73654</v>
      </c>
      <c r="Y18" s="140">
        <v>335499</v>
      </c>
      <c r="Z18" s="140">
        <v>264674</v>
      </c>
      <c r="AA18" s="140">
        <v>12627</v>
      </c>
      <c r="AB18" s="140">
        <v>16130133210</v>
      </c>
      <c r="AC18" s="140">
        <v>1597370535</v>
      </c>
      <c r="AD18" s="140">
        <v>71173</v>
      </c>
      <c r="AE18" s="140">
        <v>3588751</v>
      </c>
      <c r="AF18" s="140">
        <v>59677197</v>
      </c>
      <c r="AG18" s="140">
        <v>5683</v>
      </c>
      <c r="AH18" s="140">
        <v>571</v>
      </c>
      <c r="AI18" s="140">
        <v>5980694</v>
      </c>
      <c r="AJ18" s="140">
        <v>8382</v>
      </c>
    </row>
    <row r="19" spans="1:36">
      <c r="A19" s="139">
        <v>2026</v>
      </c>
      <c r="B19" s="140">
        <v>366180</v>
      </c>
      <c r="C19" s="140">
        <v>191805</v>
      </c>
      <c r="D19" s="140">
        <v>180214</v>
      </c>
      <c r="E19" s="140">
        <v>9931</v>
      </c>
      <c r="F19" s="140">
        <v>62914</v>
      </c>
      <c r="G19" s="140">
        <v>5354</v>
      </c>
      <c r="H19" s="140">
        <v>42367</v>
      </c>
      <c r="I19" s="140">
        <v>14315291681</v>
      </c>
      <c r="J19" s="140">
        <v>11295275307</v>
      </c>
      <c r="K19" s="140">
        <v>73667979</v>
      </c>
      <c r="L19" s="140">
        <v>48531774</v>
      </c>
      <c r="M19" s="140">
        <v>122199753</v>
      </c>
      <c r="N19" s="140">
        <v>2246741054</v>
      </c>
      <c r="O19" s="140">
        <v>372744085</v>
      </c>
      <c r="P19" s="140">
        <v>1366728312</v>
      </c>
      <c r="Q19" s="140">
        <v>386581068</v>
      </c>
      <c r="R19" s="140">
        <v>31242009</v>
      </c>
      <c r="S19" s="140">
        <v>896122044</v>
      </c>
      <c r="T19" s="140">
        <v>265370929</v>
      </c>
      <c r="U19" s="140">
        <v>223692038</v>
      </c>
      <c r="V19" s="140">
        <v>1465217671</v>
      </c>
      <c r="W19" s="140">
        <v>44080121</v>
      </c>
      <c r="X19" s="140">
        <v>75587</v>
      </c>
      <c r="Y19" s="140">
        <v>338443</v>
      </c>
      <c r="Z19" s="140">
        <v>267179</v>
      </c>
      <c r="AA19" s="140">
        <v>13904</v>
      </c>
      <c r="AB19" s="140">
        <v>17382833514</v>
      </c>
      <c r="AC19" s="140">
        <v>1688909709</v>
      </c>
      <c r="AD19" s="140">
        <v>72845</v>
      </c>
      <c r="AE19" s="140">
        <v>3928032</v>
      </c>
      <c r="AF19" s="140">
        <v>63422015</v>
      </c>
      <c r="AG19" s="140">
        <v>5853</v>
      </c>
      <c r="AH19" s="140">
        <v>564</v>
      </c>
      <c r="AI19" s="140">
        <v>6418724</v>
      </c>
      <c r="AJ19" s="140">
        <v>8586</v>
      </c>
    </row>
    <row r="20" spans="1:36">
      <c r="A20" s="139">
        <v>2027</v>
      </c>
      <c r="B20" s="140">
        <v>368954</v>
      </c>
      <c r="C20" s="140">
        <v>192523</v>
      </c>
      <c r="D20" s="140">
        <v>181063</v>
      </c>
      <c r="E20" s="140">
        <v>9921</v>
      </c>
      <c r="F20" s="140">
        <v>64488</v>
      </c>
      <c r="G20" s="140">
        <v>5372</v>
      </c>
      <c r="H20" s="140">
        <v>43114</v>
      </c>
      <c r="I20" s="140">
        <v>14726597656</v>
      </c>
      <c r="J20" s="140">
        <v>11747838875</v>
      </c>
      <c r="K20" s="140">
        <v>78073763</v>
      </c>
      <c r="L20" s="140">
        <v>51552338</v>
      </c>
      <c r="M20" s="140">
        <v>129626101</v>
      </c>
      <c r="N20" s="140">
        <v>2243254606</v>
      </c>
      <c r="O20" s="140">
        <v>387678683</v>
      </c>
      <c r="P20" s="140">
        <v>1421488504</v>
      </c>
      <c r="Q20" s="140">
        <v>398333480</v>
      </c>
      <c r="R20" s="140">
        <v>31190957</v>
      </c>
      <c r="S20" s="140">
        <v>950353137</v>
      </c>
      <c r="T20" s="140">
        <v>281405422</v>
      </c>
      <c r="U20" s="140">
        <v>230496714</v>
      </c>
      <c r="V20" s="140">
        <v>1555934513</v>
      </c>
      <c r="W20" s="140">
        <v>45630867</v>
      </c>
      <c r="X20" s="140">
        <v>77415</v>
      </c>
      <c r="Y20" s="140">
        <v>341250</v>
      </c>
      <c r="Z20" s="140">
        <v>269423</v>
      </c>
      <c r="AA20" s="140">
        <v>15271</v>
      </c>
      <c r="AB20" s="140">
        <v>17656615305</v>
      </c>
      <c r="AC20" s="140">
        <v>1786431227</v>
      </c>
      <c r="AD20" s="140">
        <v>74409</v>
      </c>
      <c r="AE20" s="140">
        <v>4107451</v>
      </c>
      <c r="AF20" s="140">
        <v>66042574</v>
      </c>
      <c r="AG20" s="140">
        <v>5843</v>
      </c>
      <c r="AH20" s="140">
        <v>647</v>
      </c>
      <c r="AI20" s="140">
        <v>7680496</v>
      </c>
      <c r="AJ20" s="140">
        <v>8752</v>
      </c>
    </row>
    <row r="21" spans="1:36">
      <c r="A21" s="139">
        <v>2028</v>
      </c>
      <c r="B21" s="140">
        <v>371510</v>
      </c>
      <c r="C21" s="140">
        <v>192676</v>
      </c>
      <c r="D21" s="140">
        <v>181360</v>
      </c>
      <c r="E21" s="140">
        <v>9896</v>
      </c>
      <c r="F21" s="140">
        <v>65878</v>
      </c>
      <c r="G21" s="140">
        <v>5425</v>
      </c>
      <c r="H21" s="140">
        <v>44023</v>
      </c>
      <c r="I21" s="140">
        <v>15542566085</v>
      </c>
      <c r="J21" s="140">
        <v>12325980677</v>
      </c>
      <c r="K21" s="140">
        <v>83417972</v>
      </c>
      <c r="L21" s="140">
        <v>55375785</v>
      </c>
      <c r="M21" s="140">
        <v>138793757</v>
      </c>
      <c r="N21" s="140">
        <v>2450185183</v>
      </c>
      <c r="O21" s="140">
        <v>406757362</v>
      </c>
      <c r="P21" s="140">
        <v>1491443662</v>
      </c>
      <c r="Q21" s="140">
        <v>421842027</v>
      </c>
      <c r="R21" s="140">
        <v>35144588</v>
      </c>
      <c r="S21" s="140">
        <v>1006305509</v>
      </c>
      <c r="T21" s="140">
        <v>297554281</v>
      </c>
      <c r="U21" s="140">
        <v>239435880</v>
      </c>
      <c r="V21" s="140">
        <v>1645831389</v>
      </c>
      <c r="W21" s="140">
        <v>47212453</v>
      </c>
      <c r="X21" s="140">
        <v>78912</v>
      </c>
      <c r="Y21" s="140">
        <v>343273</v>
      </c>
      <c r="Z21" s="140">
        <v>270772</v>
      </c>
      <c r="AA21" s="140">
        <v>17066</v>
      </c>
      <c r="AB21" s="140">
        <v>18744334549</v>
      </c>
      <c r="AC21" s="140">
        <v>1885267269</v>
      </c>
      <c r="AD21" s="140">
        <v>75773</v>
      </c>
      <c r="AE21" s="140">
        <v>4329001</v>
      </c>
      <c r="AF21" s="140">
        <v>69335597</v>
      </c>
      <c r="AG21" s="140">
        <v>6036</v>
      </c>
      <c r="AH21" s="140">
        <v>619</v>
      </c>
      <c r="AI21" s="140">
        <v>7801868</v>
      </c>
      <c r="AJ21" s="140">
        <v>9081</v>
      </c>
    </row>
    <row r="22" spans="1:36">
      <c r="A22" s="139">
        <v>2029</v>
      </c>
      <c r="B22" s="140">
        <v>374325</v>
      </c>
      <c r="C22" s="140">
        <v>193797</v>
      </c>
      <c r="D22" s="140">
        <v>182682</v>
      </c>
      <c r="E22" s="140">
        <v>9939</v>
      </c>
      <c r="F22" s="140">
        <v>67386</v>
      </c>
      <c r="G22" s="140">
        <v>5365</v>
      </c>
      <c r="H22" s="140">
        <v>44881</v>
      </c>
      <c r="I22" s="140">
        <v>16189453630</v>
      </c>
      <c r="J22" s="140">
        <v>12864257539</v>
      </c>
      <c r="K22" s="140">
        <v>88597018</v>
      </c>
      <c r="L22" s="140">
        <v>58941421</v>
      </c>
      <c r="M22" s="140">
        <v>147538439</v>
      </c>
      <c r="N22" s="140">
        <v>2558025893</v>
      </c>
      <c r="O22" s="140">
        <v>424520499</v>
      </c>
      <c r="P22" s="140">
        <v>1556575162</v>
      </c>
      <c r="Q22" s="140">
        <v>438821071</v>
      </c>
      <c r="R22" s="140">
        <v>37029212</v>
      </c>
      <c r="S22" s="140">
        <v>1066539279</v>
      </c>
      <c r="T22" s="140">
        <v>315426705</v>
      </c>
      <c r="U22" s="140">
        <v>249412061</v>
      </c>
      <c r="V22" s="140">
        <v>1743072807</v>
      </c>
      <c r="W22" s="140">
        <v>47320508</v>
      </c>
      <c r="X22" s="140">
        <v>80554</v>
      </c>
      <c r="Y22" s="140">
        <v>346077</v>
      </c>
      <c r="Z22" s="140">
        <v>272899</v>
      </c>
      <c r="AA22" s="140">
        <v>18385</v>
      </c>
      <c r="AB22" s="140">
        <v>19529302206</v>
      </c>
      <c r="AC22" s="140">
        <v>1992484868</v>
      </c>
      <c r="AD22" s="140">
        <v>77325</v>
      </c>
      <c r="AE22" s="140">
        <v>4569229</v>
      </c>
      <c r="AF22" s="140">
        <v>72630643</v>
      </c>
      <c r="AG22" s="140">
        <v>6105</v>
      </c>
      <c r="AH22" s="140">
        <v>651</v>
      </c>
      <c r="AI22" s="140">
        <v>8369911</v>
      </c>
      <c r="AJ22" s="140">
        <v>9008</v>
      </c>
    </row>
    <row r="23" spans="1:36">
      <c r="A23" s="139">
        <v>2030</v>
      </c>
      <c r="B23" s="140">
        <v>377129</v>
      </c>
      <c r="C23" s="140">
        <v>194166</v>
      </c>
      <c r="D23" s="140">
        <v>183049</v>
      </c>
      <c r="E23" s="140">
        <v>9912</v>
      </c>
      <c r="F23" s="140">
        <v>68597</v>
      </c>
      <c r="G23" s="140">
        <v>5380</v>
      </c>
      <c r="H23" s="140">
        <v>45401</v>
      </c>
      <c r="I23" s="140">
        <v>16795777563</v>
      </c>
      <c r="J23" s="140">
        <v>13428216925</v>
      </c>
      <c r="K23" s="140">
        <v>94722674</v>
      </c>
      <c r="L23" s="140">
        <v>63298139</v>
      </c>
      <c r="M23" s="140">
        <v>158020813</v>
      </c>
      <c r="N23" s="140">
        <v>2620268881</v>
      </c>
      <c r="O23" s="140">
        <v>443131159</v>
      </c>
      <c r="P23" s="140">
        <v>1624814248</v>
      </c>
      <c r="Q23" s="140">
        <v>455687928</v>
      </c>
      <c r="R23" s="140">
        <v>39689484</v>
      </c>
      <c r="S23" s="140">
        <v>1129766675</v>
      </c>
      <c r="T23" s="140">
        <v>334137850</v>
      </c>
      <c r="U23" s="140">
        <v>258663603</v>
      </c>
      <c r="V23" s="140">
        <v>1840653727</v>
      </c>
      <c r="W23" s="140">
        <v>49150923</v>
      </c>
      <c r="X23" s="140">
        <v>82112</v>
      </c>
      <c r="Y23" s="140">
        <v>348037</v>
      </c>
      <c r="Z23" s="140">
        <v>274442</v>
      </c>
      <c r="AA23" s="140">
        <v>21021</v>
      </c>
      <c r="AB23" s="140">
        <v>20190283281</v>
      </c>
      <c r="AC23" s="140">
        <v>2099317329</v>
      </c>
      <c r="AD23" s="140">
        <v>78508</v>
      </c>
      <c r="AE23" s="140">
        <v>4875809</v>
      </c>
      <c r="AF23" s="140">
        <v>76515969</v>
      </c>
      <c r="AG23" s="140">
        <v>6174</v>
      </c>
      <c r="AH23" s="140">
        <v>584</v>
      </c>
      <c r="AI23" s="140">
        <v>7621050</v>
      </c>
      <c r="AJ23" s="140">
        <v>9051</v>
      </c>
    </row>
    <row r="24" spans="1:36">
      <c r="A24" s="139">
        <v>2031</v>
      </c>
      <c r="B24" s="140">
        <v>380017</v>
      </c>
      <c r="C24" s="140">
        <v>195505</v>
      </c>
      <c r="D24" s="140">
        <v>184323</v>
      </c>
      <c r="E24" s="140">
        <v>9997</v>
      </c>
      <c r="F24" s="140">
        <v>69985</v>
      </c>
      <c r="G24" s="140">
        <v>5256</v>
      </c>
      <c r="H24" s="140">
        <v>46608</v>
      </c>
      <c r="I24" s="140">
        <v>17489473775</v>
      </c>
      <c r="J24" s="140">
        <v>14062345652</v>
      </c>
      <c r="K24" s="140">
        <v>100668099</v>
      </c>
      <c r="L24" s="140">
        <v>67396846</v>
      </c>
      <c r="M24" s="140">
        <v>168064945</v>
      </c>
      <c r="N24" s="140">
        <v>2734663186</v>
      </c>
      <c r="O24" s="140">
        <v>464057407</v>
      </c>
      <c r="P24" s="140">
        <v>1701543824</v>
      </c>
      <c r="Q24" s="140">
        <v>474925131</v>
      </c>
      <c r="R24" s="140">
        <v>42647736</v>
      </c>
      <c r="S24" s="140">
        <v>1198520076</v>
      </c>
      <c r="T24" s="140">
        <v>354462903</v>
      </c>
      <c r="U24" s="140">
        <v>271397360</v>
      </c>
      <c r="V24" s="140">
        <v>1945573271</v>
      </c>
      <c r="W24" s="140">
        <v>49279071</v>
      </c>
      <c r="X24" s="140">
        <v>83645</v>
      </c>
      <c r="Y24" s="140">
        <v>351041</v>
      </c>
      <c r="Z24" s="140">
        <v>276887</v>
      </c>
      <c r="AA24" s="140">
        <v>22578</v>
      </c>
      <c r="AB24" s="140">
        <v>21003022894</v>
      </c>
      <c r="AC24" s="140">
        <v>2216970631</v>
      </c>
      <c r="AD24" s="140">
        <v>79982</v>
      </c>
      <c r="AE24" s="140">
        <v>5199973</v>
      </c>
      <c r="AF24" s="140">
        <v>81186372</v>
      </c>
      <c r="AG24" s="140">
        <v>6328</v>
      </c>
      <c r="AH24" s="140">
        <v>545</v>
      </c>
      <c r="AI24" s="140">
        <v>7408981</v>
      </c>
      <c r="AJ24" s="140">
        <v>8476</v>
      </c>
    </row>
    <row r="25" spans="1:36">
      <c r="A25" s="139">
        <v>2032</v>
      </c>
      <c r="B25" s="140">
        <v>382279</v>
      </c>
      <c r="C25" s="140">
        <v>195368</v>
      </c>
      <c r="D25" s="140">
        <v>184337</v>
      </c>
      <c r="E25" s="140">
        <v>9979</v>
      </c>
      <c r="F25" s="140">
        <v>71167</v>
      </c>
      <c r="G25" s="140">
        <v>5282</v>
      </c>
      <c r="H25" s="140">
        <v>46965</v>
      </c>
      <c r="I25" s="140">
        <v>18460354756</v>
      </c>
      <c r="J25" s="140">
        <v>14733698165</v>
      </c>
      <c r="K25" s="140">
        <v>106986296</v>
      </c>
      <c r="L25" s="140">
        <v>71934241</v>
      </c>
      <c r="M25" s="140">
        <v>178920536</v>
      </c>
      <c r="N25" s="140">
        <v>2965323593</v>
      </c>
      <c r="O25" s="140">
        <v>486212039</v>
      </c>
      <c r="P25" s="140">
        <v>1782777478</v>
      </c>
      <c r="Q25" s="140">
        <v>501560101</v>
      </c>
      <c r="R25" s="140">
        <v>47930166</v>
      </c>
      <c r="S25" s="140">
        <v>1264890153</v>
      </c>
      <c r="T25" s="140">
        <v>374066738</v>
      </c>
      <c r="U25" s="140">
        <v>282355927</v>
      </c>
      <c r="V25" s="140">
        <v>2049601056</v>
      </c>
      <c r="W25" s="140">
        <v>50110209</v>
      </c>
      <c r="X25" s="140">
        <v>84604</v>
      </c>
      <c r="Y25" s="140">
        <v>352570</v>
      </c>
      <c r="Z25" s="140">
        <v>278166</v>
      </c>
      <c r="AA25" s="140">
        <v>24480</v>
      </c>
      <c r="AB25" s="140">
        <v>22250308603</v>
      </c>
      <c r="AC25" s="140">
        <v>2331956983</v>
      </c>
      <c r="AD25" s="140">
        <v>81146</v>
      </c>
      <c r="AE25" s="140">
        <v>5449469</v>
      </c>
      <c r="AF25" s="140">
        <v>86359816</v>
      </c>
      <c r="AG25" s="140">
        <v>6461</v>
      </c>
      <c r="AH25" s="140">
        <v>541</v>
      </c>
      <c r="AI25" s="140">
        <v>7327103</v>
      </c>
      <c r="AJ25" s="140">
        <v>8293</v>
      </c>
    </row>
    <row r="26" spans="1:36">
      <c r="A26" s="139">
        <v>2033</v>
      </c>
      <c r="B26" s="140">
        <v>384420</v>
      </c>
      <c r="C26" s="140">
        <v>196179</v>
      </c>
      <c r="D26" s="140">
        <v>185153</v>
      </c>
      <c r="E26" s="140">
        <v>10033</v>
      </c>
      <c r="F26" s="140">
        <v>72271</v>
      </c>
      <c r="G26" s="140">
        <v>5100</v>
      </c>
      <c r="H26" s="140">
        <v>47784</v>
      </c>
      <c r="I26" s="140">
        <v>19255960314</v>
      </c>
      <c r="J26" s="140">
        <v>15197169073</v>
      </c>
      <c r="K26" s="140">
        <v>112708599</v>
      </c>
      <c r="L26" s="140">
        <v>75830134</v>
      </c>
      <c r="M26" s="140">
        <v>188538733</v>
      </c>
      <c r="N26" s="140">
        <v>3165895453</v>
      </c>
      <c r="O26" s="140">
        <v>501506579</v>
      </c>
      <c r="P26" s="140">
        <v>1838857458</v>
      </c>
      <c r="Q26" s="140">
        <v>521757726</v>
      </c>
      <c r="R26" s="140">
        <v>53209045</v>
      </c>
      <c r="S26" s="140">
        <v>1343717711</v>
      </c>
      <c r="T26" s="140">
        <v>397621172</v>
      </c>
      <c r="U26" s="140">
        <v>293179036</v>
      </c>
      <c r="V26" s="140">
        <v>2156558230</v>
      </c>
      <c r="W26" s="140">
        <v>50319159</v>
      </c>
      <c r="X26" s="140">
        <v>85639</v>
      </c>
      <c r="Y26" s="140">
        <v>355427</v>
      </c>
      <c r="Z26" s="140">
        <v>280481</v>
      </c>
      <c r="AA26" s="140">
        <v>27191</v>
      </c>
      <c r="AB26" s="140">
        <v>23312076784</v>
      </c>
      <c r="AC26" s="140">
        <v>2449737266</v>
      </c>
      <c r="AD26" s="140">
        <v>82304</v>
      </c>
      <c r="AE26" s="140">
        <v>5746309</v>
      </c>
      <c r="AF26" s="140">
        <v>93035571</v>
      </c>
      <c r="AG26" s="140">
        <v>6653</v>
      </c>
      <c r="AH26" s="140">
        <v>519</v>
      </c>
      <c r="AI26" s="140">
        <v>6959239</v>
      </c>
      <c r="AJ26" s="140">
        <v>8479</v>
      </c>
    </row>
    <row r="27" spans="1:36">
      <c r="A27" s="139">
        <v>2034</v>
      </c>
      <c r="B27" s="140">
        <v>386891</v>
      </c>
      <c r="C27" s="140">
        <v>196660</v>
      </c>
      <c r="D27" s="140">
        <v>185654</v>
      </c>
      <c r="E27" s="140">
        <v>10045</v>
      </c>
      <c r="F27" s="140">
        <v>73410</v>
      </c>
      <c r="G27" s="140">
        <v>5161</v>
      </c>
      <c r="H27" s="140">
        <v>48216</v>
      </c>
      <c r="I27" s="140">
        <v>19887316594</v>
      </c>
      <c r="J27" s="140">
        <v>15788690346</v>
      </c>
      <c r="K27" s="140">
        <v>119055381</v>
      </c>
      <c r="L27" s="140">
        <v>80229393</v>
      </c>
      <c r="M27" s="140">
        <v>199284774</v>
      </c>
      <c r="N27" s="140">
        <v>3309405680</v>
      </c>
      <c r="O27" s="140">
        <v>521026781</v>
      </c>
      <c r="P27" s="140">
        <v>1910431532</v>
      </c>
      <c r="Q27" s="140">
        <v>540024553</v>
      </c>
      <c r="R27" s="140">
        <v>57990743</v>
      </c>
      <c r="S27" s="140">
        <v>1423975255</v>
      </c>
      <c r="T27" s="140">
        <v>420953400</v>
      </c>
      <c r="U27" s="140">
        <v>303864583</v>
      </c>
      <c r="V27" s="140">
        <v>2274897055</v>
      </c>
      <c r="W27" s="140">
        <v>52845886</v>
      </c>
      <c r="X27" s="140">
        <v>86787</v>
      </c>
      <c r="Y27" s="140">
        <v>357779</v>
      </c>
      <c r="Z27" s="140">
        <v>282131</v>
      </c>
      <c r="AA27" s="140">
        <v>30271</v>
      </c>
      <c r="AB27" s="140">
        <v>24419051135</v>
      </c>
      <c r="AC27" s="140">
        <v>2578761639</v>
      </c>
      <c r="AD27" s="140">
        <v>83454</v>
      </c>
      <c r="AE27" s="140">
        <v>6098562</v>
      </c>
      <c r="AF27" s="140">
        <v>94834075</v>
      </c>
      <c r="AG27" s="140">
        <v>6582</v>
      </c>
      <c r="AH27" s="140">
        <v>604</v>
      </c>
      <c r="AI27" s="140">
        <v>9061613</v>
      </c>
      <c r="AJ27" s="140">
        <v>8681</v>
      </c>
    </row>
    <row r="28" spans="1:36">
      <c r="A28" s="139">
        <v>2035</v>
      </c>
      <c r="B28" s="140">
        <v>389499</v>
      </c>
      <c r="C28" s="140">
        <v>198487</v>
      </c>
      <c r="D28" s="140">
        <v>187605</v>
      </c>
      <c r="E28" s="140">
        <v>10168</v>
      </c>
      <c r="F28" s="140">
        <v>74201</v>
      </c>
      <c r="G28" s="140">
        <v>4982</v>
      </c>
      <c r="H28" s="140">
        <v>48630</v>
      </c>
      <c r="I28" s="140">
        <v>20553288680</v>
      </c>
      <c r="J28" s="140">
        <v>16526376486</v>
      </c>
      <c r="K28" s="140">
        <v>125231860</v>
      </c>
      <c r="L28" s="140">
        <v>84791469</v>
      </c>
      <c r="M28" s="140">
        <v>210023328</v>
      </c>
      <c r="N28" s="140">
        <v>3339041048</v>
      </c>
      <c r="O28" s="140">
        <v>545370424</v>
      </c>
      <c r="P28" s="140">
        <v>1999691555</v>
      </c>
      <c r="Q28" s="140">
        <v>560764885</v>
      </c>
      <c r="R28" s="140">
        <v>57793547</v>
      </c>
      <c r="S28" s="140">
        <v>1507095052</v>
      </c>
      <c r="T28" s="140">
        <v>445721547</v>
      </c>
      <c r="U28" s="140">
        <v>317525296</v>
      </c>
      <c r="V28" s="140">
        <v>2385015174</v>
      </c>
      <c r="W28" s="140">
        <v>51344423</v>
      </c>
      <c r="X28" s="140">
        <v>87826</v>
      </c>
      <c r="Y28" s="140">
        <v>360341</v>
      </c>
      <c r="Z28" s="140">
        <v>284295</v>
      </c>
      <c r="AA28" s="140">
        <v>31754</v>
      </c>
      <c r="AB28" s="140">
        <v>24943826332</v>
      </c>
      <c r="AC28" s="140">
        <v>2702540470</v>
      </c>
      <c r="AD28" s="140">
        <v>84369</v>
      </c>
      <c r="AE28" s="140">
        <v>6458465</v>
      </c>
      <c r="AF28" s="140">
        <v>100368072</v>
      </c>
      <c r="AG28" s="140">
        <v>6652</v>
      </c>
      <c r="AH28" s="140">
        <v>597</v>
      </c>
      <c r="AI28" s="140">
        <v>9184890</v>
      </c>
      <c r="AJ28" s="140">
        <v>8620</v>
      </c>
    </row>
    <row r="29" spans="1:36">
      <c r="A29" s="139">
        <v>2036</v>
      </c>
      <c r="B29" s="140">
        <v>391648</v>
      </c>
      <c r="C29" s="140">
        <v>199399</v>
      </c>
      <c r="D29" s="140">
        <v>188569</v>
      </c>
      <c r="E29" s="140">
        <v>10362</v>
      </c>
      <c r="F29" s="140">
        <v>74841</v>
      </c>
      <c r="G29" s="140">
        <v>4947</v>
      </c>
      <c r="H29" s="140">
        <v>49302</v>
      </c>
      <c r="I29" s="140">
        <v>21778074553</v>
      </c>
      <c r="J29" s="140">
        <v>17408344362</v>
      </c>
      <c r="K29" s="140">
        <v>133534247</v>
      </c>
      <c r="L29" s="140">
        <v>90572123</v>
      </c>
      <c r="M29" s="140">
        <v>224106370</v>
      </c>
      <c r="N29" s="140">
        <v>3585472598</v>
      </c>
      <c r="O29" s="140">
        <v>574475364</v>
      </c>
      <c r="P29" s="140">
        <v>2106409668</v>
      </c>
      <c r="Q29" s="140">
        <v>593326466</v>
      </c>
      <c r="R29" s="140">
        <v>66228886</v>
      </c>
      <c r="S29" s="140">
        <v>1593067311</v>
      </c>
      <c r="T29" s="140">
        <v>471166852</v>
      </c>
      <c r="U29" s="140">
        <v>336739518</v>
      </c>
      <c r="V29" s="140">
        <v>2490867101</v>
      </c>
      <c r="W29" s="140">
        <v>52757834</v>
      </c>
      <c r="X29" s="140">
        <v>88687</v>
      </c>
      <c r="Y29" s="140">
        <v>362171</v>
      </c>
      <c r="Z29" s="140">
        <v>285669</v>
      </c>
      <c r="AA29" s="140">
        <v>34151</v>
      </c>
      <c r="AB29" s="140">
        <v>26396099969</v>
      </c>
      <c r="AC29" s="140">
        <v>2827606619</v>
      </c>
      <c r="AD29" s="140">
        <v>85202</v>
      </c>
      <c r="AE29" s="140">
        <v>6849282</v>
      </c>
      <c r="AF29" s="140">
        <v>109458600</v>
      </c>
      <c r="AG29" s="140">
        <v>6927</v>
      </c>
      <c r="AH29" s="140">
        <v>561</v>
      </c>
      <c r="AI29" s="140">
        <v>9176552</v>
      </c>
      <c r="AJ29" s="140">
        <v>8723</v>
      </c>
    </row>
    <row r="30" spans="1:36">
      <c r="A30" s="139">
        <v>2037</v>
      </c>
      <c r="B30" s="140">
        <v>393931</v>
      </c>
      <c r="C30" s="140">
        <v>200183</v>
      </c>
      <c r="D30" s="140">
        <v>189248</v>
      </c>
      <c r="E30" s="140">
        <v>10377</v>
      </c>
      <c r="F30" s="140">
        <v>75729</v>
      </c>
      <c r="G30" s="140">
        <v>4884</v>
      </c>
      <c r="H30" s="140">
        <v>49664</v>
      </c>
      <c r="I30" s="140">
        <v>22750242190</v>
      </c>
      <c r="J30" s="140">
        <v>18164441251</v>
      </c>
      <c r="K30" s="140">
        <v>138461999</v>
      </c>
      <c r="L30" s="140">
        <v>94065739</v>
      </c>
      <c r="M30" s="140">
        <v>232527738</v>
      </c>
      <c r="N30" s="140">
        <v>3774755831</v>
      </c>
      <c r="O30" s="140">
        <v>599426561</v>
      </c>
      <c r="P30" s="140">
        <v>2197897391</v>
      </c>
      <c r="Q30" s="140">
        <v>619431647</v>
      </c>
      <c r="R30" s="140">
        <v>70638171</v>
      </c>
      <c r="S30" s="140">
        <v>1687196245</v>
      </c>
      <c r="T30" s="140">
        <v>498826732</v>
      </c>
      <c r="U30" s="140">
        <v>348441014</v>
      </c>
      <c r="V30" s="140">
        <v>2609425738</v>
      </c>
      <c r="W30" s="140">
        <v>53836688</v>
      </c>
      <c r="X30" s="140">
        <v>89568</v>
      </c>
      <c r="Y30" s="140">
        <v>363970</v>
      </c>
      <c r="Z30" s="140">
        <v>287204</v>
      </c>
      <c r="AA30" s="140">
        <v>37187</v>
      </c>
      <c r="AB30" s="140">
        <v>27419651215</v>
      </c>
      <c r="AC30" s="140">
        <v>2957866752</v>
      </c>
      <c r="AD30" s="140">
        <v>86106</v>
      </c>
      <c r="AE30" s="140">
        <v>7000180</v>
      </c>
      <c r="AF30" s="140">
        <v>116145543</v>
      </c>
      <c r="AG30" s="140">
        <v>7045</v>
      </c>
      <c r="AH30" s="140">
        <v>668</v>
      </c>
      <c r="AI30" s="140">
        <v>11763922</v>
      </c>
      <c r="AJ30" s="140">
        <v>9176</v>
      </c>
    </row>
    <row r="31" spans="1:36">
      <c r="A31" s="139">
        <v>2038</v>
      </c>
      <c r="B31" s="140">
        <v>395773</v>
      </c>
      <c r="C31" s="140">
        <v>201314</v>
      </c>
      <c r="D31" s="140">
        <v>190536</v>
      </c>
      <c r="E31" s="140">
        <v>10538</v>
      </c>
      <c r="F31" s="140">
        <v>76124</v>
      </c>
      <c r="G31" s="140">
        <v>4849</v>
      </c>
      <c r="H31" s="140">
        <v>50108</v>
      </c>
      <c r="I31" s="140">
        <v>23646222009</v>
      </c>
      <c r="J31" s="140">
        <v>18975249095</v>
      </c>
      <c r="K31" s="140">
        <v>145107019</v>
      </c>
      <c r="L31" s="140">
        <v>98747705</v>
      </c>
      <c r="M31" s="140">
        <v>243854724</v>
      </c>
      <c r="N31" s="140">
        <v>3964517739</v>
      </c>
      <c r="O31" s="140">
        <v>626183220</v>
      </c>
      <c r="P31" s="140">
        <v>2296005141</v>
      </c>
      <c r="Q31" s="140">
        <v>644595428</v>
      </c>
      <c r="R31" s="140">
        <v>78304454</v>
      </c>
      <c r="S31" s="140">
        <v>1787592552</v>
      </c>
      <c r="T31" s="140">
        <v>528726285</v>
      </c>
      <c r="U31" s="140">
        <v>365336103</v>
      </c>
      <c r="V31" s="140">
        <v>2722678355</v>
      </c>
      <c r="W31" s="140">
        <v>54777787</v>
      </c>
      <c r="X31" s="140">
        <v>90152</v>
      </c>
      <c r="Y31" s="140">
        <v>365412</v>
      </c>
      <c r="Z31" s="140">
        <v>288375</v>
      </c>
      <c r="AA31" s="140">
        <v>40651</v>
      </c>
      <c r="AB31" s="140">
        <v>29024059233</v>
      </c>
      <c r="AC31" s="140">
        <v>3088014458</v>
      </c>
      <c r="AD31" s="140">
        <v>86662</v>
      </c>
      <c r="AE31" s="140">
        <v>7259228</v>
      </c>
      <c r="AF31" s="140">
        <v>121488882</v>
      </c>
      <c r="AG31" s="140">
        <v>7076</v>
      </c>
      <c r="AH31" s="140">
        <v>704</v>
      </c>
      <c r="AI31" s="140">
        <v>12500963</v>
      </c>
      <c r="AJ31" s="140">
        <v>9509</v>
      </c>
    </row>
    <row r="32" spans="1:36">
      <c r="A32" s="139">
        <v>2039</v>
      </c>
      <c r="B32" s="140">
        <v>397898</v>
      </c>
      <c r="C32" s="140">
        <v>202282</v>
      </c>
      <c r="D32" s="140">
        <v>191533</v>
      </c>
      <c r="E32" s="140">
        <v>10671</v>
      </c>
      <c r="F32" s="140">
        <v>76526</v>
      </c>
      <c r="G32" s="140">
        <v>4758</v>
      </c>
      <c r="H32" s="140">
        <v>50061</v>
      </c>
      <c r="I32" s="140">
        <v>24795575068</v>
      </c>
      <c r="J32" s="140">
        <v>19753498900</v>
      </c>
      <c r="K32" s="140">
        <v>151342349</v>
      </c>
      <c r="L32" s="140">
        <v>103125259</v>
      </c>
      <c r="M32" s="140">
        <v>254467608</v>
      </c>
      <c r="N32" s="140">
        <v>4294417644</v>
      </c>
      <c r="O32" s="140">
        <v>651865464</v>
      </c>
      <c r="P32" s="140">
        <v>2390173367</v>
      </c>
      <c r="Q32" s="140">
        <v>674780131</v>
      </c>
      <c r="R32" s="140">
        <v>88157606</v>
      </c>
      <c r="S32" s="140">
        <v>1891757322</v>
      </c>
      <c r="T32" s="140">
        <v>559414256</v>
      </c>
      <c r="U32" s="140">
        <v>382628078</v>
      </c>
      <c r="V32" s="140">
        <v>2827711590</v>
      </c>
      <c r="W32" s="140">
        <v>55277948</v>
      </c>
      <c r="X32" s="140">
        <v>90699</v>
      </c>
      <c r="Y32" s="140">
        <v>367376</v>
      </c>
      <c r="Z32" s="140">
        <v>289986</v>
      </c>
      <c r="AA32" s="140">
        <v>43348</v>
      </c>
      <c r="AB32" s="140">
        <v>30655657622</v>
      </c>
      <c r="AC32" s="140">
        <v>3210339668</v>
      </c>
      <c r="AD32" s="140">
        <v>87197</v>
      </c>
      <c r="AE32" s="140">
        <v>7568383</v>
      </c>
      <c r="AF32" s="140">
        <v>128890885</v>
      </c>
      <c r="AG32" s="140">
        <v>7239</v>
      </c>
      <c r="AH32" s="140">
        <v>691</v>
      </c>
      <c r="AI32" s="140">
        <v>12083177</v>
      </c>
      <c r="AJ32" s="140">
        <v>9626</v>
      </c>
    </row>
    <row r="33" spans="1:36">
      <c r="A33" s="139">
        <v>2040</v>
      </c>
      <c r="B33" s="140">
        <v>400055</v>
      </c>
      <c r="C33" s="140">
        <v>203390</v>
      </c>
      <c r="D33" s="140">
        <v>192743</v>
      </c>
      <c r="E33" s="140">
        <v>10921</v>
      </c>
      <c r="F33" s="140">
        <v>77239</v>
      </c>
      <c r="G33" s="140">
        <v>4685</v>
      </c>
      <c r="H33" s="140">
        <v>50330</v>
      </c>
      <c r="I33" s="140">
        <v>25716822767</v>
      </c>
      <c r="J33" s="140">
        <v>20602738709</v>
      </c>
      <c r="K33" s="140">
        <v>158479727</v>
      </c>
      <c r="L33" s="140">
        <v>108222072</v>
      </c>
      <c r="M33" s="140">
        <v>266701799</v>
      </c>
      <c r="N33" s="140">
        <v>4399830576</v>
      </c>
      <c r="O33" s="140">
        <v>679890377</v>
      </c>
      <c r="P33" s="140">
        <v>2492931384</v>
      </c>
      <c r="Q33" s="140">
        <v>702888376</v>
      </c>
      <c r="R33" s="140">
        <v>91038823</v>
      </c>
      <c r="S33" s="140">
        <v>2001878302</v>
      </c>
      <c r="T33" s="140">
        <v>592292252</v>
      </c>
      <c r="U33" s="140">
        <v>407743558</v>
      </c>
      <c r="V33" s="140">
        <v>2947319725</v>
      </c>
      <c r="W33" s="140">
        <v>56228966</v>
      </c>
      <c r="X33" s="140">
        <v>91560</v>
      </c>
      <c r="Y33" s="140">
        <v>369479</v>
      </c>
      <c r="Z33" s="140">
        <v>291743</v>
      </c>
      <c r="AA33" s="140">
        <v>46846</v>
      </c>
      <c r="AB33" s="140">
        <v>31601832881</v>
      </c>
      <c r="AC33" s="140">
        <v>3355063283</v>
      </c>
      <c r="AD33" s="140">
        <v>88159</v>
      </c>
      <c r="AE33" s="140">
        <v>8118174</v>
      </c>
      <c r="AF33" s="140">
        <v>132379845</v>
      </c>
      <c r="AG33" s="140">
        <v>7133</v>
      </c>
      <c r="AH33" s="140">
        <v>788</v>
      </c>
      <c r="AI33" s="140">
        <v>14600138</v>
      </c>
      <c r="AJ33" s="140">
        <v>10182</v>
      </c>
    </row>
    <row r="34" spans="1:36">
      <c r="A34" s="139">
        <v>2041</v>
      </c>
      <c r="B34" s="140">
        <v>402101</v>
      </c>
      <c r="C34" s="140">
        <v>204649</v>
      </c>
      <c r="D34" s="140">
        <v>193998</v>
      </c>
      <c r="E34" s="140">
        <v>10963</v>
      </c>
      <c r="F34" s="140">
        <v>77465</v>
      </c>
      <c r="G34" s="140">
        <v>4665</v>
      </c>
      <c r="H34" s="140">
        <v>50813</v>
      </c>
      <c r="I34" s="140">
        <v>27081378545</v>
      </c>
      <c r="J34" s="140">
        <v>21586048332</v>
      </c>
      <c r="K34" s="140">
        <v>168267673</v>
      </c>
      <c r="L34" s="140">
        <v>115046889</v>
      </c>
      <c r="M34" s="140">
        <v>283314561</v>
      </c>
      <c r="N34" s="140">
        <v>4739895376</v>
      </c>
      <c r="O34" s="140">
        <v>712339595</v>
      </c>
      <c r="P34" s="140">
        <v>2611911848</v>
      </c>
      <c r="Q34" s="140">
        <v>739595355</v>
      </c>
      <c r="R34" s="140">
        <v>100913571</v>
      </c>
      <c r="S34" s="140">
        <v>2122055604</v>
      </c>
      <c r="T34" s="140">
        <v>627889255</v>
      </c>
      <c r="U34" s="140">
        <v>424737861</v>
      </c>
      <c r="V34" s="140">
        <v>3064633782</v>
      </c>
      <c r="W34" s="140">
        <v>58019206</v>
      </c>
      <c r="X34" s="140">
        <v>91998</v>
      </c>
      <c r="Y34" s="140">
        <v>371247</v>
      </c>
      <c r="Z34" s="140">
        <v>293060</v>
      </c>
      <c r="AA34" s="140">
        <v>49972</v>
      </c>
      <c r="AB34" s="140">
        <v>33477816174</v>
      </c>
      <c r="AC34" s="140">
        <v>3489371643</v>
      </c>
      <c r="AD34" s="140">
        <v>88428</v>
      </c>
      <c r="AE34" s="140">
        <v>8426799</v>
      </c>
      <c r="AF34" s="140">
        <v>136940241</v>
      </c>
      <c r="AG34" s="140">
        <v>7161</v>
      </c>
      <c r="AH34" s="140">
        <v>666</v>
      </c>
      <c r="AI34" s="140">
        <v>12726287</v>
      </c>
      <c r="AJ34" s="140">
        <v>10047</v>
      </c>
    </row>
    <row r="35" spans="1:36">
      <c r="A35" s="139">
        <v>2042</v>
      </c>
      <c r="B35" s="140">
        <v>404230</v>
      </c>
      <c r="C35" s="140">
        <v>205648</v>
      </c>
      <c r="D35" s="140">
        <v>195102</v>
      </c>
      <c r="E35" s="140">
        <v>11190</v>
      </c>
      <c r="F35" s="140">
        <v>77863</v>
      </c>
      <c r="G35" s="140">
        <v>4665</v>
      </c>
      <c r="H35" s="140">
        <v>51041</v>
      </c>
      <c r="I35" s="140">
        <v>28329613939</v>
      </c>
      <c r="J35" s="140">
        <v>22510916705</v>
      </c>
      <c r="K35" s="140">
        <v>175524042</v>
      </c>
      <c r="L35" s="140">
        <v>120194349</v>
      </c>
      <c r="M35" s="140">
        <v>295718391</v>
      </c>
      <c r="N35" s="140">
        <v>4949714850</v>
      </c>
      <c r="O35" s="140">
        <v>742860251</v>
      </c>
      <c r="P35" s="140">
        <v>2723820921</v>
      </c>
      <c r="Q35" s="140">
        <v>771800463</v>
      </c>
      <c r="R35" s="140">
        <v>107565742</v>
      </c>
      <c r="S35" s="140">
        <v>2247474649</v>
      </c>
      <c r="T35" s="140">
        <v>664188835</v>
      </c>
      <c r="U35" s="140">
        <v>450315794</v>
      </c>
      <c r="V35" s="140">
        <v>3188437252</v>
      </c>
      <c r="W35" s="140">
        <v>58689020</v>
      </c>
      <c r="X35" s="140">
        <v>92589</v>
      </c>
      <c r="Y35" s="140">
        <v>373352</v>
      </c>
      <c r="Z35" s="140">
        <v>294498</v>
      </c>
      <c r="AA35" s="140">
        <v>53871</v>
      </c>
      <c r="AB35" s="140">
        <v>34517984241</v>
      </c>
      <c r="AC35" s="140">
        <v>3638753046</v>
      </c>
      <c r="AD35" s="140">
        <v>89053</v>
      </c>
      <c r="AE35" s="140">
        <v>8862215</v>
      </c>
      <c r="AF35" s="140">
        <v>144120225</v>
      </c>
      <c r="AG35" s="140">
        <v>7161</v>
      </c>
      <c r="AH35" s="140">
        <v>715</v>
      </c>
      <c r="AI35" s="140">
        <v>14576399</v>
      </c>
      <c r="AJ35" s="140">
        <v>10284</v>
      </c>
    </row>
    <row r="36" spans="1:36">
      <c r="A36" s="139">
        <v>2043</v>
      </c>
      <c r="B36" s="140">
        <v>406173</v>
      </c>
      <c r="C36" s="140">
        <v>207038</v>
      </c>
      <c r="D36" s="140">
        <v>196586</v>
      </c>
      <c r="E36" s="140">
        <v>11281</v>
      </c>
      <c r="F36" s="140">
        <v>78452</v>
      </c>
      <c r="G36" s="140">
        <v>4501</v>
      </c>
      <c r="H36" s="140">
        <v>51381</v>
      </c>
      <c r="I36" s="140">
        <v>29360596635</v>
      </c>
      <c r="J36" s="140">
        <v>23352506391</v>
      </c>
      <c r="K36" s="140">
        <v>183400151</v>
      </c>
      <c r="L36" s="140">
        <v>125834411</v>
      </c>
      <c r="M36" s="140">
        <v>309234562</v>
      </c>
      <c r="N36" s="140">
        <v>5139833891</v>
      </c>
      <c r="O36" s="140">
        <v>770632711</v>
      </c>
      <c r="P36" s="140">
        <v>2825653273</v>
      </c>
      <c r="Q36" s="140">
        <v>800780192</v>
      </c>
      <c r="R36" s="140">
        <v>114353397</v>
      </c>
      <c r="S36" s="140">
        <v>2379684682</v>
      </c>
      <c r="T36" s="140">
        <v>703743780</v>
      </c>
      <c r="U36" s="140">
        <v>473679794</v>
      </c>
      <c r="V36" s="140">
        <v>3316593623</v>
      </c>
      <c r="W36" s="140">
        <v>58888212</v>
      </c>
      <c r="X36" s="140">
        <v>93120</v>
      </c>
      <c r="Y36" s="140">
        <v>375478</v>
      </c>
      <c r="Z36" s="140">
        <v>296322</v>
      </c>
      <c r="AA36" s="140">
        <v>56845</v>
      </c>
      <c r="AB36" s="140">
        <v>35817269516</v>
      </c>
      <c r="AC36" s="140">
        <v>3790273417</v>
      </c>
      <c r="AD36" s="140">
        <v>89733</v>
      </c>
      <c r="AE36" s="140">
        <v>9336229</v>
      </c>
      <c r="AF36" s="140">
        <v>149466176</v>
      </c>
      <c r="AG36" s="140">
        <v>7244</v>
      </c>
      <c r="AH36" s="140">
        <v>735</v>
      </c>
      <c r="AI36" s="140">
        <v>14879764</v>
      </c>
      <c r="AJ36" s="140">
        <v>10266</v>
      </c>
    </row>
    <row r="37" spans="1:36">
      <c r="A37" s="139">
        <v>2044</v>
      </c>
      <c r="B37" s="140">
        <v>408325</v>
      </c>
      <c r="C37" s="140">
        <v>207511</v>
      </c>
      <c r="D37" s="140">
        <v>197109</v>
      </c>
      <c r="E37" s="140">
        <v>11489</v>
      </c>
      <c r="F37" s="140">
        <v>78987</v>
      </c>
      <c r="G37" s="140">
        <v>4393</v>
      </c>
      <c r="H37" s="140">
        <v>51980</v>
      </c>
      <c r="I37" s="140">
        <v>30370853302</v>
      </c>
      <c r="J37" s="140">
        <v>24439308593</v>
      </c>
      <c r="K37" s="140">
        <v>193904093</v>
      </c>
      <c r="L37" s="140">
        <v>133262934</v>
      </c>
      <c r="M37" s="140">
        <v>327167028</v>
      </c>
      <c r="N37" s="140">
        <v>5277472644</v>
      </c>
      <c r="O37" s="140">
        <v>806497184</v>
      </c>
      <c r="P37" s="140">
        <v>2957156340</v>
      </c>
      <c r="Q37" s="140">
        <v>832702496</v>
      </c>
      <c r="R37" s="140">
        <v>121571747</v>
      </c>
      <c r="S37" s="140">
        <v>2523477298</v>
      </c>
      <c r="T37" s="140">
        <v>746542144</v>
      </c>
      <c r="U37" s="140">
        <v>503193585</v>
      </c>
      <c r="V37" s="140">
        <v>3463034295</v>
      </c>
      <c r="W37" s="140">
        <v>57951398</v>
      </c>
      <c r="X37" s="140">
        <v>93742</v>
      </c>
      <c r="Y37" s="140">
        <v>377282</v>
      </c>
      <c r="Z37" s="140">
        <v>297943</v>
      </c>
      <c r="AA37" s="140">
        <v>60649</v>
      </c>
      <c r="AB37" s="140">
        <v>37184215315</v>
      </c>
      <c r="AC37" s="140">
        <v>3966227880</v>
      </c>
      <c r="AD37" s="140">
        <v>90476</v>
      </c>
      <c r="AE37" s="140">
        <v>9897818</v>
      </c>
      <c r="AF37" s="140">
        <v>156233076</v>
      </c>
      <c r="AG37" s="140">
        <v>7255</v>
      </c>
      <c r="AH37" s="140">
        <v>751</v>
      </c>
      <c r="AI37" s="140">
        <v>17086020</v>
      </c>
      <c r="AJ37" s="140">
        <v>10259</v>
      </c>
    </row>
    <row r="38" spans="1:36">
      <c r="A38" s="139">
        <v>2045</v>
      </c>
      <c r="B38" s="140">
        <v>409829</v>
      </c>
      <c r="C38" s="140">
        <v>209862</v>
      </c>
      <c r="D38" s="140">
        <v>199458</v>
      </c>
      <c r="E38" s="140">
        <v>11628</v>
      </c>
      <c r="F38" s="140">
        <v>79333</v>
      </c>
      <c r="G38" s="140">
        <v>4491</v>
      </c>
      <c r="H38" s="140">
        <v>52342</v>
      </c>
      <c r="I38" s="140">
        <v>32350166081</v>
      </c>
      <c r="J38" s="140">
        <v>25800828597</v>
      </c>
      <c r="K38" s="140">
        <v>202738928</v>
      </c>
      <c r="L38" s="140">
        <v>139464582</v>
      </c>
      <c r="M38" s="140">
        <v>342203510</v>
      </c>
      <c r="N38" s="140">
        <v>5761306365</v>
      </c>
      <c r="O38" s="140">
        <v>851427344</v>
      </c>
      <c r="P38" s="140">
        <v>3121900260</v>
      </c>
      <c r="Q38" s="140">
        <v>883918329</v>
      </c>
      <c r="R38" s="140">
        <v>134053548</v>
      </c>
      <c r="S38" s="140">
        <v>2660264890</v>
      </c>
      <c r="T38" s="140">
        <v>787034799</v>
      </c>
      <c r="U38" s="140">
        <v>529860026</v>
      </c>
      <c r="V38" s="140">
        <v>3596283407</v>
      </c>
      <c r="W38" s="140">
        <v>62245289</v>
      </c>
      <c r="X38" s="140">
        <v>94148</v>
      </c>
      <c r="Y38" s="140">
        <v>378452</v>
      </c>
      <c r="Z38" s="140">
        <v>298904</v>
      </c>
      <c r="AA38" s="140">
        <v>64098</v>
      </c>
      <c r="AB38" s="140">
        <v>39607120102</v>
      </c>
      <c r="AC38" s="140">
        <v>4126143433</v>
      </c>
      <c r="AD38" s="140">
        <v>90961</v>
      </c>
      <c r="AE38" s="140">
        <v>10501826</v>
      </c>
      <c r="AF38" s="140">
        <v>161761255</v>
      </c>
      <c r="AG38" s="140">
        <v>7186</v>
      </c>
      <c r="AH38" s="140">
        <v>787</v>
      </c>
      <c r="AI38" s="140">
        <v>18636866</v>
      </c>
      <c r="AJ38" s="140">
        <v>10380</v>
      </c>
    </row>
    <row r="39" spans="1:36">
      <c r="A39" s="139">
        <v>2046</v>
      </c>
      <c r="B39" s="140">
        <v>411896</v>
      </c>
      <c r="C39" s="140">
        <v>210321</v>
      </c>
      <c r="D39" s="140">
        <v>199931</v>
      </c>
      <c r="E39" s="140">
        <v>11696</v>
      </c>
      <c r="F39" s="140">
        <v>79651</v>
      </c>
      <c r="G39" s="140">
        <v>4337</v>
      </c>
      <c r="H39" s="140">
        <v>52607</v>
      </c>
      <c r="I39" s="140">
        <v>33571101906</v>
      </c>
      <c r="J39" s="140">
        <v>26671359160</v>
      </c>
      <c r="K39" s="140">
        <v>213543175</v>
      </c>
      <c r="L39" s="140">
        <v>147026331</v>
      </c>
      <c r="M39" s="140">
        <v>360569506</v>
      </c>
      <c r="N39" s="140">
        <v>6040489414</v>
      </c>
      <c r="O39" s="140">
        <v>880154852</v>
      </c>
      <c r="P39" s="140">
        <v>3227234458</v>
      </c>
      <c r="Q39" s="140">
        <v>920760736</v>
      </c>
      <c r="R39" s="140">
        <v>145932454</v>
      </c>
      <c r="S39" s="140">
        <v>2821521421</v>
      </c>
      <c r="T39" s="140">
        <v>835734483</v>
      </c>
      <c r="U39" s="140">
        <v>551866211</v>
      </c>
      <c r="V39" s="140">
        <v>3740495257</v>
      </c>
      <c r="W39" s="140">
        <v>61011036</v>
      </c>
      <c r="X39" s="140">
        <v>94764</v>
      </c>
      <c r="Y39" s="140">
        <v>380801</v>
      </c>
      <c r="Z39" s="140">
        <v>300983</v>
      </c>
      <c r="AA39" s="140">
        <v>67126</v>
      </c>
      <c r="AB39" s="140">
        <v>41274724359</v>
      </c>
      <c r="AC39" s="140">
        <v>4292361468</v>
      </c>
      <c r="AD39" s="140">
        <v>91346</v>
      </c>
      <c r="AE39" s="140">
        <v>10932470</v>
      </c>
      <c r="AF39" s="140">
        <v>165295983</v>
      </c>
      <c r="AG39" s="140">
        <v>7090</v>
      </c>
      <c r="AH39" s="140">
        <v>792</v>
      </c>
      <c r="AI39" s="140">
        <v>20024241</v>
      </c>
      <c r="AJ39" s="140">
        <v>10402</v>
      </c>
    </row>
    <row r="40" spans="1:36">
      <c r="A40" s="139">
        <v>2047</v>
      </c>
      <c r="B40" s="140">
        <v>413509</v>
      </c>
      <c r="C40" s="140">
        <v>211175</v>
      </c>
      <c r="D40" s="140">
        <v>200882</v>
      </c>
      <c r="E40" s="140">
        <v>11857</v>
      </c>
      <c r="F40" s="140">
        <v>79897</v>
      </c>
      <c r="G40" s="140">
        <v>4307</v>
      </c>
      <c r="H40" s="140">
        <v>52921</v>
      </c>
      <c r="I40" s="140">
        <v>34808416809</v>
      </c>
      <c r="J40" s="140">
        <v>27806569293</v>
      </c>
      <c r="K40" s="140">
        <v>223260095</v>
      </c>
      <c r="L40" s="140">
        <v>153912724</v>
      </c>
      <c r="M40" s="140">
        <v>377172820</v>
      </c>
      <c r="N40" s="140">
        <v>6229059706</v>
      </c>
      <c r="O40" s="140">
        <v>917616787</v>
      </c>
      <c r="P40" s="140">
        <v>3364594884</v>
      </c>
      <c r="Q40" s="140">
        <v>952138490</v>
      </c>
      <c r="R40" s="140">
        <v>154407290</v>
      </c>
      <c r="S40" s="140">
        <v>2983851782</v>
      </c>
      <c r="T40" s="140">
        <v>883435893</v>
      </c>
      <c r="U40" s="140">
        <v>579065193</v>
      </c>
      <c r="V40" s="140">
        <v>3885787024</v>
      </c>
      <c r="W40" s="140">
        <v>62028520</v>
      </c>
      <c r="X40" s="140">
        <v>95227</v>
      </c>
      <c r="Y40" s="140">
        <v>381975</v>
      </c>
      <c r="Z40" s="140">
        <v>301801</v>
      </c>
      <c r="AA40" s="140">
        <v>71746</v>
      </c>
      <c r="AB40" s="140">
        <v>43025284811</v>
      </c>
      <c r="AC40" s="140">
        <v>4464852217</v>
      </c>
      <c r="AD40" s="140">
        <v>91754</v>
      </c>
      <c r="AE40" s="140">
        <v>11390212</v>
      </c>
      <c r="AF40" s="140">
        <v>171666545</v>
      </c>
      <c r="AG40" s="140">
        <v>7030</v>
      </c>
      <c r="AH40" s="140">
        <v>807</v>
      </c>
      <c r="AI40" s="140">
        <v>20798177</v>
      </c>
      <c r="AJ40" s="140">
        <v>10392</v>
      </c>
    </row>
    <row r="41" spans="1:36">
      <c r="A41" s="139">
        <v>2048</v>
      </c>
      <c r="B41" s="140">
        <v>415406</v>
      </c>
      <c r="C41" s="140">
        <v>211776</v>
      </c>
      <c r="D41" s="140">
        <v>201536</v>
      </c>
      <c r="E41" s="140">
        <v>12121</v>
      </c>
      <c r="F41" s="140">
        <v>80165</v>
      </c>
      <c r="G41" s="140">
        <v>4332</v>
      </c>
      <c r="H41" s="140">
        <v>53098</v>
      </c>
      <c r="I41" s="140">
        <v>36537915467</v>
      </c>
      <c r="J41" s="140">
        <v>29063440472</v>
      </c>
      <c r="K41" s="140">
        <v>233636660</v>
      </c>
      <c r="L41" s="140">
        <v>161290406</v>
      </c>
      <c r="M41" s="140">
        <v>394927066</v>
      </c>
      <c r="N41" s="140">
        <v>6633754742</v>
      </c>
      <c r="O41" s="140">
        <v>959093536</v>
      </c>
      <c r="P41" s="140">
        <v>3516676297</v>
      </c>
      <c r="Q41" s="140">
        <v>1000450092</v>
      </c>
      <c r="R41" s="140">
        <v>167784872</v>
      </c>
      <c r="S41" s="140">
        <v>3150779539</v>
      </c>
      <c r="T41" s="140">
        <v>932989497</v>
      </c>
      <c r="U41" s="140">
        <v>616587654</v>
      </c>
      <c r="V41" s="140">
        <v>4039742434</v>
      </c>
      <c r="W41" s="140">
        <v>64119766</v>
      </c>
      <c r="X41" s="140">
        <v>95718</v>
      </c>
      <c r="Y41" s="140">
        <v>383604</v>
      </c>
      <c r="Z41" s="140">
        <v>303266</v>
      </c>
      <c r="AA41" s="140">
        <v>75630</v>
      </c>
      <c r="AB41" s="140">
        <v>44897522755</v>
      </c>
      <c r="AC41" s="140">
        <v>4656330088</v>
      </c>
      <c r="AD41" s="140">
        <v>92286</v>
      </c>
      <c r="AE41" s="140">
        <v>12029625</v>
      </c>
      <c r="AF41" s="140">
        <v>180096308</v>
      </c>
      <c r="AG41" s="140">
        <v>7114</v>
      </c>
      <c r="AH41" s="140">
        <v>799</v>
      </c>
      <c r="AI41" s="140">
        <v>21107577</v>
      </c>
      <c r="AJ41" s="140">
        <v>10347</v>
      </c>
    </row>
    <row r="42" spans="1:36">
      <c r="A42" s="139">
        <v>2049</v>
      </c>
      <c r="B42" s="140">
        <v>417498</v>
      </c>
      <c r="C42" s="140">
        <v>213453</v>
      </c>
      <c r="D42" s="140">
        <v>203071</v>
      </c>
      <c r="E42" s="140">
        <v>12315</v>
      </c>
      <c r="F42" s="140">
        <v>80756</v>
      </c>
      <c r="G42" s="140">
        <v>4264</v>
      </c>
      <c r="H42" s="140">
        <v>53896</v>
      </c>
      <c r="I42" s="140">
        <v>38066868484</v>
      </c>
      <c r="J42" s="140">
        <v>30284215750</v>
      </c>
      <c r="K42" s="140">
        <v>248085835</v>
      </c>
      <c r="L42" s="140">
        <v>171382047</v>
      </c>
      <c r="M42" s="140">
        <v>419467882</v>
      </c>
      <c r="N42" s="140">
        <v>6991284263</v>
      </c>
      <c r="O42" s="140">
        <v>999379120</v>
      </c>
      <c r="P42" s="140">
        <v>3664390106</v>
      </c>
      <c r="Q42" s="140">
        <v>1043709440</v>
      </c>
      <c r="R42" s="140">
        <v>177516058</v>
      </c>
      <c r="S42" s="140">
        <v>3333667087</v>
      </c>
      <c r="T42" s="140">
        <v>986604150</v>
      </c>
      <c r="U42" s="140">
        <v>650803381</v>
      </c>
      <c r="V42" s="140">
        <v>4218200184</v>
      </c>
      <c r="W42" s="140">
        <v>66235136</v>
      </c>
      <c r="X42" s="140">
        <v>96345</v>
      </c>
      <c r="Y42" s="140">
        <v>385720</v>
      </c>
      <c r="Z42" s="140">
        <v>304848</v>
      </c>
      <c r="AA42" s="140">
        <v>79208</v>
      </c>
      <c r="AB42" s="140">
        <v>46883988473</v>
      </c>
      <c r="AC42" s="140">
        <v>4869003565</v>
      </c>
      <c r="AD42" s="140">
        <v>93072</v>
      </c>
      <c r="AE42" s="140">
        <v>12664634</v>
      </c>
      <c r="AF42" s="140">
        <v>193408283</v>
      </c>
      <c r="AG42" s="140">
        <v>7326</v>
      </c>
      <c r="AH42" s="140">
        <v>874</v>
      </c>
      <c r="AI42" s="140">
        <v>23338641</v>
      </c>
      <c r="AJ42" s="140">
        <v>10465</v>
      </c>
    </row>
    <row r="43" spans="1:36">
      <c r="A43" s="139">
        <v>2050</v>
      </c>
      <c r="B43" s="140">
        <v>419527</v>
      </c>
      <c r="C43" s="140">
        <v>214369</v>
      </c>
      <c r="D43" s="140">
        <v>204234</v>
      </c>
      <c r="E43" s="140">
        <v>12421</v>
      </c>
      <c r="F43" s="140">
        <v>81453</v>
      </c>
      <c r="G43" s="140">
        <v>4244</v>
      </c>
      <c r="H43" s="140">
        <v>54633</v>
      </c>
      <c r="I43" s="140">
        <v>39219573165</v>
      </c>
      <c r="J43" s="140">
        <v>31583032043</v>
      </c>
      <c r="K43" s="140">
        <v>260900044</v>
      </c>
      <c r="L43" s="140">
        <v>180384250</v>
      </c>
      <c r="M43" s="140">
        <v>441284294</v>
      </c>
      <c r="N43" s="140">
        <v>7089914784</v>
      </c>
      <c r="O43" s="140">
        <v>1042240057</v>
      </c>
      <c r="P43" s="140">
        <v>3821546877</v>
      </c>
      <c r="Q43" s="140">
        <v>1077006863</v>
      </c>
      <c r="R43" s="140">
        <v>188380748</v>
      </c>
      <c r="S43" s="140">
        <v>3524252643</v>
      </c>
      <c r="T43" s="140">
        <v>1043502471</v>
      </c>
      <c r="U43" s="140">
        <v>680560237</v>
      </c>
      <c r="V43" s="140">
        <v>4407519545</v>
      </c>
      <c r="W43" s="140">
        <v>67819183</v>
      </c>
      <c r="X43" s="140">
        <v>97186</v>
      </c>
      <c r="Y43" s="140">
        <v>387301</v>
      </c>
      <c r="Z43" s="140">
        <v>306080</v>
      </c>
      <c r="AA43" s="140">
        <v>83446</v>
      </c>
      <c r="AB43" s="140">
        <v>48316092557</v>
      </c>
      <c r="AC43" s="140">
        <v>5088079781</v>
      </c>
      <c r="AD43" s="140">
        <v>93874</v>
      </c>
      <c r="AE43" s="140">
        <v>13250508</v>
      </c>
      <c r="AF43" s="140">
        <v>206948278</v>
      </c>
      <c r="AG43" s="140">
        <v>7543</v>
      </c>
      <c r="AH43" s="140">
        <v>819</v>
      </c>
      <c r="AI43" s="140">
        <v>23652819</v>
      </c>
      <c r="AJ43" s="140">
        <v>10279</v>
      </c>
    </row>
    <row r="44" spans="1:36">
      <c r="A44" s="139">
        <v>2051</v>
      </c>
      <c r="B44" s="140">
        <v>421537</v>
      </c>
      <c r="C44" s="140">
        <v>215584</v>
      </c>
      <c r="D44" s="140">
        <v>205361</v>
      </c>
      <c r="E44" s="140">
        <v>12574</v>
      </c>
      <c r="F44" s="140">
        <v>81933</v>
      </c>
      <c r="G44" s="140">
        <v>4038</v>
      </c>
      <c r="H44" s="140">
        <v>54967</v>
      </c>
      <c r="I44" s="140">
        <v>41696100512</v>
      </c>
      <c r="J44" s="140">
        <v>33234381019</v>
      </c>
      <c r="K44" s="140">
        <v>273674534</v>
      </c>
      <c r="L44" s="140">
        <v>189341371</v>
      </c>
      <c r="M44" s="140">
        <v>463015904</v>
      </c>
      <c r="N44" s="140">
        <v>7792691732</v>
      </c>
      <c r="O44" s="140">
        <v>1096734574</v>
      </c>
      <c r="P44" s="140">
        <v>4021360103</v>
      </c>
      <c r="Q44" s="140">
        <v>1146578697</v>
      </c>
      <c r="R44" s="140">
        <v>209737082</v>
      </c>
      <c r="S44" s="140">
        <v>3718858223</v>
      </c>
      <c r="T44" s="140">
        <v>1099685772</v>
      </c>
      <c r="U44" s="140">
        <v>714719607</v>
      </c>
      <c r="V44" s="140">
        <v>4601112303</v>
      </c>
      <c r="W44" s="140">
        <v>66468398</v>
      </c>
      <c r="X44" s="140">
        <v>98039</v>
      </c>
      <c r="Y44" s="140">
        <v>388760</v>
      </c>
      <c r="Z44" s="140">
        <v>307063</v>
      </c>
      <c r="AA44" s="140">
        <v>86933</v>
      </c>
      <c r="AB44" s="140">
        <v>51716674649</v>
      </c>
      <c r="AC44" s="140">
        <v>5315831910</v>
      </c>
      <c r="AD44" s="140">
        <v>94507</v>
      </c>
      <c r="AE44" s="140">
        <v>13987063</v>
      </c>
      <c r="AF44" s="140">
        <v>217887804</v>
      </c>
      <c r="AG44" s="140">
        <v>7663</v>
      </c>
      <c r="AH44" s="140">
        <v>748</v>
      </c>
      <c r="AI44" s="140">
        <v>21916218</v>
      </c>
      <c r="AJ44" s="140">
        <v>10367</v>
      </c>
    </row>
    <row r="45" spans="1:36">
      <c r="A45" s="139">
        <v>2052</v>
      </c>
      <c r="B45" s="140">
        <v>423654</v>
      </c>
      <c r="C45" s="140">
        <v>216559</v>
      </c>
      <c r="D45" s="140">
        <v>206394</v>
      </c>
      <c r="E45" s="140">
        <v>12524</v>
      </c>
      <c r="F45" s="140">
        <v>82653</v>
      </c>
      <c r="G45" s="140">
        <v>4166</v>
      </c>
      <c r="H45" s="140">
        <v>55527</v>
      </c>
      <c r="I45" s="140">
        <v>42845958286</v>
      </c>
      <c r="J45" s="140">
        <v>34439548803</v>
      </c>
      <c r="K45" s="140">
        <v>287412278</v>
      </c>
      <c r="L45" s="140">
        <v>198996021</v>
      </c>
      <c r="M45" s="140">
        <v>486408299</v>
      </c>
      <c r="N45" s="140">
        <v>7821718155</v>
      </c>
      <c r="O45" s="140">
        <v>1136505110</v>
      </c>
      <c r="P45" s="140">
        <v>4167185405</v>
      </c>
      <c r="Q45" s="140">
        <v>1178247678</v>
      </c>
      <c r="R45" s="140">
        <v>217629179</v>
      </c>
      <c r="S45" s="140">
        <v>3933963276</v>
      </c>
      <c r="T45" s="140">
        <v>1163824363</v>
      </c>
      <c r="U45" s="140">
        <v>738970709</v>
      </c>
      <c r="V45" s="140">
        <v>4808620558</v>
      </c>
      <c r="W45" s="140">
        <v>70485111</v>
      </c>
      <c r="X45" s="140">
        <v>98686</v>
      </c>
      <c r="Y45" s="140">
        <v>390960</v>
      </c>
      <c r="Z45" s="140">
        <v>308937</v>
      </c>
      <c r="AA45" s="140">
        <v>91232</v>
      </c>
      <c r="AB45" s="140">
        <v>52877867623</v>
      </c>
      <c r="AC45" s="140">
        <v>5547591266</v>
      </c>
      <c r="AD45" s="140">
        <v>95177</v>
      </c>
      <c r="AE45" s="140">
        <v>14417319</v>
      </c>
      <c r="AF45" s="140">
        <v>225338330</v>
      </c>
      <c r="AG45" s="140">
        <v>7697</v>
      </c>
      <c r="AH45" s="140">
        <v>735</v>
      </c>
      <c r="AI45" s="140">
        <v>22617148</v>
      </c>
      <c r="AJ45" s="140">
        <v>10294</v>
      </c>
    </row>
    <row r="46" spans="1:36">
      <c r="A46" s="139">
        <v>2053</v>
      </c>
      <c r="B46" s="140">
        <v>425630</v>
      </c>
      <c r="C46" s="140">
        <v>217443</v>
      </c>
      <c r="D46" s="140">
        <v>207333</v>
      </c>
      <c r="E46" s="140">
        <v>12582</v>
      </c>
      <c r="F46" s="140">
        <v>83257</v>
      </c>
      <c r="G46" s="140">
        <v>4061</v>
      </c>
      <c r="H46" s="140">
        <v>55974</v>
      </c>
      <c r="I46" s="140">
        <v>45169583818</v>
      </c>
      <c r="J46" s="140">
        <v>36034372181</v>
      </c>
      <c r="K46" s="140">
        <v>301004645</v>
      </c>
      <c r="L46" s="140">
        <v>208579593</v>
      </c>
      <c r="M46" s="140">
        <v>509584238</v>
      </c>
      <c r="N46" s="140">
        <v>8420399333</v>
      </c>
      <c r="O46" s="140">
        <v>1189134282</v>
      </c>
      <c r="P46" s="140">
        <v>4360159034</v>
      </c>
      <c r="Q46" s="140">
        <v>1243933426</v>
      </c>
      <c r="R46" s="140">
        <v>236458632</v>
      </c>
      <c r="S46" s="140">
        <v>4156163325</v>
      </c>
      <c r="T46" s="140">
        <v>1229854448</v>
      </c>
      <c r="U46" s="140">
        <v>768310910</v>
      </c>
      <c r="V46" s="140">
        <v>5017730375</v>
      </c>
      <c r="W46" s="140">
        <v>70291505</v>
      </c>
      <c r="X46" s="140">
        <v>99442</v>
      </c>
      <c r="Y46" s="140">
        <v>392652</v>
      </c>
      <c r="Z46" s="140">
        <v>310205</v>
      </c>
      <c r="AA46" s="140">
        <v>96851</v>
      </c>
      <c r="AB46" s="140">
        <v>55737355673</v>
      </c>
      <c r="AC46" s="140">
        <v>5786041286</v>
      </c>
      <c r="AD46" s="140">
        <v>95840</v>
      </c>
      <c r="AE46" s="140">
        <v>15081943</v>
      </c>
      <c r="AF46" s="140">
        <v>231332294</v>
      </c>
      <c r="AG46" s="140">
        <v>7606</v>
      </c>
      <c r="AH46" s="140">
        <v>868</v>
      </c>
      <c r="AI46" s="140">
        <v>27507832</v>
      </c>
      <c r="AJ46" s="140">
        <v>10787</v>
      </c>
    </row>
    <row r="47" spans="1:36">
      <c r="A47" s="139">
        <v>2054</v>
      </c>
      <c r="B47" s="140">
        <v>427684</v>
      </c>
      <c r="C47" s="140">
        <v>218204</v>
      </c>
      <c r="D47" s="140">
        <v>208037</v>
      </c>
      <c r="E47" s="140">
        <v>12537</v>
      </c>
      <c r="F47" s="140">
        <v>84013</v>
      </c>
      <c r="G47" s="140">
        <v>3945</v>
      </c>
      <c r="H47" s="140">
        <v>56883</v>
      </c>
      <c r="I47" s="140">
        <v>46814982756</v>
      </c>
      <c r="J47" s="140">
        <v>37453329685</v>
      </c>
      <c r="K47" s="140">
        <v>319618172</v>
      </c>
      <c r="L47" s="140">
        <v>221590758</v>
      </c>
      <c r="M47" s="140">
        <v>541208929</v>
      </c>
      <c r="N47" s="140">
        <v>8751463673</v>
      </c>
      <c r="O47" s="140">
        <v>1235959880</v>
      </c>
      <c r="P47" s="140">
        <v>4531852892</v>
      </c>
      <c r="Q47" s="140">
        <v>1289610286</v>
      </c>
      <c r="R47" s="140">
        <v>250583080</v>
      </c>
      <c r="S47" s="140">
        <v>4383436929</v>
      </c>
      <c r="T47" s="140">
        <v>1296380847</v>
      </c>
      <c r="U47" s="140">
        <v>794696268</v>
      </c>
      <c r="V47" s="140">
        <v>5253299416</v>
      </c>
      <c r="W47" s="140">
        <v>70657612</v>
      </c>
      <c r="X47" s="140">
        <v>100202</v>
      </c>
      <c r="Y47" s="140">
        <v>394615</v>
      </c>
      <c r="Z47" s="140">
        <v>311831</v>
      </c>
      <c r="AA47" s="140">
        <v>100041</v>
      </c>
      <c r="AB47" s="140">
        <v>57640868578</v>
      </c>
      <c r="AC47" s="140">
        <v>6047995684</v>
      </c>
      <c r="AD47" s="140">
        <v>96549</v>
      </c>
      <c r="AE47" s="140">
        <v>15695251</v>
      </c>
      <c r="AF47" s="140">
        <v>235250097</v>
      </c>
      <c r="AG47" s="140">
        <v>7522</v>
      </c>
      <c r="AH47" s="140">
        <v>918</v>
      </c>
      <c r="AI47" s="140">
        <v>30329377</v>
      </c>
      <c r="AJ47" s="140">
        <v>10946</v>
      </c>
    </row>
    <row r="48" spans="1:36">
      <c r="A48" s="139">
        <v>2055</v>
      </c>
      <c r="B48" s="140">
        <v>429780</v>
      </c>
      <c r="C48" s="140">
        <v>219677</v>
      </c>
      <c r="D48" s="140">
        <v>209416</v>
      </c>
      <c r="E48" s="140">
        <v>12572</v>
      </c>
      <c r="F48" s="140">
        <v>84728</v>
      </c>
      <c r="G48" s="140">
        <v>3937</v>
      </c>
      <c r="H48" s="140">
        <v>57485</v>
      </c>
      <c r="I48" s="140">
        <v>48867251043</v>
      </c>
      <c r="J48" s="140">
        <v>38961050856</v>
      </c>
      <c r="K48" s="140">
        <v>337673646</v>
      </c>
      <c r="L48" s="140">
        <v>234292057</v>
      </c>
      <c r="M48" s="140">
        <v>571965703</v>
      </c>
      <c r="N48" s="140">
        <v>9302989132</v>
      </c>
      <c r="O48" s="140">
        <v>1285714678</v>
      </c>
      <c r="P48" s="140">
        <v>4714287154</v>
      </c>
      <c r="Q48" s="140">
        <v>1343176628</v>
      </c>
      <c r="R48" s="140">
        <v>274298261</v>
      </c>
      <c r="S48" s="140">
        <v>4634250549</v>
      </c>
      <c r="T48" s="140">
        <v>1370633180</v>
      </c>
      <c r="U48" s="140">
        <v>829383304</v>
      </c>
      <c r="V48" s="140">
        <v>5501288372</v>
      </c>
      <c r="W48" s="140">
        <v>73947598</v>
      </c>
      <c r="X48" s="140">
        <v>100924</v>
      </c>
      <c r="Y48" s="140">
        <v>396845</v>
      </c>
      <c r="Z48" s="140">
        <v>313439</v>
      </c>
      <c r="AA48" s="140">
        <v>104619</v>
      </c>
      <c r="AB48" s="140">
        <v>60852403675</v>
      </c>
      <c r="AC48" s="140">
        <v>6330671676</v>
      </c>
      <c r="AD48" s="140">
        <v>97300</v>
      </c>
      <c r="AE48" s="140">
        <v>16438377</v>
      </c>
      <c r="AF48" s="140">
        <v>245456007</v>
      </c>
      <c r="AG48" s="140">
        <v>7557</v>
      </c>
      <c r="AH48" s="140">
        <v>931</v>
      </c>
      <c r="AI48" s="140">
        <v>32776878</v>
      </c>
      <c r="AJ48" s="140">
        <v>10661</v>
      </c>
    </row>
    <row r="49" spans="1:36">
      <c r="A49" s="139">
        <v>2056</v>
      </c>
      <c r="B49" s="140">
        <v>431882</v>
      </c>
      <c r="C49" s="140">
        <v>220190</v>
      </c>
      <c r="D49" s="140">
        <v>209990</v>
      </c>
      <c r="E49" s="140">
        <v>12499</v>
      </c>
      <c r="F49" s="140">
        <v>85435</v>
      </c>
      <c r="G49" s="140">
        <v>3950</v>
      </c>
      <c r="H49" s="140">
        <v>57432</v>
      </c>
      <c r="I49" s="140">
        <v>50611863408</v>
      </c>
      <c r="J49" s="140">
        <v>40752928367</v>
      </c>
      <c r="K49" s="140">
        <v>353502428</v>
      </c>
      <c r="L49" s="140">
        <v>245519293</v>
      </c>
      <c r="M49" s="140">
        <v>599021721</v>
      </c>
      <c r="N49" s="140">
        <v>9444303344</v>
      </c>
      <c r="O49" s="140">
        <v>1344846636</v>
      </c>
      <c r="P49" s="140">
        <v>4931104332</v>
      </c>
      <c r="Q49" s="140">
        <v>1394165248</v>
      </c>
      <c r="R49" s="140">
        <v>281087821</v>
      </c>
      <c r="S49" s="140">
        <v>4888991517</v>
      </c>
      <c r="T49" s="140">
        <v>1447081384</v>
      </c>
      <c r="U49" s="140">
        <v>857083094</v>
      </c>
      <c r="V49" s="140">
        <v>5757670925</v>
      </c>
      <c r="W49" s="140">
        <v>76626081</v>
      </c>
      <c r="X49" s="140">
        <v>101843</v>
      </c>
      <c r="Y49" s="140">
        <v>398479</v>
      </c>
      <c r="Z49" s="140">
        <v>314834</v>
      </c>
      <c r="AA49" s="140">
        <v>108484</v>
      </c>
      <c r="AB49" s="140">
        <v>62446643856</v>
      </c>
      <c r="AC49" s="140">
        <v>6614754019</v>
      </c>
      <c r="AD49" s="140">
        <v>97934</v>
      </c>
      <c r="AE49" s="140">
        <v>17073095</v>
      </c>
      <c r="AF49" s="140">
        <v>254221422</v>
      </c>
      <c r="AG49" s="140">
        <v>7541</v>
      </c>
      <c r="AH49" s="140">
        <v>908</v>
      </c>
      <c r="AI49" s="140">
        <v>31456428</v>
      </c>
      <c r="AJ49" s="140">
        <v>10491</v>
      </c>
    </row>
    <row r="50" spans="1:36">
      <c r="A50" s="139">
        <v>2057</v>
      </c>
      <c r="B50" s="140">
        <v>433840</v>
      </c>
      <c r="C50" s="140">
        <v>221705</v>
      </c>
      <c r="D50" s="140">
        <v>211304</v>
      </c>
      <c r="E50" s="140">
        <v>12398</v>
      </c>
      <c r="F50" s="140">
        <v>86399</v>
      </c>
      <c r="G50" s="140">
        <v>3761</v>
      </c>
      <c r="H50" s="140">
        <v>58617</v>
      </c>
      <c r="I50" s="140">
        <v>53476462011</v>
      </c>
      <c r="J50" s="140">
        <v>42768533979</v>
      </c>
      <c r="K50" s="140">
        <v>377982261</v>
      </c>
      <c r="L50" s="140">
        <v>262603370</v>
      </c>
      <c r="M50" s="140">
        <v>640585631</v>
      </c>
      <c r="N50" s="140">
        <v>10244029010</v>
      </c>
      <c r="O50" s="140">
        <v>1411361621</v>
      </c>
      <c r="P50" s="140">
        <v>5174992611</v>
      </c>
      <c r="Q50" s="140">
        <v>1471196533</v>
      </c>
      <c r="R50" s="140">
        <v>309931306</v>
      </c>
      <c r="S50" s="140">
        <v>5144371678</v>
      </c>
      <c r="T50" s="140">
        <v>1522094864</v>
      </c>
      <c r="U50" s="140">
        <v>883930920</v>
      </c>
      <c r="V50" s="140">
        <v>6046519178</v>
      </c>
      <c r="W50" s="140">
        <v>73568356</v>
      </c>
      <c r="X50" s="140">
        <v>102525</v>
      </c>
      <c r="Y50" s="140">
        <v>399722</v>
      </c>
      <c r="Z50" s="140">
        <v>315823</v>
      </c>
      <c r="AA50" s="140">
        <v>112618</v>
      </c>
      <c r="AB50" s="140">
        <v>66550577589</v>
      </c>
      <c r="AC50" s="140">
        <v>6930450098</v>
      </c>
      <c r="AD50" s="140">
        <v>98797</v>
      </c>
      <c r="AE50" s="140">
        <v>17643261</v>
      </c>
      <c r="AF50" s="140">
        <v>269173990</v>
      </c>
      <c r="AG50" s="140">
        <v>7667</v>
      </c>
      <c r="AH50" s="140">
        <v>841</v>
      </c>
      <c r="AI50" s="140">
        <v>29959220</v>
      </c>
      <c r="AJ50" s="140">
        <v>10181</v>
      </c>
    </row>
    <row r="51" spans="1:36">
      <c r="A51" s="139">
        <v>2058</v>
      </c>
      <c r="B51" s="140">
        <v>436051</v>
      </c>
      <c r="C51" s="140">
        <v>222627</v>
      </c>
      <c r="D51" s="140">
        <v>212288</v>
      </c>
      <c r="E51" s="140">
        <v>12416</v>
      </c>
      <c r="F51" s="140">
        <v>86948</v>
      </c>
      <c r="G51" s="140">
        <v>3804</v>
      </c>
      <c r="H51" s="140">
        <v>58788</v>
      </c>
      <c r="I51" s="140">
        <v>55532926752</v>
      </c>
      <c r="J51" s="140">
        <v>44503561921</v>
      </c>
      <c r="K51" s="140">
        <v>394832729</v>
      </c>
      <c r="L51" s="140">
        <v>274363545</v>
      </c>
      <c r="M51" s="140">
        <v>669196274</v>
      </c>
      <c r="N51" s="140">
        <v>10702710464</v>
      </c>
      <c r="O51" s="140">
        <v>1468617543</v>
      </c>
      <c r="P51" s="140">
        <v>5384930992</v>
      </c>
      <c r="Q51" s="140">
        <v>1526933380</v>
      </c>
      <c r="R51" s="140">
        <v>331167626</v>
      </c>
      <c r="S51" s="140">
        <v>5441486702</v>
      </c>
      <c r="T51" s="140">
        <v>1608907745</v>
      </c>
      <c r="U51" s="140">
        <v>919002999</v>
      </c>
      <c r="V51" s="140">
        <v>6330860836</v>
      </c>
      <c r="W51" s="140">
        <v>77352485</v>
      </c>
      <c r="X51" s="140">
        <v>103321</v>
      </c>
      <c r="Y51" s="140">
        <v>402214</v>
      </c>
      <c r="Z51" s="140">
        <v>317638</v>
      </c>
      <c r="AA51" s="140">
        <v>116554</v>
      </c>
      <c r="AB51" s="140">
        <v>69451059181</v>
      </c>
      <c r="AC51" s="140">
        <v>7249863836</v>
      </c>
      <c r="AD51" s="140">
        <v>99364</v>
      </c>
      <c r="AE51" s="140">
        <v>18380060</v>
      </c>
      <c r="AF51" s="140">
        <v>281426490</v>
      </c>
      <c r="AG51" s="140">
        <v>7686</v>
      </c>
      <c r="AH51" s="140">
        <v>822</v>
      </c>
      <c r="AI51" s="140">
        <v>31606040</v>
      </c>
      <c r="AJ51" s="140">
        <v>10332</v>
      </c>
    </row>
    <row r="52" spans="1:36">
      <c r="A52" s="139">
        <v>2059</v>
      </c>
      <c r="B52" s="140">
        <v>438115</v>
      </c>
      <c r="C52" s="140">
        <v>222979</v>
      </c>
      <c r="D52" s="140">
        <v>212582</v>
      </c>
      <c r="E52" s="140">
        <v>12446</v>
      </c>
      <c r="F52" s="140">
        <v>87764</v>
      </c>
      <c r="G52" s="140">
        <v>3847</v>
      </c>
      <c r="H52" s="140">
        <v>59292</v>
      </c>
      <c r="I52" s="140">
        <v>57281518951</v>
      </c>
      <c r="J52" s="140">
        <v>46118291721</v>
      </c>
      <c r="K52" s="140">
        <v>418360051</v>
      </c>
      <c r="L52" s="140">
        <v>290864138</v>
      </c>
      <c r="M52" s="140">
        <v>709224189</v>
      </c>
      <c r="N52" s="140">
        <v>11001438841</v>
      </c>
      <c r="O52" s="140">
        <v>1521903627</v>
      </c>
      <c r="P52" s="140">
        <v>5580313298</v>
      </c>
      <c r="Q52" s="140">
        <v>1572048150</v>
      </c>
      <c r="R52" s="140">
        <v>346397794</v>
      </c>
      <c r="S52" s="140">
        <v>5743280516</v>
      </c>
      <c r="T52" s="140">
        <v>1698167177</v>
      </c>
      <c r="U52" s="140">
        <v>953886679</v>
      </c>
      <c r="V52" s="140">
        <v>6640162944</v>
      </c>
      <c r="W52" s="140">
        <v>79651190</v>
      </c>
      <c r="X52" s="140">
        <v>104131</v>
      </c>
      <c r="Y52" s="140">
        <v>404246</v>
      </c>
      <c r="Z52" s="140">
        <v>319267</v>
      </c>
      <c r="AA52" s="140">
        <v>121478</v>
      </c>
      <c r="AB52" s="140">
        <v>71399871880</v>
      </c>
      <c r="AC52" s="140">
        <v>7594049623</v>
      </c>
      <c r="AD52" s="140">
        <v>100210</v>
      </c>
      <c r="AE52" s="140">
        <v>19020500</v>
      </c>
      <c r="AF52" s="140">
        <v>293815030</v>
      </c>
      <c r="AG52" s="140">
        <v>7754</v>
      </c>
      <c r="AH52" s="140">
        <v>808</v>
      </c>
      <c r="AI52" s="140">
        <v>32804996</v>
      </c>
      <c r="AJ52" s="140">
        <v>10548</v>
      </c>
    </row>
    <row r="53" spans="1:36">
      <c r="A53" s="139">
        <v>2060</v>
      </c>
      <c r="B53" s="140">
        <v>440330</v>
      </c>
      <c r="C53" s="140">
        <v>224529</v>
      </c>
      <c r="D53" s="140">
        <v>214251</v>
      </c>
      <c r="E53" s="140">
        <v>12459</v>
      </c>
      <c r="F53" s="140">
        <v>88392</v>
      </c>
      <c r="G53" s="140">
        <v>3738</v>
      </c>
      <c r="H53" s="140">
        <v>59831</v>
      </c>
      <c r="I53" s="140">
        <v>60756035259</v>
      </c>
      <c r="J53" s="140">
        <v>48398345457</v>
      </c>
      <c r="K53" s="140">
        <v>440976262</v>
      </c>
      <c r="L53" s="140">
        <v>306819069</v>
      </c>
      <c r="M53" s="140">
        <v>747795331</v>
      </c>
      <c r="N53" s="140">
        <v>11924026036</v>
      </c>
      <c r="O53" s="140">
        <v>1597145400</v>
      </c>
      <c r="P53" s="140">
        <v>5856199800</v>
      </c>
      <c r="Q53" s="140">
        <v>1669281395</v>
      </c>
      <c r="R53" s="140">
        <v>377939208</v>
      </c>
      <c r="S53" s="140">
        <v>6046813114</v>
      </c>
      <c r="T53" s="140">
        <v>1788551817</v>
      </c>
      <c r="U53" s="140">
        <v>994133448</v>
      </c>
      <c r="V53" s="140">
        <v>6944200622</v>
      </c>
      <c r="W53" s="140">
        <v>80393236</v>
      </c>
      <c r="X53" s="140">
        <v>104615</v>
      </c>
      <c r="Y53" s="140">
        <v>405945</v>
      </c>
      <c r="Z53" s="140">
        <v>320649</v>
      </c>
      <c r="AA53" s="140">
        <v>124809</v>
      </c>
      <c r="AB53" s="140">
        <v>76191577186</v>
      </c>
      <c r="AC53" s="140">
        <v>7938334070</v>
      </c>
      <c r="AD53" s="140">
        <v>100851</v>
      </c>
      <c r="AE53" s="140">
        <v>19813080</v>
      </c>
      <c r="AF53" s="140">
        <v>304863283</v>
      </c>
      <c r="AG53" s="140">
        <v>7742</v>
      </c>
      <c r="AH53" s="140">
        <v>827</v>
      </c>
      <c r="AI53" s="140">
        <v>34464901</v>
      </c>
      <c r="AJ53" s="140">
        <v>10578</v>
      </c>
    </row>
    <row r="54" spans="1:36">
      <c r="A54" s="139">
        <v>2061</v>
      </c>
      <c r="B54" s="140">
        <v>442519</v>
      </c>
      <c r="C54" s="140">
        <v>224934</v>
      </c>
      <c r="D54" s="140">
        <v>214698</v>
      </c>
      <c r="E54" s="140">
        <v>12529</v>
      </c>
      <c r="F54" s="140">
        <v>89181</v>
      </c>
      <c r="G54" s="140">
        <v>3678</v>
      </c>
      <c r="H54" s="140">
        <v>60422</v>
      </c>
      <c r="I54" s="140">
        <v>62280720184</v>
      </c>
      <c r="J54" s="140">
        <v>50005824095</v>
      </c>
      <c r="K54" s="140">
        <v>462972061</v>
      </c>
      <c r="L54" s="140">
        <v>322172826</v>
      </c>
      <c r="M54" s="140">
        <v>785144887</v>
      </c>
      <c r="N54" s="140">
        <v>11984790084</v>
      </c>
      <c r="O54" s="140">
        <v>1650192195</v>
      </c>
      <c r="P54" s="140">
        <v>6050704716</v>
      </c>
      <c r="Q54" s="140">
        <v>1713634423</v>
      </c>
      <c r="R54" s="140">
        <v>391072797</v>
      </c>
      <c r="S54" s="140">
        <v>6385516942</v>
      </c>
      <c r="T54" s="140">
        <v>1887644054</v>
      </c>
      <c r="U54" s="140">
        <v>1037830620</v>
      </c>
      <c r="V54" s="140">
        <v>7282833619</v>
      </c>
      <c r="W54" s="140">
        <v>80369836</v>
      </c>
      <c r="X54" s="140">
        <v>105571</v>
      </c>
      <c r="Y54" s="140">
        <v>408365</v>
      </c>
      <c r="Z54" s="140">
        <v>322530</v>
      </c>
      <c r="AA54" s="140">
        <v>129364</v>
      </c>
      <c r="AB54" s="140">
        <v>77152235687</v>
      </c>
      <c r="AC54" s="140">
        <v>8320664239</v>
      </c>
      <c r="AD54" s="140">
        <v>101710</v>
      </c>
      <c r="AE54" s="140">
        <v>20746234</v>
      </c>
      <c r="AF54" s="140">
        <v>322764437</v>
      </c>
      <c r="AG54" s="140">
        <v>7881</v>
      </c>
      <c r="AH54" s="140">
        <v>784</v>
      </c>
      <c r="AI54" s="140">
        <v>33673280</v>
      </c>
      <c r="AJ54" s="140">
        <v>10490</v>
      </c>
    </row>
    <row r="55" spans="1:36">
      <c r="A55" s="139">
        <v>2062</v>
      </c>
      <c r="B55" s="140">
        <v>444613</v>
      </c>
      <c r="C55" s="140">
        <v>225883</v>
      </c>
      <c r="D55" s="140">
        <v>215597</v>
      </c>
      <c r="E55" s="140">
        <v>12597</v>
      </c>
      <c r="F55" s="140">
        <v>89858</v>
      </c>
      <c r="G55" s="140">
        <v>3680</v>
      </c>
      <c r="H55" s="140">
        <v>61112</v>
      </c>
      <c r="I55" s="140">
        <v>65694722667</v>
      </c>
      <c r="J55" s="140">
        <v>52341078466</v>
      </c>
      <c r="K55" s="140">
        <v>487087552</v>
      </c>
      <c r="L55" s="140">
        <v>338963635</v>
      </c>
      <c r="M55" s="140">
        <v>826051187</v>
      </c>
      <c r="N55" s="140">
        <v>13093195288</v>
      </c>
      <c r="O55" s="140">
        <v>1727255589</v>
      </c>
      <c r="P55" s="140">
        <v>6333270494</v>
      </c>
      <c r="Q55" s="140">
        <v>1808973554</v>
      </c>
      <c r="R55" s="140">
        <v>424626523</v>
      </c>
      <c r="S55" s="140">
        <v>6743318461</v>
      </c>
      <c r="T55" s="140">
        <v>1993294228</v>
      </c>
      <c r="U55" s="140">
        <v>1080748199</v>
      </c>
      <c r="V55" s="140">
        <v>7624217518</v>
      </c>
      <c r="W55" s="140">
        <v>83110024</v>
      </c>
      <c r="X55" s="140">
        <v>106269</v>
      </c>
      <c r="Y55" s="140">
        <v>410301</v>
      </c>
      <c r="Z55" s="140">
        <v>324041</v>
      </c>
      <c r="AA55" s="140">
        <v>133956</v>
      </c>
      <c r="AB55" s="140">
        <v>82581545814</v>
      </c>
      <c r="AC55" s="140">
        <v>8704965718</v>
      </c>
      <c r="AD55" s="140">
        <v>102455</v>
      </c>
      <c r="AE55" s="140">
        <v>21744654</v>
      </c>
      <c r="AF55" s="140">
        <v>338755896</v>
      </c>
      <c r="AG55" s="140">
        <v>7915</v>
      </c>
      <c r="AH55" s="140">
        <v>782</v>
      </c>
      <c r="AI55" s="140">
        <v>34328743</v>
      </c>
      <c r="AJ55" s="140">
        <v>10392</v>
      </c>
    </row>
    <row r="56" spans="1:36">
      <c r="A56" s="139">
        <v>2063</v>
      </c>
      <c r="B56" s="140">
        <v>446637</v>
      </c>
      <c r="C56" s="140">
        <v>227081</v>
      </c>
      <c r="D56" s="140">
        <v>216704</v>
      </c>
      <c r="E56" s="140">
        <v>12793</v>
      </c>
      <c r="F56" s="140">
        <v>90498</v>
      </c>
      <c r="G56" s="140">
        <v>3640</v>
      </c>
      <c r="H56" s="140">
        <v>61732</v>
      </c>
      <c r="I56" s="140">
        <v>67719216641</v>
      </c>
      <c r="J56" s="140">
        <v>54308994657</v>
      </c>
      <c r="K56" s="140">
        <v>515587069</v>
      </c>
      <c r="L56" s="140">
        <v>358869727</v>
      </c>
      <c r="M56" s="140">
        <v>874456796</v>
      </c>
      <c r="N56" s="140">
        <v>13120755048</v>
      </c>
      <c r="O56" s="140">
        <v>1792196824</v>
      </c>
      <c r="P56" s="140">
        <v>6571388353</v>
      </c>
      <c r="Q56" s="140">
        <v>1860213825</v>
      </c>
      <c r="R56" s="140">
        <v>439100977</v>
      </c>
      <c r="S56" s="140">
        <v>7083924618</v>
      </c>
      <c r="T56" s="140">
        <v>2093346321</v>
      </c>
      <c r="U56" s="140">
        <v>1139511451</v>
      </c>
      <c r="V56" s="140">
        <v>7970433290</v>
      </c>
      <c r="W56" s="140">
        <v>86625891</v>
      </c>
      <c r="X56" s="140">
        <v>107313</v>
      </c>
      <c r="Y56" s="140">
        <v>412209</v>
      </c>
      <c r="Z56" s="140">
        <v>325438</v>
      </c>
      <c r="AA56" s="140">
        <v>136977</v>
      </c>
      <c r="AB56" s="140">
        <v>83746732828</v>
      </c>
      <c r="AC56" s="140">
        <v>9109944741</v>
      </c>
      <c r="AD56" s="140">
        <v>103291</v>
      </c>
      <c r="AE56" s="140">
        <v>22983946</v>
      </c>
      <c r="AF56" s="140">
        <v>354284138</v>
      </c>
      <c r="AG56" s="140">
        <v>8041</v>
      </c>
      <c r="AH56" s="140">
        <v>760</v>
      </c>
      <c r="AI56" s="140">
        <v>35360954</v>
      </c>
      <c r="AJ56" s="140">
        <v>10336</v>
      </c>
    </row>
    <row r="57" spans="1:36">
      <c r="A57" s="139">
        <v>2064</v>
      </c>
      <c r="B57" s="140">
        <v>448696</v>
      </c>
      <c r="C57" s="140">
        <v>228184</v>
      </c>
      <c r="D57" s="140">
        <v>217674</v>
      </c>
      <c r="E57" s="140">
        <v>12942</v>
      </c>
      <c r="F57" s="140">
        <v>91031</v>
      </c>
      <c r="G57" s="140">
        <v>3557</v>
      </c>
      <c r="H57" s="140">
        <v>62671</v>
      </c>
      <c r="I57" s="140">
        <v>70869972896</v>
      </c>
      <c r="J57" s="140">
        <v>56853291266</v>
      </c>
      <c r="K57" s="140">
        <v>542497834</v>
      </c>
      <c r="L57" s="140">
        <v>377809530</v>
      </c>
      <c r="M57" s="140">
        <v>920307364</v>
      </c>
      <c r="N57" s="140">
        <v>13818755511</v>
      </c>
      <c r="O57" s="140">
        <v>1876158612</v>
      </c>
      <c r="P57" s="140">
        <v>6879248243</v>
      </c>
      <c r="Q57" s="140">
        <v>1946181307</v>
      </c>
      <c r="R57" s="140">
        <v>471754239</v>
      </c>
      <c r="S57" s="140">
        <v>7474946172</v>
      </c>
      <c r="T57" s="140">
        <v>2207424360</v>
      </c>
      <c r="U57" s="140">
        <v>1193386601</v>
      </c>
      <c r="V57" s="140">
        <v>8330451111</v>
      </c>
      <c r="W57" s="140">
        <v>85228224</v>
      </c>
      <c r="X57" s="140">
        <v>108046</v>
      </c>
      <c r="Y57" s="140">
        <v>413939</v>
      </c>
      <c r="Z57" s="140">
        <v>326608</v>
      </c>
      <c r="AA57" s="140">
        <v>141205</v>
      </c>
      <c r="AB57" s="140">
        <v>88287311500</v>
      </c>
      <c r="AC57" s="140">
        <v>9523837713</v>
      </c>
      <c r="AD57" s="140">
        <v>103973</v>
      </c>
      <c r="AE57" s="140">
        <v>24118343</v>
      </c>
      <c r="AF57" s="140">
        <v>369637499</v>
      </c>
      <c r="AG57" s="140">
        <v>8064</v>
      </c>
      <c r="AH57" s="140">
        <v>777</v>
      </c>
      <c r="AI57" s="140">
        <v>36838834</v>
      </c>
      <c r="AJ57" s="140">
        <v>10392</v>
      </c>
    </row>
    <row r="58" spans="1:36">
      <c r="A58" s="139">
        <v>2065</v>
      </c>
      <c r="B58" s="140">
        <v>450772</v>
      </c>
      <c r="C58" s="140">
        <v>229618</v>
      </c>
      <c r="D58" s="140">
        <v>219302</v>
      </c>
      <c r="E58" s="140">
        <v>13025</v>
      </c>
      <c r="F58" s="140">
        <v>91628</v>
      </c>
      <c r="G58" s="140">
        <v>3602</v>
      </c>
      <c r="H58" s="140">
        <v>62927</v>
      </c>
      <c r="I58" s="140">
        <v>73548179965</v>
      </c>
      <c r="J58" s="140">
        <v>59601204356</v>
      </c>
      <c r="K58" s="140">
        <v>570527736</v>
      </c>
      <c r="L58" s="140">
        <v>397521734</v>
      </c>
      <c r="M58" s="140">
        <v>968049469</v>
      </c>
      <c r="N58" s="140">
        <v>14169825164</v>
      </c>
      <c r="O58" s="140">
        <v>1966839744</v>
      </c>
      <c r="P58" s="140">
        <v>7211745727</v>
      </c>
      <c r="Q58" s="140">
        <v>2023161203</v>
      </c>
      <c r="R58" s="140">
        <v>496136648</v>
      </c>
      <c r="S58" s="140">
        <v>7866918646</v>
      </c>
      <c r="T58" s="140">
        <v>2321939930</v>
      </c>
      <c r="U58" s="140">
        <v>1246136527</v>
      </c>
      <c r="V58" s="140">
        <v>8699630292</v>
      </c>
      <c r="W58" s="140">
        <v>88651163</v>
      </c>
      <c r="X58" s="140">
        <v>108640</v>
      </c>
      <c r="Y58" s="140">
        <v>415514</v>
      </c>
      <c r="Z58" s="140">
        <v>327816</v>
      </c>
      <c r="AA58" s="140">
        <v>144802</v>
      </c>
      <c r="AB58" s="140">
        <v>90373156728</v>
      </c>
      <c r="AC58" s="140">
        <v>9945766819</v>
      </c>
      <c r="AD58" s="140">
        <v>104653</v>
      </c>
      <c r="AE58" s="140">
        <v>25346417</v>
      </c>
      <c r="AF58" s="140">
        <v>376362157</v>
      </c>
      <c r="AG58" s="140">
        <v>7996</v>
      </c>
      <c r="AH58" s="140">
        <v>857</v>
      </c>
      <c r="AI58" s="140">
        <v>42108127</v>
      </c>
      <c r="AJ58" s="140">
        <v>10807</v>
      </c>
    </row>
    <row r="59" spans="1:36">
      <c r="A59" s="139">
        <v>2066</v>
      </c>
      <c r="B59" s="140">
        <v>453033</v>
      </c>
      <c r="C59" s="140">
        <v>230315</v>
      </c>
      <c r="D59" s="140">
        <v>219941</v>
      </c>
      <c r="E59" s="140">
        <v>13078</v>
      </c>
      <c r="F59" s="140">
        <v>92333</v>
      </c>
      <c r="G59" s="140">
        <v>3479</v>
      </c>
      <c r="H59" s="140">
        <v>63453</v>
      </c>
      <c r="I59" s="140">
        <v>78594601372</v>
      </c>
      <c r="J59" s="140">
        <v>62496330535</v>
      </c>
      <c r="K59" s="140">
        <v>600016270</v>
      </c>
      <c r="L59" s="140">
        <v>418066151</v>
      </c>
      <c r="M59" s="140">
        <v>1018082421</v>
      </c>
      <c r="N59" s="140">
        <v>15714180946</v>
      </c>
      <c r="O59" s="140">
        <v>2062378908</v>
      </c>
      <c r="P59" s="140">
        <v>7562055995</v>
      </c>
      <c r="Q59" s="140">
        <v>2162636673</v>
      </c>
      <c r="R59" s="140">
        <v>550655958</v>
      </c>
      <c r="S59" s="140">
        <v>8274415299</v>
      </c>
      <c r="T59" s="140">
        <v>2442134500</v>
      </c>
      <c r="U59" s="140">
        <v>1297881735</v>
      </c>
      <c r="V59" s="140">
        <v>9116697233</v>
      </c>
      <c r="W59" s="140">
        <v>90812426</v>
      </c>
      <c r="X59" s="140">
        <v>109642</v>
      </c>
      <c r="Y59" s="140">
        <v>417067</v>
      </c>
      <c r="Z59" s="140">
        <v>329100</v>
      </c>
      <c r="AA59" s="140">
        <v>149089</v>
      </c>
      <c r="AB59" s="140">
        <v>97930226705</v>
      </c>
      <c r="AC59" s="140">
        <v>10414578967</v>
      </c>
      <c r="AD59" s="140">
        <v>105410</v>
      </c>
      <c r="AE59" s="140">
        <v>26476787</v>
      </c>
      <c r="AF59" s="140">
        <v>391263628</v>
      </c>
      <c r="AG59" s="140">
        <v>7966</v>
      </c>
      <c r="AH59" s="140">
        <v>882</v>
      </c>
      <c r="AI59" s="140">
        <v>45598364</v>
      </c>
      <c r="AJ59" s="140">
        <v>11290</v>
      </c>
    </row>
    <row r="60" spans="1:36">
      <c r="A60" s="139">
        <v>2067</v>
      </c>
      <c r="B60" s="140">
        <v>455256</v>
      </c>
      <c r="C60" s="140">
        <v>231171</v>
      </c>
      <c r="D60" s="140">
        <v>220822</v>
      </c>
      <c r="E60" s="140">
        <v>13244</v>
      </c>
      <c r="F60" s="140">
        <v>92995</v>
      </c>
      <c r="G60" s="140">
        <v>3439</v>
      </c>
      <c r="H60" s="140">
        <v>64656</v>
      </c>
      <c r="I60" s="140">
        <v>79387941984</v>
      </c>
      <c r="J60" s="140">
        <v>64215799489</v>
      </c>
      <c r="K60" s="140">
        <v>634988930</v>
      </c>
      <c r="L60" s="140">
        <v>442469568</v>
      </c>
      <c r="M60" s="140">
        <v>1077458498</v>
      </c>
      <c r="N60" s="140">
        <v>15606664729</v>
      </c>
      <c r="O60" s="140">
        <v>2119121383</v>
      </c>
      <c r="P60" s="140">
        <v>7770111738</v>
      </c>
      <c r="Q60" s="140">
        <v>2180691601</v>
      </c>
      <c r="R60" s="140">
        <v>554421141</v>
      </c>
      <c r="S60" s="140">
        <v>8748421144</v>
      </c>
      <c r="T60" s="140">
        <v>2581426072</v>
      </c>
      <c r="U60" s="140">
        <v>1368436998</v>
      </c>
      <c r="V60" s="140">
        <v>9532156213</v>
      </c>
      <c r="W60" s="140">
        <v>93313923</v>
      </c>
      <c r="X60" s="140">
        <v>110438</v>
      </c>
      <c r="Y60" s="140">
        <v>420030</v>
      </c>
      <c r="Z60" s="140">
        <v>331373</v>
      </c>
      <c r="AA60" s="140">
        <v>153910</v>
      </c>
      <c r="AB60" s="140">
        <v>99430847717</v>
      </c>
      <c r="AC60" s="140">
        <v>10900593211</v>
      </c>
      <c r="AD60" s="140">
        <v>106239</v>
      </c>
      <c r="AE60" s="140">
        <v>28011905</v>
      </c>
      <c r="AF60" s="140">
        <v>414219152</v>
      </c>
      <c r="AG60" s="140">
        <v>8087</v>
      </c>
      <c r="AH60" s="140">
        <v>886</v>
      </c>
      <c r="AI60" s="140">
        <v>47254414</v>
      </c>
      <c r="AJ60" s="140">
        <v>11124</v>
      </c>
    </row>
    <row r="61" spans="1:36">
      <c r="A61" s="139">
        <v>2068</v>
      </c>
      <c r="B61" s="140">
        <v>457617</v>
      </c>
      <c r="C61" s="140">
        <v>232450</v>
      </c>
      <c r="D61" s="140">
        <v>222020</v>
      </c>
      <c r="E61" s="140">
        <v>13410</v>
      </c>
      <c r="F61" s="140">
        <v>93762</v>
      </c>
      <c r="G61" s="140">
        <v>3487</v>
      </c>
      <c r="H61" s="140">
        <v>65157</v>
      </c>
      <c r="I61" s="140">
        <v>84384061704</v>
      </c>
      <c r="J61" s="140">
        <v>67546948538</v>
      </c>
      <c r="K61" s="140">
        <v>663282615</v>
      </c>
      <c r="L61" s="140">
        <v>462416677</v>
      </c>
      <c r="M61" s="140">
        <v>1125699292</v>
      </c>
      <c r="N61" s="140">
        <v>17102892517</v>
      </c>
      <c r="O61" s="140">
        <v>2229049302</v>
      </c>
      <c r="P61" s="140">
        <v>8173180773</v>
      </c>
      <c r="Q61" s="140">
        <v>2318167767</v>
      </c>
      <c r="R61" s="140">
        <v>608048359</v>
      </c>
      <c r="S61" s="140">
        <v>9216334984</v>
      </c>
      <c r="T61" s="140">
        <v>2720312336</v>
      </c>
      <c r="U61" s="140">
        <v>1445604881</v>
      </c>
      <c r="V61" s="140">
        <v>9962517456</v>
      </c>
      <c r="W61" s="140">
        <v>94986827</v>
      </c>
      <c r="X61" s="140">
        <v>111220</v>
      </c>
      <c r="Y61" s="140">
        <v>421495</v>
      </c>
      <c r="Z61" s="140">
        <v>332581</v>
      </c>
      <c r="AA61" s="140">
        <v>158459</v>
      </c>
      <c r="AB61" s="140">
        <v>106116379384</v>
      </c>
      <c r="AC61" s="140">
        <v>11408122338</v>
      </c>
      <c r="AD61" s="140">
        <v>107172</v>
      </c>
      <c r="AE61" s="140">
        <v>29663812</v>
      </c>
      <c r="AF61" s="140">
        <v>429946215</v>
      </c>
      <c r="AG61" s="140">
        <v>8194</v>
      </c>
      <c r="AH61" s="140">
        <v>853</v>
      </c>
      <c r="AI61" s="140">
        <v>48418286</v>
      </c>
      <c r="AJ61" s="140">
        <v>11263</v>
      </c>
    </row>
    <row r="62" spans="1:36">
      <c r="A62" s="139">
        <v>2069</v>
      </c>
      <c r="B62" s="140">
        <v>459558</v>
      </c>
      <c r="C62" s="140">
        <v>232994</v>
      </c>
      <c r="D62" s="140">
        <v>222753</v>
      </c>
      <c r="E62" s="140">
        <v>13350</v>
      </c>
      <c r="F62" s="140">
        <v>94344</v>
      </c>
      <c r="G62" s="140">
        <v>3378</v>
      </c>
      <c r="H62" s="140">
        <v>65480</v>
      </c>
      <c r="I62" s="140">
        <v>87903776262</v>
      </c>
      <c r="J62" s="140">
        <v>70115097907</v>
      </c>
      <c r="K62" s="140">
        <v>696212925</v>
      </c>
      <c r="L62" s="140">
        <v>485566664</v>
      </c>
      <c r="M62" s="140">
        <v>1181779589</v>
      </c>
      <c r="N62" s="140">
        <v>17816675644</v>
      </c>
      <c r="O62" s="140">
        <v>2313798231</v>
      </c>
      <c r="P62" s="140">
        <v>8483926847</v>
      </c>
      <c r="Q62" s="140">
        <v>2419935682</v>
      </c>
      <c r="R62" s="140">
        <v>642473922</v>
      </c>
      <c r="S62" s="140">
        <v>9688512786</v>
      </c>
      <c r="T62" s="140">
        <v>2861722114</v>
      </c>
      <c r="U62" s="140">
        <v>1489736152</v>
      </c>
      <c r="V62" s="140">
        <v>10425864602</v>
      </c>
      <c r="W62" s="140">
        <v>95470452</v>
      </c>
      <c r="X62" s="140">
        <v>111633</v>
      </c>
      <c r="Y62" s="140">
        <v>423645</v>
      </c>
      <c r="Z62" s="140">
        <v>334404</v>
      </c>
      <c r="AA62" s="140">
        <v>161042</v>
      </c>
      <c r="AB62" s="140">
        <v>110489997567</v>
      </c>
      <c r="AC62" s="140">
        <v>11915600753</v>
      </c>
      <c r="AD62" s="140">
        <v>107694</v>
      </c>
      <c r="AE62" s="140">
        <v>30763052</v>
      </c>
      <c r="AF62" s="140">
        <v>446520354</v>
      </c>
      <c r="AG62" s="140">
        <v>8130</v>
      </c>
      <c r="AH62" s="140">
        <v>872</v>
      </c>
      <c r="AI62" s="140">
        <v>49603754</v>
      </c>
      <c r="AJ62" s="140">
        <v>11424</v>
      </c>
    </row>
    <row r="63" spans="1:36">
      <c r="A63" s="139">
        <v>2070</v>
      </c>
      <c r="B63" s="140">
        <v>461902</v>
      </c>
      <c r="C63" s="140">
        <v>234902</v>
      </c>
      <c r="D63" s="140">
        <v>224737</v>
      </c>
      <c r="E63" s="140">
        <v>13564</v>
      </c>
      <c r="F63" s="140">
        <v>95263</v>
      </c>
      <c r="G63" s="140">
        <v>3356</v>
      </c>
      <c r="H63" s="140">
        <v>66439</v>
      </c>
      <c r="I63" s="140">
        <v>91495115050</v>
      </c>
      <c r="J63" s="140">
        <v>72994167383</v>
      </c>
      <c r="K63" s="140">
        <v>734262427</v>
      </c>
      <c r="L63" s="140">
        <v>512045077</v>
      </c>
      <c r="M63" s="140">
        <v>1246307504</v>
      </c>
      <c r="N63" s="140">
        <v>18602901397</v>
      </c>
      <c r="O63" s="140">
        <v>2408807524</v>
      </c>
      <c r="P63" s="140">
        <v>8832294253</v>
      </c>
      <c r="Q63" s="140">
        <v>2517962689</v>
      </c>
      <c r="R63" s="140">
        <v>680735755</v>
      </c>
      <c r="S63" s="140">
        <v>10223907701</v>
      </c>
      <c r="T63" s="140">
        <v>3019492501</v>
      </c>
      <c r="U63" s="140">
        <v>1574303081</v>
      </c>
      <c r="V63" s="140">
        <v>10920025755</v>
      </c>
      <c r="W63" s="140">
        <v>100715316</v>
      </c>
      <c r="X63" s="140">
        <v>112698</v>
      </c>
      <c r="Y63" s="140">
        <v>425936</v>
      </c>
      <c r="Z63" s="140">
        <v>336342</v>
      </c>
      <c r="AA63" s="140">
        <v>165631</v>
      </c>
      <c r="AB63" s="140">
        <v>115717986112</v>
      </c>
      <c r="AC63" s="140">
        <v>12494328836</v>
      </c>
      <c r="AD63" s="140">
        <v>108826</v>
      </c>
      <c r="AE63" s="140">
        <v>32603817</v>
      </c>
      <c r="AF63" s="140">
        <v>466334607</v>
      </c>
      <c r="AG63" s="140">
        <v>8140</v>
      </c>
      <c r="AH63" s="140">
        <v>953</v>
      </c>
      <c r="AI63" s="140">
        <v>56393844</v>
      </c>
      <c r="AJ63" s="140">
        <v>11502</v>
      </c>
    </row>
    <row r="64" spans="1:36">
      <c r="A64" s="139">
        <v>2071</v>
      </c>
      <c r="B64" s="140">
        <v>464127</v>
      </c>
      <c r="C64" s="140">
        <v>235974</v>
      </c>
      <c r="D64" s="140">
        <v>225484</v>
      </c>
      <c r="E64" s="140">
        <v>13770</v>
      </c>
      <c r="F64" s="140">
        <v>95930</v>
      </c>
      <c r="G64" s="140">
        <v>3293</v>
      </c>
      <c r="H64" s="140">
        <v>67358</v>
      </c>
      <c r="I64" s="140">
        <v>94665098022</v>
      </c>
      <c r="J64" s="140">
        <v>76111346852</v>
      </c>
      <c r="K64" s="140">
        <v>776034334</v>
      </c>
      <c r="L64" s="140">
        <v>541199804</v>
      </c>
      <c r="M64" s="140">
        <v>1317234138</v>
      </c>
      <c r="N64" s="140">
        <v>19117764316</v>
      </c>
      <c r="O64" s="140">
        <v>2511674446</v>
      </c>
      <c r="P64" s="140">
        <v>9209472969</v>
      </c>
      <c r="Q64" s="140">
        <v>2606703454</v>
      </c>
      <c r="R64" s="140">
        <v>708054004</v>
      </c>
      <c r="S64" s="140">
        <v>10746522608</v>
      </c>
      <c r="T64" s="140">
        <v>3175752767</v>
      </c>
      <c r="U64" s="140">
        <v>1656398527</v>
      </c>
      <c r="V64" s="140">
        <v>11412358486</v>
      </c>
      <c r="W64" s="140">
        <v>99226746</v>
      </c>
      <c r="X64" s="140">
        <v>113290</v>
      </c>
      <c r="Y64" s="140">
        <v>427628</v>
      </c>
      <c r="Z64" s="140">
        <v>337848</v>
      </c>
      <c r="AA64" s="140">
        <v>168826</v>
      </c>
      <c r="AB64" s="140">
        <v>118703434946</v>
      </c>
      <c r="AC64" s="140">
        <v>13068757013</v>
      </c>
      <c r="AD64" s="140">
        <v>109700</v>
      </c>
      <c r="AE64" s="140">
        <v>34419961</v>
      </c>
      <c r="AF64" s="140">
        <v>485882978</v>
      </c>
      <c r="AG64" s="140">
        <v>8218</v>
      </c>
      <c r="AH64" s="140">
        <v>939</v>
      </c>
      <c r="AI64" s="140">
        <v>58879276</v>
      </c>
      <c r="AJ64" s="140">
        <v>11464</v>
      </c>
    </row>
    <row r="65" spans="1:36">
      <c r="A65" s="139">
        <v>2072</v>
      </c>
      <c r="B65" s="140">
        <v>466254</v>
      </c>
      <c r="C65" s="140">
        <v>237452</v>
      </c>
      <c r="D65" s="140">
        <v>226975</v>
      </c>
      <c r="E65" s="140">
        <v>13911</v>
      </c>
      <c r="F65" s="140">
        <v>96617</v>
      </c>
      <c r="G65" s="140">
        <v>3182</v>
      </c>
      <c r="H65" s="140">
        <v>67856</v>
      </c>
      <c r="I65" s="140">
        <v>99324054945</v>
      </c>
      <c r="J65" s="140">
        <v>79856273228</v>
      </c>
      <c r="K65" s="140">
        <v>814425807</v>
      </c>
      <c r="L65" s="140">
        <v>568118119</v>
      </c>
      <c r="M65" s="140">
        <v>1382543926</v>
      </c>
      <c r="N65" s="140">
        <v>20217308575</v>
      </c>
      <c r="O65" s="140">
        <v>2635257017</v>
      </c>
      <c r="P65" s="140">
        <v>9662609061</v>
      </c>
      <c r="Q65" s="140">
        <v>2737489853</v>
      </c>
      <c r="R65" s="140">
        <v>754464018</v>
      </c>
      <c r="S65" s="140">
        <v>11289479013</v>
      </c>
      <c r="T65" s="140">
        <v>3336684323</v>
      </c>
      <c r="U65" s="140">
        <v>1742252188</v>
      </c>
      <c r="V65" s="140">
        <v>11933399290</v>
      </c>
      <c r="W65" s="140">
        <v>97939749</v>
      </c>
      <c r="X65" s="140">
        <v>114151</v>
      </c>
      <c r="Y65" s="140">
        <v>429138</v>
      </c>
      <c r="Z65" s="140">
        <v>339172</v>
      </c>
      <c r="AA65" s="140">
        <v>172881</v>
      </c>
      <c r="AB65" s="140">
        <v>124731452925</v>
      </c>
      <c r="AC65" s="140">
        <v>13675651478</v>
      </c>
      <c r="AD65" s="140">
        <v>110528</v>
      </c>
      <c r="AE65" s="140">
        <v>36186578</v>
      </c>
      <c r="AF65" s="140">
        <v>517734279</v>
      </c>
      <c r="AG65" s="140">
        <v>8412</v>
      </c>
      <c r="AH65" s="140">
        <v>887</v>
      </c>
      <c r="AI65" s="140">
        <v>56658796</v>
      </c>
      <c r="AJ65" s="140">
        <v>11313</v>
      </c>
    </row>
    <row r="66" spans="1:36">
      <c r="A66" s="139">
        <v>2073</v>
      </c>
      <c r="B66" s="140">
        <v>468371</v>
      </c>
      <c r="C66" s="140">
        <v>238341</v>
      </c>
      <c r="D66" s="140">
        <v>227871</v>
      </c>
      <c r="E66" s="140">
        <v>14087</v>
      </c>
      <c r="F66" s="140">
        <v>97168</v>
      </c>
      <c r="G66" s="140">
        <v>3283</v>
      </c>
      <c r="H66" s="140">
        <v>68337</v>
      </c>
      <c r="I66" s="140">
        <v>104284602497</v>
      </c>
      <c r="J66" s="140">
        <v>83293739530</v>
      </c>
      <c r="K66" s="140">
        <v>857189370</v>
      </c>
      <c r="L66" s="140">
        <v>598063525</v>
      </c>
      <c r="M66" s="140">
        <v>1455252895</v>
      </c>
      <c r="N66" s="140">
        <v>21507910619</v>
      </c>
      <c r="O66" s="140">
        <v>2748693404</v>
      </c>
      <c r="P66" s="140">
        <v>10078542483</v>
      </c>
      <c r="Q66" s="140">
        <v>2865927302</v>
      </c>
      <c r="R66" s="140">
        <v>810520727</v>
      </c>
      <c r="S66" s="140">
        <v>11869661456</v>
      </c>
      <c r="T66" s="140">
        <v>3509128728</v>
      </c>
      <c r="U66" s="140">
        <v>1835560326</v>
      </c>
      <c r="V66" s="140">
        <v>12471164792</v>
      </c>
      <c r="W66" s="140">
        <v>105209862</v>
      </c>
      <c r="X66" s="140">
        <v>115135</v>
      </c>
      <c r="Y66" s="140">
        <v>431134</v>
      </c>
      <c r="Z66" s="140">
        <v>340806</v>
      </c>
      <c r="AA66" s="140">
        <v>176947</v>
      </c>
      <c r="AB66" s="140">
        <v>131136122805</v>
      </c>
      <c r="AC66" s="140">
        <v>14306725118</v>
      </c>
      <c r="AD66" s="140">
        <v>111256</v>
      </c>
      <c r="AE66" s="140">
        <v>38161299</v>
      </c>
      <c r="AF66" s="140">
        <v>547418265</v>
      </c>
      <c r="AG66" s="140">
        <v>8521</v>
      </c>
      <c r="AH66" s="140">
        <v>915</v>
      </c>
      <c r="AI66" s="140">
        <v>61489048</v>
      </c>
      <c r="AJ66" s="140">
        <v>11683</v>
      </c>
    </row>
    <row r="67" spans="1:36">
      <c r="A67" s="139">
        <v>2074</v>
      </c>
      <c r="B67" s="140">
        <v>470690</v>
      </c>
      <c r="C67" s="140">
        <v>239713</v>
      </c>
      <c r="D67" s="140">
        <v>229351</v>
      </c>
      <c r="E67" s="140">
        <v>14100</v>
      </c>
      <c r="F67" s="140">
        <v>97929</v>
      </c>
      <c r="G67" s="140">
        <v>3217</v>
      </c>
      <c r="H67" s="140">
        <v>68624</v>
      </c>
      <c r="I67" s="140">
        <v>108903283440</v>
      </c>
      <c r="J67" s="140">
        <v>86967197549</v>
      </c>
      <c r="K67" s="140">
        <v>896930249</v>
      </c>
      <c r="L67" s="140">
        <v>626019352</v>
      </c>
      <c r="M67" s="140">
        <v>1522949601</v>
      </c>
      <c r="N67" s="140">
        <v>22737405298</v>
      </c>
      <c r="O67" s="140">
        <v>2869917519</v>
      </c>
      <c r="P67" s="140">
        <v>10523030903</v>
      </c>
      <c r="Q67" s="140">
        <v>3002481285</v>
      </c>
      <c r="R67" s="140">
        <v>857749175</v>
      </c>
      <c r="S67" s="140">
        <v>12523311489</v>
      </c>
      <c r="T67" s="140">
        <v>3699356340</v>
      </c>
      <c r="U67" s="140">
        <v>1911152876</v>
      </c>
      <c r="V67" s="140">
        <v>13039191199</v>
      </c>
      <c r="W67" s="140">
        <v>104867568</v>
      </c>
      <c r="X67" s="140">
        <v>116363</v>
      </c>
      <c r="Y67" s="140">
        <v>433271</v>
      </c>
      <c r="Z67" s="140">
        <v>342293</v>
      </c>
      <c r="AA67" s="140">
        <v>181516</v>
      </c>
      <c r="AB67" s="140">
        <v>137654350423</v>
      </c>
      <c r="AC67" s="140">
        <v>14950344075</v>
      </c>
      <c r="AD67" s="140">
        <v>112028</v>
      </c>
      <c r="AE67" s="140">
        <v>39484418</v>
      </c>
      <c r="AF67" s="140">
        <v>559674733</v>
      </c>
      <c r="AG67" s="140">
        <v>8440</v>
      </c>
      <c r="AH67" s="140">
        <v>975</v>
      </c>
      <c r="AI67" s="140">
        <v>69636206</v>
      </c>
      <c r="AJ67" s="140">
        <v>11791</v>
      </c>
    </row>
    <row r="68" spans="1:36">
      <c r="A68" s="139">
        <v>2075</v>
      </c>
      <c r="B68" s="140">
        <v>472822</v>
      </c>
      <c r="C68" s="140">
        <v>240372</v>
      </c>
      <c r="D68" s="140">
        <v>230119</v>
      </c>
      <c r="E68" s="140">
        <v>14155</v>
      </c>
      <c r="F68" s="140">
        <v>98495</v>
      </c>
      <c r="G68" s="140">
        <v>3250</v>
      </c>
      <c r="H68" s="140">
        <v>68938</v>
      </c>
      <c r="I68" s="140">
        <v>112148468845</v>
      </c>
      <c r="J68" s="140">
        <v>89884886025</v>
      </c>
      <c r="K68" s="140">
        <v>940778710</v>
      </c>
      <c r="L68" s="140">
        <v>656565595</v>
      </c>
      <c r="M68" s="140">
        <v>1597344306</v>
      </c>
      <c r="N68" s="140">
        <v>23274050916</v>
      </c>
      <c r="O68" s="140">
        <v>2966201239</v>
      </c>
      <c r="P68" s="140">
        <v>10876071209</v>
      </c>
      <c r="Q68" s="140">
        <v>3086037189</v>
      </c>
      <c r="R68" s="140">
        <v>898196445</v>
      </c>
      <c r="S68" s="140">
        <v>13226603723</v>
      </c>
      <c r="T68" s="140">
        <v>3906836518</v>
      </c>
      <c r="U68" s="140">
        <v>1992997533</v>
      </c>
      <c r="V68" s="140">
        <v>13610904747</v>
      </c>
      <c r="W68" s="140">
        <v>108881686</v>
      </c>
      <c r="X68" s="140">
        <v>117109</v>
      </c>
      <c r="Y68" s="140">
        <v>435691</v>
      </c>
      <c r="Z68" s="140">
        <v>344088</v>
      </c>
      <c r="AA68" s="140">
        <v>184960</v>
      </c>
      <c r="AB68" s="140">
        <v>142387427960</v>
      </c>
      <c r="AC68" s="140">
        <v>15603902280</v>
      </c>
      <c r="AD68" s="140">
        <v>112650</v>
      </c>
      <c r="AE68" s="140">
        <v>41055749</v>
      </c>
      <c r="AF68" s="140">
        <v>578659789</v>
      </c>
      <c r="AG68" s="140">
        <v>8419</v>
      </c>
      <c r="AH68" s="140">
        <v>931</v>
      </c>
      <c r="AI68" s="140">
        <v>69379691</v>
      </c>
      <c r="AJ68" s="140">
        <v>11706</v>
      </c>
    </row>
    <row r="69" spans="1:36">
      <c r="A69" s="139">
        <v>2076</v>
      </c>
      <c r="B69" s="140">
        <v>474919</v>
      </c>
      <c r="C69" s="140">
        <v>241125</v>
      </c>
      <c r="D69" s="140">
        <v>230741</v>
      </c>
      <c r="E69" s="140">
        <v>14284</v>
      </c>
      <c r="F69" s="140">
        <v>99006</v>
      </c>
      <c r="G69" s="140">
        <v>3263</v>
      </c>
      <c r="H69" s="140">
        <v>69631</v>
      </c>
      <c r="I69" s="140">
        <v>117720299073</v>
      </c>
      <c r="J69" s="140">
        <v>94099528519</v>
      </c>
      <c r="K69" s="140">
        <v>988054920</v>
      </c>
      <c r="L69" s="140">
        <v>689668983</v>
      </c>
      <c r="M69" s="140">
        <v>1677723903</v>
      </c>
      <c r="N69" s="140">
        <v>24506060763</v>
      </c>
      <c r="O69" s="140">
        <v>3105284441</v>
      </c>
      <c r="P69" s="140">
        <v>11386042951</v>
      </c>
      <c r="Q69" s="140">
        <v>3245164518</v>
      </c>
      <c r="R69" s="140">
        <v>938088816</v>
      </c>
      <c r="S69" s="140">
        <v>13878139494</v>
      </c>
      <c r="T69" s="140">
        <v>4097298680</v>
      </c>
      <c r="U69" s="140">
        <v>2086476901</v>
      </c>
      <c r="V69" s="140">
        <v>14186378396</v>
      </c>
      <c r="W69" s="140">
        <v>112852543</v>
      </c>
      <c r="X69" s="140">
        <v>117360</v>
      </c>
      <c r="Y69" s="140">
        <v>437546</v>
      </c>
      <c r="Z69" s="140">
        <v>345568</v>
      </c>
      <c r="AA69" s="140">
        <v>189101</v>
      </c>
      <c r="AB69" s="140">
        <v>147550017866</v>
      </c>
      <c r="AC69" s="140">
        <v>16272855297</v>
      </c>
      <c r="AD69" s="140">
        <v>113290</v>
      </c>
      <c r="AE69" s="140">
        <v>42877100</v>
      </c>
      <c r="AF69" s="140">
        <v>607845361</v>
      </c>
      <c r="AG69" s="140">
        <v>8479</v>
      </c>
      <c r="AH69" s="140">
        <v>866</v>
      </c>
      <c r="AI69" s="140">
        <v>63971705</v>
      </c>
      <c r="AJ69" s="140">
        <v>11384</v>
      </c>
    </row>
    <row r="70" spans="1:36">
      <c r="A70" s="139">
        <v>2077</v>
      </c>
      <c r="B70" s="140">
        <v>477112</v>
      </c>
      <c r="C70" s="140">
        <v>242653</v>
      </c>
      <c r="D70" s="140">
        <v>232065</v>
      </c>
      <c r="E70" s="140">
        <v>14306</v>
      </c>
      <c r="F70" s="140">
        <v>99547</v>
      </c>
      <c r="G70" s="140">
        <v>3164</v>
      </c>
      <c r="H70" s="140">
        <v>69502</v>
      </c>
      <c r="I70" s="140">
        <v>121964048527</v>
      </c>
      <c r="J70" s="140">
        <v>97827367262</v>
      </c>
      <c r="K70" s="140">
        <v>1035555614</v>
      </c>
      <c r="L70" s="140">
        <v>723036740</v>
      </c>
      <c r="M70" s="140">
        <v>1758592354</v>
      </c>
      <c r="N70" s="140">
        <v>25703987098</v>
      </c>
      <c r="O70" s="140">
        <v>3228303120</v>
      </c>
      <c r="P70" s="140">
        <v>11837111439</v>
      </c>
      <c r="Q70" s="140">
        <v>3361539017</v>
      </c>
      <c r="R70" s="140">
        <v>995517319</v>
      </c>
      <c r="S70" s="140">
        <v>14572871160</v>
      </c>
      <c r="T70" s="140">
        <v>4304140877</v>
      </c>
      <c r="U70" s="140">
        <v>2169040136</v>
      </c>
      <c r="V70" s="140">
        <v>14853281671</v>
      </c>
      <c r="W70" s="140">
        <v>113727523</v>
      </c>
      <c r="X70" s="140">
        <v>117919</v>
      </c>
      <c r="Y70" s="140">
        <v>439550</v>
      </c>
      <c r="Z70" s="140">
        <v>347232</v>
      </c>
      <c r="AA70" s="140">
        <v>191643</v>
      </c>
      <c r="AB70" s="140">
        <v>155638245301</v>
      </c>
      <c r="AC70" s="140">
        <v>17022321807</v>
      </c>
      <c r="AD70" s="140">
        <v>113854</v>
      </c>
      <c r="AE70" s="140">
        <v>44573775</v>
      </c>
      <c r="AF70" s="140">
        <v>627803579</v>
      </c>
      <c r="AG70" s="140">
        <v>8431</v>
      </c>
      <c r="AH70" s="140">
        <v>846</v>
      </c>
      <c r="AI70" s="140">
        <v>65944860</v>
      </c>
      <c r="AJ70" s="140">
        <v>11009</v>
      </c>
    </row>
    <row r="71" spans="1:36">
      <c r="A71" s="139">
        <v>2078</v>
      </c>
      <c r="B71" s="140">
        <v>479161</v>
      </c>
      <c r="C71" s="140">
        <v>243773</v>
      </c>
      <c r="D71" s="140">
        <v>233185</v>
      </c>
      <c r="E71" s="140">
        <v>14482</v>
      </c>
      <c r="F71" s="140">
        <v>100038</v>
      </c>
      <c r="G71" s="140">
        <v>3237</v>
      </c>
      <c r="H71" s="140">
        <v>69923</v>
      </c>
      <c r="I71" s="140">
        <v>127437840958</v>
      </c>
      <c r="J71" s="140">
        <v>102458356052</v>
      </c>
      <c r="K71" s="140">
        <v>1082032857</v>
      </c>
      <c r="L71" s="140">
        <v>755516141</v>
      </c>
      <c r="M71" s="140">
        <v>1837548998</v>
      </c>
      <c r="N71" s="140">
        <v>26514626453</v>
      </c>
      <c r="O71" s="140">
        <v>3381125750</v>
      </c>
      <c r="P71" s="140">
        <v>12397461082</v>
      </c>
      <c r="Q71" s="140">
        <v>3509238430</v>
      </c>
      <c r="R71" s="140">
        <v>1043867684</v>
      </c>
      <c r="S71" s="140">
        <v>15345293480</v>
      </c>
      <c r="T71" s="140">
        <v>4534181444</v>
      </c>
      <c r="U71" s="140">
        <v>2283836849</v>
      </c>
      <c r="V71" s="140">
        <v>15458727797</v>
      </c>
      <c r="W71" s="140">
        <v>119807813</v>
      </c>
      <c r="X71" s="140">
        <v>118486</v>
      </c>
      <c r="Y71" s="140">
        <v>440866</v>
      </c>
      <c r="Z71" s="140">
        <v>348416</v>
      </c>
      <c r="AA71" s="140">
        <v>195278</v>
      </c>
      <c r="AB71" s="140">
        <v>159269357139</v>
      </c>
      <c r="AC71" s="140">
        <v>17742564645</v>
      </c>
      <c r="AD71" s="140">
        <v>114521</v>
      </c>
      <c r="AE71" s="140">
        <v>46841494</v>
      </c>
      <c r="AF71" s="140">
        <v>645165091</v>
      </c>
      <c r="AG71" s="140">
        <v>8406</v>
      </c>
      <c r="AH71" s="140">
        <v>877</v>
      </c>
      <c r="AI71" s="140">
        <v>69079053</v>
      </c>
      <c r="AJ71" s="140">
        <v>11374</v>
      </c>
    </row>
    <row r="72" spans="1:36">
      <c r="A72" s="139">
        <v>2079</v>
      </c>
      <c r="B72" s="140">
        <v>481286</v>
      </c>
      <c r="C72" s="140">
        <v>245550</v>
      </c>
      <c r="D72" s="140">
        <v>234862</v>
      </c>
      <c r="E72" s="140">
        <v>14606</v>
      </c>
      <c r="F72" s="140">
        <v>100678</v>
      </c>
      <c r="G72" s="140">
        <v>3207</v>
      </c>
      <c r="H72" s="140">
        <v>70816</v>
      </c>
      <c r="I72" s="140">
        <v>134093892327</v>
      </c>
      <c r="J72" s="140">
        <v>107479382107</v>
      </c>
      <c r="K72" s="140">
        <v>1131448123</v>
      </c>
      <c r="L72" s="140">
        <v>790182666</v>
      </c>
      <c r="M72" s="140">
        <v>1921630789</v>
      </c>
      <c r="N72" s="140">
        <v>28232858972</v>
      </c>
      <c r="O72" s="140">
        <v>3546819610</v>
      </c>
      <c r="P72" s="140">
        <v>13005005235</v>
      </c>
      <c r="Q72" s="140">
        <v>3695487670</v>
      </c>
      <c r="R72" s="140">
        <v>1110109393</v>
      </c>
      <c r="S72" s="140">
        <v>16112125680</v>
      </c>
      <c r="T72" s="140">
        <v>4761632488</v>
      </c>
      <c r="U72" s="140">
        <v>2383587170</v>
      </c>
      <c r="V72" s="140">
        <v>16114753553</v>
      </c>
      <c r="W72" s="140">
        <v>122684317</v>
      </c>
      <c r="X72" s="140">
        <v>119223</v>
      </c>
      <c r="Y72" s="140">
        <v>442712</v>
      </c>
      <c r="Z72" s="140">
        <v>350032</v>
      </c>
      <c r="AA72" s="140">
        <v>198991</v>
      </c>
      <c r="AB72" s="140">
        <v>169031300396</v>
      </c>
      <c r="AC72" s="140">
        <v>18498340723</v>
      </c>
      <c r="AD72" s="140">
        <v>115283</v>
      </c>
      <c r="AE72" s="140">
        <v>48935045</v>
      </c>
      <c r="AF72" s="140">
        <v>684827165</v>
      </c>
      <c r="AG72" s="140">
        <v>8557</v>
      </c>
      <c r="AH72" s="140">
        <v>935</v>
      </c>
      <c r="AI72" s="140">
        <v>76427072</v>
      </c>
      <c r="AJ72" s="140">
        <v>11416</v>
      </c>
    </row>
    <row r="73" spans="1:36">
      <c r="A73" s="139">
        <v>2080</v>
      </c>
      <c r="B73" s="140">
        <v>483642</v>
      </c>
      <c r="C73" s="140">
        <v>246250</v>
      </c>
      <c r="D73" s="140">
        <v>235629</v>
      </c>
      <c r="E73" s="140">
        <v>14553</v>
      </c>
      <c r="F73" s="140">
        <v>101591</v>
      </c>
      <c r="G73" s="140">
        <v>3222</v>
      </c>
      <c r="H73" s="140">
        <v>71521</v>
      </c>
      <c r="I73" s="140">
        <v>138276869886</v>
      </c>
      <c r="J73" s="140">
        <v>111311519519</v>
      </c>
      <c r="K73" s="140">
        <v>1197240058</v>
      </c>
      <c r="L73" s="140">
        <v>836204129</v>
      </c>
      <c r="M73" s="140">
        <v>2033444186</v>
      </c>
      <c r="N73" s="140">
        <v>29329853450</v>
      </c>
      <c r="O73" s="140">
        <v>3673280144</v>
      </c>
      <c r="P73" s="140">
        <v>13468693862</v>
      </c>
      <c r="Q73" s="140">
        <v>3819228982</v>
      </c>
      <c r="R73" s="140">
        <v>1164302644</v>
      </c>
      <c r="S73" s="140">
        <v>16987818512</v>
      </c>
      <c r="T73" s="140">
        <v>5017868086</v>
      </c>
      <c r="U73" s="140">
        <v>2466083560</v>
      </c>
      <c r="V73" s="140">
        <v>16867062405</v>
      </c>
      <c r="W73" s="140">
        <v>127689042</v>
      </c>
      <c r="X73" s="140">
        <v>119840</v>
      </c>
      <c r="Y73" s="140">
        <v>445368</v>
      </c>
      <c r="Z73" s="140">
        <v>351930</v>
      </c>
      <c r="AA73" s="140">
        <v>201496</v>
      </c>
      <c r="AB73" s="140">
        <v>175437128494</v>
      </c>
      <c r="AC73" s="140">
        <v>19333145965</v>
      </c>
      <c r="AD73" s="140">
        <v>116144</v>
      </c>
      <c r="AE73" s="140">
        <v>50678017</v>
      </c>
      <c r="AF73" s="140">
        <v>715598907</v>
      </c>
      <c r="AG73" s="140">
        <v>8645</v>
      </c>
      <c r="AH73" s="140">
        <v>868</v>
      </c>
      <c r="AI73" s="140">
        <v>75172105</v>
      </c>
      <c r="AJ73" s="140">
        <v>11484</v>
      </c>
    </row>
    <row r="74" spans="1:36">
      <c r="A74" s="139">
        <v>2081</v>
      </c>
      <c r="B74" s="140">
        <v>486376</v>
      </c>
      <c r="C74" s="140">
        <v>247388</v>
      </c>
      <c r="D74" s="140">
        <v>236833</v>
      </c>
      <c r="E74" s="140">
        <v>14787</v>
      </c>
      <c r="F74" s="140">
        <v>102286</v>
      </c>
      <c r="G74" s="140">
        <v>3200</v>
      </c>
      <c r="H74" s="140">
        <v>71942</v>
      </c>
      <c r="I74" s="140">
        <v>145619185907</v>
      </c>
      <c r="J74" s="140">
        <v>116799763396</v>
      </c>
      <c r="K74" s="140">
        <v>1254403952</v>
      </c>
      <c r="L74" s="140">
        <v>876228514</v>
      </c>
      <c r="M74" s="140">
        <v>2130632466</v>
      </c>
      <c r="N74" s="140">
        <v>31066444755</v>
      </c>
      <c r="O74" s="140">
        <v>3854392192</v>
      </c>
      <c r="P74" s="140">
        <v>14132771371</v>
      </c>
      <c r="Q74" s="140">
        <v>4013511384</v>
      </c>
      <c r="R74" s="140">
        <v>1245697541</v>
      </c>
      <c r="S74" s="140">
        <v>17898042833</v>
      </c>
      <c r="T74" s="140">
        <v>5283896149</v>
      </c>
      <c r="U74" s="140">
        <v>2599462489</v>
      </c>
      <c r="V74" s="140">
        <v>17632629418</v>
      </c>
      <c r="W74" s="140">
        <v>130202031</v>
      </c>
      <c r="X74" s="140">
        <v>120859</v>
      </c>
      <c r="Y74" s="140">
        <v>447646</v>
      </c>
      <c r="Z74" s="140">
        <v>353808</v>
      </c>
      <c r="AA74" s="140">
        <v>206979</v>
      </c>
      <c r="AB74" s="140">
        <v>184137563887</v>
      </c>
      <c r="AC74" s="140">
        <v>20232091907</v>
      </c>
      <c r="AD74" s="140">
        <v>117073</v>
      </c>
      <c r="AE74" s="140">
        <v>53444949</v>
      </c>
      <c r="AF74" s="140">
        <v>759776572</v>
      </c>
      <c r="AG74" s="140">
        <v>8769</v>
      </c>
      <c r="AH74" s="140">
        <v>871</v>
      </c>
      <c r="AI74" s="140">
        <v>77237079</v>
      </c>
      <c r="AJ74" s="140">
        <v>11338</v>
      </c>
    </row>
    <row r="75" spans="1:36">
      <c r="A75" s="139">
        <v>2082</v>
      </c>
      <c r="B75" s="140">
        <v>488347</v>
      </c>
      <c r="C75" s="140">
        <v>247919</v>
      </c>
      <c r="D75" s="140">
        <v>237120</v>
      </c>
      <c r="E75" s="140">
        <v>14976</v>
      </c>
      <c r="F75" s="140">
        <v>102669</v>
      </c>
      <c r="G75" s="140">
        <v>3227</v>
      </c>
      <c r="H75" s="140">
        <v>72279</v>
      </c>
      <c r="I75" s="140">
        <v>151153824607</v>
      </c>
      <c r="J75" s="140">
        <v>121445610235</v>
      </c>
      <c r="K75" s="140">
        <v>1307287074</v>
      </c>
      <c r="L75" s="140">
        <v>913114840</v>
      </c>
      <c r="M75" s="140">
        <v>2220401914</v>
      </c>
      <c r="N75" s="140">
        <v>32370802132</v>
      </c>
      <c r="O75" s="140">
        <v>4007705138</v>
      </c>
      <c r="P75" s="140">
        <v>14694918838</v>
      </c>
      <c r="Q75" s="140">
        <v>4168940408</v>
      </c>
      <c r="R75" s="140">
        <v>1298856390</v>
      </c>
      <c r="S75" s="140">
        <v>18769575302</v>
      </c>
      <c r="T75" s="140">
        <v>5540185767</v>
      </c>
      <c r="U75" s="140">
        <v>2736789126</v>
      </c>
      <c r="V75" s="140">
        <v>18369347108</v>
      </c>
      <c r="W75" s="140">
        <v>135519581</v>
      </c>
      <c r="X75" s="140">
        <v>121358</v>
      </c>
      <c r="Y75" s="140">
        <v>449274</v>
      </c>
      <c r="Z75" s="140">
        <v>355132</v>
      </c>
      <c r="AA75" s="140">
        <v>208973</v>
      </c>
      <c r="AB75" s="140">
        <v>191347380192</v>
      </c>
      <c r="AC75" s="140">
        <v>21106136234</v>
      </c>
      <c r="AD75" s="140">
        <v>117645</v>
      </c>
      <c r="AE75" s="140">
        <v>56377856</v>
      </c>
      <c r="AF75" s="140">
        <v>799284260</v>
      </c>
      <c r="AG75" s="140">
        <v>8896</v>
      </c>
      <c r="AH75" s="140">
        <v>872</v>
      </c>
      <c r="AI75" s="140">
        <v>80394396</v>
      </c>
      <c r="AJ75" s="140">
        <v>11507</v>
      </c>
    </row>
    <row r="76" spans="1:36">
      <c r="A76" s="139">
        <v>2083</v>
      </c>
      <c r="B76" s="140">
        <v>490653</v>
      </c>
      <c r="C76" s="140">
        <v>249437</v>
      </c>
      <c r="D76" s="140">
        <v>238713</v>
      </c>
      <c r="E76" s="140">
        <v>15147</v>
      </c>
      <c r="F76" s="140">
        <v>103432</v>
      </c>
      <c r="G76" s="140">
        <v>3250</v>
      </c>
      <c r="H76" s="140">
        <v>73764</v>
      </c>
      <c r="I76" s="140">
        <v>159362085607</v>
      </c>
      <c r="J76" s="140">
        <v>127414568848</v>
      </c>
      <c r="K76" s="140">
        <v>1387197124</v>
      </c>
      <c r="L76" s="140">
        <v>969213418</v>
      </c>
      <c r="M76" s="140">
        <v>2356410542</v>
      </c>
      <c r="N76" s="140">
        <v>34490903151</v>
      </c>
      <c r="O76" s="140">
        <v>4204680772</v>
      </c>
      <c r="P76" s="140">
        <v>15417162831</v>
      </c>
      <c r="Q76" s="140">
        <v>4398182958</v>
      </c>
      <c r="R76" s="140">
        <v>1384035511</v>
      </c>
      <c r="S76" s="140">
        <v>19770231082</v>
      </c>
      <c r="T76" s="140">
        <v>5836295852</v>
      </c>
      <c r="U76" s="140">
        <v>2869897181</v>
      </c>
      <c r="V76" s="140">
        <v>19171009447</v>
      </c>
      <c r="W76" s="140">
        <v>140050049</v>
      </c>
      <c r="X76" s="140">
        <v>122171</v>
      </c>
      <c r="Y76" s="140">
        <v>451364</v>
      </c>
      <c r="Z76" s="140">
        <v>356783</v>
      </c>
      <c r="AA76" s="140">
        <v>213192</v>
      </c>
      <c r="AB76" s="140">
        <v>201914028441</v>
      </c>
      <c r="AC76" s="140">
        <v>22040906628</v>
      </c>
      <c r="AD76" s="140">
        <v>118579</v>
      </c>
      <c r="AE76" s="140">
        <v>59033785</v>
      </c>
      <c r="AF76" s="140">
        <v>838420082</v>
      </c>
      <c r="AG76" s="140">
        <v>9081</v>
      </c>
      <c r="AH76" s="140">
        <v>919</v>
      </c>
      <c r="AI76" s="140">
        <v>85050008</v>
      </c>
      <c r="AJ76" s="140">
        <v>12111</v>
      </c>
    </row>
    <row r="77" spans="1:36">
      <c r="A77" s="139">
        <v>2084</v>
      </c>
      <c r="B77" s="140">
        <v>492689</v>
      </c>
      <c r="C77" s="140">
        <v>250940</v>
      </c>
      <c r="D77" s="140">
        <v>240088</v>
      </c>
      <c r="E77" s="140">
        <v>15177</v>
      </c>
      <c r="F77" s="140">
        <v>104126</v>
      </c>
      <c r="G77" s="140">
        <v>3174</v>
      </c>
      <c r="H77" s="140">
        <v>74056</v>
      </c>
      <c r="I77" s="140">
        <v>164448622816</v>
      </c>
      <c r="J77" s="140">
        <v>132084864676</v>
      </c>
      <c r="K77" s="140">
        <v>1455889968</v>
      </c>
      <c r="L77" s="140">
        <v>1017356924</v>
      </c>
      <c r="M77" s="140">
        <v>2473246892</v>
      </c>
      <c r="N77" s="140">
        <v>35515759850</v>
      </c>
      <c r="O77" s="140">
        <v>4358800534</v>
      </c>
      <c r="P77" s="140">
        <v>15982268626</v>
      </c>
      <c r="Q77" s="140">
        <v>4533620578</v>
      </c>
      <c r="R77" s="140">
        <v>1442752529</v>
      </c>
      <c r="S77" s="140">
        <v>20736364531</v>
      </c>
      <c r="T77" s="140">
        <v>6123399090</v>
      </c>
      <c r="U77" s="140">
        <v>2992790642</v>
      </c>
      <c r="V77" s="140">
        <v>20017362451</v>
      </c>
      <c r="W77" s="140">
        <v>141446127</v>
      </c>
      <c r="X77" s="140">
        <v>123040</v>
      </c>
      <c r="Y77" s="140">
        <v>452897</v>
      </c>
      <c r="Z77" s="140">
        <v>357977</v>
      </c>
      <c r="AA77" s="140">
        <v>215742</v>
      </c>
      <c r="AB77" s="140">
        <v>209560628819</v>
      </c>
      <c r="AC77" s="140">
        <v>23010153093</v>
      </c>
      <c r="AD77" s="140">
        <v>119304</v>
      </c>
      <c r="AE77" s="140">
        <v>61771199</v>
      </c>
      <c r="AF77" s="140">
        <v>857043802</v>
      </c>
      <c r="AG77" s="140">
        <v>8912</v>
      </c>
      <c r="AH77" s="140">
        <v>981</v>
      </c>
      <c r="AI77" s="140">
        <v>98809950</v>
      </c>
      <c r="AJ77" s="140">
        <v>12167</v>
      </c>
    </row>
    <row r="78" spans="1:36">
      <c r="A78" s="139">
        <v>2085</v>
      </c>
      <c r="B78" s="140">
        <v>494688</v>
      </c>
      <c r="C78" s="140">
        <v>251494</v>
      </c>
      <c r="D78" s="140">
        <v>240782</v>
      </c>
      <c r="E78" s="140">
        <v>15258</v>
      </c>
      <c r="F78" s="140">
        <v>105073</v>
      </c>
      <c r="G78" s="140">
        <v>3134</v>
      </c>
      <c r="H78" s="140">
        <v>74530</v>
      </c>
      <c r="I78" s="140">
        <v>170515233626</v>
      </c>
      <c r="J78" s="140">
        <v>137554202352</v>
      </c>
      <c r="K78" s="140">
        <v>1513458654</v>
      </c>
      <c r="L78" s="140">
        <v>1057792819</v>
      </c>
      <c r="M78" s="140">
        <v>2571251473</v>
      </c>
      <c r="N78" s="140">
        <v>36838850581</v>
      </c>
      <c r="O78" s="140">
        <v>4539288678</v>
      </c>
      <c r="P78" s="140">
        <v>16644058485</v>
      </c>
      <c r="Q78" s="140">
        <v>4691976841</v>
      </c>
      <c r="R78" s="140">
        <v>1515738316</v>
      </c>
      <c r="S78" s="140">
        <v>21809165104</v>
      </c>
      <c r="T78" s="140">
        <v>6437079770</v>
      </c>
      <c r="U78" s="140">
        <v>3131671057</v>
      </c>
      <c r="V78" s="140">
        <v>20937397529</v>
      </c>
      <c r="W78" s="140">
        <v>142189665</v>
      </c>
      <c r="X78" s="140">
        <v>123999</v>
      </c>
      <c r="Y78" s="140">
        <v>454765</v>
      </c>
      <c r="Z78" s="140">
        <v>359505</v>
      </c>
      <c r="AA78" s="140">
        <v>219662</v>
      </c>
      <c r="AB78" s="140">
        <v>216373166858</v>
      </c>
      <c r="AC78" s="140">
        <v>24069068587</v>
      </c>
      <c r="AD78" s="140">
        <v>120331</v>
      </c>
      <c r="AE78" s="140">
        <v>64700324</v>
      </c>
      <c r="AF78" s="140">
        <v>896404498</v>
      </c>
      <c r="AG78" s="140">
        <v>8957</v>
      </c>
      <c r="AH78" s="140">
        <v>1038</v>
      </c>
      <c r="AI78" s="140">
        <v>108788097</v>
      </c>
      <c r="AJ78" s="140">
        <v>12013</v>
      </c>
    </row>
    <row r="79" spans="1:36">
      <c r="A79" s="139">
        <v>2086</v>
      </c>
      <c r="B79" s="140">
        <v>496780</v>
      </c>
      <c r="C79" s="140">
        <v>252259</v>
      </c>
      <c r="D79" s="140">
        <v>241293</v>
      </c>
      <c r="E79" s="140">
        <v>15341</v>
      </c>
      <c r="F79" s="140">
        <v>106231</v>
      </c>
      <c r="G79" s="140">
        <v>3210</v>
      </c>
      <c r="H79" s="140">
        <v>75476</v>
      </c>
      <c r="I79" s="140">
        <v>179809671955</v>
      </c>
      <c r="J79" s="140">
        <v>143977887289</v>
      </c>
      <c r="K79" s="140">
        <v>1602249453</v>
      </c>
      <c r="L79" s="140">
        <v>1119851466</v>
      </c>
      <c r="M79" s="140">
        <v>2722100919</v>
      </c>
      <c r="N79" s="140">
        <v>39348824283</v>
      </c>
      <c r="O79" s="140">
        <v>4751270281</v>
      </c>
      <c r="P79" s="140">
        <v>17421324362</v>
      </c>
      <c r="Q79" s="140">
        <v>4948935247</v>
      </c>
      <c r="R79" s="140">
        <v>1609613464</v>
      </c>
      <c r="S79" s="140">
        <v>22875873032</v>
      </c>
      <c r="T79" s="140">
        <v>6750475072</v>
      </c>
      <c r="U79" s="140">
        <v>3274557977</v>
      </c>
      <c r="V79" s="140">
        <v>22003846830</v>
      </c>
      <c r="W79" s="140">
        <v>148449353</v>
      </c>
      <c r="X79" s="140">
        <v>124978</v>
      </c>
      <c r="Y79" s="140">
        <v>456233</v>
      </c>
      <c r="Z79" s="140">
        <v>360587</v>
      </c>
      <c r="AA79" s="140">
        <v>222033</v>
      </c>
      <c r="AB79" s="140">
        <v>227942699186</v>
      </c>
      <c r="AC79" s="140">
        <v>25278404807</v>
      </c>
      <c r="AD79" s="140">
        <v>121572</v>
      </c>
      <c r="AE79" s="140">
        <v>67554131</v>
      </c>
      <c r="AF79" s="140">
        <v>934370840</v>
      </c>
      <c r="AG79" s="140">
        <v>8949</v>
      </c>
      <c r="AH79" s="140">
        <v>1082</v>
      </c>
      <c r="AI79" s="140">
        <v>115564193</v>
      </c>
      <c r="AJ79" s="140">
        <v>11771</v>
      </c>
    </row>
    <row r="80" spans="1:36">
      <c r="A80" s="139">
        <v>2087</v>
      </c>
      <c r="B80" s="140">
        <v>499018</v>
      </c>
      <c r="C80" s="140">
        <v>253362</v>
      </c>
      <c r="D80" s="140">
        <v>242341</v>
      </c>
      <c r="E80" s="140">
        <v>15502</v>
      </c>
      <c r="F80" s="140">
        <v>109916</v>
      </c>
      <c r="G80" s="140">
        <v>3026</v>
      </c>
      <c r="H80" s="140">
        <v>78140</v>
      </c>
      <c r="I80" s="140">
        <v>185760531627</v>
      </c>
      <c r="J80" s="140">
        <v>149815383485</v>
      </c>
      <c r="K80" s="140">
        <v>1721191776</v>
      </c>
      <c r="L80" s="140">
        <v>1202988012</v>
      </c>
      <c r="M80" s="140">
        <v>2924179788</v>
      </c>
      <c r="N80" s="140">
        <v>42341907346</v>
      </c>
      <c r="O80" s="140">
        <v>4943907655</v>
      </c>
      <c r="P80" s="140">
        <v>18127661402</v>
      </c>
      <c r="Q80" s="140">
        <v>5118498241</v>
      </c>
      <c r="R80" s="140">
        <v>1657813839</v>
      </c>
      <c r="S80" s="140">
        <v>24005255115</v>
      </c>
      <c r="T80" s="140">
        <v>7079009414</v>
      </c>
      <c r="U80" s="140">
        <v>3445861040</v>
      </c>
      <c r="V80" s="140">
        <v>23450002576</v>
      </c>
      <c r="W80" s="140">
        <v>142501931</v>
      </c>
      <c r="X80" s="140">
        <v>126033</v>
      </c>
      <c r="Y80" s="140">
        <v>458345</v>
      </c>
      <c r="Z80" s="140">
        <v>362289</v>
      </c>
      <c r="AA80" s="140">
        <v>225240</v>
      </c>
      <c r="AB80" s="140">
        <v>240526794287</v>
      </c>
      <c r="AC80" s="140">
        <v>26895863616</v>
      </c>
      <c r="AD80" s="140">
        <v>125418</v>
      </c>
      <c r="AE80" s="140">
        <v>71088113</v>
      </c>
      <c r="AF80" s="140">
        <v>1006261757</v>
      </c>
      <c r="AG80" s="140">
        <v>9290</v>
      </c>
      <c r="AH80" s="140">
        <v>1128</v>
      </c>
      <c r="AI80" s="140">
        <v>123367333</v>
      </c>
      <c r="AJ80" s="140">
        <v>11905</v>
      </c>
    </row>
  </sheetData>
  <mergeCells count="70">
    <mergeCell ref="AH4:AH5"/>
    <mergeCell ref="AI4:AI5"/>
    <mergeCell ref="AJ4:AJ5"/>
    <mergeCell ref="AH7:AH8"/>
    <mergeCell ref="AI7:AI8"/>
    <mergeCell ref="AJ7:AJ8"/>
    <mergeCell ref="AE4:AE5"/>
    <mergeCell ref="AF4:AF5"/>
    <mergeCell ref="AG4:AG5"/>
    <mergeCell ref="AE7:AE8"/>
    <mergeCell ref="AF7:AF8"/>
    <mergeCell ref="AG7:AG8"/>
    <mergeCell ref="AB4:AB5"/>
    <mergeCell ref="AC4:AC5"/>
    <mergeCell ref="AD4:AD5"/>
    <mergeCell ref="AA7:AA8"/>
    <mergeCell ref="AB7:AB8"/>
    <mergeCell ref="AC7:AC8"/>
    <mergeCell ref="AD7:AD8"/>
    <mergeCell ref="F4:F5"/>
    <mergeCell ref="G4:G5"/>
    <mergeCell ref="H4:H5"/>
    <mergeCell ref="P4:P5"/>
    <mergeCell ref="AA4:AA5"/>
    <mergeCell ref="U4:U5"/>
    <mergeCell ref="I4:I5"/>
    <mergeCell ref="J4:J5"/>
    <mergeCell ref="K4:K5"/>
    <mergeCell ref="L4:L5"/>
    <mergeCell ref="N4:N5"/>
    <mergeCell ref="O4:O5"/>
    <mergeCell ref="Q4:Q5"/>
    <mergeCell ref="R4:R5"/>
    <mergeCell ref="S4:S5"/>
    <mergeCell ref="T4:T5"/>
    <mergeCell ref="A4:A6"/>
    <mergeCell ref="B4:B5"/>
    <mergeCell ref="C4:C5"/>
    <mergeCell ref="D4:D5"/>
    <mergeCell ref="E4:E5"/>
    <mergeCell ref="B7:B8"/>
    <mergeCell ref="C7:C8"/>
    <mergeCell ref="D7:D8"/>
    <mergeCell ref="E7:E8"/>
    <mergeCell ref="F7:F8"/>
    <mergeCell ref="V4:V5"/>
    <mergeCell ref="W4:W5"/>
    <mergeCell ref="X4:X5"/>
    <mergeCell ref="Y4:Y5"/>
    <mergeCell ref="Z4:Z5"/>
    <mergeCell ref="R7:R8"/>
    <mergeCell ref="G7:G8"/>
    <mergeCell ref="H7:H8"/>
    <mergeCell ref="I7:I8"/>
    <mergeCell ref="J7:J8"/>
    <mergeCell ref="K7:K8"/>
    <mergeCell ref="L7:L8"/>
    <mergeCell ref="M7:M8"/>
    <mergeCell ref="N7:N8"/>
    <mergeCell ref="O7:O8"/>
    <mergeCell ref="P7:P8"/>
    <mergeCell ref="Q7:Q8"/>
    <mergeCell ref="Y7:Y8"/>
    <mergeCell ref="Z7:Z8"/>
    <mergeCell ref="S7:S8"/>
    <mergeCell ref="T7:T8"/>
    <mergeCell ref="U7:U8"/>
    <mergeCell ref="V7:V8"/>
    <mergeCell ref="W7:W8"/>
    <mergeCell ref="X7:X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workbookViewId="0"/>
  </sheetViews>
  <sheetFormatPr defaultRowHeight="15"/>
  <cols>
    <col min="1" max="1" width="9.140625" style="168"/>
  </cols>
  <sheetData>
    <row r="1" spans="1:6">
      <c r="A1" s="168" t="s">
        <v>418</v>
      </c>
    </row>
    <row r="2" spans="1:6">
      <c r="A2" s="14"/>
      <c r="B2" s="1"/>
      <c r="C2" s="1"/>
      <c r="D2" s="1"/>
      <c r="E2" s="1"/>
      <c r="F2" s="1"/>
    </row>
    <row r="3" spans="1:6" s="169" customFormat="1">
      <c r="A3" s="84"/>
      <c r="B3" s="265" t="s">
        <v>419</v>
      </c>
      <c r="C3" s="265"/>
      <c r="D3" s="265"/>
      <c r="E3" s="265"/>
      <c r="F3" s="265"/>
    </row>
    <row r="4" spans="1:6">
      <c r="A4" s="168" t="s">
        <v>1</v>
      </c>
      <c r="B4" s="1" t="s">
        <v>417</v>
      </c>
      <c r="C4" s="1" t="s">
        <v>413</v>
      </c>
      <c r="D4" s="1" t="s">
        <v>414</v>
      </c>
      <c r="E4" s="1" t="s">
        <v>415</v>
      </c>
      <c r="F4" s="1" t="s">
        <v>416</v>
      </c>
    </row>
    <row r="5" spans="1:6">
      <c r="A5" s="168">
        <v>20</v>
      </c>
      <c r="B5" s="103">
        <v>0.153</v>
      </c>
      <c r="C5" s="103">
        <v>0.185</v>
      </c>
      <c r="D5" s="103">
        <v>0.23699999999999999</v>
      </c>
      <c r="E5" s="103">
        <v>0.29099999999999998</v>
      </c>
      <c r="F5" s="103">
        <v>0.54500000000000004</v>
      </c>
    </row>
    <row r="6" spans="1:6">
      <c r="A6" s="168">
        <v>21</v>
      </c>
      <c r="B6" s="103">
        <v>0.186</v>
      </c>
      <c r="C6" s="103">
        <v>0.23300000000000001</v>
      </c>
      <c r="D6" s="103">
        <v>0.3</v>
      </c>
      <c r="E6" s="103">
        <v>0.373</v>
      </c>
      <c r="F6" s="103">
        <v>0.71599999999999997</v>
      </c>
    </row>
    <row r="7" spans="1:6">
      <c r="A7" s="168">
        <v>22</v>
      </c>
      <c r="B7" s="103">
        <v>0.223</v>
      </c>
      <c r="C7" s="103">
        <v>0.28499999999999998</v>
      </c>
      <c r="D7" s="103">
        <v>0.36799999999999999</v>
      </c>
      <c r="E7" s="103">
        <v>0.47699999999999998</v>
      </c>
      <c r="F7" s="103">
        <v>0.89600000000000002</v>
      </c>
    </row>
    <row r="8" spans="1:6">
      <c r="A8" s="168">
        <v>23</v>
      </c>
      <c r="B8" s="103">
        <v>0.247</v>
      </c>
      <c r="C8" s="103">
        <v>0.33400000000000002</v>
      </c>
      <c r="D8" s="103">
        <v>0.42499999999999999</v>
      </c>
      <c r="E8" s="103">
        <v>0.55600000000000005</v>
      </c>
      <c r="F8" s="103">
        <v>1.103</v>
      </c>
    </row>
    <row r="9" spans="1:6">
      <c r="A9" s="168">
        <v>24</v>
      </c>
      <c r="B9" s="103">
        <v>0.27800000000000002</v>
      </c>
      <c r="C9" s="103">
        <v>0.376</v>
      </c>
      <c r="D9" s="103">
        <v>0.48599999999999999</v>
      </c>
      <c r="E9" s="103">
        <v>0.66800000000000004</v>
      </c>
      <c r="F9" s="103">
        <v>1.294</v>
      </c>
    </row>
    <row r="10" spans="1:6">
      <c r="A10" s="168">
        <v>25</v>
      </c>
      <c r="B10" s="103">
        <v>0.29599999999999999</v>
      </c>
      <c r="C10" s="103">
        <v>0.42899999999999999</v>
      </c>
      <c r="D10" s="103">
        <v>0.56799999999999995</v>
      </c>
      <c r="E10" s="103">
        <v>0.76500000000000001</v>
      </c>
      <c r="F10" s="103">
        <v>1.5509999999999999</v>
      </c>
    </row>
    <row r="11" spans="1:6">
      <c r="A11" s="168">
        <v>26</v>
      </c>
      <c r="B11" s="103">
        <v>0.309</v>
      </c>
      <c r="C11" s="103">
        <v>0.44600000000000001</v>
      </c>
      <c r="D11" s="103">
        <v>0.60499999999999998</v>
      </c>
      <c r="E11" s="103">
        <v>0.82199999999999995</v>
      </c>
      <c r="F11" s="103">
        <v>1.6539999999999999</v>
      </c>
    </row>
    <row r="12" spans="1:6">
      <c r="A12" s="168">
        <v>27</v>
      </c>
      <c r="B12" s="103">
        <v>0.32200000000000001</v>
      </c>
      <c r="C12" s="103">
        <v>0.46100000000000002</v>
      </c>
      <c r="D12" s="103">
        <v>0.627</v>
      </c>
      <c r="E12" s="103">
        <v>0.86799999999999999</v>
      </c>
      <c r="F12" s="103">
        <v>1.748</v>
      </c>
    </row>
    <row r="13" spans="1:6">
      <c r="A13" s="168">
        <v>28</v>
      </c>
      <c r="B13" s="103">
        <v>0.317</v>
      </c>
      <c r="C13" s="103">
        <v>0.47599999999999998</v>
      </c>
      <c r="D13" s="103">
        <v>0.66700000000000004</v>
      </c>
      <c r="E13" s="103">
        <v>0.92800000000000005</v>
      </c>
      <c r="F13" s="103">
        <v>1.8839999999999999</v>
      </c>
    </row>
    <row r="14" spans="1:6">
      <c r="A14" s="168">
        <v>29</v>
      </c>
      <c r="B14" s="103">
        <v>0.33600000000000002</v>
      </c>
      <c r="C14" s="103">
        <v>0.49</v>
      </c>
      <c r="D14" s="103">
        <v>0.69199999999999995</v>
      </c>
      <c r="E14" s="103">
        <v>0.98099999999999998</v>
      </c>
      <c r="F14" s="103">
        <v>1.96</v>
      </c>
    </row>
    <row r="15" spans="1:6">
      <c r="A15" s="168">
        <v>30</v>
      </c>
      <c r="B15" s="103">
        <v>0.33300000000000002</v>
      </c>
      <c r="C15" s="103">
        <v>0.51300000000000001</v>
      </c>
      <c r="D15" s="103">
        <v>0.72499999999999998</v>
      </c>
      <c r="E15" s="103">
        <v>1.0029999999999999</v>
      </c>
      <c r="F15" s="103">
        <v>2.0830000000000002</v>
      </c>
    </row>
    <row r="16" spans="1:6">
      <c r="A16" s="168">
        <v>31</v>
      </c>
      <c r="B16" s="103">
        <v>0.32700000000000001</v>
      </c>
      <c r="C16" s="103">
        <v>0.51900000000000002</v>
      </c>
      <c r="D16" s="103">
        <v>0.72299999999999998</v>
      </c>
      <c r="E16" s="103">
        <v>1.0309999999999999</v>
      </c>
      <c r="F16" s="103">
        <v>2.097</v>
      </c>
    </row>
    <row r="17" spans="1:6">
      <c r="A17" s="168">
        <v>32</v>
      </c>
      <c r="B17" s="103">
        <v>0.315</v>
      </c>
      <c r="C17" s="103">
        <v>0.51700000000000002</v>
      </c>
      <c r="D17" s="103">
        <v>0.72799999999999998</v>
      </c>
      <c r="E17" s="103">
        <v>1.03</v>
      </c>
      <c r="F17" s="103">
        <v>2.3319999999999999</v>
      </c>
    </row>
    <row r="18" spans="1:6">
      <c r="A18" s="168">
        <v>33</v>
      </c>
      <c r="B18" s="103">
        <v>0.31900000000000001</v>
      </c>
      <c r="C18" s="103">
        <v>0.51600000000000001</v>
      </c>
      <c r="D18" s="103">
        <v>0.74299999999999999</v>
      </c>
      <c r="E18" s="103">
        <v>1.0589999999999999</v>
      </c>
      <c r="F18" s="103">
        <v>2.351</v>
      </c>
    </row>
    <row r="19" spans="1:6">
      <c r="A19" s="168">
        <v>34</v>
      </c>
      <c r="B19" s="103">
        <v>0.32100000000000001</v>
      </c>
      <c r="C19" s="103">
        <v>0.52400000000000002</v>
      </c>
      <c r="D19" s="103">
        <v>0.75</v>
      </c>
      <c r="E19" s="103">
        <v>1.077</v>
      </c>
      <c r="F19" s="103">
        <v>2.3769999999999998</v>
      </c>
    </row>
    <row r="20" spans="1:6">
      <c r="A20" s="168">
        <v>35</v>
      </c>
      <c r="B20" s="103">
        <v>0.317</v>
      </c>
      <c r="C20" s="103">
        <v>0.53900000000000003</v>
      </c>
      <c r="D20" s="103">
        <v>0.75900000000000001</v>
      </c>
      <c r="E20" s="103">
        <v>1.091</v>
      </c>
      <c r="F20" s="103">
        <v>2.4409999999999998</v>
      </c>
    </row>
    <row r="21" spans="1:6">
      <c r="A21" s="168">
        <v>36</v>
      </c>
      <c r="B21" s="103">
        <v>0.32400000000000001</v>
      </c>
      <c r="C21" s="103">
        <v>0.53900000000000003</v>
      </c>
      <c r="D21" s="103">
        <v>0.77200000000000002</v>
      </c>
      <c r="E21" s="103">
        <v>1.1080000000000001</v>
      </c>
      <c r="F21" s="103">
        <v>2.476</v>
      </c>
    </row>
    <row r="22" spans="1:6">
      <c r="A22" s="168">
        <v>37</v>
      </c>
      <c r="B22" s="103">
        <v>0.32400000000000001</v>
      </c>
      <c r="C22" s="103">
        <v>0.53200000000000003</v>
      </c>
      <c r="D22" s="103">
        <v>0.79100000000000004</v>
      </c>
      <c r="E22" s="103">
        <v>1.127</v>
      </c>
      <c r="F22" s="103">
        <v>2.4550000000000001</v>
      </c>
    </row>
    <row r="23" spans="1:6">
      <c r="A23" s="168">
        <v>38</v>
      </c>
      <c r="B23" s="103">
        <v>0.32300000000000001</v>
      </c>
      <c r="C23" s="103">
        <v>0.53800000000000003</v>
      </c>
      <c r="D23" s="103">
        <v>0.80900000000000005</v>
      </c>
      <c r="E23" s="103">
        <v>1.135</v>
      </c>
      <c r="F23" s="103">
        <v>2.5790000000000002</v>
      </c>
    </row>
    <row r="24" spans="1:6">
      <c r="A24" s="168">
        <v>39</v>
      </c>
      <c r="B24" s="103">
        <v>0.33100000000000002</v>
      </c>
      <c r="C24" s="103">
        <v>0.55100000000000005</v>
      </c>
      <c r="D24" s="103">
        <v>0.80800000000000005</v>
      </c>
      <c r="E24" s="103">
        <v>1.163</v>
      </c>
      <c r="F24" s="103">
        <v>2.645</v>
      </c>
    </row>
    <row r="25" spans="1:6">
      <c r="A25" s="168">
        <v>40</v>
      </c>
      <c r="B25" s="103">
        <v>0.33400000000000002</v>
      </c>
      <c r="C25" s="103">
        <v>0.55000000000000004</v>
      </c>
      <c r="D25" s="103">
        <v>0.81899999999999995</v>
      </c>
      <c r="E25" s="103">
        <v>1.1850000000000001</v>
      </c>
      <c r="F25" s="103">
        <v>2.7309999999999999</v>
      </c>
    </row>
    <row r="26" spans="1:6">
      <c r="A26" s="168">
        <v>41</v>
      </c>
      <c r="B26" s="103">
        <v>0.32</v>
      </c>
      <c r="C26" s="103">
        <v>0.55400000000000005</v>
      </c>
      <c r="D26" s="103">
        <v>0.81599999999999995</v>
      </c>
      <c r="E26" s="103">
        <v>1.1819999999999999</v>
      </c>
      <c r="F26" s="103">
        <v>2.702</v>
      </c>
    </row>
    <row r="27" spans="1:6">
      <c r="A27" s="168">
        <v>42</v>
      </c>
      <c r="B27" s="103">
        <v>0.32200000000000001</v>
      </c>
      <c r="C27" s="103">
        <v>0.56100000000000005</v>
      </c>
      <c r="D27" s="103">
        <v>0.83199999999999996</v>
      </c>
      <c r="E27" s="103">
        <v>1.175</v>
      </c>
      <c r="F27" s="103">
        <v>2.7610000000000001</v>
      </c>
    </row>
    <row r="28" spans="1:6">
      <c r="A28" s="168">
        <v>43</v>
      </c>
      <c r="B28" s="103">
        <v>0.32200000000000001</v>
      </c>
      <c r="C28" s="103">
        <v>0.54900000000000004</v>
      </c>
      <c r="D28" s="103">
        <v>0.82399999999999995</v>
      </c>
      <c r="E28" s="103">
        <v>1.1870000000000001</v>
      </c>
      <c r="F28" s="103">
        <v>2.8079999999999998</v>
      </c>
    </row>
    <row r="29" spans="1:6">
      <c r="A29" s="168">
        <v>44</v>
      </c>
      <c r="B29" s="103">
        <v>0.32800000000000001</v>
      </c>
      <c r="C29" s="103">
        <v>0.55300000000000005</v>
      </c>
      <c r="D29" s="103">
        <v>0.82099999999999995</v>
      </c>
      <c r="E29" s="103">
        <v>1.202</v>
      </c>
      <c r="F29" s="103">
        <v>2.746</v>
      </c>
    </row>
    <row r="30" spans="1:6">
      <c r="A30" s="168">
        <v>45</v>
      </c>
      <c r="B30" s="103">
        <v>0.32700000000000001</v>
      </c>
      <c r="C30" s="103">
        <v>0.53800000000000003</v>
      </c>
      <c r="D30" s="103">
        <v>0.82899999999999996</v>
      </c>
      <c r="E30" s="103">
        <v>1.216</v>
      </c>
      <c r="F30" s="103">
        <v>2.7919999999999998</v>
      </c>
    </row>
    <row r="31" spans="1:6">
      <c r="A31" s="168">
        <v>46</v>
      </c>
      <c r="B31" s="103">
        <v>0.32700000000000001</v>
      </c>
      <c r="C31" s="103">
        <v>0.54800000000000004</v>
      </c>
      <c r="D31" s="103">
        <v>0.83199999999999996</v>
      </c>
      <c r="E31" s="103">
        <v>1.208</v>
      </c>
      <c r="F31" s="103">
        <v>3.0449999999999999</v>
      </c>
    </row>
    <row r="32" spans="1:6">
      <c r="A32" s="168">
        <v>47</v>
      </c>
      <c r="B32" s="103">
        <v>0.315</v>
      </c>
      <c r="C32" s="103">
        <v>0.54700000000000004</v>
      </c>
      <c r="D32" s="103">
        <v>0.83199999999999996</v>
      </c>
      <c r="E32" s="103">
        <v>1.2230000000000001</v>
      </c>
      <c r="F32" s="103">
        <v>2.8180000000000001</v>
      </c>
    </row>
    <row r="33" spans="1:6">
      <c r="A33" s="168">
        <v>48</v>
      </c>
      <c r="B33" s="103">
        <v>0.32</v>
      </c>
      <c r="C33" s="103">
        <v>0.54700000000000004</v>
      </c>
      <c r="D33" s="103">
        <v>0.82</v>
      </c>
      <c r="E33" s="103">
        <v>1.212</v>
      </c>
      <c r="F33" s="103">
        <v>2.8519999999999999</v>
      </c>
    </row>
    <row r="34" spans="1:6">
      <c r="A34" s="168">
        <v>49</v>
      </c>
      <c r="B34" s="103">
        <v>0.32400000000000001</v>
      </c>
      <c r="C34" s="103">
        <v>0.54100000000000004</v>
      </c>
      <c r="D34" s="103">
        <v>0.84499999999999997</v>
      </c>
      <c r="E34" s="103">
        <v>1.2370000000000001</v>
      </c>
      <c r="F34" s="103">
        <v>2.8319999999999999</v>
      </c>
    </row>
    <row r="35" spans="1:6">
      <c r="A35" s="168">
        <v>50</v>
      </c>
      <c r="B35" s="103">
        <v>0.32600000000000001</v>
      </c>
      <c r="C35" s="103">
        <v>0.54300000000000004</v>
      </c>
      <c r="D35" s="103">
        <v>0.85199999999999998</v>
      </c>
      <c r="E35" s="103">
        <v>1.25</v>
      </c>
      <c r="F35" s="103">
        <v>2.9350000000000001</v>
      </c>
    </row>
    <row r="36" spans="1:6">
      <c r="A36" s="168">
        <v>51</v>
      </c>
      <c r="B36" s="103">
        <v>0.32900000000000001</v>
      </c>
      <c r="C36" s="103">
        <v>0.55100000000000005</v>
      </c>
      <c r="D36" s="103">
        <v>0.82699999999999996</v>
      </c>
      <c r="E36" s="103">
        <v>1.252</v>
      </c>
      <c r="F36" s="103">
        <v>2.87</v>
      </c>
    </row>
    <row r="37" spans="1:6">
      <c r="A37" s="168">
        <v>52</v>
      </c>
      <c r="B37" s="103">
        <v>0.316</v>
      </c>
      <c r="C37" s="103">
        <v>0.53100000000000003</v>
      </c>
      <c r="D37" s="103">
        <v>0.82099999999999995</v>
      </c>
      <c r="E37" s="103">
        <v>1.216</v>
      </c>
      <c r="F37" s="103">
        <v>2.8180000000000001</v>
      </c>
    </row>
    <row r="38" spans="1:6">
      <c r="A38" s="168">
        <v>53</v>
      </c>
      <c r="B38" s="103">
        <v>0.30399999999999999</v>
      </c>
      <c r="C38" s="103">
        <v>0.52100000000000002</v>
      </c>
      <c r="D38" s="103">
        <v>0.80800000000000005</v>
      </c>
      <c r="E38" s="103">
        <v>1.179</v>
      </c>
      <c r="F38" s="103">
        <v>2.7490000000000001</v>
      </c>
    </row>
    <row r="39" spans="1:6">
      <c r="A39" s="168">
        <v>54</v>
      </c>
      <c r="B39" s="103">
        <v>0.309</v>
      </c>
      <c r="C39" s="103">
        <v>0.52</v>
      </c>
      <c r="D39" s="103">
        <v>0.79</v>
      </c>
      <c r="E39" s="103">
        <v>1.1859999999999999</v>
      </c>
      <c r="F39" s="103">
        <v>2.7090000000000001</v>
      </c>
    </row>
    <row r="40" spans="1:6">
      <c r="A40" s="168">
        <v>55</v>
      </c>
      <c r="B40" s="103">
        <v>0.29099999999999998</v>
      </c>
      <c r="C40" s="103">
        <v>0.496</v>
      </c>
      <c r="D40" s="103">
        <v>0.76300000000000001</v>
      </c>
      <c r="E40" s="103">
        <v>1.143</v>
      </c>
      <c r="F40" s="103">
        <v>2.5350000000000001</v>
      </c>
    </row>
    <row r="41" spans="1:6">
      <c r="A41" s="168">
        <v>56</v>
      </c>
      <c r="B41" s="103">
        <v>0.28799999999999998</v>
      </c>
      <c r="C41" s="103">
        <v>0.48599999999999999</v>
      </c>
      <c r="D41" s="103">
        <v>0.76700000000000002</v>
      </c>
      <c r="E41" s="103">
        <v>1.115</v>
      </c>
      <c r="F41" s="103">
        <v>2.4750000000000001</v>
      </c>
    </row>
    <row r="42" spans="1:6">
      <c r="A42" s="168">
        <v>57</v>
      </c>
      <c r="B42" s="103">
        <v>0.28499999999999998</v>
      </c>
      <c r="C42" s="103">
        <v>0.48</v>
      </c>
      <c r="D42" s="103">
        <v>0.71399999999999997</v>
      </c>
      <c r="E42" s="103">
        <v>1.085</v>
      </c>
      <c r="F42" s="103">
        <v>2.46</v>
      </c>
    </row>
    <row r="43" spans="1:6">
      <c r="A43" s="168">
        <v>58</v>
      </c>
      <c r="B43" s="103">
        <v>0.28399999999999997</v>
      </c>
      <c r="C43" s="103">
        <v>0.46400000000000002</v>
      </c>
      <c r="D43" s="103">
        <v>0.71599999999999997</v>
      </c>
      <c r="E43" s="103">
        <v>1.0609999999999999</v>
      </c>
      <c r="F43" s="103">
        <v>2.3839999999999999</v>
      </c>
    </row>
    <row r="44" spans="1:6">
      <c r="A44" s="168">
        <v>59</v>
      </c>
      <c r="B44" s="103">
        <v>0.27800000000000002</v>
      </c>
      <c r="C44" s="103">
        <v>0.46</v>
      </c>
      <c r="D44" s="103">
        <v>0.68700000000000006</v>
      </c>
      <c r="E44" s="103">
        <v>1.0640000000000001</v>
      </c>
      <c r="F44" s="103">
        <v>2.407</v>
      </c>
    </row>
    <row r="45" spans="1:6">
      <c r="A45" s="168">
        <v>60</v>
      </c>
      <c r="B45" s="103">
        <v>0.28599999999999998</v>
      </c>
      <c r="C45" s="103">
        <v>0.437</v>
      </c>
      <c r="D45" s="103">
        <v>0.67200000000000004</v>
      </c>
      <c r="E45" s="103">
        <v>1.024</v>
      </c>
      <c r="F45" s="103">
        <v>2.2469999999999999</v>
      </c>
    </row>
    <row r="46" spans="1:6">
      <c r="A46" s="168">
        <v>61</v>
      </c>
      <c r="B46" s="103">
        <v>0.27500000000000002</v>
      </c>
      <c r="C46" s="103">
        <v>0.437</v>
      </c>
      <c r="D46" s="103">
        <v>0.66100000000000003</v>
      </c>
      <c r="E46" s="103">
        <v>0.98399999999999999</v>
      </c>
      <c r="F46" s="103">
        <v>2.177</v>
      </c>
    </row>
    <row r="47" spans="1:6">
      <c r="A47" s="168">
        <v>62</v>
      </c>
      <c r="B47" s="103">
        <v>0.24</v>
      </c>
      <c r="C47" s="103">
        <v>0.38700000000000001</v>
      </c>
      <c r="D47" s="103">
        <v>0.57999999999999996</v>
      </c>
      <c r="E47" s="103">
        <v>0.876</v>
      </c>
      <c r="F47" s="103">
        <v>2.06</v>
      </c>
    </row>
    <row r="48" spans="1:6">
      <c r="A48" s="168">
        <v>63</v>
      </c>
      <c r="B48" s="103">
        <v>0.22800000000000001</v>
      </c>
      <c r="C48" s="103">
        <v>0.34699999999999998</v>
      </c>
      <c r="D48" s="103">
        <v>0.50900000000000001</v>
      </c>
      <c r="E48" s="103">
        <v>0.79200000000000004</v>
      </c>
      <c r="F48" s="103">
        <v>1.6919999999999999</v>
      </c>
    </row>
    <row r="49" spans="1:6">
      <c r="A49" s="168">
        <v>64</v>
      </c>
      <c r="B49" s="103">
        <v>0.21</v>
      </c>
      <c r="C49" s="103">
        <v>0.33</v>
      </c>
      <c r="D49" s="103">
        <v>0.46600000000000003</v>
      </c>
      <c r="E49" s="103">
        <v>0.70899999999999996</v>
      </c>
      <c r="F49" s="103">
        <v>1.5529999999999999</v>
      </c>
    </row>
    <row r="50" spans="1:6">
      <c r="A50" s="168">
        <v>65</v>
      </c>
      <c r="B50" s="103">
        <v>0.222</v>
      </c>
      <c r="C50" s="103">
        <v>0.35399999999999998</v>
      </c>
      <c r="D50" s="103">
        <v>0.496</v>
      </c>
      <c r="E50" s="103">
        <v>0.72599999999999998</v>
      </c>
      <c r="F50" s="103">
        <v>1.641</v>
      </c>
    </row>
    <row r="51" spans="1:6">
      <c r="A51" s="168">
        <v>66</v>
      </c>
      <c r="B51" s="103">
        <v>0.215</v>
      </c>
      <c r="C51" s="103">
        <v>0.32600000000000001</v>
      </c>
      <c r="D51" s="103">
        <v>0.47099999999999997</v>
      </c>
      <c r="E51" s="103">
        <v>0.69299999999999995</v>
      </c>
      <c r="F51" s="103">
        <v>1.57</v>
      </c>
    </row>
    <row r="52" spans="1:6">
      <c r="A52" s="168">
        <v>67</v>
      </c>
      <c r="B52" s="103">
        <v>0.192</v>
      </c>
      <c r="C52" s="103">
        <v>0.29599999999999999</v>
      </c>
      <c r="D52" s="103">
        <v>0.45200000000000001</v>
      </c>
      <c r="E52" s="103">
        <v>0.61799999999999999</v>
      </c>
      <c r="F52" s="103">
        <v>1.42</v>
      </c>
    </row>
    <row r="53" spans="1:6">
      <c r="A53" s="168">
        <v>68</v>
      </c>
      <c r="B53" s="103">
        <v>0.185</v>
      </c>
      <c r="C53" s="103">
        <v>0.29099999999999998</v>
      </c>
      <c r="D53" s="103">
        <v>0.42899999999999999</v>
      </c>
      <c r="E53" s="103">
        <v>0.63100000000000001</v>
      </c>
      <c r="F53" s="103">
        <v>1.363</v>
      </c>
    </row>
    <row r="54" spans="1:6">
      <c r="A54" s="168">
        <v>69</v>
      </c>
      <c r="B54" s="103">
        <v>0.19600000000000001</v>
      </c>
      <c r="C54" s="103">
        <v>0.27700000000000002</v>
      </c>
      <c r="D54" s="103">
        <v>0.40100000000000002</v>
      </c>
      <c r="E54" s="103">
        <v>0.6</v>
      </c>
      <c r="F54" s="103">
        <v>1.302</v>
      </c>
    </row>
    <row r="55" spans="1:6">
      <c r="A55" s="14">
        <v>70</v>
      </c>
      <c r="B55" s="104">
        <v>0.19</v>
      </c>
      <c r="C55" s="104">
        <v>0.249</v>
      </c>
      <c r="D55" s="104">
        <v>0.375</v>
      </c>
      <c r="E55" s="104">
        <v>0.58099999999999996</v>
      </c>
      <c r="F55" s="104">
        <v>1.264</v>
      </c>
    </row>
  </sheetData>
  <mergeCells count="1">
    <mergeCell ref="B3:F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250"/>
  <sheetViews>
    <sheetView topLeftCell="A8703" zoomScale="60" zoomScaleNormal="60" workbookViewId="0">
      <selection activeCell="A8748" sqref="A8748"/>
    </sheetView>
  </sheetViews>
  <sheetFormatPr defaultRowHeight="15"/>
  <cols>
    <col min="1" max="1" width="40" style="43" customWidth="1"/>
    <col min="2" max="6" width="9.140625" style="188"/>
    <col min="7" max="7" width="10.28515625" style="188" customWidth="1"/>
    <col min="8" max="9" width="14.140625" style="188" customWidth="1"/>
    <col min="10" max="10" width="13" style="188" customWidth="1"/>
    <col min="11" max="11" width="9.140625" style="188"/>
    <col min="12" max="12" width="3" style="75" customWidth="1"/>
    <col min="13" max="13" width="4.28515625" style="75" customWidth="1"/>
    <col min="14" max="16384" width="9.140625" style="188"/>
  </cols>
  <sheetData>
    <row r="1" spans="1:14">
      <c r="A1" s="43" t="s">
        <v>618</v>
      </c>
      <c r="B1" s="188" t="s">
        <v>619</v>
      </c>
      <c r="K1" s="188" t="s">
        <v>620</v>
      </c>
      <c r="N1" s="43"/>
    </row>
    <row r="2" spans="1:14">
      <c r="A2" s="43" t="s">
        <v>142</v>
      </c>
      <c r="N2" s="43"/>
    </row>
    <row r="4" spans="1:14">
      <c r="A4" s="43" t="s">
        <v>621</v>
      </c>
      <c r="B4" s="188" t="s">
        <v>143</v>
      </c>
      <c r="C4" s="188" t="s">
        <v>144</v>
      </c>
      <c r="D4" s="188" t="s">
        <v>144</v>
      </c>
      <c r="E4" s="188" t="s">
        <v>144</v>
      </c>
      <c r="F4" s="188" t="s">
        <v>144</v>
      </c>
      <c r="G4" s="188" t="s">
        <v>144</v>
      </c>
      <c r="H4" s="188" t="s">
        <v>225</v>
      </c>
      <c r="N4" s="43"/>
    </row>
    <row r="5" spans="1:14">
      <c r="A5" s="43" t="s">
        <v>145</v>
      </c>
      <c r="D5" s="188" t="s">
        <v>146</v>
      </c>
      <c r="E5" s="188" t="s">
        <v>147</v>
      </c>
      <c r="N5" s="43"/>
    </row>
    <row r="6" spans="1:14">
      <c r="B6" s="188" t="s">
        <v>143</v>
      </c>
      <c r="C6" s="188" t="s">
        <v>144</v>
      </c>
      <c r="D6" s="188" t="s">
        <v>144</v>
      </c>
      <c r="E6" s="188" t="s">
        <v>144</v>
      </c>
      <c r="F6" s="188" t="s">
        <v>144</v>
      </c>
      <c r="G6" s="188" t="s">
        <v>144</v>
      </c>
    </row>
    <row r="7" spans="1:14">
      <c r="B7" s="188">
        <v>2015</v>
      </c>
      <c r="C7" s="188">
        <v>2025</v>
      </c>
      <c r="D7" s="188">
        <v>2035</v>
      </c>
      <c r="E7" s="188">
        <v>2045</v>
      </c>
      <c r="F7" s="188">
        <v>2055</v>
      </c>
      <c r="G7" s="188">
        <v>2065</v>
      </c>
    </row>
    <row r="8" spans="1:14">
      <c r="B8" s="188" t="s">
        <v>143</v>
      </c>
      <c r="C8" s="188" t="s">
        <v>148</v>
      </c>
      <c r="D8" s="188" t="s">
        <v>148</v>
      </c>
      <c r="E8" s="188" t="s">
        <v>148</v>
      </c>
      <c r="F8" s="188" t="s">
        <v>148</v>
      </c>
      <c r="G8" s="188" t="s">
        <v>148</v>
      </c>
    </row>
    <row r="9" spans="1:14">
      <c r="B9" s="188" t="s">
        <v>149</v>
      </c>
      <c r="C9" s="188" t="s">
        <v>149</v>
      </c>
      <c r="D9" s="188" t="s">
        <v>149</v>
      </c>
      <c r="E9" s="188" t="s">
        <v>149</v>
      </c>
      <c r="F9" s="188" t="s">
        <v>149</v>
      </c>
      <c r="G9" s="188" t="s">
        <v>149</v>
      </c>
    </row>
    <row r="10" spans="1:14">
      <c r="B10" s="188" t="s">
        <v>143</v>
      </c>
      <c r="C10" s="188" t="s">
        <v>148</v>
      </c>
      <c r="D10" s="188" t="s">
        <v>148</v>
      </c>
      <c r="E10" s="188" t="s">
        <v>148</v>
      </c>
      <c r="F10" s="188" t="s">
        <v>148</v>
      </c>
      <c r="G10" s="188" t="s">
        <v>148</v>
      </c>
    </row>
    <row r="11" spans="1:14">
      <c r="B11" s="188" t="s">
        <v>150</v>
      </c>
      <c r="C11" s="188" t="s">
        <v>150</v>
      </c>
      <c r="D11" s="188" t="s">
        <v>150</v>
      </c>
      <c r="E11" s="188" t="s">
        <v>150</v>
      </c>
      <c r="F11" s="188" t="s">
        <v>150</v>
      </c>
      <c r="G11" s="188" t="s">
        <v>150</v>
      </c>
    </row>
    <row r="12" spans="1:14">
      <c r="A12" s="43" t="s">
        <v>622</v>
      </c>
      <c r="B12" s="188" t="s">
        <v>143</v>
      </c>
      <c r="C12" s="188" t="s">
        <v>148</v>
      </c>
      <c r="D12" s="188" t="s">
        <v>148</v>
      </c>
      <c r="E12" s="188" t="s">
        <v>148</v>
      </c>
      <c r="F12" s="188" t="s">
        <v>148</v>
      </c>
      <c r="G12" s="188" t="s">
        <v>148</v>
      </c>
      <c r="N12" s="43"/>
    </row>
    <row r="13" spans="1:14">
      <c r="A13" s="43" t="s">
        <v>0</v>
      </c>
      <c r="B13" s="188">
        <v>57990</v>
      </c>
      <c r="C13" s="188">
        <v>79506</v>
      </c>
      <c r="D13" s="188">
        <v>91760</v>
      </c>
      <c r="E13" s="188">
        <v>97807</v>
      </c>
      <c r="F13" s="188">
        <v>105258</v>
      </c>
      <c r="G13" s="188">
        <v>112519</v>
      </c>
      <c r="N13" s="43"/>
    </row>
    <row r="14" spans="1:14">
      <c r="A14" s="43" t="s">
        <v>151</v>
      </c>
      <c r="N14" s="43"/>
    </row>
    <row r="15" spans="1:14">
      <c r="A15" s="43" t="s">
        <v>2</v>
      </c>
      <c r="B15" s="188">
        <v>27173</v>
      </c>
      <c r="C15" s="188">
        <v>34241</v>
      </c>
      <c r="D15" s="188">
        <v>31502</v>
      </c>
      <c r="E15" s="188">
        <v>32425</v>
      </c>
      <c r="F15" s="188">
        <v>36937</v>
      </c>
      <c r="G15" s="188">
        <v>37172</v>
      </c>
      <c r="N15" s="43"/>
    </row>
    <row r="16" spans="1:14">
      <c r="A16" s="43" t="s">
        <v>3</v>
      </c>
      <c r="B16" s="188">
        <v>11386</v>
      </c>
      <c r="C16" s="188">
        <v>16995</v>
      </c>
      <c r="D16" s="188">
        <v>19691</v>
      </c>
      <c r="E16" s="188">
        <v>17690</v>
      </c>
      <c r="F16" s="188">
        <v>19819</v>
      </c>
      <c r="G16" s="188">
        <v>21778</v>
      </c>
      <c r="N16" s="43"/>
    </row>
    <row r="17" spans="1:14">
      <c r="A17" s="43" t="s">
        <v>4</v>
      </c>
      <c r="B17" s="188">
        <v>7959</v>
      </c>
      <c r="C17" s="188">
        <v>13075</v>
      </c>
      <c r="D17" s="188">
        <v>17312</v>
      </c>
      <c r="E17" s="188">
        <v>16501</v>
      </c>
      <c r="F17" s="188">
        <v>16612</v>
      </c>
      <c r="G17" s="188">
        <v>19588</v>
      </c>
      <c r="N17" s="43"/>
    </row>
    <row r="18" spans="1:14">
      <c r="A18" s="43" t="s">
        <v>5</v>
      </c>
      <c r="B18" s="188">
        <v>5764</v>
      </c>
      <c r="C18" s="188">
        <v>8151</v>
      </c>
      <c r="D18" s="188">
        <v>12272</v>
      </c>
      <c r="E18" s="188">
        <v>14593</v>
      </c>
      <c r="F18" s="188">
        <v>13511</v>
      </c>
      <c r="G18" s="188">
        <v>15354</v>
      </c>
      <c r="N18" s="43"/>
    </row>
    <row r="19" spans="1:14">
      <c r="A19" s="43" t="s">
        <v>6</v>
      </c>
      <c r="B19" s="188">
        <v>5708</v>
      </c>
      <c r="C19" s="188">
        <v>7044</v>
      </c>
      <c r="D19" s="188">
        <v>10983</v>
      </c>
      <c r="E19" s="188">
        <v>16597</v>
      </c>
      <c r="F19" s="188">
        <v>18379</v>
      </c>
      <c r="G19" s="188">
        <v>18629</v>
      </c>
      <c r="N19" s="43"/>
    </row>
    <row r="20" spans="1:14">
      <c r="A20" s="43" t="s">
        <v>8</v>
      </c>
      <c r="N20" s="43"/>
    </row>
    <row r="21" spans="1:14">
      <c r="A21" s="43" t="s">
        <v>9</v>
      </c>
      <c r="B21" s="188">
        <v>31749</v>
      </c>
      <c r="C21" s="188">
        <v>42792</v>
      </c>
      <c r="D21" s="188">
        <v>48943</v>
      </c>
      <c r="E21" s="188">
        <v>52096</v>
      </c>
      <c r="F21" s="188">
        <v>55765</v>
      </c>
      <c r="G21" s="188">
        <v>59742</v>
      </c>
      <c r="N21" s="43"/>
    </row>
    <row r="22" spans="1:14">
      <c r="A22" s="43" t="s">
        <v>8</v>
      </c>
      <c r="B22" s="188">
        <v>26241</v>
      </c>
      <c r="C22" s="188">
        <v>36715</v>
      </c>
      <c r="D22" s="188">
        <v>42818</v>
      </c>
      <c r="E22" s="188">
        <v>45711</v>
      </c>
      <c r="F22" s="188">
        <v>49493</v>
      </c>
      <c r="G22" s="188">
        <v>52777</v>
      </c>
      <c r="N22" s="43"/>
    </row>
    <row r="23" spans="1:14">
      <c r="A23" s="43" t="s">
        <v>152</v>
      </c>
      <c r="N23" s="43"/>
    </row>
    <row r="24" spans="1:14">
      <c r="A24" s="43" t="s">
        <v>153</v>
      </c>
      <c r="B24" s="188">
        <v>9481</v>
      </c>
      <c r="C24" s="188">
        <v>10771</v>
      </c>
      <c r="D24" s="188">
        <v>11973</v>
      </c>
      <c r="E24" s="188">
        <v>12680</v>
      </c>
      <c r="F24" s="188">
        <v>12645</v>
      </c>
      <c r="G24" s="188">
        <v>12380</v>
      </c>
      <c r="N24" s="43"/>
    </row>
    <row r="25" spans="1:14">
      <c r="A25" s="43" t="s">
        <v>154</v>
      </c>
      <c r="B25" s="188">
        <v>20986</v>
      </c>
      <c r="C25" s="188">
        <v>27455</v>
      </c>
      <c r="D25" s="188">
        <v>29399</v>
      </c>
      <c r="E25" s="188">
        <v>30483</v>
      </c>
      <c r="F25" s="188">
        <v>32588</v>
      </c>
      <c r="G25" s="188">
        <v>34496</v>
      </c>
      <c r="N25" s="43"/>
    </row>
    <row r="26" spans="1:14">
      <c r="A26" s="43" t="s">
        <v>155</v>
      </c>
      <c r="B26" s="188">
        <v>12172</v>
      </c>
      <c r="C26" s="188">
        <v>18248</v>
      </c>
      <c r="D26" s="188">
        <v>20694</v>
      </c>
      <c r="E26" s="188">
        <v>20414</v>
      </c>
      <c r="F26" s="188">
        <v>20731</v>
      </c>
      <c r="G26" s="188">
        <v>21811</v>
      </c>
      <c r="N26" s="43"/>
    </row>
    <row r="27" spans="1:14">
      <c r="A27" s="43" t="s">
        <v>156</v>
      </c>
      <c r="B27" s="188">
        <v>15351</v>
      </c>
      <c r="C27" s="188">
        <v>23033</v>
      </c>
      <c r="D27" s="188">
        <v>29695</v>
      </c>
      <c r="E27" s="188">
        <v>34229</v>
      </c>
      <c r="F27" s="188">
        <v>39295</v>
      </c>
      <c r="G27" s="188">
        <v>43833</v>
      </c>
      <c r="N27" s="43"/>
    </row>
    <row r="28" spans="1:14">
      <c r="A28" s="43" t="s">
        <v>157</v>
      </c>
      <c r="N28" s="43"/>
    </row>
    <row r="29" spans="1:14">
      <c r="A29" s="43" t="s">
        <v>158</v>
      </c>
      <c r="B29" s="188">
        <v>43752</v>
      </c>
      <c r="C29" s="188">
        <v>57040</v>
      </c>
      <c r="D29" s="188">
        <v>61949</v>
      </c>
      <c r="E29" s="188">
        <v>61151</v>
      </c>
      <c r="F29" s="188">
        <v>61848</v>
      </c>
      <c r="G29" s="188">
        <v>62227</v>
      </c>
      <c r="N29" s="43"/>
    </row>
    <row r="30" spans="1:14">
      <c r="A30" s="43" t="s">
        <v>159</v>
      </c>
      <c r="B30" s="188">
        <v>5601</v>
      </c>
      <c r="C30" s="188">
        <v>8317</v>
      </c>
      <c r="D30" s="188">
        <v>10098</v>
      </c>
      <c r="E30" s="188">
        <v>11925</v>
      </c>
      <c r="F30" s="188">
        <v>13748</v>
      </c>
      <c r="G30" s="188">
        <v>15049</v>
      </c>
      <c r="N30" s="43"/>
    </row>
    <row r="31" spans="1:14">
      <c r="A31" s="43" t="s">
        <v>160</v>
      </c>
      <c r="B31" s="188">
        <v>5796</v>
      </c>
      <c r="C31" s="188">
        <v>9345</v>
      </c>
      <c r="D31" s="188">
        <v>13314</v>
      </c>
      <c r="E31" s="188">
        <v>16706</v>
      </c>
      <c r="F31" s="188">
        <v>20081</v>
      </c>
      <c r="G31" s="188">
        <v>24149</v>
      </c>
      <c r="N31" s="43"/>
    </row>
    <row r="32" spans="1:14">
      <c r="A32" s="43" t="s">
        <v>161</v>
      </c>
      <c r="B32" s="188">
        <v>2841</v>
      </c>
      <c r="C32" s="188">
        <v>4803</v>
      </c>
      <c r="D32" s="188">
        <v>6400</v>
      </c>
      <c r="E32" s="188">
        <v>8025</v>
      </c>
      <c r="F32" s="188">
        <v>9581</v>
      </c>
      <c r="G32" s="188">
        <v>11094</v>
      </c>
      <c r="N32" s="43"/>
    </row>
    <row r="33" spans="1:14">
      <c r="A33" s="43" t="s">
        <v>162</v>
      </c>
      <c r="N33" s="43"/>
    </row>
    <row r="34" spans="1:14">
      <c r="A34" s="43" t="s">
        <v>14</v>
      </c>
      <c r="B34" s="188">
        <v>33553</v>
      </c>
      <c r="C34" s="188">
        <v>45930</v>
      </c>
      <c r="D34" s="188">
        <v>50734</v>
      </c>
      <c r="E34" s="188">
        <v>51608</v>
      </c>
      <c r="F34" s="188">
        <v>55721</v>
      </c>
      <c r="G34" s="188">
        <v>59559</v>
      </c>
      <c r="N34" s="43"/>
    </row>
    <row r="35" spans="1:14">
      <c r="A35" s="43" t="s">
        <v>163</v>
      </c>
      <c r="B35" s="188">
        <v>12593</v>
      </c>
      <c r="C35" s="188">
        <v>15167</v>
      </c>
      <c r="D35" s="188">
        <v>18076</v>
      </c>
      <c r="E35" s="188">
        <v>19762</v>
      </c>
      <c r="F35" s="188">
        <v>19447</v>
      </c>
      <c r="G35" s="188">
        <v>20137</v>
      </c>
      <c r="N35" s="43"/>
    </row>
    <row r="36" spans="1:14">
      <c r="A36" s="43" t="s">
        <v>16</v>
      </c>
      <c r="B36" s="188">
        <v>8064</v>
      </c>
      <c r="C36" s="188">
        <v>11176</v>
      </c>
      <c r="D36" s="188">
        <v>12257</v>
      </c>
      <c r="E36" s="188">
        <v>12589</v>
      </c>
      <c r="F36" s="188">
        <v>12967</v>
      </c>
      <c r="G36" s="188">
        <v>13181</v>
      </c>
      <c r="N36" s="43"/>
    </row>
    <row r="37" spans="1:14">
      <c r="A37" s="43" t="s">
        <v>164</v>
      </c>
      <c r="B37" s="188">
        <v>3780</v>
      </c>
      <c r="C37" s="188">
        <v>7233</v>
      </c>
      <c r="D37" s="188">
        <v>10693</v>
      </c>
      <c r="E37" s="188">
        <v>13848</v>
      </c>
      <c r="F37" s="188">
        <v>17124</v>
      </c>
      <c r="G37" s="188">
        <v>19643</v>
      </c>
      <c r="N37" s="43"/>
    </row>
    <row r="38" spans="1:14">
      <c r="A38" s="43" t="s">
        <v>165</v>
      </c>
      <c r="N38" s="43"/>
    </row>
    <row r="39" spans="1:14">
      <c r="A39" s="43" t="s">
        <v>166</v>
      </c>
      <c r="B39" s="188">
        <v>2575</v>
      </c>
      <c r="C39" s="188">
        <v>3215</v>
      </c>
      <c r="D39" s="188">
        <v>3210</v>
      </c>
      <c r="E39" s="188">
        <v>3046</v>
      </c>
      <c r="F39" s="188">
        <v>2880</v>
      </c>
      <c r="G39" s="188">
        <v>3006</v>
      </c>
      <c r="N39" s="43"/>
    </row>
    <row r="40" spans="1:14">
      <c r="A40" s="43" t="s">
        <v>125</v>
      </c>
      <c r="B40" s="188">
        <v>1602</v>
      </c>
      <c r="C40" s="188">
        <v>2105</v>
      </c>
      <c r="D40" s="188">
        <v>2258</v>
      </c>
      <c r="E40" s="188">
        <v>2341</v>
      </c>
      <c r="F40" s="188">
        <v>2467</v>
      </c>
      <c r="G40" s="188">
        <v>2595</v>
      </c>
      <c r="N40" s="43"/>
    </row>
    <row r="41" spans="1:14">
      <c r="A41" s="43" t="s">
        <v>126</v>
      </c>
      <c r="B41" s="188">
        <v>2506</v>
      </c>
      <c r="C41" s="188">
        <v>3089</v>
      </c>
      <c r="D41" s="188">
        <v>3288</v>
      </c>
      <c r="E41" s="188">
        <v>3572</v>
      </c>
      <c r="F41" s="188">
        <v>3917</v>
      </c>
      <c r="G41" s="188">
        <v>3998</v>
      </c>
      <c r="N41" s="43"/>
    </row>
    <row r="42" spans="1:14">
      <c r="A42" s="43" t="s">
        <v>127</v>
      </c>
      <c r="B42" s="188">
        <v>4077</v>
      </c>
      <c r="C42" s="188">
        <v>4364</v>
      </c>
      <c r="D42" s="188">
        <v>4728</v>
      </c>
      <c r="E42" s="188">
        <v>5224</v>
      </c>
      <c r="F42" s="188">
        <v>5548</v>
      </c>
      <c r="G42" s="188">
        <v>6022</v>
      </c>
      <c r="N42" s="43"/>
    </row>
    <row r="43" spans="1:14">
      <c r="A43" s="43" t="s">
        <v>128</v>
      </c>
      <c r="B43" s="188">
        <v>5361</v>
      </c>
      <c r="C43" s="188">
        <v>6047</v>
      </c>
      <c r="D43" s="188">
        <v>6571</v>
      </c>
      <c r="E43" s="188">
        <v>6993</v>
      </c>
      <c r="F43" s="188">
        <v>7868</v>
      </c>
      <c r="G43" s="188">
        <v>8685</v>
      </c>
      <c r="N43" s="43"/>
    </row>
    <row r="44" spans="1:14">
      <c r="A44" s="43" t="s">
        <v>129</v>
      </c>
      <c r="B44" s="188">
        <v>7306</v>
      </c>
      <c r="C44" s="188">
        <v>8408</v>
      </c>
      <c r="D44" s="188">
        <v>8783</v>
      </c>
      <c r="E44" s="188">
        <v>9431</v>
      </c>
      <c r="F44" s="188">
        <v>10727</v>
      </c>
      <c r="G44" s="188">
        <v>11925</v>
      </c>
      <c r="N44" s="43"/>
    </row>
    <row r="45" spans="1:14">
      <c r="A45" s="43" t="s">
        <v>130</v>
      </c>
      <c r="B45" s="188">
        <v>9957</v>
      </c>
      <c r="C45" s="188">
        <v>11062</v>
      </c>
      <c r="D45" s="188">
        <v>11765</v>
      </c>
      <c r="E45" s="188">
        <v>12386</v>
      </c>
      <c r="F45" s="188">
        <v>13879</v>
      </c>
      <c r="G45" s="188">
        <v>15016</v>
      </c>
      <c r="N45" s="43"/>
    </row>
    <row r="46" spans="1:14">
      <c r="A46" s="43" t="s">
        <v>131</v>
      </c>
      <c r="B46" s="188">
        <v>24606</v>
      </c>
      <c r="C46" s="188">
        <v>41217</v>
      </c>
      <c r="D46" s="188">
        <v>51157</v>
      </c>
      <c r="E46" s="188">
        <v>54814</v>
      </c>
      <c r="F46" s="188">
        <v>57973</v>
      </c>
      <c r="G46" s="188">
        <v>61273</v>
      </c>
      <c r="N46" s="43"/>
    </row>
    <row r="47" spans="1:14">
      <c r="A47" s="43" t="s">
        <v>167</v>
      </c>
      <c r="N47" s="43"/>
    </row>
    <row r="48" spans="1:14">
      <c r="A48" s="43" t="s">
        <v>166</v>
      </c>
      <c r="B48" s="188">
        <v>4851</v>
      </c>
      <c r="C48" s="188">
        <v>5337</v>
      </c>
      <c r="D48" s="188">
        <v>5433</v>
      </c>
      <c r="E48" s="188">
        <v>5249</v>
      </c>
      <c r="F48" s="188">
        <v>5052</v>
      </c>
      <c r="G48" s="188">
        <v>5135</v>
      </c>
      <c r="N48" s="43"/>
    </row>
    <row r="49" spans="1:14">
      <c r="A49" s="43" t="s">
        <v>125</v>
      </c>
      <c r="B49" s="188">
        <v>2471</v>
      </c>
      <c r="C49" s="188">
        <v>2978</v>
      </c>
      <c r="D49" s="188">
        <v>3059</v>
      </c>
      <c r="E49" s="188">
        <v>3295</v>
      </c>
      <c r="F49" s="188">
        <v>3421</v>
      </c>
      <c r="G49" s="188">
        <v>3701</v>
      </c>
      <c r="N49" s="43"/>
    </row>
    <row r="50" spans="1:14">
      <c r="A50" s="43" t="s">
        <v>126</v>
      </c>
      <c r="B50" s="188">
        <v>2725</v>
      </c>
      <c r="C50" s="188">
        <v>3415</v>
      </c>
      <c r="D50" s="188">
        <v>3562</v>
      </c>
      <c r="E50" s="188">
        <v>3806</v>
      </c>
      <c r="F50" s="188">
        <v>4063</v>
      </c>
      <c r="G50" s="188">
        <v>4186</v>
      </c>
      <c r="N50" s="43"/>
    </row>
    <row r="51" spans="1:14">
      <c r="A51" s="43" t="s">
        <v>127</v>
      </c>
      <c r="B51" s="188">
        <v>3247</v>
      </c>
      <c r="C51" s="188">
        <v>3691</v>
      </c>
      <c r="D51" s="188">
        <v>4179</v>
      </c>
      <c r="E51" s="188">
        <v>4680</v>
      </c>
      <c r="F51" s="188">
        <v>5579</v>
      </c>
      <c r="G51" s="188">
        <v>6127</v>
      </c>
      <c r="N51" s="43"/>
    </row>
    <row r="52" spans="1:14">
      <c r="A52" s="43" t="s">
        <v>128</v>
      </c>
      <c r="B52" s="188">
        <v>3957</v>
      </c>
      <c r="C52" s="188">
        <v>4776</v>
      </c>
      <c r="D52" s="188">
        <v>5537</v>
      </c>
      <c r="E52" s="188">
        <v>6065</v>
      </c>
      <c r="F52" s="188">
        <v>6830</v>
      </c>
      <c r="G52" s="188">
        <v>7670</v>
      </c>
      <c r="N52" s="43"/>
    </row>
    <row r="53" spans="1:14">
      <c r="A53" s="43" t="s">
        <v>129</v>
      </c>
      <c r="B53" s="188">
        <v>5205</v>
      </c>
      <c r="C53" s="188">
        <v>6467</v>
      </c>
      <c r="D53" s="188">
        <v>6575</v>
      </c>
      <c r="E53" s="188">
        <v>7386</v>
      </c>
      <c r="F53" s="188">
        <v>8675</v>
      </c>
      <c r="G53" s="188">
        <v>9644</v>
      </c>
      <c r="N53" s="43"/>
    </row>
    <row r="54" spans="1:14">
      <c r="A54" s="43" t="s">
        <v>130</v>
      </c>
      <c r="B54" s="188">
        <v>6910</v>
      </c>
      <c r="C54" s="188">
        <v>7953</v>
      </c>
      <c r="D54" s="188">
        <v>8331</v>
      </c>
      <c r="E54" s="188">
        <v>9244</v>
      </c>
      <c r="F54" s="188">
        <v>10693</v>
      </c>
      <c r="G54" s="188">
        <v>11817</v>
      </c>
      <c r="N54" s="43"/>
    </row>
    <row r="55" spans="1:14">
      <c r="A55" s="43" t="s">
        <v>131</v>
      </c>
      <c r="B55" s="188">
        <v>28625</v>
      </c>
      <c r="C55" s="188">
        <v>44890</v>
      </c>
      <c r="D55" s="188">
        <v>55084</v>
      </c>
      <c r="E55" s="188">
        <v>58082</v>
      </c>
      <c r="F55" s="188">
        <v>60946</v>
      </c>
      <c r="G55" s="188">
        <v>64239</v>
      </c>
      <c r="N55" s="43"/>
    </row>
    <row r="56" spans="1:14">
      <c r="A56" s="43" t="s">
        <v>168</v>
      </c>
      <c r="N56" s="43"/>
    </row>
    <row r="57" spans="1:14">
      <c r="A57" s="43" t="s">
        <v>169</v>
      </c>
      <c r="B57" s="188">
        <v>11599</v>
      </c>
      <c r="C57" s="188">
        <v>15903</v>
      </c>
      <c r="D57" s="188">
        <v>18353</v>
      </c>
      <c r="E57" s="188">
        <v>19563</v>
      </c>
      <c r="F57" s="188">
        <v>21053</v>
      </c>
      <c r="G57" s="188">
        <v>22505</v>
      </c>
      <c r="N57" s="43"/>
    </row>
    <row r="58" spans="1:14">
      <c r="A58" s="43" t="s">
        <v>17</v>
      </c>
      <c r="B58" s="188">
        <v>11602</v>
      </c>
      <c r="C58" s="188">
        <v>15900</v>
      </c>
      <c r="D58" s="188">
        <v>18352</v>
      </c>
      <c r="E58" s="188">
        <v>19560</v>
      </c>
      <c r="F58" s="188">
        <v>21053</v>
      </c>
      <c r="G58" s="188">
        <v>22503</v>
      </c>
      <c r="N58" s="43"/>
    </row>
    <row r="59" spans="1:14">
      <c r="A59" s="43" t="s">
        <v>18</v>
      </c>
      <c r="B59" s="188">
        <v>11594</v>
      </c>
      <c r="C59" s="188">
        <v>15902</v>
      </c>
      <c r="D59" s="188">
        <v>18353</v>
      </c>
      <c r="E59" s="188">
        <v>19565</v>
      </c>
      <c r="F59" s="188">
        <v>21050</v>
      </c>
      <c r="G59" s="188">
        <v>22508</v>
      </c>
      <c r="N59" s="43"/>
    </row>
    <row r="60" spans="1:14">
      <c r="A60" s="43" t="s">
        <v>19</v>
      </c>
      <c r="B60" s="188">
        <v>11597</v>
      </c>
      <c r="C60" s="188">
        <v>15900</v>
      </c>
      <c r="D60" s="188">
        <v>18352</v>
      </c>
      <c r="E60" s="188">
        <v>19558</v>
      </c>
      <c r="F60" s="188">
        <v>21051</v>
      </c>
      <c r="G60" s="188">
        <v>22500</v>
      </c>
      <c r="N60" s="43"/>
    </row>
    <row r="61" spans="1:14">
      <c r="A61" s="43" t="s">
        <v>170</v>
      </c>
      <c r="B61" s="188">
        <v>11597</v>
      </c>
      <c r="C61" s="188">
        <v>15900</v>
      </c>
      <c r="D61" s="188">
        <v>18350</v>
      </c>
      <c r="E61" s="188">
        <v>19561</v>
      </c>
      <c r="F61" s="188">
        <v>21050</v>
      </c>
      <c r="G61" s="188">
        <v>22503</v>
      </c>
      <c r="N61" s="43"/>
    </row>
    <row r="62" spans="1:14">
      <c r="A62" s="43" t="s">
        <v>171</v>
      </c>
      <c r="N62" s="43"/>
    </row>
    <row r="63" spans="1:14">
      <c r="A63" s="43" t="s">
        <v>169</v>
      </c>
      <c r="B63" s="188">
        <v>11598</v>
      </c>
      <c r="C63" s="188">
        <v>15902</v>
      </c>
      <c r="D63" s="188">
        <v>18353</v>
      </c>
      <c r="E63" s="188">
        <v>19563</v>
      </c>
      <c r="F63" s="188">
        <v>21053</v>
      </c>
      <c r="G63" s="188">
        <v>22505</v>
      </c>
      <c r="N63" s="43"/>
    </row>
    <row r="64" spans="1:14">
      <c r="A64" s="43" t="s">
        <v>17</v>
      </c>
      <c r="B64" s="188">
        <v>11600</v>
      </c>
      <c r="C64" s="188">
        <v>15901</v>
      </c>
      <c r="D64" s="188">
        <v>18353</v>
      </c>
      <c r="E64" s="188">
        <v>19560</v>
      </c>
      <c r="F64" s="188">
        <v>21053</v>
      </c>
      <c r="G64" s="188">
        <v>22503</v>
      </c>
      <c r="N64" s="43"/>
    </row>
    <row r="65" spans="1:14">
      <c r="A65" s="43" t="s">
        <v>18</v>
      </c>
      <c r="B65" s="188">
        <v>11597</v>
      </c>
      <c r="C65" s="188">
        <v>15902</v>
      </c>
      <c r="D65" s="188">
        <v>18353</v>
      </c>
      <c r="E65" s="188">
        <v>19562</v>
      </c>
      <c r="F65" s="188">
        <v>21050</v>
      </c>
      <c r="G65" s="188">
        <v>22505</v>
      </c>
      <c r="N65" s="43"/>
    </row>
    <row r="66" spans="1:14">
      <c r="A66" s="43" t="s">
        <v>19</v>
      </c>
      <c r="B66" s="188">
        <v>11597</v>
      </c>
      <c r="C66" s="188">
        <v>15900</v>
      </c>
      <c r="D66" s="188">
        <v>18352</v>
      </c>
      <c r="E66" s="188">
        <v>19561</v>
      </c>
      <c r="F66" s="188">
        <v>21051</v>
      </c>
      <c r="G66" s="188">
        <v>22503</v>
      </c>
      <c r="N66" s="43"/>
    </row>
    <row r="67" spans="1:14">
      <c r="A67" s="43" t="s">
        <v>170</v>
      </c>
      <c r="B67" s="188">
        <v>11597</v>
      </c>
      <c r="C67" s="188">
        <v>15901</v>
      </c>
      <c r="D67" s="188">
        <v>18350</v>
      </c>
      <c r="E67" s="188">
        <v>19560</v>
      </c>
      <c r="F67" s="188">
        <v>21051</v>
      </c>
      <c r="G67" s="188">
        <v>22503</v>
      </c>
      <c r="N67" s="43"/>
    </row>
    <row r="68" spans="1:14">
      <c r="A68" s="43" t="s">
        <v>527</v>
      </c>
      <c r="N68" s="43"/>
    </row>
    <row r="69" spans="1:14">
      <c r="A69" s="43" t="s">
        <v>172</v>
      </c>
      <c r="B69" s="188">
        <v>46320</v>
      </c>
      <c r="C69" s="188">
        <v>63268</v>
      </c>
      <c r="D69" s="188">
        <v>72066</v>
      </c>
      <c r="E69" s="188">
        <v>74531</v>
      </c>
      <c r="F69" s="188">
        <v>78624</v>
      </c>
      <c r="G69" s="188">
        <v>83204</v>
      </c>
      <c r="N69" s="43"/>
    </row>
    <row r="70" spans="1:14">
      <c r="A70" s="43" t="s">
        <v>22</v>
      </c>
      <c r="B70" s="188">
        <v>11669</v>
      </c>
      <c r="C70" s="188">
        <v>16238</v>
      </c>
      <c r="D70" s="188">
        <v>19694</v>
      </c>
      <c r="E70" s="188">
        <v>23276</v>
      </c>
      <c r="F70" s="188">
        <v>26634</v>
      </c>
      <c r="G70" s="188">
        <v>29315</v>
      </c>
      <c r="N70" s="43"/>
    </row>
    <row r="71" spans="1:14">
      <c r="A71" s="43" t="s">
        <v>173</v>
      </c>
      <c r="N71" s="43"/>
    </row>
    <row r="72" spans="1:14">
      <c r="A72" s="43" t="s">
        <v>174</v>
      </c>
      <c r="B72" s="188">
        <v>5228</v>
      </c>
      <c r="C72" s="188">
        <v>6251</v>
      </c>
      <c r="D72" s="188">
        <v>6709</v>
      </c>
      <c r="E72" s="188">
        <v>7066</v>
      </c>
      <c r="F72" s="188">
        <v>6737</v>
      </c>
      <c r="G72" s="188">
        <v>5991</v>
      </c>
      <c r="N72" s="43"/>
    </row>
    <row r="73" spans="1:14">
      <c r="A73" s="43" t="s">
        <v>175</v>
      </c>
      <c r="B73" s="188">
        <v>11378</v>
      </c>
      <c r="C73" s="188">
        <v>13158</v>
      </c>
      <c r="D73" s="188">
        <v>14402</v>
      </c>
      <c r="E73" s="188">
        <v>14334</v>
      </c>
      <c r="F73" s="188">
        <v>13479</v>
      </c>
      <c r="G73" s="188">
        <v>12320</v>
      </c>
      <c r="N73" s="43"/>
    </row>
    <row r="74" spans="1:14">
      <c r="A74" s="43" t="s">
        <v>176</v>
      </c>
      <c r="B74" s="188">
        <v>17338</v>
      </c>
      <c r="C74" s="188">
        <v>23130</v>
      </c>
      <c r="D74" s="188">
        <v>26114</v>
      </c>
      <c r="E74" s="188">
        <v>27231</v>
      </c>
      <c r="F74" s="188">
        <v>27908</v>
      </c>
      <c r="G74" s="188">
        <v>27747</v>
      </c>
      <c r="N74" s="43"/>
    </row>
    <row r="75" spans="1:14">
      <c r="A75" s="43" t="s">
        <v>177</v>
      </c>
      <c r="B75" s="188">
        <v>24046</v>
      </c>
      <c r="C75" s="188">
        <v>36968</v>
      </c>
      <c r="D75" s="188">
        <v>44535</v>
      </c>
      <c r="E75" s="188">
        <v>49176</v>
      </c>
      <c r="F75" s="188">
        <v>57135</v>
      </c>
      <c r="G75" s="188">
        <v>66461</v>
      </c>
      <c r="N75" s="43"/>
    </row>
    <row r="76" spans="1:14">
      <c r="A76" s="43" t="s">
        <v>528</v>
      </c>
      <c r="N76" s="43"/>
    </row>
    <row r="77" spans="1:14">
      <c r="A77" s="43" t="s">
        <v>178</v>
      </c>
      <c r="B77" s="188">
        <v>20365</v>
      </c>
      <c r="C77" s="188">
        <v>23466</v>
      </c>
      <c r="D77" s="188">
        <v>25310</v>
      </c>
      <c r="E77" s="188">
        <v>26428</v>
      </c>
      <c r="F77" s="188">
        <v>27248</v>
      </c>
      <c r="G77" s="188">
        <v>28545</v>
      </c>
      <c r="N77" s="43"/>
    </row>
    <row r="78" spans="1:14">
      <c r="A78" s="43" t="s">
        <v>179</v>
      </c>
      <c r="B78" s="188">
        <v>2483</v>
      </c>
      <c r="C78" s="188">
        <v>3592</v>
      </c>
      <c r="D78" s="188">
        <v>4101</v>
      </c>
      <c r="E78" s="188">
        <v>4406</v>
      </c>
      <c r="F78" s="188">
        <v>4647</v>
      </c>
      <c r="G78" s="188">
        <v>4491</v>
      </c>
      <c r="N78" s="43"/>
    </row>
    <row r="79" spans="1:14">
      <c r="A79" s="43" t="s">
        <v>180</v>
      </c>
      <c r="B79" s="188">
        <v>6126</v>
      </c>
      <c r="C79" s="188">
        <v>8134</v>
      </c>
      <c r="D79" s="188">
        <v>9157</v>
      </c>
      <c r="E79" s="188">
        <v>9488</v>
      </c>
      <c r="F79" s="188">
        <v>9838</v>
      </c>
      <c r="G79" s="188">
        <v>9727</v>
      </c>
      <c r="N79" s="43"/>
    </row>
    <row r="80" spans="1:14">
      <c r="A80" s="43" t="s">
        <v>181</v>
      </c>
      <c r="B80" s="188">
        <v>29016</v>
      </c>
      <c r="C80" s="188">
        <v>44314</v>
      </c>
      <c r="D80" s="188">
        <v>53192</v>
      </c>
      <c r="E80" s="188">
        <v>57485</v>
      </c>
      <c r="F80" s="188">
        <v>63525</v>
      </c>
      <c r="G80" s="188">
        <v>69757</v>
      </c>
      <c r="N80" s="43"/>
    </row>
    <row r="81" spans="1:14">
      <c r="A81" s="43" t="s">
        <v>529</v>
      </c>
      <c r="N81" s="43"/>
    </row>
    <row r="82" spans="1:14">
      <c r="A82" s="43" t="s">
        <v>178</v>
      </c>
      <c r="B82" s="188">
        <v>4404</v>
      </c>
      <c r="C82" s="188">
        <v>5445</v>
      </c>
      <c r="D82" s="188">
        <v>6175</v>
      </c>
      <c r="E82" s="188">
        <v>6890</v>
      </c>
      <c r="F82" s="188">
        <v>7283</v>
      </c>
      <c r="G82" s="188">
        <v>7545</v>
      </c>
      <c r="N82" s="43"/>
    </row>
    <row r="83" spans="1:14">
      <c r="A83" s="43" t="s">
        <v>179</v>
      </c>
      <c r="B83" s="188">
        <v>7114</v>
      </c>
      <c r="C83" s="188">
        <v>8666</v>
      </c>
      <c r="D83" s="188">
        <v>9390</v>
      </c>
      <c r="E83" s="188">
        <v>9667</v>
      </c>
      <c r="F83" s="188">
        <v>9803</v>
      </c>
      <c r="G83" s="188">
        <v>9173</v>
      </c>
      <c r="N83" s="43"/>
    </row>
    <row r="84" spans="1:14">
      <c r="A84" s="43" t="s">
        <v>180</v>
      </c>
      <c r="B84" s="188">
        <v>12652</v>
      </c>
      <c r="C84" s="188">
        <v>16757</v>
      </c>
      <c r="D84" s="188">
        <v>18505</v>
      </c>
      <c r="E84" s="188">
        <v>18664</v>
      </c>
      <c r="F84" s="188">
        <v>18713</v>
      </c>
      <c r="G84" s="188">
        <v>19089</v>
      </c>
      <c r="N84" s="43"/>
    </row>
    <row r="85" spans="1:14">
      <c r="A85" s="43" t="s">
        <v>181</v>
      </c>
      <c r="B85" s="188">
        <v>33819</v>
      </c>
      <c r="C85" s="188">
        <v>48638</v>
      </c>
      <c r="D85" s="188">
        <v>57689</v>
      </c>
      <c r="E85" s="188">
        <v>62586</v>
      </c>
      <c r="F85" s="188">
        <v>69460</v>
      </c>
      <c r="G85" s="188">
        <v>76712</v>
      </c>
      <c r="N85" s="43"/>
    </row>
    <row r="86" spans="1:14">
      <c r="A86" s="43" t="s">
        <v>530</v>
      </c>
      <c r="N86" s="43"/>
    </row>
    <row r="87" spans="1:14">
      <c r="A87" s="43" t="s">
        <v>178</v>
      </c>
      <c r="B87" s="188">
        <v>4084</v>
      </c>
      <c r="C87" s="188">
        <v>4876</v>
      </c>
      <c r="D87" s="188">
        <v>5440</v>
      </c>
      <c r="E87" s="188">
        <v>6024</v>
      </c>
      <c r="F87" s="188">
        <v>6329</v>
      </c>
      <c r="G87" s="188">
        <v>6563</v>
      </c>
      <c r="N87" s="43"/>
    </row>
    <row r="88" spans="1:14">
      <c r="A88" s="43" t="s">
        <v>179</v>
      </c>
      <c r="B88" s="188">
        <v>4341</v>
      </c>
      <c r="C88" s="188">
        <v>4379</v>
      </c>
      <c r="D88" s="188">
        <v>4310</v>
      </c>
      <c r="E88" s="188">
        <v>4189</v>
      </c>
      <c r="F88" s="188">
        <v>3942</v>
      </c>
      <c r="G88" s="188">
        <v>3597</v>
      </c>
      <c r="N88" s="43"/>
    </row>
    <row r="89" spans="1:14">
      <c r="A89" s="43" t="s">
        <v>180</v>
      </c>
      <c r="B89" s="188">
        <v>7710</v>
      </c>
      <c r="C89" s="188">
        <v>9287</v>
      </c>
      <c r="D89" s="188">
        <v>9752</v>
      </c>
      <c r="E89" s="188">
        <v>9752</v>
      </c>
      <c r="F89" s="188">
        <v>9478</v>
      </c>
      <c r="G89" s="188">
        <v>9508</v>
      </c>
      <c r="N89" s="43"/>
    </row>
    <row r="90" spans="1:14">
      <c r="A90" s="43" t="s">
        <v>181</v>
      </c>
      <c r="B90" s="188">
        <v>41855</v>
      </c>
      <c r="C90" s="188">
        <v>60965</v>
      </c>
      <c r="D90" s="188">
        <v>72258</v>
      </c>
      <c r="E90" s="188">
        <v>77841</v>
      </c>
      <c r="F90" s="188">
        <v>85509</v>
      </c>
      <c r="G90" s="188">
        <v>92851</v>
      </c>
      <c r="N90" s="43"/>
    </row>
    <row r="91" spans="1:14">
      <c r="A91" s="43" t="s">
        <v>621</v>
      </c>
      <c r="B91" s="188" t="s">
        <v>143</v>
      </c>
      <c r="C91" s="188" t="s">
        <v>144</v>
      </c>
      <c r="D91" s="188" t="s">
        <v>144</v>
      </c>
      <c r="E91" s="188" t="s">
        <v>144</v>
      </c>
      <c r="F91" s="188" t="s">
        <v>144</v>
      </c>
      <c r="G91" s="188" t="s">
        <v>144</v>
      </c>
      <c r="H91" s="188" t="s">
        <v>225</v>
      </c>
      <c r="N91" s="43"/>
    </row>
    <row r="92" spans="1:14">
      <c r="A92" s="43" t="s">
        <v>618</v>
      </c>
      <c r="B92" s="188" t="s">
        <v>619</v>
      </c>
      <c r="K92" s="188" t="s">
        <v>623</v>
      </c>
      <c r="N92" s="43"/>
    </row>
    <row r="93" spans="1:14">
      <c r="A93" s="43" t="s">
        <v>142</v>
      </c>
      <c r="N93" s="43"/>
    </row>
    <row r="95" spans="1:14">
      <c r="A95" s="43" t="s">
        <v>621</v>
      </c>
      <c r="B95" s="188" t="s">
        <v>143</v>
      </c>
      <c r="C95" s="188" t="s">
        <v>144</v>
      </c>
      <c r="D95" s="188" t="s">
        <v>144</v>
      </c>
      <c r="E95" s="188" t="s">
        <v>144</v>
      </c>
      <c r="F95" s="188" t="s">
        <v>144</v>
      </c>
      <c r="G95" s="188" t="s">
        <v>144</v>
      </c>
      <c r="H95" s="188" t="s">
        <v>225</v>
      </c>
      <c r="N95" s="43"/>
    </row>
    <row r="96" spans="1:14">
      <c r="A96" s="43" t="s">
        <v>182</v>
      </c>
      <c r="D96" s="188" t="s">
        <v>146</v>
      </c>
      <c r="E96" s="188" t="s">
        <v>147</v>
      </c>
      <c r="N96" s="43"/>
    </row>
    <row r="97" spans="1:14">
      <c r="B97" s="188" t="s">
        <v>143</v>
      </c>
      <c r="C97" s="188" t="s">
        <v>144</v>
      </c>
      <c r="D97" s="188" t="s">
        <v>144</v>
      </c>
      <c r="E97" s="188" t="s">
        <v>144</v>
      </c>
      <c r="F97" s="188" t="s">
        <v>144</v>
      </c>
      <c r="G97" s="188" t="s">
        <v>144</v>
      </c>
    </row>
    <row r="98" spans="1:14">
      <c r="B98" s="188">
        <v>2015</v>
      </c>
      <c r="C98" s="188">
        <v>2025</v>
      </c>
      <c r="D98" s="188">
        <v>2035</v>
      </c>
      <c r="E98" s="188">
        <v>2045</v>
      </c>
      <c r="F98" s="188">
        <v>2055</v>
      </c>
      <c r="G98" s="188">
        <v>2065</v>
      </c>
    </row>
    <row r="99" spans="1:14">
      <c r="B99" s="188" t="s">
        <v>143</v>
      </c>
      <c r="C99" s="188" t="s">
        <v>148</v>
      </c>
      <c r="D99" s="188" t="s">
        <v>148</v>
      </c>
      <c r="E99" s="188" t="s">
        <v>148</v>
      </c>
      <c r="F99" s="188" t="s">
        <v>148</v>
      </c>
      <c r="G99" s="188" t="s">
        <v>148</v>
      </c>
    </row>
    <row r="100" spans="1:14">
      <c r="B100" s="188" t="s">
        <v>183</v>
      </c>
      <c r="C100" s="188" t="s">
        <v>183</v>
      </c>
      <c r="D100" s="188" t="s">
        <v>183</v>
      </c>
      <c r="E100" s="188" t="s">
        <v>183</v>
      </c>
      <c r="F100" s="188" t="s">
        <v>183</v>
      </c>
      <c r="G100" s="188" t="s">
        <v>183</v>
      </c>
    </row>
    <row r="101" spans="1:14">
      <c r="B101" s="188" t="s">
        <v>184</v>
      </c>
      <c r="C101" s="188" t="s">
        <v>184</v>
      </c>
      <c r="D101" s="188" t="s">
        <v>184</v>
      </c>
      <c r="E101" s="188" t="s">
        <v>184</v>
      </c>
      <c r="F101" s="188" t="s">
        <v>184</v>
      </c>
      <c r="G101" s="188" t="s">
        <v>184</v>
      </c>
    </row>
    <row r="102" spans="1:14">
      <c r="B102" s="188" t="s">
        <v>185</v>
      </c>
      <c r="C102" s="188" t="s">
        <v>185</v>
      </c>
      <c r="D102" s="188" t="s">
        <v>185</v>
      </c>
      <c r="E102" s="188" t="s">
        <v>185</v>
      </c>
      <c r="F102" s="188" t="s">
        <v>185</v>
      </c>
      <c r="G102" s="188" t="s">
        <v>185</v>
      </c>
    </row>
    <row r="103" spans="1:14">
      <c r="B103" s="188" t="s">
        <v>143</v>
      </c>
      <c r="C103" s="188" t="s">
        <v>148</v>
      </c>
      <c r="D103" s="188" t="s">
        <v>148</v>
      </c>
      <c r="E103" s="188" t="s">
        <v>148</v>
      </c>
      <c r="F103" s="188" t="s">
        <v>148</v>
      </c>
      <c r="G103" s="188" t="s">
        <v>148</v>
      </c>
    </row>
    <row r="104" spans="1:14">
      <c r="B104" s="188" t="s">
        <v>33</v>
      </c>
      <c r="C104" s="188" t="s">
        <v>33</v>
      </c>
      <c r="D104" s="188" t="s">
        <v>33</v>
      </c>
      <c r="E104" s="188" t="s">
        <v>33</v>
      </c>
      <c r="F104" s="188" t="s">
        <v>33</v>
      </c>
      <c r="G104" s="188" t="s">
        <v>33</v>
      </c>
    </row>
    <row r="105" spans="1:14">
      <c r="A105" s="43" t="s">
        <v>622</v>
      </c>
      <c r="B105" s="188" t="s">
        <v>143</v>
      </c>
      <c r="C105" s="188" t="s">
        <v>148</v>
      </c>
      <c r="D105" s="188" t="s">
        <v>148</v>
      </c>
      <c r="E105" s="188" t="s">
        <v>148</v>
      </c>
      <c r="F105" s="188" t="s">
        <v>148</v>
      </c>
      <c r="G105" s="188" t="s">
        <v>148</v>
      </c>
      <c r="N105" s="43"/>
    </row>
    <row r="106" spans="1:14">
      <c r="A106" s="43" t="s">
        <v>0</v>
      </c>
      <c r="B106" s="188">
        <v>0.09</v>
      </c>
      <c r="C106" s="188">
        <v>7.9000000000000001E-2</v>
      </c>
      <c r="D106" s="188">
        <v>7.2999999999999995E-2</v>
      </c>
      <c r="E106" s="188">
        <v>7.1999999999999995E-2</v>
      </c>
      <c r="F106" s="188">
        <v>6.4000000000000001E-2</v>
      </c>
      <c r="G106" s="188">
        <v>5.2999999999999999E-2</v>
      </c>
      <c r="N106" s="43"/>
    </row>
    <row r="107" spans="1:14">
      <c r="A107" s="43" t="s">
        <v>151</v>
      </c>
      <c r="N107" s="43"/>
    </row>
    <row r="108" spans="1:14">
      <c r="A108" s="43" t="s">
        <v>2</v>
      </c>
      <c r="B108" s="188">
        <v>0.09</v>
      </c>
      <c r="C108" s="188">
        <v>8.8999999999999996E-2</v>
      </c>
      <c r="D108" s="188">
        <v>7.5999999999999998E-2</v>
      </c>
      <c r="E108" s="188">
        <v>7.8E-2</v>
      </c>
      <c r="F108" s="188">
        <v>5.8000000000000003E-2</v>
      </c>
      <c r="G108" s="188">
        <v>4.9000000000000002E-2</v>
      </c>
      <c r="N108" s="43"/>
    </row>
    <row r="109" spans="1:14">
      <c r="A109" s="43" t="s">
        <v>3</v>
      </c>
      <c r="B109" s="188">
        <v>7.5999999999999998E-2</v>
      </c>
      <c r="C109" s="188">
        <v>6.7000000000000004E-2</v>
      </c>
      <c r="D109" s="188">
        <v>7.2999999999999995E-2</v>
      </c>
      <c r="E109" s="188">
        <v>6.6000000000000003E-2</v>
      </c>
      <c r="F109" s="188">
        <v>5.7000000000000002E-2</v>
      </c>
      <c r="G109" s="188">
        <v>4.2999999999999997E-2</v>
      </c>
      <c r="N109" s="43"/>
    </row>
    <row r="110" spans="1:14">
      <c r="A110" s="43" t="s">
        <v>4</v>
      </c>
      <c r="B110" s="188">
        <v>8.3000000000000004E-2</v>
      </c>
      <c r="C110" s="188">
        <v>5.8999999999999997E-2</v>
      </c>
      <c r="D110" s="188">
        <v>7.2999999999999995E-2</v>
      </c>
      <c r="E110" s="188">
        <v>6.0999999999999999E-2</v>
      </c>
      <c r="F110" s="188">
        <v>6.9000000000000006E-2</v>
      </c>
      <c r="G110" s="188">
        <v>0.05</v>
      </c>
      <c r="N110" s="43"/>
    </row>
    <row r="111" spans="1:14">
      <c r="A111" s="43" t="s">
        <v>5</v>
      </c>
      <c r="B111" s="188">
        <v>9.5000000000000001E-2</v>
      </c>
      <c r="C111" s="188">
        <v>7.4999999999999997E-2</v>
      </c>
      <c r="D111" s="188">
        <v>6.7000000000000004E-2</v>
      </c>
      <c r="E111" s="188">
        <v>8.1000000000000003E-2</v>
      </c>
      <c r="F111" s="188">
        <v>7.0000000000000007E-2</v>
      </c>
      <c r="G111" s="188">
        <v>6.0999999999999999E-2</v>
      </c>
      <c r="N111" s="43"/>
    </row>
    <row r="112" spans="1:14">
      <c r="A112" s="43" t="s">
        <v>6</v>
      </c>
      <c r="B112" s="188">
        <v>0.124</v>
      </c>
      <c r="C112" s="188">
        <v>9.4E-2</v>
      </c>
      <c r="D112" s="188">
        <v>7.2999999999999995E-2</v>
      </c>
      <c r="E112" s="188">
        <v>7.0000000000000007E-2</v>
      </c>
      <c r="F112" s="188">
        <v>7.4999999999999997E-2</v>
      </c>
      <c r="G112" s="188">
        <v>7.0999999999999994E-2</v>
      </c>
      <c r="N112" s="43"/>
    </row>
    <row r="113" spans="1:14">
      <c r="A113" s="43" t="s">
        <v>8</v>
      </c>
      <c r="N113" s="43"/>
    </row>
    <row r="114" spans="1:14">
      <c r="A114" s="43" t="s">
        <v>9</v>
      </c>
      <c r="B114" s="188">
        <v>0.105</v>
      </c>
      <c r="C114" s="188">
        <v>8.2000000000000003E-2</v>
      </c>
      <c r="D114" s="188">
        <v>7.5999999999999998E-2</v>
      </c>
      <c r="E114" s="188">
        <v>7.2999999999999995E-2</v>
      </c>
      <c r="F114" s="188">
        <v>6.4000000000000001E-2</v>
      </c>
      <c r="G114" s="188">
        <v>5.0999999999999997E-2</v>
      </c>
      <c r="N114" s="43"/>
    </row>
    <row r="115" spans="1:14">
      <c r="A115" s="43" t="s">
        <v>8</v>
      </c>
      <c r="B115" s="188">
        <v>7.2999999999999995E-2</v>
      </c>
      <c r="C115" s="188">
        <v>7.3999999999999996E-2</v>
      </c>
      <c r="D115" s="188">
        <v>7.0000000000000007E-2</v>
      </c>
      <c r="E115" s="188">
        <v>7.1999999999999995E-2</v>
      </c>
      <c r="F115" s="188">
        <v>6.4000000000000001E-2</v>
      </c>
      <c r="G115" s="188">
        <v>5.6000000000000001E-2</v>
      </c>
      <c r="N115" s="43"/>
    </row>
    <row r="116" spans="1:14">
      <c r="A116" s="43" t="s">
        <v>152</v>
      </c>
      <c r="N116" s="43"/>
    </row>
    <row r="117" spans="1:14">
      <c r="A117" s="43" t="s">
        <v>153</v>
      </c>
      <c r="B117" s="188">
        <v>0.214</v>
      </c>
      <c r="C117" s="188">
        <v>0.22500000000000001</v>
      </c>
      <c r="D117" s="188">
        <v>0.221</v>
      </c>
      <c r="E117" s="188">
        <v>0.222</v>
      </c>
      <c r="F117" s="188">
        <v>0.20599999999999999</v>
      </c>
      <c r="G117" s="188">
        <v>0.183</v>
      </c>
      <c r="N117" s="43"/>
    </row>
    <row r="118" spans="1:14">
      <c r="A118" s="43" t="s">
        <v>154</v>
      </c>
      <c r="B118" s="188">
        <v>9.4E-2</v>
      </c>
      <c r="C118" s="188">
        <v>8.5000000000000006E-2</v>
      </c>
      <c r="D118" s="188">
        <v>8.5000000000000006E-2</v>
      </c>
      <c r="E118" s="188">
        <v>8.3000000000000004E-2</v>
      </c>
      <c r="F118" s="188">
        <v>7.4999999999999997E-2</v>
      </c>
      <c r="G118" s="188">
        <v>6.4000000000000001E-2</v>
      </c>
      <c r="N118" s="43"/>
    </row>
    <row r="119" spans="1:14">
      <c r="A119" s="43" t="s">
        <v>155</v>
      </c>
      <c r="B119" s="188">
        <v>0.06</v>
      </c>
      <c r="C119" s="188">
        <v>4.4999999999999998E-2</v>
      </c>
      <c r="D119" s="188">
        <v>0.04</v>
      </c>
      <c r="E119" s="188">
        <v>4.2999999999999997E-2</v>
      </c>
      <c r="F119" s="188">
        <v>3.6999999999999998E-2</v>
      </c>
      <c r="G119" s="188">
        <v>3.4000000000000002E-2</v>
      </c>
      <c r="N119" s="43"/>
    </row>
    <row r="120" spans="1:14">
      <c r="A120" s="43" t="s">
        <v>156</v>
      </c>
      <c r="B120" s="188">
        <v>3.2000000000000001E-2</v>
      </c>
      <c r="C120" s="188">
        <v>2.9000000000000001E-2</v>
      </c>
      <c r="D120" s="188">
        <v>2.5000000000000001E-2</v>
      </c>
      <c r="E120" s="188">
        <v>2.4E-2</v>
      </c>
      <c r="F120" s="188">
        <v>2.3E-2</v>
      </c>
      <c r="G120" s="188">
        <v>1.7999999999999999E-2</v>
      </c>
      <c r="N120" s="43"/>
    </row>
    <row r="121" spans="1:14">
      <c r="A121" s="43" t="s">
        <v>157</v>
      </c>
      <c r="N121" s="43"/>
    </row>
    <row r="122" spans="1:14">
      <c r="A122" s="43" t="s">
        <v>158</v>
      </c>
      <c r="B122" s="188">
        <v>5.7000000000000002E-2</v>
      </c>
      <c r="C122" s="188">
        <v>4.8000000000000001E-2</v>
      </c>
      <c r="D122" s="188">
        <v>4.2999999999999997E-2</v>
      </c>
      <c r="E122" s="188">
        <v>0.04</v>
      </c>
      <c r="F122" s="188">
        <v>3.3000000000000002E-2</v>
      </c>
      <c r="G122" s="188">
        <v>2.5999999999999999E-2</v>
      </c>
      <c r="N122" s="43"/>
    </row>
    <row r="123" spans="1:14">
      <c r="A123" s="43" t="s">
        <v>159</v>
      </c>
      <c r="B123" s="188">
        <v>0.156</v>
      </c>
      <c r="C123" s="188">
        <v>0.124</v>
      </c>
      <c r="D123" s="188">
        <v>0.114</v>
      </c>
      <c r="E123" s="188">
        <v>0.106</v>
      </c>
      <c r="F123" s="188">
        <v>8.7999999999999995E-2</v>
      </c>
      <c r="G123" s="188">
        <v>7.0999999999999994E-2</v>
      </c>
      <c r="N123" s="43"/>
    </row>
    <row r="124" spans="1:14">
      <c r="A124" s="43" t="s">
        <v>160</v>
      </c>
      <c r="B124" s="188">
        <v>0.251</v>
      </c>
      <c r="C124" s="188">
        <v>0.20599999999999999</v>
      </c>
      <c r="D124" s="188">
        <v>0.17100000000000001</v>
      </c>
      <c r="E124" s="188">
        <v>0.161</v>
      </c>
      <c r="F124" s="188">
        <v>0.13600000000000001</v>
      </c>
      <c r="G124" s="188">
        <v>0.111</v>
      </c>
      <c r="N124" s="43"/>
    </row>
    <row r="125" spans="1:14">
      <c r="A125" s="43" t="s">
        <v>161</v>
      </c>
      <c r="B125" s="188">
        <v>0.13600000000000001</v>
      </c>
      <c r="C125" s="188">
        <v>0.11899999999999999</v>
      </c>
      <c r="D125" s="188">
        <v>9.7000000000000003E-2</v>
      </c>
      <c r="E125" s="188">
        <v>8.3000000000000004E-2</v>
      </c>
      <c r="F125" s="188">
        <v>7.4999999999999997E-2</v>
      </c>
      <c r="G125" s="188">
        <v>5.8000000000000003E-2</v>
      </c>
      <c r="N125" s="43"/>
    </row>
    <row r="126" spans="1:14">
      <c r="A126" s="43" t="s">
        <v>162</v>
      </c>
      <c r="N126" s="43"/>
    </row>
    <row r="127" spans="1:14">
      <c r="A127" s="43" t="s">
        <v>14</v>
      </c>
      <c r="B127" s="188">
        <v>4.5999999999999999E-2</v>
      </c>
      <c r="C127" s="188">
        <v>4.5999999999999999E-2</v>
      </c>
      <c r="D127" s="188">
        <v>4.3999999999999997E-2</v>
      </c>
      <c r="E127" s="188">
        <v>4.4999999999999998E-2</v>
      </c>
      <c r="F127" s="188">
        <v>3.9E-2</v>
      </c>
      <c r="G127" s="188">
        <v>3.1E-2</v>
      </c>
      <c r="N127" s="43"/>
    </row>
    <row r="128" spans="1:14">
      <c r="A128" s="43" t="s">
        <v>163</v>
      </c>
      <c r="B128" s="188">
        <v>0.115</v>
      </c>
      <c r="C128" s="188">
        <v>7.8E-2</v>
      </c>
      <c r="D128" s="188">
        <v>6.9000000000000006E-2</v>
      </c>
      <c r="E128" s="188">
        <v>6.5000000000000002E-2</v>
      </c>
      <c r="F128" s="188">
        <v>0.06</v>
      </c>
      <c r="G128" s="188">
        <v>4.9000000000000002E-2</v>
      </c>
      <c r="N128" s="43"/>
    </row>
    <row r="129" spans="1:14">
      <c r="A129" s="43" t="s">
        <v>16</v>
      </c>
      <c r="B129" s="188">
        <v>0.17299999999999999</v>
      </c>
      <c r="C129" s="188">
        <v>0.14599999999999999</v>
      </c>
      <c r="D129" s="188">
        <v>0.124</v>
      </c>
      <c r="E129" s="188">
        <v>0.111</v>
      </c>
      <c r="F129" s="188">
        <v>9.4E-2</v>
      </c>
      <c r="G129" s="188">
        <v>7.5999999999999998E-2</v>
      </c>
      <c r="N129" s="43"/>
    </row>
    <row r="130" spans="1:14">
      <c r="A130" s="43" t="s">
        <v>164</v>
      </c>
      <c r="B130" s="188">
        <v>0.22500000000000001</v>
      </c>
      <c r="C130" s="188">
        <v>0.18</v>
      </c>
      <c r="D130" s="188">
        <v>0.159</v>
      </c>
      <c r="E130" s="188">
        <v>0.14899999999999999</v>
      </c>
      <c r="F130" s="188">
        <v>0.128</v>
      </c>
      <c r="G130" s="188">
        <v>0.11</v>
      </c>
      <c r="N130" s="43"/>
    </row>
    <row r="131" spans="1:14">
      <c r="A131" s="43" t="s">
        <v>165</v>
      </c>
      <c r="N131" s="43"/>
    </row>
    <row r="132" spans="1:14">
      <c r="A132" s="43" t="s">
        <v>166</v>
      </c>
      <c r="B132" s="188">
        <v>0.51100000000000001</v>
      </c>
      <c r="C132" s="188">
        <v>0.51400000000000001</v>
      </c>
      <c r="D132" s="188">
        <v>0.503</v>
      </c>
      <c r="E132" s="188">
        <v>0.49299999999999999</v>
      </c>
      <c r="F132" s="188">
        <v>0.48599999999999999</v>
      </c>
      <c r="G132" s="188">
        <v>0.46100000000000002</v>
      </c>
      <c r="N132" s="43"/>
    </row>
    <row r="133" spans="1:14">
      <c r="A133" s="43" t="s">
        <v>125</v>
      </c>
      <c r="B133" s="188">
        <v>0.36099999999999999</v>
      </c>
      <c r="C133" s="188">
        <v>0.318</v>
      </c>
      <c r="D133" s="188">
        <v>0.34300000000000003</v>
      </c>
      <c r="E133" s="188">
        <v>0.33500000000000002</v>
      </c>
      <c r="F133" s="188">
        <v>0.27400000000000002</v>
      </c>
      <c r="G133" s="188">
        <v>0.221</v>
      </c>
      <c r="N133" s="43"/>
    </row>
    <row r="134" spans="1:14">
      <c r="A134" s="43" t="s">
        <v>126</v>
      </c>
      <c r="B134" s="188">
        <v>0.223</v>
      </c>
      <c r="C134" s="188">
        <v>0.23200000000000001</v>
      </c>
      <c r="D134" s="188">
        <v>0.22800000000000001</v>
      </c>
      <c r="E134" s="188">
        <v>0.22600000000000001</v>
      </c>
      <c r="F134" s="188">
        <v>0.20100000000000001</v>
      </c>
      <c r="G134" s="188">
        <v>0.15</v>
      </c>
      <c r="N134" s="43"/>
    </row>
    <row r="135" spans="1:14">
      <c r="A135" s="43" t="s">
        <v>127</v>
      </c>
      <c r="B135" s="188">
        <v>0.152</v>
      </c>
      <c r="C135" s="188">
        <v>0.154</v>
      </c>
      <c r="D135" s="188">
        <v>0.154</v>
      </c>
      <c r="E135" s="188">
        <v>0.158</v>
      </c>
      <c r="F135" s="188">
        <v>0.13800000000000001</v>
      </c>
      <c r="G135" s="188">
        <v>0.106</v>
      </c>
      <c r="N135" s="43"/>
    </row>
    <row r="136" spans="1:14">
      <c r="A136" s="43" t="s">
        <v>128</v>
      </c>
      <c r="B136" s="188">
        <v>0.11</v>
      </c>
      <c r="C136" s="188">
        <v>0.104</v>
      </c>
      <c r="D136" s="188">
        <v>0.115</v>
      </c>
      <c r="E136" s="188">
        <v>0.11600000000000001</v>
      </c>
      <c r="F136" s="188">
        <v>8.6999999999999994E-2</v>
      </c>
      <c r="G136" s="188">
        <v>7.0999999999999994E-2</v>
      </c>
      <c r="N136" s="43"/>
    </row>
    <row r="137" spans="1:14">
      <c r="A137" s="43" t="s">
        <v>129</v>
      </c>
      <c r="B137" s="188">
        <v>7.6999999999999999E-2</v>
      </c>
      <c r="C137" s="188">
        <v>7.2999999999999995E-2</v>
      </c>
      <c r="D137" s="188">
        <v>7.8E-2</v>
      </c>
      <c r="E137" s="188">
        <v>7.4999999999999997E-2</v>
      </c>
      <c r="F137" s="188">
        <v>6.7000000000000004E-2</v>
      </c>
      <c r="G137" s="188">
        <v>5.2999999999999999E-2</v>
      </c>
      <c r="N137" s="43"/>
    </row>
    <row r="138" spans="1:14">
      <c r="A138" s="43" t="s">
        <v>130</v>
      </c>
      <c r="B138" s="188">
        <v>4.5999999999999999E-2</v>
      </c>
      <c r="C138" s="188">
        <v>4.1000000000000002E-2</v>
      </c>
      <c r="D138" s="188">
        <v>4.2999999999999997E-2</v>
      </c>
      <c r="E138" s="188">
        <v>4.5999999999999999E-2</v>
      </c>
      <c r="F138" s="188">
        <v>0.04</v>
      </c>
      <c r="G138" s="188">
        <v>3.5000000000000003E-2</v>
      </c>
      <c r="N138" s="43"/>
    </row>
    <row r="139" spans="1:14">
      <c r="A139" s="43" t="s">
        <v>131</v>
      </c>
      <c r="B139" s="188">
        <v>2.1999999999999999E-2</v>
      </c>
      <c r="C139" s="188">
        <v>0.02</v>
      </c>
      <c r="D139" s="188">
        <v>1.7000000000000001E-2</v>
      </c>
      <c r="E139" s="188">
        <v>1.9E-2</v>
      </c>
      <c r="F139" s="188">
        <v>0.02</v>
      </c>
      <c r="G139" s="188">
        <v>1.7000000000000001E-2</v>
      </c>
      <c r="N139" s="43"/>
    </row>
    <row r="140" spans="1:14">
      <c r="A140" s="43" t="s">
        <v>167</v>
      </c>
      <c r="N140" s="43"/>
    </row>
    <row r="141" spans="1:14">
      <c r="A141" s="43" t="s">
        <v>166</v>
      </c>
      <c r="B141" s="188">
        <v>0.34300000000000003</v>
      </c>
      <c r="C141" s="188">
        <v>0.36</v>
      </c>
      <c r="D141" s="188">
        <v>0.34599999999999997</v>
      </c>
      <c r="E141" s="188">
        <v>0.33300000000000002</v>
      </c>
      <c r="F141" s="188">
        <v>0.33</v>
      </c>
      <c r="G141" s="188">
        <v>0.30599999999999999</v>
      </c>
      <c r="N141" s="43"/>
    </row>
    <row r="142" spans="1:14">
      <c r="A142" s="43" t="s">
        <v>125</v>
      </c>
      <c r="B142" s="188">
        <v>0.22800000000000001</v>
      </c>
      <c r="C142" s="188">
        <v>0.216</v>
      </c>
      <c r="D142" s="188">
        <v>0.24</v>
      </c>
      <c r="E142" s="188">
        <v>0.24399999999999999</v>
      </c>
      <c r="F142" s="188">
        <v>0.19600000000000001</v>
      </c>
      <c r="G142" s="188">
        <v>0.16500000000000001</v>
      </c>
      <c r="N142" s="43"/>
    </row>
    <row r="143" spans="1:14">
      <c r="A143" s="43" t="s">
        <v>126</v>
      </c>
      <c r="B143" s="188">
        <v>0.17</v>
      </c>
      <c r="C143" s="188">
        <v>0.19</v>
      </c>
      <c r="D143" s="188">
        <v>0.188</v>
      </c>
      <c r="E143" s="188">
        <v>0.16600000000000001</v>
      </c>
      <c r="F143" s="188">
        <v>0.153</v>
      </c>
      <c r="G143" s="188">
        <v>0.11799999999999999</v>
      </c>
      <c r="N143" s="43"/>
    </row>
    <row r="144" spans="1:14">
      <c r="A144" s="43" t="s">
        <v>127</v>
      </c>
      <c r="B144" s="188">
        <v>0.14699999999999999</v>
      </c>
      <c r="C144" s="188">
        <v>0.13800000000000001</v>
      </c>
      <c r="D144" s="188">
        <v>0.151</v>
      </c>
      <c r="E144" s="188">
        <v>0.14899999999999999</v>
      </c>
      <c r="F144" s="188">
        <v>0.11</v>
      </c>
      <c r="G144" s="188">
        <v>8.2000000000000003E-2</v>
      </c>
      <c r="N144" s="43"/>
    </row>
    <row r="145" spans="1:14">
      <c r="A145" s="43" t="s">
        <v>128</v>
      </c>
      <c r="B145" s="188">
        <v>0.11799999999999999</v>
      </c>
      <c r="C145" s="188">
        <v>0.114</v>
      </c>
      <c r="D145" s="188">
        <v>0.12</v>
      </c>
      <c r="E145" s="188">
        <v>0.11700000000000001</v>
      </c>
      <c r="F145" s="188">
        <v>9.5000000000000001E-2</v>
      </c>
      <c r="G145" s="188">
        <v>6.6000000000000003E-2</v>
      </c>
      <c r="N145" s="43"/>
    </row>
    <row r="146" spans="1:14">
      <c r="A146" s="43" t="s">
        <v>129</v>
      </c>
      <c r="B146" s="188">
        <v>9.2999999999999999E-2</v>
      </c>
      <c r="C146" s="188">
        <v>7.9000000000000001E-2</v>
      </c>
      <c r="D146" s="188">
        <v>9.2999999999999999E-2</v>
      </c>
      <c r="E146" s="188">
        <v>9.0999999999999998E-2</v>
      </c>
      <c r="F146" s="188">
        <v>7.2999999999999995E-2</v>
      </c>
      <c r="G146" s="188">
        <v>6.2E-2</v>
      </c>
      <c r="N146" s="43"/>
    </row>
    <row r="147" spans="1:14">
      <c r="A147" s="43" t="s">
        <v>130</v>
      </c>
      <c r="B147" s="188">
        <v>5.8999999999999997E-2</v>
      </c>
      <c r="C147" s="188">
        <v>0.06</v>
      </c>
      <c r="D147" s="188">
        <v>5.7000000000000002E-2</v>
      </c>
      <c r="E147" s="188">
        <v>5.8999999999999997E-2</v>
      </c>
      <c r="F147" s="188">
        <v>5.5E-2</v>
      </c>
      <c r="G147" s="188">
        <v>4.7E-2</v>
      </c>
      <c r="N147" s="43"/>
    </row>
    <row r="148" spans="1:14">
      <c r="A148" s="43" t="s">
        <v>131</v>
      </c>
      <c r="B148" s="188">
        <v>2.5000000000000001E-2</v>
      </c>
      <c r="C148" s="188">
        <v>2.1999999999999999E-2</v>
      </c>
      <c r="D148" s="188">
        <v>1.9E-2</v>
      </c>
      <c r="E148" s="188">
        <v>2.1999999999999999E-2</v>
      </c>
      <c r="F148" s="188">
        <v>2.1000000000000001E-2</v>
      </c>
      <c r="G148" s="188">
        <v>1.7999999999999999E-2</v>
      </c>
      <c r="N148" s="43"/>
    </row>
    <row r="149" spans="1:14">
      <c r="A149" s="43" t="s">
        <v>168</v>
      </c>
      <c r="N149" s="43"/>
    </row>
    <row r="150" spans="1:14">
      <c r="A150" s="43" t="s">
        <v>169</v>
      </c>
      <c r="B150" s="188">
        <v>0.39900000000000002</v>
      </c>
      <c r="C150" s="188">
        <v>0.35699999999999998</v>
      </c>
      <c r="D150" s="188">
        <v>0.33200000000000002</v>
      </c>
      <c r="E150" s="188">
        <v>0.32400000000000001</v>
      </c>
      <c r="F150" s="188">
        <v>0.29099999999999998</v>
      </c>
      <c r="G150" s="188">
        <v>0.24299999999999999</v>
      </c>
      <c r="N150" s="43"/>
    </row>
    <row r="151" spans="1:14">
      <c r="A151" s="43" t="s">
        <v>17</v>
      </c>
      <c r="B151" s="188">
        <v>3.5999999999999997E-2</v>
      </c>
      <c r="C151" s="188">
        <v>2.4E-2</v>
      </c>
      <c r="D151" s="188">
        <v>2.4E-2</v>
      </c>
      <c r="E151" s="188">
        <v>2.4E-2</v>
      </c>
      <c r="F151" s="188">
        <v>0.02</v>
      </c>
      <c r="G151" s="188">
        <v>1.4999999999999999E-2</v>
      </c>
      <c r="N151" s="43"/>
    </row>
    <row r="152" spans="1:14">
      <c r="A152" s="43" t="s">
        <v>18</v>
      </c>
      <c r="B152" s="188">
        <v>0.01</v>
      </c>
      <c r="C152" s="188">
        <v>6.0000000000000001E-3</v>
      </c>
      <c r="D152" s="188">
        <v>5.0000000000000001E-3</v>
      </c>
      <c r="E152" s="188">
        <v>7.0000000000000001E-3</v>
      </c>
      <c r="F152" s="188">
        <v>6.0000000000000001E-3</v>
      </c>
      <c r="G152" s="188">
        <v>5.0000000000000001E-3</v>
      </c>
      <c r="N152" s="43"/>
    </row>
    <row r="153" spans="1:14">
      <c r="A153" s="43" t="s">
        <v>19</v>
      </c>
      <c r="B153" s="188">
        <v>3.0000000000000001E-3</v>
      </c>
      <c r="C153" s="188">
        <v>4.0000000000000001E-3</v>
      </c>
      <c r="D153" s="188">
        <v>4.0000000000000001E-3</v>
      </c>
      <c r="E153" s="188">
        <v>4.0000000000000001E-3</v>
      </c>
      <c r="F153" s="188">
        <v>2E-3</v>
      </c>
      <c r="G153" s="188">
        <v>2E-3</v>
      </c>
      <c r="N153" s="43"/>
    </row>
    <row r="154" spans="1:14">
      <c r="A154" s="43" t="s">
        <v>170</v>
      </c>
      <c r="B154" s="188">
        <v>3.0000000000000001E-3</v>
      </c>
      <c r="C154" s="188">
        <v>3.0000000000000001E-3</v>
      </c>
      <c r="D154" s="188">
        <v>2E-3</v>
      </c>
      <c r="E154" s="188">
        <v>2E-3</v>
      </c>
      <c r="F154" s="188">
        <v>1E-3</v>
      </c>
      <c r="G154" s="188">
        <v>2E-3</v>
      </c>
      <c r="N154" s="43"/>
    </row>
    <row r="155" spans="1:14">
      <c r="A155" s="43" t="s">
        <v>171</v>
      </c>
      <c r="N155" s="43"/>
    </row>
    <row r="156" spans="1:14">
      <c r="A156" s="43" t="s">
        <v>169</v>
      </c>
      <c r="B156" s="188">
        <v>0.33</v>
      </c>
      <c r="C156" s="188">
        <v>0.30499999999999999</v>
      </c>
      <c r="D156" s="188">
        <v>0.29299999999999998</v>
      </c>
      <c r="E156" s="188">
        <v>0.28699999999999998</v>
      </c>
      <c r="F156" s="188">
        <v>0.245</v>
      </c>
      <c r="G156" s="188">
        <v>0.20300000000000001</v>
      </c>
      <c r="N156" s="43"/>
    </row>
    <row r="157" spans="1:14">
      <c r="A157" s="43" t="s">
        <v>17</v>
      </c>
      <c r="B157" s="188">
        <v>7.0999999999999994E-2</v>
      </c>
      <c r="C157" s="188">
        <v>5.0999999999999997E-2</v>
      </c>
      <c r="D157" s="188">
        <v>4.5999999999999999E-2</v>
      </c>
      <c r="E157" s="188">
        <v>4.4999999999999998E-2</v>
      </c>
      <c r="F157" s="188">
        <v>4.1000000000000002E-2</v>
      </c>
      <c r="G157" s="188">
        <v>3.2000000000000001E-2</v>
      </c>
      <c r="N157" s="43"/>
    </row>
    <row r="158" spans="1:14">
      <c r="A158" s="43" t="s">
        <v>18</v>
      </c>
      <c r="B158" s="188">
        <v>3.1E-2</v>
      </c>
      <c r="C158" s="188">
        <v>1.7999999999999999E-2</v>
      </c>
      <c r="D158" s="188">
        <v>1.2E-2</v>
      </c>
      <c r="E158" s="188">
        <v>1.7000000000000001E-2</v>
      </c>
      <c r="F158" s="188">
        <v>0.02</v>
      </c>
      <c r="G158" s="188">
        <v>1.7999999999999999E-2</v>
      </c>
      <c r="N158" s="43"/>
    </row>
    <row r="159" spans="1:14">
      <c r="A159" s="43" t="s">
        <v>19</v>
      </c>
      <c r="B159" s="188">
        <v>1.0999999999999999E-2</v>
      </c>
      <c r="C159" s="188">
        <v>0.01</v>
      </c>
      <c r="D159" s="188">
        <v>8.0000000000000002E-3</v>
      </c>
      <c r="E159" s="188">
        <v>7.0000000000000001E-3</v>
      </c>
      <c r="F159" s="188">
        <v>8.9999999999999993E-3</v>
      </c>
      <c r="G159" s="188">
        <v>8.9999999999999993E-3</v>
      </c>
      <c r="N159" s="43"/>
    </row>
    <row r="160" spans="1:14">
      <c r="A160" s="43" t="s">
        <v>170</v>
      </c>
      <c r="B160" s="188">
        <v>6.0000000000000001E-3</v>
      </c>
      <c r="C160" s="188">
        <v>8.0000000000000002E-3</v>
      </c>
      <c r="D160" s="188">
        <v>6.0000000000000001E-3</v>
      </c>
      <c r="E160" s="188">
        <v>5.0000000000000001E-3</v>
      </c>
      <c r="F160" s="188">
        <v>5.0000000000000001E-3</v>
      </c>
      <c r="G160" s="188">
        <v>4.0000000000000001E-3</v>
      </c>
      <c r="N160" s="43"/>
    </row>
    <row r="161" spans="1:14">
      <c r="A161" s="43" t="s">
        <v>527</v>
      </c>
      <c r="N161" s="43"/>
    </row>
    <row r="162" spans="1:14">
      <c r="A162" s="43" t="s">
        <v>172</v>
      </c>
      <c r="B162" s="188">
        <v>4.8000000000000001E-2</v>
      </c>
      <c r="C162" s="188">
        <v>3.7999999999999999E-2</v>
      </c>
      <c r="D162" s="188">
        <v>3.4000000000000002E-2</v>
      </c>
      <c r="E162" s="188">
        <v>3.5000000000000003E-2</v>
      </c>
      <c r="F162" s="188">
        <v>0.03</v>
      </c>
      <c r="G162" s="188">
        <v>2.4E-2</v>
      </c>
      <c r="N162" s="43"/>
    </row>
    <row r="163" spans="1:14">
      <c r="A163" s="43" t="s">
        <v>22</v>
      </c>
      <c r="B163" s="188">
        <v>0.25600000000000001</v>
      </c>
      <c r="C163" s="188">
        <v>0.23599999999999999</v>
      </c>
      <c r="D163" s="188">
        <v>0.215</v>
      </c>
      <c r="E163" s="188">
        <v>0.193</v>
      </c>
      <c r="F163" s="188">
        <v>0.16400000000000001</v>
      </c>
      <c r="G163" s="188">
        <v>0.13700000000000001</v>
      </c>
      <c r="N163" s="43"/>
    </row>
    <row r="164" spans="1:14">
      <c r="A164" s="43" t="s">
        <v>173</v>
      </c>
      <c r="N164" s="43"/>
    </row>
    <row r="165" spans="1:14">
      <c r="A165" s="43" t="s">
        <v>174</v>
      </c>
      <c r="B165" s="188">
        <v>1</v>
      </c>
      <c r="C165" s="188">
        <v>1</v>
      </c>
      <c r="D165" s="188">
        <v>1</v>
      </c>
      <c r="E165" s="188">
        <v>1</v>
      </c>
      <c r="F165" s="188">
        <v>1</v>
      </c>
      <c r="G165" s="188">
        <v>1</v>
      </c>
      <c r="N165" s="43"/>
    </row>
    <row r="166" spans="1:14">
      <c r="A166" s="43" t="s">
        <v>175</v>
      </c>
      <c r="B166" s="188">
        <v>0</v>
      </c>
      <c r="C166" s="188">
        <v>0</v>
      </c>
      <c r="D166" s="188">
        <v>0</v>
      </c>
      <c r="E166" s="188">
        <v>0</v>
      </c>
      <c r="F166" s="188">
        <v>0</v>
      </c>
      <c r="G166" s="188">
        <v>0</v>
      </c>
      <c r="N166" s="43"/>
    </row>
    <row r="167" spans="1:14">
      <c r="A167" s="43" t="s">
        <v>176</v>
      </c>
      <c r="B167" s="188">
        <v>0</v>
      </c>
      <c r="C167" s="188">
        <v>0</v>
      </c>
      <c r="D167" s="188">
        <v>0</v>
      </c>
      <c r="E167" s="188">
        <v>0</v>
      </c>
      <c r="F167" s="188">
        <v>0</v>
      </c>
      <c r="G167" s="188">
        <v>0</v>
      </c>
      <c r="N167" s="43"/>
    </row>
    <row r="168" spans="1:14">
      <c r="A168" s="43" t="s">
        <v>177</v>
      </c>
      <c r="B168" s="188">
        <v>0</v>
      </c>
      <c r="C168" s="188">
        <v>0</v>
      </c>
      <c r="D168" s="188">
        <v>0</v>
      </c>
      <c r="E168" s="188">
        <v>0</v>
      </c>
      <c r="F168" s="188">
        <v>0</v>
      </c>
      <c r="G168" s="188">
        <v>0</v>
      </c>
      <c r="N168" s="43"/>
    </row>
    <row r="169" spans="1:14">
      <c r="A169" s="43" t="s">
        <v>528</v>
      </c>
      <c r="N169" s="43"/>
    </row>
    <row r="170" spans="1:14">
      <c r="A170" s="43" t="s">
        <v>178</v>
      </c>
      <c r="B170" s="188">
        <v>0.2</v>
      </c>
      <c r="C170" s="188">
        <v>0.19800000000000001</v>
      </c>
      <c r="D170" s="188">
        <v>0.19800000000000001</v>
      </c>
      <c r="E170" s="188">
        <v>0.191</v>
      </c>
      <c r="F170" s="188">
        <v>0.17100000000000001</v>
      </c>
      <c r="G170" s="188">
        <v>0.14499999999999999</v>
      </c>
      <c r="N170" s="43"/>
    </row>
    <row r="171" spans="1:14">
      <c r="A171" s="43" t="s">
        <v>179</v>
      </c>
      <c r="B171" s="188">
        <v>0.112</v>
      </c>
      <c r="C171" s="188">
        <v>0.106</v>
      </c>
      <c r="D171" s="188">
        <v>0.12</v>
      </c>
      <c r="E171" s="188">
        <v>0.13800000000000001</v>
      </c>
      <c r="F171" s="188">
        <v>0.121</v>
      </c>
      <c r="G171" s="188">
        <v>0.12</v>
      </c>
      <c r="N171" s="43"/>
    </row>
    <row r="172" spans="1:14">
      <c r="A172" s="43" t="s">
        <v>180</v>
      </c>
      <c r="B172" s="188">
        <v>5.7000000000000002E-2</v>
      </c>
      <c r="C172" s="188">
        <v>6.5000000000000002E-2</v>
      </c>
      <c r="D172" s="188">
        <v>6.5000000000000002E-2</v>
      </c>
      <c r="E172" s="188">
        <v>7.3999999999999996E-2</v>
      </c>
      <c r="F172" s="188">
        <v>7.0999999999999994E-2</v>
      </c>
      <c r="G172" s="188">
        <v>6.2E-2</v>
      </c>
      <c r="N172" s="43"/>
    </row>
    <row r="173" spans="1:14">
      <c r="A173" s="43" t="s">
        <v>181</v>
      </c>
      <c r="B173" s="188">
        <v>1.9E-2</v>
      </c>
      <c r="C173" s="188">
        <v>1.6E-2</v>
      </c>
      <c r="D173" s="188">
        <v>1.0999999999999999E-2</v>
      </c>
      <c r="E173" s="188">
        <v>1.2E-2</v>
      </c>
      <c r="F173" s="188">
        <v>1.2999999999999999E-2</v>
      </c>
      <c r="G173" s="188">
        <v>0.01</v>
      </c>
      <c r="N173" s="43"/>
    </row>
    <row r="174" spans="1:14">
      <c r="A174" s="43" t="s">
        <v>529</v>
      </c>
      <c r="N174" s="43"/>
    </row>
    <row r="175" spans="1:14">
      <c r="A175" s="43" t="s">
        <v>178</v>
      </c>
      <c r="B175" s="188">
        <v>0.33800000000000002</v>
      </c>
      <c r="C175" s="188">
        <v>0.34899999999999998</v>
      </c>
      <c r="D175" s="188">
        <v>0.33300000000000002</v>
      </c>
      <c r="E175" s="188">
        <v>0.308</v>
      </c>
      <c r="F175" s="188">
        <v>0.27700000000000002</v>
      </c>
      <c r="G175" s="188">
        <v>0.23499999999999999</v>
      </c>
      <c r="N175" s="43"/>
    </row>
    <row r="176" spans="1:14">
      <c r="A176" s="43" t="s">
        <v>179</v>
      </c>
      <c r="B176" s="188">
        <v>0.16500000000000001</v>
      </c>
      <c r="C176" s="188">
        <v>0.13200000000000001</v>
      </c>
      <c r="D176" s="188">
        <v>0.13500000000000001</v>
      </c>
      <c r="E176" s="188">
        <v>0.14199999999999999</v>
      </c>
      <c r="F176" s="188">
        <v>0.113</v>
      </c>
      <c r="G176" s="188">
        <v>9.4E-2</v>
      </c>
      <c r="N176" s="43"/>
    </row>
    <row r="177" spans="1:14">
      <c r="A177" s="43" t="s">
        <v>180</v>
      </c>
      <c r="B177" s="188">
        <v>9.6000000000000002E-2</v>
      </c>
      <c r="C177" s="188">
        <v>9.0999999999999998E-2</v>
      </c>
      <c r="D177" s="188">
        <v>8.3000000000000004E-2</v>
      </c>
      <c r="E177" s="188">
        <v>7.6999999999999999E-2</v>
      </c>
      <c r="F177" s="188">
        <v>7.1999999999999995E-2</v>
      </c>
      <c r="G177" s="188">
        <v>6.3E-2</v>
      </c>
      <c r="N177" s="43"/>
    </row>
    <row r="178" spans="1:14">
      <c r="A178" s="43" t="s">
        <v>181</v>
      </c>
      <c r="B178" s="188">
        <v>0.04</v>
      </c>
      <c r="C178" s="188">
        <v>3.5000000000000003E-2</v>
      </c>
      <c r="D178" s="188">
        <v>3.2000000000000001E-2</v>
      </c>
      <c r="E178" s="188">
        <v>3.4000000000000002E-2</v>
      </c>
      <c r="F178" s="188">
        <v>3.2000000000000001E-2</v>
      </c>
      <c r="G178" s="188">
        <v>2.8000000000000001E-2</v>
      </c>
      <c r="N178" s="43"/>
    </row>
    <row r="179" spans="1:14">
      <c r="A179" s="43" t="s">
        <v>530</v>
      </c>
      <c r="N179" s="43"/>
    </row>
    <row r="180" spans="1:14">
      <c r="A180" s="43" t="s">
        <v>178</v>
      </c>
      <c r="B180" s="188">
        <v>0.35399999999999998</v>
      </c>
      <c r="C180" s="188">
        <v>0.375</v>
      </c>
      <c r="D180" s="188">
        <v>0.35899999999999999</v>
      </c>
      <c r="E180" s="188">
        <v>0.33800000000000002</v>
      </c>
      <c r="F180" s="188">
        <v>0.30199999999999999</v>
      </c>
      <c r="G180" s="188">
        <v>0.254</v>
      </c>
      <c r="N180" s="43"/>
    </row>
    <row r="181" spans="1:14">
      <c r="A181" s="43" t="s">
        <v>179</v>
      </c>
      <c r="B181" s="188">
        <v>0.23599999999999999</v>
      </c>
      <c r="C181" s="188">
        <v>0.21099999999999999</v>
      </c>
      <c r="D181" s="188">
        <v>0.22900000000000001</v>
      </c>
      <c r="E181" s="188">
        <v>0.24</v>
      </c>
      <c r="F181" s="188">
        <v>0.20200000000000001</v>
      </c>
      <c r="G181" s="188">
        <v>0.17699999999999999</v>
      </c>
      <c r="N181" s="43"/>
    </row>
    <row r="182" spans="1:14">
      <c r="A182" s="43" t="s">
        <v>180</v>
      </c>
      <c r="B182" s="188">
        <v>0.14499999999999999</v>
      </c>
      <c r="C182" s="188">
        <v>0.155</v>
      </c>
      <c r="D182" s="188">
        <v>0.16</v>
      </c>
      <c r="E182" s="188">
        <v>0.152</v>
      </c>
      <c r="F182" s="188">
        <v>0.13500000000000001</v>
      </c>
      <c r="G182" s="188">
        <v>0.124</v>
      </c>
      <c r="N182" s="43"/>
    </row>
    <row r="183" spans="1:14">
      <c r="A183" s="43" t="s">
        <v>181</v>
      </c>
      <c r="B183" s="188">
        <v>3.9E-2</v>
      </c>
      <c r="C183" s="188">
        <v>3.4000000000000002E-2</v>
      </c>
      <c r="D183" s="188">
        <v>3.1E-2</v>
      </c>
      <c r="E183" s="188">
        <v>3.3000000000000002E-2</v>
      </c>
      <c r="F183" s="188">
        <v>3.2000000000000001E-2</v>
      </c>
      <c r="G183" s="188">
        <v>2.7E-2</v>
      </c>
      <c r="N183" s="43"/>
    </row>
    <row r="184" spans="1:14">
      <c r="A184" s="43" t="s">
        <v>621</v>
      </c>
      <c r="B184" s="188" t="s">
        <v>143</v>
      </c>
      <c r="C184" s="188" t="s">
        <v>144</v>
      </c>
      <c r="D184" s="188" t="s">
        <v>144</v>
      </c>
      <c r="E184" s="188" t="s">
        <v>144</v>
      </c>
      <c r="F184" s="188" t="s">
        <v>144</v>
      </c>
      <c r="G184" s="188" t="s">
        <v>144</v>
      </c>
      <c r="H184" s="188" t="s">
        <v>225</v>
      </c>
      <c r="N184" s="43"/>
    </row>
    <row r="185" spans="1:14">
      <c r="A185" s="43" t="s">
        <v>618</v>
      </c>
      <c r="B185" s="188" t="s">
        <v>619</v>
      </c>
      <c r="K185" s="188" t="s">
        <v>624</v>
      </c>
      <c r="N185" s="43"/>
    </row>
    <row r="186" spans="1:14">
      <c r="A186" s="43" t="s">
        <v>142</v>
      </c>
      <c r="N186" s="43"/>
    </row>
    <row r="188" spans="1:14">
      <c r="A188" s="43" t="s">
        <v>621</v>
      </c>
      <c r="B188" s="188" t="s">
        <v>143</v>
      </c>
      <c r="C188" s="188" t="s">
        <v>144</v>
      </c>
      <c r="D188" s="188" t="s">
        <v>144</v>
      </c>
      <c r="E188" s="188" t="s">
        <v>144</v>
      </c>
      <c r="F188" s="188" t="s">
        <v>144</v>
      </c>
      <c r="G188" s="188" t="s">
        <v>144</v>
      </c>
      <c r="H188" s="188" t="s">
        <v>225</v>
      </c>
      <c r="N188" s="43"/>
    </row>
    <row r="189" spans="1:14">
      <c r="A189" s="43" t="s">
        <v>186</v>
      </c>
      <c r="D189" s="188" t="s">
        <v>146</v>
      </c>
      <c r="E189" s="188" t="s">
        <v>147</v>
      </c>
      <c r="N189" s="43"/>
    </row>
    <row r="190" spans="1:14">
      <c r="B190" s="188" t="s">
        <v>143</v>
      </c>
      <c r="C190" s="188" t="s">
        <v>144</v>
      </c>
      <c r="D190" s="188" t="s">
        <v>144</v>
      </c>
      <c r="E190" s="188" t="s">
        <v>144</v>
      </c>
      <c r="F190" s="188" t="s">
        <v>144</v>
      </c>
      <c r="G190" s="188" t="s">
        <v>144</v>
      </c>
    </row>
    <row r="191" spans="1:14">
      <c r="B191" s="188">
        <v>2015</v>
      </c>
      <c r="C191" s="188">
        <v>2025</v>
      </c>
      <c r="D191" s="188">
        <v>2035</v>
      </c>
      <c r="E191" s="188">
        <v>2045</v>
      </c>
      <c r="F191" s="188">
        <v>2055</v>
      </c>
      <c r="G191" s="188">
        <v>2065</v>
      </c>
    </row>
    <row r="192" spans="1:14">
      <c r="B192" s="188" t="s">
        <v>143</v>
      </c>
      <c r="C192" s="188" t="s">
        <v>148</v>
      </c>
      <c r="D192" s="188" t="s">
        <v>148</v>
      </c>
      <c r="E192" s="188" t="s">
        <v>148</v>
      </c>
      <c r="F192" s="188" t="s">
        <v>148</v>
      </c>
      <c r="G192" s="188" t="s">
        <v>148</v>
      </c>
    </row>
    <row r="193" spans="1:14">
      <c r="B193" s="188" t="s">
        <v>183</v>
      </c>
      <c r="C193" s="188" t="s">
        <v>183</v>
      </c>
      <c r="D193" s="188" t="s">
        <v>183</v>
      </c>
      <c r="E193" s="188" t="s">
        <v>183</v>
      </c>
      <c r="F193" s="188" t="s">
        <v>183</v>
      </c>
      <c r="G193" s="188" t="s">
        <v>183</v>
      </c>
    </row>
    <row r="194" spans="1:14">
      <c r="B194" s="188" t="s">
        <v>187</v>
      </c>
      <c r="C194" s="188" t="s">
        <v>187</v>
      </c>
      <c r="D194" s="188" t="s">
        <v>187</v>
      </c>
      <c r="E194" s="188" t="s">
        <v>187</v>
      </c>
      <c r="F194" s="188" t="s">
        <v>187</v>
      </c>
      <c r="G194" s="188" t="s">
        <v>187</v>
      </c>
    </row>
    <row r="195" spans="1:14">
      <c r="B195" s="188" t="s">
        <v>185</v>
      </c>
      <c r="C195" s="188" t="s">
        <v>185</v>
      </c>
      <c r="D195" s="188" t="s">
        <v>185</v>
      </c>
      <c r="E195" s="188" t="s">
        <v>185</v>
      </c>
      <c r="F195" s="188" t="s">
        <v>185</v>
      </c>
      <c r="G195" s="188" t="s">
        <v>185</v>
      </c>
    </row>
    <row r="196" spans="1:14">
      <c r="B196" s="188" t="s">
        <v>143</v>
      </c>
      <c r="C196" s="188" t="s">
        <v>148</v>
      </c>
      <c r="D196" s="188" t="s">
        <v>148</v>
      </c>
      <c r="E196" s="188" t="s">
        <v>148</v>
      </c>
      <c r="F196" s="188" t="s">
        <v>148</v>
      </c>
      <c r="G196" s="188" t="s">
        <v>148</v>
      </c>
    </row>
    <row r="197" spans="1:14">
      <c r="B197" s="188" t="s">
        <v>33</v>
      </c>
      <c r="C197" s="188" t="s">
        <v>33</v>
      </c>
      <c r="D197" s="188" t="s">
        <v>33</v>
      </c>
      <c r="E197" s="188" t="s">
        <v>33</v>
      </c>
      <c r="F197" s="188" t="s">
        <v>33</v>
      </c>
      <c r="G197" s="188" t="s">
        <v>33</v>
      </c>
    </row>
    <row r="198" spans="1:14">
      <c r="A198" s="43" t="s">
        <v>622</v>
      </c>
      <c r="B198" s="188" t="s">
        <v>143</v>
      </c>
      <c r="C198" s="188" t="s">
        <v>148</v>
      </c>
      <c r="D198" s="188" t="s">
        <v>148</v>
      </c>
      <c r="E198" s="188" t="s">
        <v>148</v>
      </c>
      <c r="F198" s="188" t="s">
        <v>148</v>
      </c>
      <c r="G198" s="188" t="s">
        <v>148</v>
      </c>
      <c r="N198" s="43"/>
    </row>
    <row r="199" spans="1:14">
      <c r="A199" s="43" t="s">
        <v>0</v>
      </c>
      <c r="B199" s="188">
        <v>0.28599999999999998</v>
      </c>
      <c r="C199" s="188">
        <v>0.24399999999999999</v>
      </c>
      <c r="D199" s="188">
        <v>0.23</v>
      </c>
      <c r="E199" s="188">
        <v>0.219</v>
      </c>
      <c r="F199" s="188">
        <v>0.192</v>
      </c>
      <c r="G199" s="188">
        <v>0.16300000000000001</v>
      </c>
      <c r="N199" s="43"/>
    </row>
    <row r="200" spans="1:14">
      <c r="A200" s="43" t="s">
        <v>151</v>
      </c>
      <c r="N200" s="43"/>
    </row>
    <row r="201" spans="1:14">
      <c r="A201" s="43" t="s">
        <v>2</v>
      </c>
      <c r="B201" s="188">
        <v>0.25800000000000001</v>
      </c>
      <c r="C201" s="188">
        <v>0.249</v>
      </c>
      <c r="D201" s="188">
        <v>0.219</v>
      </c>
      <c r="E201" s="188">
        <v>0.21299999999999999</v>
      </c>
      <c r="F201" s="188">
        <v>0.16600000000000001</v>
      </c>
      <c r="G201" s="188">
        <v>0.14399999999999999</v>
      </c>
      <c r="N201" s="43"/>
    </row>
    <row r="202" spans="1:14">
      <c r="A202" s="43" t="s">
        <v>3</v>
      </c>
      <c r="B202" s="188">
        <v>0.23799999999999999</v>
      </c>
      <c r="C202" s="188">
        <v>0.216</v>
      </c>
      <c r="D202" s="188">
        <v>0.23400000000000001</v>
      </c>
      <c r="E202" s="188">
        <v>0.19600000000000001</v>
      </c>
      <c r="F202" s="188">
        <v>0.17599999999999999</v>
      </c>
      <c r="G202" s="188">
        <v>0.13400000000000001</v>
      </c>
      <c r="N202" s="43"/>
    </row>
    <row r="203" spans="1:14">
      <c r="A203" s="43" t="s">
        <v>4</v>
      </c>
      <c r="B203" s="188">
        <v>0.29199999999999998</v>
      </c>
      <c r="C203" s="188">
        <v>0.219</v>
      </c>
      <c r="D203" s="188">
        <v>0.23300000000000001</v>
      </c>
      <c r="E203" s="188">
        <v>0.20699999999999999</v>
      </c>
      <c r="F203" s="188">
        <v>0.20799999999999999</v>
      </c>
      <c r="G203" s="188">
        <v>0.16500000000000001</v>
      </c>
      <c r="N203" s="43"/>
    </row>
    <row r="204" spans="1:14">
      <c r="A204" s="43" t="s">
        <v>5</v>
      </c>
      <c r="B204" s="188">
        <v>0.33400000000000002</v>
      </c>
      <c r="C204" s="188">
        <v>0.23899999999999999</v>
      </c>
      <c r="D204" s="188">
        <v>0.22500000000000001</v>
      </c>
      <c r="E204" s="188">
        <v>0.24299999999999999</v>
      </c>
      <c r="F204" s="188">
        <v>0.20699999999999999</v>
      </c>
      <c r="G204" s="188">
        <v>0.182</v>
      </c>
      <c r="N204" s="43"/>
    </row>
    <row r="205" spans="1:14">
      <c r="A205" s="43" t="s">
        <v>6</v>
      </c>
      <c r="B205" s="188">
        <v>0.46400000000000002</v>
      </c>
      <c r="C205" s="188">
        <v>0.34300000000000003</v>
      </c>
      <c r="D205" s="188">
        <v>0.25700000000000001</v>
      </c>
      <c r="E205" s="188">
        <v>0.245</v>
      </c>
      <c r="F205" s="188">
        <v>0.23499999999999999</v>
      </c>
      <c r="G205" s="188">
        <v>0.216</v>
      </c>
      <c r="N205" s="43"/>
    </row>
    <row r="206" spans="1:14">
      <c r="A206" s="43" t="s">
        <v>8</v>
      </c>
      <c r="N206" s="43"/>
    </row>
    <row r="207" spans="1:14">
      <c r="A207" s="43" t="s">
        <v>9</v>
      </c>
      <c r="B207" s="188">
        <v>0.32200000000000001</v>
      </c>
      <c r="C207" s="188">
        <v>0.25600000000000001</v>
      </c>
      <c r="D207" s="188">
        <v>0.23599999999999999</v>
      </c>
      <c r="E207" s="188">
        <v>0.221</v>
      </c>
      <c r="F207" s="188">
        <v>0.19400000000000001</v>
      </c>
      <c r="G207" s="188">
        <v>0.16500000000000001</v>
      </c>
      <c r="N207" s="43"/>
    </row>
    <row r="208" spans="1:14">
      <c r="A208" s="43" t="s">
        <v>8</v>
      </c>
      <c r="B208" s="188">
        <v>0.24299999999999999</v>
      </c>
      <c r="C208" s="188">
        <v>0.23</v>
      </c>
      <c r="D208" s="188">
        <v>0.223</v>
      </c>
      <c r="E208" s="188">
        <v>0.216</v>
      </c>
      <c r="F208" s="188">
        <v>0.19</v>
      </c>
      <c r="G208" s="188">
        <v>0.16</v>
      </c>
      <c r="N208" s="43"/>
    </row>
    <row r="209" spans="1:14">
      <c r="A209" s="43" t="s">
        <v>152</v>
      </c>
      <c r="N209" s="43"/>
    </row>
    <row r="210" spans="1:14">
      <c r="A210" s="43" t="s">
        <v>153</v>
      </c>
      <c r="B210" s="188">
        <v>0.54900000000000004</v>
      </c>
      <c r="C210" s="188">
        <v>0.51100000000000001</v>
      </c>
      <c r="D210" s="188">
        <v>0.49199999999999999</v>
      </c>
      <c r="E210" s="188">
        <v>0.47099999999999997</v>
      </c>
      <c r="F210" s="188">
        <v>0.41399999999999998</v>
      </c>
      <c r="G210" s="188">
        <v>0.36499999999999999</v>
      </c>
      <c r="N210" s="43"/>
    </row>
    <row r="211" spans="1:14">
      <c r="A211" s="43" t="s">
        <v>154</v>
      </c>
      <c r="B211" s="188">
        <v>0.32800000000000001</v>
      </c>
      <c r="C211" s="188">
        <v>0.29799999999999999</v>
      </c>
      <c r="D211" s="188">
        <v>0.29199999999999998</v>
      </c>
      <c r="E211" s="188">
        <v>0.27800000000000002</v>
      </c>
      <c r="F211" s="188">
        <v>0.247</v>
      </c>
      <c r="G211" s="188">
        <v>0.217</v>
      </c>
      <c r="N211" s="43"/>
    </row>
    <row r="212" spans="1:14">
      <c r="A212" s="43" t="s">
        <v>155</v>
      </c>
      <c r="B212" s="188">
        <v>0.217</v>
      </c>
      <c r="C212" s="188">
        <v>0.18099999999999999</v>
      </c>
      <c r="D212" s="188">
        <v>0.17799999999999999</v>
      </c>
      <c r="E212" s="188">
        <v>0.17699999999999999</v>
      </c>
      <c r="F212" s="188">
        <v>0.16600000000000001</v>
      </c>
      <c r="G212" s="188">
        <v>0.13700000000000001</v>
      </c>
      <c r="N212" s="43"/>
    </row>
    <row r="213" spans="1:14">
      <c r="A213" s="43" t="s">
        <v>156</v>
      </c>
      <c r="B213" s="188">
        <v>0.123</v>
      </c>
      <c r="C213" s="188">
        <v>0.104</v>
      </c>
      <c r="D213" s="188">
        <v>9.9000000000000005E-2</v>
      </c>
      <c r="E213" s="188">
        <v>9.7000000000000003E-2</v>
      </c>
      <c r="F213" s="188">
        <v>8.8999999999999996E-2</v>
      </c>
      <c r="G213" s="188">
        <v>7.5999999999999998E-2</v>
      </c>
      <c r="N213" s="43"/>
    </row>
    <row r="214" spans="1:14">
      <c r="A214" s="43" t="s">
        <v>157</v>
      </c>
      <c r="N214" s="43"/>
    </row>
    <row r="215" spans="1:14">
      <c r="A215" s="43" t="s">
        <v>158</v>
      </c>
      <c r="B215" s="188">
        <v>0.23300000000000001</v>
      </c>
      <c r="C215" s="188">
        <v>0.19</v>
      </c>
      <c r="D215" s="188">
        <v>0.17499999999999999</v>
      </c>
      <c r="E215" s="188">
        <v>0.16500000000000001</v>
      </c>
      <c r="F215" s="188">
        <v>0.14099999999999999</v>
      </c>
      <c r="G215" s="188">
        <v>0.11799999999999999</v>
      </c>
      <c r="N215" s="43"/>
    </row>
    <row r="216" spans="1:14">
      <c r="A216" s="43" t="s">
        <v>159</v>
      </c>
      <c r="B216" s="188">
        <v>0.434</v>
      </c>
      <c r="C216" s="188">
        <v>0.372</v>
      </c>
      <c r="D216" s="188">
        <v>0.34899999999999998</v>
      </c>
      <c r="E216" s="188">
        <v>0.32300000000000001</v>
      </c>
      <c r="F216" s="188">
        <v>0.27900000000000003</v>
      </c>
      <c r="G216" s="188">
        <v>0.23499999999999999</v>
      </c>
      <c r="N216" s="43"/>
    </row>
    <row r="217" spans="1:14">
      <c r="A217" s="43" t="s">
        <v>160</v>
      </c>
      <c r="B217" s="188">
        <v>0.51300000000000001</v>
      </c>
      <c r="C217" s="188">
        <v>0.442</v>
      </c>
      <c r="D217" s="188">
        <v>0.38600000000000001</v>
      </c>
      <c r="E217" s="188">
        <v>0.34399999999999997</v>
      </c>
      <c r="F217" s="188">
        <v>0.28699999999999998</v>
      </c>
      <c r="G217" s="188">
        <v>0.23100000000000001</v>
      </c>
      <c r="N217" s="43"/>
    </row>
    <row r="218" spans="1:14">
      <c r="A218" s="43" t="s">
        <v>161</v>
      </c>
      <c r="B218" s="188">
        <v>0.35199999999999998</v>
      </c>
      <c r="C218" s="188">
        <v>0.28599999999999998</v>
      </c>
      <c r="D218" s="188">
        <v>0.249</v>
      </c>
      <c r="E218" s="188">
        <v>0.216</v>
      </c>
      <c r="F218" s="188">
        <v>0.19700000000000001</v>
      </c>
      <c r="G218" s="188">
        <v>0.16900000000000001</v>
      </c>
      <c r="N218" s="43"/>
    </row>
    <row r="219" spans="1:14">
      <c r="A219" s="43" t="s">
        <v>162</v>
      </c>
      <c r="N219" s="43"/>
    </row>
    <row r="220" spans="1:14">
      <c r="A220" s="43" t="s">
        <v>14</v>
      </c>
      <c r="B220" s="188">
        <v>0.17599999999999999</v>
      </c>
      <c r="C220" s="188">
        <v>0.154</v>
      </c>
      <c r="D220" s="188">
        <v>0.14699999999999999</v>
      </c>
      <c r="E220" s="188">
        <v>0.13800000000000001</v>
      </c>
      <c r="F220" s="188">
        <v>0.11</v>
      </c>
      <c r="G220" s="188">
        <v>8.5999999999999993E-2</v>
      </c>
      <c r="N220" s="43"/>
    </row>
    <row r="221" spans="1:14">
      <c r="A221" s="43" t="s">
        <v>163</v>
      </c>
      <c r="B221" s="188">
        <v>0.41399999999999998</v>
      </c>
      <c r="C221" s="188">
        <v>0.308</v>
      </c>
      <c r="D221" s="188">
        <v>0.27</v>
      </c>
      <c r="E221" s="188">
        <v>0.251</v>
      </c>
      <c r="F221" s="188">
        <v>0.23300000000000001</v>
      </c>
      <c r="G221" s="188">
        <v>0.193</v>
      </c>
      <c r="N221" s="43"/>
    </row>
    <row r="222" spans="1:14">
      <c r="A222" s="43" t="s">
        <v>16</v>
      </c>
      <c r="B222" s="188">
        <v>0.434</v>
      </c>
      <c r="C222" s="188">
        <v>0.39500000000000002</v>
      </c>
      <c r="D222" s="188">
        <v>0.36</v>
      </c>
      <c r="E222" s="188">
        <v>0.32900000000000001</v>
      </c>
      <c r="F222" s="188">
        <v>0.28999999999999998</v>
      </c>
      <c r="G222" s="188">
        <v>0.25700000000000001</v>
      </c>
      <c r="N222" s="43"/>
    </row>
    <row r="223" spans="1:14">
      <c r="A223" s="43" t="s">
        <v>164</v>
      </c>
      <c r="B223" s="188">
        <v>0.52500000000000002</v>
      </c>
      <c r="C223" s="188">
        <v>0.45300000000000001</v>
      </c>
      <c r="D223" s="188">
        <v>0.40600000000000003</v>
      </c>
      <c r="E223" s="188">
        <v>0.373</v>
      </c>
      <c r="F223" s="188">
        <v>0.33900000000000002</v>
      </c>
      <c r="G223" s="188">
        <v>0.30099999999999999</v>
      </c>
      <c r="N223" s="43"/>
    </row>
    <row r="224" spans="1:14">
      <c r="A224" s="43" t="s">
        <v>165</v>
      </c>
      <c r="N224" s="43"/>
    </row>
    <row r="225" spans="1:14">
      <c r="A225" s="43" t="s">
        <v>166</v>
      </c>
      <c r="B225" s="188">
        <v>0.73299999999999998</v>
      </c>
      <c r="C225" s="188">
        <v>0.71699999999999997</v>
      </c>
      <c r="D225" s="188">
        <v>0.70499999999999996</v>
      </c>
      <c r="E225" s="188">
        <v>0.68300000000000005</v>
      </c>
      <c r="F225" s="188">
        <v>0.64500000000000002</v>
      </c>
      <c r="G225" s="188">
        <v>0.626</v>
      </c>
      <c r="N225" s="43"/>
    </row>
    <row r="226" spans="1:14">
      <c r="A226" s="43" t="s">
        <v>125</v>
      </c>
      <c r="B226" s="188">
        <v>0.67200000000000004</v>
      </c>
      <c r="C226" s="188">
        <v>0.628</v>
      </c>
      <c r="D226" s="188">
        <v>0.628</v>
      </c>
      <c r="E226" s="188">
        <v>0.60299999999999998</v>
      </c>
      <c r="F226" s="188">
        <v>0.54200000000000004</v>
      </c>
      <c r="G226" s="188">
        <v>0.498</v>
      </c>
      <c r="N226" s="43"/>
    </row>
    <row r="227" spans="1:14">
      <c r="A227" s="43" t="s">
        <v>126</v>
      </c>
      <c r="B227" s="188">
        <v>0.57999999999999996</v>
      </c>
      <c r="C227" s="188">
        <v>0.53700000000000003</v>
      </c>
      <c r="D227" s="188">
        <v>0.53900000000000003</v>
      </c>
      <c r="E227" s="188">
        <v>0.52600000000000002</v>
      </c>
      <c r="F227" s="188">
        <v>0.46300000000000002</v>
      </c>
      <c r="G227" s="188">
        <v>0.42299999999999999</v>
      </c>
      <c r="N227" s="43"/>
    </row>
    <row r="228" spans="1:14">
      <c r="A228" s="43" t="s">
        <v>127</v>
      </c>
      <c r="B228" s="188">
        <v>0.48399999999999999</v>
      </c>
      <c r="C228" s="188">
        <v>0.46899999999999997</v>
      </c>
      <c r="D228" s="188">
        <v>0.46200000000000002</v>
      </c>
      <c r="E228" s="188">
        <v>0.432</v>
      </c>
      <c r="F228" s="188">
        <v>0.39400000000000002</v>
      </c>
      <c r="G228" s="188">
        <v>0.34399999999999997</v>
      </c>
      <c r="N228" s="43"/>
    </row>
    <row r="229" spans="1:14">
      <c r="A229" s="43" t="s">
        <v>128</v>
      </c>
      <c r="B229" s="188">
        <v>0.41699999999999998</v>
      </c>
      <c r="C229" s="188">
        <v>0.371</v>
      </c>
      <c r="D229" s="188">
        <v>0.375</v>
      </c>
      <c r="E229" s="188">
        <v>0.36099999999999999</v>
      </c>
      <c r="F229" s="188">
        <v>0.314</v>
      </c>
      <c r="G229" s="188">
        <v>0.26600000000000001</v>
      </c>
      <c r="N229" s="43"/>
    </row>
    <row r="230" spans="1:14">
      <c r="A230" s="43" t="s">
        <v>129</v>
      </c>
      <c r="B230" s="188">
        <v>0.34399999999999997</v>
      </c>
      <c r="C230" s="188">
        <v>0.308</v>
      </c>
      <c r="D230" s="188">
        <v>0.30299999999999999</v>
      </c>
      <c r="E230" s="188">
        <v>0.27800000000000002</v>
      </c>
      <c r="F230" s="188">
        <v>0.251</v>
      </c>
      <c r="G230" s="188">
        <v>0.20100000000000001</v>
      </c>
      <c r="N230" s="43"/>
    </row>
    <row r="231" spans="1:14">
      <c r="A231" s="43" t="s">
        <v>130</v>
      </c>
      <c r="B231" s="188">
        <v>0.23400000000000001</v>
      </c>
      <c r="C231" s="188">
        <v>0.23300000000000001</v>
      </c>
      <c r="D231" s="188">
        <v>0.23200000000000001</v>
      </c>
      <c r="E231" s="188">
        <v>0.218</v>
      </c>
      <c r="F231" s="188">
        <v>0.18099999999999999</v>
      </c>
      <c r="G231" s="188">
        <v>0.13900000000000001</v>
      </c>
      <c r="N231" s="43"/>
    </row>
    <row r="232" spans="1:14">
      <c r="A232" s="43" t="s">
        <v>131</v>
      </c>
      <c r="B232" s="188">
        <v>0.128</v>
      </c>
      <c r="C232" s="188">
        <v>0.113</v>
      </c>
      <c r="D232" s="188">
        <v>0.11</v>
      </c>
      <c r="E232" s="188">
        <v>0.108</v>
      </c>
      <c r="F232" s="188">
        <v>9.1999999999999998E-2</v>
      </c>
      <c r="G232" s="188">
        <v>7.4999999999999997E-2</v>
      </c>
      <c r="N232" s="43"/>
    </row>
    <row r="233" spans="1:14">
      <c r="A233" s="43" t="s">
        <v>167</v>
      </c>
      <c r="N233" s="43"/>
    </row>
    <row r="234" spans="1:14">
      <c r="A234" s="43" t="s">
        <v>166</v>
      </c>
      <c r="B234" s="188">
        <v>0.61499999999999999</v>
      </c>
      <c r="C234" s="188">
        <v>0.59399999999999997</v>
      </c>
      <c r="D234" s="188">
        <v>0.57499999999999996</v>
      </c>
      <c r="E234" s="188">
        <v>0.55300000000000005</v>
      </c>
      <c r="F234" s="188">
        <v>0.51100000000000001</v>
      </c>
      <c r="G234" s="188">
        <v>0.48</v>
      </c>
      <c r="N234" s="43"/>
    </row>
    <row r="235" spans="1:14">
      <c r="A235" s="43" t="s">
        <v>125</v>
      </c>
      <c r="B235" s="188">
        <v>0.53800000000000003</v>
      </c>
      <c r="C235" s="188">
        <v>0.51300000000000001</v>
      </c>
      <c r="D235" s="188">
        <v>0.497</v>
      </c>
      <c r="E235" s="188">
        <v>0.47199999999999998</v>
      </c>
      <c r="F235" s="188">
        <v>0.42799999999999999</v>
      </c>
      <c r="G235" s="188">
        <v>0.39500000000000002</v>
      </c>
      <c r="N235" s="43"/>
    </row>
    <row r="236" spans="1:14">
      <c r="A236" s="43" t="s">
        <v>126</v>
      </c>
      <c r="B236" s="188">
        <v>0.48199999999999998</v>
      </c>
      <c r="C236" s="188">
        <v>0.44700000000000001</v>
      </c>
      <c r="D236" s="188">
        <v>0.45200000000000001</v>
      </c>
      <c r="E236" s="188">
        <v>0.42199999999999999</v>
      </c>
      <c r="F236" s="188">
        <v>0.38100000000000001</v>
      </c>
      <c r="G236" s="188">
        <v>0.34300000000000003</v>
      </c>
      <c r="N236" s="43"/>
    </row>
    <row r="237" spans="1:14">
      <c r="A237" s="43" t="s">
        <v>127</v>
      </c>
      <c r="B237" s="188">
        <v>0.45</v>
      </c>
      <c r="C237" s="188">
        <v>0.41199999999999998</v>
      </c>
      <c r="D237" s="188">
        <v>0.41599999999999998</v>
      </c>
      <c r="E237" s="188">
        <v>0.39100000000000001</v>
      </c>
      <c r="F237" s="188">
        <v>0.34699999999999998</v>
      </c>
      <c r="G237" s="188">
        <v>0.29799999999999999</v>
      </c>
      <c r="N237" s="43"/>
    </row>
    <row r="238" spans="1:14">
      <c r="A238" s="43" t="s">
        <v>128</v>
      </c>
      <c r="B238" s="188">
        <v>0.41699999999999998</v>
      </c>
      <c r="C238" s="188">
        <v>0.38</v>
      </c>
      <c r="D238" s="188">
        <v>0.38800000000000001</v>
      </c>
      <c r="E238" s="188">
        <v>0.35699999999999998</v>
      </c>
      <c r="F238" s="188">
        <v>0.30199999999999999</v>
      </c>
      <c r="G238" s="188">
        <v>0.25600000000000001</v>
      </c>
      <c r="N238" s="43"/>
    </row>
    <row r="239" spans="1:14">
      <c r="A239" s="43" t="s">
        <v>129</v>
      </c>
      <c r="B239" s="188">
        <v>0.35399999999999998</v>
      </c>
      <c r="C239" s="188">
        <v>0.32</v>
      </c>
      <c r="D239" s="188">
        <v>0.32500000000000001</v>
      </c>
      <c r="E239" s="188">
        <v>0.30199999999999999</v>
      </c>
      <c r="F239" s="188">
        <v>0.26200000000000001</v>
      </c>
      <c r="G239" s="188">
        <v>0.223</v>
      </c>
      <c r="N239" s="43"/>
    </row>
    <row r="240" spans="1:14">
      <c r="A240" s="43" t="s">
        <v>130</v>
      </c>
      <c r="B240" s="188">
        <v>0.28299999999999997</v>
      </c>
      <c r="C240" s="188">
        <v>0.28100000000000003</v>
      </c>
      <c r="D240" s="188">
        <v>0.26500000000000001</v>
      </c>
      <c r="E240" s="188">
        <v>0.245</v>
      </c>
      <c r="F240" s="188">
        <v>0.21299999999999999</v>
      </c>
      <c r="G240" s="188">
        <v>0.16200000000000001</v>
      </c>
      <c r="N240" s="43"/>
    </row>
    <row r="241" spans="1:14">
      <c r="A241" s="43" t="s">
        <v>131</v>
      </c>
      <c r="B241" s="188">
        <v>0.14199999999999999</v>
      </c>
      <c r="C241" s="188">
        <v>0.123</v>
      </c>
      <c r="D241" s="188">
        <v>0.12</v>
      </c>
      <c r="E241" s="188">
        <v>0.11799999999999999</v>
      </c>
      <c r="F241" s="188">
        <v>0.1</v>
      </c>
      <c r="G241" s="188">
        <v>7.9000000000000001E-2</v>
      </c>
      <c r="N241" s="43"/>
    </row>
    <row r="242" spans="1:14">
      <c r="A242" s="43" t="s">
        <v>168</v>
      </c>
      <c r="N242" s="43"/>
    </row>
    <row r="243" spans="1:14">
      <c r="A243" s="43" t="s">
        <v>169</v>
      </c>
      <c r="B243" s="188">
        <v>0.83099999999999996</v>
      </c>
      <c r="C243" s="188">
        <v>0.79900000000000004</v>
      </c>
      <c r="D243" s="188">
        <v>0.78200000000000003</v>
      </c>
      <c r="E243" s="188">
        <v>0.748</v>
      </c>
      <c r="F243" s="188">
        <v>0.70799999999999996</v>
      </c>
      <c r="G243" s="188">
        <v>0.64100000000000001</v>
      </c>
      <c r="N243" s="43"/>
    </row>
    <row r="244" spans="1:14">
      <c r="A244" s="43" t="s">
        <v>17</v>
      </c>
      <c r="B244" s="188">
        <v>0.44500000000000001</v>
      </c>
      <c r="C244" s="188">
        <v>0.32900000000000001</v>
      </c>
      <c r="D244" s="188">
        <v>0.28999999999999998</v>
      </c>
      <c r="E244" s="188">
        <v>0.26800000000000002</v>
      </c>
      <c r="F244" s="188">
        <v>0.19500000000000001</v>
      </c>
      <c r="G244" s="188">
        <v>0.127</v>
      </c>
      <c r="N244" s="43"/>
    </row>
    <row r="245" spans="1:14">
      <c r="A245" s="43" t="s">
        <v>18</v>
      </c>
      <c r="B245" s="188">
        <v>0.108</v>
      </c>
      <c r="C245" s="188">
        <v>6.3E-2</v>
      </c>
      <c r="D245" s="188">
        <v>5.1999999999999998E-2</v>
      </c>
      <c r="E245" s="188">
        <v>5.2999999999999999E-2</v>
      </c>
      <c r="F245" s="188">
        <v>0.04</v>
      </c>
      <c r="G245" s="188">
        <v>3.2000000000000001E-2</v>
      </c>
      <c r="N245" s="43"/>
    </row>
    <row r="246" spans="1:14">
      <c r="A246" s="43" t="s">
        <v>19</v>
      </c>
      <c r="B246" s="188">
        <v>3.3000000000000002E-2</v>
      </c>
      <c r="C246" s="188">
        <v>2.1000000000000001E-2</v>
      </c>
      <c r="D246" s="188">
        <v>1.7000000000000001E-2</v>
      </c>
      <c r="E246" s="188">
        <v>1.9E-2</v>
      </c>
      <c r="F246" s="188">
        <v>1.2E-2</v>
      </c>
      <c r="G246" s="188">
        <v>0.01</v>
      </c>
      <c r="N246" s="43"/>
    </row>
    <row r="247" spans="1:14">
      <c r="A247" s="43" t="s">
        <v>170</v>
      </c>
      <c r="B247" s="188">
        <v>1.4999999999999999E-2</v>
      </c>
      <c r="C247" s="188">
        <v>8.0000000000000002E-3</v>
      </c>
      <c r="D247" s="188">
        <v>8.9999999999999993E-3</v>
      </c>
      <c r="E247" s="188">
        <v>6.0000000000000001E-3</v>
      </c>
      <c r="F247" s="188">
        <v>5.0000000000000001E-3</v>
      </c>
      <c r="G247" s="188">
        <v>4.0000000000000001E-3</v>
      </c>
      <c r="N247" s="43"/>
    </row>
    <row r="248" spans="1:14">
      <c r="A248" s="43" t="s">
        <v>171</v>
      </c>
      <c r="N248" s="43"/>
    </row>
    <row r="249" spans="1:14">
      <c r="A249" s="43" t="s">
        <v>169</v>
      </c>
      <c r="B249" s="188">
        <v>0.67800000000000005</v>
      </c>
      <c r="C249" s="188">
        <v>0.64200000000000002</v>
      </c>
      <c r="D249" s="188">
        <v>0.63300000000000001</v>
      </c>
      <c r="E249" s="188">
        <v>0.60399999999999998</v>
      </c>
      <c r="F249" s="188">
        <v>0.55300000000000005</v>
      </c>
      <c r="G249" s="188">
        <v>0.502</v>
      </c>
      <c r="N249" s="43"/>
    </row>
    <row r="250" spans="1:14">
      <c r="A250" s="43" t="s">
        <v>17</v>
      </c>
      <c r="B250" s="188">
        <v>0.39900000000000002</v>
      </c>
      <c r="C250" s="188">
        <v>0.33600000000000002</v>
      </c>
      <c r="D250" s="188">
        <v>0.32900000000000001</v>
      </c>
      <c r="E250" s="188">
        <v>0.316</v>
      </c>
      <c r="F250" s="188">
        <v>0.26600000000000001</v>
      </c>
      <c r="G250" s="188">
        <v>0.20699999999999999</v>
      </c>
      <c r="N250" s="43"/>
    </row>
    <row r="251" spans="1:14">
      <c r="A251" s="43" t="s">
        <v>18</v>
      </c>
      <c r="B251" s="188">
        <v>0.216</v>
      </c>
      <c r="C251" s="188">
        <v>0.157</v>
      </c>
      <c r="D251" s="188">
        <v>0.129</v>
      </c>
      <c r="E251" s="188">
        <v>0.121</v>
      </c>
      <c r="F251" s="188">
        <v>9.7000000000000003E-2</v>
      </c>
      <c r="G251" s="188">
        <v>7.0000000000000007E-2</v>
      </c>
      <c r="N251" s="43"/>
    </row>
    <row r="252" spans="1:14">
      <c r="A252" s="43" t="s">
        <v>19</v>
      </c>
      <c r="B252" s="188">
        <v>9.8000000000000004E-2</v>
      </c>
      <c r="C252" s="188">
        <v>0.06</v>
      </c>
      <c r="D252" s="188">
        <v>4.3999999999999997E-2</v>
      </c>
      <c r="E252" s="188">
        <v>3.9E-2</v>
      </c>
      <c r="F252" s="188">
        <v>3.1E-2</v>
      </c>
      <c r="G252" s="188">
        <v>2.5000000000000001E-2</v>
      </c>
      <c r="N252" s="43"/>
    </row>
    <row r="253" spans="1:14">
      <c r="A253" s="43" t="s">
        <v>170</v>
      </c>
      <c r="B253" s="188">
        <v>4.2000000000000003E-2</v>
      </c>
      <c r="C253" s="188">
        <v>2.5000000000000001E-2</v>
      </c>
      <c r="D253" s="188">
        <v>1.7000000000000001E-2</v>
      </c>
      <c r="E253" s="188">
        <v>1.4E-2</v>
      </c>
      <c r="F253" s="188">
        <v>1.2E-2</v>
      </c>
      <c r="G253" s="188">
        <v>0.01</v>
      </c>
      <c r="N253" s="43"/>
    </row>
    <row r="254" spans="1:14">
      <c r="A254" s="43" t="s">
        <v>527</v>
      </c>
      <c r="N254" s="43"/>
    </row>
    <row r="255" spans="1:14">
      <c r="A255" s="43" t="s">
        <v>172</v>
      </c>
      <c r="B255" s="188">
        <v>0.20899999999999999</v>
      </c>
      <c r="C255" s="188">
        <v>0.17</v>
      </c>
      <c r="D255" s="188">
        <v>0.157</v>
      </c>
      <c r="E255" s="188">
        <v>0.14599999999999999</v>
      </c>
      <c r="F255" s="188">
        <v>0.121</v>
      </c>
      <c r="G255" s="188">
        <v>9.4E-2</v>
      </c>
      <c r="N255" s="43"/>
    </row>
    <row r="256" spans="1:14">
      <c r="A256" s="43" t="s">
        <v>22</v>
      </c>
      <c r="B256" s="188">
        <v>0.59299999999999997</v>
      </c>
      <c r="C256" s="188">
        <v>0.53300000000000003</v>
      </c>
      <c r="D256" s="188">
        <v>0.499</v>
      </c>
      <c r="E256" s="188">
        <v>0.45100000000000001</v>
      </c>
      <c r="F256" s="188">
        <v>0.40300000000000002</v>
      </c>
      <c r="G256" s="188">
        <v>0.35799999999999998</v>
      </c>
      <c r="N256" s="43"/>
    </row>
    <row r="257" spans="1:14">
      <c r="A257" s="43" t="s">
        <v>173</v>
      </c>
      <c r="N257" s="43"/>
    </row>
    <row r="258" spans="1:14">
      <c r="A258" s="43" t="s">
        <v>174</v>
      </c>
      <c r="B258" s="188">
        <v>1</v>
      </c>
      <c r="C258" s="188">
        <v>1</v>
      </c>
      <c r="D258" s="188">
        <v>1</v>
      </c>
      <c r="E258" s="188">
        <v>1</v>
      </c>
      <c r="F258" s="188">
        <v>1</v>
      </c>
      <c r="G258" s="188">
        <v>1</v>
      </c>
      <c r="N258" s="43"/>
    </row>
    <row r="259" spans="1:14">
      <c r="A259" s="43" t="s">
        <v>175</v>
      </c>
      <c r="B259" s="188">
        <v>1</v>
      </c>
      <c r="C259" s="188">
        <v>1</v>
      </c>
      <c r="D259" s="188">
        <v>1</v>
      </c>
      <c r="E259" s="188">
        <v>1</v>
      </c>
      <c r="F259" s="188">
        <v>1</v>
      </c>
      <c r="G259" s="188">
        <v>1</v>
      </c>
      <c r="N259" s="43"/>
    </row>
    <row r="260" spans="1:14">
      <c r="A260" s="43" t="s">
        <v>176</v>
      </c>
      <c r="B260" s="188">
        <v>0</v>
      </c>
      <c r="C260" s="188">
        <v>0</v>
      </c>
      <c r="D260" s="188">
        <v>0</v>
      </c>
      <c r="E260" s="188">
        <v>0</v>
      </c>
      <c r="F260" s="188">
        <v>0</v>
      </c>
      <c r="G260" s="188">
        <v>0</v>
      </c>
      <c r="N260" s="43"/>
    </row>
    <row r="261" spans="1:14">
      <c r="A261" s="43" t="s">
        <v>177</v>
      </c>
      <c r="B261" s="188">
        <v>0</v>
      </c>
      <c r="C261" s="188">
        <v>0</v>
      </c>
      <c r="D261" s="188">
        <v>0</v>
      </c>
      <c r="E261" s="188">
        <v>0</v>
      </c>
      <c r="F261" s="188">
        <v>0</v>
      </c>
      <c r="G261" s="188">
        <v>0</v>
      </c>
      <c r="N261" s="43"/>
    </row>
    <row r="262" spans="1:14">
      <c r="A262" s="43" t="s">
        <v>528</v>
      </c>
      <c r="N262" s="43"/>
    </row>
    <row r="263" spans="1:14">
      <c r="A263" s="43" t="s">
        <v>178</v>
      </c>
      <c r="B263" s="188">
        <v>0.53800000000000003</v>
      </c>
      <c r="C263" s="188">
        <v>0.51600000000000001</v>
      </c>
      <c r="D263" s="188">
        <v>0.51400000000000001</v>
      </c>
      <c r="E263" s="188">
        <v>0.48199999999999998</v>
      </c>
      <c r="F263" s="188">
        <v>0.434</v>
      </c>
      <c r="G263" s="188">
        <v>0.38400000000000001</v>
      </c>
      <c r="N263" s="43"/>
    </row>
    <row r="264" spans="1:14">
      <c r="A264" s="43" t="s">
        <v>179</v>
      </c>
      <c r="B264" s="188">
        <v>0.41699999999999998</v>
      </c>
      <c r="C264" s="188">
        <v>0.40400000000000003</v>
      </c>
      <c r="D264" s="188">
        <v>0.433</v>
      </c>
      <c r="E264" s="188">
        <v>0.40600000000000003</v>
      </c>
      <c r="F264" s="188">
        <v>0.40200000000000002</v>
      </c>
      <c r="G264" s="188">
        <v>0.36699999999999999</v>
      </c>
      <c r="N264" s="43"/>
    </row>
    <row r="265" spans="1:14">
      <c r="A265" s="43" t="s">
        <v>180</v>
      </c>
      <c r="B265" s="188">
        <v>0.29299999999999998</v>
      </c>
      <c r="C265" s="188">
        <v>0.28899999999999998</v>
      </c>
      <c r="D265" s="188">
        <v>0.30499999999999999</v>
      </c>
      <c r="E265" s="188">
        <v>0.318</v>
      </c>
      <c r="F265" s="188">
        <v>0.28899999999999998</v>
      </c>
      <c r="G265" s="188">
        <v>0.26300000000000001</v>
      </c>
      <c r="N265" s="43"/>
    </row>
    <row r="266" spans="1:14">
      <c r="A266" s="43" t="s">
        <v>181</v>
      </c>
      <c r="B266" s="188">
        <v>9.7000000000000003E-2</v>
      </c>
      <c r="C266" s="188">
        <v>7.9000000000000001E-2</v>
      </c>
      <c r="D266" s="188">
        <v>6.6000000000000003E-2</v>
      </c>
      <c r="E266" s="188">
        <v>6.7000000000000004E-2</v>
      </c>
      <c r="F266" s="188">
        <v>5.8000000000000003E-2</v>
      </c>
      <c r="G266" s="188">
        <v>4.4999999999999998E-2</v>
      </c>
      <c r="N266" s="43"/>
    </row>
    <row r="267" spans="1:14">
      <c r="A267" s="43" t="s">
        <v>529</v>
      </c>
      <c r="N267" s="43"/>
    </row>
    <row r="268" spans="1:14">
      <c r="A268" s="43" t="s">
        <v>178</v>
      </c>
      <c r="B268" s="188">
        <v>0.67600000000000005</v>
      </c>
      <c r="C268" s="188">
        <v>0.63800000000000001</v>
      </c>
      <c r="D268" s="188">
        <v>0.625</v>
      </c>
      <c r="E268" s="188">
        <v>0.56999999999999995</v>
      </c>
      <c r="F268" s="188">
        <v>0.53100000000000003</v>
      </c>
      <c r="G268" s="188">
        <v>0.49099999999999999</v>
      </c>
      <c r="N268" s="43"/>
    </row>
    <row r="269" spans="1:14">
      <c r="A269" s="43" t="s">
        <v>179</v>
      </c>
      <c r="B269" s="188">
        <v>0.50900000000000001</v>
      </c>
      <c r="C269" s="188">
        <v>0.45300000000000001</v>
      </c>
      <c r="D269" s="188">
        <v>0.432</v>
      </c>
      <c r="E269" s="188">
        <v>0.42</v>
      </c>
      <c r="F269" s="188">
        <v>0.372</v>
      </c>
      <c r="G269" s="188">
        <v>0.32900000000000001</v>
      </c>
      <c r="N269" s="43"/>
    </row>
    <row r="270" spans="1:14">
      <c r="A270" s="43" t="s">
        <v>180</v>
      </c>
      <c r="B270" s="188">
        <v>0.34699999999999998</v>
      </c>
      <c r="C270" s="188">
        <v>0.312</v>
      </c>
      <c r="D270" s="188">
        <v>0.29899999999999999</v>
      </c>
      <c r="E270" s="188">
        <v>0.28899999999999998</v>
      </c>
      <c r="F270" s="188">
        <v>0.254</v>
      </c>
      <c r="G270" s="188">
        <v>0.215</v>
      </c>
      <c r="N270" s="43"/>
    </row>
    <row r="271" spans="1:14">
      <c r="A271" s="43" t="s">
        <v>181</v>
      </c>
      <c r="B271" s="188">
        <v>0.16600000000000001</v>
      </c>
      <c r="C271" s="188">
        <v>0.13900000000000001</v>
      </c>
      <c r="D271" s="188">
        <v>0.13300000000000001</v>
      </c>
      <c r="E271" s="188">
        <v>0.128</v>
      </c>
      <c r="F271" s="188">
        <v>0.114</v>
      </c>
      <c r="G271" s="188">
        <v>9.8000000000000004E-2</v>
      </c>
      <c r="N271" s="43"/>
    </row>
    <row r="272" spans="1:14">
      <c r="A272" s="43" t="s">
        <v>530</v>
      </c>
      <c r="N272" s="43"/>
    </row>
    <row r="273" spans="1:14">
      <c r="A273" s="43" t="s">
        <v>178</v>
      </c>
      <c r="B273" s="188">
        <v>0.69599999999999995</v>
      </c>
      <c r="C273" s="188">
        <v>0.66600000000000004</v>
      </c>
      <c r="D273" s="188">
        <v>0.65800000000000003</v>
      </c>
      <c r="E273" s="188">
        <v>0.60299999999999998</v>
      </c>
      <c r="F273" s="188">
        <v>0.56399999999999995</v>
      </c>
      <c r="G273" s="188">
        <v>0.52300000000000002</v>
      </c>
      <c r="N273" s="43"/>
    </row>
    <row r="274" spans="1:14">
      <c r="A274" s="43" t="s">
        <v>179</v>
      </c>
      <c r="B274" s="188">
        <v>0.65</v>
      </c>
      <c r="C274" s="188">
        <v>0.61499999999999999</v>
      </c>
      <c r="D274" s="188">
        <v>0.59799999999999998</v>
      </c>
      <c r="E274" s="188">
        <v>0.58599999999999997</v>
      </c>
      <c r="F274" s="188">
        <v>0.55200000000000005</v>
      </c>
      <c r="G274" s="188">
        <v>0.48399999999999999</v>
      </c>
      <c r="N274" s="43"/>
    </row>
    <row r="275" spans="1:14">
      <c r="A275" s="43" t="s">
        <v>180</v>
      </c>
      <c r="B275" s="188">
        <v>0.48899999999999999</v>
      </c>
      <c r="C275" s="188">
        <v>0.49099999999999999</v>
      </c>
      <c r="D275" s="188">
        <v>0.51100000000000001</v>
      </c>
      <c r="E275" s="188">
        <v>0.49299999999999999</v>
      </c>
      <c r="F275" s="188">
        <v>0.44400000000000001</v>
      </c>
      <c r="G275" s="188">
        <v>0.40200000000000002</v>
      </c>
      <c r="N275" s="43"/>
    </row>
    <row r="276" spans="1:14">
      <c r="A276" s="43" t="s">
        <v>181</v>
      </c>
      <c r="B276" s="188">
        <v>0.17100000000000001</v>
      </c>
      <c r="C276" s="188">
        <v>0.14599999999999999</v>
      </c>
      <c r="D276" s="188">
        <v>0.13800000000000001</v>
      </c>
      <c r="E276" s="188">
        <v>0.13500000000000001</v>
      </c>
      <c r="F276" s="188">
        <v>0.12</v>
      </c>
      <c r="G276" s="188">
        <v>0.1</v>
      </c>
      <c r="N276" s="43"/>
    </row>
    <row r="277" spans="1:14">
      <c r="A277" s="43" t="s">
        <v>621</v>
      </c>
      <c r="B277" s="188" t="s">
        <v>143</v>
      </c>
      <c r="C277" s="188" t="s">
        <v>144</v>
      </c>
      <c r="D277" s="188" t="s">
        <v>144</v>
      </c>
      <c r="E277" s="188" t="s">
        <v>144</v>
      </c>
      <c r="F277" s="188" t="s">
        <v>144</v>
      </c>
      <c r="G277" s="188" t="s">
        <v>144</v>
      </c>
      <c r="H277" s="188" t="s">
        <v>225</v>
      </c>
      <c r="N277" s="43"/>
    </row>
    <row r="278" spans="1:14">
      <c r="A278" s="43" t="s">
        <v>618</v>
      </c>
      <c r="B278" s="188" t="s">
        <v>619</v>
      </c>
      <c r="K278" s="188" t="s">
        <v>625</v>
      </c>
      <c r="N278" s="43"/>
    </row>
    <row r="279" spans="1:14">
      <c r="A279" s="43" t="s">
        <v>142</v>
      </c>
      <c r="N279" s="43"/>
    </row>
    <row r="281" spans="1:14">
      <c r="A281" s="43" t="s">
        <v>621</v>
      </c>
      <c r="B281" s="188" t="s">
        <v>143</v>
      </c>
      <c r="C281" s="188" t="s">
        <v>144</v>
      </c>
      <c r="D281" s="188" t="s">
        <v>144</v>
      </c>
      <c r="E281" s="188" t="s">
        <v>144</v>
      </c>
      <c r="F281" s="188" t="s">
        <v>144</v>
      </c>
      <c r="G281" s="188" t="s">
        <v>144</v>
      </c>
      <c r="H281" s="188" t="s">
        <v>225</v>
      </c>
      <c r="N281" s="43"/>
    </row>
    <row r="282" spans="1:14">
      <c r="A282" s="43" t="s">
        <v>188</v>
      </c>
      <c r="D282" s="188" t="s">
        <v>146</v>
      </c>
      <c r="E282" s="188" t="s">
        <v>147</v>
      </c>
      <c r="N282" s="43"/>
    </row>
    <row r="283" spans="1:14">
      <c r="B283" s="188" t="s">
        <v>143</v>
      </c>
      <c r="C283" s="188" t="s">
        <v>144</v>
      </c>
      <c r="D283" s="188" t="s">
        <v>144</v>
      </c>
      <c r="E283" s="188" t="s">
        <v>144</v>
      </c>
      <c r="F283" s="188" t="s">
        <v>144</v>
      </c>
      <c r="G283" s="188" t="s">
        <v>144</v>
      </c>
    </row>
    <row r="284" spans="1:14">
      <c r="B284" s="188">
        <v>2015</v>
      </c>
      <c r="C284" s="188">
        <v>2025</v>
      </c>
      <c r="D284" s="188">
        <v>2035</v>
      </c>
      <c r="E284" s="188">
        <v>2045</v>
      </c>
      <c r="F284" s="188">
        <v>2055</v>
      </c>
      <c r="G284" s="188">
        <v>2065</v>
      </c>
    </row>
    <row r="285" spans="1:14">
      <c r="B285" s="188" t="s">
        <v>143</v>
      </c>
      <c r="C285" s="188" t="s">
        <v>148</v>
      </c>
      <c r="D285" s="188" t="s">
        <v>148</v>
      </c>
      <c r="E285" s="188" t="s">
        <v>148</v>
      </c>
      <c r="F285" s="188" t="s">
        <v>148</v>
      </c>
      <c r="G285" s="188" t="s">
        <v>148</v>
      </c>
    </row>
    <row r="286" spans="1:14">
      <c r="B286" s="188" t="s">
        <v>189</v>
      </c>
      <c r="C286" s="188" t="s">
        <v>189</v>
      </c>
      <c r="D286" s="188" t="s">
        <v>189</v>
      </c>
      <c r="E286" s="188" t="s">
        <v>189</v>
      </c>
      <c r="F286" s="188" t="s">
        <v>189</v>
      </c>
      <c r="G286" s="188" t="s">
        <v>189</v>
      </c>
    </row>
    <row r="287" spans="1:14">
      <c r="B287" s="188" t="s">
        <v>143</v>
      </c>
      <c r="C287" s="188" t="s">
        <v>148</v>
      </c>
      <c r="D287" s="188" t="s">
        <v>148</v>
      </c>
      <c r="E287" s="188" t="s">
        <v>148</v>
      </c>
      <c r="F287" s="188" t="s">
        <v>148</v>
      </c>
      <c r="G287" s="188" t="s">
        <v>148</v>
      </c>
    </row>
    <row r="288" spans="1:14">
      <c r="B288" s="188" t="s">
        <v>33</v>
      </c>
      <c r="C288" s="188" t="s">
        <v>33</v>
      </c>
      <c r="D288" s="188" t="s">
        <v>33</v>
      </c>
      <c r="E288" s="188" t="s">
        <v>33</v>
      </c>
      <c r="F288" s="188" t="s">
        <v>33</v>
      </c>
      <c r="G288" s="188" t="s">
        <v>33</v>
      </c>
    </row>
    <row r="289" spans="1:14">
      <c r="A289" s="43" t="s">
        <v>622</v>
      </c>
      <c r="B289" s="188" t="s">
        <v>143</v>
      </c>
      <c r="C289" s="188" t="s">
        <v>148</v>
      </c>
      <c r="D289" s="188" t="s">
        <v>148</v>
      </c>
      <c r="E289" s="188" t="s">
        <v>148</v>
      </c>
      <c r="F289" s="188" t="s">
        <v>148</v>
      </c>
      <c r="G289" s="188" t="s">
        <v>148</v>
      </c>
      <c r="N289" s="43"/>
    </row>
    <row r="290" spans="1:14">
      <c r="A290" s="43" t="s">
        <v>0</v>
      </c>
      <c r="B290" s="188">
        <v>0.04</v>
      </c>
      <c r="C290" s="188">
        <v>0.03</v>
      </c>
      <c r="D290" s="188">
        <v>2.4E-2</v>
      </c>
      <c r="E290" s="188">
        <v>2.1000000000000001E-2</v>
      </c>
      <c r="F290" s="188">
        <v>1.6E-2</v>
      </c>
      <c r="G290" s="188">
        <v>1.2999999999999999E-2</v>
      </c>
      <c r="N290" s="43"/>
    </row>
    <row r="291" spans="1:14">
      <c r="A291" s="43" t="s">
        <v>151</v>
      </c>
      <c r="N291" s="43"/>
    </row>
    <row r="292" spans="1:14">
      <c r="A292" s="43" t="s">
        <v>2</v>
      </c>
      <c r="B292" s="188">
        <v>2.8000000000000001E-2</v>
      </c>
      <c r="C292" s="188">
        <v>2.5999999999999999E-2</v>
      </c>
      <c r="D292" s="188">
        <v>1.6E-2</v>
      </c>
      <c r="E292" s="188">
        <v>1.7000000000000001E-2</v>
      </c>
      <c r="F292" s="188">
        <v>8.9999999999999993E-3</v>
      </c>
      <c r="G292" s="188">
        <v>8.9999999999999993E-3</v>
      </c>
      <c r="N292" s="43"/>
    </row>
    <row r="293" spans="1:14">
      <c r="A293" s="43" t="s">
        <v>3</v>
      </c>
      <c r="B293" s="188">
        <v>3.5000000000000003E-2</v>
      </c>
      <c r="C293" s="188">
        <v>2.8000000000000001E-2</v>
      </c>
      <c r="D293" s="188">
        <v>2.5999999999999999E-2</v>
      </c>
      <c r="E293" s="188">
        <v>1.7000000000000001E-2</v>
      </c>
      <c r="F293" s="188">
        <v>1.6E-2</v>
      </c>
      <c r="G293" s="188">
        <v>1.0999999999999999E-2</v>
      </c>
      <c r="N293" s="43"/>
    </row>
    <row r="294" spans="1:14">
      <c r="A294" s="43" t="s">
        <v>4</v>
      </c>
      <c r="B294" s="188">
        <v>4.4999999999999998E-2</v>
      </c>
      <c r="C294" s="188">
        <v>2.7E-2</v>
      </c>
      <c r="D294" s="188">
        <v>0.03</v>
      </c>
      <c r="E294" s="188">
        <v>1.9E-2</v>
      </c>
      <c r="F294" s="188">
        <v>1.7999999999999999E-2</v>
      </c>
      <c r="G294" s="188">
        <v>1.2E-2</v>
      </c>
      <c r="N294" s="43"/>
    </row>
    <row r="295" spans="1:14">
      <c r="A295" s="43" t="s">
        <v>5</v>
      </c>
      <c r="B295" s="188">
        <v>5.5E-2</v>
      </c>
      <c r="C295" s="188">
        <v>3.5999999999999997E-2</v>
      </c>
      <c r="D295" s="188">
        <v>2.5000000000000001E-2</v>
      </c>
      <c r="E295" s="188">
        <v>2.4E-2</v>
      </c>
      <c r="F295" s="188">
        <v>1.7999999999999999E-2</v>
      </c>
      <c r="G295" s="188">
        <v>1.7999999999999999E-2</v>
      </c>
      <c r="N295" s="43"/>
    </row>
    <row r="296" spans="1:14">
      <c r="A296" s="43" t="s">
        <v>6</v>
      </c>
      <c r="B296" s="188">
        <v>7.9000000000000001E-2</v>
      </c>
      <c r="C296" s="188">
        <v>5.3999999999999999E-2</v>
      </c>
      <c r="D296" s="188">
        <v>3.5999999999999997E-2</v>
      </c>
      <c r="E296" s="188">
        <v>3.2000000000000001E-2</v>
      </c>
      <c r="F296" s="188">
        <v>2.7E-2</v>
      </c>
      <c r="G296" s="188">
        <v>2.3E-2</v>
      </c>
      <c r="N296" s="43"/>
    </row>
    <row r="297" spans="1:14">
      <c r="A297" s="43" t="s">
        <v>8</v>
      </c>
      <c r="N297" s="43"/>
    </row>
    <row r="298" spans="1:14">
      <c r="A298" s="43" t="s">
        <v>9</v>
      </c>
      <c r="B298" s="188">
        <v>0.05</v>
      </c>
      <c r="C298" s="188">
        <v>3.5999999999999997E-2</v>
      </c>
      <c r="D298" s="188">
        <v>2.8000000000000001E-2</v>
      </c>
      <c r="E298" s="188">
        <v>2.3E-2</v>
      </c>
      <c r="F298" s="188">
        <v>1.7999999999999999E-2</v>
      </c>
      <c r="G298" s="188">
        <v>1.4E-2</v>
      </c>
      <c r="N298" s="43"/>
    </row>
    <row r="299" spans="1:14">
      <c r="A299" s="43" t="s">
        <v>8</v>
      </c>
      <c r="B299" s="188">
        <v>2.8000000000000001E-2</v>
      </c>
      <c r="C299" s="188">
        <v>2.3E-2</v>
      </c>
      <c r="D299" s="188">
        <v>2.1000000000000001E-2</v>
      </c>
      <c r="E299" s="188">
        <v>1.7999999999999999E-2</v>
      </c>
      <c r="F299" s="188">
        <v>1.4E-2</v>
      </c>
      <c r="G299" s="188">
        <v>1.2E-2</v>
      </c>
      <c r="N299" s="43"/>
    </row>
    <row r="300" spans="1:14">
      <c r="A300" s="43" t="s">
        <v>152</v>
      </c>
      <c r="N300" s="43"/>
    </row>
    <row r="301" spans="1:14">
      <c r="A301" s="43" t="s">
        <v>153</v>
      </c>
      <c r="B301" s="188">
        <v>0.13800000000000001</v>
      </c>
      <c r="C301" s="188">
        <v>0.11799999999999999</v>
      </c>
      <c r="D301" s="188">
        <v>9.9000000000000005E-2</v>
      </c>
      <c r="E301" s="188">
        <v>8.8999999999999996E-2</v>
      </c>
      <c r="F301" s="188">
        <v>6.8000000000000005E-2</v>
      </c>
      <c r="G301" s="188">
        <v>5.8999999999999997E-2</v>
      </c>
      <c r="N301" s="43"/>
    </row>
    <row r="302" spans="1:14">
      <c r="A302" s="43" t="s">
        <v>154</v>
      </c>
      <c r="B302" s="188">
        <v>3.3000000000000002E-2</v>
      </c>
      <c r="C302" s="188">
        <v>2.9000000000000001E-2</v>
      </c>
      <c r="D302" s="188">
        <v>2.5000000000000001E-2</v>
      </c>
      <c r="E302" s="188">
        <v>2.1000000000000001E-2</v>
      </c>
      <c r="F302" s="188">
        <v>1.7999999999999999E-2</v>
      </c>
      <c r="G302" s="188">
        <v>1.4E-2</v>
      </c>
      <c r="N302" s="43"/>
    </row>
    <row r="303" spans="1:14">
      <c r="A303" s="43" t="s">
        <v>155</v>
      </c>
      <c r="B303" s="188">
        <v>1.4999999999999999E-2</v>
      </c>
      <c r="C303" s="188">
        <v>1.0999999999999999E-2</v>
      </c>
      <c r="D303" s="188">
        <v>8.0000000000000002E-3</v>
      </c>
      <c r="E303" s="188">
        <v>8.0000000000000002E-3</v>
      </c>
      <c r="F303" s="188">
        <v>6.0000000000000001E-3</v>
      </c>
      <c r="G303" s="188">
        <v>5.0000000000000001E-3</v>
      </c>
      <c r="N303" s="43"/>
    </row>
    <row r="304" spans="1:14">
      <c r="A304" s="43" t="s">
        <v>156</v>
      </c>
      <c r="B304" s="188">
        <v>7.0000000000000001E-3</v>
      </c>
      <c r="C304" s="188">
        <v>5.0000000000000001E-3</v>
      </c>
      <c r="D304" s="188">
        <v>5.0000000000000001E-3</v>
      </c>
      <c r="E304" s="188">
        <v>4.0000000000000001E-3</v>
      </c>
      <c r="F304" s="188">
        <v>3.0000000000000001E-3</v>
      </c>
      <c r="G304" s="188">
        <v>4.0000000000000001E-3</v>
      </c>
      <c r="N304" s="43"/>
    </row>
    <row r="305" spans="1:14">
      <c r="A305" s="43" t="s">
        <v>157</v>
      </c>
      <c r="N305" s="43"/>
    </row>
    <row r="306" spans="1:14">
      <c r="A306" s="43" t="s">
        <v>158</v>
      </c>
      <c r="B306" s="188">
        <v>1.6E-2</v>
      </c>
      <c r="C306" s="188">
        <v>1.0999999999999999E-2</v>
      </c>
      <c r="D306" s="188">
        <v>0.01</v>
      </c>
      <c r="E306" s="188">
        <v>8.0000000000000002E-3</v>
      </c>
      <c r="F306" s="188">
        <v>7.0000000000000001E-3</v>
      </c>
      <c r="G306" s="188">
        <v>5.0000000000000001E-3</v>
      </c>
      <c r="N306" s="43"/>
    </row>
    <row r="307" spans="1:14">
      <c r="A307" s="43" t="s">
        <v>159</v>
      </c>
      <c r="B307" s="188">
        <v>8.7999999999999995E-2</v>
      </c>
      <c r="C307" s="188">
        <v>6.7000000000000004E-2</v>
      </c>
      <c r="D307" s="188">
        <v>4.7E-2</v>
      </c>
      <c r="E307" s="188">
        <v>0.04</v>
      </c>
      <c r="F307" s="188">
        <v>0.03</v>
      </c>
      <c r="G307" s="188">
        <v>2.5000000000000001E-2</v>
      </c>
      <c r="N307" s="43"/>
    </row>
    <row r="308" spans="1:14">
      <c r="A308" s="43" t="s">
        <v>160</v>
      </c>
      <c r="B308" s="188">
        <v>0.13100000000000001</v>
      </c>
      <c r="C308" s="188">
        <v>8.3000000000000004E-2</v>
      </c>
      <c r="D308" s="188">
        <v>5.5E-2</v>
      </c>
      <c r="E308" s="188">
        <v>3.7999999999999999E-2</v>
      </c>
      <c r="F308" s="188">
        <v>2.3E-2</v>
      </c>
      <c r="G308" s="188">
        <v>1.7000000000000001E-2</v>
      </c>
      <c r="N308" s="43"/>
    </row>
    <row r="309" spans="1:14">
      <c r="A309" s="43" t="s">
        <v>161</v>
      </c>
      <c r="B309" s="188">
        <v>0.11600000000000001</v>
      </c>
      <c r="C309" s="188">
        <v>8.6999999999999994E-2</v>
      </c>
      <c r="D309" s="188">
        <v>6.5000000000000002E-2</v>
      </c>
      <c r="E309" s="188">
        <v>5.0999999999999997E-2</v>
      </c>
      <c r="F309" s="188">
        <v>4.2000000000000003E-2</v>
      </c>
      <c r="G309" s="188">
        <v>3.5000000000000003E-2</v>
      </c>
      <c r="N309" s="43"/>
    </row>
    <row r="310" spans="1:14">
      <c r="A310" s="43" t="s">
        <v>162</v>
      </c>
      <c r="N310" s="43"/>
    </row>
    <row r="311" spans="1:14">
      <c r="A311" s="43" t="s">
        <v>14</v>
      </c>
      <c r="B311" s="188">
        <v>2.1000000000000001E-2</v>
      </c>
      <c r="C311" s="188">
        <v>1.6E-2</v>
      </c>
      <c r="D311" s="188">
        <v>1.4999999999999999E-2</v>
      </c>
      <c r="E311" s="188">
        <v>1.2E-2</v>
      </c>
      <c r="F311" s="188">
        <v>8.0000000000000002E-3</v>
      </c>
      <c r="G311" s="188">
        <v>6.0000000000000001E-3</v>
      </c>
      <c r="N311" s="43"/>
    </row>
    <row r="312" spans="1:14">
      <c r="A312" s="43" t="s">
        <v>163</v>
      </c>
      <c r="B312" s="188">
        <v>4.9000000000000002E-2</v>
      </c>
      <c r="C312" s="188">
        <v>3.2000000000000001E-2</v>
      </c>
      <c r="D312" s="188">
        <v>2.1000000000000001E-2</v>
      </c>
      <c r="E312" s="188">
        <v>1.7999999999999999E-2</v>
      </c>
      <c r="F312" s="188">
        <v>1.6E-2</v>
      </c>
      <c r="G312" s="188">
        <v>1.2E-2</v>
      </c>
      <c r="N312" s="43"/>
    </row>
    <row r="313" spans="1:14">
      <c r="A313" s="43" t="s">
        <v>16</v>
      </c>
      <c r="B313" s="188">
        <v>6.6000000000000003E-2</v>
      </c>
      <c r="C313" s="188">
        <v>4.7E-2</v>
      </c>
      <c r="D313" s="188">
        <v>3.4000000000000002E-2</v>
      </c>
      <c r="E313" s="188">
        <v>3.3000000000000002E-2</v>
      </c>
      <c r="F313" s="188">
        <v>2.3E-2</v>
      </c>
      <c r="G313" s="188">
        <v>2.1000000000000001E-2</v>
      </c>
      <c r="N313" s="43"/>
    </row>
    <row r="314" spans="1:14">
      <c r="A314" s="43" t="s">
        <v>164</v>
      </c>
      <c r="B314" s="188">
        <v>0.124</v>
      </c>
      <c r="C314" s="188">
        <v>8.5000000000000006E-2</v>
      </c>
      <c r="D314" s="188">
        <v>6.4000000000000001E-2</v>
      </c>
      <c r="E314" s="188">
        <v>4.7E-2</v>
      </c>
      <c r="F314" s="188">
        <v>3.9E-2</v>
      </c>
      <c r="G314" s="188">
        <v>0.03</v>
      </c>
      <c r="N314" s="43"/>
    </row>
    <row r="315" spans="1:14">
      <c r="A315" s="43" t="s">
        <v>165</v>
      </c>
      <c r="N315" s="43"/>
    </row>
    <row r="316" spans="1:14">
      <c r="A316" s="43" t="s">
        <v>166</v>
      </c>
      <c r="B316" s="188">
        <v>0.307</v>
      </c>
      <c r="C316" s="188">
        <v>0.27800000000000002</v>
      </c>
      <c r="D316" s="188">
        <v>0.28299999999999997</v>
      </c>
      <c r="E316" s="188">
        <v>0.28100000000000003</v>
      </c>
      <c r="F316" s="188">
        <v>0.26300000000000001</v>
      </c>
      <c r="G316" s="188">
        <v>0.247</v>
      </c>
      <c r="N316" s="43"/>
    </row>
    <row r="317" spans="1:14">
      <c r="A317" s="43" t="s">
        <v>125</v>
      </c>
      <c r="B317" s="188">
        <v>0.24199999999999999</v>
      </c>
      <c r="C317" s="188">
        <v>0.22600000000000001</v>
      </c>
      <c r="D317" s="188">
        <v>0.14899999999999999</v>
      </c>
      <c r="E317" s="188">
        <v>0.127</v>
      </c>
      <c r="F317" s="188">
        <v>0.10299999999999999</v>
      </c>
      <c r="G317" s="188">
        <v>7.3999999999999996E-2</v>
      </c>
      <c r="N317" s="43"/>
    </row>
    <row r="318" spans="1:14">
      <c r="A318" s="43" t="s">
        <v>126</v>
      </c>
      <c r="B318" s="188">
        <v>0.13500000000000001</v>
      </c>
      <c r="C318" s="188">
        <v>8.8999999999999996E-2</v>
      </c>
      <c r="D318" s="188">
        <v>0.08</v>
      </c>
      <c r="E318" s="188">
        <v>6.0999999999999999E-2</v>
      </c>
      <c r="F318" s="188">
        <v>5.2999999999999999E-2</v>
      </c>
      <c r="G318" s="188">
        <v>0.04</v>
      </c>
      <c r="N318" s="43"/>
    </row>
    <row r="319" spans="1:14">
      <c r="A319" s="43" t="s">
        <v>127</v>
      </c>
      <c r="B319" s="188">
        <v>6.3E-2</v>
      </c>
      <c r="C319" s="188">
        <v>5.1999999999999998E-2</v>
      </c>
      <c r="D319" s="188">
        <v>4.4999999999999998E-2</v>
      </c>
      <c r="E319" s="188">
        <v>3.9E-2</v>
      </c>
      <c r="F319" s="188">
        <v>2.7E-2</v>
      </c>
      <c r="G319" s="188">
        <v>1.6E-2</v>
      </c>
      <c r="N319" s="43"/>
    </row>
    <row r="320" spans="1:14">
      <c r="A320" s="43" t="s">
        <v>128</v>
      </c>
      <c r="B320" s="188">
        <v>4.2000000000000003E-2</v>
      </c>
      <c r="C320" s="188">
        <v>0.03</v>
      </c>
      <c r="D320" s="188">
        <v>2.4E-2</v>
      </c>
      <c r="E320" s="188">
        <v>2.1999999999999999E-2</v>
      </c>
      <c r="F320" s="188">
        <v>1.4E-2</v>
      </c>
      <c r="G320" s="188">
        <v>1.2E-2</v>
      </c>
      <c r="N320" s="43"/>
    </row>
    <row r="321" spans="1:14">
      <c r="A321" s="43" t="s">
        <v>129</v>
      </c>
      <c r="B321" s="188">
        <v>1.7000000000000001E-2</v>
      </c>
      <c r="C321" s="188">
        <v>1.7000000000000001E-2</v>
      </c>
      <c r="D321" s="188">
        <v>1.4E-2</v>
      </c>
      <c r="E321" s="188">
        <v>0.01</v>
      </c>
      <c r="F321" s="188">
        <v>8.0000000000000002E-3</v>
      </c>
      <c r="G321" s="188">
        <v>5.0000000000000001E-3</v>
      </c>
      <c r="N321" s="43"/>
    </row>
    <row r="322" spans="1:14">
      <c r="A322" s="43" t="s">
        <v>130</v>
      </c>
      <c r="B322" s="188">
        <v>0.01</v>
      </c>
      <c r="C322" s="188">
        <v>8.0000000000000002E-3</v>
      </c>
      <c r="D322" s="188">
        <v>8.9999999999999993E-3</v>
      </c>
      <c r="E322" s="188">
        <v>7.0000000000000001E-3</v>
      </c>
      <c r="F322" s="188">
        <v>3.0000000000000001E-3</v>
      </c>
      <c r="G322" s="188">
        <v>4.0000000000000001E-3</v>
      </c>
      <c r="N322" s="43"/>
    </row>
    <row r="323" spans="1:14">
      <c r="A323" s="43" t="s">
        <v>131</v>
      </c>
      <c r="B323" s="188">
        <v>3.0000000000000001E-3</v>
      </c>
      <c r="C323" s="188">
        <v>2E-3</v>
      </c>
      <c r="D323" s="188">
        <v>2E-3</v>
      </c>
      <c r="E323" s="188">
        <v>2E-3</v>
      </c>
      <c r="F323" s="188">
        <v>2E-3</v>
      </c>
      <c r="G323" s="188">
        <v>1E-3</v>
      </c>
      <c r="N323" s="43"/>
    </row>
    <row r="324" spans="1:14">
      <c r="A324" s="43" t="s">
        <v>167</v>
      </c>
      <c r="N324" s="43"/>
    </row>
    <row r="325" spans="1:14">
      <c r="A325" s="43" t="s">
        <v>166</v>
      </c>
      <c r="B325" s="188">
        <v>0.20200000000000001</v>
      </c>
      <c r="C325" s="188">
        <v>0.184</v>
      </c>
      <c r="D325" s="188">
        <v>0.17899999999999999</v>
      </c>
      <c r="E325" s="188">
        <v>0.16700000000000001</v>
      </c>
      <c r="F325" s="188">
        <v>0.156</v>
      </c>
      <c r="G325" s="188">
        <v>0.151</v>
      </c>
      <c r="N325" s="43"/>
    </row>
    <row r="326" spans="1:14">
      <c r="A326" s="43" t="s">
        <v>125</v>
      </c>
      <c r="B326" s="188">
        <v>0.13700000000000001</v>
      </c>
      <c r="C326" s="188">
        <v>0.153</v>
      </c>
      <c r="D326" s="188">
        <v>0.109</v>
      </c>
      <c r="E326" s="188">
        <v>0.10199999999999999</v>
      </c>
      <c r="F326" s="188">
        <v>7.1999999999999995E-2</v>
      </c>
      <c r="G326" s="188">
        <v>4.2999999999999997E-2</v>
      </c>
      <c r="N326" s="43"/>
    </row>
    <row r="327" spans="1:14">
      <c r="A327" s="43" t="s">
        <v>126</v>
      </c>
      <c r="B327" s="188">
        <v>9.9000000000000005E-2</v>
      </c>
      <c r="C327" s="188">
        <v>6.6000000000000003E-2</v>
      </c>
      <c r="D327" s="188">
        <v>6.6000000000000003E-2</v>
      </c>
      <c r="E327" s="188">
        <v>5.1999999999999998E-2</v>
      </c>
      <c r="F327" s="188">
        <v>4.9000000000000002E-2</v>
      </c>
      <c r="G327" s="188">
        <v>3.9E-2</v>
      </c>
      <c r="N327" s="43"/>
    </row>
    <row r="328" spans="1:14">
      <c r="A328" s="43" t="s">
        <v>127</v>
      </c>
      <c r="B328" s="188">
        <v>0.06</v>
      </c>
      <c r="C328" s="188">
        <v>5.8000000000000003E-2</v>
      </c>
      <c r="D328" s="188">
        <v>4.2999999999999997E-2</v>
      </c>
      <c r="E328" s="188">
        <v>3.5000000000000003E-2</v>
      </c>
      <c r="F328" s="188">
        <v>2.4E-2</v>
      </c>
      <c r="G328" s="188">
        <v>1.6E-2</v>
      </c>
      <c r="N328" s="43"/>
    </row>
    <row r="329" spans="1:14">
      <c r="A329" s="43" t="s">
        <v>128</v>
      </c>
      <c r="B329" s="188">
        <v>5.1999999999999998E-2</v>
      </c>
      <c r="C329" s="188">
        <v>3.3000000000000002E-2</v>
      </c>
      <c r="D329" s="188">
        <v>2.4E-2</v>
      </c>
      <c r="E329" s="188">
        <v>2.1999999999999999E-2</v>
      </c>
      <c r="F329" s="188">
        <v>1.7000000000000001E-2</v>
      </c>
      <c r="G329" s="188">
        <v>1.2E-2</v>
      </c>
      <c r="N329" s="43"/>
    </row>
    <row r="330" spans="1:14">
      <c r="A330" s="43" t="s">
        <v>129</v>
      </c>
      <c r="B330" s="188">
        <v>2.4E-2</v>
      </c>
      <c r="C330" s="188">
        <v>0.02</v>
      </c>
      <c r="D330" s="188">
        <v>0.02</v>
      </c>
      <c r="E330" s="188">
        <v>1.2E-2</v>
      </c>
      <c r="F330" s="188">
        <v>7.0000000000000001E-3</v>
      </c>
      <c r="G330" s="188">
        <v>5.0000000000000001E-3</v>
      </c>
      <c r="N330" s="43"/>
    </row>
    <row r="331" spans="1:14">
      <c r="A331" s="43" t="s">
        <v>130</v>
      </c>
      <c r="B331" s="188">
        <v>1.4E-2</v>
      </c>
      <c r="C331" s="188">
        <v>1.0999999999999999E-2</v>
      </c>
      <c r="D331" s="188">
        <v>0.01</v>
      </c>
      <c r="E331" s="188">
        <v>8.9999999999999993E-3</v>
      </c>
      <c r="F331" s="188">
        <v>5.0000000000000001E-3</v>
      </c>
      <c r="G331" s="188">
        <v>6.0000000000000001E-3</v>
      </c>
      <c r="N331" s="43"/>
    </row>
    <row r="332" spans="1:14">
      <c r="A332" s="43" t="s">
        <v>131</v>
      </c>
      <c r="B332" s="188">
        <v>3.0000000000000001E-3</v>
      </c>
      <c r="C332" s="188">
        <v>3.0000000000000001E-3</v>
      </c>
      <c r="D332" s="188">
        <v>3.0000000000000001E-3</v>
      </c>
      <c r="E332" s="188">
        <v>3.0000000000000001E-3</v>
      </c>
      <c r="F332" s="188">
        <v>2E-3</v>
      </c>
      <c r="G332" s="188">
        <v>1E-3</v>
      </c>
      <c r="N332" s="43"/>
    </row>
    <row r="333" spans="1:14">
      <c r="A333" s="43" t="s">
        <v>168</v>
      </c>
      <c r="N333" s="43"/>
    </row>
    <row r="334" spans="1:14">
      <c r="A334" s="43" t="s">
        <v>169</v>
      </c>
      <c r="B334" s="188">
        <v>0.192</v>
      </c>
      <c r="C334" s="188">
        <v>0.14599999999999999</v>
      </c>
      <c r="D334" s="188">
        <v>0.11899999999999999</v>
      </c>
      <c r="E334" s="188">
        <v>0.1</v>
      </c>
      <c r="F334" s="188">
        <v>0.08</v>
      </c>
      <c r="G334" s="188">
        <v>6.5000000000000002E-2</v>
      </c>
      <c r="N334" s="43"/>
    </row>
    <row r="335" spans="1:14">
      <c r="A335" s="43" t="s">
        <v>17</v>
      </c>
      <c r="B335" s="188">
        <v>5.0000000000000001E-3</v>
      </c>
      <c r="C335" s="188">
        <v>2E-3</v>
      </c>
      <c r="D335" s="188">
        <v>3.0000000000000001E-3</v>
      </c>
      <c r="E335" s="188">
        <v>4.0000000000000001E-3</v>
      </c>
      <c r="F335" s="188">
        <v>1E-3</v>
      </c>
      <c r="G335" s="188">
        <v>1E-3</v>
      </c>
      <c r="N335" s="43"/>
    </row>
    <row r="336" spans="1:14">
      <c r="A336" s="43" t="s">
        <v>18</v>
      </c>
      <c r="B336" s="188">
        <v>0</v>
      </c>
      <c r="C336" s="188">
        <v>0</v>
      </c>
      <c r="D336" s="188">
        <v>0</v>
      </c>
      <c r="E336" s="188">
        <v>0</v>
      </c>
      <c r="F336" s="188">
        <v>0</v>
      </c>
      <c r="G336" s="188">
        <v>0</v>
      </c>
      <c r="N336" s="43"/>
    </row>
    <row r="337" spans="1:14">
      <c r="A337" s="43" t="s">
        <v>19</v>
      </c>
      <c r="B337" s="188">
        <v>0</v>
      </c>
      <c r="C337" s="188">
        <v>0</v>
      </c>
      <c r="D337" s="188">
        <v>0</v>
      </c>
      <c r="E337" s="188">
        <v>0</v>
      </c>
      <c r="F337" s="188">
        <v>0</v>
      </c>
      <c r="G337" s="188">
        <v>0</v>
      </c>
      <c r="N337" s="43"/>
    </row>
    <row r="338" spans="1:14">
      <c r="A338" s="43" t="s">
        <v>170</v>
      </c>
      <c r="B338" s="188">
        <v>0</v>
      </c>
      <c r="C338" s="188">
        <v>0</v>
      </c>
      <c r="D338" s="188">
        <v>0</v>
      </c>
      <c r="E338" s="188">
        <v>0</v>
      </c>
      <c r="F338" s="188">
        <v>0</v>
      </c>
      <c r="G338" s="188">
        <v>0</v>
      </c>
      <c r="N338" s="43"/>
    </row>
    <row r="339" spans="1:14">
      <c r="A339" s="43" t="s">
        <v>171</v>
      </c>
      <c r="N339" s="43"/>
    </row>
    <row r="340" spans="1:14">
      <c r="A340" s="43" t="s">
        <v>169</v>
      </c>
      <c r="B340" s="188">
        <v>0.183</v>
      </c>
      <c r="C340" s="188">
        <v>0.14199999999999999</v>
      </c>
      <c r="D340" s="188">
        <v>0.11600000000000001</v>
      </c>
      <c r="E340" s="188">
        <v>0.1</v>
      </c>
      <c r="F340" s="188">
        <v>7.8E-2</v>
      </c>
      <c r="G340" s="188">
        <v>6.4000000000000001E-2</v>
      </c>
      <c r="N340" s="43"/>
    </row>
    <row r="341" spans="1:14">
      <c r="A341" s="43" t="s">
        <v>17</v>
      </c>
      <c r="B341" s="188">
        <v>1.2E-2</v>
      </c>
      <c r="C341" s="188">
        <v>6.0000000000000001E-3</v>
      </c>
      <c r="D341" s="188">
        <v>4.0000000000000001E-3</v>
      </c>
      <c r="E341" s="188">
        <v>4.0000000000000001E-3</v>
      </c>
      <c r="F341" s="188">
        <v>1E-3</v>
      </c>
      <c r="G341" s="188">
        <v>2E-3</v>
      </c>
      <c r="N341" s="43"/>
    </row>
    <row r="342" spans="1:14">
      <c r="A342" s="43" t="s">
        <v>18</v>
      </c>
      <c r="B342" s="188">
        <v>3.0000000000000001E-3</v>
      </c>
      <c r="C342" s="188">
        <v>1E-3</v>
      </c>
      <c r="D342" s="188">
        <v>1E-3</v>
      </c>
      <c r="E342" s="188">
        <v>0</v>
      </c>
      <c r="F342" s="188">
        <v>1E-3</v>
      </c>
      <c r="G342" s="188">
        <v>1E-3</v>
      </c>
      <c r="N342" s="43"/>
    </row>
    <row r="343" spans="1:14">
      <c r="A343" s="43" t="s">
        <v>19</v>
      </c>
      <c r="B343" s="188">
        <v>0</v>
      </c>
      <c r="C343" s="188">
        <v>0</v>
      </c>
      <c r="D343" s="188">
        <v>0</v>
      </c>
      <c r="E343" s="188">
        <v>0</v>
      </c>
      <c r="F343" s="188">
        <v>0</v>
      </c>
      <c r="G343" s="188">
        <v>0</v>
      </c>
      <c r="N343" s="43"/>
    </row>
    <row r="344" spans="1:14">
      <c r="A344" s="43" t="s">
        <v>170</v>
      </c>
      <c r="B344" s="188">
        <v>0</v>
      </c>
      <c r="C344" s="188">
        <v>0</v>
      </c>
      <c r="D344" s="188">
        <v>0</v>
      </c>
      <c r="E344" s="188">
        <v>0</v>
      </c>
      <c r="F344" s="188">
        <v>0</v>
      </c>
      <c r="G344" s="188">
        <v>0</v>
      </c>
      <c r="N344" s="43"/>
    </row>
    <row r="345" spans="1:14">
      <c r="A345" s="43" t="s">
        <v>527</v>
      </c>
      <c r="N345" s="43"/>
    </row>
    <row r="346" spans="1:14">
      <c r="A346" s="43" t="s">
        <v>172</v>
      </c>
      <c r="B346" s="188">
        <v>1.6E-2</v>
      </c>
      <c r="C346" s="188">
        <v>1.0999999999999999E-2</v>
      </c>
      <c r="D346" s="188">
        <v>8.0000000000000002E-3</v>
      </c>
      <c r="E346" s="188">
        <v>6.0000000000000001E-3</v>
      </c>
      <c r="F346" s="188">
        <v>4.0000000000000001E-3</v>
      </c>
      <c r="G346" s="188">
        <v>3.0000000000000001E-3</v>
      </c>
      <c r="N346" s="43"/>
    </row>
    <row r="347" spans="1:14">
      <c r="A347" s="43" t="s">
        <v>22</v>
      </c>
      <c r="B347" s="188">
        <v>0.13300000000000001</v>
      </c>
      <c r="C347" s="188">
        <v>0.105</v>
      </c>
      <c r="D347" s="188">
        <v>8.5000000000000006E-2</v>
      </c>
      <c r="E347" s="188">
        <v>6.8000000000000005E-2</v>
      </c>
      <c r="F347" s="188">
        <v>5.1999999999999998E-2</v>
      </c>
      <c r="G347" s="188">
        <v>4.2999999999999997E-2</v>
      </c>
      <c r="N347" s="43"/>
    </row>
    <row r="348" spans="1:14">
      <c r="A348" s="43" t="s">
        <v>173</v>
      </c>
      <c r="N348" s="43"/>
    </row>
    <row r="349" spans="1:14">
      <c r="A349" s="43" t="s">
        <v>174</v>
      </c>
      <c r="B349" s="188">
        <v>0.251</v>
      </c>
      <c r="C349" s="188">
        <v>0.221</v>
      </c>
      <c r="D349" s="188">
        <v>0.19600000000000001</v>
      </c>
      <c r="E349" s="188">
        <v>0.17299999999999999</v>
      </c>
      <c r="F349" s="188">
        <v>0.156</v>
      </c>
      <c r="G349" s="188">
        <v>0.14699999999999999</v>
      </c>
      <c r="N349" s="43"/>
    </row>
    <row r="350" spans="1:14">
      <c r="A350" s="43" t="s">
        <v>175</v>
      </c>
      <c r="B350" s="188">
        <v>5.5E-2</v>
      </c>
      <c r="C350" s="188">
        <v>4.4999999999999998E-2</v>
      </c>
      <c r="D350" s="188">
        <v>3.6999999999999998E-2</v>
      </c>
      <c r="E350" s="188">
        <v>2.4E-2</v>
      </c>
      <c r="F350" s="188">
        <v>1.2E-2</v>
      </c>
      <c r="G350" s="188">
        <v>8.9999999999999993E-3</v>
      </c>
      <c r="N350" s="43"/>
    </row>
    <row r="351" spans="1:14">
      <c r="A351" s="43" t="s">
        <v>176</v>
      </c>
      <c r="B351" s="188">
        <v>1.7999999999999999E-2</v>
      </c>
      <c r="C351" s="188">
        <v>1.2999999999999999E-2</v>
      </c>
      <c r="D351" s="188">
        <v>3.0000000000000001E-3</v>
      </c>
      <c r="E351" s="188">
        <v>7.0000000000000001E-3</v>
      </c>
      <c r="F351" s="188">
        <v>8.0000000000000002E-3</v>
      </c>
      <c r="G351" s="188">
        <v>8.0000000000000002E-3</v>
      </c>
      <c r="N351" s="43"/>
    </row>
    <row r="352" spans="1:14">
      <c r="A352" s="43" t="s">
        <v>177</v>
      </c>
      <c r="B352" s="188">
        <v>2E-3</v>
      </c>
      <c r="C352" s="188">
        <v>3.0000000000000001E-3</v>
      </c>
      <c r="D352" s="188">
        <v>7.0000000000000001E-3</v>
      </c>
      <c r="E352" s="188">
        <v>6.0000000000000001E-3</v>
      </c>
      <c r="F352" s="188">
        <v>5.0000000000000001E-3</v>
      </c>
      <c r="G352" s="188">
        <v>4.0000000000000001E-3</v>
      </c>
      <c r="N352" s="43"/>
    </row>
    <row r="353" spans="1:14">
      <c r="A353" s="43" t="s">
        <v>528</v>
      </c>
      <c r="N353" s="43"/>
    </row>
    <row r="354" spans="1:14">
      <c r="A354" s="43" t="s">
        <v>178</v>
      </c>
      <c r="B354" s="188">
        <v>0.106</v>
      </c>
      <c r="C354" s="188">
        <v>9.5000000000000001E-2</v>
      </c>
      <c r="D354" s="188">
        <v>8.5000000000000006E-2</v>
      </c>
      <c r="E354" s="188">
        <v>7.3999999999999996E-2</v>
      </c>
      <c r="F354" s="188">
        <v>5.8999999999999997E-2</v>
      </c>
      <c r="G354" s="188">
        <v>0.05</v>
      </c>
      <c r="N354" s="43"/>
    </row>
    <row r="355" spans="1:14">
      <c r="A355" s="43" t="s">
        <v>179</v>
      </c>
      <c r="B355" s="188">
        <v>4.4999999999999998E-2</v>
      </c>
      <c r="C355" s="188">
        <v>3.4000000000000002E-2</v>
      </c>
      <c r="D355" s="188">
        <v>2.1000000000000001E-2</v>
      </c>
      <c r="E355" s="188">
        <v>1.7999999999999999E-2</v>
      </c>
      <c r="F355" s="188">
        <v>0.02</v>
      </c>
      <c r="G355" s="188">
        <v>1.6E-2</v>
      </c>
      <c r="N355" s="43"/>
    </row>
    <row r="356" spans="1:14">
      <c r="A356" s="43" t="s">
        <v>180</v>
      </c>
      <c r="B356" s="188">
        <v>3.0000000000000001E-3</v>
      </c>
      <c r="C356" s="188">
        <v>3.0000000000000001E-3</v>
      </c>
      <c r="D356" s="188">
        <v>0</v>
      </c>
      <c r="E356" s="188">
        <v>1E-3</v>
      </c>
      <c r="F356" s="188">
        <v>0</v>
      </c>
      <c r="G356" s="188">
        <v>0</v>
      </c>
      <c r="N356" s="43"/>
    </row>
    <row r="357" spans="1:14">
      <c r="A357" s="43" t="s">
        <v>181</v>
      </c>
      <c r="B357" s="188">
        <v>0</v>
      </c>
      <c r="C357" s="188">
        <v>0</v>
      </c>
      <c r="D357" s="188">
        <v>0</v>
      </c>
      <c r="E357" s="188">
        <v>0</v>
      </c>
      <c r="F357" s="188">
        <v>0</v>
      </c>
      <c r="G357" s="188">
        <v>0</v>
      </c>
      <c r="N357" s="43"/>
    </row>
    <row r="358" spans="1:14">
      <c r="A358" s="43" t="s">
        <v>529</v>
      </c>
      <c r="N358" s="43"/>
    </row>
    <row r="359" spans="1:14">
      <c r="A359" s="43" t="s">
        <v>178</v>
      </c>
      <c r="B359" s="188">
        <v>0.28499999999999998</v>
      </c>
      <c r="C359" s="188">
        <v>0.27700000000000002</v>
      </c>
      <c r="D359" s="188">
        <v>0.255</v>
      </c>
      <c r="E359" s="188">
        <v>0.23100000000000001</v>
      </c>
      <c r="F359" s="188">
        <v>0.19</v>
      </c>
      <c r="G359" s="188">
        <v>0.17399999999999999</v>
      </c>
      <c r="N359" s="43"/>
    </row>
    <row r="360" spans="1:14">
      <c r="A360" s="43" t="s">
        <v>179</v>
      </c>
      <c r="B360" s="188">
        <v>0.14499999999999999</v>
      </c>
      <c r="C360" s="188">
        <v>0.1</v>
      </c>
      <c r="D360" s="188">
        <v>7.0000000000000007E-2</v>
      </c>
      <c r="E360" s="188">
        <v>4.5999999999999999E-2</v>
      </c>
      <c r="F360" s="188">
        <v>3.2000000000000001E-2</v>
      </c>
      <c r="G360" s="188">
        <v>1.9E-2</v>
      </c>
      <c r="N360" s="43"/>
    </row>
    <row r="361" spans="1:14">
      <c r="A361" s="43" t="s">
        <v>180</v>
      </c>
      <c r="B361" s="188">
        <v>1E-3</v>
      </c>
      <c r="C361" s="188">
        <v>0</v>
      </c>
      <c r="D361" s="188">
        <v>0</v>
      </c>
      <c r="E361" s="188">
        <v>0</v>
      </c>
      <c r="F361" s="188">
        <v>0</v>
      </c>
      <c r="G361" s="188">
        <v>0</v>
      </c>
      <c r="N361" s="43"/>
    </row>
    <row r="362" spans="1:14">
      <c r="A362" s="43" t="s">
        <v>181</v>
      </c>
      <c r="B362" s="188">
        <v>0</v>
      </c>
      <c r="C362" s="188">
        <v>0</v>
      </c>
      <c r="D362" s="188">
        <v>0</v>
      </c>
      <c r="E362" s="188">
        <v>0</v>
      </c>
      <c r="F362" s="188">
        <v>0</v>
      </c>
      <c r="G362" s="188">
        <v>0</v>
      </c>
      <c r="N362" s="43"/>
    </row>
    <row r="363" spans="1:14">
      <c r="A363" s="43" t="s">
        <v>530</v>
      </c>
      <c r="N363" s="43"/>
    </row>
    <row r="364" spans="1:14">
      <c r="A364" s="43" t="s">
        <v>178</v>
      </c>
      <c r="B364" s="188">
        <v>0.30099999999999999</v>
      </c>
      <c r="C364" s="188">
        <v>0.30099999999999999</v>
      </c>
      <c r="D364" s="188">
        <v>0.28599999999999998</v>
      </c>
      <c r="E364" s="188">
        <v>0.26</v>
      </c>
      <c r="F364" s="188">
        <v>0.215</v>
      </c>
      <c r="G364" s="188">
        <v>0.19500000000000001</v>
      </c>
      <c r="N364" s="43"/>
    </row>
    <row r="365" spans="1:14">
      <c r="A365" s="43" t="s">
        <v>179</v>
      </c>
      <c r="B365" s="188">
        <v>0.24</v>
      </c>
      <c r="C365" s="188">
        <v>0.19900000000000001</v>
      </c>
      <c r="D365" s="188">
        <v>0.155</v>
      </c>
      <c r="E365" s="188">
        <v>0.111</v>
      </c>
      <c r="F365" s="188">
        <v>8.5000000000000006E-2</v>
      </c>
      <c r="G365" s="188">
        <v>5.7000000000000002E-2</v>
      </c>
      <c r="N365" s="43"/>
    </row>
    <row r="366" spans="1:14">
      <c r="A366" s="43" t="s">
        <v>180</v>
      </c>
      <c r="B366" s="188">
        <v>3.0000000000000001E-3</v>
      </c>
      <c r="C366" s="188">
        <v>2E-3</v>
      </c>
      <c r="D366" s="188">
        <v>0</v>
      </c>
      <c r="E366" s="188">
        <v>1E-3</v>
      </c>
      <c r="F366" s="188">
        <v>0</v>
      </c>
      <c r="G366" s="188">
        <v>0</v>
      </c>
      <c r="N366" s="43"/>
    </row>
    <row r="367" spans="1:14">
      <c r="A367" s="43" t="s">
        <v>181</v>
      </c>
      <c r="B367" s="188">
        <v>0</v>
      </c>
      <c r="C367" s="188">
        <v>0</v>
      </c>
      <c r="D367" s="188">
        <v>0</v>
      </c>
      <c r="E367" s="188">
        <v>0</v>
      </c>
      <c r="F367" s="188">
        <v>0</v>
      </c>
      <c r="G367" s="188">
        <v>0</v>
      </c>
      <c r="N367" s="43"/>
    </row>
    <row r="368" spans="1:14">
      <c r="A368" s="43" t="s">
        <v>621</v>
      </c>
      <c r="B368" s="188" t="s">
        <v>143</v>
      </c>
      <c r="C368" s="188" t="s">
        <v>144</v>
      </c>
      <c r="D368" s="188" t="s">
        <v>144</v>
      </c>
      <c r="E368" s="188" t="s">
        <v>144</v>
      </c>
      <c r="F368" s="188" t="s">
        <v>144</v>
      </c>
      <c r="G368" s="188" t="s">
        <v>144</v>
      </c>
      <c r="H368" s="188" t="s">
        <v>225</v>
      </c>
      <c r="N368" s="43"/>
    </row>
    <row r="369" spans="1:14">
      <c r="A369" s="43" t="s">
        <v>618</v>
      </c>
      <c r="B369" s="188" t="s">
        <v>619</v>
      </c>
      <c r="K369" s="188" t="s">
        <v>626</v>
      </c>
      <c r="N369" s="43"/>
    </row>
    <row r="370" spans="1:14">
      <c r="A370" s="43" t="s">
        <v>142</v>
      </c>
      <c r="N370" s="43"/>
    </row>
    <row r="372" spans="1:14">
      <c r="A372" s="43" t="s">
        <v>621</v>
      </c>
      <c r="B372" s="188" t="s">
        <v>143</v>
      </c>
      <c r="C372" s="188" t="s">
        <v>144</v>
      </c>
      <c r="D372" s="188" t="s">
        <v>144</v>
      </c>
      <c r="E372" s="188" t="s">
        <v>144</v>
      </c>
      <c r="F372" s="188" t="s">
        <v>144</v>
      </c>
      <c r="G372" s="188" t="s">
        <v>144</v>
      </c>
      <c r="H372" s="188" t="s">
        <v>225</v>
      </c>
      <c r="N372" s="43"/>
    </row>
    <row r="373" spans="1:14">
      <c r="A373" s="43" t="s">
        <v>531</v>
      </c>
      <c r="D373" s="188" t="s">
        <v>146</v>
      </c>
      <c r="E373" s="188" t="s">
        <v>147</v>
      </c>
      <c r="N373" s="43"/>
    </row>
    <row r="374" spans="1:14">
      <c r="B374" s="188" t="s">
        <v>143</v>
      </c>
      <c r="C374" s="188" t="s">
        <v>144</v>
      </c>
      <c r="D374" s="188" t="s">
        <v>144</v>
      </c>
      <c r="E374" s="188" t="s">
        <v>144</v>
      </c>
      <c r="F374" s="188" t="s">
        <v>144</v>
      </c>
      <c r="G374" s="188" t="s">
        <v>144</v>
      </c>
    </row>
    <row r="375" spans="1:14">
      <c r="B375" s="188">
        <v>2015</v>
      </c>
      <c r="C375" s="188">
        <v>2025</v>
      </c>
      <c r="D375" s="188">
        <v>2035</v>
      </c>
      <c r="E375" s="188">
        <v>2045</v>
      </c>
      <c r="F375" s="188">
        <v>2055</v>
      </c>
      <c r="G375" s="188">
        <v>2065</v>
      </c>
    </row>
    <row r="376" spans="1:14">
      <c r="B376" s="188" t="s">
        <v>143</v>
      </c>
      <c r="C376" s="188" t="s">
        <v>148</v>
      </c>
      <c r="D376" s="188" t="s">
        <v>148</v>
      </c>
      <c r="E376" s="188" t="s">
        <v>148</v>
      </c>
      <c r="F376" s="188" t="s">
        <v>148</v>
      </c>
      <c r="G376" s="188" t="s">
        <v>148</v>
      </c>
    </row>
    <row r="377" spans="1:14">
      <c r="B377" s="188" t="s">
        <v>532</v>
      </c>
      <c r="C377" s="188" t="s">
        <v>532</v>
      </c>
      <c r="D377" s="188" t="s">
        <v>532</v>
      </c>
      <c r="E377" s="188" t="s">
        <v>532</v>
      </c>
      <c r="F377" s="188" t="s">
        <v>532</v>
      </c>
      <c r="G377" s="188" t="s">
        <v>532</v>
      </c>
    </row>
    <row r="378" spans="1:14">
      <c r="B378" s="188" t="s">
        <v>190</v>
      </c>
      <c r="C378" s="188" t="s">
        <v>190</v>
      </c>
      <c r="D378" s="188" t="s">
        <v>190</v>
      </c>
      <c r="E378" s="188" t="s">
        <v>190</v>
      </c>
      <c r="F378" s="188" t="s">
        <v>190</v>
      </c>
      <c r="G378" s="188" t="s">
        <v>190</v>
      </c>
    </row>
    <row r="379" spans="1:14">
      <c r="B379" s="188" t="s">
        <v>183</v>
      </c>
      <c r="C379" s="188" t="s">
        <v>183</v>
      </c>
      <c r="D379" s="188" t="s">
        <v>183</v>
      </c>
      <c r="E379" s="188" t="s">
        <v>183</v>
      </c>
      <c r="F379" s="188" t="s">
        <v>183</v>
      </c>
      <c r="G379" s="188" t="s">
        <v>183</v>
      </c>
    </row>
    <row r="380" spans="1:14">
      <c r="B380" s="188" t="s">
        <v>143</v>
      </c>
      <c r="C380" s="188" t="s">
        <v>148</v>
      </c>
      <c r="D380" s="188" t="s">
        <v>148</v>
      </c>
      <c r="E380" s="188" t="s">
        <v>148</v>
      </c>
      <c r="F380" s="188" t="s">
        <v>148</v>
      </c>
      <c r="G380" s="188" t="s">
        <v>148</v>
      </c>
    </row>
    <row r="381" spans="1:14">
      <c r="B381" s="188" t="s">
        <v>33</v>
      </c>
      <c r="C381" s="188" t="s">
        <v>33</v>
      </c>
      <c r="D381" s="188" t="s">
        <v>33</v>
      </c>
      <c r="E381" s="188" t="s">
        <v>33</v>
      </c>
      <c r="F381" s="188" t="s">
        <v>33</v>
      </c>
      <c r="G381" s="188" t="s">
        <v>33</v>
      </c>
    </row>
    <row r="382" spans="1:14">
      <c r="A382" s="43" t="s">
        <v>622</v>
      </c>
      <c r="B382" s="188" t="s">
        <v>143</v>
      </c>
      <c r="C382" s="188" t="s">
        <v>148</v>
      </c>
      <c r="D382" s="188" t="s">
        <v>148</v>
      </c>
      <c r="E382" s="188" t="s">
        <v>148</v>
      </c>
      <c r="F382" s="188" t="s">
        <v>148</v>
      </c>
      <c r="G382" s="188" t="s">
        <v>148</v>
      </c>
      <c r="N382" s="43"/>
    </row>
    <row r="383" spans="1:14">
      <c r="A383" s="43" t="s">
        <v>0</v>
      </c>
      <c r="B383" s="188">
        <v>72339.784</v>
      </c>
      <c r="C383" s="188">
        <v>77868.168999999994</v>
      </c>
      <c r="D383" s="188">
        <v>81465.491999999998</v>
      </c>
      <c r="E383" s="188">
        <v>86829.403000000006</v>
      </c>
      <c r="F383" s="188">
        <v>93953.042000000001</v>
      </c>
      <c r="G383" s="188">
        <v>100492.461</v>
      </c>
      <c r="N383" s="43"/>
    </row>
    <row r="384" spans="1:14">
      <c r="A384" s="43" t="s">
        <v>151</v>
      </c>
      <c r="N384" s="43"/>
    </row>
    <row r="385" spans="1:14">
      <c r="A385" s="43" t="s">
        <v>2</v>
      </c>
      <c r="B385" s="188">
        <v>77428.743000000002</v>
      </c>
      <c r="C385" s="188">
        <v>74892.384999999995</v>
      </c>
      <c r="D385" s="188">
        <v>86070.078999999998</v>
      </c>
      <c r="E385" s="188">
        <v>92213.343999999997</v>
      </c>
      <c r="F385" s="188">
        <v>103112.49400000001</v>
      </c>
      <c r="G385" s="188">
        <v>114860.29</v>
      </c>
      <c r="N385" s="43"/>
    </row>
    <row r="386" spans="1:14">
      <c r="A386" s="43" t="s">
        <v>3</v>
      </c>
      <c r="B386" s="188">
        <v>75964.990000000005</v>
      </c>
      <c r="C386" s="188">
        <v>82324.241999999998</v>
      </c>
      <c r="D386" s="188">
        <v>75535.304999999993</v>
      </c>
      <c r="E386" s="188">
        <v>91451.585999999996</v>
      </c>
      <c r="F386" s="188">
        <v>93160.56</v>
      </c>
      <c r="G386" s="188">
        <v>103339.545</v>
      </c>
      <c r="N386" s="43"/>
    </row>
    <row r="387" spans="1:14">
      <c r="A387" s="43" t="s">
        <v>4</v>
      </c>
      <c r="B387" s="188">
        <v>66358.971000000005</v>
      </c>
      <c r="C387" s="188">
        <v>78631.125</v>
      </c>
      <c r="D387" s="188">
        <v>74072.058000000005</v>
      </c>
      <c r="E387" s="188">
        <v>82263.582999999999</v>
      </c>
      <c r="F387" s="188">
        <v>86297.895999999993</v>
      </c>
      <c r="G387" s="188">
        <v>94015.873999999996</v>
      </c>
      <c r="N387" s="43"/>
    </row>
    <row r="388" spans="1:14">
      <c r="A388" s="43" t="s">
        <v>5</v>
      </c>
      <c r="B388" s="188">
        <v>69152.95</v>
      </c>
      <c r="C388" s="188">
        <v>81061.513999999996</v>
      </c>
      <c r="D388" s="188">
        <v>86428.612999999998</v>
      </c>
      <c r="E388" s="188">
        <v>74191.423999999999</v>
      </c>
      <c r="F388" s="188">
        <v>91335.248999999996</v>
      </c>
      <c r="G388" s="188">
        <v>88071.347999999998</v>
      </c>
      <c r="N388" s="43"/>
    </row>
    <row r="389" spans="1:14">
      <c r="A389" s="43" t="s">
        <v>6</v>
      </c>
      <c r="B389" s="188">
        <v>52439.538999999997</v>
      </c>
      <c r="C389" s="188">
        <v>76470.937000000005</v>
      </c>
      <c r="D389" s="188">
        <v>84998.653000000006</v>
      </c>
      <c r="E389" s="188">
        <v>87036.111999999994</v>
      </c>
      <c r="F389" s="188">
        <v>85243.596000000005</v>
      </c>
      <c r="G389" s="188">
        <v>85541.823000000004</v>
      </c>
      <c r="N389" s="43"/>
    </row>
    <row r="390" spans="1:14">
      <c r="A390" s="43" t="s">
        <v>8</v>
      </c>
      <c r="N390" s="43"/>
    </row>
    <row r="391" spans="1:14">
      <c r="A391" s="43" t="s">
        <v>9</v>
      </c>
      <c r="B391" s="188">
        <v>65248.035000000003</v>
      </c>
      <c r="C391" s="188">
        <v>73995.895999999993</v>
      </c>
      <c r="D391" s="188">
        <v>76930.948000000004</v>
      </c>
      <c r="E391" s="188">
        <v>80959.192999999999</v>
      </c>
      <c r="F391" s="188">
        <v>87740.661999999997</v>
      </c>
      <c r="G391" s="188">
        <v>95285.857999999993</v>
      </c>
      <c r="N391" s="43"/>
    </row>
    <row r="392" spans="1:14">
      <c r="A392" s="43" t="s">
        <v>8</v>
      </c>
      <c r="B392" s="188">
        <v>80920.135999999999</v>
      </c>
      <c r="C392" s="188">
        <v>82381.373999999996</v>
      </c>
      <c r="D392" s="188">
        <v>86648.7</v>
      </c>
      <c r="E392" s="188">
        <v>93519.478000000003</v>
      </c>
      <c r="F392" s="188">
        <v>100952.76</v>
      </c>
      <c r="G392" s="188">
        <v>106386.243</v>
      </c>
      <c r="N392" s="43"/>
    </row>
    <row r="393" spans="1:14">
      <c r="A393" s="43" t="s">
        <v>152</v>
      </c>
      <c r="N393" s="43"/>
    </row>
    <row r="394" spans="1:14">
      <c r="A394" s="43" t="s">
        <v>153</v>
      </c>
      <c r="B394" s="188">
        <v>29217.188999999998</v>
      </c>
      <c r="C394" s="188">
        <v>28377.663</v>
      </c>
      <c r="D394" s="188">
        <v>31599.187000000002</v>
      </c>
      <c r="E394" s="188">
        <v>33437.110999999997</v>
      </c>
      <c r="F394" s="188">
        <v>37720.411</v>
      </c>
      <c r="G394" s="188">
        <v>40891.68</v>
      </c>
      <c r="N394" s="43"/>
    </row>
    <row r="395" spans="1:14">
      <c r="A395" s="43" t="s">
        <v>154</v>
      </c>
      <c r="B395" s="188">
        <v>52110.277000000002</v>
      </c>
      <c r="C395" s="188">
        <v>53982.845000000001</v>
      </c>
      <c r="D395" s="188">
        <v>56438.964999999997</v>
      </c>
      <c r="E395" s="188">
        <v>64032.392999999996</v>
      </c>
      <c r="F395" s="188">
        <v>69831.994000000006</v>
      </c>
      <c r="G395" s="188">
        <v>75407.865999999995</v>
      </c>
      <c r="N395" s="43"/>
    </row>
    <row r="396" spans="1:14">
      <c r="A396" s="43" t="s">
        <v>155</v>
      </c>
      <c r="B396" s="188">
        <v>74556.243000000002</v>
      </c>
      <c r="C396" s="188">
        <v>77211.634000000005</v>
      </c>
      <c r="D396" s="188">
        <v>77472.664000000004</v>
      </c>
      <c r="E396" s="188">
        <v>78610.187999999995</v>
      </c>
      <c r="F396" s="188">
        <v>88498.001000000004</v>
      </c>
      <c r="G396" s="188">
        <v>93405.743000000002</v>
      </c>
      <c r="N396" s="43"/>
    </row>
    <row r="397" spans="1:14">
      <c r="A397" s="43" t="s">
        <v>156</v>
      </c>
      <c r="B397" s="188">
        <v>124870.374</v>
      </c>
      <c r="C397" s="188">
        <v>130001.34</v>
      </c>
      <c r="D397" s="188">
        <v>129131.041</v>
      </c>
      <c r="E397" s="188">
        <v>131812.495</v>
      </c>
      <c r="F397" s="188">
        <v>134929.51199999999</v>
      </c>
      <c r="G397" s="188">
        <v>140594.13500000001</v>
      </c>
      <c r="N397" s="43"/>
    </row>
    <row r="398" spans="1:14">
      <c r="A398" s="43" t="s">
        <v>157</v>
      </c>
      <c r="N398" s="43"/>
    </row>
    <row r="399" spans="1:14">
      <c r="A399" s="43" t="s">
        <v>158</v>
      </c>
      <c r="B399" s="188">
        <v>82684.432000000001</v>
      </c>
      <c r="C399" s="188">
        <v>90016.857999999993</v>
      </c>
      <c r="D399" s="188">
        <v>95100.183999999994</v>
      </c>
      <c r="E399" s="188">
        <v>102871.49099999999</v>
      </c>
      <c r="F399" s="188">
        <v>110953.879</v>
      </c>
      <c r="G399" s="188">
        <v>118444.031</v>
      </c>
      <c r="N399" s="43"/>
    </row>
    <row r="400" spans="1:14">
      <c r="A400" s="43" t="s">
        <v>159</v>
      </c>
      <c r="B400" s="188">
        <v>37837.748</v>
      </c>
      <c r="C400" s="188">
        <v>43570.392999999996</v>
      </c>
      <c r="D400" s="188">
        <v>47805.171000000002</v>
      </c>
      <c r="E400" s="188">
        <v>53606.35</v>
      </c>
      <c r="F400" s="188">
        <v>60937.428</v>
      </c>
      <c r="G400" s="188">
        <v>68524.555999999997</v>
      </c>
      <c r="N400" s="43"/>
    </row>
    <row r="401" spans="1:14">
      <c r="A401" s="43" t="s">
        <v>160</v>
      </c>
      <c r="B401" s="188">
        <v>32577.831999999999</v>
      </c>
      <c r="C401" s="188">
        <v>38526.372000000003</v>
      </c>
      <c r="D401" s="188">
        <v>46951.43</v>
      </c>
      <c r="E401" s="188">
        <v>55024.216</v>
      </c>
      <c r="F401" s="188">
        <v>68318.680999999997</v>
      </c>
      <c r="G401" s="188">
        <v>77646.396999999997</v>
      </c>
      <c r="N401" s="43"/>
    </row>
    <row r="402" spans="1:14">
      <c r="A402" s="43" t="s">
        <v>161</v>
      </c>
      <c r="B402" s="188">
        <v>62171.89</v>
      </c>
      <c r="C402" s="188">
        <v>69533.207999999999</v>
      </c>
      <c r="D402" s="188">
        <v>74397.964000000007</v>
      </c>
      <c r="E402" s="188">
        <v>80164.065000000002</v>
      </c>
      <c r="F402" s="188">
        <v>85310.835999999996</v>
      </c>
      <c r="G402" s="188">
        <v>92895.834000000003</v>
      </c>
      <c r="N402" s="43"/>
    </row>
    <row r="403" spans="1:14">
      <c r="A403" s="43" t="s">
        <v>162</v>
      </c>
      <c r="N403" s="43"/>
    </row>
    <row r="404" spans="1:14">
      <c r="A404" s="43" t="s">
        <v>14</v>
      </c>
      <c r="B404" s="188">
        <v>84887.111000000004</v>
      </c>
      <c r="C404" s="188">
        <v>89297.081000000006</v>
      </c>
      <c r="D404" s="188">
        <v>91892.051000000007</v>
      </c>
      <c r="E404" s="188">
        <v>98315.553</v>
      </c>
      <c r="F404" s="188">
        <v>107192.836</v>
      </c>
      <c r="G404" s="188">
        <v>115244.83500000001</v>
      </c>
      <c r="N404" s="43"/>
    </row>
    <row r="405" spans="1:14">
      <c r="A405" s="43" t="s">
        <v>163</v>
      </c>
      <c r="B405" s="188">
        <v>55321.83</v>
      </c>
      <c r="C405" s="188">
        <v>68697.467999999993</v>
      </c>
      <c r="D405" s="188">
        <v>74409.513000000006</v>
      </c>
      <c r="E405" s="188">
        <v>78306.975000000006</v>
      </c>
      <c r="F405" s="188">
        <v>78224.792000000001</v>
      </c>
      <c r="G405" s="188">
        <v>85182.021999999997</v>
      </c>
      <c r="N405" s="43"/>
    </row>
    <row r="406" spans="1:14">
      <c r="A406" s="43" t="s">
        <v>16</v>
      </c>
      <c r="B406" s="188">
        <v>57903.788</v>
      </c>
      <c r="C406" s="188">
        <v>58567.627</v>
      </c>
      <c r="D406" s="188">
        <v>65149.123</v>
      </c>
      <c r="E406" s="188">
        <v>75302.879000000001</v>
      </c>
      <c r="F406" s="188">
        <v>86381.990999999995</v>
      </c>
      <c r="G406" s="188">
        <v>87366.88</v>
      </c>
      <c r="N406" s="43"/>
    </row>
    <row r="407" spans="1:14">
      <c r="A407" s="43" t="s">
        <v>164</v>
      </c>
      <c r="B407" s="188">
        <v>48457.656000000003</v>
      </c>
      <c r="C407" s="188">
        <v>54346.923000000003</v>
      </c>
      <c r="D407" s="188">
        <v>62627.54</v>
      </c>
      <c r="E407" s="188">
        <v>66664.262000000002</v>
      </c>
      <c r="F407" s="188">
        <v>74465.918000000005</v>
      </c>
      <c r="G407" s="188">
        <v>80265.273000000001</v>
      </c>
      <c r="N407" s="43"/>
    </row>
    <row r="408" spans="1:14">
      <c r="A408" s="43" t="s">
        <v>165</v>
      </c>
      <c r="N408" s="43"/>
    </row>
    <row r="409" spans="1:14">
      <c r="A409" s="43" t="s">
        <v>166</v>
      </c>
      <c r="B409" s="188">
        <v>10389.803</v>
      </c>
      <c r="C409" s="188">
        <v>9916.9439999999995</v>
      </c>
      <c r="D409" s="188">
        <v>9854.0580000000009</v>
      </c>
      <c r="E409" s="188">
        <v>10740.602000000001</v>
      </c>
      <c r="F409" s="188">
        <v>11024.397999999999</v>
      </c>
      <c r="G409" s="188">
        <v>13211.746999999999</v>
      </c>
      <c r="N409" s="43"/>
    </row>
    <row r="410" spans="1:14">
      <c r="A410" s="43" t="s">
        <v>125</v>
      </c>
      <c r="B410" s="188">
        <v>28604.304</v>
      </c>
      <c r="C410" s="188">
        <v>23571.547999999999</v>
      </c>
      <c r="D410" s="188">
        <v>23050.366000000002</v>
      </c>
      <c r="E410" s="188">
        <v>21630.931</v>
      </c>
      <c r="F410" s="188">
        <v>25803.567999999999</v>
      </c>
      <c r="G410" s="188">
        <v>28218.993999999999</v>
      </c>
      <c r="N410" s="43"/>
    </row>
    <row r="411" spans="1:14">
      <c r="A411" s="43" t="s">
        <v>126</v>
      </c>
      <c r="B411" s="188">
        <v>36378.069000000003</v>
      </c>
      <c r="C411" s="188">
        <v>37578.553</v>
      </c>
      <c r="D411" s="188">
        <v>32068.563999999998</v>
      </c>
      <c r="E411" s="188">
        <v>30761.433000000001</v>
      </c>
      <c r="F411" s="188">
        <v>32884.351999999999</v>
      </c>
      <c r="G411" s="188">
        <v>36628.034</v>
      </c>
      <c r="N411" s="43"/>
    </row>
    <row r="412" spans="1:14">
      <c r="A412" s="43" t="s">
        <v>127</v>
      </c>
      <c r="B412" s="188">
        <v>41434.451000000001</v>
      </c>
      <c r="C412" s="188">
        <v>40517.534</v>
      </c>
      <c r="D412" s="188">
        <v>43232.324000000001</v>
      </c>
      <c r="E412" s="188">
        <v>43391.406999999999</v>
      </c>
      <c r="F412" s="188">
        <v>44268.002</v>
      </c>
      <c r="G412" s="188">
        <v>48017.065999999999</v>
      </c>
      <c r="N412" s="43"/>
    </row>
    <row r="413" spans="1:14">
      <c r="A413" s="43" t="s">
        <v>128</v>
      </c>
      <c r="B413" s="188">
        <v>53230.495999999999</v>
      </c>
      <c r="C413" s="188">
        <v>52950.849000000002</v>
      </c>
      <c r="D413" s="188">
        <v>49131.235000000001</v>
      </c>
      <c r="E413" s="188">
        <v>48250.214999999997</v>
      </c>
      <c r="F413" s="188">
        <v>52883.582000000002</v>
      </c>
      <c r="G413" s="188">
        <v>59196.885000000002</v>
      </c>
      <c r="N413" s="43"/>
    </row>
    <row r="414" spans="1:14">
      <c r="A414" s="43" t="s">
        <v>129</v>
      </c>
      <c r="B414" s="188">
        <v>61632.764000000003</v>
      </c>
      <c r="C414" s="188">
        <v>61313.375</v>
      </c>
      <c r="D414" s="188">
        <v>58393.237999999998</v>
      </c>
      <c r="E414" s="188">
        <v>61345.463000000003</v>
      </c>
      <c r="F414" s="188">
        <v>64508.184999999998</v>
      </c>
      <c r="G414" s="188">
        <v>71534.093999999997</v>
      </c>
      <c r="N414" s="43"/>
    </row>
    <row r="415" spans="1:14">
      <c r="A415" s="43" t="s">
        <v>130</v>
      </c>
      <c r="B415" s="188">
        <v>69676.517000000007</v>
      </c>
      <c r="C415" s="188">
        <v>70684.596999999994</v>
      </c>
      <c r="D415" s="188">
        <v>70788.936000000002</v>
      </c>
      <c r="E415" s="188">
        <v>71989.846999999994</v>
      </c>
      <c r="F415" s="188">
        <v>82381.597999999998</v>
      </c>
      <c r="G415" s="188">
        <v>86766.794999999998</v>
      </c>
      <c r="N415" s="43"/>
    </row>
    <row r="416" spans="1:14">
      <c r="A416" s="43" t="s">
        <v>131</v>
      </c>
      <c r="B416" s="188">
        <v>98874.085999999996</v>
      </c>
      <c r="C416" s="188">
        <v>101875.54300000001</v>
      </c>
      <c r="D416" s="188">
        <v>105815.848</v>
      </c>
      <c r="E416" s="188">
        <v>114295.387</v>
      </c>
      <c r="F416" s="188">
        <v>123646.359</v>
      </c>
      <c r="G416" s="188">
        <v>132011.94500000001</v>
      </c>
      <c r="N416" s="43"/>
    </row>
    <row r="417" spans="1:14">
      <c r="A417" s="43" t="s">
        <v>167</v>
      </c>
      <c r="N417" s="43"/>
    </row>
    <row r="418" spans="1:14">
      <c r="A418" s="43" t="s">
        <v>166</v>
      </c>
      <c r="B418" s="188">
        <v>27299.085999999999</v>
      </c>
      <c r="C418" s="188">
        <v>27554.495999999999</v>
      </c>
      <c r="D418" s="188">
        <v>27814.043000000001</v>
      </c>
      <c r="E418" s="188">
        <v>28162.504000000001</v>
      </c>
      <c r="F418" s="188">
        <v>29483.324000000001</v>
      </c>
      <c r="G418" s="188">
        <v>31784.413</v>
      </c>
      <c r="N418" s="43"/>
    </row>
    <row r="419" spans="1:14">
      <c r="A419" s="43" t="s">
        <v>125</v>
      </c>
      <c r="B419" s="188">
        <v>38267.425999999999</v>
      </c>
      <c r="C419" s="188">
        <v>35619.137999999999</v>
      </c>
      <c r="D419" s="188">
        <v>35001.919999999998</v>
      </c>
      <c r="E419" s="188">
        <v>37050.595000000001</v>
      </c>
      <c r="F419" s="188">
        <v>41652.409</v>
      </c>
      <c r="G419" s="188">
        <v>47507.228999999999</v>
      </c>
      <c r="N419" s="43"/>
    </row>
    <row r="420" spans="1:14">
      <c r="A420" s="43" t="s">
        <v>126</v>
      </c>
      <c r="B420" s="188">
        <v>46646.154000000002</v>
      </c>
      <c r="C420" s="188">
        <v>48320.214999999997</v>
      </c>
      <c r="D420" s="188">
        <v>45841.311000000002</v>
      </c>
      <c r="E420" s="188">
        <v>43939.377999999997</v>
      </c>
      <c r="F420" s="188">
        <v>45623.733</v>
      </c>
      <c r="G420" s="188">
        <v>50557.919000000002</v>
      </c>
      <c r="N420" s="43"/>
    </row>
    <row r="421" spans="1:14">
      <c r="A421" s="43" t="s">
        <v>127</v>
      </c>
      <c r="B421" s="188">
        <v>45783.163999999997</v>
      </c>
      <c r="C421" s="188">
        <v>47855.540999999997</v>
      </c>
      <c r="D421" s="188">
        <v>46513.148999999998</v>
      </c>
      <c r="E421" s="188">
        <v>44883.152000000002</v>
      </c>
      <c r="F421" s="188">
        <v>50431.43</v>
      </c>
      <c r="G421" s="188">
        <v>56155.99</v>
      </c>
      <c r="N421" s="43"/>
    </row>
    <row r="422" spans="1:14">
      <c r="A422" s="43" t="s">
        <v>128</v>
      </c>
      <c r="B422" s="188">
        <v>52407.870999999999</v>
      </c>
      <c r="C422" s="188">
        <v>52627.502</v>
      </c>
      <c r="D422" s="188">
        <v>49834.409</v>
      </c>
      <c r="E422" s="188">
        <v>53396.692000000003</v>
      </c>
      <c r="F422" s="188">
        <v>57759.989000000001</v>
      </c>
      <c r="G422" s="188">
        <v>63196.271000000001</v>
      </c>
      <c r="N422" s="43"/>
    </row>
    <row r="423" spans="1:14">
      <c r="A423" s="43" t="s">
        <v>129</v>
      </c>
      <c r="B423" s="188">
        <v>61473.68</v>
      </c>
      <c r="C423" s="188">
        <v>57609.05</v>
      </c>
      <c r="D423" s="188">
        <v>56036.798999999999</v>
      </c>
      <c r="E423" s="188">
        <v>58385.748</v>
      </c>
      <c r="F423" s="188">
        <v>64116.267999999996</v>
      </c>
      <c r="G423" s="188">
        <v>70799.226999999999</v>
      </c>
      <c r="N423" s="43"/>
    </row>
    <row r="424" spans="1:14">
      <c r="A424" s="43" t="s">
        <v>130</v>
      </c>
      <c r="B424" s="188">
        <v>67334.642000000007</v>
      </c>
      <c r="C424" s="188">
        <v>64603.574999999997</v>
      </c>
      <c r="D424" s="188">
        <v>62983.696000000004</v>
      </c>
      <c r="E424" s="188">
        <v>67282.273000000001</v>
      </c>
      <c r="F424" s="188">
        <v>73431.909</v>
      </c>
      <c r="G424" s="188">
        <v>80344.998999999996</v>
      </c>
      <c r="N424" s="43"/>
    </row>
    <row r="425" spans="1:14">
      <c r="A425" s="43" t="s">
        <v>131</v>
      </c>
      <c r="B425" s="188">
        <v>94311.933000000005</v>
      </c>
      <c r="C425" s="188">
        <v>99322.092999999993</v>
      </c>
      <c r="D425" s="188">
        <v>103302.496</v>
      </c>
      <c r="E425" s="188">
        <v>111364.679</v>
      </c>
      <c r="F425" s="188">
        <v>121342.16800000001</v>
      </c>
      <c r="G425" s="188">
        <v>129138.022</v>
      </c>
      <c r="N425" s="43"/>
    </row>
    <row r="426" spans="1:14">
      <c r="A426" s="43" t="s">
        <v>168</v>
      </c>
      <c r="N426" s="43"/>
    </row>
    <row r="427" spans="1:14">
      <c r="A427" s="43" t="s">
        <v>169</v>
      </c>
      <c r="B427" s="188">
        <v>11972.117</v>
      </c>
      <c r="C427" s="188">
        <v>12831.19</v>
      </c>
      <c r="D427" s="188">
        <v>13302.061</v>
      </c>
      <c r="E427" s="188">
        <v>13631.748</v>
      </c>
      <c r="F427" s="188">
        <v>14702.18</v>
      </c>
      <c r="G427" s="188">
        <v>16203.800999999999</v>
      </c>
      <c r="N427" s="43"/>
    </row>
    <row r="428" spans="1:14">
      <c r="A428" s="43" t="s">
        <v>17</v>
      </c>
      <c r="B428" s="188">
        <v>28068.280999999999</v>
      </c>
      <c r="C428" s="188">
        <v>30255.957999999999</v>
      </c>
      <c r="D428" s="188">
        <v>31008.496999999999</v>
      </c>
      <c r="E428" s="188">
        <v>31717.002</v>
      </c>
      <c r="F428" s="188">
        <v>34227.832999999999</v>
      </c>
      <c r="G428" s="188">
        <v>37655.345000000001</v>
      </c>
      <c r="N428" s="43"/>
    </row>
    <row r="429" spans="1:14">
      <c r="A429" s="43" t="s">
        <v>18</v>
      </c>
      <c r="B429" s="188">
        <v>46488.735999999997</v>
      </c>
      <c r="C429" s="188">
        <v>50038.616000000002</v>
      </c>
      <c r="D429" s="188">
        <v>51281.821000000004</v>
      </c>
      <c r="E429" s="188">
        <v>52574.959000000003</v>
      </c>
      <c r="F429" s="188">
        <v>57128.688999999998</v>
      </c>
      <c r="G429" s="188">
        <v>62747.258000000002</v>
      </c>
      <c r="N429" s="43"/>
    </row>
    <row r="430" spans="1:14">
      <c r="A430" s="43" t="s">
        <v>19</v>
      </c>
      <c r="B430" s="188">
        <v>75440.236999999994</v>
      </c>
      <c r="C430" s="188">
        <v>81593.995999999999</v>
      </c>
      <c r="D430" s="188">
        <v>84608.714000000007</v>
      </c>
      <c r="E430" s="188">
        <v>88402.074999999997</v>
      </c>
      <c r="F430" s="188">
        <v>96693.683000000005</v>
      </c>
      <c r="G430" s="188">
        <v>104809.908</v>
      </c>
      <c r="N430" s="43"/>
    </row>
    <row r="431" spans="1:14">
      <c r="A431" s="43" t="s">
        <v>170</v>
      </c>
      <c r="B431" s="188">
        <v>199746.057</v>
      </c>
      <c r="C431" s="188">
        <v>214639.72</v>
      </c>
      <c r="D431" s="188">
        <v>227149.57800000001</v>
      </c>
      <c r="E431" s="188">
        <v>247833.891</v>
      </c>
      <c r="F431" s="188">
        <v>267031.10499999998</v>
      </c>
      <c r="G431" s="188">
        <v>281064.43300000002</v>
      </c>
      <c r="N431" s="43"/>
    </row>
    <row r="432" spans="1:14">
      <c r="A432" s="43" t="s">
        <v>171</v>
      </c>
      <c r="N432" s="43"/>
    </row>
    <row r="433" spans="1:14">
      <c r="A433" s="43" t="s">
        <v>169</v>
      </c>
      <c r="B433" s="188">
        <v>20808.080999999998</v>
      </c>
      <c r="C433" s="188">
        <v>20567.605</v>
      </c>
      <c r="D433" s="188">
        <v>21089.620999999999</v>
      </c>
      <c r="E433" s="188">
        <v>22091.425999999999</v>
      </c>
      <c r="F433" s="188">
        <v>24556.687999999998</v>
      </c>
      <c r="G433" s="188">
        <v>27177.526000000002</v>
      </c>
      <c r="N433" s="43"/>
    </row>
    <row r="434" spans="1:14">
      <c r="A434" s="43" t="s">
        <v>17</v>
      </c>
      <c r="B434" s="188">
        <v>42348.55</v>
      </c>
      <c r="C434" s="188">
        <v>42759.769</v>
      </c>
      <c r="D434" s="188">
        <v>41393.044000000002</v>
      </c>
      <c r="E434" s="188">
        <v>42867.307000000001</v>
      </c>
      <c r="F434" s="188">
        <v>45750.769</v>
      </c>
      <c r="G434" s="188">
        <v>50429.235999999997</v>
      </c>
      <c r="N434" s="43"/>
    </row>
    <row r="435" spans="1:14">
      <c r="A435" s="43" t="s">
        <v>18</v>
      </c>
      <c r="B435" s="188">
        <v>56610.815000000002</v>
      </c>
      <c r="C435" s="188">
        <v>60576.968999999997</v>
      </c>
      <c r="D435" s="188">
        <v>62390.256000000001</v>
      </c>
      <c r="E435" s="188">
        <v>63513.453000000001</v>
      </c>
      <c r="F435" s="188">
        <v>68182.317999999999</v>
      </c>
      <c r="G435" s="188">
        <v>74688.616999999998</v>
      </c>
      <c r="N435" s="43"/>
    </row>
    <row r="436" spans="1:14">
      <c r="A436" s="43" t="s">
        <v>19</v>
      </c>
      <c r="B436" s="188">
        <v>80668.358999999997</v>
      </c>
      <c r="C436" s="188">
        <v>89175.122000000003</v>
      </c>
      <c r="D436" s="188">
        <v>92420.63</v>
      </c>
      <c r="E436" s="188">
        <v>96090.345000000001</v>
      </c>
      <c r="F436" s="188">
        <v>105003.70299999999</v>
      </c>
      <c r="G436" s="188">
        <v>112551.355</v>
      </c>
      <c r="N436" s="43"/>
    </row>
    <row r="437" spans="1:14">
      <c r="A437" s="43" t="s">
        <v>170</v>
      </c>
      <c r="B437" s="188">
        <v>161272.66200000001</v>
      </c>
      <c r="C437" s="188">
        <v>176264.41800000001</v>
      </c>
      <c r="D437" s="188">
        <v>190051.111</v>
      </c>
      <c r="E437" s="188">
        <v>209595.59899999999</v>
      </c>
      <c r="F437" s="188">
        <v>226282.304</v>
      </c>
      <c r="G437" s="188">
        <v>237626.723</v>
      </c>
      <c r="N437" s="43"/>
    </row>
    <row r="438" spans="1:14">
      <c r="A438" s="43" t="s">
        <v>527</v>
      </c>
      <c r="N438" s="43"/>
    </row>
    <row r="439" spans="1:14">
      <c r="A439" s="43" t="s">
        <v>172</v>
      </c>
      <c r="B439" s="188">
        <v>82397.466</v>
      </c>
      <c r="C439" s="188">
        <v>89261.724000000002</v>
      </c>
      <c r="D439" s="188">
        <v>93855.987999999998</v>
      </c>
      <c r="E439" s="188">
        <v>101674.038</v>
      </c>
      <c r="F439" s="188">
        <v>110908.859</v>
      </c>
      <c r="G439" s="188">
        <v>118819.143</v>
      </c>
      <c r="N439" s="43"/>
    </row>
    <row r="440" spans="1:14">
      <c r="A440" s="43" t="s">
        <v>22</v>
      </c>
      <c r="B440" s="188">
        <v>32417.418000000001</v>
      </c>
      <c r="C440" s="188">
        <v>33476.417000000001</v>
      </c>
      <c r="D440" s="188">
        <v>36125.752999999997</v>
      </c>
      <c r="E440" s="188">
        <v>39296.044000000002</v>
      </c>
      <c r="F440" s="188">
        <v>43898.781999999999</v>
      </c>
      <c r="G440" s="188">
        <v>48475.853999999999</v>
      </c>
      <c r="N440" s="43"/>
    </row>
    <row r="441" spans="1:14">
      <c r="A441" s="43" t="s">
        <v>173</v>
      </c>
      <c r="N441" s="43"/>
    </row>
    <row r="442" spans="1:14">
      <c r="A442" s="43" t="s">
        <v>174</v>
      </c>
      <c r="B442" s="188">
        <v>12423.3</v>
      </c>
      <c r="C442" s="188">
        <v>12502.785</v>
      </c>
      <c r="D442" s="188">
        <v>12155.591</v>
      </c>
      <c r="E442" s="188">
        <v>12751.612999999999</v>
      </c>
      <c r="F442" s="188">
        <v>12391.78</v>
      </c>
      <c r="G442" s="188">
        <v>14045.880999999999</v>
      </c>
      <c r="N442" s="43"/>
    </row>
    <row r="443" spans="1:14">
      <c r="A443" s="43" t="s">
        <v>175</v>
      </c>
      <c r="B443" s="188">
        <v>26159.303</v>
      </c>
      <c r="C443" s="188">
        <v>24716.716</v>
      </c>
      <c r="D443" s="188">
        <v>25438.545999999998</v>
      </c>
      <c r="E443" s="188">
        <v>25325.85</v>
      </c>
      <c r="F443" s="188">
        <v>25889.625</v>
      </c>
      <c r="G443" s="188">
        <v>26010.044000000002</v>
      </c>
      <c r="N443" s="43"/>
    </row>
    <row r="444" spans="1:14">
      <c r="A444" s="43" t="s">
        <v>176</v>
      </c>
      <c r="B444" s="188">
        <v>50808.107000000004</v>
      </c>
      <c r="C444" s="188">
        <v>48362.625999999997</v>
      </c>
      <c r="D444" s="188">
        <v>48031.688000000002</v>
      </c>
      <c r="E444" s="188">
        <v>46675.548000000003</v>
      </c>
      <c r="F444" s="188">
        <v>46775.137999999999</v>
      </c>
      <c r="G444" s="188">
        <v>45933.286</v>
      </c>
      <c r="N444" s="43"/>
    </row>
    <row r="445" spans="1:14">
      <c r="A445" s="43" t="s">
        <v>177</v>
      </c>
      <c r="B445" s="188">
        <v>122742.71400000001</v>
      </c>
      <c r="C445" s="188">
        <v>126297.91899999999</v>
      </c>
      <c r="D445" s="188">
        <v>129629.144</v>
      </c>
      <c r="E445" s="188">
        <v>137636.56</v>
      </c>
      <c r="F445" s="188">
        <v>142669.932</v>
      </c>
      <c r="G445" s="188">
        <v>144869.99400000001</v>
      </c>
      <c r="N445" s="43"/>
    </row>
    <row r="446" spans="1:14">
      <c r="A446" s="43" t="s">
        <v>528</v>
      </c>
      <c r="N446" s="43"/>
    </row>
    <row r="447" spans="1:14">
      <c r="A447" s="43" t="s">
        <v>178</v>
      </c>
      <c r="B447" s="188">
        <v>32537.651000000002</v>
      </c>
      <c r="C447" s="188">
        <v>32067.228999999999</v>
      </c>
      <c r="D447" s="188">
        <v>32827.892</v>
      </c>
      <c r="E447" s="188">
        <v>35682.932000000001</v>
      </c>
      <c r="F447" s="188">
        <v>39155.322</v>
      </c>
      <c r="G447" s="188">
        <v>42890.877999999997</v>
      </c>
      <c r="N447" s="43"/>
    </row>
    <row r="448" spans="1:14">
      <c r="A448" s="43" t="s">
        <v>179</v>
      </c>
      <c r="B448" s="188">
        <v>41970.512000000002</v>
      </c>
      <c r="C448" s="188">
        <v>42480.06</v>
      </c>
      <c r="D448" s="188">
        <v>39767.716999999997</v>
      </c>
      <c r="E448" s="188">
        <v>37372.856</v>
      </c>
      <c r="F448" s="188">
        <v>38849.673999999999</v>
      </c>
      <c r="G448" s="188">
        <v>40990.487000000001</v>
      </c>
      <c r="N448" s="43"/>
    </row>
    <row r="449" spans="1:14">
      <c r="A449" s="43" t="s">
        <v>180</v>
      </c>
      <c r="B449" s="188">
        <v>52761.300999999999</v>
      </c>
      <c r="C449" s="188">
        <v>48380.54</v>
      </c>
      <c r="D449" s="188">
        <v>49399.358999999997</v>
      </c>
      <c r="E449" s="188">
        <v>47469.947999999997</v>
      </c>
      <c r="F449" s="188">
        <v>48654.970999999998</v>
      </c>
      <c r="G449" s="188">
        <v>51148.025999999998</v>
      </c>
      <c r="N449" s="43"/>
    </row>
    <row r="450" spans="1:14">
      <c r="A450" s="43" t="s">
        <v>181</v>
      </c>
      <c r="B450" s="188">
        <v>107007.32</v>
      </c>
      <c r="C450" s="188">
        <v>110403.48</v>
      </c>
      <c r="D450" s="188">
        <v>113343.24800000001</v>
      </c>
      <c r="E450" s="188">
        <v>120629.63099999999</v>
      </c>
      <c r="F450" s="188">
        <v>128503.82799999999</v>
      </c>
      <c r="G450" s="188">
        <v>134774.77499999999</v>
      </c>
      <c r="N450" s="43"/>
    </row>
    <row r="451" spans="1:14">
      <c r="A451" s="43" t="s">
        <v>529</v>
      </c>
      <c r="N451" s="43"/>
    </row>
    <row r="452" spans="1:14">
      <c r="A452" s="43" t="s">
        <v>178</v>
      </c>
      <c r="B452" s="188">
        <v>16164.98</v>
      </c>
      <c r="C452" s="188">
        <v>16934.333999999999</v>
      </c>
      <c r="D452" s="188">
        <v>18269.563999999998</v>
      </c>
      <c r="E452" s="188">
        <v>20708.116999999998</v>
      </c>
      <c r="F452" s="188">
        <v>23332.307000000001</v>
      </c>
      <c r="G452" s="188">
        <v>26402.697</v>
      </c>
      <c r="N452" s="43"/>
    </row>
    <row r="453" spans="1:14">
      <c r="A453" s="43" t="s">
        <v>179</v>
      </c>
      <c r="B453" s="188">
        <v>27800.722000000002</v>
      </c>
      <c r="C453" s="188">
        <v>30450.585999999999</v>
      </c>
      <c r="D453" s="188">
        <v>32134.669000000002</v>
      </c>
      <c r="E453" s="188">
        <v>32478.6</v>
      </c>
      <c r="F453" s="188">
        <v>37064.271999999997</v>
      </c>
      <c r="G453" s="188">
        <v>41259.072999999997</v>
      </c>
      <c r="N453" s="43"/>
    </row>
    <row r="454" spans="1:14">
      <c r="A454" s="43" t="s">
        <v>180</v>
      </c>
      <c r="B454" s="188">
        <v>40265.927000000003</v>
      </c>
      <c r="C454" s="188">
        <v>42112.396999999997</v>
      </c>
      <c r="D454" s="188">
        <v>42833.898000000001</v>
      </c>
      <c r="E454" s="188">
        <v>44744.610999999997</v>
      </c>
      <c r="F454" s="188">
        <v>48354.26</v>
      </c>
      <c r="G454" s="188">
        <v>51616.027000000002</v>
      </c>
      <c r="N454" s="43"/>
    </row>
    <row r="455" spans="1:14">
      <c r="A455" s="43" t="s">
        <v>181</v>
      </c>
      <c r="B455" s="188">
        <v>101024.122</v>
      </c>
      <c r="C455" s="188">
        <v>105457.55</v>
      </c>
      <c r="D455" s="188">
        <v>108652.22</v>
      </c>
      <c r="E455" s="188">
        <v>115053.909</v>
      </c>
      <c r="F455" s="188">
        <v>121670.473</v>
      </c>
      <c r="G455" s="188">
        <v>127024.92</v>
      </c>
      <c r="N455" s="43"/>
    </row>
    <row r="456" spans="1:14">
      <c r="A456" s="43" t="s">
        <v>530</v>
      </c>
      <c r="N456" s="43"/>
    </row>
    <row r="457" spans="1:14">
      <c r="A457" s="43" t="s">
        <v>178</v>
      </c>
      <c r="B457" s="188">
        <v>14807.81</v>
      </c>
      <c r="C457" s="188">
        <v>14352.745000000001</v>
      </c>
      <c r="D457" s="188">
        <v>15529.01</v>
      </c>
      <c r="E457" s="188">
        <v>17148.769</v>
      </c>
      <c r="F457" s="188">
        <v>19278.091</v>
      </c>
      <c r="G457" s="188">
        <v>22197.75</v>
      </c>
      <c r="N457" s="43"/>
    </row>
    <row r="458" spans="1:14">
      <c r="A458" s="43" t="s">
        <v>179</v>
      </c>
      <c r="B458" s="188">
        <v>21005.919999999998</v>
      </c>
      <c r="C458" s="188">
        <v>21732.396000000001</v>
      </c>
      <c r="D458" s="188">
        <v>21340.077000000001</v>
      </c>
      <c r="E458" s="188">
        <v>22045.465</v>
      </c>
      <c r="F458" s="188">
        <v>24388.306</v>
      </c>
      <c r="G458" s="188">
        <v>26241.987000000001</v>
      </c>
      <c r="N458" s="43"/>
    </row>
    <row r="459" spans="1:14">
      <c r="A459" s="43" t="s">
        <v>180</v>
      </c>
      <c r="B459" s="188">
        <v>27786.017</v>
      </c>
      <c r="C459" s="188">
        <v>27241.548999999999</v>
      </c>
      <c r="D459" s="188">
        <v>26600.003000000001</v>
      </c>
      <c r="E459" s="188">
        <v>27840.025000000001</v>
      </c>
      <c r="F459" s="188">
        <v>29580.09</v>
      </c>
      <c r="G459" s="188">
        <v>31783.499</v>
      </c>
      <c r="N459" s="43"/>
    </row>
    <row r="460" spans="1:14">
      <c r="A460" s="43" t="s">
        <v>181</v>
      </c>
      <c r="B460" s="188">
        <v>91484.226999999999</v>
      </c>
      <c r="C460" s="188">
        <v>94692.312000000005</v>
      </c>
      <c r="D460" s="188">
        <v>97420.998000000007</v>
      </c>
      <c r="E460" s="188">
        <v>103098.648</v>
      </c>
      <c r="F460" s="188">
        <v>109822.15</v>
      </c>
      <c r="G460" s="188">
        <v>115939.052</v>
      </c>
      <c r="N460" s="43"/>
    </row>
    <row r="461" spans="1:14">
      <c r="A461" s="43" t="s">
        <v>621</v>
      </c>
      <c r="B461" s="188" t="s">
        <v>143</v>
      </c>
      <c r="C461" s="188" t="s">
        <v>144</v>
      </c>
      <c r="D461" s="188" t="s">
        <v>144</v>
      </c>
      <c r="E461" s="188" t="s">
        <v>144</v>
      </c>
      <c r="F461" s="188" t="s">
        <v>144</v>
      </c>
      <c r="G461" s="188" t="s">
        <v>144</v>
      </c>
      <c r="H461" s="188" t="s">
        <v>225</v>
      </c>
      <c r="N461" s="43"/>
    </row>
    <row r="462" spans="1:14">
      <c r="A462" s="43" t="s">
        <v>618</v>
      </c>
      <c r="B462" s="188" t="s">
        <v>619</v>
      </c>
      <c r="K462" s="188" t="s">
        <v>627</v>
      </c>
      <c r="N462" s="43"/>
    </row>
    <row r="463" spans="1:14">
      <c r="A463" s="43" t="s">
        <v>142</v>
      </c>
      <c r="N463" s="43"/>
    </row>
    <row r="465" spans="1:14">
      <c r="A465" s="43" t="s">
        <v>621</v>
      </c>
      <c r="B465" s="188" t="s">
        <v>143</v>
      </c>
      <c r="C465" s="188" t="s">
        <v>144</v>
      </c>
      <c r="D465" s="188" t="s">
        <v>144</v>
      </c>
      <c r="E465" s="188" t="s">
        <v>144</v>
      </c>
      <c r="F465" s="188" t="s">
        <v>144</v>
      </c>
      <c r="G465" s="188" t="s">
        <v>144</v>
      </c>
      <c r="H465" s="188" t="s">
        <v>225</v>
      </c>
      <c r="N465" s="43"/>
    </row>
    <row r="466" spans="1:14">
      <c r="A466" s="43" t="s">
        <v>533</v>
      </c>
      <c r="D466" s="188" t="s">
        <v>146</v>
      </c>
      <c r="E466" s="188" t="s">
        <v>147</v>
      </c>
      <c r="N466" s="43"/>
    </row>
    <row r="467" spans="1:14">
      <c r="B467" s="188" t="s">
        <v>143</v>
      </c>
      <c r="C467" s="188" t="s">
        <v>144</v>
      </c>
      <c r="D467" s="188" t="s">
        <v>144</v>
      </c>
      <c r="E467" s="188" t="s">
        <v>144</v>
      </c>
      <c r="F467" s="188" t="s">
        <v>144</v>
      </c>
      <c r="G467" s="188" t="s">
        <v>144</v>
      </c>
    </row>
    <row r="468" spans="1:14">
      <c r="B468" s="188">
        <v>2015</v>
      </c>
      <c r="C468" s="188">
        <v>2025</v>
      </c>
      <c r="D468" s="188">
        <v>2035</v>
      </c>
      <c r="E468" s="188">
        <v>2045</v>
      </c>
      <c r="F468" s="188">
        <v>2055</v>
      </c>
      <c r="G468" s="188">
        <v>2065</v>
      </c>
    </row>
    <row r="469" spans="1:14">
      <c r="B469" s="188" t="s">
        <v>143</v>
      </c>
      <c r="C469" s="188" t="s">
        <v>148</v>
      </c>
      <c r="D469" s="188" t="s">
        <v>148</v>
      </c>
      <c r="E469" s="188" t="s">
        <v>148</v>
      </c>
      <c r="F469" s="188" t="s">
        <v>148</v>
      </c>
      <c r="G469" s="188" t="s">
        <v>148</v>
      </c>
    </row>
    <row r="470" spans="1:14">
      <c r="B470" s="188" t="s">
        <v>532</v>
      </c>
      <c r="C470" s="188" t="s">
        <v>532</v>
      </c>
      <c r="D470" s="188" t="s">
        <v>532</v>
      </c>
      <c r="E470" s="188" t="s">
        <v>532</v>
      </c>
      <c r="F470" s="188" t="s">
        <v>532</v>
      </c>
      <c r="G470" s="188" t="s">
        <v>532</v>
      </c>
    </row>
    <row r="471" spans="1:14">
      <c r="B471" s="188" t="s">
        <v>283</v>
      </c>
      <c r="C471" s="188" t="s">
        <v>283</v>
      </c>
      <c r="D471" s="188" t="s">
        <v>283</v>
      </c>
      <c r="E471" s="188" t="s">
        <v>283</v>
      </c>
      <c r="F471" s="188" t="s">
        <v>283</v>
      </c>
      <c r="G471" s="188" t="s">
        <v>283</v>
      </c>
    </row>
    <row r="472" spans="1:14">
      <c r="B472" s="188" t="s">
        <v>183</v>
      </c>
      <c r="C472" s="188" t="s">
        <v>183</v>
      </c>
      <c r="D472" s="188" t="s">
        <v>183</v>
      </c>
      <c r="E472" s="188" t="s">
        <v>183</v>
      </c>
      <c r="F472" s="188" t="s">
        <v>183</v>
      </c>
      <c r="G472" s="188" t="s">
        <v>183</v>
      </c>
    </row>
    <row r="473" spans="1:14">
      <c r="B473" s="188" t="s">
        <v>143</v>
      </c>
      <c r="C473" s="188" t="s">
        <v>148</v>
      </c>
      <c r="D473" s="188" t="s">
        <v>148</v>
      </c>
      <c r="E473" s="188" t="s">
        <v>148</v>
      </c>
      <c r="F473" s="188" t="s">
        <v>148</v>
      </c>
      <c r="G473" s="188" t="s">
        <v>148</v>
      </c>
    </row>
    <row r="474" spans="1:14">
      <c r="B474" s="188" t="s">
        <v>33</v>
      </c>
      <c r="C474" s="188" t="s">
        <v>33</v>
      </c>
      <c r="D474" s="188" t="s">
        <v>33</v>
      </c>
      <c r="E474" s="188" t="s">
        <v>33</v>
      </c>
      <c r="F474" s="188" t="s">
        <v>33</v>
      </c>
      <c r="G474" s="188" t="s">
        <v>33</v>
      </c>
    </row>
    <row r="475" spans="1:14">
      <c r="A475" s="43" t="s">
        <v>622</v>
      </c>
      <c r="B475" s="188" t="s">
        <v>143</v>
      </c>
      <c r="C475" s="188" t="s">
        <v>148</v>
      </c>
      <c r="D475" s="188" t="s">
        <v>148</v>
      </c>
      <c r="E475" s="188" t="s">
        <v>148</v>
      </c>
      <c r="F475" s="188" t="s">
        <v>148</v>
      </c>
      <c r="G475" s="188" t="s">
        <v>148</v>
      </c>
      <c r="N475" s="43"/>
    </row>
    <row r="476" spans="1:14">
      <c r="A476" s="43" t="s">
        <v>0</v>
      </c>
      <c r="B476" s="188">
        <v>46834.921000000002</v>
      </c>
      <c r="C476" s="188">
        <v>50283.582999999999</v>
      </c>
      <c r="D476" s="188">
        <v>53559.894</v>
      </c>
      <c r="E476" s="188">
        <v>58120.82</v>
      </c>
      <c r="F476" s="188">
        <v>66204.222999999998</v>
      </c>
      <c r="G476" s="188">
        <v>72693.888999999996</v>
      </c>
      <c r="N476" s="43"/>
    </row>
    <row r="477" spans="1:14">
      <c r="A477" s="43" t="s">
        <v>151</v>
      </c>
      <c r="N477" s="43"/>
    </row>
    <row r="478" spans="1:14">
      <c r="A478" s="43" t="s">
        <v>2</v>
      </c>
      <c r="B478" s="188">
        <v>52930.406999999999</v>
      </c>
      <c r="C478" s="188">
        <v>52536.900999999998</v>
      </c>
      <c r="D478" s="188">
        <v>60855.103999999999</v>
      </c>
      <c r="E478" s="188">
        <v>66099.707999999999</v>
      </c>
      <c r="F478" s="188">
        <v>76951.266000000003</v>
      </c>
      <c r="G478" s="188">
        <v>83326.695999999996</v>
      </c>
      <c r="N478" s="43"/>
    </row>
    <row r="479" spans="1:14">
      <c r="A479" s="43" t="s">
        <v>3</v>
      </c>
      <c r="B479" s="188">
        <v>51250.237999999998</v>
      </c>
      <c r="C479" s="188">
        <v>55917.997000000003</v>
      </c>
      <c r="D479" s="188">
        <v>55853.665000000001</v>
      </c>
      <c r="E479" s="188">
        <v>66140.952999999994</v>
      </c>
      <c r="F479" s="188">
        <v>72206.183000000005</v>
      </c>
      <c r="G479" s="188">
        <v>82096.645000000004</v>
      </c>
      <c r="N479" s="43"/>
    </row>
    <row r="480" spans="1:14">
      <c r="A480" s="43" t="s">
        <v>4</v>
      </c>
      <c r="B480" s="188">
        <v>41782.43</v>
      </c>
      <c r="C480" s="188">
        <v>49426.442000000003</v>
      </c>
      <c r="D480" s="188">
        <v>48603.105000000003</v>
      </c>
      <c r="E480" s="188">
        <v>58303.517</v>
      </c>
      <c r="F480" s="188">
        <v>62236.949000000001</v>
      </c>
      <c r="G480" s="188">
        <v>70752.194000000003</v>
      </c>
      <c r="N480" s="43"/>
    </row>
    <row r="481" spans="1:14">
      <c r="A481" s="43" t="s">
        <v>5</v>
      </c>
      <c r="B481" s="188">
        <v>36566.423999999999</v>
      </c>
      <c r="C481" s="188">
        <v>43489.163999999997</v>
      </c>
      <c r="D481" s="188">
        <v>49122.853999999999</v>
      </c>
      <c r="E481" s="188">
        <v>47664.249000000003</v>
      </c>
      <c r="F481" s="188">
        <v>57868.739000000001</v>
      </c>
      <c r="G481" s="188">
        <v>61165.682999999997</v>
      </c>
      <c r="N481" s="43"/>
    </row>
    <row r="482" spans="1:14">
      <c r="A482" s="43" t="s">
        <v>6</v>
      </c>
      <c r="B482" s="188">
        <v>26423.069</v>
      </c>
      <c r="C482" s="188">
        <v>35188.858999999997</v>
      </c>
      <c r="D482" s="188">
        <v>41294.68</v>
      </c>
      <c r="E482" s="188">
        <v>42997.027000000002</v>
      </c>
      <c r="F482" s="188">
        <v>47847.31</v>
      </c>
      <c r="G482" s="188">
        <v>52027.891000000003</v>
      </c>
      <c r="N482" s="43"/>
    </row>
    <row r="483" spans="1:14">
      <c r="A483" s="43" t="s">
        <v>8</v>
      </c>
      <c r="N483" s="43"/>
    </row>
    <row r="484" spans="1:14">
      <c r="A484" s="43" t="s">
        <v>9</v>
      </c>
      <c r="B484" s="188">
        <v>42987.563999999998</v>
      </c>
      <c r="C484" s="188">
        <v>48674.252999999997</v>
      </c>
      <c r="D484" s="188">
        <v>51400.480000000003</v>
      </c>
      <c r="E484" s="188">
        <v>55231.120999999999</v>
      </c>
      <c r="F484" s="188">
        <v>62510.656000000003</v>
      </c>
      <c r="G484" s="188">
        <v>69807.285000000003</v>
      </c>
      <c r="N484" s="43"/>
    </row>
    <row r="485" spans="1:14">
      <c r="A485" s="43" t="s">
        <v>8</v>
      </c>
      <c r="B485" s="188">
        <v>51489.860999999997</v>
      </c>
      <c r="C485" s="188">
        <v>52159.285000000003</v>
      </c>
      <c r="D485" s="188">
        <v>56028.212</v>
      </c>
      <c r="E485" s="188">
        <v>61414.11</v>
      </c>
      <c r="F485" s="188">
        <v>70365.900999999998</v>
      </c>
      <c r="G485" s="188">
        <v>75961.471999999994</v>
      </c>
      <c r="N485" s="43"/>
    </row>
    <row r="486" spans="1:14">
      <c r="A486" s="43" t="s">
        <v>152</v>
      </c>
      <c r="N486" s="43"/>
    </row>
    <row r="487" spans="1:14">
      <c r="A487" s="43" t="s">
        <v>153</v>
      </c>
      <c r="B487" s="188">
        <v>21247.305</v>
      </c>
      <c r="C487" s="188">
        <v>21973.738000000001</v>
      </c>
      <c r="D487" s="188">
        <v>24737.963</v>
      </c>
      <c r="E487" s="188">
        <v>26121.743999999999</v>
      </c>
      <c r="F487" s="188">
        <v>29835.607</v>
      </c>
      <c r="G487" s="188">
        <v>33306.182000000001</v>
      </c>
      <c r="N487" s="43"/>
    </row>
    <row r="488" spans="1:14">
      <c r="A488" s="43" t="s">
        <v>154</v>
      </c>
      <c r="B488" s="188">
        <v>36523.652000000002</v>
      </c>
      <c r="C488" s="188">
        <v>39105.133000000002</v>
      </c>
      <c r="D488" s="188">
        <v>41317.983</v>
      </c>
      <c r="E488" s="188">
        <v>46608.67</v>
      </c>
      <c r="F488" s="188">
        <v>52247.608</v>
      </c>
      <c r="G488" s="188">
        <v>57379.563999999998</v>
      </c>
      <c r="N488" s="43"/>
    </row>
    <row r="489" spans="1:14">
      <c r="A489" s="43" t="s">
        <v>155</v>
      </c>
      <c r="B489" s="188">
        <v>51526.167999999998</v>
      </c>
      <c r="C489" s="188">
        <v>54013.093000000001</v>
      </c>
      <c r="D489" s="188">
        <v>54627.161999999997</v>
      </c>
      <c r="E489" s="188">
        <v>56451.841999999997</v>
      </c>
      <c r="F489" s="188">
        <v>66217.834000000003</v>
      </c>
      <c r="G489" s="188">
        <v>71326.081999999995</v>
      </c>
      <c r="N489" s="43"/>
    </row>
    <row r="490" spans="1:14">
      <c r="A490" s="43" t="s">
        <v>156</v>
      </c>
      <c r="B490" s="188">
        <v>73014.407000000007</v>
      </c>
      <c r="C490" s="188">
        <v>73891.334000000003</v>
      </c>
      <c r="D490" s="188">
        <v>76556.960000000006</v>
      </c>
      <c r="E490" s="188">
        <v>81222.481</v>
      </c>
      <c r="F490" s="188">
        <v>89474.275999999998</v>
      </c>
      <c r="G490" s="188">
        <v>96551.671000000002</v>
      </c>
      <c r="N490" s="43"/>
    </row>
    <row r="491" spans="1:14">
      <c r="A491" s="43" t="s">
        <v>157</v>
      </c>
      <c r="N491" s="43"/>
    </row>
    <row r="492" spans="1:14">
      <c r="A492" s="43" t="s">
        <v>158</v>
      </c>
      <c r="B492" s="188">
        <v>52121.317000000003</v>
      </c>
      <c r="C492" s="188">
        <v>56307.1</v>
      </c>
      <c r="D492" s="188">
        <v>60156.866999999998</v>
      </c>
      <c r="E492" s="188">
        <v>65836.880999999994</v>
      </c>
      <c r="F492" s="188">
        <v>75356.97</v>
      </c>
      <c r="G492" s="188">
        <v>82815.395000000004</v>
      </c>
      <c r="N492" s="43"/>
    </row>
    <row r="493" spans="1:14">
      <c r="A493" s="43" t="s">
        <v>159</v>
      </c>
      <c r="B493" s="188">
        <v>32045.162</v>
      </c>
      <c r="C493" s="188">
        <v>36322.591</v>
      </c>
      <c r="D493" s="188">
        <v>39508.019999999997</v>
      </c>
      <c r="E493" s="188">
        <v>43983.205000000002</v>
      </c>
      <c r="F493" s="188">
        <v>49229.048000000003</v>
      </c>
      <c r="G493" s="188">
        <v>57052.627999999997</v>
      </c>
      <c r="N493" s="43"/>
    </row>
    <row r="494" spans="1:14">
      <c r="A494" s="43" t="s">
        <v>160</v>
      </c>
      <c r="B494" s="188">
        <v>25718.227999999999</v>
      </c>
      <c r="C494" s="188">
        <v>29820.89</v>
      </c>
      <c r="D494" s="188">
        <v>35756.32</v>
      </c>
      <c r="E494" s="188">
        <v>41863.084999999999</v>
      </c>
      <c r="F494" s="188">
        <v>52623.87</v>
      </c>
      <c r="G494" s="188">
        <v>59116.086000000003</v>
      </c>
      <c r="N494" s="43"/>
    </row>
    <row r="495" spans="1:14">
      <c r="A495" s="43" t="s">
        <v>161</v>
      </c>
      <c r="B495" s="188">
        <v>37663.267</v>
      </c>
      <c r="C495" s="188">
        <v>42740.004999999997</v>
      </c>
      <c r="D495" s="188">
        <v>48912.773999999998</v>
      </c>
      <c r="E495" s="188">
        <v>54175.303</v>
      </c>
      <c r="F495" s="188">
        <v>59942.381999999998</v>
      </c>
      <c r="G495" s="188">
        <v>66694.758000000002</v>
      </c>
      <c r="N495" s="43"/>
    </row>
    <row r="496" spans="1:14">
      <c r="A496" s="43" t="s">
        <v>162</v>
      </c>
      <c r="N496" s="43"/>
    </row>
    <row r="497" spans="1:14">
      <c r="A497" s="43" t="s">
        <v>14</v>
      </c>
      <c r="B497" s="188">
        <v>55879.703000000001</v>
      </c>
      <c r="C497" s="188">
        <v>58128.87</v>
      </c>
      <c r="D497" s="188">
        <v>61131.955999999998</v>
      </c>
      <c r="E497" s="188">
        <v>68091.429000000004</v>
      </c>
      <c r="F497" s="188">
        <v>78220.880999999994</v>
      </c>
      <c r="G497" s="188">
        <v>86001.528000000006</v>
      </c>
      <c r="N497" s="43"/>
    </row>
    <row r="498" spans="1:14">
      <c r="A498" s="43" t="s">
        <v>163</v>
      </c>
      <c r="B498" s="188">
        <v>33826.434000000001</v>
      </c>
      <c r="C498" s="188">
        <v>40682.402000000002</v>
      </c>
      <c r="D498" s="188">
        <v>45110.923000000003</v>
      </c>
      <c r="E498" s="188">
        <v>48255.563999999998</v>
      </c>
      <c r="F498" s="188">
        <v>52015.099000000002</v>
      </c>
      <c r="G498" s="188">
        <v>59549.614000000001</v>
      </c>
      <c r="N498" s="43"/>
    </row>
    <row r="499" spans="1:14">
      <c r="A499" s="43" t="s">
        <v>16</v>
      </c>
      <c r="B499" s="188">
        <v>35793.387999999999</v>
      </c>
      <c r="C499" s="188">
        <v>38548.184999999998</v>
      </c>
      <c r="D499" s="188">
        <v>44128.031000000003</v>
      </c>
      <c r="E499" s="188">
        <v>48238.904000000002</v>
      </c>
      <c r="F499" s="188">
        <v>56832.6</v>
      </c>
      <c r="G499" s="188">
        <v>59658.828999999998</v>
      </c>
      <c r="N499" s="43"/>
    </row>
    <row r="500" spans="1:14">
      <c r="A500" s="43" t="s">
        <v>164</v>
      </c>
      <c r="B500" s="188">
        <v>33443.714999999997</v>
      </c>
      <c r="C500" s="188">
        <v>38731.843000000001</v>
      </c>
      <c r="D500" s="188">
        <v>42728.069000000003</v>
      </c>
      <c r="E500" s="188">
        <v>44024.815999999999</v>
      </c>
      <c r="F500" s="188">
        <v>50312.739000000001</v>
      </c>
      <c r="G500" s="188">
        <v>54565.875</v>
      </c>
      <c r="N500" s="43"/>
    </row>
    <row r="501" spans="1:14">
      <c r="A501" s="43" t="s">
        <v>165</v>
      </c>
      <c r="N501" s="43"/>
    </row>
    <row r="502" spans="1:14">
      <c r="A502" s="43" t="s">
        <v>166</v>
      </c>
      <c r="B502" s="188">
        <v>8653.0630000000001</v>
      </c>
      <c r="C502" s="188">
        <v>8652.9740000000002</v>
      </c>
      <c r="D502" s="188">
        <v>9389.5550000000003</v>
      </c>
      <c r="E502" s="188">
        <v>9837.8700000000008</v>
      </c>
      <c r="F502" s="188">
        <v>10087.655000000001</v>
      </c>
      <c r="G502" s="188">
        <v>11791.183999999999</v>
      </c>
      <c r="N502" s="43"/>
    </row>
    <row r="503" spans="1:14">
      <c r="A503" s="43" t="s">
        <v>125</v>
      </c>
      <c r="B503" s="188">
        <v>18107.405999999999</v>
      </c>
      <c r="C503" s="188">
        <v>18027.357</v>
      </c>
      <c r="D503" s="188">
        <v>17516.542000000001</v>
      </c>
      <c r="E503" s="188">
        <v>17691.510999999999</v>
      </c>
      <c r="F503" s="188">
        <v>20958.29</v>
      </c>
      <c r="G503" s="188">
        <v>23804.241999999998</v>
      </c>
      <c r="N503" s="43"/>
    </row>
    <row r="504" spans="1:14">
      <c r="A504" s="43" t="s">
        <v>126</v>
      </c>
      <c r="B504" s="188">
        <v>22740.827000000001</v>
      </c>
      <c r="C504" s="188">
        <v>24453.063999999998</v>
      </c>
      <c r="D504" s="188">
        <v>23512.403999999999</v>
      </c>
      <c r="E504" s="188">
        <v>23816.853999999999</v>
      </c>
      <c r="F504" s="188">
        <v>27069.258000000002</v>
      </c>
      <c r="G504" s="188">
        <v>28573.927</v>
      </c>
      <c r="N504" s="43"/>
    </row>
    <row r="505" spans="1:14">
      <c r="A505" s="43" t="s">
        <v>127</v>
      </c>
      <c r="B505" s="188">
        <v>26571.898000000001</v>
      </c>
      <c r="C505" s="188">
        <v>27009.446</v>
      </c>
      <c r="D505" s="188">
        <v>31014.728999999999</v>
      </c>
      <c r="E505" s="188">
        <v>29659.292000000001</v>
      </c>
      <c r="F505" s="188">
        <v>33565.400999999998</v>
      </c>
      <c r="G505" s="188">
        <v>36484.875</v>
      </c>
      <c r="N505" s="43"/>
    </row>
    <row r="506" spans="1:14">
      <c r="A506" s="43" t="s">
        <v>128</v>
      </c>
      <c r="B506" s="188">
        <v>31748.674999999999</v>
      </c>
      <c r="C506" s="188">
        <v>34752.608999999997</v>
      </c>
      <c r="D506" s="188">
        <v>34000.747000000003</v>
      </c>
      <c r="E506" s="188">
        <v>35216.955999999998</v>
      </c>
      <c r="F506" s="188">
        <v>39841.269</v>
      </c>
      <c r="G506" s="188">
        <v>46793.690999999999</v>
      </c>
      <c r="N506" s="43"/>
    </row>
    <row r="507" spans="1:14">
      <c r="A507" s="43" t="s">
        <v>129</v>
      </c>
      <c r="B507" s="188">
        <v>38245.574000000001</v>
      </c>
      <c r="C507" s="188">
        <v>40158.699999999997</v>
      </c>
      <c r="D507" s="188">
        <v>40239.474000000002</v>
      </c>
      <c r="E507" s="188">
        <v>43843.944000000003</v>
      </c>
      <c r="F507" s="188">
        <v>47436.546999999999</v>
      </c>
      <c r="G507" s="188">
        <v>52370.044000000002</v>
      </c>
      <c r="N507" s="43"/>
    </row>
    <row r="508" spans="1:14">
      <c r="A508" s="43" t="s">
        <v>130</v>
      </c>
      <c r="B508" s="188">
        <v>46023.107000000004</v>
      </c>
      <c r="C508" s="188">
        <v>45987.27</v>
      </c>
      <c r="D508" s="188">
        <v>47310.188000000002</v>
      </c>
      <c r="E508" s="188">
        <v>49826.053999999996</v>
      </c>
      <c r="F508" s="188">
        <v>59657.457999999999</v>
      </c>
      <c r="G508" s="188">
        <v>64439.552000000003</v>
      </c>
      <c r="N508" s="43"/>
    </row>
    <row r="509" spans="1:14">
      <c r="A509" s="43" t="s">
        <v>131</v>
      </c>
      <c r="B509" s="188">
        <v>64678.211000000003</v>
      </c>
      <c r="C509" s="188">
        <v>65074.900999999998</v>
      </c>
      <c r="D509" s="188">
        <v>68174</v>
      </c>
      <c r="E509" s="188">
        <v>74731.254000000001</v>
      </c>
      <c r="F509" s="188">
        <v>85303.089000000007</v>
      </c>
      <c r="G509" s="188">
        <v>93838.688999999998</v>
      </c>
      <c r="N509" s="43"/>
    </row>
    <row r="510" spans="1:14">
      <c r="A510" s="43" t="s">
        <v>167</v>
      </c>
      <c r="N510" s="43"/>
    </row>
    <row r="511" spans="1:14">
      <c r="A511" s="43" t="s">
        <v>166</v>
      </c>
      <c r="B511" s="188">
        <v>16545.519</v>
      </c>
      <c r="C511" s="188">
        <v>17529.016</v>
      </c>
      <c r="D511" s="188">
        <v>19973.72</v>
      </c>
      <c r="E511" s="188">
        <v>20299.004000000001</v>
      </c>
      <c r="F511" s="188">
        <v>24206.887999999999</v>
      </c>
      <c r="G511" s="188">
        <v>24865.907999999999</v>
      </c>
      <c r="N511" s="43"/>
    </row>
    <row r="512" spans="1:14">
      <c r="A512" s="43" t="s">
        <v>125</v>
      </c>
      <c r="B512" s="188">
        <v>25013.539000000001</v>
      </c>
      <c r="C512" s="188">
        <v>25930.356</v>
      </c>
      <c r="D512" s="188">
        <v>26704.123</v>
      </c>
      <c r="E512" s="188">
        <v>28609.13</v>
      </c>
      <c r="F512" s="188">
        <v>32674.909</v>
      </c>
      <c r="G512" s="188">
        <v>38451.362999999998</v>
      </c>
      <c r="N512" s="43"/>
    </row>
    <row r="513" spans="1:14">
      <c r="A513" s="43" t="s">
        <v>126</v>
      </c>
      <c r="B513" s="188">
        <v>27820.594000000001</v>
      </c>
      <c r="C513" s="188">
        <v>28861.937000000002</v>
      </c>
      <c r="D513" s="188">
        <v>30207.423999999999</v>
      </c>
      <c r="E513" s="188">
        <v>31169.284</v>
      </c>
      <c r="F513" s="188">
        <v>34768.898999999998</v>
      </c>
      <c r="G513" s="188">
        <v>38467.974000000002</v>
      </c>
      <c r="N513" s="43"/>
    </row>
    <row r="514" spans="1:14">
      <c r="A514" s="43" t="s">
        <v>127</v>
      </c>
      <c r="B514" s="188">
        <v>30536.105</v>
      </c>
      <c r="C514" s="188">
        <v>32155.028999999999</v>
      </c>
      <c r="D514" s="188">
        <v>32076.861000000001</v>
      </c>
      <c r="E514" s="188">
        <v>32732.633999999998</v>
      </c>
      <c r="F514" s="188">
        <v>37856.396999999997</v>
      </c>
      <c r="G514" s="188">
        <v>43894.881999999998</v>
      </c>
      <c r="N514" s="43"/>
    </row>
    <row r="515" spans="1:14">
      <c r="A515" s="43" t="s">
        <v>128</v>
      </c>
      <c r="B515" s="188">
        <v>33333.938000000002</v>
      </c>
      <c r="C515" s="188">
        <v>34386.194000000003</v>
      </c>
      <c r="D515" s="188">
        <v>34637.199000000001</v>
      </c>
      <c r="E515" s="188">
        <v>39231.968999999997</v>
      </c>
      <c r="F515" s="188">
        <v>42854.981</v>
      </c>
      <c r="G515" s="188">
        <v>47094.896999999997</v>
      </c>
      <c r="N515" s="43"/>
    </row>
    <row r="516" spans="1:14">
      <c r="A516" s="43" t="s">
        <v>129</v>
      </c>
      <c r="B516" s="188">
        <v>42463.83</v>
      </c>
      <c r="C516" s="188">
        <v>39520.442999999999</v>
      </c>
      <c r="D516" s="188">
        <v>39389.587</v>
      </c>
      <c r="E516" s="188">
        <v>41496.817999999999</v>
      </c>
      <c r="F516" s="188">
        <v>47121.512000000002</v>
      </c>
      <c r="G516" s="188">
        <v>53021.525000000001</v>
      </c>
      <c r="N516" s="43"/>
    </row>
    <row r="517" spans="1:14">
      <c r="A517" s="43" t="s">
        <v>130</v>
      </c>
      <c r="B517" s="188">
        <v>43044.88</v>
      </c>
      <c r="C517" s="188">
        <v>43920.161</v>
      </c>
      <c r="D517" s="188">
        <v>42842.940999999999</v>
      </c>
      <c r="E517" s="188">
        <v>46981.845999999998</v>
      </c>
      <c r="F517" s="188">
        <v>52162.385999999999</v>
      </c>
      <c r="G517" s="188">
        <v>59023.400999999998</v>
      </c>
      <c r="N517" s="43"/>
    </row>
    <row r="518" spans="1:14">
      <c r="A518" s="43" t="s">
        <v>131</v>
      </c>
      <c r="B518" s="188">
        <v>61086.881000000001</v>
      </c>
      <c r="C518" s="188">
        <v>63282.714999999997</v>
      </c>
      <c r="D518" s="188">
        <v>66718.028999999995</v>
      </c>
      <c r="E518" s="188">
        <v>72884.005000000005</v>
      </c>
      <c r="F518" s="188">
        <v>84054.731</v>
      </c>
      <c r="G518" s="188">
        <v>91992.202000000005</v>
      </c>
      <c r="N518" s="43"/>
    </row>
    <row r="519" spans="1:14">
      <c r="A519" s="43" t="s">
        <v>168</v>
      </c>
      <c r="N519" s="43"/>
    </row>
    <row r="520" spans="1:14">
      <c r="A520" s="43" t="s">
        <v>169</v>
      </c>
      <c r="B520" s="188">
        <v>10406.424999999999</v>
      </c>
      <c r="C520" s="188">
        <v>11259.529</v>
      </c>
      <c r="D520" s="188">
        <v>11620.087</v>
      </c>
      <c r="E520" s="188">
        <v>11820.478999999999</v>
      </c>
      <c r="F520" s="188">
        <v>12872.306</v>
      </c>
      <c r="G520" s="188">
        <v>14312.196</v>
      </c>
      <c r="N520" s="43"/>
    </row>
    <row r="521" spans="1:14">
      <c r="A521" s="43" t="s">
        <v>17</v>
      </c>
      <c r="B521" s="188">
        <v>22762.632000000001</v>
      </c>
      <c r="C521" s="188">
        <v>25151.273000000001</v>
      </c>
      <c r="D521" s="188">
        <v>25822.874</v>
      </c>
      <c r="E521" s="188">
        <v>26549.404999999999</v>
      </c>
      <c r="F521" s="188">
        <v>28874.254000000001</v>
      </c>
      <c r="G521" s="188">
        <v>32198.688999999998</v>
      </c>
      <c r="N521" s="43"/>
    </row>
    <row r="522" spans="1:14">
      <c r="A522" s="43" t="s">
        <v>18</v>
      </c>
      <c r="B522" s="188">
        <v>35953.184999999998</v>
      </c>
      <c r="C522" s="188">
        <v>39785.705000000002</v>
      </c>
      <c r="D522" s="188">
        <v>41384.059000000001</v>
      </c>
      <c r="E522" s="188">
        <v>42745.56</v>
      </c>
      <c r="F522" s="188">
        <v>46571.190999999999</v>
      </c>
      <c r="G522" s="188">
        <v>52325.614999999998</v>
      </c>
      <c r="N522" s="43"/>
    </row>
    <row r="523" spans="1:14">
      <c r="A523" s="43" t="s">
        <v>19</v>
      </c>
      <c r="B523" s="188">
        <v>55370.800999999999</v>
      </c>
      <c r="C523" s="188">
        <v>61552.296000000002</v>
      </c>
      <c r="D523" s="188">
        <v>64899.211000000003</v>
      </c>
      <c r="E523" s="188">
        <v>67878.774999999994</v>
      </c>
      <c r="F523" s="188">
        <v>75541.909</v>
      </c>
      <c r="G523" s="188">
        <v>83806.773000000001</v>
      </c>
      <c r="N523" s="43"/>
    </row>
    <row r="524" spans="1:14">
      <c r="A524" s="43" t="s">
        <v>170</v>
      </c>
      <c r="B524" s="188">
        <v>109691.871</v>
      </c>
      <c r="C524" s="188">
        <v>113679.288</v>
      </c>
      <c r="D524" s="188">
        <v>124084.36900000001</v>
      </c>
      <c r="E524" s="188">
        <v>141618.07199999999</v>
      </c>
      <c r="F524" s="188">
        <v>167172.95800000001</v>
      </c>
      <c r="G524" s="188">
        <v>180838.549</v>
      </c>
      <c r="N524" s="43"/>
    </row>
    <row r="525" spans="1:14">
      <c r="A525" s="43" t="s">
        <v>171</v>
      </c>
      <c r="N525" s="43"/>
    </row>
    <row r="526" spans="1:14">
      <c r="A526" s="43" t="s">
        <v>169</v>
      </c>
      <c r="B526" s="188">
        <v>16097.652</v>
      </c>
      <c r="C526" s="188">
        <v>16627.065999999999</v>
      </c>
      <c r="D526" s="188">
        <v>17363.199000000001</v>
      </c>
      <c r="E526" s="188">
        <v>18032.965</v>
      </c>
      <c r="F526" s="188">
        <v>20282.565999999999</v>
      </c>
      <c r="G526" s="188">
        <v>22527.554</v>
      </c>
      <c r="N526" s="43"/>
    </row>
    <row r="527" spans="1:14">
      <c r="A527" s="43" t="s">
        <v>17</v>
      </c>
      <c r="B527" s="188">
        <v>29352.489000000001</v>
      </c>
      <c r="C527" s="188">
        <v>32386.333999999999</v>
      </c>
      <c r="D527" s="188">
        <v>32072.575000000001</v>
      </c>
      <c r="E527" s="188">
        <v>33725.534</v>
      </c>
      <c r="F527" s="188">
        <v>36699.337</v>
      </c>
      <c r="G527" s="188">
        <v>41119.930999999997</v>
      </c>
      <c r="N527" s="43"/>
    </row>
    <row r="528" spans="1:14">
      <c r="A528" s="43" t="s">
        <v>18</v>
      </c>
      <c r="B528" s="188">
        <v>39314.125999999997</v>
      </c>
      <c r="C528" s="188">
        <v>44247.974999999999</v>
      </c>
      <c r="D528" s="188">
        <v>46868.03</v>
      </c>
      <c r="E528" s="188">
        <v>48785.792000000001</v>
      </c>
      <c r="F528" s="188">
        <v>53353.296999999999</v>
      </c>
      <c r="G528" s="188">
        <v>59723.402000000002</v>
      </c>
      <c r="N528" s="43"/>
    </row>
    <row r="529" spans="1:14">
      <c r="A529" s="43" t="s">
        <v>19</v>
      </c>
      <c r="B529" s="188">
        <v>54620.212</v>
      </c>
      <c r="C529" s="188">
        <v>61155.847999999998</v>
      </c>
      <c r="D529" s="188">
        <v>64727.285000000003</v>
      </c>
      <c r="E529" s="188">
        <v>68995.573999999993</v>
      </c>
      <c r="F529" s="188">
        <v>77998.057000000001</v>
      </c>
      <c r="G529" s="188">
        <v>86614.442999999999</v>
      </c>
      <c r="N529" s="43"/>
    </row>
    <row r="530" spans="1:14">
      <c r="A530" s="43" t="s">
        <v>170</v>
      </c>
      <c r="B530" s="188">
        <v>94795.831000000006</v>
      </c>
      <c r="C530" s="188">
        <v>97002.532000000007</v>
      </c>
      <c r="D530" s="188">
        <v>106777.16499999999</v>
      </c>
      <c r="E530" s="188">
        <v>121070.474</v>
      </c>
      <c r="F530" s="188">
        <v>142694.598</v>
      </c>
      <c r="G530" s="188">
        <v>153491.21299999999</v>
      </c>
      <c r="N530" s="43"/>
    </row>
    <row r="531" spans="1:14">
      <c r="A531" s="43" t="s">
        <v>527</v>
      </c>
      <c r="N531" s="43"/>
    </row>
    <row r="532" spans="1:14">
      <c r="A532" s="43" t="s">
        <v>172</v>
      </c>
      <c r="B532" s="188">
        <v>52738.283000000003</v>
      </c>
      <c r="C532" s="188">
        <v>56695.633999999998</v>
      </c>
      <c r="D532" s="188">
        <v>60659.408000000003</v>
      </c>
      <c r="E532" s="188">
        <v>66894.274000000005</v>
      </c>
      <c r="F532" s="188">
        <v>77217.093999999997</v>
      </c>
      <c r="G532" s="188">
        <v>84724.467000000004</v>
      </c>
      <c r="N532" s="43"/>
    </row>
    <row r="533" spans="1:14">
      <c r="A533" s="43" t="s">
        <v>22</v>
      </c>
      <c r="B533" s="188">
        <v>23402.463</v>
      </c>
      <c r="C533" s="188">
        <v>25300.845000000001</v>
      </c>
      <c r="D533" s="188">
        <v>27581.102999999999</v>
      </c>
      <c r="E533" s="188">
        <v>30027.723999999998</v>
      </c>
      <c r="F533" s="188">
        <v>33693.78</v>
      </c>
      <c r="G533" s="188">
        <v>38547.504999999997</v>
      </c>
      <c r="N533" s="43"/>
    </row>
    <row r="534" spans="1:14">
      <c r="A534" s="43" t="s">
        <v>173</v>
      </c>
      <c r="N534" s="43"/>
    </row>
    <row r="535" spans="1:14">
      <c r="A535" s="43" t="s">
        <v>174</v>
      </c>
      <c r="B535" s="188">
        <v>7312.4049999999997</v>
      </c>
      <c r="C535" s="188">
        <v>7103.8729999999996</v>
      </c>
      <c r="D535" s="188">
        <v>6952.7780000000002</v>
      </c>
      <c r="E535" s="188">
        <v>6727.2449999999999</v>
      </c>
      <c r="F535" s="188">
        <v>6537.7830000000004</v>
      </c>
      <c r="G535" s="188">
        <v>5737.415</v>
      </c>
      <c r="N535" s="43"/>
    </row>
    <row r="536" spans="1:14">
      <c r="A536" s="43" t="s">
        <v>175</v>
      </c>
      <c r="B536" s="188">
        <v>16756.3</v>
      </c>
      <c r="C536" s="188">
        <v>16923.282999999999</v>
      </c>
      <c r="D536" s="188">
        <v>16897.370999999999</v>
      </c>
      <c r="E536" s="188">
        <v>17337.097000000002</v>
      </c>
      <c r="F536" s="188">
        <v>17669.838</v>
      </c>
      <c r="G536" s="188">
        <v>18250.252</v>
      </c>
      <c r="N536" s="43"/>
    </row>
    <row r="537" spans="1:14">
      <c r="A537" s="43" t="s">
        <v>176</v>
      </c>
      <c r="B537" s="188">
        <v>30139.382000000001</v>
      </c>
      <c r="C537" s="188">
        <v>30403.091</v>
      </c>
      <c r="D537" s="188">
        <v>30821.692999999999</v>
      </c>
      <c r="E537" s="188">
        <v>30771.664000000001</v>
      </c>
      <c r="F537" s="188">
        <v>30965.343000000001</v>
      </c>
      <c r="G537" s="188">
        <v>31490.898000000001</v>
      </c>
      <c r="N537" s="43"/>
    </row>
    <row r="538" spans="1:14">
      <c r="A538" s="43" t="s">
        <v>177</v>
      </c>
      <c r="B538" s="188">
        <v>81697.952999999994</v>
      </c>
      <c r="C538" s="188">
        <v>81896.229000000007</v>
      </c>
      <c r="D538" s="188">
        <v>85769.873000000007</v>
      </c>
      <c r="E538" s="188">
        <v>92538.25</v>
      </c>
      <c r="F538" s="188">
        <v>101901.02499999999</v>
      </c>
      <c r="G538" s="188">
        <v>106023.803</v>
      </c>
      <c r="N538" s="43"/>
    </row>
    <row r="539" spans="1:14">
      <c r="A539" s="43" t="s">
        <v>528</v>
      </c>
      <c r="N539" s="43"/>
    </row>
    <row r="540" spans="1:14">
      <c r="A540" s="43" t="s">
        <v>178</v>
      </c>
      <c r="B540" s="188">
        <v>23493.48</v>
      </c>
      <c r="C540" s="188">
        <v>24127.43</v>
      </c>
      <c r="D540" s="188">
        <v>24832.638999999999</v>
      </c>
      <c r="E540" s="188">
        <v>26451.034</v>
      </c>
      <c r="F540" s="188">
        <v>29050.403999999999</v>
      </c>
      <c r="G540" s="188">
        <v>32412.935000000001</v>
      </c>
      <c r="N540" s="43"/>
    </row>
    <row r="541" spans="1:14">
      <c r="A541" s="43" t="s">
        <v>179</v>
      </c>
      <c r="B541" s="188">
        <v>30055.694</v>
      </c>
      <c r="C541" s="188">
        <v>30544.366999999998</v>
      </c>
      <c r="D541" s="188">
        <v>28436.696</v>
      </c>
      <c r="E541" s="188">
        <v>28033.370999999999</v>
      </c>
      <c r="F541" s="188">
        <v>29059.313999999998</v>
      </c>
      <c r="G541" s="188">
        <v>30546.465</v>
      </c>
      <c r="N541" s="43"/>
    </row>
    <row r="542" spans="1:14">
      <c r="A542" s="43" t="s">
        <v>180</v>
      </c>
      <c r="B542" s="188">
        <v>35994.035000000003</v>
      </c>
      <c r="C542" s="188">
        <v>34696.428</v>
      </c>
      <c r="D542" s="188">
        <v>34724.423000000003</v>
      </c>
      <c r="E542" s="188">
        <v>34784.01</v>
      </c>
      <c r="F542" s="188">
        <v>36554.885999999999</v>
      </c>
      <c r="G542" s="188">
        <v>38823.016000000003</v>
      </c>
      <c r="N542" s="43"/>
    </row>
    <row r="543" spans="1:14">
      <c r="A543" s="43" t="s">
        <v>181</v>
      </c>
      <c r="B543" s="188">
        <v>66941.793999999994</v>
      </c>
      <c r="C543" s="188">
        <v>68595.869000000006</v>
      </c>
      <c r="D543" s="188">
        <v>72408.379000000001</v>
      </c>
      <c r="E543" s="188">
        <v>78838.034</v>
      </c>
      <c r="F543" s="188">
        <v>89449.743000000002</v>
      </c>
      <c r="G543" s="188">
        <v>96613.551999999996</v>
      </c>
      <c r="N543" s="43"/>
    </row>
    <row r="544" spans="1:14">
      <c r="A544" s="43" t="s">
        <v>529</v>
      </c>
      <c r="N544" s="43"/>
    </row>
    <row r="545" spans="1:14">
      <c r="A545" s="43" t="s">
        <v>178</v>
      </c>
      <c r="B545" s="188">
        <v>15313.115</v>
      </c>
      <c r="C545" s="188">
        <v>16016.669</v>
      </c>
      <c r="D545" s="188">
        <v>17132.218000000001</v>
      </c>
      <c r="E545" s="188">
        <v>19041.258999999998</v>
      </c>
      <c r="F545" s="188">
        <v>21443.973000000002</v>
      </c>
      <c r="G545" s="188">
        <v>24364.226999999999</v>
      </c>
      <c r="N545" s="43"/>
    </row>
    <row r="546" spans="1:14">
      <c r="A546" s="43" t="s">
        <v>179</v>
      </c>
      <c r="B546" s="188">
        <v>24782.966</v>
      </c>
      <c r="C546" s="188">
        <v>26924.507000000001</v>
      </c>
      <c r="D546" s="188">
        <v>27949.947</v>
      </c>
      <c r="E546" s="188">
        <v>28286.093000000001</v>
      </c>
      <c r="F546" s="188">
        <v>31907.022000000001</v>
      </c>
      <c r="G546" s="188">
        <v>35715.402000000002</v>
      </c>
      <c r="N546" s="43"/>
    </row>
    <row r="547" spans="1:14">
      <c r="A547" s="43" t="s">
        <v>180</v>
      </c>
      <c r="B547" s="188">
        <v>34967.425000000003</v>
      </c>
      <c r="C547" s="188">
        <v>37550.26</v>
      </c>
      <c r="D547" s="188">
        <v>38086.959999999999</v>
      </c>
      <c r="E547" s="188">
        <v>39677.853000000003</v>
      </c>
      <c r="F547" s="188">
        <v>43193.714</v>
      </c>
      <c r="G547" s="188">
        <v>46517.877</v>
      </c>
      <c r="N547" s="43"/>
    </row>
    <row r="548" spans="1:14">
      <c r="A548" s="43" t="s">
        <v>181</v>
      </c>
      <c r="B548" s="188">
        <v>60018.7</v>
      </c>
      <c r="C548" s="188">
        <v>62668.949000000001</v>
      </c>
      <c r="D548" s="188">
        <v>66591.33</v>
      </c>
      <c r="E548" s="188">
        <v>72531.259000000005</v>
      </c>
      <c r="F548" s="188">
        <v>81936.604000000007</v>
      </c>
      <c r="G548" s="188">
        <v>88382.74</v>
      </c>
      <c r="N548" s="43"/>
    </row>
    <row r="549" spans="1:14">
      <c r="A549" s="43" t="s">
        <v>530</v>
      </c>
      <c r="N549" s="43"/>
    </row>
    <row r="550" spans="1:14">
      <c r="A550" s="43" t="s">
        <v>178</v>
      </c>
      <c r="B550" s="188">
        <v>14136.634</v>
      </c>
      <c r="C550" s="188">
        <v>13724.356</v>
      </c>
      <c r="D550" s="188">
        <v>14790.01</v>
      </c>
      <c r="E550" s="188">
        <v>16206.05</v>
      </c>
      <c r="F550" s="188">
        <v>18236.769</v>
      </c>
      <c r="G550" s="188">
        <v>20882.756000000001</v>
      </c>
      <c r="N550" s="43"/>
    </row>
    <row r="551" spans="1:14">
      <c r="A551" s="43" t="s">
        <v>179</v>
      </c>
      <c r="B551" s="188">
        <v>18802.584999999999</v>
      </c>
      <c r="C551" s="188">
        <v>19567.674999999999</v>
      </c>
      <c r="D551" s="188">
        <v>18993.719000000001</v>
      </c>
      <c r="E551" s="188">
        <v>19502.376</v>
      </c>
      <c r="F551" s="188">
        <v>21392.350999999999</v>
      </c>
      <c r="G551" s="188">
        <v>23000.955999999998</v>
      </c>
      <c r="N551" s="43"/>
    </row>
    <row r="552" spans="1:14">
      <c r="A552" s="43" t="s">
        <v>180</v>
      </c>
      <c r="B552" s="188">
        <v>24652.757000000001</v>
      </c>
      <c r="C552" s="188">
        <v>24242.951000000001</v>
      </c>
      <c r="D552" s="188">
        <v>23397.085999999999</v>
      </c>
      <c r="E552" s="188">
        <v>24232.664000000001</v>
      </c>
      <c r="F552" s="188">
        <v>25938.721000000001</v>
      </c>
      <c r="G552" s="188">
        <v>27854.405999999999</v>
      </c>
      <c r="N552" s="43"/>
    </row>
    <row r="553" spans="1:14">
      <c r="A553" s="43" t="s">
        <v>181</v>
      </c>
      <c r="B553" s="188">
        <v>57018.692000000003</v>
      </c>
      <c r="C553" s="188">
        <v>59380.690999999999</v>
      </c>
      <c r="D553" s="188">
        <v>62611.525999999998</v>
      </c>
      <c r="E553" s="188">
        <v>67688.430999999997</v>
      </c>
      <c r="F553" s="188">
        <v>76283.394</v>
      </c>
      <c r="G553" s="188">
        <v>82872.870999999999</v>
      </c>
      <c r="N553" s="43"/>
    </row>
    <row r="554" spans="1:14">
      <c r="A554" s="43" t="s">
        <v>621</v>
      </c>
      <c r="B554" s="188" t="s">
        <v>143</v>
      </c>
      <c r="C554" s="188" t="s">
        <v>144</v>
      </c>
      <c r="D554" s="188" t="s">
        <v>144</v>
      </c>
      <c r="E554" s="188" t="s">
        <v>144</v>
      </c>
      <c r="F554" s="188" t="s">
        <v>144</v>
      </c>
      <c r="G554" s="188" t="s">
        <v>144</v>
      </c>
      <c r="H554" s="188" t="s">
        <v>225</v>
      </c>
      <c r="N554" s="43"/>
    </row>
    <row r="555" spans="1:14">
      <c r="A555" s="43" t="s">
        <v>618</v>
      </c>
      <c r="B555" s="188" t="s">
        <v>619</v>
      </c>
      <c r="K555" s="188" t="s">
        <v>628</v>
      </c>
      <c r="N555" s="43"/>
    </row>
    <row r="556" spans="1:14">
      <c r="A556" s="43" t="s">
        <v>142</v>
      </c>
      <c r="N556" s="43"/>
    </row>
    <row r="558" spans="1:14">
      <c r="A558" s="43" t="s">
        <v>621</v>
      </c>
      <c r="B558" s="188" t="s">
        <v>143</v>
      </c>
      <c r="C558" s="188" t="s">
        <v>144</v>
      </c>
      <c r="D558" s="188" t="s">
        <v>144</v>
      </c>
      <c r="E558" s="188" t="s">
        <v>144</v>
      </c>
      <c r="F558" s="188" t="s">
        <v>144</v>
      </c>
      <c r="G558" s="188" t="s">
        <v>144</v>
      </c>
      <c r="H558" s="188" t="s">
        <v>225</v>
      </c>
      <c r="N558" s="43"/>
    </row>
    <row r="559" spans="1:14">
      <c r="A559" s="43" t="s">
        <v>534</v>
      </c>
      <c r="D559" s="188" t="s">
        <v>146</v>
      </c>
      <c r="E559" s="188" t="s">
        <v>147</v>
      </c>
      <c r="N559" s="43"/>
    </row>
    <row r="560" spans="1:14">
      <c r="B560" s="188" t="s">
        <v>143</v>
      </c>
      <c r="C560" s="188" t="s">
        <v>144</v>
      </c>
      <c r="D560" s="188" t="s">
        <v>144</v>
      </c>
      <c r="E560" s="188" t="s">
        <v>144</v>
      </c>
      <c r="F560" s="188" t="s">
        <v>144</v>
      </c>
      <c r="G560" s="188" t="s">
        <v>144</v>
      </c>
    </row>
    <row r="561" spans="1:20">
      <c r="B561" s="188">
        <v>2015</v>
      </c>
      <c r="C561" s="188">
        <v>2025</v>
      </c>
      <c r="D561" s="188">
        <v>2035</v>
      </c>
      <c r="E561" s="188">
        <v>2045</v>
      </c>
      <c r="F561" s="188">
        <v>2055</v>
      </c>
      <c r="G561" s="188">
        <v>2065</v>
      </c>
    </row>
    <row r="562" spans="1:20">
      <c r="B562" s="188" t="s">
        <v>143</v>
      </c>
      <c r="C562" s="188" t="s">
        <v>148</v>
      </c>
      <c r="D562" s="188" t="s">
        <v>148</v>
      </c>
      <c r="E562" s="188" t="s">
        <v>148</v>
      </c>
      <c r="F562" s="188" t="s">
        <v>148</v>
      </c>
      <c r="G562" s="188" t="s">
        <v>148</v>
      </c>
    </row>
    <row r="563" spans="1:20">
      <c r="B563" s="188" t="s">
        <v>532</v>
      </c>
      <c r="C563" s="188" t="s">
        <v>532</v>
      </c>
      <c r="D563" s="188" t="s">
        <v>532</v>
      </c>
      <c r="E563" s="188" t="s">
        <v>532</v>
      </c>
      <c r="F563" s="188" t="s">
        <v>532</v>
      </c>
      <c r="G563" s="188" t="s">
        <v>532</v>
      </c>
    </row>
    <row r="564" spans="1:20">
      <c r="B564" s="188" t="s">
        <v>290</v>
      </c>
      <c r="C564" s="188" t="s">
        <v>290</v>
      </c>
      <c r="D564" s="188" t="s">
        <v>290</v>
      </c>
      <c r="E564" s="188" t="s">
        <v>290</v>
      </c>
      <c r="F564" s="188" t="s">
        <v>290</v>
      </c>
      <c r="G564" s="188" t="s">
        <v>290</v>
      </c>
    </row>
    <row r="565" spans="1:20">
      <c r="B565" s="188" t="s">
        <v>300</v>
      </c>
      <c r="C565" s="188" t="s">
        <v>300</v>
      </c>
      <c r="D565" s="188" t="s">
        <v>300</v>
      </c>
      <c r="E565" s="188" t="s">
        <v>300</v>
      </c>
      <c r="F565" s="188" t="s">
        <v>300</v>
      </c>
      <c r="G565" s="188" t="s">
        <v>300</v>
      </c>
    </row>
    <row r="566" spans="1:20">
      <c r="B566" s="102">
        <v>-2015</v>
      </c>
      <c r="C566" s="102">
        <v>-2015</v>
      </c>
      <c r="D566" s="102">
        <v>-2015</v>
      </c>
      <c r="E566" s="102">
        <v>-2015</v>
      </c>
      <c r="F566" s="102">
        <v>-2015</v>
      </c>
      <c r="G566" s="102">
        <v>-2015</v>
      </c>
      <c r="O566" s="102"/>
      <c r="P566" s="102"/>
      <c r="Q566" s="102"/>
      <c r="R566" s="102"/>
      <c r="S566" s="102"/>
      <c r="T566" s="102"/>
    </row>
    <row r="567" spans="1:20">
      <c r="B567" s="188" t="s">
        <v>143</v>
      </c>
      <c r="C567" s="188" t="s">
        <v>148</v>
      </c>
      <c r="D567" s="188" t="s">
        <v>148</v>
      </c>
      <c r="E567" s="188" t="s">
        <v>148</v>
      </c>
      <c r="F567" s="188" t="s">
        <v>148</v>
      </c>
      <c r="G567" s="188" t="s">
        <v>148</v>
      </c>
    </row>
    <row r="568" spans="1:20">
      <c r="B568" s="188" t="s">
        <v>33</v>
      </c>
      <c r="C568" s="188" t="s">
        <v>33</v>
      </c>
      <c r="D568" s="188" t="s">
        <v>33</v>
      </c>
      <c r="E568" s="188" t="s">
        <v>33</v>
      </c>
      <c r="F568" s="188" t="s">
        <v>33</v>
      </c>
      <c r="G568" s="188" t="s">
        <v>33</v>
      </c>
    </row>
    <row r="569" spans="1:20">
      <c r="A569" s="43" t="s">
        <v>622</v>
      </c>
      <c r="B569" s="188" t="s">
        <v>143</v>
      </c>
      <c r="C569" s="188" t="s">
        <v>148</v>
      </c>
      <c r="D569" s="188" t="s">
        <v>148</v>
      </c>
      <c r="E569" s="188" t="s">
        <v>148</v>
      </c>
      <c r="F569" s="188" t="s">
        <v>148</v>
      </c>
      <c r="G569" s="188" t="s">
        <v>148</v>
      </c>
      <c r="N569" s="43"/>
    </row>
    <row r="570" spans="1:20">
      <c r="A570" s="43" t="s">
        <v>0</v>
      </c>
      <c r="B570" s="188">
        <v>63900.233999999997</v>
      </c>
      <c r="C570" s="188">
        <v>68506.103000000003</v>
      </c>
      <c r="D570" s="188">
        <v>70426.604000000007</v>
      </c>
      <c r="E570" s="188">
        <v>73515.947</v>
      </c>
      <c r="F570" s="188">
        <v>77070.111000000004</v>
      </c>
      <c r="G570" s="188">
        <v>81209.869000000006</v>
      </c>
      <c r="N570" s="43"/>
    </row>
    <row r="571" spans="1:20">
      <c r="A571" s="43" t="s">
        <v>151</v>
      </c>
      <c r="N571" s="43"/>
    </row>
    <row r="572" spans="1:20">
      <c r="A572" s="43" t="s">
        <v>2</v>
      </c>
      <c r="B572" s="188">
        <v>66596.142000000007</v>
      </c>
      <c r="C572" s="188">
        <v>63909.709000000003</v>
      </c>
      <c r="D572" s="188">
        <v>71507.445999999996</v>
      </c>
      <c r="E572" s="188">
        <v>75154.608999999997</v>
      </c>
      <c r="F572" s="188">
        <v>81426.388000000006</v>
      </c>
      <c r="G572" s="188">
        <v>91306.361000000004</v>
      </c>
      <c r="N572" s="43"/>
    </row>
    <row r="573" spans="1:20">
      <c r="A573" s="43" t="s">
        <v>3</v>
      </c>
      <c r="B573" s="188">
        <v>67042.398000000001</v>
      </c>
      <c r="C573" s="188">
        <v>72002.263000000006</v>
      </c>
      <c r="D573" s="188">
        <v>64000.474000000002</v>
      </c>
      <c r="E573" s="188">
        <v>75801.156000000003</v>
      </c>
      <c r="F573" s="188">
        <v>74390.164000000004</v>
      </c>
      <c r="G573" s="188">
        <v>81066.520999999993</v>
      </c>
      <c r="N573" s="43"/>
    </row>
    <row r="574" spans="1:20">
      <c r="A574" s="43" t="s">
        <v>4</v>
      </c>
      <c r="B574" s="188">
        <v>60256.59</v>
      </c>
      <c r="C574" s="188">
        <v>70466.576000000001</v>
      </c>
      <c r="D574" s="188">
        <v>65187.355000000003</v>
      </c>
      <c r="E574" s="188">
        <v>69431.589000000007</v>
      </c>
      <c r="F574" s="188">
        <v>71437.467999999993</v>
      </c>
      <c r="G574" s="188">
        <v>75690.167000000001</v>
      </c>
      <c r="N574" s="43"/>
    </row>
    <row r="575" spans="1:20">
      <c r="A575" s="43" t="s">
        <v>5</v>
      </c>
      <c r="B575" s="188">
        <v>64264.654999999999</v>
      </c>
      <c r="C575" s="188">
        <v>74626.656000000003</v>
      </c>
      <c r="D575" s="188">
        <v>77949.498000000007</v>
      </c>
      <c r="E575" s="188">
        <v>65023.201000000001</v>
      </c>
      <c r="F575" s="188">
        <v>78213.785999999993</v>
      </c>
      <c r="G575" s="188">
        <v>73409.994999999995</v>
      </c>
      <c r="N575" s="43"/>
    </row>
    <row r="576" spans="1:20">
      <c r="A576" s="43" t="s">
        <v>6</v>
      </c>
      <c r="B576" s="188">
        <v>49511.044999999998</v>
      </c>
      <c r="C576" s="188">
        <v>71692.695999999996</v>
      </c>
      <c r="D576" s="188">
        <v>78699.839000000007</v>
      </c>
      <c r="E576" s="188">
        <v>79407.092000000004</v>
      </c>
      <c r="F576" s="188">
        <v>75455.682000000001</v>
      </c>
      <c r="G576" s="188">
        <v>73463.327999999994</v>
      </c>
      <c r="N576" s="43"/>
    </row>
    <row r="577" spans="1:14">
      <c r="A577" s="43" t="s">
        <v>8</v>
      </c>
      <c r="N577" s="43"/>
    </row>
    <row r="578" spans="1:14">
      <c r="A578" s="43" t="s">
        <v>9</v>
      </c>
      <c r="B578" s="188">
        <v>57727.995000000003</v>
      </c>
      <c r="C578" s="188">
        <v>64880.485000000001</v>
      </c>
      <c r="D578" s="188">
        <v>66529.087</v>
      </c>
      <c r="E578" s="188">
        <v>68507.256999999998</v>
      </c>
      <c r="F578" s="188">
        <v>72142.285000000003</v>
      </c>
      <c r="G578" s="188">
        <v>76925.501999999993</v>
      </c>
      <c r="N578" s="43"/>
    </row>
    <row r="579" spans="1:14">
      <c r="A579" s="43" t="s">
        <v>8</v>
      </c>
      <c r="B579" s="188">
        <v>71368.063999999998</v>
      </c>
      <c r="C579" s="188">
        <v>72731.826000000001</v>
      </c>
      <c r="D579" s="188">
        <v>74881.657999999996</v>
      </c>
      <c r="E579" s="188">
        <v>79224.178</v>
      </c>
      <c r="F579" s="188">
        <v>82622.475000000006</v>
      </c>
      <c r="G579" s="188">
        <v>86059.697</v>
      </c>
      <c r="N579" s="43"/>
    </row>
    <row r="580" spans="1:14">
      <c r="A580" s="43" t="s">
        <v>152</v>
      </c>
      <c r="N580" s="43"/>
    </row>
    <row r="581" spans="1:14">
      <c r="A581" s="43" t="s">
        <v>153</v>
      </c>
      <c r="B581" s="188">
        <v>26330.124</v>
      </c>
      <c r="C581" s="188">
        <v>24581.916000000001</v>
      </c>
      <c r="D581" s="188">
        <v>26361.095000000001</v>
      </c>
      <c r="E581" s="188">
        <v>27295.385999999999</v>
      </c>
      <c r="F581" s="188">
        <v>29980.852999999999</v>
      </c>
      <c r="G581" s="188">
        <v>31538.288</v>
      </c>
      <c r="N581" s="43"/>
    </row>
    <row r="582" spans="1:14">
      <c r="A582" s="43" t="s">
        <v>154</v>
      </c>
      <c r="B582" s="188">
        <v>46817.940999999999</v>
      </c>
      <c r="C582" s="188">
        <v>47647.938999999998</v>
      </c>
      <c r="D582" s="188">
        <v>48770.351999999999</v>
      </c>
      <c r="E582" s="188">
        <v>53816.29</v>
      </c>
      <c r="F582" s="188">
        <v>57320.589</v>
      </c>
      <c r="G582" s="188">
        <v>60883.010999999999</v>
      </c>
      <c r="N582" s="43"/>
    </row>
    <row r="583" spans="1:14">
      <c r="A583" s="43" t="s">
        <v>155</v>
      </c>
      <c r="B583" s="188">
        <v>65686.807000000001</v>
      </c>
      <c r="C583" s="188">
        <v>67363.789000000004</v>
      </c>
      <c r="D583" s="188">
        <v>66795.198000000004</v>
      </c>
      <c r="E583" s="188">
        <v>66727.217999999993</v>
      </c>
      <c r="F583" s="188">
        <v>72040.307000000001</v>
      </c>
      <c r="G583" s="188">
        <v>74949.235000000001</v>
      </c>
      <c r="N583" s="43"/>
    </row>
    <row r="584" spans="1:14">
      <c r="A584" s="43" t="s">
        <v>156</v>
      </c>
      <c r="B584" s="188">
        <v>109039.943</v>
      </c>
      <c r="C584" s="188">
        <v>114812.955</v>
      </c>
      <c r="D584" s="188">
        <v>112164.74099999999</v>
      </c>
      <c r="E584" s="188">
        <v>112230.77099999999</v>
      </c>
      <c r="F584" s="188">
        <v>111254.70299999999</v>
      </c>
      <c r="G584" s="188">
        <v>114351.728</v>
      </c>
      <c r="N584" s="43"/>
    </row>
    <row r="585" spans="1:14">
      <c r="A585" s="43" t="s">
        <v>157</v>
      </c>
      <c r="N585" s="43"/>
    </row>
    <row r="586" spans="1:14">
      <c r="A586" s="43" t="s">
        <v>158</v>
      </c>
      <c r="B586" s="188">
        <v>73076.883000000002</v>
      </c>
      <c r="C586" s="188">
        <v>79445.237999999998</v>
      </c>
      <c r="D586" s="188">
        <v>82594.001000000004</v>
      </c>
      <c r="E586" s="188">
        <v>87667.744000000006</v>
      </c>
      <c r="F586" s="188">
        <v>91865.456999999995</v>
      </c>
      <c r="G586" s="188">
        <v>96557.366999999998</v>
      </c>
      <c r="N586" s="43"/>
    </row>
    <row r="587" spans="1:14">
      <c r="A587" s="43" t="s">
        <v>159</v>
      </c>
      <c r="B587" s="188">
        <v>33054.052000000003</v>
      </c>
      <c r="C587" s="188">
        <v>37400.629000000001</v>
      </c>
      <c r="D587" s="188">
        <v>40333.038999999997</v>
      </c>
      <c r="E587" s="188">
        <v>43900.928999999996</v>
      </c>
      <c r="F587" s="188">
        <v>49407.716</v>
      </c>
      <c r="G587" s="188">
        <v>53315.288</v>
      </c>
      <c r="N587" s="43"/>
    </row>
    <row r="588" spans="1:14">
      <c r="A588" s="43" t="s">
        <v>160</v>
      </c>
      <c r="B588" s="188">
        <v>28566.511999999999</v>
      </c>
      <c r="C588" s="188">
        <v>32965.434000000001</v>
      </c>
      <c r="D588" s="188">
        <v>39674.256999999998</v>
      </c>
      <c r="E588" s="188">
        <v>45595.360999999997</v>
      </c>
      <c r="F588" s="188">
        <v>53826.944000000003</v>
      </c>
      <c r="G588" s="188">
        <v>61748.108999999997</v>
      </c>
      <c r="N588" s="43"/>
    </row>
    <row r="589" spans="1:14">
      <c r="A589" s="43" t="s">
        <v>161</v>
      </c>
      <c r="B589" s="188">
        <v>55477.868999999999</v>
      </c>
      <c r="C589" s="188">
        <v>61611.591</v>
      </c>
      <c r="D589" s="188">
        <v>64108.563999999998</v>
      </c>
      <c r="E589" s="188">
        <v>67806.854999999996</v>
      </c>
      <c r="F589" s="188">
        <v>69971.7</v>
      </c>
      <c r="G589" s="188">
        <v>75327.350000000006</v>
      </c>
      <c r="N589" s="43"/>
    </row>
    <row r="590" spans="1:14">
      <c r="A590" s="43" t="s">
        <v>162</v>
      </c>
      <c r="N590" s="43"/>
    </row>
    <row r="591" spans="1:14">
      <c r="A591" s="43" t="s">
        <v>14</v>
      </c>
      <c r="B591" s="188">
        <v>74415.906000000003</v>
      </c>
      <c r="C591" s="188">
        <v>78415.285999999993</v>
      </c>
      <c r="D591" s="188">
        <v>79390.763000000006</v>
      </c>
      <c r="E591" s="188">
        <v>82691.005999999994</v>
      </c>
      <c r="F591" s="188">
        <v>87366.778000000006</v>
      </c>
      <c r="G591" s="188">
        <v>92868.941000000006</v>
      </c>
      <c r="N591" s="43"/>
    </row>
    <row r="592" spans="1:14">
      <c r="A592" s="43" t="s">
        <v>163</v>
      </c>
      <c r="B592" s="188">
        <v>50263.902000000002</v>
      </c>
      <c r="C592" s="188">
        <v>61892.14</v>
      </c>
      <c r="D592" s="188">
        <v>66001.820999999996</v>
      </c>
      <c r="E592" s="188">
        <v>68071.259999999995</v>
      </c>
      <c r="F592" s="188">
        <v>66437.341</v>
      </c>
      <c r="G592" s="188">
        <v>70300.637000000002</v>
      </c>
      <c r="N592" s="43"/>
    </row>
    <row r="593" spans="1:14">
      <c r="A593" s="43" t="s">
        <v>16</v>
      </c>
      <c r="B593" s="188">
        <v>51617.392</v>
      </c>
      <c r="C593" s="188">
        <v>51321.031999999999</v>
      </c>
      <c r="D593" s="188">
        <v>55337.851999999999</v>
      </c>
      <c r="E593" s="188">
        <v>63935.182000000001</v>
      </c>
      <c r="F593" s="188">
        <v>70848.979000000007</v>
      </c>
      <c r="G593" s="188">
        <v>70422.316999999995</v>
      </c>
      <c r="N593" s="43"/>
    </row>
    <row r="594" spans="1:14">
      <c r="A594" s="43" t="s">
        <v>164</v>
      </c>
      <c r="B594" s="188">
        <v>42192.338000000003</v>
      </c>
      <c r="C594" s="188">
        <v>46005.133000000002</v>
      </c>
      <c r="D594" s="188">
        <v>52672.05</v>
      </c>
      <c r="E594" s="188">
        <v>55802.684999999998</v>
      </c>
      <c r="F594" s="188">
        <v>60350.953000000001</v>
      </c>
      <c r="G594" s="188">
        <v>64281.065999999999</v>
      </c>
      <c r="N594" s="43"/>
    </row>
    <row r="595" spans="1:14">
      <c r="A595" s="43" t="s">
        <v>165</v>
      </c>
      <c r="N595" s="43"/>
    </row>
    <row r="596" spans="1:14">
      <c r="A596" s="43" t="s">
        <v>166</v>
      </c>
      <c r="B596" s="188">
        <v>8174.9520000000002</v>
      </c>
      <c r="C596" s="188">
        <v>7247.076</v>
      </c>
      <c r="D596" s="188">
        <v>6436.5110000000004</v>
      </c>
      <c r="E596" s="188">
        <v>6470.0870000000004</v>
      </c>
      <c r="F596" s="188">
        <v>5682.4390000000003</v>
      </c>
      <c r="G596" s="188">
        <v>6560.0680000000002</v>
      </c>
      <c r="N596" s="43"/>
    </row>
    <row r="597" spans="1:14">
      <c r="A597" s="43" t="s">
        <v>125</v>
      </c>
      <c r="B597" s="188">
        <v>25479.764999999999</v>
      </c>
      <c r="C597" s="188">
        <v>19925.605</v>
      </c>
      <c r="D597" s="188">
        <v>18836.435000000001</v>
      </c>
      <c r="E597" s="188">
        <v>16757.618999999999</v>
      </c>
      <c r="F597" s="188">
        <v>19412.719000000001</v>
      </c>
      <c r="G597" s="188">
        <v>20493.850999999999</v>
      </c>
      <c r="N597" s="43"/>
    </row>
    <row r="598" spans="1:14">
      <c r="A598" s="43" t="s">
        <v>126</v>
      </c>
      <c r="B598" s="188">
        <v>33122.972000000002</v>
      </c>
      <c r="C598" s="188">
        <v>33461.036</v>
      </c>
      <c r="D598" s="188">
        <v>27126.387999999999</v>
      </c>
      <c r="E598" s="188">
        <v>25149.121999999999</v>
      </c>
      <c r="F598" s="188">
        <v>25922.817999999999</v>
      </c>
      <c r="G598" s="188">
        <v>28634.631000000001</v>
      </c>
      <c r="N598" s="43"/>
    </row>
    <row r="599" spans="1:14">
      <c r="A599" s="43" t="s">
        <v>127</v>
      </c>
      <c r="B599" s="188">
        <v>37994.292000000001</v>
      </c>
      <c r="C599" s="188">
        <v>36060.159</v>
      </c>
      <c r="D599" s="188">
        <v>36516.635999999999</v>
      </c>
      <c r="E599" s="188">
        <v>37011.178999999996</v>
      </c>
      <c r="F599" s="188">
        <v>35260.934999999998</v>
      </c>
      <c r="G599" s="188">
        <v>38447.398000000001</v>
      </c>
      <c r="N599" s="43"/>
    </row>
    <row r="600" spans="1:14">
      <c r="A600" s="43" t="s">
        <v>128</v>
      </c>
      <c r="B600" s="188">
        <v>48865.330999999998</v>
      </c>
      <c r="C600" s="188">
        <v>47362.758000000002</v>
      </c>
      <c r="D600" s="188">
        <v>43032.368999999999</v>
      </c>
      <c r="E600" s="188">
        <v>40958.567000000003</v>
      </c>
      <c r="F600" s="188">
        <v>43730.514000000003</v>
      </c>
      <c r="G600" s="188">
        <v>46551.754999999997</v>
      </c>
      <c r="N600" s="43"/>
    </row>
    <row r="601" spans="1:14">
      <c r="A601" s="43" t="s">
        <v>129</v>
      </c>
      <c r="B601" s="188">
        <v>55998.694000000003</v>
      </c>
      <c r="C601" s="188">
        <v>54713.267999999996</v>
      </c>
      <c r="D601" s="188">
        <v>51146.749000000003</v>
      </c>
      <c r="E601" s="188">
        <v>51850.760999999999</v>
      </c>
      <c r="F601" s="188">
        <v>53406.349000000002</v>
      </c>
      <c r="G601" s="188">
        <v>58706.991000000002</v>
      </c>
      <c r="N601" s="43"/>
    </row>
    <row r="602" spans="1:14">
      <c r="A602" s="43" t="s">
        <v>130</v>
      </c>
      <c r="B602" s="188">
        <v>62318.192999999999</v>
      </c>
      <c r="C602" s="188">
        <v>62893.169000000002</v>
      </c>
      <c r="D602" s="188">
        <v>61528.633000000002</v>
      </c>
      <c r="E602" s="188">
        <v>61463.076000000001</v>
      </c>
      <c r="F602" s="188">
        <v>67568.569000000003</v>
      </c>
      <c r="G602" s="188">
        <v>70741.478000000003</v>
      </c>
      <c r="N602" s="43"/>
    </row>
    <row r="603" spans="1:14">
      <c r="A603" s="43" t="s">
        <v>131</v>
      </c>
      <c r="B603" s="188">
        <v>85922.426999999996</v>
      </c>
      <c r="C603" s="188">
        <v>89248.606</v>
      </c>
      <c r="D603" s="188">
        <v>91511.373999999996</v>
      </c>
      <c r="E603" s="188">
        <v>96901.372000000003</v>
      </c>
      <c r="F603" s="188">
        <v>101705.21</v>
      </c>
      <c r="G603" s="188">
        <v>106933.702</v>
      </c>
      <c r="N603" s="43"/>
    </row>
    <row r="604" spans="1:14">
      <c r="A604" s="43" t="s">
        <v>167</v>
      </c>
      <c r="N604" s="43"/>
    </row>
    <row r="605" spans="1:14">
      <c r="A605" s="43" t="s">
        <v>166</v>
      </c>
      <c r="B605" s="188">
        <v>24650.043000000001</v>
      </c>
      <c r="C605" s="188">
        <v>23972.028999999999</v>
      </c>
      <c r="D605" s="188">
        <v>22338.164000000001</v>
      </c>
      <c r="E605" s="188">
        <v>22669.878000000001</v>
      </c>
      <c r="F605" s="188">
        <v>20908.405999999999</v>
      </c>
      <c r="G605" s="188">
        <v>23382.988000000001</v>
      </c>
      <c r="N605" s="43"/>
    </row>
    <row r="606" spans="1:14">
      <c r="A606" s="43" t="s">
        <v>125</v>
      </c>
      <c r="B606" s="188">
        <v>34584.701999999997</v>
      </c>
      <c r="C606" s="188">
        <v>31085.776999999998</v>
      </c>
      <c r="D606" s="188">
        <v>29648.958999999999</v>
      </c>
      <c r="E606" s="188">
        <v>30229.093000000001</v>
      </c>
      <c r="F606" s="188">
        <v>33133.671999999999</v>
      </c>
      <c r="G606" s="188">
        <v>36063.434999999998</v>
      </c>
      <c r="N606" s="43"/>
    </row>
    <row r="607" spans="1:14">
      <c r="A607" s="43" t="s">
        <v>126</v>
      </c>
      <c r="B607" s="188">
        <v>42888.226999999999</v>
      </c>
      <c r="C607" s="188">
        <v>43608.430999999997</v>
      </c>
      <c r="D607" s="188">
        <v>40251.101000000002</v>
      </c>
      <c r="E607" s="188">
        <v>37326.625999999997</v>
      </c>
      <c r="F607" s="188">
        <v>37328.550999999999</v>
      </c>
      <c r="G607" s="188">
        <v>40416.057999999997</v>
      </c>
      <c r="N607" s="43"/>
    </row>
    <row r="608" spans="1:14">
      <c r="A608" s="43" t="s">
        <v>127</v>
      </c>
      <c r="B608" s="188">
        <v>41616.357000000004</v>
      </c>
      <c r="C608" s="188">
        <v>42360.845000000001</v>
      </c>
      <c r="D608" s="188">
        <v>40460.910000000003</v>
      </c>
      <c r="E608" s="188">
        <v>38026.612000000001</v>
      </c>
      <c r="F608" s="188">
        <v>41683.752999999997</v>
      </c>
      <c r="G608" s="188">
        <v>45284.593000000001</v>
      </c>
      <c r="N608" s="43"/>
    </row>
    <row r="609" spans="1:14">
      <c r="A609" s="43" t="s">
        <v>128</v>
      </c>
      <c r="B609" s="188">
        <v>47712.959000000003</v>
      </c>
      <c r="C609" s="188">
        <v>47110.61</v>
      </c>
      <c r="D609" s="188">
        <v>43279.209000000003</v>
      </c>
      <c r="E609" s="188">
        <v>44175.834999999999</v>
      </c>
      <c r="F609" s="188">
        <v>47938.089</v>
      </c>
      <c r="G609" s="188">
        <v>51420.345000000001</v>
      </c>
      <c r="N609" s="43"/>
    </row>
    <row r="610" spans="1:14">
      <c r="A610" s="43" t="s">
        <v>129</v>
      </c>
      <c r="B610" s="188">
        <v>53212.341</v>
      </c>
      <c r="C610" s="188">
        <v>51065.601000000002</v>
      </c>
      <c r="D610" s="188">
        <v>48602.432999999997</v>
      </c>
      <c r="E610" s="188">
        <v>49782.95</v>
      </c>
      <c r="F610" s="188">
        <v>53141.233</v>
      </c>
      <c r="G610" s="188">
        <v>57097.22</v>
      </c>
      <c r="N610" s="43"/>
    </row>
    <row r="611" spans="1:14">
      <c r="A611" s="43" t="s">
        <v>130</v>
      </c>
      <c r="B611" s="188">
        <v>60440.303999999996</v>
      </c>
      <c r="C611" s="188">
        <v>57003.9</v>
      </c>
      <c r="D611" s="188">
        <v>55297.476999999999</v>
      </c>
      <c r="E611" s="188">
        <v>57780.913</v>
      </c>
      <c r="F611" s="188">
        <v>61342.17</v>
      </c>
      <c r="G611" s="188">
        <v>66165.028999999995</v>
      </c>
      <c r="N611" s="43"/>
    </row>
    <row r="612" spans="1:14">
      <c r="A612" s="43" t="s">
        <v>131</v>
      </c>
      <c r="B612" s="188">
        <v>82627.024000000005</v>
      </c>
      <c r="C612" s="188">
        <v>87153.452000000005</v>
      </c>
      <c r="D612" s="188">
        <v>89280.553</v>
      </c>
      <c r="E612" s="188">
        <v>94383.695000000007</v>
      </c>
      <c r="F612" s="188">
        <v>99510.683999999994</v>
      </c>
      <c r="G612" s="188">
        <v>104463.226</v>
      </c>
      <c r="N612" s="43"/>
    </row>
    <row r="613" spans="1:14">
      <c r="A613" s="43" t="s">
        <v>168</v>
      </c>
      <c r="N613" s="43"/>
    </row>
    <row r="614" spans="1:14">
      <c r="A614" s="43" t="s">
        <v>169</v>
      </c>
      <c r="B614" s="188">
        <v>10057.948</v>
      </c>
      <c r="C614" s="188">
        <v>10386.199000000001</v>
      </c>
      <c r="D614" s="188">
        <v>10216.002</v>
      </c>
      <c r="E614" s="188">
        <v>9744.6190000000006</v>
      </c>
      <c r="F614" s="188">
        <v>9836.8430000000008</v>
      </c>
      <c r="G614" s="188">
        <v>10232.147000000001</v>
      </c>
      <c r="N614" s="43"/>
    </row>
    <row r="615" spans="1:14">
      <c r="A615" s="43" t="s">
        <v>17</v>
      </c>
      <c r="B615" s="188">
        <v>25792.813999999998</v>
      </c>
      <c r="C615" s="188">
        <v>27191.117999999999</v>
      </c>
      <c r="D615" s="188">
        <v>27344.998</v>
      </c>
      <c r="E615" s="188">
        <v>27273.161</v>
      </c>
      <c r="F615" s="188">
        <v>28668.258000000002</v>
      </c>
      <c r="G615" s="188">
        <v>30916.003000000001</v>
      </c>
      <c r="N615" s="43"/>
    </row>
    <row r="616" spans="1:14">
      <c r="A616" s="43" t="s">
        <v>18</v>
      </c>
      <c r="B616" s="188">
        <v>42781.470999999998</v>
      </c>
      <c r="C616" s="188">
        <v>44979.555999999997</v>
      </c>
      <c r="D616" s="188">
        <v>45500.283000000003</v>
      </c>
      <c r="E616" s="188">
        <v>45945.427000000003</v>
      </c>
      <c r="F616" s="188">
        <v>49063.595999999998</v>
      </c>
      <c r="G616" s="188">
        <v>52901.21</v>
      </c>
      <c r="N616" s="43"/>
    </row>
    <row r="617" spans="1:14">
      <c r="A617" s="43" t="s">
        <v>19</v>
      </c>
      <c r="B617" s="188">
        <v>67645.884000000005</v>
      </c>
      <c r="C617" s="188">
        <v>71703.608999999997</v>
      </c>
      <c r="D617" s="188">
        <v>73499.726999999999</v>
      </c>
      <c r="E617" s="188">
        <v>75779.807000000001</v>
      </c>
      <c r="F617" s="188">
        <v>81335.706000000006</v>
      </c>
      <c r="G617" s="188">
        <v>86445.373999999996</v>
      </c>
      <c r="N617" s="43"/>
    </row>
    <row r="618" spans="1:14">
      <c r="A618" s="43" t="s">
        <v>170</v>
      </c>
      <c r="B618" s="188">
        <v>173237.80799999999</v>
      </c>
      <c r="C618" s="188">
        <v>188286.47399999999</v>
      </c>
      <c r="D618" s="188">
        <v>195591.916</v>
      </c>
      <c r="E618" s="188">
        <v>208847.46400000001</v>
      </c>
      <c r="F618" s="188">
        <v>216461.22899999999</v>
      </c>
      <c r="G618" s="188">
        <v>225569.538</v>
      </c>
      <c r="N618" s="43"/>
    </row>
    <row r="619" spans="1:14">
      <c r="A619" s="43" t="s">
        <v>171</v>
      </c>
      <c r="N619" s="43"/>
    </row>
    <row r="620" spans="1:14">
      <c r="A620" s="43" t="s">
        <v>169</v>
      </c>
      <c r="B620" s="188">
        <v>18268.486000000001</v>
      </c>
      <c r="C620" s="188">
        <v>17459.523000000001</v>
      </c>
      <c r="D620" s="188">
        <v>17199.262999999999</v>
      </c>
      <c r="E620" s="188">
        <v>17398.859</v>
      </c>
      <c r="F620" s="188">
        <v>18662.243999999999</v>
      </c>
      <c r="G620" s="188">
        <v>20057.651999999998</v>
      </c>
      <c r="N620" s="43"/>
    </row>
    <row r="621" spans="1:14">
      <c r="A621" s="43" t="s">
        <v>17</v>
      </c>
      <c r="B621" s="188">
        <v>38753.894</v>
      </c>
      <c r="C621" s="188">
        <v>37933.923000000003</v>
      </c>
      <c r="D621" s="188">
        <v>36033.828999999998</v>
      </c>
      <c r="E621" s="188">
        <v>36356.31</v>
      </c>
      <c r="F621" s="188">
        <v>37945.03</v>
      </c>
      <c r="G621" s="188">
        <v>40873.851999999999</v>
      </c>
      <c r="N621" s="43"/>
    </row>
    <row r="622" spans="1:14">
      <c r="A622" s="43" t="s">
        <v>18</v>
      </c>
      <c r="B622" s="188">
        <v>51583.101000000002</v>
      </c>
      <c r="C622" s="188">
        <v>53816.146999999997</v>
      </c>
      <c r="D622" s="188">
        <v>54534.917999999998</v>
      </c>
      <c r="E622" s="188">
        <v>54509.108999999997</v>
      </c>
      <c r="F622" s="188">
        <v>57294.044999999998</v>
      </c>
      <c r="G622" s="188">
        <v>61508.966</v>
      </c>
      <c r="N622" s="43"/>
    </row>
    <row r="623" spans="1:14">
      <c r="A623" s="43" t="s">
        <v>19</v>
      </c>
      <c r="B623" s="188">
        <v>72381.498999999996</v>
      </c>
      <c r="C623" s="188">
        <v>78849.307000000001</v>
      </c>
      <c r="D623" s="188">
        <v>80740.663</v>
      </c>
      <c r="E623" s="188">
        <v>82355.740000000005</v>
      </c>
      <c r="F623" s="188">
        <v>87785.216</v>
      </c>
      <c r="G623" s="188">
        <v>92114.566000000006</v>
      </c>
      <c r="N623" s="43"/>
    </row>
    <row r="624" spans="1:14">
      <c r="A624" s="43" t="s">
        <v>170</v>
      </c>
      <c r="B624" s="188">
        <v>138522.41399999999</v>
      </c>
      <c r="C624" s="188">
        <v>154474.29999999999</v>
      </c>
      <c r="D624" s="188">
        <v>163639.17199999999</v>
      </c>
      <c r="E624" s="188">
        <v>176969.21100000001</v>
      </c>
      <c r="F624" s="188">
        <v>183672.78200000001</v>
      </c>
      <c r="G624" s="188">
        <v>191503.405</v>
      </c>
      <c r="N624" s="43"/>
    </row>
    <row r="625" spans="1:14">
      <c r="A625" s="43" t="s">
        <v>527</v>
      </c>
      <c r="N625" s="43"/>
    </row>
    <row r="626" spans="1:14">
      <c r="A626" s="43" t="s">
        <v>172</v>
      </c>
      <c r="B626" s="188">
        <v>72732.656000000003</v>
      </c>
      <c r="C626" s="188">
        <v>78675.483999999997</v>
      </c>
      <c r="D626" s="188">
        <v>81365.404999999999</v>
      </c>
      <c r="E626" s="188">
        <v>86386.808999999994</v>
      </c>
      <c r="F626" s="188">
        <v>91163.035000000003</v>
      </c>
      <c r="G626" s="188">
        <v>96500.25</v>
      </c>
      <c r="N626" s="43"/>
    </row>
    <row r="627" spans="1:14">
      <c r="A627" s="43" t="s">
        <v>22</v>
      </c>
      <c r="B627" s="188">
        <v>28841.338</v>
      </c>
      <c r="C627" s="188">
        <v>28883.994999999999</v>
      </c>
      <c r="D627" s="188">
        <v>30398.957999999999</v>
      </c>
      <c r="E627" s="188">
        <v>32302.722000000002</v>
      </c>
      <c r="F627" s="188">
        <v>35467.224999999999</v>
      </c>
      <c r="G627" s="188">
        <v>37811.192000000003</v>
      </c>
      <c r="N627" s="43"/>
    </row>
    <row r="628" spans="1:14">
      <c r="A628" s="43" t="s">
        <v>173</v>
      </c>
      <c r="N628" s="43"/>
    </row>
    <row r="629" spans="1:14">
      <c r="A629" s="43" t="s">
        <v>174</v>
      </c>
      <c r="B629" s="188">
        <v>10553.741</v>
      </c>
      <c r="C629" s="188">
        <v>10093.486000000001</v>
      </c>
      <c r="D629" s="188">
        <v>9144.4380000000001</v>
      </c>
      <c r="E629" s="188">
        <v>8913.848</v>
      </c>
      <c r="F629" s="188">
        <v>7650.8410000000003</v>
      </c>
      <c r="G629" s="188">
        <v>8149.0630000000001</v>
      </c>
      <c r="N629" s="43"/>
    </row>
    <row r="630" spans="1:14">
      <c r="A630" s="43" t="s">
        <v>175</v>
      </c>
      <c r="B630" s="188">
        <v>24182.775000000001</v>
      </c>
      <c r="C630" s="188">
        <v>22193.705000000002</v>
      </c>
      <c r="D630" s="188">
        <v>22302.927</v>
      </c>
      <c r="E630" s="188">
        <v>21403.661</v>
      </c>
      <c r="F630" s="188">
        <v>21055.557000000001</v>
      </c>
      <c r="G630" s="188">
        <v>20058.802</v>
      </c>
      <c r="N630" s="43"/>
    </row>
    <row r="631" spans="1:14">
      <c r="A631" s="43" t="s">
        <v>176</v>
      </c>
      <c r="B631" s="188">
        <v>47893.237999999998</v>
      </c>
      <c r="C631" s="188">
        <v>44799.48</v>
      </c>
      <c r="D631" s="188">
        <v>43992.256999999998</v>
      </c>
      <c r="E631" s="188">
        <v>41908.345000000001</v>
      </c>
      <c r="F631" s="188">
        <v>41088.862999999998</v>
      </c>
      <c r="G631" s="188">
        <v>39399.184000000001</v>
      </c>
      <c r="N631" s="43"/>
    </row>
    <row r="632" spans="1:14">
      <c r="A632" s="43" t="s">
        <v>177</v>
      </c>
      <c r="B632" s="188">
        <v>105833.24400000001</v>
      </c>
      <c r="C632" s="188">
        <v>109697.999</v>
      </c>
      <c r="D632" s="188">
        <v>110720.886</v>
      </c>
      <c r="E632" s="188">
        <v>115491.599</v>
      </c>
      <c r="F632" s="188">
        <v>116044.034</v>
      </c>
      <c r="G632" s="188">
        <v>116587.149</v>
      </c>
      <c r="N632" s="43"/>
    </row>
    <row r="633" spans="1:14">
      <c r="A633" s="43" t="s">
        <v>528</v>
      </c>
      <c r="N633" s="43"/>
    </row>
    <row r="634" spans="1:14">
      <c r="A634" s="43" t="s">
        <v>178</v>
      </c>
      <c r="B634" s="188">
        <v>29263.91</v>
      </c>
      <c r="C634" s="188">
        <v>28010.701000000001</v>
      </c>
      <c r="D634" s="188">
        <v>27820.914000000001</v>
      </c>
      <c r="E634" s="188">
        <v>29605.808000000001</v>
      </c>
      <c r="F634" s="188">
        <v>31779.15</v>
      </c>
      <c r="G634" s="188">
        <v>34029.567999999999</v>
      </c>
      <c r="N634" s="43"/>
    </row>
    <row r="635" spans="1:14">
      <c r="A635" s="43" t="s">
        <v>179</v>
      </c>
      <c r="B635" s="188">
        <v>37812.885000000002</v>
      </c>
      <c r="C635" s="188">
        <v>37547.595000000001</v>
      </c>
      <c r="D635" s="188">
        <v>34368.892999999996</v>
      </c>
      <c r="E635" s="188">
        <v>31589.005000000001</v>
      </c>
      <c r="F635" s="188">
        <v>32090.406999999999</v>
      </c>
      <c r="G635" s="188">
        <v>33042.758000000002</v>
      </c>
      <c r="N635" s="43"/>
    </row>
    <row r="636" spans="1:14">
      <c r="A636" s="43" t="s">
        <v>180</v>
      </c>
      <c r="B636" s="188">
        <v>47822.252</v>
      </c>
      <c r="C636" s="188">
        <v>43154.461000000003</v>
      </c>
      <c r="D636" s="188">
        <v>43310.946000000004</v>
      </c>
      <c r="E636" s="188">
        <v>40654.107000000004</v>
      </c>
      <c r="F636" s="188">
        <v>40524.728000000003</v>
      </c>
      <c r="G636" s="188">
        <v>41587.696000000004</v>
      </c>
      <c r="N636" s="43"/>
    </row>
    <row r="637" spans="1:14">
      <c r="A637" s="43" t="s">
        <v>181</v>
      </c>
      <c r="B637" s="188">
        <v>93836.668999999994</v>
      </c>
      <c r="C637" s="188">
        <v>97113.581999999995</v>
      </c>
      <c r="D637" s="188">
        <v>98147.198999999993</v>
      </c>
      <c r="E637" s="188">
        <v>102339.912</v>
      </c>
      <c r="F637" s="188">
        <v>105447.041</v>
      </c>
      <c r="G637" s="188">
        <v>109142.304</v>
      </c>
      <c r="N637" s="43"/>
    </row>
    <row r="638" spans="1:14">
      <c r="A638" s="43" t="s">
        <v>529</v>
      </c>
      <c r="N638" s="43"/>
    </row>
    <row r="639" spans="1:14">
      <c r="A639" s="43" t="s">
        <v>178</v>
      </c>
      <c r="B639" s="188">
        <v>13653.53</v>
      </c>
      <c r="C639" s="188">
        <v>13657.187</v>
      </c>
      <c r="D639" s="188">
        <v>14159.583000000001</v>
      </c>
      <c r="E639" s="188">
        <v>15567.294</v>
      </c>
      <c r="F639" s="188">
        <v>16948.838</v>
      </c>
      <c r="G639" s="188">
        <v>18521.263999999999</v>
      </c>
      <c r="N639" s="43"/>
    </row>
    <row r="640" spans="1:14">
      <c r="A640" s="43" t="s">
        <v>179</v>
      </c>
      <c r="B640" s="188">
        <v>24602.788</v>
      </c>
      <c r="C640" s="188">
        <v>26323.864000000001</v>
      </c>
      <c r="D640" s="188">
        <v>27142.815999999999</v>
      </c>
      <c r="E640" s="188">
        <v>26640.37</v>
      </c>
      <c r="F640" s="188">
        <v>29611.822</v>
      </c>
      <c r="G640" s="188">
        <v>32198.976999999999</v>
      </c>
      <c r="N640" s="43"/>
    </row>
    <row r="641" spans="1:14">
      <c r="A641" s="43" t="s">
        <v>180</v>
      </c>
      <c r="B641" s="188">
        <v>35221.745000000003</v>
      </c>
      <c r="C641" s="188">
        <v>36040.258000000002</v>
      </c>
      <c r="D641" s="188">
        <v>36091.618999999999</v>
      </c>
      <c r="E641" s="188">
        <v>36953.392</v>
      </c>
      <c r="F641" s="188">
        <v>38999.385000000002</v>
      </c>
      <c r="G641" s="188">
        <v>40648.322</v>
      </c>
      <c r="N641" s="43"/>
    </row>
    <row r="642" spans="1:14">
      <c r="A642" s="43" t="s">
        <v>181</v>
      </c>
      <c r="B642" s="188">
        <v>89439.653000000006</v>
      </c>
      <c r="C642" s="188">
        <v>93347.96</v>
      </c>
      <c r="D642" s="188">
        <v>94509.07</v>
      </c>
      <c r="E642" s="188">
        <v>98039.308999999994</v>
      </c>
      <c r="F642" s="188">
        <v>100327.719</v>
      </c>
      <c r="G642" s="188">
        <v>103329.508</v>
      </c>
      <c r="N642" s="43"/>
    </row>
    <row r="643" spans="1:14">
      <c r="A643" s="43" t="s">
        <v>530</v>
      </c>
      <c r="N643" s="43"/>
    </row>
    <row r="644" spans="1:14">
      <c r="A644" s="43" t="s">
        <v>178</v>
      </c>
      <c r="B644" s="188">
        <v>12483.43</v>
      </c>
      <c r="C644" s="188">
        <v>11508.867</v>
      </c>
      <c r="D644" s="188">
        <v>11863.28</v>
      </c>
      <c r="E644" s="188">
        <v>12591.599</v>
      </c>
      <c r="F644" s="188">
        <v>13544.519</v>
      </c>
      <c r="G644" s="188">
        <v>15123.427</v>
      </c>
      <c r="N644" s="43"/>
    </row>
    <row r="645" spans="1:14">
      <c r="A645" s="43" t="s">
        <v>179</v>
      </c>
      <c r="B645" s="188">
        <v>18513.955000000002</v>
      </c>
      <c r="C645" s="188">
        <v>18602.2</v>
      </c>
      <c r="D645" s="188">
        <v>17620.904999999999</v>
      </c>
      <c r="E645" s="188">
        <v>17390.825000000001</v>
      </c>
      <c r="F645" s="188">
        <v>18474.469000000001</v>
      </c>
      <c r="G645" s="188">
        <v>19339.275000000001</v>
      </c>
      <c r="N645" s="43"/>
    </row>
    <row r="646" spans="1:14">
      <c r="A646" s="43" t="s">
        <v>180</v>
      </c>
      <c r="B646" s="188">
        <v>24575.473000000002</v>
      </c>
      <c r="C646" s="188">
        <v>23380.187000000002</v>
      </c>
      <c r="D646" s="188">
        <v>22245.098000000002</v>
      </c>
      <c r="E646" s="188">
        <v>22621.177</v>
      </c>
      <c r="F646" s="188">
        <v>23220.205000000002</v>
      </c>
      <c r="G646" s="188">
        <v>24251.512999999999</v>
      </c>
      <c r="N646" s="43"/>
    </row>
    <row r="647" spans="1:14">
      <c r="A647" s="43" t="s">
        <v>181</v>
      </c>
      <c r="B647" s="188">
        <v>80867.966</v>
      </c>
      <c r="C647" s="188">
        <v>83523.365999999995</v>
      </c>
      <c r="D647" s="188">
        <v>84488.289000000004</v>
      </c>
      <c r="E647" s="188">
        <v>87627.457999999999</v>
      </c>
      <c r="F647" s="188">
        <v>90441.945999999996</v>
      </c>
      <c r="G647" s="188">
        <v>94110.645000000004</v>
      </c>
      <c r="N647" s="43"/>
    </row>
    <row r="648" spans="1:14">
      <c r="A648" s="43" t="s">
        <v>621</v>
      </c>
      <c r="B648" s="188" t="s">
        <v>143</v>
      </c>
      <c r="C648" s="188" t="s">
        <v>144</v>
      </c>
      <c r="D648" s="188" t="s">
        <v>144</v>
      </c>
      <c r="E648" s="188" t="s">
        <v>144</v>
      </c>
      <c r="F648" s="188" t="s">
        <v>144</v>
      </c>
      <c r="G648" s="188" t="s">
        <v>144</v>
      </c>
      <c r="H648" s="188" t="s">
        <v>225</v>
      </c>
      <c r="N648" s="43"/>
    </row>
    <row r="649" spans="1:14">
      <c r="A649" s="43" t="s">
        <v>618</v>
      </c>
      <c r="B649" s="188" t="s">
        <v>619</v>
      </c>
      <c r="K649" s="188" t="s">
        <v>629</v>
      </c>
      <c r="N649" s="43"/>
    </row>
    <row r="650" spans="1:14">
      <c r="A650" s="43" t="s">
        <v>142</v>
      </c>
      <c r="N650" s="43"/>
    </row>
    <row r="652" spans="1:14">
      <c r="A652" s="43" t="s">
        <v>621</v>
      </c>
      <c r="B652" s="188" t="s">
        <v>143</v>
      </c>
      <c r="C652" s="188" t="s">
        <v>144</v>
      </c>
      <c r="D652" s="188" t="s">
        <v>144</v>
      </c>
      <c r="E652" s="188" t="s">
        <v>144</v>
      </c>
      <c r="F652" s="188" t="s">
        <v>144</v>
      </c>
      <c r="G652" s="188" t="s">
        <v>144</v>
      </c>
      <c r="H652" s="188" t="s">
        <v>225</v>
      </c>
      <c r="N652" s="43"/>
    </row>
    <row r="653" spans="1:14">
      <c r="A653" s="43" t="s">
        <v>535</v>
      </c>
      <c r="D653" s="188" t="s">
        <v>146</v>
      </c>
      <c r="E653" s="188" t="s">
        <v>147</v>
      </c>
      <c r="N653" s="43"/>
    </row>
    <row r="654" spans="1:14">
      <c r="B654" s="188" t="s">
        <v>143</v>
      </c>
      <c r="C654" s="188" t="s">
        <v>144</v>
      </c>
      <c r="D654" s="188" t="s">
        <v>144</v>
      </c>
      <c r="E654" s="188" t="s">
        <v>144</v>
      </c>
      <c r="F654" s="188" t="s">
        <v>144</v>
      </c>
      <c r="G654" s="188" t="s">
        <v>144</v>
      </c>
    </row>
    <row r="655" spans="1:14">
      <c r="B655" s="188">
        <v>2015</v>
      </c>
      <c r="C655" s="188">
        <v>2025</v>
      </c>
      <c r="D655" s="188">
        <v>2035</v>
      </c>
      <c r="E655" s="188">
        <v>2045</v>
      </c>
      <c r="F655" s="188">
        <v>2055</v>
      </c>
      <c r="G655" s="188">
        <v>2065</v>
      </c>
    </row>
    <row r="656" spans="1:14">
      <c r="B656" s="188" t="s">
        <v>143</v>
      </c>
      <c r="C656" s="188" t="s">
        <v>148</v>
      </c>
      <c r="D656" s="188" t="s">
        <v>148</v>
      </c>
      <c r="E656" s="188" t="s">
        <v>148</v>
      </c>
      <c r="F656" s="188" t="s">
        <v>148</v>
      </c>
      <c r="G656" s="188" t="s">
        <v>148</v>
      </c>
    </row>
    <row r="657" spans="1:14">
      <c r="B657" s="188" t="s">
        <v>532</v>
      </c>
      <c r="C657" s="188" t="s">
        <v>532</v>
      </c>
      <c r="D657" s="188" t="s">
        <v>532</v>
      </c>
      <c r="E657" s="188" t="s">
        <v>532</v>
      </c>
      <c r="F657" s="188" t="s">
        <v>532</v>
      </c>
      <c r="G657" s="188" t="s">
        <v>532</v>
      </c>
    </row>
    <row r="658" spans="1:14">
      <c r="B658" s="188" t="s">
        <v>290</v>
      </c>
      <c r="C658" s="188" t="s">
        <v>290</v>
      </c>
      <c r="D658" s="188" t="s">
        <v>290</v>
      </c>
      <c r="E658" s="188" t="s">
        <v>290</v>
      </c>
      <c r="F658" s="188" t="s">
        <v>290</v>
      </c>
      <c r="G658" s="188" t="s">
        <v>290</v>
      </c>
    </row>
    <row r="659" spans="1:14">
      <c r="B659" s="188" t="s">
        <v>301</v>
      </c>
      <c r="C659" s="188" t="s">
        <v>301</v>
      </c>
      <c r="D659" s="188" t="s">
        <v>301</v>
      </c>
      <c r="E659" s="188" t="s">
        <v>301</v>
      </c>
      <c r="F659" s="188" t="s">
        <v>301</v>
      </c>
      <c r="G659" s="188" t="s">
        <v>301</v>
      </c>
    </row>
    <row r="660" spans="1:14">
      <c r="B660" s="188" t="s">
        <v>284</v>
      </c>
      <c r="C660" s="188" t="s">
        <v>284</v>
      </c>
      <c r="D660" s="188" t="s">
        <v>284</v>
      </c>
      <c r="E660" s="188" t="s">
        <v>284</v>
      </c>
      <c r="F660" s="188" t="s">
        <v>284</v>
      </c>
      <c r="G660" s="188" t="s">
        <v>284</v>
      </c>
    </row>
    <row r="661" spans="1:14">
      <c r="B661" s="188" t="s">
        <v>143</v>
      </c>
      <c r="C661" s="188" t="s">
        <v>148</v>
      </c>
      <c r="D661" s="188" t="s">
        <v>148</v>
      </c>
      <c r="E661" s="188" t="s">
        <v>148</v>
      </c>
      <c r="F661" s="188" t="s">
        <v>148</v>
      </c>
      <c r="G661" s="188" t="s">
        <v>148</v>
      </c>
    </row>
    <row r="662" spans="1:14">
      <c r="B662" s="188" t="s">
        <v>33</v>
      </c>
      <c r="C662" s="188" t="s">
        <v>33</v>
      </c>
      <c r="D662" s="188" t="s">
        <v>33</v>
      </c>
      <c r="E662" s="188" t="s">
        <v>33</v>
      </c>
      <c r="F662" s="188" t="s">
        <v>33</v>
      </c>
      <c r="G662" s="188" t="s">
        <v>33</v>
      </c>
    </row>
    <row r="663" spans="1:14">
      <c r="A663" s="43" t="s">
        <v>622</v>
      </c>
      <c r="B663" s="188" t="s">
        <v>143</v>
      </c>
      <c r="C663" s="188" t="s">
        <v>148</v>
      </c>
      <c r="D663" s="188" t="s">
        <v>148</v>
      </c>
      <c r="E663" s="188" t="s">
        <v>148</v>
      </c>
      <c r="F663" s="188" t="s">
        <v>148</v>
      </c>
      <c r="G663" s="188" t="s">
        <v>148</v>
      </c>
      <c r="N663" s="43"/>
    </row>
    <row r="664" spans="1:14">
      <c r="A664" s="43" t="s">
        <v>0</v>
      </c>
      <c r="B664" s="188">
        <v>38395.370000000003</v>
      </c>
      <c r="C664" s="188">
        <v>40921.516000000003</v>
      </c>
      <c r="D664" s="188">
        <v>42521.006000000001</v>
      </c>
      <c r="E664" s="188">
        <v>44807.364000000001</v>
      </c>
      <c r="F664" s="188">
        <v>49321.292000000001</v>
      </c>
      <c r="G664" s="188">
        <v>53411.296999999999</v>
      </c>
      <c r="N664" s="43"/>
    </row>
    <row r="665" spans="1:14">
      <c r="A665" s="43" t="s">
        <v>151</v>
      </c>
      <c r="N665" s="43"/>
    </row>
    <row r="666" spans="1:14">
      <c r="A666" s="43" t="s">
        <v>2</v>
      </c>
      <c r="B666" s="188">
        <v>42097.805</v>
      </c>
      <c r="C666" s="188">
        <v>41554.224999999999</v>
      </c>
      <c r="D666" s="188">
        <v>46292.470999999998</v>
      </c>
      <c r="E666" s="188">
        <v>49040.972999999998</v>
      </c>
      <c r="F666" s="188">
        <v>55265.16</v>
      </c>
      <c r="G666" s="188">
        <v>59772.767</v>
      </c>
      <c r="N666" s="43"/>
    </row>
    <row r="667" spans="1:14">
      <c r="A667" s="43" t="s">
        <v>3</v>
      </c>
      <c r="B667" s="188">
        <v>42327.646000000001</v>
      </c>
      <c r="C667" s="188">
        <v>45596.017999999996</v>
      </c>
      <c r="D667" s="188">
        <v>44318.832999999999</v>
      </c>
      <c r="E667" s="188">
        <v>50490.521999999997</v>
      </c>
      <c r="F667" s="188">
        <v>53435.786999999997</v>
      </c>
      <c r="G667" s="188">
        <v>59823.62</v>
      </c>
      <c r="N667" s="43"/>
    </row>
    <row r="668" spans="1:14">
      <c r="A668" s="43" t="s">
        <v>4</v>
      </c>
      <c r="B668" s="188">
        <v>35680.048999999999</v>
      </c>
      <c r="C668" s="188">
        <v>41261.892999999996</v>
      </c>
      <c r="D668" s="188">
        <v>39718.402000000002</v>
      </c>
      <c r="E668" s="188">
        <v>45471.523000000001</v>
      </c>
      <c r="F668" s="188">
        <v>47376.521000000001</v>
      </c>
      <c r="G668" s="188">
        <v>52426.485999999997</v>
      </c>
      <c r="N668" s="43"/>
    </row>
    <row r="669" spans="1:14">
      <c r="A669" s="43" t="s">
        <v>5</v>
      </c>
      <c r="B669" s="188">
        <v>31678.129000000001</v>
      </c>
      <c r="C669" s="188">
        <v>37054.305999999997</v>
      </c>
      <c r="D669" s="188">
        <v>40643.739000000001</v>
      </c>
      <c r="E669" s="188">
        <v>38496.025000000001</v>
      </c>
      <c r="F669" s="188">
        <v>44747.275999999998</v>
      </c>
      <c r="G669" s="188">
        <v>46504.33</v>
      </c>
      <c r="N669" s="43"/>
    </row>
    <row r="670" spans="1:14">
      <c r="A670" s="43" t="s">
        <v>6</v>
      </c>
      <c r="B670" s="188">
        <v>23494.574000000001</v>
      </c>
      <c r="C670" s="188">
        <v>30410.616999999998</v>
      </c>
      <c r="D670" s="188">
        <v>34995.864999999998</v>
      </c>
      <c r="E670" s="188">
        <v>35368.006000000001</v>
      </c>
      <c r="F670" s="188">
        <v>38059.396000000001</v>
      </c>
      <c r="G670" s="188">
        <v>39949.396999999997</v>
      </c>
      <c r="N670" s="43"/>
    </row>
    <row r="671" spans="1:14">
      <c r="A671" s="43" t="s">
        <v>8</v>
      </c>
      <c r="N671" s="43"/>
    </row>
    <row r="672" spans="1:14">
      <c r="A672" s="43" t="s">
        <v>9</v>
      </c>
      <c r="B672" s="188">
        <v>35467.523999999998</v>
      </c>
      <c r="C672" s="188">
        <v>39558.841999999997</v>
      </c>
      <c r="D672" s="188">
        <v>40998.618999999999</v>
      </c>
      <c r="E672" s="188">
        <v>42779.184999999998</v>
      </c>
      <c r="F672" s="188">
        <v>46912.277999999998</v>
      </c>
      <c r="G672" s="188">
        <v>51446.928</v>
      </c>
      <c r="N672" s="43"/>
    </row>
    <row r="673" spans="1:14">
      <c r="A673" s="43" t="s">
        <v>8</v>
      </c>
      <c r="B673" s="188">
        <v>41937.79</v>
      </c>
      <c r="C673" s="188">
        <v>42509.737000000001</v>
      </c>
      <c r="D673" s="188">
        <v>44261.17</v>
      </c>
      <c r="E673" s="188">
        <v>47118.81</v>
      </c>
      <c r="F673" s="188">
        <v>52035.616000000002</v>
      </c>
      <c r="G673" s="188">
        <v>55634.925999999999</v>
      </c>
      <c r="N673" s="43"/>
    </row>
    <row r="674" spans="1:14">
      <c r="A674" s="43" t="s">
        <v>152</v>
      </c>
      <c r="N674" s="43"/>
    </row>
    <row r="675" spans="1:14">
      <c r="A675" s="43" t="s">
        <v>153</v>
      </c>
      <c r="B675" s="188">
        <v>18360.240000000002</v>
      </c>
      <c r="C675" s="188">
        <v>18177.991000000002</v>
      </c>
      <c r="D675" s="188">
        <v>19499.870999999999</v>
      </c>
      <c r="E675" s="188">
        <v>19980.019</v>
      </c>
      <c r="F675" s="188">
        <v>22096.048999999999</v>
      </c>
      <c r="G675" s="188">
        <v>23952.79</v>
      </c>
      <c r="N675" s="43"/>
    </row>
    <row r="676" spans="1:14">
      <c r="A676" s="43" t="s">
        <v>154</v>
      </c>
      <c r="B676" s="188">
        <v>31231.314999999999</v>
      </c>
      <c r="C676" s="188">
        <v>32770.226999999999</v>
      </c>
      <c r="D676" s="188">
        <v>33649.368999999999</v>
      </c>
      <c r="E676" s="188">
        <v>36392.567999999999</v>
      </c>
      <c r="F676" s="188">
        <v>39736.201999999997</v>
      </c>
      <c r="G676" s="188">
        <v>42854.709000000003</v>
      </c>
      <c r="N676" s="43"/>
    </row>
    <row r="677" spans="1:14">
      <c r="A677" s="43" t="s">
        <v>155</v>
      </c>
      <c r="B677" s="188">
        <v>42656.731</v>
      </c>
      <c r="C677" s="188">
        <v>44165.248</v>
      </c>
      <c r="D677" s="188">
        <v>43949.696000000004</v>
      </c>
      <c r="E677" s="188">
        <v>44568.873</v>
      </c>
      <c r="F677" s="188">
        <v>49760.14</v>
      </c>
      <c r="G677" s="188">
        <v>52869.574000000001</v>
      </c>
      <c r="N677" s="43"/>
    </row>
    <row r="678" spans="1:14">
      <c r="A678" s="43" t="s">
        <v>156</v>
      </c>
      <c r="B678" s="188">
        <v>57183.976999999999</v>
      </c>
      <c r="C678" s="188">
        <v>58702.949000000001</v>
      </c>
      <c r="D678" s="188">
        <v>59590.66</v>
      </c>
      <c r="E678" s="188">
        <v>61640.756999999998</v>
      </c>
      <c r="F678" s="188">
        <v>65799.467000000004</v>
      </c>
      <c r="G678" s="188">
        <v>70309.263000000006</v>
      </c>
      <c r="N678" s="43"/>
    </row>
    <row r="679" spans="1:14">
      <c r="A679" s="43" t="s">
        <v>157</v>
      </c>
      <c r="N679" s="43"/>
    </row>
    <row r="680" spans="1:14">
      <c r="A680" s="43" t="s">
        <v>158</v>
      </c>
      <c r="B680" s="188">
        <v>42513.767999999996</v>
      </c>
      <c r="C680" s="188">
        <v>45735.48</v>
      </c>
      <c r="D680" s="188">
        <v>47650.682999999997</v>
      </c>
      <c r="E680" s="188">
        <v>50633.133000000002</v>
      </c>
      <c r="F680" s="188">
        <v>56268.548000000003</v>
      </c>
      <c r="G680" s="188">
        <v>60928.732000000004</v>
      </c>
      <c r="N680" s="43"/>
    </row>
    <row r="681" spans="1:14">
      <c r="A681" s="43" t="s">
        <v>159</v>
      </c>
      <c r="B681" s="188">
        <v>27261.465</v>
      </c>
      <c r="C681" s="188">
        <v>30152.826000000001</v>
      </c>
      <c r="D681" s="188">
        <v>32035.887999999999</v>
      </c>
      <c r="E681" s="188">
        <v>34277.784</v>
      </c>
      <c r="F681" s="188">
        <v>37699.336000000003</v>
      </c>
      <c r="G681" s="188">
        <v>41843.360000000001</v>
      </c>
      <c r="N681" s="43"/>
    </row>
    <row r="682" spans="1:14">
      <c r="A682" s="43" t="s">
        <v>160</v>
      </c>
      <c r="B682" s="188">
        <v>21706.906999999999</v>
      </c>
      <c r="C682" s="188">
        <v>24259.952000000001</v>
      </c>
      <c r="D682" s="188">
        <v>28479.147000000001</v>
      </c>
      <c r="E682" s="188">
        <v>32434.23</v>
      </c>
      <c r="F682" s="188">
        <v>38132.133000000002</v>
      </c>
      <c r="G682" s="188">
        <v>43217.796999999999</v>
      </c>
      <c r="N682" s="43"/>
    </row>
    <row r="683" spans="1:14">
      <c r="A683" s="43" t="s">
        <v>161</v>
      </c>
      <c r="B683" s="188">
        <v>30969.244999999999</v>
      </c>
      <c r="C683" s="188">
        <v>34818.387999999999</v>
      </c>
      <c r="D683" s="188">
        <v>38623.374000000003</v>
      </c>
      <c r="E683" s="188">
        <v>41818.093000000001</v>
      </c>
      <c r="F683" s="188">
        <v>44603.245999999999</v>
      </c>
      <c r="G683" s="188">
        <v>49126.273999999998</v>
      </c>
      <c r="N683" s="43"/>
    </row>
    <row r="684" spans="1:14">
      <c r="A684" s="43" t="s">
        <v>162</v>
      </c>
      <c r="N684" s="43"/>
    </row>
    <row r="685" spans="1:14">
      <c r="A685" s="43" t="s">
        <v>14</v>
      </c>
      <c r="B685" s="188">
        <v>45408.499000000003</v>
      </c>
      <c r="C685" s="188">
        <v>47247.074999999997</v>
      </c>
      <c r="D685" s="188">
        <v>48630.667999999998</v>
      </c>
      <c r="E685" s="188">
        <v>52466.881999999998</v>
      </c>
      <c r="F685" s="188">
        <v>58394.822999999997</v>
      </c>
      <c r="G685" s="188">
        <v>63625.633000000002</v>
      </c>
      <c r="N685" s="43"/>
    </row>
    <row r="686" spans="1:14">
      <c r="A686" s="43" t="s">
        <v>163</v>
      </c>
      <c r="B686" s="188">
        <v>28768.506000000001</v>
      </c>
      <c r="C686" s="188">
        <v>33877.074000000001</v>
      </c>
      <c r="D686" s="188">
        <v>36703.232000000004</v>
      </c>
      <c r="E686" s="188">
        <v>38019.849000000002</v>
      </c>
      <c r="F686" s="188">
        <v>40227.648000000001</v>
      </c>
      <c r="G686" s="188">
        <v>44668.228000000003</v>
      </c>
      <c r="N686" s="43"/>
    </row>
    <row r="687" spans="1:14">
      <c r="A687" s="43" t="s">
        <v>16</v>
      </c>
      <c r="B687" s="188">
        <v>29506.991999999998</v>
      </c>
      <c r="C687" s="188">
        <v>31301.59</v>
      </c>
      <c r="D687" s="188">
        <v>34316.758999999998</v>
      </c>
      <c r="E687" s="188">
        <v>36871.205999999998</v>
      </c>
      <c r="F687" s="188">
        <v>41299.588000000003</v>
      </c>
      <c r="G687" s="188">
        <v>42714.266000000003</v>
      </c>
      <c r="N687" s="43"/>
    </row>
    <row r="688" spans="1:14">
      <c r="A688" s="43" t="s">
        <v>164</v>
      </c>
      <c r="B688" s="188">
        <v>27178.397000000001</v>
      </c>
      <c r="C688" s="188">
        <v>30390.052</v>
      </c>
      <c r="D688" s="188">
        <v>32772.578999999998</v>
      </c>
      <c r="E688" s="188">
        <v>33163.24</v>
      </c>
      <c r="F688" s="188">
        <v>36197.773999999998</v>
      </c>
      <c r="G688" s="188">
        <v>38581.667000000001</v>
      </c>
      <c r="N688" s="43"/>
    </row>
    <row r="689" spans="1:14">
      <c r="A689" s="43" t="s">
        <v>165</v>
      </c>
      <c r="N689" s="43"/>
    </row>
    <row r="690" spans="1:14">
      <c r="A690" s="43" t="s">
        <v>166</v>
      </c>
      <c r="B690" s="188">
        <v>6438.2120000000004</v>
      </c>
      <c r="C690" s="188">
        <v>5983.1059999999998</v>
      </c>
      <c r="D690" s="188">
        <v>5972.0079999999998</v>
      </c>
      <c r="E690" s="188">
        <v>5567.3540000000003</v>
      </c>
      <c r="F690" s="188">
        <v>4745.6959999999999</v>
      </c>
      <c r="G690" s="188">
        <v>5139.5050000000001</v>
      </c>
      <c r="N690" s="43"/>
    </row>
    <row r="691" spans="1:14">
      <c r="A691" s="43" t="s">
        <v>125</v>
      </c>
      <c r="B691" s="188">
        <v>14982.867</v>
      </c>
      <c r="C691" s="188">
        <v>14381.414000000001</v>
      </c>
      <c r="D691" s="188">
        <v>13302.611000000001</v>
      </c>
      <c r="E691" s="188">
        <v>12818.199000000001</v>
      </c>
      <c r="F691" s="188">
        <v>14567.441000000001</v>
      </c>
      <c r="G691" s="188">
        <v>16079.099</v>
      </c>
      <c r="N691" s="43"/>
    </row>
    <row r="692" spans="1:14">
      <c r="A692" s="43" t="s">
        <v>126</v>
      </c>
      <c r="B692" s="188">
        <v>19485.73</v>
      </c>
      <c r="C692" s="188">
        <v>20335.546999999999</v>
      </c>
      <c r="D692" s="188">
        <v>18570.226999999999</v>
      </c>
      <c r="E692" s="188">
        <v>18204.542000000001</v>
      </c>
      <c r="F692" s="188">
        <v>20107.723999999998</v>
      </c>
      <c r="G692" s="188">
        <v>20580.524000000001</v>
      </c>
      <c r="N692" s="43"/>
    </row>
    <row r="693" spans="1:14">
      <c r="A693" s="43" t="s">
        <v>127</v>
      </c>
      <c r="B693" s="188">
        <v>23131.739000000001</v>
      </c>
      <c r="C693" s="188">
        <v>22552.07</v>
      </c>
      <c r="D693" s="188">
        <v>24299.041000000001</v>
      </c>
      <c r="E693" s="188">
        <v>23279.063999999998</v>
      </c>
      <c r="F693" s="188">
        <v>24558.333999999999</v>
      </c>
      <c r="G693" s="188">
        <v>26915.206999999999</v>
      </c>
      <c r="N693" s="43"/>
    </row>
    <row r="694" spans="1:14">
      <c r="A694" s="43" t="s">
        <v>128</v>
      </c>
      <c r="B694" s="188">
        <v>27383.51</v>
      </c>
      <c r="C694" s="188">
        <v>29164.518</v>
      </c>
      <c r="D694" s="188">
        <v>27901.881000000001</v>
      </c>
      <c r="E694" s="188">
        <v>27925.308000000001</v>
      </c>
      <c r="F694" s="188">
        <v>30688.201000000001</v>
      </c>
      <c r="G694" s="188">
        <v>34148.561000000002</v>
      </c>
      <c r="N694" s="43"/>
    </row>
    <row r="695" spans="1:14">
      <c r="A695" s="43" t="s">
        <v>129</v>
      </c>
      <c r="B695" s="188">
        <v>32611.504000000001</v>
      </c>
      <c r="C695" s="188">
        <v>33558.593000000001</v>
      </c>
      <c r="D695" s="188">
        <v>32992.985000000001</v>
      </c>
      <c r="E695" s="188">
        <v>34349.241999999998</v>
      </c>
      <c r="F695" s="188">
        <v>36334.711000000003</v>
      </c>
      <c r="G695" s="188">
        <v>39542.940999999999</v>
      </c>
      <c r="N695" s="43"/>
    </row>
    <row r="696" spans="1:14">
      <c r="A696" s="43" t="s">
        <v>130</v>
      </c>
      <c r="B696" s="188">
        <v>38664.783000000003</v>
      </c>
      <c r="C696" s="188">
        <v>38195.843000000001</v>
      </c>
      <c r="D696" s="188">
        <v>38049.885000000002</v>
      </c>
      <c r="E696" s="188">
        <v>39299.283000000003</v>
      </c>
      <c r="F696" s="188">
        <v>44844.43</v>
      </c>
      <c r="G696" s="188">
        <v>48414.235000000001</v>
      </c>
      <c r="N696" s="43"/>
    </row>
    <row r="697" spans="1:14">
      <c r="A697" s="43" t="s">
        <v>131</v>
      </c>
      <c r="B697" s="188">
        <v>51726.552000000003</v>
      </c>
      <c r="C697" s="188">
        <v>52447.964</v>
      </c>
      <c r="D697" s="188">
        <v>53869.527000000002</v>
      </c>
      <c r="E697" s="188">
        <v>57337.239000000001</v>
      </c>
      <c r="F697" s="188">
        <v>63361.938999999998</v>
      </c>
      <c r="G697" s="188">
        <v>68760.445999999996</v>
      </c>
      <c r="N697" s="43"/>
    </row>
    <row r="698" spans="1:14">
      <c r="A698" s="43" t="s">
        <v>167</v>
      </c>
      <c r="N698" s="43"/>
    </row>
    <row r="699" spans="1:14">
      <c r="A699" s="43" t="s">
        <v>166</v>
      </c>
      <c r="B699" s="188">
        <v>13896.476000000001</v>
      </c>
      <c r="C699" s="188">
        <v>13946.549000000001</v>
      </c>
      <c r="D699" s="188">
        <v>14497.842000000001</v>
      </c>
      <c r="E699" s="188">
        <v>14806.378000000001</v>
      </c>
      <c r="F699" s="188">
        <v>15631.97</v>
      </c>
      <c r="G699" s="188">
        <v>16464.483</v>
      </c>
      <c r="N699" s="43"/>
    </row>
    <row r="700" spans="1:14">
      <c r="A700" s="43" t="s">
        <v>125</v>
      </c>
      <c r="B700" s="188">
        <v>21330.815999999999</v>
      </c>
      <c r="C700" s="188">
        <v>21396.994999999999</v>
      </c>
      <c r="D700" s="188">
        <v>21351.162</v>
      </c>
      <c r="E700" s="188">
        <v>21787.628000000001</v>
      </c>
      <c r="F700" s="188">
        <v>24156.170999999998</v>
      </c>
      <c r="G700" s="188">
        <v>27007.57</v>
      </c>
      <c r="N700" s="43"/>
    </row>
    <row r="701" spans="1:14">
      <c r="A701" s="43" t="s">
        <v>126</v>
      </c>
      <c r="B701" s="188">
        <v>24062.667000000001</v>
      </c>
      <c r="C701" s="188">
        <v>24150.151999999998</v>
      </c>
      <c r="D701" s="188">
        <v>24617.214</v>
      </c>
      <c r="E701" s="188">
        <v>24556.531999999999</v>
      </c>
      <c r="F701" s="188">
        <v>26473.717000000001</v>
      </c>
      <c r="G701" s="188">
        <v>28326.113000000001</v>
      </c>
      <c r="N701" s="43"/>
    </row>
    <row r="702" spans="1:14">
      <c r="A702" s="43" t="s">
        <v>127</v>
      </c>
      <c r="B702" s="188">
        <v>26369.297999999999</v>
      </c>
      <c r="C702" s="188">
        <v>26660.331999999999</v>
      </c>
      <c r="D702" s="188">
        <v>26024.621999999999</v>
      </c>
      <c r="E702" s="188">
        <v>25876.093000000001</v>
      </c>
      <c r="F702" s="188">
        <v>29108.720000000001</v>
      </c>
      <c r="G702" s="188">
        <v>33023.485999999997</v>
      </c>
      <c r="N702" s="43"/>
    </row>
    <row r="703" spans="1:14">
      <c r="A703" s="43" t="s">
        <v>128</v>
      </c>
      <c r="B703" s="188">
        <v>28639.026999999998</v>
      </c>
      <c r="C703" s="188">
        <v>28869.302</v>
      </c>
      <c r="D703" s="188">
        <v>28081.998</v>
      </c>
      <c r="E703" s="188">
        <v>30011.112000000001</v>
      </c>
      <c r="F703" s="188">
        <v>33033.080999999998</v>
      </c>
      <c r="G703" s="188">
        <v>35318.972000000002</v>
      </c>
      <c r="N703" s="43"/>
    </row>
    <row r="704" spans="1:14">
      <c r="A704" s="43" t="s">
        <v>129</v>
      </c>
      <c r="B704" s="188">
        <v>34202.491000000002</v>
      </c>
      <c r="C704" s="188">
        <v>32976.993999999999</v>
      </c>
      <c r="D704" s="188">
        <v>31955.222000000002</v>
      </c>
      <c r="E704" s="188">
        <v>32894.021000000001</v>
      </c>
      <c r="F704" s="188">
        <v>36146.476999999999</v>
      </c>
      <c r="G704" s="188">
        <v>39319.517999999996</v>
      </c>
      <c r="N704" s="43"/>
    </row>
    <row r="705" spans="1:14">
      <c r="A705" s="43" t="s">
        <v>130</v>
      </c>
      <c r="B705" s="188">
        <v>36150.542999999998</v>
      </c>
      <c r="C705" s="188">
        <v>36320.485999999997</v>
      </c>
      <c r="D705" s="188">
        <v>35156.722000000002</v>
      </c>
      <c r="E705" s="188">
        <v>37480.485999999997</v>
      </c>
      <c r="F705" s="188">
        <v>40072.646000000001</v>
      </c>
      <c r="G705" s="188">
        <v>44843.430999999997</v>
      </c>
      <c r="N705" s="43"/>
    </row>
    <row r="706" spans="1:14">
      <c r="A706" s="43" t="s">
        <v>131</v>
      </c>
      <c r="B706" s="188">
        <v>49401.972000000002</v>
      </c>
      <c r="C706" s="188">
        <v>51114.074000000001</v>
      </c>
      <c r="D706" s="188">
        <v>52696.086000000003</v>
      </c>
      <c r="E706" s="188">
        <v>55903.021999999997</v>
      </c>
      <c r="F706" s="188">
        <v>62223.247000000003</v>
      </c>
      <c r="G706" s="188">
        <v>67317.406000000003</v>
      </c>
      <c r="N706" s="43"/>
    </row>
    <row r="707" spans="1:14">
      <c r="A707" s="43" t="s">
        <v>168</v>
      </c>
      <c r="N707" s="43"/>
    </row>
    <row r="708" spans="1:14">
      <c r="A708" s="43" t="s">
        <v>169</v>
      </c>
      <c r="B708" s="188">
        <v>8492.2559999999994</v>
      </c>
      <c r="C708" s="188">
        <v>8814.5380000000005</v>
      </c>
      <c r="D708" s="188">
        <v>8534.0280000000002</v>
      </c>
      <c r="E708" s="188">
        <v>7933.35</v>
      </c>
      <c r="F708" s="188">
        <v>8006.9679999999998</v>
      </c>
      <c r="G708" s="188">
        <v>8340.5419999999995</v>
      </c>
      <c r="N708" s="43"/>
    </row>
    <row r="709" spans="1:14">
      <c r="A709" s="43" t="s">
        <v>17</v>
      </c>
      <c r="B709" s="188">
        <v>20487.165000000001</v>
      </c>
      <c r="C709" s="188">
        <v>22086.433000000001</v>
      </c>
      <c r="D709" s="188">
        <v>22159.375</v>
      </c>
      <c r="E709" s="188">
        <v>22105.564999999999</v>
      </c>
      <c r="F709" s="188">
        <v>23314.679</v>
      </c>
      <c r="G709" s="188">
        <v>25459.346000000001</v>
      </c>
      <c r="N709" s="43"/>
    </row>
    <row r="710" spans="1:14">
      <c r="A710" s="43" t="s">
        <v>18</v>
      </c>
      <c r="B710" s="188">
        <v>32245.919999999998</v>
      </c>
      <c r="C710" s="188">
        <v>34726.644</v>
      </c>
      <c r="D710" s="188">
        <v>35602.521000000001</v>
      </c>
      <c r="E710" s="188">
        <v>36116.027999999998</v>
      </c>
      <c r="F710" s="188">
        <v>38506.097999999998</v>
      </c>
      <c r="G710" s="188">
        <v>42479.565999999999</v>
      </c>
      <c r="N710" s="43"/>
    </row>
    <row r="711" spans="1:14">
      <c r="A711" s="43" t="s">
        <v>19</v>
      </c>
      <c r="B711" s="188">
        <v>47576.447999999997</v>
      </c>
      <c r="C711" s="188">
        <v>51661.909</v>
      </c>
      <c r="D711" s="188">
        <v>53790.224000000002</v>
      </c>
      <c r="E711" s="188">
        <v>55256.506999999998</v>
      </c>
      <c r="F711" s="188">
        <v>60183.930999999997</v>
      </c>
      <c r="G711" s="188">
        <v>65442.239999999998</v>
      </c>
      <c r="N711" s="43"/>
    </row>
    <row r="712" spans="1:14">
      <c r="A712" s="43" t="s">
        <v>170</v>
      </c>
      <c r="B712" s="188">
        <v>83183.622000000003</v>
      </c>
      <c r="C712" s="188">
        <v>87326.040999999997</v>
      </c>
      <c r="D712" s="188">
        <v>92526.706999999995</v>
      </c>
      <c r="E712" s="188">
        <v>102631.64599999999</v>
      </c>
      <c r="F712" s="188">
        <v>116603.08199999999</v>
      </c>
      <c r="G712" s="188">
        <v>125343.65399999999</v>
      </c>
      <c r="N712" s="43"/>
    </row>
    <row r="713" spans="1:14">
      <c r="A713" s="43" t="s">
        <v>171</v>
      </c>
      <c r="N713" s="43"/>
    </row>
    <row r="714" spans="1:14">
      <c r="A714" s="43" t="s">
        <v>169</v>
      </c>
      <c r="B714" s="188">
        <v>13558.058000000001</v>
      </c>
      <c r="C714" s="188">
        <v>13518.983</v>
      </c>
      <c r="D714" s="188">
        <v>13472.842000000001</v>
      </c>
      <c r="E714" s="188">
        <v>13340.397999999999</v>
      </c>
      <c r="F714" s="188">
        <v>14388.121999999999</v>
      </c>
      <c r="G714" s="188">
        <v>15407.68</v>
      </c>
      <c r="N714" s="43"/>
    </row>
    <row r="715" spans="1:14">
      <c r="A715" s="43" t="s">
        <v>17</v>
      </c>
      <c r="B715" s="188">
        <v>25757.832999999999</v>
      </c>
      <c r="C715" s="188">
        <v>27560.488000000001</v>
      </c>
      <c r="D715" s="188">
        <v>26713.360000000001</v>
      </c>
      <c r="E715" s="188">
        <v>27214.537</v>
      </c>
      <c r="F715" s="188">
        <v>28893.598000000002</v>
      </c>
      <c r="G715" s="188">
        <v>31564.546999999999</v>
      </c>
      <c r="N715" s="43"/>
    </row>
    <row r="716" spans="1:14">
      <c r="A716" s="43" t="s">
        <v>18</v>
      </c>
      <c r="B716" s="188">
        <v>34286.411999999997</v>
      </c>
      <c r="C716" s="188">
        <v>37487.154000000002</v>
      </c>
      <c r="D716" s="188">
        <v>39012.692000000003</v>
      </c>
      <c r="E716" s="188">
        <v>39781.449000000001</v>
      </c>
      <c r="F716" s="188">
        <v>42465.023999999998</v>
      </c>
      <c r="G716" s="188">
        <v>46543.750999999997</v>
      </c>
      <c r="N716" s="43"/>
    </row>
    <row r="717" spans="1:14">
      <c r="A717" s="43" t="s">
        <v>19</v>
      </c>
      <c r="B717" s="188">
        <v>46333.351999999999</v>
      </c>
      <c r="C717" s="188">
        <v>50830.034</v>
      </c>
      <c r="D717" s="188">
        <v>53047.317999999999</v>
      </c>
      <c r="E717" s="188">
        <v>55260.968999999997</v>
      </c>
      <c r="F717" s="188">
        <v>60779.57</v>
      </c>
      <c r="G717" s="188">
        <v>66177.653999999995</v>
      </c>
      <c r="N717" s="43"/>
    </row>
    <row r="718" spans="1:14">
      <c r="A718" s="43" t="s">
        <v>170</v>
      </c>
      <c r="B718" s="188">
        <v>72045.582999999999</v>
      </c>
      <c r="C718" s="188">
        <v>75212.414999999994</v>
      </c>
      <c r="D718" s="188">
        <v>80365.226999999999</v>
      </c>
      <c r="E718" s="188">
        <v>88444.087</v>
      </c>
      <c r="F718" s="188">
        <v>100085.076</v>
      </c>
      <c r="G718" s="188">
        <v>107367.894</v>
      </c>
      <c r="N718" s="43"/>
    </row>
    <row r="719" spans="1:14">
      <c r="A719" s="43" t="s">
        <v>527</v>
      </c>
      <c r="N719" s="43"/>
    </row>
    <row r="720" spans="1:14">
      <c r="A720" s="43" t="s">
        <v>172</v>
      </c>
      <c r="B720" s="188">
        <v>43073.474000000002</v>
      </c>
      <c r="C720" s="188">
        <v>46109.394</v>
      </c>
      <c r="D720" s="188">
        <v>48168.824999999997</v>
      </c>
      <c r="E720" s="188">
        <v>51607.044999999998</v>
      </c>
      <c r="F720" s="188">
        <v>57471.27</v>
      </c>
      <c r="G720" s="188">
        <v>62405.574999999997</v>
      </c>
      <c r="N720" s="43"/>
    </row>
    <row r="721" spans="1:14">
      <c r="A721" s="43" t="s">
        <v>22</v>
      </c>
      <c r="B721" s="188">
        <v>19826.383000000002</v>
      </c>
      <c r="C721" s="188">
        <v>20708.422999999999</v>
      </c>
      <c r="D721" s="188">
        <v>21854.308000000001</v>
      </c>
      <c r="E721" s="188">
        <v>23034.401999999998</v>
      </c>
      <c r="F721" s="188">
        <v>25262.223000000002</v>
      </c>
      <c r="G721" s="188">
        <v>27882.843000000001</v>
      </c>
      <c r="N721" s="43"/>
    </row>
    <row r="722" spans="1:14">
      <c r="A722" s="43" t="s">
        <v>173</v>
      </c>
      <c r="N722" s="43"/>
    </row>
    <row r="723" spans="1:14">
      <c r="A723" s="43" t="s">
        <v>174</v>
      </c>
      <c r="B723" s="188">
        <v>5442.8469999999998</v>
      </c>
      <c r="C723" s="188">
        <v>4694.5739999999996</v>
      </c>
      <c r="D723" s="188">
        <v>3941.625</v>
      </c>
      <c r="E723" s="188">
        <v>2889.48</v>
      </c>
      <c r="F723" s="188">
        <v>1796.8440000000001</v>
      </c>
      <c r="G723" s="188">
        <v>-159.40299999999999</v>
      </c>
      <c r="N723" s="43"/>
    </row>
    <row r="724" spans="1:14">
      <c r="A724" s="43" t="s">
        <v>175</v>
      </c>
      <c r="B724" s="188">
        <v>14779.772000000001</v>
      </c>
      <c r="C724" s="188">
        <v>14400.272000000001</v>
      </c>
      <c r="D724" s="188">
        <v>13761.751</v>
      </c>
      <c r="E724" s="188">
        <v>13414.909</v>
      </c>
      <c r="F724" s="188">
        <v>12835.77</v>
      </c>
      <c r="G724" s="188">
        <v>12299.01</v>
      </c>
      <c r="N724" s="43"/>
    </row>
    <row r="725" spans="1:14">
      <c r="A725" s="43" t="s">
        <v>176</v>
      </c>
      <c r="B725" s="188">
        <v>27224.512999999999</v>
      </c>
      <c r="C725" s="188">
        <v>26839.945</v>
      </c>
      <c r="D725" s="188">
        <v>26782.260999999999</v>
      </c>
      <c r="E725" s="188">
        <v>26004.460999999999</v>
      </c>
      <c r="F725" s="188">
        <v>25279.067999999999</v>
      </c>
      <c r="G725" s="188">
        <v>24956.796999999999</v>
      </c>
      <c r="N725" s="43"/>
    </row>
    <row r="726" spans="1:14">
      <c r="A726" s="43" t="s">
        <v>177</v>
      </c>
      <c r="B726" s="188">
        <v>64788.482000000004</v>
      </c>
      <c r="C726" s="188">
        <v>65296.309000000001</v>
      </c>
      <c r="D726" s="188">
        <v>66861.615000000005</v>
      </c>
      <c r="E726" s="188">
        <v>70393.289000000004</v>
      </c>
      <c r="F726" s="188">
        <v>75275.127999999997</v>
      </c>
      <c r="G726" s="188">
        <v>77740.957999999999</v>
      </c>
      <c r="N726" s="43"/>
    </row>
    <row r="727" spans="1:14">
      <c r="A727" s="43" t="s">
        <v>528</v>
      </c>
      <c r="N727" s="43"/>
    </row>
    <row r="728" spans="1:14">
      <c r="A728" s="43" t="s">
        <v>178</v>
      </c>
      <c r="B728" s="188">
        <v>20219.740000000002</v>
      </c>
      <c r="C728" s="188">
        <v>20070.902999999998</v>
      </c>
      <c r="D728" s="188">
        <v>19825.661</v>
      </c>
      <c r="E728" s="188">
        <v>20373.911</v>
      </c>
      <c r="F728" s="188">
        <v>21674.231</v>
      </c>
      <c r="G728" s="188">
        <v>23551.625</v>
      </c>
      <c r="N728" s="43"/>
    </row>
    <row r="729" spans="1:14">
      <c r="A729" s="43" t="s">
        <v>179</v>
      </c>
      <c r="B729" s="188">
        <v>25898.066999999999</v>
      </c>
      <c r="C729" s="188">
        <v>25611.901999999998</v>
      </c>
      <c r="D729" s="188">
        <v>23037.873</v>
      </c>
      <c r="E729" s="188">
        <v>22249.52</v>
      </c>
      <c r="F729" s="188">
        <v>22300.046999999999</v>
      </c>
      <c r="G729" s="188">
        <v>22598.736000000001</v>
      </c>
      <c r="N729" s="43"/>
    </row>
    <row r="730" spans="1:14">
      <c r="A730" s="43" t="s">
        <v>180</v>
      </c>
      <c r="B730" s="188">
        <v>31054.986000000001</v>
      </c>
      <c r="C730" s="188">
        <v>29470.348999999998</v>
      </c>
      <c r="D730" s="188">
        <v>28636.01</v>
      </c>
      <c r="E730" s="188">
        <v>27968.169000000002</v>
      </c>
      <c r="F730" s="188">
        <v>28424.643</v>
      </c>
      <c r="G730" s="188">
        <v>29262.685000000001</v>
      </c>
      <c r="N730" s="43"/>
    </row>
    <row r="731" spans="1:14">
      <c r="A731" s="43" t="s">
        <v>181</v>
      </c>
      <c r="B731" s="188">
        <v>53771.142999999996</v>
      </c>
      <c r="C731" s="188">
        <v>55305.970999999998</v>
      </c>
      <c r="D731" s="188">
        <v>57212.330999999998</v>
      </c>
      <c r="E731" s="188">
        <v>60548.313999999998</v>
      </c>
      <c r="F731" s="188">
        <v>66392.956000000006</v>
      </c>
      <c r="G731" s="188">
        <v>70981.081000000006</v>
      </c>
      <c r="N731" s="43"/>
    </row>
    <row r="732" spans="1:14">
      <c r="A732" s="43" t="s">
        <v>529</v>
      </c>
      <c r="N732" s="43"/>
    </row>
    <row r="733" spans="1:14">
      <c r="A733" s="43" t="s">
        <v>178</v>
      </c>
      <c r="B733" s="188">
        <v>12801.665000000001</v>
      </c>
      <c r="C733" s="188">
        <v>12739.522999999999</v>
      </c>
      <c r="D733" s="188">
        <v>13022.236999999999</v>
      </c>
      <c r="E733" s="188">
        <v>13900.434999999999</v>
      </c>
      <c r="F733" s="188">
        <v>15060.504000000001</v>
      </c>
      <c r="G733" s="188">
        <v>16482.794000000002</v>
      </c>
      <c r="N733" s="43"/>
    </row>
    <row r="734" spans="1:14">
      <c r="A734" s="43" t="s">
        <v>179</v>
      </c>
      <c r="B734" s="188">
        <v>21585.031999999999</v>
      </c>
      <c r="C734" s="188">
        <v>22797.786</v>
      </c>
      <c r="D734" s="188">
        <v>22958.094000000001</v>
      </c>
      <c r="E734" s="188">
        <v>22447.863000000001</v>
      </c>
      <c r="F734" s="188">
        <v>24454.572</v>
      </c>
      <c r="G734" s="188">
        <v>26655.306</v>
      </c>
      <c r="N734" s="43"/>
    </row>
    <row r="735" spans="1:14">
      <c r="A735" s="43" t="s">
        <v>180</v>
      </c>
      <c r="B735" s="188">
        <v>29923.241999999998</v>
      </c>
      <c r="C735" s="188">
        <v>31478.120999999999</v>
      </c>
      <c r="D735" s="188">
        <v>31344.681</v>
      </c>
      <c r="E735" s="188">
        <v>31886.633999999998</v>
      </c>
      <c r="F735" s="188">
        <v>33838.839</v>
      </c>
      <c r="G735" s="188">
        <v>35550.171000000002</v>
      </c>
      <c r="N735" s="43"/>
    </row>
    <row r="736" spans="1:14">
      <c r="A736" s="43" t="s">
        <v>181</v>
      </c>
      <c r="B736" s="188">
        <v>48434.23</v>
      </c>
      <c r="C736" s="188">
        <v>50559.358999999997</v>
      </c>
      <c r="D736" s="188">
        <v>52448.178999999996</v>
      </c>
      <c r="E736" s="188">
        <v>55516.659</v>
      </c>
      <c r="F736" s="188">
        <v>60593.85</v>
      </c>
      <c r="G736" s="188">
        <v>64687.328000000001</v>
      </c>
      <c r="N736" s="43"/>
    </row>
    <row r="737" spans="1:14">
      <c r="A737" s="43" t="s">
        <v>530</v>
      </c>
      <c r="N737" s="43"/>
    </row>
    <row r="738" spans="1:14">
      <c r="A738" s="43" t="s">
        <v>178</v>
      </c>
      <c r="B738" s="188">
        <v>11812.254000000001</v>
      </c>
      <c r="C738" s="188">
        <v>10880.477999999999</v>
      </c>
      <c r="D738" s="188">
        <v>11124.28</v>
      </c>
      <c r="E738" s="188">
        <v>11648.880999999999</v>
      </c>
      <c r="F738" s="188">
        <v>12503.197</v>
      </c>
      <c r="G738" s="188">
        <v>13808.433000000001</v>
      </c>
      <c r="N738" s="43"/>
    </row>
    <row r="739" spans="1:14">
      <c r="A739" s="43" t="s">
        <v>179</v>
      </c>
      <c r="B739" s="188">
        <v>16310.62</v>
      </c>
      <c r="C739" s="188">
        <v>16437.478999999999</v>
      </c>
      <c r="D739" s="188">
        <v>15274.547</v>
      </c>
      <c r="E739" s="188">
        <v>14847.736999999999</v>
      </c>
      <c r="F739" s="188">
        <v>15478.513999999999</v>
      </c>
      <c r="G739" s="188">
        <v>16098.245000000001</v>
      </c>
      <c r="N739" s="43"/>
    </row>
    <row r="740" spans="1:14">
      <c r="A740" s="43" t="s">
        <v>180</v>
      </c>
      <c r="B740" s="188">
        <v>21442.213</v>
      </c>
      <c r="C740" s="188">
        <v>20381.589</v>
      </c>
      <c r="D740" s="188">
        <v>19042.18</v>
      </c>
      <c r="E740" s="188">
        <v>19013.814999999999</v>
      </c>
      <c r="F740" s="188">
        <v>19578.835999999999</v>
      </c>
      <c r="G740" s="188">
        <v>20322.419999999998</v>
      </c>
      <c r="N740" s="43"/>
    </row>
    <row r="741" spans="1:14">
      <c r="A741" s="43" t="s">
        <v>181</v>
      </c>
      <c r="B741" s="188">
        <v>46402.432000000001</v>
      </c>
      <c r="C741" s="188">
        <v>48211.745000000003</v>
      </c>
      <c r="D741" s="188">
        <v>49678.817000000003</v>
      </c>
      <c r="E741" s="188">
        <v>52217.241999999998</v>
      </c>
      <c r="F741" s="188">
        <v>56903.19</v>
      </c>
      <c r="G741" s="188">
        <v>61044.464</v>
      </c>
      <c r="N741" s="43"/>
    </row>
    <row r="742" spans="1:14">
      <c r="A742" s="43" t="s">
        <v>621</v>
      </c>
      <c r="B742" s="188" t="s">
        <v>143</v>
      </c>
      <c r="C742" s="188" t="s">
        <v>144</v>
      </c>
      <c r="D742" s="188" t="s">
        <v>144</v>
      </c>
      <c r="E742" s="188" t="s">
        <v>144</v>
      </c>
      <c r="F742" s="188" t="s">
        <v>144</v>
      </c>
      <c r="G742" s="188" t="s">
        <v>144</v>
      </c>
      <c r="H742" s="188" t="s">
        <v>225</v>
      </c>
      <c r="N742" s="43"/>
    </row>
    <row r="743" spans="1:14">
      <c r="A743" s="43" t="s">
        <v>618</v>
      </c>
      <c r="B743" s="188" t="s">
        <v>619</v>
      </c>
      <c r="K743" s="188" t="s">
        <v>630</v>
      </c>
      <c r="N743" s="43"/>
    </row>
    <row r="744" spans="1:14">
      <c r="A744" s="43" t="s">
        <v>526</v>
      </c>
      <c r="N744" s="43"/>
    </row>
    <row r="746" spans="1:14">
      <c r="A746" s="43" t="s">
        <v>0</v>
      </c>
      <c r="N746" s="43"/>
    </row>
    <row r="747" spans="1:14">
      <c r="A747" s="43" t="s">
        <v>621</v>
      </c>
      <c r="B747" s="188" t="s">
        <v>143</v>
      </c>
      <c r="C747" s="188" t="s">
        <v>144</v>
      </c>
      <c r="D747" s="188" t="s">
        <v>144</v>
      </c>
      <c r="E747" s="188" t="s">
        <v>144</v>
      </c>
      <c r="F747" s="188" t="s">
        <v>144</v>
      </c>
      <c r="G747" s="188" t="s">
        <v>144</v>
      </c>
      <c r="H747" s="188" t="s">
        <v>225</v>
      </c>
      <c r="N747" s="43"/>
    </row>
    <row r="748" spans="1:14">
      <c r="A748" s="43" t="s">
        <v>191</v>
      </c>
      <c r="D748" s="188" t="s">
        <v>146</v>
      </c>
      <c r="E748" s="188" t="s">
        <v>147</v>
      </c>
      <c r="N748" s="43"/>
    </row>
    <row r="749" spans="1:14">
      <c r="B749" s="188" t="s">
        <v>143</v>
      </c>
      <c r="C749" s="188" t="s">
        <v>144</v>
      </c>
      <c r="D749" s="188" t="s">
        <v>144</v>
      </c>
      <c r="E749" s="188" t="s">
        <v>144</v>
      </c>
      <c r="F749" s="188" t="s">
        <v>144</v>
      </c>
      <c r="G749" s="188" t="s">
        <v>144</v>
      </c>
    </row>
    <row r="750" spans="1:14">
      <c r="B750" s="188">
        <v>2015</v>
      </c>
      <c r="C750" s="188">
        <v>2025</v>
      </c>
      <c r="D750" s="188">
        <v>2035</v>
      </c>
      <c r="E750" s="188">
        <v>2045</v>
      </c>
      <c r="F750" s="188">
        <v>2055</v>
      </c>
      <c r="G750" s="188">
        <v>2065</v>
      </c>
    </row>
    <row r="751" spans="1:14">
      <c r="A751" s="43" t="s">
        <v>622</v>
      </c>
      <c r="B751" s="188" t="s">
        <v>143</v>
      </c>
      <c r="C751" s="188" t="s">
        <v>148</v>
      </c>
      <c r="D751" s="188" t="s">
        <v>148</v>
      </c>
      <c r="E751" s="188" t="s">
        <v>148</v>
      </c>
      <c r="F751" s="188" t="s">
        <v>148</v>
      </c>
      <c r="G751" s="188" t="s">
        <v>148</v>
      </c>
      <c r="N751" s="43"/>
    </row>
    <row r="752" spans="1:14">
      <c r="A752" s="43" t="s">
        <v>536</v>
      </c>
      <c r="B752" s="188">
        <v>72339.8</v>
      </c>
      <c r="C752" s="188">
        <v>77868.2</v>
      </c>
      <c r="D752" s="188">
        <v>81465.5</v>
      </c>
      <c r="E752" s="188">
        <v>86829.4</v>
      </c>
      <c r="F752" s="188">
        <v>93953</v>
      </c>
      <c r="G752" s="188">
        <v>100492.5</v>
      </c>
      <c r="N752" s="43"/>
    </row>
    <row r="753" spans="1:14">
      <c r="A753" s="43" t="s">
        <v>537</v>
      </c>
      <c r="B753" s="188">
        <v>14604.6</v>
      </c>
      <c r="C753" s="188">
        <v>16751.099999999999</v>
      </c>
      <c r="D753" s="188">
        <v>18854.099999999999</v>
      </c>
      <c r="E753" s="188">
        <v>20345.2</v>
      </c>
      <c r="F753" s="188">
        <v>22288.2</v>
      </c>
      <c r="G753" s="188">
        <v>25223.8</v>
      </c>
      <c r="N753" s="43"/>
    </row>
    <row r="754" spans="1:14">
      <c r="A754" s="43" t="s">
        <v>538</v>
      </c>
      <c r="B754" s="188">
        <v>185.8</v>
      </c>
      <c r="C754" s="188">
        <v>150</v>
      </c>
      <c r="D754" s="188">
        <v>119.4</v>
      </c>
      <c r="E754" s="188">
        <v>99.6</v>
      </c>
      <c r="F754" s="188">
        <v>77.8</v>
      </c>
      <c r="G754" s="188">
        <v>63.1</v>
      </c>
      <c r="N754" s="43"/>
    </row>
    <row r="755" spans="1:14">
      <c r="A755" s="43" t="s">
        <v>539</v>
      </c>
      <c r="B755" s="188">
        <v>27018.799999999999</v>
      </c>
      <c r="C755" s="188">
        <v>30861.4</v>
      </c>
      <c r="D755" s="188">
        <v>33029.1</v>
      </c>
      <c r="E755" s="188">
        <v>35744.300000000003</v>
      </c>
      <c r="F755" s="188">
        <v>36404.1</v>
      </c>
      <c r="G755" s="188">
        <v>37571.9</v>
      </c>
      <c r="N755" s="43"/>
    </row>
    <row r="756" spans="1:14">
      <c r="A756" s="43" t="s">
        <v>540</v>
      </c>
      <c r="B756" s="188">
        <v>7886.8</v>
      </c>
      <c r="C756" s="188">
        <v>6408.1</v>
      </c>
      <c r="D756" s="188">
        <v>4730.3999999999996</v>
      </c>
      <c r="E756" s="188">
        <v>3579.9</v>
      </c>
      <c r="F756" s="188">
        <v>3062</v>
      </c>
      <c r="G756" s="188">
        <v>3088.1</v>
      </c>
      <c r="N756" s="43"/>
    </row>
    <row r="757" spans="1:14">
      <c r="A757" s="43" t="s">
        <v>541</v>
      </c>
      <c r="B757" s="188">
        <v>16753.400000000001</v>
      </c>
      <c r="C757" s="188">
        <v>17138.099999999999</v>
      </c>
      <c r="D757" s="188">
        <v>17589.8</v>
      </c>
      <c r="E757" s="188">
        <v>19206.900000000001</v>
      </c>
      <c r="F757" s="188">
        <v>23320.2</v>
      </c>
      <c r="G757" s="188">
        <v>24710.1</v>
      </c>
      <c r="N757" s="43"/>
    </row>
    <row r="758" spans="1:14">
      <c r="A758" s="43" t="s">
        <v>542</v>
      </c>
      <c r="B758" s="188">
        <v>4934.8</v>
      </c>
      <c r="C758" s="188">
        <v>5495</v>
      </c>
      <c r="D758" s="188">
        <v>6069.7</v>
      </c>
      <c r="E758" s="188">
        <v>6667.5</v>
      </c>
      <c r="F758" s="188">
        <v>7409.3</v>
      </c>
      <c r="G758" s="188">
        <v>8323.6</v>
      </c>
      <c r="N758" s="43"/>
    </row>
    <row r="759" spans="1:14">
      <c r="A759" s="43" t="s">
        <v>543</v>
      </c>
      <c r="B759" s="188">
        <v>955.6</v>
      </c>
      <c r="C759" s="188">
        <v>1064.5</v>
      </c>
      <c r="D759" s="188">
        <v>1073.2</v>
      </c>
      <c r="E759" s="188">
        <v>1186</v>
      </c>
      <c r="F759" s="188">
        <v>1391.3</v>
      </c>
      <c r="G759" s="188">
        <v>1511.8</v>
      </c>
      <c r="N759" s="43"/>
    </row>
    <row r="760" spans="1:14">
      <c r="A760" s="43" t="s">
        <v>544</v>
      </c>
      <c r="B760" s="188">
        <v>5883.9</v>
      </c>
      <c r="C760" s="188">
        <v>7094.1</v>
      </c>
      <c r="D760" s="188">
        <v>8183.4</v>
      </c>
      <c r="E760" s="188">
        <v>9530.7000000000007</v>
      </c>
      <c r="F760" s="188">
        <v>10680.7</v>
      </c>
      <c r="G760" s="188">
        <v>11678.3</v>
      </c>
      <c r="N760" s="43"/>
    </row>
    <row r="761" spans="1:14">
      <c r="A761" s="43" t="s">
        <v>221</v>
      </c>
      <c r="B761" s="188">
        <v>12480.7</v>
      </c>
      <c r="C761" s="188">
        <v>14166.1</v>
      </c>
      <c r="D761" s="188">
        <v>16018.8</v>
      </c>
      <c r="E761" s="188">
        <v>17388.8</v>
      </c>
      <c r="F761" s="188">
        <v>19053.3</v>
      </c>
      <c r="G761" s="188">
        <v>21512.5</v>
      </c>
      <c r="N761" s="43"/>
    </row>
    <row r="762" spans="1:14">
      <c r="A762" s="43" t="s">
        <v>222</v>
      </c>
      <c r="B762" s="188">
        <v>5997.9</v>
      </c>
      <c r="C762" s="188">
        <v>6977.7</v>
      </c>
      <c r="D762" s="188">
        <v>7604.2</v>
      </c>
      <c r="E762" s="188">
        <v>7902.3</v>
      </c>
      <c r="F762" s="188">
        <v>8735.2000000000007</v>
      </c>
      <c r="G762" s="188">
        <v>9953.7999999999993</v>
      </c>
      <c r="N762" s="43"/>
    </row>
    <row r="763" spans="1:14">
      <c r="A763" s="43" t="s">
        <v>223</v>
      </c>
      <c r="B763" s="188">
        <v>12614.7</v>
      </c>
      <c r="C763" s="188">
        <v>12661.4</v>
      </c>
      <c r="D763" s="188">
        <v>13497.2</v>
      </c>
      <c r="E763" s="188">
        <v>14535.8</v>
      </c>
      <c r="F763" s="188">
        <v>17729.8</v>
      </c>
      <c r="G763" s="188">
        <v>18814.400000000001</v>
      </c>
      <c r="N763" s="43"/>
    </row>
    <row r="764" spans="1:14">
      <c r="A764" s="43" t="s">
        <v>224</v>
      </c>
      <c r="B764" s="188">
        <v>9989.2999999999993</v>
      </c>
      <c r="C764" s="188">
        <v>10201.1</v>
      </c>
      <c r="D764" s="188">
        <v>9868.7000000000007</v>
      </c>
      <c r="E764" s="188">
        <v>11070.5</v>
      </c>
      <c r="F764" s="188">
        <v>13305.4</v>
      </c>
      <c r="G764" s="188">
        <v>14106.7</v>
      </c>
      <c r="N764" s="43"/>
    </row>
    <row r="765" spans="1:14">
      <c r="A765" s="43" t="s">
        <v>545</v>
      </c>
      <c r="B765" s="188">
        <v>63900.2</v>
      </c>
      <c r="C765" s="188">
        <v>68506.100000000006</v>
      </c>
      <c r="D765" s="188">
        <v>70426.600000000006</v>
      </c>
      <c r="E765" s="188">
        <v>73515.899999999994</v>
      </c>
      <c r="F765" s="188">
        <v>77070.100000000006</v>
      </c>
      <c r="G765" s="188">
        <v>81209.899999999994</v>
      </c>
      <c r="N765" s="43"/>
    </row>
    <row r="766" spans="1:14">
      <c r="A766" s="43" t="s">
        <v>546</v>
      </c>
      <c r="B766" s="188">
        <v>38395.4</v>
      </c>
      <c r="C766" s="188">
        <v>40921.5</v>
      </c>
      <c r="D766" s="188">
        <v>42521</v>
      </c>
      <c r="E766" s="188">
        <v>44807.4</v>
      </c>
      <c r="F766" s="188">
        <v>49321.3</v>
      </c>
      <c r="G766" s="188">
        <v>53411.3</v>
      </c>
      <c r="N766" s="43"/>
    </row>
    <row r="767" spans="1:14">
      <c r="A767" s="43" t="s">
        <v>547</v>
      </c>
      <c r="B767" s="188">
        <v>4562.3</v>
      </c>
      <c r="C767" s="188">
        <v>4673.8</v>
      </c>
      <c r="D767" s="188">
        <v>5558.4</v>
      </c>
      <c r="E767" s="188">
        <v>6625</v>
      </c>
      <c r="F767" s="188">
        <v>8538.2000000000007</v>
      </c>
      <c r="G767" s="188">
        <v>9439.4</v>
      </c>
      <c r="N767" s="43"/>
    </row>
    <row r="768" spans="1:14">
      <c r="A768" s="43" t="s">
        <v>548</v>
      </c>
      <c r="B768" s="188">
        <v>949.6</v>
      </c>
      <c r="C768" s="188">
        <v>866.6</v>
      </c>
      <c r="D768" s="188">
        <v>928.8</v>
      </c>
      <c r="E768" s="188">
        <v>1065</v>
      </c>
      <c r="F768" s="188">
        <v>1270.3</v>
      </c>
      <c r="G768" s="188">
        <v>1297.8</v>
      </c>
      <c r="N768" s="43"/>
    </row>
    <row r="769" spans="1:14">
      <c r="A769" s="43" t="s">
        <v>549</v>
      </c>
      <c r="B769" s="188">
        <v>807.4</v>
      </c>
      <c r="C769" s="188">
        <v>1157.3</v>
      </c>
      <c r="D769" s="188">
        <v>1176.3</v>
      </c>
      <c r="E769" s="188">
        <v>1274.8</v>
      </c>
      <c r="F769" s="188">
        <v>1504.8</v>
      </c>
      <c r="G769" s="188">
        <v>1656.1</v>
      </c>
      <c r="N769" s="43"/>
    </row>
    <row r="770" spans="1:14">
      <c r="A770" s="43" t="s">
        <v>550</v>
      </c>
      <c r="B770" s="188">
        <v>221.4</v>
      </c>
      <c r="C770" s="188">
        <v>231.8</v>
      </c>
      <c r="D770" s="188">
        <v>242.2</v>
      </c>
      <c r="E770" s="188">
        <v>267.8</v>
      </c>
      <c r="F770" s="188">
        <v>324.89999999999998</v>
      </c>
      <c r="G770" s="188">
        <v>345</v>
      </c>
      <c r="N770" s="43"/>
    </row>
    <row r="771" spans="1:14">
      <c r="A771" s="43" t="s">
        <v>551</v>
      </c>
      <c r="B771" s="188">
        <v>53.4</v>
      </c>
      <c r="C771" s="188">
        <v>64</v>
      </c>
      <c r="D771" s="188">
        <v>107.6</v>
      </c>
      <c r="E771" s="188">
        <v>174.9</v>
      </c>
      <c r="F771" s="188">
        <v>284.3</v>
      </c>
      <c r="G771" s="188">
        <v>348.5</v>
      </c>
      <c r="N771" s="43"/>
    </row>
    <row r="772" spans="1:14">
      <c r="A772" s="43" t="s">
        <v>317</v>
      </c>
      <c r="B772" s="188">
        <v>1453.7</v>
      </c>
      <c r="C772" s="188">
        <v>1826.9</v>
      </c>
      <c r="D772" s="188">
        <v>2332.6</v>
      </c>
      <c r="E772" s="188">
        <v>3014.4</v>
      </c>
      <c r="F772" s="188">
        <v>3828.4</v>
      </c>
      <c r="G772" s="188">
        <v>4782.3</v>
      </c>
      <c r="N772" s="43"/>
    </row>
    <row r="773" spans="1:14">
      <c r="A773" s="43" t="s">
        <v>318</v>
      </c>
      <c r="B773" s="188">
        <v>391.9</v>
      </c>
      <c r="C773" s="188">
        <v>541.79999999999995</v>
      </c>
      <c r="D773" s="188">
        <v>693.1</v>
      </c>
      <c r="E773" s="188">
        <v>891.7</v>
      </c>
      <c r="F773" s="188">
        <v>1132.0999999999999</v>
      </c>
      <c r="G773" s="188">
        <v>1413.5</v>
      </c>
      <c r="N773" s="43"/>
    </row>
    <row r="774" spans="1:14">
      <c r="A774" s="43" t="s">
        <v>552</v>
      </c>
      <c r="B774" s="188">
        <v>46834.9</v>
      </c>
      <c r="C774" s="188">
        <v>50283.6</v>
      </c>
      <c r="D774" s="188">
        <v>53559.9</v>
      </c>
      <c r="E774" s="188">
        <v>58120.800000000003</v>
      </c>
      <c r="F774" s="188">
        <v>66204.2</v>
      </c>
      <c r="G774" s="188">
        <v>72693.899999999994</v>
      </c>
      <c r="N774" s="43"/>
    </row>
    <row r="775" spans="1:14">
      <c r="A775" s="43" t="s">
        <v>553</v>
      </c>
      <c r="B775" s="188">
        <v>2337.4</v>
      </c>
      <c r="C775" s="188">
        <v>4198</v>
      </c>
      <c r="D775" s="188">
        <v>6011.1</v>
      </c>
      <c r="E775" s="188">
        <v>7829.1</v>
      </c>
      <c r="F775" s="188">
        <v>8927.9</v>
      </c>
      <c r="G775" s="188">
        <v>10524.7</v>
      </c>
      <c r="N775" s="43"/>
    </row>
    <row r="776" spans="1:14">
      <c r="A776" s="43" t="s">
        <v>554</v>
      </c>
      <c r="B776" s="188">
        <v>1143.2</v>
      </c>
      <c r="C776" s="188">
        <v>1300.4000000000001</v>
      </c>
      <c r="D776" s="188">
        <v>1406.5</v>
      </c>
      <c r="E776" s="188">
        <v>1614.2</v>
      </c>
      <c r="F776" s="188">
        <v>2048.5</v>
      </c>
      <c r="G776" s="188">
        <v>2165.1999999999998</v>
      </c>
      <c r="N776" s="43"/>
    </row>
    <row r="777" spans="1:14">
      <c r="A777" s="43" t="s">
        <v>555</v>
      </c>
      <c r="B777" s="188">
        <v>2142.1</v>
      </c>
      <c r="C777" s="188">
        <v>2341.1999999999998</v>
      </c>
      <c r="D777" s="188">
        <v>2666.1</v>
      </c>
      <c r="E777" s="188">
        <v>3068.8</v>
      </c>
      <c r="F777" s="188">
        <v>3613</v>
      </c>
      <c r="G777" s="188">
        <v>3818.2</v>
      </c>
      <c r="N777" s="43"/>
    </row>
    <row r="778" spans="1:14">
      <c r="A778" s="43" t="s">
        <v>556</v>
      </c>
      <c r="B778" s="188">
        <v>826</v>
      </c>
      <c r="C778" s="188">
        <v>932.1</v>
      </c>
      <c r="D778" s="188">
        <v>1109.5</v>
      </c>
      <c r="E778" s="188">
        <v>1191.2</v>
      </c>
      <c r="F778" s="188">
        <v>1475.2</v>
      </c>
      <c r="G778" s="188">
        <v>1588.9</v>
      </c>
      <c r="N778" s="43"/>
    </row>
    <row r="779" spans="1:14">
      <c r="A779" s="43" t="s">
        <v>621</v>
      </c>
      <c r="B779" s="188" t="s">
        <v>143</v>
      </c>
      <c r="C779" s="188" t="s">
        <v>144</v>
      </c>
      <c r="D779" s="188" t="s">
        <v>144</v>
      </c>
      <c r="E779" s="188" t="s">
        <v>144</v>
      </c>
      <c r="F779" s="188" t="s">
        <v>144</v>
      </c>
      <c r="G779" s="188" t="s">
        <v>144</v>
      </c>
      <c r="H779" s="188" t="s">
        <v>225</v>
      </c>
      <c r="N779" s="43"/>
    </row>
    <row r="780" spans="1:14">
      <c r="A780" s="43" t="s">
        <v>618</v>
      </c>
      <c r="B780" s="188" t="s">
        <v>619</v>
      </c>
      <c r="K780" s="188" t="s">
        <v>631</v>
      </c>
      <c r="N780" s="43"/>
    </row>
    <row r="781" spans="1:14">
      <c r="A781" s="43" t="s">
        <v>526</v>
      </c>
      <c r="N781" s="43"/>
    </row>
    <row r="783" spans="1:14">
      <c r="A783" s="43" t="s">
        <v>192</v>
      </c>
      <c r="N783" s="43"/>
    </row>
    <row r="784" spans="1:14">
      <c r="A784" s="43" t="s">
        <v>621</v>
      </c>
      <c r="B784" s="188" t="s">
        <v>143</v>
      </c>
      <c r="C784" s="188" t="s">
        <v>144</v>
      </c>
      <c r="D784" s="188" t="s">
        <v>144</v>
      </c>
      <c r="E784" s="188" t="s">
        <v>144</v>
      </c>
      <c r="F784" s="188" t="s">
        <v>144</v>
      </c>
      <c r="G784" s="188" t="s">
        <v>144</v>
      </c>
      <c r="H784" s="188" t="s">
        <v>225</v>
      </c>
      <c r="N784" s="43"/>
    </row>
    <row r="785" spans="1:14">
      <c r="A785" s="43" t="s">
        <v>191</v>
      </c>
      <c r="D785" s="188" t="s">
        <v>146</v>
      </c>
      <c r="E785" s="188" t="s">
        <v>147</v>
      </c>
      <c r="N785" s="43"/>
    </row>
    <row r="786" spans="1:14">
      <c r="B786" s="188" t="s">
        <v>143</v>
      </c>
      <c r="C786" s="188" t="s">
        <v>144</v>
      </c>
      <c r="D786" s="188" t="s">
        <v>144</v>
      </c>
      <c r="E786" s="188" t="s">
        <v>144</v>
      </c>
      <c r="F786" s="188" t="s">
        <v>144</v>
      </c>
      <c r="G786" s="188" t="s">
        <v>144</v>
      </c>
    </row>
    <row r="787" spans="1:14">
      <c r="B787" s="188">
        <v>2015</v>
      </c>
      <c r="C787" s="188">
        <v>2025</v>
      </c>
      <c r="D787" s="188">
        <v>2035</v>
      </c>
      <c r="E787" s="188">
        <v>2045</v>
      </c>
      <c r="F787" s="188">
        <v>2055</v>
      </c>
      <c r="G787" s="188">
        <v>2065</v>
      </c>
    </row>
    <row r="788" spans="1:14">
      <c r="A788" s="43" t="s">
        <v>622</v>
      </c>
      <c r="B788" s="188" t="s">
        <v>143</v>
      </c>
      <c r="C788" s="188" t="s">
        <v>148</v>
      </c>
      <c r="D788" s="188" t="s">
        <v>148</v>
      </c>
      <c r="E788" s="188" t="s">
        <v>148</v>
      </c>
      <c r="F788" s="188" t="s">
        <v>148</v>
      </c>
      <c r="G788" s="188" t="s">
        <v>148</v>
      </c>
      <c r="N788" s="43"/>
    </row>
    <row r="789" spans="1:14">
      <c r="A789" s="43" t="s">
        <v>536</v>
      </c>
      <c r="B789" s="188">
        <v>65248</v>
      </c>
      <c r="C789" s="188">
        <v>73995.899999999994</v>
      </c>
      <c r="D789" s="188">
        <v>76930.899999999994</v>
      </c>
      <c r="E789" s="188">
        <v>80959.199999999997</v>
      </c>
      <c r="F789" s="188">
        <v>87740.7</v>
      </c>
      <c r="G789" s="188">
        <v>95285.9</v>
      </c>
      <c r="N789" s="43"/>
    </row>
    <row r="790" spans="1:14">
      <c r="A790" s="43" t="s">
        <v>537</v>
      </c>
      <c r="B790" s="188">
        <v>14594.4</v>
      </c>
      <c r="C790" s="188">
        <v>16915.7</v>
      </c>
      <c r="D790" s="188">
        <v>19092.8</v>
      </c>
      <c r="E790" s="188">
        <v>20655</v>
      </c>
      <c r="F790" s="188">
        <v>22563.200000000001</v>
      </c>
      <c r="G790" s="188">
        <v>25612.7</v>
      </c>
      <c r="N790" s="43"/>
    </row>
    <row r="791" spans="1:14">
      <c r="A791" s="43" t="s">
        <v>538</v>
      </c>
      <c r="B791" s="188">
        <v>241.4</v>
      </c>
      <c r="C791" s="188">
        <v>185.7</v>
      </c>
      <c r="D791" s="188">
        <v>140.69999999999999</v>
      </c>
      <c r="E791" s="188">
        <v>114.2</v>
      </c>
      <c r="F791" s="188">
        <v>90.1</v>
      </c>
      <c r="G791" s="188">
        <v>69</v>
      </c>
      <c r="N791" s="43"/>
    </row>
    <row r="792" spans="1:14">
      <c r="A792" s="43" t="s">
        <v>539</v>
      </c>
      <c r="B792" s="188">
        <v>23583.599999999999</v>
      </c>
      <c r="C792" s="188">
        <v>28310</v>
      </c>
      <c r="D792" s="188">
        <v>30401.3</v>
      </c>
      <c r="E792" s="188">
        <v>32270.1</v>
      </c>
      <c r="F792" s="188">
        <v>33111.5</v>
      </c>
      <c r="G792" s="188">
        <v>34813.599999999999</v>
      </c>
      <c r="N792" s="43"/>
    </row>
    <row r="793" spans="1:14">
      <c r="A793" s="43" t="s">
        <v>540</v>
      </c>
      <c r="B793" s="188">
        <v>7061.6</v>
      </c>
      <c r="C793" s="188">
        <v>6081.5</v>
      </c>
      <c r="D793" s="188">
        <v>4663</v>
      </c>
      <c r="E793" s="188">
        <v>3396.9</v>
      </c>
      <c r="F793" s="188">
        <v>2850.3</v>
      </c>
      <c r="G793" s="188">
        <v>2866.7</v>
      </c>
      <c r="N793" s="43"/>
    </row>
    <row r="794" spans="1:14">
      <c r="A794" s="43" t="s">
        <v>541</v>
      </c>
      <c r="B794" s="188">
        <v>14198.1</v>
      </c>
      <c r="C794" s="188">
        <v>16067.4</v>
      </c>
      <c r="D794" s="188">
        <v>15543.1</v>
      </c>
      <c r="E794" s="188">
        <v>16823.400000000001</v>
      </c>
      <c r="F794" s="188">
        <v>20476.099999999999</v>
      </c>
      <c r="G794" s="188">
        <v>22096</v>
      </c>
      <c r="N794" s="43"/>
    </row>
    <row r="795" spans="1:14">
      <c r="A795" s="43" t="s">
        <v>542</v>
      </c>
      <c r="B795" s="188">
        <v>4838.7</v>
      </c>
      <c r="C795" s="188">
        <v>5632.8</v>
      </c>
      <c r="D795" s="188">
        <v>6255.8</v>
      </c>
      <c r="E795" s="188">
        <v>6838.2</v>
      </c>
      <c r="F795" s="188">
        <v>7601.7</v>
      </c>
      <c r="G795" s="188">
        <v>8664.7999999999993</v>
      </c>
      <c r="N795" s="43"/>
    </row>
    <row r="796" spans="1:14">
      <c r="A796" s="43" t="s">
        <v>543</v>
      </c>
      <c r="B796" s="188">
        <v>730.2</v>
      </c>
      <c r="C796" s="188">
        <v>802.8</v>
      </c>
      <c r="D796" s="188">
        <v>834.3</v>
      </c>
      <c r="E796" s="188">
        <v>861.5</v>
      </c>
      <c r="F796" s="188">
        <v>1047.8</v>
      </c>
      <c r="G796" s="188">
        <v>1163</v>
      </c>
      <c r="N796" s="43"/>
    </row>
    <row r="797" spans="1:14">
      <c r="A797" s="43" t="s">
        <v>544</v>
      </c>
      <c r="B797" s="188">
        <v>7710.7</v>
      </c>
      <c r="C797" s="188">
        <v>9152</v>
      </c>
      <c r="D797" s="188">
        <v>10474.700000000001</v>
      </c>
      <c r="E797" s="188">
        <v>12245</v>
      </c>
      <c r="F797" s="188">
        <v>14084.7</v>
      </c>
      <c r="G797" s="188">
        <v>15176.4</v>
      </c>
      <c r="N797" s="43"/>
    </row>
    <row r="798" spans="1:14">
      <c r="A798" s="43" t="s">
        <v>221</v>
      </c>
      <c r="B798" s="188">
        <v>11061.4</v>
      </c>
      <c r="C798" s="188">
        <v>13064.6</v>
      </c>
      <c r="D798" s="188">
        <v>15159.5</v>
      </c>
      <c r="E798" s="188">
        <v>16614.5</v>
      </c>
      <c r="F798" s="188">
        <v>18153.5</v>
      </c>
      <c r="G798" s="188">
        <v>20591</v>
      </c>
      <c r="N798" s="43"/>
    </row>
    <row r="799" spans="1:14">
      <c r="A799" s="43" t="s">
        <v>222</v>
      </c>
      <c r="B799" s="188">
        <v>6838.5</v>
      </c>
      <c r="C799" s="188">
        <v>7699.7</v>
      </c>
      <c r="D799" s="188">
        <v>8122.9</v>
      </c>
      <c r="E799" s="188">
        <v>8384.4</v>
      </c>
      <c r="F799" s="188">
        <v>9258.1</v>
      </c>
      <c r="G799" s="188">
        <v>10540.5</v>
      </c>
      <c r="N799" s="43"/>
    </row>
    <row r="800" spans="1:14">
      <c r="A800" s="43" t="s">
        <v>223</v>
      </c>
      <c r="B800" s="188">
        <v>8806.7000000000007</v>
      </c>
      <c r="C800" s="188">
        <v>11444.7</v>
      </c>
      <c r="D800" s="188">
        <v>11192.7</v>
      </c>
      <c r="E800" s="188">
        <v>11903.3</v>
      </c>
      <c r="F800" s="188">
        <v>14219.2</v>
      </c>
      <c r="G800" s="188">
        <v>16341.2</v>
      </c>
      <c r="N800" s="43"/>
    </row>
    <row r="801" spans="1:14">
      <c r="A801" s="43" t="s">
        <v>224</v>
      </c>
      <c r="B801" s="188">
        <v>9504.4</v>
      </c>
      <c r="C801" s="188">
        <v>8968.2000000000007</v>
      </c>
      <c r="D801" s="188">
        <v>8396.6</v>
      </c>
      <c r="E801" s="188">
        <v>9445.4</v>
      </c>
      <c r="F801" s="188">
        <v>11894.9</v>
      </c>
      <c r="G801" s="188">
        <v>11783.8</v>
      </c>
      <c r="N801" s="43"/>
    </row>
    <row r="802" spans="1:14">
      <c r="A802" s="43" t="s">
        <v>545</v>
      </c>
      <c r="B802" s="188">
        <v>57728</v>
      </c>
      <c r="C802" s="188">
        <v>64880.5</v>
      </c>
      <c r="D802" s="188">
        <v>66529.100000000006</v>
      </c>
      <c r="E802" s="188">
        <v>68507.3</v>
      </c>
      <c r="F802" s="188">
        <v>72142.3</v>
      </c>
      <c r="G802" s="188">
        <v>76925.5</v>
      </c>
      <c r="N802" s="43"/>
    </row>
    <row r="803" spans="1:14">
      <c r="A803" s="43" t="s">
        <v>546</v>
      </c>
      <c r="B803" s="188">
        <v>35467.5</v>
      </c>
      <c r="C803" s="188">
        <v>39558.800000000003</v>
      </c>
      <c r="D803" s="188">
        <v>40998.6</v>
      </c>
      <c r="E803" s="188">
        <v>42779.199999999997</v>
      </c>
      <c r="F803" s="188">
        <v>46912.3</v>
      </c>
      <c r="G803" s="188">
        <v>51446.9</v>
      </c>
      <c r="N803" s="43"/>
    </row>
    <row r="804" spans="1:14">
      <c r="A804" s="43" t="s">
        <v>547</v>
      </c>
      <c r="B804" s="188">
        <v>3918.5</v>
      </c>
      <c r="C804" s="188">
        <v>4527.3999999999996</v>
      </c>
      <c r="D804" s="188">
        <v>5104.8999999999996</v>
      </c>
      <c r="E804" s="188">
        <v>6053.6</v>
      </c>
      <c r="F804" s="188">
        <v>7568.9</v>
      </c>
      <c r="G804" s="188">
        <v>8785.7999999999993</v>
      </c>
      <c r="N804" s="43"/>
    </row>
    <row r="805" spans="1:14">
      <c r="A805" s="43" t="s">
        <v>548</v>
      </c>
      <c r="B805" s="188">
        <v>814.5</v>
      </c>
      <c r="C805" s="188">
        <v>824.8</v>
      </c>
      <c r="D805" s="188">
        <v>861.5</v>
      </c>
      <c r="E805" s="188">
        <v>927.9</v>
      </c>
      <c r="F805" s="188">
        <v>1131.0999999999999</v>
      </c>
      <c r="G805" s="188">
        <v>1182.4000000000001</v>
      </c>
      <c r="N805" s="43"/>
    </row>
    <row r="806" spans="1:14">
      <c r="A806" s="43" t="s">
        <v>549</v>
      </c>
      <c r="B806" s="188">
        <v>692.6</v>
      </c>
      <c r="C806" s="188">
        <v>1076.4000000000001</v>
      </c>
      <c r="D806" s="188">
        <v>1057.8</v>
      </c>
      <c r="E806" s="188">
        <v>1125</v>
      </c>
      <c r="F806" s="188">
        <v>1346.5</v>
      </c>
      <c r="G806" s="188">
        <v>1494.2</v>
      </c>
      <c r="N806" s="43"/>
    </row>
    <row r="807" spans="1:14">
      <c r="A807" s="43" t="s">
        <v>550</v>
      </c>
      <c r="B807" s="188">
        <v>186.6</v>
      </c>
      <c r="C807" s="188">
        <v>217.5</v>
      </c>
      <c r="D807" s="188">
        <v>213.1</v>
      </c>
      <c r="E807" s="188">
        <v>233.4</v>
      </c>
      <c r="F807" s="188">
        <v>286.7</v>
      </c>
      <c r="G807" s="188">
        <v>308.5</v>
      </c>
      <c r="N807" s="43"/>
    </row>
    <row r="808" spans="1:14">
      <c r="A808" s="43" t="s">
        <v>551</v>
      </c>
      <c r="B808" s="188">
        <v>43.1</v>
      </c>
      <c r="C808" s="188">
        <v>62.3</v>
      </c>
      <c r="D808" s="188">
        <v>98.1</v>
      </c>
      <c r="E808" s="188">
        <v>154.69999999999999</v>
      </c>
      <c r="F808" s="188">
        <v>246.7</v>
      </c>
      <c r="G808" s="188">
        <v>325.8</v>
      </c>
      <c r="N808" s="43"/>
    </row>
    <row r="809" spans="1:14">
      <c r="A809" s="43" t="s">
        <v>317</v>
      </c>
      <c r="B809" s="188">
        <v>1459</v>
      </c>
      <c r="C809" s="188">
        <v>1842.6</v>
      </c>
      <c r="D809" s="188">
        <v>2345.9</v>
      </c>
      <c r="E809" s="188">
        <v>3031.9</v>
      </c>
      <c r="F809" s="188">
        <v>3843.3</v>
      </c>
      <c r="G809" s="188">
        <v>4799.2</v>
      </c>
      <c r="N809" s="43"/>
    </row>
    <row r="810" spans="1:14">
      <c r="A810" s="43" t="s">
        <v>318</v>
      </c>
      <c r="B810" s="188">
        <v>405.7</v>
      </c>
      <c r="C810" s="188">
        <v>564.5</v>
      </c>
      <c r="D810" s="188">
        <v>720.6</v>
      </c>
      <c r="E810" s="188">
        <v>925.4</v>
      </c>
      <c r="F810" s="188">
        <v>1175.2</v>
      </c>
      <c r="G810" s="188">
        <v>1464.4</v>
      </c>
      <c r="N810" s="43"/>
    </row>
    <row r="811" spans="1:14">
      <c r="A811" s="43" t="s">
        <v>552</v>
      </c>
      <c r="B811" s="188">
        <v>42987.6</v>
      </c>
      <c r="C811" s="188">
        <v>48674.3</v>
      </c>
      <c r="D811" s="188">
        <v>51400.5</v>
      </c>
      <c r="E811" s="188">
        <v>55231.1</v>
      </c>
      <c r="F811" s="188">
        <v>62510.7</v>
      </c>
      <c r="G811" s="188">
        <v>69807.3</v>
      </c>
      <c r="N811" s="43"/>
    </row>
    <row r="812" spans="1:14">
      <c r="A812" s="43" t="s">
        <v>553</v>
      </c>
      <c r="B812" s="188">
        <v>2325.5</v>
      </c>
      <c r="C812" s="188">
        <v>4187.7</v>
      </c>
      <c r="D812" s="188">
        <v>6093.7</v>
      </c>
      <c r="E812" s="188">
        <v>7951.2</v>
      </c>
      <c r="F812" s="188">
        <v>8939.1</v>
      </c>
      <c r="G812" s="188">
        <v>10703.7</v>
      </c>
      <c r="N812" s="43"/>
    </row>
    <row r="813" spans="1:14">
      <c r="A813" s="43" t="s">
        <v>554</v>
      </c>
      <c r="B813" s="188">
        <v>1030.2</v>
      </c>
      <c r="C813" s="188">
        <v>1217.9000000000001</v>
      </c>
      <c r="D813" s="188">
        <v>1382</v>
      </c>
      <c r="E813" s="188">
        <v>1554.6</v>
      </c>
      <c r="F813" s="188">
        <v>1824.8</v>
      </c>
      <c r="G813" s="188">
        <v>2125.6</v>
      </c>
      <c r="N813" s="43"/>
    </row>
    <row r="814" spans="1:14">
      <c r="A814" s="43" t="s">
        <v>555</v>
      </c>
      <c r="B814" s="188">
        <v>2019.6</v>
      </c>
      <c r="C814" s="188">
        <v>2334.6</v>
      </c>
      <c r="D814" s="188">
        <v>2550</v>
      </c>
      <c r="E814" s="188">
        <v>2801.6</v>
      </c>
      <c r="F814" s="188">
        <v>3354</v>
      </c>
      <c r="G814" s="188">
        <v>3667.2</v>
      </c>
      <c r="N814" s="43"/>
    </row>
    <row r="815" spans="1:14">
      <c r="A815" s="43" t="s">
        <v>556</v>
      </c>
      <c r="B815" s="188">
        <v>786.5</v>
      </c>
      <c r="C815" s="188">
        <v>880.8</v>
      </c>
      <c r="D815" s="188">
        <v>1100.9000000000001</v>
      </c>
      <c r="E815" s="188">
        <v>1072.9000000000001</v>
      </c>
      <c r="F815" s="188">
        <v>1365.3</v>
      </c>
      <c r="G815" s="188">
        <v>1503.3</v>
      </c>
      <c r="N815" s="43"/>
    </row>
    <row r="816" spans="1:14">
      <c r="A816" s="43" t="s">
        <v>621</v>
      </c>
      <c r="B816" s="188" t="s">
        <v>143</v>
      </c>
      <c r="C816" s="188" t="s">
        <v>144</v>
      </c>
      <c r="D816" s="188" t="s">
        <v>144</v>
      </c>
      <c r="E816" s="188" t="s">
        <v>144</v>
      </c>
      <c r="F816" s="188" t="s">
        <v>144</v>
      </c>
      <c r="G816" s="188" t="s">
        <v>144</v>
      </c>
      <c r="H816" s="188" t="s">
        <v>225</v>
      </c>
      <c r="N816" s="43"/>
    </row>
    <row r="817" spans="1:14">
      <c r="A817" s="43" t="s">
        <v>618</v>
      </c>
      <c r="B817" s="188" t="s">
        <v>619</v>
      </c>
      <c r="K817" s="188" t="s">
        <v>632</v>
      </c>
      <c r="N817" s="43"/>
    </row>
    <row r="818" spans="1:14">
      <c r="A818" s="43" t="s">
        <v>526</v>
      </c>
      <c r="N818" s="43"/>
    </row>
    <row r="820" spans="1:14">
      <c r="A820" s="43" t="s">
        <v>193</v>
      </c>
      <c r="N820" s="43"/>
    </row>
    <row r="821" spans="1:14">
      <c r="A821" s="43" t="s">
        <v>621</v>
      </c>
      <c r="B821" s="188" t="s">
        <v>143</v>
      </c>
      <c r="C821" s="188" t="s">
        <v>144</v>
      </c>
      <c r="D821" s="188" t="s">
        <v>144</v>
      </c>
      <c r="E821" s="188" t="s">
        <v>144</v>
      </c>
      <c r="F821" s="188" t="s">
        <v>144</v>
      </c>
      <c r="G821" s="188" t="s">
        <v>144</v>
      </c>
      <c r="H821" s="188" t="s">
        <v>225</v>
      </c>
      <c r="N821" s="43"/>
    </row>
    <row r="822" spans="1:14">
      <c r="A822" s="43" t="s">
        <v>191</v>
      </c>
      <c r="D822" s="188" t="s">
        <v>146</v>
      </c>
      <c r="E822" s="188" t="s">
        <v>147</v>
      </c>
      <c r="N822" s="43"/>
    </row>
    <row r="823" spans="1:14">
      <c r="B823" s="188" t="s">
        <v>143</v>
      </c>
      <c r="C823" s="188" t="s">
        <v>144</v>
      </c>
      <c r="D823" s="188" t="s">
        <v>144</v>
      </c>
      <c r="E823" s="188" t="s">
        <v>144</v>
      </c>
      <c r="F823" s="188" t="s">
        <v>144</v>
      </c>
      <c r="G823" s="188" t="s">
        <v>144</v>
      </c>
    </row>
    <row r="824" spans="1:14">
      <c r="B824" s="188">
        <v>2015</v>
      </c>
      <c r="C824" s="188">
        <v>2025</v>
      </c>
      <c r="D824" s="188">
        <v>2035</v>
      </c>
      <c r="E824" s="188">
        <v>2045</v>
      </c>
      <c r="F824" s="188">
        <v>2055</v>
      </c>
      <c r="G824" s="188">
        <v>2065</v>
      </c>
    </row>
    <row r="825" spans="1:14">
      <c r="A825" s="43" t="s">
        <v>622</v>
      </c>
      <c r="B825" s="188" t="s">
        <v>143</v>
      </c>
      <c r="C825" s="188" t="s">
        <v>148</v>
      </c>
      <c r="D825" s="188" t="s">
        <v>148</v>
      </c>
      <c r="E825" s="188" t="s">
        <v>148</v>
      </c>
      <c r="F825" s="188" t="s">
        <v>148</v>
      </c>
      <c r="G825" s="188" t="s">
        <v>148</v>
      </c>
      <c r="N825" s="43"/>
    </row>
    <row r="826" spans="1:14">
      <c r="A826" s="43" t="s">
        <v>536</v>
      </c>
      <c r="B826" s="188">
        <v>80920.100000000006</v>
      </c>
      <c r="C826" s="188">
        <v>82381.399999999994</v>
      </c>
      <c r="D826" s="188">
        <v>86648.7</v>
      </c>
      <c r="E826" s="188">
        <v>93519.5</v>
      </c>
      <c r="F826" s="188">
        <v>100952.8</v>
      </c>
      <c r="G826" s="188">
        <v>106386.2</v>
      </c>
      <c r="N826" s="43"/>
    </row>
    <row r="827" spans="1:14">
      <c r="A827" s="43" t="s">
        <v>537</v>
      </c>
      <c r="B827" s="188">
        <v>14617</v>
      </c>
      <c r="C827" s="188">
        <v>16559.2</v>
      </c>
      <c r="D827" s="188">
        <v>18581.2</v>
      </c>
      <c r="E827" s="188">
        <v>19992.2</v>
      </c>
      <c r="F827" s="188">
        <v>21978.400000000001</v>
      </c>
      <c r="G827" s="188">
        <v>24783.599999999999</v>
      </c>
      <c r="N827" s="43"/>
    </row>
    <row r="828" spans="1:14">
      <c r="A828" s="43" t="s">
        <v>538</v>
      </c>
      <c r="B828" s="188">
        <v>118.5</v>
      </c>
      <c r="C828" s="188">
        <v>108.4</v>
      </c>
      <c r="D828" s="188">
        <v>95</v>
      </c>
      <c r="E828" s="188">
        <v>82.9</v>
      </c>
      <c r="F828" s="188">
        <v>64</v>
      </c>
      <c r="G828" s="188">
        <v>56.4</v>
      </c>
      <c r="N828" s="43"/>
    </row>
    <row r="829" spans="1:14">
      <c r="A829" s="43" t="s">
        <v>539</v>
      </c>
      <c r="B829" s="188">
        <v>31175</v>
      </c>
      <c r="C829" s="188">
        <v>33835</v>
      </c>
      <c r="D829" s="188">
        <v>36032.800000000003</v>
      </c>
      <c r="E829" s="188">
        <v>39703.699999999997</v>
      </c>
      <c r="F829" s="188">
        <v>40114</v>
      </c>
      <c r="G829" s="188">
        <v>40694.400000000001</v>
      </c>
      <c r="N829" s="43"/>
    </row>
    <row r="830" spans="1:14">
      <c r="A830" s="43" t="s">
        <v>540</v>
      </c>
      <c r="B830" s="188">
        <v>8885.2999999999993</v>
      </c>
      <c r="C830" s="188">
        <v>6788.7</v>
      </c>
      <c r="D830" s="188">
        <v>4807.3999999999996</v>
      </c>
      <c r="E830" s="188">
        <v>3788.4</v>
      </c>
      <c r="F830" s="188">
        <v>3300.6</v>
      </c>
      <c r="G830" s="188">
        <v>3338.7</v>
      </c>
      <c r="N830" s="43"/>
    </row>
    <row r="831" spans="1:14">
      <c r="A831" s="43" t="s">
        <v>541</v>
      </c>
      <c r="B831" s="188">
        <v>19845</v>
      </c>
      <c r="C831" s="188">
        <v>18386</v>
      </c>
      <c r="D831" s="188">
        <v>19929.2</v>
      </c>
      <c r="E831" s="188">
        <v>21923.4</v>
      </c>
      <c r="F831" s="188">
        <v>26524.799999999999</v>
      </c>
      <c r="G831" s="188">
        <v>27669.200000000001</v>
      </c>
      <c r="N831" s="43"/>
    </row>
    <row r="832" spans="1:14">
      <c r="A832" s="43" t="s">
        <v>542</v>
      </c>
      <c r="B832" s="188">
        <v>5051.1000000000004</v>
      </c>
      <c r="C832" s="188">
        <v>5334.3</v>
      </c>
      <c r="D832" s="188">
        <v>5857</v>
      </c>
      <c r="E832" s="188">
        <v>6473.1</v>
      </c>
      <c r="F832" s="188">
        <v>7192.6</v>
      </c>
      <c r="G832" s="188">
        <v>7937.4</v>
      </c>
      <c r="N832" s="43"/>
    </row>
    <row r="833" spans="1:14">
      <c r="A833" s="43" t="s">
        <v>543</v>
      </c>
      <c r="B833" s="188">
        <v>1228.2</v>
      </c>
      <c r="C833" s="188">
        <v>1369.6</v>
      </c>
      <c r="D833" s="188">
        <v>1346.2</v>
      </c>
      <c r="E833" s="188">
        <v>1555.8</v>
      </c>
      <c r="F833" s="188">
        <v>1778.4</v>
      </c>
      <c r="G833" s="188">
        <v>1906.6</v>
      </c>
      <c r="N833" s="43"/>
    </row>
    <row r="834" spans="1:14">
      <c r="A834" s="43" t="s">
        <v>544</v>
      </c>
      <c r="B834" s="188">
        <v>3673.7</v>
      </c>
      <c r="C834" s="188">
        <v>4695.6000000000004</v>
      </c>
      <c r="D834" s="188">
        <v>5564.4</v>
      </c>
      <c r="E834" s="188">
        <v>6437.2</v>
      </c>
      <c r="F834" s="188">
        <v>6845.2</v>
      </c>
      <c r="G834" s="188">
        <v>7718.5</v>
      </c>
      <c r="N834" s="43"/>
    </row>
    <row r="835" spans="1:14">
      <c r="A835" s="43" t="s">
        <v>221</v>
      </c>
      <c r="B835" s="188">
        <v>14197.9</v>
      </c>
      <c r="C835" s="188">
        <v>15449.9</v>
      </c>
      <c r="D835" s="188">
        <v>17001</v>
      </c>
      <c r="E835" s="188">
        <v>18271.099999999999</v>
      </c>
      <c r="F835" s="188">
        <v>20067</v>
      </c>
      <c r="G835" s="188">
        <v>22555.7</v>
      </c>
      <c r="N835" s="43"/>
    </row>
    <row r="836" spans="1:14">
      <c r="A836" s="43" t="s">
        <v>222</v>
      </c>
      <c r="B836" s="188">
        <v>4980.8999999999996</v>
      </c>
      <c r="C836" s="188">
        <v>6136.1</v>
      </c>
      <c r="D836" s="188">
        <v>7011.2</v>
      </c>
      <c r="E836" s="188">
        <v>7352.9</v>
      </c>
      <c r="F836" s="188">
        <v>8146.1</v>
      </c>
      <c r="G836" s="188">
        <v>9289.7000000000007</v>
      </c>
      <c r="N836" s="43"/>
    </row>
    <row r="837" spans="1:14">
      <c r="A837" s="43" t="s">
        <v>223</v>
      </c>
      <c r="B837" s="188">
        <v>17222</v>
      </c>
      <c r="C837" s="188">
        <v>14079.4</v>
      </c>
      <c r="D837" s="188">
        <v>16131.3</v>
      </c>
      <c r="E837" s="188">
        <v>17535.900000000001</v>
      </c>
      <c r="F837" s="188">
        <v>21685.200000000001</v>
      </c>
      <c r="G837" s="188">
        <v>21614</v>
      </c>
      <c r="N837" s="43"/>
    </row>
    <row r="838" spans="1:14">
      <c r="A838" s="43" t="s">
        <v>224</v>
      </c>
      <c r="B838" s="188">
        <v>10576</v>
      </c>
      <c r="C838" s="188">
        <v>11638.1</v>
      </c>
      <c r="D838" s="188">
        <v>11551.4</v>
      </c>
      <c r="E838" s="188">
        <v>12922.5</v>
      </c>
      <c r="F838" s="188">
        <v>14894.7</v>
      </c>
      <c r="G838" s="188">
        <v>16736.099999999999</v>
      </c>
      <c r="N838" s="43"/>
    </row>
    <row r="839" spans="1:14">
      <c r="A839" s="43" t="s">
        <v>545</v>
      </c>
      <c r="B839" s="188">
        <v>71368.100000000006</v>
      </c>
      <c r="C839" s="188">
        <v>72731.8</v>
      </c>
      <c r="D839" s="188">
        <v>74881.7</v>
      </c>
      <c r="E839" s="188">
        <v>79224.2</v>
      </c>
      <c r="F839" s="188">
        <v>82622.5</v>
      </c>
      <c r="G839" s="188">
        <v>86059.7</v>
      </c>
      <c r="N839" s="43"/>
    </row>
    <row r="840" spans="1:14">
      <c r="A840" s="43" t="s">
        <v>546</v>
      </c>
      <c r="B840" s="188">
        <v>41937.800000000003</v>
      </c>
      <c r="C840" s="188">
        <v>42509.7</v>
      </c>
      <c r="D840" s="188">
        <v>44261.2</v>
      </c>
      <c r="E840" s="188">
        <v>47118.8</v>
      </c>
      <c r="F840" s="188">
        <v>52035.6</v>
      </c>
      <c r="G840" s="188">
        <v>55634.9</v>
      </c>
      <c r="N840" s="43"/>
    </row>
    <row r="841" spans="1:14">
      <c r="A841" s="43" t="s">
        <v>547</v>
      </c>
      <c r="B841" s="188">
        <v>5341.2</v>
      </c>
      <c r="C841" s="188">
        <v>4844.3999999999996</v>
      </c>
      <c r="D841" s="188">
        <v>6076.6</v>
      </c>
      <c r="E841" s="188">
        <v>7276.1</v>
      </c>
      <c r="F841" s="188">
        <v>9630.4</v>
      </c>
      <c r="G841" s="188">
        <v>10179.200000000001</v>
      </c>
      <c r="N841" s="43"/>
    </row>
    <row r="842" spans="1:14">
      <c r="A842" s="43" t="s">
        <v>548</v>
      </c>
      <c r="B842" s="188">
        <v>1112.9000000000001</v>
      </c>
      <c r="C842" s="188">
        <v>915.3</v>
      </c>
      <c r="D842" s="188">
        <v>1005.7</v>
      </c>
      <c r="E842" s="188">
        <v>1221.2</v>
      </c>
      <c r="F842" s="188">
        <v>1427</v>
      </c>
      <c r="G842" s="188">
        <v>1428.5</v>
      </c>
      <c r="N842" s="43"/>
    </row>
    <row r="843" spans="1:14">
      <c r="A843" s="43" t="s">
        <v>549</v>
      </c>
      <c r="B843" s="188">
        <v>946.2</v>
      </c>
      <c r="C843" s="188">
        <v>1251.7</v>
      </c>
      <c r="D843" s="188">
        <v>1311.7</v>
      </c>
      <c r="E843" s="188">
        <v>1445.4</v>
      </c>
      <c r="F843" s="188">
        <v>1683.2</v>
      </c>
      <c r="G843" s="188">
        <v>1839.2</v>
      </c>
      <c r="N843" s="43"/>
    </row>
    <row r="844" spans="1:14">
      <c r="A844" s="43" t="s">
        <v>550</v>
      </c>
      <c r="B844" s="188">
        <v>263.5</v>
      </c>
      <c r="C844" s="188">
        <v>248.4</v>
      </c>
      <c r="D844" s="188">
        <v>275.39999999999998</v>
      </c>
      <c r="E844" s="188">
        <v>307</v>
      </c>
      <c r="F844" s="188">
        <v>368</v>
      </c>
      <c r="G844" s="188">
        <v>386.3</v>
      </c>
      <c r="N844" s="43"/>
    </row>
    <row r="845" spans="1:14">
      <c r="A845" s="43" t="s">
        <v>551</v>
      </c>
      <c r="B845" s="188">
        <v>65.900000000000006</v>
      </c>
      <c r="C845" s="188">
        <v>65.900000000000006</v>
      </c>
      <c r="D845" s="188">
        <v>118.4</v>
      </c>
      <c r="E845" s="188">
        <v>197.9</v>
      </c>
      <c r="F845" s="188">
        <v>326.60000000000002</v>
      </c>
      <c r="G845" s="188">
        <v>374.3</v>
      </c>
      <c r="N845" s="43"/>
    </row>
    <row r="846" spans="1:14">
      <c r="A846" s="43" t="s">
        <v>317</v>
      </c>
      <c r="B846" s="188">
        <v>1447.3</v>
      </c>
      <c r="C846" s="188">
        <v>1808.6</v>
      </c>
      <c r="D846" s="188">
        <v>2317.4</v>
      </c>
      <c r="E846" s="188">
        <v>2994.4</v>
      </c>
      <c r="F846" s="188">
        <v>3811.6</v>
      </c>
      <c r="G846" s="188">
        <v>4763</v>
      </c>
      <c r="N846" s="43"/>
    </row>
    <row r="847" spans="1:14">
      <c r="A847" s="43" t="s">
        <v>318</v>
      </c>
      <c r="B847" s="188">
        <v>375.1</v>
      </c>
      <c r="C847" s="188">
        <v>515.29999999999995</v>
      </c>
      <c r="D847" s="188">
        <v>661.7</v>
      </c>
      <c r="E847" s="188">
        <v>853.4</v>
      </c>
      <c r="F847" s="188">
        <v>1083.5</v>
      </c>
      <c r="G847" s="188">
        <v>1355.9</v>
      </c>
      <c r="N847" s="43"/>
    </row>
    <row r="848" spans="1:14">
      <c r="A848" s="43" t="s">
        <v>552</v>
      </c>
      <c r="B848" s="188">
        <v>51489.9</v>
      </c>
      <c r="C848" s="188">
        <v>52159.3</v>
      </c>
      <c r="D848" s="188">
        <v>56028.2</v>
      </c>
      <c r="E848" s="188">
        <v>61414.1</v>
      </c>
      <c r="F848" s="188">
        <v>70365.899999999994</v>
      </c>
      <c r="G848" s="188">
        <v>75961.5</v>
      </c>
      <c r="N848" s="43"/>
    </row>
    <row r="849" spans="1:14">
      <c r="A849" s="43" t="s">
        <v>553</v>
      </c>
      <c r="B849" s="188">
        <v>2351.8000000000002</v>
      </c>
      <c r="C849" s="188">
        <v>4210</v>
      </c>
      <c r="D849" s="188">
        <v>5916.6</v>
      </c>
      <c r="E849" s="188">
        <v>7689.9</v>
      </c>
      <c r="F849" s="188">
        <v>8915.2999999999993</v>
      </c>
      <c r="G849" s="188">
        <v>10322</v>
      </c>
      <c r="N849" s="43"/>
    </row>
    <row r="850" spans="1:14">
      <c r="A850" s="43" t="s">
        <v>554</v>
      </c>
      <c r="B850" s="188">
        <v>1280</v>
      </c>
      <c r="C850" s="188">
        <v>1396.6</v>
      </c>
      <c r="D850" s="188">
        <v>1434.6</v>
      </c>
      <c r="E850" s="188">
        <v>1682.3</v>
      </c>
      <c r="F850" s="188">
        <v>2300.5</v>
      </c>
      <c r="G850" s="188">
        <v>2210.1</v>
      </c>
      <c r="N850" s="43"/>
    </row>
    <row r="851" spans="1:14">
      <c r="A851" s="43" t="s">
        <v>555</v>
      </c>
      <c r="B851" s="188">
        <v>2290.3000000000002</v>
      </c>
      <c r="C851" s="188">
        <v>2348.8000000000002</v>
      </c>
      <c r="D851" s="188">
        <v>2798.7</v>
      </c>
      <c r="E851" s="188">
        <v>3373.3</v>
      </c>
      <c r="F851" s="188">
        <v>3904.9</v>
      </c>
      <c r="G851" s="188">
        <v>3989.1</v>
      </c>
      <c r="N851" s="43"/>
    </row>
    <row r="852" spans="1:14">
      <c r="A852" s="43" t="s">
        <v>556</v>
      </c>
      <c r="B852" s="188">
        <v>873.8</v>
      </c>
      <c r="C852" s="188">
        <v>991.9</v>
      </c>
      <c r="D852" s="188">
        <v>1119.3</v>
      </c>
      <c r="E852" s="188">
        <v>1325.9</v>
      </c>
      <c r="F852" s="188">
        <v>1599</v>
      </c>
      <c r="G852" s="188">
        <v>1685.8</v>
      </c>
      <c r="N852" s="43"/>
    </row>
    <row r="853" spans="1:14">
      <c r="A853" s="43" t="s">
        <v>621</v>
      </c>
      <c r="B853" s="188" t="s">
        <v>143</v>
      </c>
      <c r="C853" s="188" t="s">
        <v>144</v>
      </c>
      <c r="D853" s="188" t="s">
        <v>144</v>
      </c>
      <c r="E853" s="188" t="s">
        <v>144</v>
      </c>
      <c r="F853" s="188" t="s">
        <v>144</v>
      </c>
      <c r="G853" s="188" t="s">
        <v>144</v>
      </c>
      <c r="H853" s="188" t="s">
        <v>225</v>
      </c>
      <c r="N853" s="43"/>
    </row>
    <row r="854" spans="1:14">
      <c r="A854" s="43" t="s">
        <v>618</v>
      </c>
      <c r="B854" s="188" t="s">
        <v>619</v>
      </c>
      <c r="K854" s="188" t="s">
        <v>633</v>
      </c>
      <c r="N854" s="43"/>
    </row>
    <row r="855" spans="1:14">
      <c r="A855" s="43" t="s">
        <v>526</v>
      </c>
      <c r="N855" s="43"/>
    </row>
    <row r="857" spans="1:14">
      <c r="A857" s="43" t="s">
        <v>0</v>
      </c>
      <c r="N857" s="43"/>
    </row>
    <row r="858" spans="1:14">
      <c r="A858" s="43" t="s">
        <v>621</v>
      </c>
      <c r="B858" s="188" t="s">
        <v>143</v>
      </c>
      <c r="C858" s="188" t="s">
        <v>144</v>
      </c>
      <c r="D858" s="188" t="s">
        <v>144</v>
      </c>
      <c r="E858" s="188" t="s">
        <v>144</v>
      </c>
      <c r="F858" s="188" t="s">
        <v>144</v>
      </c>
      <c r="G858" s="188" t="s">
        <v>144</v>
      </c>
      <c r="H858" s="188" t="s">
        <v>225</v>
      </c>
      <c r="N858" s="43"/>
    </row>
    <row r="859" spans="1:14">
      <c r="A859" s="43" t="s">
        <v>194</v>
      </c>
      <c r="D859" s="188" t="s">
        <v>146</v>
      </c>
      <c r="E859" s="188" t="s">
        <v>147</v>
      </c>
      <c r="N859" s="43"/>
    </row>
    <row r="860" spans="1:14">
      <c r="B860" s="188" t="s">
        <v>143</v>
      </c>
      <c r="C860" s="188" t="s">
        <v>144</v>
      </c>
      <c r="D860" s="188" t="s">
        <v>144</v>
      </c>
      <c r="E860" s="188" t="s">
        <v>144</v>
      </c>
      <c r="F860" s="188" t="s">
        <v>144</v>
      </c>
      <c r="G860" s="188" t="s">
        <v>144</v>
      </c>
    </row>
    <row r="861" spans="1:14">
      <c r="B861" s="188">
        <v>2015</v>
      </c>
      <c r="C861" s="188">
        <v>2025</v>
      </c>
      <c r="D861" s="188">
        <v>2035</v>
      </c>
      <c r="E861" s="188">
        <v>2045</v>
      </c>
      <c r="F861" s="188">
        <v>2055</v>
      </c>
      <c r="G861" s="188">
        <v>2065</v>
      </c>
    </row>
    <row r="862" spans="1:14">
      <c r="A862" s="43" t="s">
        <v>622</v>
      </c>
      <c r="B862" s="188" t="s">
        <v>143</v>
      </c>
      <c r="C862" s="188" t="s">
        <v>148</v>
      </c>
      <c r="D862" s="188" t="s">
        <v>148</v>
      </c>
      <c r="E862" s="188" t="s">
        <v>148</v>
      </c>
      <c r="F862" s="188" t="s">
        <v>148</v>
      </c>
      <c r="G862" s="188" t="s">
        <v>148</v>
      </c>
      <c r="N862" s="43"/>
    </row>
    <row r="863" spans="1:14">
      <c r="A863" s="43" t="s">
        <v>536</v>
      </c>
      <c r="B863" s="188">
        <v>72339.8</v>
      </c>
      <c r="C863" s="188">
        <v>77868.2</v>
      </c>
      <c r="D863" s="188">
        <v>81465.5</v>
      </c>
      <c r="E863" s="188">
        <v>86829.4</v>
      </c>
      <c r="F863" s="188">
        <v>93953</v>
      </c>
      <c r="G863" s="188">
        <v>100492.5</v>
      </c>
      <c r="N863" s="43"/>
    </row>
    <row r="864" spans="1:14">
      <c r="A864" s="43" t="s">
        <v>537</v>
      </c>
      <c r="B864" s="188">
        <v>14604.6</v>
      </c>
      <c r="C864" s="188">
        <v>16751.099999999999</v>
      </c>
      <c r="D864" s="188">
        <v>18854.099999999999</v>
      </c>
      <c r="E864" s="188">
        <v>20345.2</v>
      </c>
      <c r="F864" s="188">
        <v>22288.2</v>
      </c>
      <c r="G864" s="188">
        <v>25223.8</v>
      </c>
      <c r="N864" s="43"/>
    </row>
    <row r="865" spans="1:14">
      <c r="A865" s="43" t="s">
        <v>538</v>
      </c>
      <c r="B865" s="188">
        <v>185.8</v>
      </c>
      <c r="C865" s="188">
        <v>150</v>
      </c>
      <c r="D865" s="188">
        <v>119.4</v>
      </c>
      <c r="E865" s="188">
        <v>99.6</v>
      </c>
      <c r="F865" s="188">
        <v>77.8</v>
      </c>
      <c r="G865" s="188">
        <v>63.1</v>
      </c>
      <c r="N865" s="43"/>
    </row>
    <row r="866" spans="1:14">
      <c r="A866" s="43" t="s">
        <v>539</v>
      </c>
      <c r="B866" s="188">
        <v>27018.799999999999</v>
      </c>
      <c r="C866" s="188">
        <v>30861.4</v>
      </c>
      <c r="D866" s="188">
        <v>33029.1</v>
      </c>
      <c r="E866" s="188">
        <v>35744.300000000003</v>
      </c>
      <c r="F866" s="188">
        <v>36404.1</v>
      </c>
      <c r="G866" s="188">
        <v>37571.9</v>
      </c>
      <c r="N866" s="43"/>
    </row>
    <row r="867" spans="1:14">
      <c r="A867" s="43" t="s">
        <v>540</v>
      </c>
      <c r="B867" s="188">
        <v>7886.8</v>
      </c>
      <c r="C867" s="188">
        <v>6408.1</v>
      </c>
      <c r="D867" s="188">
        <v>4730.3999999999996</v>
      </c>
      <c r="E867" s="188">
        <v>3579.9</v>
      </c>
      <c r="F867" s="188">
        <v>3062</v>
      </c>
      <c r="G867" s="188">
        <v>3088.1</v>
      </c>
      <c r="N867" s="43"/>
    </row>
    <row r="868" spans="1:14">
      <c r="A868" s="43" t="s">
        <v>541</v>
      </c>
      <c r="B868" s="188">
        <v>16753.400000000001</v>
      </c>
      <c r="C868" s="188">
        <v>17138.099999999999</v>
      </c>
      <c r="D868" s="188">
        <v>17589.8</v>
      </c>
      <c r="E868" s="188">
        <v>19206.900000000001</v>
      </c>
      <c r="F868" s="188">
        <v>23320.2</v>
      </c>
      <c r="G868" s="188">
        <v>24710.1</v>
      </c>
      <c r="N868" s="43"/>
    </row>
    <row r="869" spans="1:14">
      <c r="A869" s="43" t="s">
        <v>542</v>
      </c>
      <c r="B869" s="188">
        <v>4934.8</v>
      </c>
      <c r="C869" s="188">
        <v>5495</v>
      </c>
      <c r="D869" s="188">
        <v>6069.7</v>
      </c>
      <c r="E869" s="188">
        <v>6667.5</v>
      </c>
      <c r="F869" s="188">
        <v>7409.3</v>
      </c>
      <c r="G869" s="188">
        <v>8323.6</v>
      </c>
      <c r="N869" s="43"/>
    </row>
    <row r="870" spans="1:14">
      <c r="A870" s="43" t="s">
        <v>543</v>
      </c>
      <c r="B870" s="188">
        <v>955.6</v>
      </c>
      <c r="C870" s="188">
        <v>1064.5</v>
      </c>
      <c r="D870" s="188">
        <v>1073.2</v>
      </c>
      <c r="E870" s="188">
        <v>1186</v>
      </c>
      <c r="F870" s="188">
        <v>1391.3</v>
      </c>
      <c r="G870" s="188">
        <v>1511.8</v>
      </c>
      <c r="N870" s="43"/>
    </row>
    <row r="871" spans="1:14">
      <c r="A871" s="43" t="s">
        <v>544</v>
      </c>
      <c r="B871" s="188">
        <v>5883.9</v>
      </c>
      <c r="C871" s="188">
        <v>7094.1</v>
      </c>
      <c r="D871" s="188">
        <v>8183.4</v>
      </c>
      <c r="E871" s="188">
        <v>9530.7000000000007</v>
      </c>
      <c r="F871" s="188">
        <v>10680.7</v>
      </c>
      <c r="G871" s="188">
        <v>11678.3</v>
      </c>
      <c r="N871" s="43"/>
    </row>
    <row r="872" spans="1:14">
      <c r="A872" s="43" t="s">
        <v>221</v>
      </c>
      <c r="B872" s="188">
        <v>12480.7</v>
      </c>
      <c r="C872" s="188">
        <v>14166.1</v>
      </c>
      <c r="D872" s="188">
        <v>16018.8</v>
      </c>
      <c r="E872" s="188">
        <v>17388.8</v>
      </c>
      <c r="F872" s="188">
        <v>19053.3</v>
      </c>
      <c r="G872" s="188">
        <v>21512.5</v>
      </c>
      <c r="N872" s="43"/>
    </row>
    <row r="873" spans="1:14">
      <c r="A873" s="43" t="s">
        <v>222</v>
      </c>
      <c r="B873" s="188">
        <v>5997.9</v>
      </c>
      <c r="C873" s="188">
        <v>6977.7</v>
      </c>
      <c r="D873" s="188">
        <v>7604.2</v>
      </c>
      <c r="E873" s="188">
        <v>7902.3</v>
      </c>
      <c r="F873" s="188">
        <v>8735.2000000000007</v>
      </c>
      <c r="G873" s="188">
        <v>9953.7999999999993</v>
      </c>
      <c r="N873" s="43"/>
    </row>
    <row r="874" spans="1:14">
      <c r="A874" s="43" t="s">
        <v>223</v>
      </c>
      <c r="B874" s="188">
        <v>12614.7</v>
      </c>
      <c r="C874" s="188">
        <v>12661.4</v>
      </c>
      <c r="D874" s="188">
        <v>13497.2</v>
      </c>
      <c r="E874" s="188">
        <v>14535.8</v>
      </c>
      <c r="F874" s="188">
        <v>17729.8</v>
      </c>
      <c r="G874" s="188">
        <v>18814.400000000001</v>
      </c>
      <c r="N874" s="43"/>
    </row>
    <row r="875" spans="1:14">
      <c r="A875" s="43" t="s">
        <v>224</v>
      </c>
      <c r="B875" s="188">
        <v>9989.2999999999993</v>
      </c>
      <c r="C875" s="188">
        <v>10201.1</v>
      </c>
      <c r="D875" s="188">
        <v>9868.7000000000007</v>
      </c>
      <c r="E875" s="188">
        <v>11070.5</v>
      </c>
      <c r="F875" s="188">
        <v>13305.4</v>
      </c>
      <c r="G875" s="188">
        <v>14106.7</v>
      </c>
      <c r="N875" s="43"/>
    </row>
    <row r="876" spans="1:14">
      <c r="A876" s="43" t="s">
        <v>545</v>
      </c>
      <c r="B876" s="188">
        <v>63900.2</v>
      </c>
      <c r="C876" s="188">
        <v>68506.100000000006</v>
      </c>
      <c r="D876" s="188">
        <v>70426.600000000006</v>
      </c>
      <c r="E876" s="188">
        <v>73515.899999999994</v>
      </c>
      <c r="F876" s="188">
        <v>77070.100000000006</v>
      </c>
      <c r="G876" s="188">
        <v>81209.899999999994</v>
      </c>
      <c r="N876" s="43"/>
    </row>
    <row r="877" spans="1:14">
      <c r="A877" s="43" t="s">
        <v>546</v>
      </c>
      <c r="B877" s="188">
        <v>38395.4</v>
      </c>
      <c r="C877" s="188">
        <v>40921.5</v>
      </c>
      <c r="D877" s="188">
        <v>42521</v>
      </c>
      <c r="E877" s="188">
        <v>44807.4</v>
      </c>
      <c r="F877" s="188">
        <v>49321.3</v>
      </c>
      <c r="G877" s="188">
        <v>53411.3</v>
      </c>
      <c r="N877" s="43"/>
    </row>
    <row r="878" spans="1:14">
      <c r="A878" s="43" t="s">
        <v>547</v>
      </c>
      <c r="B878" s="188">
        <v>4562.3</v>
      </c>
      <c r="C878" s="188">
        <v>4673.8</v>
      </c>
      <c r="D878" s="188">
        <v>5558.4</v>
      </c>
      <c r="E878" s="188">
        <v>6625</v>
      </c>
      <c r="F878" s="188">
        <v>8538.2000000000007</v>
      </c>
      <c r="G878" s="188">
        <v>9439.4</v>
      </c>
      <c r="N878" s="43"/>
    </row>
    <row r="879" spans="1:14">
      <c r="A879" s="43" t="s">
        <v>548</v>
      </c>
      <c r="B879" s="188">
        <v>949.6</v>
      </c>
      <c r="C879" s="188">
        <v>866.6</v>
      </c>
      <c r="D879" s="188">
        <v>928.8</v>
      </c>
      <c r="E879" s="188">
        <v>1065</v>
      </c>
      <c r="F879" s="188">
        <v>1270.3</v>
      </c>
      <c r="G879" s="188">
        <v>1297.8</v>
      </c>
      <c r="N879" s="43"/>
    </row>
    <row r="880" spans="1:14">
      <c r="A880" s="43" t="s">
        <v>549</v>
      </c>
      <c r="B880" s="188">
        <v>807.4</v>
      </c>
      <c r="C880" s="188">
        <v>1157.3</v>
      </c>
      <c r="D880" s="188">
        <v>1176.3</v>
      </c>
      <c r="E880" s="188">
        <v>1274.8</v>
      </c>
      <c r="F880" s="188">
        <v>1504.8</v>
      </c>
      <c r="G880" s="188">
        <v>1656.1</v>
      </c>
      <c r="N880" s="43"/>
    </row>
    <row r="881" spans="1:14">
      <c r="A881" s="43" t="s">
        <v>550</v>
      </c>
      <c r="B881" s="188">
        <v>221.4</v>
      </c>
      <c r="C881" s="188">
        <v>231.8</v>
      </c>
      <c r="D881" s="188">
        <v>242.2</v>
      </c>
      <c r="E881" s="188">
        <v>267.8</v>
      </c>
      <c r="F881" s="188">
        <v>324.89999999999998</v>
      </c>
      <c r="G881" s="188">
        <v>345</v>
      </c>
      <c r="N881" s="43"/>
    </row>
    <row r="882" spans="1:14">
      <c r="A882" s="43" t="s">
        <v>551</v>
      </c>
      <c r="B882" s="188">
        <v>53.4</v>
      </c>
      <c r="C882" s="188">
        <v>64</v>
      </c>
      <c r="D882" s="188">
        <v>107.6</v>
      </c>
      <c r="E882" s="188">
        <v>174.9</v>
      </c>
      <c r="F882" s="188">
        <v>284.3</v>
      </c>
      <c r="G882" s="188">
        <v>348.5</v>
      </c>
      <c r="N882" s="43"/>
    </row>
    <row r="883" spans="1:14">
      <c r="A883" s="43" t="s">
        <v>317</v>
      </c>
      <c r="B883" s="188">
        <v>1453.7</v>
      </c>
      <c r="C883" s="188">
        <v>1826.9</v>
      </c>
      <c r="D883" s="188">
        <v>2332.6</v>
      </c>
      <c r="E883" s="188">
        <v>3014.4</v>
      </c>
      <c r="F883" s="188">
        <v>3828.4</v>
      </c>
      <c r="G883" s="188">
        <v>4782.3</v>
      </c>
      <c r="N883" s="43"/>
    </row>
    <row r="884" spans="1:14">
      <c r="A884" s="43" t="s">
        <v>318</v>
      </c>
      <c r="B884" s="188">
        <v>391.9</v>
      </c>
      <c r="C884" s="188">
        <v>541.79999999999995</v>
      </c>
      <c r="D884" s="188">
        <v>693.1</v>
      </c>
      <c r="E884" s="188">
        <v>891.7</v>
      </c>
      <c r="F884" s="188">
        <v>1132.0999999999999</v>
      </c>
      <c r="G884" s="188">
        <v>1413.5</v>
      </c>
      <c r="N884" s="43"/>
    </row>
    <row r="885" spans="1:14">
      <c r="A885" s="43" t="s">
        <v>552</v>
      </c>
      <c r="B885" s="188">
        <v>46834.9</v>
      </c>
      <c r="C885" s="188">
        <v>50283.6</v>
      </c>
      <c r="D885" s="188">
        <v>53559.9</v>
      </c>
      <c r="E885" s="188">
        <v>58120.800000000003</v>
      </c>
      <c r="F885" s="188">
        <v>66204.2</v>
      </c>
      <c r="G885" s="188">
        <v>72693.899999999994</v>
      </c>
      <c r="N885" s="43"/>
    </row>
    <row r="886" spans="1:14">
      <c r="A886" s="43" t="s">
        <v>553</v>
      </c>
      <c r="B886" s="188">
        <v>2337.4</v>
      </c>
      <c r="C886" s="188">
        <v>4198</v>
      </c>
      <c r="D886" s="188">
        <v>6011.1</v>
      </c>
      <c r="E886" s="188">
        <v>7829.1</v>
      </c>
      <c r="F886" s="188">
        <v>8927.9</v>
      </c>
      <c r="G886" s="188">
        <v>10524.7</v>
      </c>
      <c r="N886" s="43"/>
    </row>
    <row r="887" spans="1:14">
      <c r="A887" s="43" t="s">
        <v>554</v>
      </c>
      <c r="B887" s="188">
        <v>1143.2</v>
      </c>
      <c r="C887" s="188">
        <v>1300.4000000000001</v>
      </c>
      <c r="D887" s="188">
        <v>1406.5</v>
      </c>
      <c r="E887" s="188">
        <v>1614.2</v>
      </c>
      <c r="F887" s="188">
        <v>2048.5</v>
      </c>
      <c r="G887" s="188">
        <v>2165.1999999999998</v>
      </c>
      <c r="N887" s="43"/>
    </row>
    <row r="888" spans="1:14">
      <c r="A888" s="43" t="s">
        <v>555</v>
      </c>
      <c r="B888" s="188">
        <v>2142.1</v>
      </c>
      <c r="C888" s="188">
        <v>2341.1999999999998</v>
      </c>
      <c r="D888" s="188">
        <v>2666.1</v>
      </c>
      <c r="E888" s="188">
        <v>3068.8</v>
      </c>
      <c r="F888" s="188">
        <v>3613</v>
      </c>
      <c r="G888" s="188">
        <v>3818.2</v>
      </c>
      <c r="N888" s="43"/>
    </row>
    <row r="889" spans="1:14">
      <c r="A889" s="43" t="s">
        <v>556</v>
      </c>
      <c r="B889" s="188">
        <v>826</v>
      </c>
      <c r="C889" s="188">
        <v>932.1</v>
      </c>
      <c r="D889" s="188">
        <v>1109.5</v>
      </c>
      <c r="E889" s="188">
        <v>1191.2</v>
      </c>
      <c r="F889" s="188">
        <v>1475.2</v>
      </c>
      <c r="G889" s="188">
        <v>1588.9</v>
      </c>
      <c r="N889" s="43"/>
    </row>
    <row r="890" spans="1:14">
      <c r="A890" s="43" t="s">
        <v>621</v>
      </c>
      <c r="B890" s="188" t="s">
        <v>143</v>
      </c>
      <c r="C890" s="188" t="s">
        <v>144</v>
      </c>
      <c r="D890" s="188" t="s">
        <v>144</v>
      </c>
      <c r="E890" s="188" t="s">
        <v>144</v>
      </c>
      <c r="F890" s="188" t="s">
        <v>144</v>
      </c>
      <c r="G890" s="188" t="s">
        <v>144</v>
      </c>
      <c r="H890" s="188" t="s">
        <v>225</v>
      </c>
      <c r="N890" s="43"/>
    </row>
    <row r="891" spans="1:14">
      <c r="A891" s="43" t="s">
        <v>618</v>
      </c>
      <c r="B891" s="188" t="s">
        <v>619</v>
      </c>
      <c r="K891" s="188" t="s">
        <v>634</v>
      </c>
      <c r="N891" s="43"/>
    </row>
    <row r="892" spans="1:14">
      <c r="A892" s="43" t="s">
        <v>526</v>
      </c>
      <c r="N892" s="43"/>
    </row>
    <row r="894" spans="1:14">
      <c r="A894" s="43" t="s">
        <v>195</v>
      </c>
      <c r="N894" s="43"/>
    </row>
    <row r="895" spans="1:14">
      <c r="A895" s="43" t="s">
        <v>621</v>
      </c>
      <c r="B895" s="188" t="s">
        <v>143</v>
      </c>
      <c r="C895" s="188" t="s">
        <v>144</v>
      </c>
      <c r="D895" s="188" t="s">
        <v>144</v>
      </c>
      <c r="E895" s="188" t="s">
        <v>144</v>
      </c>
      <c r="F895" s="188" t="s">
        <v>144</v>
      </c>
      <c r="G895" s="188" t="s">
        <v>144</v>
      </c>
      <c r="H895" s="188" t="s">
        <v>225</v>
      </c>
      <c r="N895" s="43"/>
    </row>
    <row r="896" spans="1:14">
      <c r="A896" s="43" t="s">
        <v>194</v>
      </c>
      <c r="D896" s="188" t="s">
        <v>146</v>
      </c>
      <c r="E896" s="188" t="s">
        <v>147</v>
      </c>
      <c r="N896" s="43"/>
    </row>
    <row r="897" spans="1:14">
      <c r="B897" s="188" t="s">
        <v>143</v>
      </c>
      <c r="C897" s="188" t="s">
        <v>144</v>
      </c>
      <c r="D897" s="188" t="s">
        <v>144</v>
      </c>
      <c r="E897" s="188" t="s">
        <v>144</v>
      </c>
      <c r="F897" s="188" t="s">
        <v>144</v>
      </c>
      <c r="G897" s="188" t="s">
        <v>144</v>
      </c>
    </row>
    <row r="898" spans="1:14">
      <c r="B898" s="188">
        <v>2015</v>
      </c>
      <c r="C898" s="188">
        <v>2025</v>
      </c>
      <c r="D898" s="188">
        <v>2035</v>
      </c>
      <c r="E898" s="188">
        <v>2045</v>
      </c>
      <c r="F898" s="188">
        <v>2055</v>
      </c>
      <c r="G898" s="188">
        <v>2065</v>
      </c>
    </row>
    <row r="899" spans="1:14">
      <c r="A899" s="43" t="s">
        <v>622</v>
      </c>
      <c r="B899" s="188" t="s">
        <v>143</v>
      </c>
      <c r="C899" s="188" t="s">
        <v>148</v>
      </c>
      <c r="D899" s="188" t="s">
        <v>148</v>
      </c>
      <c r="E899" s="188" t="s">
        <v>148</v>
      </c>
      <c r="F899" s="188" t="s">
        <v>148</v>
      </c>
      <c r="G899" s="188" t="s">
        <v>148</v>
      </c>
      <c r="N899" s="43"/>
    </row>
    <row r="900" spans="1:14">
      <c r="A900" s="43" t="s">
        <v>536</v>
      </c>
      <c r="B900" s="188">
        <v>84887.1</v>
      </c>
      <c r="C900" s="188">
        <v>89297.1</v>
      </c>
      <c r="D900" s="188">
        <v>91892.1</v>
      </c>
      <c r="E900" s="188">
        <v>98315.6</v>
      </c>
      <c r="F900" s="188">
        <v>107192.8</v>
      </c>
      <c r="G900" s="188">
        <v>115244.8</v>
      </c>
      <c r="N900" s="43"/>
    </row>
    <row r="901" spans="1:14">
      <c r="A901" s="43" t="s">
        <v>537</v>
      </c>
      <c r="B901" s="188">
        <v>15515.5</v>
      </c>
      <c r="C901" s="188">
        <v>17829.400000000001</v>
      </c>
      <c r="D901" s="188">
        <v>20247.400000000001</v>
      </c>
      <c r="E901" s="188">
        <v>21984.9</v>
      </c>
      <c r="F901" s="188">
        <v>24288.6</v>
      </c>
      <c r="G901" s="188">
        <v>27646.1</v>
      </c>
      <c r="N901" s="43"/>
    </row>
    <row r="902" spans="1:14">
      <c r="A902" s="43" t="s">
        <v>538</v>
      </c>
      <c r="B902" s="188">
        <v>100.1</v>
      </c>
      <c r="C902" s="188">
        <v>82.8</v>
      </c>
      <c r="D902" s="188">
        <v>79.5</v>
      </c>
      <c r="E902" s="188">
        <v>62.7</v>
      </c>
      <c r="F902" s="188">
        <v>46.4</v>
      </c>
      <c r="G902" s="188">
        <v>35.5</v>
      </c>
      <c r="N902" s="43"/>
    </row>
    <row r="903" spans="1:14">
      <c r="A903" s="43" t="s">
        <v>539</v>
      </c>
      <c r="B903" s="188">
        <v>30697.7</v>
      </c>
      <c r="C903" s="188">
        <v>34886.699999999997</v>
      </c>
      <c r="D903" s="188">
        <v>36132.300000000003</v>
      </c>
      <c r="E903" s="188">
        <v>37591</v>
      </c>
      <c r="F903" s="188">
        <v>38098.300000000003</v>
      </c>
      <c r="G903" s="188">
        <v>39722.800000000003</v>
      </c>
      <c r="N903" s="43"/>
    </row>
    <row r="904" spans="1:14">
      <c r="A904" s="43" t="s">
        <v>540</v>
      </c>
      <c r="B904" s="188">
        <v>9380.4</v>
      </c>
      <c r="C904" s="188">
        <v>7415.9</v>
      </c>
      <c r="D904" s="188">
        <v>5222.3999999999996</v>
      </c>
      <c r="E904" s="188">
        <v>4059.6</v>
      </c>
      <c r="F904" s="188">
        <v>3663.4</v>
      </c>
      <c r="G904" s="188">
        <v>3652</v>
      </c>
      <c r="N904" s="43"/>
    </row>
    <row r="905" spans="1:14">
      <c r="A905" s="43" t="s">
        <v>541</v>
      </c>
      <c r="B905" s="188">
        <v>22776.7</v>
      </c>
      <c r="C905" s="188">
        <v>22133.200000000001</v>
      </c>
      <c r="D905" s="188">
        <v>22889.599999999999</v>
      </c>
      <c r="E905" s="188">
        <v>26573.4</v>
      </c>
      <c r="F905" s="188">
        <v>31966.5</v>
      </c>
      <c r="G905" s="188">
        <v>34169</v>
      </c>
      <c r="N905" s="43"/>
    </row>
    <row r="906" spans="1:14">
      <c r="A906" s="43" t="s">
        <v>542</v>
      </c>
      <c r="B906" s="188">
        <v>5327.9</v>
      </c>
      <c r="C906" s="188">
        <v>5736.4</v>
      </c>
      <c r="D906" s="188">
        <v>6111.4</v>
      </c>
      <c r="E906" s="188">
        <v>6668.8</v>
      </c>
      <c r="F906" s="188">
        <v>7478.7</v>
      </c>
      <c r="G906" s="188">
        <v>8190</v>
      </c>
      <c r="N906" s="43"/>
    </row>
    <row r="907" spans="1:14">
      <c r="A907" s="43" t="s">
        <v>543</v>
      </c>
      <c r="B907" s="188">
        <v>1088.7</v>
      </c>
      <c r="C907" s="188">
        <v>1212.7</v>
      </c>
      <c r="D907" s="188">
        <v>1209.4000000000001</v>
      </c>
      <c r="E907" s="188">
        <v>1375.3</v>
      </c>
      <c r="F907" s="188">
        <v>1651</v>
      </c>
      <c r="G907" s="188">
        <v>1829.3</v>
      </c>
      <c r="N907" s="43"/>
    </row>
    <row r="908" spans="1:14">
      <c r="A908" s="43" t="s">
        <v>544</v>
      </c>
      <c r="B908" s="188">
        <v>3181.9</v>
      </c>
      <c r="C908" s="188">
        <v>3979.4</v>
      </c>
      <c r="D908" s="188">
        <v>4700.3</v>
      </c>
      <c r="E908" s="188">
        <v>5644.6</v>
      </c>
      <c r="F908" s="188">
        <v>6312.7</v>
      </c>
      <c r="G908" s="188">
        <v>7051.9</v>
      </c>
      <c r="N908" s="43"/>
    </row>
    <row r="909" spans="1:14">
      <c r="A909" s="43" t="s">
        <v>221</v>
      </c>
      <c r="B909" s="188">
        <v>11944.8</v>
      </c>
      <c r="C909" s="188">
        <v>13482.5</v>
      </c>
      <c r="D909" s="188">
        <v>15316.9</v>
      </c>
      <c r="E909" s="188">
        <v>16624.599999999999</v>
      </c>
      <c r="F909" s="188">
        <v>18403.2</v>
      </c>
      <c r="G909" s="188">
        <v>20864</v>
      </c>
      <c r="N909" s="43"/>
    </row>
    <row r="910" spans="1:14">
      <c r="A910" s="43" t="s">
        <v>222</v>
      </c>
      <c r="B910" s="188">
        <v>10196.1</v>
      </c>
      <c r="C910" s="188">
        <v>11915.1</v>
      </c>
      <c r="D910" s="188">
        <v>13530.9</v>
      </c>
      <c r="E910" s="188">
        <v>14701.5</v>
      </c>
      <c r="F910" s="188">
        <v>16241.5</v>
      </c>
      <c r="G910" s="188">
        <v>18533.400000000001</v>
      </c>
      <c r="N910" s="43"/>
    </row>
    <row r="911" spans="1:14">
      <c r="A911" s="43" t="s">
        <v>223</v>
      </c>
      <c r="B911" s="188">
        <v>15595.4</v>
      </c>
      <c r="C911" s="188">
        <v>14363.9</v>
      </c>
      <c r="D911" s="188">
        <v>15468.4</v>
      </c>
      <c r="E911" s="188">
        <v>17689.3</v>
      </c>
      <c r="F911" s="188">
        <v>21351</v>
      </c>
      <c r="G911" s="188">
        <v>22988.3</v>
      </c>
      <c r="N911" s="43"/>
    </row>
    <row r="912" spans="1:14">
      <c r="A912" s="43" t="s">
        <v>224</v>
      </c>
      <c r="B912" s="188">
        <v>17264.8</v>
      </c>
      <c r="C912" s="188">
        <v>17658.5</v>
      </c>
      <c r="D912" s="188">
        <v>17849.099999999999</v>
      </c>
      <c r="E912" s="188">
        <v>20980.7</v>
      </c>
      <c r="F912" s="188">
        <v>25134.3</v>
      </c>
      <c r="G912" s="188">
        <v>26650.6</v>
      </c>
      <c r="N912" s="43"/>
    </row>
    <row r="913" spans="1:14">
      <c r="A913" s="43" t="s">
        <v>545</v>
      </c>
      <c r="B913" s="188">
        <v>74415.899999999994</v>
      </c>
      <c r="C913" s="188">
        <v>78415.3</v>
      </c>
      <c r="D913" s="188">
        <v>79390.8</v>
      </c>
      <c r="E913" s="188">
        <v>82691</v>
      </c>
      <c r="F913" s="188">
        <v>87366.8</v>
      </c>
      <c r="G913" s="188">
        <v>92868.9</v>
      </c>
      <c r="N913" s="43"/>
    </row>
    <row r="914" spans="1:14">
      <c r="A914" s="43" t="s">
        <v>546</v>
      </c>
      <c r="B914" s="188">
        <v>45408.5</v>
      </c>
      <c r="C914" s="188">
        <v>47247.1</v>
      </c>
      <c r="D914" s="188">
        <v>48630.7</v>
      </c>
      <c r="E914" s="188">
        <v>52466.9</v>
      </c>
      <c r="F914" s="188">
        <v>58394.8</v>
      </c>
      <c r="G914" s="188">
        <v>63625.599999999999</v>
      </c>
      <c r="N914" s="43"/>
    </row>
    <row r="915" spans="1:14">
      <c r="A915" s="43" t="s">
        <v>547</v>
      </c>
      <c r="B915" s="188">
        <v>5985.3</v>
      </c>
      <c r="C915" s="188">
        <v>5660</v>
      </c>
      <c r="D915" s="188">
        <v>6510.7</v>
      </c>
      <c r="E915" s="188">
        <v>8197.2999999999993</v>
      </c>
      <c r="F915" s="188">
        <v>10563.4</v>
      </c>
      <c r="G915" s="188">
        <v>11607.6</v>
      </c>
      <c r="N915" s="43"/>
    </row>
    <row r="916" spans="1:14">
      <c r="A916" s="43" t="s">
        <v>548</v>
      </c>
      <c r="B916" s="188">
        <v>1236.5999999999999</v>
      </c>
      <c r="C916" s="188">
        <v>1053.9000000000001</v>
      </c>
      <c r="D916" s="188">
        <v>1101.8</v>
      </c>
      <c r="E916" s="188">
        <v>1335.8</v>
      </c>
      <c r="F916" s="188">
        <v>1591.8</v>
      </c>
      <c r="G916" s="188">
        <v>1611.3</v>
      </c>
      <c r="N916" s="43"/>
    </row>
    <row r="917" spans="1:14">
      <c r="A917" s="43" t="s">
        <v>549</v>
      </c>
      <c r="B917" s="188">
        <v>1072.0999999999999</v>
      </c>
      <c r="C917" s="188">
        <v>1486.4</v>
      </c>
      <c r="D917" s="188">
        <v>1524.2</v>
      </c>
      <c r="E917" s="188">
        <v>1740</v>
      </c>
      <c r="F917" s="188">
        <v>2059.6</v>
      </c>
      <c r="G917" s="188">
        <v>2273.5</v>
      </c>
      <c r="N917" s="43"/>
    </row>
    <row r="918" spans="1:14">
      <c r="A918" s="43" t="s">
        <v>550</v>
      </c>
      <c r="B918" s="188">
        <v>303.39999999999998</v>
      </c>
      <c r="C918" s="188">
        <v>298.8</v>
      </c>
      <c r="D918" s="188">
        <v>314.8</v>
      </c>
      <c r="E918" s="188">
        <v>370.9</v>
      </c>
      <c r="F918" s="188">
        <v>449.6</v>
      </c>
      <c r="G918" s="188">
        <v>477.4</v>
      </c>
      <c r="N918" s="43"/>
    </row>
    <row r="919" spans="1:14">
      <c r="A919" s="43" t="s">
        <v>551</v>
      </c>
      <c r="B919" s="188">
        <v>75</v>
      </c>
      <c r="C919" s="188">
        <v>78.900000000000006</v>
      </c>
      <c r="D919" s="188">
        <v>121.2</v>
      </c>
      <c r="E919" s="188">
        <v>206.6</v>
      </c>
      <c r="F919" s="188">
        <v>327</v>
      </c>
      <c r="G919" s="188">
        <v>403</v>
      </c>
      <c r="N919" s="43"/>
    </row>
    <row r="920" spans="1:14">
      <c r="A920" s="43" t="s">
        <v>317</v>
      </c>
      <c r="B920" s="188">
        <v>1418.5</v>
      </c>
      <c r="C920" s="188">
        <v>1780.4</v>
      </c>
      <c r="D920" s="188">
        <v>2262</v>
      </c>
      <c r="E920" s="188">
        <v>2913.8</v>
      </c>
      <c r="F920" s="188">
        <v>3735.8</v>
      </c>
      <c r="G920" s="188">
        <v>4636.3</v>
      </c>
      <c r="N920" s="43"/>
    </row>
    <row r="921" spans="1:14">
      <c r="A921" s="43" t="s">
        <v>318</v>
      </c>
      <c r="B921" s="188">
        <v>380.2</v>
      </c>
      <c r="C921" s="188">
        <v>523.4</v>
      </c>
      <c r="D921" s="188">
        <v>666.5</v>
      </c>
      <c r="E921" s="188">
        <v>860.2</v>
      </c>
      <c r="F921" s="188">
        <v>1098.9000000000001</v>
      </c>
      <c r="G921" s="188">
        <v>1366.7</v>
      </c>
      <c r="N921" s="43"/>
    </row>
    <row r="922" spans="1:14">
      <c r="A922" s="43" t="s">
        <v>552</v>
      </c>
      <c r="B922" s="188">
        <v>55879.7</v>
      </c>
      <c r="C922" s="188">
        <v>58128.9</v>
      </c>
      <c r="D922" s="188">
        <v>61132</v>
      </c>
      <c r="E922" s="188">
        <v>68091.399999999994</v>
      </c>
      <c r="F922" s="188">
        <v>78220.899999999994</v>
      </c>
      <c r="G922" s="188">
        <v>86001.5</v>
      </c>
      <c r="N922" s="43"/>
    </row>
    <row r="923" spans="1:14">
      <c r="A923" s="43" t="s">
        <v>553</v>
      </c>
      <c r="B923" s="188">
        <v>2428.6999999999998</v>
      </c>
      <c r="C923" s="188">
        <v>4521.7</v>
      </c>
      <c r="D923" s="188">
        <v>6230.8</v>
      </c>
      <c r="E923" s="188">
        <v>8112.2</v>
      </c>
      <c r="F923" s="188">
        <v>9455.9</v>
      </c>
      <c r="G923" s="188">
        <v>11114.8</v>
      </c>
      <c r="N923" s="43"/>
    </row>
    <row r="924" spans="1:14">
      <c r="A924" s="43" t="s">
        <v>554</v>
      </c>
      <c r="B924" s="188">
        <v>1312.1</v>
      </c>
      <c r="C924" s="188">
        <v>1452.2</v>
      </c>
      <c r="D924" s="188">
        <v>1496</v>
      </c>
      <c r="E924" s="188">
        <v>1659.9</v>
      </c>
      <c r="F924" s="188">
        <v>2028</v>
      </c>
      <c r="G924" s="188">
        <v>2196.1</v>
      </c>
      <c r="N924" s="43"/>
    </row>
    <row r="925" spans="1:14">
      <c r="A925" s="43" t="s">
        <v>555</v>
      </c>
      <c r="B925" s="188">
        <v>2327.8000000000002</v>
      </c>
      <c r="C925" s="188">
        <v>2400.3000000000002</v>
      </c>
      <c r="D925" s="188">
        <v>2579</v>
      </c>
      <c r="E925" s="188">
        <v>2950.6</v>
      </c>
      <c r="F925" s="188">
        <v>3540.2</v>
      </c>
      <c r="G925" s="188">
        <v>3686.1</v>
      </c>
      <c r="N925" s="43"/>
    </row>
    <row r="926" spans="1:14">
      <c r="A926" s="43" t="s">
        <v>556</v>
      </c>
      <c r="B926" s="188">
        <v>949.7</v>
      </c>
      <c r="C926" s="188">
        <v>1080.7</v>
      </c>
      <c r="D926" s="188">
        <v>1177.8</v>
      </c>
      <c r="E926" s="188">
        <v>1312.9</v>
      </c>
      <c r="F926" s="188">
        <v>1581</v>
      </c>
      <c r="G926" s="188">
        <v>1672.5</v>
      </c>
      <c r="N926" s="43"/>
    </row>
    <row r="927" spans="1:14">
      <c r="A927" s="43" t="s">
        <v>621</v>
      </c>
      <c r="B927" s="188" t="s">
        <v>143</v>
      </c>
      <c r="C927" s="188" t="s">
        <v>144</v>
      </c>
      <c r="D927" s="188" t="s">
        <v>144</v>
      </c>
      <c r="E927" s="188" t="s">
        <v>144</v>
      </c>
      <c r="F927" s="188" t="s">
        <v>144</v>
      </c>
      <c r="G927" s="188" t="s">
        <v>144</v>
      </c>
      <c r="H927" s="188" t="s">
        <v>225</v>
      </c>
      <c r="N927" s="43"/>
    </row>
    <row r="928" spans="1:14">
      <c r="A928" s="43" t="s">
        <v>618</v>
      </c>
      <c r="B928" s="188" t="s">
        <v>619</v>
      </c>
      <c r="K928" s="188" t="s">
        <v>635</v>
      </c>
      <c r="N928" s="43"/>
    </row>
    <row r="929" spans="1:14">
      <c r="A929" s="43" t="s">
        <v>526</v>
      </c>
      <c r="N929" s="43"/>
    </row>
    <row r="931" spans="1:14">
      <c r="A931" s="43" t="s">
        <v>196</v>
      </c>
      <c r="N931" s="43"/>
    </row>
    <row r="932" spans="1:14">
      <c r="A932" s="43" t="s">
        <v>621</v>
      </c>
      <c r="B932" s="188" t="s">
        <v>143</v>
      </c>
      <c r="C932" s="188" t="s">
        <v>144</v>
      </c>
      <c r="D932" s="188" t="s">
        <v>144</v>
      </c>
      <c r="E932" s="188" t="s">
        <v>144</v>
      </c>
      <c r="F932" s="188" t="s">
        <v>144</v>
      </c>
      <c r="G932" s="188" t="s">
        <v>144</v>
      </c>
      <c r="H932" s="188" t="s">
        <v>225</v>
      </c>
      <c r="N932" s="43"/>
    </row>
    <row r="933" spans="1:14">
      <c r="A933" s="43" t="s">
        <v>194</v>
      </c>
      <c r="D933" s="188" t="s">
        <v>146</v>
      </c>
      <c r="E933" s="188" t="s">
        <v>147</v>
      </c>
      <c r="N933" s="43"/>
    </row>
    <row r="934" spans="1:14">
      <c r="B934" s="188" t="s">
        <v>143</v>
      </c>
      <c r="C934" s="188" t="s">
        <v>144</v>
      </c>
      <c r="D934" s="188" t="s">
        <v>144</v>
      </c>
      <c r="E934" s="188" t="s">
        <v>144</v>
      </c>
      <c r="F934" s="188" t="s">
        <v>144</v>
      </c>
      <c r="G934" s="188" t="s">
        <v>144</v>
      </c>
    </row>
    <row r="935" spans="1:14">
      <c r="B935" s="188">
        <v>2015</v>
      </c>
      <c r="C935" s="188">
        <v>2025</v>
      </c>
      <c r="D935" s="188">
        <v>2035</v>
      </c>
      <c r="E935" s="188">
        <v>2045</v>
      </c>
      <c r="F935" s="188">
        <v>2055</v>
      </c>
      <c r="G935" s="188">
        <v>2065</v>
      </c>
    </row>
    <row r="936" spans="1:14">
      <c r="A936" s="43" t="s">
        <v>622</v>
      </c>
      <c r="B936" s="188" t="s">
        <v>143</v>
      </c>
      <c r="C936" s="188" t="s">
        <v>148</v>
      </c>
      <c r="D936" s="188" t="s">
        <v>148</v>
      </c>
      <c r="E936" s="188" t="s">
        <v>148</v>
      </c>
      <c r="F936" s="188" t="s">
        <v>148</v>
      </c>
      <c r="G936" s="188" t="s">
        <v>148</v>
      </c>
      <c r="N936" s="43"/>
    </row>
    <row r="937" spans="1:14">
      <c r="A937" s="43" t="s">
        <v>536</v>
      </c>
      <c r="B937" s="188">
        <v>55321.8</v>
      </c>
      <c r="C937" s="188">
        <v>68697.5</v>
      </c>
      <c r="D937" s="188">
        <v>74409.5</v>
      </c>
      <c r="E937" s="188">
        <v>78307</v>
      </c>
      <c r="F937" s="188">
        <v>78224.800000000003</v>
      </c>
      <c r="G937" s="188">
        <v>85182</v>
      </c>
      <c r="N937" s="43"/>
    </row>
    <row r="938" spans="1:14">
      <c r="A938" s="43" t="s">
        <v>537</v>
      </c>
      <c r="B938" s="188">
        <v>15314.5</v>
      </c>
      <c r="C938" s="188">
        <v>17741.599999999999</v>
      </c>
      <c r="D938" s="188">
        <v>19747.599999999999</v>
      </c>
      <c r="E938" s="188">
        <v>21350</v>
      </c>
      <c r="F938" s="188">
        <v>23329.5</v>
      </c>
      <c r="G938" s="188">
        <v>26205.3</v>
      </c>
      <c r="N938" s="43"/>
    </row>
    <row r="939" spans="1:14">
      <c r="A939" s="43" t="s">
        <v>538</v>
      </c>
      <c r="B939" s="188">
        <v>222.8</v>
      </c>
      <c r="C939" s="188">
        <v>166</v>
      </c>
      <c r="D939" s="188">
        <v>87.6</v>
      </c>
      <c r="E939" s="188">
        <v>86.4</v>
      </c>
      <c r="F939" s="188">
        <v>77.8</v>
      </c>
      <c r="G939" s="188">
        <v>60.1</v>
      </c>
      <c r="N939" s="43"/>
    </row>
    <row r="940" spans="1:14">
      <c r="A940" s="43" t="s">
        <v>539</v>
      </c>
      <c r="B940" s="188">
        <v>22852.6</v>
      </c>
      <c r="C940" s="188">
        <v>31172.400000000001</v>
      </c>
      <c r="D940" s="188">
        <v>34438.300000000003</v>
      </c>
      <c r="E940" s="188">
        <v>37482.699999999997</v>
      </c>
      <c r="F940" s="188">
        <v>35025.699999999997</v>
      </c>
      <c r="G940" s="188">
        <v>36479.599999999999</v>
      </c>
      <c r="N940" s="43"/>
    </row>
    <row r="941" spans="1:14">
      <c r="A941" s="43" t="s">
        <v>540</v>
      </c>
      <c r="B941" s="188">
        <v>5719.7</v>
      </c>
      <c r="C941" s="188">
        <v>5540.8</v>
      </c>
      <c r="D941" s="188">
        <v>4761.7</v>
      </c>
      <c r="E941" s="188">
        <v>3276.4</v>
      </c>
      <c r="F941" s="188">
        <v>2566.4</v>
      </c>
      <c r="G941" s="188">
        <v>2585.5</v>
      </c>
      <c r="N941" s="43"/>
    </row>
    <row r="942" spans="1:14">
      <c r="A942" s="43" t="s">
        <v>541</v>
      </c>
      <c r="B942" s="188">
        <v>5226</v>
      </c>
      <c r="C942" s="188">
        <v>6475.8</v>
      </c>
      <c r="D942" s="188">
        <v>6604.7</v>
      </c>
      <c r="E942" s="188">
        <v>6852.8</v>
      </c>
      <c r="F942" s="188">
        <v>7257.8</v>
      </c>
      <c r="G942" s="188">
        <v>8214.9</v>
      </c>
      <c r="N942" s="43"/>
    </row>
    <row r="943" spans="1:14">
      <c r="A943" s="43" t="s">
        <v>542</v>
      </c>
      <c r="B943" s="188">
        <v>5252.1</v>
      </c>
      <c r="C943" s="188">
        <v>6828.9</v>
      </c>
      <c r="D943" s="188">
        <v>7900.5</v>
      </c>
      <c r="E943" s="188">
        <v>8438.6</v>
      </c>
      <c r="F943" s="188">
        <v>8987.6</v>
      </c>
      <c r="G943" s="188">
        <v>10630.9</v>
      </c>
      <c r="N943" s="43"/>
    </row>
    <row r="944" spans="1:14">
      <c r="A944" s="43" t="s">
        <v>543</v>
      </c>
      <c r="B944" s="188">
        <v>734.2</v>
      </c>
      <c r="C944" s="188">
        <v>772.1</v>
      </c>
      <c r="D944" s="188">
        <v>869.2</v>
      </c>
      <c r="E944" s="188">
        <v>820.2</v>
      </c>
      <c r="F944" s="188">
        <v>980.1</v>
      </c>
      <c r="G944" s="188">
        <v>1005.8</v>
      </c>
      <c r="N944" s="43"/>
    </row>
    <row r="945" spans="1:14">
      <c r="A945" s="43" t="s">
        <v>544</v>
      </c>
      <c r="B945" s="188">
        <v>10793.6</v>
      </c>
      <c r="C945" s="188">
        <v>13744.7</v>
      </c>
      <c r="D945" s="188">
        <v>14776.7</v>
      </c>
      <c r="E945" s="188">
        <v>16102.1</v>
      </c>
      <c r="F945" s="188">
        <v>18601.8</v>
      </c>
      <c r="G945" s="188">
        <v>19841.599999999999</v>
      </c>
      <c r="N945" s="43"/>
    </row>
    <row r="946" spans="1:14">
      <c r="A946" s="43" t="s">
        <v>221</v>
      </c>
      <c r="B946" s="188">
        <v>14995.9</v>
      </c>
      <c r="C946" s="188">
        <v>17317.7</v>
      </c>
      <c r="D946" s="188">
        <v>19167</v>
      </c>
      <c r="E946" s="188">
        <v>20688</v>
      </c>
      <c r="F946" s="188">
        <v>22643.200000000001</v>
      </c>
      <c r="G946" s="188">
        <v>25487</v>
      </c>
      <c r="N946" s="43"/>
    </row>
    <row r="947" spans="1:14">
      <c r="A947" s="43" t="s">
        <v>222</v>
      </c>
      <c r="B947" s="188">
        <v>453.4</v>
      </c>
      <c r="C947" s="188">
        <v>495.1</v>
      </c>
      <c r="D947" s="188">
        <v>624.4</v>
      </c>
      <c r="E947" s="188">
        <v>717.9</v>
      </c>
      <c r="F947" s="188">
        <v>743.9</v>
      </c>
      <c r="G947" s="188">
        <v>803.2</v>
      </c>
      <c r="N947" s="43"/>
    </row>
    <row r="948" spans="1:14">
      <c r="A948" s="43" t="s">
        <v>223</v>
      </c>
      <c r="B948" s="188">
        <v>5273.5</v>
      </c>
      <c r="C948" s="188">
        <v>6493.4</v>
      </c>
      <c r="D948" s="188">
        <v>6636</v>
      </c>
      <c r="E948" s="188">
        <v>6908.4</v>
      </c>
      <c r="F948" s="188">
        <v>7301.1</v>
      </c>
      <c r="G948" s="188">
        <v>8258.1</v>
      </c>
      <c r="N948" s="43"/>
    </row>
    <row r="949" spans="1:14">
      <c r="A949" s="43" t="s">
        <v>224</v>
      </c>
      <c r="B949" s="188">
        <v>0</v>
      </c>
      <c r="C949" s="188">
        <v>0</v>
      </c>
      <c r="D949" s="188">
        <v>0</v>
      </c>
      <c r="E949" s="188">
        <v>0</v>
      </c>
      <c r="F949" s="188">
        <v>0</v>
      </c>
      <c r="G949" s="188">
        <v>0</v>
      </c>
      <c r="N949" s="43"/>
    </row>
    <row r="950" spans="1:14">
      <c r="A950" s="43" t="s">
        <v>545</v>
      </c>
      <c r="B950" s="188">
        <v>50263.9</v>
      </c>
      <c r="C950" s="188">
        <v>61892.1</v>
      </c>
      <c r="D950" s="188">
        <v>66001.8</v>
      </c>
      <c r="E950" s="188">
        <v>68071.3</v>
      </c>
      <c r="F950" s="188">
        <v>66437.3</v>
      </c>
      <c r="G950" s="188">
        <v>70300.600000000006</v>
      </c>
      <c r="N950" s="43"/>
    </row>
    <row r="951" spans="1:14">
      <c r="A951" s="43" t="s">
        <v>546</v>
      </c>
      <c r="B951" s="188">
        <v>28768.5</v>
      </c>
      <c r="C951" s="188">
        <v>33877.1</v>
      </c>
      <c r="D951" s="188">
        <v>36703.199999999997</v>
      </c>
      <c r="E951" s="188">
        <v>38019.800000000003</v>
      </c>
      <c r="F951" s="188">
        <v>40227.599999999999</v>
      </c>
      <c r="G951" s="188">
        <v>44668.2</v>
      </c>
      <c r="N951" s="43"/>
    </row>
    <row r="952" spans="1:14">
      <c r="A952" s="43" t="s">
        <v>547</v>
      </c>
      <c r="B952" s="188">
        <v>2312</v>
      </c>
      <c r="C952" s="188">
        <v>3176.3</v>
      </c>
      <c r="D952" s="188">
        <v>4007.5</v>
      </c>
      <c r="E952" s="188">
        <v>4749.5</v>
      </c>
      <c r="F952" s="188">
        <v>5157.3</v>
      </c>
      <c r="G952" s="188">
        <v>6609</v>
      </c>
      <c r="N952" s="43"/>
    </row>
    <row r="953" spans="1:14">
      <c r="A953" s="43" t="s">
        <v>548</v>
      </c>
      <c r="B953" s="188">
        <v>465.1</v>
      </c>
      <c r="C953" s="188">
        <v>568.1</v>
      </c>
      <c r="D953" s="188">
        <v>595.29999999999995</v>
      </c>
      <c r="E953" s="188">
        <v>714.5</v>
      </c>
      <c r="F953" s="188">
        <v>675.7</v>
      </c>
      <c r="G953" s="188">
        <v>828.8</v>
      </c>
      <c r="N953" s="43"/>
    </row>
    <row r="954" spans="1:14">
      <c r="A954" s="43" t="s">
        <v>549</v>
      </c>
      <c r="B954" s="188">
        <v>268.5</v>
      </c>
      <c r="C954" s="188">
        <v>445.4</v>
      </c>
      <c r="D954" s="188">
        <v>466.3</v>
      </c>
      <c r="E954" s="188">
        <v>474.7</v>
      </c>
      <c r="F954" s="188">
        <v>515.1</v>
      </c>
      <c r="G954" s="188">
        <v>591.4</v>
      </c>
      <c r="N954" s="43"/>
    </row>
    <row r="955" spans="1:14">
      <c r="A955" s="43" t="s">
        <v>550</v>
      </c>
      <c r="B955" s="188">
        <v>66.900000000000006</v>
      </c>
      <c r="C955" s="188">
        <v>87.1</v>
      </c>
      <c r="D955" s="188">
        <v>90.9</v>
      </c>
      <c r="E955" s="188">
        <v>96.2</v>
      </c>
      <c r="F955" s="188">
        <v>101.3</v>
      </c>
      <c r="G955" s="188">
        <v>116.4</v>
      </c>
      <c r="N955" s="43"/>
    </row>
    <row r="956" spans="1:14">
      <c r="A956" s="43" t="s">
        <v>551</v>
      </c>
      <c r="B956" s="188">
        <v>24.4</v>
      </c>
      <c r="C956" s="188">
        <v>45</v>
      </c>
      <c r="D956" s="188">
        <v>72.2</v>
      </c>
      <c r="E956" s="188">
        <v>132.4</v>
      </c>
      <c r="F956" s="188">
        <v>178.9</v>
      </c>
      <c r="G956" s="188">
        <v>266.89999999999998</v>
      </c>
      <c r="N956" s="43"/>
    </row>
    <row r="957" spans="1:14">
      <c r="A957" s="43" t="s">
        <v>317</v>
      </c>
      <c r="B957" s="188">
        <v>1507.3</v>
      </c>
      <c r="C957" s="188">
        <v>1902.4</v>
      </c>
      <c r="D957" s="188">
        <v>2429.1999999999998</v>
      </c>
      <c r="E957" s="188">
        <v>3129.4</v>
      </c>
      <c r="F957" s="188">
        <v>3966.2</v>
      </c>
      <c r="G957" s="188">
        <v>4984.1000000000004</v>
      </c>
      <c r="N957" s="43"/>
    </row>
    <row r="958" spans="1:14">
      <c r="A958" s="43" t="s">
        <v>318</v>
      </c>
      <c r="B958" s="188">
        <v>413.8</v>
      </c>
      <c r="C958" s="188">
        <v>580.9</v>
      </c>
      <c r="D958" s="188">
        <v>746.3</v>
      </c>
      <c r="E958" s="188">
        <v>939.1</v>
      </c>
      <c r="F958" s="188">
        <v>1192.9000000000001</v>
      </c>
      <c r="G958" s="188">
        <v>1484.8</v>
      </c>
      <c r="N958" s="43"/>
    </row>
    <row r="959" spans="1:14">
      <c r="A959" s="43" t="s">
        <v>552</v>
      </c>
      <c r="B959" s="188">
        <v>33826.400000000001</v>
      </c>
      <c r="C959" s="188">
        <v>40682.400000000001</v>
      </c>
      <c r="D959" s="188">
        <v>45110.9</v>
      </c>
      <c r="E959" s="188">
        <v>48255.6</v>
      </c>
      <c r="F959" s="188">
        <v>52015.1</v>
      </c>
      <c r="G959" s="188">
        <v>59549.599999999999</v>
      </c>
      <c r="N959" s="43"/>
    </row>
    <row r="960" spans="1:14">
      <c r="A960" s="43" t="s">
        <v>553</v>
      </c>
      <c r="B960" s="188">
        <v>3026</v>
      </c>
      <c r="C960" s="188">
        <v>5276.6</v>
      </c>
      <c r="D960" s="188">
        <v>8001</v>
      </c>
      <c r="E960" s="188">
        <v>10227.4</v>
      </c>
      <c r="F960" s="188">
        <v>11720.5</v>
      </c>
      <c r="G960" s="188">
        <v>13985.7</v>
      </c>
      <c r="N960" s="43"/>
    </row>
    <row r="961" spans="1:14">
      <c r="A961" s="43" t="s">
        <v>554</v>
      </c>
      <c r="B961" s="188">
        <v>919.6</v>
      </c>
      <c r="C961" s="188">
        <v>1263.2</v>
      </c>
      <c r="D961" s="188">
        <v>1266.0999999999999</v>
      </c>
      <c r="E961" s="188">
        <v>1599.3</v>
      </c>
      <c r="F961" s="188">
        <v>1547.5</v>
      </c>
      <c r="G961" s="188">
        <v>2408.8000000000002</v>
      </c>
      <c r="N961" s="43"/>
    </row>
    <row r="962" spans="1:14">
      <c r="A962" s="43" t="s">
        <v>555</v>
      </c>
      <c r="B962" s="188">
        <v>1784.3</v>
      </c>
      <c r="C962" s="188">
        <v>2592.8000000000002</v>
      </c>
      <c r="D962" s="188">
        <v>2769.4</v>
      </c>
      <c r="E962" s="188">
        <v>3054</v>
      </c>
      <c r="F962" s="188">
        <v>3232.4</v>
      </c>
      <c r="G962" s="188">
        <v>3557.8</v>
      </c>
      <c r="N962" s="43"/>
    </row>
    <row r="963" spans="1:14">
      <c r="A963" s="43" t="s">
        <v>556</v>
      </c>
      <c r="B963" s="188">
        <v>879.4</v>
      </c>
      <c r="C963" s="188">
        <v>853.6</v>
      </c>
      <c r="D963" s="188">
        <v>1003.6</v>
      </c>
      <c r="E963" s="188">
        <v>989.1</v>
      </c>
      <c r="F963" s="188">
        <v>1303.0999999999999</v>
      </c>
      <c r="G963" s="188">
        <v>1525.6</v>
      </c>
      <c r="N963" s="43"/>
    </row>
    <row r="964" spans="1:14">
      <c r="A964" s="43" t="s">
        <v>621</v>
      </c>
      <c r="B964" s="188" t="s">
        <v>143</v>
      </c>
      <c r="C964" s="188" t="s">
        <v>144</v>
      </c>
      <c r="D964" s="188" t="s">
        <v>144</v>
      </c>
      <c r="E964" s="188" t="s">
        <v>144</v>
      </c>
      <c r="F964" s="188" t="s">
        <v>144</v>
      </c>
      <c r="G964" s="188" t="s">
        <v>144</v>
      </c>
      <c r="H964" s="188" t="s">
        <v>225</v>
      </c>
      <c r="N964" s="43"/>
    </row>
    <row r="965" spans="1:14">
      <c r="A965" s="43" t="s">
        <v>618</v>
      </c>
      <c r="B965" s="188" t="s">
        <v>619</v>
      </c>
      <c r="K965" s="188" t="s">
        <v>636</v>
      </c>
      <c r="N965" s="43"/>
    </row>
    <row r="966" spans="1:14">
      <c r="A966" s="43" t="s">
        <v>526</v>
      </c>
      <c r="N966" s="43"/>
    </row>
    <row r="968" spans="1:14">
      <c r="A968" s="43" t="s">
        <v>197</v>
      </c>
      <c r="N968" s="43"/>
    </row>
    <row r="969" spans="1:14">
      <c r="A969" s="43" t="s">
        <v>621</v>
      </c>
      <c r="B969" s="188" t="s">
        <v>143</v>
      </c>
      <c r="C969" s="188" t="s">
        <v>144</v>
      </c>
      <c r="D969" s="188" t="s">
        <v>144</v>
      </c>
      <c r="E969" s="188" t="s">
        <v>144</v>
      </c>
      <c r="F969" s="188" t="s">
        <v>144</v>
      </c>
      <c r="G969" s="188" t="s">
        <v>144</v>
      </c>
      <c r="H969" s="188" t="s">
        <v>225</v>
      </c>
      <c r="N969" s="43"/>
    </row>
    <row r="970" spans="1:14">
      <c r="A970" s="43" t="s">
        <v>194</v>
      </c>
      <c r="D970" s="188" t="s">
        <v>146</v>
      </c>
      <c r="E970" s="188" t="s">
        <v>147</v>
      </c>
      <c r="N970" s="43"/>
    </row>
    <row r="971" spans="1:14">
      <c r="B971" s="188" t="s">
        <v>143</v>
      </c>
      <c r="C971" s="188" t="s">
        <v>144</v>
      </c>
      <c r="D971" s="188" t="s">
        <v>144</v>
      </c>
      <c r="E971" s="188" t="s">
        <v>144</v>
      </c>
      <c r="F971" s="188" t="s">
        <v>144</v>
      </c>
      <c r="G971" s="188" t="s">
        <v>144</v>
      </c>
    </row>
    <row r="972" spans="1:14">
      <c r="B972" s="188">
        <v>2015</v>
      </c>
      <c r="C972" s="188">
        <v>2025</v>
      </c>
      <c r="D972" s="188">
        <v>2035</v>
      </c>
      <c r="E972" s="188">
        <v>2045</v>
      </c>
      <c r="F972" s="188">
        <v>2055</v>
      </c>
      <c r="G972" s="188">
        <v>2065</v>
      </c>
    </row>
    <row r="973" spans="1:14">
      <c r="A973" s="43" t="s">
        <v>622</v>
      </c>
      <c r="B973" s="188" t="s">
        <v>143</v>
      </c>
      <c r="C973" s="188" t="s">
        <v>148</v>
      </c>
      <c r="D973" s="188" t="s">
        <v>148</v>
      </c>
      <c r="E973" s="188" t="s">
        <v>148</v>
      </c>
      <c r="F973" s="188" t="s">
        <v>148</v>
      </c>
      <c r="G973" s="188" t="s">
        <v>148</v>
      </c>
      <c r="N973" s="43"/>
    </row>
    <row r="974" spans="1:14">
      <c r="A974" s="43" t="s">
        <v>536</v>
      </c>
      <c r="B974" s="188">
        <v>57903.8</v>
      </c>
      <c r="C974" s="188">
        <v>58567.6</v>
      </c>
      <c r="D974" s="188">
        <v>65149.1</v>
      </c>
      <c r="E974" s="188">
        <v>75302.899999999994</v>
      </c>
      <c r="F974" s="188">
        <v>86382</v>
      </c>
      <c r="G974" s="188">
        <v>87366.9</v>
      </c>
      <c r="N974" s="43"/>
    </row>
    <row r="975" spans="1:14">
      <c r="A975" s="43" t="s">
        <v>537</v>
      </c>
      <c r="B975" s="188">
        <v>11862.7</v>
      </c>
      <c r="C975" s="188">
        <v>13975.2</v>
      </c>
      <c r="D975" s="188">
        <v>15740.2</v>
      </c>
      <c r="E975" s="188">
        <v>17373.3</v>
      </c>
      <c r="F975" s="188">
        <v>19502.599999999999</v>
      </c>
      <c r="G975" s="188">
        <v>21881.200000000001</v>
      </c>
      <c r="N975" s="43"/>
    </row>
    <row r="976" spans="1:14">
      <c r="A976" s="43" t="s">
        <v>538</v>
      </c>
      <c r="B976" s="188">
        <v>280.2</v>
      </c>
      <c r="C976" s="188">
        <v>222.7</v>
      </c>
      <c r="D976" s="188">
        <v>170.7</v>
      </c>
      <c r="E976" s="188">
        <v>146.5</v>
      </c>
      <c r="F976" s="188">
        <v>91.9</v>
      </c>
      <c r="G976" s="188">
        <v>86.5</v>
      </c>
      <c r="N976" s="43"/>
    </row>
    <row r="977" spans="1:14">
      <c r="A977" s="43" t="s">
        <v>539</v>
      </c>
      <c r="B977" s="188">
        <v>23228.799999999999</v>
      </c>
      <c r="C977" s="188">
        <v>21958.1</v>
      </c>
      <c r="D977" s="188">
        <v>25434.3</v>
      </c>
      <c r="E977" s="188">
        <v>32292.3</v>
      </c>
      <c r="F977" s="188">
        <v>36365.599999999999</v>
      </c>
      <c r="G977" s="188">
        <v>34816.5</v>
      </c>
      <c r="N977" s="43"/>
    </row>
    <row r="978" spans="1:14">
      <c r="A978" s="43" t="s">
        <v>540</v>
      </c>
      <c r="B978" s="188">
        <v>5780.1</v>
      </c>
      <c r="C978" s="188">
        <v>4836.8</v>
      </c>
      <c r="D978" s="188">
        <v>3873.6</v>
      </c>
      <c r="E978" s="188">
        <v>2860.6</v>
      </c>
      <c r="F978" s="188">
        <v>2432.6</v>
      </c>
      <c r="G978" s="188">
        <v>2235.4</v>
      </c>
      <c r="N978" s="43"/>
    </row>
    <row r="979" spans="1:14">
      <c r="A979" s="43" t="s">
        <v>541</v>
      </c>
      <c r="B979" s="188">
        <v>12123.8</v>
      </c>
      <c r="C979" s="188">
        <v>12319.2</v>
      </c>
      <c r="D979" s="188">
        <v>14060.9</v>
      </c>
      <c r="E979" s="188">
        <v>15210</v>
      </c>
      <c r="F979" s="188">
        <v>19101.5</v>
      </c>
      <c r="G979" s="188">
        <v>18650.5</v>
      </c>
      <c r="N979" s="43"/>
    </row>
    <row r="980" spans="1:14">
      <c r="A980" s="43" t="s">
        <v>542</v>
      </c>
      <c r="B980" s="188">
        <v>3755.7</v>
      </c>
      <c r="C980" s="188">
        <v>4267.5</v>
      </c>
      <c r="D980" s="188">
        <v>4958.6000000000004</v>
      </c>
      <c r="E980" s="188">
        <v>6263.4</v>
      </c>
      <c r="F980" s="188">
        <v>7644.6</v>
      </c>
      <c r="G980" s="188">
        <v>8234</v>
      </c>
      <c r="N980" s="43"/>
    </row>
    <row r="981" spans="1:14">
      <c r="A981" s="43" t="s">
        <v>543</v>
      </c>
      <c r="B981" s="188">
        <v>872.4</v>
      </c>
      <c r="C981" s="188">
        <v>988.1</v>
      </c>
      <c r="D981" s="188">
        <v>910.7</v>
      </c>
      <c r="E981" s="188">
        <v>1156.9000000000001</v>
      </c>
      <c r="F981" s="188">
        <v>1243.2</v>
      </c>
      <c r="G981" s="188">
        <v>1462.7</v>
      </c>
      <c r="N981" s="43"/>
    </row>
    <row r="982" spans="1:14">
      <c r="A982" s="43" t="s">
        <v>544</v>
      </c>
      <c r="B982" s="188">
        <v>8837.2000000000007</v>
      </c>
      <c r="C982" s="188">
        <v>9517.2999999999993</v>
      </c>
      <c r="D982" s="188">
        <v>11201.9</v>
      </c>
      <c r="E982" s="188">
        <v>13197</v>
      </c>
      <c r="F982" s="188">
        <v>14540.4</v>
      </c>
      <c r="G982" s="188">
        <v>16105.7</v>
      </c>
      <c r="N982" s="43"/>
    </row>
    <row r="983" spans="1:14">
      <c r="A983" s="43" t="s">
        <v>221</v>
      </c>
      <c r="B983" s="188">
        <v>11922.6</v>
      </c>
      <c r="C983" s="188">
        <v>14003.4</v>
      </c>
      <c r="D983" s="188">
        <v>15757.2</v>
      </c>
      <c r="E983" s="188">
        <v>17390.599999999999</v>
      </c>
      <c r="F983" s="188">
        <v>19532.8</v>
      </c>
      <c r="G983" s="188">
        <v>21910.7</v>
      </c>
      <c r="N983" s="43"/>
    </row>
    <row r="984" spans="1:14">
      <c r="A984" s="43" t="s">
        <v>222</v>
      </c>
      <c r="B984" s="188">
        <v>0</v>
      </c>
      <c r="C984" s="188">
        <v>0</v>
      </c>
      <c r="D984" s="188">
        <v>0</v>
      </c>
      <c r="E984" s="188">
        <v>0</v>
      </c>
      <c r="F984" s="188">
        <v>0</v>
      </c>
      <c r="G984" s="188">
        <v>0</v>
      </c>
      <c r="N984" s="43"/>
    </row>
    <row r="985" spans="1:14">
      <c r="A985" s="43" t="s">
        <v>223</v>
      </c>
      <c r="B985" s="188">
        <v>12150.5</v>
      </c>
      <c r="C985" s="188">
        <v>12350.6</v>
      </c>
      <c r="D985" s="188">
        <v>14077</v>
      </c>
      <c r="E985" s="188">
        <v>15238.7</v>
      </c>
      <c r="F985" s="188">
        <v>19195.5</v>
      </c>
      <c r="G985" s="188">
        <v>18703.3</v>
      </c>
      <c r="N985" s="43"/>
    </row>
    <row r="986" spans="1:14">
      <c r="A986" s="43" t="s">
        <v>224</v>
      </c>
      <c r="B986" s="188">
        <v>0</v>
      </c>
      <c r="C986" s="188">
        <v>0</v>
      </c>
      <c r="D986" s="188">
        <v>0</v>
      </c>
      <c r="E986" s="188">
        <v>0</v>
      </c>
      <c r="F986" s="188">
        <v>0</v>
      </c>
      <c r="G986" s="188">
        <v>0</v>
      </c>
      <c r="N986" s="43"/>
    </row>
    <row r="987" spans="1:14">
      <c r="A987" s="43" t="s">
        <v>545</v>
      </c>
      <c r="B987" s="188">
        <v>51617.4</v>
      </c>
      <c r="C987" s="188">
        <v>51321</v>
      </c>
      <c r="D987" s="188">
        <v>55337.9</v>
      </c>
      <c r="E987" s="188">
        <v>63935.199999999997</v>
      </c>
      <c r="F987" s="188">
        <v>70849</v>
      </c>
      <c r="G987" s="188">
        <v>70422.3</v>
      </c>
      <c r="N987" s="43"/>
    </row>
    <row r="988" spans="1:14">
      <c r="A988" s="43" t="s">
        <v>546</v>
      </c>
      <c r="B988" s="188">
        <v>29507</v>
      </c>
      <c r="C988" s="188">
        <v>31301.599999999999</v>
      </c>
      <c r="D988" s="188">
        <v>34316.800000000003</v>
      </c>
      <c r="E988" s="188">
        <v>36871.199999999997</v>
      </c>
      <c r="F988" s="188">
        <v>41299.599999999999</v>
      </c>
      <c r="G988" s="188">
        <v>42714.3</v>
      </c>
      <c r="N988" s="43"/>
    </row>
    <row r="989" spans="1:14">
      <c r="A989" s="43" t="s">
        <v>547</v>
      </c>
      <c r="B989" s="188">
        <v>2930.2</v>
      </c>
      <c r="C989" s="188">
        <v>3161.7</v>
      </c>
      <c r="D989" s="188">
        <v>4629.8999999999996</v>
      </c>
      <c r="E989" s="188">
        <v>5044.6000000000004</v>
      </c>
      <c r="F989" s="188">
        <v>7599.3</v>
      </c>
      <c r="G989" s="188">
        <v>7651.7</v>
      </c>
      <c r="N989" s="43"/>
    </row>
    <row r="990" spans="1:14">
      <c r="A990" s="43" t="s">
        <v>548</v>
      </c>
      <c r="B990" s="188">
        <v>637.20000000000005</v>
      </c>
      <c r="C990" s="188">
        <v>580</v>
      </c>
      <c r="D990" s="188">
        <v>790.9</v>
      </c>
      <c r="E990" s="188">
        <v>795.3</v>
      </c>
      <c r="F990" s="188">
        <v>1010.7</v>
      </c>
      <c r="G990" s="188">
        <v>974.2</v>
      </c>
      <c r="N990" s="43"/>
    </row>
    <row r="991" spans="1:14">
      <c r="A991" s="43" t="s">
        <v>549</v>
      </c>
      <c r="B991" s="188">
        <v>656.6</v>
      </c>
      <c r="C991" s="188">
        <v>853.7</v>
      </c>
      <c r="D991" s="188">
        <v>971.7</v>
      </c>
      <c r="E991" s="188">
        <v>1088.7</v>
      </c>
      <c r="F991" s="188">
        <v>1241.5</v>
      </c>
      <c r="G991" s="188">
        <v>1305.8</v>
      </c>
      <c r="N991" s="43"/>
    </row>
    <row r="992" spans="1:14">
      <c r="A992" s="43" t="s">
        <v>550</v>
      </c>
      <c r="B992" s="188">
        <v>158.80000000000001</v>
      </c>
      <c r="C992" s="188">
        <v>167.8</v>
      </c>
      <c r="D992" s="188">
        <v>195.7</v>
      </c>
      <c r="E992" s="188">
        <v>216.5</v>
      </c>
      <c r="F992" s="188">
        <v>273</v>
      </c>
      <c r="G992" s="188">
        <v>266.89999999999998</v>
      </c>
      <c r="N992" s="43"/>
    </row>
    <row r="993" spans="1:14">
      <c r="A993" s="43" t="s">
        <v>551</v>
      </c>
      <c r="B993" s="188">
        <v>19.2</v>
      </c>
      <c r="C993" s="188">
        <v>32.299999999999997</v>
      </c>
      <c r="D993" s="188">
        <v>107.9</v>
      </c>
      <c r="E993" s="188">
        <v>143.5</v>
      </c>
      <c r="F993" s="188">
        <v>287.39999999999998</v>
      </c>
      <c r="G993" s="188">
        <v>310.3</v>
      </c>
      <c r="N993" s="43"/>
    </row>
    <row r="994" spans="1:14">
      <c r="A994" s="43" t="s">
        <v>317</v>
      </c>
      <c r="B994" s="188">
        <v>1484.7</v>
      </c>
      <c r="C994" s="188">
        <v>1890.1</v>
      </c>
      <c r="D994" s="188">
        <v>2403.1</v>
      </c>
      <c r="E994" s="188">
        <v>3149.4</v>
      </c>
      <c r="F994" s="188">
        <v>3954.4</v>
      </c>
      <c r="G994" s="188">
        <v>4966.3999999999996</v>
      </c>
      <c r="N994" s="43"/>
    </row>
    <row r="995" spans="1:14">
      <c r="A995" s="43" t="s">
        <v>318</v>
      </c>
      <c r="B995" s="188">
        <v>399.7</v>
      </c>
      <c r="C995" s="188">
        <v>560.9</v>
      </c>
      <c r="D995" s="188">
        <v>712.1</v>
      </c>
      <c r="E995" s="188">
        <v>929.7</v>
      </c>
      <c r="F995" s="188">
        <v>1166.7</v>
      </c>
      <c r="G995" s="188">
        <v>1469.2</v>
      </c>
      <c r="N995" s="43"/>
    </row>
    <row r="996" spans="1:14">
      <c r="A996" s="43" t="s">
        <v>552</v>
      </c>
      <c r="B996" s="188">
        <v>35793.4</v>
      </c>
      <c r="C996" s="188">
        <v>38548.199999999997</v>
      </c>
      <c r="D996" s="188">
        <v>44128</v>
      </c>
      <c r="E996" s="188">
        <v>48238.9</v>
      </c>
      <c r="F996" s="188">
        <v>56832.6</v>
      </c>
      <c r="G996" s="188">
        <v>59658.8</v>
      </c>
      <c r="N996" s="43"/>
    </row>
    <row r="997" spans="1:14">
      <c r="A997" s="43" t="s">
        <v>553</v>
      </c>
      <c r="B997" s="188">
        <v>1485</v>
      </c>
      <c r="C997" s="188">
        <v>2693.6</v>
      </c>
      <c r="D997" s="188">
        <v>4022.9</v>
      </c>
      <c r="E997" s="188">
        <v>5489.3</v>
      </c>
      <c r="F997" s="188">
        <v>6360.4</v>
      </c>
      <c r="G997" s="188">
        <v>7541.1</v>
      </c>
      <c r="N997" s="43"/>
    </row>
    <row r="998" spans="1:14">
      <c r="A998" s="43" t="s">
        <v>554</v>
      </c>
      <c r="B998" s="188">
        <v>924.6</v>
      </c>
      <c r="C998" s="188">
        <v>953.6</v>
      </c>
      <c r="D998" s="188">
        <v>1393.7</v>
      </c>
      <c r="E998" s="188">
        <v>1636.7</v>
      </c>
      <c r="F998" s="188">
        <v>2100.3000000000002</v>
      </c>
      <c r="G998" s="188">
        <v>2053.6</v>
      </c>
      <c r="N998" s="43"/>
    </row>
    <row r="999" spans="1:14">
      <c r="A999" s="43" t="s">
        <v>555</v>
      </c>
      <c r="B999" s="188">
        <v>2046.6</v>
      </c>
      <c r="C999" s="188">
        <v>1971.8</v>
      </c>
      <c r="D999" s="188">
        <v>2863.1</v>
      </c>
      <c r="E999" s="188">
        <v>3311.7</v>
      </c>
      <c r="F999" s="188">
        <v>4258.5</v>
      </c>
      <c r="G999" s="188">
        <v>4277.3999999999996</v>
      </c>
      <c r="N999" s="43"/>
    </row>
    <row r="1000" spans="1:14">
      <c r="A1000" s="43" t="s">
        <v>556</v>
      </c>
      <c r="B1000" s="188">
        <v>417.9</v>
      </c>
      <c r="C1000" s="188">
        <v>587.20000000000005</v>
      </c>
      <c r="D1000" s="188">
        <v>1092</v>
      </c>
      <c r="E1000" s="188">
        <v>1053.9000000000001</v>
      </c>
      <c r="F1000" s="188">
        <v>1741.7</v>
      </c>
      <c r="G1000" s="188">
        <v>1470.3</v>
      </c>
      <c r="N1000" s="43"/>
    </row>
    <row r="1001" spans="1:14">
      <c r="A1001" s="43" t="s">
        <v>621</v>
      </c>
      <c r="B1001" s="188" t="s">
        <v>143</v>
      </c>
      <c r="C1001" s="188" t="s">
        <v>144</v>
      </c>
      <c r="D1001" s="188" t="s">
        <v>144</v>
      </c>
      <c r="E1001" s="188" t="s">
        <v>144</v>
      </c>
      <c r="F1001" s="188" t="s">
        <v>144</v>
      </c>
      <c r="G1001" s="188" t="s">
        <v>144</v>
      </c>
      <c r="H1001" s="188" t="s">
        <v>225</v>
      </c>
      <c r="N1001" s="43"/>
    </row>
    <row r="1002" spans="1:14">
      <c r="A1002" s="43" t="s">
        <v>618</v>
      </c>
      <c r="B1002" s="188" t="s">
        <v>619</v>
      </c>
      <c r="K1002" s="188" t="s">
        <v>637</v>
      </c>
      <c r="N1002" s="43"/>
    </row>
    <row r="1003" spans="1:14">
      <c r="A1003" s="43" t="s">
        <v>526</v>
      </c>
      <c r="N1003" s="43"/>
    </row>
    <row r="1005" spans="1:14">
      <c r="A1005" s="43" t="s">
        <v>198</v>
      </c>
      <c r="N1005" s="43"/>
    </row>
    <row r="1006" spans="1:14">
      <c r="A1006" s="43" t="s">
        <v>621</v>
      </c>
      <c r="B1006" s="188" t="s">
        <v>143</v>
      </c>
      <c r="C1006" s="188" t="s">
        <v>144</v>
      </c>
      <c r="D1006" s="188" t="s">
        <v>144</v>
      </c>
      <c r="E1006" s="188" t="s">
        <v>144</v>
      </c>
      <c r="F1006" s="188" t="s">
        <v>144</v>
      </c>
      <c r="G1006" s="188" t="s">
        <v>144</v>
      </c>
      <c r="H1006" s="188" t="s">
        <v>225</v>
      </c>
      <c r="N1006" s="43"/>
    </row>
    <row r="1007" spans="1:14">
      <c r="A1007" s="43" t="s">
        <v>194</v>
      </c>
      <c r="D1007" s="188" t="s">
        <v>146</v>
      </c>
      <c r="E1007" s="188" t="s">
        <v>147</v>
      </c>
      <c r="N1007" s="43"/>
    </row>
    <row r="1008" spans="1:14">
      <c r="B1008" s="188" t="s">
        <v>143</v>
      </c>
      <c r="C1008" s="188" t="s">
        <v>144</v>
      </c>
      <c r="D1008" s="188" t="s">
        <v>144</v>
      </c>
      <c r="E1008" s="188" t="s">
        <v>144</v>
      </c>
      <c r="F1008" s="188" t="s">
        <v>144</v>
      </c>
      <c r="G1008" s="188" t="s">
        <v>144</v>
      </c>
    </row>
    <row r="1009" spans="1:14">
      <c r="B1009" s="188">
        <v>2015</v>
      </c>
      <c r="C1009" s="188">
        <v>2025</v>
      </c>
      <c r="D1009" s="188">
        <v>2035</v>
      </c>
      <c r="E1009" s="188">
        <v>2045</v>
      </c>
      <c r="F1009" s="188">
        <v>2055</v>
      </c>
      <c r="G1009" s="188">
        <v>2065</v>
      </c>
    </row>
    <row r="1010" spans="1:14">
      <c r="A1010" s="43" t="s">
        <v>622</v>
      </c>
      <c r="B1010" s="188" t="s">
        <v>143</v>
      </c>
      <c r="C1010" s="188" t="s">
        <v>148</v>
      </c>
      <c r="D1010" s="188" t="s">
        <v>148</v>
      </c>
      <c r="E1010" s="188" t="s">
        <v>148</v>
      </c>
      <c r="F1010" s="188" t="s">
        <v>148</v>
      </c>
      <c r="G1010" s="188" t="s">
        <v>148</v>
      </c>
      <c r="N1010" s="43"/>
    </row>
    <row r="1011" spans="1:14">
      <c r="A1011" s="43" t="s">
        <v>536</v>
      </c>
      <c r="B1011" s="188">
        <v>48457.7</v>
      </c>
      <c r="C1011" s="188">
        <v>54346.9</v>
      </c>
      <c r="D1011" s="188">
        <v>62627.5</v>
      </c>
      <c r="E1011" s="188">
        <v>66664.3</v>
      </c>
      <c r="F1011" s="188">
        <v>74465.899999999994</v>
      </c>
      <c r="G1011" s="188">
        <v>80265.3</v>
      </c>
      <c r="N1011" s="43"/>
    </row>
    <row r="1012" spans="1:14">
      <c r="A1012" s="43" t="s">
        <v>537</v>
      </c>
      <c r="B1012" s="188">
        <v>10003.6</v>
      </c>
      <c r="C1012" s="188">
        <v>12116.2</v>
      </c>
      <c r="D1012" s="188">
        <v>14302.5</v>
      </c>
      <c r="E1012" s="188">
        <v>15502.5</v>
      </c>
      <c r="F1012" s="188">
        <v>16706</v>
      </c>
      <c r="G1012" s="188">
        <v>19116.099999999999</v>
      </c>
      <c r="N1012" s="43"/>
    </row>
    <row r="1013" spans="1:14">
      <c r="A1013" s="43" t="s">
        <v>538</v>
      </c>
      <c r="B1013" s="188">
        <v>621.29999999999995</v>
      </c>
      <c r="C1013" s="188">
        <v>431</v>
      </c>
      <c r="D1013" s="188">
        <v>303.10000000000002</v>
      </c>
      <c r="E1013" s="188">
        <v>213.3</v>
      </c>
      <c r="F1013" s="188">
        <v>169.4</v>
      </c>
      <c r="G1013" s="188">
        <v>134.1</v>
      </c>
      <c r="N1013" s="43"/>
    </row>
    <row r="1014" spans="1:14">
      <c r="A1014" s="43" t="s">
        <v>539</v>
      </c>
      <c r="B1014" s="188">
        <v>16327.6</v>
      </c>
      <c r="C1014" s="188">
        <v>18405.3</v>
      </c>
      <c r="D1014" s="188">
        <v>24629.7</v>
      </c>
      <c r="E1014" s="188">
        <v>29519.8</v>
      </c>
      <c r="F1014" s="188">
        <v>32485.8</v>
      </c>
      <c r="G1014" s="188">
        <v>34019.199999999997</v>
      </c>
      <c r="N1014" s="43"/>
    </row>
    <row r="1015" spans="1:14">
      <c r="A1015" s="43" t="s">
        <v>540</v>
      </c>
      <c r="B1015" s="188">
        <v>6343.3</v>
      </c>
      <c r="C1015" s="188">
        <v>4254.7</v>
      </c>
      <c r="D1015" s="188">
        <v>3325</v>
      </c>
      <c r="E1015" s="188">
        <v>2878.8</v>
      </c>
      <c r="F1015" s="188">
        <v>2144.6</v>
      </c>
      <c r="G1015" s="188">
        <v>2465.6999999999998</v>
      </c>
      <c r="N1015" s="43"/>
    </row>
    <row r="1016" spans="1:14">
      <c r="A1016" s="43" t="s">
        <v>541</v>
      </c>
      <c r="B1016" s="188">
        <v>11569.4</v>
      </c>
      <c r="C1016" s="188">
        <v>15223.2</v>
      </c>
      <c r="D1016" s="188">
        <v>15058.7</v>
      </c>
      <c r="E1016" s="188">
        <v>13017.6</v>
      </c>
      <c r="F1016" s="188">
        <v>16621.5</v>
      </c>
      <c r="G1016" s="188">
        <v>17006.099999999999</v>
      </c>
      <c r="N1016" s="43"/>
    </row>
    <row r="1017" spans="1:14">
      <c r="A1017" s="43" t="s">
        <v>542</v>
      </c>
      <c r="B1017" s="188">
        <v>2904.2</v>
      </c>
      <c r="C1017" s="188">
        <v>3061.2</v>
      </c>
      <c r="D1017" s="188">
        <v>4050.7</v>
      </c>
      <c r="E1017" s="188">
        <v>4503.1000000000004</v>
      </c>
      <c r="F1017" s="188">
        <v>5213.1000000000004</v>
      </c>
      <c r="G1017" s="188">
        <v>6423.4</v>
      </c>
      <c r="N1017" s="43"/>
    </row>
    <row r="1018" spans="1:14">
      <c r="A1018" s="43" t="s">
        <v>543</v>
      </c>
      <c r="B1018" s="188">
        <v>688.1</v>
      </c>
      <c r="C1018" s="188">
        <v>855.3</v>
      </c>
      <c r="D1018" s="188">
        <v>957.8</v>
      </c>
      <c r="E1018" s="188">
        <v>1029.0999999999999</v>
      </c>
      <c r="F1018" s="188">
        <v>1125.5999999999999</v>
      </c>
      <c r="G1018" s="188">
        <v>1100.5999999999999</v>
      </c>
      <c r="N1018" s="43"/>
    </row>
    <row r="1019" spans="1:14">
      <c r="A1019" s="43" t="s">
        <v>544</v>
      </c>
      <c r="B1019" s="188">
        <v>7210.7</v>
      </c>
      <c r="C1019" s="188">
        <v>9182.7000000000007</v>
      </c>
      <c r="D1019" s="188">
        <v>10104.1</v>
      </c>
      <c r="E1019" s="188">
        <v>11302.2</v>
      </c>
      <c r="F1019" s="188">
        <v>12975.9</v>
      </c>
      <c r="G1019" s="188">
        <v>14366.5</v>
      </c>
      <c r="N1019" s="43"/>
    </row>
    <row r="1020" spans="1:14">
      <c r="A1020" s="43" t="s">
        <v>221</v>
      </c>
      <c r="B1020" s="188">
        <v>10048.299999999999</v>
      </c>
      <c r="C1020" s="188">
        <v>12149.3</v>
      </c>
      <c r="D1020" s="188">
        <v>14327.1</v>
      </c>
      <c r="E1020" s="188">
        <v>15526.8</v>
      </c>
      <c r="F1020" s="188">
        <v>16728.7</v>
      </c>
      <c r="G1020" s="188">
        <v>19137.3</v>
      </c>
      <c r="N1020" s="43"/>
    </row>
    <row r="1021" spans="1:14">
      <c r="A1021" s="43" t="s">
        <v>222</v>
      </c>
      <c r="B1021" s="188">
        <v>0</v>
      </c>
      <c r="C1021" s="188">
        <v>0</v>
      </c>
      <c r="D1021" s="188">
        <v>0</v>
      </c>
      <c r="E1021" s="188">
        <v>0</v>
      </c>
      <c r="F1021" s="188">
        <v>0</v>
      </c>
      <c r="G1021" s="188">
        <v>0</v>
      </c>
      <c r="N1021" s="43"/>
    </row>
    <row r="1022" spans="1:14">
      <c r="A1022" s="43" t="s">
        <v>223</v>
      </c>
      <c r="B1022" s="188">
        <v>11604.7</v>
      </c>
      <c r="C1022" s="188">
        <v>15264.1</v>
      </c>
      <c r="D1022" s="188">
        <v>15078.1</v>
      </c>
      <c r="E1022" s="188">
        <v>13028.8</v>
      </c>
      <c r="F1022" s="188">
        <v>16679.8</v>
      </c>
      <c r="G1022" s="188">
        <v>17055.099999999999</v>
      </c>
      <c r="N1022" s="43"/>
    </row>
    <row r="1023" spans="1:14">
      <c r="A1023" s="43" t="s">
        <v>224</v>
      </c>
      <c r="B1023" s="188">
        <v>0</v>
      </c>
      <c r="C1023" s="188">
        <v>0</v>
      </c>
      <c r="D1023" s="188">
        <v>0</v>
      </c>
      <c r="E1023" s="188">
        <v>0</v>
      </c>
      <c r="F1023" s="188">
        <v>0</v>
      </c>
      <c r="G1023" s="188">
        <v>0</v>
      </c>
      <c r="N1023" s="43"/>
    </row>
    <row r="1024" spans="1:14">
      <c r="A1024" s="43" t="s">
        <v>545</v>
      </c>
      <c r="B1024" s="188">
        <v>42192.3</v>
      </c>
      <c r="C1024" s="188">
        <v>46005.1</v>
      </c>
      <c r="D1024" s="188">
        <v>52672.1</v>
      </c>
      <c r="E1024" s="188">
        <v>55802.7</v>
      </c>
      <c r="F1024" s="188">
        <v>60351</v>
      </c>
      <c r="G1024" s="188">
        <v>64281.1</v>
      </c>
      <c r="N1024" s="43"/>
    </row>
    <row r="1025" spans="1:14">
      <c r="A1025" s="43" t="s">
        <v>546</v>
      </c>
      <c r="B1025" s="188">
        <v>27178.400000000001</v>
      </c>
      <c r="C1025" s="188">
        <v>30390.1</v>
      </c>
      <c r="D1025" s="188">
        <v>32772.6</v>
      </c>
      <c r="E1025" s="188">
        <v>33163.199999999997</v>
      </c>
      <c r="F1025" s="188">
        <v>36197.800000000003</v>
      </c>
      <c r="G1025" s="188">
        <v>38581.699999999997</v>
      </c>
      <c r="N1025" s="43"/>
    </row>
    <row r="1026" spans="1:14">
      <c r="A1026" s="43" t="s">
        <v>547</v>
      </c>
      <c r="B1026" s="188">
        <v>2908.9</v>
      </c>
      <c r="C1026" s="188">
        <v>3888.4</v>
      </c>
      <c r="D1026" s="188">
        <v>4725.6000000000004</v>
      </c>
      <c r="E1026" s="188">
        <v>4878.3999999999996</v>
      </c>
      <c r="F1026" s="188">
        <v>6498.9</v>
      </c>
      <c r="G1026" s="188">
        <v>6966.2</v>
      </c>
      <c r="N1026" s="43"/>
    </row>
    <row r="1027" spans="1:14">
      <c r="A1027" s="43" t="s">
        <v>548</v>
      </c>
      <c r="B1027" s="188">
        <v>681.6</v>
      </c>
      <c r="C1027" s="188">
        <v>745.9</v>
      </c>
      <c r="D1027" s="188">
        <v>830</v>
      </c>
      <c r="E1027" s="188">
        <v>800.8</v>
      </c>
      <c r="F1027" s="188">
        <v>1095.9000000000001</v>
      </c>
      <c r="G1027" s="188">
        <v>1045.2</v>
      </c>
      <c r="N1027" s="43"/>
    </row>
    <row r="1028" spans="1:14">
      <c r="A1028" s="43" t="s">
        <v>549</v>
      </c>
      <c r="B1028" s="188">
        <v>574.6</v>
      </c>
      <c r="C1028" s="188">
        <v>1029.5999999999999</v>
      </c>
      <c r="D1028" s="188">
        <v>960.2</v>
      </c>
      <c r="E1028" s="188">
        <v>851.9</v>
      </c>
      <c r="F1028" s="188">
        <v>1022.9</v>
      </c>
      <c r="G1028" s="188">
        <v>1110.4000000000001</v>
      </c>
      <c r="N1028" s="43"/>
    </row>
    <row r="1029" spans="1:14">
      <c r="A1029" s="43" t="s">
        <v>550</v>
      </c>
      <c r="B1029" s="188">
        <v>142.6</v>
      </c>
      <c r="C1029" s="188">
        <v>207.8</v>
      </c>
      <c r="D1029" s="188">
        <v>206.5</v>
      </c>
      <c r="E1029" s="188">
        <v>174.9</v>
      </c>
      <c r="F1029" s="188">
        <v>212.4</v>
      </c>
      <c r="G1029" s="188">
        <v>230.6</v>
      </c>
      <c r="N1029" s="43"/>
    </row>
    <row r="1030" spans="1:14">
      <c r="A1030" s="43" t="s">
        <v>551</v>
      </c>
      <c r="B1030" s="188">
        <v>31.1</v>
      </c>
      <c r="C1030" s="188">
        <v>57.6</v>
      </c>
      <c r="D1030" s="188">
        <v>102.3</v>
      </c>
      <c r="E1030" s="188">
        <v>145.9</v>
      </c>
      <c r="F1030" s="188">
        <v>262.60000000000002</v>
      </c>
      <c r="G1030" s="188">
        <v>292.8</v>
      </c>
      <c r="N1030" s="43"/>
    </row>
    <row r="1031" spans="1:14">
      <c r="A1031" s="43" t="s">
        <v>317</v>
      </c>
      <c r="B1031" s="188">
        <v>1521.1</v>
      </c>
      <c r="C1031" s="188">
        <v>1865.9</v>
      </c>
      <c r="D1031" s="188">
        <v>2423.4</v>
      </c>
      <c r="E1031" s="188">
        <v>3102.4</v>
      </c>
      <c r="F1031" s="188">
        <v>3877.7</v>
      </c>
      <c r="G1031" s="188">
        <v>4894.1000000000004</v>
      </c>
      <c r="N1031" s="43"/>
    </row>
    <row r="1032" spans="1:14">
      <c r="A1032" s="43" t="s">
        <v>318</v>
      </c>
      <c r="B1032" s="188">
        <v>405.5</v>
      </c>
      <c r="C1032" s="188">
        <v>546.5</v>
      </c>
      <c r="D1032" s="188">
        <v>707.5</v>
      </c>
      <c r="E1032" s="188">
        <v>907.3</v>
      </c>
      <c r="F1032" s="188">
        <v>1144.5999999999999</v>
      </c>
      <c r="G1032" s="188">
        <v>1444.9</v>
      </c>
      <c r="N1032" s="43"/>
    </row>
    <row r="1033" spans="1:14">
      <c r="A1033" s="43" t="s">
        <v>552</v>
      </c>
      <c r="B1033" s="188">
        <v>33443.699999999997</v>
      </c>
      <c r="C1033" s="188">
        <v>38731.800000000003</v>
      </c>
      <c r="D1033" s="188">
        <v>42728.1</v>
      </c>
      <c r="E1033" s="188">
        <v>44024.800000000003</v>
      </c>
      <c r="F1033" s="188">
        <v>50312.7</v>
      </c>
      <c r="G1033" s="188">
        <v>54565.9</v>
      </c>
      <c r="N1033" s="43"/>
    </row>
    <row r="1034" spans="1:14">
      <c r="A1034" s="43" t="s">
        <v>553</v>
      </c>
      <c r="B1034" s="188">
        <v>1051.5999999999999</v>
      </c>
      <c r="C1034" s="188">
        <v>2205.6</v>
      </c>
      <c r="D1034" s="188">
        <v>3884.2</v>
      </c>
      <c r="E1034" s="188">
        <v>5478.7</v>
      </c>
      <c r="F1034" s="188">
        <v>5982.5</v>
      </c>
      <c r="G1034" s="188">
        <v>7189.5</v>
      </c>
      <c r="N1034" s="43"/>
    </row>
    <row r="1035" spans="1:14">
      <c r="A1035" s="43" t="s">
        <v>554</v>
      </c>
      <c r="B1035" s="188">
        <v>855.8</v>
      </c>
      <c r="C1035" s="188">
        <v>950.6</v>
      </c>
      <c r="D1035" s="188">
        <v>1233.9000000000001</v>
      </c>
      <c r="E1035" s="188">
        <v>1445.1</v>
      </c>
      <c r="F1035" s="188">
        <v>2645</v>
      </c>
      <c r="G1035" s="188">
        <v>1896.5</v>
      </c>
      <c r="N1035" s="43"/>
    </row>
    <row r="1036" spans="1:14">
      <c r="A1036" s="43" t="s">
        <v>555</v>
      </c>
      <c r="B1036" s="188">
        <v>1889.4</v>
      </c>
      <c r="C1036" s="188">
        <v>2008.7</v>
      </c>
      <c r="D1036" s="188">
        <v>2678.5</v>
      </c>
      <c r="E1036" s="188">
        <v>3309.1</v>
      </c>
      <c r="F1036" s="188">
        <v>3793.7</v>
      </c>
      <c r="G1036" s="188">
        <v>4177.3</v>
      </c>
      <c r="N1036" s="43"/>
    </row>
    <row r="1037" spans="1:14">
      <c r="A1037" s="43" t="s">
        <v>556</v>
      </c>
      <c r="B1037" s="188">
        <v>421.2</v>
      </c>
      <c r="C1037" s="188">
        <v>686.4</v>
      </c>
      <c r="D1037" s="188">
        <v>984.3</v>
      </c>
      <c r="E1037" s="188">
        <v>1150.5999999999999</v>
      </c>
      <c r="F1037" s="188">
        <v>1124.5</v>
      </c>
      <c r="G1037" s="188">
        <v>1479.8</v>
      </c>
      <c r="N1037" s="43"/>
    </row>
    <row r="1038" spans="1:14">
      <c r="A1038" s="43" t="s">
        <v>621</v>
      </c>
      <c r="B1038" s="188" t="s">
        <v>143</v>
      </c>
      <c r="C1038" s="188" t="s">
        <v>144</v>
      </c>
      <c r="D1038" s="188" t="s">
        <v>144</v>
      </c>
      <c r="E1038" s="188" t="s">
        <v>144</v>
      </c>
      <c r="F1038" s="188" t="s">
        <v>144</v>
      </c>
      <c r="G1038" s="188" t="s">
        <v>144</v>
      </c>
      <c r="H1038" s="188" t="s">
        <v>225</v>
      </c>
      <c r="N1038" s="43"/>
    </row>
    <row r="1039" spans="1:14">
      <c r="A1039" s="43" t="s">
        <v>618</v>
      </c>
      <c r="B1039" s="188" t="s">
        <v>619</v>
      </c>
      <c r="K1039" s="188" t="s">
        <v>638</v>
      </c>
      <c r="N1039" s="43"/>
    </row>
    <row r="1040" spans="1:14">
      <c r="A1040" s="43" t="s">
        <v>526</v>
      </c>
      <c r="N1040" s="43"/>
    </row>
    <row r="1042" spans="1:14">
      <c r="A1042" s="43" t="s">
        <v>0</v>
      </c>
      <c r="N1042" s="43"/>
    </row>
    <row r="1043" spans="1:14">
      <c r="A1043" s="43" t="s">
        <v>621</v>
      </c>
      <c r="B1043" s="188" t="s">
        <v>143</v>
      </c>
      <c r="C1043" s="188" t="s">
        <v>144</v>
      </c>
      <c r="D1043" s="188" t="s">
        <v>144</v>
      </c>
      <c r="E1043" s="188" t="s">
        <v>144</v>
      </c>
      <c r="F1043" s="188" t="s">
        <v>144</v>
      </c>
      <c r="G1043" s="188" t="s">
        <v>144</v>
      </c>
      <c r="H1043" s="188" t="s">
        <v>225</v>
      </c>
      <c r="N1043" s="43"/>
    </row>
    <row r="1044" spans="1:14">
      <c r="A1044" s="43" t="s">
        <v>199</v>
      </c>
      <c r="D1044" s="188" t="s">
        <v>146</v>
      </c>
      <c r="E1044" s="188" t="s">
        <v>147</v>
      </c>
      <c r="N1044" s="43"/>
    </row>
    <row r="1045" spans="1:14">
      <c r="B1045" s="188" t="s">
        <v>143</v>
      </c>
      <c r="C1045" s="188" t="s">
        <v>144</v>
      </c>
      <c r="D1045" s="188" t="s">
        <v>144</v>
      </c>
      <c r="E1045" s="188" t="s">
        <v>144</v>
      </c>
      <c r="F1045" s="188" t="s">
        <v>144</v>
      </c>
      <c r="G1045" s="188" t="s">
        <v>144</v>
      </c>
    </row>
    <row r="1046" spans="1:14">
      <c r="B1046" s="188">
        <v>2015</v>
      </c>
      <c r="C1046" s="188">
        <v>2025</v>
      </c>
      <c r="D1046" s="188">
        <v>2035</v>
      </c>
      <c r="E1046" s="188">
        <v>2045</v>
      </c>
      <c r="F1046" s="188">
        <v>2055</v>
      </c>
      <c r="G1046" s="188">
        <v>2065</v>
      </c>
    </row>
    <row r="1047" spans="1:14">
      <c r="A1047" s="43" t="s">
        <v>622</v>
      </c>
      <c r="B1047" s="188" t="s">
        <v>143</v>
      </c>
      <c r="C1047" s="188" t="s">
        <v>148</v>
      </c>
      <c r="D1047" s="188" t="s">
        <v>148</v>
      </c>
      <c r="E1047" s="188" t="s">
        <v>148</v>
      </c>
      <c r="F1047" s="188" t="s">
        <v>148</v>
      </c>
      <c r="G1047" s="188" t="s">
        <v>148</v>
      </c>
      <c r="N1047" s="43"/>
    </row>
    <row r="1048" spans="1:14">
      <c r="A1048" s="43" t="s">
        <v>536</v>
      </c>
      <c r="B1048" s="188">
        <v>72339.8</v>
      </c>
      <c r="C1048" s="188">
        <v>77868.2</v>
      </c>
      <c r="D1048" s="188">
        <v>81465.5</v>
      </c>
      <c r="E1048" s="188">
        <v>86829.4</v>
      </c>
      <c r="F1048" s="188">
        <v>93953</v>
      </c>
      <c r="G1048" s="188">
        <v>100492.5</v>
      </c>
      <c r="N1048" s="43"/>
    </row>
    <row r="1049" spans="1:14">
      <c r="A1049" s="43" t="s">
        <v>537</v>
      </c>
      <c r="B1049" s="188">
        <v>14604.6</v>
      </c>
      <c r="C1049" s="188">
        <v>16751.099999999999</v>
      </c>
      <c r="D1049" s="188">
        <v>18854.099999999999</v>
      </c>
      <c r="E1049" s="188">
        <v>20345.2</v>
      </c>
      <c r="F1049" s="188">
        <v>22288.2</v>
      </c>
      <c r="G1049" s="188">
        <v>25223.8</v>
      </c>
      <c r="N1049" s="43"/>
    </row>
    <row r="1050" spans="1:14">
      <c r="A1050" s="43" t="s">
        <v>538</v>
      </c>
      <c r="B1050" s="188">
        <v>185.8</v>
      </c>
      <c r="C1050" s="188">
        <v>150</v>
      </c>
      <c r="D1050" s="188">
        <v>119.4</v>
      </c>
      <c r="E1050" s="188">
        <v>99.6</v>
      </c>
      <c r="F1050" s="188">
        <v>77.8</v>
      </c>
      <c r="G1050" s="188">
        <v>63.1</v>
      </c>
      <c r="N1050" s="43"/>
    </row>
    <row r="1051" spans="1:14">
      <c r="A1051" s="43" t="s">
        <v>539</v>
      </c>
      <c r="B1051" s="188">
        <v>27018.799999999999</v>
      </c>
      <c r="C1051" s="188">
        <v>30861.4</v>
      </c>
      <c r="D1051" s="188">
        <v>33029.1</v>
      </c>
      <c r="E1051" s="188">
        <v>35744.300000000003</v>
      </c>
      <c r="F1051" s="188">
        <v>36404.1</v>
      </c>
      <c r="G1051" s="188">
        <v>37571.9</v>
      </c>
      <c r="N1051" s="43"/>
    </row>
    <row r="1052" spans="1:14">
      <c r="A1052" s="43" t="s">
        <v>540</v>
      </c>
      <c r="B1052" s="188">
        <v>7886.8</v>
      </c>
      <c r="C1052" s="188">
        <v>6408.1</v>
      </c>
      <c r="D1052" s="188">
        <v>4730.3999999999996</v>
      </c>
      <c r="E1052" s="188">
        <v>3579.9</v>
      </c>
      <c r="F1052" s="188">
        <v>3062</v>
      </c>
      <c r="G1052" s="188">
        <v>3088.1</v>
      </c>
      <c r="N1052" s="43"/>
    </row>
    <row r="1053" spans="1:14">
      <c r="A1053" s="43" t="s">
        <v>541</v>
      </c>
      <c r="B1053" s="188">
        <v>16753.400000000001</v>
      </c>
      <c r="C1053" s="188">
        <v>17138.099999999999</v>
      </c>
      <c r="D1053" s="188">
        <v>17589.8</v>
      </c>
      <c r="E1053" s="188">
        <v>19206.900000000001</v>
      </c>
      <c r="F1053" s="188">
        <v>23320.2</v>
      </c>
      <c r="G1053" s="188">
        <v>24710.1</v>
      </c>
      <c r="N1053" s="43"/>
    </row>
    <row r="1054" spans="1:14">
      <c r="A1054" s="43" t="s">
        <v>542</v>
      </c>
      <c r="B1054" s="188">
        <v>4934.8</v>
      </c>
      <c r="C1054" s="188">
        <v>5495</v>
      </c>
      <c r="D1054" s="188">
        <v>6069.7</v>
      </c>
      <c r="E1054" s="188">
        <v>6667.5</v>
      </c>
      <c r="F1054" s="188">
        <v>7409.3</v>
      </c>
      <c r="G1054" s="188">
        <v>8323.6</v>
      </c>
      <c r="N1054" s="43"/>
    </row>
    <row r="1055" spans="1:14">
      <c r="A1055" s="43" t="s">
        <v>543</v>
      </c>
      <c r="B1055" s="188">
        <v>955.6</v>
      </c>
      <c r="C1055" s="188">
        <v>1064.5</v>
      </c>
      <c r="D1055" s="188">
        <v>1073.2</v>
      </c>
      <c r="E1055" s="188">
        <v>1186</v>
      </c>
      <c r="F1055" s="188">
        <v>1391.3</v>
      </c>
      <c r="G1055" s="188">
        <v>1511.8</v>
      </c>
      <c r="N1055" s="43"/>
    </row>
    <row r="1056" spans="1:14">
      <c r="A1056" s="43" t="s">
        <v>544</v>
      </c>
      <c r="B1056" s="188">
        <v>5883.9</v>
      </c>
      <c r="C1056" s="188">
        <v>7094.1</v>
      </c>
      <c r="D1056" s="188">
        <v>8183.4</v>
      </c>
      <c r="E1056" s="188">
        <v>9530.7000000000007</v>
      </c>
      <c r="F1056" s="188">
        <v>10680.7</v>
      </c>
      <c r="G1056" s="188">
        <v>11678.3</v>
      </c>
      <c r="N1056" s="43"/>
    </row>
    <row r="1057" spans="1:14">
      <c r="A1057" s="43" t="s">
        <v>221</v>
      </c>
      <c r="B1057" s="188">
        <v>12480.7</v>
      </c>
      <c r="C1057" s="188">
        <v>14166.1</v>
      </c>
      <c r="D1057" s="188">
        <v>16018.8</v>
      </c>
      <c r="E1057" s="188">
        <v>17388.8</v>
      </c>
      <c r="F1057" s="188">
        <v>19053.3</v>
      </c>
      <c r="G1057" s="188">
        <v>21512.5</v>
      </c>
      <c r="N1057" s="43"/>
    </row>
    <row r="1058" spans="1:14">
      <c r="A1058" s="43" t="s">
        <v>222</v>
      </c>
      <c r="B1058" s="188">
        <v>5997.9</v>
      </c>
      <c r="C1058" s="188">
        <v>6977.7</v>
      </c>
      <c r="D1058" s="188">
        <v>7604.2</v>
      </c>
      <c r="E1058" s="188">
        <v>7902.3</v>
      </c>
      <c r="F1058" s="188">
        <v>8735.2000000000007</v>
      </c>
      <c r="G1058" s="188">
        <v>9953.7999999999993</v>
      </c>
      <c r="N1058" s="43"/>
    </row>
    <row r="1059" spans="1:14">
      <c r="A1059" s="43" t="s">
        <v>223</v>
      </c>
      <c r="B1059" s="188">
        <v>12614.7</v>
      </c>
      <c r="C1059" s="188">
        <v>12661.4</v>
      </c>
      <c r="D1059" s="188">
        <v>13497.2</v>
      </c>
      <c r="E1059" s="188">
        <v>14535.8</v>
      </c>
      <c r="F1059" s="188">
        <v>17729.8</v>
      </c>
      <c r="G1059" s="188">
        <v>18814.400000000001</v>
      </c>
      <c r="N1059" s="43"/>
    </row>
    <row r="1060" spans="1:14">
      <c r="A1060" s="43" t="s">
        <v>224</v>
      </c>
      <c r="B1060" s="188">
        <v>9989.2999999999993</v>
      </c>
      <c r="C1060" s="188">
        <v>10201.1</v>
      </c>
      <c r="D1060" s="188">
        <v>9868.7000000000007</v>
      </c>
      <c r="E1060" s="188">
        <v>11070.5</v>
      </c>
      <c r="F1060" s="188">
        <v>13305.4</v>
      </c>
      <c r="G1060" s="188">
        <v>14106.7</v>
      </c>
      <c r="N1060" s="43"/>
    </row>
    <row r="1061" spans="1:14">
      <c r="A1061" s="43" t="s">
        <v>545</v>
      </c>
      <c r="B1061" s="188">
        <v>63900.2</v>
      </c>
      <c r="C1061" s="188">
        <v>68506.100000000006</v>
      </c>
      <c r="D1061" s="188">
        <v>70426.600000000006</v>
      </c>
      <c r="E1061" s="188">
        <v>73515.899999999994</v>
      </c>
      <c r="F1061" s="188">
        <v>77070.100000000006</v>
      </c>
      <c r="G1061" s="188">
        <v>81209.899999999994</v>
      </c>
      <c r="N1061" s="43"/>
    </row>
    <row r="1062" spans="1:14">
      <c r="A1062" s="43" t="s">
        <v>546</v>
      </c>
      <c r="B1062" s="188">
        <v>38395.4</v>
      </c>
      <c r="C1062" s="188">
        <v>40921.5</v>
      </c>
      <c r="D1062" s="188">
        <v>42521</v>
      </c>
      <c r="E1062" s="188">
        <v>44807.4</v>
      </c>
      <c r="F1062" s="188">
        <v>49321.3</v>
      </c>
      <c r="G1062" s="188">
        <v>53411.3</v>
      </c>
      <c r="N1062" s="43"/>
    </row>
    <row r="1063" spans="1:14">
      <c r="A1063" s="43" t="s">
        <v>547</v>
      </c>
      <c r="B1063" s="188">
        <v>4562.3</v>
      </c>
      <c r="C1063" s="188">
        <v>4673.8</v>
      </c>
      <c r="D1063" s="188">
        <v>5558.4</v>
      </c>
      <c r="E1063" s="188">
        <v>6625</v>
      </c>
      <c r="F1063" s="188">
        <v>8538.2000000000007</v>
      </c>
      <c r="G1063" s="188">
        <v>9439.4</v>
      </c>
      <c r="N1063" s="43"/>
    </row>
    <row r="1064" spans="1:14">
      <c r="A1064" s="43" t="s">
        <v>548</v>
      </c>
      <c r="B1064" s="188">
        <v>949.6</v>
      </c>
      <c r="C1064" s="188">
        <v>866.6</v>
      </c>
      <c r="D1064" s="188">
        <v>928.8</v>
      </c>
      <c r="E1064" s="188">
        <v>1065</v>
      </c>
      <c r="F1064" s="188">
        <v>1270.3</v>
      </c>
      <c r="G1064" s="188">
        <v>1297.8</v>
      </c>
      <c r="N1064" s="43"/>
    </row>
    <row r="1065" spans="1:14">
      <c r="A1065" s="43" t="s">
        <v>549</v>
      </c>
      <c r="B1065" s="188">
        <v>807.4</v>
      </c>
      <c r="C1065" s="188">
        <v>1157.3</v>
      </c>
      <c r="D1065" s="188">
        <v>1176.3</v>
      </c>
      <c r="E1065" s="188">
        <v>1274.8</v>
      </c>
      <c r="F1065" s="188">
        <v>1504.8</v>
      </c>
      <c r="G1065" s="188">
        <v>1656.1</v>
      </c>
      <c r="N1065" s="43"/>
    </row>
    <row r="1066" spans="1:14">
      <c r="A1066" s="43" t="s">
        <v>550</v>
      </c>
      <c r="B1066" s="188">
        <v>221.4</v>
      </c>
      <c r="C1066" s="188">
        <v>231.8</v>
      </c>
      <c r="D1066" s="188">
        <v>242.2</v>
      </c>
      <c r="E1066" s="188">
        <v>267.8</v>
      </c>
      <c r="F1066" s="188">
        <v>324.89999999999998</v>
      </c>
      <c r="G1066" s="188">
        <v>345</v>
      </c>
      <c r="N1066" s="43"/>
    </row>
    <row r="1067" spans="1:14">
      <c r="A1067" s="43" t="s">
        <v>551</v>
      </c>
      <c r="B1067" s="188">
        <v>53.4</v>
      </c>
      <c r="C1067" s="188">
        <v>64</v>
      </c>
      <c r="D1067" s="188">
        <v>107.6</v>
      </c>
      <c r="E1067" s="188">
        <v>174.9</v>
      </c>
      <c r="F1067" s="188">
        <v>284.3</v>
      </c>
      <c r="G1067" s="188">
        <v>348.5</v>
      </c>
      <c r="N1067" s="43"/>
    </row>
    <row r="1068" spans="1:14">
      <c r="A1068" s="43" t="s">
        <v>317</v>
      </c>
      <c r="B1068" s="188">
        <v>1453.7</v>
      </c>
      <c r="C1068" s="188">
        <v>1826.9</v>
      </c>
      <c r="D1068" s="188">
        <v>2332.6</v>
      </c>
      <c r="E1068" s="188">
        <v>3014.4</v>
      </c>
      <c r="F1068" s="188">
        <v>3828.4</v>
      </c>
      <c r="G1068" s="188">
        <v>4782.3</v>
      </c>
      <c r="N1068" s="43"/>
    </row>
    <row r="1069" spans="1:14">
      <c r="A1069" s="43" t="s">
        <v>318</v>
      </c>
      <c r="B1069" s="188">
        <v>391.9</v>
      </c>
      <c r="C1069" s="188">
        <v>541.79999999999995</v>
      </c>
      <c r="D1069" s="188">
        <v>693.1</v>
      </c>
      <c r="E1069" s="188">
        <v>891.7</v>
      </c>
      <c r="F1069" s="188">
        <v>1132.0999999999999</v>
      </c>
      <c r="G1069" s="188">
        <v>1413.5</v>
      </c>
      <c r="N1069" s="43"/>
    </row>
    <row r="1070" spans="1:14">
      <c r="A1070" s="43" t="s">
        <v>552</v>
      </c>
      <c r="B1070" s="188">
        <v>46834.9</v>
      </c>
      <c r="C1070" s="188">
        <v>50283.6</v>
      </c>
      <c r="D1070" s="188">
        <v>53559.9</v>
      </c>
      <c r="E1070" s="188">
        <v>58120.800000000003</v>
      </c>
      <c r="F1070" s="188">
        <v>66204.2</v>
      </c>
      <c r="G1070" s="188">
        <v>72693.899999999994</v>
      </c>
      <c r="N1070" s="43"/>
    </row>
    <row r="1071" spans="1:14">
      <c r="A1071" s="43" t="s">
        <v>553</v>
      </c>
      <c r="B1071" s="188">
        <v>2337.4</v>
      </c>
      <c r="C1071" s="188">
        <v>4198</v>
      </c>
      <c r="D1071" s="188">
        <v>6011.1</v>
      </c>
      <c r="E1071" s="188">
        <v>7829.1</v>
      </c>
      <c r="F1071" s="188">
        <v>8927.9</v>
      </c>
      <c r="G1071" s="188">
        <v>10524.7</v>
      </c>
      <c r="N1071" s="43"/>
    </row>
    <row r="1072" spans="1:14">
      <c r="A1072" s="43" t="s">
        <v>554</v>
      </c>
      <c r="B1072" s="188">
        <v>1143.2</v>
      </c>
      <c r="C1072" s="188">
        <v>1300.4000000000001</v>
      </c>
      <c r="D1072" s="188">
        <v>1406.5</v>
      </c>
      <c r="E1072" s="188">
        <v>1614.2</v>
      </c>
      <c r="F1072" s="188">
        <v>2048.5</v>
      </c>
      <c r="G1072" s="188">
        <v>2165.1999999999998</v>
      </c>
      <c r="N1072" s="43"/>
    </row>
    <row r="1073" spans="1:14">
      <c r="A1073" s="43" t="s">
        <v>555</v>
      </c>
      <c r="B1073" s="188">
        <v>2142.1</v>
      </c>
      <c r="C1073" s="188">
        <v>2341.1999999999998</v>
      </c>
      <c r="D1073" s="188">
        <v>2666.1</v>
      </c>
      <c r="E1073" s="188">
        <v>3068.8</v>
      </c>
      <c r="F1073" s="188">
        <v>3613</v>
      </c>
      <c r="G1073" s="188">
        <v>3818.2</v>
      </c>
      <c r="N1073" s="43"/>
    </row>
    <row r="1074" spans="1:14">
      <c r="A1074" s="43" t="s">
        <v>556</v>
      </c>
      <c r="B1074" s="188">
        <v>826</v>
      </c>
      <c r="C1074" s="188">
        <v>932.1</v>
      </c>
      <c r="D1074" s="188">
        <v>1109.5</v>
      </c>
      <c r="E1074" s="188">
        <v>1191.2</v>
      </c>
      <c r="F1074" s="188">
        <v>1475.2</v>
      </c>
      <c r="G1074" s="188">
        <v>1588.9</v>
      </c>
      <c r="N1074" s="43"/>
    </row>
    <row r="1075" spans="1:14">
      <c r="A1075" s="43" t="s">
        <v>621</v>
      </c>
      <c r="B1075" s="188" t="s">
        <v>143</v>
      </c>
      <c r="C1075" s="188" t="s">
        <v>144</v>
      </c>
      <c r="D1075" s="188" t="s">
        <v>144</v>
      </c>
      <c r="E1075" s="188" t="s">
        <v>144</v>
      </c>
      <c r="F1075" s="188" t="s">
        <v>144</v>
      </c>
      <c r="G1075" s="188" t="s">
        <v>144</v>
      </c>
      <c r="H1075" s="188" t="s">
        <v>225</v>
      </c>
      <c r="N1075" s="43"/>
    </row>
    <row r="1076" spans="1:14">
      <c r="A1076" s="43" t="s">
        <v>618</v>
      </c>
      <c r="B1076" s="188" t="s">
        <v>619</v>
      </c>
      <c r="K1076" s="188" t="s">
        <v>639</v>
      </c>
      <c r="N1076" s="43"/>
    </row>
    <row r="1077" spans="1:14">
      <c r="A1077" s="43" t="s">
        <v>526</v>
      </c>
      <c r="N1077" s="43"/>
    </row>
    <row r="1079" spans="1:14">
      <c r="A1079" s="43" t="s">
        <v>200</v>
      </c>
      <c r="N1079" s="43"/>
    </row>
    <row r="1080" spans="1:14">
      <c r="A1080" s="43" t="s">
        <v>621</v>
      </c>
      <c r="B1080" s="188" t="s">
        <v>143</v>
      </c>
      <c r="C1080" s="188" t="s">
        <v>144</v>
      </c>
      <c r="D1080" s="188" t="s">
        <v>144</v>
      </c>
      <c r="E1080" s="188" t="s">
        <v>144</v>
      </c>
      <c r="F1080" s="188" t="s">
        <v>144</v>
      </c>
      <c r="G1080" s="188" t="s">
        <v>144</v>
      </c>
      <c r="H1080" s="188" t="s">
        <v>225</v>
      </c>
      <c r="N1080" s="43"/>
    </row>
    <row r="1081" spans="1:14">
      <c r="A1081" s="43" t="s">
        <v>199</v>
      </c>
      <c r="D1081" s="188" t="s">
        <v>146</v>
      </c>
      <c r="E1081" s="188" t="s">
        <v>147</v>
      </c>
      <c r="N1081" s="43"/>
    </row>
    <row r="1082" spans="1:14">
      <c r="B1082" s="188" t="s">
        <v>143</v>
      </c>
      <c r="C1082" s="188" t="s">
        <v>144</v>
      </c>
      <c r="D1082" s="188" t="s">
        <v>144</v>
      </c>
      <c r="E1082" s="188" t="s">
        <v>144</v>
      </c>
      <c r="F1082" s="188" t="s">
        <v>144</v>
      </c>
      <c r="G1082" s="188" t="s">
        <v>144</v>
      </c>
    </row>
    <row r="1083" spans="1:14">
      <c r="B1083" s="188">
        <v>2015</v>
      </c>
      <c r="C1083" s="188">
        <v>2025</v>
      </c>
      <c r="D1083" s="188">
        <v>2035</v>
      </c>
      <c r="E1083" s="188">
        <v>2045</v>
      </c>
      <c r="F1083" s="188">
        <v>2055</v>
      </c>
      <c r="G1083" s="188">
        <v>2065</v>
      </c>
    </row>
    <row r="1084" spans="1:14">
      <c r="A1084" s="43" t="s">
        <v>622</v>
      </c>
      <c r="B1084" s="188" t="s">
        <v>143</v>
      </c>
      <c r="C1084" s="188" t="s">
        <v>148</v>
      </c>
      <c r="D1084" s="188" t="s">
        <v>148</v>
      </c>
      <c r="E1084" s="188" t="s">
        <v>148</v>
      </c>
      <c r="F1084" s="188" t="s">
        <v>148</v>
      </c>
      <c r="G1084" s="188" t="s">
        <v>148</v>
      </c>
      <c r="N1084" s="43"/>
    </row>
    <row r="1085" spans="1:14">
      <c r="A1085" s="43" t="s">
        <v>536</v>
      </c>
      <c r="B1085" s="188">
        <v>82684.399999999994</v>
      </c>
      <c r="C1085" s="188">
        <v>90016.9</v>
      </c>
      <c r="D1085" s="188">
        <v>95100.2</v>
      </c>
      <c r="E1085" s="188">
        <v>102871.5</v>
      </c>
      <c r="F1085" s="188">
        <v>110953.9</v>
      </c>
      <c r="G1085" s="188">
        <v>118444</v>
      </c>
      <c r="N1085" s="43"/>
    </row>
    <row r="1086" spans="1:14">
      <c r="A1086" s="43" t="s">
        <v>537</v>
      </c>
      <c r="B1086" s="188">
        <v>16019.6</v>
      </c>
      <c r="C1086" s="188">
        <v>18550.599999999999</v>
      </c>
      <c r="D1086" s="188">
        <v>20998.5</v>
      </c>
      <c r="E1086" s="188">
        <v>22732.5</v>
      </c>
      <c r="F1086" s="188">
        <v>24860.2</v>
      </c>
      <c r="G1086" s="188">
        <v>28100.7</v>
      </c>
      <c r="N1086" s="43"/>
    </row>
    <row r="1087" spans="1:14">
      <c r="A1087" s="43" t="s">
        <v>538</v>
      </c>
      <c r="B1087" s="188">
        <v>66.099999999999994</v>
      </c>
      <c r="C1087" s="188">
        <v>51.6</v>
      </c>
      <c r="D1087" s="188">
        <v>43.9</v>
      </c>
      <c r="E1087" s="188">
        <v>38.200000000000003</v>
      </c>
      <c r="F1087" s="188">
        <v>31.8</v>
      </c>
      <c r="G1087" s="188">
        <v>23.3</v>
      </c>
      <c r="N1087" s="43"/>
    </row>
    <row r="1088" spans="1:14">
      <c r="A1088" s="43" t="s">
        <v>539</v>
      </c>
      <c r="B1088" s="188">
        <v>32443</v>
      </c>
      <c r="C1088" s="188">
        <v>37716.400000000001</v>
      </c>
      <c r="D1088" s="188">
        <v>41220.300000000003</v>
      </c>
      <c r="E1088" s="188">
        <v>45883.199999999997</v>
      </c>
      <c r="F1088" s="188">
        <v>46268.6</v>
      </c>
      <c r="G1088" s="188">
        <v>47426.1</v>
      </c>
      <c r="N1088" s="43"/>
    </row>
    <row r="1089" spans="1:14">
      <c r="A1089" s="43" t="s">
        <v>540</v>
      </c>
      <c r="B1089" s="188">
        <v>8687.2999999999993</v>
      </c>
      <c r="C1089" s="188">
        <v>7211.5</v>
      </c>
      <c r="D1089" s="188">
        <v>5425.2</v>
      </c>
      <c r="E1089" s="188">
        <v>4160.3</v>
      </c>
      <c r="F1089" s="188">
        <v>3560</v>
      </c>
      <c r="G1089" s="188">
        <v>3642.4</v>
      </c>
      <c r="N1089" s="43"/>
    </row>
    <row r="1090" spans="1:14">
      <c r="A1090" s="43" t="s">
        <v>541</v>
      </c>
      <c r="B1090" s="188">
        <v>18817.599999999999</v>
      </c>
      <c r="C1090" s="188">
        <v>18977.599999999999</v>
      </c>
      <c r="D1090" s="188">
        <v>19178.5</v>
      </c>
      <c r="E1090" s="188">
        <v>20944.3</v>
      </c>
      <c r="F1090" s="188">
        <v>26000.9</v>
      </c>
      <c r="G1090" s="188">
        <v>27782</v>
      </c>
      <c r="N1090" s="43"/>
    </row>
    <row r="1091" spans="1:14">
      <c r="A1091" s="43" t="s">
        <v>542</v>
      </c>
      <c r="B1091" s="188">
        <v>5687.6</v>
      </c>
      <c r="C1091" s="188">
        <v>6453.3</v>
      </c>
      <c r="D1091" s="188">
        <v>7150.5</v>
      </c>
      <c r="E1091" s="188">
        <v>7967.9</v>
      </c>
      <c r="F1091" s="188">
        <v>8830.5</v>
      </c>
      <c r="G1091" s="188">
        <v>9976.4</v>
      </c>
      <c r="N1091" s="43"/>
    </row>
    <row r="1092" spans="1:14">
      <c r="A1092" s="43" t="s">
        <v>543</v>
      </c>
      <c r="B1092" s="188">
        <v>963.3</v>
      </c>
      <c r="C1092" s="188">
        <v>1055.9000000000001</v>
      </c>
      <c r="D1092" s="188">
        <v>1083.3</v>
      </c>
      <c r="E1092" s="188">
        <v>1145.2</v>
      </c>
      <c r="F1092" s="188">
        <v>1401.8</v>
      </c>
      <c r="G1092" s="188">
        <v>1493.2</v>
      </c>
      <c r="N1092" s="43"/>
    </row>
    <row r="1093" spans="1:14">
      <c r="A1093" s="43" t="s">
        <v>544</v>
      </c>
      <c r="B1093" s="188">
        <v>4434.1000000000004</v>
      </c>
      <c r="C1093" s="188">
        <v>5011</v>
      </c>
      <c r="D1093" s="188">
        <v>5604</v>
      </c>
      <c r="E1093" s="188">
        <v>6487.6</v>
      </c>
      <c r="F1093" s="188">
        <v>7386</v>
      </c>
      <c r="G1093" s="188">
        <v>7939.9</v>
      </c>
      <c r="N1093" s="43"/>
    </row>
    <row r="1094" spans="1:14">
      <c r="A1094" s="43" t="s">
        <v>221</v>
      </c>
      <c r="B1094" s="188">
        <v>13614.3</v>
      </c>
      <c r="C1094" s="188">
        <v>15626.7</v>
      </c>
      <c r="D1094" s="188">
        <v>17871.599999999999</v>
      </c>
      <c r="E1094" s="188">
        <v>19475</v>
      </c>
      <c r="F1094" s="188">
        <v>21321.1</v>
      </c>
      <c r="G1094" s="188">
        <v>24079</v>
      </c>
      <c r="N1094" s="43"/>
    </row>
    <row r="1095" spans="1:14">
      <c r="A1095" s="43" t="s">
        <v>222</v>
      </c>
      <c r="B1095" s="188">
        <v>6685.9</v>
      </c>
      <c r="C1095" s="188">
        <v>7808.2</v>
      </c>
      <c r="D1095" s="188">
        <v>8440.1</v>
      </c>
      <c r="E1095" s="188">
        <v>8784.2999999999993</v>
      </c>
      <c r="F1095" s="188">
        <v>9712.5</v>
      </c>
      <c r="G1095" s="188">
        <v>11052.1</v>
      </c>
      <c r="N1095" s="43"/>
    </row>
    <row r="1096" spans="1:14">
      <c r="A1096" s="43" t="s">
        <v>223</v>
      </c>
      <c r="B1096" s="188">
        <v>14346.5</v>
      </c>
      <c r="C1096" s="188">
        <v>14297.1</v>
      </c>
      <c r="D1096" s="188">
        <v>15096.6</v>
      </c>
      <c r="E1096" s="188">
        <v>16122.2</v>
      </c>
      <c r="F1096" s="188">
        <v>20404.2</v>
      </c>
      <c r="G1096" s="188">
        <v>21257.200000000001</v>
      </c>
      <c r="N1096" s="43"/>
    </row>
    <row r="1097" spans="1:14">
      <c r="A1097" s="43" t="s">
        <v>224</v>
      </c>
      <c r="B1097" s="188">
        <v>11056.7</v>
      </c>
      <c r="C1097" s="188">
        <v>10976.6</v>
      </c>
      <c r="D1097" s="188">
        <v>10358.299999999999</v>
      </c>
      <c r="E1097" s="188">
        <v>11834.4</v>
      </c>
      <c r="F1097" s="188">
        <v>14442.9</v>
      </c>
      <c r="G1097" s="188">
        <v>15874.5</v>
      </c>
      <c r="N1097" s="43"/>
    </row>
    <row r="1098" spans="1:14">
      <c r="A1098" s="43" t="s">
        <v>545</v>
      </c>
      <c r="B1098" s="188">
        <v>73076.899999999994</v>
      </c>
      <c r="C1098" s="188">
        <v>79445.2</v>
      </c>
      <c r="D1098" s="188">
        <v>82594</v>
      </c>
      <c r="E1098" s="188">
        <v>87667.7</v>
      </c>
      <c r="F1098" s="188">
        <v>91865.5</v>
      </c>
      <c r="G1098" s="188">
        <v>96557.4</v>
      </c>
      <c r="N1098" s="43"/>
    </row>
    <row r="1099" spans="1:14">
      <c r="A1099" s="43" t="s">
        <v>546</v>
      </c>
      <c r="B1099" s="188">
        <v>42513.8</v>
      </c>
      <c r="C1099" s="188">
        <v>45735.5</v>
      </c>
      <c r="D1099" s="188">
        <v>47650.7</v>
      </c>
      <c r="E1099" s="188">
        <v>50633.1</v>
      </c>
      <c r="F1099" s="188">
        <v>56268.5</v>
      </c>
      <c r="G1099" s="188">
        <v>60928.7</v>
      </c>
      <c r="N1099" s="43"/>
    </row>
    <row r="1100" spans="1:14">
      <c r="A1100" s="43" t="s">
        <v>547</v>
      </c>
      <c r="B1100" s="188">
        <v>5402.1</v>
      </c>
      <c r="C1100" s="188">
        <v>5503.2</v>
      </c>
      <c r="D1100" s="188">
        <v>6611.1</v>
      </c>
      <c r="E1100" s="188">
        <v>7948.3</v>
      </c>
      <c r="F1100" s="188">
        <v>9964</v>
      </c>
      <c r="G1100" s="188">
        <v>11166.6</v>
      </c>
      <c r="N1100" s="43"/>
    </row>
    <row r="1101" spans="1:14">
      <c r="A1101" s="43" t="s">
        <v>548</v>
      </c>
      <c r="B1101" s="188">
        <v>1125.5999999999999</v>
      </c>
      <c r="C1101" s="188">
        <v>1029.3</v>
      </c>
      <c r="D1101" s="188">
        <v>1114.5999999999999</v>
      </c>
      <c r="E1101" s="188">
        <v>1299.4000000000001</v>
      </c>
      <c r="F1101" s="188">
        <v>1545.5</v>
      </c>
      <c r="G1101" s="188">
        <v>1579.6</v>
      </c>
      <c r="N1101" s="43"/>
    </row>
    <row r="1102" spans="1:14">
      <c r="A1102" s="43" t="s">
        <v>549</v>
      </c>
      <c r="B1102" s="188">
        <v>893.8</v>
      </c>
      <c r="C1102" s="188">
        <v>1292.4000000000001</v>
      </c>
      <c r="D1102" s="188">
        <v>1287.5999999999999</v>
      </c>
      <c r="E1102" s="188">
        <v>1419.2</v>
      </c>
      <c r="F1102" s="188">
        <v>1723.9</v>
      </c>
      <c r="G1102" s="188">
        <v>1896.7</v>
      </c>
      <c r="N1102" s="43"/>
    </row>
    <row r="1103" spans="1:14">
      <c r="A1103" s="43" t="s">
        <v>550</v>
      </c>
      <c r="B1103" s="188">
        <v>250.3</v>
      </c>
      <c r="C1103" s="188">
        <v>259.10000000000002</v>
      </c>
      <c r="D1103" s="188">
        <v>267.60000000000002</v>
      </c>
      <c r="E1103" s="188">
        <v>297.89999999999998</v>
      </c>
      <c r="F1103" s="188">
        <v>370.3</v>
      </c>
      <c r="G1103" s="188">
        <v>395.5</v>
      </c>
      <c r="N1103" s="43"/>
    </row>
    <row r="1104" spans="1:14">
      <c r="A1104" s="43" t="s">
        <v>551</v>
      </c>
      <c r="B1104" s="188">
        <v>66.8</v>
      </c>
      <c r="C1104" s="188">
        <v>78.400000000000006</v>
      </c>
      <c r="D1104" s="188">
        <v>133.69999999999999</v>
      </c>
      <c r="E1104" s="188">
        <v>218.7</v>
      </c>
      <c r="F1104" s="188">
        <v>350.3</v>
      </c>
      <c r="G1104" s="188">
        <v>428.6</v>
      </c>
      <c r="N1104" s="43"/>
    </row>
    <row r="1105" spans="1:14">
      <c r="A1105" s="43" t="s">
        <v>317</v>
      </c>
      <c r="B1105" s="188">
        <v>1473</v>
      </c>
      <c r="C1105" s="188">
        <v>1858.7</v>
      </c>
      <c r="D1105" s="188">
        <v>2382.6999999999998</v>
      </c>
      <c r="E1105" s="188">
        <v>3102.1</v>
      </c>
      <c r="F1105" s="188">
        <v>3963.3</v>
      </c>
      <c r="G1105" s="188">
        <v>4959</v>
      </c>
      <c r="N1105" s="43"/>
    </row>
    <row r="1106" spans="1:14">
      <c r="A1106" s="43" t="s">
        <v>318</v>
      </c>
      <c r="B1106" s="188">
        <v>395.9</v>
      </c>
      <c r="C1106" s="188">
        <v>550.5</v>
      </c>
      <c r="D1106" s="188">
        <v>708.8</v>
      </c>
      <c r="E1106" s="188">
        <v>918</v>
      </c>
      <c r="F1106" s="188">
        <v>1171</v>
      </c>
      <c r="G1106" s="188">
        <v>1460.7</v>
      </c>
      <c r="N1106" s="43"/>
    </row>
    <row r="1107" spans="1:14">
      <c r="A1107" s="43" t="s">
        <v>552</v>
      </c>
      <c r="B1107" s="188">
        <v>52121.3</v>
      </c>
      <c r="C1107" s="188">
        <v>56307.1</v>
      </c>
      <c r="D1107" s="188">
        <v>60156.9</v>
      </c>
      <c r="E1107" s="188">
        <v>65836.899999999994</v>
      </c>
      <c r="F1107" s="188">
        <v>75357</v>
      </c>
      <c r="G1107" s="188">
        <v>82815.399999999994</v>
      </c>
      <c r="N1107" s="43"/>
    </row>
    <row r="1108" spans="1:14">
      <c r="A1108" s="43" t="s">
        <v>553</v>
      </c>
      <c r="B1108" s="188">
        <v>2765.4</v>
      </c>
      <c r="C1108" s="188">
        <v>4933.8</v>
      </c>
      <c r="D1108" s="188">
        <v>7157.7</v>
      </c>
      <c r="E1108" s="188">
        <v>9483.9</v>
      </c>
      <c r="F1108" s="188">
        <v>10719.5</v>
      </c>
      <c r="G1108" s="188">
        <v>12475.5</v>
      </c>
      <c r="N1108" s="43"/>
    </row>
    <row r="1109" spans="1:14">
      <c r="A1109" s="43" t="s">
        <v>554</v>
      </c>
      <c r="B1109" s="188">
        <v>1332.5</v>
      </c>
      <c r="C1109" s="188">
        <v>1567.7</v>
      </c>
      <c r="D1109" s="188">
        <v>1686.2</v>
      </c>
      <c r="E1109" s="188">
        <v>2021.9</v>
      </c>
      <c r="F1109" s="188">
        <v>2588.3000000000002</v>
      </c>
      <c r="G1109" s="188">
        <v>2684.3</v>
      </c>
      <c r="N1109" s="43"/>
    </row>
    <row r="1110" spans="1:14">
      <c r="A1110" s="43" t="s">
        <v>555</v>
      </c>
      <c r="B1110" s="188">
        <v>2533.4</v>
      </c>
      <c r="C1110" s="188">
        <v>2841.7</v>
      </c>
      <c r="D1110" s="188">
        <v>3268</v>
      </c>
      <c r="E1110" s="188">
        <v>3867.2</v>
      </c>
      <c r="F1110" s="188">
        <v>4459.5</v>
      </c>
      <c r="G1110" s="188">
        <v>4743.1000000000004</v>
      </c>
      <c r="N1110" s="43"/>
    </row>
    <row r="1111" spans="1:14">
      <c r="A1111" s="43" t="s">
        <v>556</v>
      </c>
      <c r="B1111" s="188">
        <v>936.1</v>
      </c>
      <c r="C1111" s="188">
        <v>1116.7</v>
      </c>
      <c r="D1111" s="188">
        <v>1315.6</v>
      </c>
      <c r="E1111" s="188">
        <v>1443.4</v>
      </c>
      <c r="F1111" s="188">
        <v>1734.9</v>
      </c>
      <c r="G1111" s="188">
        <v>1871</v>
      </c>
      <c r="N1111" s="43"/>
    </row>
    <row r="1112" spans="1:14">
      <c r="A1112" s="43" t="s">
        <v>621</v>
      </c>
      <c r="B1112" s="188" t="s">
        <v>143</v>
      </c>
      <c r="C1112" s="188" t="s">
        <v>144</v>
      </c>
      <c r="D1112" s="188" t="s">
        <v>144</v>
      </c>
      <c r="E1112" s="188" t="s">
        <v>144</v>
      </c>
      <c r="F1112" s="188" t="s">
        <v>144</v>
      </c>
      <c r="G1112" s="188" t="s">
        <v>144</v>
      </c>
      <c r="H1112" s="188" t="s">
        <v>225</v>
      </c>
      <c r="N1112" s="43"/>
    </row>
    <row r="1113" spans="1:14">
      <c r="A1113" s="43" t="s">
        <v>618</v>
      </c>
      <c r="B1113" s="188" t="s">
        <v>619</v>
      </c>
      <c r="K1113" s="188" t="s">
        <v>640</v>
      </c>
      <c r="N1113" s="43"/>
    </row>
    <row r="1114" spans="1:14">
      <c r="A1114" s="43" t="s">
        <v>526</v>
      </c>
      <c r="N1114" s="43"/>
    </row>
    <row r="1116" spans="1:14">
      <c r="A1116" s="43" t="s">
        <v>201</v>
      </c>
      <c r="N1116" s="43"/>
    </row>
    <row r="1117" spans="1:14">
      <c r="A1117" s="43" t="s">
        <v>621</v>
      </c>
      <c r="B1117" s="188" t="s">
        <v>143</v>
      </c>
      <c r="C1117" s="188" t="s">
        <v>144</v>
      </c>
      <c r="D1117" s="188" t="s">
        <v>144</v>
      </c>
      <c r="E1117" s="188" t="s">
        <v>144</v>
      </c>
      <c r="F1117" s="188" t="s">
        <v>144</v>
      </c>
      <c r="G1117" s="188" t="s">
        <v>144</v>
      </c>
      <c r="H1117" s="188" t="s">
        <v>225</v>
      </c>
      <c r="N1117" s="43"/>
    </row>
    <row r="1118" spans="1:14">
      <c r="A1118" s="43" t="s">
        <v>199</v>
      </c>
      <c r="D1118" s="188" t="s">
        <v>146</v>
      </c>
      <c r="E1118" s="188" t="s">
        <v>147</v>
      </c>
      <c r="N1118" s="43"/>
    </row>
    <row r="1119" spans="1:14">
      <c r="B1119" s="188" t="s">
        <v>143</v>
      </c>
      <c r="C1119" s="188" t="s">
        <v>144</v>
      </c>
      <c r="D1119" s="188" t="s">
        <v>144</v>
      </c>
      <c r="E1119" s="188" t="s">
        <v>144</v>
      </c>
      <c r="F1119" s="188" t="s">
        <v>144</v>
      </c>
      <c r="G1119" s="188" t="s">
        <v>144</v>
      </c>
    </row>
    <row r="1120" spans="1:14">
      <c r="B1120" s="188">
        <v>2015</v>
      </c>
      <c r="C1120" s="188">
        <v>2025</v>
      </c>
      <c r="D1120" s="188">
        <v>2035</v>
      </c>
      <c r="E1120" s="188">
        <v>2045</v>
      </c>
      <c r="F1120" s="188">
        <v>2055</v>
      </c>
      <c r="G1120" s="188">
        <v>2065</v>
      </c>
    </row>
    <row r="1121" spans="1:14">
      <c r="A1121" s="43" t="s">
        <v>622</v>
      </c>
      <c r="B1121" s="188" t="s">
        <v>143</v>
      </c>
      <c r="C1121" s="188" t="s">
        <v>148</v>
      </c>
      <c r="D1121" s="188" t="s">
        <v>148</v>
      </c>
      <c r="E1121" s="188" t="s">
        <v>148</v>
      </c>
      <c r="F1121" s="188" t="s">
        <v>148</v>
      </c>
      <c r="G1121" s="188" t="s">
        <v>148</v>
      </c>
      <c r="N1121" s="43"/>
    </row>
    <row r="1122" spans="1:14">
      <c r="A1122" s="43" t="s">
        <v>536</v>
      </c>
      <c r="B1122" s="188">
        <v>37837.699999999997</v>
      </c>
      <c r="C1122" s="188">
        <v>43570.400000000001</v>
      </c>
      <c r="D1122" s="188">
        <v>47805.2</v>
      </c>
      <c r="E1122" s="188">
        <v>53606.3</v>
      </c>
      <c r="F1122" s="188">
        <v>60937.4</v>
      </c>
      <c r="G1122" s="188">
        <v>68524.600000000006</v>
      </c>
      <c r="N1122" s="43"/>
    </row>
    <row r="1123" spans="1:14">
      <c r="A1123" s="43" t="s">
        <v>537</v>
      </c>
      <c r="B1123" s="188">
        <v>11536</v>
      </c>
      <c r="C1123" s="188">
        <v>13760.5</v>
      </c>
      <c r="D1123" s="188">
        <v>15916.8</v>
      </c>
      <c r="E1123" s="188">
        <v>17768.400000000001</v>
      </c>
      <c r="F1123" s="188">
        <v>19824.5</v>
      </c>
      <c r="G1123" s="188">
        <v>22849</v>
      </c>
      <c r="N1123" s="43"/>
    </row>
    <row r="1124" spans="1:14">
      <c r="A1124" s="43" t="s">
        <v>538</v>
      </c>
      <c r="B1124" s="188">
        <v>341.7</v>
      </c>
      <c r="C1124" s="188">
        <v>307.5</v>
      </c>
      <c r="D1124" s="188">
        <v>211.5</v>
      </c>
      <c r="E1124" s="188">
        <v>170.8</v>
      </c>
      <c r="F1124" s="188">
        <v>130.19999999999999</v>
      </c>
      <c r="G1124" s="188">
        <v>117</v>
      </c>
      <c r="N1124" s="43"/>
    </row>
    <row r="1125" spans="1:14">
      <c r="A1125" s="43" t="s">
        <v>539</v>
      </c>
      <c r="B1125" s="188">
        <v>5966.3</v>
      </c>
      <c r="C1125" s="188">
        <v>8820.4</v>
      </c>
      <c r="D1125" s="188">
        <v>11755</v>
      </c>
      <c r="E1125" s="188">
        <v>14672.8</v>
      </c>
      <c r="F1125" s="188">
        <v>17556.5</v>
      </c>
      <c r="G1125" s="188">
        <v>19770.900000000001</v>
      </c>
      <c r="N1125" s="43"/>
    </row>
    <row r="1126" spans="1:14">
      <c r="A1126" s="43" t="s">
        <v>540</v>
      </c>
      <c r="B1126" s="188">
        <v>7453.2</v>
      </c>
      <c r="C1126" s="188">
        <v>6266.8</v>
      </c>
      <c r="D1126" s="188">
        <v>4666.3</v>
      </c>
      <c r="E1126" s="188">
        <v>3037.9</v>
      </c>
      <c r="F1126" s="188">
        <v>2340.5</v>
      </c>
      <c r="G1126" s="188">
        <v>2205.6</v>
      </c>
      <c r="N1126" s="43"/>
    </row>
    <row r="1127" spans="1:14">
      <c r="A1127" s="43" t="s">
        <v>541</v>
      </c>
      <c r="B1127" s="188">
        <v>9510.4</v>
      </c>
      <c r="C1127" s="188">
        <v>10773.6</v>
      </c>
      <c r="D1127" s="188">
        <v>11018.2</v>
      </c>
      <c r="E1127" s="188">
        <v>13028.2</v>
      </c>
      <c r="F1127" s="188">
        <v>15411.6</v>
      </c>
      <c r="G1127" s="188">
        <v>17323.599999999999</v>
      </c>
      <c r="N1127" s="43"/>
    </row>
    <row r="1128" spans="1:14">
      <c r="A1128" s="43" t="s">
        <v>542</v>
      </c>
      <c r="B1128" s="188">
        <v>2047.3</v>
      </c>
      <c r="C1128" s="188">
        <v>2498.5</v>
      </c>
      <c r="D1128" s="188">
        <v>3045.8</v>
      </c>
      <c r="E1128" s="188">
        <v>3458.1</v>
      </c>
      <c r="F1128" s="188">
        <v>4081.9</v>
      </c>
      <c r="G1128" s="188">
        <v>4659.1000000000004</v>
      </c>
      <c r="N1128" s="43"/>
    </row>
    <row r="1129" spans="1:14">
      <c r="A1129" s="43" t="s">
        <v>543</v>
      </c>
      <c r="B1129" s="188">
        <v>983</v>
      </c>
      <c r="C1129" s="188">
        <v>1143.0999999999999</v>
      </c>
      <c r="D1129" s="188">
        <v>1191.5999999999999</v>
      </c>
      <c r="E1129" s="188">
        <v>1470.2</v>
      </c>
      <c r="F1129" s="188">
        <v>1592.2</v>
      </c>
      <c r="G1129" s="188">
        <v>1599.2</v>
      </c>
      <c r="N1129" s="43"/>
    </row>
    <row r="1130" spans="1:14">
      <c r="A1130" s="43" t="s">
        <v>544</v>
      </c>
      <c r="B1130" s="188">
        <v>7362.2</v>
      </c>
      <c r="C1130" s="188">
        <v>8522.7000000000007</v>
      </c>
      <c r="D1130" s="188">
        <v>9575.9</v>
      </c>
      <c r="E1130" s="188">
        <v>9937.9</v>
      </c>
      <c r="F1130" s="188">
        <v>10348.200000000001</v>
      </c>
      <c r="G1130" s="188">
        <v>11525.1</v>
      </c>
      <c r="N1130" s="43"/>
    </row>
    <row r="1131" spans="1:14">
      <c r="A1131" s="43" t="s">
        <v>221</v>
      </c>
      <c r="B1131" s="188">
        <v>10446.9</v>
      </c>
      <c r="C1131" s="188">
        <v>12092.4</v>
      </c>
      <c r="D1131" s="188">
        <v>13733.2</v>
      </c>
      <c r="E1131" s="188">
        <v>15413.6</v>
      </c>
      <c r="F1131" s="188">
        <v>17228.400000000001</v>
      </c>
      <c r="G1131" s="188">
        <v>19696.099999999999</v>
      </c>
      <c r="N1131" s="43"/>
    </row>
    <row r="1132" spans="1:14">
      <c r="A1132" s="43" t="s">
        <v>222</v>
      </c>
      <c r="B1132" s="188">
        <v>3742.4</v>
      </c>
      <c r="C1132" s="188">
        <v>4910.8999999999996</v>
      </c>
      <c r="D1132" s="188">
        <v>5786.7</v>
      </c>
      <c r="E1132" s="188">
        <v>6150.7</v>
      </c>
      <c r="F1132" s="188">
        <v>6875</v>
      </c>
      <c r="G1132" s="188">
        <v>8066.3</v>
      </c>
      <c r="N1132" s="43"/>
    </row>
    <row r="1133" spans="1:14">
      <c r="A1133" s="43" t="s">
        <v>223</v>
      </c>
      <c r="B1133" s="188">
        <v>6565.9</v>
      </c>
      <c r="C1133" s="188">
        <v>7222.7</v>
      </c>
      <c r="D1133" s="188">
        <v>7732.7</v>
      </c>
      <c r="E1133" s="188">
        <v>9567.4</v>
      </c>
      <c r="F1133" s="188">
        <v>10853.9</v>
      </c>
      <c r="G1133" s="188">
        <v>13148.4</v>
      </c>
      <c r="N1133" s="43"/>
    </row>
    <row r="1134" spans="1:14">
      <c r="A1134" s="43" t="s">
        <v>224</v>
      </c>
      <c r="B1134" s="188">
        <v>5982.1</v>
      </c>
      <c r="C1134" s="188">
        <v>6994.5</v>
      </c>
      <c r="D1134" s="188">
        <v>6719.3</v>
      </c>
      <c r="E1134" s="188">
        <v>7782.2</v>
      </c>
      <c r="F1134" s="188">
        <v>9186</v>
      </c>
      <c r="G1134" s="188">
        <v>9781.2999999999993</v>
      </c>
      <c r="N1134" s="43"/>
    </row>
    <row r="1135" spans="1:14">
      <c r="A1135" s="43" t="s">
        <v>545</v>
      </c>
      <c r="B1135" s="188">
        <v>33054.1</v>
      </c>
      <c r="C1135" s="188">
        <v>37400.6</v>
      </c>
      <c r="D1135" s="188">
        <v>40333</v>
      </c>
      <c r="E1135" s="188">
        <v>43900.9</v>
      </c>
      <c r="F1135" s="188">
        <v>49407.7</v>
      </c>
      <c r="G1135" s="188">
        <v>53315.3</v>
      </c>
      <c r="N1135" s="43"/>
    </row>
    <row r="1136" spans="1:14">
      <c r="A1136" s="43" t="s">
        <v>546</v>
      </c>
      <c r="B1136" s="188">
        <v>27261.5</v>
      </c>
      <c r="C1136" s="188">
        <v>30152.799999999999</v>
      </c>
      <c r="D1136" s="188">
        <v>32035.9</v>
      </c>
      <c r="E1136" s="188">
        <v>34277.800000000003</v>
      </c>
      <c r="F1136" s="188">
        <v>37699.300000000003</v>
      </c>
      <c r="G1136" s="188">
        <v>41843.4</v>
      </c>
      <c r="N1136" s="43"/>
    </row>
    <row r="1137" spans="1:14">
      <c r="A1137" s="43" t="s">
        <v>547</v>
      </c>
      <c r="B1137" s="188">
        <v>1991.4</v>
      </c>
      <c r="C1137" s="188">
        <v>2571.5</v>
      </c>
      <c r="D1137" s="188">
        <v>3096</v>
      </c>
      <c r="E1137" s="188">
        <v>4214.7</v>
      </c>
      <c r="F1137" s="188">
        <v>4743.6000000000004</v>
      </c>
      <c r="G1137" s="188">
        <v>6728.4</v>
      </c>
      <c r="N1137" s="43"/>
    </row>
    <row r="1138" spans="1:14">
      <c r="A1138" s="43" t="s">
        <v>548</v>
      </c>
      <c r="B1138" s="188">
        <v>399.8</v>
      </c>
      <c r="C1138" s="188">
        <v>430.7</v>
      </c>
      <c r="D1138" s="188">
        <v>471.8</v>
      </c>
      <c r="E1138" s="188">
        <v>626.5</v>
      </c>
      <c r="F1138" s="188">
        <v>653.20000000000005</v>
      </c>
      <c r="G1138" s="188">
        <v>975</v>
      </c>
      <c r="N1138" s="43"/>
    </row>
    <row r="1139" spans="1:14">
      <c r="A1139" s="43" t="s">
        <v>549</v>
      </c>
      <c r="B1139" s="188">
        <v>486.5</v>
      </c>
      <c r="C1139" s="188">
        <v>713.4</v>
      </c>
      <c r="D1139" s="188">
        <v>779.3</v>
      </c>
      <c r="E1139" s="188">
        <v>839.8</v>
      </c>
      <c r="F1139" s="188">
        <v>1065.5</v>
      </c>
      <c r="G1139" s="188">
        <v>1130.0999999999999</v>
      </c>
      <c r="N1139" s="43"/>
    </row>
    <row r="1140" spans="1:14">
      <c r="A1140" s="43" t="s">
        <v>550</v>
      </c>
      <c r="B1140" s="188">
        <v>119.3</v>
      </c>
      <c r="C1140" s="188">
        <v>144.4</v>
      </c>
      <c r="D1140" s="188">
        <v>155.69999999999999</v>
      </c>
      <c r="E1140" s="188">
        <v>185</v>
      </c>
      <c r="F1140" s="188">
        <v>218.8</v>
      </c>
      <c r="G1140" s="188">
        <v>244.5</v>
      </c>
      <c r="N1140" s="43"/>
    </row>
    <row r="1141" spans="1:14">
      <c r="A1141" s="43" t="s">
        <v>551</v>
      </c>
      <c r="B1141" s="188">
        <v>4.3</v>
      </c>
      <c r="C1141" s="188">
        <v>14</v>
      </c>
      <c r="D1141" s="188">
        <v>39</v>
      </c>
      <c r="E1141" s="188">
        <v>92.4</v>
      </c>
      <c r="F1141" s="188">
        <v>130.80000000000001</v>
      </c>
      <c r="G1141" s="188">
        <v>202.7</v>
      </c>
      <c r="N1141" s="43"/>
    </row>
    <row r="1142" spans="1:14">
      <c r="A1142" s="43" t="s">
        <v>317</v>
      </c>
      <c r="B1142" s="188">
        <v>1396.8</v>
      </c>
      <c r="C1142" s="188">
        <v>1764.8</v>
      </c>
      <c r="D1142" s="188">
        <v>2251.6</v>
      </c>
      <c r="E1142" s="188">
        <v>2890.9</v>
      </c>
      <c r="F1142" s="188">
        <v>3638.7</v>
      </c>
      <c r="G1142" s="188">
        <v>4570.2</v>
      </c>
      <c r="N1142" s="43"/>
    </row>
    <row r="1143" spans="1:14">
      <c r="A1143" s="43" t="s">
        <v>318</v>
      </c>
      <c r="B1143" s="188">
        <v>385.6</v>
      </c>
      <c r="C1143" s="188">
        <v>530.9</v>
      </c>
      <c r="D1143" s="188">
        <v>678.7</v>
      </c>
      <c r="E1143" s="188">
        <v>856.2</v>
      </c>
      <c r="F1143" s="188">
        <v>1079</v>
      </c>
      <c r="G1143" s="188">
        <v>1358.3</v>
      </c>
      <c r="N1143" s="43"/>
    </row>
    <row r="1144" spans="1:14">
      <c r="A1144" s="43" t="s">
        <v>552</v>
      </c>
      <c r="B1144" s="188">
        <v>32045.200000000001</v>
      </c>
      <c r="C1144" s="188">
        <v>36322.6</v>
      </c>
      <c r="D1144" s="188">
        <v>39508</v>
      </c>
      <c r="E1144" s="188">
        <v>43983.199999999997</v>
      </c>
      <c r="F1144" s="188">
        <v>49229</v>
      </c>
      <c r="G1144" s="188">
        <v>57052.6</v>
      </c>
      <c r="N1144" s="43"/>
    </row>
    <row r="1145" spans="1:14">
      <c r="A1145" s="43" t="s">
        <v>553</v>
      </c>
      <c r="B1145" s="188">
        <v>941.7</v>
      </c>
      <c r="C1145" s="188">
        <v>2702.9</v>
      </c>
      <c r="D1145" s="188">
        <v>4307.7</v>
      </c>
      <c r="E1145" s="188">
        <v>5505.6</v>
      </c>
      <c r="F1145" s="188">
        <v>6412.2</v>
      </c>
      <c r="G1145" s="188">
        <v>8604.1</v>
      </c>
      <c r="N1145" s="43"/>
    </row>
    <row r="1146" spans="1:14">
      <c r="A1146" s="43" t="s">
        <v>554</v>
      </c>
      <c r="B1146" s="188">
        <v>339.7</v>
      </c>
      <c r="C1146" s="188">
        <v>443.1</v>
      </c>
      <c r="D1146" s="188">
        <v>660.2</v>
      </c>
      <c r="E1146" s="188">
        <v>820.2</v>
      </c>
      <c r="F1146" s="188">
        <v>951.2</v>
      </c>
      <c r="G1146" s="188">
        <v>1217.7</v>
      </c>
      <c r="N1146" s="43"/>
    </row>
    <row r="1147" spans="1:14">
      <c r="A1147" s="43" t="s">
        <v>555</v>
      </c>
      <c r="B1147" s="188">
        <v>578.1</v>
      </c>
      <c r="C1147" s="188">
        <v>638.70000000000005</v>
      </c>
      <c r="D1147" s="188">
        <v>1106.7</v>
      </c>
      <c r="E1147" s="188">
        <v>1336.4</v>
      </c>
      <c r="F1147" s="188">
        <v>1662.2</v>
      </c>
      <c r="G1147" s="188">
        <v>1983.3</v>
      </c>
      <c r="N1147" s="43"/>
    </row>
    <row r="1148" spans="1:14">
      <c r="A1148" s="43" t="s">
        <v>556</v>
      </c>
      <c r="B1148" s="188">
        <v>361.4</v>
      </c>
      <c r="C1148" s="188">
        <v>286.39999999999998</v>
      </c>
      <c r="D1148" s="188">
        <v>429.1</v>
      </c>
      <c r="E1148" s="188">
        <v>845.5</v>
      </c>
      <c r="F1148" s="188">
        <v>904.5</v>
      </c>
      <c r="G1148" s="188">
        <v>1153</v>
      </c>
      <c r="N1148" s="43"/>
    </row>
    <row r="1149" spans="1:14">
      <c r="A1149" s="43" t="s">
        <v>621</v>
      </c>
      <c r="B1149" s="188" t="s">
        <v>143</v>
      </c>
      <c r="C1149" s="188" t="s">
        <v>144</v>
      </c>
      <c r="D1149" s="188" t="s">
        <v>144</v>
      </c>
      <c r="E1149" s="188" t="s">
        <v>144</v>
      </c>
      <c r="F1149" s="188" t="s">
        <v>144</v>
      </c>
      <c r="G1149" s="188" t="s">
        <v>144</v>
      </c>
      <c r="H1149" s="188" t="s">
        <v>225</v>
      </c>
      <c r="N1149" s="43"/>
    </row>
    <row r="1150" spans="1:14">
      <c r="A1150" s="43" t="s">
        <v>618</v>
      </c>
      <c r="B1150" s="188" t="s">
        <v>619</v>
      </c>
      <c r="K1150" s="188" t="s">
        <v>641</v>
      </c>
      <c r="N1150" s="43"/>
    </row>
    <row r="1151" spans="1:14">
      <c r="A1151" s="43" t="s">
        <v>526</v>
      </c>
      <c r="N1151" s="43"/>
    </row>
    <row r="1153" spans="1:14">
      <c r="A1153" s="43" t="s">
        <v>202</v>
      </c>
      <c r="N1153" s="43"/>
    </row>
    <row r="1154" spans="1:14">
      <c r="A1154" s="43" t="s">
        <v>621</v>
      </c>
      <c r="B1154" s="188" t="s">
        <v>143</v>
      </c>
      <c r="C1154" s="188" t="s">
        <v>144</v>
      </c>
      <c r="D1154" s="188" t="s">
        <v>144</v>
      </c>
      <c r="E1154" s="188" t="s">
        <v>144</v>
      </c>
      <c r="F1154" s="188" t="s">
        <v>144</v>
      </c>
      <c r="G1154" s="188" t="s">
        <v>144</v>
      </c>
      <c r="H1154" s="188" t="s">
        <v>225</v>
      </c>
      <c r="N1154" s="43"/>
    </row>
    <row r="1155" spans="1:14">
      <c r="A1155" s="43" t="s">
        <v>199</v>
      </c>
      <c r="D1155" s="188" t="s">
        <v>146</v>
      </c>
      <c r="E1155" s="188" t="s">
        <v>147</v>
      </c>
      <c r="N1155" s="43"/>
    </row>
    <row r="1156" spans="1:14">
      <c r="B1156" s="188" t="s">
        <v>143</v>
      </c>
      <c r="C1156" s="188" t="s">
        <v>144</v>
      </c>
      <c r="D1156" s="188" t="s">
        <v>144</v>
      </c>
      <c r="E1156" s="188" t="s">
        <v>144</v>
      </c>
      <c r="F1156" s="188" t="s">
        <v>144</v>
      </c>
      <c r="G1156" s="188" t="s">
        <v>144</v>
      </c>
    </row>
    <row r="1157" spans="1:14">
      <c r="B1157" s="188">
        <v>2015</v>
      </c>
      <c r="C1157" s="188">
        <v>2025</v>
      </c>
      <c r="D1157" s="188">
        <v>2035</v>
      </c>
      <c r="E1157" s="188">
        <v>2045</v>
      </c>
      <c r="F1157" s="188">
        <v>2055</v>
      </c>
      <c r="G1157" s="188">
        <v>2065</v>
      </c>
    </row>
    <row r="1158" spans="1:14">
      <c r="A1158" s="43" t="s">
        <v>622</v>
      </c>
      <c r="B1158" s="188" t="s">
        <v>143</v>
      </c>
      <c r="C1158" s="188" t="s">
        <v>148</v>
      </c>
      <c r="D1158" s="188" t="s">
        <v>148</v>
      </c>
      <c r="E1158" s="188" t="s">
        <v>148</v>
      </c>
      <c r="F1158" s="188" t="s">
        <v>148</v>
      </c>
      <c r="G1158" s="188" t="s">
        <v>148</v>
      </c>
      <c r="N1158" s="43"/>
    </row>
    <row r="1159" spans="1:14">
      <c r="A1159" s="43" t="s">
        <v>536</v>
      </c>
      <c r="B1159" s="188">
        <v>32577.8</v>
      </c>
      <c r="C1159" s="188">
        <v>38526.400000000001</v>
      </c>
      <c r="D1159" s="188">
        <v>46951.4</v>
      </c>
      <c r="E1159" s="188">
        <v>55024.2</v>
      </c>
      <c r="F1159" s="188">
        <v>68318.7</v>
      </c>
      <c r="G1159" s="188">
        <v>77646.399999999994</v>
      </c>
      <c r="N1159" s="43"/>
    </row>
    <row r="1160" spans="1:14">
      <c r="A1160" s="43" t="s">
        <v>537</v>
      </c>
      <c r="B1160" s="188">
        <v>8790.4</v>
      </c>
      <c r="C1160" s="188">
        <v>10264.700000000001</v>
      </c>
      <c r="D1160" s="188">
        <v>12464.4</v>
      </c>
      <c r="E1160" s="188">
        <v>14424.5</v>
      </c>
      <c r="F1160" s="188">
        <v>16797.8</v>
      </c>
      <c r="G1160" s="188">
        <v>20060.400000000001</v>
      </c>
      <c r="N1160" s="43"/>
    </row>
    <row r="1161" spans="1:14">
      <c r="A1161" s="43" t="s">
        <v>538</v>
      </c>
      <c r="B1161" s="188">
        <v>675.2</v>
      </c>
      <c r="C1161" s="188">
        <v>424.7</v>
      </c>
      <c r="D1161" s="188">
        <v>283.60000000000002</v>
      </c>
      <c r="E1161" s="188">
        <v>201.4</v>
      </c>
      <c r="F1161" s="188">
        <v>123.3</v>
      </c>
      <c r="G1161" s="188">
        <v>86.4</v>
      </c>
      <c r="N1161" s="43"/>
    </row>
    <row r="1162" spans="1:14">
      <c r="A1162" s="43" t="s">
        <v>539</v>
      </c>
      <c r="B1162" s="188">
        <v>6896.5</v>
      </c>
      <c r="C1162" s="188">
        <v>9230.4</v>
      </c>
      <c r="D1162" s="188">
        <v>12261.7</v>
      </c>
      <c r="E1162" s="188">
        <v>15767.7</v>
      </c>
      <c r="F1162" s="188">
        <v>20278.099999999999</v>
      </c>
      <c r="G1162" s="188">
        <v>24439.5</v>
      </c>
      <c r="N1162" s="43"/>
    </row>
    <row r="1163" spans="1:14">
      <c r="A1163" s="43" t="s">
        <v>540</v>
      </c>
      <c r="B1163" s="188">
        <v>3456.1</v>
      </c>
      <c r="C1163" s="188">
        <v>2731.2</v>
      </c>
      <c r="D1163" s="188">
        <v>2172.1</v>
      </c>
      <c r="E1163" s="188">
        <v>2086.9</v>
      </c>
      <c r="F1163" s="188">
        <v>2225.1</v>
      </c>
      <c r="G1163" s="188">
        <v>2376</v>
      </c>
      <c r="N1163" s="43"/>
    </row>
    <row r="1164" spans="1:14">
      <c r="A1164" s="43" t="s">
        <v>541</v>
      </c>
      <c r="B1164" s="188">
        <v>9431.2999999999993</v>
      </c>
      <c r="C1164" s="188">
        <v>12041.9</v>
      </c>
      <c r="D1164" s="188">
        <v>15037.2</v>
      </c>
      <c r="E1164" s="188">
        <v>16696.900000000001</v>
      </c>
      <c r="F1164" s="188">
        <v>21640.799999999999</v>
      </c>
      <c r="G1164" s="188">
        <v>22101.3</v>
      </c>
      <c r="N1164" s="43"/>
    </row>
    <row r="1165" spans="1:14">
      <c r="A1165" s="43" t="s">
        <v>542</v>
      </c>
      <c r="B1165" s="188">
        <v>2283.8000000000002</v>
      </c>
      <c r="C1165" s="188">
        <v>2630</v>
      </c>
      <c r="D1165" s="188">
        <v>3595.3</v>
      </c>
      <c r="E1165" s="188">
        <v>4562.8999999999996</v>
      </c>
      <c r="F1165" s="188">
        <v>5744.8</v>
      </c>
      <c r="G1165" s="188">
        <v>6864.4</v>
      </c>
      <c r="N1165" s="43"/>
    </row>
    <row r="1166" spans="1:14">
      <c r="A1166" s="43" t="s">
        <v>543</v>
      </c>
      <c r="B1166" s="188">
        <v>1044.4000000000001</v>
      </c>
      <c r="C1166" s="188">
        <v>1203.4000000000001</v>
      </c>
      <c r="D1166" s="188">
        <v>1137.0999999999999</v>
      </c>
      <c r="E1166" s="188">
        <v>1283.9000000000001</v>
      </c>
      <c r="F1166" s="188">
        <v>1508.8</v>
      </c>
      <c r="G1166" s="188">
        <v>1718.4</v>
      </c>
      <c r="N1166" s="43"/>
    </row>
    <row r="1167" spans="1:14">
      <c r="A1167" s="43" t="s">
        <v>544</v>
      </c>
      <c r="B1167" s="188">
        <v>11172.8</v>
      </c>
      <c r="C1167" s="188">
        <v>13196.7</v>
      </c>
      <c r="D1167" s="188">
        <v>13796.5</v>
      </c>
      <c r="E1167" s="188">
        <v>14494.8</v>
      </c>
      <c r="F1167" s="188">
        <v>15258.9</v>
      </c>
      <c r="G1167" s="188">
        <v>16066</v>
      </c>
      <c r="N1167" s="43"/>
    </row>
    <row r="1168" spans="1:14">
      <c r="A1168" s="43" t="s">
        <v>221</v>
      </c>
      <c r="B1168" s="188">
        <v>7582.9</v>
      </c>
      <c r="C1168" s="188">
        <v>8764.7000000000007</v>
      </c>
      <c r="D1168" s="188">
        <v>10338.9</v>
      </c>
      <c r="E1168" s="188">
        <v>12000.8</v>
      </c>
      <c r="F1168" s="188">
        <v>13878.5</v>
      </c>
      <c r="G1168" s="188">
        <v>16575.5</v>
      </c>
      <c r="N1168" s="43"/>
    </row>
    <row r="1169" spans="1:14">
      <c r="A1169" s="43" t="s">
        <v>222</v>
      </c>
      <c r="B1169" s="188">
        <v>3560.6</v>
      </c>
      <c r="C1169" s="188">
        <v>4264.7</v>
      </c>
      <c r="D1169" s="188">
        <v>5516.6</v>
      </c>
      <c r="E1169" s="188">
        <v>6267.5</v>
      </c>
      <c r="F1169" s="188">
        <v>7462.5</v>
      </c>
      <c r="G1169" s="188">
        <v>8806.2000000000007</v>
      </c>
      <c r="N1169" s="43"/>
    </row>
    <row r="1170" spans="1:14">
      <c r="A1170" s="43" t="s">
        <v>223</v>
      </c>
      <c r="B1170" s="188">
        <v>6233.4</v>
      </c>
      <c r="C1170" s="188">
        <v>7784</v>
      </c>
      <c r="D1170" s="188">
        <v>10007.4</v>
      </c>
      <c r="E1170" s="188">
        <v>11379.3</v>
      </c>
      <c r="F1170" s="188">
        <v>14813.9</v>
      </c>
      <c r="G1170" s="188">
        <v>16008.4</v>
      </c>
      <c r="N1170" s="43"/>
    </row>
    <row r="1171" spans="1:14">
      <c r="A1171" s="43" t="s">
        <v>224</v>
      </c>
      <c r="B1171" s="188">
        <v>6776</v>
      </c>
      <c r="C1171" s="188">
        <v>8742.6</v>
      </c>
      <c r="D1171" s="188">
        <v>10323.6</v>
      </c>
      <c r="E1171" s="188">
        <v>11065.3</v>
      </c>
      <c r="F1171" s="188">
        <v>13732.8</v>
      </c>
      <c r="G1171" s="188">
        <v>13450.6</v>
      </c>
      <c r="N1171" s="43"/>
    </row>
    <row r="1172" spans="1:14">
      <c r="A1172" s="43" t="s">
        <v>545</v>
      </c>
      <c r="B1172" s="188">
        <v>28566.5</v>
      </c>
      <c r="C1172" s="188">
        <v>32965.4</v>
      </c>
      <c r="D1172" s="188">
        <v>39674.300000000003</v>
      </c>
      <c r="E1172" s="188">
        <v>45595.4</v>
      </c>
      <c r="F1172" s="188">
        <v>53826.9</v>
      </c>
      <c r="G1172" s="188">
        <v>61748.1</v>
      </c>
      <c r="N1172" s="43"/>
    </row>
    <row r="1173" spans="1:14">
      <c r="A1173" s="43" t="s">
        <v>546</v>
      </c>
      <c r="B1173" s="188">
        <v>21706.9</v>
      </c>
      <c r="C1173" s="188">
        <v>24260</v>
      </c>
      <c r="D1173" s="188">
        <v>28479.1</v>
      </c>
      <c r="E1173" s="188">
        <v>32434.2</v>
      </c>
      <c r="F1173" s="188">
        <v>38132.1</v>
      </c>
      <c r="G1173" s="188">
        <v>43217.8</v>
      </c>
      <c r="N1173" s="43"/>
    </row>
    <row r="1174" spans="1:14">
      <c r="A1174" s="43" t="s">
        <v>547</v>
      </c>
      <c r="B1174" s="188">
        <v>1393.6</v>
      </c>
      <c r="C1174" s="188">
        <v>2056.5</v>
      </c>
      <c r="D1174" s="188">
        <v>2864.9</v>
      </c>
      <c r="E1174" s="188">
        <v>3880.1</v>
      </c>
      <c r="F1174" s="188">
        <v>7154.5</v>
      </c>
      <c r="G1174" s="188">
        <v>7252.1</v>
      </c>
      <c r="N1174" s="43"/>
    </row>
    <row r="1175" spans="1:14">
      <c r="A1175" s="43" t="s">
        <v>548</v>
      </c>
      <c r="B1175" s="188">
        <v>245.9</v>
      </c>
      <c r="C1175" s="188">
        <v>354.3</v>
      </c>
      <c r="D1175" s="188">
        <v>422</v>
      </c>
      <c r="E1175" s="188">
        <v>564.1</v>
      </c>
      <c r="F1175" s="188">
        <v>1007.8</v>
      </c>
      <c r="G1175" s="188">
        <v>855.5</v>
      </c>
      <c r="N1175" s="43"/>
    </row>
    <row r="1176" spans="1:14">
      <c r="A1176" s="43" t="s">
        <v>549</v>
      </c>
      <c r="B1176" s="188">
        <v>478.2</v>
      </c>
      <c r="C1176" s="188">
        <v>745.5</v>
      </c>
      <c r="D1176" s="188">
        <v>923.8</v>
      </c>
      <c r="E1176" s="188">
        <v>1027</v>
      </c>
      <c r="F1176" s="188">
        <v>1215</v>
      </c>
      <c r="G1176" s="188">
        <v>1390.8</v>
      </c>
      <c r="N1176" s="43"/>
    </row>
    <row r="1177" spans="1:14">
      <c r="A1177" s="43" t="s">
        <v>550</v>
      </c>
      <c r="B1177" s="188">
        <v>118.3</v>
      </c>
      <c r="C1177" s="188">
        <v>147.1</v>
      </c>
      <c r="D1177" s="188">
        <v>184.9</v>
      </c>
      <c r="E1177" s="188">
        <v>206.8</v>
      </c>
      <c r="F1177" s="188">
        <v>272.3</v>
      </c>
      <c r="G1177" s="188">
        <v>287</v>
      </c>
      <c r="N1177" s="43"/>
    </row>
    <row r="1178" spans="1:14">
      <c r="A1178" s="43" t="s">
        <v>551</v>
      </c>
      <c r="B1178" s="188">
        <v>4.2</v>
      </c>
      <c r="C1178" s="188">
        <v>22.8</v>
      </c>
      <c r="D1178" s="188">
        <v>39.4</v>
      </c>
      <c r="E1178" s="188">
        <v>82</v>
      </c>
      <c r="F1178" s="188">
        <v>200.8</v>
      </c>
      <c r="G1178" s="188">
        <v>252.8</v>
      </c>
      <c r="N1178" s="43"/>
    </row>
    <row r="1179" spans="1:14">
      <c r="A1179" s="43" t="s">
        <v>317</v>
      </c>
      <c r="B1179" s="188">
        <v>1394.3</v>
      </c>
      <c r="C1179" s="188">
        <v>1725.2</v>
      </c>
      <c r="D1179" s="188">
        <v>2195.6999999999998</v>
      </c>
      <c r="E1179" s="188">
        <v>2830.7</v>
      </c>
      <c r="F1179" s="188">
        <v>3579.6</v>
      </c>
      <c r="G1179" s="188">
        <v>4514.8999999999996</v>
      </c>
      <c r="N1179" s="43"/>
    </row>
    <row r="1180" spans="1:14">
      <c r="A1180" s="43" t="s">
        <v>318</v>
      </c>
      <c r="B1180" s="188">
        <v>376.7</v>
      </c>
      <c r="C1180" s="188">
        <v>509.5</v>
      </c>
      <c r="D1180" s="188">
        <v>646.5</v>
      </c>
      <c r="E1180" s="188">
        <v>838.2</v>
      </c>
      <c r="F1180" s="188">
        <v>1061.8</v>
      </c>
      <c r="G1180" s="188">
        <v>1345.2</v>
      </c>
      <c r="N1180" s="43"/>
    </row>
    <row r="1181" spans="1:14">
      <c r="A1181" s="43" t="s">
        <v>552</v>
      </c>
      <c r="B1181" s="188">
        <v>25718.2</v>
      </c>
      <c r="C1181" s="188">
        <v>29820.9</v>
      </c>
      <c r="D1181" s="188">
        <v>35756.300000000003</v>
      </c>
      <c r="E1181" s="188">
        <v>41863.1</v>
      </c>
      <c r="F1181" s="188">
        <v>52623.9</v>
      </c>
      <c r="G1181" s="188">
        <v>59116.1</v>
      </c>
      <c r="N1181" s="43"/>
    </row>
    <row r="1182" spans="1:14">
      <c r="A1182" s="43" t="s">
        <v>553</v>
      </c>
      <c r="B1182" s="188">
        <v>763.2</v>
      </c>
      <c r="C1182" s="188">
        <v>1542.5</v>
      </c>
      <c r="D1182" s="188">
        <v>2403.1999999999998</v>
      </c>
      <c r="E1182" s="188">
        <v>4173.1000000000004</v>
      </c>
      <c r="F1182" s="188">
        <v>5636.2</v>
      </c>
      <c r="G1182" s="188">
        <v>7246.5</v>
      </c>
      <c r="N1182" s="43"/>
    </row>
    <row r="1183" spans="1:14">
      <c r="A1183" s="43" t="s">
        <v>554</v>
      </c>
      <c r="B1183" s="188">
        <v>434.7</v>
      </c>
      <c r="C1183" s="188">
        <v>440.5</v>
      </c>
      <c r="D1183" s="188">
        <v>580.29999999999995</v>
      </c>
      <c r="E1183" s="188">
        <v>898.3</v>
      </c>
      <c r="F1183" s="188">
        <v>1167.3</v>
      </c>
      <c r="G1183" s="188">
        <v>1575.2</v>
      </c>
      <c r="N1183" s="43"/>
    </row>
    <row r="1184" spans="1:14">
      <c r="A1184" s="43" t="s">
        <v>555</v>
      </c>
      <c r="B1184" s="188">
        <v>602.9</v>
      </c>
      <c r="C1184" s="188">
        <v>880.6</v>
      </c>
      <c r="D1184" s="188">
        <v>1080.8</v>
      </c>
      <c r="E1184" s="188">
        <v>1451</v>
      </c>
      <c r="F1184" s="188">
        <v>2405.5</v>
      </c>
      <c r="G1184" s="188">
        <v>2742.2</v>
      </c>
      <c r="N1184" s="43"/>
    </row>
    <row r="1185" spans="1:14">
      <c r="A1185" s="43" t="s">
        <v>556</v>
      </c>
      <c r="B1185" s="188">
        <v>520</v>
      </c>
      <c r="C1185" s="188">
        <v>291.3</v>
      </c>
      <c r="D1185" s="188">
        <v>597.70000000000005</v>
      </c>
      <c r="E1185" s="188">
        <v>647.1</v>
      </c>
      <c r="F1185" s="188">
        <v>1119.0999999999999</v>
      </c>
      <c r="G1185" s="188">
        <v>1209.7</v>
      </c>
      <c r="N1185" s="43"/>
    </row>
    <row r="1186" spans="1:14">
      <c r="A1186" s="43" t="s">
        <v>621</v>
      </c>
      <c r="B1186" s="188" t="s">
        <v>143</v>
      </c>
      <c r="C1186" s="188" t="s">
        <v>144</v>
      </c>
      <c r="D1186" s="188" t="s">
        <v>144</v>
      </c>
      <c r="E1186" s="188" t="s">
        <v>144</v>
      </c>
      <c r="F1186" s="188" t="s">
        <v>144</v>
      </c>
      <c r="G1186" s="188" t="s">
        <v>144</v>
      </c>
      <c r="H1186" s="188" t="s">
        <v>225</v>
      </c>
      <c r="N1186" s="43"/>
    </row>
    <row r="1187" spans="1:14">
      <c r="A1187" s="43" t="s">
        <v>618</v>
      </c>
      <c r="B1187" s="188" t="s">
        <v>619</v>
      </c>
      <c r="K1187" s="188" t="s">
        <v>642</v>
      </c>
      <c r="N1187" s="43"/>
    </row>
    <row r="1188" spans="1:14">
      <c r="A1188" s="43" t="s">
        <v>526</v>
      </c>
      <c r="N1188" s="43"/>
    </row>
    <row r="1190" spans="1:14">
      <c r="A1190" s="43" t="s">
        <v>203</v>
      </c>
      <c r="N1190" s="43"/>
    </row>
    <row r="1191" spans="1:14">
      <c r="A1191" s="43" t="s">
        <v>621</v>
      </c>
      <c r="B1191" s="188" t="s">
        <v>143</v>
      </c>
      <c r="C1191" s="188" t="s">
        <v>144</v>
      </c>
      <c r="D1191" s="188" t="s">
        <v>144</v>
      </c>
      <c r="E1191" s="188" t="s">
        <v>144</v>
      </c>
      <c r="F1191" s="188" t="s">
        <v>144</v>
      </c>
      <c r="G1191" s="188" t="s">
        <v>144</v>
      </c>
      <c r="H1191" s="188" t="s">
        <v>225</v>
      </c>
      <c r="N1191" s="43"/>
    </row>
    <row r="1192" spans="1:14">
      <c r="A1192" s="43" t="s">
        <v>199</v>
      </c>
      <c r="D1192" s="188" t="s">
        <v>146</v>
      </c>
      <c r="E1192" s="188" t="s">
        <v>147</v>
      </c>
      <c r="N1192" s="43"/>
    </row>
    <row r="1193" spans="1:14">
      <c r="B1193" s="188" t="s">
        <v>143</v>
      </c>
      <c r="C1193" s="188" t="s">
        <v>144</v>
      </c>
      <c r="D1193" s="188" t="s">
        <v>144</v>
      </c>
      <c r="E1193" s="188" t="s">
        <v>144</v>
      </c>
      <c r="F1193" s="188" t="s">
        <v>144</v>
      </c>
      <c r="G1193" s="188" t="s">
        <v>144</v>
      </c>
    </row>
    <row r="1194" spans="1:14">
      <c r="B1194" s="188">
        <v>2015</v>
      </c>
      <c r="C1194" s="188">
        <v>2025</v>
      </c>
      <c r="D1194" s="188">
        <v>2035</v>
      </c>
      <c r="E1194" s="188">
        <v>2045</v>
      </c>
      <c r="F1194" s="188">
        <v>2055</v>
      </c>
      <c r="G1194" s="188">
        <v>2065</v>
      </c>
    </row>
    <row r="1195" spans="1:14">
      <c r="A1195" s="43" t="s">
        <v>622</v>
      </c>
      <c r="B1195" s="188" t="s">
        <v>143</v>
      </c>
      <c r="C1195" s="188" t="s">
        <v>148</v>
      </c>
      <c r="D1195" s="188" t="s">
        <v>148</v>
      </c>
      <c r="E1195" s="188" t="s">
        <v>148</v>
      </c>
      <c r="F1195" s="188" t="s">
        <v>148</v>
      </c>
      <c r="G1195" s="188" t="s">
        <v>148</v>
      </c>
      <c r="N1195" s="43"/>
    </row>
    <row r="1196" spans="1:14">
      <c r="A1196" s="43" t="s">
        <v>536</v>
      </c>
      <c r="B1196" s="188">
        <v>62171.9</v>
      </c>
      <c r="C1196" s="188">
        <v>69533.2</v>
      </c>
      <c r="D1196" s="188">
        <v>74398</v>
      </c>
      <c r="E1196" s="188">
        <v>80164.100000000006</v>
      </c>
      <c r="F1196" s="188">
        <v>85310.8</v>
      </c>
      <c r="G1196" s="188">
        <v>92895.8</v>
      </c>
      <c r="N1196" s="43"/>
    </row>
    <row r="1197" spans="1:14">
      <c r="A1197" s="43" t="s">
        <v>537</v>
      </c>
      <c r="B1197" s="188">
        <v>10725.1</v>
      </c>
      <c r="C1197" s="188">
        <v>13180.1</v>
      </c>
      <c r="D1197" s="188">
        <v>16024.9</v>
      </c>
      <c r="E1197" s="188">
        <v>18307.599999999999</v>
      </c>
      <c r="F1197" s="188">
        <v>20728.400000000001</v>
      </c>
      <c r="G1197" s="188">
        <v>23548.1</v>
      </c>
      <c r="N1197" s="43"/>
    </row>
    <row r="1198" spans="1:14">
      <c r="A1198" s="43" t="s">
        <v>538</v>
      </c>
      <c r="B1198" s="188">
        <v>723.5</v>
      </c>
      <c r="C1198" s="188">
        <v>512.4</v>
      </c>
      <c r="D1198" s="188">
        <v>362.8</v>
      </c>
      <c r="E1198" s="188">
        <v>249.9</v>
      </c>
      <c r="F1198" s="188">
        <v>204.5</v>
      </c>
      <c r="G1198" s="188">
        <v>162.69999999999999</v>
      </c>
      <c r="N1198" s="43"/>
    </row>
    <row r="1199" spans="1:14">
      <c r="A1199" s="43" t="s">
        <v>539</v>
      </c>
      <c r="B1199" s="188">
        <v>26042.2</v>
      </c>
      <c r="C1199" s="188">
        <v>29707.1</v>
      </c>
      <c r="D1199" s="188">
        <v>30510.9</v>
      </c>
      <c r="E1199" s="188">
        <v>31381.4</v>
      </c>
      <c r="F1199" s="188">
        <v>33569.699999999997</v>
      </c>
      <c r="G1199" s="188">
        <v>35032.5</v>
      </c>
      <c r="N1199" s="43"/>
    </row>
    <row r="1200" spans="1:14">
      <c r="A1200" s="43" t="s">
        <v>540</v>
      </c>
      <c r="B1200" s="188">
        <v>5453.7</v>
      </c>
      <c r="C1200" s="188">
        <v>4265.7</v>
      </c>
      <c r="D1200" s="188">
        <v>3427.8</v>
      </c>
      <c r="E1200" s="188">
        <v>3070.4</v>
      </c>
      <c r="F1200" s="188">
        <v>2637</v>
      </c>
      <c r="G1200" s="188">
        <v>2726.2</v>
      </c>
      <c r="N1200" s="43"/>
    </row>
    <row r="1201" spans="1:14">
      <c r="A1201" s="43" t="s">
        <v>541</v>
      </c>
      <c r="B1201" s="188">
        <v>14182.1</v>
      </c>
      <c r="C1201" s="188">
        <v>16229.2</v>
      </c>
      <c r="D1201" s="188">
        <v>17890.400000000001</v>
      </c>
      <c r="E1201" s="188">
        <v>20375</v>
      </c>
      <c r="F1201" s="188">
        <v>20883.900000000001</v>
      </c>
      <c r="G1201" s="188">
        <v>23178.3</v>
      </c>
      <c r="N1201" s="43"/>
    </row>
    <row r="1202" spans="1:14">
      <c r="A1202" s="43" t="s">
        <v>542</v>
      </c>
      <c r="B1202" s="188">
        <v>4443.8999999999996</v>
      </c>
      <c r="C1202" s="188">
        <v>4877.3999999999996</v>
      </c>
      <c r="D1202" s="188">
        <v>5526.2</v>
      </c>
      <c r="E1202" s="188">
        <v>5909.2</v>
      </c>
      <c r="F1202" s="188">
        <v>6498.1</v>
      </c>
      <c r="G1202" s="188">
        <v>7200.2</v>
      </c>
      <c r="N1202" s="43"/>
    </row>
    <row r="1203" spans="1:14">
      <c r="A1203" s="43" t="s">
        <v>543</v>
      </c>
      <c r="B1203" s="188">
        <v>601.4</v>
      </c>
      <c r="C1203" s="188">
        <v>761.4</v>
      </c>
      <c r="D1203" s="188">
        <v>654.9</v>
      </c>
      <c r="E1203" s="188">
        <v>870.7</v>
      </c>
      <c r="F1203" s="188">
        <v>789.2</v>
      </c>
      <c r="G1203" s="188">
        <v>1047.8</v>
      </c>
      <c r="N1203" s="43"/>
    </row>
    <row r="1204" spans="1:14">
      <c r="A1204" s="43" t="s">
        <v>544</v>
      </c>
      <c r="B1204" s="188">
        <v>14505.9</v>
      </c>
      <c r="C1204" s="188">
        <v>17484.2</v>
      </c>
      <c r="D1204" s="188">
        <v>19277.7</v>
      </c>
      <c r="E1204" s="188">
        <v>21779.7</v>
      </c>
      <c r="F1204" s="188">
        <v>22830.400000000001</v>
      </c>
      <c r="G1204" s="188">
        <v>23304.2</v>
      </c>
      <c r="N1204" s="43"/>
    </row>
    <row r="1205" spans="1:14">
      <c r="A1205" s="43" t="s">
        <v>221</v>
      </c>
      <c r="B1205" s="188">
        <v>9026</v>
      </c>
      <c r="C1205" s="188">
        <v>10919.7</v>
      </c>
      <c r="D1205" s="188">
        <v>13506.3</v>
      </c>
      <c r="E1205" s="188">
        <v>15642.3</v>
      </c>
      <c r="F1205" s="188">
        <v>17878.5</v>
      </c>
      <c r="G1205" s="188">
        <v>20327.7</v>
      </c>
      <c r="N1205" s="43"/>
    </row>
    <row r="1206" spans="1:14">
      <c r="A1206" s="43" t="s">
        <v>222</v>
      </c>
      <c r="B1206" s="188">
        <v>4821.8</v>
      </c>
      <c r="C1206" s="188">
        <v>5971.5</v>
      </c>
      <c r="D1206" s="188">
        <v>6722.8</v>
      </c>
      <c r="E1206" s="188">
        <v>7188</v>
      </c>
      <c r="F1206" s="188">
        <v>7763.4</v>
      </c>
      <c r="G1206" s="188">
        <v>8851.7999999999993</v>
      </c>
      <c r="N1206" s="43"/>
    </row>
    <row r="1207" spans="1:14">
      <c r="A1207" s="43" t="s">
        <v>223</v>
      </c>
      <c r="B1207" s="188">
        <v>10888.9</v>
      </c>
      <c r="C1207" s="188">
        <v>12144</v>
      </c>
      <c r="D1207" s="188">
        <v>14370.4</v>
      </c>
      <c r="E1207" s="188">
        <v>16400.599999999999</v>
      </c>
      <c r="F1207" s="188">
        <v>16443.099999999999</v>
      </c>
      <c r="G1207" s="188">
        <v>18906.400000000001</v>
      </c>
      <c r="N1207" s="43"/>
    </row>
    <row r="1208" spans="1:14">
      <c r="A1208" s="43" t="s">
        <v>224</v>
      </c>
      <c r="B1208" s="188">
        <v>8006.6</v>
      </c>
      <c r="C1208" s="188">
        <v>9382.7000000000007</v>
      </c>
      <c r="D1208" s="188">
        <v>9151.6</v>
      </c>
      <c r="E1208" s="188">
        <v>10146.5</v>
      </c>
      <c r="F1208" s="188">
        <v>10977.2</v>
      </c>
      <c r="G1208" s="188">
        <v>11486.4</v>
      </c>
      <c r="N1208" s="43"/>
    </row>
    <row r="1209" spans="1:14">
      <c r="A1209" s="43" t="s">
        <v>545</v>
      </c>
      <c r="B1209" s="188">
        <v>55477.9</v>
      </c>
      <c r="C1209" s="188">
        <v>61611.6</v>
      </c>
      <c r="D1209" s="188">
        <v>64108.6</v>
      </c>
      <c r="E1209" s="188">
        <v>67806.899999999994</v>
      </c>
      <c r="F1209" s="188">
        <v>69971.7</v>
      </c>
      <c r="G1209" s="188">
        <v>75327.3</v>
      </c>
      <c r="N1209" s="43"/>
    </row>
    <row r="1210" spans="1:14">
      <c r="A1210" s="43" t="s">
        <v>546</v>
      </c>
      <c r="B1210" s="188">
        <v>30969.200000000001</v>
      </c>
      <c r="C1210" s="188">
        <v>34818.400000000001</v>
      </c>
      <c r="D1210" s="188">
        <v>38623.4</v>
      </c>
      <c r="E1210" s="188">
        <v>41818.1</v>
      </c>
      <c r="F1210" s="188">
        <v>44603.199999999997</v>
      </c>
      <c r="G1210" s="188">
        <v>49126.3</v>
      </c>
      <c r="N1210" s="43"/>
    </row>
    <row r="1211" spans="1:14">
      <c r="A1211" s="43" t="s">
        <v>547</v>
      </c>
      <c r="B1211" s="188">
        <v>3161.3</v>
      </c>
      <c r="C1211" s="188">
        <v>3557.1</v>
      </c>
      <c r="D1211" s="188">
        <v>4856.6000000000004</v>
      </c>
      <c r="E1211" s="188">
        <v>5836.1</v>
      </c>
      <c r="F1211" s="188">
        <v>7679.2</v>
      </c>
      <c r="G1211" s="188">
        <v>8189.8</v>
      </c>
      <c r="N1211" s="43"/>
    </row>
    <row r="1212" spans="1:14">
      <c r="A1212" s="43" t="s">
        <v>548</v>
      </c>
      <c r="B1212" s="188">
        <v>757.8</v>
      </c>
      <c r="C1212" s="188">
        <v>685</v>
      </c>
      <c r="D1212" s="188">
        <v>905.8</v>
      </c>
      <c r="E1212" s="188">
        <v>972.6</v>
      </c>
      <c r="F1212" s="188">
        <v>928.9</v>
      </c>
      <c r="G1212" s="188">
        <v>1118.3</v>
      </c>
      <c r="N1212" s="43"/>
    </row>
    <row r="1213" spans="1:14">
      <c r="A1213" s="43" t="s">
        <v>549</v>
      </c>
      <c r="B1213" s="188">
        <v>780</v>
      </c>
      <c r="C1213" s="188">
        <v>1123.5</v>
      </c>
      <c r="D1213" s="188">
        <v>1250.5</v>
      </c>
      <c r="E1213" s="188">
        <v>1336.1</v>
      </c>
      <c r="F1213" s="188">
        <v>1328.2</v>
      </c>
      <c r="G1213" s="188">
        <v>1597.1</v>
      </c>
      <c r="N1213" s="43"/>
    </row>
    <row r="1214" spans="1:14">
      <c r="A1214" s="43" t="s">
        <v>550</v>
      </c>
      <c r="B1214" s="188">
        <v>187.9</v>
      </c>
      <c r="C1214" s="188">
        <v>223.1</v>
      </c>
      <c r="D1214" s="188">
        <v>251.5</v>
      </c>
      <c r="E1214" s="188">
        <v>287.7</v>
      </c>
      <c r="F1214" s="188">
        <v>294.3</v>
      </c>
      <c r="G1214" s="188">
        <v>324.8</v>
      </c>
      <c r="N1214" s="43"/>
    </row>
    <row r="1215" spans="1:14">
      <c r="A1215" s="43" t="s">
        <v>551</v>
      </c>
      <c r="B1215" s="188">
        <v>44.2</v>
      </c>
      <c r="C1215" s="188">
        <v>59.4</v>
      </c>
      <c r="D1215" s="188">
        <v>104.5</v>
      </c>
      <c r="E1215" s="188">
        <v>156.9</v>
      </c>
      <c r="F1215" s="188">
        <v>253.4</v>
      </c>
      <c r="G1215" s="188">
        <v>305.5</v>
      </c>
      <c r="N1215" s="43"/>
    </row>
    <row r="1216" spans="1:14">
      <c r="A1216" s="43" t="s">
        <v>317</v>
      </c>
      <c r="B1216" s="188">
        <v>1390.6</v>
      </c>
      <c r="C1216" s="188">
        <v>1754.4</v>
      </c>
      <c r="D1216" s="188">
        <v>2260</v>
      </c>
      <c r="E1216" s="188">
        <v>2911.8</v>
      </c>
      <c r="F1216" s="188">
        <v>3751.2</v>
      </c>
      <c r="G1216" s="188">
        <v>4660.3999999999996</v>
      </c>
      <c r="N1216" s="43"/>
    </row>
    <row r="1217" spans="1:14">
      <c r="A1217" s="43" t="s">
        <v>318</v>
      </c>
      <c r="B1217" s="188">
        <v>372.2</v>
      </c>
      <c r="C1217" s="188">
        <v>519.1</v>
      </c>
      <c r="D1217" s="188">
        <v>660.4</v>
      </c>
      <c r="E1217" s="188">
        <v>855.9</v>
      </c>
      <c r="F1217" s="188">
        <v>1103.9000000000001</v>
      </c>
      <c r="G1217" s="188">
        <v>1372.5</v>
      </c>
      <c r="N1217" s="43"/>
    </row>
    <row r="1218" spans="1:14">
      <c r="A1218" s="43" t="s">
        <v>552</v>
      </c>
      <c r="B1218" s="188">
        <v>37663.300000000003</v>
      </c>
      <c r="C1218" s="188">
        <v>42740</v>
      </c>
      <c r="D1218" s="188">
        <v>48912.800000000003</v>
      </c>
      <c r="E1218" s="188">
        <v>54175.3</v>
      </c>
      <c r="F1218" s="188">
        <v>59942.400000000001</v>
      </c>
      <c r="G1218" s="188">
        <v>66694.8</v>
      </c>
      <c r="N1218" s="43"/>
    </row>
    <row r="1219" spans="1:14">
      <c r="A1219" s="43" t="s">
        <v>553</v>
      </c>
      <c r="B1219" s="188">
        <v>1709.8</v>
      </c>
      <c r="C1219" s="188">
        <v>3215.2</v>
      </c>
      <c r="D1219" s="188">
        <v>5106.1000000000004</v>
      </c>
      <c r="E1219" s="188">
        <v>6282.4</v>
      </c>
      <c r="F1219" s="188">
        <v>7871.5</v>
      </c>
      <c r="G1219" s="188">
        <v>9323.6</v>
      </c>
      <c r="N1219" s="43"/>
    </row>
    <row r="1220" spans="1:14">
      <c r="A1220" s="43" t="s">
        <v>554</v>
      </c>
      <c r="B1220" s="188">
        <v>1258.5999999999999</v>
      </c>
      <c r="C1220" s="188">
        <v>1283.7</v>
      </c>
      <c r="D1220" s="188">
        <v>1595.8</v>
      </c>
      <c r="E1220" s="188">
        <v>1178</v>
      </c>
      <c r="F1220" s="188">
        <v>1985.4</v>
      </c>
      <c r="G1220" s="188">
        <v>1823.2</v>
      </c>
      <c r="N1220" s="43"/>
    </row>
    <row r="1221" spans="1:14">
      <c r="A1221" s="43" t="s">
        <v>555</v>
      </c>
      <c r="B1221" s="188">
        <v>2338.5</v>
      </c>
      <c r="C1221" s="188">
        <v>2187.8000000000002</v>
      </c>
      <c r="D1221" s="188">
        <v>2597.5</v>
      </c>
      <c r="E1221" s="188">
        <v>2926.5</v>
      </c>
      <c r="F1221" s="188">
        <v>3479.2</v>
      </c>
      <c r="G1221" s="188">
        <v>3461.5</v>
      </c>
      <c r="N1221" s="43"/>
    </row>
    <row r="1222" spans="1:14">
      <c r="A1222" s="43" t="s">
        <v>556</v>
      </c>
      <c r="B1222" s="188">
        <v>670.6</v>
      </c>
      <c r="C1222" s="188">
        <v>1104.5999999999999</v>
      </c>
      <c r="D1222" s="188">
        <v>1252.5999999999999</v>
      </c>
      <c r="E1222" s="188">
        <v>914.9</v>
      </c>
      <c r="F1222" s="188">
        <v>1363.4</v>
      </c>
      <c r="G1222" s="188">
        <v>1423.3</v>
      </c>
      <c r="N1222" s="43"/>
    </row>
    <row r="1223" spans="1:14">
      <c r="A1223" s="43" t="s">
        <v>621</v>
      </c>
      <c r="B1223" s="188" t="s">
        <v>143</v>
      </c>
      <c r="C1223" s="188" t="s">
        <v>144</v>
      </c>
      <c r="D1223" s="188" t="s">
        <v>144</v>
      </c>
      <c r="E1223" s="188" t="s">
        <v>144</v>
      </c>
      <c r="F1223" s="188" t="s">
        <v>144</v>
      </c>
      <c r="G1223" s="188" t="s">
        <v>144</v>
      </c>
      <c r="H1223" s="188" t="s">
        <v>225</v>
      </c>
      <c r="N1223" s="43"/>
    </row>
    <row r="1224" spans="1:14">
      <c r="A1224" s="43" t="s">
        <v>618</v>
      </c>
      <c r="B1224" s="188" t="s">
        <v>619</v>
      </c>
      <c r="K1224" s="188" t="s">
        <v>643</v>
      </c>
      <c r="N1224" s="43"/>
    </row>
    <row r="1225" spans="1:14">
      <c r="A1225" s="43" t="s">
        <v>526</v>
      </c>
      <c r="N1225" s="43"/>
    </row>
    <row r="1227" spans="1:14">
      <c r="A1227" s="43" t="s">
        <v>0</v>
      </c>
      <c r="N1227" s="43"/>
    </row>
    <row r="1228" spans="1:14">
      <c r="A1228" s="43" t="s">
        <v>621</v>
      </c>
      <c r="B1228" s="188" t="s">
        <v>143</v>
      </c>
      <c r="C1228" s="188" t="s">
        <v>144</v>
      </c>
      <c r="D1228" s="188" t="s">
        <v>144</v>
      </c>
      <c r="E1228" s="188" t="s">
        <v>144</v>
      </c>
      <c r="F1228" s="188" t="s">
        <v>144</v>
      </c>
      <c r="G1228" s="188" t="s">
        <v>144</v>
      </c>
      <c r="H1228" s="188" t="s">
        <v>225</v>
      </c>
      <c r="N1228" s="43"/>
    </row>
    <row r="1229" spans="1:14">
      <c r="A1229" s="43" t="s">
        <v>204</v>
      </c>
      <c r="D1229" s="188" t="s">
        <v>146</v>
      </c>
      <c r="E1229" s="188" t="s">
        <v>147</v>
      </c>
      <c r="N1229" s="43"/>
    </row>
    <row r="1230" spans="1:14">
      <c r="B1230" s="188" t="s">
        <v>143</v>
      </c>
      <c r="C1230" s="188" t="s">
        <v>144</v>
      </c>
      <c r="D1230" s="188" t="s">
        <v>144</v>
      </c>
      <c r="E1230" s="188" t="s">
        <v>144</v>
      </c>
      <c r="F1230" s="188" t="s">
        <v>144</v>
      </c>
      <c r="G1230" s="188" t="s">
        <v>144</v>
      </c>
    </row>
    <row r="1231" spans="1:14">
      <c r="B1231" s="188">
        <v>2015</v>
      </c>
      <c r="C1231" s="188">
        <v>2025</v>
      </c>
      <c r="D1231" s="188">
        <v>2035</v>
      </c>
      <c r="E1231" s="188">
        <v>2045</v>
      </c>
      <c r="F1231" s="188">
        <v>2055</v>
      </c>
      <c r="G1231" s="188">
        <v>2065</v>
      </c>
    </row>
    <row r="1232" spans="1:14">
      <c r="A1232" s="43" t="s">
        <v>622</v>
      </c>
      <c r="B1232" s="188" t="s">
        <v>143</v>
      </c>
      <c r="C1232" s="188" t="s">
        <v>148</v>
      </c>
      <c r="D1232" s="188" t="s">
        <v>148</v>
      </c>
      <c r="E1232" s="188" t="s">
        <v>148</v>
      </c>
      <c r="F1232" s="188" t="s">
        <v>148</v>
      </c>
      <c r="G1232" s="188" t="s">
        <v>148</v>
      </c>
      <c r="N1232" s="43"/>
    </row>
    <row r="1233" spans="1:14">
      <c r="A1233" s="43" t="s">
        <v>536</v>
      </c>
      <c r="B1233" s="188">
        <v>72339.8</v>
      </c>
      <c r="C1233" s="188">
        <v>77868.2</v>
      </c>
      <c r="D1233" s="188">
        <v>81465.5</v>
      </c>
      <c r="E1233" s="188">
        <v>86829.4</v>
      </c>
      <c r="F1233" s="188">
        <v>93953</v>
      </c>
      <c r="G1233" s="188">
        <v>100492.5</v>
      </c>
      <c r="N1233" s="43"/>
    </row>
    <row r="1234" spans="1:14">
      <c r="A1234" s="43" t="s">
        <v>537</v>
      </c>
      <c r="B1234" s="188">
        <v>14604.6</v>
      </c>
      <c r="C1234" s="188">
        <v>16751.099999999999</v>
      </c>
      <c r="D1234" s="188">
        <v>18854.099999999999</v>
      </c>
      <c r="E1234" s="188">
        <v>20345.2</v>
      </c>
      <c r="F1234" s="188">
        <v>22288.2</v>
      </c>
      <c r="G1234" s="188">
        <v>25223.8</v>
      </c>
      <c r="N1234" s="43"/>
    </row>
    <row r="1235" spans="1:14">
      <c r="A1235" s="43" t="s">
        <v>538</v>
      </c>
      <c r="B1235" s="188">
        <v>185.8</v>
      </c>
      <c r="C1235" s="188">
        <v>150</v>
      </c>
      <c r="D1235" s="188">
        <v>119.4</v>
      </c>
      <c r="E1235" s="188">
        <v>99.6</v>
      </c>
      <c r="F1235" s="188">
        <v>77.8</v>
      </c>
      <c r="G1235" s="188">
        <v>63.1</v>
      </c>
      <c r="N1235" s="43"/>
    </row>
    <row r="1236" spans="1:14">
      <c r="A1236" s="43" t="s">
        <v>539</v>
      </c>
      <c r="B1236" s="188">
        <v>27018.799999999999</v>
      </c>
      <c r="C1236" s="188">
        <v>30861.4</v>
      </c>
      <c r="D1236" s="188">
        <v>33029.1</v>
      </c>
      <c r="E1236" s="188">
        <v>35744.300000000003</v>
      </c>
      <c r="F1236" s="188">
        <v>36404.1</v>
      </c>
      <c r="G1236" s="188">
        <v>37571.9</v>
      </c>
      <c r="N1236" s="43"/>
    </row>
    <row r="1237" spans="1:14">
      <c r="A1237" s="43" t="s">
        <v>540</v>
      </c>
      <c r="B1237" s="188">
        <v>7886.8</v>
      </c>
      <c r="C1237" s="188">
        <v>6408.1</v>
      </c>
      <c r="D1237" s="188">
        <v>4730.3999999999996</v>
      </c>
      <c r="E1237" s="188">
        <v>3579.9</v>
      </c>
      <c r="F1237" s="188">
        <v>3062</v>
      </c>
      <c r="G1237" s="188">
        <v>3088.1</v>
      </c>
      <c r="N1237" s="43"/>
    </row>
    <row r="1238" spans="1:14">
      <c r="A1238" s="43" t="s">
        <v>541</v>
      </c>
      <c r="B1238" s="188">
        <v>16753.400000000001</v>
      </c>
      <c r="C1238" s="188">
        <v>17138.099999999999</v>
      </c>
      <c r="D1238" s="188">
        <v>17589.8</v>
      </c>
      <c r="E1238" s="188">
        <v>19206.900000000001</v>
      </c>
      <c r="F1238" s="188">
        <v>23320.2</v>
      </c>
      <c r="G1238" s="188">
        <v>24710.1</v>
      </c>
      <c r="N1238" s="43"/>
    </row>
    <row r="1239" spans="1:14">
      <c r="A1239" s="43" t="s">
        <v>542</v>
      </c>
      <c r="B1239" s="188">
        <v>4934.8</v>
      </c>
      <c r="C1239" s="188">
        <v>5495</v>
      </c>
      <c r="D1239" s="188">
        <v>6069.7</v>
      </c>
      <c r="E1239" s="188">
        <v>6667.5</v>
      </c>
      <c r="F1239" s="188">
        <v>7409.3</v>
      </c>
      <c r="G1239" s="188">
        <v>8323.6</v>
      </c>
      <c r="N1239" s="43"/>
    </row>
    <row r="1240" spans="1:14">
      <c r="A1240" s="43" t="s">
        <v>543</v>
      </c>
      <c r="B1240" s="188">
        <v>955.6</v>
      </c>
      <c r="C1240" s="188">
        <v>1064.5</v>
      </c>
      <c r="D1240" s="188">
        <v>1073.2</v>
      </c>
      <c r="E1240" s="188">
        <v>1186</v>
      </c>
      <c r="F1240" s="188">
        <v>1391.3</v>
      </c>
      <c r="G1240" s="188">
        <v>1511.8</v>
      </c>
      <c r="N1240" s="43"/>
    </row>
    <row r="1241" spans="1:14">
      <c r="A1241" s="43" t="s">
        <v>544</v>
      </c>
      <c r="B1241" s="188">
        <v>5883.9</v>
      </c>
      <c r="C1241" s="188">
        <v>7094.1</v>
      </c>
      <c r="D1241" s="188">
        <v>8183.4</v>
      </c>
      <c r="E1241" s="188">
        <v>9530.7000000000007</v>
      </c>
      <c r="F1241" s="188">
        <v>10680.7</v>
      </c>
      <c r="G1241" s="188">
        <v>11678.3</v>
      </c>
      <c r="N1241" s="43"/>
    </row>
    <row r="1242" spans="1:14">
      <c r="A1242" s="43" t="s">
        <v>221</v>
      </c>
      <c r="B1242" s="188">
        <v>12480.7</v>
      </c>
      <c r="C1242" s="188">
        <v>14166.1</v>
      </c>
      <c r="D1242" s="188">
        <v>16018.8</v>
      </c>
      <c r="E1242" s="188">
        <v>17388.8</v>
      </c>
      <c r="F1242" s="188">
        <v>19053.3</v>
      </c>
      <c r="G1242" s="188">
        <v>21512.5</v>
      </c>
      <c r="N1242" s="43"/>
    </row>
    <row r="1243" spans="1:14">
      <c r="A1243" s="43" t="s">
        <v>222</v>
      </c>
      <c r="B1243" s="188">
        <v>5997.9</v>
      </c>
      <c r="C1243" s="188">
        <v>6977.7</v>
      </c>
      <c r="D1243" s="188">
        <v>7604.2</v>
      </c>
      <c r="E1243" s="188">
        <v>7902.3</v>
      </c>
      <c r="F1243" s="188">
        <v>8735.2000000000007</v>
      </c>
      <c r="G1243" s="188">
        <v>9953.7999999999993</v>
      </c>
      <c r="N1243" s="43"/>
    </row>
    <row r="1244" spans="1:14">
      <c r="A1244" s="43" t="s">
        <v>223</v>
      </c>
      <c r="B1244" s="188">
        <v>12614.7</v>
      </c>
      <c r="C1244" s="188">
        <v>12661.4</v>
      </c>
      <c r="D1244" s="188">
        <v>13497.2</v>
      </c>
      <c r="E1244" s="188">
        <v>14535.8</v>
      </c>
      <c r="F1244" s="188">
        <v>17729.8</v>
      </c>
      <c r="G1244" s="188">
        <v>18814.400000000001</v>
      </c>
      <c r="N1244" s="43"/>
    </row>
    <row r="1245" spans="1:14">
      <c r="A1245" s="43" t="s">
        <v>224</v>
      </c>
      <c r="B1245" s="188">
        <v>9989.2999999999993</v>
      </c>
      <c r="C1245" s="188">
        <v>10201.1</v>
      </c>
      <c r="D1245" s="188">
        <v>9868.7000000000007</v>
      </c>
      <c r="E1245" s="188">
        <v>11070.5</v>
      </c>
      <c r="F1245" s="188">
        <v>13305.4</v>
      </c>
      <c r="G1245" s="188">
        <v>14106.7</v>
      </c>
      <c r="N1245" s="43"/>
    </row>
    <row r="1246" spans="1:14">
      <c r="A1246" s="43" t="s">
        <v>545</v>
      </c>
      <c r="B1246" s="188">
        <v>63900.2</v>
      </c>
      <c r="C1246" s="188">
        <v>68506.100000000006</v>
      </c>
      <c r="D1246" s="188">
        <v>70426.600000000006</v>
      </c>
      <c r="E1246" s="188">
        <v>73515.899999999994</v>
      </c>
      <c r="F1246" s="188">
        <v>77070.100000000006</v>
      </c>
      <c r="G1246" s="188">
        <v>81209.899999999994</v>
      </c>
      <c r="N1246" s="43"/>
    </row>
    <row r="1247" spans="1:14">
      <c r="A1247" s="43" t="s">
        <v>546</v>
      </c>
      <c r="B1247" s="188">
        <v>38395.4</v>
      </c>
      <c r="C1247" s="188">
        <v>40921.5</v>
      </c>
      <c r="D1247" s="188">
        <v>42521</v>
      </c>
      <c r="E1247" s="188">
        <v>44807.4</v>
      </c>
      <c r="F1247" s="188">
        <v>49321.3</v>
      </c>
      <c r="G1247" s="188">
        <v>53411.3</v>
      </c>
      <c r="N1247" s="43"/>
    </row>
    <row r="1248" spans="1:14">
      <c r="A1248" s="43" t="s">
        <v>547</v>
      </c>
      <c r="B1248" s="188">
        <v>4562.3</v>
      </c>
      <c r="C1248" s="188">
        <v>4673.8</v>
      </c>
      <c r="D1248" s="188">
        <v>5558.4</v>
      </c>
      <c r="E1248" s="188">
        <v>6625</v>
      </c>
      <c r="F1248" s="188">
        <v>8538.2000000000007</v>
      </c>
      <c r="G1248" s="188">
        <v>9439.4</v>
      </c>
      <c r="N1248" s="43"/>
    </row>
    <row r="1249" spans="1:14">
      <c r="A1249" s="43" t="s">
        <v>548</v>
      </c>
      <c r="B1249" s="188">
        <v>949.6</v>
      </c>
      <c r="C1249" s="188">
        <v>866.6</v>
      </c>
      <c r="D1249" s="188">
        <v>928.8</v>
      </c>
      <c r="E1249" s="188">
        <v>1065</v>
      </c>
      <c r="F1249" s="188">
        <v>1270.3</v>
      </c>
      <c r="G1249" s="188">
        <v>1297.8</v>
      </c>
      <c r="N1249" s="43"/>
    </row>
    <row r="1250" spans="1:14">
      <c r="A1250" s="43" t="s">
        <v>549</v>
      </c>
      <c r="B1250" s="188">
        <v>807.4</v>
      </c>
      <c r="C1250" s="188">
        <v>1157.3</v>
      </c>
      <c r="D1250" s="188">
        <v>1176.3</v>
      </c>
      <c r="E1250" s="188">
        <v>1274.8</v>
      </c>
      <c r="F1250" s="188">
        <v>1504.8</v>
      </c>
      <c r="G1250" s="188">
        <v>1656.1</v>
      </c>
      <c r="N1250" s="43"/>
    </row>
    <row r="1251" spans="1:14">
      <c r="A1251" s="43" t="s">
        <v>550</v>
      </c>
      <c r="B1251" s="188">
        <v>221.4</v>
      </c>
      <c r="C1251" s="188">
        <v>231.8</v>
      </c>
      <c r="D1251" s="188">
        <v>242.2</v>
      </c>
      <c r="E1251" s="188">
        <v>267.8</v>
      </c>
      <c r="F1251" s="188">
        <v>324.89999999999998</v>
      </c>
      <c r="G1251" s="188">
        <v>345</v>
      </c>
      <c r="N1251" s="43"/>
    </row>
    <row r="1252" spans="1:14">
      <c r="A1252" s="43" t="s">
        <v>551</v>
      </c>
      <c r="B1252" s="188">
        <v>53.4</v>
      </c>
      <c r="C1252" s="188">
        <v>64</v>
      </c>
      <c r="D1252" s="188">
        <v>107.6</v>
      </c>
      <c r="E1252" s="188">
        <v>174.9</v>
      </c>
      <c r="F1252" s="188">
        <v>284.3</v>
      </c>
      <c r="G1252" s="188">
        <v>348.5</v>
      </c>
      <c r="N1252" s="43"/>
    </row>
    <row r="1253" spans="1:14">
      <c r="A1253" s="43" t="s">
        <v>317</v>
      </c>
      <c r="B1253" s="188">
        <v>1453.7</v>
      </c>
      <c r="C1253" s="188">
        <v>1826.9</v>
      </c>
      <c r="D1253" s="188">
        <v>2332.6</v>
      </c>
      <c r="E1253" s="188">
        <v>3014.4</v>
      </c>
      <c r="F1253" s="188">
        <v>3828.4</v>
      </c>
      <c r="G1253" s="188">
        <v>4782.3</v>
      </c>
      <c r="N1253" s="43"/>
    </row>
    <row r="1254" spans="1:14">
      <c r="A1254" s="43" t="s">
        <v>318</v>
      </c>
      <c r="B1254" s="188">
        <v>391.9</v>
      </c>
      <c r="C1254" s="188">
        <v>541.79999999999995</v>
      </c>
      <c r="D1254" s="188">
        <v>693.1</v>
      </c>
      <c r="E1254" s="188">
        <v>891.7</v>
      </c>
      <c r="F1254" s="188">
        <v>1132.0999999999999</v>
      </c>
      <c r="G1254" s="188">
        <v>1413.5</v>
      </c>
      <c r="N1254" s="43"/>
    </row>
    <row r="1255" spans="1:14">
      <c r="A1255" s="43" t="s">
        <v>552</v>
      </c>
      <c r="B1255" s="188">
        <v>46834.9</v>
      </c>
      <c r="C1255" s="188">
        <v>50283.6</v>
      </c>
      <c r="D1255" s="188">
        <v>53559.9</v>
      </c>
      <c r="E1255" s="188">
        <v>58120.800000000003</v>
      </c>
      <c r="F1255" s="188">
        <v>66204.2</v>
      </c>
      <c r="G1255" s="188">
        <v>72693.899999999994</v>
      </c>
      <c r="N1255" s="43"/>
    </row>
    <row r="1256" spans="1:14">
      <c r="A1256" s="43" t="s">
        <v>553</v>
      </c>
      <c r="B1256" s="188">
        <v>2337.4</v>
      </c>
      <c r="C1256" s="188">
        <v>4198</v>
      </c>
      <c r="D1256" s="188">
        <v>6011.1</v>
      </c>
      <c r="E1256" s="188">
        <v>7829.1</v>
      </c>
      <c r="F1256" s="188">
        <v>8927.9</v>
      </c>
      <c r="G1256" s="188">
        <v>10524.7</v>
      </c>
      <c r="N1256" s="43"/>
    </row>
    <row r="1257" spans="1:14">
      <c r="A1257" s="43" t="s">
        <v>554</v>
      </c>
      <c r="B1257" s="188">
        <v>1143.2</v>
      </c>
      <c r="C1257" s="188">
        <v>1300.4000000000001</v>
      </c>
      <c r="D1257" s="188">
        <v>1406.5</v>
      </c>
      <c r="E1257" s="188">
        <v>1614.2</v>
      </c>
      <c r="F1257" s="188">
        <v>2048.5</v>
      </c>
      <c r="G1257" s="188">
        <v>2165.1999999999998</v>
      </c>
      <c r="N1257" s="43"/>
    </row>
    <row r="1258" spans="1:14">
      <c r="A1258" s="43" t="s">
        <v>555</v>
      </c>
      <c r="B1258" s="188">
        <v>2142.1</v>
      </c>
      <c r="C1258" s="188">
        <v>2341.1999999999998</v>
      </c>
      <c r="D1258" s="188">
        <v>2666.1</v>
      </c>
      <c r="E1258" s="188">
        <v>3068.8</v>
      </c>
      <c r="F1258" s="188">
        <v>3613</v>
      </c>
      <c r="G1258" s="188">
        <v>3818.2</v>
      </c>
      <c r="N1258" s="43"/>
    </row>
    <row r="1259" spans="1:14">
      <c r="A1259" s="43" t="s">
        <v>556</v>
      </c>
      <c r="B1259" s="188">
        <v>826</v>
      </c>
      <c r="C1259" s="188">
        <v>932.1</v>
      </c>
      <c r="D1259" s="188">
        <v>1109.5</v>
      </c>
      <c r="E1259" s="188">
        <v>1191.2</v>
      </c>
      <c r="F1259" s="188">
        <v>1475.2</v>
      </c>
      <c r="G1259" s="188">
        <v>1588.9</v>
      </c>
      <c r="N1259" s="43"/>
    </row>
    <row r="1260" spans="1:14">
      <c r="A1260" s="43" t="s">
        <v>621</v>
      </c>
      <c r="B1260" s="188" t="s">
        <v>143</v>
      </c>
      <c r="C1260" s="188" t="s">
        <v>144</v>
      </c>
      <c r="D1260" s="188" t="s">
        <v>144</v>
      </c>
      <c r="E1260" s="188" t="s">
        <v>144</v>
      </c>
      <c r="F1260" s="188" t="s">
        <v>144</v>
      </c>
      <c r="G1260" s="188" t="s">
        <v>144</v>
      </c>
      <c r="H1260" s="188" t="s">
        <v>225</v>
      </c>
      <c r="N1260" s="43"/>
    </row>
    <row r="1261" spans="1:14">
      <c r="A1261" s="43" t="s">
        <v>618</v>
      </c>
      <c r="B1261" s="188" t="s">
        <v>619</v>
      </c>
      <c r="K1261" s="188" t="s">
        <v>644</v>
      </c>
      <c r="N1261" s="43"/>
    </row>
    <row r="1262" spans="1:14">
      <c r="A1262" s="43" t="s">
        <v>526</v>
      </c>
      <c r="N1262" s="43"/>
    </row>
    <row r="1264" spans="1:14">
      <c r="A1264" s="43" t="s">
        <v>205</v>
      </c>
      <c r="N1264" s="43"/>
    </row>
    <row r="1265" spans="1:14">
      <c r="A1265" s="43" t="s">
        <v>621</v>
      </c>
      <c r="B1265" s="188" t="s">
        <v>143</v>
      </c>
      <c r="C1265" s="188" t="s">
        <v>144</v>
      </c>
      <c r="D1265" s="188" t="s">
        <v>144</v>
      </c>
      <c r="E1265" s="188" t="s">
        <v>144</v>
      </c>
      <c r="F1265" s="188" t="s">
        <v>144</v>
      </c>
      <c r="G1265" s="188" t="s">
        <v>144</v>
      </c>
      <c r="H1265" s="188" t="s">
        <v>225</v>
      </c>
      <c r="N1265" s="43"/>
    </row>
    <row r="1266" spans="1:14">
      <c r="A1266" s="43" t="s">
        <v>204</v>
      </c>
      <c r="D1266" s="188" t="s">
        <v>146</v>
      </c>
      <c r="E1266" s="188" t="s">
        <v>147</v>
      </c>
      <c r="N1266" s="43"/>
    </row>
    <row r="1267" spans="1:14">
      <c r="B1267" s="188" t="s">
        <v>143</v>
      </c>
      <c r="C1267" s="188" t="s">
        <v>144</v>
      </c>
      <c r="D1267" s="188" t="s">
        <v>144</v>
      </c>
      <c r="E1267" s="188" t="s">
        <v>144</v>
      </c>
      <c r="F1267" s="188" t="s">
        <v>144</v>
      </c>
      <c r="G1267" s="188" t="s">
        <v>144</v>
      </c>
    </row>
    <row r="1268" spans="1:14">
      <c r="B1268" s="188">
        <v>2015</v>
      </c>
      <c r="C1268" s="188">
        <v>2025</v>
      </c>
      <c r="D1268" s="188">
        <v>2035</v>
      </c>
      <c r="E1268" s="188">
        <v>2045</v>
      </c>
      <c r="F1268" s="188">
        <v>2055</v>
      </c>
      <c r="G1268" s="188">
        <v>2065</v>
      </c>
    </row>
    <row r="1269" spans="1:14">
      <c r="A1269" s="43" t="s">
        <v>622</v>
      </c>
      <c r="B1269" s="188" t="s">
        <v>143</v>
      </c>
      <c r="C1269" s="188" t="s">
        <v>148</v>
      </c>
      <c r="D1269" s="188" t="s">
        <v>148</v>
      </c>
      <c r="E1269" s="188" t="s">
        <v>148</v>
      </c>
      <c r="F1269" s="188" t="s">
        <v>148</v>
      </c>
      <c r="G1269" s="188" t="s">
        <v>148</v>
      </c>
      <c r="N1269" s="43"/>
    </row>
    <row r="1270" spans="1:14">
      <c r="A1270" s="43" t="s">
        <v>536</v>
      </c>
      <c r="B1270" s="188">
        <v>29217.200000000001</v>
      </c>
      <c r="C1270" s="188">
        <v>28377.7</v>
      </c>
      <c r="D1270" s="188">
        <v>31599.200000000001</v>
      </c>
      <c r="E1270" s="188">
        <v>33437.1</v>
      </c>
      <c r="F1270" s="188">
        <v>37720.400000000001</v>
      </c>
      <c r="G1270" s="188">
        <v>40891.699999999997</v>
      </c>
      <c r="N1270" s="43"/>
    </row>
    <row r="1271" spans="1:14">
      <c r="A1271" s="43" t="s">
        <v>537</v>
      </c>
      <c r="B1271" s="188">
        <v>10960.7</v>
      </c>
      <c r="C1271" s="188">
        <v>10726.5</v>
      </c>
      <c r="D1271" s="188">
        <v>11343</v>
      </c>
      <c r="E1271" s="188">
        <v>12183.3</v>
      </c>
      <c r="F1271" s="188">
        <v>13471.2</v>
      </c>
      <c r="G1271" s="188">
        <v>14953.5</v>
      </c>
      <c r="N1271" s="43"/>
    </row>
    <row r="1272" spans="1:14">
      <c r="A1272" s="43" t="s">
        <v>538</v>
      </c>
      <c r="B1272" s="188">
        <v>638.70000000000005</v>
      </c>
      <c r="C1272" s="188">
        <v>605.20000000000005</v>
      </c>
      <c r="D1272" s="188">
        <v>500.9</v>
      </c>
      <c r="E1272" s="188">
        <v>445.5</v>
      </c>
      <c r="F1272" s="188">
        <v>338.5</v>
      </c>
      <c r="G1272" s="188">
        <v>293.8</v>
      </c>
      <c r="N1272" s="43"/>
    </row>
    <row r="1273" spans="1:14">
      <c r="A1273" s="43" t="s">
        <v>539</v>
      </c>
      <c r="B1273" s="188">
        <v>7662.9</v>
      </c>
      <c r="C1273" s="188">
        <v>6411.4</v>
      </c>
      <c r="D1273" s="188">
        <v>7093</v>
      </c>
      <c r="E1273" s="188">
        <v>8357.4</v>
      </c>
      <c r="F1273" s="188">
        <v>9904.4</v>
      </c>
      <c r="G1273" s="188">
        <v>9517.7000000000007</v>
      </c>
      <c r="N1273" s="43"/>
    </row>
    <row r="1274" spans="1:14">
      <c r="A1274" s="43" t="s">
        <v>540</v>
      </c>
      <c r="B1274" s="188">
        <v>2616.5</v>
      </c>
      <c r="C1274" s="188">
        <v>1490.2</v>
      </c>
      <c r="D1274" s="188">
        <v>993.2</v>
      </c>
      <c r="E1274" s="188">
        <v>800.3</v>
      </c>
      <c r="F1274" s="188">
        <v>704.1</v>
      </c>
      <c r="G1274" s="188">
        <v>576.1</v>
      </c>
      <c r="N1274" s="43"/>
    </row>
    <row r="1275" spans="1:14">
      <c r="A1275" s="43" t="s">
        <v>541</v>
      </c>
      <c r="B1275" s="188">
        <v>4544.6000000000004</v>
      </c>
      <c r="C1275" s="188">
        <v>6321.3</v>
      </c>
      <c r="D1275" s="188">
        <v>8421.4</v>
      </c>
      <c r="E1275" s="188">
        <v>8228.2999999999993</v>
      </c>
      <c r="F1275" s="188">
        <v>9304.6</v>
      </c>
      <c r="G1275" s="188">
        <v>11009.4</v>
      </c>
      <c r="N1275" s="43"/>
    </row>
    <row r="1276" spans="1:14">
      <c r="A1276" s="43" t="s">
        <v>542</v>
      </c>
      <c r="B1276" s="188">
        <v>2178.1999999999998</v>
      </c>
      <c r="C1276" s="188">
        <v>2113</v>
      </c>
      <c r="D1276" s="188">
        <v>2485.6</v>
      </c>
      <c r="E1276" s="188">
        <v>2601.6999999999998</v>
      </c>
      <c r="F1276" s="188">
        <v>2956</v>
      </c>
      <c r="G1276" s="188">
        <v>3363.3</v>
      </c>
      <c r="N1276" s="43"/>
    </row>
    <row r="1277" spans="1:14">
      <c r="A1277" s="43" t="s">
        <v>543</v>
      </c>
      <c r="B1277" s="188">
        <v>615.5</v>
      </c>
      <c r="C1277" s="188">
        <v>710.1</v>
      </c>
      <c r="D1277" s="188">
        <v>762.1</v>
      </c>
      <c r="E1277" s="188">
        <v>820.6</v>
      </c>
      <c r="F1277" s="188">
        <v>1041.8</v>
      </c>
      <c r="G1277" s="188">
        <v>1177.8</v>
      </c>
      <c r="N1277" s="43"/>
    </row>
    <row r="1278" spans="1:14">
      <c r="A1278" s="43" t="s">
        <v>544</v>
      </c>
      <c r="B1278" s="188">
        <v>9774.1</v>
      </c>
      <c r="C1278" s="188">
        <v>13107.2</v>
      </c>
      <c r="D1278" s="188">
        <v>15132.4</v>
      </c>
      <c r="E1278" s="188">
        <v>16820.900000000001</v>
      </c>
      <c r="F1278" s="188">
        <v>18469.8</v>
      </c>
      <c r="G1278" s="188">
        <v>20913.2</v>
      </c>
      <c r="N1278" s="43"/>
    </row>
    <row r="1279" spans="1:14">
      <c r="A1279" s="43" t="s">
        <v>221</v>
      </c>
      <c r="B1279" s="188">
        <v>9775.9</v>
      </c>
      <c r="C1279" s="188">
        <v>9128.2000000000007</v>
      </c>
      <c r="D1279" s="188">
        <v>9392.6</v>
      </c>
      <c r="E1279" s="188">
        <v>10130.9</v>
      </c>
      <c r="F1279" s="188">
        <v>11132.9</v>
      </c>
      <c r="G1279" s="188">
        <v>12181.4</v>
      </c>
      <c r="N1279" s="43"/>
    </row>
    <row r="1280" spans="1:14">
      <c r="A1280" s="43" t="s">
        <v>222</v>
      </c>
      <c r="B1280" s="188">
        <v>3661.3</v>
      </c>
      <c r="C1280" s="188">
        <v>4213.3999999999996</v>
      </c>
      <c r="D1280" s="188">
        <v>4849.5</v>
      </c>
      <c r="E1280" s="188">
        <v>5044.5</v>
      </c>
      <c r="F1280" s="188">
        <v>5685.8</v>
      </c>
      <c r="G1280" s="188">
        <v>6596.7</v>
      </c>
      <c r="N1280" s="43"/>
    </row>
    <row r="1281" spans="1:14">
      <c r="A1281" s="43" t="s">
        <v>223</v>
      </c>
      <c r="B1281" s="188">
        <v>2229.6</v>
      </c>
      <c r="C1281" s="188">
        <v>3280.3</v>
      </c>
      <c r="D1281" s="188">
        <v>4553.6000000000004</v>
      </c>
      <c r="E1281" s="188">
        <v>4226.2</v>
      </c>
      <c r="F1281" s="188">
        <v>4815.8</v>
      </c>
      <c r="G1281" s="188">
        <v>5929.6</v>
      </c>
      <c r="N1281" s="43"/>
    </row>
    <row r="1282" spans="1:14">
      <c r="A1282" s="43" t="s">
        <v>224</v>
      </c>
      <c r="B1282" s="188">
        <v>4099.6000000000004</v>
      </c>
      <c r="C1282" s="188">
        <v>5516.4</v>
      </c>
      <c r="D1282" s="188">
        <v>7249.8</v>
      </c>
      <c r="E1282" s="188">
        <v>7174.4</v>
      </c>
      <c r="F1282" s="188">
        <v>8208.1</v>
      </c>
      <c r="G1282" s="188">
        <v>9400.5</v>
      </c>
      <c r="N1282" s="43"/>
    </row>
    <row r="1283" spans="1:14">
      <c r="A1283" s="43" t="s">
        <v>545</v>
      </c>
      <c r="B1283" s="188">
        <v>26330.1</v>
      </c>
      <c r="C1283" s="188">
        <v>24581.9</v>
      </c>
      <c r="D1283" s="188">
        <v>26361.1</v>
      </c>
      <c r="E1283" s="188">
        <v>27295.4</v>
      </c>
      <c r="F1283" s="188">
        <v>29980.9</v>
      </c>
      <c r="G1283" s="188">
        <v>31538.3</v>
      </c>
      <c r="N1283" s="43"/>
    </row>
    <row r="1284" spans="1:14">
      <c r="A1284" s="43" t="s">
        <v>546</v>
      </c>
      <c r="B1284" s="188">
        <v>18360.2</v>
      </c>
      <c r="C1284" s="188">
        <v>18178</v>
      </c>
      <c r="D1284" s="188">
        <v>19499.900000000001</v>
      </c>
      <c r="E1284" s="188">
        <v>19980</v>
      </c>
      <c r="F1284" s="188">
        <v>22096</v>
      </c>
      <c r="G1284" s="188">
        <v>23952.799999999999</v>
      </c>
      <c r="N1284" s="43"/>
    </row>
    <row r="1285" spans="1:14">
      <c r="A1285" s="43" t="s">
        <v>547</v>
      </c>
      <c r="B1285" s="188">
        <v>608.70000000000005</v>
      </c>
      <c r="C1285" s="188">
        <v>829.3</v>
      </c>
      <c r="D1285" s="188">
        <v>1419.8</v>
      </c>
      <c r="E1285" s="188">
        <v>1532.7</v>
      </c>
      <c r="F1285" s="188">
        <v>2011.8</v>
      </c>
      <c r="G1285" s="188">
        <v>2411.6</v>
      </c>
      <c r="N1285" s="43"/>
    </row>
    <row r="1286" spans="1:14">
      <c r="A1286" s="43" t="s">
        <v>548</v>
      </c>
      <c r="B1286" s="188">
        <v>149.30000000000001</v>
      </c>
      <c r="C1286" s="188">
        <v>166.6</v>
      </c>
      <c r="D1286" s="188">
        <v>264.5</v>
      </c>
      <c r="E1286" s="188">
        <v>247.7</v>
      </c>
      <c r="F1286" s="188">
        <v>293.8</v>
      </c>
      <c r="G1286" s="188">
        <v>350.1</v>
      </c>
      <c r="N1286" s="43"/>
    </row>
    <row r="1287" spans="1:14">
      <c r="A1287" s="43" t="s">
        <v>549</v>
      </c>
      <c r="B1287" s="188">
        <v>250.9</v>
      </c>
      <c r="C1287" s="188">
        <v>412.4</v>
      </c>
      <c r="D1287" s="188">
        <v>537.9</v>
      </c>
      <c r="E1287" s="188">
        <v>528.79999999999995</v>
      </c>
      <c r="F1287" s="188">
        <v>628</v>
      </c>
      <c r="G1287" s="188">
        <v>694.6</v>
      </c>
      <c r="N1287" s="43"/>
    </row>
    <row r="1288" spans="1:14">
      <c r="A1288" s="43" t="s">
        <v>550</v>
      </c>
      <c r="B1288" s="188">
        <v>60.6</v>
      </c>
      <c r="C1288" s="188">
        <v>79.400000000000006</v>
      </c>
      <c r="D1288" s="188">
        <v>105.8</v>
      </c>
      <c r="E1288" s="188">
        <v>103.4</v>
      </c>
      <c r="F1288" s="188">
        <v>121.2</v>
      </c>
      <c r="G1288" s="188">
        <v>140.6</v>
      </c>
      <c r="N1288" s="43"/>
    </row>
    <row r="1289" spans="1:14">
      <c r="A1289" s="43" t="s">
        <v>551</v>
      </c>
      <c r="B1289" s="188">
        <v>1.4</v>
      </c>
      <c r="C1289" s="188">
        <v>2.6</v>
      </c>
      <c r="D1289" s="188">
        <v>18.100000000000001</v>
      </c>
      <c r="E1289" s="188">
        <v>26</v>
      </c>
      <c r="F1289" s="188">
        <v>57.2</v>
      </c>
      <c r="G1289" s="188">
        <v>87.4</v>
      </c>
      <c r="N1289" s="43"/>
    </row>
    <row r="1290" spans="1:14">
      <c r="A1290" s="43" t="s">
        <v>317</v>
      </c>
      <c r="B1290" s="188">
        <v>1428.7</v>
      </c>
      <c r="C1290" s="188">
        <v>1772.4</v>
      </c>
      <c r="D1290" s="188">
        <v>2229.8000000000002</v>
      </c>
      <c r="E1290" s="188">
        <v>2858.4</v>
      </c>
      <c r="F1290" s="188">
        <v>3573.5</v>
      </c>
      <c r="G1290" s="188">
        <v>4373</v>
      </c>
      <c r="N1290" s="43"/>
    </row>
    <row r="1291" spans="1:14">
      <c r="A1291" s="43" t="s">
        <v>318</v>
      </c>
      <c r="B1291" s="188">
        <v>387.3</v>
      </c>
      <c r="C1291" s="188">
        <v>532.9</v>
      </c>
      <c r="D1291" s="188">
        <v>662.1</v>
      </c>
      <c r="E1291" s="188">
        <v>844.7</v>
      </c>
      <c r="F1291" s="188">
        <v>1054</v>
      </c>
      <c r="G1291" s="188">
        <v>1296.2</v>
      </c>
      <c r="N1291" s="43"/>
    </row>
    <row r="1292" spans="1:14">
      <c r="A1292" s="43" t="s">
        <v>552</v>
      </c>
      <c r="B1292" s="188">
        <v>21247.3</v>
      </c>
      <c r="C1292" s="188">
        <v>21973.7</v>
      </c>
      <c r="D1292" s="188">
        <v>24738</v>
      </c>
      <c r="E1292" s="188">
        <v>26121.7</v>
      </c>
      <c r="F1292" s="188">
        <v>29835.599999999999</v>
      </c>
      <c r="G1292" s="188">
        <v>33306.199999999997</v>
      </c>
      <c r="N1292" s="43"/>
    </row>
    <row r="1293" spans="1:14">
      <c r="A1293" s="43" t="s">
        <v>553</v>
      </c>
      <c r="B1293" s="188">
        <v>722.2</v>
      </c>
      <c r="C1293" s="188">
        <v>1008.5</v>
      </c>
      <c r="D1293" s="188">
        <v>1334.5</v>
      </c>
      <c r="E1293" s="188">
        <v>1955.9</v>
      </c>
      <c r="F1293" s="188">
        <v>2775.8</v>
      </c>
      <c r="G1293" s="188">
        <v>2875</v>
      </c>
      <c r="N1293" s="43"/>
    </row>
    <row r="1294" spans="1:14">
      <c r="A1294" s="43" t="s">
        <v>554</v>
      </c>
      <c r="B1294" s="188">
        <v>297.5</v>
      </c>
      <c r="C1294" s="188">
        <v>394.8</v>
      </c>
      <c r="D1294" s="188">
        <v>392.9</v>
      </c>
      <c r="E1294" s="188">
        <v>468.8</v>
      </c>
      <c r="F1294" s="188">
        <v>632.20000000000005</v>
      </c>
      <c r="G1294" s="188">
        <v>663</v>
      </c>
      <c r="N1294" s="43"/>
    </row>
    <row r="1295" spans="1:14">
      <c r="A1295" s="43" t="s">
        <v>555</v>
      </c>
      <c r="B1295" s="188">
        <v>443.2</v>
      </c>
      <c r="C1295" s="188">
        <v>418.6</v>
      </c>
      <c r="D1295" s="188">
        <v>665.9</v>
      </c>
      <c r="E1295" s="188">
        <v>657.2</v>
      </c>
      <c r="F1295" s="188">
        <v>859.4</v>
      </c>
      <c r="G1295" s="188">
        <v>945.2</v>
      </c>
      <c r="N1295" s="43"/>
    </row>
    <row r="1296" spans="1:14">
      <c r="A1296" s="43" t="s">
        <v>556</v>
      </c>
      <c r="B1296" s="188">
        <v>408.4</v>
      </c>
      <c r="C1296" s="188">
        <v>298.5</v>
      </c>
      <c r="D1296" s="188">
        <v>324</v>
      </c>
      <c r="E1296" s="188">
        <v>561.9</v>
      </c>
      <c r="F1296" s="188">
        <v>708.1</v>
      </c>
      <c r="G1296" s="188">
        <v>812.3</v>
      </c>
      <c r="N1296" s="43"/>
    </row>
    <row r="1297" spans="1:14">
      <c r="A1297" s="43" t="s">
        <v>621</v>
      </c>
      <c r="B1297" s="188" t="s">
        <v>143</v>
      </c>
      <c r="C1297" s="188" t="s">
        <v>144</v>
      </c>
      <c r="D1297" s="188" t="s">
        <v>144</v>
      </c>
      <c r="E1297" s="188" t="s">
        <v>144</v>
      </c>
      <c r="F1297" s="188" t="s">
        <v>144</v>
      </c>
      <c r="G1297" s="188" t="s">
        <v>144</v>
      </c>
      <c r="H1297" s="188" t="s">
        <v>225</v>
      </c>
      <c r="N1297" s="43"/>
    </row>
    <row r="1298" spans="1:14">
      <c r="A1298" s="43" t="s">
        <v>618</v>
      </c>
      <c r="B1298" s="188" t="s">
        <v>619</v>
      </c>
      <c r="K1298" s="188" t="s">
        <v>645</v>
      </c>
      <c r="N1298" s="43"/>
    </row>
    <row r="1299" spans="1:14">
      <c r="A1299" s="43" t="s">
        <v>526</v>
      </c>
      <c r="N1299" s="43"/>
    </row>
    <row r="1301" spans="1:14">
      <c r="A1301" s="43" t="s">
        <v>206</v>
      </c>
      <c r="N1301" s="43"/>
    </row>
    <row r="1302" spans="1:14">
      <c r="A1302" s="43" t="s">
        <v>621</v>
      </c>
      <c r="B1302" s="188" t="s">
        <v>143</v>
      </c>
      <c r="C1302" s="188" t="s">
        <v>144</v>
      </c>
      <c r="D1302" s="188" t="s">
        <v>144</v>
      </c>
      <c r="E1302" s="188" t="s">
        <v>144</v>
      </c>
      <c r="F1302" s="188" t="s">
        <v>144</v>
      </c>
      <c r="G1302" s="188" t="s">
        <v>144</v>
      </c>
      <c r="H1302" s="188" t="s">
        <v>225</v>
      </c>
      <c r="N1302" s="43"/>
    </row>
    <row r="1303" spans="1:14">
      <c r="A1303" s="43" t="s">
        <v>204</v>
      </c>
      <c r="D1303" s="188" t="s">
        <v>146</v>
      </c>
      <c r="E1303" s="188" t="s">
        <v>147</v>
      </c>
      <c r="N1303" s="43"/>
    </row>
    <row r="1304" spans="1:14">
      <c r="B1304" s="188" t="s">
        <v>143</v>
      </c>
      <c r="C1304" s="188" t="s">
        <v>144</v>
      </c>
      <c r="D1304" s="188" t="s">
        <v>144</v>
      </c>
      <c r="E1304" s="188" t="s">
        <v>144</v>
      </c>
      <c r="F1304" s="188" t="s">
        <v>144</v>
      </c>
      <c r="G1304" s="188" t="s">
        <v>144</v>
      </c>
    </row>
    <row r="1305" spans="1:14">
      <c r="B1305" s="188">
        <v>2015</v>
      </c>
      <c r="C1305" s="188">
        <v>2025</v>
      </c>
      <c r="D1305" s="188">
        <v>2035</v>
      </c>
      <c r="E1305" s="188">
        <v>2045</v>
      </c>
      <c r="F1305" s="188">
        <v>2055</v>
      </c>
      <c r="G1305" s="188">
        <v>2065</v>
      </c>
    </row>
    <row r="1306" spans="1:14">
      <c r="A1306" s="43" t="s">
        <v>622</v>
      </c>
      <c r="B1306" s="188" t="s">
        <v>143</v>
      </c>
      <c r="C1306" s="188" t="s">
        <v>148</v>
      </c>
      <c r="D1306" s="188" t="s">
        <v>148</v>
      </c>
      <c r="E1306" s="188" t="s">
        <v>148</v>
      </c>
      <c r="F1306" s="188" t="s">
        <v>148</v>
      </c>
      <c r="G1306" s="188" t="s">
        <v>148</v>
      </c>
      <c r="N1306" s="43"/>
    </row>
    <row r="1307" spans="1:14">
      <c r="A1307" s="43" t="s">
        <v>536</v>
      </c>
      <c r="B1307" s="188">
        <v>52110.3</v>
      </c>
      <c r="C1307" s="188">
        <v>53982.8</v>
      </c>
      <c r="D1307" s="188">
        <v>56439</v>
      </c>
      <c r="E1307" s="188">
        <v>64032.4</v>
      </c>
      <c r="F1307" s="188">
        <v>69832</v>
      </c>
      <c r="G1307" s="188">
        <v>75407.899999999994</v>
      </c>
      <c r="N1307" s="43"/>
    </row>
    <row r="1308" spans="1:14">
      <c r="A1308" s="43" t="s">
        <v>537</v>
      </c>
      <c r="B1308" s="188">
        <v>14539</v>
      </c>
      <c r="C1308" s="188">
        <v>15837.1</v>
      </c>
      <c r="D1308" s="188">
        <v>17464.3</v>
      </c>
      <c r="E1308" s="188">
        <v>18565.8</v>
      </c>
      <c r="F1308" s="188">
        <v>20315.400000000001</v>
      </c>
      <c r="G1308" s="188">
        <v>22801.5</v>
      </c>
      <c r="N1308" s="43"/>
    </row>
    <row r="1309" spans="1:14">
      <c r="A1309" s="43" t="s">
        <v>538</v>
      </c>
      <c r="B1309" s="188">
        <v>171.9</v>
      </c>
      <c r="C1309" s="188">
        <v>143.6</v>
      </c>
      <c r="D1309" s="188">
        <v>121.4</v>
      </c>
      <c r="E1309" s="188">
        <v>98.8</v>
      </c>
      <c r="F1309" s="188">
        <v>90.7</v>
      </c>
      <c r="G1309" s="188">
        <v>70.7</v>
      </c>
      <c r="N1309" s="43"/>
    </row>
    <row r="1310" spans="1:14">
      <c r="A1310" s="43" t="s">
        <v>539</v>
      </c>
      <c r="B1310" s="188">
        <v>16204.3</v>
      </c>
      <c r="C1310" s="188">
        <v>16398.400000000001</v>
      </c>
      <c r="D1310" s="188">
        <v>17858.3</v>
      </c>
      <c r="E1310" s="188">
        <v>21445.5</v>
      </c>
      <c r="F1310" s="188">
        <v>22581.1</v>
      </c>
      <c r="G1310" s="188">
        <v>24072.6</v>
      </c>
      <c r="N1310" s="43"/>
    </row>
    <row r="1311" spans="1:14">
      <c r="A1311" s="43" t="s">
        <v>540</v>
      </c>
      <c r="B1311" s="188">
        <v>6173.4</v>
      </c>
      <c r="C1311" s="188">
        <v>4519.2</v>
      </c>
      <c r="D1311" s="188">
        <v>3252.1</v>
      </c>
      <c r="E1311" s="188">
        <v>2524.1999999999998</v>
      </c>
      <c r="F1311" s="188">
        <v>2291.8000000000002</v>
      </c>
      <c r="G1311" s="188">
        <v>2394.5</v>
      </c>
      <c r="N1311" s="43"/>
    </row>
    <row r="1312" spans="1:14">
      <c r="A1312" s="43" t="s">
        <v>541</v>
      </c>
      <c r="B1312" s="188">
        <v>10212.1</v>
      </c>
      <c r="C1312" s="188">
        <v>11942.7</v>
      </c>
      <c r="D1312" s="188">
        <v>12253.5</v>
      </c>
      <c r="E1312" s="188">
        <v>15187.6</v>
      </c>
      <c r="F1312" s="188">
        <v>17377.7</v>
      </c>
      <c r="G1312" s="188">
        <v>18064.400000000001</v>
      </c>
      <c r="N1312" s="43"/>
    </row>
    <row r="1313" spans="1:14">
      <c r="A1313" s="43" t="s">
        <v>542</v>
      </c>
      <c r="B1313" s="188">
        <v>3903.7</v>
      </c>
      <c r="C1313" s="188">
        <v>4080.3</v>
      </c>
      <c r="D1313" s="188">
        <v>4459.8</v>
      </c>
      <c r="E1313" s="188">
        <v>4976.3</v>
      </c>
      <c r="F1313" s="188">
        <v>5673.5</v>
      </c>
      <c r="G1313" s="188">
        <v>6431.3</v>
      </c>
      <c r="N1313" s="43"/>
    </row>
    <row r="1314" spans="1:14">
      <c r="A1314" s="43" t="s">
        <v>543</v>
      </c>
      <c r="B1314" s="188">
        <v>905.9</v>
      </c>
      <c r="C1314" s="188">
        <v>1061.7</v>
      </c>
      <c r="D1314" s="188">
        <v>1029.5999999999999</v>
      </c>
      <c r="E1314" s="188">
        <v>1234.2</v>
      </c>
      <c r="F1314" s="188">
        <v>1501.7</v>
      </c>
      <c r="G1314" s="188">
        <v>1572.9</v>
      </c>
      <c r="N1314" s="43"/>
    </row>
    <row r="1315" spans="1:14">
      <c r="A1315" s="43" t="s">
        <v>544</v>
      </c>
      <c r="B1315" s="188">
        <v>5907.7</v>
      </c>
      <c r="C1315" s="188">
        <v>7262.8</v>
      </c>
      <c r="D1315" s="188">
        <v>7906.4</v>
      </c>
      <c r="E1315" s="188">
        <v>9425.7000000000007</v>
      </c>
      <c r="F1315" s="188">
        <v>10597.5</v>
      </c>
      <c r="G1315" s="188">
        <v>11431.1</v>
      </c>
      <c r="N1315" s="43"/>
    </row>
    <row r="1316" spans="1:14">
      <c r="A1316" s="43" t="s">
        <v>221</v>
      </c>
      <c r="B1316" s="188">
        <v>12295.2</v>
      </c>
      <c r="C1316" s="188">
        <v>13372.3</v>
      </c>
      <c r="D1316" s="188">
        <v>14733.3</v>
      </c>
      <c r="E1316" s="188">
        <v>15615.9</v>
      </c>
      <c r="F1316" s="188">
        <v>17113.400000000001</v>
      </c>
      <c r="G1316" s="188">
        <v>19182</v>
      </c>
      <c r="N1316" s="43"/>
    </row>
    <row r="1317" spans="1:14">
      <c r="A1317" s="43" t="s">
        <v>222</v>
      </c>
      <c r="B1317" s="188">
        <v>5982.9</v>
      </c>
      <c r="C1317" s="188">
        <v>6420.3</v>
      </c>
      <c r="D1317" s="188">
        <v>7049.1</v>
      </c>
      <c r="E1317" s="188">
        <v>7442</v>
      </c>
      <c r="F1317" s="188">
        <v>8263.7000000000007</v>
      </c>
      <c r="G1317" s="188">
        <v>9291.9</v>
      </c>
      <c r="N1317" s="43"/>
    </row>
    <row r="1318" spans="1:14">
      <c r="A1318" s="43" t="s">
        <v>223</v>
      </c>
      <c r="B1318" s="188">
        <v>6371.5</v>
      </c>
      <c r="C1318" s="188">
        <v>7700.5</v>
      </c>
      <c r="D1318" s="188">
        <v>7982.2</v>
      </c>
      <c r="E1318" s="188">
        <v>10034.4</v>
      </c>
      <c r="F1318" s="188">
        <v>11341.9</v>
      </c>
      <c r="G1318" s="188">
        <v>11969</v>
      </c>
      <c r="N1318" s="43"/>
    </row>
    <row r="1319" spans="1:14">
      <c r="A1319" s="43" t="s">
        <v>224</v>
      </c>
      <c r="B1319" s="188">
        <v>7458.6</v>
      </c>
      <c r="C1319" s="188">
        <v>8493.9</v>
      </c>
      <c r="D1319" s="188">
        <v>8658.7000000000007</v>
      </c>
      <c r="E1319" s="188">
        <v>10617.1</v>
      </c>
      <c r="F1319" s="188">
        <v>12267</v>
      </c>
      <c r="G1319" s="188">
        <v>12630.5</v>
      </c>
      <c r="N1319" s="43"/>
    </row>
    <row r="1320" spans="1:14">
      <c r="A1320" s="43" t="s">
        <v>545</v>
      </c>
      <c r="B1320" s="188">
        <v>46817.9</v>
      </c>
      <c r="C1320" s="188">
        <v>47647.9</v>
      </c>
      <c r="D1320" s="188">
        <v>48770.400000000001</v>
      </c>
      <c r="E1320" s="188">
        <v>53816.3</v>
      </c>
      <c r="F1320" s="188">
        <v>57320.6</v>
      </c>
      <c r="G1320" s="188">
        <v>60883</v>
      </c>
      <c r="N1320" s="43"/>
    </row>
    <row r="1321" spans="1:14">
      <c r="A1321" s="43" t="s">
        <v>546</v>
      </c>
      <c r="B1321" s="188">
        <v>31231.3</v>
      </c>
      <c r="C1321" s="188">
        <v>32770.199999999997</v>
      </c>
      <c r="D1321" s="188">
        <v>33649.4</v>
      </c>
      <c r="E1321" s="188">
        <v>36392.6</v>
      </c>
      <c r="F1321" s="188">
        <v>39736.199999999997</v>
      </c>
      <c r="G1321" s="188">
        <v>42854.7</v>
      </c>
      <c r="N1321" s="43"/>
    </row>
    <row r="1322" spans="1:14">
      <c r="A1322" s="43" t="s">
        <v>547</v>
      </c>
      <c r="B1322" s="188">
        <v>2282.6</v>
      </c>
      <c r="C1322" s="188">
        <v>2549.4</v>
      </c>
      <c r="D1322" s="188">
        <v>3174</v>
      </c>
      <c r="E1322" s="188">
        <v>4419.6000000000004</v>
      </c>
      <c r="F1322" s="188">
        <v>5482.7</v>
      </c>
      <c r="G1322" s="188">
        <v>6071.2</v>
      </c>
      <c r="N1322" s="43"/>
    </row>
    <row r="1323" spans="1:14">
      <c r="A1323" s="43" t="s">
        <v>548</v>
      </c>
      <c r="B1323" s="188">
        <v>503.9</v>
      </c>
      <c r="C1323" s="188">
        <v>480.5</v>
      </c>
      <c r="D1323" s="188">
        <v>536.20000000000005</v>
      </c>
      <c r="E1323" s="188">
        <v>710.4</v>
      </c>
      <c r="F1323" s="188">
        <v>705</v>
      </c>
      <c r="G1323" s="188">
        <v>839</v>
      </c>
      <c r="N1323" s="43"/>
    </row>
    <row r="1324" spans="1:14">
      <c r="A1324" s="43" t="s">
        <v>549</v>
      </c>
      <c r="B1324" s="188">
        <v>537.1</v>
      </c>
      <c r="C1324" s="188">
        <v>828.8</v>
      </c>
      <c r="D1324" s="188">
        <v>819.3</v>
      </c>
      <c r="E1324" s="188">
        <v>994.4</v>
      </c>
      <c r="F1324" s="188">
        <v>1127.7</v>
      </c>
      <c r="G1324" s="188">
        <v>1213.0999999999999</v>
      </c>
      <c r="N1324" s="43"/>
    </row>
    <row r="1325" spans="1:14">
      <c r="A1325" s="43" t="s">
        <v>550</v>
      </c>
      <c r="B1325" s="188">
        <v>137.1</v>
      </c>
      <c r="C1325" s="188">
        <v>162.1</v>
      </c>
      <c r="D1325" s="188">
        <v>166.5</v>
      </c>
      <c r="E1325" s="188">
        <v>210.2</v>
      </c>
      <c r="F1325" s="188">
        <v>241.4</v>
      </c>
      <c r="G1325" s="188">
        <v>250.7</v>
      </c>
      <c r="N1325" s="43"/>
    </row>
    <row r="1326" spans="1:14">
      <c r="A1326" s="43" t="s">
        <v>551</v>
      </c>
      <c r="B1326" s="188">
        <v>15</v>
      </c>
      <c r="C1326" s="188">
        <v>20.399999999999999</v>
      </c>
      <c r="D1326" s="188">
        <v>46.8</v>
      </c>
      <c r="E1326" s="188">
        <v>103.1</v>
      </c>
      <c r="F1326" s="188">
        <v>174.4</v>
      </c>
      <c r="G1326" s="188">
        <v>221.3</v>
      </c>
      <c r="N1326" s="43"/>
    </row>
    <row r="1327" spans="1:14">
      <c r="A1327" s="43" t="s">
        <v>317</v>
      </c>
      <c r="B1327" s="188">
        <v>1430.2</v>
      </c>
      <c r="C1327" s="188">
        <v>1769.4</v>
      </c>
      <c r="D1327" s="188">
        <v>2253.8000000000002</v>
      </c>
      <c r="E1327" s="188">
        <v>2914.5</v>
      </c>
      <c r="F1327" s="188">
        <v>3688.6</v>
      </c>
      <c r="G1327" s="188">
        <v>4568.5</v>
      </c>
      <c r="N1327" s="43"/>
    </row>
    <row r="1328" spans="1:14">
      <c r="A1328" s="43" t="s">
        <v>318</v>
      </c>
      <c r="B1328" s="188">
        <v>386.5</v>
      </c>
      <c r="C1328" s="188">
        <v>524.29999999999995</v>
      </c>
      <c r="D1328" s="188">
        <v>672</v>
      </c>
      <c r="E1328" s="188">
        <v>864</v>
      </c>
      <c r="F1328" s="188">
        <v>1091.5999999999999</v>
      </c>
      <c r="G1328" s="188">
        <v>1361</v>
      </c>
      <c r="N1328" s="43"/>
    </row>
    <row r="1329" spans="1:14">
      <c r="A1329" s="43" t="s">
        <v>552</v>
      </c>
      <c r="B1329" s="188">
        <v>36523.699999999997</v>
      </c>
      <c r="C1329" s="188">
        <v>39105.1</v>
      </c>
      <c r="D1329" s="188">
        <v>41318</v>
      </c>
      <c r="E1329" s="188">
        <v>46608.7</v>
      </c>
      <c r="F1329" s="188">
        <v>52247.6</v>
      </c>
      <c r="G1329" s="188">
        <v>57379.6</v>
      </c>
      <c r="N1329" s="43"/>
    </row>
    <row r="1330" spans="1:14">
      <c r="A1330" s="43" t="s">
        <v>553</v>
      </c>
      <c r="B1330" s="188">
        <v>1929.8</v>
      </c>
      <c r="C1330" s="188">
        <v>2807.6</v>
      </c>
      <c r="D1330" s="188">
        <v>3967.5</v>
      </c>
      <c r="E1330" s="188">
        <v>5117</v>
      </c>
      <c r="F1330" s="188">
        <v>5758.3</v>
      </c>
      <c r="G1330" s="188">
        <v>7255.6</v>
      </c>
      <c r="N1330" s="43"/>
    </row>
    <row r="1331" spans="1:14">
      <c r="A1331" s="43" t="s">
        <v>554</v>
      </c>
      <c r="B1331" s="188">
        <v>713</v>
      </c>
      <c r="C1331" s="188">
        <v>805.4</v>
      </c>
      <c r="D1331" s="188">
        <v>936.5</v>
      </c>
      <c r="E1331" s="188">
        <v>1108.7</v>
      </c>
      <c r="F1331" s="188">
        <v>1358.7</v>
      </c>
      <c r="G1331" s="188">
        <v>1469.3</v>
      </c>
      <c r="N1331" s="43"/>
    </row>
    <row r="1332" spans="1:14">
      <c r="A1332" s="43" t="s">
        <v>555</v>
      </c>
      <c r="B1332" s="188">
        <v>1128.5</v>
      </c>
      <c r="C1332" s="188">
        <v>1320.2</v>
      </c>
      <c r="D1332" s="188">
        <v>1448.3</v>
      </c>
      <c r="E1332" s="188">
        <v>1927.8</v>
      </c>
      <c r="F1332" s="188">
        <v>2396.5</v>
      </c>
      <c r="G1332" s="188">
        <v>2456.1999999999998</v>
      </c>
      <c r="N1332" s="43"/>
    </row>
    <row r="1333" spans="1:14">
      <c r="A1333" s="43" t="s">
        <v>556</v>
      </c>
      <c r="B1333" s="188">
        <v>750.1</v>
      </c>
      <c r="C1333" s="188">
        <v>667.8</v>
      </c>
      <c r="D1333" s="188">
        <v>844.7</v>
      </c>
      <c r="E1333" s="188">
        <v>844.5</v>
      </c>
      <c r="F1333" s="188">
        <v>1156.7</v>
      </c>
      <c r="G1333" s="188">
        <v>1294.5</v>
      </c>
      <c r="N1333" s="43"/>
    </row>
    <row r="1334" spans="1:14">
      <c r="A1334" s="43" t="s">
        <v>621</v>
      </c>
      <c r="B1334" s="188" t="s">
        <v>143</v>
      </c>
      <c r="C1334" s="188" t="s">
        <v>144</v>
      </c>
      <c r="D1334" s="188" t="s">
        <v>144</v>
      </c>
      <c r="E1334" s="188" t="s">
        <v>144</v>
      </c>
      <c r="F1334" s="188" t="s">
        <v>144</v>
      </c>
      <c r="G1334" s="188" t="s">
        <v>144</v>
      </c>
      <c r="H1334" s="188" t="s">
        <v>225</v>
      </c>
      <c r="N1334" s="43"/>
    </row>
    <row r="1335" spans="1:14">
      <c r="A1335" s="43" t="s">
        <v>618</v>
      </c>
      <c r="B1335" s="188" t="s">
        <v>619</v>
      </c>
      <c r="K1335" s="188" t="s">
        <v>646</v>
      </c>
      <c r="N1335" s="43"/>
    </row>
    <row r="1336" spans="1:14">
      <c r="A1336" s="43" t="s">
        <v>526</v>
      </c>
      <c r="N1336" s="43"/>
    </row>
    <row r="1338" spans="1:14">
      <c r="A1338" s="43" t="s">
        <v>207</v>
      </c>
      <c r="N1338" s="43"/>
    </row>
    <row r="1339" spans="1:14">
      <c r="A1339" s="43" t="s">
        <v>621</v>
      </c>
      <c r="B1339" s="188" t="s">
        <v>143</v>
      </c>
      <c r="C1339" s="188" t="s">
        <v>144</v>
      </c>
      <c r="D1339" s="188" t="s">
        <v>144</v>
      </c>
      <c r="E1339" s="188" t="s">
        <v>144</v>
      </c>
      <c r="F1339" s="188" t="s">
        <v>144</v>
      </c>
      <c r="G1339" s="188" t="s">
        <v>144</v>
      </c>
      <c r="H1339" s="188" t="s">
        <v>225</v>
      </c>
      <c r="N1339" s="43"/>
    </row>
    <row r="1340" spans="1:14">
      <c r="A1340" s="43" t="s">
        <v>204</v>
      </c>
      <c r="D1340" s="188" t="s">
        <v>146</v>
      </c>
      <c r="E1340" s="188" t="s">
        <v>147</v>
      </c>
      <c r="N1340" s="43"/>
    </row>
    <row r="1341" spans="1:14">
      <c r="B1341" s="188" t="s">
        <v>143</v>
      </c>
      <c r="C1341" s="188" t="s">
        <v>144</v>
      </c>
      <c r="D1341" s="188" t="s">
        <v>144</v>
      </c>
      <c r="E1341" s="188" t="s">
        <v>144</v>
      </c>
      <c r="F1341" s="188" t="s">
        <v>144</v>
      </c>
      <c r="G1341" s="188" t="s">
        <v>144</v>
      </c>
    </row>
    <row r="1342" spans="1:14">
      <c r="B1342" s="188">
        <v>2015</v>
      </c>
      <c r="C1342" s="188">
        <v>2025</v>
      </c>
      <c r="D1342" s="188">
        <v>2035</v>
      </c>
      <c r="E1342" s="188">
        <v>2045</v>
      </c>
      <c r="F1342" s="188">
        <v>2055</v>
      </c>
      <c r="G1342" s="188">
        <v>2065</v>
      </c>
    </row>
    <row r="1343" spans="1:14">
      <c r="A1343" s="43" t="s">
        <v>622</v>
      </c>
      <c r="B1343" s="188" t="s">
        <v>143</v>
      </c>
      <c r="C1343" s="188" t="s">
        <v>148</v>
      </c>
      <c r="D1343" s="188" t="s">
        <v>148</v>
      </c>
      <c r="E1343" s="188" t="s">
        <v>148</v>
      </c>
      <c r="F1343" s="188" t="s">
        <v>148</v>
      </c>
      <c r="G1343" s="188" t="s">
        <v>148</v>
      </c>
      <c r="N1343" s="43"/>
    </row>
    <row r="1344" spans="1:14">
      <c r="A1344" s="43" t="s">
        <v>536</v>
      </c>
      <c r="B1344" s="188">
        <v>74556.2</v>
      </c>
      <c r="C1344" s="188">
        <v>77211.600000000006</v>
      </c>
      <c r="D1344" s="188">
        <v>77472.7</v>
      </c>
      <c r="E1344" s="188">
        <v>78610.2</v>
      </c>
      <c r="F1344" s="188">
        <v>88498</v>
      </c>
      <c r="G1344" s="188">
        <v>93405.7</v>
      </c>
      <c r="N1344" s="43"/>
    </row>
    <row r="1345" spans="1:14">
      <c r="A1345" s="43" t="s">
        <v>537</v>
      </c>
      <c r="B1345" s="188">
        <v>15193.1</v>
      </c>
      <c r="C1345" s="188">
        <v>17826</v>
      </c>
      <c r="D1345" s="188">
        <v>20177</v>
      </c>
      <c r="E1345" s="188">
        <v>21346.9</v>
      </c>
      <c r="F1345" s="188">
        <v>23170.2</v>
      </c>
      <c r="G1345" s="188">
        <v>25639.3</v>
      </c>
      <c r="N1345" s="43"/>
    </row>
    <row r="1346" spans="1:14">
      <c r="A1346" s="43" t="s">
        <v>538</v>
      </c>
      <c r="B1346" s="188">
        <v>52.5</v>
      </c>
      <c r="C1346" s="188">
        <v>47</v>
      </c>
      <c r="D1346" s="188">
        <v>35.5</v>
      </c>
      <c r="E1346" s="188">
        <v>33</v>
      </c>
      <c r="F1346" s="188">
        <v>23.5</v>
      </c>
      <c r="G1346" s="188">
        <v>22.6</v>
      </c>
      <c r="N1346" s="43"/>
    </row>
    <row r="1347" spans="1:14">
      <c r="A1347" s="43" t="s">
        <v>539</v>
      </c>
      <c r="B1347" s="188">
        <v>24579.7</v>
      </c>
      <c r="C1347" s="188">
        <v>26696.400000000001</v>
      </c>
      <c r="D1347" s="188">
        <v>27801.1</v>
      </c>
      <c r="E1347" s="188">
        <v>28221.5</v>
      </c>
      <c r="F1347" s="188">
        <v>30171.1</v>
      </c>
      <c r="G1347" s="188">
        <v>31185.4</v>
      </c>
      <c r="N1347" s="43"/>
    </row>
    <row r="1348" spans="1:14">
      <c r="A1348" s="43" t="s">
        <v>540</v>
      </c>
      <c r="B1348" s="188">
        <v>8369.4</v>
      </c>
      <c r="C1348" s="188">
        <v>6596.4</v>
      </c>
      <c r="D1348" s="188">
        <v>4627.7</v>
      </c>
      <c r="E1348" s="188">
        <v>3427.6</v>
      </c>
      <c r="F1348" s="188">
        <v>3065</v>
      </c>
      <c r="G1348" s="188">
        <v>2865.3</v>
      </c>
      <c r="N1348" s="43"/>
    </row>
    <row r="1349" spans="1:14">
      <c r="A1349" s="43" t="s">
        <v>541</v>
      </c>
      <c r="B1349" s="188">
        <v>19924.099999999999</v>
      </c>
      <c r="C1349" s="188">
        <v>19307.3</v>
      </c>
      <c r="D1349" s="188">
        <v>17745.099999999999</v>
      </c>
      <c r="E1349" s="188">
        <v>18183.2</v>
      </c>
      <c r="F1349" s="188">
        <v>23854.1</v>
      </c>
      <c r="G1349" s="188">
        <v>24644</v>
      </c>
      <c r="N1349" s="43"/>
    </row>
    <row r="1350" spans="1:14">
      <c r="A1350" s="43" t="s">
        <v>542</v>
      </c>
      <c r="B1350" s="188">
        <v>5164.7</v>
      </c>
      <c r="C1350" s="188">
        <v>5392.3</v>
      </c>
      <c r="D1350" s="188">
        <v>5875.8</v>
      </c>
      <c r="E1350" s="188">
        <v>6110.4</v>
      </c>
      <c r="F1350" s="188">
        <v>6712.2</v>
      </c>
      <c r="G1350" s="188">
        <v>7254.1</v>
      </c>
      <c r="N1350" s="43"/>
    </row>
    <row r="1351" spans="1:14">
      <c r="A1351" s="43" t="s">
        <v>543</v>
      </c>
      <c r="B1351" s="188">
        <v>1272.7</v>
      </c>
      <c r="C1351" s="188">
        <v>1346.3</v>
      </c>
      <c r="D1351" s="188">
        <v>1210.3</v>
      </c>
      <c r="E1351" s="188">
        <v>1287.5</v>
      </c>
      <c r="F1351" s="188">
        <v>1502.1</v>
      </c>
      <c r="G1351" s="188">
        <v>1795.1</v>
      </c>
      <c r="N1351" s="43"/>
    </row>
    <row r="1352" spans="1:14">
      <c r="A1352" s="43" t="s">
        <v>544</v>
      </c>
      <c r="B1352" s="188">
        <v>4765.8</v>
      </c>
      <c r="C1352" s="188">
        <v>5799</v>
      </c>
      <c r="D1352" s="188">
        <v>7263.9</v>
      </c>
      <c r="E1352" s="188">
        <v>8560.1</v>
      </c>
      <c r="F1352" s="188">
        <v>9878.5</v>
      </c>
      <c r="G1352" s="188">
        <v>10903.1</v>
      </c>
      <c r="N1352" s="43"/>
    </row>
    <row r="1353" spans="1:14">
      <c r="A1353" s="43" t="s">
        <v>221</v>
      </c>
      <c r="B1353" s="188">
        <v>12787.8</v>
      </c>
      <c r="C1353" s="188">
        <v>14880</v>
      </c>
      <c r="D1353" s="188">
        <v>17095.099999999999</v>
      </c>
      <c r="E1353" s="188">
        <v>18190.599999999999</v>
      </c>
      <c r="F1353" s="188">
        <v>19792</v>
      </c>
      <c r="G1353" s="188">
        <v>21671.7</v>
      </c>
      <c r="N1353" s="43"/>
    </row>
    <row r="1354" spans="1:14">
      <c r="A1354" s="43" t="s">
        <v>222</v>
      </c>
      <c r="B1354" s="188">
        <v>6475.2</v>
      </c>
      <c r="C1354" s="188">
        <v>7677.6</v>
      </c>
      <c r="D1354" s="188">
        <v>8036.5</v>
      </c>
      <c r="E1354" s="188">
        <v>8170.9</v>
      </c>
      <c r="F1354" s="188">
        <v>8973.7999999999993</v>
      </c>
      <c r="G1354" s="188">
        <v>10244.299999999999</v>
      </c>
      <c r="N1354" s="43"/>
    </row>
    <row r="1355" spans="1:14">
      <c r="A1355" s="43" t="s">
        <v>223</v>
      </c>
      <c r="B1355" s="188">
        <v>14295.2</v>
      </c>
      <c r="C1355" s="188">
        <v>14235.8</v>
      </c>
      <c r="D1355" s="188">
        <v>13429.6</v>
      </c>
      <c r="E1355" s="188">
        <v>13438.7</v>
      </c>
      <c r="F1355" s="188">
        <v>18537.7</v>
      </c>
      <c r="G1355" s="188">
        <v>19143.7</v>
      </c>
      <c r="N1355" s="43"/>
    </row>
    <row r="1356" spans="1:14">
      <c r="A1356" s="43" t="s">
        <v>224</v>
      </c>
      <c r="B1356" s="188">
        <v>12297.3</v>
      </c>
      <c r="C1356" s="188">
        <v>11522.2</v>
      </c>
      <c r="D1356" s="188">
        <v>9912.1</v>
      </c>
      <c r="E1356" s="188">
        <v>10854.2</v>
      </c>
      <c r="F1356" s="188">
        <v>13006</v>
      </c>
      <c r="G1356" s="188">
        <v>13599.1</v>
      </c>
      <c r="N1356" s="43"/>
    </row>
    <row r="1357" spans="1:14">
      <c r="A1357" s="43" t="s">
        <v>545</v>
      </c>
      <c r="B1357" s="188">
        <v>65686.8</v>
      </c>
      <c r="C1357" s="188">
        <v>67363.8</v>
      </c>
      <c r="D1357" s="188">
        <v>66795.199999999997</v>
      </c>
      <c r="E1357" s="188">
        <v>66727.199999999997</v>
      </c>
      <c r="F1357" s="188">
        <v>72040.3</v>
      </c>
      <c r="G1357" s="188">
        <v>74949.2</v>
      </c>
      <c r="N1357" s="43"/>
    </row>
    <row r="1358" spans="1:14">
      <c r="A1358" s="43" t="s">
        <v>546</v>
      </c>
      <c r="B1358" s="188">
        <v>42656.7</v>
      </c>
      <c r="C1358" s="188">
        <v>44165.2</v>
      </c>
      <c r="D1358" s="188">
        <v>43949.7</v>
      </c>
      <c r="E1358" s="188">
        <v>44568.9</v>
      </c>
      <c r="F1358" s="188">
        <v>49760.1</v>
      </c>
      <c r="G1358" s="188">
        <v>52869.599999999999</v>
      </c>
      <c r="N1358" s="43"/>
    </row>
    <row r="1359" spans="1:14">
      <c r="A1359" s="43" t="s">
        <v>547</v>
      </c>
      <c r="B1359" s="188">
        <v>4763.8</v>
      </c>
      <c r="C1359" s="188">
        <v>4973.1000000000004</v>
      </c>
      <c r="D1359" s="188">
        <v>5238</v>
      </c>
      <c r="E1359" s="188">
        <v>5564.6</v>
      </c>
      <c r="F1359" s="188">
        <v>8208.7999999999993</v>
      </c>
      <c r="G1359" s="188">
        <v>8913.6</v>
      </c>
      <c r="N1359" s="43"/>
    </row>
    <row r="1360" spans="1:14">
      <c r="A1360" s="43" t="s">
        <v>548</v>
      </c>
      <c r="B1360" s="188">
        <v>943.1</v>
      </c>
      <c r="C1360" s="188">
        <v>865.8</v>
      </c>
      <c r="D1360" s="188">
        <v>890.9</v>
      </c>
      <c r="E1360" s="188">
        <v>852.6</v>
      </c>
      <c r="F1360" s="188">
        <v>1280.4000000000001</v>
      </c>
      <c r="G1360" s="188">
        <v>1201.0999999999999</v>
      </c>
      <c r="N1360" s="43"/>
    </row>
    <row r="1361" spans="1:14">
      <c r="A1361" s="43" t="s">
        <v>549</v>
      </c>
      <c r="B1361" s="188">
        <v>1022.2</v>
      </c>
      <c r="C1361" s="188">
        <v>1325.6</v>
      </c>
      <c r="D1361" s="188">
        <v>1224.5999999999999</v>
      </c>
      <c r="E1361" s="188">
        <v>1261.2</v>
      </c>
      <c r="F1361" s="188">
        <v>1518.5</v>
      </c>
      <c r="G1361" s="188">
        <v>1673.2</v>
      </c>
      <c r="N1361" s="43"/>
    </row>
    <row r="1362" spans="1:14">
      <c r="A1362" s="43" t="s">
        <v>550</v>
      </c>
      <c r="B1362" s="188">
        <v>267.39999999999998</v>
      </c>
      <c r="C1362" s="188">
        <v>266.89999999999998</v>
      </c>
      <c r="D1362" s="188">
        <v>249.8</v>
      </c>
      <c r="E1362" s="188">
        <v>253.5</v>
      </c>
      <c r="F1362" s="188">
        <v>323.8</v>
      </c>
      <c r="G1362" s="188">
        <v>343.3</v>
      </c>
      <c r="N1362" s="43"/>
    </row>
    <row r="1363" spans="1:14">
      <c r="A1363" s="43" t="s">
        <v>551</v>
      </c>
      <c r="B1363" s="188">
        <v>43.7</v>
      </c>
      <c r="C1363" s="188">
        <v>58.9</v>
      </c>
      <c r="D1363" s="188">
        <v>87.5</v>
      </c>
      <c r="E1363" s="188">
        <v>117.7</v>
      </c>
      <c r="F1363" s="188">
        <v>245.4</v>
      </c>
      <c r="G1363" s="188">
        <v>297.5</v>
      </c>
      <c r="N1363" s="43"/>
    </row>
    <row r="1364" spans="1:14">
      <c r="A1364" s="43" t="s">
        <v>317</v>
      </c>
      <c r="B1364" s="188">
        <v>1440.3</v>
      </c>
      <c r="C1364" s="188">
        <v>1819.4</v>
      </c>
      <c r="D1364" s="188">
        <v>2303.6999999999998</v>
      </c>
      <c r="E1364" s="188">
        <v>2957.6</v>
      </c>
      <c r="F1364" s="188">
        <v>3766.3</v>
      </c>
      <c r="G1364" s="188">
        <v>4660</v>
      </c>
      <c r="N1364" s="43"/>
    </row>
    <row r="1365" spans="1:14">
      <c r="A1365" s="43" t="s">
        <v>318</v>
      </c>
      <c r="B1365" s="188">
        <v>389</v>
      </c>
      <c r="C1365" s="188">
        <v>538.20000000000005</v>
      </c>
      <c r="D1365" s="188">
        <v>682.9</v>
      </c>
      <c r="E1365" s="188">
        <v>875.8</v>
      </c>
      <c r="F1365" s="188">
        <v>1114.4000000000001</v>
      </c>
      <c r="G1365" s="188">
        <v>1367.8</v>
      </c>
      <c r="N1365" s="43"/>
    </row>
    <row r="1366" spans="1:14">
      <c r="A1366" s="43" t="s">
        <v>552</v>
      </c>
      <c r="B1366" s="188">
        <v>51526.2</v>
      </c>
      <c r="C1366" s="188">
        <v>54013.1</v>
      </c>
      <c r="D1366" s="188">
        <v>54627.199999999997</v>
      </c>
      <c r="E1366" s="188">
        <v>56451.8</v>
      </c>
      <c r="F1366" s="188">
        <v>66217.8</v>
      </c>
      <c r="G1366" s="188">
        <v>71326.100000000006</v>
      </c>
      <c r="N1366" s="43"/>
    </row>
    <row r="1367" spans="1:14">
      <c r="A1367" s="43" t="s">
        <v>553</v>
      </c>
      <c r="B1367" s="188">
        <v>2417.8000000000002</v>
      </c>
      <c r="C1367" s="188">
        <v>4525.1000000000004</v>
      </c>
      <c r="D1367" s="188">
        <v>6162.6</v>
      </c>
      <c r="E1367" s="188">
        <v>7639.9</v>
      </c>
      <c r="F1367" s="188">
        <v>8742.2000000000007</v>
      </c>
      <c r="G1367" s="188">
        <v>10124.1</v>
      </c>
      <c r="N1367" s="43"/>
    </row>
    <row r="1368" spans="1:14">
      <c r="A1368" s="43" t="s">
        <v>554</v>
      </c>
      <c r="B1368" s="188">
        <v>1134.5</v>
      </c>
      <c r="C1368" s="188">
        <v>1150.3</v>
      </c>
      <c r="D1368" s="188">
        <v>1330</v>
      </c>
      <c r="E1368" s="188">
        <v>1225.5999999999999</v>
      </c>
      <c r="F1368" s="188">
        <v>1609.6</v>
      </c>
      <c r="G1368" s="188">
        <v>1798</v>
      </c>
      <c r="N1368" s="43"/>
    </row>
    <row r="1369" spans="1:14">
      <c r="A1369" s="43" t="s">
        <v>555</v>
      </c>
      <c r="B1369" s="188">
        <v>2359.5</v>
      </c>
      <c r="C1369" s="188">
        <v>2226.3000000000002</v>
      </c>
      <c r="D1369" s="188">
        <v>2323.6</v>
      </c>
      <c r="E1369" s="188">
        <v>2284.4</v>
      </c>
      <c r="F1369" s="188">
        <v>2948.3</v>
      </c>
      <c r="G1369" s="188">
        <v>3064</v>
      </c>
      <c r="N1369" s="43"/>
    </row>
    <row r="1370" spans="1:14">
      <c r="A1370" s="43" t="s">
        <v>556</v>
      </c>
      <c r="B1370" s="188">
        <v>802.6</v>
      </c>
      <c r="C1370" s="188">
        <v>988.4</v>
      </c>
      <c r="D1370" s="188">
        <v>1015.3</v>
      </c>
      <c r="E1370" s="188">
        <v>1023.6</v>
      </c>
      <c r="F1370" s="188">
        <v>1303</v>
      </c>
      <c r="G1370" s="188">
        <v>1373.7</v>
      </c>
      <c r="N1370" s="43"/>
    </row>
    <row r="1371" spans="1:14">
      <c r="A1371" s="43" t="s">
        <v>621</v>
      </c>
      <c r="B1371" s="188" t="s">
        <v>143</v>
      </c>
      <c r="C1371" s="188" t="s">
        <v>144</v>
      </c>
      <c r="D1371" s="188" t="s">
        <v>144</v>
      </c>
      <c r="E1371" s="188" t="s">
        <v>144</v>
      </c>
      <c r="F1371" s="188" t="s">
        <v>144</v>
      </c>
      <c r="G1371" s="188" t="s">
        <v>144</v>
      </c>
      <c r="H1371" s="188" t="s">
        <v>225</v>
      </c>
      <c r="N1371" s="43"/>
    </row>
    <row r="1372" spans="1:14">
      <c r="A1372" s="43" t="s">
        <v>618</v>
      </c>
      <c r="B1372" s="188" t="s">
        <v>619</v>
      </c>
      <c r="K1372" s="188" t="s">
        <v>647</v>
      </c>
      <c r="N1372" s="43"/>
    </row>
    <row r="1373" spans="1:14">
      <c r="A1373" s="43" t="s">
        <v>526</v>
      </c>
      <c r="N1373" s="43"/>
    </row>
    <row r="1375" spans="1:14">
      <c r="A1375" s="43" t="s">
        <v>208</v>
      </c>
      <c r="N1375" s="43"/>
    </row>
    <row r="1376" spans="1:14">
      <c r="A1376" s="43" t="s">
        <v>621</v>
      </c>
      <c r="B1376" s="188" t="s">
        <v>143</v>
      </c>
      <c r="C1376" s="188" t="s">
        <v>144</v>
      </c>
      <c r="D1376" s="188" t="s">
        <v>144</v>
      </c>
      <c r="E1376" s="188" t="s">
        <v>144</v>
      </c>
      <c r="F1376" s="188" t="s">
        <v>144</v>
      </c>
      <c r="G1376" s="188" t="s">
        <v>144</v>
      </c>
      <c r="H1376" s="188" t="s">
        <v>225</v>
      </c>
      <c r="N1376" s="43"/>
    </row>
    <row r="1377" spans="1:14">
      <c r="A1377" s="43" t="s">
        <v>204</v>
      </c>
      <c r="D1377" s="188" t="s">
        <v>146</v>
      </c>
      <c r="E1377" s="188" t="s">
        <v>147</v>
      </c>
      <c r="N1377" s="43"/>
    </row>
    <row r="1378" spans="1:14">
      <c r="B1378" s="188" t="s">
        <v>143</v>
      </c>
      <c r="C1378" s="188" t="s">
        <v>144</v>
      </c>
      <c r="D1378" s="188" t="s">
        <v>144</v>
      </c>
      <c r="E1378" s="188" t="s">
        <v>144</v>
      </c>
      <c r="F1378" s="188" t="s">
        <v>144</v>
      </c>
      <c r="G1378" s="188" t="s">
        <v>144</v>
      </c>
    </row>
    <row r="1379" spans="1:14">
      <c r="B1379" s="188">
        <v>2015</v>
      </c>
      <c r="C1379" s="188">
        <v>2025</v>
      </c>
      <c r="D1379" s="188">
        <v>2035</v>
      </c>
      <c r="E1379" s="188">
        <v>2045</v>
      </c>
      <c r="F1379" s="188">
        <v>2055</v>
      </c>
      <c r="G1379" s="188">
        <v>2065</v>
      </c>
    </row>
    <row r="1380" spans="1:14">
      <c r="A1380" s="43" t="s">
        <v>622</v>
      </c>
      <c r="B1380" s="188" t="s">
        <v>143</v>
      </c>
      <c r="C1380" s="188" t="s">
        <v>148</v>
      </c>
      <c r="D1380" s="188" t="s">
        <v>148</v>
      </c>
      <c r="E1380" s="188" t="s">
        <v>148</v>
      </c>
      <c r="F1380" s="188" t="s">
        <v>148</v>
      </c>
      <c r="G1380" s="188" t="s">
        <v>148</v>
      </c>
      <c r="N1380" s="43"/>
    </row>
    <row r="1381" spans="1:14">
      <c r="A1381" s="43" t="s">
        <v>536</v>
      </c>
      <c r="B1381" s="188">
        <v>124870.39999999999</v>
      </c>
      <c r="C1381" s="188">
        <v>130001.3</v>
      </c>
      <c r="D1381" s="188">
        <v>129131</v>
      </c>
      <c r="E1381" s="188">
        <v>131812.5</v>
      </c>
      <c r="F1381" s="188">
        <v>134929.5</v>
      </c>
      <c r="G1381" s="188">
        <v>140594.1</v>
      </c>
      <c r="N1381" s="43"/>
    </row>
    <row r="1382" spans="1:14">
      <c r="A1382" s="43" t="s">
        <v>537</v>
      </c>
      <c r="B1382" s="188">
        <v>16478.099999999999</v>
      </c>
      <c r="C1382" s="188">
        <v>19806.2</v>
      </c>
      <c r="D1382" s="188">
        <v>22336.6</v>
      </c>
      <c r="E1382" s="188">
        <v>24356</v>
      </c>
      <c r="F1382" s="188">
        <v>26296.2</v>
      </c>
      <c r="G1382" s="188">
        <v>29824.2</v>
      </c>
      <c r="N1382" s="43"/>
    </row>
    <row r="1383" spans="1:14">
      <c r="A1383" s="43" t="s">
        <v>538</v>
      </c>
      <c r="B1383" s="188">
        <v>30.8</v>
      </c>
      <c r="C1383" s="188">
        <v>26.5</v>
      </c>
      <c r="D1383" s="188">
        <v>21.9</v>
      </c>
      <c r="E1383" s="188">
        <v>11.8</v>
      </c>
      <c r="F1383" s="188">
        <v>11.9</v>
      </c>
      <c r="G1383" s="188">
        <v>12.2</v>
      </c>
      <c r="N1383" s="43"/>
    </row>
    <row r="1384" spans="1:14">
      <c r="A1384" s="43" t="s">
        <v>539</v>
      </c>
      <c r="B1384" s="188">
        <v>55691.4</v>
      </c>
      <c r="C1384" s="188">
        <v>62833.7</v>
      </c>
      <c r="D1384" s="188">
        <v>62149.3</v>
      </c>
      <c r="E1384" s="188">
        <v>63110.2</v>
      </c>
      <c r="F1384" s="188">
        <v>59683.1</v>
      </c>
      <c r="G1384" s="188">
        <v>59297.5</v>
      </c>
      <c r="N1384" s="43"/>
    </row>
    <row r="1385" spans="1:14">
      <c r="A1385" s="43" t="s">
        <v>540</v>
      </c>
      <c r="B1385" s="188">
        <v>13101.4</v>
      </c>
      <c r="C1385" s="188">
        <v>10810.1</v>
      </c>
      <c r="D1385" s="188">
        <v>7772.2</v>
      </c>
      <c r="E1385" s="188">
        <v>5640.4</v>
      </c>
      <c r="F1385" s="188">
        <v>4458.1000000000004</v>
      </c>
      <c r="G1385" s="188">
        <v>4454.3999999999996</v>
      </c>
      <c r="N1385" s="43"/>
    </row>
    <row r="1386" spans="1:14">
      <c r="A1386" s="43" t="s">
        <v>541</v>
      </c>
      <c r="B1386" s="188">
        <v>30722.1</v>
      </c>
      <c r="C1386" s="188">
        <v>26670.5</v>
      </c>
      <c r="D1386" s="188">
        <v>26461.200000000001</v>
      </c>
      <c r="E1386" s="188">
        <v>27464</v>
      </c>
      <c r="F1386" s="188">
        <v>32476.799999999999</v>
      </c>
      <c r="G1386" s="188">
        <v>33842.800000000003</v>
      </c>
      <c r="N1386" s="43"/>
    </row>
    <row r="1387" spans="1:14">
      <c r="A1387" s="43" t="s">
        <v>542</v>
      </c>
      <c r="B1387" s="188">
        <v>7864.6</v>
      </c>
      <c r="C1387" s="188">
        <v>8844</v>
      </c>
      <c r="D1387" s="188">
        <v>9243.7000000000007</v>
      </c>
      <c r="E1387" s="188">
        <v>10012.200000000001</v>
      </c>
      <c r="F1387" s="188">
        <v>10649.6</v>
      </c>
      <c r="G1387" s="188">
        <v>11746</v>
      </c>
      <c r="N1387" s="43"/>
    </row>
    <row r="1388" spans="1:14">
      <c r="A1388" s="43" t="s">
        <v>543</v>
      </c>
      <c r="B1388" s="188">
        <v>982</v>
      </c>
      <c r="C1388" s="188">
        <v>1010.4</v>
      </c>
      <c r="D1388" s="188">
        <v>1146.0999999999999</v>
      </c>
      <c r="E1388" s="188">
        <v>1217.8</v>
      </c>
      <c r="F1388" s="188">
        <v>1353.8</v>
      </c>
      <c r="G1388" s="188">
        <v>1417</v>
      </c>
      <c r="N1388" s="43"/>
    </row>
    <row r="1389" spans="1:14">
      <c r="A1389" s="43" t="s">
        <v>544</v>
      </c>
      <c r="B1389" s="188">
        <v>4335.5</v>
      </c>
      <c r="C1389" s="188">
        <v>5107.3999999999996</v>
      </c>
      <c r="D1389" s="188">
        <v>6296.7</v>
      </c>
      <c r="E1389" s="188">
        <v>7502.2</v>
      </c>
      <c r="F1389" s="188">
        <v>8666.4</v>
      </c>
      <c r="G1389" s="188">
        <v>9650.2000000000007</v>
      </c>
      <c r="N1389" s="43"/>
    </row>
    <row r="1390" spans="1:14">
      <c r="A1390" s="43" t="s">
        <v>221</v>
      </c>
      <c r="B1390" s="188">
        <v>14161.2</v>
      </c>
      <c r="C1390" s="188">
        <v>16902.3</v>
      </c>
      <c r="D1390" s="188">
        <v>19213.099999999999</v>
      </c>
      <c r="E1390" s="188">
        <v>21178.1</v>
      </c>
      <c r="F1390" s="188">
        <v>22821</v>
      </c>
      <c r="G1390" s="188">
        <v>25902.9</v>
      </c>
      <c r="N1390" s="43"/>
    </row>
    <row r="1391" spans="1:14">
      <c r="A1391" s="43" t="s">
        <v>222</v>
      </c>
      <c r="B1391" s="188">
        <v>7083</v>
      </c>
      <c r="C1391" s="188">
        <v>8380.1</v>
      </c>
      <c r="D1391" s="188">
        <v>8963.1</v>
      </c>
      <c r="E1391" s="188">
        <v>9210.7999999999993</v>
      </c>
      <c r="F1391" s="188">
        <v>9981.7999999999993</v>
      </c>
      <c r="G1391" s="188">
        <v>11278.4</v>
      </c>
      <c r="N1391" s="43"/>
    </row>
    <row r="1392" spans="1:14">
      <c r="A1392" s="43" t="s">
        <v>223</v>
      </c>
      <c r="B1392" s="188">
        <v>26231.200000000001</v>
      </c>
      <c r="C1392" s="188">
        <v>21714</v>
      </c>
      <c r="D1392" s="188">
        <v>22610.3</v>
      </c>
      <c r="E1392" s="188">
        <v>23017.9</v>
      </c>
      <c r="F1392" s="188">
        <v>26756.6</v>
      </c>
      <c r="G1392" s="188">
        <v>27677.1</v>
      </c>
      <c r="N1392" s="43"/>
    </row>
    <row r="1393" spans="1:14">
      <c r="A1393" s="43" t="s">
        <v>224</v>
      </c>
      <c r="B1393" s="188">
        <v>15256.4</v>
      </c>
      <c r="C1393" s="188">
        <v>13380</v>
      </c>
      <c r="D1393" s="188">
        <v>12092.3</v>
      </c>
      <c r="E1393" s="188">
        <v>13046.5</v>
      </c>
      <c r="F1393" s="188">
        <v>15964.6</v>
      </c>
      <c r="G1393" s="188">
        <v>16850.2</v>
      </c>
      <c r="N1393" s="43"/>
    </row>
    <row r="1394" spans="1:14">
      <c r="A1394" s="43" t="s">
        <v>545</v>
      </c>
      <c r="B1394" s="188">
        <v>109039.9</v>
      </c>
      <c r="C1394" s="188">
        <v>114813</v>
      </c>
      <c r="D1394" s="188">
        <v>112164.7</v>
      </c>
      <c r="E1394" s="188">
        <v>112230.8</v>
      </c>
      <c r="F1394" s="188">
        <v>111254.7</v>
      </c>
      <c r="G1394" s="188">
        <v>114351.7</v>
      </c>
      <c r="N1394" s="43"/>
    </row>
    <row r="1395" spans="1:14">
      <c r="A1395" s="43" t="s">
        <v>546</v>
      </c>
      <c r="B1395" s="188">
        <v>57184</v>
      </c>
      <c r="C1395" s="188">
        <v>58702.9</v>
      </c>
      <c r="D1395" s="188">
        <v>59590.7</v>
      </c>
      <c r="E1395" s="188">
        <v>61640.800000000003</v>
      </c>
      <c r="F1395" s="188">
        <v>65799.5</v>
      </c>
      <c r="G1395" s="188">
        <v>70309.3</v>
      </c>
      <c r="N1395" s="43"/>
    </row>
    <row r="1396" spans="1:14">
      <c r="A1396" s="43" t="s">
        <v>547</v>
      </c>
      <c r="B1396" s="188">
        <v>9960.7000000000007</v>
      </c>
      <c r="C1396" s="188">
        <v>8766.7000000000007</v>
      </c>
      <c r="D1396" s="188">
        <v>9810.7999999999993</v>
      </c>
      <c r="E1396" s="188">
        <v>11107.8</v>
      </c>
      <c r="F1396" s="188">
        <v>13346</v>
      </c>
      <c r="G1396" s="188">
        <v>14336.6</v>
      </c>
      <c r="N1396" s="43"/>
    </row>
    <row r="1397" spans="1:14">
      <c r="A1397" s="43" t="s">
        <v>548</v>
      </c>
      <c r="B1397" s="188">
        <v>2058.1999999999998</v>
      </c>
      <c r="C1397" s="188">
        <v>1654.6</v>
      </c>
      <c r="D1397" s="188">
        <v>1611.7</v>
      </c>
      <c r="E1397" s="188">
        <v>1810.2</v>
      </c>
      <c r="F1397" s="188">
        <v>2047.9</v>
      </c>
      <c r="G1397" s="188">
        <v>1974.7</v>
      </c>
      <c r="N1397" s="43"/>
    </row>
    <row r="1398" spans="1:14">
      <c r="A1398" s="43" t="s">
        <v>549</v>
      </c>
      <c r="B1398" s="188">
        <v>1350.2</v>
      </c>
      <c r="C1398" s="188">
        <v>1763.9</v>
      </c>
      <c r="D1398" s="188">
        <v>1753.4</v>
      </c>
      <c r="E1398" s="188">
        <v>1808.9</v>
      </c>
      <c r="F1398" s="188">
        <v>2092.5</v>
      </c>
      <c r="G1398" s="188">
        <v>2267.6999999999998</v>
      </c>
      <c r="N1398" s="43"/>
    </row>
    <row r="1399" spans="1:14">
      <c r="A1399" s="43" t="s">
        <v>550</v>
      </c>
      <c r="B1399" s="188">
        <v>399.5</v>
      </c>
      <c r="C1399" s="188">
        <v>358.2</v>
      </c>
      <c r="D1399" s="188">
        <v>366.8</v>
      </c>
      <c r="E1399" s="188">
        <v>388.5</v>
      </c>
      <c r="F1399" s="188">
        <v>460.3</v>
      </c>
      <c r="G1399" s="188">
        <v>477.8</v>
      </c>
      <c r="N1399" s="43"/>
    </row>
    <row r="1400" spans="1:14">
      <c r="A1400" s="43" t="s">
        <v>551</v>
      </c>
      <c r="B1400" s="188">
        <v>145.69999999999999</v>
      </c>
      <c r="C1400" s="188">
        <v>148.6</v>
      </c>
      <c r="D1400" s="188">
        <v>217.8</v>
      </c>
      <c r="E1400" s="188">
        <v>328</v>
      </c>
      <c r="F1400" s="188">
        <v>468.9</v>
      </c>
      <c r="G1400" s="188">
        <v>547.79999999999995</v>
      </c>
      <c r="N1400" s="43"/>
    </row>
    <row r="1401" spans="1:14">
      <c r="A1401" s="43" t="s">
        <v>317</v>
      </c>
      <c r="B1401" s="188">
        <v>1511.9</v>
      </c>
      <c r="C1401" s="188">
        <v>1926.9</v>
      </c>
      <c r="D1401" s="188">
        <v>2472.1</v>
      </c>
      <c r="E1401" s="188">
        <v>3195</v>
      </c>
      <c r="F1401" s="188">
        <v>4059.1</v>
      </c>
      <c r="G1401" s="188">
        <v>5126.8999999999996</v>
      </c>
      <c r="N1401" s="43"/>
    </row>
    <row r="1402" spans="1:14">
      <c r="A1402" s="43" t="s">
        <v>318</v>
      </c>
      <c r="B1402" s="188">
        <v>404.3</v>
      </c>
      <c r="C1402" s="188">
        <v>569.5</v>
      </c>
      <c r="D1402" s="188">
        <v>733.6</v>
      </c>
      <c r="E1402" s="188">
        <v>943.4</v>
      </c>
      <c r="F1402" s="188">
        <v>1200.0999999999999</v>
      </c>
      <c r="G1402" s="188">
        <v>1510.8</v>
      </c>
      <c r="N1402" s="43"/>
    </row>
    <row r="1403" spans="1:14">
      <c r="A1403" s="43" t="s">
        <v>552</v>
      </c>
      <c r="B1403" s="188">
        <v>73014.399999999994</v>
      </c>
      <c r="C1403" s="188">
        <v>73891.3</v>
      </c>
      <c r="D1403" s="188">
        <v>76557</v>
      </c>
      <c r="E1403" s="188">
        <v>81222.5</v>
      </c>
      <c r="F1403" s="188">
        <v>89474.3</v>
      </c>
      <c r="G1403" s="188">
        <v>96551.7</v>
      </c>
      <c r="N1403" s="43"/>
    </row>
    <row r="1404" spans="1:14">
      <c r="A1404" s="43" t="s">
        <v>553</v>
      </c>
      <c r="B1404" s="188">
        <v>3828.5</v>
      </c>
      <c r="C1404" s="188">
        <v>7087.6</v>
      </c>
      <c r="D1404" s="188">
        <v>9814.2999999999993</v>
      </c>
      <c r="E1404" s="188">
        <v>12532.9</v>
      </c>
      <c r="F1404" s="188">
        <v>13634.1</v>
      </c>
      <c r="G1404" s="188">
        <v>15457.3</v>
      </c>
      <c r="N1404" s="43"/>
    </row>
    <row r="1405" spans="1:14">
      <c r="A1405" s="43" t="s">
        <v>554</v>
      </c>
      <c r="B1405" s="188">
        <v>2260.6999999999998</v>
      </c>
      <c r="C1405" s="188">
        <v>2432.8000000000002</v>
      </c>
      <c r="D1405" s="188">
        <v>2333.9</v>
      </c>
      <c r="E1405" s="188">
        <v>2720.6</v>
      </c>
      <c r="F1405" s="188">
        <v>3307.8</v>
      </c>
      <c r="G1405" s="188">
        <v>3319.9</v>
      </c>
      <c r="N1405" s="43"/>
    </row>
    <row r="1406" spans="1:14">
      <c r="A1406" s="43" t="s">
        <v>555</v>
      </c>
      <c r="B1406" s="188">
        <v>4404.5</v>
      </c>
      <c r="C1406" s="188">
        <v>4548.3</v>
      </c>
      <c r="D1406" s="188">
        <v>4916.7</v>
      </c>
      <c r="E1406" s="188">
        <v>5446</v>
      </c>
      <c r="F1406" s="188">
        <v>5858.6</v>
      </c>
      <c r="G1406" s="188">
        <v>6076.8</v>
      </c>
      <c r="N1406" s="43"/>
    </row>
    <row r="1407" spans="1:14">
      <c r="A1407" s="43" t="s">
        <v>556</v>
      </c>
      <c r="B1407" s="188">
        <v>1206.3</v>
      </c>
      <c r="C1407" s="188">
        <v>1498.9</v>
      </c>
      <c r="D1407" s="188">
        <v>1753.9</v>
      </c>
      <c r="E1407" s="188">
        <v>1832.9</v>
      </c>
      <c r="F1407" s="188">
        <v>2077</v>
      </c>
      <c r="G1407" s="188">
        <v>2147.1</v>
      </c>
      <c r="N1407" s="43"/>
    </row>
    <row r="1408" spans="1:14">
      <c r="A1408" s="43" t="s">
        <v>621</v>
      </c>
      <c r="B1408" s="188" t="s">
        <v>143</v>
      </c>
      <c r="C1408" s="188" t="s">
        <v>144</v>
      </c>
      <c r="D1408" s="188" t="s">
        <v>144</v>
      </c>
      <c r="E1408" s="188" t="s">
        <v>144</v>
      </c>
      <c r="F1408" s="188" t="s">
        <v>144</v>
      </c>
      <c r="G1408" s="188" t="s">
        <v>144</v>
      </c>
      <c r="H1408" s="188" t="s">
        <v>225</v>
      </c>
      <c r="N1408" s="43"/>
    </row>
    <row r="1409" spans="1:14">
      <c r="A1409" s="43" t="s">
        <v>618</v>
      </c>
      <c r="B1409" s="188" t="s">
        <v>619</v>
      </c>
      <c r="K1409" s="188" t="s">
        <v>648</v>
      </c>
      <c r="N1409" s="43"/>
    </row>
    <row r="1410" spans="1:14">
      <c r="A1410" s="43" t="s">
        <v>526</v>
      </c>
      <c r="N1410" s="43"/>
    </row>
    <row r="1412" spans="1:14">
      <c r="A1412" s="43" t="s">
        <v>0</v>
      </c>
      <c r="N1412" s="43"/>
    </row>
    <row r="1413" spans="1:14">
      <c r="A1413" s="43" t="s">
        <v>621</v>
      </c>
      <c r="B1413" s="188" t="s">
        <v>143</v>
      </c>
      <c r="C1413" s="188" t="s">
        <v>144</v>
      </c>
      <c r="D1413" s="188" t="s">
        <v>144</v>
      </c>
      <c r="E1413" s="188" t="s">
        <v>144</v>
      </c>
      <c r="F1413" s="188" t="s">
        <v>144</v>
      </c>
      <c r="G1413" s="188" t="s">
        <v>144</v>
      </c>
      <c r="H1413" s="188" t="s">
        <v>225</v>
      </c>
      <c r="N1413" s="43"/>
    </row>
    <row r="1414" spans="1:14">
      <c r="A1414" s="43" t="s">
        <v>237</v>
      </c>
      <c r="D1414" s="188" t="s">
        <v>146</v>
      </c>
      <c r="E1414" s="188" t="s">
        <v>147</v>
      </c>
      <c r="N1414" s="43"/>
    </row>
    <row r="1415" spans="1:14">
      <c r="B1415" s="188" t="s">
        <v>143</v>
      </c>
      <c r="C1415" s="188" t="s">
        <v>144</v>
      </c>
      <c r="D1415" s="188" t="s">
        <v>144</v>
      </c>
      <c r="E1415" s="188" t="s">
        <v>144</v>
      </c>
      <c r="F1415" s="188" t="s">
        <v>144</v>
      </c>
      <c r="G1415" s="188" t="s">
        <v>144</v>
      </c>
    </row>
    <row r="1416" spans="1:14">
      <c r="B1416" s="188">
        <v>2015</v>
      </c>
      <c r="C1416" s="188">
        <v>2025</v>
      </c>
      <c r="D1416" s="188">
        <v>2035</v>
      </c>
      <c r="E1416" s="188">
        <v>2045</v>
      </c>
      <c r="F1416" s="188">
        <v>2055</v>
      </c>
      <c r="G1416" s="188">
        <v>2065</v>
      </c>
    </row>
    <row r="1417" spans="1:14">
      <c r="A1417" s="43" t="s">
        <v>622</v>
      </c>
      <c r="B1417" s="188" t="s">
        <v>143</v>
      </c>
      <c r="C1417" s="188" t="s">
        <v>148</v>
      </c>
      <c r="D1417" s="188" t="s">
        <v>148</v>
      </c>
      <c r="E1417" s="188" t="s">
        <v>148</v>
      </c>
      <c r="F1417" s="188" t="s">
        <v>148</v>
      </c>
      <c r="G1417" s="188" t="s">
        <v>148</v>
      </c>
      <c r="N1417" s="43"/>
    </row>
    <row r="1418" spans="1:14">
      <c r="A1418" s="43" t="s">
        <v>536</v>
      </c>
      <c r="B1418" s="188">
        <v>72339.8</v>
      </c>
      <c r="C1418" s="188">
        <v>77868.2</v>
      </c>
      <c r="D1418" s="188">
        <v>81465.5</v>
      </c>
      <c r="E1418" s="188">
        <v>86829.4</v>
      </c>
      <c r="F1418" s="188">
        <v>93953</v>
      </c>
      <c r="G1418" s="188">
        <v>100492.5</v>
      </c>
      <c r="N1418" s="43"/>
    </row>
    <row r="1419" spans="1:14">
      <c r="A1419" s="43" t="s">
        <v>537</v>
      </c>
      <c r="B1419" s="188">
        <v>14604.6</v>
      </c>
      <c r="C1419" s="188">
        <v>16751.099999999999</v>
      </c>
      <c r="D1419" s="188">
        <v>18854.099999999999</v>
      </c>
      <c r="E1419" s="188">
        <v>20345.2</v>
      </c>
      <c r="F1419" s="188">
        <v>22288.2</v>
      </c>
      <c r="G1419" s="188">
        <v>25223.8</v>
      </c>
      <c r="N1419" s="43"/>
    </row>
    <row r="1420" spans="1:14">
      <c r="A1420" s="43" t="s">
        <v>538</v>
      </c>
      <c r="B1420" s="188">
        <v>185.8</v>
      </c>
      <c r="C1420" s="188">
        <v>150</v>
      </c>
      <c r="D1420" s="188">
        <v>119.4</v>
      </c>
      <c r="E1420" s="188">
        <v>99.6</v>
      </c>
      <c r="F1420" s="188">
        <v>77.8</v>
      </c>
      <c r="G1420" s="188">
        <v>63.1</v>
      </c>
      <c r="N1420" s="43"/>
    </row>
    <row r="1421" spans="1:14">
      <c r="A1421" s="43" t="s">
        <v>539</v>
      </c>
      <c r="B1421" s="188">
        <v>27018.799999999999</v>
      </c>
      <c r="C1421" s="188">
        <v>30861.4</v>
      </c>
      <c r="D1421" s="188">
        <v>33029.1</v>
      </c>
      <c r="E1421" s="188">
        <v>35744.300000000003</v>
      </c>
      <c r="F1421" s="188">
        <v>36404.1</v>
      </c>
      <c r="G1421" s="188">
        <v>37571.9</v>
      </c>
      <c r="N1421" s="43"/>
    </row>
    <row r="1422" spans="1:14">
      <c r="A1422" s="43" t="s">
        <v>540</v>
      </c>
      <c r="B1422" s="188">
        <v>7886.8</v>
      </c>
      <c r="C1422" s="188">
        <v>6408.1</v>
      </c>
      <c r="D1422" s="188">
        <v>4730.3999999999996</v>
      </c>
      <c r="E1422" s="188">
        <v>3579.9</v>
      </c>
      <c r="F1422" s="188">
        <v>3062</v>
      </c>
      <c r="G1422" s="188">
        <v>3088.1</v>
      </c>
      <c r="N1422" s="43"/>
    </row>
    <row r="1423" spans="1:14">
      <c r="A1423" s="43" t="s">
        <v>541</v>
      </c>
      <c r="B1423" s="188">
        <v>16753.400000000001</v>
      </c>
      <c r="C1423" s="188">
        <v>17138.099999999999</v>
      </c>
      <c r="D1423" s="188">
        <v>17589.8</v>
      </c>
      <c r="E1423" s="188">
        <v>19206.900000000001</v>
      </c>
      <c r="F1423" s="188">
        <v>23320.2</v>
      </c>
      <c r="G1423" s="188">
        <v>24710.1</v>
      </c>
      <c r="N1423" s="43"/>
    </row>
    <row r="1424" spans="1:14">
      <c r="A1424" s="43" t="s">
        <v>542</v>
      </c>
      <c r="B1424" s="188">
        <v>4934.8</v>
      </c>
      <c r="C1424" s="188">
        <v>5495</v>
      </c>
      <c r="D1424" s="188">
        <v>6069.7</v>
      </c>
      <c r="E1424" s="188">
        <v>6667.5</v>
      </c>
      <c r="F1424" s="188">
        <v>7409.3</v>
      </c>
      <c r="G1424" s="188">
        <v>8323.6</v>
      </c>
      <c r="N1424" s="43"/>
    </row>
    <row r="1425" spans="1:14">
      <c r="A1425" s="43" t="s">
        <v>543</v>
      </c>
      <c r="B1425" s="188">
        <v>955.6</v>
      </c>
      <c r="C1425" s="188">
        <v>1064.5</v>
      </c>
      <c r="D1425" s="188">
        <v>1073.2</v>
      </c>
      <c r="E1425" s="188">
        <v>1186</v>
      </c>
      <c r="F1425" s="188">
        <v>1391.3</v>
      </c>
      <c r="G1425" s="188">
        <v>1511.8</v>
      </c>
      <c r="N1425" s="43"/>
    </row>
    <row r="1426" spans="1:14">
      <c r="A1426" s="43" t="s">
        <v>544</v>
      </c>
      <c r="B1426" s="188">
        <v>5883.9</v>
      </c>
      <c r="C1426" s="188">
        <v>7094.1</v>
      </c>
      <c r="D1426" s="188">
        <v>8183.4</v>
      </c>
      <c r="E1426" s="188">
        <v>9530.7000000000007</v>
      </c>
      <c r="F1426" s="188">
        <v>10680.7</v>
      </c>
      <c r="G1426" s="188">
        <v>11678.3</v>
      </c>
      <c r="N1426" s="43"/>
    </row>
    <row r="1427" spans="1:14">
      <c r="A1427" s="43" t="s">
        <v>221</v>
      </c>
      <c r="B1427" s="188">
        <v>12480.7</v>
      </c>
      <c r="C1427" s="188">
        <v>14166.1</v>
      </c>
      <c r="D1427" s="188">
        <v>16018.8</v>
      </c>
      <c r="E1427" s="188">
        <v>17388.8</v>
      </c>
      <c r="F1427" s="188">
        <v>19053.3</v>
      </c>
      <c r="G1427" s="188">
        <v>21512.5</v>
      </c>
      <c r="N1427" s="43"/>
    </row>
    <row r="1428" spans="1:14">
      <c r="A1428" s="43" t="s">
        <v>222</v>
      </c>
      <c r="B1428" s="188">
        <v>5997.9</v>
      </c>
      <c r="C1428" s="188">
        <v>6977.7</v>
      </c>
      <c r="D1428" s="188">
        <v>7604.2</v>
      </c>
      <c r="E1428" s="188">
        <v>7902.3</v>
      </c>
      <c r="F1428" s="188">
        <v>8735.2000000000007</v>
      </c>
      <c r="G1428" s="188">
        <v>9953.7999999999993</v>
      </c>
      <c r="N1428" s="43"/>
    </row>
    <row r="1429" spans="1:14">
      <c r="A1429" s="43" t="s">
        <v>223</v>
      </c>
      <c r="B1429" s="188">
        <v>12614.7</v>
      </c>
      <c r="C1429" s="188">
        <v>12661.4</v>
      </c>
      <c r="D1429" s="188">
        <v>13497.2</v>
      </c>
      <c r="E1429" s="188">
        <v>14535.8</v>
      </c>
      <c r="F1429" s="188">
        <v>17729.8</v>
      </c>
      <c r="G1429" s="188">
        <v>18814.400000000001</v>
      </c>
      <c r="N1429" s="43"/>
    </row>
    <row r="1430" spans="1:14">
      <c r="A1430" s="43" t="s">
        <v>224</v>
      </c>
      <c r="B1430" s="188">
        <v>9989.2999999999993</v>
      </c>
      <c r="C1430" s="188">
        <v>10201.1</v>
      </c>
      <c r="D1430" s="188">
        <v>9868.7000000000007</v>
      </c>
      <c r="E1430" s="188">
        <v>11070.5</v>
      </c>
      <c r="F1430" s="188">
        <v>13305.4</v>
      </c>
      <c r="G1430" s="188">
        <v>14106.7</v>
      </c>
      <c r="N1430" s="43"/>
    </row>
    <row r="1431" spans="1:14">
      <c r="A1431" s="43" t="s">
        <v>545</v>
      </c>
      <c r="B1431" s="188">
        <v>63900.2</v>
      </c>
      <c r="C1431" s="188">
        <v>68506.100000000006</v>
      </c>
      <c r="D1431" s="188">
        <v>70426.600000000006</v>
      </c>
      <c r="E1431" s="188">
        <v>73515.899999999994</v>
      </c>
      <c r="F1431" s="188">
        <v>77070.100000000006</v>
      </c>
      <c r="G1431" s="188">
        <v>81209.899999999994</v>
      </c>
      <c r="N1431" s="43"/>
    </row>
    <row r="1432" spans="1:14">
      <c r="A1432" s="43" t="s">
        <v>546</v>
      </c>
      <c r="B1432" s="188">
        <v>38395.4</v>
      </c>
      <c r="C1432" s="188">
        <v>40921.5</v>
      </c>
      <c r="D1432" s="188">
        <v>42521</v>
      </c>
      <c r="E1432" s="188">
        <v>44807.4</v>
      </c>
      <c r="F1432" s="188">
        <v>49321.3</v>
      </c>
      <c r="G1432" s="188">
        <v>53411.3</v>
      </c>
      <c r="N1432" s="43"/>
    </row>
    <row r="1433" spans="1:14">
      <c r="A1433" s="43" t="s">
        <v>547</v>
      </c>
      <c r="B1433" s="188">
        <v>4562.3</v>
      </c>
      <c r="C1433" s="188">
        <v>4673.8</v>
      </c>
      <c r="D1433" s="188">
        <v>5558.4</v>
      </c>
      <c r="E1433" s="188">
        <v>6625</v>
      </c>
      <c r="F1433" s="188">
        <v>8538.2000000000007</v>
      </c>
      <c r="G1433" s="188">
        <v>9439.4</v>
      </c>
      <c r="N1433" s="43"/>
    </row>
    <row r="1434" spans="1:14">
      <c r="A1434" s="43" t="s">
        <v>548</v>
      </c>
      <c r="B1434" s="188">
        <v>949.6</v>
      </c>
      <c r="C1434" s="188">
        <v>866.6</v>
      </c>
      <c r="D1434" s="188">
        <v>928.8</v>
      </c>
      <c r="E1434" s="188">
        <v>1065</v>
      </c>
      <c r="F1434" s="188">
        <v>1270.3</v>
      </c>
      <c r="G1434" s="188">
        <v>1297.8</v>
      </c>
      <c r="N1434" s="43"/>
    </row>
    <row r="1435" spans="1:14">
      <c r="A1435" s="43" t="s">
        <v>549</v>
      </c>
      <c r="B1435" s="188">
        <v>807.4</v>
      </c>
      <c r="C1435" s="188">
        <v>1157.3</v>
      </c>
      <c r="D1435" s="188">
        <v>1176.3</v>
      </c>
      <c r="E1435" s="188">
        <v>1274.8</v>
      </c>
      <c r="F1435" s="188">
        <v>1504.8</v>
      </c>
      <c r="G1435" s="188">
        <v>1656.1</v>
      </c>
      <c r="N1435" s="43"/>
    </row>
    <row r="1436" spans="1:14">
      <c r="A1436" s="43" t="s">
        <v>550</v>
      </c>
      <c r="B1436" s="188">
        <v>221.4</v>
      </c>
      <c r="C1436" s="188">
        <v>231.8</v>
      </c>
      <c r="D1436" s="188">
        <v>242.2</v>
      </c>
      <c r="E1436" s="188">
        <v>267.8</v>
      </c>
      <c r="F1436" s="188">
        <v>324.89999999999998</v>
      </c>
      <c r="G1436" s="188">
        <v>345</v>
      </c>
      <c r="N1436" s="43"/>
    </row>
    <row r="1437" spans="1:14">
      <c r="A1437" s="43" t="s">
        <v>551</v>
      </c>
      <c r="B1437" s="188">
        <v>53.4</v>
      </c>
      <c r="C1437" s="188">
        <v>64</v>
      </c>
      <c r="D1437" s="188">
        <v>107.6</v>
      </c>
      <c r="E1437" s="188">
        <v>174.9</v>
      </c>
      <c r="F1437" s="188">
        <v>284.3</v>
      </c>
      <c r="G1437" s="188">
        <v>348.5</v>
      </c>
      <c r="N1437" s="43"/>
    </row>
    <row r="1438" spans="1:14">
      <c r="A1438" s="43" t="s">
        <v>317</v>
      </c>
      <c r="B1438" s="188">
        <v>1453.7</v>
      </c>
      <c r="C1438" s="188">
        <v>1826.9</v>
      </c>
      <c r="D1438" s="188">
        <v>2332.6</v>
      </c>
      <c r="E1438" s="188">
        <v>3014.4</v>
      </c>
      <c r="F1438" s="188">
        <v>3828.4</v>
      </c>
      <c r="G1438" s="188">
        <v>4782.3</v>
      </c>
      <c r="N1438" s="43"/>
    </row>
    <row r="1439" spans="1:14">
      <c r="A1439" s="43" t="s">
        <v>318</v>
      </c>
      <c r="B1439" s="188">
        <v>391.9</v>
      </c>
      <c r="C1439" s="188">
        <v>541.79999999999995</v>
      </c>
      <c r="D1439" s="188">
        <v>693.1</v>
      </c>
      <c r="E1439" s="188">
        <v>891.7</v>
      </c>
      <c r="F1439" s="188">
        <v>1132.0999999999999</v>
      </c>
      <c r="G1439" s="188">
        <v>1413.5</v>
      </c>
      <c r="N1439" s="43"/>
    </row>
    <row r="1440" spans="1:14">
      <c r="A1440" s="43" t="s">
        <v>552</v>
      </c>
      <c r="B1440" s="188">
        <v>46834.9</v>
      </c>
      <c r="C1440" s="188">
        <v>50283.6</v>
      </c>
      <c r="D1440" s="188">
        <v>53559.9</v>
      </c>
      <c r="E1440" s="188">
        <v>58120.800000000003</v>
      </c>
      <c r="F1440" s="188">
        <v>66204.2</v>
      </c>
      <c r="G1440" s="188">
        <v>72693.899999999994</v>
      </c>
      <c r="N1440" s="43"/>
    </row>
    <row r="1441" spans="1:14">
      <c r="A1441" s="43" t="s">
        <v>553</v>
      </c>
      <c r="B1441" s="188">
        <v>2337.4</v>
      </c>
      <c r="C1441" s="188">
        <v>4198</v>
      </c>
      <c r="D1441" s="188">
        <v>6011.1</v>
      </c>
      <c r="E1441" s="188">
        <v>7829.1</v>
      </c>
      <c r="F1441" s="188">
        <v>8927.9</v>
      </c>
      <c r="G1441" s="188">
        <v>10524.7</v>
      </c>
      <c r="N1441" s="43"/>
    </row>
    <row r="1442" spans="1:14">
      <c r="A1442" s="43" t="s">
        <v>554</v>
      </c>
      <c r="B1442" s="188">
        <v>1143.2</v>
      </c>
      <c r="C1442" s="188">
        <v>1300.4000000000001</v>
      </c>
      <c r="D1442" s="188">
        <v>1406.5</v>
      </c>
      <c r="E1442" s="188">
        <v>1614.2</v>
      </c>
      <c r="F1442" s="188">
        <v>2048.5</v>
      </c>
      <c r="G1442" s="188">
        <v>2165.1999999999998</v>
      </c>
      <c r="N1442" s="43"/>
    </row>
    <row r="1443" spans="1:14">
      <c r="A1443" s="43" t="s">
        <v>555</v>
      </c>
      <c r="B1443" s="188">
        <v>2142.1</v>
      </c>
      <c r="C1443" s="188">
        <v>2341.1999999999998</v>
      </c>
      <c r="D1443" s="188">
        <v>2666.1</v>
      </c>
      <c r="E1443" s="188">
        <v>3068.8</v>
      </c>
      <c r="F1443" s="188">
        <v>3613</v>
      </c>
      <c r="G1443" s="188">
        <v>3818.2</v>
      </c>
      <c r="N1443" s="43"/>
    </row>
    <row r="1444" spans="1:14">
      <c r="A1444" s="43" t="s">
        <v>556</v>
      </c>
      <c r="B1444" s="188">
        <v>826</v>
      </c>
      <c r="C1444" s="188">
        <v>932.1</v>
      </c>
      <c r="D1444" s="188">
        <v>1109.5</v>
      </c>
      <c r="E1444" s="188">
        <v>1191.2</v>
      </c>
      <c r="F1444" s="188">
        <v>1475.2</v>
      </c>
      <c r="G1444" s="188">
        <v>1588.9</v>
      </c>
      <c r="N1444" s="43"/>
    </row>
    <row r="1445" spans="1:14">
      <c r="A1445" s="43" t="s">
        <v>621</v>
      </c>
      <c r="B1445" s="188" t="s">
        <v>143</v>
      </c>
      <c r="C1445" s="188" t="s">
        <v>144</v>
      </c>
      <c r="D1445" s="188" t="s">
        <v>144</v>
      </c>
      <c r="E1445" s="188" t="s">
        <v>144</v>
      </c>
      <c r="F1445" s="188" t="s">
        <v>144</v>
      </c>
      <c r="G1445" s="188" t="s">
        <v>144</v>
      </c>
      <c r="H1445" s="188" t="s">
        <v>225</v>
      </c>
      <c r="N1445" s="43"/>
    </row>
    <row r="1446" spans="1:14">
      <c r="A1446" s="43" t="s">
        <v>618</v>
      </c>
      <c r="B1446" s="188" t="s">
        <v>619</v>
      </c>
      <c r="K1446" s="188" t="s">
        <v>649</v>
      </c>
      <c r="N1446" s="43"/>
    </row>
    <row r="1447" spans="1:14">
      <c r="A1447" s="43" t="s">
        <v>526</v>
      </c>
      <c r="N1447" s="43"/>
    </row>
    <row r="1449" spans="1:14">
      <c r="A1449" s="43" t="s">
        <v>209</v>
      </c>
      <c r="N1449" s="43"/>
    </row>
    <row r="1450" spans="1:14">
      <c r="A1450" s="43" t="s">
        <v>621</v>
      </c>
      <c r="B1450" s="188" t="s">
        <v>143</v>
      </c>
      <c r="C1450" s="188" t="s">
        <v>144</v>
      </c>
      <c r="D1450" s="188" t="s">
        <v>144</v>
      </c>
      <c r="E1450" s="188" t="s">
        <v>144</v>
      </c>
      <c r="F1450" s="188" t="s">
        <v>144</v>
      </c>
      <c r="G1450" s="188" t="s">
        <v>144</v>
      </c>
      <c r="H1450" s="188" t="s">
        <v>225</v>
      </c>
      <c r="N1450" s="43"/>
    </row>
    <row r="1451" spans="1:14">
      <c r="A1451" s="43" t="s">
        <v>237</v>
      </c>
      <c r="D1451" s="188" t="s">
        <v>146</v>
      </c>
      <c r="E1451" s="188" t="s">
        <v>147</v>
      </c>
      <c r="N1451" s="43"/>
    </row>
    <row r="1452" spans="1:14">
      <c r="B1452" s="188" t="s">
        <v>143</v>
      </c>
      <c r="C1452" s="188" t="s">
        <v>144</v>
      </c>
      <c r="D1452" s="188" t="s">
        <v>144</v>
      </c>
      <c r="E1452" s="188" t="s">
        <v>144</v>
      </c>
      <c r="F1452" s="188" t="s">
        <v>144</v>
      </c>
      <c r="G1452" s="188" t="s">
        <v>144</v>
      </c>
    </row>
    <row r="1453" spans="1:14">
      <c r="B1453" s="188">
        <v>2015</v>
      </c>
      <c r="C1453" s="188">
        <v>2025</v>
      </c>
      <c r="D1453" s="188">
        <v>2035</v>
      </c>
      <c r="E1453" s="188">
        <v>2045</v>
      </c>
      <c r="F1453" s="188">
        <v>2055</v>
      </c>
      <c r="G1453" s="188">
        <v>2065</v>
      </c>
    </row>
    <row r="1454" spans="1:14">
      <c r="A1454" s="43" t="s">
        <v>622</v>
      </c>
      <c r="B1454" s="188" t="s">
        <v>143</v>
      </c>
      <c r="C1454" s="188" t="s">
        <v>148</v>
      </c>
      <c r="D1454" s="188" t="s">
        <v>148</v>
      </c>
      <c r="E1454" s="188" t="s">
        <v>148</v>
      </c>
      <c r="F1454" s="188" t="s">
        <v>148</v>
      </c>
      <c r="G1454" s="188" t="s">
        <v>148</v>
      </c>
      <c r="N1454" s="43"/>
    </row>
    <row r="1455" spans="1:14">
      <c r="A1455" s="43" t="s">
        <v>536</v>
      </c>
      <c r="B1455" s="188">
        <v>11972.1</v>
      </c>
      <c r="C1455" s="188">
        <v>12831.2</v>
      </c>
      <c r="D1455" s="188">
        <v>13302.1</v>
      </c>
      <c r="E1455" s="188">
        <v>13631.7</v>
      </c>
      <c r="F1455" s="188">
        <v>14702.2</v>
      </c>
      <c r="G1455" s="188">
        <v>16203.8</v>
      </c>
      <c r="N1455" s="43"/>
    </row>
    <row r="1456" spans="1:14">
      <c r="A1456" s="43" t="s">
        <v>537</v>
      </c>
      <c r="B1456" s="188">
        <v>7239.5</v>
      </c>
      <c r="C1456" s="188">
        <v>7886.3</v>
      </c>
      <c r="D1456" s="188">
        <v>8538.7000000000007</v>
      </c>
      <c r="E1456" s="188">
        <v>8900.9</v>
      </c>
      <c r="F1456" s="188">
        <v>9705.6</v>
      </c>
      <c r="G1456" s="188">
        <v>10883.4</v>
      </c>
      <c r="N1456" s="43"/>
    </row>
    <row r="1457" spans="1:14">
      <c r="A1457" s="43" t="s">
        <v>538</v>
      </c>
      <c r="B1457" s="188">
        <v>908.5</v>
      </c>
      <c r="C1457" s="188">
        <v>739</v>
      </c>
      <c r="D1457" s="188">
        <v>588.79999999999995</v>
      </c>
      <c r="E1457" s="188">
        <v>485.3</v>
      </c>
      <c r="F1457" s="188">
        <v>383.9</v>
      </c>
      <c r="G1457" s="188">
        <v>310.3</v>
      </c>
      <c r="N1457" s="43"/>
    </row>
    <row r="1458" spans="1:14">
      <c r="A1458" s="43" t="s">
        <v>539</v>
      </c>
      <c r="B1458" s="188">
        <v>1179.3</v>
      </c>
      <c r="C1458" s="188">
        <v>1476.8</v>
      </c>
      <c r="D1458" s="188">
        <v>1632.1</v>
      </c>
      <c r="E1458" s="188">
        <v>1823.4</v>
      </c>
      <c r="F1458" s="188">
        <v>2082.9</v>
      </c>
      <c r="G1458" s="188">
        <v>2363.1999999999998</v>
      </c>
      <c r="N1458" s="43"/>
    </row>
    <row r="1459" spans="1:14">
      <c r="A1459" s="43" t="s">
        <v>540</v>
      </c>
      <c r="B1459" s="188">
        <v>601.70000000000005</v>
      </c>
      <c r="C1459" s="188">
        <v>491.7</v>
      </c>
      <c r="D1459" s="188">
        <v>360.9</v>
      </c>
      <c r="E1459" s="188">
        <v>239.7</v>
      </c>
      <c r="F1459" s="188">
        <v>209.6</v>
      </c>
      <c r="G1459" s="188">
        <v>208.2</v>
      </c>
      <c r="N1459" s="43"/>
    </row>
    <row r="1460" spans="1:14">
      <c r="A1460" s="43" t="s">
        <v>541</v>
      </c>
      <c r="B1460" s="188">
        <v>852.7</v>
      </c>
      <c r="C1460" s="188">
        <v>949.7</v>
      </c>
      <c r="D1460" s="188">
        <v>900.8</v>
      </c>
      <c r="E1460" s="188">
        <v>859.6</v>
      </c>
      <c r="F1460" s="188">
        <v>863.6</v>
      </c>
      <c r="G1460" s="188">
        <v>893.7</v>
      </c>
      <c r="N1460" s="43"/>
    </row>
    <row r="1461" spans="1:14">
      <c r="A1461" s="43" t="s">
        <v>542</v>
      </c>
      <c r="B1461" s="188">
        <v>994.2</v>
      </c>
      <c r="C1461" s="188">
        <v>1022.1</v>
      </c>
      <c r="D1461" s="188">
        <v>1055</v>
      </c>
      <c r="E1461" s="188">
        <v>1087.5999999999999</v>
      </c>
      <c r="F1461" s="188">
        <v>1185.5</v>
      </c>
      <c r="G1461" s="188">
        <v>1271.7</v>
      </c>
      <c r="N1461" s="43"/>
    </row>
    <row r="1462" spans="1:14">
      <c r="A1462" s="43" t="s">
        <v>543</v>
      </c>
      <c r="B1462" s="188">
        <v>196.2</v>
      </c>
      <c r="C1462" s="188">
        <v>265.60000000000002</v>
      </c>
      <c r="D1462" s="188">
        <v>225.7</v>
      </c>
      <c r="E1462" s="188">
        <v>235.2</v>
      </c>
      <c r="F1462" s="188">
        <v>271.10000000000002</v>
      </c>
      <c r="G1462" s="188">
        <v>273.2</v>
      </c>
      <c r="N1462" s="43"/>
    </row>
    <row r="1463" spans="1:14">
      <c r="A1463" s="43" t="s">
        <v>544</v>
      </c>
      <c r="B1463" s="188">
        <v>10386</v>
      </c>
      <c r="C1463" s="188">
        <v>12150.8</v>
      </c>
      <c r="D1463" s="188">
        <v>13688.6</v>
      </c>
      <c r="E1463" s="188">
        <v>16068.7</v>
      </c>
      <c r="F1463" s="188">
        <v>17595.7</v>
      </c>
      <c r="G1463" s="188">
        <v>18872.8</v>
      </c>
      <c r="N1463" s="43"/>
    </row>
    <row r="1464" spans="1:14">
      <c r="A1464" s="43" t="s">
        <v>221</v>
      </c>
      <c r="B1464" s="188">
        <v>6901.7</v>
      </c>
      <c r="C1464" s="188">
        <v>7317.1</v>
      </c>
      <c r="D1464" s="188">
        <v>7904.6</v>
      </c>
      <c r="E1464" s="188">
        <v>8286.7000000000007</v>
      </c>
      <c r="F1464" s="188">
        <v>9072.2000000000007</v>
      </c>
      <c r="G1464" s="188">
        <v>10206.9</v>
      </c>
      <c r="N1464" s="43"/>
    </row>
    <row r="1465" spans="1:14">
      <c r="A1465" s="43" t="s">
        <v>222</v>
      </c>
      <c r="B1465" s="188">
        <v>1599.5</v>
      </c>
      <c r="C1465" s="188">
        <v>1969</v>
      </c>
      <c r="D1465" s="188">
        <v>2069.1</v>
      </c>
      <c r="E1465" s="188">
        <v>1963.3</v>
      </c>
      <c r="F1465" s="188">
        <v>2039.1</v>
      </c>
      <c r="G1465" s="188">
        <v>2187.6</v>
      </c>
      <c r="N1465" s="43"/>
    </row>
    <row r="1466" spans="1:14">
      <c r="A1466" s="43" t="s">
        <v>223</v>
      </c>
      <c r="B1466" s="188">
        <v>618.20000000000005</v>
      </c>
      <c r="C1466" s="188">
        <v>706</v>
      </c>
      <c r="D1466" s="188">
        <v>691.7</v>
      </c>
      <c r="E1466" s="188">
        <v>674.4</v>
      </c>
      <c r="F1466" s="188">
        <v>677.9</v>
      </c>
      <c r="G1466" s="188">
        <v>737.4</v>
      </c>
      <c r="N1466" s="43"/>
    </row>
    <row r="1467" spans="1:14">
      <c r="A1467" s="43" t="s">
        <v>224</v>
      </c>
      <c r="B1467" s="188">
        <v>588.4</v>
      </c>
      <c r="C1467" s="188">
        <v>627.5</v>
      </c>
      <c r="D1467" s="188">
        <v>561.29999999999995</v>
      </c>
      <c r="E1467" s="188">
        <v>502.3</v>
      </c>
      <c r="F1467" s="188">
        <v>494.5</v>
      </c>
      <c r="G1467" s="188">
        <v>479.9</v>
      </c>
      <c r="N1467" s="43"/>
    </row>
    <row r="1468" spans="1:14">
      <c r="A1468" s="43" t="s">
        <v>545</v>
      </c>
      <c r="B1468" s="188">
        <v>10057.9</v>
      </c>
      <c r="C1468" s="188">
        <v>10386.200000000001</v>
      </c>
      <c r="D1468" s="188">
        <v>10216</v>
      </c>
      <c r="E1468" s="188">
        <v>9744.6</v>
      </c>
      <c r="F1468" s="188">
        <v>9836.7999999999993</v>
      </c>
      <c r="G1468" s="188">
        <v>10232.1</v>
      </c>
      <c r="N1468" s="43"/>
    </row>
    <row r="1469" spans="1:14">
      <c r="A1469" s="43" t="s">
        <v>546</v>
      </c>
      <c r="B1469" s="188">
        <v>8492.2999999999993</v>
      </c>
      <c r="C1469" s="188">
        <v>8814.5</v>
      </c>
      <c r="D1469" s="188">
        <v>8534</v>
      </c>
      <c r="E1469" s="188">
        <v>7933.4</v>
      </c>
      <c r="F1469" s="188">
        <v>8007</v>
      </c>
      <c r="G1469" s="188">
        <v>8340.5</v>
      </c>
      <c r="N1469" s="43"/>
    </row>
    <row r="1470" spans="1:14">
      <c r="A1470" s="43" t="s">
        <v>547</v>
      </c>
      <c r="B1470" s="188">
        <v>4.3</v>
      </c>
      <c r="C1470" s="188">
        <v>20.2</v>
      </c>
      <c r="D1470" s="188">
        <v>44.5</v>
      </c>
      <c r="E1470" s="188">
        <v>59.9</v>
      </c>
      <c r="F1470" s="188">
        <v>109.5</v>
      </c>
      <c r="G1470" s="188">
        <v>160.1</v>
      </c>
      <c r="N1470" s="43"/>
    </row>
    <row r="1471" spans="1:14">
      <c r="A1471" s="43" t="s">
        <v>548</v>
      </c>
      <c r="B1471" s="188">
        <v>18.5</v>
      </c>
      <c r="C1471" s="188">
        <v>21.2</v>
      </c>
      <c r="D1471" s="188">
        <v>23.7</v>
      </c>
      <c r="E1471" s="188">
        <v>23.1</v>
      </c>
      <c r="F1471" s="188">
        <v>33.200000000000003</v>
      </c>
      <c r="G1471" s="188">
        <v>44.4</v>
      </c>
      <c r="N1471" s="43"/>
    </row>
    <row r="1472" spans="1:14">
      <c r="A1472" s="43" t="s">
        <v>549</v>
      </c>
      <c r="B1472" s="188">
        <v>43.7</v>
      </c>
      <c r="C1472" s="188">
        <v>58.3</v>
      </c>
      <c r="D1472" s="188">
        <v>50.6</v>
      </c>
      <c r="E1472" s="188">
        <v>46.5</v>
      </c>
      <c r="F1472" s="188">
        <v>47.1</v>
      </c>
      <c r="G1472" s="188">
        <v>50</v>
      </c>
      <c r="N1472" s="43"/>
    </row>
    <row r="1473" spans="1:14">
      <c r="A1473" s="43" t="s">
        <v>550</v>
      </c>
      <c r="B1473" s="188">
        <v>10.199999999999999</v>
      </c>
      <c r="C1473" s="188">
        <v>11</v>
      </c>
      <c r="D1473" s="188">
        <v>9.5</v>
      </c>
      <c r="E1473" s="188">
        <v>8.8000000000000007</v>
      </c>
      <c r="F1473" s="188">
        <v>8.9</v>
      </c>
      <c r="G1473" s="188">
        <v>9.4</v>
      </c>
      <c r="N1473" s="43"/>
    </row>
    <row r="1474" spans="1:14">
      <c r="A1474" s="43" t="s">
        <v>551</v>
      </c>
      <c r="B1474" s="188">
        <v>0</v>
      </c>
      <c r="C1474" s="188">
        <v>0</v>
      </c>
      <c r="D1474" s="188">
        <v>0.9</v>
      </c>
      <c r="E1474" s="188">
        <v>1</v>
      </c>
      <c r="F1474" s="188">
        <v>6.5</v>
      </c>
      <c r="G1474" s="188">
        <v>8.9</v>
      </c>
      <c r="N1474" s="43"/>
    </row>
    <row r="1475" spans="1:14">
      <c r="A1475" s="43" t="s">
        <v>317</v>
      </c>
      <c r="B1475" s="188">
        <v>1444.6</v>
      </c>
      <c r="C1475" s="188">
        <v>1798.9</v>
      </c>
      <c r="D1475" s="188">
        <v>2274.9</v>
      </c>
      <c r="E1475" s="188">
        <v>2888.7</v>
      </c>
      <c r="F1475" s="188">
        <v>3589.8</v>
      </c>
      <c r="G1475" s="188">
        <v>4383.5</v>
      </c>
      <c r="N1475" s="43"/>
    </row>
    <row r="1476" spans="1:14">
      <c r="A1476" s="43" t="s">
        <v>318</v>
      </c>
      <c r="B1476" s="188">
        <v>392.7</v>
      </c>
      <c r="C1476" s="188">
        <v>535.29999999999995</v>
      </c>
      <c r="D1476" s="188">
        <v>681.8</v>
      </c>
      <c r="E1476" s="188">
        <v>859.2</v>
      </c>
      <c r="F1476" s="188">
        <v>1070.4000000000001</v>
      </c>
      <c r="G1476" s="188">
        <v>1315.3</v>
      </c>
      <c r="N1476" s="43"/>
    </row>
    <row r="1477" spans="1:14">
      <c r="A1477" s="43" t="s">
        <v>552</v>
      </c>
      <c r="B1477" s="188">
        <v>10406.4</v>
      </c>
      <c r="C1477" s="188">
        <v>11259.5</v>
      </c>
      <c r="D1477" s="188">
        <v>11620.1</v>
      </c>
      <c r="E1477" s="188">
        <v>11820.5</v>
      </c>
      <c r="F1477" s="188">
        <v>12872.3</v>
      </c>
      <c r="G1477" s="188">
        <v>14312.2</v>
      </c>
      <c r="N1477" s="43"/>
    </row>
    <row r="1478" spans="1:14">
      <c r="A1478" s="43" t="s">
        <v>553</v>
      </c>
      <c r="B1478" s="188">
        <v>135.9</v>
      </c>
      <c r="C1478" s="188">
        <v>249.7</v>
      </c>
      <c r="D1478" s="188">
        <v>309.3</v>
      </c>
      <c r="E1478" s="188">
        <v>367.2</v>
      </c>
      <c r="F1478" s="188">
        <v>505</v>
      </c>
      <c r="G1478" s="188">
        <v>635.6</v>
      </c>
      <c r="N1478" s="43"/>
    </row>
    <row r="1479" spans="1:14">
      <c r="A1479" s="43" t="s">
        <v>554</v>
      </c>
      <c r="B1479" s="188">
        <v>103.1</v>
      </c>
      <c r="C1479" s="188">
        <v>150.4</v>
      </c>
      <c r="D1479" s="188">
        <v>176.3</v>
      </c>
      <c r="E1479" s="188">
        <v>209.1</v>
      </c>
      <c r="F1479" s="188">
        <v>215.2</v>
      </c>
      <c r="G1479" s="188">
        <v>264.7</v>
      </c>
      <c r="N1479" s="43"/>
    </row>
    <row r="1480" spans="1:14">
      <c r="A1480" s="43" t="s">
        <v>555</v>
      </c>
      <c r="B1480" s="188">
        <v>147.30000000000001</v>
      </c>
      <c r="C1480" s="188">
        <v>214.7</v>
      </c>
      <c r="D1480" s="188">
        <v>200.9</v>
      </c>
      <c r="E1480" s="188">
        <v>198.7</v>
      </c>
      <c r="F1480" s="188">
        <v>240.9</v>
      </c>
      <c r="G1480" s="188">
        <v>356.5</v>
      </c>
      <c r="N1480" s="43"/>
    </row>
    <row r="1481" spans="1:14">
      <c r="A1481" s="43" t="s">
        <v>556</v>
      </c>
      <c r="B1481" s="188">
        <v>221.4</v>
      </c>
      <c r="C1481" s="188">
        <v>312.5</v>
      </c>
      <c r="D1481" s="188">
        <v>318.7</v>
      </c>
      <c r="E1481" s="188">
        <v>324.8</v>
      </c>
      <c r="F1481" s="188">
        <v>477.5</v>
      </c>
      <c r="G1481" s="188">
        <v>486.5</v>
      </c>
      <c r="N1481" s="43"/>
    </row>
    <row r="1482" spans="1:14">
      <c r="A1482" s="43" t="s">
        <v>621</v>
      </c>
      <c r="B1482" s="188" t="s">
        <v>143</v>
      </c>
      <c r="C1482" s="188" t="s">
        <v>144</v>
      </c>
      <c r="D1482" s="188" t="s">
        <v>144</v>
      </c>
      <c r="E1482" s="188" t="s">
        <v>144</v>
      </c>
      <c r="F1482" s="188" t="s">
        <v>144</v>
      </c>
      <c r="G1482" s="188" t="s">
        <v>144</v>
      </c>
      <c r="H1482" s="188" t="s">
        <v>225</v>
      </c>
      <c r="N1482" s="43"/>
    </row>
    <row r="1483" spans="1:14">
      <c r="A1483" s="43" t="s">
        <v>618</v>
      </c>
      <c r="B1483" s="188" t="s">
        <v>619</v>
      </c>
      <c r="K1483" s="188" t="s">
        <v>650</v>
      </c>
      <c r="N1483" s="43"/>
    </row>
    <row r="1484" spans="1:14">
      <c r="A1484" s="43" t="s">
        <v>526</v>
      </c>
      <c r="N1484" s="43"/>
    </row>
    <row r="1486" spans="1:14">
      <c r="A1486" s="43" t="s">
        <v>210</v>
      </c>
      <c r="N1486" s="43"/>
    </row>
    <row r="1487" spans="1:14">
      <c r="A1487" s="43" t="s">
        <v>621</v>
      </c>
      <c r="B1487" s="188" t="s">
        <v>143</v>
      </c>
      <c r="C1487" s="188" t="s">
        <v>144</v>
      </c>
      <c r="D1487" s="188" t="s">
        <v>144</v>
      </c>
      <c r="E1487" s="188" t="s">
        <v>144</v>
      </c>
      <c r="F1487" s="188" t="s">
        <v>144</v>
      </c>
      <c r="G1487" s="188" t="s">
        <v>144</v>
      </c>
      <c r="H1487" s="188" t="s">
        <v>225</v>
      </c>
      <c r="N1487" s="43"/>
    </row>
    <row r="1488" spans="1:14">
      <c r="A1488" s="43" t="s">
        <v>237</v>
      </c>
      <c r="D1488" s="188" t="s">
        <v>146</v>
      </c>
      <c r="E1488" s="188" t="s">
        <v>147</v>
      </c>
      <c r="N1488" s="43"/>
    </row>
    <row r="1489" spans="1:14">
      <c r="B1489" s="188" t="s">
        <v>143</v>
      </c>
      <c r="C1489" s="188" t="s">
        <v>144</v>
      </c>
      <c r="D1489" s="188" t="s">
        <v>144</v>
      </c>
      <c r="E1489" s="188" t="s">
        <v>144</v>
      </c>
      <c r="F1489" s="188" t="s">
        <v>144</v>
      </c>
      <c r="G1489" s="188" t="s">
        <v>144</v>
      </c>
    </row>
    <row r="1490" spans="1:14">
      <c r="B1490" s="188">
        <v>2015</v>
      </c>
      <c r="C1490" s="188">
        <v>2025</v>
      </c>
      <c r="D1490" s="188">
        <v>2035</v>
      </c>
      <c r="E1490" s="188">
        <v>2045</v>
      </c>
      <c r="F1490" s="188">
        <v>2055</v>
      </c>
      <c r="G1490" s="188">
        <v>2065</v>
      </c>
    </row>
    <row r="1491" spans="1:14">
      <c r="A1491" s="43" t="s">
        <v>622</v>
      </c>
      <c r="B1491" s="188" t="s">
        <v>143</v>
      </c>
      <c r="C1491" s="188" t="s">
        <v>148</v>
      </c>
      <c r="D1491" s="188" t="s">
        <v>148</v>
      </c>
      <c r="E1491" s="188" t="s">
        <v>148</v>
      </c>
      <c r="F1491" s="188" t="s">
        <v>148</v>
      </c>
      <c r="G1491" s="188" t="s">
        <v>148</v>
      </c>
      <c r="N1491" s="43"/>
    </row>
    <row r="1492" spans="1:14">
      <c r="A1492" s="43" t="s">
        <v>536</v>
      </c>
      <c r="B1492" s="188">
        <v>28068.3</v>
      </c>
      <c r="C1492" s="188">
        <v>30256</v>
      </c>
      <c r="D1492" s="188">
        <v>31008.5</v>
      </c>
      <c r="E1492" s="188">
        <v>31717</v>
      </c>
      <c r="F1492" s="188">
        <v>34227.800000000003</v>
      </c>
      <c r="G1492" s="188">
        <v>37655.300000000003</v>
      </c>
      <c r="N1492" s="43"/>
    </row>
    <row r="1493" spans="1:14">
      <c r="A1493" s="43" t="s">
        <v>537</v>
      </c>
      <c r="B1493" s="188">
        <v>14394.6</v>
      </c>
      <c r="C1493" s="188">
        <v>15744.8</v>
      </c>
      <c r="D1493" s="188">
        <v>17274.7</v>
      </c>
      <c r="E1493" s="188">
        <v>18286.2</v>
      </c>
      <c r="F1493" s="188">
        <v>19816.900000000001</v>
      </c>
      <c r="G1493" s="188">
        <v>22232.3</v>
      </c>
      <c r="N1493" s="43"/>
    </row>
    <row r="1494" spans="1:14">
      <c r="A1494" s="43" t="s">
        <v>538</v>
      </c>
      <c r="B1494" s="188">
        <v>19.8</v>
      </c>
      <c r="C1494" s="188">
        <v>9</v>
      </c>
      <c r="D1494" s="188">
        <v>7.9</v>
      </c>
      <c r="E1494" s="188">
        <v>12.6</v>
      </c>
      <c r="F1494" s="188">
        <v>4.0999999999999996</v>
      </c>
      <c r="G1494" s="188">
        <v>3.4</v>
      </c>
      <c r="N1494" s="43"/>
    </row>
    <row r="1495" spans="1:14">
      <c r="A1495" s="43" t="s">
        <v>539</v>
      </c>
      <c r="B1495" s="188">
        <v>4258.3</v>
      </c>
      <c r="C1495" s="188">
        <v>4697.2</v>
      </c>
      <c r="D1495" s="188">
        <v>5093.2</v>
      </c>
      <c r="E1495" s="188">
        <v>5425.2</v>
      </c>
      <c r="F1495" s="188">
        <v>6071.2</v>
      </c>
      <c r="G1495" s="188">
        <v>6597.5</v>
      </c>
      <c r="N1495" s="43"/>
    </row>
    <row r="1496" spans="1:14">
      <c r="A1496" s="43" t="s">
        <v>540</v>
      </c>
      <c r="B1496" s="188">
        <v>2466.8000000000002</v>
      </c>
      <c r="C1496" s="188">
        <v>1927.1</v>
      </c>
      <c r="D1496" s="188">
        <v>1316.1</v>
      </c>
      <c r="E1496" s="188">
        <v>872.2</v>
      </c>
      <c r="F1496" s="188">
        <v>629.9</v>
      </c>
      <c r="G1496" s="188">
        <v>577.9</v>
      </c>
      <c r="N1496" s="43"/>
    </row>
    <row r="1497" spans="1:14">
      <c r="A1497" s="43" t="s">
        <v>541</v>
      </c>
      <c r="B1497" s="188">
        <v>3235.5</v>
      </c>
      <c r="C1497" s="188">
        <v>4063.7</v>
      </c>
      <c r="D1497" s="188">
        <v>3310.1</v>
      </c>
      <c r="E1497" s="188">
        <v>3094.8</v>
      </c>
      <c r="F1497" s="188">
        <v>3361.4</v>
      </c>
      <c r="G1497" s="188">
        <v>3511.4</v>
      </c>
      <c r="N1497" s="43"/>
    </row>
    <row r="1498" spans="1:14">
      <c r="A1498" s="43" t="s">
        <v>542</v>
      </c>
      <c r="B1498" s="188">
        <v>2967.7</v>
      </c>
      <c r="C1498" s="188">
        <v>2966.4</v>
      </c>
      <c r="D1498" s="188">
        <v>3191.8</v>
      </c>
      <c r="E1498" s="188">
        <v>3085.1</v>
      </c>
      <c r="F1498" s="188">
        <v>3420.3</v>
      </c>
      <c r="G1498" s="188">
        <v>3759.7</v>
      </c>
      <c r="N1498" s="43"/>
    </row>
    <row r="1499" spans="1:14">
      <c r="A1499" s="43" t="s">
        <v>543</v>
      </c>
      <c r="B1499" s="188">
        <v>725.6</v>
      </c>
      <c r="C1499" s="188">
        <v>847.6</v>
      </c>
      <c r="D1499" s="188">
        <v>814.6</v>
      </c>
      <c r="E1499" s="188">
        <v>940.9</v>
      </c>
      <c r="F1499" s="188">
        <v>924.1</v>
      </c>
      <c r="G1499" s="188">
        <v>973.1</v>
      </c>
      <c r="N1499" s="43"/>
    </row>
    <row r="1500" spans="1:14">
      <c r="A1500" s="43" t="s">
        <v>544</v>
      </c>
      <c r="B1500" s="188">
        <v>6853.5</v>
      </c>
      <c r="C1500" s="188">
        <v>8440.2999999999993</v>
      </c>
      <c r="D1500" s="188">
        <v>9323.2999999999993</v>
      </c>
      <c r="E1500" s="188">
        <v>9997.7999999999993</v>
      </c>
      <c r="F1500" s="188">
        <v>11388.5</v>
      </c>
      <c r="G1500" s="188">
        <v>12606.4</v>
      </c>
      <c r="N1500" s="43"/>
    </row>
    <row r="1501" spans="1:14">
      <c r="A1501" s="43" t="s">
        <v>221</v>
      </c>
      <c r="B1501" s="188">
        <v>12907.4</v>
      </c>
      <c r="C1501" s="188">
        <v>13914.1</v>
      </c>
      <c r="D1501" s="188">
        <v>15153.5</v>
      </c>
      <c r="E1501" s="188">
        <v>16105.1</v>
      </c>
      <c r="F1501" s="188">
        <v>17456.7</v>
      </c>
      <c r="G1501" s="188">
        <v>19557.900000000001</v>
      </c>
      <c r="N1501" s="43"/>
    </row>
    <row r="1502" spans="1:14">
      <c r="A1502" s="43" t="s">
        <v>222</v>
      </c>
      <c r="B1502" s="188">
        <v>4545.8999999999996</v>
      </c>
      <c r="C1502" s="188">
        <v>5192.7</v>
      </c>
      <c r="D1502" s="188">
        <v>5857.8</v>
      </c>
      <c r="E1502" s="188">
        <v>5902.8</v>
      </c>
      <c r="F1502" s="188">
        <v>6448.6</v>
      </c>
      <c r="G1502" s="188">
        <v>7289.7</v>
      </c>
      <c r="N1502" s="43"/>
    </row>
    <row r="1503" spans="1:14">
      <c r="A1503" s="43" t="s">
        <v>223</v>
      </c>
      <c r="B1503" s="188">
        <v>2338.5</v>
      </c>
      <c r="C1503" s="188">
        <v>3057.4</v>
      </c>
      <c r="D1503" s="188">
        <v>2500.9</v>
      </c>
      <c r="E1503" s="188">
        <v>2345.4</v>
      </c>
      <c r="F1503" s="188">
        <v>2524.8000000000002</v>
      </c>
      <c r="G1503" s="188">
        <v>2650.8</v>
      </c>
      <c r="N1503" s="43"/>
    </row>
    <row r="1504" spans="1:14">
      <c r="A1504" s="43" t="s">
        <v>224</v>
      </c>
      <c r="B1504" s="188">
        <v>2040.4</v>
      </c>
      <c r="C1504" s="188">
        <v>2510.1</v>
      </c>
      <c r="D1504" s="188">
        <v>1997.8</v>
      </c>
      <c r="E1504" s="188">
        <v>1782</v>
      </c>
      <c r="F1504" s="188">
        <v>2077.8000000000002</v>
      </c>
      <c r="G1504" s="188">
        <v>2049.9</v>
      </c>
      <c r="N1504" s="43"/>
    </row>
    <row r="1505" spans="1:14">
      <c r="A1505" s="43" t="s">
        <v>545</v>
      </c>
      <c r="B1505" s="188">
        <v>25792.799999999999</v>
      </c>
      <c r="C1505" s="188">
        <v>27191.1</v>
      </c>
      <c r="D1505" s="188">
        <v>27345</v>
      </c>
      <c r="E1505" s="188">
        <v>27273.200000000001</v>
      </c>
      <c r="F1505" s="188">
        <v>28668.3</v>
      </c>
      <c r="G1505" s="188">
        <v>30916</v>
      </c>
      <c r="N1505" s="43"/>
    </row>
    <row r="1506" spans="1:14">
      <c r="A1506" s="43" t="s">
        <v>546</v>
      </c>
      <c r="B1506" s="188">
        <v>20487.2</v>
      </c>
      <c r="C1506" s="188">
        <v>22086.400000000001</v>
      </c>
      <c r="D1506" s="188">
        <v>22159.4</v>
      </c>
      <c r="E1506" s="188">
        <v>22105.599999999999</v>
      </c>
      <c r="F1506" s="188">
        <v>23314.7</v>
      </c>
      <c r="G1506" s="188">
        <v>25459.3</v>
      </c>
      <c r="N1506" s="43"/>
    </row>
    <row r="1507" spans="1:14">
      <c r="A1507" s="43" t="s">
        <v>547</v>
      </c>
      <c r="B1507" s="188">
        <v>160.30000000000001</v>
      </c>
      <c r="C1507" s="188">
        <v>298.89999999999998</v>
      </c>
      <c r="D1507" s="188">
        <v>355.9</v>
      </c>
      <c r="E1507" s="188">
        <v>361.5</v>
      </c>
      <c r="F1507" s="188">
        <v>489</v>
      </c>
      <c r="G1507" s="188">
        <v>629.9</v>
      </c>
      <c r="N1507" s="43"/>
    </row>
    <row r="1508" spans="1:14">
      <c r="A1508" s="43" t="s">
        <v>548</v>
      </c>
      <c r="B1508" s="188">
        <v>63.9</v>
      </c>
      <c r="C1508" s="188">
        <v>89</v>
      </c>
      <c r="D1508" s="188">
        <v>84.6</v>
      </c>
      <c r="E1508" s="188">
        <v>79</v>
      </c>
      <c r="F1508" s="188">
        <v>89.9</v>
      </c>
      <c r="G1508" s="188">
        <v>98</v>
      </c>
      <c r="N1508" s="43"/>
    </row>
    <row r="1509" spans="1:14">
      <c r="A1509" s="43" t="s">
        <v>549</v>
      </c>
      <c r="B1509" s="188">
        <v>180.4</v>
      </c>
      <c r="C1509" s="188">
        <v>279.8</v>
      </c>
      <c r="D1509" s="188">
        <v>228</v>
      </c>
      <c r="E1509" s="188">
        <v>205.4</v>
      </c>
      <c r="F1509" s="188">
        <v>225.9</v>
      </c>
      <c r="G1509" s="188">
        <v>233.7</v>
      </c>
      <c r="N1509" s="43"/>
    </row>
    <row r="1510" spans="1:14">
      <c r="A1510" s="43" t="s">
        <v>550</v>
      </c>
      <c r="B1510" s="188">
        <v>42.2</v>
      </c>
      <c r="C1510" s="188">
        <v>52.7</v>
      </c>
      <c r="D1510" s="188">
        <v>42.9</v>
      </c>
      <c r="E1510" s="188">
        <v>38.700000000000003</v>
      </c>
      <c r="F1510" s="188">
        <v>42.5</v>
      </c>
      <c r="G1510" s="188">
        <v>44</v>
      </c>
      <c r="N1510" s="43"/>
    </row>
    <row r="1511" spans="1:14">
      <c r="A1511" s="43" t="s">
        <v>551</v>
      </c>
      <c r="B1511" s="188">
        <v>0</v>
      </c>
      <c r="C1511" s="188">
        <v>0.2</v>
      </c>
      <c r="D1511" s="188">
        <v>2</v>
      </c>
      <c r="E1511" s="188">
        <v>3.6</v>
      </c>
      <c r="F1511" s="188">
        <v>14.2</v>
      </c>
      <c r="G1511" s="188">
        <v>25.5</v>
      </c>
      <c r="N1511" s="43"/>
    </row>
    <row r="1512" spans="1:14">
      <c r="A1512" s="43" t="s">
        <v>317</v>
      </c>
      <c r="B1512" s="188">
        <v>1442.5</v>
      </c>
      <c r="C1512" s="188">
        <v>1804.8</v>
      </c>
      <c r="D1512" s="188">
        <v>2269.1</v>
      </c>
      <c r="E1512" s="188">
        <v>2892.2</v>
      </c>
      <c r="F1512" s="188">
        <v>3621</v>
      </c>
      <c r="G1512" s="188">
        <v>4402.6000000000004</v>
      </c>
      <c r="N1512" s="43"/>
    </row>
    <row r="1513" spans="1:14">
      <c r="A1513" s="43" t="s">
        <v>318</v>
      </c>
      <c r="B1513" s="188">
        <v>386.1</v>
      </c>
      <c r="C1513" s="188">
        <v>539.6</v>
      </c>
      <c r="D1513" s="188">
        <v>681.1</v>
      </c>
      <c r="E1513" s="188">
        <v>863.4</v>
      </c>
      <c r="F1513" s="188">
        <v>1077.0999999999999</v>
      </c>
      <c r="G1513" s="188">
        <v>1305.7</v>
      </c>
      <c r="N1513" s="43"/>
    </row>
    <row r="1514" spans="1:14">
      <c r="A1514" s="43" t="s">
        <v>552</v>
      </c>
      <c r="B1514" s="188">
        <v>22762.6</v>
      </c>
      <c r="C1514" s="188">
        <v>25151.3</v>
      </c>
      <c r="D1514" s="188">
        <v>25822.9</v>
      </c>
      <c r="E1514" s="188">
        <v>26549.4</v>
      </c>
      <c r="F1514" s="188">
        <v>28874.3</v>
      </c>
      <c r="G1514" s="188">
        <v>32198.7</v>
      </c>
      <c r="N1514" s="43"/>
    </row>
    <row r="1515" spans="1:14">
      <c r="A1515" s="43" t="s">
        <v>553</v>
      </c>
      <c r="B1515" s="188">
        <v>718.1</v>
      </c>
      <c r="C1515" s="188">
        <v>1204.0999999999999</v>
      </c>
      <c r="D1515" s="188">
        <v>1675.6</v>
      </c>
      <c r="E1515" s="188">
        <v>1997.9</v>
      </c>
      <c r="F1515" s="188">
        <v>2297.8000000000002</v>
      </c>
      <c r="G1515" s="188">
        <v>2901.3</v>
      </c>
      <c r="N1515" s="43"/>
    </row>
    <row r="1516" spans="1:14">
      <c r="A1516" s="43" t="s">
        <v>554</v>
      </c>
      <c r="B1516" s="188">
        <v>328.4</v>
      </c>
      <c r="C1516" s="188">
        <v>391.5</v>
      </c>
      <c r="D1516" s="188">
        <v>368.8</v>
      </c>
      <c r="E1516" s="188">
        <v>404.4</v>
      </c>
      <c r="F1516" s="188">
        <v>508.5</v>
      </c>
      <c r="G1516" s="188">
        <v>604.9</v>
      </c>
      <c r="N1516" s="43"/>
    </row>
    <row r="1517" spans="1:14">
      <c r="A1517" s="43" t="s">
        <v>555</v>
      </c>
      <c r="B1517" s="188">
        <v>354.6</v>
      </c>
      <c r="C1517" s="188">
        <v>407.5</v>
      </c>
      <c r="D1517" s="188">
        <v>376.8</v>
      </c>
      <c r="E1517" s="188">
        <v>407.4</v>
      </c>
      <c r="F1517" s="188">
        <v>563.9</v>
      </c>
      <c r="G1517" s="188">
        <v>609.70000000000005</v>
      </c>
      <c r="N1517" s="43"/>
    </row>
    <row r="1518" spans="1:14">
      <c r="A1518" s="43" t="s">
        <v>556</v>
      </c>
      <c r="B1518" s="188">
        <v>519.29999999999995</v>
      </c>
      <c r="C1518" s="188">
        <v>555.70000000000005</v>
      </c>
      <c r="D1518" s="188">
        <v>678.2</v>
      </c>
      <c r="E1518" s="188">
        <v>533</v>
      </c>
      <c r="F1518" s="188">
        <v>767.7</v>
      </c>
      <c r="G1518" s="188">
        <v>784.7</v>
      </c>
      <c r="N1518" s="43"/>
    </row>
    <row r="1519" spans="1:14">
      <c r="A1519" s="43" t="s">
        <v>621</v>
      </c>
      <c r="B1519" s="188" t="s">
        <v>143</v>
      </c>
      <c r="C1519" s="188" t="s">
        <v>144</v>
      </c>
      <c r="D1519" s="188" t="s">
        <v>144</v>
      </c>
      <c r="E1519" s="188" t="s">
        <v>144</v>
      </c>
      <c r="F1519" s="188" t="s">
        <v>144</v>
      </c>
      <c r="G1519" s="188" t="s">
        <v>144</v>
      </c>
      <c r="H1519" s="188" t="s">
        <v>225</v>
      </c>
      <c r="N1519" s="43"/>
    </row>
    <row r="1520" spans="1:14">
      <c r="A1520" s="43" t="s">
        <v>618</v>
      </c>
      <c r="B1520" s="188" t="s">
        <v>619</v>
      </c>
      <c r="K1520" s="188" t="s">
        <v>651</v>
      </c>
      <c r="N1520" s="43"/>
    </row>
    <row r="1521" spans="1:14">
      <c r="A1521" s="43" t="s">
        <v>526</v>
      </c>
      <c r="N1521" s="43"/>
    </row>
    <row r="1523" spans="1:14">
      <c r="A1523" s="43" t="s">
        <v>211</v>
      </c>
      <c r="N1523" s="43"/>
    </row>
    <row r="1524" spans="1:14">
      <c r="A1524" s="43" t="s">
        <v>621</v>
      </c>
      <c r="B1524" s="188" t="s">
        <v>143</v>
      </c>
      <c r="C1524" s="188" t="s">
        <v>144</v>
      </c>
      <c r="D1524" s="188" t="s">
        <v>144</v>
      </c>
      <c r="E1524" s="188" t="s">
        <v>144</v>
      </c>
      <c r="F1524" s="188" t="s">
        <v>144</v>
      </c>
      <c r="G1524" s="188" t="s">
        <v>144</v>
      </c>
      <c r="H1524" s="188" t="s">
        <v>225</v>
      </c>
      <c r="N1524" s="43"/>
    </row>
    <row r="1525" spans="1:14">
      <c r="A1525" s="43" t="s">
        <v>237</v>
      </c>
      <c r="D1525" s="188" t="s">
        <v>146</v>
      </c>
      <c r="E1525" s="188" t="s">
        <v>147</v>
      </c>
      <c r="N1525" s="43"/>
    </row>
    <row r="1526" spans="1:14">
      <c r="B1526" s="188" t="s">
        <v>143</v>
      </c>
      <c r="C1526" s="188" t="s">
        <v>144</v>
      </c>
      <c r="D1526" s="188" t="s">
        <v>144</v>
      </c>
      <c r="E1526" s="188" t="s">
        <v>144</v>
      </c>
      <c r="F1526" s="188" t="s">
        <v>144</v>
      </c>
      <c r="G1526" s="188" t="s">
        <v>144</v>
      </c>
    </row>
    <row r="1527" spans="1:14">
      <c r="B1527" s="188">
        <v>2015</v>
      </c>
      <c r="C1527" s="188">
        <v>2025</v>
      </c>
      <c r="D1527" s="188">
        <v>2035</v>
      </c>
      <c r="E1527" s="188">
        <v>2045</v>
      </c>
      <c r="F1527" s="188">
        <v>2055</v>
      </c>
      <c r="G1527" s="188">
        <v>2065</v>
      </c>
    </row>
    <row r="1528" spans="1:14">
      <c r="A1528" s="43" t="s">
        <v>622</v>
      </c>
      <c r="B1528" s="188" t="s">
        <v>143</v>
      </c>
      <c r="C1528" s="188" t="s">
        <v>148</v>
      </c>
      <c r="D1528" s="188" t="s">
        <v>148</v>
      </c>
      <c r="E1528" s="188" t="s">
        <v>148</v>
      </c>
      <c r="F1528" s="188" t="s">
        <v>148</v>
      </c>
      <c r="G1528" s="188" t="s">
        <v>148</v>
      </c>
      <c r="N1528" s="43"/>
    </row>
    <row r="1529" spans="1:14">
      <c r="A1529" s="43" t="s">
        <v>536</v>
      </c>
      <c r="B1529" s="188">
        <v>46488.7</v>
      </c>
      <c r="C1529" s="188">
        <v>50038.6</v>
      </c>
      <c r="D1529" s="188">
        <v>51281.8</v>
      </c>
      <c r="E1529" s="188">
        <v>52575</v>
      </c>
      <c r="F1529" s="188">
        <v>57128.7</v>
      </c>
      <c r="G1529" s="188">
        <v>62747.3</v>
      </c>
      <c r="N1529" s="43"/>
    </row>
    <row r="1530" spans="1:14">
      <c r="A1530" s="43" t="s">
        <v>537</v>
      </c>
      <c r="B1530" s="188">
        <v>15992</v>
      </c>
      <c r="C1530" s="188">
        <v>18138.7</v>
      </c>
      <c r="D1530" s="188">
        <v>20510</v>
      </c>
      <c r="E1530" s="188">
        <v>22142.7</v>
      </c>
      <c r="F1530" s="188">
        <v>24228.2</v>
      </c>
      <c r="G1530" s="188">
        <v>27598.2</v>
      </c>
      <c r="N1530" s="43"/>
    </row>
    <row r="1531" spans="1:14">
      <c r="A1531" s="43" t="s">
        <v>538</v>
      </c>
      <c r="B1531" s="188">
        <v>0.5</v>
      </c>
      <c r="C1531" s="188">
        <v>0.7</v>
      </c>
      <c r="D1531" s="188">
        <v>0</v>
      </c>
      <c r="E1531" s="188">
        <v>0</v>
      </c>
      <c r="F1531" s="188">
        <v>1.1000000000000001</v>
      </c>
      <c r="G1531" s="188">
        <v>1.8</v>
      </c>
      <c r="N1531" s="43"/>
    </row>
    <row r="1532" spans="1:14">
      <c r="A1532" s="43" t="s">
        <v>539</v>
      </c>
      <c r="B1532" s="188">
        <v>9621.9</v>
      </c>
      <c r="C1532" s="188">
        <v>10543.6</v>
      </c>
      <c r="D1532" s="188">
        <v>11762.6</v>
      </c>
      <c r="E1532" s="188">
        <v>12595.9</v>
      </c>
      <c r="F1532" s="188">
        <v>13769.2</v>
      </c>
      <c r="G1532" s="188">
        <v>14993.7</v>
      </c>
      <c r="N1532" s="43"/>
    </row>
    <row r="1533" spans="1:14">
      <c r="A1533" s="43" t="s">
        <v>540</v>
      </c>
      <c r="B1533" s="188">
        <v>6424.2</v>
      </c>
      <c r="C1533" s="188">
        <v>4686.8</v>
      </c>
      <c r="D1533" s="188">
        <v>3172.7</v>
      </c>
      <c r="E1533" s="188">
        <v>2063.1</v>
      </c>
      <c r="F1533" s="188">
        <v>1509</v>
      </c>
      <c r="G1533" s="188">
        <v>1484.6</v>
      </c>
      <c r="N1533" s="43"/>
    </row>
    <row r="1534" spans="1:14">
      <c r="A1534" s="43" t="s">
        <v>541</v>
      </c>
      <c r="B1534" s="188">
        <v>8581.7000000000007</v>
      </c>
      <c r="C1534" s="188">
        <v>10355.700000000001</v>
      </c>
      <c r="D1534" s="188">
        <v>9225</v>
      </c>
      <c r="E1534" s="188">
        <v>8735</v>
      </c>
      <c r="F1534" s="188">
        <v>9859.2999999999993</v>
      </c>
      <c r="G1534" s="188">
        <v>10126.700000000001</v>
      </c>
      <c r="N1534" s="43"/>
    </row>
    <row r="1535" spans="1:14">
      <c r="A1535" s="43" t="s">
        <v>542</v>
      </c>
      <c r="B1535" s="188">
        <v>4631.3999999999996</v>
      </c>
      <c r="C1535" s="188">
        <v>4853.5</v>
      </c>
      <c r="D1535" s="188">
        <v>5223.7</v>
      </c>
      <c r="E1535" s="188">
        <v>5534</v>
      </c>
      <c r="F1535" s="188">
        <v>6020.9</v>
      </c>
      <c r="G1535" s="188">
        <v>6682.4</v>
      </c>
      <c r="N1535" s="43"/>
    </row>
    <row r="1536" spans="1:14">
      <c r="A1536" s="43" t="s">
        <v>543</v>
      </c>
      <c r="B1536" s="188">
        <v>1237.0999999999999</v>
      </c>
      <c r="C1536" s="188">
        <v>1459.6</v>
      </c>
      <c r="D1536" s="188">
        <v>1387.9</v>
      </c>
      <c r="E1536" s="188">
        <v>1504.2</v>
      </c>
      <c r="F1536" s="188">
        <v>1741</v>
      </c>
      <c r="G1536" s="188">
        <v>1859.9</v>
      </c>
      <c r="N1536" s="43"/>
    </row>
    <row r="1537" spans="1:14">
      <c r="A1537" s="43" t="s">
        <v>544</v>
      </c>
      <c r="B1537" s="188">
        <v>5173.8</v>
      </c>
      <c r="C1537" s="188">
        <v>6168.3</v>
      </c>
      <c r="D1537" s="188">
        <v>7292</v>
      </c>
      <c r="E1537" s="188">
        <v>8926</v>
      </c>
      <c r="F1537" s="188">
        <v>9662.7999999999993</v>
      </c>
      <c r="G1537" s="188">
        <v>10867.7</v>
      </c>
      <c r="N1537" s="43"/>
    </row>
    <row r="1538" spans="1:14">
      <c r="A1538" s="43" t="s">
        <v>221</v>
      </c>
      <c r="B1538" s="188">
        <v>13615.2</v>
      </c>
      <c r="C1538" s="188">
        <v>15454.4</v>
      </c>
      <c r="D1538" s="188">
        <v>17426</v>
      </c>
      <c r="E1538" s="188">
        <v>18955.400000000001</v>
      </c>
      <c r="F1538" s="188">
        <v>20734.5</v>
      </c>
      <c r="G1538" s="188">
        <v>23477.200000000001</v>
      </c>
      <c r="N1538" s="43"/>
    </row>
    <row r="1539" spans="1:14">
      <c r="A1539" s="43" t="s">
        <v>222</v>
      </c>
      <c r="B1539" s="188">
        <v>6661.3</v>
      </c>
      <c r="C1539" s="188">
        <v>7385.6</v>
      </c>
      <c r="D1539" s="188">
        <v>8302.6</v>
      </c>
      <c r="E1539" s="188">
        <v>8513.4</v>
      </c>
      <c r="F1539" s="188">
        <v>9416.1</v>
      </c>
      <c r="G1539" s="188">
        <v>10925.1</v>
      </c>
      <c r="N1539" s="43"/>
    </row>
    <row r="1540" spans="1:14">
      <c r="A1540" s="43" t="s">
        <v>223</v>
      </c>
      <c r="B1540" s="188">
        <v>6181.2</v>
      </c>
      <c r="C1540" s="188">
        <v>7613.4</v>
      </c>
      <c r="D1540" s="188">
        <v>6745.5</v>
      </c>
      <c r="E1540" s="188">
        <v>6628.7</v>
      </c>
      <c r="F1540" s="188">
        <v>7343.2</v>
      </c>
      <c r="G1540" s="188">
        <v>7513</v>
      </c>
      <c r="N1540" s="43"/>
    </row>
    <row r="1541" spans="1:14">
      <c r="A1541" s="43" t="s">
        <v>224</v>
      </c>
      <c r="B1541" s="188">
        <v>5438.9</v>
      </c>
      <c r="C1541" s="188">
        <v>6189.3</v>
      </c>
      <c r="D1541" s="188">
        <v>5706</v>
      </c>
      <c r="E1541" s="188">
        <v>5077.8</v>
      </c>
      <c r="F1541" s="188">
        <v>5896.3</v>
      </c>
      <c r="G1541" s="188">
        <v>6185.8</v>
      </c>
      <c r="N1541" s="43"/>
    </row>
    <row r="1542" spans="1:14">
      <c r="A1542" s="43" t="s">
        <v>545</v>
      </c>
      <c r="B1542" s="188">
        <v>42781.5</v>
      </c>
      <c r="C1542" s="188">
        <v>44979.6</v>
      </c>
      <c r="D1542" s="188">
        <v>45500.3</v>
      </c>
      <c r="E1542" s="188">
        <v>45945.4</v>
      </c>
      <c r="F1542" s="188">
        <v>49063.6</v>
      </c>
      <c r="G1542" s="188">
        <v>52901.2</v>
      </c>
      <c r="N1542" s="43"/>
    </row>
    <row r="1543" spans="1:14">
      <c r="A1543" s="43" t="s">
        <v>546</v>
      </c>
      <c r="B1543" s="188">
        <v>32245.9</v>
      </c>
      <c r="C1543" s="188">
        <v>34726.6</v>
      </c>
      <c r="D1543" s="188">
        <v>35602.5</v>
      </c>
      <c r="E1543" s="188">
        <v>36116</v>
      </c>
      <c r="F1543" s="188">
        <v>38506.1</v>
      </c>
      <c r="G1543" s="188">
        <v>42479.6</v>
      </c>
      <c r="N1543" s="43"/>
    </row>
    <row r="1544" spans="1:14">
      <c r="A1544" s="43" t="s">
        <v>547</v>
      </c>
      <c r="B1544" s="188">
        <v>1048.2</v>
      </c>
      <c r="C1544" s="188">
        <v>1557.1</v>
      </c>
      <c r="D1544" s="188">
        <v>1756.1</v>
      </c>
      <c r="E1544" s="188">
        <v>1852.1</v>
      </c>
      <c r="F1544" s="188">
        <v>2191.6</v>
      </c>
      <c r="G1544" s="188">
        <v>2778.4</v>
      </c>
      <c r="N1544" s="43"/>
    </row>
    <row r="1545" spans="1:14">
      <c r="A1545" s="43" t="s">
        <v>548</v>
      </c>
      <c r="B1545" s="188">
        <v>235.1</v>
      </c>
      <c r="C1545" s="188">
        <v>297.89999999999998</v>
      </c>
      <c r="D1545" s="188">
        <v>273</v>
      </c>
      <c r="E1545" s="188">
        <v>272</v>
      </c>
      <c r="F1545" s="188">
        <v>274.89999999999998</v>
      </c>
      <c r="G1545" s="188">
        <v>317.39999999999998</v>
      </c>
      <c r="N1545" s="43"/>
    </row>
    <row r="1546" spans="1:14">
      <c r="A1546" s="43" t="s">
        <v>549</v>
      </c>
      <c r="B1546" s="188">
        <v>486.3</v>
      </c>
      <c r="C1546" s="188">
        <v>739.8</v>
      </c>
      <c r="D1546" s="188">
        <v>667.1</v>
      </c>
      <c r="E1546" s="188">
        <v>624.29999999999995</v>
      </c>
      <c r="F1546" s="188">
        <v>708.5</v>
      </c>
      <c r="G1546" s="188">
        <v>728.4</v>
      </c>
      <c r="N1546" s="43"/>
    </row>
    <row r="1547" spans="1:14">
      <c r="A1547" s="43" t="s">
        <v>550</v>
      </c>
      <c r="B1547" s="188">
        <v>113.7</v>
      </c>
      <c r="C1547" s="188">
        <v>139.30000000000001</v>
      </c>
      <c r="D1547" s="188">
        <v>125.6</v>
      </c>
      <c r="E1547" s="188">
        <v>117.6</v>
      </c>
      <c r="F1547" s="188">
        <v>133.4</v>
      </c>
      <c r="G1547" s="188">
        <v>137.19999999999999</v>
      </c>
      <c r="N1547" s="43"/>
    </row>
    <row r="1548" spans="1:14">
      <c r="A1548" s="43" t="s">
        <v>551</v>
      </c>
      <c r="B1548" s="188">
        <v>0.8</v>
      </c>
      <c r="C1548" s="188">
        <v>5.7</v>
      </c>
      <c r="D1548" s="188">
        <v>5</v>
      </c>
      <c r="E1548" s="188">
        <v>15.1</v>
      </c>
      <c r="F1548" s="188">
        <v>35.5</v>
      </c>
      <c r="G1548" s="188">
        <v>80</v>
      </c>
      <c r="N1548" s="43"/>
    </row>
    <row r="1549" spans="1:14">
      <c r="A1549" s="43" t="s">
        <v>317</v>
      </c>
      <c r="B1549" s="188">
        <v>1434.7</v>
      </c>
      <c r="C1549" s="188">
        <v>1787</v>
      </c>
      <c r="D1549" s="188">
        <v>2277.3000000000002</v>
      </c>
      <c r="E1549" s="188">
        <v>2888.5</v>
      </c>
      <c r="F1549" s="188">
        <v>3643.6</v>
      </c>
      <c r="G1549" s="188">
        <v>4482</v>
      </c>
      <c r="N1549" s="43"/>
    </row>
    <row r="1550" spans="1:14">
      <c r="A1550" s="43" t="s">
        <v>318</v>
      </c>
      <c r="B1550" s="188">
        <v>388.3</v>
      </c>
      <c r="C1550" s="188">
        <v>532.1</v>
      </c>
      <c r="D1550" s="188">
        <v>677.4</v>
      </c>
      <c r="E1550" s="188">
        <v>860</v>
      </c>
      <c r="F1550" s="188">
        <v>1077.5999999999999</v>
      </c>
      <c r="G1550" s="188">
        <v>1322.6</v>
      </c>
      <c r="N1550" s="43"/>
    </row>
    <row r="1551" spans="1:14">
      <c r="A1551" s="43" t="s">
        <v>552</v>
      </c>
      <c r="B1551" s="188">
        <v>35953.199999999997</v>
      </c>
      <c r="C1551" s="188">
        <v>39785.699999999997</v>
      </c>
      <c r="D1551" s="188">
        <v>41384.1</v>
      </c>
      <c r="E1551" s="188">
        <v>42745.599999999999</v>
      </c>
      <c r="F1551" s="188">
        <v>46571.199999999997</v>
      </c>
      <c r="G1551" s="188">
        <v>52325.599999999999</v>
      </c>
      <c r="N1551" s="43"/>
    </row>
    <row r="1552" spans="1:14">
      <c r="A1552" s="43" t="s">
        <v>553</v>
      </c>
      <c r="B1552" s="188">
        <v>1815.6</v>
      </c>
      <c r="C1552" s="188">
        <v>3035.7</v>
      </c>
      <c r="D1552" s="188">
        <v>4653.3999999999996</v>
      </c>
      <c r="E1552" s="188">
        <v>5443.4</v>
      </c>
      <c r="F1552" s="188">
        <v>6072.5</v>
      </c>
      <c r="G1552" s="188">
        <v>7749.5</v>
      </c>
      <c r="N1552" s="43"/>
    </row>
    <row r="1553" spans="1:14">
      <c r="A1553" s="43" t="s">
        <v>554</v>
      </c>
      <c r="B1553" s="188">
        <v>625.79999999999995</v>
      </c>
      <c r="C1553" s="188">
        <v>829.2</v>
      </c>
      <c r="D1553" s="188">
        <v>864.1</v>
      </c>
      <c r="E1553" s="188">
        <v>879.3</v>
      </c>
      <c r="F1553" s="188">
        <v>1090.2</v>
      </c>
      <c r="G1553" s="188">
        <v>1253.5</v>
      </c>
      <c r="N1553" s="43"/>
    </row>
    <row r="1554" spans="1:14">
      <c r="A1554" s="43" t="s">
        <v>555</v>
      </c>
      <c r="B1554" s="188">
        <v>642.1</v>
      </c>
      <c r="C1554" s="188">
        <v>713.7</v>
      </c>
      <c r="D1554" s="188">
        <v>800.9</v>
      </c>
      <c r="E1554" s="188">
        <v>923.4</v>
      </c>
      <c r="F1554" s="188">
        <v>997.1</v>
      </c>
      <c r="G1554" s="188">
        <v>1313.3</v>
      </c>
      <c r="N1554" s="43"/>
    </row>
    <row r="1555" spans="1:14">
      <c r="A1555" s="43" t="s">
        <v>556</v>
      </c>
      <c r="B1555" s="188">
        <v>634.20000000000005</v>
      </c>
      <c r="C1555" s="188">
        <v>565.6</v>
      </c>
      <c r="D1555" s="188">
        <v>770.1</v>
      </c>
      <c r="E1555" s="188">
        <v>1054.4000000000001</v>
      </c>
      <c r="F1555" s="188">
        <v>1072.8</v>
      </c>
      <c r="G1555" s="188">
        <v>938.1</v>
      </c>
      <c r="N1555" s="43"/>
    </row>
    <row r="1556" spans="1:14">
      <c r="A1556" s="43" t="s">
        <v>621</v>
      </c>
      <c r="B1556" s="188" t="s">
        <v>143</v>
      </c>
      <c r="C1556" s="188" t="s">
        <v>144</v>
      </c>
      <c r="D1556" s="188" t="s">
        <v>144</v>
      </c>
      <c r="E1556" s="188" t="s">
        <v>144</v>
      </c>
      <c r="F1556" s="188" t="s">
        <v>144</v>
      </c>
      <c r="G1556" s="188" t="s">
        <v>144</v>
      </c>
      <c r="H1556" s="188" t="s">
        <v>225</v>
      </c>
      <c r="N1556" s="43"/>
    </row>
    <row r="1557" spans="1:14">
      <c r="A1557" s="43" t="s">
        <v>618</v>
      </c>
      <c r="B1557" s="188" t="s">
        <v>619</v>
      </c>
      <c r="K1557" s="188" t="s">
        <v>652</v>
      </c>
      <c r="N1557" s="43"/>
    </row>
    <row r="1558" spans="1:14">
      <c r="A1558" s="43" t="s">
        <v>526</v>
      </c>
      <c r="N1558" s="43"/>
    </row>
    <row r="1560" spans="1:14">
      <c r="A1560" s="43" t="s">
        <v>212</v>
      </c>
      <c r="N1560" s="43"/>
    </row>
    <row r="1561" spans="1:14">
      <c r="A1561" s="43" t="s">
        <v>621</v>
      </c>
      <c r="B1561" s="188" t="s">
        <v>143</v>
      </c>
      <c r="C1561" s="188" t="s">
        <v>144</v>
      </c>
      <c r="D1561" s="188" t="s">
        <v>144</v>
      </c>
      <c r="E1561" s="188" t="s">
        <v>144</v>
      </c>
      <c r="F1561" s="188" t="s">
        <v>144</v>
      </c>
      <c r="G1561" s="188" t="s">
        <v>144</v>
      </c>
      <c r="H1561" s="188" t="s">
        <v>225</v>
      </c>
      <c r="N1561" s="43"/>
    </row>
    <row r="1562" spans="1:14">
      <c r="A1562" s="43" t="s">
        <v>237</v>
      </c>
      <c r="D1562" s="188" t="s">
        <v>146</v>
      </c>
      <c r="E1562" s="188" t="s">
        <v>147</v>
      </c>
      <c r="N1562" s="43"/>
    </row>
    <row r="1563" spans="1:14">
      <c r="B1563" s="188" t="s">
        <v>143</v>
      </c>
      <c r="C1563" s="188" t="s">
        <v>144</v>
      </c>
      <c r="D1563" s="188" t="s">
        <v>144</v>
      </c>
      <c r="E1563" s="188" t="s">
        <v>144</v>
      </c>
      <c r="F1563" s="188" t="s">
        <v>144</v>
      </c>
      <c r="G1563" s="188" t="s">
        <v>144</v>
      </c>
    </row>
    <row r="1564" spans="1:14">
      <c r="B1564" s="188">
        <v>2015</v>
      </c>
      <c r="C1564" s="188">
        <v>2025</v>
      </c>
      <c r="D1564" s="188">
        <v>2035</v>
      </c>
      <c r="E1564" s="188">
        <v>2045</v>
      </c>
      <c r="F1564" s="188">
        <v>2055</v>
      </c>
      <c r="G1564" s="188">
        <v>2065</v>
      </c>
    </row>
    <row r="1565" spans="1:14">
      <c r="A1565" s="43" t="s">
        <v>622</v>
      </c>
      <c r="B1565" s="188" t="s">
        <v>143</v>
      </c>
      <c r="C1565" s="188" t="s">
        <v>148</v>
      </c>
      <c r="D1565" s="188" t="s">
        <v>148</v>
      </c>
      <c r="E1565" s="188" t="s">
        <v>148</v>
      </c>
      <c r="F1565" s="188" t="s">
        <v>148</v>
      </c>
      <c r="G1565" s="188" t="s">
        <v>148</v>
      </c>
      <c r="N1565" s="43"/>
    </row>
    <row r="1566" spans="1:14">
      <c r="A1566" s="43" t="s">
        <v>536</v>
      </c>
      <c r="B1566" s="188">
        <v>75440.2</v>
      </c>
      <c r="C1566" s="188">
        <v>81594</v>
      </c>
      <c r="D1566" s="188">
        <v>84608.7</v>
      </c>
      <c r="E1566" s="188">
        <v>88402.1</v>
      </c>
      <c r="F1566" s="188">
        <v>96693.7</v>
      </c>
      <c r="G1566" s="188">
        <v>104809.9</v>
      </c>
      <c r="N1566" s="43"/>
    </row>
    <row r="1567" spans="1:14">
      <c r="A1567" s="43" t="s">
        <v>537</v>
      </c>
      <c r="B1567" s="188">
        <v>17074.099999999999</v>
      </c>
      <c r="C1567" s="188">
        <v>19776.599999999999</v>
      </c>
      <c r="D1567" s="188">
        <v>22654</v>
      </c>
      <c r="E1567" s="188">
        <v>24274.2</v>
      </c>
      <c r="F1567" s="188">
        <v>26825.5</v>
      </c>
      <c r="G1567" s="188">
        <v>30406.1</v>
      </c>
      <c r="N1567" s="43"/>
    </row>
    <row r="1568" spans="1:14">
      <c r="A1568" s="43" t="s">
        <v>538</v>
      </c>
      <c r="B1568" s="188">
        <v>0</v>
      </c>
      <c r="C1568" s="188">
        <v>1.4</v>
      </c>
      <c r="D1568" s="188">
        <v>0</v>
      </c>
      <c r="E1568" s="188">
        <v>0</v>
      </c>
      <c r="F1568" s="188">
        <v>0</v>
      </c>
      <c r="G1568" s="188">
        <v>0</v>
      </c>
      <c r="N1568" s="43"/>
    </row>
    <row r="1569" spans="1:14">
      <c r="A1569" s="43" t="s">
        <v>539</v>
      </c>
      <c r="B1569" s="188">
        <v>20582.8</v>
      </c>
      <c r="C1569" s="188">
        <v>22664</v>
      </c>
      <c r="D1569" s="188">
        <v>25540.7</v>
      </c>
      <c r="E1569" s="188">
        <v>28284.2</v>
      </c>
      <c r="F1569" s="188">
        <v>29730.3</v>
      </c>
      <c r="G1569" s="188">
        <v>31003.9</v>
      </c>
      <c r="N1569" s="43"/>
    </row>
    <row r="1570" spans="1:14">
      <c r="A1570" s="43" t="s">
        <v>540</v>
      </c>
      <c r="B1570" s="188">
        <v>11314.1</v>
      </c>
      <c r="C1570" s="188">
        <v>9197.9</v>
      </c>
      <c r="D1570" s="188">
        <v>6721.9</v>
      </c>
      <c r="E1570" s="188">
        <v>4298.7</v>
      </c>
      <c r="F1570" s="188">
        <v>3275.6</v>
      </c>
      <c r="G1570" s="188">
        <v>3450.2</v>
      </c>
      <c r="N1570" s="43"/>
    </row>
    <row r="1571" spans="1:14">
      <c r="A1571" s="43" t="s">
        <v>541</v>
      </c>
      <c r="B1571" s="188">
        <v>18927.3</v>
      </c>
      <c r="C1571" s="188">
        <v>21403.1</v>
      </c>
      <c r="D1571" s="188">
        <v>20608.900000000001</v>
      </c>
      <c r="E1571" s="188">
        <v>21783.3</v>
      </c>
      <c r="F1571" s="188">
        <v>25761.3</v>
      </c>
      <c r="G1571" s="188">
        <v>27302.9</v>
      </c>
      <c r="N1571" s="43"/>
    </row>
    <row r="1572" spans="1:14">
      <c r="A1572" s="43" t="s">
        <v>542</v>
      </c>
      <c r="B1572" s="188">
        <v>6213.6</v>
      </c>
      <c r="C1572" s="188">
        <v>7010.7</v>
      </c>
      <c r="D1572" s="188">
        <v>7535.1</v>
      </c>
      <c r="E1572" s="188">
        <v>8128.2</v>
      </c>
      <c r="F1572" s="188">
        <v>9003.6</v>
      </c>
      <c r="G1572" s="188">
        <v>10238.700000000001</v>
      </c>
      <c r="N1572" s="43"/>
    </row>
    <row r="1573" spans="1:14">
      <c r="A1573" s="43" t="s">
        <v>543</v>
      </c>
      <c r="B1573" s="188">
        <v>1328.3</v>
      </c>
      <c r="C1573" s="188">
        <v>1540.3</v>
      </c>
      <c r="D1573" s="188">
        <v>1548.1</v>
      </c>
      <c r="E1573" s="188">
        <v>1633.4</v>
      </c>
      <c r="F1573" s="188">
        <v>2097.3000000000002</v>
      </c>
      <c r="G1573" s="188">
        <v>2408.1999999999998</v>
      </c>
      <c r="N1573" s="43"/>
    </row>
    <row r="1574" spans="1:14">
      <c r="A1574" s="43" t="s">
        <v>544</v>
      </c>
      <c r="B1574" s="188">
        <v>4169</v>
      </c>
      <c r="C1574" s="188">
        <v>5172.8999999999996</v>
      </c>
      <c r="D1574" s="188">
        <v>6322.1</v>
      </c>
      <c r="E1574" s="188">
        <v>7251.5</v>
      </c>
      <c r="F1574" s="188">
        <v>8596.7999999999993</v>
      </c>
      <c r="G1574" s="188">
        <v>9320</v>
      </c>
      <c r="N1574" s="43"/>
    </row>
    <row r="1575" spans="1:14">
      <c r="A1575" s="43" t="s">
        <v>221</v>
      </c>
      <c r="B1575" s="188">
        <v>14140.3</v>
      </c>
      <c r="C1575" s="188">
        <v>16254.8</v>
      </c>
      <c r="D1575" s="188">
        <v>18809.2</v>
      </c>
      <c r="E1575" s="188">
        <v>20280.5</v>
      </c>
      <c r="F1575" s="188">
        <v>22441.8</v>
      </c>
      <c r="G1575" s="188">
        <v>25431.9</v>
      </c>
      <c r="N1575" s="43"/>
    </row>
    <row r="1576" spans="1:14">
      <c r="A1576" s="43" t="s">
        <v>222</v>
      </c>
      <c r="B1576" s="188">
        <v>7936</v>
      </c>
      <c r="C1576" s="188">
        <v>9334.4</v>
      </c>
      <c r="D1576" s="188">
        <v>10102.1</v>
      </c>
      <c r="E1576" s="188">
        <v>10505.6</v>
      </c>
      <c r="F1576" s="188">
        <v>11689.3</v>
      </c>
      <c r="G1576" s="188">
        <v>13261.1</v>
      </c>
      <c r="N1576" s="43"/>
    </row>
    <row r="1577" spans="1:14">
      <c r="A1577" s="43" t="s">
        <v>223</v>
      </c>
      <c r="B1577" s="188">
        <v>14109.4</v>
      </c>
      <c r="C1577" s="188">
        <v>15959.4</v>
      </c>
      <c r="D1577" s="188">
        <v>15302.8</v>
      </c>
      <c r="E1577" s="188">
        <v>16376.3</v>
      </c>
      <c r="F1577" s="188">
        <v>19435.599999999999</v>
      </c>
      <c r="G1577" s="188">
        <v>20505.5</v>
      </c>
      <c r="N1577" s="43"/>
    </row>
    <row r="1578" spans="1:14">
      <c r="A1578" s="43" t="s">
        <v>224</v>
      </c>
      <c r="B1578" s="188">
        <v>11289.3</v>
      </c>
      <c r="C1578" s="188">
        <v>12704.5</v>
      </c>
      <c r="D1578" s="188">
        <v>12165.1</v>
      </c>
      <c r="E1578" s="188">
        <v>12729.1</v>
      </c>
      <c r="F1578" s="188">
        <v>14986.3</v>
      </c>
      <c r="G1578" s="188">
        <v>15984.7</v>
      </c>
      <c r="N1578" s="43"/>
    </row>
    <row r="1579" spans="1:14">
      <c r="A1579" s="43" t="s">
        <v>545</v>
      </c>
      <c r="B1579" s="188">
        <v>67645.899999999994</v>
      </c>
      <c r="C1579" s="188">
        <v>71703.600000000006</v>
      </c>
      <c r="D1579" s="188">
        <v>73499.7</v>
      </c>
      <c r="E1579" s="188">
        <v>75779.8</v>
      </c>
      <c r="F1579" s="188">
        <v>81335.7</v>
      </c>
      <c r="G1579" s="188">
        <v>86445.4</v>
      </c>
      <c r="N1579" s="43"/>
    </row>
    <row r="1580" spans="1:14">
      <c r="A1580" s="43" t="s">
        <v>546</v>
      </c>
      <c r="B1580" s="188">
        <v>47576.4</v>
      </c>
      <c r="C1580" s="188">
        <v>51661.9</v>
      </c>
      <c r="D1580" s="188">
        <v>53790.2</v>
      </c>
      <c r="E1580" s="188">
        <v>55256.5</v>
      </c>
      <c r="F1580" s="188">
        <v>60183.9</v>
      </c>
      <c r="G1580" s="188">
        <v>65442.2</v>
      </c>
      <c r="N1580" s="43"/>
    </row>
    <row r="1581" spans="1:14">
      <c r="A1581" s="43" t="s">
        <v>547</v>
      </c>
      <c r="B1581" s="188">
        <v>3938.3</v>
      </c>
      <c r="C1581" s="188">
        <v>4962.2</v>
      </c>
      <c r="D1581" s="188">
        <v>5544.3</v>
      </c>
      <c r="E1581" s="188">
        <v>6067.7</v>
      </c>
      <c r="F1581" s="188">
        <v>7198</v>
      </c>
      <c r="G1581" s="188">
        <v>8685.6</v>
      </c>
      <c r="N1581" s="43"/>
    </row>
    <row r="1582" spans="1:14">
      <c r="A1582" s="43" t="s">
        <v>548</v>
      </c>
      <c r="B1582" s="188">
        <v>739.8</v>
      </c>
      <c r="C1582" s="188">
        <v>786.7</v>
      </c>
      <c r="D1582" s="188">
        <v>815.2</v>
      </c>
      <c r="E1582" s="188">
        <v>817.7</v>
      </c>
      <c r="F1582" s="188">
        <v>897.8</v>
      </c>
      <c r="G1582" s="188">
        <v>976</v>
      </c>
      <c r="N1582" s="43"/>
    </row>
    <row r="1583" spans="1:14">
      <c r="A1583" s="43" t="s">
        <v>549</v>
      </c>
      <c r="B1583" s="188">
        <v>1058.2</v>
      </c>
      <c r="C1583" s="188">
        <v>1530.8</v>
      </c>
      <c r="D1583" s="188">
        <v>1501</v>
      </c>
      <c r="E1583" s="188">
        <v>1599.3</v>
      </c>
      <c r="F1583" s="188">
        <v>1906.7</v>
      </c>
      <c r="G1583" s="188">
        <v>2000.9</v>
      </c>
      <c r="N1583" s="43"/>
    </row>
    <row r="1584" spans="1:14">
      <c r="A1584" s="43" t="s">
        <v>550</v>
      </c>
      <c r="B1584" s="188">
        <v>247.8</v>
      </c>
      <c r="C1584" s="188">
        <v>288.39999999999998</v>
      </c>
      <c r="D1584" s="188">
        <v>282.8</v>
      </c>
      <c r="E1584" s="188">
        <v>301.2</v>
      </c>
      <c r="F1584" s="188">
        <v>359.1</v>
      </c>
      <c r="G1584" s="188">
        <v>376.9</v>
      </c>
      <c r="N1584" s="43"/>
    </row>
    <row r="1585" spans="1:14">
      <c r="A1585" s="43" t="s">
        <v>551</v>
      </c>
      <c r="B1585" s="188">
        <v>4.5</v>
      </c>
      <c r="C1585" s="188">
        <v>12.6</v>
      </c>
      <c r="D1585" s="188">
        <v>29.9</v>
      </c>
      <c r="E1585" s="188">
        <v>64.900000000000006</v>
      </c>
      <c r="F1585" s="188">
        <v>154.5</v>
      </c>
      <c r="G1585" s="188">
        <v>264.2</v>
      </c>
      <c r="N1585" s="43"/>
    </row>
    <row r="1586" spans="1:14">
      <c r="A1586" s="43" t="s">
        <v>317</v>
      </c>
      <c r="B1586" s="188">
        <v>1422.6</v>
      </c>
      <c r="C1586" s="188">
        <v>1780.4</v>
      </c>
      <c r="D1586" s="188">
        <v>2267</v>
      </c>
      <c r="E1586" s="188">
        <v>2909.9</v>
      </c>
      <c r="F1586" s="188">
        <v>3737.8</v>
      </c>
      <c r="G1586" s="188">
        <v>4685.6000000000004</v>
      </c>
      <c r="N1586" s="43"/>
    </row>
    <row r="1587" spans="1:14">
      <c r="A1587" s="43" t="s">
        <v>318</v>
      </c>
      <c r="B1587" s="188">
        <v>383.3</v>
      </c>
      <c r="C1587" s="188">
        <v>529.20000000000005</v>
      </c>
      <c r="D1587" s="188">
        <v>668.8</v>
      </c>
      <c r="E1587" s="188">
        <v>861.5</v>
      </c>
      <c r="F1587" s="188">
        <v>1104.0999999999999</v>
      </c>
      <c r="G1587" s="188">
        <v>1375.3</v>
      </c>
      <c r="N1587" s="43"/>
    </row>
    <row r="1588" spans="1:14">
      <c r="A1588" s="43" t="s">
        <v>552</v>
      </c>
      <c r="B1588" s="188">
        <v>55370.8</v>
      </c>
      <c r="C1588" s="188">
        <v>61552.3</v>
      </c>
      <c r="D1588" s="188">
        <v>64899.199999999997</v>
      </c>
      <c r="E1588" s="188">
        <v>67878.8</v>
      </c>
      <c r="F1588" s="188">
        <v>75541.899999999994</v>
      </c>
      <c r="G1588" s="188">
        <v>83806.8</v>
      </c>
      <c r="N1588" s="43"/>
    </row>
    <row r="1589" spans="1:14">
      <c r="A1589" s="43" t="s">
        <v>553</v>
      </c>
      <c r="B1589" s="188">
        <v>3298.6</v>
      </c>
      <c r="C1589" s="188">
        <v>5839.2</v>
      </c>
      <c r="D1589" s="188">
        <v>8687.1</v>
      </c>
      <c r="E1589" s="188">
        <v>10859.9</v>
      </c>
      <c r="F1589" s="188">
        <v>11990.9</v>
      </c>
      <c r="G1589" s="188">
        <v>13812.2</v>
      </c>
      <c r="N1589" s="43"/>
    </row>
    <row r="1590" spans="1:14">
      <c r="A1590" s="43" t="s">
        <v>554</v>
      </c>
      <c r="B1590" s="188">
        <v>1191.7</v>
      </c>
      <c r="C1590" s="188">
        <v>1204.8</v>
      </c>
      <c r="D1590" s="188">
        <v>1418.9</v>
      </c>
      <c r="E1590" s="188">
        <v>1723.9</v>
      </c>
      <c r="F1590" s="188">
        <v>1888.3</v>
      </c>
      <c r="G1590" s="188">
        <v>2213.6</v>
      </c>
      <c r="N1590" s="43"/>
    </row>
    <row r="1591" spans="1:14">
      <c r="A1591" s="43" t="s">
        <v>555</v>
      </c>
      <c r="B1591" s="188">
        <v>1520.7</v>
      </c>
      <c r="C1591" s="188">
        <v>1706.4</v>
      </c>
      <c r="D1591" s="188">
        <v>2037.6</v>
      </c>
      <c r="E1591" s="188">
        <v>2232.8000000000002</v>
      </c>
      <c r="F1591" s="188">
        <v>2466</v>
      </c>
      <c r="G1591" s="188">
        <v>2762.5</v>
      </c>
      <c r="N1591" s="43"/>
    </row>
    <row r="1592" spans="1:14">
      <c r="A1592" s="43" t="s">
        <v>556</v>
      </c>
      <c r="B1592" s="188">
        <v>715.9</v>
      </c>
      <c r="C1592" s="188">
        <v>882.5</v>
      </c>
      <c r="D1592" s="188">
        <v>1222.7</v>
      </c>
      <c r="E1592" s="188">
        <v>1072.5999999999999</v>
      </c>
      <c r="F1592" s="188">
        <v>1236.9000000000001</v>
      </c>
      <c r="G1592" s="188">
        <v>1451.1</v>
      </c>
      <c r="N1592" s="43"/>
    </row>
    <row r="1593" spans="1:14">
      <c r="A1593" s="43" t="s">
        <v>621</v>
      </c>
      <c r="B1593" s="188" t="s">
        <v>143</v>
      </c>
      <c r="C1593" s="188" t="s">
        <v>144</v>
      </c>
      <c r="D1593" s="188" t="s">
        <v>144</v>
      </c>
      <c r="E1593" s="188" t="s">
        <v>144</v>
      </c>
      <c r="F1593" s="188" t="s">
        <v>144</v>
      </c>
      <c r="G1593" s="188" t="s">
        <v>144</v>
      </c>
      <c r="H1593" s="188" t="s">
        <v>225</v>
      </c>
      <c r="N1593" s="43"/>
    </row>
    <row r="1594" spans="1:14">
      <c r="A1594" s="43" t="s">
        <v>618</v>
      </c>
      <c r="B1594" s="188" t="s">
        <v>619</v>
      </c>
      <c r="K1594" s="188" t="s">
        <v>653</v>
      </c>
      <c r="N1594" s="43"/>
    </row>
    <row r="1595" spans="1:14">
      <c r="A1595" s="43" t="s">
        <v>526</v>
      </c>
      <c r="N1595" s="43"/>
    </row>
    <row r="1597" spans="1:14">
      <c r="A1597" s="43" t="s">
        <v>213</v>
      </c>
      <c r="N1597" s="43"/>
    </row>
    <row r="1598" spans="1:14">
      <c r="A1598" s="43" t="s">
        <v>621</v>
      </c>
      <c r="B1598" s="188" t="s">
        <v>143</v>
      </c>
      <c r="C1598" s="188" t="s">
        <v>144</v>
      </c>
      <c r="D1598" s="188" t="s">
        <v>144</v>
      </c>
      <c r="E1598" s="188" t="s">
        <v>144</v>
      </c>
      <c r="F1598" s="188" t="s">
        <v>144</v>
      </c>
      <c r="G1598" s="188" t="s">
        <v>144</v>
      </c>
      <c r="H1598" s="188" t="s">
        <v>225</v>
      </c>
      <c r="N1598" s="43"/>
    </row>
    <row r="1599" spans="1:14">
      <c r="A1599" s="43" t="s">
        <v>237</v>
      </c>
      <c r="D1599" s="188" t="s">
        <v>146</v>
      </c>
      <c r="E1599" s="188" t="s">
        <v>147</v>
      </c>
      <c r="N1599" s="43"/>
    </row>
    <row r="1600" spans="1:14">
      <c r="B1600" s="188" t="s">
        <v>143</v>
      </c>
      <c r="C1600" s="188" t="s">
        <v>144</v>
      </c>
      <c r="D1600" s="188" t="s">
        <v>144</v>
      </c>
      <c r="E1600" s="188" t="s">
        <v>144</v>
      </c>
      <c r="F1600" s="188" t="s">
        <v>144</v>
      </c>
      <c r="G1600" s="188" t="s">
        <v>144</v>
      </c>
    </row>
    <row r="1601" spans="1:14">
      <c r="B1601" s="188">
        <v>2015</v>
      </c>
      <c r="C1601" s="188">
        <v>2025</v>
      </c>
      <c r="D1601" s="188">
        <v>2035</v>
      </c>
      <c r="E1601" s="188">
        <v>2045</v>
      </c>
      <c r="F1601" s="188">
        <v>2055</v>
      </c>
      <c r="G1601" s="188">
        <v>2065</v>
      </c>
    </row>
    <row r="1602" spans="1:14">
      <c r="A1602" s="43" t="s">
        <v>622</v>
      </c>
      <c r="B1602" s="188" t="s">
        <v>143</v>
      </c>
      <c r="C1602" s="188" t="s">
        <v>148</v>
      </c>
      <c r="D1602" s="188" t="s">
        <v>148</v>
      </c>
      <c r="E1602" s="188" t="s">
        <v>148</v>
      </c>
      <c r="F1602" s="188" t="s">
        <v>148</v>
      </c>
      <c r="G1602" s="188" t="s">
        <v>148</v>
      </c>
      <c r="N1602" s="43"/>
    </row>
    <row r="1603" spans="1:14">
      <c r="A1603" s="43" t="s">
        <v>536</v>
      </c>
      <c r="B1603" s="188">
        <v>199746.1</v>
      </c>
      <c r="C1603" s="188">
        <v>214639.7</v>
      </c>
      <c r="D1603" s="188">
        <v>227149.6</v>
      </c>
      <c r="E1603" s="188">
        <v>247833.9</v>
      </c>
      <c r="F1603" s="188">
        <v>267031.09999999998</v>
      </c>
      <c r="G1603" s="188">
        <v>281064.40000000002</v>
      </c>
      <c r="N1603" s="43"/>
    </row>
    <row r="1604" spans="1:14">
      <c r="A1604" s="43" t="s">
        <v>537</v>
      </c>
      <c r="B1604" s="188">
        <v>18324.2</v>
      </c>
      <c r="C1604" s="188">
        <v>22210.7</v>
      </c>
      <c r="D1604" s="188">
        <v>25294</v>
      </c>
      <c r="E1604" s="188">
        <v>28123.3</v>
      </c>
      <c r="F1604" s="188">
        <v>30866.5</v>
      </c>
      <c r="G1604" s="188">
        <v>35000.699999999997</v>
      </c>
      <c r="N1604" s="43"/>
    </row>
    <row r="1605" spans="1:14">
      <c r="A1605" s="43" t="s">
        <v>538</v>
      </c>
      <c r="B1605" s="188">
        <v>0</v>
      </c>
      <c r="C1605" s="188">
        <v>0</v>
      </c>
      <c r="D1605" s="188">
        <v>0</v>
      </c>
      <c r="E1605" s="188">
        <v>0</v>
      </c>
      <c r="F1605" s="188">
        <v>0</v>
      </c>
      <c r="G1605" s="188">
        <v>0</v>
      </c>
      <c r="N1605" s="43"/>
    </row>
    <row r="1606" spans="1:14">
      <c r="A1606" s="43" t="s">
        <v>539</v>
      </c>
      <c r="B1606" s="188">
        <v>99458.3</v>
      </c>
      <c r="C1606" s="188">
        <v>114934.9</v>
      </c>
      <c r="D1606" s="188">
        <v>121131</v>
      </c>
      <c r="E1606" s="188">
        <v>130598.7</v>
      </c>
      <c r="F1606" s="188">
        <v>130375.8</v>
      </c>
      <c r="G1606" s="188">
        <v>132909.70000000001</v>
      </c>
      <c r="N1606" s="43"/>
    </row>
    <row r="1607" spans="1:14">
      <c r="A1607" s="43" t="s">
        <v>540</v>
      </c>
      <c r="B1607" s="188">
        <v>18629.7</v>
      </c>
      <c r="C1607" s="188">
        <v>15738.4</v>
      </c>
      <c r="D1607" s="188">
        <v>12081.3</v>
      </c>
      <c r="E1607" s="188">
        <v>10426.200000000001</v>
      </c>
      <c r="F1607" s="188">
        <v>9686.7999999999993</v>
      </c>
      <c r="G1607" s="188">
        <v>9720.2999999999993</v>
      </c>
      <c r="N1607" s="43"/>
    </row>
    <row r="1608" spans="1:14">
      <c r="A1608" s="43" t="s">
        <v>541</v>
      </c>
      <c r="B1608" s="188">
        <v>52174.5</v>
      </c>
      <c r="C1608" s="188">
        <v>48922.9</v>
      </c>
      <c r="D1608" s="188">
        <v>53909.8</v>
      </c>
      <c r="E1608" s="188">
        <v>61565.8</v>
      </c>
      <c r="F1608" s="188">
        <v>76761.100000000006</v>
      </c>
      <c r="G1608" s="188">
        <v>81722</v>
      </c>
      <c r="N1608" s="43"/>
    </row>
    <row r="1609" spans="1:14">
      <c r="A1609" s="43" t="s">
        <v>542</v>
      </c>
      <c r="B1609" s="188">
        <v>9868.5</v>
      </c>
      <c r="C1609" s="188">
        <v>11623.1</v>
      </c>
      <c r="D1609" s="188">
        <v>13343.9</v>
      </c>
      <c r="E1609" s="188">
        <v>15503.7</v>
      </c>
      <c r="F1609" s="188">
        <v>17417.599999999999</v>
      </c>
      <c r="G1609" s="188">
        <v>19666.900000000001</v>
      </c>
      <c r="N1609" s="43"/>
    </row>
    <row r="1610" spans="1:14">
      <c r="A1610" s="43" t="s">
        <v>543</v>
      </c>
      <c r="B1610" s="188">
        <v>1290.9000000000001</v>
      </c>
      <c r="C1610" s="188">
        <v>1209.7</v>
      </c>
      <c r="D1610" s="188">
        <v>1389.5</v>
      </c>
      <c r="E1610" s="188">
        <v>1616.3</v>
      </c>
      <c r="F1610" s="188">
        <v>1923.3</v>
      </c>
      <c r="G1610" s="188">
        <v>2044.7</v>
      </c>
      <c r="N1610" s="43"/>
    </row>
    <row r="1611" spans="1:14">
      <c r="A1611" s="43" t="s">
        <v>544</v>
      </c>
      <c r="B1611" s="188">
        <v>2836.2</v>
      </c>
      <c r="C1611" s="188">
        <v>3537.3</v>
      </c>
      <c r="D1611" s="188">
        <v>4290.6000000000004</v>
      </c>
      <c r="E1611" s="188">
        <v>5408.4</v>
      </c>
      <c r="F1611" s="188">
        <v>6158.8</v>
      </c>
      <c r="G1611" s="188">
        <v>6723.7</v>
      </c>
      <c r="N1611" s="43"/>
    </row>
    <row r="1612" spans="1:14">
      <c r="A1612" s="43" t="s">
        <v>221</v>
      </c>
      <c r="B1612" s="188">
        <v>14839.8</v>
      </c>
      <c r="C1612" s="188">
        <v>17891.099999999999</v>
      </c>
      <c r="D1612" s="188">
        <v>20801.3</v>
      </c>
      <c r="E1612" s="188">
        <v>23317</v>
      </c>
      <c r="F1612" s="188">
        <v>25562.5</v>
      </c>
      <c r="G1612" s="188">
        <v>28889.9</v>
      </c>
      <c r="N1612" s="43"/>
    </row>
    <row r="1613" spans="1:14">
      <c r="A1613" s="43" t="s">
        <v>222</v>
      </c>
      <c r="B1613" s="188">
        <v>9247.9</v>
      </c>
      <c r="C1613" s="188">
        <v>11007.6</v>
      </c>
      <c r="D1613" s="188">
        <v>11689.8</v>
      </c>
      <c r="E1613" s="188">
        <v>12627.2</v>
      </c>
      <c r="F1613" s="188">
        <v>14084.2</v>
      </c>
      <c r="G1613" s="188">
        <v>16106.6</v>
      </c>
      <c r="N1613" s="43"/>
    </row>
    <row r="1614" spans="1:14">
      <c r="A1614" s="43" t="s">
        <v>223</v>
      </c>
      <c r="B1614" s="188">
        <v>39829.699999999997</v>
      </c>
      <c r="C1614" s="188">
        <v>35974.1</v>
      </c>
      <c r="D1614" s="188">
        <v>42249.599999999999</v>
      </c>
      <c r="E1614" s="188">
        <v>46656.9</v>
      </c>
      <c r="F1614" s="188">
        <v>58671.5</v>
      </c>
      <c r="G1614" s="188">
        <v>62670.2</v>
      </c>
      <c r="N1614" s="43"/>
    </row>
    <row r="1615" spans="1:14">
      <c r="A1615" s="43" t="s">
        <v>224</v>
      </c>
      <c r="B1615" s="188">
        <v>30592.400000000001</v>
      </c>
      <c r="C1615" s="188">
        <v>28976.799999999999</v>
      </c>
      <c r="D1615" s="188">
        <v>28916.3</v>
      </c>
      <c r="E1615" s="188">
        <v>35263.4</v>
      </c>
      <c r="F1615" s="188">
        <v>43075.199999999997</v>
      </c>
      <c r="G1615" s="188">
        <v>45836.6</v>
      </c>
      <c r="N1615" s="43"/>
    </row>
    <row r="1616" spans="1:14">
      <c r="A1616" s="43" t="s">
        <v>545</v>
      </c>
      <c r="B1616" s="188">
        <v>173237.8</v>
      </c>
      <c r="C1616" s="188">
        <v>188286.5</v>
      </c>
      <c r="D1616" s="188">
        <v>195591.9</v>
      </c>
      <c r="E1616" s="188">
        <v>208847.5</v>
      </c>
      <c r="F1616" s="188">
        <v>216461.2</v>
      </c>
      <c r="G1616" s="188">
        <v>225569.5</v>
      </c>
      <c r="N1616" s="43"/>
    </row>
    <row r="1617" spans="1:14">
      <c r="A1617" s="43" t="s">
        <v>546</v>
      </c>
      <c r="B1617" s="188">
        <v>83183.600000000006</v>
      </c>
      <c r="C1617" s="188">
        <v>87326</v>
      </c>
      <c r="D1617" s="188">
        <v>92526.7</v>
      </c>
      <c r="E1617" s="188">
        <v>102631.6</v>
      </c>
      <c r="F1617" s="188">
        <v>116603.1</v>
      </c>
      <c r="G1617" s="188">
        <v>125343.7</v>
      </c>
      <c r="N1617" s="43"/>
    </row>
    <row r="1618" spans="1:14">
      <c r="A1618" s="43" t="s">
        <v>547</v>
      </c>
      <c r="B1618" s="188">
        <v>17661.3</v>
      </c>
      <c r="C1618" s="188">
        <v>16532.2</v>
      </c>
      <c r="D1618" s="188">
        <v>20093.3</v>
      </c>
      <c r="E1618" s="188">
        <v>24784.799999999999</v>
      </c>
      <c r="F1618" s="188">
        <v>32705.200000000001</v>
      </c>
      <c r="G1618" s="188">
        <v>34945.1</v>
      </c>
      <c r="N1618" s="43"/>
    </row>
    <row r="1619" spans="1:14">
      <c r="A1619" s="43" t="s">
        <v>548</v>
      </c>
      <c r="B1619" s="188">
        <v>3690.7</v>
      </c>
      <c r="C1619" s="188">
        <v>3138.2</v>
      </c>
      <c r="D1619" s="188">
        <v>3447.9</v>
      </c>
      <c r="E1619" s="188">
        <v>4133.3</v>
      </c>
      <c r="F1619" s="188">
        <v>5056</v>
      </c>
      <c r="G1619" s="188">
        <v>5053.7</v>
      </c>
      <c r="N1619" s="43"/>
    </row>
    <row r="1620" spans="1:14">
      <c r="A1620" s="43" t="s">
        <v>549</v>
      </c>
      <c r="B1620" s="188">
        <v>2268.4</v>
      </c>
      <c r="C1620" s="188">
        <v>3178.2</v>
      </c>
      <c r="D1620" s="188">
        <v>3435.1</v>
      </c>
      <c r="E1620" s="188">
        <v>3898.6</v>
      </c>
      <c r="F1620" s="188">
        <v>4636.2</v>
      </c>
      <c r="G1620" s="188">
        <v>5267.7</v>
      </c>
      <c r="N1620" s="43"/>
    </row>
    <row r="1621" spans="1:14">
      <c r="A1621" s="43" t="s">
        <v>550</v>
      </c>
      <c r="B1621" s="188">
        <v>693.3</v>
      </c>
      <c r="C1621" s="188">
        <v>667.4</v>
      </c>
      <c r="D1621" s="188">
        <v>750.2</v>
      </c>
      <c r="E1621" s="188">
        <v>872.7</v>
      </c>
      <c r="F1621" s="188">
        <v>1080.7</v>
      </c>
      <c r="G1621" s="188">
        <v>1157.8</v>
      </c>
      <c r="N1621" s="43"/>
    </row>
    <row r="1622" spans="1:14">
      <c r="A1622" s="43" t="s">
        <v>551</v>
      </c>
      <c r="B1622" s="188">
        <v>261.8</v>
      </c>
      <c r="C1622" s="188">
        <v>301.3</v>
      </c>
      <c r="D1622" s="188">
        <v>500.2</v>
      </c>
      <c r="E1622" s="188">
        <v>789.8</v>
      </c>
      <c r="F1622" s="188">
        <v>1210.7</v>
      </c>
      <c r="G1622" s="188">
        <v>1364.2</v>
      </c>
      <c r="N1622" s="43"/>
    </row>
    <row r="1623" spans="1:14">
      <c r="A1623" s="43" t="s">
        <v>317</v>
      </c>
      <c r="B1623" s="188">
        <v>1524</v>
      </c>
      <c r="C1623" s="188">
        <v>1963.4</v>
      </c>
      <c r="D1623" s="188">
        <v>2574.6</v>
      </c>
      <c r="E1623" s="188">
        <v>3492.7</v>
      </c>
      <c r="F1623" s="188">
        <v>4549.8999999999996</v>
      </c>
      <c r="G1623" s="188">
        <v>5957.6</v>
      </c>
      <c r="N1623" s="43"/>
    </row>
    <row r="1624" spans="1:14">
      <c r="A1624" s="43" t="s">
        <v>318</v>
      </c>
      <c r="B1624" s="188">
        <v>408.8</v>
      </c>
      <c r="C1624" s="188">
        <v>572.5</v>
      </c>
      <c r="D1624" s="188">
        <v>756.5</v>
      </c>
      <c r="E1624" s="188">
        <v>1014.6</v>
      </c>
      <c r="F1624" s="188">
        <v>1331.1</v>
      </c>
      <c r="G1624" s="188">
        <v>1748.8</v>
      </c>
      <c r="N1624" s="43"/>
    </row>
    <row r="1625" spans="1:14">
      <c r="A1625" s="43" t="s">
        <v>552</v>
      </c>
      <c r="B1625" s="188">
        <v>109691.9</v>
      </c>
      <c r="C1625" s="188">
        <v>113679.3</v>
      </c>
      <c r="D1625" s="188">
        <v>124084.4</v>
      </c>
      <c r="E1625" s="188">
        <v>141618.1</v>
      </c>
      <c r="F1625" s="188">
        <v>167173</v>
      </c>
      <c r="G1625" s="188">
        <v>180838.5</v>
      </c>
      <c r="N1625" s="43"/>
    </row>
    <row r="1626" spans="1:14">
      <c r="A1626" s="43" t="s">
        <v>553</v>
      </c>
      <c r="B1626" s="188">
        <v>5719.7</v>
      </c>
      <c r="C1626" s="188">
        <v>10662.3</v>
      </c>
      <c r="D1626" s="188">
        <v>14731.5</v>
      </c>
      <c r="E1626" s="188">
        <v>20478.5</v>
      </c>
      <c r="F1626" s="188">
        <v>23775.200000000001</v>
      </c>
      <c r="G1626" s="188">
        <v>27526.799999999999</v>
      </c>
      <c r="N1626" s="43"/>
    </row>
    <row r="1627" spans="1:14">
      <c r="A1627" s="43" t="s">
        <v>554</v>
      </c>
      <c r="B1627" s="188">
        <v>3467.4</v>
      </c>
      <c r="C1627" s="188">
        <v>3926.4</v>
      </c>
      <c r="D1627" s="188">
        <v>4205</v>
      </c>
      <c r="E1627" s="188">
        <v>4854.8</v>
      </c>
      <c r="F1627" s="188">
        <v>6540.7</v>
      </c>
      <c r="G1627" s="188">
        <v>6489.8</v>
      </c>
      <c r="N1627" s="43"/>
    </row>
    <row r="1628" spans="1:14">
      <c r="A1628" s="43" t="s">
        <v>555</v>
      </c>
      <c r="B1628" s="188">
        <v>8046</v>
      </c>
      <c r="C1628" s="188">
        <v>8664.2999999999993</v>
      </c>
      <c r="D1628" s="188">
        <v>9915.2999999999993</v>
      </c>
      <c r="E1628" s="188">
        <v>11582</v>
      </c>
      <c r="F1628" s="188">
        <v>13798.2</v>
      </c>
      <c r="G1628" s="188">
        <v>14049.8</v>
      </c>
      <c r="N1628" s="43"/>
    </row>
    <row r="1629" spans="1:14">
      <c r="A1629" s="43" t="s">
        <v>556</v>
      </c>
      <c r="B1629" s="188">
        <v>2039.4</v>
      </c>
      <c r="C1629" s="188">
        <v>2344.6</v>
      </c>
      <c r="D1629" s="188">
        <v>2557.9</v>
      </c>
      <c r="E1629" s="188">
        <v>2971.2</v>
      </c>
      <c r="F1629" s="188">
        <v>3821.1</v>
      </c>
      <c r="G1629" s="188">
        <v>4284.5</v>
      </c>
      <c r="N1629" s="43"/>
    </row>
    <row r="1630" spans="1:14">
      <c r="A1630" s="43" t="s">
        <v>621</v>
      </c>
      <c r="B1630" s="188" t="s">
        <v>143</v>
      </c>
      <c r="C1630" s="188" t="s">
        <v>144</v>
      </c>
      <c r="D1630" s="188" t="s">
        <v>144</v>
      </c>
      <c r="E1630" s="188" t="s">
        <v>144</v>
      </c>
      <c r="F1630" s="188" t="s">
        <v>144</v>
      </c>
      <c r="G1630" s="188" t="s">
        <v>144</v>
      </c>
      <c r="H1630" s="188" t="s">
        <v>225</v>
      </c>
      <c r="N1630" s="43"/>
    </row>
    <row r="1631" spans="1:14">
      <c r="A1631" s="43" t="s">
        <v>618</v>
      </c>
      <c r="B1631" s="188" t="s">
        <v>619</v>
      </c>
      <c r="K1631" s="188" t="s">
        <v>654</v>
      </c>
      <c r="N1631" s="43"/>
    </row>
    <row r="1632" spans="1:14">
      <c r="A1632" s="43" t="s">
        <v>526</v>
      </c>
      <c r="N1632" s="43"/>
    </row>
    <row r="1634" spans="1:14">
      <c r="A1634" s="43" t="s">
        <v>0</v>
      </c>
      <c r="N1634" s="43"/>
    </row>
    <row r="1635" spans="1:14">
      <c r="A1635" s="43" t="s">
        <v>621</v>
      </c>
      <c r="B1635" s="188" t="s">
        <v>143</v>
      </c>
      <c r="C1635" s="188" t="s">
        <v>144</v>
      </c>
      <c r="D1635" s="188" t="s">
        <v>144</v>
      </c>
      <c r="E1635" s="188" t="s">
        <v>144</v>
      </c>
      <c r="F1635" s="188" t="s">
        <v>144</v>
      </c>
      <c r="G1635" s="188" t="s">
        <v>144</v>
      </c>
      <c r="H1635" s="188" t="s">
        <v>225</v>
      </c>
      <c r="N1635" s="43"/>
    </row>
    <row r="1636" spans="1:14">
      <c r="A1636" s="43" t="s">
        <v>238</v>
      </c>
      <c r="D1636" s="188" t="s">
        <v>146</v>
      </c>
      <c r="E1636" s="188" t="s">
        <v>147</v>
      </c>
      <c r="N1636" s="43"/>
    </row>
    <row r="1637" spans="1:14">
      <c r="B1637" s="188" t="s">
        <v>143</v>
      </c>
      <c r="C1637" s="188" t="s">
        <v>144</v>
      </c>
      <c r="D1637" s="188" t="s">
        <v>144</v>
      </c>
      <c r="E1637" s="188" t="s">
        <v>144</v>
      </c>
      <c r="F1637" s="188" t="s">
        <v>144</v>
      </c>
      <c r="G1637" s="188" t="s">
        <v>144</v>
      </c>
    </row>
    <row r="1638" spans="1:14">
      <c r="B1638" s="188">
        <v>2015</v>
      </c>
      <c r="C1638" s="188">
        <v>2025</v>
      </c>
      <c r="D1638" s="188">
        <v>2035</v>
      </c>
      <c r="E1638" s="188">
        <v>2045</v>
      </c>
      <c r="F1638" s="188">
        <v>2055</v>
      </c>
      <c r="G1638" s="188">
        <v>2065</v>
      </c>
    </row>
    <row r="1639" spans="1:14">
      <c r="A1639" s="43" t="s">
        <v>622</v>
      </c>
      <c r="B1639" s="188" t="s">
        <v>143</v>
      </c>
      <c r="C1639" s="188" t="s">
        <v>148</v>
      </c>
      <c r="D1639" s="188" t="s">
        <v>148</v>
      </c>
      <c r="E1639" s="188" t="s">
        <v>148</v>
      </c>
      <c r="F1639" s="188" t="s">
        <v>148</v>
      </c>
      <c r="G1639" s="188" t="s">
        <v>148</v>
      </c>
      <c r="N1639" s="43"/>
    </row>
    <row r="1640" spans="1:14">
      <c r="A1640" s="43" t="s">
        <v>557</v>
      </c>
      <c r="B1640" s="188">
        <v>0.99</v>
      </c>
      <c r="C1640" s="188">
        <v>0.99</v>
      </c>
      <c r="D1640" s="188">
        <v>0.99099999999999999</v>
      </c>
      <c r="E1640" s="188">
        <v>0.99099999999999999</v>
      </c>
      <c r="F1640" s="188">
        <v>0.99099999999999999</v>
      </c>
      <c r="G1640" s="188">
        <v>0.99199999999999999</v>
      </c>
      <c r="N1640" s="43"/>
    </row>
    <row r="1641" spans="1:14">
      <c r="A1641" s="43" t="s">
        <v>558</v>
      </c>
      <c r="B1641" s="188">
        <v>0.83899999999999997</v>
      </c>
      <c r="C1641" s="188">
        <v>0.85499999999999998</v>
      </c>
      <c r="D1641" s="188">
        <v>0.872</v>
      </c>
      <c r="E1641" s="188">
        <v>0.871</v>
      </c>
      <c r="F1641" s="188">
        <v>0.871</v>
      </c>
      <c r="G1641" s="188">
        <v>0.874</v>
      </c>
      <c r="N1641" s="43"/>
    </row>
    <row r="1642" spans="1:14">
      <c r="A1642" s="43" t="s">
        <v>559</v>
      </c>
      <c r="B1642" s="188">
        <v>3.4000000000000002E-2</v>
      </c>
      <c r="C1642" s="188">
        <v>2.7E-2</v>
      </c>
      <c r="D1642" s="188">
        <v>2.1999999999999999E-2</v>
      </c>
      <c r="E1642" s="188">
        <v>1.7999999999999999E-2</v>
      </c>
      <c r="F1642" s="188">
        <v>1.4E-2</v>
      </c>
      <c r="G1642" s="188">
        <v>1.0999999999999999E-2</v>
      </c>
      <c r="N1642" s="43"/>
    </row>
    <row r="1643" spans="1:14">
      <c r="A1643" s="43" t="s">
        <v>560</v>
      </c>
      <c r="B1643" s="188">
        <v>0.93</v>
      </c>
      <c r="C1643" s="188">
        <v>0.93899999999999995</v>
      </c>
      <c r="D1643" s="188">
        <v>0.94099999999999995</v>
      </c>
      <c r="E1643" s="188">
        <v>0.93799999999999994</v>
      </c>
      <c r="F1643" s="188">
        <v>0.94</v>
      </c>
      <c r="G1643" s="188">
        <v>0.94199999999999995</v>
      </c>
      <c r="N1643" s="43"/>
    </row>
    <row r="1644" spans="1:14">
      <c r="A1644" s="43" t="s">
        <v>561</v>
      </c>
      <c r="B1644" s="188">
        <v>0.48099999999999998</v>
      </c>
      <c r="C1644" s="188">
        <v>0.45500000000000002</v>
      </c>
      <c r="D1644" s="188">
        <v>0.40500000000000003</v>
      </c>
      <c r="E1644" s="188">
        <v>0.33300000000000002</v>
      </c>
      <c r="F1644" s="188">
        <v>0.248</v>
      </c>
      <c r="G1644" s="188">
        <v>0.19700000000000001</v>
      </c>
      <c r="N1644" s="43"/>
    </row>
    <row r="1645" spans="1:14">
      <c r="A1645" s="43" t="s">
        <v>562</v>
      </c>
      <c r="B1645" s="188">
        <v>0.41299999999999998</v>
      </c>
      <c r="C1645" s="188">
        <v>0.43</v>
      </c>
      <c r="D1645" s="188">
        <v>0.39200000000000002</v>
      </c>
      <c r="E1645" s="188">
        <v>0.374</v>
      </c>
      <c r="F1645" s="188">
        <v>0.39500000000000002</v>
      </c>
      <c r="G1645" s="188">
        <v>0.39100000000000001</v>
      </c>
      <c r="N1645" s="43"/>
    </row>
    <row r="1646" spans="1:14">
      <c r="A1646" s="43" t="s">
        <v>563</v>
      </c>
      <c r="B1646" s="188">
        <v>0.79800000000000004</v>
      </c>
      <c r="C1646" s="188">
        <v>0.79500000000000004</v>
      </c>
      <c r="D1646" s="188">
        <v>0.78500000000000003</v>
      </c>
      <c r="E1646" s="188">
        <v>0.76200000000000001</v>
      </c>
      <c r="F1646" s="188">
        <v>0.747</v>
      </c>
      <c r="G1646" s="188">
        <v>0.73899999999999999</v>
      </c>
      <c r="N1646" s="43"/>
    </row>
    <row r="1647" spans="1:14">
      <c r="A1647" s="43" t="s">
        <v>564</v>
      </c>
      <c r="B1647" s="188">
        <v>9.2999999999999999E-2</v>
      </c>
      <c r="C1647" s="188">
        <v>9.1999999999999998E-2</v>
      </c>
      <c r="D1647" s="188">
        <v>8.5000000000000006E-2</v>
      </c>
      <c r="E1647" s="188">
        <v>8.4000000000000005E-2</v>
      </c>
      <c r="F1647" s="188">
        <v>8.8999999999999996E-2</v>
      </c>
      <c r="G1647" s="188">
        <v>8.7999999999999995E-2</v>
      </c>
      <c r="N1647" s="43"/>
    </row>
    <row r="1648" spans="1:14">
      <c r="A1648" s="43" t="s">
        <v>565</v>
      </c>
      <c r="B1648" s="188">
        <v>0.16400000000000001</v>
      </c>
      <c r="C1648" s="188">
        <v>0.16800000000000001</v>
      </c>
      <c r="D1648" s="188">
        <v>0.17</v>
      </c>
      <c r="E1648" s="188">
        <v>0.17799999999999999</v>
      </c>
      <c r="F1648" s="188">
        <v>0.183</v>
      </c>
      <c r="G1648" s="188">
        <v>0.184</v>
      </c>
      <c r="N1648" s="43"/>
    </row>
    <row r="1649" spans="1:14">
      <c r="A1649" s="43" t="s">
        <v>394</v>
      </c>
      <c r="B1649" s="188">
        <v>0.79500000000000004</v>
      </c>
      <c r="C1649" s="188">
        <v>0.81200000000000006</v>
      </c>
      <c r="D1649" s="188">
        <v>0.84</v>
      </c>
      <c r="E1649" s="188">
        <v>0.84399999999999997</v>
      </c>
      <c r="F1649" s="188">
        <v>0.84199999999999997</v>
      </c>
      <c r="G1649" s="188">
        <v>0.84899999999999998</v>
      </c>
      <c r="N1649" s="43"/>
    </row>
    <row r="1650" spans="1:14">
      <c r="A1650" s="43" t="s">
        <v>395</v>
      </c>
      <c r="B1650" s="188">
        <v>0.39500000000000002</v>
      </c>
      <c r="C1650" s="188">
        <v>0.41199999999999998</v>
      </c>
      <c r="D1650" s="188">
        <v>0.41499999999999998</v>
      </c>
      <c r="E1650" s="188">
        <v>0.39500000000000002</v>
      </c>
      <c r="F1650" s="188">
        <v>0.39600000000000002</v>
      </c>
      <c r="G1650" s="188">
        <v>0.40200000000000002</v>
      </c>
      <c r="N1650" s="43"/>
    </row>
    <row r="1651" spans="1:14">
      <c r="A1651" s="43" t="s">
        <v>396</v>
      </c>
      <c r="B1651" s="188">
        <v>0.30599999999999999</v>
      </c>
      <c r="C1651" s="188">
        <v>0.31900000000000001</v>
      </c>
      <c r="D1651" s="188">
        <v>0.29199999999999998</v>
      </c>
      <c r="E1651" s="188">
        <v>0.28199999999999997</v>
      </c>
      <c r="F1651" s="188">
        <v>0.29899999999999999</v>
      </c>
      <c r="G1651" s="188">
        <v>0.29599999999999999</v>
      </c>
      <c r="N1651" s="43"/>
    </row>
    <row r="1652" spans="1:14">
      <c r="A1652" s="43" t="s">
        <v>397</v>
      </c>
      <c r="B1652" s="188">
        <v>0.22700000000000001</v>
      </c>
      <c r="C1652" s="188">
        <v>0.22700000000000001</v>
      </c>
      <c r="D1652" s="188">
        <v>0.19900000000000001</v>
      </c>
      <c r="E1652" s="188">
        <v>0.188</v>
      </c>
      <c r="F1652" s="188">
        <v>0.20200000000000001</v>
      </c>
      <c r="G1652" s="188">
        <v>0.19900000000000001</v>
      </c>
      <c r="N1652" s="43"/>
    </row>
    <row r="1653" spans="1:14">
      <c r="A1653" s="43" t="s">
        <v>566</v>
      </c>
      <c r="B1653" s="188">
        <v>1</v>
      </c>
      <c r="C1653" s="188">
        <v>1</v>
      </c>
      <c r="D1653" s="188">
        <v>1</v>
      </c>
      <c r="E1653" s="188">
        <v>1</v>
      </c>
      <c r="F1653" s="188">
        <v>1</v>
      </c>
      <c r="G1653" s="188">
        <v>1</v>
      </c>
      <c r="N1653" s="43"/>
    </row>
    <row r="1654" spans="1:14">
      <c r="A1654" s="43" t="s">
        <v>567</v>
      </c>
      <c r="B1654" s="188">
        <v>1</v>
      </c>
      <c r="C1654" s="188">
        <v>1</v>
      </c>
      <c r="D1654" s="188">
        <v>1</v>
      </c>
      <c r="E1654" s="188">
        <v>0.999</v>
      </c>
      <c r="F1654" s="188">
        <v>0.999</v>
      </c>
      <c r="G1654" s="188">
        <v>1</v>
      </c>
      <c r="N1654" s="43"/>
    </row>
    <row r="1655" spans="1:14">
      <c r="A1655" s="43" t="s">
        <v>568</v>
      </c>
      <c r="B1655" s="188">
        <v>0.5</v>
      </c>
      <c r="C1655" s="188">
        <v>0.53</v>
      </c>
      <c r="D1655" s="188">
        <v>0.51800000000000002</v>
      </c>
      <c r="E1655" s="188">
        <v>0.51300000000000001</v>
      </c>
      <c r="F1655" s="188">
        <v>0.52500000000000002</v>
      </c>
      <c r="G1655" s="188">
        <v>0.53800000000000003</v>
      </c>
      <c r="N1655" s="43"/>
    </row>
    <row r="1656" spans="1:14">
      <c r="A1656" s="43" t="s">
        <v>569</v>
      </c>
      <c r="B1656" s="188">
        <v>0.39300000000000002</v>
      </c>
      <c r="C1656" s="188">
        <v>0.39700000000000002</v>
      </c>
      <c r="D1656" s="188">
        <v>0.38</v>
      </c>
      <c r="E1656" s="188">
        <v>0.36699999999999999</v>
      </c>
      <c r="F1656" s="188">
        <v>0.371</v>
      </c>
      <c r="G1656" s="188">
        <v>0.377</v>
      </c>
      <c r="N1656" s="43"/>
    </row>
    <row r="1657" spans="1:14">
      <c r="A1657" s="43" t="s">
        <v>570</v>
      </c>
      <c r="B1657" s="188">
        <v>0.38500000000000001</v>
      </c>
      <c r="C1657" s="188">
        <v>0.40500000000000003</v>
      </c>
      <c r="D1657" s="188">
        <v>0.372</v>
      </c>
      <c r="E1657" s="188">
        <v>0.35599999999999998</v>
      </c>
      <c r="F1657" s="188">
        <v>0.379</v>
      </c>
      <c r="G1657" s="188">
        <v>0.375</v>
      </c>
      <c r="N1657" s="43"/>
    </row>
    <row r="1658" spans="1:14">
      <c r="A1658" s="43" t="s">
        <v>571</v>
      </c>
      <c r="B1658" s="188">
        <v>0.38500000000000001</v>
      </c>
      <c r="C1658" s="188">
        <v>0.40500000000000003</v>
      </c>
      <c r="D1658" s="188">
        <v>0.372</v>
      </c>
      <c r="E1658" s="188">
        <v>0.35599999999999998</v>
      </c>
      <c r="F1658" s="188">
        <v>0.379</v>
      </c>
      <c r="G1658" s="188">
        <v>0.375</v>
      </c>
      <c r="N1658" s="43"/>
    </row>
    <row r="1659" spans="1:14">
      <c r="A1659" s="43" t="s">
        <v>572</v>
      </c>
      <c r="B1659" s="188">
        <v>2.4E-2</v>
      </c>
      <c r="C1659" s="188">
        <v>5.0999999999999997E-2</v>
      </c>
      <c r="D1659" s="188">
        <v>9.2999999999999999E-2</v>
      </c>
      <c r="E1659" s="188">
        <v>0.16300000000000001</v>
      </c>
      <c r="F1659" s="188">
        <v>0.26600000000000001</v>
      </c>
      <c r="G1659" s="188">
        <v>0.36</v>
      </c>
      <c r="N1659" s="43"/>
    </row>
    <row r="1660" spans="1:14">
      <c r="A1660" s="43" t="s">
        <v>398</v>
      </c>
      <c r="B1660" s="188">
        <v>0.91900000000000004</v>
      </c>
      <c r="C1660" s="188">
        <v>0.92200000000000004</v>
      </c>
      <c r="D1660" s="188">
        <v>0.92700000000000005</v>
      </c>
      <c r="E1660" s="188">
        <v>0.92700000000000005</v>
      </c>
      <c r="F1660" s="188">
        <v>0.92300000000000004</v>
      </c>
      <c r="G1660" s="188">
        <v>0.92200000000000004</v>
      </c>
      <c r="N1660" s="43"/>
    </row>
    <row r="1661" spans="1:14">
      <c r="A1661" s="43" t="s">
        <v>399</v>
      </c>
      <c r="B1661" s="188">
        <v>0.72599999999999998</v>
      </c>
      <c r="C1661" s="188">
        <v>0.73</v>
      </c>
      <c r="D1661" s="188">
        <v>0.73499999999999999</v>
      </c>
      <c r="E1661" s="188">
        <v>0.73199999999999998</v>
      </c>
      <c r="F1661" s="188">
        <v>0.72899999999999998</v>
      </c>
      <c r="G1661" s="188">
        <v>0.72899999999999998</v>
      </c>
      <c r="N1661" s="43"/>
    </row>
    <row r="1662" spans="1:14">
      <c r="A1662" s="43" t="s">
        <v>573</v>
      </c>
      <c r="B1662" s="188">
        <v>0.98399999999999999</v>
      </c>
      <c r="C1662" s="188">
        <v>0.98399999999999999</v>
      </c>
      <c r="D1662" s="188">
        <v>0.98299999999999998</v>
      </c>
      <c r="E1662" s="188">
        <v>0.98099999999999998</v>
      </c>
      <c r="F1662" s="188">
        <v>0.98199999999999998</v>
      </c>
      <c r="G1662" s="188">
        <v>0.98199999999999998</v>
      </c>
      <c r="N1662" s="43"/>
    </row>
    <row r="1663" spans="1:14">
      <c r="A1663" s="43" t="s">
        <v>574</v>
      </c>
      <c r="B1663" s="188">
        <v>0.34100000000000003</v>
      </c>
      <c r="C1663" s="188">
        <v>0.44</v>
      </c>
      <c r="D1663" s="188">
        <v>0.50800000000000001</v>
      </c>
      <c r="E1663" s="188">
        <v>0.52700000000000002</v>
      </c>
      <c r="F1663" s="188">
        <v>0.52</v>
      </c>
      <c r="G1663" s="188">
        <v>0.54300000000000004</v>
      </c>
      <c r="N1663" s="43"/>
    </row>
    <row r="1664" spans="1:14">
      <c r="A1664" s="43" t="s">
        <v>575</v>
      </c>
      <c r="B1664" s="188">
        <v>0.47299999999999998</v>
      </c>
      <c r="C1664" s="188">
        <v>0.47199999999999998</v>
      </c>
      <c r="D1664" s="188">
        <v>0.47599999999999998</v>
      </c>
      <c r="E1664" s="188">
        <v>0.46300000000000002</v>
      </c>
      <c r="F1664" s="188">
        <v>0.46700000000000003</v>
      </c>
      <c r="G1664" s="188">
        <v>0.47299999999999998</v>
      </c>
      <c r="N1664" s="43"/>
    </row>
    <row r="1665" spans="1:14">
      <c r="A1665" s="43" t="s">
        <v>576</v>
      </c>
      <c r="B1665" s="188">
        <v>0.28799999999999998</v>
      </c>
      <c r="C1665" s="188">
        <v>0.28199999999999997</v>
      </c>
      <c r="D1665" s="188">
        <v>0.27700000000000002</v>
      </c>
      <c r="E1665" s="188">
        <v>0.26700000000000002</v>
      </c>
      <c r="F1665" s="188">
        <v>0.26500000000000001</v>
      </c>
      <c r="G1665" s="188">
        <v>0.26900000000000002</v>
      </c>
      <c r="N1665" s="43"/>
    </row>
    <row r="1666" spans="1:14">
      <c r="A1666" s="43" t="s">
        <v>577</v>
      </c>
      <c r="B1666" s="188">
        <v>8.3000000000000004E-2</v>
      </c>
      <c r="C1666" s="188">
        <v>8.1000000000000003E-2</v>
      </c>
      <c r="D1666" s="188">
        <v>0.08</v>
      </c>
      <c r="E1666" s="188">
        <v>8.1000000000000003E-2</v>
      </c>
      <c r="F1666" s="188">
        <v>8.2000000000000003E-2</v>
      </c>
      <c r="G1666" s="188">
        <v>8.1000000000000003E-2</v>
      </c>
      <c r="N1666" s="43"/>
    </row>
    <row r="1667" spans="1:14">
      <c r="A1667" s="43" t="s">
        <v>621</v>
      </c>
      <c r="B1667" s="188" t="s">
        <v>143</v>
      </c>
      <c r="C1667" s="188" t="s">
        <v>144</v>
      </c>
      <c r="D1667" s="188" t="s">
        <v>144</v>
      </c>
      <c r="E1667" s="188" t="s">
        <v>144</v>
      </c>
      <c r="F1667" s="188" t="s">
        <v>144</v>
      </c>
      <c r="G1667" s="188" t="s">
        <v>144</v>
      </c>
      <c r="H1667" s="188" t="s">
        <v>225</v>
      </c>
      <c r="N1667" s="43"/>
    </row>
    <row r="1668" spans="1:14">
      <c r="A1668" s="43" t="s">
        <v>618</v>
      </c>
      <c r="B1668" s="188" t="s">
        <v>619</v>
      </c>
      <c r="K1668" s="188" t="s">
        <v>655</v>
      </c>
      <c r="N1668" s="43"/>
    </row>
    <row r="1669" spans="1:14">
      <c r="A1669" s="43" t="s">
        <v>526</v>
      </c>
      <c r="N1669" s="43"/>
    </row>
    <row r="1671" spans="1:14">
      <c r="A1671" s="43" t="s">
        <v>192</v>
      </c>
      <c r="N1671" s="43"/>
    </row>
    <row r="1672" spans="1:14">
      <c r="A1672" s="43" t="s">
        <v>621</v>
      </c>
      <c r="B1672" s="188" t="s">
        <v>143</v>
      </c>
      <c r="C1672" s="188" t="s">
        <v>144</v>
      </c>
      <c r="D1672" s="188" t="s">
        <v>144</v>
      </c>
      <c r="E1672" s="188" t="s">
        <v>144</v>
      </c>
      <c r="F1672" s="188" t="s">
        <v>144</v>
      </c>
      <c r="G1672" s="188" t="s">
        <v>144</v>
      </c>
      <c r="H1672" s="188" t="s">
        <v>225</v>
      </c>
      <c r="N1672" s="43"/>
    </row>
    <row r="1673" spans="1:14">
      <c r="A1673" s="43" t="s">
        <v>238</v>
      </c>
      <c r="D1673" s="188" t="s">
        <v>146</v>
      </c>
      <c r="E1673" s="188" t="s">
        <v>147</v>
      </c>
      <c r="N1673" s="43"/>
    </row>
    <row r="1674" spans="1:14">
      <c r="B1674" s="188" t="s">
        <v>143</v>
      </c>
      <c r="C1674" s="188" t="s">
        <v>144</v>
      </c>
      <c r="D1674" s="188" t="s">
        <v>144</v>
      </c>
      <c r="E1674" s="188" t="s">
        <v>144</v>
      </c>
      <c r="F1674" s="188" t="s">
        <v>144</v>
      </c>
      <c r="G1674" s="188" t="s">
        <v>144</v>
      </c>
    </row>
    <row r="1675" spans="1:14">
      <c r="B1675" s="188">
        <v>2015</v>
      </c>
      <c r="C1675" s="188">
        <v>2025</v>
      </c>
      <c r="D1675" s="188">
        <v>2035</v>
      </c>
      <c r="E1675" s="188">
        <v>2045</v>
      </c>
      <c r="F1675" s="188">
        <v>2055</v>
      </c>
      <c r="G1675" s="188">
        <v>2065</v>
      </c>
    </row>
    <row r="1676" spans="1:14">
      <c r="A1676" s="43" t="s">
        <v>622</v>
      </c>
      <c r="B1676" s="188" t="s">
        <v>143</v>
      </c>
      <c r="C1676" s="188" t="s">
        <v>148</v>
      </c>
      <c r="D1676" s="188" t="s">
        <v>148</v>
      </c>
      <c r="E1676" s="188" t="s">
        <v>148</v>
      </c>
      <c r="F1676" s="188" t="s">
        <v>148</v>
      </c>
      <c r="G1676" s="188" t="s">
        <v>148</v>
      </c>
      <c r="N1676" s="43"/>
    </row>
    <row r="1677" spans="1:14">
      <c r="A1677" s="43" t="s">
        <v>557</v>
      </c>
      <c r="B1677" s="188">
        <v>0.98899999999999999</v>
      </c>
      <c r="C1677" s="188">
        <v>0.98899999999999999</v>
      </c>
      <c r="D1677" s="188">
        <v>0.99</v>
      </c>
      <c r="E1677" s="188">
        <v>0.99</v>
      </c>
      <c r="F1677" s="188">
        <v>0.98899999999999999</v>
      </c>
      <c r="G1677" s="188">
        <v>0.99099999999999999</v>
      </c>
      <c r="N1677" s="43"/>
    </row>
    <row r="1678" spans="1:14">
      <c r="A1678" s="43" t="s">
        <v>558</v>
      </c>
      <c r="B1678" s="188">
        <v>0.84699999999999998</v>
      </c>
      <c r="C1678" s="188">
        <v>0.85799999999999998</v>
      </c>
      <c r="D1678" s="188">
        <v>0.875</v>
      </c>
      <c r="E1678" s="188">
        <v>0.876</v>
      </c>
      <c r="F1678" s="188">
        <v>0.874</v>
      </c>
      <c r="G1678" s="188">
        <v>0.88100000000000001</v>
      </c>
      <c r="N1678" s="43"/>
    </row>
    <row r="1679" spans="1:14">
      <c r="A1679" s="43" t="s">
        <v>559</v>
      </c>
      <c r="B1679" s="188">
        <v>4.2000000000000003E-2</v>
      </c>
      <c r="C1679" s="188">
        <v>3.2000000000000001E-2</v>
      </c>
      <c r="D1679" s="188">
        <v>2.5000000000000001E-2</v>
      </c>
      <c r="E1679" s="188">
        <v>0.02</v>
      </c>
      <c r="F1679" s="188">
        <v>1.6E-2</v>
      </c>
      <c r="G1679" s="188">
        <v>1.2E-2</v>
      </c>
      <c r="N1679" s="43"/>
    </row>
    <row r="1680" spans="1:14">
      <c r="A1680" s="43" t="s">
        <v>560</v>
      </c>
      <c r="B1680" s="188">
        <v>0.92200000000000004</v>
      </c>
      <c r="C1680" s="188">
        <v>0.93500000000000005</v>
      </c>
      <c r="D1680" s="188">
        <v>0.93799999999999994</v>
      </c>
      <c r="E1680" s="188">
        <v>0.93500000000000005</v>
      </c>
      <c r="F1680" s="188">
        <v>0.93799999999999994</v>
      </c>
      <c r="G1680" s="188">
        <v>0.94</v>
      </c>
      <c r="N1680" s="43"/>
    </row>
    <row r="1681" spans="1:14">
      <c r="A1681" s="43" t="s">
        <v>561</v>
      </c>
      <c r="B1681" s="188">
        <v>0.45200000000000001</v>
      </c>
      <c r="C1681" s="188">
        <v>0.443</v>
      </c>
      <c r="D1681" s="188">
        <v>0.40400000000000003</v>
      </c>
      <c r="E1681" s="188">
        <v>0.33700000000000002</v>
      </c>
      <c r="F1681" s="188">
        <v>0.254</v>
      </c>
      <c r="G1681" s="188">
        <v>0.2</v>
      </c>
      <c r="N1681" s="43"/>
    </row>
    <row r="1682" spans="1:14">
      <c r="A1682" s="43" t="s">
        <v>562</v>
      </c>
      <c r="B1682" s="188">
        <v>0.36</v>
      </c>
      <c r="C1682" s="188">
        <v>0.38900000000000001</v>
      </c>
      <c r="D1682" s="188">
        <v>0.34899999999999998</v>
      </c>
      <c r="E1682" s="188">
        <v>0.33</v>
      </c>
      <c r="F1682" s="188">
        <v>0.34899999999999998</v>
      </c>
      <c r="G1682" s="188">
        <v>0.34799999999999998</v>
      </c>
      <c r="N1682" s="43"/>
    </row>
    <row r="1683" spans="1:14">
      <c r="A1683" s="43" t="s">
        <v>563</v>
      </c>
      <c r="B1683" s="188">
        <v>0.79600000000000004</v>
      </c>
      <c r="C1683" s="188">
        <v>0.80500000000000005</v>
      </c>
      <c r="D1683" s="188">
        <v>0.79900000000000004</v>
      </c>
      <c r="E1683" s="188">
        <v>0.77500000000000002</v>
      </c>
      <c r="F1683" s="188">
        <v>0.75700000000000001</v>
      </c>
      <c r="G1683" s="188">
        <v>0.749</v>
      </c>
      <c r="N1683" s="43"/>
    </row>
    <row r="1684" spans="1:14">
      <c r="A1684" s="43" t="s">
        <v>564</v>
      </c>
      <c r="B1684" s="188">
        <v>7.6999999999999999E-2</v>
      </c>
      <c r="C1684" s="188">
        <v>7.3999999999999996E-2</v>
      </c>
      <c r="D1684" s="188">
        <v>7.0000000000000007E-2</v>
      </c>
      <c r="E1684" s="188">
        <v>6.5000000000000002E-2</v>
      </c>
      <c r="F1684" s="188">
        <v>7.0999999999999994E-2</v>
      </c>
      <c r="G1684" s="188">
        <v>7.1999999999999995E-2</v>
      </c>
      <c r="N1684" s="43"/>
    </row>
    <row r="1685" spans="1:14">
      <c r="A1685" s="43" t="s">
        <v>565</v>
      </c>
      <c r="B1685" s="188">
        <v>0.185</v>
      </c>
      <c r="C1685" s="188">
        <v>0.188</v>
      </c>
      <c r="D1685" s="188">
        <v>0.188</v>
      </c>
      <c r="E1685" s="188">
        <v>0.19700000000000001</v>
      </c>
      <c r="F1685" s="188">
        <v>0.20599999999999999</v>
      </c>
      <c r="G1685" s="188">
        <v>0.20300000000000001</v>
      </c>
      <c r="N1685" s="43"/>
    </row>
    <row r="1686" spans="1:14">
      <c r="A1686" s="43" t="s">
        <v>394</v>
      </c>
      <c r="B1686" s="188">
        <v>0.80100000000000005</v>
      </c>
      <c r="C1686" s="188">
        <v>0.81299999999999994</v>
      </c>
      <c r="D1686" s="188">
        <v>0.84199999999999997</v>
      </c>
      <c r="E1686" s="188">
        <v>0.84499999999999997</v>
      </c>
      <c r="F1686" s="188">
        <v>0.84199999999999997</v>
      </c>
      <c r="G1686" s="188">
        <v>0.85099999999999998</v>
      </c>
      <c r="N1686" s="43"/>
    </row>
    <row r="1687" spans="1:14">
      <c r="A1687" s="43" t="s">
        <v>395</v>
      </c>
      <c r="B1687" s="188">
        <v>0.36799999999999999</v>
      </c>
      <c r="C1687" s="188">
        <v>0.38900000000000001</v>
      </c>
      <c r="D1687" s="188">
        <v>0.39200000000000002</v>
      </c>
      <c r="E1687" s="188">
        <v>0.375</v>
      </c>
      <c r="F1687" s="188">
        <v>0.379</v>
      </c>
      <c r="G1687" s="188">
        <v>0.38500000000000001</v>
      </c>
      <c r="N1687" s="43"/>
    </row>
    <row r="1688" spans="1:14">
      <c r="A1688" s="43" t="s">
        <v>396</v>
      </c>
      <c r="B1688" s="188">
        <v>0.25700000000000001</v>
      </c>
      <c r="C1688" s="188">
        <v>0.27600000000000002</v>
      </c>
      <c r="D1688" s="188">
        <v>0.246</v>
      </c>
      <c r="E1688" s="188">
        <v>0.24199999999999999</v>
      </c>
      <c r="F1688" s="188">
        <v>0.255</v>
      </c>
      <c r="G1688" s="188">
        <v>0.255</v>
      </c>
      <c r="N1688" s="43"/>
    </row>
    <row r="1689" spans="1:14">
      <c r="A1689" s="43" t="s">
        <v>397</v>
      </c>
      <c r="B1689" s="188">
        <v>0.186</v>
      </c>
      <c r="C1689" s="188">
        <v>0.2</v>
      </c>
      <c r="D1689" s="188">
        <v>0.17299999999999999</v>
      </c>
      <c r="E1689" s="188">
        <v>0.156</v>
      </c>
      <c r="F1689" s="188">
        <v>0.17299999999999999</v>
      </c>
      <c r="G1689" s="188">
        <v>0.17</v>
      </c>
      <c r="N1689" s="43"/>
    </row>
    <row r="1690" spans="1:14">
      <c r="A1690" s="43" t="s">
        <v>566</v>
      </c>
      <c r="B1690" s="188">
        <v>1</v>
      </c>
      <c r="C1690" s="188">
        <v>1</v>
      </c>
      <c r="D1690" s="188">
        <v>1</v>
      </c>
      <c r="E1690" s="188">
        <v>1</v>
      </c>
      <c r="F1690" s="188">
        <v>1</v>
      </c>
      <c r="G1690" s="188">
        <v>1</v>
      </c>
      <c r="N1690" s="43"/>
    </row>
    <row r="1691" spans="1:14">
      <c r="A1691" s="43" t="s">
        <v>567</v>
      </c>
      <c r="B1691" s="188">
        <v>1</v>
      </c>
      <c r="C1691" s="188">
        <v>1</v>
      </c>
      <c r="D1691" s="188">
        <v>1</v>
      </c>
      <c r="E1691" s="188">
        <v>1</v>
      </c>
      <c r="F1691" s="188">
        <v>0.999</v>
      </c>
      <c r="G1691" s="188">
        <v>1</v>
      </c>
      <c r="N1691" s="43"/>
    </row>
    <row r="1692" spans="1:14">
      <c r="A1692" s="43" t="s">
        <v>568</v>
      </c>
      <c r="B1692" s="188">
        <v>0.44600000000000001</v>
      </c>
      <c r="C1692" s="188">
        <v>0.496</v>
      </c>
      <c r="D1692" s="188">
        <v>0.49</v>
      </c>
      <c r="E1692" s="188">
        <v>0.48299999999999998</v>
      </c>
      <c r="F1692" s="188">
        <v>0.495</v>
      </c>
      <c r="G1692" s="188">
        <v>0.51200000000000001</v>
      </c>
      <c r="N1692" s="43"/>
    </row>
    <row r="1693" spans="1:14">
      <c r="A1693" s="43" t="s">
        <v>569</v>
      </c>
      <c r="B1693" s="188">
        <v>0.35499999999999998</v>
      </c>
      <c r="C1693" s="188">
        <v>0.371</v>
      </c>
      <c r="D1693" s="188">
        <v>0.35899999999999999</v>
      </c>
      <c r="E1693" s="188">
        <v>0.34399999999999997</v>
      </c>
      <c r="F1693" s="188">
        <v>0.34699999999999998</v>
      </c>
      <c r="G1693" s="188">
        <v>0.35599999999999998</v>
      </c>
      <c r="N1693" s="43"/>
    </row>
    <row r="1694" spans="1:14">
      <c r="A1694" s="43" t="s">
        <v>570</v>
      </c>
      <c r="B1694" s="188">
        <v>0.33300000000000002</v>
      </c>
      <c r="C1694" s="188">
        <v>0.36499999999999999</v>
      </c>
      <c r="D1694" s="188">
        <v>0.33</v>
      </c>
      <c r="E1694" s="188">
        <v>0.312</v>
      </c>
      <c r="F1694" s="188">
        <v>0.33300000000000002</v>
      </c>
      <c r="G1694" s="188">
        <v>0.33300000000000002</v>
      </c>
      <c r="N1694" s="43"/>
    </row>
    <row r="1695" spans="1:14">
      <c r="A1695" s="43" t="s">
        <v>571</v>
      </c>
      <c r="B1695" s="188">
        <v>0.33300000000000002</v>
      </c>
      <c r="C1695" s="188">
        <v>0.36499999999999999</v>
      </c>
      <c r="D1695" s="188">
        <v>0.33</v>
      </c>
      <c r="E1695" s="188">
        <v>0.312</v>
      </c>
      <c r="F1695" s="188">
        <v>0.33300000000000002</v>
      </c>
      <c r="G1695" s="188">
        <v>0.33300000000000002</v>
      </c>
      <c r="N1695" s="43"/>
    </row>
    <row r="1696" spans="1:14">
      <c r="A1696" s="43" t="s">
        <v>572</v>
      </c>
      <c r="B1696" s="188">
        <v>0.02</v>
      </c>
      <c r="C1696" s="188">
        <v>4.8000000000000001E-2</v>
      </c>
      <c r="D1696" s="188">
        <v>8.4000000000000005E-2</v>
      </c>
      <c r="E1696" s="188">
        <v>0.14699999999999999</v>
      </c>
      <c r="F1696" s="188">
        <v>0.246</v>
      </c>
      <c r="G1696" s="188">
        <v>0.33700000000000002</v>
      </c>
      <c r="N1696" s="43"/>
    </row>
    <row r="1697" spans="1:14">
      <c r="A1697" s="43" t="s">
        <v>398</v>
      </c>
      <c r="B1697" s="188">
        <v>0.92800000000000005</v>
      </c>
      <c r="C1697" s="188">
        <v>0.92800000000000005</v>
      </c>
      <c r="D1697" s="188">
        <v>0.93300000000000005</v>
      </c>
      <c r="E1697" s="188">
        <v>0.93500000000000005</v>
      </c>
      <c r="F1697" s="188">
        <v>0.93</v>
      </c>
      <c r="G1697" s="188">
        <v>0.92900000000000005</v>
      </c>
      <c r="N1697" s="43"/>
    </row>
    <row r="1698" spans="1:14">
      <c r="A1698" s="43" t="s">
        <v>399</v>
      </c>
      <c r="B1698" s="188">
        <v>0.75600000000000001</v>
      </c>
      <c r="C1698" s="188">
        <v>0.76</v>
      </c>
      <c r="D1698" s="188">
        <v>0.76500000000000001</v>
      </c>
      <c r="E1698" s="188">
        <v>0.76300000000000001</v>
      </c>
      <c r="F1698" s="188">
        <v>0.76</v>
      </c>
      <c r="G1698" s="188">
        <v>0.75800000000000001</v>
      </c>
      <c r="N1698" s="43"/>
    </row>
    <row r="1699" spans="1:14">
      <c r="A1699" s="43" t="s">
        <v>573</v>
      </c>
      <c r="B1699" s="188">
        <v>0.98199999999999998</v>
      </c>
      <c r="C1699" s="188">
        <v>0.98199999999999998</v>
      </c>
      <c r="D1699" s="188">
        <v>0.98199999999999998</v>
      </c>
      <c r="E1699" s="188">
        <v>0.98</v>
      </c>
      <c r="F1699" s="188">
        <v>0.97899999999999998</v>
      </c>
      <c r="G1699" s="188">
        <v>0.98099999999999998</v>
      </c>
      <c r="N1699" s="43"/>
    </row>
    <row r="1700" spans="1:14">
      <c r="A1700" s="43" t="s">
        <v>574</v>
      </c>
      <c r="B1700" s="188">
        <v>0.34799999999999998</v>
      </c>
      <c r="C1700" s="188">
        <v>0.45100000000000001</v>
      </c>
      <c r="D1700" s="188">
        <v>0.52200000000000002</v>
      </c>
      <c r="E1700" s="188">
        <v>0.54500000000000004</v>
      </c>
      <c r="F1700" s="188">
        <v>0.53900000000000003</v>
      </c>
      <c r="G1700" s="188">
        <v>0.56200000000000006</v>
      </c>
      <c r="N1700" s="43"/>
    </row>
    <row r="1701" spans="1:14">
      <c r="A1701" s="43" t="s">
        <v>575</v>
      </c>
      <c r="B1701" s="188">
        <v>0.46300000000000002</v>
      </c>
      <c r="C1701" s="188">
        <v>0.46400000000000002</v>
      </c>
      <c r="D1701" s="188">
        <v>0.46899999999999997</v>
      </c>
      <c r="E1701" s="188">
        <v>0.45700000000000002</v>
      </c>
      <c r="F1701" s="188">
        <v>0.45800000000000002</v>
      </c>
      <c r="G1701" s="188">
        <v>0.46300000000000002</v>
      </c>
      <c r="N1701" s="43"/>
    </row>
    <row r="1702" spans="1:14">
      <c r="A1702" s="43" t="s">
        <v>576</v>
      </c>
      <c r="B1702" s="188">
        <v>0.26800000000000002</v>
      </c>
      <c r="C1702" s="188">
        <v>0.26900000000000002</v>
      </c>
      <c r="D1702" s="188">
        <v>0.26400000000000001</v>
      </c>
      <c r="E1702" s="188">
        <v>0.255</v>
      </c>
      <c r="F1702" s="188">
        <v>0.251</v>
      </c>
      <c r="G1702" s="188">
        <v>0.25700000000000001</v>
      </c>
      <c r="N1702" s="43"/>
    </row>
    <row r="1703" spans="1:14">
      <c r="A1703" s="43" t="s">
        <v>577</v>
      </c>
      <c r="B1703" s="188">
        <v>7.4999999999999997E-2</v>
      </c>
      <c r="C1703" s="188">
        <v>7.5999999999999998E-2</v>
      </c>
      <c r="D1703" s="188">
        <v>7.5999999999999998E-2</v>
      </c>
      <c r="E1703" s="188">
        <v>7.5999999999999998E-2</v>
      </c>
      <c r="F1703" s="188">
        <v>7.6999999999999999E-2</v>
      </c>
      <c r="G1703" s="188">
        <v>7.5999999999999998E-2</v>
      </c>
      <c r="N1703" s="43"/>
    </row>
    <row r="1704" spans="1:14">
      <c r="A1704" s="43" t="s">
        <v>621</v>
      </c>
      <c r="B1704" s="188" t="s">
        <v>143</v>
      </c>
      <c r="C1704" s="188" t="s">
        <v>144</v>
      </c>
      <c r="D1704" s="188" t="s">
        <v>144</v>
      </c>
      <c r="E1704" s="188" t="s">
        <v>144</v>
      </c>
      <c r="F1704" s="188" t="s">
        <v>144</v>
      </c>
      <c r="G1704" s="188" t="s">
        <v>144</v>
      </c>
      <c r="H1704" s="188" t="s">
        <v>225</v>
      </c>
      <c r="N1704" s="43"/>
    </row>
    <row r="1705" spans="1:14">
      <c r="A1705" s="43" t="s">
        <v>618</v>
      </c>
      <c r="B1705" s="188" t="s">
        <v>619</v>
      </c>
      <c r="K1705" s="188" t="s">
        <v>656</v>
      </c>
      <c r="N1705" s="43"/>
    </row>
    <row r="1706" spans="1:14">
      <c r="A1706" s="43" t="s">
        <v>526</v>
      </c>
      <c r="N1706" s="43"/>
    </row>
    <row r="1708" spans="1:14">
      <c r="A1708" s="43" t="s">
        <v>193</v>
      </c>
      <c r="N1708" s="43"/>
    </row>
    <row r="1709" spans="1:14">
      <c r="A1709" s="43" t="s">
        <v>621</v>
      </c>
      <c r="B1709" s="188" t="s">
        <v>143</v>
      </c>
      <c r="C1709" s="188" t="s">
        <v>144</v>
      </c>
      <c r="D1709" s="188" t="s">
        <v>144</v>
      </c>
      <c r="E1709" s="188" t="s">
        <v>144</v>
      </c>
      <c r="F1709" s="188" t="s">
        <v>144</v>
      </c>
      <c r="G1709" s="188" t="s">
        <v>144</v>
      </c>
      <c r="H1709" s="188" t="s">
        <v>225</v>
      </c>
      <c r="N1709" s="43"/>
    </row>
    <row r="1710" spans="1:14">
      <c r="A1710" s="43" t="s">
        <v>238</v>
      </c>
      <c r="D1710" s="188" t="s">
        <v>146</v>
      </c>
      <c r="E1710" s="188" t="s">
        <v>147</v>
      </c>
      <c r="N1710" s="43"/>
    </row>
    <row r="1711" spans="1:14">
      <c r="B1711" s="188" t="s">
        <v>143</v>
      </c>
      <c r="C1711" s="188" t="s">
        <v>144</v>
      </c>
      <c r="D1711" s="188" t="s">
        <v>144</v>
      </c>
      <c r="E1711" s="188" t="s">
        <v>144</v>
      </c>
      <c r="F1711" s="188" t="s">
        <v>144</v>
      </c>
      <c r="G1711" s="188" t="s">
        <v>144</v>
      </c>
    </row>
    <row r="1712" spans="1:14">
      <c r="B1712" s="188">
        <v>2015</v>
      </c>
      <c r="C1712" s="188">
        <v>2025</v>
      </c>
      <c r="D1712" s="188">
        <v>2035</v>
      </c>
      <c r="E1712" s="188">
        <v>2045</v>
      </c>
      <c r="F1712" s="188">
        <v>2055</v>
      </c>
      <c r="G1712" s="188">
        <v>2065</v>
      </c>
    </row>
    <row r="1713" spans="1:14">
      <c r="A1713" s="43" t="s">
        <v>622</v>
      </c>
      <c r="B1713" s="188" t="s">
        <v>143</v>
      </c>
      <c r="C1713" s="188" t="s">
        <v>148</v>
      </c>
      <c r="D1713" s="188" t="s">
        <v>148</v>
      </c>
      <c r="E1713" s="188" t="s">
        <v>148</v>
      </c>
      <c r="F1713" s="188" t="s">
        <v>148</v>
      </c>
      <c r="G1713" s="188" t="s">
        <v>148</v>
      </c>
      <c r="N1713" s="43"/>
    </row>
    <row r="1714" spans="1:14">
      <c r="A1714" s="43" t="s">
        <v>557</v>
      </c>
      <c r="B1714" s="188">
        <v>0.99099999999999999</v>
      </c>
      <c r="C1714" s="188">
        <v>0.99099999999999999</v>
      </c>
      <c r="D1714" s="188">
        <v>0.99199999999999999</v>
      </c>
      <c r="E1714" s="188">
        <v>0.99199999999999999</v>
      </c>
      <c r="F1714" s="188">
        <v>0.99199999999999999</v>
      </c>
      <c r="G1714" s="188">
        <v>0.99399999999999999</v>
      </c>
      <c r="N1714" s="43"/>
    </row>
    <row r="1715" spans="1:14">
      <c r="A1715" s="43" t="s">
        <v>558</v>
      </c>
      <c r="B1715" s="188">
        <v>0.82899999999999996</v>
      </c>
      <c r="C1715" s="188">
        <v>0.85099999999999998</v>
      </c>
      <c r="D1715" s="188">
        <v>0.86799999999999999</v>
      </c>
      <c r="E1715" s="188">
        <v>0.86499999999999999</v>
      </c>
      <c r="F1715" s="188">
        <v>0.86699999999999999</v>
      </c>
      <c r="G1715" s="188">
        <v>0.86699999999999999</v>
      </c>
      <c r="N1715" s="43"/>
    </row>
    <row r="1716" spans="1:14">
      <c r="A1716" s="43" t="s">
        <v>559</v>
      </c>
      <c r="B1716" s="188">
        <v>2.4E-2</v>
      </c>
      <c r="C1716" s="188">
        <v>2.1000000000000001E-2</v>
      </c>
      <c r="D1716" s="188">
        <v>1.9E-2</v>
      </c>
      <c r="E1716" s="188">
        <v>1.6E-2</v>
      </c>
      <c r="F1716" s="188">
        <v>1.2E-2</v>
      </c>
      <c r="G1716" s="188">
        <v>0.01</v>
      </c>
      <c r="N1716" s="43"/>
    </row>
    <row r="1717" spans="1:14">
      <c r="A1717" s="43" t="s">
        <v>560</v>
      </c>
      <c r="B1717" s="188">
        <v>0.93899999999999995</v>
      </c>
      <c r="C1717" s="188">
        <v>0.94299999999999995</v>
      </c>
      <c r="D1717" s="188">
        <v>0.94399999999999995</v>
      </c>
      <c r="E1717" s="188">
        <v>0.94199999999999995</v>
      </c>
      <c r="F1717" s="188">
        <v>0.94199999999999995</v>
      </c>
      <c r="G1717" s="188">
        <v>0.94399999999999995</v>
      </c>
      <c r="N1717" s="43"/>
    </row>
    <row r="1718" spans="1:14">
      <c r="A1718" s="43" t="s">
        <v>561</v>
      </c>
      <c r="B1718" s="188">
        <v>0.51500000000000001</v>
      </c>
      <c r="C1718" s="188">
        <v>0.47</v>
      </c>
      <c r="D1718" s="188">
        <v>0.40600000000000003</v>
      </c>
      <c r="E1718" s="188">
        <v>0.32700000000000001</v>
      </c>
      <c r="F1718" s="188">
        <v>0.24099999999999999</v>
      </c>
      <c r="G1718" s="188">
        <v>0.192</v>
      </c>
      <c r="N1718" s="43"/>
    </row>
    <row r="1719" spans="1:14">
      <c r="A1719" s="43" t="s">
        <v>562</v>
      </c>
      <c r="B1719" s="188">
        <v>0.47799999999999998</v>
      </c>
      <c r="C1719" s="188">
        <v>0.47899999999999998</v>
      </c>
      <c r="D1719" s="188">
        <v>0.441</v>
      </c>
      <c r="E1719" s="188">
        <v>0.42499999999999999</v>
      </c>
      <c r="F1719" s="188">
        <v>0.44700000000000001</v>
      </c>
      <c r="G1719" s="188">
        <v>0.44</v>
      </c>
      <c r="N1719" s="43"/>
    </row>
    <row r="1720" spans="1:14">
      <c r="A1720" s="43" t="s">
        <v>563</v>
      </c>
      <c r="B1720" s="188">
        <v>0.80100000000000005</v>
      </c>
      <c r="C1720" s="188">
        <v>0.78400000000000003</v>
      </c>
      <c r="D1720" s="188">
        <v>0.76900000000000002</v>
      </c>
      <c r="E1720" s="188">
        <v>0.747</v>
      </c>
      <c r="F1720" s="188">
        <v>0.73499999999999999</v>
      </c>
      <c r="G1720" s="188">
        <v>0.72899999999999998</v>
      </c>
      <c r="N1720" s="43"/>
    </row>
    <row r="1721" spans="1:14">
      <c r="A1721" s="43" t="s">
        <v>564</v>
      </c>
      <c r="B1721" s="188">
        <v>0.112</v>
      </c>
      <c r="C1721" s="188">
        <v>0.113</v>
      </c>
      <c r="D1721" s="188">
        <v>0.10199999999999999</v>
      </c>
      <c r="E1721" s="188">
        <v>0.106</v>
      </c>
      <c r="F1721" s="188">
        <v>0.109</v>
      </c>
      <c r="G1721" s="188">
        <v>0.107</v>
      </c>
      <c r="N1721" s="43"/>
    </row>
    <row r="1722" spans="1:14">
      <c r="A1722" s="43" t="s">
        <v>565</v>
      </c>
      <c r="B1722" s="188">
        <v>0.13900000000000001</v>
      </c>
      <c r="C1722" s="188">
        <v>0.14499999999999999</v>
      </c>
      <c r="D1722" s="188">
        <v>0.15</v>
      </c>
      <c r="E1722" s="188">
        <v>0.157</v>
      </c>
      <c r="F1722" s="188">
        <v>0.156</v>
      </c>
      <c r="G1722" s="188">
        <v>0.16200000000000001</v>
      </c>
      <c r="N1722" s="43"/>
    </row>
    <row r="1723" spans="1:14">
      <c r="A1723" s="43" t="s">
        <v>394</v>
      </c>
      <c r="B1723" s="188">
        <v>0.78800000000000003</v>
      </c>
      <c r="C1723" s="188">
        <v>0.81100000000000005</v>
      </c>
      <c r="D1723" s="188">
        <v>0.83699999999999997</v>
      </c>
      <c r="E1723" s="188">
        <v>0.84199999999999997</v>
      </c>
      <c r="F1723" s="188">
        <v>0.84299999999999997</v>
      </c>
      <c r="G1723" s="188">
        <v>0.84799999999999998</v>
      </c>
      <c r="N1723" s="43"/>
    </row>
    <row r="1724" spans="1:14">
      <c r="A1724" s="43" t="s">
        <v>395</v>
      </c>
      <c r="B1724" s="188">
        <v>0.42699999999999999</v>
      </c>
      <c r="C1724" s="188">
        <v>0.438</v>
      </c>
      <c r="D1724" s="188">
        <v>0.443</v>
      </c>
      <c r="E1724" s="188">
        <v>0.41799999999999998</v>
      </c>
      <c r="F1724" s="188">
        <v>0.41399999999999998</v>
      </c>
      <c r="G1724" s="188">
        <v>0.42</v>
      </c>
      <c r="N1724" s="43"/>
    </row>
    <row r="1725" spans="1:14">
      <c r="A1725" s="43" t="s">
        <v>396</v>
      </c>
      <c r="B1725" s="188">
        <v>0.36399999999999999</v>
      </c>
      <c r="C1725" s="188">
        <v>0.36899999999999999</v>
      </c>
      <c r="D1725" s="188">
        <v>0.34399999999999997</v>
      </c>
      <c r="E1725" s="188">
        <v>0.32800000000000001</v>
      </c>
      <c r="F1725" s="188">
        <v>0.34799999999999998</v>
      </c>
      <c r="G1725" s="188">
        <v>0.34300000000000003</v>
      </c>
      <c r="N1725" s="43"/>
    </row>
    <row r="1726" spans="1:14">
      <c r="A1726" s="43" t="s">
        <v>397</v>
      </c>
      <c r="B1726" s="188">
        <v>0.27700000000000002</v>
      </c>
      <c r="C1726" s="188">
        <v>0.26</v>
      </c>
      <c r="D1726" s="188">
        <v>0.22800000000000001</v>
      </c>
      <c r="E1726" s="188">
        <v>0.224</v>
      </c>
      <c r="F1726" s="188">
        <v>0.23599999999999999</v>
      </c>
      <c r="G1726" s="188">
        <v>0.23200000000000001</v>
      </c>
      <c r="N1726" s="43"/>
    </row>
    <row r="1727" spans="1:14">
      <c r="A1727" s="43" t="s">
        <v>566</v>
      </c>
      <c r="B1727" s="188">
        <v>1</v>
      </c>
      <c r="C1727" s="188">
        <v>1</v>
      </c>
      <c r="D1727" s="188">
        <v>1</v>
      </c>
      <c r="E1727" s="188">
        <v>1</v>
      </c>
      <c r="F1727" s="188">
        <v>1</v>
      </c>
      <c r="G1727" s="188">
        <v>1</v>
      </c>
      <c r="N1727" s="43"/>
    </row>
    <row r="1728" spans="1:14">
      <c r="A1728" s="43" t="s">
        <v>567</v>
      </c>
      <c r="B1728" s="188">
        <v>1</v>
      </c>
      <c r="C1728" s="188">
        <v>1</v>
      </c>
      <c r="D1728" s="188">
        <v>1</v>
      </c>
      <c r="E1728" s="188">
        <v>0.999</v>
      </c>
      <c r="F1728" s="188">
        <v>0.999</v>
      </c>
      <c r="G1728" s="188">
        <v>0.999</v>
      </c>
      <c r="N1728" s="43"/>
    </row>
    <row r="1729" spans="1:14">
      <c r="A1729" s="43" t="s">
        <v>568</v>
      </c>
      <c r="B1729" s="188">
        <v>0.56499999999999995</v>
      </c>
      <c r="C1729" s="188">
        <v>0.56999999999999995</v>
      </c>
      <c r="D1729" s="188">
        <v>0.55100000000000005</v>
      </c>
      <c r="E1729" s="188">
        <v>0.54700000000000004</v>
      </c>
      <c r="F1729" s="188">
        <v>0.55800000000000005</v>
      </c>
      <c r="G1729" s="188">
        <v>0.56799999999999995</v>
      </c>
      <c r="N1729" s="43"/>
    </row>
    <row r="1730" spans="1:14">
      <c r="A1730" s="43" t="s">
        <v>569</v>
      </c>
      <c r="B1730" s="188">
        <v>0.439</v>
      </c>
      <c r="C1730" s="188">
        <v>0.42799999999999999</v>
      </c>
      <c r="D1730" s="188">
        <v>0.40400000000000003</v>
      </c>
      <c r="E1730" s="188">
        <v>0.39300000000000002</v>
      </c>
      <c r="F1730" s="188">
        <v>0.39700000000000002</v>
      </c>
      <c r="G1730" s="188">
        <v>0.4</v>
      </c>
      <c r="N1730" s="43"/>
    </row>
    <row r="1731" spans="1:14">
      <c r="A1731" s="43" t="s">
        <v>570</v>
      </c>
      <c r="B1731" s="188">
        <v>0.44700000000000001</v>
      </c>
      <c r="C1731" s="188">
        <v>0.45100000000000001</v>
      </c>
      <c r="D1731" s="188">
        <v>0.42099999999999999</v>
      </c>
      <c r="E1731" s="188">
        <v>0.40600000000000003</v>
      </c>
      <c r="F1731" s="188">
        <v>0.43099999999999999</v>
      </c>
      <c r="G1731" s="188">
        <v>0.42199999999999999</v>
      </c>
      <c r="N1731" s="43"/>
    </row>
    <row r="1732" spans="1:14">
      <c r="A1732" s="43" t="s">
        <v>571</v>
      </c>
      <c r="B1732" s="188">
        <v>0.44700000000000001</v>
      </c>
      <c r="C1732" s="188">
        <v>0.45100000000000001</v>
      </c>
      <c r="D1732" s="188">
        <v>0.42099999999999999</v>
      </c>
      <c r="E1732" s="188">
        <v>0.40600000000000003</v>
      </c>
      <c r="F1732" s="188">
        <v>0.43099999999999999</v>
      </c>
      <c r="G1732" s="188">
        <v>0.42199999999999999</v>
      </c>
      <c r="N1732" s="43"/>
    </row>
    <row r="1733" spans="1:14">
      <c r="A1733" s="43" t="s">
        <v>572</v>
      </c>
      <c r="B1733" s="188">
        <v>2.8000000000000001E-2</v>
      </c>
      <c r="C1733" s="188">
        <v>5.3999999999999999E-2</v>
      </c>
      <c r="D1733" s="188">
        <v>0.10199999999999999</v>
      </c>
      <c r="E1733" s="188">
        <v>0.18</v>
      </c>
      <c r="F1733" s="188">
        <v>0.28999999999999998</v>
      </c>
      <c r="G1733" s="188">
        <v>0.38700000000000001</v>
      </c>
      <c r="N1733" s="43"/>
    </row>
    <row r="1734" spans="1:14">
      <c r="A1734" s="43" t="s">
        <v>398</v>
      </c>
      <c r="B1734" s="188">
        <v>0.90800000000000003</v>
      </c>
      <c r="C1734" s="188">
        <v>0.91400000000000003</v>
      </c>
      <c r="D1734" s="188">
        <v>0.91900000000000004</v>
      </c>
      <c r="E1734" s="188">
        <v>0.91700000000000004</v>
      </c>
      <c r="F1734" s="188">
        <v>0.91500000000000004</v>
      </c>
      <c r="G1734" s="188">
        <v>0.91400000000000003</v>
      </c>
      <c r="N1734" s="43"/>
    </row>
    <row r="1735" spans="1:14">
      <c r="A1735" s="43" t="s">
        <v>399</v>
      </c>
      <c r="B1735" s="188">
        <v>0.68899999999999995</v>
      </c>
      <c r="C1735" s="188">
        <v>0.69599999999999995</v>
      </c>
      <c r="D1735" s="188">
        <v>0.70199999999999996</v>
      </c>
      <c r="E1735" s="188">
        <v>0.69699999999999995</v>
      </c>
      <c r="F1735" s="188">
        <v>0.69399999999999995</v>
      </c>
      <c r="G1735" s="188">
        <v>0.69599999999999995</v>
      </c>
      <c r="N1735" s="43"/>
    </row>
    <row r="1736" spans="1:14">
      <c r="A1736" s="43" t="s">
        <v>573</v>
      </c>
      <c r="B1736" s="188">
        <v>0.98699999999999999</v>
      </c>
      <c r="C1736" s="188">
        <v>0.98599999999999999</v>
      </c>
      <c r="D1736" s="188">
        <v>0.98499999999999999</v>
      </c>
      <c r="E1736" s="188">
        <v>0.98299999999999998</v>
      </c>
      <c r="F1736" s="188">
        <v>0.98499999999999999</v>
      </c>
      <c r="G1736" s="188">
        <v>0.98399999999999999</v>
      </c>
      <c r="N1736" s="43"/>
    </row>
    <row r="1737" spans="1:14">
      <c r="A1737" s="43" t="s">
        <v>574</v>
      </c>
      <c r="B1737" s="188">
        <v>0.33200000000000002</v>
      </c>
      <c r="C1737" s="188">
        <v>0.42699999999999999</v>
      </c>
      <c r="D1737" s="188">
        <v>0.49199999999999999</v>
      </c>
      <c r="E1737" s="188">
        <v>0.50700000000000001</v>
      </c>
      <c r="F1737" s="188">
        <v>0.499</v>
      </c>
      <c r="G1737" s="188">
        <v>0.52100000000000002</v>
      </c>
      <c r="N1737" s="43"/>
    </row>
    <row r="1738" spans="1:14">
      <c r="A1738" s="43" t="s">
        <v>575</v>
      </c>
      <c r="B1738" s="188">
        <v>0.48399999999999999</v>
      </c>
      <c r="C1738" s="188">
        <v>0.48099999999999998</v>
      </c>
      <c r="D1738" s="188">
        <v>0.48499999999999999</v>
      </c>
      <c r="E1738" s="188">
        <v>0.47099999999999997</v>
      </c>
      <c r="F1738" s="188">
        <v>0.47699999999999998</v>
      </c>
      <c r="G1738" s="188">
        <v>0.48399999999999999</v>
      </c>
      <c r="N1738" s="43"/>
    </row>
    <row r="1739" spans="1:14">
      <c r="A1739" s="43" t="s">
        <v>576</v>
      </c>
      <c r="B1739" s="188">
        <v>0.313</v>
      </c>
      <c r="C1739" s="188">
        <v>0.29699999999999999</v>
      </c>
      <c r="D1739" s="188">
        <v>0.29199999999999998</v>
      </c>
      <c r="E1739" s="188">
        <v>0.27900000000000003</v>
      </c>
      <c r="F1739" s="188">
        <v>0.28000000000000003</v>
      </c>
      <c r="G1739" s="188">
        <v>0.28199999999999997</v>
      </c>
      <c r="N1739" s="43"/>
    </row>
    <row r="1740" spans="1:14">
      <c r="A1740" s="43" t="s">
        <v>577</v>
      </c>
      <c r="B1740" s="188">
        <v>9.1999999999999998E-2</v>
      </c>
      <c r="C1740" s="188">
        <v>8.6999999999999994E-2</v>
      </c>
      <c r="D1740" s="188">
        <v>8.5000000000000006E-2</v>
      </c>
      <c r="E1740" s="188">
        <v>8.7999999999999995E-2</v>
      </c>
      <c r="F1740" s="188">
        <v>8.6999999999999994E-2</v>
      </c>
      <c r="G1740" s="188">
        <v>8.6999999999999994E-2</v>
      </c>
      <c r="N1740" s="43"/>
    </row>
    <row r="1741" spans="1:14">
      <c r="A1741" s="43" t="s">
        <v>621</v>
      </c>
      <c r="B1741" s="188" t="s">
        <v>143</v>
      </c>
      <c r="C1741" s="188" t="s">
        <v>144</v>
      </c>
      <c r="D1741" s="188" t="s">
        <v>144</v>
      </c>
      <c r="E1741" s="188" t="s">
        <v>144</v>
      </c>
      <c r="F1741" s="188" t="s">
        <v>144</v>
      </c>
      <c r="G1741" s="188" t="s">
        <v>144</v>
      </c>
      <c r="H1741" s="188" t="s">
        <v>225</v>
      </c>
      <c r="N1741" s="43"/>
    </row>
    <row r="1742" spans="1:14">
      <c r="A1742" s="43" t="s">
        <v>618</v>
      </c>
      <c r="B1742" s="188" t="s">
        <v>619</v>
      </c>
      <c r="K1742" s="188" t="s">
        <v>657</v>
      </c>
      <c r="N1742" s="43"/>
    </row>
    <row r="1743" spans="1:14">
      <c r="A1743" s="43" t="s">
        <v>526</v>
      </c>
      <c r="N1743" s="43"/>
    </row>
    <row r="1745" spans="1:14">
      <c r="A1745" s="43" t="s">
        <v>0</v>
      </c>
      <c r="N1745" s="43"/>
    </row>
    <row r="1746" spans="1:14">
      <c r="A1746" s="43" t="s">
        <v>621</v>
      </c>
      <c r="B1746" s="188" t="s">
        <v>143</v>
      </c>
      <c r="C1746" s="188" t="s">
        <v>144</v>
      </c>
      <c r="D1746" s="188" t="s">
        <v>144</v>
      </c>
      <c r="E1746" s="188" t="s">
        <v>144</v>
      </c>
      <c r="F1746" s="188" t="s">
        <v>144</v>
      </c>
      <c r="G1746" s="188" t="s">
        <v>144</v>
      </c>
      <c r="H1746" s="188" t="s">
        <v>225</v>
      </c>
      <c r="N1746" s="43"/>
    </row>
    <row r="1747" spans="1:14">
      <c r="A1747" s="43" t="s">
        <v>239</v>
      </c>
      <c r="D1747" s="188" t="s">
        <v>146</v>
      </c>
      <c r="E1747" s="188" t="s">
        <v>147</v>
      </c>
      <c r="N1747" s="43"/>
    </row>
    <row r="1748" spans="1:14">
      <c r="B1748" s="188" t="s">
        <v>143</v>
      </c>
      <c r="C1748" s="188" t="s">
        <v>144</v>
      </c>
      <c r="D1748" s="188" t="s">
        <v>144</v>
      </c>
      <c r="E1748" s="188" t="s">
        <v>144</v>
      </c>
      <c r="F1748" s="188" t="s">
        <v>144</v>
      </c>
      <c r="G1748" s="188" t="s">
        <v>144</v>
      </c>
    </row>
    <row r="1749" spans="1:14">
      <c r="B1749" s="188">
        <v>2015</v>
      </c>
      <c r="C1749" s="188">
        <v>2025</v>
      </c>
      <c r="D1749" s="188">
        <v>2035</v>
      </c>
      <c r="E1749" s="188">
        <v>2045</v>
      </c>
      <c r="F1749" s="188">
        <v>2055</v>
      </c>
      <c r="G1749" s="188">
        <v>2065</v>
      </c>
    </row>
    <row r="1750" spans="1:14">
      <c r="A1750" s="43" t="s">
        <v>622</v>
      </c>
      <c r="B1750" s="188" t="s">
        <v>143</v>
      </c>
      <c r="C1750" s="188" t="s">
        <v>148</v>
      </c>
      <c r="D1750" s="188" t="s">
        <v>148</v>
      </c>
      <c r="E1750" s="188" t="s">
        <v>148</v>
      </c>
      <c r="F1750" s="188" t="s">
        <v>148</v>
      </c>
      <c r="G1750" s="188" t="s">
        <v>148</v>
      </c>
      <c r="N1750" s="43"/>
    </row>
    <row r="1751" spans="1:14">
      <c r="A1751" s="43" t="s">
        <v>557</v>
      </c>
      <c r="B1751" s="188">
        <v>0.99</v>
      </c>
      <c r="C1751" s="188">
        <v>0.99</v>
      </c>
      <c r="D1751" s="188">
        <v>0.99099999999999999</v>
      </c>
      <c r="E1751" s="188">
        <v>0.99099999999999999</v>
      </c>
      <c r="F1751" s="188">
        <v>0.99099999999999999</v>
      </c>
      <c r="G1751" s="188">
        <v>0.99199999999999999</v>
      </c>
      <c r="N1751" s="43"/>
    </row>
    <row r="1752" spans="1:14">
      <c r="A1752" s="43" t="s">
        <v>558</v>
      </c>
      <c r="B1752" s="188">
        <v>0.83899999999999997</v>
      </c>
      <c r="C1752" s="188">
        <v>0.85499999999999998</v>
      </c>
      <c r="D1752" s="188">
        <v>0.872</v>
      </c>
      <c r="E1752" s="188">
        <v>0.871</v>
      </c>
      <c r="F1752" s="188">
        <v>0.871</v>
      </c>
      <c r="G1752" s="188">
        <v>0.874</v>
      </c>
      <c r="N1752" s="43"/>
    </row>
    <row r="1753" spans="1:14">
      <c r="A1753" s="43" t="s">
        <v>559</v>
      </c>
      <c r="B1753" s="188">
        <v>3.4000000000000002E-2</v>
      </c>
      <c r="C1753" s="188">
        <v>2.7E-2</v>
      </c>
      <c r="D1753" s="188">
        <v>2.1999999999999999E-2</v>
      </c>
      <c r="E1753" s="188">
        <v>1.7999999999999999E-2</v>
      </c>
      <c r="F1753" s="188">
        <v>1.4E-2</v>
      </c>
      <c r="G1753" s="188">
        <v>1.0999999999999999E-2</v>
      </c>
      <c r="N1753" s="43"/>
    </row>
    <row r="1754" spans="1:14">
      <c r="A1754" s="43" t="s">
        <v>560</v>
      </c>
      <c r="B1754" s="188">
        <v>0.93</v>
      </c>
      <c r="C1754" s="188">
        <v>0.93899999999999995</v>
      </c>
      <c r="D1754" s="188">
        <v>0.94099999999999995</v>
      </c>
      <c r="E1754" s="188">
        <v>0.93799999999999994</v>
      </c>
      <c r="F1754" s="188">
        <v>0.94</v>
      </c>
      <c r="G1754" s="188">
        <v>0.94199999999999995</v>
      </c>
      <c r="N1754" s="43"/>
    </row>
    <row r="1755" spans="1:14">
      <c r="A1755" s="43" t="s">
        <v>561</v>
      </c>
      <c r="B1755" s="188">
        <v>0.48099999999999998</v>
      </c>
      <c r="C1755" s="188">
        <v>0.45500000000000002</v>
      </c>
      <c r="D1755" s="188">
        <v>0.40500000000000003</v>
      </c>
      <c r="E1755" s="188">
        <v>0.33300000000000002</v>
      </c>
      <c r="F1755" s="188">
        <v>0.248</v>
      </c>
      <c r="G1755" s="188">
        <v>0.19700000000000001</v>
      </c>
      <c r="N1755" s="43"/>
    </row>
    <row r="1756" spans="1:14">
      <c r="A1756" s="43" t="s">
        <v>562</v>
      </c>
      <c r="B1756" s="188">
        <v>0.41299999999999998</v>
      </c>
      <c r="C1756" s="188">
        <v>0.43</v>
      </c>
      <c r="D1756" s="188">
        <v>0.39200000000000002</v>
      </c>
      <c r="E1756" s="188">
        <v>0.374</v>
      </c>
      <c r="F1756" s="188">
        <v>0.39500000000000002</v>
      </c>
      <c r="G1756" s="188">
        <v>0.39100000000000001</v>
      </c>
      <c r="N1756" s="43"/>
    </row>
    <row r="1757" spans="1:14">
      <c r="A1757" s="43" t="s">
        <v>563</v>
      </c>
      <c r="B1757" s="188">
        <v>0.79800000000000004</v>
      </c>
      <c r="C1757" s="188">
        <v>0.79500000000000004</v>
      </c>
      <c r="D1757" s="188">
        <v>0.78500000000000003</v>
      </c>
      <c r="E1757" s="188">
        <v>0.76200000000000001</v>
      </c>
      <c r="F1757" s="188">
        <v>0.747</v>
      </c>
      <c r="G1757" s="188">
        <v>0.73899999999999999</v>
      </c>
      <c r="N1757" s="43"/>
    </row>
    <row r="1758" spans="1:14">
      <c r="A1758" s="43" t="s">
        <v>564</v>
      </c>
      <c r="B1758" s="188">
        <v>9.2999999999999999E-2</v>
      </c>
      <c r="C1758" s="188">
        <v>9.1999999999999998E-2</v>
      </c>
      <c r="D1758" s="188">
        <v>8.5000000000000006E-2</v>
      </c>
      <c r="E1758" s="188">
        <v>8.4000000000000005E-2</v>
      </c>
      <c r="F1758" s="188">
        <v>8.8999999999999996E-2</v>
      </c>
      <c r="G1758" s="188">
        <v>8.7999999999999995E-2</v>
      </c>
      <c r="N1758" s="43"/>
    </row>
    <row r="1759" spans="1:14">
      <c r="A1759" s="43" t="s">
        <v>565</v>
      </c>
      <c r="B1759" s="188">
        <v>0.16400000000000001</v>
      </c>
      <c r="C1759" s="188">
        <v>0.16800000000000001</v>
      </c>
      <c r="D1759" s="188">
        <v>0.17</v>
      </c>
      <c r="E1759" s="188">
        <v>0.17799999999999999</v>
      </c>
      <c r="F1759" s="188">
        <v>0.183</v>
      </c>
      <c r="G1759" s="188">
        <v>0.184</v>
      </c>
      <c r="N1759" s="43"/>
    </row>
    <row r="1760" spans="1:14">
      <c r="A1760" s="43" t="s">
        <v>394</v>
      </c>
      <c r="B1760" s="188">
        <v>0.79500000000000004</v>
      </c>
      <c r="C1760" s="188">
        <v>0.81200000000000006</v>
      </c>
      <c r="D1760" s="188">
        <v>0.84</v>
      </c>
      <c r="E1760" s="188">
        <v>0.84399999999999997</v>
      </c>
      <c r="F1760" s="188">
        <v>0.84199999999999997</v>
      </c>
      <c r="G1760" s="188">
        <v>0.84899999999999998</v>
      </c>
      <c r="N1760" s="43"/>
    </row>
    <row r="1761" spans="1:14">
      <c r="A1761" s="43" t="s">
        <v>395</v>
      </c>
      <c r="B1761" s="188">
        <v>0.39500000000000002</v>
      </c>
      <c r="C1761" s="188">
        <v>0.41199999999999998</v>
      </c>
      <c r="D1761" s="188">
        <v>0.41499999999999998</v>
      </c>
      <c r="E1761" s="188">
        <v>0.39500000000000002</v>
      </c>
      <c r="F1761" s="188">
        <v>0.39600000000000002</v>
      </c>
      <c r="G1761" s="188">
        <v>0.40200000000000002</v>
      </c>
      <c r="N1761" s="43"/>
    </row>
    <row r="1762" spans="1:14">
      <c r="A1762" s="43" t="s">
        <v>396</v>
      </c>
      <c r="B1762" s="188">
        <v>0.30599999999999999</v>
      </c>
      <c r="C1762" s="188">
        <v>0.31900000000000001</v>
      </c>
      <c r="D1762" s="188">
        <v>0.29199999999999998</v>
      </c>
      <c r="E1762" s="188">
        <v>0.28199999999999997</v>
      </c>
      <c r="F1762" s="188">
        <v>0.29899999999999999</v>
      </c>
      <c r="G1762" s="188">
        <v>0.29599999999999999</v>
      </c>
      <c r="N1762" s="43"/>
    </row>
    <row r="1763" spans="1:14">
      <c r="A1763" s="43" t="s">
        <v>397</v>
      </c>
      <c r="B1763" s="188">
        <v>0.22700000000000001</v>
      </c>
      <c r="C1763" s="188">
        <v>0.22700000000000001</v>
      </c>
      <c r="D1763" s="188">
        <v>0.19900000000000001</v>
      </c>
      <c r="E1763" s="188">
        <v>0.188</v>
      </c>
      <c r="F1763" s="188">
        <v>0.20200000000000001</v>
      </c>
      <c r="G1763" s="188">
        <v>0.19900000000000001</v>
      </c>
      <c r="N1763" s="43"/>
    </row>
    <row r="1764" spans="1:14">
      <c r="A1764" s="43" t="s">
        <v>566</v>
      </c>
      <c r="B1764" s="188">
        <v>1</v>
      </c>
      <c r="C1764" s="188">
        <v>1</v>
      </c>
      <c r="D1764" s="188">
        <v>1</v>
      </c>
      <c r="E1764" s="188">
        <v>1</v>
      </c>
      <c r="F1764" s="188">
        <v>1</v>
      </c>
      <c r="G1764" s="188">
        <v>1</v>
      </c>
      <c r="N1764" s="43"/>
    </row>
    <row r="1765" spans="1:14">
      <c r="A1765" s="43" t="s">
        <v>567</v>
      </c>
      <c r="B1765" s="188">
        <v>1</v>
      </c>
      <c r="C1765" s="188">
        <v>1</v>
      </c>
      <c r="D1765" s="188">
        <v>1</v>
      </c>
      <c r="E1765" s="188">
        <v>0.999</v>
      </c>
      <c r="F1765" s="188">
        <v>0.999</v>
      </c>
      <c r="G1765" s="188">
        <v>1</v>
      </c>
      <c r="N1765" s="43"/>
    </row>
    <row r="1766" spans="1:14">
      <c r="A1766" s="43" t="s">
        <v>568</v>
      </c>
      <c r="B1766" s="188">
        <v>0.5</v>
      </c>
      <c r="C1766" s="188">
        <v>0.53</v>
      </c>
      <c r="D1766" s="188">
        <v>0.51800000000000002</v>
      </c>
      <c r="E1766" s="188">
        <v>0.51300000000000001</v>
      </c>
      <c r="F1766" s="188">
        <v>0.52500000000000002</v>
      </c>
      <c r="G1766" s="188">
        <v>0.53800000000000003</v>
      </c>
      <c r="N1766" s="43"/>
    </row>
    <row r="1767" spans="1:14">
      <c r="A1767" s="43" t="s">
        <v>569</v>
      </c>
      <c r="B1767" s="188">
        <v>0.39300000000000002</v>
      </c>
      <c r="C1767" s="188">
        <v>0.39700000000000002</v>
      </c>
      <c r="D1767" s="188">
        <v>0.38</v>
      </c>
      <c r="E1767" s="188">
        <v>0.36699999999999999</v>
      </c>
      <c r="F1767" s="188">
        <v>0.371</v>
      </c>
      <c r="G1767" s="188">
        <v>0.377</v>
      </c>
      <c r="N1767" s="43"/>
    </row>
    <row r="1768" spans="1:14">
      <c r="A1768" s="43" t="s">
        <v>570</v>
      </c>
      <c r="B1768" s="188">
        <v>0.38500000000000001</v>
      </c>
      <c r="C1768" s="188">
        <v>0.40500000000000003</v>
      </c>
      <c r="D1768" s="188">
        <v>0.372</v>
      </c>
      <c r="E1768" s="188">
        <v>0.35599999999999998</v>
      </c>
      <c r="F1768" s="188">
        <v>0.379</v>
      </c>
      <c r="G1768" s="188">
        <v>0.375</v>
      </c>
      <c r="N1768" s="43"/>
    </row>
    <row r="1769" spans="1:14">
      <c r="A1769" s="43" t="s">
        <v>571</v>
      </c>
      <c r="B1769" s="188">
        <v>0.38500000000000001</v>
      </c>
      <c r="C1769" s="188">
        <v>0.40500000000000003</v>
      </c>
      <c r="D1769" s="188">
        <v>0.372</v>
      </c>
      <c r="E1769" s="188">
        <v>0.35599999999999998</v>
      </c>
      <c r="F1769" s="188">
        <v>0.379</v>
      </c>
      <c r="G1769" s="188">
        <v>0.375</v>
      </c>
      <c r="N1769" s="43"/>
    </row>
    <row r="1770" spans="1:14">
      <c r="A1770" s="43" t="s">
        <v>572</v>
      </c>
      <c r="B1770" s="188">
        <v>2.4E-2</v>
      </c>
      <c r="C1770" s="188">
        <v>5.0999999999999997E-2</v>
      </c>
      <c r="D1770" s="188">
        <v>9.2999999999999999E-2</v>
      </c>
      <c r="E1770" s="188">
        <v>0.16300000000000001</v>
      </c>
      <c r="F1770" s="188">
        <v>0.26600000000000001</v>
      </c>
      <c r="G1770" s="188">
        <v>0.36</v>
      </c>
      <c r="N1770" s="43"/>
    </row>
    <row r="1771" spans="1:14">
      <c r="A1771" s="43" t="s">
        <v>398</v>
      </c>
      <c r="B1771" s="188">
        <v>0.91900000000000004</v>
      </c>
      <c r="C1771" s="188">
        <v>0.92200000000000004</v>
      </c>
      <c r="D1771" s="188">
        <v>0.92700000000000005</v>
      </c>
      <c r="E1771" s="188">
        <v>0.92700000000000005</v>
      </c>
      <c r="F1771" s="188">
        <v>0.92300000000000004</v>
      </c>
      <c r="G1771" s="188">
        <v>0.92200000000000004</v>
      </c>
      <c r="N1771" s="43"/>
    </row>
    <row r="1772" spans="1:14">
      <c r="A1772" s="43" t="s">
        <v>399</v>
      </c>
      <c r="B1772" s="188">
        <v>0.72599999999999998</v>
      </c>
      <c r="C1772" s="188">
        <v>0.73</v>
      </c>
      <c r="D1772" s="188">
        <v>0.73499999999999999</v>
      </c>
      <c r="E1772" s="188">
        <v>0.73199999999999998</v>
      </c>
      <c r="F1772" s="188">
        <v>0.72899999999999998</v>
      </c>
      <c r="G1772" s="188">
        <v>0.72899999999999998</v>
      </c>
      <c r="N1772" s="43"/>
    </row>
    <row r="1773" spans="1:14">
      <c r="A1773" s="43" t="s">
        <v>573</v>
      </c>
      <c r="B1773" s="188">
        <v>0.98399999999999999</v>
      </c>
      <c r="C1773" s="188">
        <v>0.98399999999999999</v>
      </c>
      <c r="D1773" s="188">
        <v>0.98299999999999998</v>
      </c>
      <c r="E1773" s="188">
        <v>0.98099999999999998</v>
      </c>
      <c r="F1773" s="188">
        <v>0.98199999999999998</v>
      </c>
      <c r="G1773" s="188">
        <v>0.98199999999999998</v>
      </c>
      <c r="N1773" s="43"/>
    </row>
    <row r="1774" spans="1:14">
      <c r="A1774" s="43" t="s">
        <v>574</v>
      </c>
      <c r="B1774" s="188">
        <v>0.34100000000000003</v>
      </c>
      <c r="C1774" s="188">
        <v>0.44</v>
      </c>
      <c r="D1774" s="188">
        <v>0.50800000000000001</v>
      </c>
      <c r="E1774" s="188">
        <v>0.52700000000000002</v>
      </c>
      <c r="F1774" s="188">
        <v>0.52</v>
      </c>
      <c r="G1774" s="188">
        <v>0.54300000000000004</v>
      </c>
      <c r="N1774" s="43"/>
    </row>
    <row r="1775" spans="1:14">
      <c r="A1775" s="43" t="s">
        <v>575</v>
      </c>
      <c r="B1775" s="188">
        <v>0.47299999999999998</v>
      </c>
      <c r="C1775" s="188">
        <v>0.47199999999999998</v>
      </c>
      <c r="D1775" s="188">
        <v>0.47599999999999998</v>
      </c>
      <c r="E1775" s="188">
        <v>0.46300000000000002</v>
      </c>
      <c r="F1775" s="188">
        <v>0.46700000000000003</v>
      </c>
      <c r="G1775" s="188">
        <v>0.47299999999999998</v>
      </c>
      <c r="N1775" s="43"/>
    </row>
    <row r="1776" spans="1:14">
      <c r="A1776" s="43" t="s">
        <v>576</v>
      </c>
      <c r="B1776" s="188">
        <v>0.28799999999999998</v>
      </c>
      <c r="C1776" s="188">
        <v>0.28199999999999997</v>
      </c>
      <c r="D1776" s="188">
        <v>0.27700000000000002</v>
      </c>
      <c r="E1776" s="188">
        <v>0.26700000000000002</v>
      </c>
      <c r="F1776" s="188">
        <v>0.26500000000000001</v>
      </c>
      <c r="G1776" s="188">
        <v>0.26900000000000002</v>
      </c>
      <c r="N1776" s="43"/>
    </row>
    <row r="1777" spans="1:14">
      <c r="A1777" s="43" t="s">
        <v>577</v>
      </c>
      <c r="B1777" s="188">
        <v>8.3000000000000004E-2</v>
      </c>
      <c r="C1777" s="188">
        <v>8.1000000000000003E-2</v>
      </c>
      <c r="D1777" s="188">
        <v>0.08</v>
      </c>
      <c r="E1777" s="188">
        <v>8.1000000000000003E-2</v>
      </c>
      <c r="F1777" s="188">
        <v>8.2000000000000003E-2</v>
      </c>
      <c r="G1777" s="188">
        <v>8.1000000000000003E-2</v>
      </c>
      <c r="N1777" s="43"/>
    </row>
    <row r="1778" spans="1:14">
      <c r="A1778" s="43" t="s">
        <v>621</v>
      </c>
      <c r="B1778" s="188" t="s">
        <v>143</v>
      </c>
      <c r="C1778" s="188" t="s">
        <v>144</v>
      </c>
      <c r="D1778" s="188" t="s">
        <v>144</v>
      </c>
      <c r="E1778" s="188" t="s">
        <v>144</v>
      </c>
      <c r="F1778" s="188" t="s">
        <v>144</v>
      </c>
      <c r="G1778" s="188" t="s">
        <v>144</v>
      </c>
      <c r="H1778" s="188" t="s">
        <v>225</v>
      </c>
      <c r="N1778" s="43"/>
    </row>
    <row r="1779" spans="1:14">
      <c r="A1779" s="43" t="s">
        <v>618</v>
      </c>
      <c r="B1779" s="188" t="s">
        <v>619</v>
      </c>
      <c r="K1779" s="188" t="s">
        <v>658</v>
      </c>
      <c r="N1779" s="43"/>
    </row>
    <row r="1780" spans="1:14">
      <c r="A1780" s="43" t="s">
        <v>526</v>
      </c>
      <c r="N1780" s="43"/>
    </row>
    <row r="1782" spans="1:14">
      <c r="A1782" s="43" t="s">
        <v>195</v>
      </c>
      <c r="N1782" s="43"/>
    </row>
    <row r="1783" spans="1:14">
      <c r="A1783" s="43" t="s">
        <v>621</v>
      </c>
      <c r="B1783" s="188" t="s">
        <v>143</v>
      </c>
      <c r="C1783" s="188" t="s">
        <v>144</v>
      </c>
      <c r="D1783" s="188" t="s">
        <v>144</v>
      </c>
      <c r="E1783" s="188" t="s">
        <v>144</v>
      </c>
      <c r="F1783" s="188" t="s">
        <v>144</v>
      </c>
      <c r="G1783" s="188" t="s">
        <v>144</v>
      </c>
      <c r="H1783" s="188" t="s">
        <v>225</v>
      </c>
      <c r="N1783" s="43"/>
    </row>
    <row r="1784" spans="1:14">
      <c r="A1784" s="43" t="s">
        <v>239</v>
      </c>
      <c r="D1784" s="188" t="s">
        <v>146</v>
      </c>
      <c r="E1784" s="188" t="s">
        <v>147</v>
      </c>
      <c r="N1784" s="43"/>
    </row>
    <row r="1785" spans="1:14">
      <c r="B1785" s="188" t="s">
        <v>143</v>
      </c>
      <c r="C1785" s="188" t="s">
        <v>144</v>
      </c>
      <c r="D1785" s="188" t="s">
        <v>144</v>
      </c>
      <c r="E1785" s="188" t="s">
        <v>144</v>
      </c>
      <c r="F1785" s="188" t="s">
        <v>144</v>
      </c>
      <c r="G1785" s="188" t="s">
        <v>144</v>
      </c>
    </row>
    <row r="1786" spans="1:14">
      <c r="B1786" s="188">
        <v>2015</v>
      </c>
      <c r="C1786" s="188">
        <v>2025</v>
      </c>
      <c r="D1786" s="188">
        <v>2035</v>
      </c>
      <c r="E1786" s="188">
        <v>2045</v>
      </c>
      <c r="F1786" s="188">
        <v>2055</v>
      </c>
      <c r="G1786" s="188">
        <v>2065</v>
      </c>
    </row>
    <row r="1787" spans="1:14">
      <c r="A1787" s="43" t="s">
        <v>622</v>
      </c>
      <c r="B1787" s="188" t="s">
        <v>143</v>
      </c>
      <c r="C1787" s="188" t="s">
        <v>148</v>
      </c>
      <c r="D1787" s="188" t="s">
        <v>148</v>
      </c>
      <c r="E1787" s="188" t="s">
        <v>148</v>
      </c>
      <c r="F1787" s="188" t="s">
        <v>148</v>
      </c>
      <c r="G1787" s="188" t="s">
        <v>148</v>
      </c>
      <c r="N1787" s="43"/>
    </row>
    <row r="1788" spans="1:14">
      <c r="A1788" s="43" t="s">
        <v>557</v>
      </c>
      <c r="B1788" s="188">
        <v>0.99</v>
      </c>
      <c r="C1788" s="188">
        <v>0.98899999999999999</v>
      </c>
      <c r="D1788" s="188">
        <v>0.99099999999999999</v>
      </c>
      <c r="E1788" s="188">
        <v>0.99</v>
      </c>
      <c r="F1788" s="188">
        <v>0.99099999999999999</v>
      </c>
      <c r="G1788" s="188">
        <v>0.99399999999999999</v>
      </c>
      <c r="N1788" s="43"/>
    </row>
    <row r="1789" spans="1:14">
      <c r="A1789" s="43" t="s">
        <v>558</v>
      </c>
      <c r="B1789" s="188">
        <v>0.85099999999999998</v>
      </c>
      <c r="C1789" s="188">
        <v>0.86899999999999999</v>
      </c>
      <c r="D1789" s="188">
        <v>0.88500000000000001</v>
      </c>
      <c r="E1789" s="188">
        <v>0.878</v>
      </c>
      <c r="F1789" s="188">
        <v>0.879</v>
      </c>
      <c r="G1789" s="188">
        <v>0.88100000000000001</v>
      </c>
      <c r="N1789" s="43"/>
    </row>
    <row r="1790" spans="1:14">
      <c r="A1790" s="43" t="s">
        <v>559</v>
      </c>
      <c r="B1790" s="188">
        <v>1.9E-2</v>
      </c>
      <c r="C1790" s="188">
        <v>1.6E-2</v>
      </c>
      <c r="D1790" s="188">
        <v>1.4E-2</v>
      </c>
      <c r="E1790" s="188">
        <v>1.0999999999999999E-2</v>
      </c>
      <c r="F1790" s="188">
        <v>7.0000000000000001E-3</v>
      </c>
      <c r="G1790" s="188">
        <v>5.0000000000000001E-3</v>
      </c>
      <c r="N1790" s="43"/>
    </row>
    <row r="1791" spans="1:14">
      <c r="A1791" s="43" t="s">
        <v>560</v>
      </c>
      <c r="B1791" s="188">
        <v>0.94899999999999995</v>
      </c>
      <c r="C1791" s="188">
        <v>0.95199999999999996</v>
      </c>
      <c r="D1791" s="188">
        <v>0.95199999999999996</v>
      </c>
      <c r="E1791" s="188">
        <v>0.95199999999999996</v>
      </c>
      <c r="F1791" s="188">
        <v>0.95699999999999996</v>
      </c>
      <c r="G1791" s="188">
        <v>0.96</v>
      </c>
      <c r="N1791" s="43"/>
    </row>
    <row r="1792" spans="1:14">
      <c r="A1792" s="43" t="s">
        <v>561</v>
      </c>
      <c r="B1792" s="188">
        <v>0.56299999999999994</v>
      </c>
      <c r="C1792" s="188">
        <v>0.52200000000000002</v>
      </c>
      <c r="D1792" s="188">
        <v>0.45700000000000002</v>
      </c>
      <c r="E1792" s="188">
        <v>0.374</v>
      </c>
      <c r="F1792" s="188">
        <v>0.28100000000000003</v>
      </c>
      <c r="G1792" s="188">
        <v>0.22500000000000001</v>
      </c>
      <c r="N1792" s="43"/>
    </row>
    <row r="1793" spans="1:14">
      <c r="A1793" s="43" t="s">
        <v>562</v>
      </c>
      <c r="B1793" s="188">
        <v>0.53500000000000003</v>
      </c>
      <c r="C1793" s="188">
        <v>0.55000000000000004</v>
      </c>
      <c r="D1793" s="188">
        <v>0.50800000000000001</v>
      </c>
      <c r="E1793" s="188">
        <v>0.497</v>
      </c>
      <c r="F1793" s="188">
        <v>0.53100000000000003</v>
      </c>
      <c r="G1793" s="188">
        <v>0.52600000000000002</v>
      </c>
      <c r="N1793" s="43"/>
    </row>
    <row r="1794" spans="1:14">
      <c r="A1794" s="43" t="s">
        <v>563</v>
      </c>
      <c r="B1794" s="188">
        <v>0.88</v>
      </c>
      <c r="C1794" s="188">
        <v>0.88500000000000001</v>
      </c>
      <c r="D1794" s="188">
        <v>0.879</v>
      </c>
      <c r="E1794" s="188">
        <v>0.87</v>
      </c>
      <c r="F1794" s="188">
        <v>0.86699999999999999</v>
      </c>
      <c r="G1794" s="188">
        <v>0.86699999999999999</v>
      </c>
      <c r="N1794" s="43"/>
    </row>
    <row r="1795" spans="1:14">
      <c r="A1795" s="43" t="s">
        <v>564</v>
      </c>
      <c r="B1795" s="188">
        <v>0.106</v>
      </c>
      <c r="C1795" s="188">
        <v>0.105</v>
      </c>
      <c r="D1795" s="188">
        <v>9.5000000000000001E-2</v>
      </c>
      <c r="E1795" s="188">
        <v>9.6000000000000002E-2</v>
      </c>
      <c r="F1795" s="188">
        <v>0.10199999999999999</v>
      </c>
      <c r="G1795" s="188">
        <v>0.104</v>
      </c>
      <c r="N1795" s="43"/>
    </row>
    <row r="1796" spans="1:14">
      <c r="A1796" s="43" t="s">
        <v>565</v>
      </c>
      <c r="B1796" s="188">
        <v>0.13400000000000001</v>
      </c>
      <c r="C1796" s="188">
        <v>0.13500000000000001</v>
      </c>
      <c r="D1796" s="188">
        <v>0.13600000000000001</v>
      </c>
      <c r="E1796" s="188">
        <v>0.14199999999999999</v>
      </c>
      <c r="F1796" s="188">
        <v>0.14299999999999999</v>
      </c>
      <c r="G1796" s="188">
        <v>0.14599999999999999</v>
      </c>
      <c r="N1796" s="43"/>
    </row>
    <row r="1797" spans="1:14">
      <c r="A1797" s="43" t="s">
        <v>394</v>
      </c>
      <c r="B1797" s="188">
        <v>0.77500000000000002</v>
      </c>
      <c r="C1797" s="188">
        <v>0.79600000000000004</v>
      </c>
      <c r="D1797" s="188">
        <v>0.82899999999999996</v>
      </c>
      <c r="E1797" s="188">
        <v>0.82699999999999996</v>
      </c>
      <c r="F1797" s="188">
        <v>0.82599999999999996</v>
      </c>
      <c r="G1797" s="188">
        <v>0.83399999999999996</v>
      </c>
      <c r="N1797" s="43"/>
    </row>
    <row r="1798" spans="1:14">
      <c r="A1798" s="43" t="s">
        <v>395</v>
      </c>
      <c r="B1798" s="188">
        <v>0.66400000000000003</v>
      </c>
      <c r="C1798" s="188">
        <v>0.69599999999999995</v>
      </c>
      <c r="D1798" s="188">
        <v>0.73</v>
      </c>
      <c r="E1798" s="188">
        <v>0.72599999999999998</v>
      </c>
      <c r="F1798" s="188">
        <v>0.72699999999999998</v>
      </c>
      <c r="G1798" s="188">
        <v>0.73899999999999999</v>
      </c>
      <c r="N1798" s="43"/>
    </row>
    <row r="1799" spans="1:14">
      <c r="A1799" s="43" t="s">
        <v>396</v>
      </c>
      <c r="B1799" s="188">
        <v>0.34899999999999998</v>
      </c>
      <c r="C1799" s="188">
        <v>0.35799999999999998</v>
      </c>
      <c r="D1799" s="188">
        <v>0.32600000000000001</v>
      </c>
      <c r="E1799" s="188">
        <v>0.32300000000000001</v>
      </c>
      <c r="F1799" s="188">
        <v>0.34799999999999998</v>
      </c>
      <c r="G1799" s="188">
        <v>0.34699999999999998</v>
      </c>
      <c r="N1799" s="43"/>
    </row>
    <row r="1800" spans="1:14">
      <c r="A1800" s="43" t="s">
        <v>397</v>
      </c>
      <c r="B1800" s="188">
        <v>0.39200000000000002</v>
      </c>
      <c r="C1800" s="188">
        <v>0.39400000000000002</v>
      </c>
      <c r="D1800" s="188">
        <v>0.36</v>
      </c>
      <c r="E1800" s="188">
        <v>0.35599999999999998</v>
      </c>
      <c r="F1800" s="188">
        <v>0.38200000000000001</v>
      </c>
      <c r="G1800" s="188">
        <v>0.376</v>
      </c>
      <c r="N1800" s="43"/>
    </row>
    <row r="1801" spans="1:14">
      <c r="A1801" s="43" t="s">
        <v>566</v>
      </c>
      <c r="B1801" s="188">
        <v>1</v>
      </c>
      <c r="C1801" s="188">
        <v>1</v>
      </c>
      <c r="D1801" s="188">
        <v>1</v>
      </c>
      <c r="E1801" s="188">
        <v>1</v>
      </c>
      <c r="F1801" s="188">
        <v>1</v>
      </c>
      <c r="G1801" s="188">
        <v>1</v>
      </c>
      <c r="N1801" s="43"/>
    </row>
    <row r="1802" spans="1:14">
      <c r="A1802" s="43" t="s">
        <v>567</v>
      </c>
      <c r="B1802" s="188">
        <v>1</v>
      </c>
      <c r="C1802" s="188">
        <v>1</v>
      </c>
      <c r="D1802" s="188">
        <v>1</v>
      </c>
      <c r="E1802" s="188">
        <v>1</v>
      </c>
      <c r="F1802" s="188">
        <v>1</v>
      </c>
      <c r="G1802" s="188">
        <v>1</v>
      </c>
      <c r="N1802" s="43"/>
    </row>
    <row r="1803" spans="1:14">
      <c r="A1803" s="43" t="s">
        <v>568</v>
      </c>
      <c r="B1803" s="188">
        <v>0.59299999999999997</v>
      </c>
      <c r="C1803" s="188">
        <v>0.622</v>
      </c>
      <c r="D1803" s="188">
        <v>0.60299999999999998</v>
      </c>
      <c r="E1803" s="188">
        <v>0.61099999999999999</v>
      </c>
      <c r="F1803" s="188">
        <v>0.63300000000000001</v>
      </c>
      <c r="G1803" s="188">
        <v>0.65100000000000002</v>
      </c>
      <c r="N1803" s="43"/>
    </row>
    <row r="1804" spans="1:14">
      <c r="A1804" s="43" t="s">
        <v>569</v>
      </c>
      <c r="B1804" s="188">
        <v>0.46899999999999997</v>
      </c>
      <c r="C1804" s="188">
        <v>0.46500000000000002</v>
      </c>
      <c r="D1804" s="188">
        <v>0.44700000000000001</v>
      </c>
      <c r="E1804" s="188">
        <v>0.437</v>
      </c>
      <c r="F1804" s="188">
        <v>0.44700000000000001</v>
      </c>
      <c r="G1804" s="188">
        <v>0.45300000000000001</v>
      </c>
      <c r="N1804" s="43"/>
    </row>
    <row r="1805" spans="1:14">
      <c r="A1805" s="43" t="s">
        <v>570</v>
      </c>
      <c r="B1805" s="188">
        <v>0.502</v>
      </c>
      <c r="C1805" s="188">
        <v>0.51900000000000002</v>
      </c>
      <c r="D1805" s="188">
        <v>0.48399999999999999</v>
      </c>
      <c r="E1805" s="188">
        <v>0.47399999999999998</v>
      </c>
      <c r="F1805" s="188">
        <v>0.51100000000000001</v>
      </c>
      <c r="G1805" s="188">
        <v>0.50600000000000001</v>
      </c>
      <c r="N1805" s="43"/>
    </row>
    <row r="1806" spans="1:14">
      <c r="A1806" s="43" t="s">
        <v>571</v>
      </c>
      <c r="B1806" s="188">
        <v>0.502</v>
      </c>
      <c r="C1806" s="188">
        <v>0.51900000000000002</v>
      </c>
      <c r="D1806" s="188">
        <v>0.48399999999999999</v>
      </c>
      <c r="E1806" s="188">
        <v>0.47399999999999998</v>
      </c>
      <c r="F1806" s="188">
        <v>0.51100000000000001</v>
      </c>
      <c r="G1806" s="188">
        <v>0.50600000000000001</v>
      </c>
      <c r="N1806" s="43"/>
    </row>
    <row r="1807" spans="1:14">
      <c r="A1807" s="43" t="s">
        <v>572</v>
      </c>
      <c r="B1807" s="188">
        <v>3.3000000000000002E-2</v>
      </c>
      <c r="C1807" s="188">
        <v>6.8000000000000005E-2</v>
      </c>
      <c r="D1807" s="188">
        <v>0.121</v>
      </c>
      <c r="E1807" s="188">
        <v>0.219</v>
      </c>
      <c r="F1807" s="188">
        <v>0.35299999999999998</v>
      </c>
      <c r="G1807" s="188">
        <v>0.46300000000000002</v>
      </c>
      <c r="N1807" s="43"/>
    </row>
    <row r="1808" spans="1:14">
      <c r="A1808" s="43" t="s">
        <v>398</v>
      </c>
      <c r="B1808" s="188">
        <v>0.89700000000000002</v>
      </c>
      <c r="C1808" s="188">
        <v>0.90100000000000002</v>
      </c>
      <c r="D1808" s="188">
        <v>0.90700000000000003</v>
      </c>
      <c r="E1808" s="188">
        <v>0.90200000000000002</v>
      </c>
      <c r="F1808" s="188">
        <v>0.90100000000000002</v>
      </c>
      <c r="G1808" s="188">
        <v>0.89700000000000002</v>
      </c>
      <c r="N1808" s="43"/>
    </row>
    <row r="1809" spans="1:14">
      <c r="A1809" s="43" t="s">
        <v>399</v>
      </c>
      <c r="B1809" s="188">
        <v>0.70399999999999996</v>
      </c>
      <c r="C1809" s="188">
        <v>0.70799999999999996</v>
      </c>
      <c r="D1809" s="188">
        <v>0.71399999999999997</v>
      </c>
      <c r="E1809" s="188">
        <v>0.71199999999999997</v>
      </c>
      <c r="F1809" s="188">
        <v>0.70699999999999996</v>
      </c>
      <c r="G1809" s="188">
        <v>0.70699999999999996</v>
      </c>
      <c r="N1809" s="43"/>
    </row>
    <row r="1810" spans="1:14">
      <c r="A1810" s="43" t="s">
        <v>573</v>
      </c>
      <c r="B1810" s="188">
        <v>0.99</v>
      </c>
      <c r="C1810" s="188">
        <v>0.98899999999999999</v>
      </c>
      <c r="D1810" s="188">
        <v>0.98799999999999999</v>
      </c>
      <c r="E1810" s="188">
        <v>0.98499999999999999</v>
      </c>
      <c r="F1810" s="188">
        <v>0.98799999999999999</v>
      </c>
      <c r="G1810" s="188">
        <v>0.98799999999999999</v>
      </c>
      <c r="N1810" s="43"/>
    </row>
    <row r="1811" spans="1:14">
      <c r="A1811" s="43" t="s">
        <v>574</v>
      </c>
      <c r="B1811" s="188">
        <v>0.36</v>
      </c>
      <c r="C1811" s="188">
        <v>0.46600000000000003</v>
      </c>
      <c r="D1811" s="188">
        <v>0.52900000000000003</v>
      </c>
      <c r="E1811" s="188">
        <v>0.55300000000000005</v>
      </c>
      <c r="F1811" s="188">
        <v>0.54500000000000004</v>
      </c>
      <c r="G1811" s="188">
        <v>0.57299999999999995</v>
      </c>
      <c r="N1811" s="43"/>
    </row>
    <row r="1812" spans="1:14">
      <c r="A1812" s="43" t="s">
        <v>575</v>
      </c>
      <c r="B1812" s="188">
        <v>0.51200000000000001</v>
      </c>
      <c r="C1812" s="188">
        <v>0.50600000000000001</v>
      </c>
      <c r="D1812" s="188">
        <v>0.51100000000000001</v>
      </c>
      <c r="E1812" s="188">
        <v>0.495</v>
      </c>
      <c r="F1812" s="188">
        <v>0.51100000000000001</v>
      </c>
      <c r="G1812" s="188">
        <v>0.51100000000000001</v>
      </c>
      <c r="N1812" s="43"/>
    </row>
    <row r="1813" spans="1:14">
      <c r="A1813" s="43" t="s">
        <v>576</v>
      </c>
      <c r="B1813" s="188">
        <v>0.33800000000000002</v>
      </c>
      <c r="C1813" s="188">
        <v>0.32800000000000001</v>
      </c>
      <c r="D1813" s="188">
        <v>0.32100000000000001</v>
      </c>
      <c r="E1813" s="188">
        <v>0.311</v>
      </c>
      <c r="F1813" s="188">
        <v>0.316</v>
      </c>
      <c r="G1813" s="188">
        <v>0.317</v>
      </c>
      <c r="N1813" s="43"/>
    </row>
    <row r="1814" spans="1:14">
      <c r="A1814" s="43" t="s">
        <v>577</v>
      </c>
      <c r="B1814" s="188">
        <v>0.106</v>
      </c>
      <c r="C1814" s="188">
        <v>0.104</v>
      </c>
      <c r="D1814" s="188">
        <v>0.1</v>
      </c>
      <c r="E1814" s="188">
        <v>0.105</v>
      </c>
      <c r="F1814" s="188">
        <v>0.105</v>
      </c>
      <c r="G1814" s="188">
        <v>0.104</v>
      </c>
      <c r="N1814" s="43"/>
    </row>
    <row r="1815" spans="1:14">
      <c r="A1815" s="43" t="s">
        <v>621</v>
      </c>
      <c r="B1815" s="188" t="s">
        <v>143</v>
      </c>
      <c r="C1815" s="188" t="s">
        <v>144</v>
      </c>
      <c r="D1815" s="188" t="s">
        <v>144</v>
      </c>
      <c r="E1815" s="188" t="s">
        <v>144</v>
      </c>
      <c r="F1815" s="188" t="s">
        <v>144</v>
      </c>
      <c r="G1815" s="188" t="s">
        <v>144</v>
      </c>
      <c r="H1815" s="188" t="s">
        <v>225</v>
      </c>
      <c r="N1815" s="43"/>
    </row>
    <row r="1816" spans="1:14">
      <c r="A1816" s="43" t="s">
        <v>618</v>
      </c>
      <c r="B1816" s="188" t="s">
        <v>619</v>
      </c>
      <c r="K1816" s="188" t="s">
        <v>659</v>
      </c>
      <c r="N1816" s="43"/>
    </row>
    <row r="1817" spans="1:14">
      <c r="A1817" s="43" t="s">
        <v>526</v>
      </c>
      <c r="N1817" s="43"/>
    </row>
    <row r="1819" spans="1:14">
      <c r="A1819" s="43" t="s">
        <v>196</v>
      </c>
      <c r="N1819" s="43"/>
    </row>
    <row r="1820" spans="1:14">
      <c r="A1820" s="43" t="s">
        <v>621</v>
      </c>
      <c r="B1820" s="188" t="s">
        <v>143</v>
      </c>
      <c r="C1820" s="188" t="s">
        <v>144</v>
      </c>
      <c r="D1820" s="188" t="s">
        <v>144</v>
      </c>
      <c r="E1820" s="188" t="s">
        <v>144</v>
      </c>
      <c r="F1820" s="188" t="s">
        <v>144</v>
      </c>
      <c r="G1820" s="188" t="s">
        <v>144</v>
      </c>
      <c r="H1820" s="188" t="s">
        <v>225</v>
      </c>
      <c r="N1820" s="43"/>
    </row>
    <row r="1821" spans="1:14">
      <c r="A1821" s="43" t="s">
        <v>239</v>
      </c>
      <c r="D1821" s="188" t="s">
        <v>146</v>
      </c>
      <c r="E1821" s="188" t="s">
        <v>147</v>
      </c>
      <c r="N1821" s="43"/>
    </row>
    <row r="1822" spans="1:14">
      <c r="B1822" s="188" t="s">
        <v>143</v>
      </c>
      <c r="C1822" s="188" t="s">
        <v>144</v>
      </c>
      <c r="D1822" s="188" t="s">
        <v>144</v>
      </c>
      <c r="E1822" s="188" t="s">
        <v>144</v>
      </c>
      <c r="F1822" s="188" t="s">
        <v>144</v>
      </c>
      <c r="G1822" s="188" t="s">
        <v>144</v>
      </c>
    </row>
    <row r="1823" spans="1:14">
      <c r="B1823" s="188">
        <v>2015</v>
      </c>
      <c r="C1823" s="188">
        <v>2025</v>
      </c>
      <c r="D1823" s="188">
        <v>2035</v>
      </c>
      <c r="E1823" s="188">
        <v>2045</v>
      </c>
      <c r="F1823" s="188">
        <v>2055</v>
      </c>
      <c r="G1823" s="188">
        <v>2065</v>
      </c>
    </row>
    <row r="1824" spans="1:14">
      <c r="A1824" s="43" t="s">
        <v>622</v>
      </c>
      <c r="B1824" s="188" t="s">
        <v>143</v>
      </c>
      <c r="C1824" s="188" t="s">
        <v>148</v>
      </c>
      <c r="D1824" s="188" t="s">
        <v>148</v>
      </c>
      <c r="E1824" s="188" t="s">
        <v>148</v>
      </c>
      <c r="F1824" s="188" t="s">
        <v>148</v>
      </c>
      <c r="G1824" s="188" t="s">
        <v>148</v>
      </c>
      <c r="N1824" s="43"/>
    </row>
    <row r="1825" spans="1:14">
      <c r="A1825" s="43" t="s">
        <v>557</v>
      </c>
      <c r="B1825" s="188">
        <v>0.98699999999999999</v>
      </c>
      <c r="C1825" s="188">
        <v>0.98599999999999999</v>
      </c>
      <c r="D1825" s="188">
        <v>0.98799999999999999</v>
      </c>
      <c r="E1825" s="188">
        <v>0.98699999999999999</v>
      </c>
      <c r="F1825" s="188">
        <v>0.98599999999999999</v>
      </c>
      <c r="G1825" s="188">
        <v>0.98599999999999999</v>
      </c>
      <c r="N1825" s="43"/>
    </row>
    <row r="1826" spans="1:14">
      <c r="A1826" s="43" t="s">
        <v>558</v>
      </c>
      <c r="B1826" s="188">
        <v>0.88500000000000001</v>
      </c>
      <c r="C1826" s="188">
        <v>0.88900000000000001</v>
      </c>
      <c r="D1826" s="188">
        <v>0.90700000000000003</v>
      </c>
      <c r="E1826" s="188">
        <v>0.91300000000000003</v>
      </c>
      <c r="F1826" s="188">
        <v>0.91400000000000003</v>
      </c>
      <c r="G1826" s="188">
        <v>0.91800000000000004</v>
      </c>
      <c r="N1826" s="43"/>
    </row>
    <row r="1827" spans="1:14">
      <c r="A1827" s="43" t="s">
        <v>559</v>
      </c>
      <c r="B1827" s="188">
        <v>3.7999999999999999E-2</v>
      </c>
      <c r="C1827" s="188">
        <v>2.8000000000000001E-2</v>
      </c>
      <c r="D1827" s="188">
        <v>1.7999999999999999E-2</v>
      </c>
      <c r="E1827" s="188">
        <v>1.4999999999999999E-2</v>
      </c>
      <c r="F1827" s="188">
        <v>1.2999999999999999E-2</v>
      </c>
      <c r="G1827" s="188">
        <v>0.01</v>
      </c>
      <c r="N1827" s="43"/>
    </row>
    <row r="1828" spans="1:14">
      <c r="A1828" s="43" t="s">
        <v>560</v>
      </c>
      <c r="B1828" s="188">
        <v>0.91700000000000004</v>
      </c>
      <c r="C1828" s="188">
        <v>0.93300000000000005</v>
      </c>
      <c r="D1828" s="188">
        <v>0.94299999999999995</v>
      </c>
      <c r="E1828" s="188">
        <v>0.94199999999999995</v>
      </c>
      <c r="F1828" s="188">
        <v>0.94199999999999995</v>
      </c>
      <c r="G1828" s="188">
        <v>0.94599999999999995</v>
      </c>
      <c r="N1828" s="43"/>
    </row>
    <row r="1829" spans="1:14">
      <c r="A1829" s="43" t="s">
        <v>561</v>
      </c>
      <c r="B1829" s="188">
        <v>0.373</v>
      </c>
      <c r="C1829" s="188">
        <v>0.39</v>
      </c>
      <c r="D1829" s="188">
        <v>0.38200000000000001</v>
      </c>
      <c r="E1829" s="188">
        <v>0.33100000000000002</v>
      </c>
      <c r="F1829" s="188">
        <v>0.25800000000000001</v>
      </c>
      <c r="G1829" s="188">
        <v>0.20599999999999999</v>
      </c>
      <c r="N1829" s="43"/>
    </row>
    <row r="1830" spans="1:14">
      <c r="A1830" s="43" t="s">
        <v>562</v>
      </c>
      <c r="B1830" s="188">
        <v>0.17499999999999999</v>
      </c>
      <c r="C1830" s="188">
        <v>0.191</v>
      </c>
      <c r="D1830" s="188">
        <v>0.17599999999999999</v>
      </c>
      <c r="E1830" s="188">
        <v>0.154</v>
      </c>
      <c r="F1830" s="188">
        <v>0.155</v>
      </c>
      <c r="G1830" s="188">
        <v>0.16</v>
      </c>
      <c r="N1830" s="43"/>
    </row>
    <row r="1831" spans="1:14">
      <c r="A1831" s="43" t="s">
        <v>563</v>
      </c>
      <c r="B1831" s="188">
        <v>0.82</v>
      </c>
      <c r="C1831" s="188">
        <v>0.84599999999999997</v>
      </c>
      <c r="D1831" s="188">
        <v>0.86599999999999999</v>
      </c>
      <c r="E1831" s="188">
        <v>0.85899999999999999</v>
      </c>
      <c r="F1831" s="188">
        <v>0.84199999999999997</v>
      </c>
      <c r="G1831" s="188">
        <v>0.83799999999999997</v>
      </c>
      <c r="N1831" s="43"/>
    </row>
    <row r="1832" spans="1:14">
      <c r="A1832" s="43" t="s">
        <v>564</v>
      </c>
      <c r="B1832" s="188">
        <v>7.0000000000000007E-2</v>
      </c>
      <c r="C1832" s="188">
        <v>6.8000000000000005E-2</v>
      </c>
      <c r="D1832" s="188">
        <v>6.9000000000000006E-2</v>
      </c>
      <c r="E1832" s="188">
        <v>6.3E-2</v>
      </c>
      <c r="F1832" s="188">
        <v>6.9000000000000006E-2</v>
      </c>
      <c r="G1832" s="188">
        <v>6.4000000000000001E-2</v>
      </c>
      <c r="N1832" s="43"/>
    </row>
    <row r="1833" spans="1:14">
      <c r="A1833" s="43" t="s">
        <v>565</v>
      </c>
      <c r="B1833" s="188">
        <v>0.19</v>
      </c>
      <c r="C1833" s="188">
        <v>0.19800000000000001</v>
      </c>
      <c r="D1833" s="188">
        <v>0.19</v>
      </c>
      <c r="E1833" s="188">
        <v>0.188</v>
      </c>
      <c r="F1833" s="188">
        <v>0.19700000000000001</v>
      </c>
      <c r="G1833" s="188">
        <v>0.192</v>
      </c>
      <c r="N1833" s="43"/>
    </row>
    <row r="1834" spans="1:14">
      <c r="A1834" s="43" t="s">
        <v>394</v>
      </c>
      <c r="B1834" s="188">
        <v>0.88300000000000001</v>
      </c>
      <c r="C1834" s="188">
        <v>0.88500000000000001</v>
      </c>
      <c r="D1834" s="188">
        <v>0.90200000000000002</v>
      </c>
      <c r="E1834" s="188">
        <v>0.91</v>
      </c>
      <c r="F1834" s="188">
        <v>0.91100000000000003</v>
      </c>
      <c r="G1834" s="188">
        <v>0.91500000000000004</v>
      </c>
      <c r="N1834" s="43"/>
    </row>
    <row r="1835" spans="1:14">
      <c r="A1835" s="43" t="s">
        <v>395</v>
      </c>
      <c r="B1835" s="188">
        <v>4.8000000000000001E-2</v>
      </c>
      <c r="C1835" s="188">
        <v>5.0999999999999997E-2</v>
      </c>
      <c r="D1835" s="188">
        <v>5.8999999999999997E-2</v>
      </c>
      <c r="E1835" s="188">
        <v>6.0999999999999999E-2</v>
      </c>
      <c r="F1835" s="188">
        <v>0.06</v>
      </c>
      <c r="G1835" s="188">
        <v>5.7000000000000002E-2</v>
      </c>
      <c r="N1835" s="43"/>
    </row>
    <row r="1836" spans="1:14">
      <c r="A1836" s="43" t="s">
        <v>396</v>
      </c>
      <c r="B1836" s="188">
        <v>0.17499999999999999</v>
      </c>
      <c r="C1836" s="188">
        <v>0.191</v>
      </c>
      <c r="D1836" s="188">
        <v>0.17599999999999999</v>
      </c>
      <c r="E1836" s="188">
        <v>0.154</v>
      </c>
      <c r="F1836" s="188">
        <v>0.155</v>
      </c>
      <c r="G1836" s="188">
        <v>0.16</v>
      </c>
      <c r="N1836" s="43"/>
    </row>
    <row r="1837" spans="1:14">
      <c r="A1837" s="43" t="s">
        <v>397</v>
      </c>
      <c r="B1837" s="188">
        <v>0</v>
      </c>
      <c r="C1837" s="188">
        <v>0</v>
      </c>
      <c r="D1837" s="188">
        <v>0</v>
      </c>
      <c r="E1837" s="188">
        <v>0</v>
      </c>
      <c r="F1837" s="188">
        <v>0</v>
      </c>
      <c r="G1837" s="188">
        <v>0</v>
      </c>
      <c r="N1837" s="43"/>
    </row>
    <row r="1838" spans="1:14">
      <c r="A1838" s="43" t="s">
        <v>566</v>
      </c>
      <c r="B1838" s="188">
        <v>1</v>
      </c>
      <c r="C1838" s="188">
        <v>1</v>
      </c>
      <c r="D1838" s="188">
        <v>1</v>
      </c>
      <c r="E1838" s="188">
        <v>1</v>
      </c>
      <c r="F1838" s="188">
        <v>1</v>
      </c>
      <c r="G1838" s="188">
        <v>1</v>
      </c>
      <c r="N1838" s="43"/>
    </row>
    <row r="1839" spans="1:14">
      <c r="A1839" s="43" t="s">
        <v>567</v>
      </c>
      <c r="B1839" s="188">
        <v>0.999</v>
      </c>
      <c r="C1839" s="188">
        <v>0.999</v>
      </c>
      <c r="D1839" s="188">
        <v>1</v>
      </c>
      <c r="E1839" s="188">
        <v>1</v>
      </c>
      <c r="F1839" s="188">
        <v>0.999</v>
      </c>
      <c r="G1839" s="188">
        <v>1</v>
      </c>
      <c r="N1839" s="43"/>
    </row>
    <row r="1840" spans="1:14">
      <c r="A1840" s="43" t="s">
        <v>568</v>
      </c>
      <c r="B1840" s="188">
        <v>0.34</v>
      </c>
      <c r="C1840" s="188">
        <v>0.39600000000000002</v>
      </c>
      <c r="D1840" s="188">
        <v>0.42</v>
      </c>
      <c r="E1840" s="188">
        <v>0.40799999999999997</v>
      </c>
      <c r="F1840" s="188">
        <v>0.39800000000000002</v>
      </c>
      <c r="G1840" s="188">
        <v>0.41899999999999998</v>
      </c>
      <c r="N1840" s="43"/>
    </row>
    <row r="1841" spans="1:14">
      <c r="A1841" s="43" t="s">
        <v>569</v>
      </c>
      <c r="B1841" s="188">
        <v>0.25700000000000001</v>
      </c>
      <c r="C1841" s="188">
        <v>0.29299999999999998</v>
      </c>
      <c r="D1841" s="188">
        <v>0.28799999999999998</v>
      </c>
      <c r="E1841" s="188">
        <v>0.27800000000000002</v>
      </c>
      <c r="F1841" s="188">
        <v>0.26900000000000002</v>
      </c>
      <c r="G1841" s="188">
        <v>0.28399999999999997</v>
      </c>
      <c r="N1841" s="43"/>
    </row>
    <row r="1842" spans="1:14">
      <c r="A1842" s="43" t="s">
        <v>570</v>
      </c>
      <c r="B1842" s="188">
        <v>0.16</v>
      </c>
      <c r="C1842" s="188">
        <v>0.17499999999999999</v>
      </c>
      <c r="D1842" s="188">
        <v>0.16400000000000001</v>
      </c>
      <c r="E1842" s="188">
        <v>0.14699999999999999</v>
      </c>
      <c r="F1842" s="188">
        <v>0.14699999999999999</v>
      </c>
      <c r="G1842" s="188">
        <v>0.155</v>
      </c>
      <c r="N1842" s="43"/>
    </row>
    <row r="1843" spans="1:14">
      <c r="A1843" s="43" t="s">
        <v>571</v>
      </c>
      <c r="B1843" s="188">
        <v>0.16</v>
      </c>
      <c r="C1843" s="188">
        <v>0.17499999999999999</v>
      </c>
      <c r="D1843" s="188">
        <v>0.16400000000000001</v>
      </c>
      <c r="E1843" s="188">
        <v>0.14699999999999999</v>
      </c>
      <c r="F1843" s="188">
        <v>0.14699999999999999</v>
      </c>
      <c r="G1843" s="188">
        <v>0.155</v>
      </c>
      <c r="N1843" s="43"/>
    </row>
    <row r="1844" spans="1:14">
      <c r="A1844" s="43" t="s">
        <v>572</v>
      </c>
      <c r="B1844" s="188">
        <v>8.9999999999999993E-3</v>
      </c>
      <c r="C1844" s="188">
        <v>2.7E-2</v>
      </c>
      <c r="D1844" s="188">
        <v>5.6000000000000001E-2</v>
      </c>
      <c r="E1844" s="188">
        <v>9.7000000000000003E-2</v>
      </c>
      <c r="F1844" s="188">
        <v>0.16700000000000001</v>
      </c>
      <c r="G1844" s="188">
        <v>0.249</v>
      </c>
      <c r="N1844" s="43"/>
    </row>
    <row r="1845" spans="1:14">
      <c r="A1845" s="43" t="s">
        <v>398</v>
      </c>
      <c r="B1845" s="188">
        <v>0.95599999999999996</v>
      </c>
      <c r="C1845" s="188">
        <v>0.95399999999999996</v>
      </c>
      <c r="D1845" s="188">
        <v>0.95199999999999996</v>
      </c>
      <c r="E1845" s="188">
        <v>0.95499999999999996</v>
      </c>
      <c r="F1845" s="188">
        <v>0.95399999999999996</v>
      </c>
      <c r="G1845" s="188">
        <v>0.95</v>
      </c>
      <c r="N1845" s="43"/>
    </row>
    <row r="1846" spans="1:14">
      <c r="A1846" s="43" t="s">
        <v>399</v>
      </c>
      <c r="B1846" s="188">
        <v>0.76800000000000002</v>
      </c>
      <c r="C1846" s="188">
        <v>0.77800000000000002</v>
      </c>
      <c r="D1846" s="188">
        <v>0.78100000000000003</v>
      </c>
      <c r="E1846" s="188">
        <v>0.76800000000000002</v>
      </c>
      <c r="F1846" s="188">
        <v>0.76500000000000001</v>
      </c>
      <c r="G1846" s="188">
        <v>0.75800000000000001</v>
      </c>
      <c r="N1846" s="43"/>
    </row>
    <row r="1847" spans="1:14">
      <c r="A1847" s="43" t="s">
        <v>573</v>
      </c>
      <c r="B1847" s="188">
        <v>0.98</v>
      </c>
      <c r="C1847" s="188">
        <v>0.98199999999999998</v>
      </c>
      <c r="D1847" s="188">
        <v>0.98399999999999999</v>
      </c>
      <c r="E1847" s="188">
        <v>0.98199999999999998</v>
      </c>
      <c r="F1847" s="188">
        <v>0.97799999999999998</v>
      </c>
      <c r="G1847" s="188">
        <v>0.98</v>
      </c>
      <c r="N1847" s="43"/>
    </row>
    <row r="1848" spans="1:14">
      <c r="A1848" s="43" t="s">
        <v>574</v>
      </c>
      <c r="B1848" s="188">
        <v>0.40300000000000002</v>
      </c>
      <c r="C1848" s="188">
        <v>0.52500000000000002</v>
      </c>
      <c r="D1848" s="188">
        <v>0.61499999999999999</v>
      </c>
      <c r="E1848" s="188">
        <v>0.63600000000000001</v>
      </c>
      <c r="F1848" s="188">
        <v>0.64500000000000002</v>
      </c>
      <c r="G1848" s="188">
        <v>0.66800000000000004</v>
      </c>
      <c r="N1848" s="43"/>
    </row>
    <row r="1849" spans="1:14">
      <c r="A1849" s="43" t="s">
        <v>575</v>
      </c>
      <c r="B1849" s="188">
        <v>0.43</v>
      </c>
      <c r="C1849" s="188">
        <v>0.44400000000000001</v>
      </c>
      <c r="D1849" s="188">
        <v>0.45300000000000001</v>
      </c>
      <c r="E1849" s="188">
        <v>0.44800000000000001</v>
      </c>
      <c r="F1849" s="188">
        <v>0.433</v>
      </c>
      <c r="G1849" s="188">
        <v>0.44700000000000001</v>
      </c>
      <c r="N1849" s="43"/>
    </row>
    <row r="1850" spans="1:14">
      <c r="A1850" s="43" t="s">
        <v>576</v>
      </c>
      <c r="B1850" s="188">
        <v>0.215</v>
      </c>
      <c r="C1850" s="188">
        <v>0.22700000000000001</v>
      </c>
      <c r="D1850" s="188">
        <v>0.23</v>
      </c>
      <c r="E1850" s="188">
        <v>0.221</v>
      </c>
      <c r="F1850" s="188">
        <v>0.21099999999999999</v>
      </c>
      <c r="G1850" s="188">
        <v>0.22</v>
      </c>
      <c r="N1850" s="43"/>
    </row>
    <row r="1851" spans="1:14">
      <c r="A1851" s="43" t="s">
        <v>577</v>
      </c>
      <c r="B1851" s="188">
        <v>5.6000000000000001E-2</v>
      </c>
      <c r="C1851" s="188">
        <v>5.6000000000000001E-2</v>
      </c>
      <c r="D1851" s="188">
        <v>5.5E-2</v>
      </c>
      <c r="E1851" s="188">
        <v>5.8000000000000003E-2</v>
      </c>
      <c r="F1851" s="188">
        <v>5.8999999999999997E-2</v>
      </c>
      <c r="G1851" s="188">
        <v>6.2E-2</v>
      </c>
      <c r="N1851" s="43"/>
    </row>
    <row r="1852" spans="1:14">
      <c r="A1852" s="43" t="s">
        <v>621</v>
      </c>
      <c r="B1852" s="188" t="s">
        <v>143</v>
      </c>
      <c r="C1852" s="188" t="s">
        <v>144</v>
      </c>
      <c r="D1852" s="188" t="s">
        <v>144</v>
      </c>
      <c r="E1852" s="188" t="s">
        <v>144</v>
      </c>
      <c r="F1852" s="188" t="s">
        <v>144</v>
      </c>
      <c r="G1852" s="188" t="s">
        <v>144</v>
      </c>
      <c r="H1852" s="188" t="s">
        <v>225</v>
      </c>
      <c r="N1852" s="43"/>
    </row>
    <row r="1853" spans="1:14">
      <c r="A1853" s="43" t="s">
        <v>618</v>
      </c>
      <c r="B1853" s="188" t="s">
        <v>619</v>
      </c>
      <c r="K1853" s="188" t="s">
        <v>660</v>
      </c>
      <c r="N1853" s="43"/>
    </row>
    <row r="1854" spans="1:14">
      <c r="A1854" s="43" t="s">
        <v>526</v>
      </c>
      <c r="N1854" s="43"/>
    </row>
    <row r="1856" spans="1:14">
      <c r="A1856" s="43" t="s">
        <v>197</v>
      </c>
      <c r="N1856" s="43"/>
    </row>
    <row r="1857" spans="1:14">
      <c r="A1857" s="43" t="s">
        <v>621</v>
      </c>
      <c r="B1857" s="188" t="s">
        <v>143</v>
      </c>
      <c r="C1857" s="188" t="s">
        <v>144</v>
      </c>
      <c r="D1857" s="188" t="s">
        <v>144</v>
      </c>
      <c r="E1857" s="188" t="s">
        <v>144</v>
      </c>
      <c r="F1857" s="188" t="s">
        <v>144</v>
      </c>
      <c r="G1857" s="188" t="s">
        <v>144</v>
      </c>
      <c r="H1857" s="188" t="s">
        <v>225</v>
      </c>
      <c r="N1857" s="43"/>
    </row>
    <row r="1858" spans="1:14">
      <c r="A1858" s="43" t="s">
        <v>239</v>
      </c>
      <c r="D1858" s="188" t="s">
        <v>146</v>
      </c>
      <c r="E1858" s="188" t="s">
        <v>147</v>
      </c>
      <c r="N1858" s="43"/>
    </row>
    <row r="1859" spans="1:14">
      <c r="B1859" s="188" t="s">
        <v>143</v>
      </c>
      <c r="C1859" s="188" t="s">
        <v>144</v>
      </c>
      <c r="D1859" s="188" t="s">
        <v>144</v>
      </c>
      <c r="E1859" s="188" t="s">
        <v>144</v>
      </c>
      <c r="F1859" s="188" t="s">
        <v>144</v>
      </c>
      <c r="G1859" s="188" t="s">
        <v>144</v>
      </c>
    </row>
    <row r="1860" spans="1:14">
      <c r="B1860" s="188">
        <v>2015</v>
      </c>
      <c r="C1860" s="188">
        <v>2025</v>
      </c>
      <c r="D1860" s="188">
        <v>2035</v>
      </c>
      <c r="E1860" s="188">
        <v>2045</v>
      </c>
      <c r="F1860" s="188">
        <v>2055</v>
      </c>
      <c r="G1860" s="188">
        <v>2065</v>
      </c>
    </row>
    <row r="1861" spans="1:14">
      <c r="A1861" s="43" t="s">
        <v>622</v>
      </c>
      <c r="B1861" s="188" t="s">
        <v>143</v>
      </c>
      <c r="C1861" s="188" t="s">
        <v>148</v>
      </c>
      <c r="D1861" s="188" t="s">
        <v>148</v>
      </c>
      <c r="E1861" s="188" t="s">
        <v>148</v>
      </c>
      <c r="F1861" s="188" t="s">
        <v>148</v>
      </c>
      <c r="G1861" s="188" t="s">
        <v>148</v>
      </c>
      <c r="N1861" s="43"/>
    </row>
    <row r="1862" spans="1:14">
      <c r="A1862" s="43" t="s">
        <v>557</v>
      </c>
      <c r="B1862" s="188">
        <v>0.99099999999999999</v>
      </c>
      <c r="C1862" s="188">
        <v>0.99299999999999999</v>
      </c>
      <c r="D1862" s="188">
        <v>0.99099999999999999</v>
      </c>
      <c r="E1862" s="188">
        <v>0.995</v>
      </c>
      <c r="F1862" s="188">
        <v>0.99299999999999999</v>
      </c>
      <c r="G1862" s="188">
        <v>0.99199999999999999</v>
      </c>
      <c r="N1862" s="43"/>
    </row>
    <row r="1863" spans="1:14">
      <c r="A1863" s="43" t="s">
        <v>558</v>
      </c>
      <c r="B1863" s="188">
        <v>0.78200000000000003</v>
      </c>
      <c r="C1863" s="188">
        <v>0.81299999999999994</v>
      </c>
      <c r="D1863" s="188">
        <v>0.83599999999999997</v>
      </c>
      <c r="E1863" s="188">
        <v>0.84499999999999997</v>
      </c>
      <c r="F1863" s="188">
        <v>0.86099999999999999</v>
      </c>
      <c r="G1863" s="188">
        <v>0.86299999999999999</v>
      </c>
      <c r="N1863" s="43"/>
    </row>
    <row r="1864" spans="1:14">
      <c r="A1864" s="43" t="s">
        <v>559</v>
      </c>
      <c r="B1864" s="188">
        <v>5.3999999999999999E-2</v>
      </c>
      <c r="C1864" s="188">
        <v>3.9E-2</v>
      </c>
      <c r="D1864" s="188">
        <v>2.9000000000000001E-2</v>
      </c>
      <c r="E1864" s="188">
        <v>2.5999999999999999E-2</v>
      </c>
      <c r="F1864" s="188">
        <v>1.7999999999999999E-2</v>
      </c>
      <c r="G1864" s="188">
        <v>1.6E-2</v>
      </c>
      <c r="N1864" s="43"/>
    </row>
    <row r="1865" spans="1:14">
      <c r="A1865" s="43" t="s">
        <v>560</v>
      </c>
      <c r="B1865" s="188">
        <v>0.90600000000000003</v>
      </c>
      <c r="C1865" s="188">
        <v>0.92600000000000005</v>
      </c>
      <c r="D1865" s="188">
        <v>0.93</v>
      </c>
      <c r="E1865" s="188">
        <v>0.92400000000000004</v>
      </c>
      <c r="F1865" s="188">
        <v>0.92600000000000005</v>
      </c>
      <c r="G1865" s="188">
        <v>0.92900000000000005</v>
      </c>
      <c r="N1865" s="43"/>
    </row>
    <row r="1866" spans="1:14">
      <c r="A1866" s="43" t="s">
        <v>561</v>
      </c>
      <c r="B1866" s="188">
        <v>0.37</v>
      </c>
      <c r="C1866" s="188">
        <v>0.371</v>
      </c>
      <c r="D1866" s="188">
        <v>0.34200000000000003</v>
      </c>
      <c r="E1866" s="188">
        <v>0.28000000000000003</v>
      </c>
      <c r="F1866" s="188">
        <v>0.20599999999999999</v>
      </c>
      <c r="G1866" s="188">
        <v>0.155</v>
      </c>
      <c r="N1866" s="43"/>
    </row>
    <row r="1867" spans="1:14">
      <c r="A1867" s="43" t="s">
        <v>562</v>
      </c>
      <c r="B1867" s="188">
        <v>0.33</v>
      </c>
      <c r="C1867" s="188">
        <v>0.33</v>
      </c>
      <c r="D1867" s="188">
        <v>0.30399999999999999</v>
      </c>
      <c r="E1867" s="188">
        <v>0.31</v>
      </c>
      <c r="F1867" s="188">
        <v>0.314</v>
      </c>
      <c r="G1867" s="188">
        <v>0.30399999999999999</v>
      </c>
      <c r="N1867" s="43"/>
    </row>
    <row r="1868" spans="1:14">
      <c r="A1868" s="43" t="s">
        <v>563</v>
      </c>
      <c r="B1868" s="188">
        <v>0.61</v>
      </c>
      <c r="C1868" s="188">
        <v>0.62</v>
      </c>
      <c r="D1868" s="188">
        <v>0.623</v>
      </c>
      <c r="E1868" s="188">
        <v>0.60699999999999998</v>
      </c>
      <c r="F1868" s="188">
        <v>0.60699999999999998</v>
      </c>
      <c r="G1868" s="188">
        <v>0.58699999999999997</v>
      </c>
      <c r="N1868" s="43"/>
    </row>
    <row r="1869" spans="1:14">
      <c r="A1869" s="43" t="s">
        <v>564</v>
      </c>
      <c r="B1869" s="188">
        <v>8.5999999999999993E-2</v>
      </c>
      <c r="C1869" s="188">
        <v>8.5000000000000006E-2</v>
      </c>
      <c r="D1869" s="188">
        <v>7.3999999999999996E-2</v>
      </c>
      <c r="E1869" s="188">
        <v>0.08</v>
      </c>
      <c r="F1869" s="188">
        <v>0.08</v>
      </c>
      <c r="G1869" s="188">
        <v>8.1000000000000003E-2</v>
      </c>
      <c r="N1869" s="43"/>
    </row>
    <row r="1870" spans="1:14">
      <c r="A1870" s="43" t="s">
        <v>565</v>
      </c>
      <c r="B1870" s="188">
        <v>0.19600000000000001</v>
      </c>
      <c r="C1870" s="188">
        <v>0.185</v>
      </c>
      <c r="D1870" s="188">
        <v>0.183</v>
      </c>
      <c r="E1870" s="188">
        <v>0.192</v>
      </c>
      <c r="F1870" s="188">
        <v>0.19400000000000001</v>
      </c>
      <c r="G1870" s="188">
        <v>0.19700000000000001</v>
      </c>
      <c r="N1870" s="43"/>
    </row>
    <row r="1871" spans="1:14">
      <c r="A1871" s="43" t="s">
        <v>394</v>
      </c>
      <c r="B1871" s="188">
        <v>0.78200000000000003</v>
      </c>
      <c r="C1871" s="188">
        <v>0.81299999999999994</v>
      </c>
      <c r="D1871" s="188">
        <v>0.83599999999999997</v>
      </c>
      <c r="E1871" s="188">
        <v>0.84499999999999997</v>
      </c>
      <c r="F1871" s="188">
        <v>0.86099999999999999</v>
      </c>
      <c r="G1871" s="188">
        <v>0.86299999999999999</v>
      </c>
      <c r="N1871" s="43"/>
    </row>
    <row r="1872" spans="1:14">
      <c r="A1872" s="43" t="s">
        <v>395</v>
      </c>
      <c r="B1872" s="188">
        <v>0</v>
      </c>
      <c r="C1872" s="188">
        <v>0</v>
      </c>
      <c r="D1872" s="188">
        <v>0</v>
      </c>
      <c r="E1872" s="188">
        <v>0</v>
      </c>
      <c r="F1872" s="188">
        <v>0</v>
      </c>
      <c r="G1872" s="188">
        <v>0</v>
      </c>
      <c r="N1872" s="43"/>
    </row>
    <row r="1873" spans="1:14">
      <c r="A1873" s="43" t="s">
        <v>396</v>
      </c>
      <c r="B1873" s="188">
        <v>0.33</v>
      </c>
      <c r="C1873" s="188">
        <v>0.33</v>
      </c>
      <c r="D1873" s="188">
        <v>0.30399999999999999</v>
      </c>
      <c r="E1873" s="188">
        <v>0.31</v>
      </c>
      <c r="F1873" s="188">
        <v>0.314</v>
      </c>
      <c r="G1873" s="188">
        <v>0.30399999999999999</v>
      </c>
      <c r="N1873" s="43"/>
    </row>
    <row r="1874" spans="1:14">
      <c r="A1874" s="43" t="s">
        <v>397</v>
      </c>
      <c r="B1874" s="188">
        <v>0</v>
      </c>
      <c r="C1874" s="188">
        <v>0</v>
      </c>
      <c r="D1874" s="188">
        <v>0</v>
      </c>
      <c r="E1874" s="188">
        <v>0</v>
      </c>
      <c r="F1874" s="188">
        <v>0</v>
      </c>
      <c r="G1874" s="188">
        <v>0</v>
      </c>
      <c r="N1874" s="43"/>
    </row>
    <row r="1875" spans="1:14">
      <c r="A1875" s="43" t="s">
        <v>566</v>
      </c>
      <c r="B1875" s="188">
        <v>1</v>
      </c>
      <c r="C1875" s="188">
        <v>1</v>
      </c>
      <c r="D1875" s="188">
        <v>1</v>
      </c>
      <c r="E1875" s="188">
        <v>1</v>
      </c>
      <c r="F1875" s="188">
        <v>1</v>
      </c>
      <c r="G1875" s="188">
        <v>1</v>
      </c>
      <c r="N1875" s="43"/>
    </row>
    <row r="1876" spans="1:14">
      <c r="A1876" s="43" t="s">
        <v>567</v>
      </c>
      <c r="B1876" s="188">
        <v>1</v>
      </c>
      <c r="C1876" s="188">
        <v>1</v>
      </c>
      <c r="D1876" s="188">
        <v>1</v>
      </c>
      <c r="E1876" s="188">
        <v>1</v>
      </c>
      <c r="F1876" s="188">
        <v>0.999</v>
      </c>
      <c r="G1876" s="188">
        <v>0.999</v>
      </c>
      <c r="N1876" s="43"/>
    </row>
    <row r="1877" spans="1:14">
      <c r="A1877" s="43" t="s">
        <v>568</v>
      </c>
      <c r="B1877" s="188">
        <v>0.41599999999999998</v>
      </c>
      <c r="C1877" s="188">
        <v>0.42599999999999999</v>
      </c>
      <c r="D1877" s="188">
        <v>0.42499999999999999</v>
      </c>
      <c r="E1877" s="188">
        <v>0.42599999999999999</v>
      </c>
      <c r="F1877" s="188">
        <v>0.442</v>
      </c>
      <c r="G1877" s="188">
        <v>0.434</v>
      </c>
      <c r="N1877" s="43"/>
    </row>
    <row r="1878" spans="1:14">
      <c r="A1878" s="43" t="s">
        <v>569</v>
      </c>
      <c r="B1878" s="188">
        <v>0.32900000000000001</v>
      </c>
      <c r="C1878" s="188">
        <v>0.32100000000000001</v>
      </c>
      <c r="D1878" s="188">
        <v>0.315</v>
      </c>
      <c r="E1878" s="188">
        <v>0.317</v>
      </c>
      <c r="F1878" s="188">
        <v>0.317</v>
      </c>
      <c r="G1878" s="188">
        <v>0.316</v>
      </c>
      <c r="N1878" s="43"/>
    </row>
    <row r="1879" spans="1:14">
      <c r="A1879" s="43" t="s">
        <v>570</v>
      </c>
      <c r="B1879" s="188">
        <v>0.30399999999999999</v>
      </c>
      <c r="C1879" s="188">
        <v>0.311</v>
      </c>
      <c r="D1879" s="188">
        <v>0.28999999999999998</v>
      </c>
      <c r="E1879" s="188">
        <v>0.30199999999999999</v>
      </c>
      <c r="F1879" s="188">
        <v>0.30499999999999999</v>
      </c>
      <c r="G1879" s="188">
        <v>0.29799999999999999</v>
      </c>
      <c r="N1879" s="43"/>
    </row>
    <row r="1880" spans="1:14">
      <c r="A1880" s="43" t="s">
        <v>571</v>
      </c>
      <c r="B1880" s="188">
        <v>0.30399999999999999</v>
      </c>
      <c r="C1880" s="188">
        <v>0.311</v>
      </c>
      <c r="D1880" s="188">
        <v>0.28999999999999998</v>
      </c>
      <c r="E1880" s="188">
        <v>0.30199999999999999</v>
      </c>
      <c r="F1880" s="188">
        <v>0.30499999999999999</v>
      </c>
      <c r="G1880" s="188">
        <v>0.29799999999999999</v>
      </c>
      <c r="N1880" s="43"/>
    </row>
    <row r="1881" spans="1:14">
      <c r="A1881" s="43" t="s">
        <v>572</v>
      </c>
      <c r="B1881" s="188">
        <v>1.0999999999999999E-2</v>
      </c>
      <c r="C1881" s="188">
        <v>2.3E-2</v>
      </c>
      <c r="D1881" s="188">
        <v>5.8000000000000003E-2</v>
      </c>
      <c r="E1881" s="188">
        <v>0.113</v>
      </c>
      <c r="F1881" s="188">
        <v>0.189</v>
      </c>
      <c r="G1881" s="188">
        <v>0.26300000000000001</v>
      </c>
      <c r="N1881" s="43"/>
    </row>
    <row r="1882" spans="1:14">
      <c r="A1882" s="43" t="s">
        <v>398</v>
      </c>
      <c r="B1882" s="188">
        <v>0.94299999999999995</v>
      </c>
      <c r="C1882" s="188">
        <v>0.95099999999999996</v>
      </c>
      <c r="D1882" s="188">
        <v>0.94799999999999995</v>
      </c>
      <c r="E1882" s="188">
        <v>0.95199999999999996</v>
      </c>
      <c r="F1882" s="188">
        <v>0.94599999999999995</v>
      </c>
      <c r="G1882" s="188">
        <v>0.95099999999999996</v>
      </c>
      <c r="N1882" s="43"/>
    </row>
    <row r="1883" spans="1:14">
      <c r="A1883" s="43" t="s">
        <v>399</v>
      </c>
      <c r="B1883" s="188">
        <v>0.74399999999999999</v>
      </c>
      <c r="C1883" s="188">
        <v>0.755</v>
      </c>
      <c r="D1883" s="188">
        <v>0.75</v>
      </c>
      <c r="E1883" s="188">
        <v>0.752</v>
      </c>
      <c r="F1883" s="188">
        <v>0.748</v>
      </c>
      <c r="G1883" s="188">
        <v>0.752</v>
      </c>
      <c r="N1883" s="43"/>
    </row>
    <row r="1884" spans="1:14">
      <c r="A1884" s="43" t="s">
        <v>573</v>
      </c>
      <c r="B1884" s="188">
        <v>0.97499999999999998</v>
      </c>
      <c r="C1884" s="188">
        <v>0.97899999999999998</v>
      </c>
      <c r="D1884" s="188">
        <v>0.97799999999999998</v>
      </c>
      <c r="E1884" s="188">
        <v>0.97899999999999998</v>
      </c>
      <c r="F1884" s="188">
        <v>0.97799999999999998</v>
      </c>
      <c r="G1884" s="188">
        <v>0.97899999999999998</v>
      </c>
      <c r="N1884" s="43"/>
    </row>
    <row r="1885" spans="1:14">
      <c r="A1885" s="43" t="s">
        <v>574</v>
      </c>
      <c r="B1885" s="188">
        <v>0.24199999999999999</v>
      </c>
      <c r="C1885" s="188">
        <v>0.35</v>
      </c>
      <c r="D1885" s="188">
        <v>0.42299999999999999</v>
      </c>
      <c r="E1885" s="188">
        <v>0.443</v>
      </c>
      <c r="F1885" s="188">
        <v>0.45200000000000001</v>
      </c>
      <c r="G1885" s="188">
        <v>0.45600000000000002</v>
      </c>
      <c r="N1885" s="43"/>
    </row>
    <row r="1886" spans="1:14">
      <c r="A1886" s="43" t="s">
        <v>575</v>
      </c>
      <c r="B1886" s="188">
        <v>0.41899999999999998</v>
      </c>
      <c r="C1886" s="188">
        <v>0.41799999999999998</v>
      </c>
      <c r="D1886" s="188">
        <v>0.433</v>
      </c>
      <c r="E1886" s="188">
        <v>0.43099999999999999</v>
      </c>
      <c r="F1886" s="188">
        <v>0.433</v>
      </c>
      <c r="G1886" s="188">
        <v>0.44</v>
      </c>
      <c r="N1886" s="43"/>
    </row>
    <row r="1887" spans="1:14">
      <c r="A1887" s="43" t="s">
        <v>576</v>
      </c>
      <c r="B1887" s="188">
        <v>0.23300000000000001</v>
      </c>
      <c r="C1887" s="188">
        <v>0.219</v>
      </c>
      <c r="D1887" s="188">
        <v>0.224</v>
      </c>
      <c r="E1887" s="188">
        <v>0.22600000000000001</v>
      </c>
      <c r="F1887" s="188">
        <v>0.223</v>
      </c>
      <c r="G1887" s="188">
        <v>0.218</v>
      </c>
      <c r="N1887" s="43"/>
    </row>
    <row r="1888" spans="1:14">
      <c r="A1888" s="43" t="s">
        <v>577</v>
      </c>
      <c r="B1888" s="188">
        <v>4.8000000000000001E-2</v>
      </c>
      <c r="C1888" s="188">
        <v>4.7E-2</v>
      </c>
      <c r="D1888" s="188">
        <v>5.5E-2</v>
      </c>
      <c r="E1888" s="188">
        <v>5.3999999999999999E-2</v>
      </c>
      <c r="F1888" s="188">
        <v>5.8000000000000003E-2</v>
      </c>
      <c r="G1888" s="188">
        <v>5.5E-2</v>
      </c>
      <c r="N1888" s="43"/>
    </row>
    <row r="1889" spans="1:14">
      <c r="A1889" s="43" t="s">
        <v>621</v>
      </c>
      <c r="B1889" s="188" t="s">
        <v>143</v>
      </c>
      <c r="C1889" s="188" t="s">
        <v>144</v>
      </c>
      <c r="D1889" s="188" t="s">
        <v>144</v>
      </c>
      <c r="E1889" s="188" t="s">
        <v>144</v>
      </c>
      <c r="F1889" s="188" t="s">
        <v>144</v>
      </c>
      <c r="G1889" s="188" t="s">
        <v>144</v>
      </c>
      <c r="H1889" s="188" t="s">
        <v>225</v>
      </c>
      <c r="N1889" s="43"/>
    </row>
    <row r="1890" spans="1:14">
      <c r="A1890" s="43" t="s">
        <v>618</v>
      </c>
      <c r="B1890" s="188" t="s">
        <v>619</v>
      </c>
      <c r="K1890" s="188" t="s">
        <v>661</v>
      </c>
      <c r="N1890" s="43"/>
    </row>
    <row r="1891" spans="1:14">
      <c r="A1891" s="43" t="s">
        <v>526</v>
      </c>
      <c r="N1891" s="43"/>
    </row>
    <row r="1893" spans="1:14">
      <c r="A1893" s="43" t="s">
        <v>198</v>
      </c>
      <c r="N1893" s="43"/>
    </row>
    <row r="1894" spans="1:14">
      <c r="A1894" s="43" t="s">
        <v>621</v>
      </c>
      <c r="B1894" s="188" t="s">
        <v>143</v>
      </c>
      <c r="C1894" s="188" t="s">
        <v>144</v>
      </c>
      <c r="D1894" s="188" t="s">
        <v>144</v>
      </c>
      <c r="E1894" s="188" t="s">
        <v>144</v>
      </c>
      <c r="F1894" s="188" t="s">
        <v>144</v>
      </c>
      <c r="G1894" s="188" t="s">
        <v>144</v>
      </c>
      <c r="H1894" s="188" t="s">
        <v>225</v>
      </c>
      <c r="N1894" s="43"/>
    </row>
    <row r="1895" spans="1:14">
      <c r="A1895" s="43" t="s">
        <v>239</v>
      </c>
      <c r="D1895" s="188" t="s">
        <v>146</v>
      </c>
      <c r="E1895" s="188" t="s">
        <v>147</v>
      </c>
      <c r="N1895" s="43"/>
    </row>
    <row r="1896" spans="1:14">
      <c r="B1896" s="188" t="s">
        <v>143</v>
      </c>
      <c r="C1896" s="188" t="s">
        <v>144</v>
      </c>
      <c r="D1896" s="188" t="s">
        <v>144</v>
      </c>
      <c r="E1896" s="188" t="s">
        <v>144</v>
      </c>
      <c r="F1896" s="188" t="s">
        <v>144</v>
      </c>
      <c r="G1896" s="188" t="s">
        <v>144</v>
      </c>
    </row>
    <row r="1897" spans="1:14">
      <c r="B1897" s="188">
        <v>2015</v>
      </c>
      <c r="C1897" s="188">
        <v>2025</v>
      </c>
      <c r="D1897" s="188">
        <v>2035</v>
      </c>
      <c r="E1897" s="188">
        <v>2045</v>
      </c>
      <c r="F1897" s="188">
        <v>2055</v>
      </c>
      <c r="G1897" s="188">
        <v>2065</v>
      </c>
    </row>
    <row r="1898" spans="1:14">
      <c r="A1898" s="43" t="s">
        <v>622</v>
      </c>
      <c r="B1898" s="188" t="s">
        <v>143</v>
      </c>
      <c r="C1898" s="188" t="s">
        <v>148</v>
      </c>
      <c r="D1898" s="188" t="s">
        <v>148</v>
      </c>
      <c r="E1898" s="188" t="s">
        <v>148</v>
      </c>
      <c r="F1898" s="188" t="s">
        <v>148</v>
      </c>
      <c r="G1898" s="188" t="s">
        <v>148</v>
      </c>
      <c r="N1898" s="43"/>
    </row>
    <row r="1899" spans="1:14">
      <c r="A1899" s="43" t="s">
        <v>557</v>
      </c>
      <c r="B1899" s="188">
        <v>0.995</v>
      </c>
      <c r="C1899" s="188">
        <v>0.995</v>
      </c>
      <c r="D1899" s="188">
        <v>0.996</v>
      </c>
      <c r="E1899" s="188">
        <v>0.99399999999999999</v>
      </c>
      <c r="F1899" s="188">
        <v>0.99399999999999999</v>
      </c>
      <c r="G1899" s="188">
        <v>0.99399999999999999</v>
      </c>
      <c r="N1899" s="43"/>
    </row>
    <row r="1900" spans="1:14">
      <c r="A1900" s="43" t="s">
        <v>558</v>
      </c>
      <c r="B1900" s="188">
        <v>0.70599999999999996</v>
      </c>
      <c r="C1900" s="188">
        <v>0.755</v>
      </c>
      <c r="D1900" s="188">
        <v>0.79300000000000004</v>
      </c>
      <c r="E1900" s="188">
        <v>0.80900000000000005</v>
      </c>
      <c r="F1900" s="188">
        <v>0.80300000000000005</v>
      </c>
      <c r="G1900" s="188">
        <v>0.81599999999999995</v>
      </c>
      <c r="N1900" s="43"/>
    </row>
    <row r="1901" spans="1:14">
      <c r="A1901" s="43" t="s">
        <v>559</v>
      </c>
      <c r="B1901" s="188">
        <v>0.115</v>
      </c>
      <c r="C1901" s="188">
        <v>7.9000000000000001E-2</v>
      </c>
      <c r="D1901" s="188">
        <v>5.8999999999999997E-2</v>
      </c>
      <c r="E1901" s="188">
        <v>4.3999999999999997E-2</v>
      </c>
      <c r="F1901" s="188">
        <v>3.5999999999999997E-2</v>
      </c>
      <c r="G1901" s="188">
        <v>2.8000000000000001E-2</v>
      </c>
      <c r="N1901" s="43"/>
    </row>
    <row r="1902" spans="1:14">
      <c r="A1902" s="43" t="s">
        <v>560</v>
      </c>
      <c r="B1902" s="188">
        <v>0.84799999999999998</v>
      </c>
      <c r="C1902" s="188">
        <v>0.88700000000000001</v>
      </c>
      <c r="D1902" s="188">
        <v>0.89800000000000002</v>
      </c>
      <c r="E1902" s="188">
        <v>0.89500000000000002</v>
      </c>
      <c r="F1902" s="188">
        <v>0.89300000000000002</v>
      </c>
      <c r="G1902" s="188">
        <v>0.89100000000000001</v>
      </c>
      <c r="N1902" s="43"/>
    </row>
    <row r="1903" spans="1:14">
      <c r="A1903" s="43" t="s">
        <v>561</v>
      </c>
      <c r="B1903" s="188">
        <v>0.34799999999999998</v>
      </c>
      <c r="C1903" s="188">
        <v>0.3</v>
      </c>
      <c r="D1903" s="188">
        <v>0.26800000000000002</v>
      </c>
      <c r="E1903" s="188">
        <v>0.22800000000000001</v>
      </c>
      <c r="F1903" s="188">
        <v>0.16200000000000001</v>
      </c>
      <c r="G1903" s="188">
        <v>0.128</v>
      </c>
      <c r="N1903" s="43"/>
    </row>
    <row r="1904" spans="1:14">
      <c r="A1904" s="43" t="s">
        <v>562</v>
      </c>
      <c r="B1904" s="188">
        <v>0.30199999999999999</v>
      </c>
      <c r="C1904" s="188">
        <v>0.32800000000000001</v>
      </c>
      <c r="D1904" s="188">
        <v>0.31</v>
      </c>
      <c r="E1904" s="188">
        <v>0.28699999999999998</v>
      </c>
      <c r="F1904" s="188">
        <v>0.28899999999999998</v>
      </c>
      <c r="G1904" s="188">
        <v>0.27700000000000002</v>
      </c>
      <c r="N1904" s="43"/>
    </row>
    <row r="1905" spans="1:14">
      <c r="A1905" s="43" t="s">
        <v>563</v>
      </c>
      <c r="B1905" s="188">
        <v>0.40300000000000002</v>
      </c>
      <c r="C1905" s="188">
        <v>0.39500000000000002</v>
      </c>
      <c r="D1905" s="188">
        <v>0.39200000000000002</v>
      </c>
      <c r="E1905" s="188">
        <v>0.36299999999999999</v>
      </c>
      <c r="F1905" s="188">
        <v>0.35599999999999998</v>
      </c>
      <c r="G1905" s="188">
        <v>0.35299999999999998</v>
      </c>
      <c r="N1905" s="43"/>
    </row>
    <row r="1906" spans="1:14">
      <c r="A1906" s="43" t="s">
        <v>564</v>
      </c>
      <c r="B1906" s="188">
        <v>6.6000000000000003E-2</v>
      </c>
      <c r="C1906" s="188">
        <v>7.2999999999999995E-2</v>
      </c>
      <c r="D1906" s="188">
        <v>7.5999999999999998E-2</v>
      </c>
      <c r="E1906" s="188">
        <v>7.2999999999999995E-2</v>
      </c>
      <c r="F1906" s="188">
        <v>7.3999999999999996E-2</v>
      </c>
      <c r="G1906" s="188">
        <v>6.8000000000000005E-2</v>
      </c>
      <c r="N1906" s="43"/>
    </row>
    <row r="1907" spans="1:14">
      <c r="A1907" s="43" t="s">
        <v>565</v>
      </c>
      <c r="B1907" s="188">
        <v>0.27400000000000002</v>
      </c>
      <c r="C1907" s="188">
        <v>0.28899999999999998</v>
      </c>
      <c r="D1907" s="188">
        <v>0.28399999999999997</v>
      </c>
      <c r="E1907" s="188">
        <v>0.28799999999999998</v>
      </c>
      <c r="F1907" s="188">
        <v>0.28899999999999998</v>
      </c>
      <c r="G1907" s="188">
        <v>0.28199999999999997</v>
      </c>
      <c r="N1907" s="43"/>
    </row>
    <row r="1908" spans="1:14">
      <c r="A1908" s="43" t="s">
        <v>394</v>
      </c>
      <c r="B1908" s="188">
        <v>0.70599999999999996</v>
      </c>
      <c r="C1908" s="188">
        <v>0.755</v>
      </c>
      <c r="D1908" s="188">
        <v>0.79300000000000004</v>
      </c>
      <c r="E1908" s="188">
        <v>0.80900000000000005</v>
      </c>
      <c r="F1908" s="188">
        <v>0.80300000000000005</v>
      </c>
      <c r="G1908" s="188">
        <v>0.81599999999999995</v>
      </c>
      <c r="N1908" s="43"/>
    </row>
    <row r="1909" spans="1:14">
      <c r="A1909" s="43" t="s">
        <v>395</v>
      </c>
      <c r="B1909" s="188">
        <v>0</v>
      </c>
      <c r="C1909" s="188">
        <v>0</v>
      </c>
      <c r="D1909" s="188">
        <v>0</v>
      </c>
      <c r="E1909" s="188">
        <v>0</v>
      </c>
      <c r="F1909" s="188">
        <v>0</v>
      </c>
      <c r="G1909" s="188">
        <v>0</v>
      </c>
      <c r="N1909" s="43"/>
    </row>
    <row r="1910" spans="1:14">
      <c r="A1910" s="43" t="s">
        <v>396</v>
      </c>
      <c r="B1910" s="188">
        <v>0.30199999999999999</v>
      </c>
      <c r="C1910" s="188">
        <v>0.32800000000000001</v>
      </c>
      <c r="D1910" s="188">
        <v>0.31</v>
      </c>
      <c r="E1910" s="188">
        <v>0.28699999999999998</v>
      </c>
      <c r="F1910" s="188">
        <v>0.28899999999999998</v>
      </c>
      <c r="G1910" s="188">
        <v>0.27700000000000002</v>
      </c>
      <c r="N1910" s="43"/>
    </row>
    <row r="1911" spans="1:14">
      <c r="A1911" s="43" t="s">
        <v>397</v>
      </c>
      <c r="B1911" s="188">
        <v>0</v>
      </c>
      <c r="C1911" s="188">
        <v>0</v>
      </c>
      <c r="D1911" s="188">
        <v>0</v>
      </c>
      <c r="E1911" s="188">
        <v>0</v>
      </c>
      <c r="F1911" s="188">
        <v>0</v>
      </c>
      <c r="G1911" s="188">
        <v>0</v>
      </c>
      <c r="N1911" s="43"/>
    </row>
    <row r="1912" spans="1:14">
      <c r="A1912" s="43" t="s">
        <v>566</v>
      </c>
      <c r="B1912" s="188">
        <v>1</v>
      </c>
      <c r="C1912" s="188">
        <v>1</v>
      </c>
      <c r="D1912" s="188">
        <v>1</v>
      </c>
      <c r="E1912" s="188">
        <v>1</v>
      </c>
      <c r="F1912" s="188">
        <v>1</v>
      </c>
      <c r="G1912" s="188">
        <v>1</v>
      </c>
      <c r="N1912" s="43"/>
    </row>
    <row r="1913" spans="1:14">
      <c r="A1913" s="43" t="s">
        <v>567</v>
      </c>
      <c r="B1913" s="188">
        <v>1</v>
      </c>
      <c r="C1913" s="188">
        <v>1</v>
      </c>
      <c r="D1913" s="188">
        <v>0.999</v>
      </c>
      <c r="E1913" s="188">
        <v>0.999</v>
      </c>
      <c r="F1913" s="188">
        <v>0.998</v>
      </c>
      <c r="G1913" s="188">
        <v>0.999</v>
      </c>
      <c r="N1913" s="43"/>
    </row>
    <row r="1914" spans="1:14">
      <c r="A1914" s="43" t="s">
        <v>568</v>
      </c>
      <c r="B1914" s="188">
        <v>0.38200000000000001</v>
      </c>
      <c r="C1914" s="188">
        <v>0.38800000000000001</v>
      </c>
      <c r="D1914" s="188">
        <v>0.39300000000000002</v>
      </c>
      <c r="E1914" s="188">
        <v>0.377</v>
      </c>
      <c r="F1914" s="188">
        <v>0.38100000000000001</v>
      </c>
      <c r="G1914" s="188">
        <v>0.39</v>
      </c>
      <c r="N1914" s="43"/>
    </row>
    <row r="1915" spans="1:14">
      <c r="A1915" s="43" t="s">
        <v>569</v>
      </c>
      <c r="B1915" s="188">
        <v>0.309</v>
      </c>
      <c r="C1915" s="188">
        <v>0.30299999999999999</v>
      </c>
      <c r="D1915" s="188">
        <v>0.29299999999999998</v>
      </c>
      <c r="E1915" s="188">
        <v>0.28000000000000003</v>
      </c>
      <c r="F1915" s="188">
        <v>0.27900000000000003</v>
      </c>
      <c r="G1915" s="188">
        <v>0.28299999999999997</v>
      </c>
      <c r="N1915" s="43"/>
    </row>
    <row r="1916" spans="1:14">
      <c r="A1916" s="43" t="s">
        <v>570</v>
      </c>
      <c r="B1916" s="188">
        <v>0.26800000000000002</v>
      </c>
      <c r="C1916" s="188">
        <v>0.308</v>
      </c>
      <c r="D1916" s="188">
        <v>0.28999999999999998</v>
      </c>
      <c r="E1916" s="188">
        <v>0.26300000000000001</v>
      </c>
      <c r="F1916" s="188">
        <v>0.26600000000000001</v>
      </c>
      <c r="G1916" s="188">
        <v>0.25600000000000001</v>
      </c>
      <c r="N1916" s="43"/>
    </row>
    <row r="1917" spans="1:14">
      <c r="A1917" s="43" t="s">
        <v>571</v>
      </c>
      <c r="B1917" s="188">
        <v>0.26800000000000002</v>
      </c>
      <c r="C1917" s="188">
        <v>0.308</v>
      </c>
      <c r="D1917" s="188">
        <v>0.28999999999999998</v>
      </c>
      <c r="E1917" s="188">
        <v>0.26300000000000001</v>
      </c>
      <c r="F1917" s="188">
        <v>0.26600000000000001</v>
      </c>
      <c r="G1917" s="188">
        <v>0.25600000000000001</v>
      </c>
      <c r="N1917" s="43"/>
    </row>
    <row r="1918" spans="1:14">
      <c r="A1918" s="43" t="s">
        <v>572</v>
      </c>
      <c r="B1918" s="188">
        <v>1.4E-2</v>
      </c>
      <c r="C1918" s="188">
        <v>3.5999999999999997E-2</v>
      </c>
      <c r="D1918" s="188">
        <v>0.06</v>
      </c>
      <c r="E1918" s="188">
        <v>9.0999999999999998E-2</v>
      </c>
      <c r="F1918" s="188">
        <v>0.156</v>
      </c>
      <c r="G1918" s="188">
        <v>0.22800000000000001</v>
      </c>
      <c r="N1918" s="43"/>
    </row>
    <row r="1919" spans="1:14">
      <c r="A1919" s="43" t="s">
        <v>398</v>
      </c>
      <c r="B1919" s="188">
        <v>0.94499999999999995</v>
      </c>
      <c r="C1919" s="188">
        <v>0.93899999999999995</v>
      </c>
      <c r="D1919" s="188">
        <v>0.95399999999999996</v>
      </c>
      <c r="E1919" s="188">
        <v>0.95399999999999996</v>
      </c>
      <c r="F1919" s="188">
        <v>0.94299999999999995</v>
      </c>
      <c r="G1919" s="188">
        <v>0.94899999999999995</v>
      </c>
      <c r="N1919" s="43"/>
    </row>
    <row r="1920" spans="1:14">
      <c r="A1920" s="43" t="s">
        <v>399</v>
      </c>
      <c r="B1920" s="188">
        <v>0.74</v>
      </c>
      <c r="C1920" s="188">
        <v>0.73399999999999999</v>
      </c>
      <c r="D1920" s="188">
        <v>0.745</v>
      </c>
      <c r="E1920" s="188">
        <v>0.74099999999999999</v>
      </c>
      <c r="F1920" s="188">
        <v>0.74299999999999999</v>
      </c>
      <c r="G1920" s="188">
        <v>0.75</v>
      </c>
      <c r="N1920" s="43"/>
    </row>
    <row r="1921" spans="1:14">
      <c r="A1921" s="43" t="s">
        <v>573</v>
      </c>
      <c r="B1921" s="188">
        <v>0.96599999999999997</v>
      </c>
      <c r="C1921" s="188">
        <v>0.96799999999999997</v>
      </c>
      <c r="D1921" s="188">
        <v>0.96599999999999997</v>
      </c>
      <c r="E1921" s="188">
        <v>0.96699999999999997</v>
      </c>
      <c r="F1921" s="188">
        <v>0.96799999999999997</v>
      </c>
      <c r="G1921" s="188">
        <v>0.96899999999999997</v>
      </c>
      <c r="N1921" s="43"/>
    </row>
    <row r="1922" spans="1:14">
      <c r="A1922" s="43" t="s">
        <v>574</v>
      </c>
      <c r="B1922" s="188">
        <v>0.17899999999999999</v>
      </c>
      <c r="C1922" s="188">
        <v>0.23799999999999999</v>
      </c>
      <c r="D1922" s="188">
        <v>0.32400000000000001</v>
      </c>
      <c r="E1922" s="188">
        <v>0.35399999999999998</v>
      </c>
      <c r="F1922" s="188">
        <v>0.35099999999999998</v>
      </c>
      <c r="G1922" s="188">
        <v>0.38400000000000001</v>
      </c>
      <c r="N1922" s="43"/>
    </row>
    <row r="1923" spans="1:14">
      <c r="A1923" s="43" t="s">
        <v>575</v>
      </c>
      <c r="B1923" s="188">
        <v>0.378</v>
      </c>
      <c r="C1923" s="188">
        <v>0.39600000000000002</v>
      </c>
      <c r="D1923" s="188">
        <v>0.40300000000000002</v>
      </c>
      <c r="E1923" s="188">
        <v>0.39500000000000002</v>
      </c>
      <c r="F1923" s="188">
        <v>0.38500000000000001</v>
      </c>
      <c r="G1923" s="188">
        <v>0.40500000000000003</v>
      </c>
      <c r="N1923" s="43"/>
    </row>
    <row r="1924" spans="1:14">
      <c r="A1924" s="43" t="s">
        <v>576</v>
      </c>
      <c r="B1924" s="188">
        <v>0.20399999999999999</v>
      </c>
      <c r="C1924" s="188">
        <v>0.20100000000000001</v>
      </c>
      <c r="D1924" s="188">
        <v>0.21</v>
      </c>
      <c r="E1924" s="188">
        <v>0.20300000000000001</v>
      </c>
      <c r="F1924" s="188">
        <v>0.193</v>
      </c>
      <c r="G1924" s="188">
        <v>0.20699999999999999</v>
      </c>
      <c r="N1924" s="43"/>
    </row>
    <row r="1925" spans="1:14">
      <c r="A1925" s="43" t="s">
        <v>577</v>
      </c>
      <c r="B1925" s="188">
        <v>4.3999999999999997E-2</v>
      </c>
      <c r="C1925" s="188">
        <v>4.3999999999999997E-2</v>
      </c>
      <c r="D1925" s="188">
        <v>5.5E-2</v>
      </c>
      <c r="E1925" s="188">
        <v>5.2999999999999999E-2</v>
      </c>
      <c r="F1925" s="188">
        <v>5.0999999999999997E-2</v>
      </c>
      <c r="G1925" s="188">
        <v>0.05</v>
      </c>
      <c r="N1925" s="43"/>
    </row>
    <row r="1926" spans="1:14">
      <c r="A1926" s="43" t="s">
        <v>621</v>
      </c>
      <c r="B1926" s="188" t="s">
        <v>143</v>
      </c>
      <c r="C1926" s="188" t="s">
        <v>144</v>
      </c>
      <c r="D1926" s="188" t="s">
        <v>144</v>
      </c>
      <c r="E1926" s="188" t="s">
        <v>144</v>
      </c>
      <c r="F1926" s="188" t="s">
        <v>144</v>
      </c>
      <c r="G1926" s="188" t="s">
        <v>144</v>
      </c>
      <c r="H1926" s="188" t="s">
        <v>225</v>
      </c>
      <c r="N1926" s="43"/>
    </row>
    <row r="1927" spans="1:14">
      <c r="A1927" s="43" t="s">
        <v>618</v>
      </c>
      <c r="B1927" s="188" t="s">
        <v>619</v>
      </c>
      <c r="K1927" s="188" t="s">
        <v>662</v>
      </c>
      <c r="N1927" s="43"/>
    </row>
    <row r="1928" spans="1:14">
      <c r="A1928" s="43" t="s">
        <v>526</v>
      </c>
      <c r="N1928" s="43"/>
    </row>
    <row r="1930" spans="1:14">
      <c r="A1930" s="43" t="s">
        <v>0</v>
      </c>
      <c r="N1930" s="43"/>
    </row>
    <row r="1931" spans="1:14">
      <c r="A1931" s="43" t="s">
        <v>621</v>
      </c>
      <c r="B1931" s="188" t="s">
        <v>143</v>
      </c>
      <c r="C1931" s="188" t="s">
        <v>144</v>
      </c>
      <c r="D1931" s="188" t="s">
        <v>144</v>
      </c>
      <c r="E1931" s="188" t="s">
        <v>144</v>
      </c>
      <c r="F1931" s="188" t="s">
        <v>144</v>
      </c>
      <c r="G1931" s="188" t="s">
        <v>144</v>
      </c>
      <c r="H1931" s="188" t="s">
        <v>225</v>
      </c>
      <c r="N1931" s="43"/>
    </row>
    <row r="1932" spans="1:14">
      <c r="A1932" s="43" t="s">
        <v>240</v>
      </c>
      <c r="D1932" s="188" t="s">
        <v>146</v>
      </c>
      <c r="E1932" s="188" t="s">
        <v>147</v>
      </c>
      <c r="N1932" s="43"/>
    </row>
    <row r="1933" spans="1:14">
      <c r="B1933" s="188" t="s">
        <v>143</v>
      </c>
      <c r="C1933" s="188" t="s">
        <v>144</v>
      </c>
      <c r="D1933" s="188" t="s">
        <v>144</v>
      </c>
      <c r="E1933" s="188" t="s">
        <v>144</v>
      </c>
      <c r="F1933" s="188" t="s">
        <v>144</v>
      </c>
      <c r="G1933" s="188" t="s">
        <v>144</v>
      </c>
    </row>
    <row r="1934" spans="1:14">
      <c r="B1934" s="188">
        <v>2015</v>
      </c>
      <c r="C1934" s="188">
        <v>2025</v>
      </c>
      <c r="D1934" s="188">
        <v>2035</v>
      </c>
      <c r="E1934" s="188">
        <v>2045</v>
      </c>
      <c r="F1934" s="188">
        <v>2055</v>
      </c>
      <c r="G1934" s="188">
        <v>2065</v>
      </c>
    </row>
    <row r="1935" spans="1:14">
      <c r="A1935" s="43" t="s">
        <v>622</v>
      </c>
      <c r="B1935" s="188" t="s">
        <v>143</v>
      </c>
      <c r="C1935" s="188" t="s">
        <v>148</v>
      </c>
      <c r="D1935" s="188" t="s">
        <v>148</v>
      </c>
      <c r="E1935" s="188" t="s">
        <v>148</v>
      </c>
      <c r="F1935" s="188" t="s">
        <v>148</v>
      </c>
      <c r="G1935" s="188" t="s">
        <v>148</v>
      </c>
      <c r="N1935" s="43"/>
    </row>
    <row r="1936" spans="1:14">
      <c r="A1936" s="43" t="s">
        <v>557</v>
      </c>
      <c r="B1936" s="188">
        <v>0.99</v>
      </c>
      <c r="C1936" s="188">
        <v>0.99</v>
      </c>
      <c r="D1936" s="188">
        <v>0.99099999999999999</v>
      </c>
      <c r="E1936" s="188">
        <v>0.99099999999999999</v>
      </c>
      <c r="F1936" s="188">
        <v>0.99099999999999999</v>
      </c>
      <c r="G1936" s="188">
        <v>0.99199999999999999</v>
      </c>
      <c r="N1936" s="43"/>
    </row>
    <row r="1937" spans="1:14">
      <c r="A1937" s="43" t="s">
        <v>558</v>
      </c>
      <c r="B1937" s="188">
        <v>0.83899999999999997</v>
      </c>
      <c r="C1937" s="188">
        <v>0.85499999999999998</v>
      </c>
      <c r="D1937" s="188">
        <v>0.872</v>
      </c>
      <c r="E1937" s="188">
        <v>0.871</v>
      </c>
      <c r="F1937" s="188">
        <v>0.871</v>
      </c>
      <c r="G1937" s="188">
        <v>0.874</v>
      </c>
      <c r="N1937" s="43"/>
    </row>
    <row r="1938" spans="1:14">
      <c r="A1938" s="43" t="s">
        <v>559</v>
      </c>
      <c r="B1938" s="188">
        <v>3.4000000000000002E-2</v>
      </c>
      <c r="C1938" s="188">
        <v>2.7E-2</v>
      </c>
      <c r="D1938" s="188">
        <v>2.1999999999999999E-2</v>
      </c>
      <c r="E1938" s="188">
        <v>1.7999999999999999E-2</v>
      </c>
      <c r="F1938" s="188">
        <v>1.4E-2</v>
      </c>
      <c r="G1938" s="188">
        <v>1.0999999999999999E-2</v>
      </c>
      <c r="N1938" s="43"/>
    </row>
    <row r="1939" spans="1:14">
      <c r="A1939" s="43" t="s">
        <v>560</v>
      </c>
      <c r="B1939" s="188">
        <v>0.93</v>
      </c>
      <c r="C1939" s="188">
        <v>0.93899999999999995</v>
      </c>
      <c r="D1939" s="188">
        <v>0.94099999999999995</v>
      </c>
      <c r="E1939" s="188">
        <v>0.93799999999999994</v>
      </c>
      <c r="F1939" s="188">
        <v>0.94</v>
      </c>
      <c r="G1939" s="188">
        <v>0.94199999999999995</v>
      </c>
      <c r="N1939" s="43"/>
    </row>
    <row r="1940" spans="1:14">
      <c r="A1940" s="43" t="s">
        <v>561</v>
      </c>
      <c r="B1940" s="188">
        <v>0.48099999999999998</v>
      </c>
      <c r="C1940" s="188">
        <v>0.45500000000000002</v>
      </c>
      <c r="D1940" s="188">
        <v>0.40500000000000003</v>
      </c>
      <c r="E1940" s="188">
        <v>0.33300000000000002</v>
      </c>
      <c r="F1940" s="188">
        <v>0.248</v>
      </c>
      <c r="G1940" s="188">
        <v>0.19700000000000001</v>
      </c>
      <c r="N1940" s="43"/>
    </row>
    <row r="1941" spans="1:14">
      <c r="A1941" s="43" t="s">
        <v>562</v>
      </c>
      <c r="B1941" s="188">
        <v>0.41299999999999998</v>
      </c>
      <c r="C1941" s="188">
        <v>0.43</v>
      </c>
      <c r="D1941" s="188">
        <v>0.39200000000000002</v>
      </c>
      <c r="E1941" s="188">
        <v>0.374</v>
      </c>
      <c r="F1941" s="188">
        <v>0.39500000000000002</v>
      </c>
      <c r="G1941" s="188">
        <v>0.39100000000000001</v>
      </c>
      <c r="N1941" s="43"/>
    </row>
    <row r="1942" spans="1:14">
      <c r="A1942" s="43" t="s">
        <v>563</v>
      </c>
      <c r="B1942" s="188">
        <v>0.79800000000000004</v>
      </c>
      <c r="C1942" s="188">
        <v>0.79500000000000004</v>
      </c>
      <c r="D1942" s="188">
        <v>0.78500000000000003</v>
      </c>
      <c r="E1942" s="188">
        <v>0.76200000000000001</v>
      </c>
      <c r="F1942" s="188">
        <v>0.747</v>
      </c>
      <c r="G1942" s="188">
        <v>0.73899999999999999</v>
      </c>
      <c r="N1942" s="43"/>
    </row>
    <row r="1943" spans="1:14">
      <c r="A1943" s="43" t="s">
        <v>564</v>
      </c>
      <c r="B1943" s="188">
        <v>9.2999999999999999E-2</v>
      </c>
      <c r="C1943" s="188">
        <v>9.1999999999999998E-2</v>
      </c>
      <c r="D1943" s="188">
        <v>8.5000000000000006E-2</v>
      </c>
      <c r="E1943" s="188">
        <v>8.4000000000000005E-2</v>
      </c>
      <c r="F1943" s="188">
        <v>8.8999999999999996E-2</v>
      </c>
      <c r="G1943" s="188">
        <v>8.7999999999999995E-2</v>
      </c>
      <c r="N1943" s="43"/>
    </row>
    <row r="1944" spans="1:14">
      <c r="A1944" s="43" t="s">
        <v>565</v>
      </c>
      <c r="B1944" s="188">
        <v>0.16400000000000001</v>
      </c>
      <c r="C1944" s="188">
        <v>0.16800000000000001</v>
      </c>
      <c r="D1944" s="188">
        <v>0.17</v>
      </c>
      <c r="E1944" s="188">
        <v>0.17799999999999999</v>
      </c>
      <c r="F1944" s="188">
        <v>0.183</v>
      </c>
      <c r="G1944" s="188">
        <v>0.184</v>
      </c>
      <c r="N1944" s="43"/>
    </row>
    <row r="1945" spans="1:14">
      <c r="A1945" s="43" t="s">
        <v>394</v>
      </c>
      <c r="B1945" s="188">
        <v>0.79500000000000004</v>
      </c>
      <c r="C1945" s="188">
        <v>0.81200000000000006</v>
      </c>
      <c r="D1945" s="188">
        <v>0.84</v>
      </c>
      <c r="E1945" s="188">
        <v>0.84399999999999997</v>
      </c>
      <c r="F1945" s="188">
        <v>0.84199999999999997</v>
      </c>
      <c r="G1945" s="188">
        <v>0.84899999999999998</v>
      </c>
      <c r="N1945" s="43"/>
    </row>
    <row r="1946" spans="1:14">
      <c r="A1946" s="43" t="s">
        <v>395</v>
      </c>
      <c r="B1946" s="188">
        <v>0.39500000000000002</v>
      </c>
      <c r="C1946" s="188">
        <v>0.41199999999999998</v>
      </c>
      <c r="D1946" s="188">
        <v>0.41499999999999998</v>
      </c>
      <c r="E1946" s="188">
        <v>0.39500000000000002</v>
      </c>
      <c r="F1946" s="188">
        <v>0.39600000000000002</v>
      </c>
      <c r="G1946" s="188">
        <v>0.40200000000000002</v>
      </c>
      <c r="N1946" s="43"/>
    </row>
    <row r="1947" spans="1:14">
      <c r="A1947" s="43" t="s">
        <v>396</v>
      </c>
      <c r="B1947" s="188">
        <v>0.30599999999999999</v>
      </c>
      <c r="C1947" s="188">
        <v>0.31900000000000001</v>
      </c>
      <c r="D1947" s="188">
        <v>0.29199999999999998</v>
      </c>
      <c r="E1947" s="188">
        <v>0.28199999999999997</v>
      </c>
      <c r="F1947" s="188">
        <v>0.29899999999999999</v>
      </c>
      <c r="G1947" s="188">
        <v>0.29599999999999999</v>
      </c>
      <c r="N1947" s="43"/>
    </row>
    <row r="1948" spans="1:14">
      <c r="A1948" s="43" t="s">
        <v>397</v>
      </c>
      <c r="B1948" s="188">
        <v>0.22700000000000001</v>
      </c>
      <c r="C1948" s="188">
        <v>0.22700000000000001</v>
      </c>
      <c r="D1948" s="188">
        <v>0.19900000000000001</v>
      </c>
      <c r="E1948" s="188">
        <v>0.188</v>
      </c>
      <c r="F1948" s="188">
        <v>0.20200000000000001</v>
      </c>
      <c r="G1948" s="188">
        <v>0.19900000000000001</v>
      </c>
      <c r="N1948" s="43"/>
    </row>
    <row r="1949" spans="1:14">
      <c r="A1949" s="43" t="s">
        <v>566</v>
      </c>
      <c r="B1949" s="188">
        <v>1</v>
      </c>
      <c r="C1949" s="188">
        <v>1</v>
      </c>
      <c r="D1949" s="188">
        <v>1</v>
      </c>
      <c r="E1949" s="188">
        <v>1</v>
      </c>
      <c r="F1949" s="188">
        <v>1</v>
      </c>
      <c r="G1949" s="188">
        <v>1</v>
      </c>
      <c r="N1949" s="43"/>
    </row>
    <row r="1950" spans="1:14">
      <c r="A1950" s="43" t="s">
        <v>567</v>
      </c>
      <c r="B1950" s="188">
        <v>1</v>
      </c>
      <c r="C1950" s="188">
        <v>1</v>
      </c>
      <c r="D1950" s="188">
        <v>1</v>
      </c>
      <c r="E1950" s="188">
        <v>0.999</v>
      </c>
      <c r="F1950" s="188">
        <v>0.999</v>
      </c>
      <c r="G1950" s="188">
        <v>1</v>
      </c>
      <c r="N1950" s="43"/>
    </row>
    <row r="1951" spans="1:14">
      <c r="A1951" s="43" t="s">
        <v>568</v>
      </c>
      <c r="B1951" s="188">
        <v>0.5</v>
      </c>
      <c r="C1951" s="188">
        <v>0.53</v>
      </c>
      <c r="D1951" s="188">
        <v>0.51800000000000002</v>
      </c>
      <c r="E1951" s="188">
        <v>0.51300000000000001</v>
      </c>
      <c r="F1951" s="188">
        <v>0.52500000000000002</v>
      </c>
      <c r="G1951" s="188">
        <v>0.53800000000000003</v>
      </c>
      <c r="N1951" s="43"/>
    </row>
    <row r="1952" spans="1:14">
      <c r="A1952" s="43" t="s">
        <v>569</v>
      </c>
      <c r="B1952" s="188">
        <v>0.39300000000000002</v>
      </c>
      <c r="C1952" s="188">
        <v>0.39700000000000002</v>
      </c>
      <c r="D1952" s="188">
        <v>0.38</v>
      </c>
      <c r="E1952" s="188">
        <v>0.36699999999999999</v>
      </c>
      <c r="F1952" s="188">
        <v>0.371</v>
      </c>
      <c r="G1952" s="188">
        <v>0.377</v>
      </c>
      <c r="N1952" s="43"/>
    </row>
    <row r="1953" spans="1:14">
      <c r="A1953" s="43" t="s">
        <v>570</v>
      </c>
      <c r="B1953" s="188">
        <v>0.38500000000000001</v>
      </c>
      <c r="C1953" s="188">
        <v>0.40500000000000003</v>
      </c>
      <c r="D1953" s="188">
        <v>0.372</v>
      </c>
      <c r="E1953" s="188">
        <v>0.35599999999999998</v>
      </c>
      <c r="F1953" s="188">
        <v>0.379</v>
      </c>
      <c r="G1953" s="188">
        <v>0.375</v>
      </c>
      <c r="N1953" s="43"/>
    </row>
    <row r="1954" spans="1:14">
      <c r="A1954" s="43" t="s">
        <v>571</v>
      </c>
      <c r="B1954" s="188">
        <v>0.38500000000000001</v>
      </c>
      <c r="C1954" s="188">
        <v>0.40500000000000003</v>
      </c>
      <c r="D1954" s="188">
        <v>0.372</v>
      </c>
      <c r="E1954" s="188">
        <v>0.35599999999999998</v>
      </c>
      <c r="F1954" s="188">
        <v>0.379</v>
      </c>
      <c r="G1954" s="188">
        <v>0.375</v>
      </c>
      <c r="N1954" s="43"/>
    </row>
    <row r="1955" spans="1:14">
      <c r="A1955" s="43" t="s">
        <v>572</v>
      </c>
      <c r="B1955" s="188">
        <v>2.4E-2</v>
      </c>
      <c r="C1955" s="188">
        <v>5.0999999999999997E-2</v>
      </c>
      <c r="D1955" s="188">
        <v>9.2999999999999999E-2</v>
      </c>
      <c r="E1955" s="188">
        <v>0.16300000000000001</v>
      </c>
      <c r="F1955" s="188">
        <v>0.26600000000000001</v>
      </c>
      <c r="G1955" s="188">
        <v>0.36</v>
      </c>
      <c r="N1955" s="43"/>
    </row>
    <row r="1956" spans="1:14">
      <c r="A1956" s="43" t="s">
        <v>398</v>
      </c>
      <c r="B1956" s="188">
        <v>0.91900000000000004</v>
      </c>
      <c r="C1956" s="188">
        <v>0.92200000000000004</v>
      </c>
      <c r="D1956" s="188">
        <v>0.92700000000000005</v>
      </c>
      <c r="E1956" s="188">
        <v>0.92700000000000005</v>
      </c>
      <c r="F1956" s="188">
        <v>0.92300000000000004</v>
      </c>
      <c r="G1956" s="188">
        <v>0.92200000000000004</v>
      </c>
      <c r="N1956" s="43"/>
    </row>
    <row r="1957" spans="1:14">
      <c r="A1957" s="43" t="s">
        <v>399</v>
      </c>
      <c r="B1957" s="188">
        <v>0.72599999999999998</v>
      </c>
      <c r="C1957" s="188">
        <v>0.73</v>
      </c>
      <c r="D1957" s="188">
        <v>0.73499999999999999</v>
      </c>
      <c r="E1957" s="188">
        <v>0.73199999999999998</v>
      </c>
      <c r="F1957" s="188">
        <v>0.72899999999999998</v>
      </c>
      <c r="G1957" s="188">
        <v>0.72899999999999998</v>
      </c>
      <c r="N1957" s="43"/>
    </row>
    <row r="1958" spans="1:14">
      <c r="A1958" s="43" t="s">
        <v>573</v>
      </c>
      <c r="B1958" s="188">
        <v>0.98399999999999999</v>
      </c>
      <c r="C1958" s="188">
        <v>0.98399999999999999</v>
      </c>
      <c r="D1958" s="188">
        <v>0.98299999999999998</v>
      </c>
      <c r="E1958" s="188">
        <v>0.98099999999999998</v>
      </c>
      <c r="F1958" s="188">
        <v>0.98199999999999998</v>
      </c>
      <c r="G1958" s="188">
        <v>0.98199999999999998</v>
      </c>
      <c r="N1958" s="43"/>
    </row>
    <row r="1959" spans="1:14">
      <c r="A1959" s="43" t="s">
        <v>574</v>
      </c>
      <c r="B1959" s="188">
        <v>0.34100000000000003</v>
      </c>
      <c r="C1959" s="188">
        <v>0.44</v>
      </c>
      <c r="D1959" s="188">
        <v>0.50800000000000001</v>
      </c>
      <c r="E1959" s="188">
        <v>0.52700000000000002</v>
      </c>
      <c r="F1959" s="188">
        <v>0.52</v>
      </c>
      <c r="G1959" s="188">
        <v>0.54300000000000004</v>
      </c>
      <c r="N1959" s="43"/>
    </row>
    <row r="1960" spans="1:14">
      <c r="A1960" s="43" t="s">
        <v>575</v>
      </c>
      <c r="B1960" s="188">
        <v>0.47299999999999998</v>
      </c>
      <c r="C1960" s="188">
        <v>0.47199999999999998</v>
      </c>
      <c r="D1960" s="188">
        <v>0.47599999999999998</v>
      </c>
      <c r="E1960" s="188">
        <v>0.46300000000000002</v>
      </c>
      <c r="F1960" s="188">
        <v>0.46700000000000003</v>
      </c>
      <c r="G1960" s="188">
        <v>0.47299999999999998</v>
      </c>
      <c r="N1960" s="43"/>
    </row>
    <row r="1961" spans="1:14">
      <c r="A1961" s="43" t="s">
        <v>576</v>
      </c>
      <c r="B1961" s="188">
        <v>0.28799999999999998</v>
      </c>
      <c r="C1961" s="188">
        <v>0.28199999999999997</v>
      </c>
      <c r="D1961" s="188">
        <v>0.27700000000000002</v>
      </c>
      <c r="E1961" s="188">
        <v>0.26700000000000002</v>
      </c>
      <c r="F1961" s="188">
        <v>0.26500000000000001</v>
      </c>
      <c r="G1961" s="188">
        <v>0.26900000000000002</v>
      </c>
      <c r="N1961" s="43"/>
    </row>
    <row r="1962" spans="1:14">
      <c r="A1962" s="43" t="s">
        <v>577</v>
      </c>
      <c r="B1962" s="188">
        <v>8.3000000000000004E-2</v>
      </c>
      <c r="C1962" s="188">
        <v>8.1000000000000003E-2</v>
      </c>
      <c r="D1962" s="188">
        <v>0.08</v>
      </c>
      <c r="E1962" s="188">
        <v>8.1000000000000003E-2</v>
      </c>
      <c r="F1962" s="188">
        <v>8.2000000000000003E-2</v>
      </c>
      <c r="G1962" s="188">
        <v>8.1000000000000003E-2</v>
      </c>
      <c r="N1962" s="43"/>
    </row>
    <row r="1963" spans="1:14">
      <c r="A1963" s="43" t="s">
        <v>621</v>
      </c>
      <c r="B1963" s="188" t="s">
        <v>143</v>
      </c>
      <c r="C1963" s="188" t="s">
        <v>144</v>
      </c>
      <c r="D1963" s="188" t="s">
        <v>144</v>
      </c>
      <c r="E1963" s="188" t="s">
        <v>144</v>
      </c>
      <c r="F1963" s="188" t="s">
        <v>144</v>
      </c>
      <c r="G1963" s="188" t="s">
        <v>144</v>
      </c>
      <c r="H1963" s="188" t="s">
        <v>225</v>
      </c>
      <c r="N1963" s="43"/>
    </row>
    <row r="1964" spans="1:14">
      <c r="A1964" s="43" t="s">
        <v>618</v>
      </c>
      <c r="B1964" s="188" t="s">
        <v>619</v>
      </c>
      <c r="K1964" s="188" t="s">
        <v>663</v>
      </c>
      <c r="N1964" s="43"/>
    </row>
    <row r="1965" spans="1:14">
      <c r="A1965" s="43" t="s">
        <v>526</v>
      </c>
      <c r="N1965" s="43"/>
    </row>
    <row r="1967" spans="1:14">
      <c r="A1967" s="43" t="s">
        <v>200</v>
      </c>
      <c r="N1967" s="43"/>
    </row>
    <row r="1968" spans="1:14">
      <c r="A1968" s="43" t="s">
        <v>621</v>
      </c>
      <c r="B1968" s="188" t="s">
        <v>143</v>
      </c>
      <c r="C1968" s="188" t="s">
        <v>144</v>
      </c>
      <c r="D1968" s="188" t="s">
        <v>144</v>
      </c>
      <c r="E1968" s="188" t="s">
        <v>144</v>
      </c>
      <c r="F1968" s="188" t="s">
        <v>144</v>
      </c>
      <c r="G1968" s="188" t="s">
        <v>144</v>
      </c>
      <c r="H1968" s="188" t="s">
        <v>225</v>
      </c>
      <c r="N1968" s="43"/>
    </row>
    <row r="1969" spans="1:14">
      <c r="A1969" s="43" t="s">
        <v>240</v>
      </c>
      <c r="D1969" s="188" t="s">
        <v>146</v>
      </c>
      <c r="E1969" s="188" t="s">
        <v>147</v>
      </c>
      <c r="N1969" s="43"/>
    </row>
    <row r="1970" spans="1:14">
      <c r="B1970" s="188" t="s">
        <v>143</v>
      </c>
      <c r="C1970" s="188" t="s">
        <v>144</v>
      </c>
      <c r="D1970" s="188" t="s">
        <v>144</v>
      </c>
      <c r="E1970" s="188" t="s">
        <v>144</v>
      </c>
      <c r="F1970" s="188" t="s">
        <v>144</v>
      </c>
      <c r="G1970" s="188" t="s">
        <v>144</v>
      </c>
    </row>
    <row r="1971" spans="1:14">
      <c r="B1971" s="188">
        <v>2015</v>
      </c>
      <c r="C1971" s="188">
        <v>2025</v>
      </c>
      <c r="D1971" s="188">
        <v>2035</v>
      </c>
      <c r="E1971" s="188">
        <v>2045</v>
      </c>
      <c r="F1971" s="188">
        <v>2055</v>
      </c>
      <c r="G1971" s="188">
        <v>2065</v>
      </c>
    </row>
    <row r="1972" spans="1:14">
      <c r="A1972" s="43" t="s">
        <v>622</v>
      </c>
      <c r="B1972" s="188" t="s">
        <v>143</v>
      </c>
      <c r="C1972" s="188" t="s">
        <v>148</v>
      </c>
      <c r="D1972" s="188" t="s">
        <v>148</v>
      </c>
      <c r="E1972" s="188" t="s">
        <v>148</v>
      </c>
      <c r="F1972" s="188" t="s">
        <v>148</v>
      </c>
      <c r="G1972" s="188" t="s">
        <v>148</v>
      </c>
      <c r="N1972" s="43"/>
    </row>
    <row r="1973" spans="1:14">
      <c r="A1973" s="43" t="s">
        <v>557</v>
      </c>
      <c r="B1973" s="188">
        <v>0.998</v>
      </c>
      <c r="C1973" s="188">
        <v>0.999</v>
      </c>
      <c r="D1973" s="188">
        <v>0.999</v>
      </c>
      <c r="E1973" s="188">
        <v>0.999</v>
      </c>
      <c r="F1973" s="188">
        <v>0.999</v>
      </c>
      <c r="G1973" s="188">
        <v>0.999</v>
      </c>
      <c r="N1973" s="43"/>
    </row>
    <row r="1974" spans="1:14">
      <c r="A1974" s="43" t="s">
        <v>558</v>
      </c>
      <c r="B1974" s="188">
        <v>0.873</v>
      </c>
      <c r="C1974" s="188">
        <v>0.88700000000000001</v>
      </c>
      <c r="D1974" s="188">
        <v>0.91200000000000003</v>
      </c>
      <c r="E1974" s="188">
        <v>0.91800000000000004</v>
      </c>
      <c r="F1974" s="188">
        <v>0.91700000000000004</v>
      </c>
      <c r="G1974" s="188">
        <v>0.92100000000000004</v>
      </c>
      <c r="N1974" s="43"/>
    </row>
    <row r="1975" spans="1:14">
      <c r="A1975" s="43" t="s">
        <v>559</v>
      </c>
      <c r="B1975" s="188">
        <v>1.2999999999999999E-2</v>
      </c>
      <c r="C1975" s="188">
        <v>0.01</v>
      </c>
      <c r="D1975" s="188">
        <v>8.9999999999999993E-3</v>
      </c>
      <c r="E1975" s="188">
        <v>7.0000000000000001E-3</v>
      </c>
      <c r="F1975" s="188">
        <v>6.0000000000000001E-3</v>
      </c>
      <c r="G1975" s="188">
        <v>4.0000000000000001E-3</v>
      </c>
      <c r="N1975" s="43"/>
    </row>
    <row r="1976" spans="1:14">
      <c r="A1976" s="43" t="s">
        <v>560</v>
      </c>
      <c r="B1976" s="188">
        <v>0.96599999999999997</v>
      </c>
      <c r="C1976" s="188">
        <v>0.97499999999999998</v>
      </c>
      <c r="D1976" s="188">
        <v>0.97299999999999998</v>
      </c>
      <c r="E1976" s="188">
        <v>0.97</v>
      </c>
      <c r="F1976" s="188">
        <v>0.97099999999999997</v>
      </c>
      <c r="G1976" s="188">
        <v>0.97199999999999998</v>
      </c>
      <c r="N1976" s="43"/>
    </row>
    <row r="1977" spans="1:14">
      <c r="A1977" s="43" t="s">
        <v>561</v>
      </c>
      <c r="B1977" s="188">
        <v>0.50900000000000001</v>
      </c>
      <c r="C1977" s="188">
        <v>0.48899999999999999</v>
      </c>
      <c r="D1977" s="188">
        <v>0.442</v>
      </c>
      <c r="E1977" s="188">
        <v>0.36799999999999999</v>
      </c>
      <c r="F1977" s="188">
        <v>0.27400000000000002</v>
      </c>
      <c r="G1977" s="188">
        <v>0.216</v>
      </c>
      <c r="N1977" s="43"/>
    </row>
    <row r="1978" spans="1:14">
      <c r="A1978" s="43" t="s">
        <v>562</v>
      </c>
      <c r="B1978" s="188">
        <v>0.435</v>
      </c>
      <c r="C1978" s="188">
        <v>0.44800000000000001</v>
      </c>
      <c r="D1978" s="188">
        <v>0.4</v>
      </c>
      <c r="E1978" s="188">
        <v>0.38100000000000001</v>
      </c>
      <c r="F1978" s="188">
        <v>0.41699999999999998</v>
      </c>
      <c r="G1978" s="188">
        <v>0.41099999999999998</v>
      </c>
      <c r="N1978" s="43"/>
    </row>
    <row r="1979" spans="1:14">
      <c r="A1979" s="43" t="s">
        <v>563</v>
      </c>
      <c r="B1979" s="188">
        <v>0.86299999999999999</v>
      </c>
      <c r="C1979" s="188">
        <v>0.86199999999999999</v>
      </c>
      <c r="D1979" s="188">
        <v>0.85</v>
      </c>
      <c r="E1979" s="188">
        <v>0.83099999999999996</v>
      </c>
      <c r="F1979" s="188">
        <v>0.81599999999999995</v>
      </c>
      <c r="G1979" s="188">
        <v>0.80700000000000005</v>
      </c>
      <c r="N1979" s="43"/>
    </row>
    <row r="1980" spans="1:14">
      <c r="A1980" s="43" t="s">
        <v>564</v>
      </c>
      <c r="B1980" s="188">
        <v>9.1999999999999998E-2</v>
      </c>
      <c r="C1980" s="188">
        <v>9.0999999999999998E-2</v>
      </c>
      <c r="D1980" s="188">
        <v>8.3000000000000004E-2</v>
      </c>
      <c r="E1980" s="188">
        <v>0.08</v>
      </c>
      <c r="F1980" s="188">
        <v>8.8999999999999996E-2</v>
      </c>
      <c r="G1980" s="188">
        <v>8.5999999999999993E-2</v>
      </c>
      <c r="N1980" s="43"/>
    </row>
    <row r="1981" spans="1:14">
      <c r="A1981" s="43" t="s">
        <v>565</v>
      </c>
      <c r="B1981" s="188">
        <v>0.13500000000000001</v>
      </c>
      <c r="C1981" s="188">
        <v>0.13300000000000001</v>
      </c>
      <c r="D1981" s="188">
        <v>0.13200000000000001</v>
      </c>
      <c r="E1981" s="188">
        <v>0.13900000000000001</v>
      </c>
      <c r="F1981" s="188">
        <v>0.14299999999999999</v>
      </c>
      <c r="G1981" s="188">
        <v>0.14099999999999999</v>
      </c>
      <c r="N1981" s="43"/>
    </row>
    <row r="1982" spans="1:14">
      <c r="A1982" s="43" t="s">
        <v>394</v>
      </c>
      <c r="B1982" s="188">
        <v>0.82599999999999996</v>
      </c>
      <c r="C1982" s="188">
        <v>0.84199999999999997</v>
      </c>
      <c r="D1982" s="188">
        <v>0.879</v>
      </c>
      <c r="E1982" s="188">
        <v>0.88800000000000001</v>
      </c>
      <c r="F1982" s="188">
        <v>0.88600000000000001</v>
      </c>
      <c r="G1982" s="188">
        <v>0.89400000000000002</v>
      </c>
      <c r="N1982" s="43"/>
    </row>
    <row r="1983" spans="1:14">
      <c r="A1983" s="43" t="s">
        <v>395</v>
      </c>
      <c r="B1983" s="188">
        <v>0.42399999999999999</v>
      </c>
      <c r="C1983" s="188">
        <v>0.439</v>
      </c>
      <c r="D1983" s="188">
        <v>0.441</v>
      </c>
      <c r="E1983" s="188">
        <v>0.42199999999999999</v>
      </c>
      <c r="F1983" s="188">
        <v>0.42299999999999999</v>
      </c>
      <c r="G1983" s="188">
        <v>0.42899999999999999</v>
      </c>
      <c r="N1983" s="43"/>
    </row>
    <row r="1984" spans="1:14">
      <c r="A1984" s="43" t="s">
        <v>396</v>
      </c>
      <c r="B1984" s="188">
        <v>0.32700000000000001</v>
      </c>
      <c r="C1984" s="188">
        <v>0.33900000000000002</v>
      </c>
      <c r="D1984" s="188">
        <v>0.30299999999999999</v>
      </c>
      <c r="E1984" s="188">
        <v>0.29299999999999998</v>
      </c>
      <c r="F1984" s="188">
        <v>0.32</v>
      </c>
      <c r="G1984" s="188">
        <v>0.315</v>
      </c>
      <c r="N1984" s="43"/>
    </row>
    <row r="1985" spans="1:14">
      <c r="A1985" s="43" t="s">
        <v>397</v>
      </c>
      <c r="B1985" s="188">
        <v>0.24</v>
      </c>
      <c r="C1985" s="188">
        <v>0.23599999999999999</v>
      </c>
      <c r="D1985" s="188">
        <v>0.20200000000000001</v>
      </c>
      <c r="E1985" s="188">
        <v>0.19400000000000001</v>
      </c>
      <c r="F1985" s="188">
        <v>0.218</v>
      </c>
      <c r="G1985" s="188">
        <v>0.215</v>
      </c>
      <c r="N1985" s="43"/>
    </row>
    <row r="1986" spans="1:14">
      <c r="A1986" s="43" t="s">
        <v>566</v>
      </c>
      <c r="B1986" s="188">
        <v>1</v>
      </c>
      <c r="C1986" s="188">
        <v>1</v>
      </c>
      <c r="D1986" s="188">
        <v>1</v>
      </c>
      <c r="E1986" s="188">
        <v>1</v>
      </c>
      <c r="F1986" s="188">
        <v>1</v>
      </c>
      <c r="G1986" s="188">
        <v>1</v>
      </c>
      <c r="N1986" s="43"/>
    </row>
    <row r="1987" spans="1:14">
      <c r="A1987" s="43" t="s">
        <v>567</v>
      </c>
      <c r="B1987" s="188">
        <v>1</v>
      </c>
      <c r="C1987" s="188">
        <v>1</v>
      </c>
      <c r="D1987" s="188">
        <v>1</v>
      </c>
      <c r="E1987" s="188">
        <v>1</v>
      </c>
      <c r="F1987" s="188">
        <v>1</v>
      </c>
      <c r="G1987" s="188">
        <v>1</v>
      </c>
      <c r="N1987" s="43"/>
    </row>
    <row r="1988" spans="1:14">
      <c r="A1988" s="43" t="s">
        <v>568</v>
      </c>
      <c r="B1988" s="188">
        <v>0.54400000000000004</v>
      </c>
      <c r="C1988" s="188">
        <v>0.58399999999999996</v>
      </c>
      <c r="D1988" s="188">
        <v>0.57099999999999995</v>
      </c>
      <c r="E1988" s="188">
        <v>0.56999999999999995</v>
      </c>
      <c r="F1988" s="188">
        <v>0.58499999999999996</v>
      </c>
      <c r="G1988" s="188">
        <v>0.59799999999999998</v>
      </c>
      <c r="N1988" s="43"/>
    </row>
    <row r="1989" spans="1:14">
      <c r="A1989" s="43" t="s">
        <v>569</v>
      </c>
      <c r="B1989" s="188">
        <v>0.439</v>
      </c>
      <c r="C1989" s="188">
        <v>0.44600000000000001</v>
      </c>
      <c r="D1989" s="188">
        <v>0.42299999999999999</v>
      </c>
      <c r="E1989" s="188">
        <v>0.40899999999999997</v>
      </c>
      <c r="F1989" s="188">
        <v>0.41599999999999998</v>
      </c>
      <c r="G1989" s="188">
        <v>0.42099999999999999</v>
      </c>
      <c r="N1989" s="43"/>
    </row>
    <row r="1990" spans="1:14">
      <c r="A1990" s="43" t="s">
        <v>570</v>
      </c>
      <c r="B1990" s="188">
        <v>0.40899999999999997</v>
      </c>
      <c r="C1990" s="188">
        <v>0.42699999999999999</v>
      </c>
      <c r="D1990" s="188">
        <v>0.38900000000000001</v>
      </c>
      <c r="E1990" s="188">
        <v>0.375</v>
      </c>
      <c r="F1990" s="188">
        <v>0.41099999999999998</v>
      </c>
      <c r="G1990" s="188">
        <v>0.40500000000000003</v>
      </c>
      <c r="N1990" s="43"/>
    </row>
    <row r="1991" spans="1:14">
      <c r="A1991" s="43" t="s">
        <v>571</v>
      </c>
      <c r="B1991" s="188">
        <v>0.40899999999999997</v>
      </c>
      <c r="C1991" s="188">
        <v>0.42699999999999999</v>
      </c>
      <c r="D1991" s="188">
        <v>0.38900000000000001</v>
      </c>
      <c r="E1991" s="188">
        <v>0.375</v>
      </c>
      <c r="F1991" s="188">
        <v>0.41099999999999998</v>
      </c>
      <c r="G1991" s="188">
        <v>0.40500000000000003</v>
      </c>
      <c r="N1991" s="43"/>
    </row>
    <row r="1992" spans="1:14">
      <c r="A1992" s="43" t="s">
        <v>572</v>
      </c>
      <c r="B1992" s="188">
        <v>2.9000000000000001E-2</v>
      </c>
      <c r="C1992" s="188">
        <v>6.0999999999999999E-2</v>
      </c>
      <c r="D1992" s="188">
        <v>0.11</v>
      </c>
      <c r="E1992" s="188">
        <v>0.19400000000000001</v>
      </c>
      <c r="F1992" s="188">
        <v>0.317</v>
      </c>
      <c r="G1992" s="188">
        <v>0.41599999999999998</v>
      </c>
      <c r="N1992" s="43"/>
    </row>
    <row r="1993" spans="1:14">
      <c r="A1993" s="43" t="s">
        <v>398</v>
      </c>
      <c r="B1993" s="188">
        <v>0.92200000000000004</v>
      </c>
      <c r="C1993" s="188">
        <v>0.92500000000000004</v>
      </c>
      <c r="D1993" s="188">
        <v>0.93100000000000005</v>
      </c>
      <c r="E1993" s="188">
        <v>0.93200000000000005</v>
      </c>
      <c r="F1993" s="188">
        <v>0.92800000000000005</v>
      </c>
      <c r="G1993" s="188">
        <v>0.92700000000000005</v>
      </c>
      <c r="N1993" s="43"/>
    </row>
    <row r="1994" spans="1:14">
      <c r="A1994" s="43" t="s">
        <v>399</v>
      </c>
      <c r="B1994" s="188">
        <v>0.72599999999999998</v>
      </c>
      <c r="C1994" s="188">
        <v>0.73299999999999998</v>
      </c>
      <c r="D1994" s="188">
        <v>0.74099999999999999</v>
      </c>
      <c r="E1994" s="188">
        <v>0.73799999999999999</v>
      </c>
      <c r="F1994" s="188">
        <v>0.73299999999999998</v>
      </c>
      <c r="G1994" s="188">
        <v>0.73099999999999998</v>
      </c>
      <c r="N1994" s="43"/>
    </row>
    <row r="1995" spans="1:14">
      <c r="A1995" s="43" t="s">
        <v>573</v>
      </c>
      <c r="B1995" s="188">
        <v>0.99399999999999999</v>
      </c>
      <c r="C1995" s="188">
        <v>0.99399999999999999</v>
      </c>
      <c r="D1995" s="188">
        <v>0.99399999999999999</v>
      </c>
      <c r="E1995" s="188">
        <v>0.995</v>
      </c>
      <c r="F1995" s="188">
        <v>0.996</v>
      </c>
      <c r="G1995" s="188">
        <v>0.996</v>
      </c>
      <c r="N1995" s="43"/>
    </row>
    <row r="1996" spans="1:14">
      <c r="A1996" s="43" t="s">
        <v>574</v>
      </c>
      <c r="B1996" s="188">
        <v>0.38100000000000001</v>
      </c>
      <c r="C1996" s="188">
        <v>0.48799999999999999</v>
      </c>
      <c r="D1996" s="188">
        <v>0.56699999999999995</v>
      </c>
      <c r="E1996" s="188">
        <v>0.58499999999999996</v>
      </c>
      <c r="F1996" s="188">
        <v>0.56399999999999995</v>
      </c>
      <c r="G1996" s="188">
        <v>0.59299999999999997</v>
      </c>
      <c r="N1996" s="43"/>
    </row>
    <row r="1997" spans="1:14">
      <c r="A1997" s="43" t="s">
        <v>575</v>
      </c>
      <c r="B1997" s="188">
        <v>0.51</v>
      </c>
      <c r="C1997" s="188">
        <v>0.504</v>
      </c>
      <c r="D1997" s="188">
        <v>0.51500000000000001</v>
      </c>
      <c r="E1997" s="188">
        <v>0.504</v>
      </c>
      <c r="F1997" s="188">
        <v>0.501</v>
      </c>
      <c r="G1997" s="188">
        <v>0.50700000000000001</v>
      </c>
      <c r="N1997" s="43"/>
    </row>
    <row r="1998" spans="1:14">
      <c r="A1998" s="43" t="s">
        <v>576</v>
      </c>
      <c r="B1998" s="188">
        <v>0.32400000000000001</v>
      </c>
      <c r="C1998" s="188">
        <v>0.32200000000000001</v>
      </c>
      <c r="D1998" s="188">
        <v>0.316</v>
      </c>
      <c r="E1998" s="188">
        <v>0.30499999999999999</v>
      </c>
      <c r="F1998" s="188">
        <v>0.30499999999999999</v>
      </c>
      <c r="G1998" s="188">
        <v>0.309</v>
      </c>
      <c r="N1998" s="43"/>
    </row>
    <row r="1999" spans="1:14">
      <c r="A1999" s="43" t="s">
        <v>577</v>
      </c>
      <c r="B1999" s="188">
        <v>9.2999999999999999E-2</v>
      </c>
      <c r="C1999" s="188">
        <v>9.1999999999999998E-2</v>
      </c>
      <c r="D1999" s="188">
        <v>0.09</v>
      </c>
      <c r="E1999" s="188">
        <v>9.4E-2</v>
      </c>
      <c r="F1999" s="188">
        <v>9.6000000000000002E-2</v>
      </c>
      <c r="G1999" s="188">
        <v>9.2999999999999999E-2</v>
      </c>
      <c r="N1999" s="43"/>
    </row>
    <row r="2000" spans="1:14">
      <c r="A2000" s="43" t="s">
        <v>621</v>
      </c>
      <c r="B2000" s="188" t="s">
        <v>143</v>
      </c>
      <c r="C2000" s="188" t="s">
        <v>144</v>
      </c>
      <c r="D2000" s="188" t="s">
        <v>144</v>
      </c>
      <c r="E2000" s="188" t="s">
        <v>144</v>
      </c>
      <c r="F2000" s="188" t="s">
        <v>144</v>
      </c>
      <c r="G2000" s="188" t="s">
        <v>144</v>
      </c>
      <c r="H2000" s="188" t="s">
        <v>225</v>
      </c>
      <c r="N2000" s="43"/>
    </row>
    <row r="2001" spans="1:14">
      <c r="A2001" s="43" t="s">
        <v>618</v>
      </c>
      <c r="B2001" s="188" t="s">
        <v>619</v>
      </c>
      <c r="K2001" s="188" t="s">
        <v>664</v>
      </c>
      <c r="N2001" s="43"/>
    </row>
    <row r="2002" spans="1:14">
      <c r="A2002" s="43" t="s">
        <v>526</v>
      </c>
      <c r="N2002" s="43"/>
    </row>
    <row r="2004" spans="1:14">
      <c r="A2004" s="43" t="s">
        <v>201</v>
      </c>
      <c r="N2004" s="43"/>
    </row>
    <row r="2005" spans="1:14">
      <c r="A2005" s="43" t="s">
        <v>621</v>
      </c>
      <c r="B2005" s="188" t="s">
        <v>143</v>
      </c>
      <c r="C2005" s="188" t="s">
        <v>144</v>
      </c>
      <c r="D2005" s="188" t="s">
        <v>144</v>
      </c>
      <c r="E2005" s="188" t="s">
        <v>144</v>
      </c>
      <c r="F2005" s="188" t="s">
        <v>144</v>
      </c>
      <c r="G2005" s="188" t="s">
        <v>144</v>
      </c>
      <c r="H2005" s="188" t="s">
        <v>225</v>
      </c>
      <c r="N2005" s="43"/>
    </row>
    <row r="2006" spans="1:14">
      <c r="A2006" s="43" t="s">
        <v>240</v>
      </c>
      <c r="D2006" s="188" t="s">
        <v>146</v>
      </c>
      <c r="E2006" s="188" t="s">
        <v>147</v>
      </c>
      <c r="N2006" s="43"/>
    </row>
    <row r="2007" spans="1:14">
      <c r="B2007" s="188" t="s">
        <v>143</v>
      </c>
      <c r="C2007" s="188" t="s">
        <v>144</v>
      </c>
      <c r="D2007" s="188" t="s">
        <v>144</v>
      </c>
      <c r="E2007" s="188" t="s">
        <v>144</v>
      </c>
      <c r="F2007" s="188" t="s">
        <v>144</v>
      </c>
      <c r="G2007" s="188" t="s">
        <v>144</v>
      </c>
    </row>
    <row r="2008" spans="1:14">
      <c r="B2008" s="188">
        <v>2015</v>
      </c>
      <c r="C2008" s="188">
        <v>2025</v>
      </c>
      <c r="D2008" s="188">
        <v>2035</v>
      </c>
      <c r="E2008" s="188">
        <v>2045</v>
      </c>
      <c r="F2008" s="188">
        <v>2055</v>
      </c>
      <c r="G2008" s="188">
        <v>2065</v>
      </c>
    </row>
    <row r="2009" spans="1:14">
      <c r="A2009" s="43" t="s">
        <v>622</v>
      </c>
      <c r="B2009" s="188" t="s">
        <v>143</v>
      </c>
      <c r="C2009" s="188" t="s">
        <v>148</v>
      </c>
      <c r="D2009" s="188" t="s">
        <v>148</v>
      </c>
      <c r="E2009" s="188" t="s">
        <v>148</v>
      </c>
      <c r="F2009" s="188" t="s">
        <v>148</v>
      </c>
      <c r="G2009" s="188" t="s">
        <v>148</v>
      </c>
      <c r="N2009" s="43"/>
    </row>
    <row r="2010" spans="1:14">
      <c r="A2010" s="43" t="s">
        <v>557</v>
      </c>
      <c r="B2010" s="188">
        <v>0.99399999999999999</v>
      </c>
      <c r="C2010" s="188">
        <v>0.99299999999999999</v>
      </c>
      <c r="D2010" s="188">
        <v>0.99399999999999999</v>
      </c>
      <c r="E2010" s="188">
        <v>0.996</v>
      </c>
      <c r="F2010" s="188">
        <v>0.996</v>
      </c>
      <c r="G2010" s="188">
        <v>0.995</v>
      </c>
      <c r="N2010" s="43"/>
    </row>
    <row r="2011" spans="1:14">
      <c r="A2011" s="43" t="s">
        <v>558</v>
      </c>
      <c r="B2011" s="188">
        <v>0.82299999999999995</v>
      </c>
      <c r="C2011" s="188">
        <v>0.84299999999999997</v>
      </c>
      <c r="D2011" s="188">
        <v>0.86699999999999999</v>
      </c>
      <c r="E2011" s="188">
        <v>0.89100000000000001</v>
      </c>
      <c r="F2011" s="188">
        <v>0.89700000000000002</v>
      </c>
      <c r="G2011" s="188">
        <v>0.89700000000000002</v>
      </c>
      <c r="N2011" s="43"/>
    </row>
    <row r="2012" spans="1:14">
      <c r="A2012" s="43" t="s">
        <v>559</v>
      </c>
      <c r="B2012" s="188">
        <v>7.8E-2</v>
      </c>
      <c r="C2012" s="188">
        <v>6.2E-2</v>
      </c>
      <c r="D2012" s="188">
        <v>4.4999999999999998E-2</v>
      </c>
      <c r="E2012" s="188">
        <v>3.6999999999999998E-2</v>
      </c>
      <c r="F2012" s="188">
        <v>2.8000000000000001E-2</v>
      </c>
      <c r="G2012" s="188">
        <v>2.3E-2</v>
      </c>
      <c r="N2012" s="43"/>
    </row>
    <row r="2013" spans="1:14">
      <c r="A2013" s="43" t="s">
        <v>560</v>
      </c>
      <c r="B2013" s="188">
        <v>0.85399999999999998</v>
      </c>
      <c r="C2013" s="188">
        <v>0.89100000000000001</v>
      </c>
      <c r="D2013" s="188">
        <v>0.90900000000000003</v>
      </c>
      <c r="E2013" s="188">
        <v>0.90500000000000003</v>
      </c>
      <c r="F2013" s="188">
        <v>0.90800000000000003</v>
      </c>
      <c r="G2013" s="188">
        <v>0.91100000000000003</v>
      </c>
      <c r="N2013" s="43"/>
    </row>
    <row r="2014" spans="1:14">
      <c r="A2014" s="43" t="s">
        <v>561</v>
      </c>
      <c r="B2014" s="188">
        <v>0.47</v>
      </c>
      <c r="C2014" s="188">
        <v>0.45300000000000001</v>
      </c>
      <c r="D2014" s="188">
        <v>0.39700000000000002</v>
      </c>
      <c r="E2014" s="188">
        <v>0.309</v>
      </c>
      <c r="F2014" s="188">
        <v>0.214</v>
      </c>
      <c r="G2014" s="188">
        <v>0.16700000000000001</v>
      </c>
      <c r="N2014" s="43"/>
    </row>
    <row r="2015" spans="1:14">
      <c r="A2015" s="43" t="s">
        <v>562</v>
      </c>
      <c r="B2015" s="188">
        <v>0.29499999999999998</v>
      </c>
      <c r="C2015" s="188">
        <v>0.313</v>
      </c>
      <c r="D2015" s="188">
        <v>0.29199999999999998</v>
      </c>
      <c r="E2015" s="188">
        <v>0.29599999999999999</v>
      </c>
      <c r="F2015" s="188">
        <v>0.313</v>
      </c>
      <c r="G2015" s="188">
        <v>0.309</v>
      </c>
      <c r="N2015" s="43"/>
    </row>
    <row r="2016" spans="1:14">
      <c r="A2016" s="43" t="s">
        <v>563</v>
      </c>
      <c r="B2016" s="188">
        <v>0.64100000000000001</v>
      </c>
      <c r="C2016" s="188">
        <v>0.65600000000000003</v>
      </c>
      <c r="D2016" s="188">
        <v>0.65500000000000003</v>
      </c>
      <c r="E2016" s="188">
        <v>0.61899999999999999</v>
      </c>
      <c r="F2016" s="188">
        <v>0.60399999999999998</v>
      </c>
      <c r="G2016" s="188">
        <v>0.60299999999999998</v>
      </c>
      <c r="N2016" s="43"/>
    </row>
    <row r="2017" spans="1:14">
      <c r="A2017" s="43" t="s">
        <v>564</v>
      </c>
      <c r="B2017" s="188">
        <v>9.7000000000000003E-2</v>
      </c>
      <c r="C2017" s="188">
        <v>9.9000000000000005E-2</v>
      </c>
      <c r="D2017" s="188">
        <v>9.8000000000000004E-2</v>
      </c>
      <c r="E2017" s="188">
        <v>0.10299999999999999</v>
      </c>
      <c r="F2017" s="188">
        <v>9.9000000000000005E-2</v>
      </c>
      <c r="G2017" s="188">
        <v>9.7000000000000003E-2</v>
      </c>
      <c r="N2017" s="43"/>
    </row>
    <row r="2018" spans="1:14">
      <c r="A2018" s="43" t="s">
        <v>565</v>
      </c>
      <c r="B2018" s="188">
        <v>0.222</v>
      </c>
      <c r="C2018" s="188">
        <v>0.22800000000000001</v>
      </c>
      <c r="D2018" s="188">
        <v>0.222</v>
      </c>
      <c r="E2018" s="188">
        <v>0.219</v>
      </c>
      <c r="F2018" s="188">
        <v>0.215</v>
      </c>
      <c r="G2018" s="188">
        <v>0.20699999999999999</v>
      </c>
      <c r="N2018" s="43"/>
    </row>
    <row r="2019" spans="1:14">
      <c r="A2019" s="43" t="s">
        <v>394</v>
      </c>
      <c r="B2019" s="188">
        <v>0.78500000000000003</v>
      </c>
      <c r="C2019" s="188">
        <v>0.81</v>
      </c>
      <c r="D2019" s="188">
        <v>0.83699999999999997</v>
      </c>
      <c r="E2019" s="188">
        <v>0.86699999999999999</v>
      </c>
      <c r="F2019" s="188">
        <v>0.877</v>
      </c>
      <c r="G2019" s="188">
        <v>0.878</v>
      </c>
      <c r="N2019" s="43"/>
    </row>
    <row r="2020" spans="1:14">
      <c r="A2020" s="43" t="s">
        <v>395</v>
      </c>
      <c r="B2020" s="188">
        <v>0.28599999999999998</v>
      </c>
      <c r="C2020" s="188">
        <v>0.33700000000000002</v>
      </c>
      <c r="D2020" s="188">
        <v>0.34699999999999998</v>
      </c>
      <c r="E2020" s="188">
        <v>0.33600000000000002</v>
      </c>
      <c r="F2020" s="188">
        <v>0.33900000000000002</v>
      </c>
      <c r="G2020" s="188">
        <v>0.34699999999999998</v>
      </c>
      <c r="N2020" s="43"/>
    </row>
    <row r="2021" spans="1:14">
      <c r="A2021" s="43" t="s">
        <v>396</v>
      </c>
      <c r="B2021" s="188">
        <v>0.19</v>
      </c>
      <c r="C2021" s="188">
        <v>0.19800000000000001</v>
      </c>
      <c r="D2021" s="188">
        <v>0.19600000000000001</v>
      </c>
      <c r="E2021" s="188">
        <v>0.20200000000000001</v>
      </c>
      <c r="F2021" s="188">
        <v>0.218</v>
      </c>
      <c r="G2021" s="188">
        <v>0.219</v>
      </c>
      <c r="N2021" s="43"/>
    </row>
    <row r="2022" spans="1:14">
      <c r="A2022" s="43" t="s">
        <v>397</v>
      </c>
      <c r="B2022" s="188">
        <v>0.155</v>
      </c>
      <c r="C2022" s="188">
        <v>0.16</v>
      </c>
      <c r="D2022" s="188">
        <v>0.14000000000000001</v>
      </c>
      <c r="E2022" s="188">
        <v>0.13900000000000001</v>
      </c>
      <c r="F2022" s="188">
        <v>0.14499999999999999</v>
      </c>
      <c r="G2022" s="188">
        <v>0.13900000000000001</v>
      </c>
      <c r="N2022" s="43"/>
    </row>
    <row r="2023" spans="1:14">
      <c r="A2023" s="43" t="s">
        <v>566</v>
      </c>
      <c r="B2023" s="188">
        <v>1</v>
      </c>
      <c r="C2023" s="188">
        <v>1</v>
      </c>
      <c r="D2023" s="188">
        <v>1</v>
      </c>
      <c r="E2023" s="188">
        <v>1</v>
      </c>
      <c r="F2023" s="188">
        <v>1</v>
      </c>
      <c r="G2023" s="188">
        <v>1</v>
      </c>
      <c r="N2023" s="43"/>
    </row>
    <row r="2024" spans="1:14">
      <c r="A2024" s="43" t="s">
        <v>567</v>
      </c>
      <c r="B2024" s="188">
        <v>1</v>
      </c>
      <c r="C2024" s="188">
        <v>1</v>
      </c>
      <c r="D2024" s="188">
        <v>1</v>
      </c>
      <c r="E2024" s="188">
        <v>1</v>
      </c>
      <c r="F2024" s="188">
        <v>1</v>
      </c>
      <c r="G2024" s="188">
        <v>1</v>
      </c>
      <c r="N2024" s="43"/>
    </row>
    <row r="2025" spans="1:14">
      <c r="A2025" s="43" t="s">
        <v>568</v>
      </c>
      <c r="B2025" s="188">
        <v>0.375</v>
      </c>
      <c r="C2025" s="188">
        <v>0.38400000000000001</v>
      </c>
      <c r="D2025" s="188">
        <v>0.38400000000000001</v>
      </c>
      <c r="E2025" s="188">
        <v>0.38</v>
      </c>
      <c r="F2025" s="188">
        <v>0.40500000000000003</v>
      </c>
      <c r="G2025" s="188">
        <v>0.42699999999999999</v>
      </c>
      <c r="N2025" s="43"/>
    </row>
    <row r="2026" spans="1:14">
      <c r="A2026" s="43" t="s">
        <v>569</v>
      </c>
      <c r="B2026" s="188">
        <v>0.28199999999999997</v>
      </c>
      <c r="C2026" s="188">
        <v>0.27300000000000002</v>
      </c>
      <c r="D2026" s="188">
        <v>0.27700000000000002</v>
      </c>
      <c r="E2026" s="188">
        <v>0.26600000000000001</v>
      </c>
      <c r="F2026" s="188">
        <v>0.27800000000000002</v>
      </c>
      <c r="G2026" s="188">
        <v>0.28299999999999997</v>
      </c>
      <c r="N2026" s="43"/>
    </row>
    <row r="2027" spans="1:14">
      <c r="A2027" s="43" t="s">
        <v>570</v>
      </c>
      <c r="B2027" s="188">
        <v>0.26500000000000001</v>
      </c>
      <c r="C2027" s="188">
        <v>0.29499999999999998</v>
      </c>
      <c r="D2027" s="188">
        <v>0.28199999999999997</v>
      </c>
      <c r="E2027" s="188">
        <v>0.28999999999999998</v>
      </c>
      <c r="F2027" s="188">
        <v>0.309</v>
      </c>
      <c r="G2027" s="188">
        <v>0.30299999999999999</v>
      </c>
      <c r="N2027" s="43"/>
    </row>
    <row r="2028" spans="1:14">
      <c r="A2028" s="43" t="s">
        <v>571</v>
      </c>
      <c r="B2028" s="188">
        <v>0.26500000000000001</v>
      </c>
      <c r="C2028" s="188">
        <v>0.29499999999999998</v>
      </c>
      <c r="D2028" s="188">
        <v>0.28199999999999997</v>
      </c>
      <c r="E2028" s="188">
        <v>0.28999999999999998</v>
      </c>
      <c r="F2028" s="188">
        <v>0.309</v>
      </c>
      <c r="G2028" s="188">
        <v>0.30299999999999999</v>
      </c>
      <c r="N2028" s="43"/>
    </row>
    <row r="2029" spans="1:14">
      <c r="A2029" s="43" t="s">
        <v>572</v>
      </c>
      <c r="B2029" s="188">
        <v>5.0000000000000001E-3</v>
      </c>
      <c r="C2029" s="188">
        <v>2.1999999999999999E-2</v>
      </c>
      <c r="D2029" s="188">
        <v>4.8000000000000001E-2</v>
      </c>
      <c r="E2029" s="188">
        <v>0.09</v>
      </c>
      <c r="F2029" s="188">
        <v>0.16800000000000001</v>
      </c>
      <c r="G2029" s="188">
        <v>0.24399999999999999</v>
      </c>
      <c r="N2029" s="43"/>
    </row>
    <row r="2030" spans="1:14">
      <c r="A2030" s="43" t="s">
        <v>398</v>
      </c>
      <c r="B2030" s="188">
        <v>0.91500000000000004</v>
      </c>
      <c r="C2030" s="188">
        <v>0.92200000000000004</v>
      </c>
      <c r="D2030" s="188">
        <v>0.93200000000000005</v>
      </c>
      <c r="E2030" s="188">
        <v>0.93400000000000005</v>
      </c>
      <c r="F2030" s="188">
        <v>0.92400000000000004</v>
      </c>
      <c r="G2030" s="188">
        <v>0.92700000000000005</v>
      </c>
      <c r="N2030" s="43"/>
    </row>
    <row r="2031" spans="1:14">
      <c r="A2031" s="43" t="s">
        <v>399</v>
      </c>
      <c r="B2031" s="188">
        <v>0.73899999999999999</v>
      </c>
      <c r="C2031" s="188">
        <v>0.73899999999999999</v>
      </c>
      <c r="D2031" s="188">
        <v>0.75</v>
      </c>
      <c r="E2031" s="188">
        <v>0.73699999999999999</v>
      </c>
      <c r="F2031" s="188">
        <v>0.73299999999999998</v>
      </c>
      <c r="G2031" s="188">
        <v>0.73699999999999999</v>
      </c>
      <c r="N2031" s="43"/>
    </row>
    <row r="2032" spans="1:14">
      <c r="A2032" s="43" t="s">
        <v>573</v>
      </c>
      <c r="B2032" s="188">
        <v>0.98099999999999998</v>
      </c>
      <c r="C2032" s="188">
        <v>0.97899999999999998</v>
      </c>
      <c r="D2032" s="188">
        <v>0.97699999999999998</v>
      </c>
      <c r="E2032" s="188">
        <v>0.98</v>
      </c>
      <c r="F2032" s="188">
        <v>0.98599999999999999</v>
      </c>
      <c r="G2032" s="188">
        <v>0.98699999999999999</v>
      </c>
      <c r="N2032" s="43"/>
    </row>
    <row r="2033" spans="1:14">
      <c r="A2033" s="43" t="s">
        <v>574</v>
      </c>
      <c r="B2033" s="188">
        <v>0.224</v>
      </c>
      <c r="C2033" s="188">
        <v>0.35699999999999998</v>
      </c>
      <c r="D2033" s="188">
        <v>0.442</v>
      </c>
      <c r="E2033" s="188">
        <v>0.46300000000000002</v>
      </c>
      <c r="F2033" s="188">
        <v>0.47499999999999998</v>
      </c>
      <c r="G2033" s="188">
        <v>0.51400000000000001</v>
      </c>
      <c r="N2033" s="43"/>
    </row>
    <row r="2034" spans="1:14">
      <c r="A2034" s="43" t="s">
        <v>575</v>
      </c>
      <c r="B2034" s="188">
        <v>0.35899999999999999</v>
      </c>
      <c r="C2034" s="188">
        <v>0.38100000000000001</v>
      </c>
      <c r="D2034" s="188">
        <v>0.38600000000000001</v>
      </c>
      <c r="E2034" s="188">
        <v>0.373</v>
      </c>
      <c r="F2034" s="188">
        <v>0.39800000000000002</v>
      </c>
      <c r="G2034" s="188">
        <v>0.40200000000000002</v>
      </c>
      <c r="N2034" s="43"/>
    </row>
    <row r="2035" spans="1:14">
      <c r="A2035" s="43" t="s">
        <v>576</v>
      </c>
      <c r="B2035" s="188">
        <v>0.16400000000000001</v>
      </c>
      <c r="C2035" s="188">
        <v>0.17599999999999999</v>
      </c>
      <c r="D2035" s="188">
        <v>0.184</v>
      </c>
      <c r="E2035" s="188">
        <v>0.17799999999999999</v>
      </c>
      <c r="F2035" s="188">
        <v>0.18</v>
      </c>
      <c r="G2035" s="188">
        <v>0.187</v>
      </c>
      <c r="N2035" s="43"/>
    </row>
    <row r="2036" spans="1:14">
      <c r="A2036" s="43" t="s">
        <v>577</v>
      </c>
      <c r="B2036" s="188">
        <v>4.1000000000000002E-2</v>
      </c>
      <c r="C2036" s="188">
        <v>5.1999999999999998E-2</v>
      </c>
      <c r="D2036" s="188">
        <v>4.7E-2</v>
      </c>
      <c r="E2036" s="188">
        <v>5.1999999999999998E-2</v>
      </c>
      <c r="F2036" s="188">
        <v>5.2999999999999999E-2</v>
      </c>
      <c r="G2036" s="188">
        <v>5.8999999999999997E-2</v>
      </c>
      <c r="N2036" s="43"/>
    </row>
    <row r="2037" spans="1:14">
      <c r="A2037" s="43" t="s">
        <v>621</v>
      </c>
      <c r="B2037" s="188" t="s">
        <v>143</v>
      </c>
      <c r="C2037" s="188" t="s">
        <v>144</v>
      </c>
      <c r="D2037" s="188" t="s">
        <v>144</v>
      </c>
      <c r="E2037" s="188" t="s">
        <v>144</v>
      </c>
      <c r="F2037" s="188" t="s">
        <v>144</v>
      </c>
      <c r="G2037" s="188" t="s">
        <v>144</v>
      </c>
      <c r="H2037" s="188" t="s">
        <v>225</v>
      </c>
      <c r="N2037" s="43"/>
    </row>
    <row r="2038" spans="1:14">
      <c r="A2038" s="43" t="s">
        <v>618</v>
      </c>
      <c r="B2038" s="188" t="s">
        <v>619</v>
      </c>
      <c r="K2038" s="188" t="s">
        <v>665</v>
      </c>
      <c r="N2038" s="43"/>
    </row>
    <row r="2039" spans="1:14">
      <c r="A2039" s="43" t="s">
        <v>526</v>
      </c>
      <c r="N2039" s="43"/>
    </row>
    <row r="2041" spans="1:14">
      <c r="A2041" s="43" t="s">
        <v>202</v>
      </c>
      <c r="N2041" s="43"/>
    </row>
    <row r="2042" spans="1:14">
      <c r="A2042" s="43" t="s">
        <v>621</v>
      </c>
      <c r="B2042" s="188" t="s">
        <v>143</v>
      </c>
      <c r="C2042" s="188" t="s">
        <v>144</v>
      </c>
      <c r="D2042" s="188" t="s">
        <v>144</v>
      </c>
      <c r="E2042" s="188" t="s">
        <v>144</v>
      </c>
      <c r="F2042" s="188" t="s">
        <v>144</v>
      </c>
      <c r="G2042" s="188" t="s">
        <v>144</v>
      </c>
      <c r="H2042" s="188" t="s">
        <v>225</v>
      </c>
      <c r="N2042" s="43"/>
    </row>
    <row r="2043" spans="1:14">
      <c r="A2043" s="43" t="s">
        <v>240</v>
      </c>
      <c r="D2043" s="188" t="s">
        <v>146</v>
      </c>
      <c r="E2043" s="188" t="s">
        <v>147</v>
      </c>
      <c r="N2043" s="43"/>
    </row>
    <row r="2044" spans="1:14">
      <c r="B2044" s="188" t="s">
        <v>143</v>
      </c>
      <c r="C2044" s="188" t="s">
        <v>144</v>
      </c>
      <c r="D2044" s="188" t="s">
        <v>144</v>
      </c>
      <c r="E2044" s="188" t="s">
        <v>144</v>
      </c>
      <c r="F2044" s="188" t="s">
        <v>144</v>
      </c>
      <c r="G2044" s="188" t="s">
        <v>144</v>
      </c>
    </row>
    <row r="2045" spans="1:14">
      <c r="B2045" s="188">
        <v>2015</v>
      </c>
      <c r="C2045" s="188">
        <v>2025</v>
      </c>
      <c r="D2045" s="188">
        <v>2035</v>
      </c>
      <c r="E2045" s="188">
        <v>2045</v>
      </c>
      <c r="F2045" s="188">
        <v>2055</v>
      </c>
      <c r="G2045" s="188">
        <v>2065</v>
      </c>
    </row>
    <row r="2046" spans="1:14">
      <c r="A2046" s="43" t="s">
        <v>622</v>
      </c>
      <c r="B2046" s="188" t="s">
        <v>143</v>
      </c>
      <c r="C2046" s="188" t="s">
        <v>148</v>
      </c>
      <c r="D2046" s="188" t="s">
        <v>148</v>
      </c>
      <c r="E2046" s="188" t="s">
        <v>148</v>
      </c>
      <c r="F2046" s="188" t="s">
        <v>148</v>
      </c>
      <c r="G2046" s="188" t="s">
        <v>148</v>
      </c>
      <c r="N2046" s="43"/>
    </row>
    <row r="2047" spans="1:14">
      <c r="A2047" s="43" t="s">
        <v>557</v>
      </c>
      <c r="B2047" s="188">
        <v>0.93500000000000005</v>
      </c>
      <c r="C2047" s="188">
        <v>0.94099999999999995</v>
      </c>
      <c r="D2047" s="188">
        <v>0.96099999999999997</v>
      </c>
      <c r="E2047" s="188">
        <v>0.96199999999999997</v>
      </c>
      <c r="F2047" s="188">
        <v>0.96599999999999997</v>
      </c>
      <c r="G2047" s="188">
        <v>0.97599999999999998</v>
      </c>
      <c r="N2047" s="43"/>
    </row>
    <row r="2048" spans="1:14">
      <c r="A2048" s="43" t="s">
        <v>558</v>
      </c>
      <c r="B2048" s="188">
        <v>0.66700000000000004</v>
      </c>
      <c r="C2048" s="188">
        <v>0.71</v>
      </c>
      <c r="D2048" s="188">
        <v>0.72399999999999998</v>
      </c>
      <c r="E2048" s="188">
        <v>0.71099999999999997</v>
      </c>
      <c r="F2048" s="188">
        <v>0.72199999999999998</v>
      </c>
      <c r="G2048" s="188">
        <v>0.747</v>
      </c>
      <c r="N2048" s="43"/>
    </row>
    <row r="2049" spans="1:14">
      <c r="A2049" s="43" t="s">
        <v>559</v>
      </c>
      <c r="B2049" s="188">
        <v>0.11700000000000001</v>
      </c>
      <c r="C2049" s="188">
        <v>7.8E-2</v>
      </c>
      <c r="D2049" s="188">
        <v>5.0999999999999997E-2</v>
      </c>
      <c r="E2049" s="188">
        <v>3.5999999999999997E-2</v>
      </c>
      <c r="F2049" s="188">
        <v>2.1999999999999999E-2</v>
      </c>
      <c r="G2049" s="188">
        <v>1.4999999999999999E-2</v>
      </c>
      <c r="N2049" s="43"/>
    </row>
    <row r="2050" spans="1:14">
      <c r="A2050" s="43" t="s">
        <v>560</v>
      </c>
      <c r="B2050" s="188">
        <v>0.76200000000000001</v>
      </c>
      <c r="C2050" s="188">
        <v>0.79600000000000004</v>
      </c>
      <c r="D2050" s="188">
        <v>0.83699999999999997</v>
      </c>
      <c r="E2050" s="188">
        <v>0.86499999999999999</v>
      </c>
      <c r="F2050" s="188">
        <v>0.88400000000000001</v>
      </c>
      <c r="G2050" s="188">
        <v>0.89900000000000002</v>
      </c>
      <c r="N2050" s="43"/>
    </row>
    <row r="2051" spans="1:14">
      <c r="A2051" s="43" t="s">
        <v>561</v>
      </c>
      <c r="B2051" s="188">
        <v>0.316</v>
      </c>
      <c r="C2051" s="188">
        <v>0.29899999999999999</v>
      </c>
      <c r="D2051" s="188">
        <v>0.27500000000000002</v>
      </c>
      <c r="E2051" s="188">
        <v>0.253</v>
      </c>
      <c r="F2051" s="188">
        <v>0.20899999999999999</v>
      </c>
      <c r="G2051" s="188">
        <v>0.17599999999999999</v>
      </c>
      <c r="N2051" s="43"/>
    </row>
    <row r="2052" spans="1:14">
      <c r="A2052" s="43" t="s">
        <v>562</v>
      </c>
      <c r="B2052" s="188">
        <v>0.35799999999999998</v>
      </c>
      <c r="C2052" s="188">
        <v>0.41199999999999998</v>
      </c>
      <c r="D2052" s="188">
        <v>0.42099999999999999</v>
      </c>
      <c r="E2052" s="188">
        <v>0.39600000000000002</v>
      </c>
      <c r="F2052" s="188">
        <v>0.39500000000000002</v>
      </c>
      <c r="G2052" s="188">
        <v>0.39900000000000002</v>
      </c>
      <c r="N2052" s="43"/>
    </row>
    <row r="2053" spans="1:14">
      <c r="A2053" s="43" t="s">
        <v>563</v>
      </c>
      <c r="B2053" s="188">
        <v>0.54700000000000004</v>
      </c>
      <c r="C2053" s="188">
        <v>0.58299999999999996</v>
      </c>
      <c r="D2053" s="188">
        <v>0.624</v>
      </c>
      <c r="E2053" s="188">
        <v>0.63700000000000001</v>
      </c>
      <c r="F2053" s="188">
        <v>0.65600000000000003</v>
      </c>
      <c r="G2053" s="188">
        <v>0.66500000000000004</v>
      </c>
      <c r="N2053" s="43"/>
    </row>
    <row r="2054" spans="1:14">
      <c r="A2054" s="43" t="s">
        <v>564</v>
      </c>
      <c r="B2054" s="188">
        <v>0.105</v>
      </c>
      <c r="C2054" s="188">
        <v>0.109</v>
      </c>
      <c r="D2054" s="188">
        <v>9.6000000000000002E-2</v>
      </c>
      <c r="E2054" s="188">
        <v>9.4E-2</v>
      </c>
      <c r="F2054" s="188">
        <v>9.7000000000000003E-2</v>
      </c>
      <c r="G2054" s="188">
        <v>9.8000000000000004E-2</v>
      </c>
      <c r="N2054" s="43"/>
    </row>
    <row r="2055" spans="1:14">
      <c r="A2055" s="43" t="s">
        <v>565</v>
      </c>
      <c r="B2055" s="188">
        <v>0.254</v>
      </c>
      <c r="C2055" s="188">
        <v>0.247</v>
      </c>
      <c r="D2055" s="188">
        <v>0.23699999999999999</v>
      </c>
      <c r="E2055" s="188">
        <v>0.222</v>
      </c>
      <c r="F2055" s="188">
        <v>0.216</v>
      </c>
      <c r="G2055" s="188">
        <v>0.218</v>
      </c>
      <c r="N2055" s="43"/>
    </row>
    <row r="2056" spans="1:14">
      <c r="A2056" s="43" t="s">
        <v>394</v>
      </c>
      <c r="B2056" s="188">
        <v>0.63200000000000001</v>
      </c>
      <c r="C2056" s="188">
        <v>0.67600000000000005</v>
      </c>
      <c r="D2056" s="188">
        <v>0.69499999999999995</v>
      </c>
      <c r="E2056" s="188">
        <v>0.69</v>
      </c>
      <c r="F2056" s="188">
        <v>0.69699999999999995</v>
      </c>
      <c r="G2056" s="188">
        <v>0.72399999999999998</v>
      </c>
      <c r="N2056" s="43"/>
    </row>
    <row r="2057" spans="1:14">
      <c r="A2057" s="43" t="s">
        <v>395</v>
      </c>
      <c r="B2057" s="188">
        <v>0.30099999999999999</v>
      </c>
      <c r="C2057" s="188">
        <v>0.32500000000000001</v>
      </c>
      <c r="D2057" s="188">
        <v>0.35899999999999999</v>
      </c>
      <c r="E2057" s="188">
        <v>0.34399999999999997</v>
      </c>
      <c r="F2057" s="188">
        <v>0.35499999999999998</v>
      </c>
      <c r="G2057" s="188">
        <v>0.36499999999999999</v>
      </c>
      <c r="N2057" s="43"/>
    </row>
    <row r="2058" spans="1:14">
      <c r="A2058" s="43" t="s">
        <v>396</v>
      </c>
      <c r="B2058" s="188">
        <v>0.24399999999999999</v>
      </c>
      <c r="C2058" s="188">
        <v>0.28899999999999998</v>
      </c>
      <c r="D2058" s="188">
        <v>0.29599999999999999</v>
      </c>
      <c r="E2058" s="188">
        <v>0.28699999999999998</v>
      </c>
      <c r="F2058" s="188">
        <v>0.29299999999999998</v>
      </c>
      <c r="G2058" s="188">
        <v>0.29599999999999999</v>
      </c>
      <c r="N2058" s="43"/>
    </row>
    <row r="2059" spans="1:14">
      <c r="A2059" s="43" t="s">
        <v>397</v>
      </c>
      <c r="B2059" s="188">
        <v>0.20699999999999999</v>
      </c>
      <c r="C2059" s="188">
        <v>0.23300000000000001</v>
      </c>
      <c r="D2059" s="188">
        <v>0.22600000000000001</v>
      </c>
      <c r="E2059" s="188">
        <v>0.20799999999999999</v>
      </c>
      <c r="F2059" s="188">
        <v>0.21199999999999999</v>
      </c>
      <c r="G2059" s="188">
        <v>0.20799999999999999</v>
      </c>
      <c r="N2059" s="43"/>
    </row>
    <row r="2060" spans="1:14">
      <c r="A2060" s="43" t="s">
        <v>566</v>
      </c>
      <c r="B2060" s="188">
        <v>1</v>
      </c>
      <c r="C2060" s="188">
        <v>1</v>
      </c>
      <c r="D2060" s="188">
        <v>1</v>
      </c>
      <c r="E2060" s="188">
        <v>1</v>
      </c>
      <c r="F2060" s="188">
        <v>1</v>
      </c>
      <c r="G2060" s="188">
        <v>1</v>
      </c>
      <c r="N2060" s="43"/>
    </row>
    <row r="2061" spans="1:14">
      <c r="A2061" s="43" t="s">
        <v>567</v>
      </c>
      <c r="B2061" s="188">
        <v>0.999</v>
      </c>
      <c r="C2061" s="188">
        <v>0.999</v>
      </c>
      <c r="D2061" s="188">
        <v>0.999</v>
      </c>
      <c r="E2061" s="188">
        <v>0.998</v>
      </c>
      <c r="F2061" s="188">
        <v>0.997</v>
      </c>
      <c r="G2061" s="188">
        <v>0.998</v>
      </c>
      <c r="N2061" s="43"/>
    </row>
    <row r="2062" spans="1:14">
      <c r="A2062" s="43" t="s">
        <v>568</v>
      </c>
      <c r="B2062" s="188">
        <v>0.32400000000000001</v>
      </c>
      <c r="C2062" s="188">
        <v>0.35899999999999999</v>
      </c>
      <c r="D2062" s="188">
        <v>0.38900000000000001</v>
      </c>
      <c r="E2062" s="188">
        <v>0.40699999999999997</v>
      </c>
      <c r="F2062" s="188">
        <v>0.436</v>
      </c>
      <c r="G2062" s="188">
        <v>0.46600000000000003</v>
      </c>
      <c r="N2062" s="43"/>
    </row>
    <row r="2063" spans="1:14">
      <c r="A2063" s="43" t="s">
        <v>569</v>
      </c>
      <c r="B2063" s="188">
        <v>0.19400000000000001</v>
      </c>
      <c r="C2063" s="188">
        <v>0.23499999999999999</v>
      </c>
      <c r="D2063" s="188">
        <v>0.25900000000000001</v>
      </c>
      <c r="E2063" s="188">
        <v>0.28299999999999997</v>
      </c>
      <c r="F2063" s="188">
        <v>0.29899999999999999</v>
      </c>
      <c r="G2063" s="188">
        <v>0.31900000000000001</v>
      </c>
      <c r="N2063" s="43"/>
    </row>
    <row r="2064" spans="1:14">
      <c r="A2064" s="43" t="s">
        <v>570</v>
      </c>
      <c r="B2064" s="188">
        <v>0.31</v>
      </c>
      <c r="C2064" s="188">
        <v>0.35299999999999998</v>
      </c>
      <c r="D2064" s="188">
        <v>0.35099999999999998</v>
      </c>
      <c r="E2064" s="188">
        <v>0.32200000000000001</v>
      </c>
      <c r="F2064" s="188">
        <v>0.33500000000000002</v>
      </c>
      <c r="G2064" s="188">
        <v>0.34699999999999998</v>
      </c>
      <c r="N2064" s="43"/>
    </row>
    <row r="2065" spans="1:14">
      <c r="A2065" s="43" t="s">
        <v>571</v>
      </c>
      <c r="B2065" s="188">
        <v>0.31</v>
      </c>
      <c r="C2065" s="188">
        <v>0.35299999999999998</v>
      </c>
      <c r="D2065" s="188">
        <v>0.35099999999999998</v>
      </c>
      <c r="E2065" s="188">
        <v>0.32200000000000001</v>
      </c>
      <c r="F2065" s="188">
        <v>0.33500000000000002</v>
      </c>
      <c r="G2065" s="188">
        <v>0.34699999999999998</v>
      </c>
      <c r="N2065" s="43"/>
    </row>
    <row r="2066" spans="1:14">
      <c r="A2066" s="43" t="s">
        <v>572</v>
      </c>
      <c r="B2066" s="188">
        <v>6.0000000000000001E-3</v>
      </c>
      <c r="C2066" s="188">
        <v>1.9E-2</v>
      </c>
      <c r="D2066" s="188">
        <v>4.7E-2</v>
      </c>
      <c r="E2066" s="188">
        <v>0.10199999999999999</v>
      </c>
      <c r="F2066" s="188">
        <v>0.191</v>
      </c>
      <c r="G2066" s="188">
        <v>0.29599999999999999</v>
      </c>
      <c r="N2066" s="43"/>
    </row>
    <row r="2067" spans="1:14">
      <c r="A2067" s="43" t="s">
        <v>398</v>
      </c>
      <c r="B2067" s="188">
        <v>0.91800000000000004</v>
      </c>
      <c r="C2067" s="188">
        <v>0.91300000000000003</v>
      </c>
      <c r="D2067" s="188">
        <v>0.91200000000000003</v>
      </c>
      <c r="E2067" s="188">
        <v>0.91100000000000003</v>
      </c>
      <c r="F2067" s="188">
        <v>0.90800000000000003</v>
      </c>
      <c r="G2067" s="188">
        <v>0.91</v>
      </c>
      <c r="N2067" s="43"/>
    </row>
    <row r="2068" spans="1:14">
      <c r="A2068" s="43" t="s">
        <v>399</v>
      </c>
      <c r="B2068" s="188">
        <v>0.72299999999999998</v>
      </c>
      <c r="C2068" s="188">
        <v>0.71799999999999997</v>
      </c>
      <c r="D2068" s="188">
        <v>0.71499999999999997</v>
      </c>
      <c r="E2068" s="188">
        <v>0.71899999999999997</v>
      </c>
      <c r="F2068" s="188">
        <v>0.71899999999999997</v>
      </c>
      <c r="G2068" s="188">
        <v>0.72399999999999998</v>
      </c>
      <c r="N2068" s="43"/>
    </row>
    <row r="2069" spans="1:14">
      <c r="A2069" s="43" t="s">
        <v>573</v>
      </c>
      <c r="B2069" s="188">
        <v>0.92300000000000004</v>
      </c>
      <c r="C2069" s="188">
        <v>0.93600000000000005</v>
      </c>
      <c r="D2069" s="188">
        <v>0.94299999999999995</v>
      </c>
      <c r="E2069" s="188">
        <v>0.94</v>
      </c>
      <c r="F2069" s="188">
        <v>0.94099999999999995</v>
      </c>
      <c r="G2069" s="188">
        <v>0.94899999999999995</v>
      </c>
      <c r="N2069" s="43"/>
    </row>
    <row r="2070" spans="1:14">
      <c r="A2070" s="43" t="s">
        <v>574</v>
      </c>
      <c r="B2070" s="188">
        <v>0.17899999999999999</v>
      </c>
      <c r="C2070" s="188">
        <v>0.251</v>
      </c>
      <c r="D2070" s="188">
        <v>0.316</v>
      </c>
      <c r="E2070" s="188">
        <v>0.39200000000000002</v>
      </c>
      <c r="F2070" s="188">
        <v>0.437</v>
      </c>
      <c r="G2070" s="188">
        <v>0.45400000000000001</v>
      </c>
      <c r="N2070" s="43"/>
    </row>
    <row r="2071" spans="1:14">
      <c r="A2071" s="43" t="s">
        <v>575</v>
      </c>
      <c r="B2071" s="188">
        <v>0.32400000000000001</v>
      </c>
      <c r="C2071" s="188">
        <v>0.374</v>
      </c>
      <c r="D2071" s="188">
        <v>0.377</v>
      </c>
      <c r="E2071" s="188">
        <v>0.38900000000000001</v>
      </c>
      <c r="F2071" s="188">
        <v>0.41099999999999998</v>
      </c>
      <c r="G2071" s="188">
        <v>0.42699999999999999</v>
      </c>
      <c r="N2071" s="43"/>
    </row>
    <row r="2072" spans="1:14">
      <c r="A2072" s="43" t="s">
        <v>576</v>
      </c>
      <c r="B2072" s="188">
        <v>0.14499999999999999</v>
      </c>
      <c r="C2072" s="188">
        <v>0.151</v>
      </c>
      <c r="D2072" s="188">
        <v>0.17799999999999999</v>
      </c>
      <c r="E2072" s="188">
        <v>0.19600000000000001</v>
      </c>
      <c r="F2072" s="188">
        <v>0.20100000000000001</v>
      </c>
      <c r="G2072" s="188">
        <v>0.219</v>
      </c>
      <c r="N2072" s="43"/>
    </row>
    <row r="2073" spans="1:14">
      <c r="A2073" s="43" t="s">
        <v>577</v>
      </c>
      <c r="B2073" s="188">
        <v>5.0999999999999997E-2</v>
      </c>
      <c r="C2073" s="188">
        <v>4.5999999999999999E-2</v>
      </c>
      <c r="D2073" s="188">
        <v>5.5E-2</v>
      </c>
      <c r="E2073" s="188">
        <v>5.6000000000000001E-2</v>
      </c>
      <c r="F2073" s="188">
        <v>6.6000000000000003E-2</v>
      </c>
      <c r="G2073" s="188">
        <v>6.8000000000000005E-2</v>
      </c>
      <c r="N2073" s="43"/>
    </row>
    <row r="2074" spans="1:14">
      <c r="A2074" s="43" t="s">
        <v>621</v>
      </c>
      <c r="B2074" s="188" t="s">
        <v>143</v>
      </c>
      <c r="C2074" s="188" t="s">
        <v>144</v>
      </c>
      <c r="D2074" s="188" t="s">
        <v>144</v>
      </c>
      <c r="E2074" s="188" t="s">
        <v>144</v>
      </c>
      <c r="F2074" s="188" t="s">
        <v>144</v>
      </c>
      <c r="G2074" s="188" t="s">
        <v>144</v>
      </c>
      <c r="H2074" s="188" t="s">
        <v>225</v>
      </c>
      <c r="N2074" s="43"/>
    </row>
    <row r="2075" spans="1:14">
      <c r="A2075" s="43" t="s">
        <v>618</v>
      </c>
      <c r="B2075" s="188" t="s">
        <v>619</v>
      </c>
      <c r="K2075" s="188" t="s">
        <v>666</v>
      </c>
      <c r="N2075" s="43"/>
    </row>
    <row r="2076" spans="1:14">
      <c r="A2076" s="43" t="s">
        <v>526</v>
      </c>
      <c r="N2076" s="43"/>
    </row>
    <row r="2078" spans="1:14">
      <c r="A2078" s="43" t="s">
        <v>203</v>
      </c>
      <c r="N2078" s="43"/>
    </row>
    <row r="2079" spans="1:14">
      <c r="A2079" s="43" t="s">
        <v>621</v>
      </c>
      <c r="B2079" s="188" t="s">
        <v>143</v>
      </c>
      <c r="C2079" s="188" t="s">
        <v>144</v>
      </c>
      <c r="D2079" s="188" t="s">
        <v>144</v>
      </c>
      <c r="E2079" s="188" t="s">
        <v>144</v>
      </c>
      <c r="F2079" s="188" t="s">
        <v>144</v>
      </c>
      <c r="G2079" s="188" t="s">
        <v>144</v>
      </c>
      <c r="H2079" s="188" t="s">
        <v>225</v>
      </c>
      <c r="N2079" s="43"/>
    </row>
    <row r="2080" spans="1:14">
      <c r="A2080" s="43" t="s">
        <v>240</v>
      </c>
      <c r="D2080" s="188" t="s">
        <v>146</v>
      </c>
      <c r="E2080" s="188" t="s">
        <v>147</v>
      </c>
      <c r="N2080" s="43"/>
    </row>
    <row r="2081" spans="1:14">
      <c r="B2081" s="188" t="s">
        <v>143</v>
      </c>
      <c r="C2081" s="188" t="s">
        <v>144</v>
      </c>
      <c r="D2081" s="188" t="s">
        <v>144</v>
      </c>
      <c r="E2081" s="188" t="s">
        <v>144</v>
      </c>
      <c r="F2081" s="188" t="s">
        <v>144</v>
      </c>
      <c r="G2081" s="188" t="s">
        <v>144</v>
      </c>
    </row>
    <row r="2082" spans="1:14">
      <c r="B2082" s="188">
        <v>2015</v>
      </c>
      <c r="C2082" s="188">
        <v>2025</v>
      </c>
      <c r="D2082" s="188">
        <v>2035</v>
      </c>
      <c r="E2082" s="188">
        <v>2045</v>
      </c>
      <c r="F2082" s="188">
        <v>2055</v>
      </c>
      <c r="G2082" s="188">
        <v>2065</v>
      </c>
    </row>
    <row r="2083" spans="1:14">
      <c r="A2083" s="43" t="s">
        <v>622</v>
      </c>
      <c r="B2083" s="188" t="s">
        <v>143</v>
      </c>
      <c r="C2083" s="188" t="s">
        <v>148</v>
      </c>
      <c r="D2083" s="188" t="s">
        <v>148</v>
      </c>
      <c r="E2083" s="188" t="s">
        <v>148</v>
      </c>
      <c r="F2083" s="188" t="s">
        <v>148</v>
      </c>
      <c r="G2083" s="188" t="s">
        <v>148</v>
      </c>
      <c r="N2083" s="43"/>
    </row>
    <row r="2084" spans="1:14">
      <c r="A2084" s="43" t="s">
        <v>557</v>
      </c>
      <c r="B2084" s="188">
        <v>0.96199999999999997</v>
      </c>
      <c r="C2084" s="188">
        <v>0.96599999999999997</v>
      </c>
      <c r="D2084" s="188">
        <v>0.97599999999999998</v>
      </c>
      <c r="E2084" s="188">
        <v>0.98099999999999998</v>
      </c>
      <c r="F2084" s="188">
        <v>0.98399999999999999</v>
      </c>
      <c r="G2084" s="188">
        <v>0.98499999999999999</v>
      </c>
      <c r="N2084" s="43"/>
    </row>
    <row r="2085" spans="1:14">
      <c r="A2085" s="43" t="s">
        <v>558</v>
      </c>
      <c r="B2085" s="188">
        <v>0.7</v>
      </c>
      <c r="C2085" s="188">
        <v>0.77</v>
      </c>
      <c r="D2085" s="188">
        <v>0.79700000000000004</v>
      </c>
      <c r="E2085" s="188">
        <v>0.82099999999999995</v>
      </c>
      <c r="F2085" s="188">
        <v>0.84199999999999997</v>
      </c>
      <c r="G2085" s="188">
        <v>0.85899999999999999</v>
      </c>
      <c r="N2085" s="43"/>
    </row>
    <row r="2086" spans="1:14">
      <c r="A2086" s="43" t="s">
        <v>559</v>
      </c>
      <c r="B2086" s="188">
        <v>9.9000000000000005E-2</v>
      </c>
      <c r="C2086" s="188">
        <v>7.3999999999999996E-2</v>
      </c>
      <c r="D2086" s="188">
        <v>5.1999999999999998E-2</v>
      </c>
      <c r="E2086" s="188">
        <v>3.7999999999999999E-2</v>
      </c>
      <c r="F2086" s="188">
        <v>0.03</v>
      </c>
      <c r="G2086" s="188">
        <v>2.4E-2</v>
      </c>
      <c r="N2086" s="43"/>
    </row>
    <row r="2087" spans="1:14">
      <c r="A2087" s="43" t="s">
        <v>560</v>
      </c>
      <c r="B2087" s="188">
        <v>0.85699999999999998</v>
      </c>
      <c r="C2087" s="188">
        <v>0.87</v>
      </c>
      <c r="D2087" s="188">
        <v>0.89200000000000002</v>
      </c>
      <c r="E2087" s="188">
        <v>0.89600000000000002</v>
      </c>
      <c r="F2087" s="188">
        <v>0.90200000000000002</v>
      </c>
      <c r="G2087" s="188">
        <v>0.91</v>
      </c>
      <c r="N2087" s="43"/>
    </row>
    <row r="2088" spans="1:14">
      <c r="A2088" s="43" t="s">
        <v>561</v>
      </c>
      <c r="B2088" s="188">
        <v>0.40799999999999997</v>
      </c>
      <c r="C2088" s="188">
        <v>0.36499999999999999</v>
      </c>
      <c r="D2088" s="188">
        <v>0.32700000000000001</v>
      </c>
      <c r="E2088" s="188">
        <v>0.26800000000000002</v>
      </c>
      <c r="F2088" s="188">
        <v>0.21099999999999999</v>
      </c>
      <c r="G2088" s="188">
        <v>0.17299999999999999</v>
      </c>
      <c r="N2088" s="43"/>
    </row>
    <row r="2089" spans="1:14">
      <c r="A2089" s="43" t="s">
        <v>562</v>
      </c>
      <c r="B2089" s="188">
        <v>0.42799999999999999</v>
      </c>
      <c r="C2089" s="188">
        <v>0.46400000000000002</v>
      </c>
      <c r="D2089" s="188">
        <v>0.41499999999999998</v>
      </c>
      <c r="E2089" s="188">
        <v>0.39300000000000002</v>
      </c>
      <c r="F2089" s="188">
        <v>0.373</v>
      </c>
      <c r="G2089" s="188">
        <v>0.375</v>
      </c>
      <c r="N2089" s="43"/>
    </row>
    <row r="2090" spans="1:14">
      <c r="A2090" s="43" t="s">
        <v>563</v>
      </c>
      <c r="B2090" s="188">
        <v>0.61799999999999999</v>
      </c>
      <c r="C2090" s="188">
        <v>0.65500000000000003</v>
      </c>
      <c r="D2090" s="188">
        <v>0.69599999999999995</v>
      </c>
      <c r="E2090" s="188">
        <v>0.70699999999999996</v>
      </c>
      <c r="F2090" s="188">
        <v>0.69499999999999995</v>
      </c>
      <c r="G2090" s="188">
        <v>0.70599999999999996</v>
      </c>
      <c r="N2090" s="43"/>
    </row>
    <row r="2091" spans="1:14">
      <c r="A2091" s="43" t="s">
        <v>564</v>
      </c>
      <c r="B2091" s="188">
        <v>0.06</v>
      </c>
      <c r="C2091" s="188">
        <v>6.5000000000000002E-2</v>
      </c>
      <c r="D2091" s="188">
        <v>5.7000000000000002E-2</v>
      </c>
      <c r="E2091" s="188">
        <v>6.5000000000000002E-2</v>
      </c>
      <c r="F2091" s="188">
        <v>5.3999999999999999E-2</v>
      </c>
      <c r="G2091" s="188">
        <v>6.6000000000000003E-2</v>
      </c>
      <c r="N2091" s="43"/>
    </row>
    <row r="2092" spans="1:14">
      <c r="A2092" s="43" t="s">
        <v>565</v>
      </c>
      <c r="B2092" s="188">
        <v>0.32</v>
      </c>
      <c r="C2092" s="188">
        <v>0.32900000000000001</v>
      </c>
      <c r="D2092" s="188">
        <v>0.32300000000000001</v>
      </c>
      <c r="E2092" s="188">
        <v>0.32700000000000001</v>
      </c>
      <c r="F2092" s="188">
        <v>0.32400000000000001</v>
      </c>
      <c r="G2092" s="188">
        <v>0.31900000000000001</v>
      </c>
      <c r="N2092" s="43"/>
    </row>
    <row r="2093" spans="1:14">
      <c r="A2093" s="43" t="s">
        <v>394</v>
      </c>
      <c r="B2093" s="188">
        <v>0.67</v>
      </c>
      <c r="C2093" s="188">
        <v>0.71799999999999997</v>
      </c>
      <c r="D2093" s="188">
        <v>0.76700000000000002</v>
      </c>
      <c r="E2093" s="188">
        <v>0.79400000000000004</v>
      </c>
      <c r="F2093" s="188">
        <v>0.81399999999999995</v>
      </c>
      <c r="G2093" s="188">
        <v>0.83099999999999996</v>
      </c>
      <c r="N2093" s="43"/>
    </row>
    <row r="2094" spans="1:14">
      <c r="A2094" s="43" t="s">
        <v>395</v>
      </c>
      <c r="B2094" s="188">
        <v>0.35699999999999998</v>
      </c>
      <c r="C2094" s="188">
        <v>0.38900000000000001</v>
      </c>
      <c r="D2094" s="188">
        <v>0.39600000000000002</v>
      </c>
      <c r="E2094" s="188">
        <v>0.38500000000000001</v>
      </c>
      <c r="F2094" s="188">
        <v>0.38800000000000001</v>
      </c>
      <c r="G2094" s="188">
        <v>0.39900000000000002</v>
      </c>
      <c r="N2094" s="43"/>
    </row>
    <row r="2095" spans="1:14">
      <c r="A2095" s="43" t="s">
        <v>396</v>
      </c>
      <c r="B2095" s="188">
        <v>0.33</v>
      </c>
      <c r="C2095" s="188">
        <v>0.34899999999999998</v>
      </c>
      <c r="D2095" s="188">
        <v>0.32300000000000001</v>
      </c>
      <c r="E2095" s="188">
        <v>0.31</v>
      </c>
      <c r="F2095" s="188">
        <v>0.28899999999999998</v>
      </c>
      <c r="G2095" s="188">
        <v>0.29599999999999999</v>
      </c>
      <c r="N2095" s="43"/>
    </row>
    <row r="2096" spans="1:14">
      <c r="A2096" s="43" t="s">
        <v>397</v>
      </c>
      <c r="B2096" s="188">
        <v>0.21099999999999999</v>
      </c>
      <c r="C2096" s="188">
        <v>0.23599999999999999</v>
      </c>
      <c r="D2096" s="188">
        <v>0.20300000000000001</v>
      </c>
      <c r="E2096" s="188">
        <v>0.17199999999999999</v>
      </c>
      <c r="F2096" s="188">
        <v>0.16400000000000001</v>
      </c>
      <c r="G2096" s="188">
        <v>0.17100000000000001</v>
      </c>
      <c r="N2096" s="43"/>
    </row>
    <row r="2097" spans="1:14">
      <c r="A2097" s="43" t="s">
        <v>566</v>
      </c>
      <c r="B2097" s="188">
        <v>1</v>
      </c>
      <c r="C2097" s="188">
        <v>1</v>
      </c>
      <c r="D2097" s="188">
        <v>1</v>
      </c>
      <c r="E2097" s="188">
        <v>1</v>
      </c>
      <c r="F2097" s="188">
        <v>1</v>
      </c>
      <c r="G2097" s="188">
        <v>1</v>
      </c>
      <c r="N2097" s="43"/>
    </row>
    <row r="2098" spans="1:14">
      <c r="A2098" s="43" t="s">
        <v>567</v>
      </c>
      <c r="B2098" s="188">
        <v>0.999</v>
      </c>
      <c r="C2098" s="188">
        <v>0.999</v>
      </c>
      <c r="D2098" s="188">
        <v>0.998</v>
      </c>
      <c r="E2098" s="188">
        <v>0.999</v>
      </c>
      <c r="F2098" s="188">
        <v>0.999</v>
      </c>
      <c r="G2098" s="188">
        <v>1</v>
      </c>
      <c r="N2098" s="43"/>
    </row>
    <row r="2099" spans="1:14">
      <c r="A2099" s="43" t="s">
        <v>568</v>
      </c>
      <c r="B2099" s="188">
        <v>0.42899999999999999</v>
      </c>
      <c r="C2099" s="188">
        <v>0.47299999999999998</v>
      </c>
      <c r="D2099" s="188">
        <v>0.48799999999999999</v>
      </c>
      <c r="E2099" s="188">
        <v>0.5</v>
      </c>
      <c r="F2099" s="188">
        <v>0.496</v>
      </c>
      <c r="G2099" s="188">
        <v>0.51200000000000001</v>
      </c>
      <c r="N2099" s="43"/>
    </row>
    <row r="2100" spans="1:14">
      <c r="A2100" s="43" t="s">
        <v>569</v>
      </c>
      <c r="B2100" s="188">
        <v>0.32300000000000001</v>
      </c>
      <c r="C2100" s="188">
        <v>0.35</v>
      </c>
      <c r="D2100" s="188">
        <v>0.378</v>
      </c>
      <c r="E2100" s="188">
        <v>0.375</v>
      </c>
      <c r="F2100" s="188">
        <v>0.35899999999999999</v>
      </c>
      <c r="G2100" s="188">
        <v>0.38</v>
      </c>
      <c r="N2100" s="43"/>
    </row>
    <row r="2101" spans="1:14">
      <c r="A2101" s="43" t="s">
        <v>570</v>
      </c>
      <c r="B2101" s="188">
        <v>0.40400000000000003</v>
      </c>
      <c r="C2101" s="188">
        <v>0.436</v>
      </c>
      <c r="D2101" s="188">
        <v>0.39900000000000002</v>
      </c>
      <c r="E2101" s="188">
        <v>0.38</v>
      </c>
      <c r="F2101" s="188">
        <v>0.36</v>
      </c>
      <c r="G2101" s="188">
        <v>0.36599999999999999</v>
      </c>
      <c r="N2101" s="43"/>
    </row>
    <row r="2102" spans="1:14">
      <c r="A2102" s="43" t="s">
        <v>571</v>
      </c>
      <c r="B2102" s="188">
        <v>0.40400000000000003</v>
      </c>
      <c r="C2102" s="188">
        <v>0.436</v>
      </c>
      <c r="D2102" s="188">
        <v>0.39900000000000002</v>
      </c>
      <c r="E2102" s="188">
        <v>0.38</v>
      </c>
      <c r="F2102" s="188">
        <v>0.36</v>
      </c>
      <c r="G2102" s="188">
        <v>0.36599999999999999</v>
      </c>
      <c r="N2102" s="43"/>
    </row>
    <row r="2103" spans="1:14">
      <c r="A2103" s="43" t="s">
        <v>572</v>
      </c>
      <c r="B2103" s="188">
        <v>2.1999999999999999E-2</v>
      </c>
      <c r="C2103" s="188">
        <v>3.9E-2</v>
      </c>
      <c r="D2103" s="188">
        <v>8.6999999999999994E-2</v>
      </c>
      <c r="E2103" s="188">
        <v>0.154</v>
      </c>
      <c r="F2103" s="188">
        <v>0.24099999999999999</v>
      </c>
      <c r="G2103" s="188">
        <v>0.34300000000000003</v>
      </c>
      <c r="N2103" s="43"/>
    </row>
    <row r="2104" spans="1:14">
      <c r="A2104" s="43" t="s">
        <v>398</v>
      </c>
      <c r="B2104" s="188">
        <v>0.88700000000000001</v>
      </c>
      <c r="C2104" s="188">
        <v>0.90100000000000002</v>
      </c>
      <c r="D2104" s="188">
        <v>0.90600000000000003</v>
      </c>
      <c r="E2104" s="188">
        <v>0.90600000000000003</v>
      </c>
      <c r="F2104" s="188">
        <v>0.91800000000000004</v>
      </c>
      <c r="G2104" s="188">
        <v>0.91300000000000003</v>
      </c>
      <c r="N2104" s="43"/>
    </row>
    <row r="2105" spans="1:14">
      <c r="A2105" s="43" t="s">
        <v>399</v>
      </c>
      <c r="B2105" s="188">
        <v>0.69799999999999995</v>
      </c>
      <c r="C2105" s="188">
        <v>0.71199999999999997</v>
      </c>
      <c r="D2105" s="188">
        <v>0.70299999999999996</v>
      </c>
      <c r="E2105" s="188">
        <v>0.70899999999999996</v>
      </c>
      <c r="F2105" s="188">
        <v>0.72</v>
      </c>
      <c r="G2105" s="188">
        <v>0.71599999999999997</v>
      </c>
      <c r="N2105" s="43"/>
    </row>
    <row r="2106" spans="1:14">
      <c r="A2106" s="43" t="s">
        <v>573</v>
      </c>
      <c r="B2106" s="188">
        <v>0.95299999999999996</v>
      </c>
      <c r="C2106" s="188">
        <v>0.96399999999999997</v>
      </c>
      <c r="D2106" s="188">
        <v>0.96899999999999997</v>
      </c>
      <c r="E2106" s="188">
        <v>0.96599999999999997</v>
      </c>
      <c r="F2106" s="188">
        <v>0.97199999999999998</v>
      </c>
      <c r="G2106" s="188">
        <v>0.97299999999999998</v>
      </c>
      <c r="N2106" s="43"/>
    </row>
    <row r="2107" spans="1:14">
      <c r="A2107" s="43" t="s">
        <v>574</v>
      </c>
      <c r="B2107" s="188">
        <v>0.29199999999999998</v>
      </c>
      <c r="C2107" s="188">
        <v>0.38</v>
      </c>
      <c r="D2107" s="188">
        <v>0.44</v>
      </c>
      <c r="E2107" s="188">
        <v>0.46500000000000002</v>
      </c>
      <c r="F2107" s="188">
        <v>0.48099999999999998</v>
      </c>
      <c r="G2107" s="188">
        <v>0.49399999999999999</v>
      </c>
      <c r="N2107" s="43"/>
    </row>
    <row r="2108" spans="1:14">
      <c r="A2108" s="43" t="s">
        <v>575</v>
      </c>
      <c r="B2108" s="188">
        <v>0.42499999999999999</v>
      </c>
      <c r="C2108" s="188">
        <v>0.437</v>
      </c>
      <c r="D2108" s="188">
        <v>0.45500000000000002</v>
      </c>
      <c r="E2108" s="188">
        <v>0.44600000000000001</v>
      </c>
      <c r="F2108" s="188">
        <v>0.46200000000000002</v>
      </c>
      <c r="G2108" s="188">
        <v>0.47699999999999998</v>
      </c>
      <c r="N2108" s="43"/>
    </row>
    <row r="2109" spans="1:14">
      <c r="A2109" s="43" t="s">
        <v>576</v>
      </c>
      <c r="B2109" s="188">
        <v>0.27100000000000002</v>
      </c>
      <c r="C2109" s="188">
        <v>0.23899999999999999</v>
      </c>
      <c r="D2109" s="188">
        <v>0.25</v>
      </c>
      <c r="E2109" s="188">
        <v>0.255</v>
      </c>
      <c r="F2109" s="188">
        <v>0.26500000000000001</v>
      </c>
      <c r="G2109" s="188">
        <v>0.26200000000000001</v>
      </c>
      <c r="N2109" s="43"/>
    </row>
    <row r="2110" spans="1:14">
      <c r="A2110" s="43" t="s">
        <v>577</v>
      </c>
      <c r="B2110" s="188">
        <v>7.2999999999999995E-2</v>
      </c>
      <c r="C2110" s="188">
        <v>7.6999999999999999E-2</v>
      </c>
      <c r="D2110" s="188">
        <v>8.6999999999999994E-2</v>
      </c>
      <c r="E2110" s="188">
        <v>8.5000000000000006E-2</v>
      </c>
      <c r="F2110" s="188">
        <v>6.8000000000000005E-2</v>
      </c>
      <c r="G2110" s="188">
        <v>7.1999999999999995E-2</v>
      </c>
      <c r="N2110" s="43"/>
    </row>
    <row r="2111" spans="1:14">
      <c r="A2111" s="43" t="s">
        <v>621</v>
      </c>
      <c r="B2111" s="188" t="s">
        <v>143</v>
      </c>
      <c r="C2111" s="188" t="s">
        <v>144</v>
      </c>
      <c r="D2111" s="188" t="s">
        <v>144</v>
      </c>
      <c r="E2111" s="188" t="s">
        <v>144</v>
      </c>
      <c r="F2111" s="188" t="s">
        <v>144</v>
      </c>
      <c r="G2111" s="188" t="s">
        <v>144</v>
      </c>
      <c r="H2111" s="188" t="s">
        <v>225</v>
      </c>
      <c r="N2111" s="43"/>
    </row>
    <row r="2112" spans="1:14">
      <c r="A2112" s="43" t="s">
        <v>618</v>
      </c>
      <c r="B2112" s="188" t="s">
        <v>619</v>
      </c>
      <c r="K2112" s="188" t="s">
        <v>667</v>
      </c>
      <c r="N2112" s="43"/>
    </row>
    <row r="2113" spans="1:14">
      <c r="A2113" s="43" t="s">
        <v>526</v>
      </c>
      <c r="N2113" s="43"/>
    </row>
    <row r="2115" spans="1:14">
      <c r="A2115" s="43" t="s">
        <v>0</v>
      </c>
      <c r="N2115" s="43"/>
    </row>
    <row r="2116" spans="1:14">
      <c r="A2116" s="43" t="s">
        <v>621</v>
      </c>
      <c r="B2116" s="188" t="s">
        <v>143</v>
      </c>
      <c r="C2116" s="188" t="s">
        <v>144</v>
      </c>
      <c r="D2116" s="188" t="s">
        <v>144</v>
      </c>
      <c r="E2116" s="188" t="s">
        <v>144</v>
      </c>
      <c r="F2116" s="188" t="s">
        <v>144</v>
      </c>
      <c r="G2116" s="188" t="s">
        <v>144</v>
      </c>
      <c r="H2116" s="188" t="s">
        <v>225</v>
      </c>
      <c r="N2116" s="43"/>
    </row>
    <row r="2117" spans="1:14">
      <c r="A2117" s="43" t="s">
        <v>241</v>
      </c>
      <c r="D2117" s="188" t="s">
        <v>146</v>
      </c>
      <c r="E2117" s="188" t="s">
        <v>147</v>
      </c>
      <c r="N2117" s="43"/>
    </row>
    <row r="2118" spans="1:14">
      <c r="B2118" s="188" t="s">
        <v>143</v>
      </c>
      <c r="C2118" s="188" t="s">
        <v>144</v>
      </c>
      <c r="D2118" s="188" t="s">
        <v>144</v>
      </c>
      <c r="E2118" s="188" t="s">
        <v>144</v>
      </c>
      <c r="F2118" s="188" t="s">
        <v>144</v>
      </c>
      <c r="G2118" s="188" t="s">
        <v>144</v>
      </c>
    </row>
    <row r="2119" spans="1:14">
      <c r="B2119" s="188">
        <v>2015</v>
      </c>
      <c r="C2119" s="188">
        <v>2025</v>
      </c>
      <c r="D2119" s="188">
        <v>2035</v>
      </c>
      <c r="E2119" s="188">
        <v>2045</v>
      </c>
      <c r="F2119" s="188">
        <v>2055</v>
      </c>
      <c r="G2119" s="188">
        <v>2065</v>
      </c>
    </row>
    <row r="2120" spans="1:14">
      <c r="A2120" s="43" t="s">
        <v>622</v>
      </c>
      <c r="B2120" s="188" t="s">
        <v>143</v>
      </c>
      <c r="C2120" s="188" t="s">
        <v>148</v>
      </c>
      <c r="D2120" s="188" t="s">
        <v>148</v>
      </c>
      <c r="E2120" s="188" t="s">
        <v>148</v>
      </c>
      <c r="F2120" s="188" t="s">
        <v>148</v>
      </c>
      <c r="G2120" s="188" t="s">
        <v>148</v>
      </c>
      <c r="N2120" s="43"/>
    </row>
    <row r="2121" spans="1:14">
      <c r="A2121" s="43" t="s">
        <v>557</v>
      </c>
      <c r="B2121" s="188">
        <v>0.99</v>
      </c>
      <c r="C2121" s="188">
        <v>0.99</v>
      </c>
      <c r="D2121" s="188">
        <v>0.99099999999999999</v>
      </c>
      <c r="E2121" s="188">
        <v>0.99099999999999999</v>
      </c>
      <c r="F2121" s="188">
        <v>0.99099999999999999</v>
      </c>
      <c r="G2121" s="188">
        <v>0.99199999999999999</v>
      </c>
      <c r="N2121" s="43"/>
    </row>
    <row r="2122" spans="1:14">
      <c r="A2122" s="43" t="s">
        <v>558</v>
      </c>
      <c r="B2122" s="188">
        <v>0.83899999999999997</v>
      </c>
      <c r="C2122" s="188">
        <v>0.85499999999999998</v>
      </c>
      <c r="D2122" s="188">
        <v>0.872</v>
      </c>
      <c r="E2122" s="188">
        <v>0.871</v>
      </c>
      <c r="F2122" s="188">
        <v>0.871</v>
      </c>
      <c r="G2122" s="188">
        <v>0.874</v>
      </c>
      <c r="N2122" s="43"/>
    </row>
    <row r="2123" spans="1:14">
      <c r="A2123" s="43" t="s">
        <v>559</v>
      </c>
      <c r="B2123" s="188">
        <v>3.4000000000000002E-2</v>
      </c>
      <c r="C2123" s="188">
        <v>2.7E-2</v>
      </c>
      <c r="D2123" s="188">
        <v>2.1999999999999999E-2</v>
      </c>
      <c r="E2123" s="188">
        <v>1.7999999999999999E-2</v>
      </c>
      <c r="F2123" s="188">
        <v>1.4E-2</v>
      </c>
      <c r="G2123" s="188">
        <v>1.0999999999999999E-2</v>
      </c>
      <c r="N2123" s="43"/>
    </row>
    <row r="2124" spans="1:14">
      <c r="A2124" s="43" t="s">
        <v>560</v>
      </c>
      <c r="B2124" s="188">
        <v>0.93</v>
      </c>
      <c r="C2124" s="188">
        <v>0.93899999999999995</v>
      </c>
      <c r="D2124" s="188">
        <v>0.94099999999999995</v>
      </c>
      <c r="E2124" s="188">
        <v>0.93799999999999994</v>
      </c>
      <c r="F2124" s="188">
        <v>0.94</v>
      </c>
      <c r="G2124" s="188">
        <v>0.94199999999999995</v>
      </c>
      <c r="N2124" s="43"/>
    </row>
    <row r="2125" spans="1:14">
      <c r="A2125" s="43" t="s">
        <v>561</v>
      </c>
      <c r="B2125" s="188">
        <v>0.48099999999999998</v>
      </c>
      <c r="C2125" s="188">
        <v>0.45500000000000002</v>
      </c>
      <c r="D2125" s="188">
        <v>0.40500000000000003</v>
      </c>
      <c r="E2125" s="188">
        <v>0.33300000000000002</v>
      </c>
      <c r="F2125" s="188">
        <v>0.248</v>
      </c>
      <c r="G2125" s="188">
        <v>0.19700000000000001</v>
      </c>
      <c r="N2125" s="43"/>
    </row>
    <row r="2126" spans="1:14">
      <c r="A2126" s="43" t="s">
        <v>562</v>
      </c>
      <c r="B2126" s="188">
        <v>0.41299999999999998</v>
      </c>
      <c r="C2126" s="188">
        <v>0.43</v>
      </c>
      <c r="D2126" s="188">
        <v>0.39200000000000002</v>
      </c>
      <c r="E2126" s="188">
        <v>0.374</v>
      </c>
      <c r="F2126" s="188">
        <v>0.39500000000000002</v>
      </c>
      <c r="G2126" s="188">
        <v>0.39100000000000001</v>
      </c>
      <c r="N2126" s="43"/>
    </row>
    <row r="2127" spans="1:14">
      <c r="A2127" s="43" t="s">
        <v>563</v>
      </c>
      <c r="B2127" s="188">
        <v>0.79800000000000004</v>
      </c>
      <c r="C2127" s="188">
        <v>0.79500000000000004</v>
      </c>
      <c r="D2127" s="188">
        <v>0.78500000000000003</v>
      </c>
      <c r="E2127" s="188">
        <v>0.76200000000000001</v>
      </c>
      <c r="F2127" s="188">
        <v>0.747</v>
      </c>
      <c r="G2127" s="188">
        <v>0.73899999999999999</v>
      </c>
      <c r="N2127" s="43"/>
    </row>
    <row r="2128" spans="1:14">
      <c r="A2128" s="43" t="s">
        <v>564</v>
      </c>
      <c r="B2128" s="188">
        <v>9.2999999999999999E-2</v>
      </c>
      <c r="C2128" s="188">
        <v>9.1999999999999998E-2</v>
      </c>
      <c r="D2128" s="188">
        <v>8.5000000000000006E-2</v>
      </c>
      <c r="E2128" s="188">
        <v>8.4000000000000005E-2</v>
      </c>
      <c r="F2128" s="188">
        <v>8.8999999999999996E-2</v>
      </c>
      <c r="G2128" s="188">
        <v>8.7999999999999995E-2</v>
      </c>
      <c r="N2128" s="43"/>
    </row>
    <row r="2129" spans="1:14">
      <c r="A2129" s="43" t="s">
        <v>565</v>
      </c>
      <c r="B2129" s="188">
        <v>0.16400000000000001</v>
      </c>
      <c r="C2129" s="188">
        <v>0.16800000000000001</v>
      </c>
      <c r="D2129" s="188">
        <v>0.17</v>
      </c>
      <c r="E2129" s="188">
        <v>0.17799999999999999</v>
      </c>
      <c r="F2129" s="188">
        <v>0.183</v>
      </c>
      <c r="G2129" s="188">
        <v>0.184</v>
      </c>
      <c r="N2129" s="43"/>
    </row>
    <row r="2130" spans="1:14">
      <c r="A2130" s="43" t="s">
        <v>394</v>
      </c>
      <c r="B2130" s="188">
        <v>0.79500000000000004</v>
      </c>
      <c r="C2130" s="188">
        <v>0.81200000000000006</v>
      </c>
      <c r="D2130" s="188">
        <v>0.84</v>
      </c>
      <c r="E2130" s="188">
        <v>0.84399999999999997</v>
      </c>
      <c r="F2130" s="188">
        <v>0.84199999999999997</v>
      </c>
      <c r="G2130" s="188">
        <v>0.84899999999999998</v>
      </c>
      <c r="N2130" s="43"/>
    </row>
    <row r="2131" spans="1:14">
      <c r="A2131" s="43" t="s">
        <v>395</v>
      </c>
      <c r="B2131" s="188">
        <v>0.39500000000000002</v>
      </c>
      <c r="C2131" s="188">
        <v>0.41199999999999998</v>
      </c>
      <c r="D2131" s="188">
        <v>0.41499999999999998</v>
      </c>
      <c r="E2131" s="188">
        <v>0.39500000000000002</v>
      </c>
      <c r="F2131" s="188">
        <v>0.39600000000000002</v>
      </c>
      <c r="G2131" s="188">
        <v>0.40200000000000002</v>
      </c>
      <c r="N2131" s="43"/>
    </row>
    <row r="2132" spans="1:14">
      <c r="A2132" s="43" t="s">
        <v>396</v>
      </c>
      <c r="B2132" s="188">
        <v>0.30599999999999999</v>
      </c>
      <c r="C2132" s="188">
        <v>0.31900000000000001</v>
      </c>
      <c r="D2132" s="188">
        <v>0.29199999999999998</v>
      </c>
      <c r="E2132" s="188">
        <v>0.28199999999999997</v>
      </c>
      <c r="F2132" s="188">
        <v>0.29899999999999999</v>
      </c>
      <c r="G2132" s="188">
        <v>0.29599999999999999</v>
      </c>
      <c r="N2132" s="43"/>
    </row>
    <row r="2133" spans="1:14">
      <c r="A2133" s="43" t="s">
        <v>397</v>
      </c>
      <c r="B2133" s="188">
        <v>0.22700000000000001</v>
      </c>
      <c r="C2133" s="188">
        <v>0.22700000000000001</v>
      </c>
      <c r="D2133" s="188">
        <v>0.19900000000000001</v>
      </c>
      <c r="E2133" s="188">
        <v>0.188</v>
      </c>
      <c r="F2133" s="188">
        <v>0.20200000000000001</v>
      </c>
      <c r="G2133" s="188">
        <v>0.19900000000000001</v>
      </c>
      <c r="N2133" s="43"/>
    </row>
    <row r="2134" spans="1:14">
      <c r="A2134" s="43" t="s">
        <v>566</v>
      </c>
      <c r="B2134" s="188">
        <v>1</v>
      </c>
      <c r="C2134" s="188">
        <v>1</v>
      </c>
      <c r="D2134" s="188">
        <v>1</v>
      </c>
      <c r="E2134" s="188">
        <v>1</v>
      </c>
      <c r="F2134" s="188">
        <v>1</v>
      </c>
      <c r="G2134" s="188">
        <v>1</v>
      </c>
      <c r="N2134" s="43"/>
    </row>
    <row r="2135" spans="1:14">
      <c r="A2135" s="43" t="s">
        <v>567</v>
      </c>
      <c r="B2135" s="188">
        <v>1</v>
      </c>
      <c r="C2135" s="188">
        <v>1</v>
      </c>
      <c r="D2135" s="188">
        <v>1</v>
      </c>
      <c r="E2135" s="188">
        <v>0.999</v>
      </c>
      <c r="F2135" s="188">
        <v>0.999</v>
      </c>
      <c r="G2135" s="188">
        <v>1</v>
      </c>
      <c r="N2135" s="43"/>
    </row>
    <row r="2136" spans="1:14">
      <c r="A2136" s="43" t="s">
        <v>568</v>
      </c>
      <c r="B2136" s="188">
        <v>0.5</v>
      </c>
      <c r="C2136" s="188">
        <v>0.53</v>
      </c>
      <c r="D2136" s="188">
        <v>0.51800000000000002</v>
      </c>
      <c r="E2136" s="188">
        <v>0.51300000000000001</v>
      </c>
      <c r="F2136" s="188">
        <v>0.52500000000000002</v>
      </c>
      <c r="G2136" s="188">
        <v>0.53800000000000003</v>
      </c>
      <c r="N2136" s="43"/>
    </row>
    <row r="2137" spans="1:14">
      <c r="A2137" s="43" t="s">
        <v>569</v>
      </c>
      <c r="B2137" s="188">
        <v>0.39300000000000002</v>
      </c>
      <c r="C2137" s="188">
        <v>0.39700000000000002</v>
      </c>
      <c r="D2137" s="188">
        <v>0.38</v>
      </c>
      <c r="E2137" s="188">
        <v>0.36699999999999999</v>
      </c>
      <c r="F2137" s="188">
        <v>0.371</v>
      </c>
      <c r="G2137" s="188">
        <v>0.377</v>
      </c>
      <c r="N2137" s="43"/>
    </row>
    <row r="2138" spans="1:14">
      <c r="A2138" s="43" t="s">
        <v>570</v>
      </c>
      <c r="B2138" s="188">
        <v>0.38500000000000001</v>
      </c>
      <c r="C2138" s="188">
        <v>0.40500000000000003</v>
      </c>
      <c r="D2138" s="188">
        <v>0.372</v>
      </c>
      <c r="E2138" s="188">
        <v>0.35599999999999998</v>
      </c>
      <c r="F2138" s="188">
        <v>0.379</v>
      </c>
      <c r="G2138" s="188">
        <v>0.375</v>
      </c>
      <c r="N2138" s="43"/>
    </row>
    <row r="2139" spans="1:14">
      <c r="A2139" s="43" t="s">
        <v>571</v>
      </c>
      <c r="B2139" s="188">
        <v>0.38500000000000001</v>
      </c>
      <c r="C2139" s="188">
        <v>0.40500000000000003</v>
      </c>
      <c r="D2139" s="188">
        <v>0.372</v>
      </c>
      <c r="E2139" s="188">
        <v>0.35599999999999998</v>
      </c>
      <c r="F2139" s="188">
        <v>0.379</v>
      </c>
      <c r="G2139" s="188">
        <v>0.375</v>
      </c>
      <c r="N2139" s="43"/>
    </row>
    <row r="2140" spans="1:14">
      <c r="A2140" s="43" t="s">
        <v>572</v>
      </c>
      <c r="B2140" s="188">
        <v>2.4E-2</v>
      </c>
      <c r="C2140" s="188">
        <v>5.0999999999999997E-2</v>
      </c>
      <c r="D2140" s="188">
        <v>9.2999999999999999E-2</v>
      </c>
      <c r="E2140" s="188">
        <v>0.16300000000000001</v>
      </c>
      <c r="F2140" s="188">
        <v>0.26600000000000001</v>
      </c>
      <c r="G2140" s="188">
        <v>0.36</v>
      </c>
      <c r="N2140" s="43"/>
    </row>
    <row r="2141" spans="1:14">
      <c r="A2141" s="43" t="s">
        <v>398</v>
      </c>
      <c r="B2141" s="188">
        <v>0.91900000000000004</v>
      </c>
      <c r="C2141" s="188">
        <v>0.92200000000000004</v>
      </c>
      <c r="D2141" s="188">
        <v>0.92700000000000005</v>
      </c>
      <c r="E2141" s="188">
        <v>0.92700000000000005</v>
      </c>
      <c r="F2141" s="188">
        <v>0.92300000000000004</v>
      </c>
      <c r="G2141" s="188">
        <v>0.92200000000000004</v>
      </c>
      <c r="N2141" s="43"/>
    </row>
    <row r="2142" spans="1:14">
      <c r="A2142" s="43" t="s">
        <v>399</v>
      </c>
      <c r="B2142" s="188">
        <v>0.72599999999999998</v>
      </c>
      <c r="C2142" s="188">
        <v>0.73</v>
      </c>
      <c r="D2142" s="188">
        <v>0.73499999999999999</v>
      </c>
      <c r="E2142" s="188">
        <v>0.73199999999999998</v>
      </c>
      <c r="F2142" s="188">
        <v>0.72899999999999998</v>
      </c>
      <c r="G2142" s="188">
        <v>0.72899999999999998</v>
      </c>
      <c r="N2142" s="43"/>
    </row>
    <row r="2143" spans="1:14">
      <c r="A2143" s="43" t="s">
        <v>573</v>
      </c>
      <c r="B2143" s="188">
        <v>0.98399999999999999</v>
      </c>
      <c r="C2143" s="188">
        <v>0.98399999999999999</v>
      </c>
      <c r="D2143" s="188">
        <v>0.98299999999999998</v>
      </c>
      <c r="E2143" s="188">
        <v>0.98099999999999998</v>
      </c>
      <c r="F2143" s="188">
        <v>0.98199999999999998</v>
      </c>
      <c r="G2143" s="188">
        <v>0.98199999999999998</v>
      </c>
      <c r="N2143" s="43"/>
    </row>
    <row r="2144" spans="1:14">
      <c r="A2144" s="43" t="s">
        <v>574</v>
      </c>
      <c r="B2144" s="188">
        <v>0.34100000000000003</v>
      </c>
      <c r="C2144" s="188">
        <v>0.44</v>
      </c>
      <c r="D2144" s="188">
        <v>0.50800000000000001</v>
      </c>
      <c r="E2144" s="188">
        <v>0.52700000000000002</v>
      </c>
      <c r="F2144" s="188">
        <v>0.52</v>
      </c>
      <c r="G2144" s="188">
        <v>0.54300000000000004</v>
      </c>
      <c r="N2144" s="43"/>
    </row>
    <row r="2145" spans="1:14">
      <c r="A2145" s="43" t="s">
        <v>575</v>
      </c>
      <c r="B2145" s="188">
        <v>0.47299999999999998</v>
      </c>
      <c r="C2145" s="188">
        <v>0.47199999999999998</v>
      </c>
      <c r="D2145" s="188">
        <v>0.47599999999999998</v>
      </c>
      <c r="E2145" s="188">
        <v>0.46300000000000002</v>
      </c>
      <c r="F2145" s="188">
        <v>0.46700000000000003</v>
      </c>
      <c r="G2145" s="188">
        <v>0.47299999999999998</v>
      </c>
      <c r="N2145" s="43"/>
    </row>
    <row r="2146" spans="1:14">
      <c r="A2146" s="43" t="s">
        <v>576</v>
      </c>
      <c r="B2146" s="188">
        <v>0.28799999999999998</v>
      </c>
      <c r="C2146" s="188">
        <v>0.28199999999999997</v>
      </c>
      <c r="D2146" s="188">
        <v>0.27700000000000002</v>
      </c>
      <c r="E2146" s="188">
        <v>0.26700000000000002</v>
      </c>
      <c r="F2146" s="188">
        <v>0.26500000000000001</v>
      </c>
      <c r="G2146" s="188">
        <v>0.26900000000000002</v>
      </c>
      <c r="N2146" s="43"/>
    </row>
    <row r="2147" spans="1:14">
      <c r="A2147" s="43" t="s">
        <v>577</v>
      </c>
      <c r="B2147" s="188">
        <v>8.3000000000000004E-2</v>
      </c>
      <c r="C2147" s="188">
        <v>8.1000000000000003E-2</v>
      </c>
      <c r="D2147" s="188">
        <v>0.08</v>
      </c>
      <c r="E2147" s="188">
        <v>8.1000000000000003E-2</v>
      </c>
      <c r="F2147" s="188">
        <v>8.2000000000000003E-2</v>
      </c>
      <c r="G2147" s="188">
        <v>8.1000000000000003E-2</v>
      </c>
      <c r="N2147" s="43"/>
    </row>
    <row r="2148" spans="1:14">
      <c r="A2148" s="43" t="s">
        <v>621</v>
      </c>
      <c r="B2148" s="188" t="s">
        <v>143</v>
      </c>
      <c r="C2148" s="188" t="s">
        <v>144</v>
      </c>
      <c r="D2148" s="188" t="s">
        <v>144</v>
      </c>
      <c r="E2148" s="188" t="s">
        <v>144</v>
      </c>
      <c r="F2148" s="188" t="s">
        <v>144</v>
      </c>
      <c r="G2148" s="188" t="s">
        <v>144</v>
      </c>
      <c r="H2148" s="188" t="s">
        <v>225</v>
      </c>
      <c r="N2148" s="43"/>
    </row>
    <row r="2149" spans="1:14">
      <c r="A2149" s="43" t="s">
        <v>618</v>
      </c>
      <c r="B2149" s="188" t="s">
        <v>619</v>
      </c>
      <c r="K2149" s="188" t="s">
        <v>668</v>
      </c>
      <c r="N2149" s="43"/>
    </row>
    <row r="2150" spans="1:14">
      <c r="A2150" s="43" t="s">
        <v>526</v>
      </c>
      <c r="N2150" s="43"/>
    </row>
    <row r="2152" spans="1:14">
      <c r="A2152" s="43" t="s">
        <v>205</v>
      </c>
      <c r="N2152" s="43"/>
    </row>
    <row r="2153" spans="1:14">
      <c r="A2153" s="43" t="s">
        <v>621</v>
      </c>
      <c r="B2153" s="188" t="s">
        <v>143</v>
      </c>
      <c r="C2153" s="188" t="s">
        <v>144</v>
      </c>
      <c r="D2153" s="188" t="s">
        <v>144</v>
      </c>
      <c r="E2153" s="188" t="s">
        <v>144</v>
      </c>
      <c r="F2153" s="188" t="s">
        <v>144</v>
      </c>
      <c r="G2153" s="188" t="s">
        <v>144</v>
      </c>
      <c r="H2153" s="188" t="s">
        <v>225</v>
      </c>
      <c r="N2153" s="43"/>
    </row>
    <row r="2154" spans="1:14">
      <c r="A2154" s="43" t="s">
        <v>241</v>
      </c>
      <c r="D2154" s="188" t="s">
        <v>146</v>
      </c>
      <c r="E2154" s="188" t="s">
        <v>147</v>
      </c>
      <c r="N2154" s="43"/>
    </row>
    <row r="2155" spans="1:14">
      <c r="B2155" s="188" t="s">
        <v>143</v>
      </c>
      <c r="C2155" s="188" t="s">
        <v>144</v>
      </c>
      <c r="D2155" s="188" t="s">
        <v>144</v>
      </c>
      <c r="E2155" s="188" t="s">
        <v>144</v>
      </c>
      <c r="F2155" s="188" t="s">
        <v>144</v>
      </c>
      <c r="G2155" s="188" t="s">
        <v>144</v>
      </c>
    </row>
    <row r="2156" spans="1:14">
      <c r="B2156" s="188">
        <v>2015</v>
      </c>
      <c r="C2156" s="188">
        <v>2025</v>
      </c>
      <c r="D2156" s="188">
        <v>2035</v>
      </c>
      <c r="E2156" s="188">
        <v>2045</v>
      </c>
      <c r="F2156" s="188">
        <v>2055</v>
      </c>
      <c r="G2156" s="188">
        <v>2065</v>
      </c>
    </row>
    <row r="2157" spans="1:14">
      <c r="A2157" s="43" t="s">
        <v>622</v>
      </c>
      <c r="B2157" s="188" t="s">
        <v>143</v>
      </c>
      <c r="C2157" s="188" t="s">
        <v>148</v>
      </c>
      <c r="D2157" s="188" t="s">
        <v>148</v>
      </c>
      <c r="E2157" s="188" t="s">
        <v>148</v>
      </c>
      <c r="F2157" s="188" t="s">
        <v>148</v>
      </c>
      <c r="G2157" s="188" t="s">
        <v>148</v>
      </c>
      <c r="N2157" s="43"/>
    </row>
    <row r="2158" spans="1:14">
      <c r="A2158" s="43" t="s">
        <v>557</v>
      </c>
      <c r="B2158" s="188">
        <v>0.96799999999999997</v>
      </c>
      <c r="C2158" s="188">
        <v>0.95599999999999996</v>
      </c>
      <c r="D2158" s="188">
        <v>0.96199999999999997</v>
      </c>
      <c r="E2158" s="188">
        <v>0.96</v>
      </c>
      <c r="F2158" s="188">
        <v>0.96</v>
      </c>
      <c r="G2158" s="188">
        <v>0.96299999999999997</v>
      </c>
      <c r="N2158" s="43"/>
    </row>
    <row r="2159" spans="1:14">
      <c r="A2159" s="43" t="s">
        <v>558</v>
      </c>
      <c r="B2159" s="188">
        <v>0.81499999999999995</v>
      </c>
      <c r="C2159" s="188">
        <v>0.77100000000000002</v>
      </c>
      <c r="D2159" s="188">
        <v>0.75</v>
      </c>
      <c r="E2159" s="188">
        <v>0.73199999999999998</v>
      </c>
      <c r="F2159" s="188">
        <v>0.73699999999999999</v>
      </c>
      <c r="G2159" s="188">
        <v>0.72799999999999998</v>
      </c>
      <c r="N2159" s="43"/>
    </row>
    <row r="2160" spans="1:14">
      <c r="A2160" s="43" t="s">
        <v>559</v>
      </c>
      <c r="B2160" s="188">
        <v>0.123</v>
      </c>
      <c r="C2160" s="188">
        <v>0.11</v>
      </c>
      <c r="D2160" s="188">
        <v>9.0999999999999998E-2</v>
      </c>
      <c r="E2160" s="188">
        <v>0.08</v>
      </c>
      <c r="F2160" s="188">
        <v>5.8999999999999997E-2</v>
      </c>
      <c r="G2160" s="188">
        <v>5.0999999999999997E-2</v>
      </c>
      <c r="N2160" s="43"/>
    </row>
    <row r="2161" spans="1:14">
      <c r="A2161" s="43" t="s">
        <v>560</v>
      </c>
      <c r="B2161" s="188">
        <v>0.8</v>
      </c>
      <c r="C2161" s="188">
        <v>0.79200000000000004</v>
      </c>
      <c r="D2161" s="188">
        <v>0.80100000000000005</v>
      </c>
      <c r="E2161" s="188">
        <v>0.80300000000000005</v>
      </c>
      <c r="F2161" s="188">
        <v>0.81899999999999995</v>
      </c>
      <c r="G2161" s="188">
        <v>0.82</v>
      </c>
      <c r="N2161" s="43"/>
    </row>
    <row r="2162" spans="1:14">
      <c r="A2162" s="43" t="s">
        <v>561</v>
      </c>
      <c r="B2162" s="188">
        <v>0.32200000000000001</v>
      </c>
      <c r="C2162" s="188">
        <v>0.26400000000000001</v>
      </c>
      <c r="D2162" s="188">
        <v>0.215</v>
      </c>
      <c r="E2162" s="188">
        <v>0.16800000000000001</v>
      </c>
      <c r="F2162" s="188">
        <v>0.125</v>
      </c>
      <c r="G2162" s="188">
        <v>9.5000000000000001E-2</v>
      </c>
      <c r="N2162" s="43"/>
    </row>
    <row r="2163" spans="1:14">
      <c r="A2163" s="43" t="s">
        <v>562</v>
      </c>
      <c r="B2163" s="188">
        <v>0.23599999999999999</v>
      </c>
      <c r="C2163" s="188">
        <v>0.30199999999999999</v>
      </c>
      <c r="D2163" s="188">
        <v>0.307</v>
      </c>
      <c r="E2163" s="188">
        <v>0.26900000000000002</v>
      </c>
      <c r="F2163" s="188">
        <v>0.27500000000000002</v>
      </c>
      <c r="G2163" s="188">
        <v>0.27900000000000003</v>
      </c>
      <c r="N2163" s="43"/>
    </row>
    <row r="2164" spans="1:14">
      <c r="A2164" s="43" t="s">
        <v>563</v>
      </c>
      <c r="B2164" s="188">
        <v>0.63500000000000001</v>
      </c>
      <c r="C2164" s="188">
        <v>0.60199999999999998</v>
      </c>
      <c r="D2164" s="188">
        <v>0.59299999999999997</v>
      </c>
      <c r="E2164" s="188">
        <v>0.56799999999999995</v>
      </c>
      <c r="F2164" s="188">
        <v>0.55600000000000005</v>
      </c>
      <c r="G2164" s="188">
        <v>0.54900000000000004</v>
      </c>
      <c r="N2164" s="43"/>
    </row>
    <row r="2165" spans="1:14">
      <c r="A2165" s="43" t="s">
        <v>564</v>
      </c>
      <c r="B2165" s="188">
        <v>7.3999999999999996E-2</v>
      </c>
      <c r="C2165" s="188">
        <v>7.5999999999999998E-2</v>
      </c>
      <c r="D2165" s="188">
        <v>7.6999999999999999E-2</v>
      </c>
      <c r="E2165" s="188">
        <v>7.2999999999999995E-2</v>
      </c>
      <c r="F2165" s="188">
        <v>8.1000000000000003E-2</v>
      </c>
      <c r="G2165" s="188">
        <v>0.08</v>
      </c>
      <c r="N2165" s="43"/>
    </row>
    <row r="2166" spans="1:14">
      <c r="A2166" s="43" t="s">
        <v>565</v>
      </c>
      <c r="B2166" s="188">
        <v>0.24199999999999999</v>
      </c>
      <c r="C2166" s="188">
        <v>0.26100000000000001</v>
      </c>
      <c r="D2166" s="188">
        <v>0.26600000000000001</v>
      </c>
      <c r="E2166" s="188">
        <v>0.26300000000000001</v>
      </c>
      <c r="F2166" s="188">
        <v>0.26500000000000001</v>
      </c>
      <c r="G2166" s="188">
        <v>0.27</v>
      </c>
      <c r="N2166" s="43"/>
    </row>
    <row r="2167" spans="1:14">
      <c r="A2167" s="43" t="s">
        <v>394</v>
      </c>
      <c r="B2167" s="188">
        <v>0.79700000000000004</v>
      </c>
      <c r="C2167" s="188">
        <v>0.752</v>
      </c>
      <c r="D2167" s="188">
        <v>0.73399999999999999</v>
      </c>
      <c r="E2167" s="188">
        <v>0.72199999999999998</v>
      </c>
      <c r="F2167" s="188">
        <v>0.72</v>
      </c>
      <c r="G2167" s="188">
        <v>0.71399999999999997</v>
      </c>
      <c r="N2167" s="43"/>
    </row>
    <row r="2168" spans="1:14">
      <c r="A2168" s="43" t="s">
        <v>395</v>
      </c>
      <c r="B2168" s="188">
        <v>0.32500000000000001</v>
      </c>
      <c r="C2168" s="188">
        <v>0.33900000000000002</v>
      </c>
      <c r="D2168" s="188">
        <v>0.34300000000000003</v>
      </c>
      <c r="E2168" s="188">
        <v>0.31900000000000001</v>
      </c>
      <c r="F2168" s="188">
        <v>0.31900000000000001</v>
      </c>
      <c r="G2168" s="188">
        <v>0.32300000000000001</v>
      </c>
      <c r="N2168" s="43"/>
    </row>
    <row r="2169" spans="1:14">
      <c r="A2169" s="43" t="s">
        <v>396</v>
      </c>
      <c r="B2169" s="188">
        <v>0.13100000000000001</v>
      </c>
      <c r="C2169" s="188">
        <v>0.18099999999999999</v>
      </c>
      <c r="D2169" s="188">
        <v>0.186</v>
      </c>
      <c r="E2169" s="188">
        <v>0.16200000000000001</v>
      </c>
      <c r="F2169" s="188">
        <v>0.17199999999999999</v>
      </c>
      <c r="G2169" s="188">
        <v>0.17199999999999999</v>
      </c>
      <c r="N2169" s="43"/>
    </row>
    <row r="2170" spans="1:14">
      <c r="A2170" s="43" t="s">
        <v>397</v>
      </c>
      <c r="B2170" s="188">
        <v>0.13800000000000001</v>
      </c>
      <c r="C2170" s="188">
        <v>0.17499999999999999</v>
      </c>
      <c r="D2170" s="188">
        <v>0.17699999999999999</v>
      </c>
      <c r="E2170" s="188">
        <v>0.15</v>
      </c>
      <c r="F2170" s="188">
        <v>0.16300000000000001</v>
      </c>
      <c r="G2170" s="188">
        <v>0.159</v>
      </c>
      <c r="N2170" s="43"/>
    </row>
    <row r="2171" spans="1:14">
      <c r="A2171" s="43" t="s">
        <v>566</v>
      </c>
      <c r="B2171" s="188">
        <v>1</v>
      </c>
      <c r="C2171" s="188">
        <v>1</v>
      </c>
      <c r="D2171" s="188">
        <v>1</v>
      </c>
      <c r="E2171" s="188">
        <v>1</v>
      </c>
      <c r="F2171" s="188">
        <v>1</v>
      </c>
      <c r="G2171" s="188">
        <v>1</v>
      </c>
      <c r="N2171" s="43"/>
    </row>
    <row r="2172" spans="1:14">
      <c r="A2172" s="43" t="s">
        <v>567</v>
      </c>
      <c r="B2172" s="188">
        <v>0.999</v>
      </c>
      <c r="C2172" s="188">
        <v>0.999</v>
      </c>
      <c r="D2172" s="188">
        <v>0.999</v>
      </c>
      <c r="E2172" s="188">
        <v>0.998</v>
      </c>
      <c r="F2172" s="188">
        <v>0.996</v>
      </c>
      <c r="G2172" s="188">
        <v>0.998</v>
      </c>
      <c r="N2172" s="43"/>
    </row>
    <row r="2173" spans="1:14">
      <c r="A2173" s="43" t="s">
        <v>568</v>
      </c>
      <c r="B2173" s="188">
        <v>0.217</v>
      </c>
      <c r="C2173" s="188">
        <v>0.23799999999999999</v>
      </c>
      <c r="D2173" s="188">
        <v>0.247</v>
      </c>
      <c r="E2173" s="188">
        <v>0.248</v>
      </c>
      <c r="F2173" s="188">
        <v>0.26</v>
      </c>
      <c r="G2173" s="188">
        <v>0.28299999999999997</v>
      </c>
      <c r="N2173" s="43"/>
    </row>
    <row r="2174" spans="1:14">
      <c r="A2174" s="43" t="s">
        <v>569</v>
      </c>
      <c r="B2174" s="188">
        <v>0.16500000000000001</v>
      </c>
      <c r="C2174" s="188">
        <v>0.17</v>
      </c>
      <c r="D2174" s="188">
        <v>0.183</v>
      </c>
      <c r="E2174" s="188">
        <v>0.183</v>
      </c>
      <c r="F2174" s="188">
        <v>0.189</v>
      </c>
      <c r="G2174" s="188">
        <v>0.20100000000000001</v>
      </c>
      <c r="N2174" s="43"/>
    </row>
    <row r="2175" spans="1:14">
      <c r="A2175" s="43" t="s">
        <v>570</v>
      </c>
      <c r="B2175" s="188">
        <v>0.217</v>
      </c>
      <c r="C2175" s="188">
        <v>0.26700000000000002</v>
      </c>
      <c r="D2175" s="188">
        <v>0.25900000000000001</v>
      </c>
      <c r="E2175" s="188">
        <v>0.219</v>
      </c>
      <c r="F2175" s="188">
        <v>0.23499999999999999</v>
      </c>
      <c r="G2175" s="188">
        <v>0.23400000000000001</v>
      </c>
      <c r="N2175" s="43"/>
    </row>
    <row r="2176" spans="1:14">
      <c r="A2176" s="43" t="s">
        <v>571</v>
      </c>
      <c r="B2176" s="188">
        <v>0.217</v>
      </c>
      <c r="C2176" s="188">
        <v>0.26700000000000002</v>
      </c>
      <c r="D2176" s="188">
        <v>0.25900000000000001</v>
      </c>
      <c r="E2176" s="188">
        <v>0.219</v>
      </c>
      <c r="F2176" s="188">
        <v>0.23499999999999999</v>
      </c>
      <c r="G2176" s="188">
        <v>0.23400000000000001</v>
      </c>
      <c r="N2176" s="43"/>
    </row>
    <row r="2177" spans="1:14">
      <c r="A2177" s="43" t="s">
        <v>572</v>
      </c>
      <c r="B2177" s="188">
        <v>1E-3</v>
      </c>
      <c r="C2177" s="188">
        <v>4.0000000000000001E-3</v>
      </c>
      <c r="D2177" s="188">
        <v>2.3E-2</v>
      </c>
      <c r="E2177" s="188">
        <v>3.9E-2</v>
      </c>
      <c r="F2177" s="188">
        <v>9.0999999999999998E-2</v>
      </c>
      <c r="G2177" s="188">
        <v>0.14799999999999999</v>
      </c>
      <c r="N2177" s="43"/>
    </row>
    <row r="2178" spans="1:14">
      <c r="A2178" s="43" t="s">
        <v>398</v>
      </c>
      <c r="B2178" s="188">
        <v>0.94799999999999995</v>
      </c>
      <c r="C2178" s="188">
        <v>0.94799999999999995</v>
      </c>
      <c r="D2178" s="188">
        <v>0.94099999999999995</v>
      </c>
      <c r="E2178" s="188">
        <v>0.94499999999999995</v>
      </c>
      <c r="F2178" s="188">
        <v>0.94199999999999995</v>
      </c>
      <c r="G2178" s="188">
        <v>0.94299999999999995</v>
      </c>
      <c r="N2178" s="43"/>
    </row>
    <row r="2179" spans="1:14">
      <c r="A2179" s="43" t="s">
        <v>399</v>
      </c>
      <c r="B2179" s="188">
        <v>0.751</v>
      </c>
      <c r="C2179" s="188">
        <v>0.75800000000000001</v>
      </c>
      <c r="D2179" s="188">
        <v>0.745</v>
      </c>
      <c r="E2179" s="188">
        <v>0.74399999999999999</v>
      </c>
      <c r="F2179" s="188">
        <v>0.74</v>
      </c>
      <c r="G2179" s="188">
        <v>0.745</v>
      </c>
      <c r="N2179" s="43"/>
    </row>
    <row r="2180" spans="1:14">
      <c r="A2180" s="43" t="s">
        <v>573</v>
      </c>
      <c r="B2180" s="188">
        <v>0.95499999999999996</v>
      </c>
      <c r="C2180" s="188">
        <v>0.94899999999999995</v>
      </c>
      <c r="D2180" s="188">
        <v>0.93799999999999994</v>
      </c>
      <c r="E2180" s="188">
        <v>0.93</v>
      </c>
      <c r="F2180" s="188">
        <v>0.92700000000000005</v>
      </c>
      <c r="G2180" s="188">
        <v>0.92400000000000004</v>
      </c>
      <c r="N2180" s="43"/>
    </row>
    <row r="2181" spans="1:14">
      <c r="A2181" s="43" t="s">
        <v>574</v>
      </c>
      <c r="B2181" s="188">
        <v>0.20399999999999999</v>
      </c>
      <c r="C2181" s="188">
        <v>0.22</v>
      </c>
      <c r="D2181" s="188">
        <v>0.25900000000000001</v>
      </c>
      <c r="E2181" s="188">
        <v>0.30599999999999999</v>
      </c>
      <c r="F2181" s="188">
        <v>0.33500000000000002</v>
      </c>
      <c r="G2181" s="188">
        <v>0.34799999999999998</v>
      </c>
      <c r="N2181" s="43"/>
    </row>
    <row r="2182" spans="1:14">
      <c r="A2182" s="43" t="s">
        <v>575</v>
      </c>
      <c r="B2182" s="188">
        <v>0.33300000000000002</v>
      </c>
      <c r="C2182" s="188">
        <v>0.33600000000000002</v>
      </c>
      <c r="D2182" s="188">
        <v>0.35199999999999998</v>
      </c>
      <c r="E2182" s="188">
        <v>0.33300000000000002</v>
      </c>
      <c r="F2182" s="188">
        <v>0.35</v>
      </c>
      <c r="G2182" s="188">
        <v>0.35299999999999998</v>
      </c>
      <c r="N2182" s="43"/>
    </row>
    <row r="2183" spans="1:14">
      <c r="A2183" s="43" t="s">
        <v>576</v>
      </c>
      <c r="B2183" s="188">
        <v>0.13600000000000001</v>
      </c>
      <c r="C2183" s="188">
        <v>0.12</v>
      </c>
      <c r="D2183" s="188">
        <v>0.13900000000000001</v>
      </c>
      <c r="E2183" s="188">
        <v>0.13200000000000001</v>
      </c>
      <c r="F2183" s="188">
        <v>0.13800000000000001</v>
      </c>
      <c r="G2183" s="188">
        <v>0.13300000000000001</v>
      </c>
      <c r="N2183" s="43"/>
    </row>
    <row r="2184" spans="1:14">
      <c r="A2184" s="43" t="s">
        <v>577</v>
      </c>
      <c r="B2184" s="188">
        <v>4.5999999999999999E-2</v>
      </c>
      <c r="C2184" s="188">
        <v>3.7999999999999999E-2</v>
      </c>
      <c r="D2184" s="188">
        <v>3.9E-2</v>
      </c>
      <c r="E2184" s="188">
        <v>5.0999999999999997E-2</v>
      </c>
      <c r="F2184" s="188">
        <v>4.8000000000000001E-2</v>
      </c>
      <c r="G2184" s="188">
        <v>5.0999999999999997E-2</v>
      </c>
      <c r="N2184" s="43"/>
    </row>
    <row r="2185" spans="1:14">
      <c r="A2185" s="43" t="s">
        <v>621</v>
      </c>
      <c r="B2185" s="188" t="s">
        <v>143</v>
      </c>
      <c r="C2185" s="188" t="s">
        <v>144</v>
      </c>
      <c r="D2185" s="188" t="s">
        <v>144</v>
      </c>
      <c r="E2185" s="188" t="s">
        <v>144</v>
      </c>
      <c r="F2185" s="188" t="s">
        <v>144</v>
      </c>
      <c r="G2185" s="188" t="s">
        <v>144</v>
      </c>
      <c r="H2185" s="188" t="s">
        <v>225</v>
      </c>
      <c r="N2185" s="43"/>
    </row>
    <row r="2186" spans="1:14">
      <c r="A2186" s="43" t="s">
        <v>618</v>
      </c>
      <c r="B2186" s="188" t="s">
        <v>619</v>
      </c>
      <c r="K2186" s="188" t="s">
        <v>669</v>
      </c>
      <c r="N2186" s="43"/>
    </row>
    <row r="2187" spans="1:14">
      <c r="A2187" s="43" t="s">
        <v>526</v>
      </c>
      <c r="N2187" s="43"/>
    </row>
    <row r="2189" spans="1:14">
      <c r="A2189" s="43" t="s">
        <v>206</v>
      </c>
      <c r="N2189" s="43"/>
    </row>
    <row r="2190" spans="1:14">
      <c r="A2190" s="43" t="s">
        <v>621</v>
      </c>
      <c r="B2190" s="188" t="s">
        <v>143</v>
      </c>
      <c r="C2190" s="188" t="s">
        <v>144</v>
      </c>
      <c r="D2190" s="188" t="s">
        <v>144</v>
      </c>
      <c r="E2190" s="188" t="s">
        <v>144</v>
      </c>
      <c r="F2190" s="188" t="s">
        <v>144</v>
      </c>
      <c r="G2190" s="188" t="s">
        <v>144</v>
      </c>
      <c r="H2190" s="188" t="s">
        <v>225</v>
      </c>
      <c r="N2190" s="43"/>
    </row>
    <row r="2191" spans="1:14">
      <c r="A2191" s="43" t="s">
        <v>241</v>
      </c>
      <c r="D2191" s="188" t="s">
        <v>146</v>
      </c>
      <c r="E2191" s="188" t="s">
        <v>147</v>
      </c>
      <c r="N2191" s="43"/>
    </row>
    <row r="2192" spans="1:14">
      <c r="B2192" s="188" t="s">
        <v>143</v>
      </c>
      <c r="C2192" s="188" t="s">
        <v>144</v>
      </c>
      <c r="D2192" s="188" t="s">
        <v>144</v>
      </c>
      <c r="E2192" s="188" t="s">
        <v>144</v>
      </c>
      <c r="F2192" s="188" t="s">
        <v>144</v>
      </c>
      <c r="G2192" s="188" t="s">
        <v>144</v>
      </c>
    </row>
    <row r="2193" spans="1:14">
      <c r="B2193" s="188">
        <v>2015</v>
      </c>
      <c r="C2193" s="188">
        <v>2025</v>
      </c>
      <c r="D2193" s="188">
        <v>2035</v>
      </c>
      <c r="E2193" s="188">
        <v>2045</v>
      </c>
      <c r="F2193" s="188">
        <v>2055</v>
      </c>
      <c r="G2193" s="188">
        <v>2065</v>
      </c>
    </row>
    <row r="2194" spans="1:14">
      <c r="A2194" s="43" t="s">
        <v>622</v>
      </c>
      <c r="B2194" s="188" t="s">
        <v>143</v>
      </c>
      <c r="C2194" s="188" t="s">
        <v>148</v>
      </c>
      <c r="D2194" s="188" t="s">
        <v>148</v>
      </c>
      <c r="E2194" s="188" t="s">
        <v>148</v>
      </c>
      <c r="F2194" s="188" t="s">
        <v>148</v>
      </c>
      <c r="G2194" s="188" t="s">
        <v>148</v>
      </c>
      <c r="N2194" s="43"/>
    </row>
    <row r="2195" spans="1:14">
      <c r="A2195" s="43" t="s">
        <v>557</v>
      </c>
      <c r="B2195" s="188">
        <v>0.98899999999999999</v>
      </c>
      <c r="C2195" s="188">
        <v>0.98899999999999999</v>
      </c>
      <c r="D2195" s="188">
        <v>0.99</v>
      </c>
      <c r="E2195" s="188">
        <v>0.99</v>
      </c>
      <c r="F2195" s="188">
        <v>0.98899999999999999</v>
      </c>
      <c r="G2195" s="188">
        <v>0.99099999999999999</v>
      </c>
      <c r="N2195" s="43"/>
    </row>
    <row r="2196" spans="1:14">
      <c r="A2196" s="43" t="s">
        <v>558</v>
      </c>
      <c r="B2196" s="188">
        <v>0.86599999999999999</v>
      </c>
      <c r="C2196" s="188">
        <v>0.875</v>
      </c>
      <c r="D2196" s="188">
        <v>0.89100000000000001</v>
      </c>
      <c r="E2196" s="188">
        <v>0.88600000000000001</v>
      </c>
      <c r="F2196" s="188">
        <v>0.88500000000000001</v>
      </c>
      <c r="G2196" s="188">
        <v>0.88500000000000001</v>
      </c>
      <c r="N2196" s="43"/>
    </row>
    <row r="2197" spans="1:14">
      <c r="A2197" s="43" t="s">
        <v>559</v>
      </c>
      <c r="B2197" s="188">
        <v>2.8000000000000001E-2</v>
      </c>
      <c r="C2197" s="188">
        <v>2.5999999999999999E-2</v>
      </c>
      <c r="D2197" s="188">
        <v>2.3E-2</v>
      </c>
      <c r="E2197" s="188">
        <v>1.7999999999999999E-2</v>
      </c>
      <c r="F2197" s="188">
        <v>1.6E-2</v>
      </c>
      <c r="G2197" s="188">
        <v>1.2E-2</v>
      </c>
      <c r="N2197" s="43"/>
    </row>
    <row r="2198" spans="1:14">
      <c r="A2198" s="43" t="s">
        <v>560</v>
      </c>
      <c r="B2198" s="188">
        <v>0.92700000000000005</v>
      </c>
      <c r="C2198" s="188">
        <v>0.93300000000000005</v>
      </c>
      <c r="D2198" s="188">
        <v>0.93200000000000005</v>
      </c>
      <c r="E2198" s="188">
        <v>0.92800000000000005</v>
      </c>
      <c r="F2198" s="188">
        <v>0.92400000000000004</v>
      </c>
      <c r="G2198" s="188">
        <v>0.92600000000000005</v>
      </c>
      <c r="N2198" s="43"/>
    </row>
    <row r="2199" spans="1:14">
      <c r="A2199" s="43" t="s">
        <v>561</v>
      </c>
      <c r="B2199" s="188">
        <v>0.48199999999999998</v>
      </c>
      <c r="C2199" s="188">
        <v>0.43</v>
      </c>
      <c r="D2199" s="188">
        <v>0.38100000000000001</v>
      </c>
      <c r="E2199" s="188">
        <v>0.30499999999999999</v>
      </c>
      <c r="F2199" s="188">
        <v>0.22700000000000001</v>
      </c>
      <c r="G2199" s="188">
        <v>0.17899999999999999</v>
      </c>
      <c r="N2199" s="43"/>
    </row>
    <row r="2200" spans="1:14">
      <c r="A2200" s="43" t="s">
        <v>562</v>
      </c>
      <c r="B2200" s="188">
        <v>0.33300000000000002</v>
      </c>
      <c r="C2200" s="188">
        <v>0.35899999999999999</v>
      </c>
      <c r="D2200" s="188">
        <v>0.32900000000000001</v>
      </c>
      <c r="E2200" s="188">
        <v>0.33100000000000002</v>
      </c>
      <c r="F2200" s="188">
        <v>0.34799999999999998</v>
      </c>
      <c r="G2200" s="188">
        <v>0.34300000000000003</v>
      </c>
      <c r="N2200" s="43"/>
    </row>
    <row r="2201" spans="1:14">
      <c r="A2201" s="43" t="s">
        <v>563</v>
      </c>
      <c r="B2201" s="188">
        <v>0.78100000000000003</v>
      </c>
      <c r="C2201" s="188">
        <v>0.76800000000000002</v>
      </c>
      <c r="D2201" s="188">
        <v>0.751</v>
      </c>
      <c r="E2201" s="188">
        <v>0.72199999999999998</v>
      </c>
      <c r="F2201" s="188">
        <v>0.70099999999999996</v>
      </c>
      <c r="G2201" s="188">
        <v>0.68799999999999994</v>
      </c>
      <c r="N2201" s="43"/>
    </row>
    <row r="2202" spans="1:14">
      <c r="A2202" s="43" t="s">
        <v>564</v>
      </c>
      <c r="B2202" s="188">
        <v>9.2999999999999999E-2</v>
      </c>
      <c r="C2202" s="188">
        <v>9.6000000000000002E-2</v>
      </c>
      <c r="D2202" s="188">
        <v>8.4000000000000005E-2</v>
      </c>
      <c r="E2202" s="188">
        <v>9.1999999999999998E-2</v>
      </c>
      <c r="F2202" s="188">
        <v>9.9000000000000005E-2</v>
      </c>
      <c r="G2202" s="188">
        <v>9.8000000000000004E-2</v>
      </c>
      <c r="N2202" s="43"/>
    </row>
    <row r="2203" spans="1:14">
      <c r="A2203" s="43" t="s">
        <v>565</v>
      </c>
      <c r="B2203" s="188">
        <v>0.16400000000000001</v>
      </c>
      <c r="C2203" s="188">
        <v>0.17699999999999999</v>
      </c>
      <c r="D2203" s="188">
        <v>0.17100000000000001</v>
      </c>
      <c r="E2203" s="188">
        <v>0.183</v>
      </c>
      <c r="F2203" s="188">
        <v>0.187</v>
      </c>
      <c r="G2203" s="188">
        <v>0.189</v>
      </c>
      <c r="N2203" s="43"/>
    </row>
    <row r="2204" spans="1:14">
      <c r="A2204" s="43" t="s">
        <v>394</v>
      </c>
      <c r="B2204" s="188">
        <v>0.83299999999999996</v>
      </c>
      <c r="C2204" s="188">
        <v>0.84099999999999997</v>
      </c>
      <c r="D2204" s="188">
        <v>0.86599999999999999</v>
      </c>
      <c r="E2204" s="188">
        <v>0.86199999999999999</v>
      </c>
      <c r="F2204" s="188">
        <v>0.86199999999999999</v>
      </c>
      <c r="G2204" s="188">
        <v>0.86399999999999999</v>
      </c>
      <c r="N2204" s="43"/>
    </row>
    <row r="2205" spans="1:14">
      <c r="A2205" s="43" t="s">
        <v>395</v>
      </c>
      <c r="B2205" s="188">
        <v>0.40100000000000002</v>
      </c>
      <c r="C2205" s="188">
        <v>0.39900000000000002</v>
      </c>
      <c r="D2205" s="188">
        <v>0.40699999999999997</v>
      </c>
      <c r="E2205" s="188">
        <v>0.38900000000000001</v>
      </c>
      <c r="F2205" s="188">
        <v>0.39100000000000001</v>
      </c>
      <c r="G2205" s="188">
        <v>0.39500000000000002</v>
      </c>
      <c r="N2205" s="43"/>
    </row>
    <row r="2206" spans="1:14">
      <c r="A2206" s="43" t="s">
        <v>396</v>
      </c>
      <c r="B2206" s="188">
        <v>0.22500000000000001</v>
      </c>
      <c r="C2206" s="188">
        <v>0.246</v>
      </c>
      <c r="D2206" s="188">
        <v>0.223</v>
      </c>
      <c r="E2206" s="188">
        <v>0.23300000000000001</v>
      </c>
      <c r="F2206" s="188">
        <v>0.24199999999999999</v>
      </c>
      <c r="G2206" s="188">
        <v>0.24099999999999999</v>
      </c>
      <c r="N2206" s="43"/>
    </row>
    <row r="2207" spans="1:14">
      <c r="A2207" s="43" t="s">
        <v>397</v>
      </c>
      <c r="B2207" s="188">
        <v>0.183</v>
      </c>
      <c r="C2207" s="188">
        <v>0.2</v>
      </c>
      <c r="D2207" s="188">
        <v>0.17699999999999999</v>
      </c>
      <c r="E2207" s="188">
        <v>0.17799999999999999</v>
      </c>
      <c r="F2207" s="188">
        <v>0.192</v>
      </c>
      <c r="G2207" s="188">
        <v>0.187</v>
      </c>
      <c r="N2207" s="43"/>
    </row>
    <row r="2208" spans="1:14">
      <c r="A2208" s="43" t="s">
        <v>566</v>
      </c>
      <c r="B2208" s="188">
        <v>1</v>
      </c>
      <c r="C2208" s="188">
        <v>1</v>
      </c>
      <c r="D2208" s="188">
        <v>1</v>
      </c>
      <c r="E2208" s="188">
        <v>1</v>
      </c>
      <c r="F2208" s="188">
        <v>1</v>
      </c>
      <c r="G2208" s="188">
        <v>1</v>
      </c>
      <c r="N2208" s="43"/>
    </row>
    <row r="2209" spans="1:14">
      <c r="A2209" s="43" t="s">
        <v>567</v>
      </c>
      <c r="B2209" s="188">
        <v>1</v>
      </c>
      <c r="C2209" s="188">
        <v>0.999</v>
      </c>
      <c r="D2209" s="188">
        <v>1</v>
      </c>
      <c r="E2209" s="188">
        <v>0.999</v>
      </c>
      <c r="F2209" s="188">
        <v>0.999</v>
      </c>
      <c r="G2209" s="188">
        <v>0.999</v>
      </c>
      <c r="N2209" s="43"/>
    </row>
    <row r="2210" spans="1:14">
      <c r="A2210" s="43" t="s">
        <v>568</v>
      </c>
      <c r="B2210" s="188">
        <v>0.41899999999999998</v>
      </c>
      <c r="C2210" s="188">
        <v>0.438</v>
      </c>
      <c r="D2210" s="188">
        <v>0.41399999999999998</v>
      </c>
      <c r="E2210" s="188">
        <v>0.41899999999999998</v>
      </c>
      <c r="F2210" s="188">
        <v>0.437</v>
      </c>
      <c r="G2210" s="188">
        <v>0.45300000000000001</v>
      </c>
      <c r="N2210" s="43"/>
    </row>
    <row r="2211" spans="1:14">
      <c r="A2211" s="43" t="s">
        <v>569</v>
      </c>
      <c r="B2211" s="188">
        <v>0.33300000000000002</v>
      </c>
      <c r="C2211" s="188">
        <v>0.33100000000000002</v>
      </c>
      <c r="D2211" s="188">
        <v>0.31</v>
      </c>
      <c r="E2211" s="188">
        <v>0.30199999999999999</v>
      </c>
      <c r="F2211" s="188">
        <v>0.311</v>
      </c>
      <c r="G2211" s="188">
        <v>0.318</v>
      </c>
      <c r="N2211" s="43"/>
    </row>
    <row r="2212" spans="1:14">
      <c r="A2212" s="43" t="s">
        <v>570</v>
      </c>
      <c r="B2212" s="188">
        <v>0.313</v>
      </c>
      <c r="C2212" s="188">
        <v>0.34</v>
      </c>
      <c r="D2212" s="188">
        <v>0.313</v>
      </c>
      <c r="E2212" s="188">
        <v>0.314</v>
      </c>
      <c r="F2212" s="188">
        <v>0.33100000000000002</v>
      </c>
      <c r="G2212" s="188">
        <v>0.32800000000000001</v>
      </c>
      <c r="N2212" s="43"/>
    </row>
    <row r="2213" spans="1:14">
      <c r="A2213" s="43" t="s">
        <v>571</v>
      </c>
      <c r="B2213" s="188">
        <v>0.313</v>
      </c>
      <c r="C2213" s="188">
        <v>0.34</v>
      </c>
      <c r="D2213" s="188">
        <v>0.313</v>
      </c>
      <c r="E2213" s="188">
        <v>0.314</v>
      </c>
      <c r="F2213" s="188">
        <v>0.33100000000000002</v>
      </c>
      <c r="G2213" s="188">
        <v>0.32800000000000001</v>
      </c>
      <c r="N2213" s="43"/>
    </row>
    <row r="2214" spans="1:14">
      <c r="A2214" s="43" t="s">
        <v>572</v>
      </c>
      <c r="B2214" s="188">
        <v>7.0000000000000001E-3</v>
      </c>
      <c r="C2214" s="188">
        <v>2.1000000000000001E-2</v>
      </c>
      <c r="D2214" s="188">
        <v>4.7E-2</v>
      </c>
      <c r="E2214" s="188">
        <v>0.109</v>
      </c>
      <c r="F2214" s="188">
        <v>0.19</v>
      </c>
      <c r="G2214" s="188">
        <v>0.28000000000000003</v>
      </c>
      <c r="N2214" s="43"/>
    </row>
    <row r="2215" spans="1:14">
      <c r="A2215" s="43" t="s">
        <v>398</v>
      </c>
      <c r="B2215" s="188">
        <v>0.93600000000000005</v>
      </c>
      <c r="C2215" s="188">
        <v>0.93</v>
      </c>
      <c r="D2215" s="188">
        <v>0.93500000000000005</v>
      </c>
      <c r="E2215" s="188">
        <v>0.93200000000000005</v>
      </c>
      <c r="F2215" s="188">
        <v>0.93200000000000005</v>
      </c>
      <c r="G2215" s="188">
        <v>0.93400000000000005</v>
      </c>
      <c r="N2215" s="43"/>
    </row>
    <row r="2216" spans="1:14">
      <c r="A2216" s="43" t="s">
        <v>399</v>
      </c>
      <c r="B2216" s="188">
        <v>0.73899999999999999</v>
      </c>
      <c r="C2216" s="188">
        <v>0.73499999999999999</v>
      </c>
      <c r="D2216" s="188">
        <v>0.74299999999999999</v>
      </c>
      <c r="E2216" s="188">
        <v>0.73699999999999999</v>
      </c>
      <c r="F2216" s="188">
        <v>0.73699999999999999</v>
      </c>
      <c r="G2216" s="188">
        <v>0.74199999999999999</v>
      </c>
      <c r="N2216" s="43"/>
    </row>
    <row r="2217" spans="1:14">
      <c r="A2217" s="43" t="s">
        <v>573</v>
      </c>
      <c r="B2217" s="188">
        <v>0.98399999999999999</v>
      </c>
      <c r="C2217" s="188">
        <v>0.98199999999999998</v>
      </c>
      <c r="D2217" s="188">
        <v>0.98199999999999998</v>
      </c>
      <c r="E2217" s="188">
        <v>0.98099999999999998</v>
      </c>
      <c r="F2217" s="188">
        <v>0.98099999999999998</v>
      </c>
      <c r="G2217" s="188">
        <v>0.98099999999999998</v>
      </c>
      <c r="N2217" s="43"/>
    </row>
    <row r="2218" spans="1:14">
      <c r="A2218" s="43" t="s">
        <v>574</v>
      </c>
      <c r="B2218" s="188">
        <v>0.35499999999999998</v>
      </c>
      <c r="C2218" s="188">
        <v>0.40799999999999997</v>
      </c>
      <c r="D2218" s="188">
        <v>0.47699999999999998</v>
      </c>
      <c r="E2218" s="188">
        <v>0.47599999999999998</v>
      </c>
      <c r="F2218" s="188">
        <v>0.47099999999999997</v>
      </c>
      <c r="G2218" s="188">
        <v>0.497</v>
      </c>
      <c r="N2218" s="43"/>
    </row>
    <row r="2219" spans="1:14">
      <c r="A2219" s="43" t="s">
        <v>575</v>
      </c>
      <c r="B2219" s="188">
        <v>0.44700000000000001</v>
      </c>
      <c r="C2219" s="188">
        <v>0.44600000000000001</v>
      </c>
      <c r="D2219" s="188">
        <v>0.44700000000000001</v>
      </c>
      <c r="E2219" s="188">
        <v>0.42899999999999999</v>
      </c>
      <c r="F2219" s="188">
        <v>0.434</v>
      </c>
      <c r="G2219" s="188">
        <v>0.44600000000000001</v>
      </c>
      <c r="N2219" s="43"/>
    </row>
    <row r="2220" spans="1:14">
      <c r="A2220" s="43" t="s">
        <v>576</v>
      </c>
      <c r="B2220" s="188">
        <v>0.245</v>
      </c>
      <c r="C2220" s="188">
        <v>0.23100000000000001</v>
      </c>
      <c r="D2220" s="188">
        <v>0.223</v>
      </c>
      <c r="E2220" s="188">
        <v>0.216</v>
      </c>
      <c r="F2220" s="188">
        <v>0.215</v>
      </c>
      <c r="G2220" s="188">
        <v>0.22500000000000001</v>
      </c>
      <c r="N2220" s="43"/>
    </row>
    <row r="2221" spans="1:14">
      <c r="A2221" s="43" t="s">
        <v>577</v>
      </c>
      <c r="B2221" s="188">
        <v>7.0999999999999994E-2</v>
      </c>
      <c r="C2221" s="188">
        <v>6.8000000000000005E-2</v>
      </c>
      <c r="D2221" s="188">
        <v>6.9000000000000006E-2</v>
      </c>
      <c r="E2221" s="188">
        <v>6.9000000000000006E-2</v>
      </c>
      <c r="F2221" s="188">
        <v>7.0000000000000007E-2</v>
      </c>
      <c r="G2221" s="188">
        <v>7.0999999999999994E-2</v>
      </c>
      <c r="N2221" s="43"/>
    </row>
    <row r="2222" spans="1:14">
      <c r="A2222" s="43" t="s">
        <v>621</v>
      </c>
      <c r="B2222" s="188" t="s">
        <v>143</v>
      </c>
      <c r="C2222" s="188" t="s">
        <v>144</v>
      </c>
      <c r="D2222" s="188" t="s">
        <v>144</v>
      </c>
      <c r="E2222" s="188" t="s">
        <v>144</v>
      </c>
      <c r="F2222" s="188" t="s">
        <v>144</v>
      </c>
      <c r="G2222" s="188" t="s">
        <v>144</v>
      </c>
      <c r="H2222" s="188" t="s">
        <v>225</v>
      </c>
      <c r="N2222" s="43"/>
    </row>
    <row r="2223" spans="1:14">
      <c r="A2223" s="43" t="s">
        <v>618</v>
      </c>
      <c r="B2223" s="188" t="s">
        <v>619</v>
      </c>
      <c r="K2223" s="188" t="s">
        <v>670</v>
      </c>
      <c r="N2223" s="43"/>
    </row>
    <row r="2224" spans="1:14">
      <c r="A2224" s="43" t="s">
        <v>526</v>
      </c>
      <c r="N2224" s="43"/>
    </row>
    <row r="2226" spans="1:14">
      <c r="A2226" s="43" t="s">
        <v>207</v>
      </c>
      <c r="N2226" s="43"/>
    </row>
    <row r="2227" spans="1:14">
      <c r="A2227" s="43" t="s">
        <v>621</v>
      </c>
      <c r="B2227" s="188" t="s">
        <v>143</v>
      </c>
      <c r="C2227" s="188" t="s">
        <v>144</v>
      </c>
      <c r="D2227" s="188" t="s">
        <v>144</v>
      </c>
      <c r="E2227" s="188" t="s">
        <v>144</v>
      </c>
      <c r="F2227" s="188" t="s">
        <v>144</v>
      </c>
      <c r="G2227" s="188" t="s">
        <v>144</v>
      </c>
      <c r="H2227" s="188" t="s">
        <v>225</v>
      </c>
      <c r="N2227" s="43"/>
    </row>
    <row r="2228" spans="1:14">
      <c r="A2228" s="43" t="s">
        <v>241</v>
      </c>
      <c r="D2228" s="188" t="s">
        <v>146</v>
      </c>
      <c r="E2228" s="188" t="s">
        <v>147</v>
      </c>
      <c r="N2228" s="43"/>
    </row>
    <row r="2229" spans="1:14">
      <c r="B2229" s="188" t="s">
        <v>143</v>
      </c>
      <c r="C2229" s="188" t="s">
        <v>144</v>
      </c>
      <c r="D2229" s="188" t="s">
        <v>144</v>
      </c>
      <c r="E2229" s="188" t="s">
        <v>144</v>
      </c>
      <c r="F2229" s="188" t="s">
        <v>144</v>
      </c>
      <c r="G2229" s="188" t="s">
        <v>144</v>
      </c>
    </row>
    <row r="2230" spans="1:14">
      <c r="B2230" s="188">
        <v>2015</v>
      </c>
      <c r="C2230" s="188">
        <v>2025</v>
      </c>
      <c r="D2230" s="188">
        <v>2035</v>
      </c>
      <c r="E2230" s="188">
        <v>2045</v>
      </c>
      <c r="F2230" s="188">
        <v>2055</v>
      </c>
      <c r="G2230" s="188">
        <v>2065</v>
      </c>
    </row>
    <row r="2231" spans="1:14">
      <c r="A2231" s="43" t="s">
        <v>622</v>
      </c>
      <c r="B2231" s="188" t="s">
        <v>143</v>
      </c>
      <c r="C2231" s="188" t="s">
        <v>148</v>
      </c>
      <c r="D2231" s="188" t="s">
        <v>148</v>
      </c>
      <c r="E2231" s="188" t="s">
        <v>148</v>
      </c>
      <c r="F2231" s="188" t="s">
        <v>148</v>
      </c>
      <c r="G2231" s="188" t="s">
        <v>148</v>
      </c>
      <c r="N2231" s="43"/>
    </row>
    <row r="2232" spans="1:14">
      <c r="A2232" s="43" t="s">
        <v>557</v>
      </c>
      <c r="B2232" s="188">
        <v>0.999</v>
      </c>
      <c r="C2232" s="188">
        <v>0.999</v>
      </c>
      <c r="D2232" s="188">
        <v>0.999</v>
      </c>
      <c r="E2232" s="188">
        <v>0.999</v>
      </c>
      <c r="F2232" s="188">
        <v>0.998</v>
      </c>
      <c r="G2232" s="188">
        <v>0.998</v>
      </c>
      <c r="N2232" s="43"/>
    </row>
    <row r="2233" spans="1:14">
      <c r="A2233" s="43" t="s">
        <v>558</v>
      </c>
      <c r="B2233" s="188">
        <v>0.85699999999999998</v>
      </c>
      <c r="C2233" s="188">
        <v>0.89200000000000002</v>
      </c>
      <c r="D2233" s="188">
        <v>0.91600000000000004</v>
      </c>
      <c r="E2233" s="188">
        <v>0.91100000000000003</v>
      </c>
      <c r="F2233" s="188">
        <v>0.90500000000000003</v>
      </c>
      <c r="G2233" s="188">
        <v>0.89800000000000002</v>
      </c>
      <c r="N2233" s="43"/>
    </row>
    <row r="2234" spans="1:14">
      <c r="A2234" s="43" t="s">
        <v>559</v>
      </c>
      <c r="B2234" s="188">
        <v>1.0999999999999999E-2</v>
      </c>
      <c r="C2234" s="188">
        <v>8.9999999999999993E-3</v>
      </c>
      <c r="D2234" s="188">
        <v>7.0000000000000001E-3</v>
      </c>
      <c r="E2234" s="188">
        <v>7.0000000000000001E-3</v>
      </c>
      <c r="F2234" s="188">
        <v>5.0000000000000001E-3</v>
      </c>
      <c r="G2234" s="188">
        <v>4.0000000000000001E-3</v>
      </c>
      <c r="N2234" s="43"/>
    </row>
    <row r="2235" spans="1:14">
      <c r="A2235" s="43" t="s">
        <v>560</v>
      </c>
      <c r="B2235" s="188">
        <v>0.96799999999999997</v>
      </c>
      <c r="C2235" s="188">
        <v>0.97499999999999998</v>
      </c>
      <c r="D2235" s="188">
        <v>0.97</v>
      </c>
      <c r="E2235" s="188">
        <v>0.96399999999999997</v>
      </c>
      <c r="F2235" s="188">
        <v>0.96099999999999997</v>
      </c>
      <c r="G2235" s="188">
        <v>0.95899999999999996</v>
      </c>
      <c r="N2235" s="43"/>
    </row>
    <row r="2236" spans="1:14">
      <c r="A2236" s="43" t="s">
        <v>561</v>
      </c>
      <c r="B2236" s="188">
        <v>0.51600000000000001</v>
      </c>
      <c r="C2236" s="188">
        <v>0.495</v>
      </c>
      <c r="D2236" s="188">
        <v>0.442</v>
      </c>
      <c r="E2236" s="188">
        <v>0.36099999999999999</v>
      </c>
      <c r="F2236" s="188">
        <v>0.26</v>
      </c>
      <c r="G2236" s="188">
        <v>0.20499999999999999</v>
      </c>
      <c r="N2236" s="43"/>
    </row>
    <row r="2237" spans="1:14">
      <c r="A2237" s="43" t="s">
        <v>562</v>
      </c>
      <c r="B2237" s="188">
        <v>0.49099999999999999</v>
      </c>
      <c r="C2237" s="188">
        <v>0.48299999999999998</v>
      </c>
      <c r="D2237" s="188">
        <v>0.4</v>
      </c>
      <c r="E2237" s="188">
        <v>0.38100000000000001</v>
      </c>
      <c r="F2237" s="188">
        <v>0.41399999999999998</v>
      </c>
      <c r="G2237" s="188">
        <v>0.41299999999999998</v>
      </c>
      <c r="N2237" s="43"/>
    </row>
    <row r="2238" spans="1:14">
      <c r="A2238" s="43" t="s">
        <v>563</v>
      </c>
      <c r="B2238" s="188">
        <v>0.84699999999999998</v>
      </c>
      <c r="C2238" s="188">
        <v>0.83799999999999997</v>
      </c>
      <c r="D2238" s="188">
        <v>0.82</v>
      </c>
      <c r="E2238" s="188">
        <v>0.79300000000000004</v>
      </c>
      <c r="F2238" s="188">
        <v>0.76600000000000001</v>
      </c>
      <c r="G2238" s="188">
        <v>0.752</v>
      </c>
      <c r="N2238" s="43"/>
    </row>
    <row r="2239" spans="1:14">
      <c r="A2239" s="43" t="s">
        <v>564</v>
      </c>
      <c r="B2239" s="188">
        <v>0.11799999999999999</v>
      </c>
      <c r="C2239" s="188">
        <v>0.11</v>
      </c>
      <c r="D2239" s="188">
        <v>9.4E-2</v>
      </c>
      <c r="E2239" s="188">
        <v>9.0999999999999998E-2</v>
      </c>
      <c r="F2239" s="188">
        <v>9.4E-2</v>
      </c>
      <c r="G2239" s="188">
        <v>0.1</v>
      </c>
      <c r="N2239" s="43"/>
    </row>
    <row r="2240" spans="1:14">
      <c r="A2240" s="43" t="s">
        <v>565</v>
      </c>
      <c r="B2240" s="188">
        <v>0.14199999999999999</v>
      </c>
      <c r="C2240" s="188">
        <v>0.14599999999999999</v>
      </c>
      <c r="D2240" s="188">
        <v>0.156</v>
      </c>
      <c r="E2240" s="188">
        <v>0.16700000000000001</v>
      </c>
      <c r="F2240" s="188">
        <v>0.17399999999999999</v>
      </c>
      <c r="G2240" s="188">
        <v>0.17599999999999999</v>
      </c>
      <c r="N2240" s="43"/>
    </row>
    <row r="2241" spans="1:14">
      <c r="A2241" s="43" t="s">
        <v>394</v>
      </c>
      <c r="B2241" s="188">
        <v>0.80900000000000005</v>
      </c>
      <c r="C2241" s="188">
        <v>0.84599999999999997</v>
      </c>
      <c r="D2241" s="188">
        <v>0.88500000000000001</v>
      </c>
      <c r="E2241" s="188">
        <v>0.88400000000000001</v>
      </c>
      <c r="F2241" s="188">
        <v>0.877</v>
      </c>
      <c r="G2241" s="188">
        <v>0.872</v>
      </c>
      <c r="N2241" s="43"/>
    </row>
    <row r="2242" spans="1:14">
      <c r="A2242" s="43" t="s">
        <v>395</v>
      </c>
      <c r="B2242" s="188">
        <v>0.40300000000000002</v>
      </c>
      <c r="C2242" s="188">
        <v>0.432</v>
      </c>
      <c r="D2242" s="188">
        <v>0.42799999999999999</v>
      </c>
      <c r="E2242" s="188">
        <v>0.40100000000000002</v>
      </c>
      <c r="F2242" s="188">
        <v>0.39700000000000002</v>
      </c>
      <c r="G2242" s="188">
        <v>0.40699999999999997</v>
      </c>
      <c r="N2242" s="43"/>
    </row>
    <row r="2243" spans="1:14">
      <c r="A2243" s="43" t="s">
        <v>396</v>
      </c>
      <c r="B2243" s="188">
        <v>0.376</v>
      </c>
      <c r="C2243" s="188">
        <v>0.36799999999999999</v>
      </c>
      <c r="D2243" s="188">
        <v>0.30499999999999999</v>
      </c>
      <c r="E2243" s="188">
        <v>0.28899999999999998</v>
      </c>
      <c r="F2243" s="188">
        <v>0.317</v>
      </c>
      <c r="G2243" s="188">
        <v>0.31900000000000001</v>
      </c>
      <c r="N2243" s="43"/>
    </row>
    <row r="2244" spans="1:14">
      <c r="A2244" s="43" t="s">
        <v>397</v>
      </c>
      <c r="B2244" s="188">
        <v>0.26800000000000002</v>
      </c>
      <c r="C2244" s="188">
        <v>0.253</v>
      </c>
      <c r="D2244" s="188">
        <v>0.19700000000000001</v>
      </c>
      <c r="E2244" s="188">
        <v>0.187</v>
      </c>
      <c r="F2244" s="188">
        <v>0.20100000000000001</v>
      </c>
      <c r="G2244" s="188">
        <v>0.20300000000000001</v>
      </c>
      <c r="N2244" s="43"/>
    </row>
    <row r="2245" spans="1:14">
      <c r="A2245" s="43" t="s">
        <v>566</v>
      </c>
      <c r="B2245" s="188">
        <v>1</v>
      </c>
      <c r="C2245" s="188">
        <v>1</v>
      </c>
      <c r="D2245" s="188">
        <v>1</v>
      </c>
      <c r="E2245" s="188">
        <v>1</v>
      </c>
      <c r="F2245" s="188">
        <v>1</v>
      </c>
      <c r="G2245" s="188">
        <v>1</v>
      </c>
      <c r="N2245" s="43"/>
    </row>
    <row r="2246" spans="1:14">
      <c r="A2246" s="43" t="s">
        <v>567</v>
      </c>
      <c r="B2246" s="188">
        <v>1</v>
      </c>
      <c r="C2246" s="188">
        <v>1</v>
      </c>
      <c r="D2246" s="188">
        <v>1</v>
      </c>
      <c r="E2246" s="188">
        <v>1</v>
      </c>
      <c r="F2246" s="188">
        <v>1</v>
      </c>
      <c r="G2246" s="188">
        <v>1</v>
      </c>
      <c r="N2246" s="43"/>
    </row>
    <row r="2247" spans="1:14">
      <c r="A2247" s="43" t="s">
        <v>568</v>
      </c>
      <c r="B2247" s="188">
        <v>0.57899999999999996</v>
      </c>
      <c r="C2247" s="188">
        <v>0.59299999999999997</v>
      </c>
      <c r="D2247" s="188">
        <v>0.55200000000000005</v>
      </c>
      <c r="E2247" s="188">
        <v>0.53</v>
      </c>
      <c r="F2247" s="188">
        <v>0.53300000000000003</v>
      </c>
      <c r="G2247" s="188">
        <v>0.54900000000000004</v>
      </c>
      <c r="N2247" s="43"/>
    </row>
    <row r="2248" spans="1:14">
      <c r="A2248" s="43" t="s">
        <v>569</v>
      </c>
      <c r="B2248" s="188">
        <v>0.45</v>
      </c>
      <c r="C2248" s="188">
        <v>0.43099999999999999</v>
      </c>
      <c r="D2248" s="188">
        <v>0.39</v>
      </c>
      <c r="E2248" s="188">
        <v>0.374</v>
      </c>
      <c r="F2248" s="188">
        <v>0.37</v>
      </c>
      <c r="G2248" s="188">
        <v>0.38300000000000001</v>
      </c>
      <c r="N2248" s="43"/>
    </row>
    <row r="2249" spans="1:14">
      <c r="A2249" s="43" t="s">
        <v>570</v>
      </c>
      <c r="B2249" s="188">
        <v>0.46500000000000002</v>
      </c>
      <c r="C2249" s="188">
        <v>0.46500000000000002</v>
      </c>
      <c r="D2249" s="188">
        <v>0.38800000000000001</v>
      </c>
      <c r="E2249" s="188">
        <v>0.36699999999999999</v>
      </c>
      <c r="F2249" s="188">
        <v>0.39900000000000002</v>
      </c>
      <c r="G2249" s="188">
        <v>0.39900000000000002</v>
      </c>
      <c r="N2249" s="43"/>
    </row>
    <row r="2250" spans="1:14">
      <c r="A2250" s="43" t="s">
        <v>571</v>
      </c>
      <c r="B2250" s="188">
        <v>0.46500000000000002</v>
      </c>
      <c r="C2250" s="188">
        <v>0.46500000000000002</v>
      </c>
      <c r="D2250" s="188">
        <v>0.38800000000000001</v>
      </c>
      <c r="E2250" s="188">
        <v>0.36699999999999999</v>
      </c>
      <c r="F2250" s="188">
        <v>0.39900000000000002</v>
      </c>
      <c r="G2250" s="188">
        <v>0.39900000000000002</v>
      </c>
      <c r="N2250" s="43"/>
    </row>
    <row r="2251" spans="1:14">
      <c r="A2251" s="43" t="s">
        <v>572</v>
      </c>
      <c r="B2251" s="188">
        <v>2.5000000000000001E-2</v>
      </c>
      <c r="C2251" s="188">
        <v>5.0999999999999997E-2</v>
      </c>
      <c r="D2251" s="188">
        <v>8.3000000000000004E-2</v>
      </c>
      <c r="E2251" s="188">
        <v>0.14899999999999999</v>
      </c>
      <c r="F2251" s="188">
        <v>0.26100000000000001</v>
      </c>
      <c r="G2251" s="188">
        <v>0.35499999999999998</v>
      </c>
      <c r="N2251" s="43"/>
    </row>
    <row r="2252" spans="1:14">
      <c r="A2252" s="43" t="s">
        <v>398</v>
      </c>
      <c r="B2252" s="188">
        <v>0.90700000000000003</v>
      </c>
      <c r="C2252" s="188">
        <v>0.91900000000000004</v>
      </c>
      <c r="D2252" s="188">
        <v>0.92600000000000005</v>
      </c>
      <c r="E2252" s="188">
        <v>0.92300000000000004</v>
      </c>
      <c r="F2252" s="188">
        <v>0.92</v>
      </c>
      <c r="G2252" s="188">
        <v>0.91700000000000004</v>
      </c>
      <c r="N2252" s="43"/>
    </row>
    <row r="2253" spans="1:14">
      <c r="A2253" s="43" t="s">
        <v>399</v>
      </c>
      <c r="B2253" s="188">
        <v>0.71799999999999997</v>
      </c>
      <c r="C2253" s="188">
        <v>0.72699999999999998</v>
      </c>
      <c r="D2253" s="188">
        <v>0.73399999999999999</v>
      </c>
      <c r="E2253" s="188">
        <v>0.73199999999999998</v>
      </c>
      <c r="F2253" s="188">
        <v>0.72799999999999998</v>
      </c>
      <c r="G2253" s="188">
        <v>0.72099999999999997</v>
      </c>
      <c r="N2253" s="43"/>
    </row>
    <row r="2254" spans="1:14">
      <c r="A2254" s="43" t="s">
        <v>573</v>
      </c>
      <c r="B2254" s="188">
        <v>0.99299999999999999</v>
      </c>
      <c r="C2254" s="188">
        <v>0.99299999999999999</v>
      </c>
      <c r="D2254" s="188">
        <v>0.995</v>
      </c>
      <c r="E2254" s="188">
        <v>0.99299999999999999</v>
      </c>
      <c r="F2254" s="188">
        <v>0.99299999999999999</v>
      </c>
      <c r="G2254" s="188">
        <v>0.99299999999999999</v>
      </c>
      <c r="N2254" s="43"/>
    </row>
    <row r="2255" spans="1:14">
      <c r="A2255" s="43" t="s">
        <v>574</v>
      </c>
      <c r="B2255" s="188">
        <v>0.34399999999999997</v>
      </c>
      <c r="C2255" s="188">
        <v>0.48399999999999999</v>
      </c>
      <c r="D2255" s="188">
        <v>0.57199999999999995</v>
      </c>
      <c r="E2255" s="188">
        <v>0.58799999999999997</v>
      </c>
      <c r="F2255" s="188">
        <v>0.55700000000000005</v>
      </c>
      <c r="G2255" s="188">
        <v>0.56899999999999995</v>
      </c>
      <c r="N2255" s="43"/>
    </row>
    <row r="2256" spans="1:14">
      <c r="A2256" s="43" t="s">
        <v>575</v>
      </c>
      <c r="B2256" s="188">
        <v>0.50600000000000001</v>
      </c>
      <c r="C2256" s="188">
        <v>0.49299999999999999</v>
      </c>
      <c r="D2256" s="188">
        <v>0.49</v>
      </c>
      <c r="E2256" s="188">
        <v>0.47299999999999998</v>
      </c>
      <c r="F2256" s="188">
        <v>0.47399999999999998</v>
      </c>
      <c r="G2256" s="188">
        <v>0.46600000000000003</v>
      </c>
      <c r="N2256" s="43"/>
    </row>
    <row r="2257" spans="1:14">
      <c r="A2257" s="43" t="s">
        <v>576</v>
      </c>
      <c r="B2257" s="188">
        <v>0.31</v>
      </c>
      <c r="C2257" s="188">
        <v>0.3</v>
      </c>
      <c r="D2257" s="188">
        <v>0.28000000000000003</v>
      </c>
      <c r="E2257" s="188">
        <v>0.26300000000000001</v>
      </c>
      <c r="F2257" s="188">
        <v>0.25600000000000001</v>
      </c>
      <c r="G2257" s="188">
        <v>0.25900000000000001</v>
      </c>
      <c r="N2257" s="43"/>
    </row>
    <row r="2258" spans="1:14">
      <c r="A2258" s="43" t="s">
        <v>577</v>
      </c>
      <c r="B2258" s="188">
        <v>8.4000000000000005E-2</v>
      </c>
      <c r="C2258" s="188">
        <v>8.5999999999999993E-2</v>
      </c>
      <c r="D2258" s="188">
        <v>8.4000000000000005E-2</v>
      </c>
      <c r="E2258" s="188">
        <v>7.5999999999999998E-2</v>
      </c>
      <c r="F2258" s="188">
        <v>7.9000000000000001E-2</v>
      </c>
      <c r="G2258" s="188">
        <v>0.08</v>
      </c>
      <c r="N2258" s="43"/>
    </row>
    <row r="2259" spans="1:14">
      <c r="A2259" s="43" t="s">
        <v>621</v>
      </c>
      <c r="B2259" s="188" t="s">
        <v>143</v>
      </c>
      <c r="C2259" s="188" t="s">
        <v>144</v>
      </c>
      <c r="D2259" s="188" t="s">
        <v>144</v>
      </c>
      <c r="E2259" s="188" t="s">
        <v>144</v>
      </c>
      <c r="F2259" s="188" t="s">
        <v>144</v>
      </c>
      <c r="G2259" s="188" t="s">
        <v>144</v>
      </c>
      <c r="H2259" s="188" t="s">
        <v>225</v>
      </c>
      <c r="N2259" s="43"/>
    </row>
    <row r="2260" spans="1:14">
      <c r="A2260" s="43" t="s">
        <v>618</v>
      </c>
      <c r="B2260" s="188" t="s">
        <v>619</v>
      </c>
      <c r="K2260" s="188" t="s">
        <v>671</v>
      </c>
      <c r="N2260" s="43"/>
    </row>
    <row r="2261" spans="1:14">
      <c r="A2261" s="43" t="s">
        <v>526</v>
      </c>
      <c r="N2261" s="43"/>
    </row>
    <row r="2263" spans="1:14">
      <c r="A2263" s="43" t="s">
        <v>208</v>
      </c>
      <c r="N2263" s="43"/>
    </row>
    <row r="2264" spans="1:14">
      <c r="A2264" s="43" t="s">
        <v>621</v>
      </c>
      <c r="B2264" s="188" t="s">
        <v>143</v>
      </c>
      <c r="C2264" s="188" t="s">
        <v>144</v>
      </c>
      <c r="D2264" s="188" t="s">
        <v>144</v>
      </c>
      <c r="E2264" s="188" t="s">
        <v>144</v>
      </c>
      <c r="F2264" s="188" t="s">
        <v>144</v>
      </c>
      <c r="G2264" s="188" t="s">
        <v>144</v>
      </c>
      <c r="H2264" s="188" t="s">
        <v>225</v>
      </c>
      <c r="N2264" s="43"/>
    </row>
    <row r="2265" spans="1:14">
      <c r="A2265" s="43" t="s">
        <v>241</v>
      </c>
      <c r="D2265" s="188" t="s">
        <v>146</v>
      </c>
      <c r="E2265" s="188" t="s">
        <v>147</v>
      </c>
      <c r="N2265" s="43"/>
    </row>
    <row r="2266" spans="1:14">
      <c r="B2266" s="188" t="s">
        <v>143</v>
      </c>
      <c r="C2266" s="188" t="s">
        <v>144</v>
      </c>
      <c r="D2266" s="188" t="s">
        <v>144</v>
      </c>
      <c r="E2266" s="188" t="s">
        <v>144</v>
      </c>
      <c r="F2266" s="188" t="s">
        <v>144</v>
      </c>
      <c r="G2266" s="188" t="s">
        <v>144</v>
      </c>
    </row>
    <row r="2267" spans="1:14">
      <c r="B2267" s="188">
        <v>2015</v>
      </c>
      <c r="C2267" s="188">
        <v>2025</v>
      </c>
      <c r="D2267" s="188">
        <v>2035</v>
      </c>
      <c r="E2267" s="188">
        <v>2045</v>
      </c>
      <c r="F2267" s="188">
        <v>2055</v>
      </c>
      <c r="G2267" s="188">
        <v>2065</v>
      </c>
    </row>
    <row r="2268" spans="1:14">
      <c r="A2268" s="43" t="s">
        <v>622</v>
      </c>
      <c r="B2268" s="188" t="s">
        <v>143</v>
      </c>
      <c r="C2268" s="188" t="s">
        <v>148</v>
      </c>
      <c r="D2268" s="188" t="s">
        <v>148</v>
      </c>
      <c r="E2268" s="188" t="s">
        <v>148</v>
      </c>
      <c r="F2268" s="188" t="s">
        <v>148</v>
      </c>
      <c r="G2268" s="188" t="s">
        <v>148</v>
      </c>
      <c r="N2268" s="43"/>
    </row>
    <row r="2269" spans="1:14">
      <c r="A2269" s="43" t="s">
        <v>557</v>
      </c>
      <c r="B2269" s="188">
        <v>0.998</v>
      </c>
      <c r="C2269" s="188">
        <v>0.998</v>
      </c>
      <c r="D2269" s="188">
        <v>0.998</v>
      </c>
      <c r="E2269" s="188">
        <v>0.998</v>
      </c>
      <c r="F2269" s="188">
        <v>0.998</v>
      </c>
      <c r="G2269" s="188">
        <v>0.998</v>
      </c>
      <c r="N2269" s="43"/>
    </row>
    <row r="2270" spans="1:14">
      <c r="A2270" s="43" t="s">
        <v>558</v>
      </c>
      <c r="B2270" s="188">
        <v>0.80300000000000005</v>
      </c>
      <c r="C2270" s="188">
        <v>0.83899999999999997</v>
      </c>
      <c r="D2270" s="188">
        <v>0.871</v>
      </c>
      <c r="E2270" s="188">
        <v>0.88600000000000001</v>
      </c>
      <c r="F2270" s="188">
        <v>0.88400000000000001</v>
      </c>
      <c r="G2270" s="188">
        <v>0.89500000000000002</v>
      </c>
      <c r="N2270" s="43"/>
    </row>
    <row r="2271" spans="1:14">
      <c r="A2271" s="43" t="s">
        <v>559</v>
      </c>
      <c r="B2271" s="188">
        <v>6.0000000000000001E-3</v>
      </c>
      <c r="C2271" s="188">
        <v>4.0000000000000001E-3</v>
      </c>
      <c r="D2271" s="188">
        <v>4.0000000000000001E-3</v>
      </c>
      <c r="E2271" s="188">
        <v>2E-3</v>
      </c>
      <c r="F2271" s="188">
        <v>2E-3</v>
      </c>
      <c r="G2271" s="188">
        <v>2E-3</v>
      </c>
      <c r="N2271" s="43"/>
    </row>
    <row r="2272" spans="1:14">
      <c r="A2272" s="43" t="s">
        <v>560</v>
      </c>
      <c r="B2272" s="188">
        <v>0.98199999999999998</v>
      </c>
      <c r="C2272" s="188">
        <v>0.98599999999999999</v>
      </c>
      <c r="D2272" s="188">
        <v>0.98599999999999999</v>
      </c>
      <c r="E2272" s="188">
        <v>0.98299999999999998</v>
      </c>
      <c r="F2272" s="188">
        <v>0.98099999999999998</v>
      </c>
      <c r="G2272" s="188">
        <v>0.98</v>
      </c>
      <c r="N2272" s="43"/>
    </row>
    <row r="2273" spans="1:14">
      <c r="A2273" s="43" t="s">
        <v>561</v>
      </c>
      <c r="B2273" s="188">
        <v>0.54900000000000004</v>
      </c>
      <c r="C2273" s="188">
        <v>0.54400000000000004</v>
      </c>
      <c r="D2273" s="188">
        <v>0.47899999999999998</v>
      </c>
      <c r="E2273" s="188">
        <v>0.40200000000000002</v>
      </c>
      <c r="F2273" s="188">
        <v>0.29899999999999999</v>
      </c>
      <c r="G2273" s="188">
        <v>0.23499999999999999</v>
      </c>
      <c r="N2273" s="43"/>
    </row>
    <row r="2274" spans="1:14">
      <c r="A2274" s="43" t="s">
        <v>562</v>
      </c>
      <c r="B2274" s="188">
        <v>0.57199999999999995</v>
      </c>
      <c r="C2274" s="188">
        <v>0.53300000000000003</v>
      </c>
      <c r="D2274" s="188">
        <v>0.48399999999999999</v>
      </c>
      <c r="E2274" s="188">
        <v>0.44800000000000001</v>
      </c>
      <c r="F2274" s="188">
        <v>0.46400000000000002</v>
      </c>
      <c r="G2274" s="188">
        <v>0.45</v>
      </c>
      <c r="N2274" s="43"/>
    </row>
    <row r="2275" spans="1:14">
      <c r="A2275" s="43" t="s">
        <v>563</v>
      </c>
      <c r="B2275" s="188">
        <v>0.88400000000000001</v>
      </c>
      <c r="C2275" s="188">
        <v>0.88600000000000001</v>
      </c>
      <c r="D2275" s="188">
        <v>0.872</v>
      </c>
      <c r="E2275" s="188">
        <v>0.85199999999999998</v>
      </c>
      <c r="F2275" s="188">
        <v>0.83699999999999997</v>
      </c>
      <c r="G2275" s="188">
        <v>0.82699999999999996</v>
      </c>
      <c r="N2275" s="43"/>
    </row>
    <row r="2276" spans="1:14">
      <c r="A2276" s="43" t="s">
        <v>564</v>
      </c>
      <c r="B2276" s="188">
        <v>8.3000000000000004E-2</v>
      </c>
      <c r="C2276" s="188">
        <v>8.1000000000000003E-2</v>
      </c>
      <c r="D2276" s="188">
        <v>8.3000000000000004E-2</v>
      </c>
      <c r="E2276" s="188">
        <v>7.6999999999999999E-2</v>
      </c>
      <c r="F2276" s="188">
        <v>7.9000000000000001E-2</v>
      </c>
      <c r="G2276" s="188">
        <v>7.5999999999999998E-2</v>
      </c>
      <c r="N2276" s="43"/>
    </row>
    <row r="2277" spans="1:14">
      <c r="A2277" s="43" t="s">
        <v>565</v>
      </c>
      <c r="B2277" s="188">
        <v>0.13200000000000001</v>
      </c>
      <c r="C2277" s="188">
        <v>0.13300000000000001</v>
      </c>
      <c r="D2277" s="188">
        <v>0.14099999999999999</v>
      </c>
      <c r="E2277" s="188">
        <v>0.14899999999999999</v>
      </c>
      <c r="F2277" s="188">
        <v>0.158</v>
      </c>
      <c r="G2277" s="188">
        <v>0.16</v>
      </c>
      <c r="N2277" s="43"/>
    </row>
    <row r="2278" spans="1:14">
      <c r="A2278" s="43" t="s">
        <v>394</v>
      </c>
      <c r="B2278" s="188">
        <v>0.73099999999999998</v>
      </c>
      <c r="C2278" s="188">
        <v>0.77800000000000002</v>
      </c>
      <c r="D2278" s="188">
        <v>0.82499999999999996</v>
      </c>
      <c r="E2278" s="188">
        <v>0.84899999999999998</v>
      </c>
      <c r="F2278" s="188">
        <v>0.84699999999999998</v>
      </c>
      <c r="G2278" s="188">
        <v>0.86499999999999999</v>
      </c>
      <c r="N2278" s="43"/>
    </row>
    <row r="2279" spans="1:14">
      <c r="A2279" s="43" t="s">
        <v>395</v>
      </c>
      <c r="B2279" s="188">
        <v>0.42299999999999999</v>
      </c>
      <c r="C2279" s="188">
        <v>0.44500000000000001</v>
      </c>
      <c r="D2279" s="188">
        <v>0.44400000000000001</v>
      </c>
      <c r="E2279" s="188">
        <v>0.42499999999999999</v>
      </c>
      <c r="F2279" s="188">
        <v>0.42399999999999999</v>
      </c>
      <c r="G2279" s="188">
        <v>0.42599999999999999</v>
      </c>
      <c r="N2279" s="43"/>
    </row>
    <row r="2280" spans="1:14">
      <c r="A2280" s="43" t="s">
        <v>396</v>
      </c>
      <c r="B2280" s="188">
        <v>0.46700000000000003</v>
      </c>
      <c r="C2280" s="188">
        <v>0.432</v>
      </c>
      <c r="D2280" s="188">
        <v>0.39300000000000002</v>
      </c>
      <c r="E2280" s="188">
        <v>0.36699999999999999</v>
      </c>
      <c r="F2280" s="188">
        <v>0.377</v>
      </c>
      <c r="G2280" s="188">
        <v>0.36299999999999999</v>
      </c>
      <c r="N2280" s="43"/>
    </row>
    <row r="2281" spans="1:14">
      <c r="A2281" s="43" t="s">
        <v>397</v>
      </c>
      <c r="B2281" s="188">
        <v>0.309</v>
      </c>
      <c r="C2281" s="188">
        <v>0.26500000000000001</v>
      </c>
      <c r="D2281" s="188">
        <v>0.23</v>
      </c>
      <c r="E2281" s="188">
        <v>0.21099999999999999</v>
      </c>
      <c r="F2281" s="188">
        <v>0.224</v>
      </c>
      <c r="G2281" s="188">
        <v>0.218</v>
      </c>
      <c r="N2281" s="43"/>
    </row>
    <row r="2282" spans="1:14">
      <c r="A2282" s="43" t="s">
        <v>566</v>
      </c>
      <c r="B2282" s="188">
        <v>1</v>
      </c>
      <c r="C2282" s="188">
        <v>1</v>
      </c>
      <c r="D2282" s="188">
        <v>1</v>
      </c>
      <c r="E2282" s="188">
        <v>1</v>
      </c>
      <c r="F2282" s="188">
        <v>1</v>
      </c>
      <c r="G2282" s="188">
        <v>1</v>
      </c>
      <c r="N2282" s="43"/>
    </row>
    <row r="2283" spans="1:14">
      <c r="A2283" s="43" t="s">
        <v>567</v>
      </c>
      <c r="B2283" s="188">
        <v>1</v>
      </c>
      <c r="C2283" s="188">
        <v>1</v>
      </c>
      <c r="D2283" s="188">
        <v>1</v>
      </c>
      <c r="E2283" s="188">
        <v>1</v>
      </c>
      <c r="F2283" s="188">
        <v>1</v>
      </c>
      <c r="G2283" s="188">
        <v>1</v>
      </c>
      <c r="N2283" s="43"/>
    </row>
    <row r="2284" spans="1:14">
      <c r="A2284" s="43" t="s">
        <v>568</v>
      </c>
      <c r="B2284" s="188">
        <v>0.72199999999999998</v>
      </c>
      <c r="C2284" s="188">
        <v>0.72599999999999998</v>
      </c>
      <c r="D2284" s="188">
        <v>0.70699999999999996</v>
      </c>
      <c r="E2284" s="188">
        <v>0.68500000000000005</v>
      </c>
      <c r="F2284" s="188">
        <v>0.67900000000000005</v>
      </c>
      <c r="G2284" s="188">
        <v>0.67200000000000004</v>
      </c>
      <c r="N2284" s="43"/>
    </row>
    <row r="2285" spans="1:14">
      <c r="A2285" s="43" t="s">
        <v>569</v>
      </c>
      <c r="B2285" s="188">
        <v>0.57199999999999995</v>
      </c>
      <c r="C2285" s="188">
        <v>0.55600000000000005</v>
      </c>
      <c r="D2285" s="188">
        <v>0.52200000000000002</v>
      </c>
      <c r="E2285" s="188">
        <v>0.48899999999999999</v>
      </c>
      <c r="F2285" s="188">
        <v>0.47899999999999998</v>
      </c>
      <c r="G2285" s="188">
        <v>0.47</v>
      </c>
      <c r="N2285" s="43"/>
    </row>
    <row r="2286" spans="1:14">
      <c r="A2286" s="43" t="s">
        <v>570</v>
      </c>
      <c r="B2286" s="188">
        <v>0.52300000000000002</v>
      </c>
      <c r="C2286" s="188">
        <v>0.499</v>
      </c>
      <c r="D2286" s="188">
        <v>0.46600000000000003</v>
      </c>
      <c r="E2286" s="188">
        <v>0.437</v>
      </c>
      <c r="F2286" s="188">
        <v>0.45400000000000001</v>
      </c>
      <c r="G2286" s="188">
        <v>0.44</v>
      </c>
      <c r="N2286" s="43"/>
    </row>
    <row r="2287" spans="1:14">
      <c r="A2287" s="43" t="s">
        <v>571</v>
      </c>
      <c r="B2287" s="188">
        <v>0.52300000000000002</v>
      </c>
      <c r="C2287" s="188">
        <v>0.499</v>
      </c>
      <c r="D2287" s="188">
        <v>0.46600000000000003</v>
      </c>
      <c r="E2287" s="188">
        <v>0.437</v>
      </c>
      <c r="F2287" s="188">
        <v>0.45400000000000001</v>
      </c>
      <c r="G2287" s="188">
        <v>0.44</v>
      </c>
      <c r="N2287" s="43"/>
    </row>
    <row r="2288" spans="1:14">
      <c r="A2288" s="43" t="s">
        <v>572</v>
      </c>
      <c r="B2288" s="188">
        <v>0.06</v>
      </c>
      <c r="C2288" s="188">
        <v>0.109</v>
      </c>
      <c r="D2288" s="188">
        <v>0.17299999999999999</v>
      </c>
      <c r="E2288" s="188">
        <v>0.26500000000000001</v>
      </c>
      <c r="F2288" s="188">
        <v>0.38900000000000001</v>
      </c>
      <c r="G2288" s="188">
        <v>0.48599999999999999</v>
      </c>
      <c r="N2288" s="43"/>
    </row>
    <row r="2289" spans="1:14">
      <c r="A2289" s="43" t="s">
        <v>398</v>
      </c>
      <c r="B2289" s="188">
        <v>0.88900000000000001</v>
      </c>
      <c r="C2289" s="188">
        <v>0.90200000000000002</v>
      </c>
      <c r="D2289" s="188">
        <v>0.91300000000000003</v>
      </c>
      <c r="E2289" s="188">
        <v>0.91600000000000004</v>
      </c>
      <c r="F2289" s="188">
        <v>0.91</v>
      </c>
      <c r="G2289" s="188">
        <v>0.90900000000000003</v>
      </c>
      <c r="N2289" s="43"/>
    </row>
    <row r="2290" spans="1:14">
      <c r="A2290" s="43" t="s">
        <v>399</v>
      </c>
      <c r="B2290" s="188">
        <v>0.69799999999999995</v>
      </c>
      <c r="C2290" s="188">
        <v>0.71499999999999997</v>
      </c>
      <c r="D2290" s="188">
        <v>0.72599999999999998</v>
      </c>
      <c r="E2290" s="188">
        <v>0.72299999999999998</v>
      </c>
      <c r="F2290" s="188">
        <v>0.71899999999999997</v>
      </c>
      <c r="G2290" s="188">
        <v>0.71799999999999997</v>
      </c>
      <c r="N2290" s="43"/>
    </row>
    <row r="2291" spans="1:14">
      <c r="A2291" s="43" t="s">
        <v>573</v>
      </c>
      <c r="B2291" s="188">
        <v>0.995</v>
      </c>
      <c r="C2291" s="188">
        <v>0.995</v>
      </c>
      <c r="D2291" s="188">
        <v>0.99399999999999999</v>
      </c>
      <c r="E2291" s="188">
        <v>0.99399999999999999</v>
      </c>
      <c r="F2291" s="188">
        <v>0.99399999999999999</v>
      </c>
      <c r="G2291" s="188">
        <v>0.99399999999999999</v>
      </c>
      <c r="N2291" s="43"/>
    </row>
    <row r="2292" spans="1:14">
      <c r="A2292" s="43" t="s">
        <v>574</v>
      </c>
      <c r="B2292" s="188">
        <v>0.40300000000000002</v>
      </c>
      <c r="C2292" s="188">
        <v>0.54700000000000004</v>
      </c>
      <c r="D2292" s="188">
        <v>0.59399999999999997</v>
      </c>
      <c r="E2292" s="188">
        <v>0.61899999999999999</v>
      </c>
      <c r="F2292" s="188">
        <v>0.60099999999999998</v>
      </c>
      <c r="G2292" s="188">
        <v>0.621</v>
      </c>
      <c r="N2292" s="43"/>
    </row>
    <row r="2293" spans="1:14">
      <c r="A2293" s="43" t="s">
        <v>575</v>
      </c>
      <c r="B2293" s="188">
        <v>0.56699999999999995</v>
      </c>
      <c r="C2293" s="188">
        <v>0.55000000000000004</v>
      </c>
      <c r="D2293" s="188">
        <v>0.54600000000000004</v>
      </c>
      <c r="E2293" s="188">
        <v>0.53700000000000003</v>
      </c>
      <c r="F2293" s="188">
        <v>0.52700000000000002</v>
      </c>
      <c r="G2293" s="188">
        <v>0.53200000000000003</v>
      </c>
      <c r="N2293" s="43"/>
    </row>
    <row r="2294" spans="1:14">
      <c r="A2294" s="43" t="s">
        <v>576</v>
      </c>
      <c r="B2294" s="188">
        <v>0.42299999999999999</v>
      </c>
      <c r="C2294" s="188">
        <v>0.40300000000000002</v>
      </c>
      <c r="D2294" s="188">
        <v>0.38500000000000001</v>
      </c>
      <c r="E2294" s="188">
        <v>0.36399999999999999</v>
      </c>
      <c r="F2294" s="188">
        <v>0.35199999999999998</v>
      </c>
      <c r="G2294" s="188">
        <v>0.34599999999999997</v>
      </c>
      <c r="N2294" s="43"/>
    </row>
    <row r="2295" spans="1:14">
      <c r="A2295" s="43" t="s">
        <v>577</v>
      </c>
      <c r="B2295" s="188">
        <v>0.121</v>
      </c>
      <c r="C2295" s="188">
        <v>0.114</v>
      </c>
      <c r="D2295" s="188">
        <v>0.105</v>
      </c>
      <c r="E2295" s="188">
        <v>0.107</v>
      </c>
      <c r="F2295" s="188">
        <v>0.104</v>
      </c>
      <c r="G2295" s="188">
        <v>9.8000000000000004E-2</v>
      </c>
      <c r="N2295" s="43"/>
    </row>
    <row r="2296" spans="1:14">
      <c r="A2296" s="43" t="s">
        <v>621</v>
      </c>
      <c r="B2296" s="188" t="s">
        <v>143</v>
      </c>
      <c r="C2296" s="188" t="s">
        <v>144</v>
      </c>
      <c r="D2296" s="188" t="s">
        <v>144</v>
      </c>
      <c r="E2296" s="188" t="s">
        <v>144</v>
      </c>
      <c r="F2296" s="188" t="s">
        <v>144</v>
      </c>
      <c r="G2296" s="188" t="s">
        <v>144</v>
      </c>
      <c r="H2296" s="188" t="s">
        <v>225</v>
      </c>
      <c r="N2296" s="43"/>
    </row>
    <row r="2297" spans="1:14">
      <c r="A2297" s="43" t="s">
        <v>618</v>
      </c>
      <c r="B2297" s="188" t="s">
        <v>619</v>
      </c>
      <c r="K2297" s="188" t="s">
        <v>672</v>
      </c>
      <c r="N2297" s="43"/>
    </row>
    <row r="2298" spans="1:14">
      <c r="A2298" s="43" t="s">
        <v>526</v>
      </c>
      <c r="N2298" s="43"/>
    </row>
    <row r="2300" spans="1:14">
      <c r="A2300" s="43" t="s">
        <v>0</v>
      </c>
      <c r="N2300" s="43"/>
    </row>
    <row r="2301" spans="1:14">
      <c r="A2301" s="43" t="s">
        <v>621</v>
      </c>
      <c r="B2301" s="188" t="s">
        <v>143</v>
      </c>
      <c r="C2301" s="188" t="s">
        <v>144</v>
      </c>
      <c r="D2301" s="188" t="s">
        <v>144</v>
      </c>
      <c r="E2301" s="188" t="s">
        <v>144</v>
      </c>
      <c r="F2301" s="188" t="s">
        <v>144</v>
      </c>
      <c r="G2301" s="188" t="s">
        <v>144</v>
      </c>
      <c r="H2301" s="188" t="s">
        <v>225</v>
      </c>
      <c r="N2301" s="43"/>
    </row>
    <row r="2302" spans="1:14">
      <c r="A2302" s="43" t="s">
        <v>242</v>
      </c>
      <c r="D2302" s="188" t="s">
        <v>146</v>
      </c>
      <c r="E2302" s="188" t="s">
        <v>147</v>
      </c>
      <c r="N2302" s="43"/>
    </row>
    <row r="2303" spans="1:14">
      <c r="B2303" s="188" t="s">
        <v>143</v>
      </c>
      <c r="C2303" s="188" t="s">
        <v>144</v>
      </c>
      <c r="D2303" s="188" t="s">
        <v>144</v>
      </c>
      <c r="E2303" s="188" t="s">
        <v>144</v>
      </c>
      <c r="F2303" s="188" t="s">
        <v>144</v>
      </c>
      <c r="G2303" s="188" t="s">
        <v>144</v>
      </c>
    </row>
    <row r="2304" spans="1:14">
      <c r="B2304" s="188">
        <v>2015</v>
      </c>
      <c r="C2304" s="188">
        <v>2025</v>
      </c>
      <c r="D2304" s="188">
        <v>2035</v>
      </c>
      <c r="E2304" s="188">
        <v>2045</v>
      </c>
      <c r="F2304" s="188">
        <v>2055</v>
      </c>
      <c r="G2304" s="188">
        <v>2065</v>
      </c>
    </row>
    <row r="2305" spans="1:14">
      <c r="A2305" s="43" t="s">
        <v>622</v>
      </c>
      <c r="B2305" s="188" t="s">
        <v>143</v>
      </c>
      <c r="C2305" s="188" t="s">
        <v>148</v>
      </c>
      <c r="D2305" s="188" t="s">
        <v>148</v>
      </c>
      <c r="E2305" s="188" t="s">
        <v>148</v>
      </c>
      <c r="F2305" s="188" t="s">
        <v>148</v>
      </c>
      <c r="G2305" s="188" t="s">
        <v>148</v>
      </c>
      <c r="N2305" s="43"/>
    </row>
    <row r="2306" spans="1:14">
      <c r="A2306" s="43" t="s">
        <v>557</v>
      </c>
      <c r="B2306" s="188">
        <v>0.99</v>
      </c>
      <c r="C2306" s="188">
        <v>0.99</v>
      </c>
      <c r="D2306" s="188">
        <v>0.99099999999999999</v>
      </c>
      <c r="E2306" s="188">
        <v>0.99099999999999999</v>
      </c>
      <c r="F2306" s="188">
        <v>0.99099999999999999</v>
      </c>
      <c r="G2306" s="188">
        <v>0.99199999999999999</v>
      </c>
      <c r="N2306" s="43"/>
    </row>
    <row r="2307" spans="1:14">
      <c r="A2307" s="43" t="s">
        <v>558</v>
      </c>
      <c r="B2307" s="188">
        <v>0.83899999999999997</v>
      </c>
      <c r="C2307" s="188">
        <v>0.85499999999999998</v>
      </c>
      <c r="D2307" s="188">
        <v>0.872</v>
      </c>
      <c r="E2307" s="188">
        <v>0.871</v>
      </c>
      <c r="F2307" s="188">
        <v>0.871</v>
      </c>
      <c r="G2307" s="188">
        <v>0.874</v>
      </c>
      <c r="N2307" s="43"/>
    </row>
    <row r="2308" spans="1:14">
      <c r="A2308" s="43" t="s">
        <v>559</v>
      </c>
      <c r="B2308" s="188">
        <v>3.4000000000000002E-2</v>
      </c>
      <c r="C2308" s="188">
        <v>2.7E-2</v>
      </c>
      <c r="D2308" s="188">
        <v>2.1999999999999999E-2</v>
      </c>
      <c r="E2308" s="188">
        <v>1.7999999999999999E-2</v>
      </c>
      <c r="F2308" s="188">
        <v>1.4E-2</v>
      </c>
      <c r="G2308" s="188">
        <v>1.0999999999999999E-2</v>
      </c>
      <c r="N2308" s="43"/>
    </row>
    <row r="2309" spans="1:14">
      <c r="A2309" s="43" t="s">
        <v>560</v>
      </c>
      <c r="B2309" s="188">
        <v>0.93</v>
      </c>
      <c r="C2309" s="188">
        <v>0.93899999999999995</v>
      </c>
      <c r="D2309" s="188">
        <v>0.94099999999999995</v>
      </c>
      <c r="E2309" s="188">
        <v>0.93799999999999994</v>
      </c>
      <c r="F2309" s="188">
        <v>0.94</v>
      </c>
      <c r="G2309" s="188">
        <v>0.94199999999999995</v>
      </c>
      <c r="N2309" s="43"/>
    </row>
    <row r="2310" spans="1:14">
      <c r="A2310" s="43" t="s">
        <v>561</v>
      </c>
      <c r="B2310" s="188">
        <v>0.48099999999999998</v>
      </c>
      <c r="C2310" s="188">
        <v>0.45500000000000002</v>
      </c>
      <c r="D2310" s="188">
        <v>0.40500000000000003</v>
      </c>
      <c r="E2310" s="188">
        <v>0.33300000000000002</v>
      </c>
      <c r="F2310" s="188">
        <v>0.248</v>
      </c>
      <c r="G2310" s="188">
        <v>0.19700000000000001</v>
      </c>
      <c r="N2310" s="43"/>
    </row>
    <row r="2311" spans="1:14">
      <c r="A2311" s="43" t="s">
        <v>562</v>
      </c>
      <c r="B2311" s="188">
        <v>0.41299999999999998</v>
      </c>
      <c r="C2311" s="188">
        <v>0.43</v>
      </c>
      <c r="D2311" s="188">
        <v>0.39200000000000002</v>
      </c>
      <c r="E2311" s="188">
        <v>0.374</v>
      </c>
      <c r="F2311" s="188">
        <v>0.39500000000000002</v>
      </c>
      <c r="G2311" s="188">
        <v>0.39100000000000001</v>
      </c>
      <c r="N2311" s="43"/>
    </row>
    <row r="2312" spans="1:14">
      <c r="A2312" s="43" t="s">
        <v>563</v>
      </c>
      <c r="B2312" s="188">
        <v>0.79800000000000004</v>
      </c>
      <c r="C2312" s="188">
        <v>0.79500000000000004</v>
      </c>
      <c r="D2312" s="188">
        <v>0.78500000000000003</v>
      </c>
      <c r="E2312" s="188">
        <v>0.76200000000000001</v>
      </c>
      <c r="F2312" s="188">
        <v>0.747</v>
      </c>
      <c r="G2312" s="188">
        <v>0.73899999999999999</v>
      </c>
      <c r="N2312" s="43"/>
    </row>
    <row r="2313" spans="1:14">
      <c r="A2313" s="43" t="s">
        <v>564</v>
      </c>
      <c r="B2313" s="188">
        <v>9.2999999999999999E-2</v>
      </c>
      <c r="C2313" s="188">
        <v>9.1999999999999998E-2</v>
      </c>
      <c r="D2313" s="188">
        <v>8.5000000000000006E-2</v>
      </c>
      <c r="E2313" s="188">
        <v>8.4000000000000005E-2</v>
      </c>
      <c r="F2313" s="188">
        <v>8.8999999999999996E-2</v>
      </c>
      <c r="G2313" s="188">
        <v>8.7999999999999995E-2</v>
      </c>
      <c r="N2313" s="43"/>
    </row>
    <row r="2314" spans="1:14">
      <c r="A2314" s="43" t="s">
        <v>565</v>
      </c>
      <c r="B2314" s="188">
        <v>0.16400000000000001</v>
      </c>
      <c r="C2314" s="188">
        <v>0.16800000000000001</v>
      </c>
      <c r="D2314" s="188">
        <v>0.17</v>
      </c>
      <c r="E2314" s="188">
        <v>0.17799999999999999</v>
      </c>
      <c r="F2314" s="188">
        <v>0.183</v>
      </c>
      <c r="G2314" s="188">
        <v>0.184</v>
      </c>
      <c r="N2314" s="43"/>
    </row>
    <row r="2315" spans="1:14">
      <c r="A2315" s="43" t="s">
        <v>394</v>
      </c>
      <c r="B2315" s="188">
        <v>0.79500000000000004</v>
      </c>
      <c r="C2315" s="188">
        <v>0.81200000000000006</v>
      </c>
      <c r="D2315" s="188">
        <v>0.84</v>
      </c>
      <c r="E2315" s="188">
        <v>0.84399999999999997</v>
      </c>
      <c r="F2315" s="188">
        <v>0.84199999999999997</v>
      </c>
      <c r="G2315" s="188">
        <v>0.84899999999999998</v>
      </c>
      <c r="N2315" s="43"/>
    </row>
    <row r="2316" spans="1:14">
      <c r="A2316" s="43" t="s">
        <v>395</v>
      </c>
      <c r="B2316" s="188">
        <v>0.39500000000000002</v>
      </c>
      <c r="C2316" s="188">
        <v>0.41199999999999998</v>
      </c>
      <c r="D2316" s="188">
        <v>0.41499999999999998</v>
      </c>
      <c r="E2316" s="188">
        <v>0.39500000000000002</v>
      </c>
      <c r="F2316" s="188">
        <v>0.39600000000000002</v>
      </c>
      <c r="G2316" s="188">
        <v>0.40200000000000002</v>
      </c>
      <c r="N2316" s="43"/>
    </row>
    <row r="2317" spans="1:14">
      <c r="A2317" s="43" t="s">
        <v>396</v>
      </c>
      <c r="B2317" s="188">
        <v>0.30599999999999999</v>
      </c>
      <c r="C2317" s="188">
        <v>0.31900000000000001</v>
      </c>
      <c r="D2317" s="188">
        <v>0.29199999999999998</v>
      </c>
      <c r="E2317" s="188">
        <v>0.28199999999999997</v>
      </c>
      <c r="F2317" s="188">
        <v>0.29899999999999999</v>
      </c>
      <c r="G2317" s="188">
        <v>0.29599999999999999</v>
      </c>
      <c r="N2317" s="43"/>
    </row>
    <row r="2318" spans="1:14">
      <c r="A2318" s="43" t="s">
        <v>397</v>
      </c>
      <c r="B2318" s="188">
        <v>0.22700000000000001</v>
      </c>
      <c r="C2318" s="188">
        <v>0.22700000000000001</v>
      </c>
      <c r="D2318" s="188">
        <v>0.19900000000000001</v>
      </c>
      <c r="E2318" s="188">
        <v>0.188</v>
      </c>
      <c r="F2318" s="188">
        <v>0.20200000000000001</v>
      </c>
      <c r="G2318" s="188">
        <v>0.19900000000000001</v>
      </c>
      <c r="N2318" s="43"/>
    </row>
    <row r="2319" spans="1:14">
      <c r="A2319" s="43" t="s">
        <v>566</v>
      </c>
      <c r="B2319" s="188">
        <v>1</v>
      </c>
      <c r="C2319" s="188">
        <v>1</v>
      </c>
      <c r="D2319" s="188">
        <v>1</v>
      </c>
      <c r="E2319" s="188">
        <v>1</v>
      </c>
      <c r="F2319" s="188">
        <v>1</v>
      </c>
      <c r="G2319" s="188">
        <v>1</v>
      </c>
      <c r="N2319" s="43"/>
    </row>
    <row r="2320" spans="1:14">
      <c r="A2320" s="43" t="s">
        <v>567</v>
      </c>
      <c r="B2320" s="188">
        <v>1</v>
      </c>
      <c r="C2320" s="188">
        <v>1</v>
      </c>
      <c r="D2320" s="188">
        <v>1</v>
      </c>
      <c r="E2320" s="188">
        <v>0.999</v>
      </c>
      <c r="F2320" s="188">
        <v>0.999</v>
      </c>
      <c r="G2320" s="188">
        <v>1</v>
      </c>
      <c r="N2320" s="43"/>
    </row>
    <row r="2321" spans="1:14">
      <c r="A2321" s="43" t="s">
        <v>568</v>
      </c>
      <c r="B2321" s="188">
        <v>0.5</v>
      </c>
      <c r="C2321" s="188">
        <v>0.53</v>
      </c>
      <c r="D2321" s="188">
        <v>0.51800000000000002</v>
      </c>
      <c r="E2321" s="188">
        <v>0.51300000000000001</v>
      </c>
      <c r="F2321" s="188">
        <v>0.52500000000000002</v>
      </c>
      <c r="G2321" s="188">
        <v>0.53800000000000003</v>
      </c>
      <c r="N2321" s="43"/>
    </row>
    <row r="2322" spans="1:14">
      <c r="A2322" s="43" t="s">
        <v>569</v>
      </c>
      <c r="B2322" s="188">
        <v>0.39300000000000002</v>
      </c>
      <c r="C2322" s="188">
        <v>0.39700000000000002</v>
      </c>
      <c r="D2322" s="188">
        <v>0.38</v>
      </c>
      <c r="E2322" s="188">
        <v>0.36699999999999999</v>
      </c>
      <c r="F2322" s="188">
        <v>0.371</v>
      </c>
      <c r="G2322" s="188">
        <v>0.377</v>
      </c>
      <c r="N2322" s="43"/>
    </row>
    <row r="2323" spans="1:14">
      <c r="A2323" s="43" t="s">
        <v>570</v>
      </c>
      <c r="B2323" s="188">
        <v>0.38500000000000001</v>
      </c>
      <c r="C2323" s="188">
        <v>0.40500000000000003</v>
      </c>
      <c r="D2323" s="188">
        <v>0.372</v>
      </c>
      <c r="E2323" s="188">
        <v>0.35599999999999998</v>
      </c>
      <c r="F2323" s="188">
        <v>0.379</v>
      </c>
      <c r="G2323" s="188">
        <v>0.375</v>
      </c>
      <c r="N2323" s="43"/>
    </row>
    <row r="2324" spans="1:14">
      <c r="A2324" s="43" t="s">
        <v>571</v>
      </c>
      <c r="B2324" s="188">
        <v>0.38500000000000001</v>
      </c>
      <c r="C2324" s="188">
        <v>0.40500000000000003</v>
      </c>
      <c r="D2324" s="188">
        <v>0.372</v>
      </c>
      <c r="E2324" s="188">
        <v>0.35599999999999998</v>
      </c>
      <c r="F2324" s="188">
        <v>0.379</v>
      </c>
      <c r="G2324" s="188">
        <v>0.375</v>
      </c>
      <c r="N2324" s="43"/>
    </row>
    <row r="2325" spans="1:14">
      <c r="A2325" s="43" t="s">
        <v>572</v>
      </c>
      <c r="B2325" s="188">
        <v>2.4E-2</v>
      </c>
      <c r="C2325" s="188">
        <v>5.0999999999999997E-2</v>
      </c>
      <c r="D2325" s="188">
        <v>9.2999999999999999E-2</v>
      </c>
      <c r="E2325" s="188">
        <v>0.16300000000000001</v>
      </c>
      <c r="F2325" s="188">
        <v>0.26600000000000001</v>
      </c>
      <c r="G2325" s="188">
        <v>0.36</v>
      </c>
      <c r="N2325" s="43"/>
    </row>
    <row r="2326" spans="1:14">
      <c r="A2326" s="43" t="s">
        <v>398</v>
      </c>
      <c r="B2326" s="188">
        <v>0.91900000000000004</v>
      </c>
      <c r="C2326" s="188">
        <v>0.92200000000000004</v>
      </c>
      <c r="D2326" s="188">
        <v>0.92700000000000005</v>
      </c>
      <c r="E2326" s="188">
        <v>0.92700000000000005</v>
      </c>
      <c r="F2326" s="188">
        <v>0.92300000000000004</v>
      </c>
      <c r="G2326" s="188">
        <v>0.92200000000000004</v>
      </c>
      <c r="N2326" s="43"/>
    </row>
    <row r="2327" spans="1:14">
      <c r="A2327" s="43" t="s">
        <v>399</v>
      </c>
      <c r="B2327" s="188">
        <v>0.72599999999999998</v>
      </c>
      <c r="C2327" s="188">
        <v>0.73</v>
      </c>
      <c r="D2327" s="188">
        <v>0.73499999999999999</v>
      </c>
      <c r="E2327" s="188">
        <v>0.73199999999999998</v>
      </c>
      <c r="F2327" s="188">
        <v>0.72899999999999998</v>
      </c>
      <c r="G2327" s="188">
        <v>0.72899999999999998</v>
      </c>
      <c r="N2327" s="43"/>
    </row>
    <row r="2328" spans="1:14">
      <c r="A2328" s="43" t="s">
        <v>573</v>
      </c>
      <c r="B2328" s="188">
        <v>0.98399999999999999</v>
      </c>
      <c r="C2328" s="188">
        <v>0.98399999999999999</v>
      </c>
      <c r="D2328" s="188">
        <v>0.98299999999999998</v>
      </c>
      <c r="E2328" s="188">
        <v>0.98099999999999998</v>
      </c>
      <c r="F2328" s="188">
        <v>0.98199999999999998</v>
      </c>
      <c r="G2328" s="188">
        <v>0.98199999999999998</v>
      </c>
      <c r="N2328" s="43"/>
    </row>
    <row r="2329" spans="1:14">
      <c r="A2329" s="43" t="s">
        <v>574</v>
      </c>
      <c r="B2329" s="188">
        <v>0.34100000000000003</v>
      </c>
      <c r="C2329" s="188">
        <v>0.44</v>
      </c>
      <c r="D2329" s="188">
        <v>0.50800000000000001</v>
      </c>
      <c r="E2329" s="188">
        <v>0.52700000000000002</v>
      </c>
      <c r="F2329" s="188">
        <v>0.52</v>
      </c>
      <c r="G2329" s="188">
        <v>0.54300000000000004</v>
      </c>
      <c r="N2329" s="43"/>
    </row>
    <row r="2330" spans="1:14">
      <c r="A2330" s="43" t="s">
        <v>575</v>
      </c>
      <c r="B2330" s="188">
        <v>0.47299999999999998</v>
      </c>
      <c r="C2330" s="188">
        <v>0.47199999999999998</v>
      </c>
      <c r="D2330" s="188">
        <v>0.47599999999999998</v>
      </c>
      <c r="E2330" s="188">
        <v>0.46300000000000002</v>
      </c>
      <c r="F2330" s="188">
        <v>0.46700000000000003</v>
      </c>
      <c r="G2330" s="188">
        <v>0.47299999999999998</v>
      </c>
      <c r="N2330" s="43"/>
    </row>
    <row r="2331" spans="1:14">
      <c r="A2331" s="43" t="s">
        <v>576</v>
      </c>
      <c r="B2331" s="188">
        <v>0.28799999999999998</v>
      </c>
      <c r="C2331" s="188">
        <v>0.28199999999999997</v>
      </c>
      <c r="D2331" s="188">
        <v>0.27700000000000002</v>
      </c>
      <c r="E2331" s="188">
        <v>0.26700000000000002</v>
      </c>
      <c r="F2331" s="188">
        <v>0.26500000000000001</v>
      </c>
      <c r="G2331" s="188">
        <v>0.26900000000000002</v>
      </c>
      <c r="N2331" s="43"/>
    </row>
    <row r="2332" spans="1:14">
      <c r="A2332" s="43" t="s">
        <v>577</v>
      </c>
      <c r="B2332" s="188">
        <v>8.3000000000000004E-2</v>
      </c>
      <c r="C2332" s="188">
        <v>8.1000000000000003E-2</v>
      </c>
      <c r="D2332" s="188">
        <v>0.08</v>
      </c>
      <c r="E2332" s="188">
        <v>8.1000000000000003E-2</v>
      </c>
      <c r="F2332" s="188">
        <v>8.2000000000000003E-2</v>
      </c>
      <c r="G2332" s="188">
        <v>8.1000000000000003E-2</v>
      </c>
      <c r="N2332" s="43"/>
    </row>
    <row r="2333" spans="1:14">
      <c r="A2333" s="43" t="s">
        <v>621</v>
      </c>
      <c r="B2333" s="188" t="s">
        <v>143</v>
      </c>
      <c r="C2333" s="188" t="s">
        <v>144</v>
      </c>
      <c r="D2333" s="188" t="s">
        <v>144</v>
      </c>
      <c r="E2333" s="188" t="s">
        <v>144</v>
      </c>
      <c r="F2333" s="188" t="s">
        <v>144</v>
      </c>
      <c r="G2333" s="188" t="s">
        <v>144</v>
      </c>
      <c r="H2333" s="188" t="s">
        <v>225</v>
      </c>
      <c r="N2333" s="43"/>
    </row>
    <row r="2334" spans="1:14">
      <c r="A2334" s="43" t="s">
        <v>618</v>
      </c>
      <c r="B2334" s="188" t="s">
        <v>619</v>
      </c>
      <c r="K2334" s="188" t="s">
        <v>673</v>
      </c>
      <c r="N2334" s="43"/>
    </row>
    <row r="2335" spans="1:14">
      <c r="A2335" s="43" t="s">
        <v>526</v>
      </c>
      <c r="N2335" s="43"/>
    </row>
    <row r="2337" spans="1:14">
      <c r="A2337" s="43" t="s">
        <v>209</v>
      </c>
      <c r="N2337" s="43"/>
    </row>
    <row r="2338" spans="1:14">
      <c r="A2338" s="43" t="s">
        <v>621</v>
      </c>
      <c r="B2338" s="188" t="s">
        <v>143</v>
      </c>
      <c r="C2338" s="188" t="s">
        <v>144</v>
      </c>
      <c r="D2338" s="188" t="s">
        <v>144</v>
      </c>
      <c r="E2338" s="188" t="s">
        <v>144</v>
      </c>
      <c r="F2338" s="188" t="s">
        <v>144</v>
      </c>
      <c r="G2338" s="188" t="s">
        <v>144</v>
      </c>
      <c r="H2338" s="188" t="s">
        <v>225</v>
      </c>
      <c r="N2338" s="43"/>
    </row>
    <row r="2339" spans="1:14">
      <c r="A2339" s="43" t="s">
        <v>242</v>
      </c>
      <c r="D2339" s="188" t="s">
        <v>146</v>
      </c>
      <c r="E2339" s="188" t="s">
        <v>147</v>
      </c>
      <c r="N2339" s="43"/>
    </row>
    <row r="2340" spans="1:14">
      <c r="B2340" s="188" t="s">
        <v>143</v>
      </c>
      <c r="C2340" s="188" t="s">
        <v>144</v>
      </c>
      <c r="D2340" s="188" t="s">
        <v>144</v>
      </c>
      <c r="E2340" s="188" t="s">
        <v>144</v>
      </c>
      <c r="F2340" s="188" t="s">
        <v>144</v>
      </c>
      <c r="G2340" s="188" t="s">
        <v>144</v>
      </c>
    </row>
    <row r="2341" spans="1:14">
      <c r="B2341" s="188">
        <v>2015</v>
      </c>
      <c r="C2341" s="188">
        <v>2025</v>
      </c>
      <c r="D2341" s="188">
        <v>2035</v>
      </c>
      <c r="E2341" s="188">
        <v>2045</v>
      </c>
      <c r="F2341" s="188">
        <v>2055</v>
      </c>
      <c r="G2341" s="188">
        <v>2065</v>
      </c>
    </row>
    <row r="2342" spans="1:14">
      <c r="A2342" s="43" t="s">
        <v>622</v>
      </c>
      <c r="B2342" s="188" t="s">
        <v>143</v>
      </c>
      <c r="C2342" s="188" t="s">
        <v>148</v>
      </c>
      <c r="D2342" s="188" t="s">
        <v>148</v>
      </c>
      <c r="E2342" s="188" t="s">
        <v>148</v>
      </c>
      <c r="F2342" s="188" t="s">
        <v>148</v>
      </c>
      <c r="G2342" s="188" t="s">
        <v>148</v>
      </c>
      <c r="N2342" s="43"/>
    </row>
    <row r="2343" spans="1:14">
      <c r="A2343" s="43" t="s">
        <v>557</v>
      </c>
      <c r="B2343" s="188">
        <v>0.94899999999999995</v>
      </c>
      <c r="C2343" s="188">
        <v>0.94799999999999995</v>
      </c>
      <c r="D2343" s="188">
        <v>0.95499999999999996</v>
      </c>
      <c r="E2343" s="188">
        <v>0.95299999999999996</v>
      </c>
      <c r="F2343" s="188">
        <v>0.95399999999999996</v>
      </c>
      <c r="G2343" s="188">
        <v>0.96</v>
      </c>
      <c r="N2343" s="43"/>
    </row>
    <row r="2344" spans="1:14">
      <c r="A2344" s="43" t="s">
        <v>558</v>
      </c>
      <c r="B2344" s="188">
        <v>0.71499999999999997</v>
      </c>
      <c r="C2344" s="188">
        <v>0.72899999999999998</v>
      </c>
      <c r="D2344" s="188">
        <v>0.73899999999999999</v>
      </c>
      <c r="E2344" s="188">
        <v>0.73199999999999998</v>
      </c>
      <c r="F2344" s="188">
        <v>0.73299999999999998</v>
      </c>
      <c r="G2344" s="188">
        <v>0.73799999999999999</v>
      </c>
      <c r="N2344" s="43"/>
    </row>
    <row r="2345" spans="1:14">
      <c r="A2345" s="43" t="s">
        <v>559</v>
      </c>
      <c r="B2345" s="188">
        <v>0.16600000000000001</v>
      </c>
      <c r="C2345" s="188">
        <v>0.13300000000000001</v>
      </c>
      <c r="D2345" s="188">
        <v>0.108</v>
      </c>
      <c r="E2345" s="188">
        <v>8.8999999999999996E-2</v>
      </c>
      <c r="F2345" s="188">
        <v>6.9000000000000006E-2</v>
      </c>
      <c r="G2345" s="188">
        <v>5.3999999999999999E-2</v>
      </c>
      <c r="N2345" s="43"/>
    </row>
    <row r="2346" spans="1:14">
      <c r="A2346" s="43" t="s">
        <v>560</v>
      </c>
      <c r="B2346" s="188">
        <v>0.72399999999999998</v>
      </c>
      <c r="C2346" s="188">
        <v>0.753</v>
      </c>
      <c r="D2346" s="188">
        <v>0.76500000000000001</v>
      </c>
      <c r="E2346" s="188">
        <v>0.76500000000000001</v>
      </c>
      <c r="F2346" s="188">
        <v>0.76900000000000002</v>
      </c>
      <c r="G2346" s="188">
        <v>0.78400000000000003</v>
      </c>
      <c r="N2346" s="43"/>
    </row>
    <row r="2347" spans="1:14">
      <c r="A2347" s="43" t="s">
        <v>561</v>
      </c>
      <c r="B2347" s="188">
        <v>0.19400000000000001</v>
      </c>
      <c r="C2347" s="188">
        <v>0.191</v>
      </c>
      <c r="D2347" s="188">
        <v>0.17599999999999999</v>
      </c>
      <c r="E2347" s="188">
        <v>0.13700000000000001</v>
      </c>
      <c r="F2347" s="188">
        <v>0.105</v>
      </c>
      <c r="G2347" s="188">
        <v>8.3000000000000004E-2</v>
      </c>
      <c r="N2347" s="43"/>
    </row>
    <row r="2348" spans="1:14">
      <c r="A2348" s="43" t="s">
        <v>562</v>
      </c>
      <c r="B2348" s="188">
        <v>0.13</v>
      </c>
      <c r="C2348" s="188">
        <v>0.14599999999999999</v>
      </c>
      <c r="D2348" s="188">
        <v>0.13100000000000001</v>
      </c>
      <c r="E2348" s="188">
        <v>0.11899999999999999</v>
      </c>
      <c r="F2348" s="188">
        <v>0.11700000000000001</v>
      </c>
      <c r="G2348" s="188">
        <v>0.108</v>
      </c>
      <c r="N2348" s="43"/>
    </row>
    <row r="2349" spans="1:14">
      <c r="A2349" s="43" t="s">
        <v>563</v>
      </c>
      <c r="B2349" s="188">
        <v>0.44600000000000001</v>
      </c>
      <c r="C2349" s="188">
        <v>0.45500000000000002</v>
      </c>
      <c r="D2349" s="188">
        <v>0.44500000000000001</v>
      </c>
      <c r="E2349" s="188">
        <v>0.41499999999999998</v>
      </c>
      <c r="F2349" s="188">
        <v>0.39200000000000002</v>
      </c>
      <c r="G2349" s="188">
        <v>0.38</v>
      </c>
      <c r="N2349" s="43"/>
    </row>
    <row r="2350" spans="1:14">
      <c r="A2350" s="43" t="s">
        <v>564</v>
      </c>
      <c r="B2350" s="188">
        <v>3.6999999999999998E-2</v>
      </c>
      <c r="C2350" s="188">
        <v>4.2000000000000003E-2</v>
      </c>
      <c r="D2350" s="188">
        <v>3.4000000000000002E-2</v>
      </c>
      <c r="E2350" s="188">
        <v>3.3000000000000002E-2</v>
      </c>
      <c r="F2350" s="188">
        <v>3.5000000000000003E-2</v>
      </c>
      <c r="G2350" s="188">
        <v>3.5000000000000003E-2</v>
      </c>
      <c r="N2350" s="43"/>
    </row>
    <row r="2351" spans="1:14">
      <c r="A2351" s="43" t="s">
        <v>565</v>
      </c>
      <c r="B2351" s="188">
        <v>0.25700000000000001</v>
      </c>
      <c r="C2351" s="188">
        <v>0.25</v>
      </c>
      <c r="D2351" s="188">
        <v>0.253</v>
      </c>
      <c r="E2351" s="188">
        <v>0.26</v>
      </c>
      <c r="F2351" s="188">
        <v>0.26</v>
      </c>
      <c r="G2351" s="188">
        <v>0.26</v>
      </c>
      <c r="N2351" s="43"/>
    </row>
    <row r="2352" spans="1:14">
      <c r="A2352" s="43" t="s">
        <v>394</v>
      </c>
      <c r="B2352" s="188">
        <v>0.69599999999999995</v>
      </c>
      <c r="C2352" s="188">
        <v>0.71099999999999997</v>
      </c>
      <c r="D2352" s="188">
        <v>0.72599999999999998</v>
      </c>
      <c r="E2352" s="188">
        <v>0.71899999999999997</v>
      </c>
      <c r="F2352" s="188">
        <v>0.72399999999999998</v>
      </c>
      <c r="G2352" s="188">
        <v>0.72799999999999998</v>
      </c>
      <c r="N2352" s="43"/>
    </row>
    <row r="2353" spans="1:14">
      <c r="A2353" s="43" t="s">
        <v>395</v>
      </c>
      <c r="B2353" s="188">
        <v>0.19400000000000001</v>
      </c>
      <c r="C2353" s="188">
        <v>0.222</v>
      </c>
      <c r="D2353" s="188">
        <v>0.219</v>
      </c>
      <c r="E2353" s="188">
        <v>0.19600000000000001</v>
      </c>
      <c r="F2353" s="188">
        <v>0.187</v>
      </c>
      <c r="G2353" s="188">
        <v>0.18099999999999999</v>
      </c>
      <c r="N2353" s="43"/>
    </row>
    <row r="2354" spans="1:14">
      <c r="A2354" s="43" t="s">
        <v>396</v>
      </c>
      <c r="B2354" s="188">
        <v>8.5000000000000006E-2</v>
      </c>
      <c r="C2354" s="188">
        <v>9.6000000000000002E-2</v>
      </c>
      <c r="D2354" s="188">
        <v>8.7999999999999995E-2</v>
      </c>
      <c r="E2354" s="188">
        <v>8.5000000000000006E-2</v>
      </c>
      <c r="F2354" s="188">
        <v>8.5000000000000006E-2</v>
      </c>
      <c r="G2354" s="188">
        <v>7.8E-2</v>
      </c>
      <c r="N2354" s="43"/>
    </row>
    <row r="2355" spans="1:14">
      <c r="A2355" s="43" t="s">
        <v>397</v>
      </c>
      <c r="B2355" s="188">
        <v>5.6000000000000001E-2</v>
      </c>
      <c r="C2355" s="188">
        <v>0.06</v>
      </c>
      <c r="D2355" s="188">
        <v>5.0999999999999997E-2</v>
      </c>
      <c r="E2355" s="188">
        <v>4.2000000000000003E-2</v>
      </c>
      <c r="F2355" s="188">
        <v>0.04</v>
      </c>
      <c r="G2355" s="188">
        <v>3.5999999999999997E-2</v>
      </c>
      <c r="N2355" s="43"/>
    </row>
    <row r="2356" spans="1:14">
      <c r="A2356" s="43" t="s">
        <v>566</v>
      </c>
      <c r="B2356" s="188">
        <v>1</v>
      </c>
      <c r="C2356" s="188">
        <v>1</v>
      </c>
      <c r="D2356" s="188">
        <v>1</v>
      </c>
      <c r="E2356" s="188">
        <v>1</v>
      </c>
      <c r="F2356" s="188">
        <v>1</v>
      </c>
      <c r="G2356" s="188">
        <v>1</v>
      </c>
      <c r="N2356" s="43"/>
    </row>
    <row r="2357" spans="1:14">
      <c r="A2357" s="43" t="s">
        <v>567</v>
      </c>
      <c r="B2357" s="188">
        <v>0.999</v>
      </c>
      <c r="C2357" s="188">
        <v>0.998</v>
      </c>
      <c r="D2357" s="188">
        <v>0.998</v>
      </c>
      <c r="E2357" s="188">
        <v>0.997</v>
      </c>
      <c r="F2357" s="188">
        <v>0.996</v>
      </c>
      <c r="G2357" s="188">
        <v>0.998</v>
      </c>
      <c r="N2357" s="43"/>
    </row>
    <row r="2358" spans="1:14">
      <c r="A2358" s="43" t="s">
        <v>568</v>
      </c>
      <c r="B2358" s="188">
        <v>6.2E-2</v>
      </c>
      <c r="C2358" s="188">
        <v>7.4999999999999997E-2</v>
      </c>
      <c r="D2358" s="188">
        <v>6.2E-2</v>
      </c>
      <c r="E2358" s="188">
        <v>5.8999999999999997E-2</v>
      </c>
      <c r="F2358" s="188">
        <v>5.8999999999999997E-2</v>
      </c>
      <c r="G2358" s="188">
        <v>7.0000000000000007E-2</v>
      </c>
      <c r="N2358" s="43"/>
    </row>
    <row r="2359" spans="1:14">
      <c r="A2359" s="43" t="s">
        <v>569</v>
      </c>
      <c r="B2359" s="188">
        <v>4.8000000000000001E-2</v>
      </c>
      <c r="C2359" s="188">
        <v>5.3999999999999999E-2</v>
      </c>
      <c r="D2359" s="188">
        <v>5.0999999999999997E-2</v>
      </c>
      <c r="E2359" s="188">
        <v>5.1999999999999998E-2</v>
      </c>
      <c r="F2359" s="188">
        <v>5.0999999999999997E-2</v>
      </c>
      <c r="G2359" s="188">
        <v>6.0999999999999999E-2</v>
      </c>
      <c r="N2359" s="43"/>
    </row>
    <row r="2360" spans="1:14">
      <c r="A2360" s="43" t="s">
        <v>570</v>
      </c>
      <c r="B2360" s="188">
        <v>0.113</v>
      </c>
      <c r="C2360" s="188">
        <v>0.126</v>
      </c>
      <c r="D2360" s="188">
        <v>0.105</v>
      </c>
      <c r="E2360" s="188">
        <v>9.0999999999999998E-2</v>
      </c>
      <c r="F2360" s="188">
        <v>9.0999999999999998E-2</v>
      </c>
      <c r="G2360" s="188">
        <v>8.6999999999999994E-2</v>
      </c>
      <c r="N2360" s="43"/>
    </row>
    <row r="2361" spans="1:14">
      <c r="A2361" s="43" t="s">
        <v>571</v>
      </c>
      <c r="B2361" s="188">
        <v>0.113</v>
      </c>
      <c r="C2361" s="188">
        <v>0.126</v>
      </c>
      <c r="D2361" s="188">
        <v>0.105</v>
      </c>
      <c r="E2361" s="188">
        <v>9.0999999999999998E-2</v>
      </c>
      <c r="F2361" s="188">
        <v>9.0999999999999998E-2</v>
      </c>
      <c r="G2361" s="188">
        <v>8.6999999999999994E-2</v>
      </c>
      <c r="N2361" s="43"/>
    </row>
    <row r="2362" spans="1:14">
      <c r="A2362" s="43" t="s">
        <v>572</v>
      </c>
      <c r="B2362" s="188">
        <v>0</v>
      </c>
      <c r="C2362" s="188">
        <v>0</v>
      </c>
      <c r="D2362" s="188">
        <v>1E-3</v>
      </c>
      <c r="E2362" s="188">
        <v>2E-3</v>
      </c>
      <c r="F2362" s="188">
        <v>7.0000000000000001E-3</v>
      </c>
      <c r="G2362" s="188">
        <v>1.2999999999999999E-2</v>
      </c>
      <c r="N2362" s="43"/>
    </row>
    <row r="2363" spans="1:14">
      <c r="A2363" s="43" t="s">
        <v>398</v>
      </c>
      <c r="B2363" s="188">
        <v>0.96199999999999997</v>
      </c>
      <c r="C2363" s="188">
        <v>0.96499999999999997</v>
      </c>
      <c r="D2363" s="188">
        <v>0.96799999999999997</v>
      </c>
      <c r="E2363" s="188">
        <v>0.96799999999999997</v>
      </c>
      <c r="F2363" s="188">
        <v>0.96299999999999997</v>
      </c>
      <c r="G2363" s="188">
        <v>0.96599999999999997</v>
      </c>
      <c r="N2363" s="43"/>
    </row>
    <row r="2364" spans="1:14">
      <c r="A2364" s="43" t="s">
        <v>399</v>
      </c>
      <c r="B2364" s="188">
        <v>0.76400000000000001</v>
      </c>
      <c r="C2364" s="188">
        <v>0.76400000000000001</v>
      </c>
      <c r="D2364" s="188">
        <v>0.77200000000000002</v>
      </c>
      <c r="E2364" s="188">
        <v>0.76600000000000001</v>
      </c>
      <c r="F2364" s="188">
        <v>0.76400000000000001</v>
      </c>
      <c r="G2364" s="188">
        <v>0.77200000000000002</v>
      </c>
      <c r="N2364" s="43"/>
    </row>
    <row r="2365" spans="1:14">
      <c r="A2365" s="43" t="s">
        <v>573</v>
      </c>
      <c r="B2365" s="188">
        <v>0.92200000000000004</v>
      </c>
      <c r="C2365" s="188">
        <v>0.92400000000000004</v>
      </c>
      <c r="D2365" s="188">
        <v>0.92</v>
      </c>
      <c r="E2365" s="188">
        <v>0.91200000000000003</v>
      </c>
      <c r="F2365" s="188">
        <v>0.91300000000000003</v>
      </c>
      <c r="G2365" s="188">
        <v>0.91700000000000004</v>
      </c>
      <c r="N2365" s="43"/>
    </row>
    <row r="2366" spans="1:14">
      <c r="A2366" s="43" t="s">
        <v>574</v>
      </c>
      <c r="B2366" s="188">
        <v>0.109</v>
      </c>
      <c r="C2366" s="188">
        <v>0.157</v>
      </c>
      <c r="D2366" s="188">
        <v>0.216</v>
      </c>
      <c r="E2366" s="188">
        <v>0.24099999999999999</v>
      </c>
      <c r="F2366" s="188">
        <v>0.27600000000000002</v>
      </c>
      <c r="G2366" s="188">
        <v>0.29599999999999999</v>
      </c>
      <c r="N2366" s="43"/>
    </row>
    <row r="2367" spans="1:14">
      <c r="A2367" s="43" t="s">
        <v>575</v>
      </c>
      <c r="B2367" s="188">
        <v>0.252</v>
      </c>
      <c r="C2367" s="188">
        <v>0.27100000000000002</v>
      </c>
      <c r="D2367" s="188">
        <v>0.28000000000000003</v>
      </c>
      <c r="E2367" s="188">
        <v>0.27800000000000002</v>
      </c>
      <c r="F2367" s="188">
        <v>0.28100000000000003</v>
      </c>
      <c r="G2367" s="188">
        <v>0.29599999999999999</v>
      </c>
      <c r="N2367" s="43"/>
    </row>
    <row r="2368" spans="1:14">
      <c r="A2368" s="43" t="s">
        <v>576</v>
      </c>
      <c r="B2368" s="188">
        <v>6.5000000000000002E-2</v>
      </c>
      <c r="C2368" s="188">
        <v>7.0999999999999994E-2</v>
      </c>
      <c r="D2368" s="188">
        <v>6.9000000000000006E-2</v>
      </c>
      <c r="E2368" s="188">
        <v>6.4000000000000001E-2</v>
      </c>
      <c r="F2368" s="188">
        <v>6.2E-2</v>
      </c>
      <c r="G2368" s="188">
        <v>6.7000000000000004E-2</v>
      </c>
      <c r="N2368" s="43"/>
    </row>
    <row r="2369" spans="1:14">
      <c r="A2369" s="43" t="s">
        <v>577</v>
      </c>
      <c r="B2369" s="188">
        <v>2.7E-2</v>
      </c>
      <c r="C2369" s="188">
        <v>0.03</v>
      </c>
      <c r="D2369" s="188">
        <v>3.2000000000000001E-2</v>
      </c>
      <c r="E2369" s="188">
        <v>3.2000000000000001E-2</v>
      </c>
      <c r="F2369" s="188">
        <v>3.3000000000000002E-2</v>
      </c>
      <c r="G2369" s="188">
        <v>3.4000000000000002E-2</v>
      </c>
      <c r="N2369" s="43"/>
    </row>
    <row r="2370" spans="1:14">
      <c r="A2370" s="43" t="s">
        <v>621</v>
      </c>
      <c r="B2370" s="188" t="s">
        <v>143</v>
      </c>
      <c r="C2370" s="188" t="s">
        <v>144</v>
      </c>
      <c r="D2370" s="188" t="s">
        <v>144</v>
      </c>
      <c r="E2370" s="188" t="s">
        <v>144</v>
      </c>
      <c r="F2370" s="188" t="s">
        <v>144</v>
      </c>
      <c r="G2370" s="188" t="s">
        <v>144</v>
      </c>
      <c r="H2370" s="188" t="s">
        <v>225</v>
      </c>
      <c r="N2370" s="43"/>
    </row>
    <row r="2371" spans="1:14">
      <c r="A2371" s="43" t="s">
        <v>618</v>
      </c>
      <c r="B2371" s="188" t="s">
        <v>619</v>
      </c>
      <c r="K2371" s="188" t="s">
        <v>674</v>
      </c>
      <c r="N2371" s="43"/>
    </row>
    <row r="2372" spans="1:14">
      <c r="A2372" s="43" t="s">
        <v>526</v>
      </c>
      <c r="N2372" s="43"/>
    </row>
    <row r="2374" spans="1:14">
      <c r="A2374" s="43" t="s">
        <v>210</v>
      </c>
      <c r="N2374" s="43"/>
    </row>
    <row r="2375" spans="1:14">
      <c r="A2375" s="43" t="s">
        <v>621</v>
      </c>
      <c r="B2375" s="188" t="s">
        <v>143</v>
      </c>
      <c r="C2375" s="188" t="s">
        <v>144</v>
      </c>
      <c r="D2375" s="188" t="s">
        <v>144</v>
      </c>
      <c r="E2375" s="188" t="s">
        <v>144</v>
      </c>
      <c r="F2375" s="188" t="s">
        <v>144</v>
      </c>
      <c r="G2375" s="188" t="s">
        <v>144</v>
      </c>
      <c r="H2375" s="188" t="s">
        <v>225</v>
      </c>
      <c r="N2375" s="43"/>
    </row>
    <row r="2376" spans="1:14">
      <c r="A2376" s="43" t="s">
        <v>242</v>
      </c>
      <c r="D2376" s="188" t="s">
        <v>146</v>
      </c>
      <c r="E2376" s="188" t="s">
        <v>147</v>
      </c>
      <c r="N2376" s="43"/>
    </row>
    <row r="2377" spans="1:14">
      <c r="B2377" s="188" t="s">
        <v>143</v>
      </c>
      <c r="C2377" s="188" t="s">
        <v>144</v>
      </c>
      <c r="D2377" s="188" t="s">
        <v>144</v>
      </c>
      <c r="E2377" s="188" t="s">
        <v>144</v>
      </c>
      <c r="F2377" s="188" t="s">
        <v>144</v>
      </c>
      <c r="G2377" s="188" t="s">
        <v>144</v>
      </c>
    </row>
    <row r="2378" spans="1:14">
      <c r="B2378" s="188">
        <v>2015</v>
      </c>
      <c r="C2378" s="188">
        <v>2025</v>
      </c>
      <c r="D2378" s="188">
        <v>2035</v>
      </c>
      <c r="E2378" s="188">
        <v>2045</v>
      </c>
      <c r="F2378" s="188">
        <v>2055</v>
      </c>
      <c r="G2378" s="188">
        <v>2065</v>
      </c>
    </row>
    <row r="2379" spans="1:14">
      <c r="A2379" s="43" t="s">
        <v>622</v>
      </c>
      <c r="B2379" s="188" t="s">
        <v>143</v>
      </c>
      <c r="C2379" s="188" t="s">
        <v>148</v>
      </c>
      <c r="D2379" s="188" t="s">
        <v>148</v>
      </c>
      <c r="E2379" s="188" t="s">
        <v>148</v>
      </c>
      <c r="F2379" s="188" t="s">
        <v>148</v>
      </c>
      <c r="G2379" s="188" t="s">
        <v>148</v>
      </c>
      <c r="N2379" s="43"/>
    </row>
    <row r="2380" spans="1:14">
      <c r="A2380" s="43" t="s">
        <v>557</v>
      </c>
      <c r="B2380" s="188">
        <v>1</v>
      </c>
      <c r="C2380" s="188">
        <v>1</v>
      </c>
      <c r="D2380" s="188">
        <v>1</v>
      </c>
      <c r="E2380" s="188">
        <v>1</v>
      </c>
      <c r="F2380" s="188">
        <v>1</v>
      </c>
      <c r="G2380" s="188">
        <v>1</v>
      </c>
      <c r="N2380" s="43"/>
    </row>
    <row r="2381" spans="1:14">
      <c r="A2381" s="43" t="s">
        <v>558</v>
      </c>
      <c r="B2381" s="188">
        <v>0.91100000000000003</v>
      </c>
      <c r="C2381" s="188">
        <v>0.91200000000000003</v>
      </c>
      <c r="D2381" s="188">
        <v>0.93300000000000005</v>
      </c>
      <c r="E2381" s="188">
        <v>0.93100000000000005</v>
      </c>
      <c r="F2381" s="188">
        <v>0.93</v>
      </c>
      <c r="G2381" s="188">
        <v>0.93400000000000005</v>
      </c>
      <c r="N2381" s="43"/>
    </row>
    <row r="2382" spans="1:14">
      <c r="A2382" s="43" t="s">
        <v>559</v>
      </c>
      <c r="B2382" s="188">
        <v>4.0000000000000001E-3</v>
      </c>
      <c r="C2382" s="188">
        <v>2E-3</v>
      </c>
      <c r="D2382" s="188">
        <v>2E-3</v>
      </c>
      <c r="E2382" s="188">
        <v>3.0000000000000001E-3</v>
      </c>
      <c r="F2382" s="188">
        <v>1E-3</v>
      </c>
      <c r="G2382" s="188">
        <v>1E-3</v>
      </c>
      <c r="N2382" s="43"/>
    </row>
    <row r="2383" spans="1:14">
      <c r="A2383" s="43" t="s">
        <v>560</v>
      </c>
      <c r="B2383" s="188">
        <v>0.94899999999999995</v>
      </c>
      <c r="C2383" s="188">
        <v>0.95799999999999996</v>
      </c>
      <c r="D2383" s="188">
        <v>0.95799999999999996</v>
      </c>
      <c r="E2383" s="188">
        <v>0.95299999999999996</v>
      </c>
      <c r="F2383" s="188">
        <v>0.95699999999999996</v>
      </c>
      <c r="G2383" s="188">
        <v>0.95099999999999996</v>
      </c>
      <c r="N2383" s="43"/>
    </row>
    <row r="2384" spans="1:14">
      <c r="A2384" s="43" t="s">
        <v>561</v>
      </c>
      <c r="B2384" s="188">
        <v>0.4</v>
      </c>
      <c r="C2384" s="188">
        <v>0.38600000000000001</v>
      </c>
      <c r="D2384" s="188">
        <v>0.34100000000000003</v>
      </c>
      <c r="E2384" s="188">
        <v>0.28100000000000003</v>
      </c>
      <c r="F2384" s="188">
        <v>0.20399999999999999</v>
      </c>
      <c r="G2384" s="188">
        <v>0.159</v>
      </c>
      <c r="N2384" s="43"/>
    </row>
    <row r="2385" spans="1:14">
      <c r="A2385" s="43" t="s">
        <v>562</v>
      </c>
      <c r="B2385" s="188">
        <v>0.25600000000000001</v>
      </c>
      <c r="C2385" s="188">
        <v>0.28499999999999998</v>
      </c>
      <c r="D2385" s="188">
        <v>0.249</v>
      </c>
      <c r="E2385" s="188">
        <v>0.23</v>
      </c>
      <c r="F2385" s="188">
        <v>0.23100000000000001</v>
      </c>
      <c r="G2385" s="188">
        <v>0.22500000000000001</v>
      </c>
      <c r="N2385" s="43"/>
    </row>
    <row r="2386" spans="1:14">
      <c r="A2386" s="43" t="s">
        <v>563</v>
      </c>
      <c r="B2386" s="188">
        <v>0.80400000000000005</v>
      </c>
      <c r="C2386" s="188">
        <v>0.78800000000000003</v>
      </c>
      <c r="D2386" s="188">
        <v>0.77800000000000002</v>
      </c>
      <c r="E2386" s="188">
        <v>0.73699999999999999</v>
      </c>
      <c r="F2386" s="188">
        <v>0.72199999999999998</v>
      </c>
      <c r="G2386" s="188">
        <v>0.71099999999999997</v>
      </c>
      <c r="N2386" s="43"/>
    </row>
    <row r="2387" spans="1:14">
      <c r="A2387" s="43" t="s">
        <v>564</v>
      </c>
      <c r="B2387" s="188">
        <v>8.3000000000000004E-2</v>
      </c>
      <c r="C2387" s="188">
        <v>8.3000000000000004E-2</v>
      </c>
      <c r="D2387" s="188">
        <v>7.4999999999999997E-2</v>
      </c>
      <c r="E2387" s="188">
        <v>7.6999999999999999E-2</v>
      </c>
      <c r="F2387" s="188">
        <v>7.1999999999999995E-2</v>
      </c>
      <c r="G2387" s="188">
        <v>7.0999999999999994E-2</v>
      </c>
      <c r="N2387" s="43"/>
    </row>
    <row r="2388" spans="1:14">
      <c r="A2388" s="43" t="s">
        <v>565</v>
      </c>
      <c r="B2388" s="188">
        <v>0.17499999999999999</v>
      </c>
      <c r="C2388" s="188">
        <v>0.192</v>
      </c>
      <c r="D2388" s="188">
        <v>0.188</v>
      </c>
      <c r="E2388" s="188">
        <v>0.191</v>
      </c>
      <c r="F2388" s="188">
        <v>0.20100000000000001</v>
      </c>
      <c r="G2388" s="188">
        <v>0.2</v>
      </c>
      <c r="N2388" s="43"/>
    </row>
    <row r="2389" spans="1:14">
      <c r="A2389" s="43" t="s">
        <v>394</v>
      </c>
      <c r="B2389" s="188">
        <v>0.88700000000000001</v>
      </c>
      <c r="C2389" s="188">
        <v>0.88400000000000001</v>
      </c>
      <c r="D2389" s="188">
        <v>0.91100000000000003</v>
      </c>
      <c r="E2389" s="188">
        <v>0.91500000000000004</v>
      </c>
      <c r="F2389" s="188">
        <v>0.91300000000000003</v>
      </c>
      <c r="G2389" s="188">
        <v>0.92200000000000004</v>
      </c>
      <c r="N2389" s="43"/>
    </row>
    <row r="2390" spans="1:14">
      <c r="A2390" s="43" t="s">
        <v>395</v>
      </c>
      <c r="B2390" s="188">
        <v>0.36</v>
      </c>
      <c r="C2390" s="188">
        <v>0.379</v>
      </c>
      <c r="D2390" s="188">
        <v>0.40799999999999997</v>
      </c>
      <c r="E2390" s="188">
        <v>0.38800000000000001</v>
      </c>
      <c r="F2390" s="188">
        <v>0.38900000000000001</v>
      </c>
      <c r="G2390" s="188">
        <v>0.39500000000000002</v>
      </c>
      <c r="N2390" s="43"/>
    </row>
    <row r="2391" spans="1:14">
      <c r="A2391" s="43" t="s">
        <v>396</v>
      </c>
      <c r="B2391" s="188">
        <v>0.17</v>
      </c>
      <c r="C2391" s="188">
        <v>0.19600000000000001</v>
      </c>
      <c r="D2391" s="188">
        <v>0.16900000000000001</v>
      </c>
      <c r="E2391" s="188">
        <v>0.159</v>
      </c>
      <c r="F2391" s="188">
        <v>0.16</v>
      </c>
      <c r="G2391" s="188">
        <v>0.156</v>
      </c>
      <c r="N2391" s="43"/>
    </row>
    <row r="2392" spans="1:14">
      <c r="A2392" s="43" t="s">
        <v>397</v>
      </c>
      <c r="B2392" s="188">
        <v>0.12</v>
      </c>
      <c r="C2392" s="188">
        <v>0.13300000000000001</v>
      </c>
      <c r="D2392" s="188">
        <v>0.109</v>
      </c>
      <c r="E2392" s="188">
        <v>9.4E-2</v>
      </c>
      <c r="F2392" s="188">
        <v>0.10100000000000001</v>
      </c>
      <c r="G2392" s="188">
        <v>9.2999999999999999E-2</v>
      </c>
      <c r="N2392" s="43"/>
    </row>
    <row r="2393" spans="1:14">
      <c r="A2393" s="43" t="s">
        <v>566</v>
      </c>
      <c r="B2393" s="188">
        <v>1</v>
      </c>
      <c r="C2393" s="188">
        <v>1</v>
      </c>
      <c r="D2393" s="188">
        <v>1</v>
      </c>
      <c r="E2393" s="188">
        <v>1</v>
      </c>
      <c r="F2393" s="188">
        <v>1</v>
      </c>
      <c r="G2393" s="188">
        <v>1</v>
      </c>
      <c r="N2393" s="43"/>
    </row>
    <row r="2394" spans="1:14">
      <c r="A2394" s="43" t="s">
        <v>567</v>
      </c>
      <c r="B2394" s="188">
        <v>1</v>
      </c>
      <c r="C2394" s="188">
        <v>1</v>
      </c>
      <c r="D2394" s="188">
        <v>1</v>
      </c>
      <c r="E2394" s="188">
        <v>1</v>
      </c>
      <c r="F2394" s="188">
        <v>1</v>
      </c>
      <c r="G2394" s="188">
        <v>1</v>
      </c>
      <c r="N2394" s="43"/>
    </row>
    <row r="2395" spans="1:14">
      <c r="A2395" s="43" t="s">
        <v>568</v>
      </c>
      <c r="B2395" s="188">
        <v>0.193</v>
      </c>
      <c r="C2395" s="188">
        <v>0.23</v>
      </c>
      <c r="D2395" s="188">
        <v>0.20899999999999999</v>
      </c>
      <c r="E2395" s="188">
        <v>0.20100000000000001</v>
      </c>
      <c r="F2395" s="188">
        <v>0.224</v>
      </c>
      <c r="G2395" s="188">
        <v>0.24299999999999999</v>
      </c>
      <c r="N2395" s="43"/>
    </row>
    <row r="2396" spans="1:14">
      <c r="A2396" s="43" t="s">
        <v>569</v>
      </c>
      <c r="B2396" s="188">
        <v>0.16200000000000001</v>
      </c>
      <c r="C2396" s="188">
        <v>0.17799999999999999</v>
      </c>
      <c r="D2396" s="188">
        <v>0.159</v>
      </c>
      <c r="E2396" s="188">
        <v>0.14299999999999999</v>
      </c>
      <c r="F2396" s="188">
        <v>0.157</v>
      </c>
      <c r="G2396" s="188">
        <v>0.159</v>
      </c>
      <c r="N2396" s="43"/>
    </row>
    <row r="2397" spans="1:14">
      <c r="A2397" s="43" t="s">
        <v>570</v>
      </c>
      <c r="B2397" s="188">
        <v>0.23799999999999999</v>
      </c>
      <c r="C2397" s="188">
        <v>0.26500000000000001</v>
      </c>
      <c r="D2397" s="188">
        <v>0.23200000000000001</v>
      </c>
      <c r="E2397" s="188">
        <v>0.20899999999999999</v>
      </c>
      <c r="F2397" s="188">
        <v>0.214</v>
      </c>
      <c r="G2397" s="188">
        <v>0.20799999999999999</v>
      </c>
      <c r="N2397" s="43"/>
    </row>
    <row r="2398" spans="1:14">
      <c r="A2398" s="43" t="s">
        <v>571</v>
      </c>
      <c r="B2398" s="188">
        <v>0.23799999999999999</v>
      </c>
      <c r="C2398" s="188">
        <v>0.26500000000000001</v>
      </c>
      <c r="D2398" s="188">
        <v>0.23200000000000001</v>
      </c>
      <c r="E2398" s="188">
        <v>0.20899999999999999</v>
      </c>
      <c r="F2398" s="188">
        <v>0.214</v>
      </c>
      <c r="G2398" s="188">
        <v>0.20799999999999999</v>
      </c>
      <c r="N2398" s="43"/>
    </row>
    <row r="2399" spans="1:14">
      <c r="A2399" s="43" t="s">
        <v>572</v>
      </c>
      <c r="B2399" s="188">
        <v>0</v>
      </c>
      <c r="C2399" s="188">
        <v>1E-3</v>
      </c>
      <c r="D2399" s="188">
        <v>2E-3</v>
      </c>
      <c r="E2399" s="188">
        <v>6.0000000000000001E-3</v>
      </c>
      <c r="F2399" s="188">
        <v>0.02</v>
      </c>
      <c r="G2399" s="188">
        <v>4.4999999999999998E-2</v>
      </c>
      <c r="N2399" s="43"/>
    </row>
    <row r="2400" spans="1:14">
      <c r="A2400" s="43" t="s">
        <v>398</v>
      </c>
      <c r="B2400" s="188">
        <v>0.96</v>
      </c>
      <c r="C2400" s="188">
        <v>0.96599999999999997</v>
      </c>
      <c r="D2400" s="188">
        <v>0.96399999999999997</v>
      </c>
      <c r="E2400" s="188">
        <v>0.96599999999999997</v>
      </c>
      <c r="F2400" s="188">
        <v>0.96799999999999997</v>
      </c>
      <c r="G2400" s="188">
        <v>0.96399999999999997</v>
      </c>
      <c r="N2400" s="43"/>
    </row>
    <row r="2401" spans="1:14">
      <c r="A2401" s="43" t="s">
        <v>399</v>
      </c>
      <c r="B2401" s="188">
        <v>0.75</v>
      </c>
      <c r="C2401" s="188">
        <v>0.76900000000000002</v>
      </c>
      <c r="D2401" s="188">
        <v>0.77</v>
      </c>
      <c r="E2401" s="188">
        <v>0.76800000000000002</v>
      </c>
      <c r="F2401" s="188">
        <v>0.76800000000000002</v>
      </c>
      <c r="G2401" s="188">
        <v>0.76100000000000001</v>
      </c>
      <c r="N2401" s="43"/>
    </row>
    <row r="2402" spans="1:14">
      <c r="A2402" s="43" t="s">
        <v>573</v>
      </c>
      <c r="B2402" s="188">
        <v>0.998</v>
      </c>
      <c r="C2402" s="188">
        <v>0.999</v>
      </c>
      <c r="D2402" s="188">
        <v>0.998</v>
      </c>
      <c r="E2402" s="188">
        <v>0.999</v>
      </c>
      <c r="F2402" s="188">
        <v>0.998</v>
      </c>
      <c r="G2402" s="188">
        <v>0.998</v>
      </c>
      <c r="N2402" s="43"/>
    </row>
    <row r="2403" spans="1:14">
      <c r="A2403" s="43" t="s">
        <v>574</v>
      </c>
      <c r="B2403" s="188">
        <v>0.30399999999999999</v>
      </c>
      <c r="C2403" s="188">
        <v>0.371</v>
      </c>
      <c r="D2403" s="188">
        <v>0.47</v>
      </c>
      <c r="E2403" s="188">
        <v>0.5</v>
      </c>
      <c r="F2403" s="188">
        <v>0.50700000000000001</v>
      </c>
      <c r="G2403" s="188">
        <v>0.53400000000000003</v>
      </c>
      <c r="N2403" s="43"/>
    </row>
    <row r="2404" spans="1:14">
      <c r="A2404" s="43" t="s">
        <v>575</v>
      </c>
      <c r="B2404" s="188">
        <v>0.42199999999999999</v>
      </c>
      <c r="C2404" s="188">
        <v>0.41799999999999998</v>
      </c>
      <c r="D2404" s="188">
        <v>0.41699999999999998</v>
      </c>
      <c r="E2404" s="188">
        <v>0.4</v>
      </c>
      <c r="F2404" s="188">
        <v>0.40500000000000003</v>
      </c>
      <c r="G2404" s="188">
        <v>0.41199999999999998</v>
      </c>
      <c r="N2404" s="43"/>
    </row>
    <row r="2405" spans="1:14">
      <c r="A2405" s="43" t="s">
        <v>576</v>
      </c>
      <c r="B2405" s="188">
        <v>0.157</v>
      </c>
      <c r="C2405" s="188">
        <v>0.158</v>
      </c>
      <c r="D2405" s="188">
        <v>0.14799999999999999</v>
      </c>
      <c r="E2405" s="188">
        <v>0.13500000000000001</v>
      </c>
      <c r="F2405" s="188">
        <v>0.13500000000000001</v>
      </c>
      <c r="G2405" s="188">
        <v>0.14199999999999999</v>
      </c>
      <c r="N2405" s="43"/>
    </row>
    <row r="2406" spans="1:14">
      <c r="A2406" s="43" t="s">
        <v>577</v>
      </c>
      <c r="B2406" s="188">
        <v>5.0999999999999997E-2</v>
      </c>
      <c r="C2406" s="188">
        <v>5.5E-2</v>
      </c>
      <c r="D2406" s="188">
        <v>5.7000000000000002E-2</v>
      </c>
      <c r="E2406" s="188">
        <v>0.05</v>
      </c>
      <c r="F2406" s="188">
        <v>0.05</v>
      </c>
      <c r="G2406" s="188">
        <v>5.1999999999999998E-2</v>
      </c>
      <c r="N2406" s="43"/>
    </row>
    <row r="2407" spans="1:14">
      <c r="A2407" s="43" t="s">
        <v>621</v>
      </c>
      <c r="B2407" s="188" t="s">
        <v>143</v>
      </c>
      <c r="C2407" s="188" t="s">
        <v>144</v>
      </c>
      <c r="D2407" s="188" t="s">
        <v>144</v>
      </c>
      <c r="E2407" s="188" t="s">
        <v>144</v>
      </c>
      <c r="F2407" s="188" t="s">
        <v>144</v>
      </c>
      <c r="G2407" s="188" t="s">
        <v>144</v>
      </c>
      <c r="H2407" s="188" t="s">
        <v>225</v>
      </c>
      <c r="N2407" s="43"/>
    </row>
    <row r="2408" spans="1:14">
      <c r="A2408" s="43" t="s">
        <v>618</v>
      </c>
      <c r="B2408" s="188" t="s">
        <v>619</v>
      </c>
      <c r="K2408" s="188" t="s">
        <v>675</v>
      </c>
      <c r="N2408" s="43"/>
    </row>
    <row r="2409" spans="1:14">
      <c r="A2409" s="43" t="s">
        <v>526</v>
      </c>
      <c r="N2409" s="43"/>
    </row>
    <row r="2411" spans="1:14">
      <c r="A2411" s="43" t="s">
        <v>211</v>
      </c>
      <c r="N2411" s="43"/>
    </row>
    <row r="2412" spans="1:14">
      <c r="A2412" s="43" t="s">
        <v>621</v>
      </c>
      <c r="B2412" s="188" t="s">
        <v>143</v>
      </c>
      <c r="C2412" s="188" t="s">
        <v>144</v>
      </c>
      <c r="D2412" s="188" t="s">
        <v>144</v>
      </c>
      <c r="E2412" s="188" t="s">
        <v>144</v>
      </c>
      <c r="F2412" s="188" t="s">
        <v>144</v>
      </c>
      <c r="G2412" s="188" t="s">
        <v>144</v>
      </c>
      <c r="H2412" s="188" t="s">
        <v>225</v>
      </c>
      <c r="N2412" s="43"/>
    </row>
    <row r="2413" spans="1:14">
      <c r="A2413" s="43" t="s">
        <v>242</v>
      </c>
      <c r="D2413" s="188" t="s">
        <v>146</v>
      </c>
      <c r="E2413" s="188" t="s">
        <v>147</v>
      </c>
      <c r="N2413" s="43"/>
    </row>
    <row r="2414" spans="1:14">
      <c r="B2414" s="188" t="s">
        <v>143</v>
      </c>
      <c r="C2414" s="188" t="s">
        <v>144</v>
      </c>
      <c r="D2414" s="188" t="s">
        <v>144</v>
      </c>
      <c r="E2414" s="188" t="s">
        <v>144</v>
      </c>
      <c r="F2414" s="188" t="s">
        <v>144</v>
      </c>
      <c r="G2414" s="188" t="s">
        <v>144</v>
      </c>
    </row>
    <row r="2415" spans="1:14">
      <c r="B2415" s="188">
        <v>2015</v>
      </c>
      <c r="C2415" s="188">
        <v>2025</v>
      </c>
      <c r="D2415" s="188">
        <v>2035</v>
      </c>
      <c r="E2415" s="188">
        <v>2045</v>
      </c>
      <c r="F2415" s="188">
        <v>2055</v>
      </c>
      <c r="G2415" s="188">
        <v>2065</v>
      </c>
    </row>
    <row r="2416" spans="1:14">
      <c r="A2416" s="43" t="s">
        <v>622</v>
      </c>
      <c r="B2416" s="188" t="s">
        <v>143</v>
      </c>
      <c r="C2416" s="188" t="s">
        <v>148</v>
      </c>
      <c r="D2416" s="188" t="s">
        <v>148</v>
      </c>
      <c r="E2416" s="188" t="s">
        <v>148</v>
      </c>
      <c r="F2416" s="188" t="s">
        <v>148</v>
      </c>
      <c r="G2416" s="188" t="s">
        <v>148</v>
      </c>
      <c r="N2416" s="43"/>
    </row>
    <row r="2417" spans="1:14">
      <c r="A2417" s="43" t="s">
        <v>557</v>
      </c>
      <c r="B2417" s="188">
        <v>1</v>
      </c>
      <c r="C2417" s="188">
        <v>1</v>
      </c>
      <c r="D2417" s="188">
        <v>1</v>
      </c>
      <c r="E2417" s="188">
        <v>1</v>
      </c>
      <c r="F2417" s="188">
        <v>1</v>
      </c>
      <c r="G2417" s="188">
        <v>1</v>
      </c>
      <c r="N2417" s="43"/>
    </row>
    <row r="2418" spans="1:14">
      <c r="A2418" s="43" t="s">
        <v>558</v>
      </c>
      <c r="B2418" s="188">
        <v>0.89300000000000002</v>
      </c>
      <c r="C2418" s="188">
        <v>0.91</v>
      </c>
      <c r="D2418" s="188">
        <v>0.92200000000000004</v>
      </c>
      <c r="E2418" s="188">
        <v>0.91800000000000004</v>
      </c>
      <c r="F2418" s="188">
        <v>0.92200000000000004</v>
      </c>
      <c r="G2418" s="188">
        <v>0.93300000000000005</v>
      </c>
      <c r="N2418" s="43"/>
    </row>
    <row r="2419" spans="1:14">
      <c r="A2419" s="43" t="s">
        <v>559</v>
      </c>
      <c r="B2419" s="188">
        <v>0</v>
      </c>
      <c r="C2419" s="188">
        <v>0</v>
      </c>
      <c r="D2419" s="188">
        <v>0</v>
      </c>
      <c r="E2419" s="188">
        <v>0</v>
      </c>
      <c r="F2419" s="188">
        <v>0</v>
      </c>
      <c r="G2419" s="188">
        <v>0</v>
      </c>
      <c r="N2419" s="43"/>
    </row>
    <row r="2420" spans="1:14">
      <c r="A2420" s="43" t="s">
        <v>560</v>
      </c>
      <c r="B2420" s="188">
        <v>0.98</v>
      </c>
      <c r="C2420" s="188">
        <v>0.98699999999999999</v>
      </c>
      <c r="D2420" s="188">
        <v>0.98599999999999999</v>
      </c>
      <c r="E2420" s="188">
        <v>0.98199999999999998</v>
      </c>
      <c r="F2420" s="188">
        <v>0.98299999999999998</v>
      </c>
      <c r="G2420" s="188">
        <v>0.98399999999999999</v>
      </c>
      <c r="N2420" s="43"/>
    </row>
    <row r="2421" spans="1:14">
      <c r="A2421" s="43" t="s">
        <v>561</v>
      </c>
      <c r="B2421" s="188">
        <v>0.56799999999999995</v>
      </c>
      <c r="C2421" s="188">
        <v>0.50800000000000001</v>
      </c>
      <c r="D2421" s="188">
        <v>0.44600000000000001</v>
      </c>
      <c r="E2421" s="188">
        <v>0.36499999999999999</v>
      </c>
      <c r="F2421" s="188">
        <v>0.27100000000000002</v>
      </c>
      <c r="G2421" s="188">
        <v>0.20499999999999999</v>
      </c>
      <c r="N2421" s="43"/>
    </row>
    <row r="2422" spans="1:14">
      <c r="A2422" s="43" t="s">
        <v>562</v>
      </c>
      <c r="B2422" s="188">
        <v>0.42</v>
      </c>
      <c r="C2422" s="188">
        <v>0.46600000000000003</v>
      </c>
      <c r="D2422" s="188">
        <v>0.40300000000000002</v>
      </c>
      <c r="E2422" s="188">
        <v>0.36799999999999999</v>
      </c>
      <c r="F2422" s="188">
        <v>0.38900000000000001</v>
      </c>
      <c r="G2422" s="188">
        <v>0.372</v>
      </c>
      <c r="N2422" s="43"/>
    </row>
    <row r="2423" spans="1:14">
      <c r="A2423" s="43" t="s">
        <v>563</v>
      </c>
      <c r="B2423" s="188">
        <v>0.875</v>
      </c>
      <c r="C2423" s="188">
        <v>0.87</v>
      </c>
      <c r="D2423" s="188">
        <v>0.85699999999999998</v>
      </c>
      <c r="E2423" s="188">
        <v>0.83599999999999997</v>
      </c>
      <c r="F2423" s="188">
        <v>0.82199999999999995</v>
      </c>
      <c r="G2423" s="188">
        <v>0.81699999999999995</v>
      </c>
      <c r="N2423" s="43"/>
    </row>
    <row r="2424" spans="1:14">
      <c r="A2424" s="43" t="s">
        <v>564</v>
      </c>
      <c r="B2424" s="188">
        <v>0.115</v>
      </c>
      <c r="C2424" s="188">
        <v>0.121</v>
      </c>
      <c r="D2424" s="188">
        <v>0.108</v>
      </c>
      <c r="E2424" s="188">
        <v>0.106</v>
      </c>
      <c r="F2424" s="188">
        <v>0.108</v>
      </c>
      <c r="G2424" s="188">
        <v>0.104</v>
      </c>
      <c r="N2424" s="43"/>
    </row>
    <row r="2425" spans="1:14">
      <c r="A2425" s="43" t="s">
        <v>565</v>
      </c>
      <c r="B2425" s="188">
        <v>0.159</v>
      </c>
      <c r="C2425" s="188">
        <v>0.161</v>
      </c>
      <c r="D2425" s="188">
        <v>0.157</v>
      </c>
      <c r="E2425" s="188">
        <v>0.17599999999999999</v>
      </c>
      <c r="F2425" s="188">
        <v>0.17699999999999999</v>
      </c>
      <c r="G2425" s="188">
        <v>0.17799999999999999</v>
      </c>
      <c r="N2425" s="43"/>
    </row>
    <row r="2426" spans="1:14">
      <c r="A2426" s="43" t="s">
        <v>394</v>
      </c>
      <c r="B2426" s="188">
        <v>0.85</v>
      </c>
      <c r="C2426" s="188">
        <v>0.86699999999999999</v>
      </c>
      <c r="D2426" s="188">
        <v>0.89400000000000002</v>
      </c>
      <c r="E2426" s="188">
        <v>0.89900000000000002</v>
      </c>
      <c r="F2426" s="188">
        <v>0.89600000000000002</v>
      </c>
      <c r="G2426" s="188">
        <v>0.91100000000000003</v>
      </c>
      <c r="N2426" s="43"/>
    </row>
    <row r="2427" spans="1:14">
      <c r="A2427" s="43" t="s">
        <v>395</v>
      </c>
      <c r="B2427" s="188">
        <v>0.45300000000000001</v>
      </c>
      <c r="C2427" s="188">
        <v>0.45600000000000002</v>
      </c>
      <c r="D2427" s="188">
        <v>0.47</v>
      </c>
      <c r="E2427" s="188">
        <v>0.44600000000000001</v>
      </c>
      <c r="F2427" s="188">
        <v>0.45</v>
      </c>
      <c r="G2427" s="188">
        <v>0.46600000000000003</v>
      </c>
      <c r="N2427" s="43"/>
    </row>
    <row r="2428" spans="1:14">
      <c r="A2428" s="43" t="s">
        <v>396</v>
      </c>
      <c r="B2428" s="188">
        <v>0.29699999999999999</v>
      </c>
      <c r="C2428" s="188">
        <v>0.33400000000000002</v>
      </c>
      <c r="D2428" s="188">
        <v>0.28199999999999997</v>
      </c>
      <c r="E2428" s="188">
        <v>0.26700000000000002</v>
      </c>
      <c r="F2428" s="188">
        <v>0.27500000000000002</v>
      </c>
      <c r="G2428" s="188">
        <v>0.26200000000000001</v>
      </c>
      <c r="N2428" s="43"/>
    </row>
    <row r="2429" spans="1:14">
      <c r="A2429" s="43" t="s">
        <v>397</v>
      </c>
      <c r="B2429" s="188">
        <v>0.21</v>
      </c>
      <c r="C2429" s="188">
        <v>0.22800000000000001</v>
      </c>
      <c r="D2429" s="188">
        <v>0.2</v>
      </c>
      <c r="E2429" s="188">
        <v>0.17299999999999999</v>
      </c>
      <c r="F2429" s="188">
        <v>0.188</v>
      </c>
      <c r="G2429" s="188">
        <v>0.18</v>
      </c>
      <c r="N2429" s="43"/>
    </row>
    <row r="2430" spans="1:14">
      <c r="A2430" s="43" t="s">
        <v>566</v>
      </c>
      <c r="B2430" s="188">
        <v>1</v>
      </c>
      <c r="C2430" s="188">
        <v>1</v>
      </c>
      <c r="D2430" s="188">
        <v>1</v>
      </c>
      <c r="E2430" s="188">
        <v>1</v>
      </c>
      <c r="F2430" s="188">
        <v>1</v>
      </c>
      <c r="G2430" s="188">
        <v>1</v>
      </c>
      <c r="N2430" s="43"/>
    </row>
    <row r="2431" spans="1:14">
      <c r="A2431" s="43" t="s">
        <v>567</v>
      </c>
      <c r="B2431" s="188">
        <v>1</v>
      </c>
      <c r="C2431" s="188">
        <v>1</v>
      </c>
      <c r="D2431" s="188">
        <v>1</v>
      </c>
      <c r="E2431" s="188">
        <v>1</v>
      </c>
      <c r="F2431" s="188">
        <v>1</v>
      </c>
      <c r="G2431" s="188">
        <v>1</v>
      </c>
      <c r="N2431" s="43"/>
    </row>
    <row r="2432" spans="1:14">
      <c r="A2432" s="43" t="s">
        <v>568</v>
      </c>
      <c r="B2432" s="188">
        <v>0.52700000000000002</v>
      </c>
      <c r="C2432" s="188">
        <v>0.58599999999999997</v>
      </c>
      <c r="D2432" s="188">
        <v>0.56100000000000005</v>
      </c>
      <c r="E2432" s="188">
        <v>0.54200000000000004</v>
      </c>
      <c r="F2432" s="188">
        <v>0.56499999999999995</v>
      </c>
      <c r="G2432" s="188">
        <v>0.58599999999999997</v>
      </c>
      <c r="N2432" s="43"/>
    </row>
    <row r="2433" spans="1:14">
      <c r="A2433" s="43" t="s">
        <v>569</v>
      </c>
      <c r="B2433" s="188">
        <v>0.38600000000000001</v>
      </c>
      <c r="C2433" s="188">
        <v>0.40500000000000003</v>
      </c>
      <c r="D2433" s="188">
        <v>0.374</v>
      </c>
      <c r="E2433" s="188">
        <v>0.34399999999999997</v>
      </c>
      <c r="F2433" s="188">
        <v>0.35099999999999998</v>
      </c>
      <c r="G2433" s="188">
        <v>0.35599999999999998</v>
      </c>
      <c r="N2433" s="43"/>
    </row>
    <row r="2434" spans="1:14">
      <c r="A2434" s="43" t="s">
        <v>570</v>
      </c>
      <c r="B2434" s="188">
        <v>0.39500000000000002</v>
      </c>
      <c r="C2434" s="188">
        <v>0.441</v>
      </c>
      <c r="D2434" s="188">
        <v>0.38600000000000001</v>
      </c>
      <c r="E2434" s="188">
        <v>0.35199999999999998</v>
      </c>
      <c r="F2434" s="188">
        <v>0.374</v>
      </c>
      <c r="G2434" s="188">
        <v>0.35899999999999999</v>
      </c>
      <c r="N2434" s="43"/>
    </row>
    <row r="2435" spans="1:14">
      <c r="A2435" s="43" t="s">
        <v>571</v>
      </c>
      <c r="B2435" s="188">
        <v>0.39500000000000002</v>
      </c>
      <c r="C2435" s="188">
        <v>0.441</v>
      </c>
      <c r="D2435" s="188">
        <v>0.38600000000000001</v>
      </c>
      <c r="E2435" s="188">
        <v>0.35199999999999998</v>
      </c>
      <c r="F2435" s="188">
        <v>0.374</v>
      </c>
      <c r="G2435" s="188">
        <v>0.35899999999999999</v>
      </c>
      <c r="N2435" s="43"/>
    </row>
    <row r="2436" spans="1:14">
      <c r="A2436" s="43" t="s">
        <v>572</v>
      </c>
      <c r="B2436" s="188">
        <v>0</v>
      </c>
      <c r="C2436" s="188">
        <v>2E-3</v>
      </c>
      <c r="D2436" s="188">
        <v>8.0000000000000002E-3</v>
      </c>
      <c r="E2436" s="188">
        <v>2.5999999999999999E-2</v>
      </c>
      <c r="F2436" s="188">
        <v>7.6999999999999999E-2</v>
      </c>
      <c r="G2436" s="188">
        <v>0.26300000000000001</v>
      </c>
      <c r="N2436" s="43"/>
    </row>
    <row r="2437" spans="1:14">
      <c r="A2437" s="43" t="s">
        <v>398</v>
      </c>
      <c r="B2437" s="188">
        <v>0.94699999999999995</v>
      </c>
      <c r="C2437" s="188">
        <v>0.94799999999999995</v>
      </c>
      <c r="D2437" s="188">
        <v>0.95199999999999996</v>
      </c>
      <c r="E2437" s="188">
        <v>0.95099999999999996</v>
      </c>
      <c r="F2437" s="188">
        <v>0.95399999999999996</v>
      </c>
      <c r="G2437" s="188">
        <v>0.95399999999999996</v>
      </c>
      <c r="N2437" s="43"/>
    </row>
    <row r="2438" spans="1:14">
      <c r="A2438" s="43" t="s">
        <v>399</v>
      </c>
      <c r="B2438" s="188">
        <v>0.749</v>
      </c>
      <c r="C2438" s="188">
        <v>0.752</v>
      </c>
      <c r="D2438" s="188">
        <v>0.75700000000000001</v>
      </c>
      <c r="E2438" s="188">
        <v>0.754</v>
      </c>
      <c r="F2438" s="188">
        <v>0.752</v>
      </c>
      <c r="G2438" s="188">
        <v>0.751</v>
      </c>
      <c r="N2438" s="43"/>
    </row>
    <row r="2439" spans="1:14">
      <c r="A2439" s="43" t="s">
        <v>573</v>
      </c>
      <c r="B2439" s="188">
        <v>0.999</v>
      </c>
      <c r="C2439" s="188">
        <v>0.998</v>
      </c>
      <c r="D2439" s="188">
        <v>0.999</v>
      </c>
      <c r="E2439" s="188">
        <v>0.999</v>
      </c>
      <c r="F2439" s="188">
        <v>0.999</v>
      </c>
      <c r="G2439" s="188">
        <v>0.998</v>
      </c>
      <c r="N2439" s="43"/>
    </row>
    <row r="2440" spans="1:14">
      <c r="A2440" s="43" t="s">
        <v>574</v>
      </c>
      <c r="B2440" s="188">
        <v>0.4</v>
      </c>
      <c r="C2440" s="188">
        <v>0.51300000000000001</v>
      </c>
      <c r="D2440" s="188">
        <v>0.59599999999999997</v>
      </c>
      <c r="E2440" s="188">
        <v>0.61799999999999999</v>
      </c>
      <c r="F2440" s="188">
        <v>0.60099999999999998</v>
      </c>
      <c r="G2440" s="188">
        <v>0.63</v>
      </c>
      <c r="N2440" s="43"/>
    </row>
    <row r="2441" spans="1:14">
      <c r="A2441" s="43" t="s">
        <v>575</v>
      </c>
      <c r="B2441" s="188">
        <v>0.49399999999999999</v>
      </c>
      <c r="C2441" s="188">
        <v>0.49299999999999999</v>
      </c>
      <c r="D2441" s="188">
        <v>0.49399999999999999</v>
      </c>
      <c r="E2441" s="188">
        <v>0.49</v>
      </c>
      <c r="F2441" s="188">
        <v>0.47799999999999998</v>
      </c>
      <c r="G2441" s="188">
        <v>0.49199999999999999</v>
      </c>
      <c r="N2441" s="43"/>
    </row>
    <row r="2442" spans="1:14">
      <c r="A2442" s="43" t="s">
        <v>576</v>
      </c>
      <c r="B2442" s="188">
        <v>0.26400000000000001</v>
      </c>
      <c r="C2442" s="188">
        <v>0.252</v>
      </c>
      <c r="D2442" s="188">
        <v>0.24299999999999999</v>
      </c>
      <c r="E2442" s="188">
        <v>0.24399999999999999</v>
      </c>
      <c r="F2442" s="188">
        <v>0.23599999999999999</v>
      </c>
      <c r="G2442" s="188">
        <v>0.249</v>
      </c>
      <c r="N2442" s="43"/>
    </row>
    <row r="2443" spans="1:14">
      <c r="A2443" s="43" t="s">
        <v>577</v>
      </c>
      <c r="B2443" s="188">
        <v>7.4999999999999997E-2</v>
      </c>
      <c r="C2443" s="188">
        <v>7.3999999999999996E-2</v>
      </c>
      <c r="D2443" s="188">
        <v>7.1999999999999995E-2</v>
      </c>
      <c r="E2443" s="188">
        <v>7.8E-2</v>
      </c>
      <c r="F2443" s="188">
        <v>7.0000000000000007E-2</v>
      </c>
      <c r="G2443" s="188">
        <v>7.0000000000000007E-2</v>
      </c>
      <c r="N2443" s="43"/>
    </row>
    <row r="2444" spans="1:14">
      <c r="A2444" s="43" t="s">
        <v>621</v>
      </c>
      <c r="B2444" s="188" t="s">
        <v>143</v>
      </c>
      <c r="C2444" s="188" t="s">
        <v>144</v>
      </c>
      <c r="D2444" s="188" t="s">
        <v>144</v>
      </c>
      <c r="E2444" s="188" t="s">
        <v>144</v>
      </c>
      <c r="F2444" s="188" t="s">
        <v>144</v>
      </c>
      <c r="G2444" s="188" t="s">
        <v>144</v>
      </c>
      <c r="H2444" s="188" t="s">
        <v>225</v>
      </c>
      <c r="N2444" s="43"/>
    </row>
    <row r="2445" spans="1:14">
      <c r="A2445" s="43" t="s">
        <v>618</v>
      </c>
      <c r="B2445" s="188" t="s">
        <v>619</v>
      </c>
      <c r="K2445" s="188" t="s">
        <v>676</v>
      </c>
      <c r="N2445" s="43"/>
    </row>
    <row r="2446" spans="1:14">
      <c r="A2446" s="43" t="s">
        <v>526</v>
      </c>
      <c r="N2446" s="43"/>
    </row>
    <row r="2448" spans="1:14">
      <c r="A2448" s="43" t="s">
        <v>212</v>
      </c>
      <c r="N2448" s="43"/>
    </row>
    <row r="2449" spans="1:14">
      <c r="A2449" s="43" t="s">
        <v>621</v>
      </c>
      <c r="B2449" s="188" t="s">
        <v>143</v>
      </c>
      <c r="C2449" s="188" t="s">
        <v>144</v>
      </c>
      <c r="D2449" s="188" t="s">
        <v>144</v>
      </c>
      <c r="E2449" s="188" t="s">
        <v>144</v>
      </c>
      <c r="F2449" s="188" t="s">
        <v>144</v>
      </c>
      <c r="G2449" s="188" t="s">
        <v>144</v>
      </c>
      <c r="H2449" s="188" t="s">
        <v>225</v>
      </c>
      <c r="N2449" s="43"/>
    </row>
    <row r="2450" spans="1:14">
      <c r="A2450" s="43" t="s">
        <v>242</v>
      </c>
      <c r="D2450" s="188" t="s">
        <v>146</v>
      </c>
      <c r="E2450" s="188" t="s">
        <v>147</v>
      </c>
      <c r="N2450" s="43"/>
    </row>
    <row r="2451" spans="1:14">
      <c r="B2451" s="188" t="s">
        <v>143</v>
      </c>
      <c r="C2451" s="188" t="s">
        <v>144</v>
      </c>
      <c r="D2451" s="188" t="s">
        <v>144</v>
      </c>
      <c r="E2451" s="188" t="s">
        <v>144</v>
      </c>
      <c r="F2451" s="188" t="s">
        <v>144</v>
      </c>
      <c r="G2451" s="188" t="s">
        <v>144</v>
      </c>
    </row>
    <row r="2452" spans="1:14">
      <c r="B2452" s="188">
        <v>2015</v>
      </c>
      <c r="C2452" s="188">
        <v>2025</v>
      </c>
      <c r="D2452" s="188">
        <v>2035</v>
      </c>
      <c r="E2452" s="188">
        <v>2045</v>
      </c>
      <c r="F2452" s="188">
        <v>2055</v>
      </c>
      <c r="G2452" s="188">
        <v>2065</v>
      </c>
    </row>
    <row r="2453" spans="1:14">
      <c r="A2453" s="43" t="s">
        <v>622</v>
      </c>
      <c r="B2453" s="188" t="s">
        <v>143</v>
      </c>
      <c r="C2453" s="188" t="s">
        <v>148</v>
      </c>
      <c r="D2453" s="188" t="s">
        <v>148</v>
      </c>
      <c r="E2453" s="188" t="s">
        <v>148</v>
      </c>
      <c r="F2453" s="188" t="s">
        <v>148</v>
      </c>
      <c r="G2453" s="188" t="s">
        <v>148</v>
      </c>
      <c r="N2453" s="43"/>
    </row>
    <row r="2454" spans="1:14">
      <c r="A2454" s="43" t="s">
        <v>557</v>
      </c>
      <c r="B2454" s="188">
        <v>1</v>
      </c>
      <c r="C2454" s="188">
        <v>1</v>
      </c>
      <c r="D2454" s="188">
        <v>1</v>
      </c>
      <c r="E2454" s="188">
        <v>1</v>
      </c>
      <c r="F2454" s="188">
        <v>1</v>
      </c>
      <c r="G2454" s="188">
        <v>1</v>
      </c>
      <c r="N2454" s="43"/>
    </row>
    <row r="2455" spans="1:14">
      <c r="A2455" s="43" t="s">
        <v>558</v>
      </c>
      <c r="B2455" s="188">
        <v>0.86199999999999999</v>
      </c>
      <c r="C2455" s="188">
        <v>0.874</v>
      </c>
      <c r="D2455" s="188">
        <v>0.90300000000000002</v>
      </c>
      <c r="E2455" s="188">
        <v>0.89500000000000002</v>
      </c>
      <c r="F2455" s="188">
        <v>0.90200000000000002</v>
      </c>
      <c r="G2455" s="188">
        <v>0.89800000000000002</v>
      </c>
      <c r="N2455" s="43"/>
    </row>
    <row r="2456" spans="1:14">
      <c r="A2456" s="43" t="s">
        <v>559</v>
      </c>
      <c r="B2456" s="188">
        <v>0</v>
      </c>
      <c r="C2456" s="188">
        <v>0</v>
      </c>
      <c r="D2456" s="188">
        <v>0</v>
      </c>
      <c r="E2456" s="188">
        <v>0</v>
      </c>
      <c r="F2456" s="188">
        <v>0</v>
      </c>
      <c r="G2456" s="188">
        <v>0</v>
      </c>
      <c r="N2456" s="43"/>
    </row>
    <row r="2457" spans="1:14">
      <c r="A2457" s="43" t="s">
        <v>560</v>
      </c>
      <c r="B2457" s="188">
        <v>0.996</v>
      </c>
      <c r="C2457" s="188">
        <v>0.996</v>
      </c>
      <c r="D2457" s="188">
        <v>0.995</v>
      </c>
      <c r="E2457" s="188">
        <v>0.99299999999999999</v>
      </c>
      <c r="F2457" s="188">
        <v>0.99199999999999999</v>
      </c>
      <c r="G2457" s="188">
        <v>0.99</v>
      </c>
      <c r="N2457" s="43"/>
    </row>
    <row r="2458" spans="1:14">
      <c r="A2458" s="43" t="s">
        <v>561</v>
      </c>
      <c r="B2458" s="188">
        <v>0.622</v>
      </c>
      <c r="C2458" s="188">
        <v>0.58599999999999997</v>
      </c>
      <c r="D2458" s="188">
        <v>0.52200000000000002</v>
      </c>
      <c r="E2458" s="188">
        <v>0.41699999999999998</v>
      </c>
      <c r="F2458" s="188">
        <v>0.30399999999999999</v>
      </c>
      <c r="G2458" s="188">
        <v>0.248</v>
      </c>
      <c r="N2458" s="43"/>
    </row>
    <row r="2459" spans="1:14">
      <c r="A2459" s="43" t="s">
        <v>562</v>
      </c>
      <c r="B2459" s="188">
        <v>0.57599999999999996</v>
      </c>
      <c r="C2459" s="188">
        <v>0.58899999999999997</v>
      </c>
      <c r="D2459" s="188">
        <v>0.54400000000000004</v>
      </c>
      <c r="E2459" s="188">
        <v>0.52600000000000002</v>
      </c>
      <c r="F2459" s="188">
        <v>0.56999999999999995</v>
      </c>
      <c r="G2459" s="188">
        <v>0.56299999999999994</v>
      </c>
      <c r="N2459" s="43"/>
    </row>
    <row r="2460" spans="1:14">
      <c r="A2460" s="43" t="s">
        <v>563</v>
      </c>
      <c r="B2460" s="188">
        <v>0.91700000000000004</v>
      </c>
      <c r="C2460" s="188">
        <v>0.91100000000000003</v>
      </c>
      <c r="D2460" s="188">
        <v>0.90300000000000002</v>
      </c>
      <c r="E2460" s="188">
        <v>0.88600000000000001</v>
      </c>
      <c r="F2460" s="188">
        <v>0.873</v>
      </c>
      <c r="G2460" s="188">
        <v>0.86399999999999999</v>
      </c>
      <c r="N2460" s="43"/>
    </row>
    <row r="2461" spans="1:14">
      <c r="A2461" s="43" t="s">
        <v>564</v>
      </c>
      <c r="B2461" s="188">
        <v>0.11799999999999999</v>
      </c>
      <c r="C2461" s="188">
        <v>0.12</v>
      </c>
      <c r="D2461" s="188">
        <v>0.11</v>
      </c>
      <c r="E2461" s="188">
        <v>0.104</v>
      </c>
      <c r="F2461" s="188">
        <v>0.121</v>
      </c>
      <c r="G2461" s="188">
        <v>0.126</v>
      </c>
      <c r="N2461" s="43"/>
    </row>
    <row r="2462" spans="1:14">
      <c r="A2462" s="43" t="s">
        <v>565</v>
      </c>
      <c r="B2462" s="188">
        <v>0.13400000000000001</v>
      </c>
      <c r="C2462" s="188">
        <v>0.14000000000000001</v>
      </c>
      <c r="D2462" s="188">
        <v>0.14699999999999999</v>
      </c>
      <c r="E2462" s="188">
        <v>0.15</v>
      </c>
      <c r="F2462" s="188">
        <v>0.155</v>
      </c>
      <c r="G2462" s="188">
        <v>0.161</v>
      </c>
      <c r="N2462" s="43"/>
    </row>
    <row r="2463" spans="1:14">
      <c r="A2463" s="43" t="s">
        <v>394</v>
      </c>
      <c r="B2463" s="188">
        <v>0.80300000000000005</v>
      </c>
      <c r="C2463" s="188">
        <v>0.81699999999999995</v>
      </c>
      <c r="D2463" s="188">
        <v>0.85899999999999999</v>
      </c>
      <c r="E2463" s="188">
        <v>0.85699999999999998</v>
      </c>
      <c r="F2463" s="188">
        <v>0.86</v>
      </c>
      <c r="G2463" s="188">
        <v>0.86599999999999999</v>
      </c>
      <c r="N2463" s="43"/>
    </row>
    <row r="2464" spans="1:14">
      <c r="A2464" s="43" t="s">
        <v>395</v>
      </c>
      <c r="B2464" s="188">
        <v>0.48099999999999998</v>
      </c>
      <c r="C2464" s="188">
        <v>0.497</v>
      </c>
      <c r="D2464" s="188">
        <v>0.49399999999999999</v>
      </c>
      <c r="E2464" s="188">
        <v>0.47399999999999998</v>
      </c>
      <c r="F2464" s="188">
        <v>0.47799999999999998</v>
      </c>
      <c r="G2464" s="188">
        <v>0.48099999999999998</v>
      </c>
      <c r="N2464" s="43"/>
    </row>
    <row r="2465" spans="1:14">
      <c r="A2465" s="43" t="s">
        <v>396</v>
      </c>
      <c r="B2465" s="188">
        <v>0.42699999999999999</v>
      </c>
      <c r="C2465" s="188">
        <v>0.442</v>
      </c>
      <c r="D2465" s="188">
        <v>0.40799999999999997</v>
      </c>
      <c r="E2465" s="188">
        <v>0.39500000000000002</v>
      </c>
      <c r="F2465" s="188">
        <v>0.432</v>
      </c>
      <c r="G2465" s="188">
        <v>0.42499999999999999</v>
      </c>
      <c r="N2465" s="43"/>
    </row>
    <row r="2466" spans="1:14">
      <c r="A2466" s="43" t="s">
        <v>397</v>
      </c>
      <c r="B2466" s="188">
        <v>0.32300000000000001</v>
      </c>
      <c r="C2466" s="188">
        <v>0.32200000000000001</v>
      </c>
      <c r="D2466" s="188">
        <v>0.28100000000000003</v>
      </c>
      <c r="E2466" s="188">
        <v>0.27300000000000002</v>
      </c>
      <c r="F2466" s="188">
        <v>0.29699999999999999</v>
      </c>
      <c r="G2466" s="188">
        <v>0.28999999999999998</v>
      </c>
      <c r="N2466" s="43"/>
    </row>
    <row r="2467" spans="1:14">
      <c r="A2467" s="43" t="s">
        <v>566</v>
      </c>
      <c r="B2467" s="188">
        <v>1</v>
      </c>
      <c r="C2467" s="188">
        <v>1</v>
      </c>
      <c r="D2467" s="188">
        <v>1</v>
      </c>
      <c r="E2467" s="188">
        <v>1</v>
      </c>
      <c r="F2467" s="188">
        <v>1</v>
      </c>
      <c r="G2467" s="188">
        <v>1</v>
      </c>
      <c r="N2467" s="43"/>
    </row>
    <row r="2468" spans="1:14">
      <c r="A2468" s="43" t="s">
        <v>567</v>
      </c>
      <c r="B2468" s="188">
        <v>1</v>
      </c>
      <c r="C2468" s="188">
        <v>1</v>
      </c>
      <c r="D2468" s="188">
        <v>1</v>
      </c>
      <c r="E2468" s="188">
        <v>1</v>
      </c>
      <c r="F2468" s="188">
        <v>1</v>
      </c>
      <c r="G2468" s="188">
        <v>1</v>
      </c>
      <c r="N2468" s="43"/>
    </row>
    <row r="2469" spans="1:14">
      <c r="A2469" s="43" t="s">
        <v>568</v>
      </c>
      <c r="B2469" s="188">
        <v>0.81899999999999995</v>
      </c>
      <c r="C2469" s="188">
        <v>0.84699999999999998</v>
      </c>
      <c r="D2469" s="188">
        <v>0.84299999999999997</v>
      </c>
      <c r="E2469" s="188">
        <v>0.84099999999999997</v>
      </c>
      <c r="F2469" s="188">
        <v>0.84199999999999997</v>
      </c>
      <c r="G2469" s="188">
        <v>0.85199999999999998</v>
      </c>
      <c r="N2469" s="43"/>
    </row>
    <row r="2470" spans="1:14">
      <c r="A2470" s="43" t="s">
        <v>569</v>
      </c>
      <c r="B2470" s="188">
        <v>0.61699999999999999</v>
      </c>
      <c r="C2470" s="188">
        <v>0.61499999999999999</v>
      </c>
      <c r="D2470" s="188">
        <v>0.60299999999999998</v>
      </c>
      <c r="E2470" s="188">
        <v>0.58299999999999996</v>
      </c>
      <c r="F2470" s="188">
        <v>0.58499999999999996</v>
      </c>
      <c r="G2470" s="188">
        <v>0.58299999999999996</v>
      </c>
      <c r="N2470" s="43"/>
    </row>
    <row r="2471" spans="1:14">
      <c r="A2471" s="43" t="s">
        <v>570</v>
      </c>
      <c r="B2471" s="188">
        <v>0.53800000000000003</v>
      </c>
      <c r="C2471" s="188">
        <v>0.56000000000000005</v>
      </c>
      <c r="D2471" s="188">
        <v>0.52300000000000002</v>
      </c>
      <c r="E2471" s="188">
        <v>0.51</v>
      </c>
      <c r="F2471" s="188">
        <v>0.55700000000000005</v>
      </c>
      <c r="G2471" s="188">
        <v>0.54600000000000004</v>
      </c>
      <c r="N2471" s="43"/>
    </row>
    <row r="2472" spans="1:14">
      <c r="A2472" s="43" t="s">
        <v>571</v>
      </c>
      <c r="B2472" s="188">
        <v>0.53800000000000003</v>
      </c>
      <c r="C2472" s="188">
        <v>0.56000000000000005</v>
      </c>
      <c r="D2472" s="188">
        <v>0.52300000000000002</v>
      </c>
      <c r="E2472" s="188">
        <v>0.51</v>
      </c>
      <c r="F2472" s="188">
        <v>0.55700000000000005</v>
      </c>
      <c r="G2472" s="188">
        <v>0.54600000000000004</v>
      </c>
      <c r="N2472" s="43"/>
    </row>
    <row r="2473" spans="1:14">
      <c r="A2473" s="43" t="s">
        <v>572</v>
      </c>
      <c r="B2473" s="188">
        <v>4.0000000000000001E-3</v>
      </c>
      <c r="C2473" s="188">
        <v>1.2E-2</v>
      </c>
      <c r="D2473" s="188">
        <v>4.2999999999999997E-2</v>
      </c>
      <c r="E2473" s="188">
        <v>0.153</v>
      </c>
      <c r="F2473" s="188">
        <v>0.435</v>
      </c>
      <c r="G2473" s="188">
        <v>0.63</v>
      </c>
      <c r="N2473" s="43"/>
    </row>
    <row r="2474" spans="1:14">
      <c r="A2474" s="43" t="s">
        <v>398</v>
      </c>
      <c r="B2474" s="188">
        <v>0.91500000000000004</v>
      </c>
      <c r="C2474" s="188">
        <v>0.90900000000000003</v>
      </c>
      <c r="D2474" s="188">
        <v>0.91600000000000004</v>
      </c>
      <c r="E2474" s="188">
        <v>0.91500000000000004</v>
      </c>
      <c r="F2474" s="188">
        <v>0.91200000000000003</v>
      </c>
      <c r="G2474" s="188">
        <v>0.91300000000000003</v>
      </c>
      <c r="N2474" s="43"/>
    </row>
    <row r="2475" spans="1:14">
      <c r="A2475" s="43" t="s">
        <v>399</v>
      </c>
      <c r="B2475" s="188">
        <v>0.72</v>
      </c>
      <c r="C2475" s="188">
        <v>0.72099999999999997</v>
      </c>
      <c r="D2475" s="188">
        <v>0.72</v>
      </c>
      <c r="E2475" s="188">
        <v>0.72399999999999998</v>
      </c>
      <c r="F2475" s="188">
        <v>0.72</v>
      </c>
      <c r="G2475" s="188">
        <v>0.71699999999999997</v>
      </c>
      <c r="N2475" s="43"/>
    </row>
    <row r="2476" spans="1:14">
      <c r="A2476" s="43" t="s">
        <v>573</v>
      </c>
      <c r="B2476" s="188">
        <v>1</v>
      </c>
      <c r="C2476" s="188">
        <v>0.999</v>
      </c>
      <c r="D2476" s="188">
        <v>0.999</v>
      </c>
      <c r="E2476" s="188">
        <v>0.998</v>
      </c>
      <c r="F2476" s="188">
        <v>1</v>
      </c>
      <c r="G2476" s="188">
        <v>0.999</v>
      </c>
      <c r="N2476" s="43"/>
    </row>
    <row r="2477" spans="1:14">
      <c r="A2477" s="43" t="s">
        <v>574</v>
      </c>
      <c r="B2477" s="188">
        <v>0.438</v>
      </c>
      <c r="C2477" s="188">
        <v>0.56200000000000006</v>
      </c>
      <c r="D2477" s="188">
        <v>0.629</v>
      </c>
      <c r="E2477" s="188">
        <v>0.63900000000000001</v>
      </c>
      <c r="F2477" s="188">
        <v>0.60799999999999998</v>
      </c>
      <c r="G2477" s="188">
        <v>0.628</v>
      </c>
      <c r="N2477" s="43"/>
    </row>
    <row r="2478" spans="1:14">
      <c r="A2478" s="43" t="s">
        <v>575</v>
      </c>
      <c r="B2478" s="188">
        <v>0.54900000000000004</v>
      </c>
      <c r="C2478" s="188">
        <v>0.54600000000000004</v>
      </c>
      <c r="D2478" s="188">
        <v>0.55600000000000005</v>
      </c>
      <c r="E2478" s="188">
        <v>0.53400000000000003</v>
      </c>
      <c r="F2478" s="188">
        <v>0.54400000000000004</v>
      </c>
      <c r="G2478" s="188">
        <v>0.53500000000000003</v>
      </c>
      <c r="N2478" s="43"/>
    </row>
    <row r="2479" spans="1:14">
      <c r="A2479" s="43" t="s">
        <v>576</v>
      </c>
      <c r="B2479" s="188">
        <v>0.38400000000000001</v>
      </c>
      <c r="C2479" s="188">
        <v>0.36699999999999999</v>
      </c>
      <c r="D2479" s="188">
        <v>0.371</v>
      </c>
      <c r="E2479" s="188">
        <v>0.35799999999999998</v>
      </c>
      <c r="F2479" s="188">
        <v>0.35399999999999998</v>
      </c>
      <c r="G2479" s="188">
        <v>0.35399999999999998</v>
      </c>
      <c r="N2479" s="43"/>
    </row>
    <row r="2480" spans="1:14">
      <c r="A2480" s="43" t="s">
        <v>577</v>
      </c>
      <c r="B2480" s="188">
        <v>9.4E-2</v>
      </c>
      <c r="C2480" s="188">
        <v>0.09</v>
      </c>
      <c r="D2480" s="188">
        <v>9.1999999999999998E-2</v>
      </c>
      <c r="E2480" s="188">
        <v>0.09</v>
      </c>
      <c r="F2480" s="188">
        <v>8.8999999999999996E-2</v>
      </c>
      <c r="G2480" s="188">
        <v>9.5000000000000001E-2</v>
      </c>
      <c r="N2480" s="43"/>
    </row>
    <row r="2481" spans="1:14">
      <c r="A2481" s="43" t="s">
        <v>621</v>
      </c>
      <c r="B2481" s="188" t="s">
        <v>143</v>
      </c>
      <c r="C2481" s="188" t="s">
        <v>144</v>
      </c>
      <c r="D2481" s="188" t="s">
        <v>144</v>
      </c>
      <c r="E2481" s="188" t="s">
        <v>144</v>
      </c>
      <c r="F2481" s="188" t="s">
        <v>144</v>
      </c>
      <c r="G2481" s="188" t="s">
        <v>144</v>
      </c>
      <c r="H2481" s="188" t="s">
        <v>225</v>
      </c>
      <c r="N2481" s="43"/>
    </row>
    <row r="2482" spans="1:14">
      <c r="A2482" s="43" t="s">
        <v>618</v>
      </c>
      <c r="B2482" s="188" t="s">
        <v>619</v>
      </c>
      <c r="K2482" s="188" t="s">
        <v>677</v>
      </c>
      <c r="N2482" s="43"/>
    </row>
    <row r="2483" spans="1:14">
      <c r="A2483" s="43" t="s">
        <v>526</v>
      </c>
      <c r="N2483" s="43"/>
    </row>
    <row r="2485" spans="1:14">
      <c r="A2485" s="43" t="s">
        <v>213</v>
      </c>
      <c r="N2485" s="43"/>
    </row>
    <row r="2486" spans="1:14">
      <c r="A2486" s="43" t="s">
        <v>621</v>
      </c>
      <c r="B2486" s="188" t="s">
        <v>143</v>
      </c>
      <c r="C2486" s="188" t="s">
        <v>144</v>
      </c>
      <c r="D2486" s="188" t="s">
        <v>144</v>
      </c>
      <c r="E2486" s="188" t="s">
        <v>144</v>
      </c>
      <c r="F2486" s="188" t="s">
        <v>144</v>
      </c>
      <c r="G2486" s="188" t="s">
        <v>144</v>
      </c>
      <c r="H2486" s="188" t="s">
        <v>225</v>
      </c>
      <c r="N2486" s="43"/>
    </row>
    <row r="2487" spans="1:14">
      <c r="A2487" s="43" t="s">
        <v>242</v>
      </c>
      <c r="D2487" s="188" t="s">
        <v>146</v>
      </c>
      <c r="E2487" s="188" t="s">
        <v>147</v>
      </c>
      <c r="N2487" s="43"/>
    </row>
    <row r="2488" spans="1:14">
      <c r="B2488" s="188" t="s">
        <v>143</v>
      </c>
      <c r="C2488" s="188" t="s">
        <v>144</v>
      </c>
      <c r="D2488" s="188" t="s">
        <v>144</v>
      </c>
      <c r="E2488" s="188" t="s">
        <v>144</v>
      </c>
      <c r="F2488" s="188" t="s">
        <v>144</v>
      </c>
      <c r="G2488" s="188" t="s">
        <v>144</v>
      </c>
    </row>
    <row r="2489" spans="1:14">
      <c r="B2489" s="188">
        <v>2015</v>
      </c>
      <c r="C2489" s="188">
        <v>2025</v>
      </c>
      <c r="D2489" s="188">
        <v>2035</v>
      </c>
      <c r="E2489" s="188">
        <v>2045</v>
      </c>
      <c r="F2489" s="188">
        <v>2055</v>
      </c>
      <c r="G2489" s="188">
        <v>2065</v>
      </c>
    </row>
    <row r="2490" spans="1:14">
      <c r="A2490" s="43" t="s">
        <v>622</v>
      </c>
      <c r="B2490" s="188" t="s">
        <v>143</v>
      </c>
      <c r="C2490" s="188" t="s">
        <v>148</v>
      </c>
      <c r="D2490" s="188" t="s">
        <v>148</v>
      </c>
      <c r="E2490" s="188" t="s">
        <v>148</v>
      </c>
      <c r="F2490" s="188" t="s">
        <v>148</v>
      </c>
      <c r="G2490" s="188" t="s">
        <v>148</v>
      </c>
      <c r="N2490" s="43"/>
    </row>
    <row r="2491" spans="1:14">
      <c r="A2491" s="43" t="s">
        <v>557</v>
      </c>
      <c r="B2491" s="188">
        <v>1</v>
      </c>
      <c r="C2491" s="188">
        <v>1</v>
      </c>
      <c r="D2491" s="188">
        <v>1</v>
      </c>
      <c r="E2491" s="188">
        <v>1</v>
      </c>
      <c r="F2491" s="188">
        <v>1</v>
      </c>
      <c r="G2491" s="188">
        <v>1</v>
      </c>
      <c r="N2491" s="43"/>
    </row>
    <row r="2492" spans="1:14">
      <c r="A2492" s="43" t="s">
        <v>558</v>
      </c>
      <c r="B2492" s="188">
        <v>0.81399999999999995</v>
      </c>
      <c r="C2492" s="188">
        <v>0.84699999999999998</v>
      </c>
      <c r="D2492" s="188">
        <v>0.86199999999999999</v>
      </c>
      <c r="E2492" s="188">
        <v>0.88100000000000001</v>
      </c>
      <c r="F2492" s="188">
        <v>0.86699999999999999</v>
      </c>
      <c r="G2492" s="188">
        <v>0.86699999999999999</v>
      </c>
      <c r="N2492" s="43"/>
    </row>
    <row r="2493" spans="1:14">
      <c r="A2493" s="43" t="s">
        <v>559</v>
      </c>
      <c r="B2493" s="188">
        <v>0</v>
      </c>
      <c r="C2493" s="188">
        <v>0</v>
      </c>
      <c r="D2493" s="188">
        <v>0</v>
      </c>
      <c r="E2493" s="188">
        <v>0</v>
      </c>
      <c r="F2493" s="188">
        <v>0</v>
      </c>
      <c r="G2493" s="188">
        <v>0</v>
      </c>
      <c r="N2493" s="43"/>
    </row>
    <row r="2494" spans="1:14">
      <c r="A2494" s="43" t="s">
        <v>560</v>
      </c>
      <c r="B2494" s="188">
        <v>0.999</v>
      </c>
      <c r="C2494" s="188">
        <v>1</v>
      </c>
      <c r="D2494" s="188">
        <v>1</v>
      </c>
      <c r="E2494" s="188">
        <v>0.999</v>
      </c>
      <c r="F2494" s="188">
        <v>0.999</v>
      </c>
      <c r="G2494" s="188">
        <v>0.999</v>
      </c>
      <c r="N2494" s="43"/>
    </row>
    <row r="2495" spans="1:14">
      <c r="A2495" s="43" t="s">
        <v>561</v>
      </c>
      <c r="B2495" s="188">
        <v>0.61899999999999999</v>
      </c>
      <c r="C2495" s="188">
        <v>0.60599999999999998</v>
      </c>
      <c r="D2495" s="188">
        <v>0.53900000000000003</v>
      </c>
      <c r="E2495" s="188">
        <v>0.46300000000000002</v>
      </c>
      <c r="F2495" s="188">
        <v>0.35599999999999998</v>
      </c>
      <c r="G2495" s="188">
        <v>0.28799999999999998</v>
      </c>
      <c r="N2495" s="43"/>
    </row>
    <row r="2496" spans="1:14">
      <c r="A2496" s="43" t="s">
        <v>562</v>
      </c>
      <c r="B2496" s="188">
        <v>0.68600000000000005</v>
      </c>
      <c r="C2496" s="188">
        <v>0.66500000000000004</v>
      </c>
      <c r="D2496" s="188">
        <v>0.63400000000000001</v>
      </c>
      <c r="E2496" s="188">
        <v>0.628</v>
      </c>
      <c r="F2496" s="188">
        <v>0.66900000000000004</v>
      </c>
      <c r="G2496" s="188">
        <v>0.68799999999999994</v>
      </c>
      <c r="N2496" s="43"/>
    </row>
    <row r="2497" spans="1:14">
      <c r="A2497" s="43" t="s">
        <v>563</v>
      </c>
      <c r="B2497" s="188">
        <v>0.94899999999999995</v>
      </c>
      <c r="C2497" s="188">
        <v>0.95299999999999996</v>
      </c>
      <c r="D2497" s="188">
        <v>0.94399999999999995</v>
      </c>
      <c r="E2497" s="188">
        <v>0.93400000000000005</v>
      </c>
      <c r="F2497" s="188">
        <v>0.92600000000000005</v>
      </c>
      <c r="G2497" s="188">
        <v>0.92500000000000004</v>
      </c>
      <c r="N2497" s="43"/>
    </row>
    <row r="2498" spans="1:14">
      <c r="A2498" s="43" t="s">
        <v>564</v>
      </c>
      <c r="B2498" s="188">
        <v>0.109</v>
      </c>
      <c r="C2498" s="188">
        <v>9.4E-2</v>
      </c>
      <c r="D2498" s="188">
        <v>9.7000000000000003E-2</v>
      </c>
      <c r="E2498" s="188">
        <v>0.1</v>
      </c>
      <c r="F2498" s="188">
        <v>0.107</v>
      </c>
      <c r="G2498" s="188">
        <v>0.10299999999999999</v>
      </c>
      <c r="N2498" s="43"/>
    </row>
    <row r="2499" spans="1:14">
      <c r="A2499" s="43" t="s">
        <v>565</v>
      </c>
      <c r="B2499" s="188">
        <v>9.6000000000000002E-2</v>
      </c>
      <c r="C2499" s="188">
        <v>9.8000000000000004E-2</v>
      </c>
      <c r="D2499" s="188">
        <v>0.107</v>
      </c>
      <c r="E2499" s="188">
        <v>0.115</v>
      </c>
      <c r="F2499" s="188">
        <v>0.122</v>
      </c>
      <c r="G2499" s="188">
        <v>0.122</v>
      </c>
      <c r="N2499" s="43"/>
    </row>
    <row r="2500" spans="1:14">
      <c r="A2500" s="43" t="s">
        <v>394</v>
      </c>
      <c r="B2500" s="188">
        <v>0.73899999999999999</v>
      </c>
      <c r="C2500" s="188">
        <v>0.78</v>
      </c>
      <c r="D2500" s="188">
        <v>0.81100000000000005</v>
      </c>
      <c r="E2500" s="188">
        <v>0.82799999999999996</v>
      </c>
      <c r="F2500" s="188">
        <v>0.81799999999999995</v>
      </c>
      <c r="G2500" s="188">
        <v>0.81899999999999995</v>
      </c>
      <c r="N2500" s="43"/>
    </row>
    <row r="2501" spans="1:14">
      <c r="A2501" s="43" t="s">
        <v>395</v>
      </c>
      <c r="B2501" s="188">
        <v>0.48699999999999999</v>
      </c>
      <c r="C2501" s="188">
        <v>0.50600000000000001</v>
      </c>
      <c r="D2501" s="188">
        <v>0.48599999999999999</v>
      </c>
      <c r="E2501" s="188">
        <v>0.47299999999999998</v>
      </c>
      <c r="F2501" s="188">
        <v>0.47599999999999998</v>
      </c>
      <c r="G2501" s="188">
        <v>0.48499999999999999</v>
      </c>
      <c r="N2501" s="43"/>
    </row>
    <row r="2502" spans="1:14">
      <c r="A2502" s="43" t="s">
        <v>396</v>
      </c>
      <c r="B2502" s="188">
        <v>0.54900000000000004</v>
      </c>
      <c r="C2502" s="188">
        <v>0.52900000000000003</v>
      </c>
      <c r="D2502" s="188">
        <v>0.51300000000000001</v>
      </c>
      <c r="E2502" s="188">
        <v>0.505</v>
      </c>
      <c r="F2502" s="188">
        <v>0.54200000000000004</v>
      </c>
      <c r="G2502" s="188">
        <v>0.56000000000000005</v>
      </c>
      <c r="N2502" s="43"/>
    </row>
    <row r="2503" spans="1:14">
      <c r="A2503" s="43" t="s">
        <v>397</v>
      </c>
      <c r="B2503" s="188">
        <v>0.42599999999999999</v>
      </c>
      <c r="C2503" s="188">
        <v>0.39300000000000002</v>
      </c>
      <c r="D2503" s="188">
        <v>0.35399999999999998</v>
      </c>
      <c r="E2503" s="188">
        <v>0.35799999999999998</v>
      </c>
      <c r="F2503" s="188">
        <v>0.38600000000000001</v>
      </c>
      <c r="G2503" s="188">
        <v>0.39800000000000002</v>
      </c>
      <c r="N2503" s="43"/>
    </row>
    <row r="2504" spans="1:14">
      <c r="A2504" s="43" t="s">
        <v>566</v>
      </c>
      <c r="B2504" s="188">
        <v>1</v>
      </c>
      <c r="C2504" s="188">
        <v>1</v>
      </c>
      <c r="D2504" s="188">
        <v>1</v>
      </c>
      <c r="E2504" s="188">
        <v>1</v>
      </c>
      <c r="F2504" s="188">
        <v>1</v>
      </c>
      <c r="G2504" s="188">
        <v>1</v>
      </c>
      <c r="N2504" s="43"/>
    </row>
    <row r="2505" spans="1:14">
      <c r="A2505" s="43" t="s">
        <v>567</v>
      </c>
      <c r="B2505" s="188">
        <v>1</v>
      </c>
      <c r="C2505" s="188">
        <v>1</v>
      </c>
      <c r="D2505" s="188">
        <v>1</v>
      </c>
      <c r="E2505" s="188">
        <v>1</v>
      </c>
      <c r="F2505" s="188">
        <v>1</v>
      </c>
      <c r="G2505" s="188">
        <v>1</v>
      </c>
      <c r="N2505" s="43"/>
    </row>
    <row r="2506" spans="1:14">
      <c r="A2506" s="43" t="s">
        <v>568</v>
      </c>
      <c r="B2506" s="188">
        <v>0.89800000000000002</v>
      </c>
      <c r="C2506" s="188">
        <v>0.91200000000000003</v>
      </c>
      <c r="D2506" s="188">
        <v>0.91700000000000004</v>
      </c>
      <c r="E2506" s="188">
        <v>0.92300000000000004</v>
      </c>
      <c r="F2506" s="188">
        <v>0.93500000000000005</v>
      </c>
      <c r="G2506" s="188">
        <v>0.94099999999999995</v>
      </c>
      <c r="N2506" s="43"/>
    </row>
    <row r="2507" spans="1:14">
      <c r="A2507" s="43" t="s">
        <v>569</v>
      </c>
      <c r="B2507" s="188">
        <v>0.753</v>
      </c>
      <c r="C2507" s="188">
        <v>0.73399999999999999</v>
      </c>
      <c r="D2507" s="188">
        <v>0.71399999999999997</v>
      </c>
      <c r="E2507" s="188">
        <v>0.71299999999999997</v>
      </c>
      <c r="F2507" s="188">
        <v>0.70899999999999996</v>
      </c>
      <c r="G2507" s="188">
        <v>0.72499999999999998</v>
      </c>
      <c r="N2507" s="43"/>
    </row>
    <row r="2508" spans="1:14">
      <c r="A2508" s="43" t="s">
        <v>570</v>
      </c>
      <c r="B2508" s="188">
        <v>0.64100000000000001</v>
      </c>
      <c r="C2508" s="188">
        <v>0.63300000000000001</v>
      </c>
      <c r="D2508" s="188">
        <v>0.61499999999999999</v>
      </c>
      <c r="E2508" s="188">
        <v>0.61699999999999999</v>
      </c>
      <c r="F2508" s="188">
        <v>0.65800000000000003</v>
      </c>
      <c r="G2508" s="188">
        <v>0.67700000000000005</v>
      </c>
      <c r="N2508" s="43"/>
    </row>
    <row r="2509" spans="1:14">
      <c r="A2509" s="43" t="s">
        <v>571</v>
      </c>
      <c r="B2509" s="188">
        <v>0.64100000000000001</v>
      </c>
      <c r="C2509" s="188">
        <v>0.63300000000000001</v>
      </c>
      <c r="D2509" s="188">
        <v>0.61499999999999999</v>
      </c>
      <c r="E2509" s="188">
        <v>0.61699999999999999</v>
      </c>
      <c r="F2509" s="188">
        <v>0.65800000000000003</v>
      </c>
      <c r="G2509" s="188">
        <v>0.67700000000000005</v>
      </c>
      <c r="N2509" s="43"/>
    </row>
    <row r="2510" spans="1:14">
      <c r="A2510" s="43" t="s">
        <v>572</v>
      </c>
      <c r="B2510" s="188">
        <v>0.115</v>
      </c>
      <c r="C2510" s="188">
        <v>0.23899999999999999</v>
      </c>
      <c r="D2510" s="188">
        <v>0.40899999999999997</v>
      </c>
      <c r="E2510" s="188">
        <v>0.626</v>
      </c>
      <c r="F2510" s="188">
        <v>0.79400000000000004</v>
      </c>
      <c r="G2510" s="188">
        <v>0.85</v>
      </c>
      <c r="N2510" s="43"/>
    </row>
    <row r="2511" spans="1:14">
      <c r="A2511" s="43" t="s">
        <v>398</v>
      </c>
      <c r="B2511" s="188">
        <v>0.81299999999999994</v>
      </c>
      <c r="C2511" s="188">
        <v>0.82099999999999995</v>
      </c>
      <c r="D2511" s="188">
        <v>0.83299999999999996</v>
      </c>
      <c r="E2511" s="188">
        <v>0.83299999999999996</v>
      </c>
      <c r="F2511" s="188">
        <v>0.81699999999999995</v>
      </c>
      <c r="G2511" s="188">
        <v>0.81299999999999994</v>
      </c>
      <c r="N2511" s="43"/>
    </row>
    <row r="2512" spans="1:14">
      <c r="A2512" s="43" t="s">
        <v>399</v>
      </c>
      <c r="B2512" s="188">
        <v>0.64500000000000002</v>
      </c>
      <c r="C2512" s="188">
        <v>0.64600000000000002</v>
      </c>
      <c r="D2512" s="188">
        <v>0.65700000000000003</v>
      </c>
      <c r="E2512" s="188">
        <v>0.65</v>
      </c>
      <c r="F2512" s="188">
        <v>0.64100000000000001</v>
      </c>
      <c r="G2512" s="188">
        <v>0.64200000000000002</v>
      </c>
      <c r="N2512" s="43"/>
    </row>
    <row r="2513" spans="1:14">
      <c r="A2513" s="43" t="s">
        <v>573</v>
      </c>
      <c r="B2513" s="188">
        <v>1</v>
      </c>
      <c r="C2513" s="188">
        <v>0.999</v>
      </c>
      <c r="D2513" s="188">
        <v>1</v>
      </c>
      <c r="E2513" s="188">
        <v>0.999</v>
      </c>
      <c r="F2513" s="188">
        <v>0.999</v>
      </c>
      <c r="G2513" s="188">
        <v>0.999</v>
      </c>
      <c r="N2513" s="43"/>
    </row>
    <row r="2514" spans="1:14">
      <c r="A2514" s="43" t="s">
        <v>574</v>
      </c>
      <c r="B2514" s="188">
        <v>0.45500000000000002</v>
      </c>
      <c r="C2514" s="188">
        <v>0.59799999999999998</v>
      </c>
      <c r="D2514" s="188">
        <v>0.628</v>
      </c>
      <c r="E2514" s="188">
        <v>0.63900000000000001</v>
      </c>
      <c r="F2514" s="188">
        <v>0.60899999999999999</v>
      </c>
      <c r="G2514" s="188">
        <v>0.628</v>
      </c>
      <c r="N2514" s="43"/>
    </row>
    <row r="2515" spans="1:14">
      <c r="A2515" s="43" t="s">
        <v>575</v>
      </c>
      <c r="B2515" s="188">
        <v>0.64700000000000002</v>
      </c>
      <c r="C2515" s="188">
        <v>0.63200000000000001</v>
      </c>
      <c r="D2515" s="188">
        <v>0.63500000000000001</v>
      </c>
      <c r="E2515" s="188">
        <v>0.61499999999999999</v>
      </c>
      <c r="F2515" s="188">
        <v>0.626</v>
      </c>
      <c r="G2515" s="188">
        <v>0.63</v>
      </c>
      <c r="N2515" s="43"/>
    </row>
    <row r="2516" spans="1:14">
      <c r="A2516" s="43" t="s">
        <v>576</v>
      </c>
      <c r="B2516" s="188">
        <v>0.57099999999999995</v>
      </c>
      <c r="C2516" s="188">
        <v>0.56000000000000005</v>
      </c>
      <c r="D2516" s="188">
        <v>0.55300000000000005</v>
      </c>
      <c r="E2516" s="188">
        <v>0.53100000000000003</v>
      </c>
      <c r="F2516" s="188">
        <v>0.53800000000000003</v>
      </c>
      <c r="G2516" s="188">
        <v>0.53100000000000003</v>
      </c>
      <c r="N2516" s="43"/>
    </row>
    <row r="2517" spans="1:14">
      <c r="A2517" s="43" t="s">
        <v>577</v>
      </c>
      <c r="B2517" s="188">
        <v>0.16800000000000001</v>
      </c>
      <c r="C2517" s="188">
        <v>0.159</v>
      </c>
      <c r="D2517" s="188">
        <v>0.14799999999999999</v>
      </c>
      <c r="E2517" s="188">
        <v>0.155</v>
      </c>
      <c r="F2517" s="188">
        <v>0.16700000000000001</v>
      </c>
      <c r="G2517" s="188">
        <v>0.157</v>
      </c>
      <c r="N2517" s="43"/>
    </row>
    <row r="2518" spans="1:14">
      <c r="A2518" s="43" t="s">
        <v>621</v>
      </c>
      <c r="B2518" s="188" t="s">
        <v>143</v>
      </c>
      <c r="C2518" s="188" t="s">
        <v>144</v>
      </c>
      <c r="D2518" s="188" t="s">
        <v>144</v>
      </c>
      <c r="E2518" s="188" t="s">
        <v>144</v>
      </c>
      <c r="F2518" s="188" t="s">
        <v>144</v>
      </c>
      <c r="G2518" s="188" t="s">
        <v>144</v>
      </c>
      <c r="H2518" s="188" t="s">
        <v>225</v>
      </c>
      <c r="N2518" s="43"/>
    </row>
    <row r="2519" spans="1:14">
      <c r="A2519" s="43" t="s">
        <v>618</v>
      </c>
      <c r="B2519" s="188" t="s">
        <v>619</v>
      </c>
      <c r="K2519" s="188" t="s">
        <v>678</v>
      </c>
      <c r="N2519" s="43"/>
    </row>
    <row r="2520" spans="1:14">
      <c r="A2520" s="43" t="s">
        <v>526</v>
      </c>
      <c r="N2520" s="43"/>
    </row>
    <row r="2522" spans="1:14">
      <c r="A2522" s="43" t="s">
        <v>0</v>
      </c>
      <c r="N2522" s="43"/>
    </row>
    <row r="2523" spans="1:14">
      <c r="A2523" s="43" t="s">
        <v>621</v>
      </c>
      <c r="B2523" s="188" t="s">
        <v>143</v>
      </c>
      <c r="C2523" s="188" t="s">
        <v>144</v>
      </c>
      <c r="D2523" s="188" t="s">
        <v>144</v>
      </c>
      <c r="E2523" s="188" t="s">
        <v>144</v>
      </c>
      <c r="F2523" s="188" t="s">
        <v>144</v>
      </c>
      <c r="G2523" s="188" t="s">
        <v>144</v>
      </c>
      <c r="H2523" s="188" t="s">
        <v>225</v>
      </c>
      <c r="N2523" s="43"/>
    </row>
    <row r="2524" spans="1:14">
      <c r="A2524" s="43" t="s">
        <v>243</v>
      </c>
      <c r="D2524" s="188" t="s">
        <v>146</v>
      </c>
      <c r="E2524" s="188" t="s">
        <v>147</v>
      </c>
      <c r="N2524" s="43"/>
    </row>
    <row r="2525" spans="1:14">
      <c r="B2525" s="188" t="s">
        <v>143</v>
      </c>
      <c r="C2525" s="188" t="s">
        <v>144</v>
      </c>
      <c r="D2525" s="188" t="s">
        <v>144</v>
      </c>
      <c r="E2525" s="188" t="s">
        <v>144</v>
      </c>
      <c r="F2525" s="188" t="s">
        <v>144</v>
      </c>
      <c r="G2525" s="188" t="s">
        <v>144</v>
      </c>
    </row>
    <row r="2526" spans="1:14">
      <c r="B2526" s="188">
        <v>2015</v>
      </c>
      <c r="C2526" s="188">
        <v>2025</v>
      </c>
      <c r="D2526" s="188">
        <v>2035</v>
      </c>
      <c r="E2526" s="188">
        <v>2045</v>
      </c>
      <c r="F2526" s="188">
        <v>2055</v>
      </c>
      <c r="G2526" s="188">
        <v>2065</v>
      </c>
    </row>
    <row r="2527" spans="1:14">
      <c r="A2527" s="43" t="s">
        <v>622</v>
      </c>
      <c r="B2527" s="188" t="s">
        <v>143</v>
      </c>
      <c r="C2527" s="188" t="s">
        <v>148</v>
      </c>
      <c r="D2527" s="188" t="s">
        <v>148</v>
      </c>
      <c r="E2527" s="188" t="s">
        <v>148</v>
      </c>
      <c r="F2527" s="188" t="s">
        <v>148</v>
      </c>
      <c r="G2527" s="188" t="s">
        <v>148</v>
      </c>
      <c r="N2527" s="43"/>
    </row>
    <row r="2528" spans="1:14">
      <c r="A2528" s="43" t="s">
        <v>557</v>
      </c>
      <c r="B2528" s="188">
        <v>0.99</v>
      </c>
      <c r="C2528" s="188">
        <v>0.99</v>
      </c>
      <c r="D2528" s="188">
        <v>0.99099999999999999</v>
      </c>
      <c r="E2528" s="188">
        <v>0.99099999999999999</v>
      </c>
      <c r="F2528" s="188">
        <v>0.99099999999999999</v>
      </c>
      <c r="G2528" s="188">
        <v>0.99199999999999999</v>
      </c>
      <c r="N2528" s="43"/>
    </row>
    <row r="2529" spans="1:14">
      <c r="A2529" s="43" t="s">
        <v>558</v>
      </c>
      <c r="B2529" s="188">
        <v>0.83899999999999997</v>
      </c>
      <c r="C2529" s="188">
        <v>0.85499999999999998</v>
      </c>
      <c r="D2529" s="188">
        <v>0.872</v>
      </c>
      <c r="E2529" s="188">
        <v>0.871</v>
      </c>
      <c r="F2529" s="188">
        <v>0.871</v>
      </c>
      <c r="G2529" s="188">
        <v>0.874</v>
      </c>
      <c r="N2529" s="43"/>
    </row>
    <row r="2530" spans="1:14">
      <c r="A2530" s="43" t="s">
        <v>559</v>
      </c>
      <c r="B2530" s="188">
        <v>3.4000000000000002E-2</v>
      </c>
      <c r="C2530" s="188">
        <v>2.7E-2</v>
      </c>
      <c r="D2530" s="188">
        <v>2.1999999999999999E-2</v>
      </c>
      <c r="E2530" s="188">
        <v>1.7999999999999999E-2</v>
      </c>
      <c r="F2530" s="188">
        <v>1.4E-2</v>
      </c>
      <c r="G2530" s="188">
        <v>1.0999999999999999E-2</v>
      </c>
      <c r="N2530" s="43"/>
    </row>
    <row r="2531" spans="1:14">
      <c r="A2531" s="43" t="s">
        <v>560</v>
      </c>
      <c r="B2531" s="188">
        <v>0.93</v>
      </c>
      <c r="C2531" s="188">
        <v>0.93899999999999995</v>
      </c>
      <c r="D2531" s="188">
        <v>0.94099999999999995</v>
      </c>
      <c r="E2531" s="188">
        <v>0.93799999999999994</v>
      </c>
      <c r="F2531" s="188">
        <v>0.94</v>
      </c>
      <c r="G2531" s="188">
        <v>0.94199999999999995</v>
      </c>
      <c r="N2531" s="43"/>
    </row>
    <row r="2532" spans="1:14">
      <c r="A2532" s="43" t="s">
        <v>561</v>
      </c>
      <c r="B2532" s="188">
        <v>0.48099999999999998</v>
      </c>
      <c r="C2532" s="188">
        <v>0.45500000000000002</v>
      </c>
      <c r="D2532" s="188">
        <v>0.40500000000000003</v>
      </c>
      <c r="E2532" s="188">
        <v>0.33300000000000002</v>
      </c>
      <c r="F2532" s="188">
        <v>0.248</v>
      </c>
      <c r="G2532" s="188">
        <v>0.19700000000000001</v>
      </c>
      <c r="N2532" s="43"/>
    </row>
    <row r="2533" spans="1:14">
      <c r="A2533" s="43" t="s">
        <v>562</v>
      </c>
      <c r="B2533" s="188">
        <v>0.41299999999999998</v>
      </c>
      <c r="C2533" s="188">
        <v>0.43</v>
      </c>
      <c r="D2533" s="188">
        <v>0.39200000000000002</v>
      </c>
      <c r="E2533" s="188">
        <v>0.374</v>
      </c>
      <c r="F2533" s="188">
        <v>0.39500000000000002</v>
      </c>
      <c r="G2533" s="188">
        <v>0.39100000000000001</v>
      </c>
      <c r="N2533" s="43"/>
    </row>
    <row r="2534" spans="1:14">
      <c r="A2534" s="43" t="s">
        <v>563</v>
      </c>
      <c r="B2534" s="188">
        <v>0.79800000000000004</v>
      </c>
      <c r="C2534" s="188">
        <v>0.79500000000000004</v>
      </c>
      <c r="D2534" s="188">
        <v>0.78500000000000003</v>
      </c>
      <c r="E2534" s="188">
        <v>0.76200000000000001</v>
      </c>
      <c r="F2534" s="188">
        <v>0.747</v>
      </c>
      <c r="G2534" s="188">
        <v>0.73899999999999999</v>
      </c>
      <c r="N2534" s="43"/>
    </row>
    <row r="2535" spans="1:14">
      <c r="A2535" s="43" t="s">
        <v>564</v>
      </c>
      <c r="B2535" s="188">
        <v>9.2999999999999999E-2</v>
      </c>
      <c r="C2535" s="188">
        <v>9.1999999999999998E-2</v>
      </c>
      <c r="D2535" s="188">
        <v>8.5000000000000006E-2</v>
      </c>
      <c r="E2535" s="188">
        <v>8.4000000000000005E-2</v>
      </c>
      <c r="F2535" s="188">
        <v>8.8999999999999996E-2</v>
      </c>
      <c r="G2535" s="188">
        <v>8.7999999999999995E-2</v>
      </c>
      <c r="N2535" s="43"/>
    </row>
    <row r="2536" spans="1:14">
      <c r="A2536" s="43" t="s">
        <v>565</v>
      </c>
      <c r="B2536" s="188">
        <v>0.16400000000000001</v>
      </c>
      <c r="C2536" s="188">
        <v>0.16800000000000001</v>
      </c>
      <c r="D2536" s="188">
        <v>0.17</v>
      </c>
      <c r="E2536" s="188">
        <v>0.17799999999999999</v>
      </c>
      <c r="F2536" s="188">
        <v>0.183</v>
      </c>
      <c r="G2536" s="188">
        <v>0.184</v>
      </c>
      <c r="N2536" s="43"/>
    </row>
    <row r="2537" spans="1:14">
      <c r="A2537" s="43" t="s">
        <v>394</v>
      </c>
      <c r="B2537" s="188">
        <v>0.79500000000000004</v>
      </c>
      <c r="C2537" s="188">
        <v>0.81200000000000006</v>
      </c>
      <c r="D2537" s="188">
        <v>0.84</v>
      </c>
      <c r="E2537" s="188">
        <v>0.84399999999999997</v>
      </c>
      <c r="F2537" s="188">
        <v>0.84199999999999997</v>
      </c>
      <c r="G2537" s="188">
        <v>0.84899999999999998</v>
      </c>
      <c r="N2537" s="43"/>
    </row>
    <row r="2538" spans="1:14">
      <c r="A2538" s="43" t="s">
        <v>395</v>
      </c>
      <c r="B2538" s="188">
        <v>0.39500000000000002</v>
      </c>
      <c r="C2538" s="188">
        <v>0.41199999999999998</v>
      </c>
      <c r="D2538" s="188">
        <v>0.41499999999999998</v>
      </c>
      <c r="E2538" s="188">
        <v>0.39500000000000002</v>
      </c>
      <c r="F2538" s="188">
        <v>0.39600000000000002</v>
      </c>
      <c r="G2538" s="188">
        <v>0.40200000000000002</v>
      </c>
      <c r="N2538" s="43"/>
    </row>
    <row r="2539" spans="1:14">
      <c r="A2539" s="43" t="s">
        <v>396</v>
      </c>
      <c r="B2539" s="188">
        <v>0.30599999999999999</v>
      </c>
      <c r="C2539" s="188">
        <v>0.31900000000000001</v>
      </c>
      <c r="D2539" s="188">
        <v>0.29199999999999998</v>
      </c>
      <c r="E2539" s="188">
        <v>0.28199999999999997</v>
      </c>
      <c r="F2539" s="188">
        <v>0.29899999999999999</v>
      </c>
      <c r="G2539" s="188">
        <v>0.29599999999999999</v>
      </c>
      <c r="N2539" s="43"/>
    </row>
    <row r="2540" spans="1:14">
      <c r="A2540" s="43" t="s">
        <v>397</v>
      </c>
      <c r="B2540" s="188">
        <v>0.22700000000000001</v>
      </c>
      <c r="C2540" s="188">
        <v>0.22700000000000001</v>
      </c>
      <c r="D2540" s="188">
        <v>0.19900000000000001</v>
      </c>
      <c r="E2540" s="188">
        <v>0.188</v>
      </c>
      <c r="F2540" s="188">
        <v>0.20200000000000001</v>
      </c>
      <c r="G2540" s="188">
        <v>0.19900000000000001</v>
      </c>
      <c r="N2540" s="43"/>
    </row>
    <row r="2541" spans="1:14">
      <c r="A2541" s="43" t="s">
        <v>566</v>
      </c>
      <c r="B2541" s="188">
        <v>1</v>
      </c>
      <c r="C2541" s="188">
        <v>1</v>
      </c>
      <c r="D2541" s="188">
        <v>1</v>
      </c>
      <c r="E2541" s="188">
        <v>1</v>
      </c>
      <c r="F2541" s="188">
        <v>1</v>
      </c>
      <c r="G2541" s="188">
        <v>1</v>
      </c>
      <c r="N2541" s="43"/>
    </row>
    <row r="2542" spans="1:14">
      <c r="A2542" s="43" t="s">
        <v>567</v>
      </c>
      <c r="B2542" s="188">
        <v>1</v>
      </c>
      <c r="C2542" s="188">
        <v>1</v>
      </c>
      <c r="D2542" s="188">
        <v>1</v>
      </c>
      <c r="E2542" s="188">
        <v>0.999</v>
      </c>
      <c r="F2542" s="188">
        <v>0.999</v>
      </c>
      <c r="G2542" s="188">
        <v>1</v>
      </c>
      <c r="N2542" s="43"/>
    </row>
    <row r="2543" spans="1:14">
      <c r="A2543" s="43" t="s">
        <v>568</v>
      </c>
      <c r="B2543" s="188">
        <v>0.5</v>
      </c>
      <c r="C2543" s="188">
        <v>0.53</v>
      </c>
      <c r="D2543" s="188">
        <v>0.51800000000000002</v>
      </c>
      <c r="E2543" s="188">
        <v>0.51300000000000001</v>
      </c>
      <c r="F2543" s="188">
        <v>0.52500000000000002</v>
      </c>
      <c r="G2543" s="188">
        <v>0.53800000000000003</v>
      </c>
      <c r="N2543" s="43"/>
    </row>
    <row r="2544" spans="1:14">
      <c r="A2544" s="43" t="s">
        <v>569</v>
      </c>
      <c r="B2544" s="188">
        <v>0.39300000000000002</v>
      </c>
      <c r="C2544" s="188">
        <v>0.39700000000000002</v>
      </c>
      <c r="D2544" s="188">
        <v>0.38</v>
      </c>
      <c r="E2544" s="188">
        <v>0.36699999999999999</v>
      </c>
      <c r="F2544" s="188">
        <v>0.371</v>
      </c>
      <c r="G2544" s="188">
        <v>0.377</v>
      </c>
      <c r="N2544" s="43"/>
    </row>
    <row r="2545" spans="1:14">
      <c r="A2545" s="43" t="s">
        <v>570</v>
      </c>
      <c r="B2545" s="188">
        <v>0.38500000000000001</v>
      </c>
      <c r="C2545" s="188">
        <v>0.40500000000000003</v>
      </c>
      <c r="D2545" s="188">
        <v>0.372</v>
      </c>
      <c r="E2545" s="188">
        <v>0.35599999999999998</v>
      </c>
      <c r="F2545" s="188">
        <v>0.379</v>
      </c>
      <c r="G2545" s="188">
        <v>0.375</v>
      </c>
      <c r="N2545" s="43"/>
    </row>
    <row r="2546" spans="1:14">
      <c r="A2546" s="43" t="s">
        <v>571</v>
      </c>
      <c r="B2546" s="188">
        <v>0.38500000000000001</v>
      </c>
      <c r="C2546" s="188">
        <v>0.40500000000000003</v>
      </c>
      <c r="D2546" s="188">
        <v>0.372</v>
      </c>
      <c r="E2546" s="188">
        <v>0.35599999999999998</v>
      </c>
      <c r="F2546" s="188">
        <v>0.379</v>
      </c>
      <c r="G2546" s="188">
        <v>0.375</v>
      </c>
      <c r="N2546" s="43"/>
    </row>
    <row r="2547" spans="1:14">
      <c r="A2547" s="43" t="s">
        <v>572</v>
      </c>
      <c r="B2547" s="188">
        <v>2.4E-2</v>
      </c>
      <c r="C2547" s="188">
        <v>5.0999999999999997E-2</v>
      </c>
      <c r="D2547" s="188">
        <v>9.2999999999999999E-2</v>
      </c>
      <c r="E2547" s="188">
        <v>0.16300000000000001</v>
      </c>
      <c r="F2547" s="188">
        <v>0.26600000000000001</v>
      </c>
      <c r="G2547" s="188">
        <v>0.36</v>
      </c>
      <c r="N2547" s="43"/>
    </row>
    <row r="2548" spans="1:14">
      <c r="A2548" s="43" t="s">
        <v>398</v>
      </c>
      <c r="B2548" s="188">
        <v>0.91900000000000004</v>
      </c>
      <c r="C2548" s="188">
        <v>0.92200000000000004</v>
      </c>
      <c r="D2548" s="188">
        <v>0.92700000000000005</v>
      </c>
      <c r="E2548" s="188">
        <v>0.92700000000000005</v>
      </c>
      <c r="F2548" s="188">
        <v>0.92300000000000004</v>
      </c>
      <c r="G2548" s="188">
        <v>0.92200000000000004</v>
      </c>
      <c r="N2548" s="43"/>
    </row>
    <row r="2549" spans="1:14">
      <c r="A2549" s="43" t="s">
        <v>399</v>
      </c>
      <c r="B2549" s="188">
        <v>0.72599999999999998</v>
      </c>
      <c r="C2549" s="188">
        <v>0.73</v>
      </c>
      <c r="D2549" s="188">
        <v>0.73499999999999999</v>
      </c>
      <c r="E2549" s="188">
        <v>0.73199999999999998</v>
      </c>
      <c r="F2549" s="188">
        <v>0.72899999999999998</v>
      </c>
      <c r="G2549" s="188">
        <v>0.72899999999999998</v>
      </c>
      <c r="N2549" s="43"/>
    </row>
    <row r="2550" spans="1:14">
      <c r="A2550" s="43" t="s">
        <v>573</v>
      </c>
      <c r="B2550" s="188">
        <v>0.98399999999999999</v>
      </c>
      <c r="C2550" s="188">
        <v>0.98399999999999999</v>
      </c>
      <c r="D2550" s="188">
        <v>0.98299999999999998</v>
      </c>
      <c r="E2550" s="188">
        <v>0.98099999999999998</v>
      </c>
      <c r="F2550" s="188">
        <v>0.98199999999999998</v>
      </c>
      <c r="G2550" s="188">
        <v>0.98199999999999998</v>
      </c>
      <c r="N2550" s="43"/>
    </row>
    <row r="2551" spans="1:14">
      <c r="A2551" s="43" t="s">
        <v>574</v>
      </c>
      <c r="B2551" s="188">
        <v>0.34100000000000003</v>
      </c>
      <c r="C2551" s="188">
        <v>0.44</v>
      </c>
      <c r="D2551" s="188">
        <v>0.50800000000000001</v>
      </c>
      <c r="E2551" s="188">
        <v>0.52700000000000002</v>
      </c>
      <c r="F2551" s="188">
        <v>0.52</v>
      </c>
      <c r="G2551" s="188">
        <v>0.54300000000000004</v>
      </c>
      <c r="N2551" s="43"/>
    </row>
    <row r="2552" spans="1:14">
      <c r="A2552" s="43" t="s">
        <v>575</v>
      </c>
      <c r="B2552" s="188">
        <v>0.47299999999999998</v>
      </c>
      <c r="C2552" s="188">
        <v>0.47199999999999998</v>
      </c>
      <c r="D2552" s="188">
        <v>0.47599999999999998</v>
      </c>
      <c r="E2552" s="188">
        <v>0.46300000000000002</v>
      </c>
      <c r="F2552" s="188">
        <v>0.46700000000000003</v>
      </c>
      <c r="G2552" s="188">
        <v>0.47299999999999998</v>
      </c>
      <c r="N2552" s="43"/>
    </row>
    <row r="2553" spans="1:14">
      <c r="A2553" s="43" t="s">
        <v>576</v>
      </c>
      <c r="B2553" s="188">
        <v>0.28799999999999998</v>
      </c>
      <c r="C2553" s="188">
        <v>0.28199999999999997</v>
      </c>
      <c r="D2553" s="188">
        <v>0.27700000000000002</v>
      </c>
      <c r="E2553" s="188">
        <v>0.26700000000000002</v>
      </c>
      <c r="F2553" s="188">
        <v>0.26500000000000001</v>
      </c>
      <c r="G2553" s="188">
        <v>0.26900000000000002</v>
      </c>
      <c r="N2553" s="43"/>
    </row>
    <row r="2554" spans="1:14">
      <c r="A2554" s="43" t="s">
        <v>577</v>
      </c>
      <c r="B2554" s="188">
        <v>8.3000000000000004E-2</v>
      </c>
      <c r="C2554" s="188">
        <v>8.1000000000000003E-2</v>
      </c>
      <c r="D2554" s="188">
        <v>0.08</v>
      </c>
      <c r="E2554" s="188">
        <v>8.1000000000000003E-2</v>
      </c>
      <c r="F2554" s="188">
        <v>8.2000000000000003E-2</v>
      </c>
      <c r="G2554" s="188">
        <v>8.1000000000000003E-2</v>
      </c>
      <c r="N2554" s="43"/>
    </row>
    <row r="2555" spans="1:14">
      <c r="A2555" s="43" t="s">
        <v>621</v>
      </c>
      <c r="B2555" s="188" t="s">
        <v>143</v>
      </c>
      <c r="C2555" s="188" t="s">
        <v>144</v>
      </c>
      <c r="D2555" s="188" t="s">
        <v>144</v>
      </c>
      <c r="E2555" s="188" t="s">
        <v>144</v>
      </c>
      <c r="F2555" s="188" t="s">
        <v>144</v>
      </c>
      <c r="G2555" s="188" t="s">
        <v>144</v>
      </c>
      <c r="H2555" s="188" t="s">
        <v>225</v>
      </c>
      <c r="N2555" s="43"/>
    </row>
    <row r="2556" spans="1:14">
      <c r="A2556" s="43" t="s">
        <v>618</v>
      </c>
      <c r="B2556" s="188" t="s">
        <v>619</v>
      </c>
      <c r="K2556" s="188" t="s">
        <v>679</v>
      </c>
      <c r="N2556" s="43"/>
    </row>
    <row r="2557" spans="1:14">
      <c r="A2557" s="43" t="s">
        <v>526</v>
      </c>
      <c r="N2557" s="43"/>
    </row>
    <row r="2559" spans="1:14">
      <c r="A2559" s="43" t="s">
        <v>230</v>
      </c>
      <c r="N2559" s="43"/>
    </row>
    <row r="2560" spans="1:14">
      <c r="A2560" s="43" t="s">
        <v>621</v>
      </c>
      <c r="B2560" s="188" t="s">
        <v>143</v>
      </c>
      <c r="C2560" s="188" t="s">
        <v>144</v>
      </c>
      <c r="D2560" s="188" t="s">
        <v>144</v>
      </c>
      <c r="E2560" s="188" t="s">
        <v>144</v>
      </c>
      <c r="F2560" s="188" t="s">
        <v>144</v>
      </c>
      <c r="G2560" s="188" t="s">
        <v>144</v>
      </c>
      <c r="H2560" s="188" t="s">
        <v>225</v>
      </c>
      <c r="N2560" s="43"/>
    </row>
    <row r="2561" spans="1:14">
      <c r="A2561" s="43" t="s">
        <v>243</v>
      </c>
      <c r="D2561" s="188" t="s">
        <v>146</v>
      </c>
      <c r="E2561" s="188" t="s">
        <v>147</v>
      </c>
      <c r="N2561" s="43"/>
    </row>
    <row r="2562" spans="1:14">
      <c r="B2562" s="188" t="s">
        <v>143</v>
      </c>
      <c r="C2562" s="188" t="s">
        <v>144</v>
      </c>
      <c r="D2562" s="188" t="s">
        <v>144</v>
      </c>
      <c r="E2562" s="188" t="s">
        <v>144</v>
      </c>
      <c r="F2562" s="188" t="s">
        <v>144</v>
      </c>
      <c r="G2562" s="188" t="s">
        <v>144</v>
      </c>
    </row>
    <row r="2563" spans="1:14">
      <c r="B2563" s="188">
        <v>2015</v>
      </c>
      <c r="C2563" s="188">
        <v>2025</v>
      </c>
      <c r="D2563" s="188">
        <v>2035</v>
      </c>
      <c r="E2563" s="188">
        <v>2045</v>
      </c>
      <c r="F2563" s="188">
        <v>2055</v>
      </c>
      <c r="G2563" s="188">
        <v>2065</v>
      </c>
    </row>
    <row r="2564" spans="1:14">
      <c r="A2564" s="43" t="s">
        <v>622</v>
      </c>
      <c r="B2564" s="188" t="s">
        <v>143</v>
      </c>
      <c r="C2564" s="188" t="s">
        <v>148</v>
      </c>
      <c r="D2564" s="188" t="s">
        <v>148</v>
      </c>
      <c r="E2564" s="188" t="s">
        <v>148</v>
      </c>
      <c r="F2564" s="188" t="s">
        <v>148</v>
      </c>
      <c r="G2564" s="188" t="s">
        <v>148</v>
      </c>
      <c r="N2564" s="43"/>
    </row>
    <row r="2565" spans="1:14">
      <c r="A2565" s="43" t="s">
        <v>557</v>
      </c>
      <c r="B2565" s="188">
        <v>0.95</v>
      </c>
      <c r="C2565" s="188">
        <v>0.94799999999999995</v>
      </c>
      <c r="D2565" s="188">
        <v>0.95599999999999996</v>
      </c>
      <c r="E2565" s="188">
        <v>0.95399999999999996</v>
      </c>
      <c r="F2565" s="188">
        <v>0.95499999999999996</v>
      </c>
      <c r="G2565" s="188">
        <v>0.96199999999999997</v>
      </c>
      <c r="N2565" s="43"/>
    </row>
    <row r="2566" spans="1:14">
      <c r="A2566" s="43" t="s">
        <v>558</v>
      </c>
      <c r="B2566" s="188">
        <v>0.71399999999999997</v>
      </c>
      <c r="C2566" s="188">
        <v>0.72399999999999998</v>
      </c>
      <c r="D2566" s="188">
        <v>0.73299999999999998</v>
      </c>
      <c r="E2566" s="188">
        <v>0.73499999999999999</v>
      </c>
      <c r="F2566" s="188">
        <v>0.751</v>
      </c>
      <c r="G2566" s="188">
        <v>0.76700000000000002</v>
      </c>
      <c r="N2566" s="43"/>
    </row>
    <row r="2567" spans="1:14">
      <c r="A2567" s="43" t="s">
        <v>559</v>
      </c>
      <c r="B2567" s="188">
        <v>0.16</v>
      </c>
      <c r="C2567" s="188">
        <v>0.13</v>
      </c>
      <c r="D2567" s="188">
        <v>0.106</v>
      </c>
      <c r="E2567" s="188">
        <v>8.7999999999999995E-2</v>
      </c>
      <c r="F2567" s="188">
        <v>6.7000000000000004E-2</v>
      </c>
      <c r="G2567" s="188">
        <v>5.3999999999999999E-2</v>
      </c>
      <c r="N2567" s="43"/>
    </row>
    <row r="2568" spans="1:14">
      <c r="A2568" s="43" t="s">
        <v>560</v>
      </c>
      <c r="B2568" s="188">
        <v>0.745</v>
      </c>
      <c r="C2568" s="188">
        <v>0.75600000000000001</v>
      </c>
      <c r="D2568" s="188">
        <v>0.76400000000000001</v>
      </c>
      <c r="E2568" s="188">
        <v>0.76300000000000001</v>
      </c>
      <c r="F2568" s="188">
        <v>0.77500000000000002</v>
      </c>
      <c r="G2568" s="188">
        <v>0.78300000000000003</v>
      </c>
      <c r="N2568" s="43"/>
    </row>
    <row r="2569" spans="1:14">
      <c r="A2569" s="43" t="s">
        <v>561</v>
      </c>
      <c r="B2569" s="188">
        <v>0.25600000000000001</v>
      </c>
      <c r="C2569" s="188">
        <v>0.221</v>
      </c>
      <c r="D2569" s="188">
        <v>0.189</v>
      </c>
      <c r="E2569" s="188">
        <v>0.14399999999999999</v>
      </c>
      <c r="F2569" s="188">
        <v>0.104</v>
      </c>
      <c r="G2569" s="188">
        <v>0.08</v>
      </c>
      <c r="N2569" s="43"/>
    </row>
    <row r="2570" spans="1:14">
      <c r="A2570" s="43" t="s">
        <v>562</v>
      </c>
      <c r="B2570" s="188">
        <v>0.24399999999999999</v>
      </c>
      <c r="C2570" s="188">
        <v>0.27</v>
      </c>
      <c r="D2570" s="188">
        <v>0.25600000000000001</v>
      </c>
      <c r="E2570" s="188">
        <v>0.23799999999999999</v>
      </c>
      <c r="F2570" s="188">
        <v>0.24199999999999999</v>
      </c>
      <c r="G2570" s="188">
        <v>0.23100000000000001</v>
      </c>
      <c r="N2570" s="43"/>
    </row>
    <row r="2571" spans="1:14">
      <c r="A2571" s="43" t="s">
        <v>563</v>
      </c>
      <c r="B2571" s="188">
        <v>0.48</v>
      </c>
      <c r="C2571" s="188">
        <v>0.47299999999999998</v>
      </c>
      <c r="D2571" s="188">
        <v>0.46600000000000003</v>
      </c>
      <c r="E2571" s="188">
        <v>0.434</v>
      </c>
      <c r="F2571" s="188">
        <v>0.41599999999999998</v>
      </c>
      <c r="G2571" s="188">
        <v>0.40500000000000003</v>
      </c>
      <c r="N2571" s="43"/>
    </row>
    <row r="2572" spans="1:14">
      <c r="A2572" s="43" t="s">
        <v>564</v>
      </c>
      <c r="B2572" s="188">
        <v>8.1000000000000003E-2</v>
      </c>
      <c r="C2572" s="188">
        <v>8.6999999999999994E-2</v>
      </c>
      <c r="D2572" s="188">
        <v>7.4999999999999997E-2</v>
      </c>
      <c r="E2572" s="188">
        <v>8.3000000000000004E-2</v>
      </c>
      <c r="F2572" s="188">
        <v>8.3000000000000004E-2</v>
      </c>
      <c r="G2572" s="188">
        <v>8.7999999999999995E-2</v>
      </c>
      <c r="N2572" s="43"/>
    </row>
    <row r="2573" spans="1:14">
      <c r="A2573" s="43" t="s">
        <v>565</v>
      </c>
      <c r="B2573" s="188">
        <v>0.25</v>
      </c>
      <c r="C2573" s="188">
        <v>0.26200000000000001</v>
      </c>
      <c r="D2573" s="188">
        <v>0.255</v>
      </c>
      <c r="E2573" s="188">
        <v>0.254</v>
      </c>
      <c r="F2573" s="188">
        <v>0.25600000000000001</v>
      </c>
      <c r="G2573" s="188">
        <v>0.25900000000000001</v>
      </c>
      <c r="N2573" s="43"/>
    </row>
    <row r="2574" spans="1:14">
      <c r="A2574" s="43" t="s">
        <v>394</v>
      </c>
      <c r="B2574" s="188">
        <v>0.69099999999999995</v>
      </c>
      <c r="C2574" s="188">
        <v>0.70399999999999996</v>
      </c>
      <c r="D2574" s="188">
        <v>0.71599999999999997</v>
      </c>
      <c r="E2574" s="188">
        <v>0.72</v>
      </c>
      <c r="F2574" s="188">
        <v>0.73599999999999999</v>
      </c>
      <c r="G2574" s="188">
        <v>0.753</v>
      </c>
      <c r="N2574" s="43"/>
    </row>
    <row r="2575" spans="1:14">
      <c r="A2575" s="43" t="s">
        <v>395</v>
      </c>
      <c r="B2575" s="188">
        <v>0.26500000000000001</v>
      </c>
      <c r="C2575" s="188">
        <v>0.28299999999999997</v>
      </c>
      <c r="D2575" s="188">
        <v>0.29099999999999998</v>
      </c>
      <c r="E2575" s="188">
        <v>0.27300000000000002</v>
      </c>
      <c r="F2575" s="188">
        <v>0.27500000000000002</v>
      </c>
      <c r="G2575" s="188">
        <v>0.28100000000000003</v>
      </c>
      <c r="N2575" s="43"/>
    </row>
    <row r="2576" spans="1:14">
      <c r="A2576" s="43" t="s">
        <v>396</v>
      </c>
      <c r="B2576" s="188">
        <v>0.151</v>
      </c>
      <c r="C2576" s="188">
        <v>0.17499999999999999</v>
      </c>
      <c r="D2576" s="188">
        <v>0.16600000000000001</v>
      </c>
      <c r="E2576" s="188">
        <v>0.16300000000000001</v>
      </c>
      <c r="F2576" s="188">
        <v>0.16400000000000001</v>
      </c>
      <c r="G2576" s="188">
        <v>0.16</v>
      </c>
      <c r="N2576" s="43"/>
    </row>
    <row r="2577" spans="1:14">
      <c r="A2577" s="43" t="s">
        <v>397</v>
      </c>
      <c r="B2577" s="188">
        <v>0.13200000000000001</v>
      </c>
      <c r="C2577" s="188">
        <v>0.14000000000000001</v>
      </c>
      <c r="D2577" s="188">
        <v>0.127</v>
      </c>
      <c r="E2577" s="188">
        <v>0.111</v>
      </c>
      <c r="F2577" s="188">
        <v>0.11799999999999999</v>
      </c>
      <c r="G2577" s="188">
        <v>0.107</v>
      </c>
      <c r="N2577" s="43"/>
    </row>
    <row r="2578" spans="1:14">
      <c r="A2578" s="43" t="s">
        <v>566</v>
      </c>
      <c r="B2578" s="188">
        <v>1</v>
      </c>
      <c r="C2578" s="188">
        <v>1</v>
      </c>
      <c r="D2578" s="188">
        <v>1</v>
      </c>
      <c r="E2578" s="188">
        <v>1</v>
      </c>
      <c r="F2578" s="188">
        <v>1</v>
      </c>
      <c r="G2578" s="188">
        <v>1</v>
      </c>
      <c r="N2578" s="43"/>
    </row>
    <row r="2579" spans="1:14">
      <c r="A2579" s="43" t="s">
        <v>567</v>
      </c>
      <c r="B2579" s="188">
        <v>0.999</v>
      </c>
      <c r="C2579" s="188">
        <v>0.999</v>
      </c>
      <c r="D2579" s="188">
        <v>0.998</v>
      </c>
      <c r="E2579" s="188">
        <v>0.998</v>
      </c>
      <c r="F2579" s="188">
        <v>0.997</v>
      </c>
      <c r="G2579" s="188">
        <v>0.998</v>
      </c>
      <c r="N2579" s="43"/>
    </row>
    <row r="2580" spans="1:14">
      <c r="A2580" s="43" t="s">
        <v>568</v>
      </c>
      <c r="B2580" s="188">
        <v>0.17599999999999999</v>
      </c>
      <c r="C2580" s="188">
        <v>0.182</v>
      </c>
      <c r="D2580" s="188">
        <v>0.17</v>
      </c>
      <c r="E2580" s="188">
        <v>0.17</v>
      </c>
      <c r="F2580" s="188">
        <v>0.17899999999999999</v>
      </c>
      <c r="G2580" s="188">
        <v>0.192</v>
      </c>
      <c r="N2580" s="43"/>
    </row>
    <row r="2581" spans="1:14">
      <c r="A2581" s="43" t="s">
        <v>569</v>
      </c>
      <c r="B2581" s="188">
        <v>0.13200000000000001</v>
      </c>
      <c r="C2581" s="188">
        <v>0.13900000000000001</v>
      </c>
      <c r="D2581" s="188">
        <v>0.13400000000000001</v>
      </c>
      <c r="E2581" s="188">
        <v>0.13200000000000001</v>
      </c>
      <c r="F2581" s="188">
        <v>0.14000000000000001</v>
      </c>
      <c r="G2581" s="188">
        <v>0.14599999999999999</v>
      </c>
      <c r="N2581" s="43"/>
    </row>
    <row r="2582" spans="1:14">
      <c r="A2582" s="43" t="s">
        <v>570</v>
      </c>
      <c r="B2582" s="188">
        <v>0.218</v>
      </c>
      <c r="C2582" s="188">
        <v>0.23499999999999999</v>
      </c>
      <c r="D2582" s="188">
        <v>0.215</v>
      </c>
      <c r="E2582" s="188">
        <v>0.20300000000000001</v>
      </c>
      <c r="F2582" s="188">
        <v>0.20899999999999999</v>
      </c>
      <c r="G2582" s="188">
        <v>0.20300000000000001</v>
      </c>
      <c r="N2582" s="43"/>
    </row>
    <row r="2583" spans="1:14">
      <c r="A2583" s="43" t="s">
        <v>571</v>
      </c>
      <c r="B2583" s="188">
        <v>0.218</v>
      </c>
      <c r="C2583" s="188">
        <v>0.23499999999999999</v>
      </c>
      <c r="D2583" s="188">
        <v>0.215</v>
      </c>
      <c r="E2583" s="188">
        <v>0.20300000000000001</v>
      </c>
      <c r="F2583" s="188">
        <v>0.20899999999999999</v>
      </c>
      <c r="G2583" s="188">
        <v>0.20300000000000001</v>
      </c>
      <c r="N2583" s="43"/>
    </row>
    <row r="2584" spans="1:14">
      <c r="A2584" s="43" t="s">
        <v>572</v>
      </c>
      <c r="B2584" s="188">
        <v>0</v>
      </c>
      <c r="C2584" s="188">
        <v>1E-3</v>
      </c>
      <c r="D2584" s="188">
        <v>7.0000000000000001E-3</v>
      </c>
      <c r="E2584" s="188">
        <v>1.2E-2</v>
      </c>
      <c r="F2584" s="188">
        <v>3.6999999999999998E-2</v>
      </c>
      <c r="G2584" s="188">
        <v>6.8000000000000005E-2</v>
      </c>
      <c r="N2584" s="43"/>
    </row>
    <row r="2585" spans="1:14">
      <c r="A2585" s="43" t="s">
        <v>398</v>
      </c>
      <c r="B2585" s="188">
        <v>0.95099999999999996</v>
      </c>
      <c r="C2585" s="188">
        <v>0.95199999999999996</v>
      </c>
      <c r="D2585" s="188">
        <v>0.95499999999999996</v>
      </c>
      <c r="E2585" s="188">
        <v>0.95699999999999996</v>
      </c>
      <c r="F2585" s="188">
        <v>0.95499999999999996</v>
      </c>
      <c r="G2585" s="188">
        <v>0.95499999999999996</v>
      </c>
      <c r="N2585" s="43"/>
    </row>
    <row r="2586" spans="1:14">
      <c r="A2586" s="43" t="s">
        <v>399</v>
      </c>
      <c r="B2586" s="188">
        <v>0.76100000000000001</v>
      </c>
      <c r="C2586" s="188">
        <v>0.76300000000000001</v>
      </c>
      <c r="D2586" s="188">
        <v>0.76300000000000001</v>
      </c>
      <c r="E2586" s="188">
        <v>0.754</v>
      </c>
      <c r="F2586" s="188">
        <v>0.75700000000000001</v>
      </c>
      <c r="G2586" s="188">
        <v>0.76</v>
      </c>
      <c r="N2586" s="43"/>
    </row>
    <row r="2587" spans="1:14">
      <c r="A2587" s="43" t="s">
        <v>573</v>
      </c>
      <c r="B2587" s="188">
        <v>0.93</v>
      </c>
      <c r="C2587" s="188">
        <v>0.93300000000000005</v>
      </c>
      <c r="D2587" s="188">
        <v>0.92700000000000005</v>
      </c>
      <c r="E2587" s="188">
        <v>0.92400000000000004</v>
      </c>
      <c r="F2587" s="188">
        <v>0.92600000000000005</v>
      </c>
      <c r="G2587" s="188">
        <v>0.93100000000000005</v>
      </c>
      <c r="N2587" s="43"/>
    </row>
    <row r="2588" spans="1:14">
      <c r="A2588" s="43" t="s">
        <v>574</v>
      </c>
      <c r="B2588" s="188">
        <v>0.152</v>
      </c>
      <c r="C2588" s="188">
        <v>0.183</v>
      </c>
      <c r="D2588" s="188">
        <v>0.223</v>
      </c>
      <c r="E2588" s="188">
        <v>0.23899999999999999</v>
      </c>
      <c r="F2588" s="188">
        <v>0.26100000000000001</v>
      </c>
      <c r="G2588" s="188">
        <v>0.28399999999999997</v>
      </c>
      <c r="N2588" s="43"/>
    </row>
    <row r="2589" spans="1:14">
      <c r="A2589" s="43" t="s">
        <v>575</v>
      </c>
      <c r="B2589" s="188">
        <v>0.30399999999999999</v>
      </c>
      <c r="C2589" s="188">
        <v>0.314</v>
      </c>
      <c r="D2589" s="188">
        <v>0.315</v>
      </c>
      <c r="E2589" s="188">
        <v>0.311</v>
      </c>
      <c r="F2589" s="188">
        <v>0.32500000000000001</v>
      </c>
      <c r="G2589" s="188">
        <v>0.33</v>
      </c>
      <c r="N2589" s="43"/>
    </row>
    <row r="2590" spans="1:14">
      <c r="A2590" s="43" t="s">
        <v>576</v>
      </c>
      <c r="B2590" s="188">
        <v>0.115</v>
      </c>
      <c r="C2590" s="188">
        <v>0.112</v>
      </c>
      <c r="D2590" s="188">
        <v>0.106</v>
      </c>
      <c r="E2590" s="188">
        <v>0.1</v>
      </c>
      <c r="F2590" s="188">
        <v>0.105</v>
      </c>
      <c r="G2590" s="188">
        <v>0.107</v>
      </c>
      <c r="N2590" s="43"/>
    </row>
    <row r="2591" spans="1:14">
      <c r="A2591" s="43" t="s">
        <v>577</v>
      </c>
      <c r="B2591" s="188">
        <v>4.2000000000000003E-2</v>
      </c>
      <c r="C2591" s="188">
        <v>4.1000000000000002E-2</v>
      </c>
      <c r="D2591" s="188">
        <v>3.9E-2</v>
      </c>
      <c r="E2591" s="188">
        <v>4.1000000000000002E-2</v>
      </c>
      <c r="F2591" s="188">
        <v>0.04</v>
      </c>
      <c r="G2591" s="188">
        <v>0.04</v>
      </c>
      <c r="N2591" s="43"/>
    </row>
    <row r="2592" spans="1:14">
      <c r="A2592" s="43" t="s">
        <v>621</v>
      </c>
      <c r="B2592" s="188" t="s">
        <v>143</v>
      </c>
      <c r="C2592" s="188" t="s">
        <v>144</v>
      </c>
      <c r="D2592" s="188" t="s">
        <v>144</v>
      </c>
      <c r="E2592" s="188" t="s">
        <v>144</v>
      </c>
      <c r="F2592" s="188" t="s">
        <v>144</v>
      </c>
      <c r="G2592" s="188" t="s">
        <v>144</v>
      </c>
      <c r="H2592" s="188" t="s">
        <v>225</v>
      </c>
      <c r="N2592" s="43"/>
    </row>
    <row r="2593" spans="1:14">
      <c r="A2593" s="43" t="s">
        <v>618</v>
      </c>
      <c r="B2593" s="188" t="s">
        <v>619</v>
      </c>
      <c r="K2593" s="188" t="s">
        <v>680</v>
      </c>
      <c r="N2593" s="43"/>
    </row>
    <row r="2594" spans="1:14">
      <c r="A2594" s="43" t="s">
        <v>526</v>
      </c>
      <c r="N2594" s="43"/>
    </row>
    <row r="2596" spans="1:14">
      <c r="A2596" s="43" t="s">
        <v>231</v>
      </c>
      <c r="N2596" s="43"/>
    </row>
    <row r="2597" spans="1:14">
      <c r="A2597" s="43" t="s">
        <v>621</v>
      </c>
      <c r="B2597" s="188" t="s">
        <v>143</v>
      </c>
      <c r="C2597" s="188" t="s">
        <v>144</v>
      </c>
      <c r="D2597" s="188" t="s">
        <v>144</v>
      </c>
      <c r="E2597" s="188" t="s">
        <v>144</v>
      </c>
      <c r="F2597" s="188" t="s">
        <v>144</v>
      </c>
      <c r="G2597" s="188" t="s">
        <v>144</v>
      </c>
      <c r="H2597" s="188" t="s">
        <v>225</v>
      </c>
      <c r="N2597" s="43"/>
    </row>
    <row r="2598" spans="1:14">
      <c r="A2598" s="43" t="s">
        <v>243</v>
      </c>
      <c r="D2598" s="188" t="s">
        <v>146</v>
      </c>
      <c r="E2598" s="188" t="s">
        <v>147</v>
      </c>
      <c r="N2598" s="43"/>
    </row>
    <row r="2599" spans="1:14">
      <c r="B2599" s="188" t="s">
        <v>143</v>
      </c>
      <c r="C2599" s="188" t="s">
        <v>144</v>
      </c>
      <c r="D2599" s="188" t="s">
        <v>144</v>
      </c>
      <c r="E2599" s="188" t="s">
        <v>144</v>
      </c>
      <c r="F2599" s="188" t="s">
        <v>144</v>
      </c>
      <c r="G2599" s="188" t="s">
        <v>144</v>
      </c>
    </row>
    <row r="2600" spans="1:14">
      <c r="B2600" s="188">
        <v>2015</v>
      </c>
      <c r="C2600" s="188">
        <v>2025</v>
      </c>
      <c r="D2600" s="188">
        <v>2035</v>
      </c>
      <c r="E2600" s="188">
        <v>2045</v>
      </c>
      <c r="F2600" s="188">
        <v>2055</v>
      </c>
      <c r="G2600" s="188">
        <v>2065</v>
      </c>
    </row>
    <row r="2601" spans="1:14">
      <c r="A2601" s="43" t="s">
        <v>622</v>
      </c>
      <c r="B2601" s="188" t="s">
        <v>143</v>
      </c>
      <c r="C2601" s="188" t="s">
        <v>148</v>
      </c>
      <c r="D2601" s="188" t="s">
        <v>148</v>
      </c>
      <c r="E2601" s="188" t="s">
        <v>148</v>
      </c>
      <c r="F2601" s="188" t="s">
        <v>148</v>
      </c>
      <c r="G2601" s="188" t="s">
        <v>148</v>
      </c>
      <c r="N2601" s="43"/>
    </row>
    <row r="2602" spans="1:14">
      <c r="A2602" s="43" t="s">
        <v>557</v>
      </c>
      <c r="B2602" s="188">
        <v>1</v>
      </c>
      <c r="C2602" s="188">
        <v>1</v>
      </c>
      <c r="D2602" s="188">
        <v>1</v>
      </c>
      <c r="E2602" s="188">
        <v>0.999</v>
      </c>
      <c r="F2602" s="188">
        <v>0.999</v>
      </c>
      <c r="G2602" s="188">
        <v>0.999</v>
      </c>
      <c r="N2602" s="43"/>
    </row>
    <row r="2603" spans="1:14">
      <c r="A2603" s="43" t="s">
        <v>558</v>
      </c>
      <c r="B2603" s="188">
        <v>0.90800000000000003</v>
      </c>
      <c r="C2603" s="188">
        <v>0.91200000000000003</v>
      </c>
      <c r="D2603" s="188">
        <v>0.91100000000000003</v>
      </c>
      <c r="E2603" s="188">
        <v>0.90200000000000002</v>
      </c>
      <c r="F2603" s="188">
        <v>0.90700000000000003</v>
      </c>
      <c r="G2603" s="188">
        <v>0.90800000000000003</v>
      </c>
      <c r="N2603" s="43"/>
    </row>
    <row r="2604" spans="1:14">
      <c r="A2604" s="43" t="s">
        <v>559</v>
      </c>
      <c r="B2604" s="188">
        <v>8.0000000000000002E-3</v>
      </c>
      <c r="C2604" s="188">
        <v>5.0000000000000001E-3</v>
      </c>
      <c r="D2604" s="188">
        <v>3.0000000000000001E-3</v>
      </c>
      <c r="E2604" s="188">
        <v>3.0000000000000001E-3</v>
      </c>
      <c r="F2604" s="188">
        <v>1E-3</v>
      </c>
      <c r="G2604" s="188">
        <v>1E-3</v>
      </c>
      <c r="N2604" s="43"/>
    </row>
    <row r="2605" spans="1:14">
      <c r="A2605" s="43" t="s">
        <v>560</v>
      </c>
      <c r="B2605" s="188">
        <v>0.93899999999999995</v>
      </c>
      <c r="C2605" s="188">
        <v>0.95699999999999996</v>
      </c>
      <c r="D2605" s="188">
        <v>0.95899999999999996</v>
      </c>
      <c r="E2605" s="188">
        <v>0.95099999999999996</v>
      </c>
      <c r="F2605" s="188">
        <v>0.94899999999999995</v>
      </c>
      <c r="G2605" s="188">
        <v>0.95199999999999996</v>
      </c>
      <c r="N2605" s="43"/>
    </row>
    <row r="2606" spans="1:14">
      <c r="A2606" s="43" t="s">
        <v>561</v>
      </c>
      <c r="B2606" s="188">
        <v>0.44</v>
      </c>
      <c r="C2606" s="188">
        <v>0.40100000000000002</v>
      </c>
      <c r="D2606" s="188">
        <v>0.34699999999999998</v>
      </c>
      <c r="E2606" s="188">
        <v>0.27200000000000002</v>
      </c>
      <c r="F2606" s="188">
        <v>0.20599999999999999</v>
      </c>
      <c r="G2606" s="188">
        <v>0.16900000000000001</v>
      </c>
      <c r="N2606" s="43"/>
    </row>
    <row r="2607" spans="1:14">
      <c r="A2607" s="43" t="s">
        <v>562</v>
      </c>
      <c r="B2607" s="188">
        <v>0.31900000000000001</v>
      </c>
      <c r="C2607" s="188">
        <v>0.38200000000000001</v>
      </c>
      <c r="D2607" s="188">
        <v>0.35399999999999998</v>
      </c>
      <c r="E2607" s="188">
        <v>0.34300000000000003</v>
      </c>
      <c r="F2607" s="188">
        <v>0.34799999999999998</v>
      </c>
      <c r="G2607" s="188">
        <v>0.33500000000000002</v>
      </c>
      <c r="N2607" s="43"/>
    </row>
    <row r="2608" spans="1:14">
      <c r="A2608" s="43" t="s">
        <v>563</v>
      </c>
      <c r="B2608" s="188">
        <v>0.77400000000000002</v>
      </c>
      <c r="C2608" s="188">
        <v>0.76300000000000001</v>
      </c>
      <c r="D2608" s="188">
        <v>0.74399999999999999</v>
      </c>
      <c r="E2608" s="188">
        <v>0.71</v>
      </c>
      <c r="F2608" s="188">
        <v>0.69299999999999995</v>
      </c>
      <c r="G2608" s="188">
        <v>0.68600000000000005</v>
      </c>
      <c r="N2608" s="43"/>
    </row>
    <row r="2609" spans="1:14">
      <c r="A2609" s="43" t="s">
        <v>564</v>
      </c>
      <c r="B2609" s="188">
        <v>0.1</v>
      </c>
      <c r="C2609" s="188">
        <v>0.104</v>
      </c>
      <c r="D2609" s="188">
        <v>9.5000000000000001E-2</v>
      </c>
      <c r="E2609" s="188">
        <v>9.4E-2</v>
      </c>
      <c r="F2609" s="188">
        <v>9.6000000000000002E-2</v>
      </c>
      <c r="G2609" s="188">
        <v>9.0999999999999998E-2</v>
      </c>
      <c r="N2609" s="43"/>
    </row>
    <row r="2610" spans="1:14">
      <c r="A2610" s="43" t="s">
        <v>565</v>
      </c>
      <c r="B2610" s="188">
        <v>0.18099999999999999</v>
      </c>
      <c r="C2610" s="188">
        <v>0.182</v>
      </c>
      <c r="D2610" s="188">
        <v>0.186</v>
      </c>
      <c r="E2610" s="188">
        <v>0.19400000000000001</v>
      </c>
      <c r="F2610" s="188">
        <v>0.19700000000000001</v>
      </c>
      <c r="G2610" s="188">
        <v>0.19400000000000001</v>
      </c>
      <c r="N2610" s="43"/>
    </row>
    <row r="2611" spans="1:14">
      <c r="A2611" s="43" t="s">
        <v>394</v>
      </c>
      <c r="B2611" s="188">
        <v>0.876</v>
      </c>
      <c r="C2611" s="188">
        <v>0.876</v>
      </c>
      <c r="D2611" s="188">
        <v>0.88700000000000001</v>
      </c>
      <c r="E2611" s="188">
        <v>0.88</v>
      </c>
      <c r="F2611" s="188">
        <v>0.88200000000000001</v>
      </c>
      <c r="G2611" s="188">
        <v>0.88700000000000001</v>
      </c>
      <c r="N2611" s="43"/>
    </row>
    <row r="2612" spans="1:14">
      <c r="A2612" s="43" t="s">
        <v>395</v>
      </c>
      <c r="B2612" s="188">
        <v>0.38200000000000001</v>
      </c>
      <c r="C2612" s="188">
        <v>0.40699999999999997</v>
      </c>
      <c r="D2612" s="188">
        <v>0.42</v>
      </c>
      <c r="E2612" s="188">
        <v>0.39400000000000002</v>
      </c>
      <c r="F2612" s="188">
        <v>0.40200000000000002</v>
      </c>
      <c r="G2612" s="188">
        <v>0.40799999999999997</v>
      </c>
      <c r="N2612" s="43"/>
    </row>
    <row r="2613" spans="1:14">
      <c r="A2613" s="43" t="s">
        <v>396</v>
      </c>
      <c r="B2613" s="188">
        <v>0.222</v>
      </c>
      <c r="C2613" s="188">
        <v>0.26900000000000002</v>
      </c>
      <c r="D2613" s="188">
        <v>0.25</v>
      </c>
      <c r="E2613" s="188">
        <v>0.248</v>
      </c>
      <c r="F2613" s="188">
        <v>0.248</v>
      </c>
      <c r="G2613" s="188">
        <v>0.23400000000000001</v>
      </c>
      <c r="N2613" s="43"/>
    </row>
    <row r="2614" spans="1:14">
      <c r="A2614" s="43" t="s">
        <v>397</v>
      </c>
      <c r="B2614" s="188">
        <v>0.16700000000000001</v>
      </c>
      <c r="C2614" s="188">
        <v>0.20699999999999999</v>
      </c>
      <c r="D2614" s="188">
        <v>0.183</v>
      </c>
      <c r="E2614" s="188">
        <v>0.17100000000000001</v>
      </c>
      <c r="F2614" s="188">
        <v>0.17699999999999999</v>
      </c>
      <c r="G2614" s="188">
        <v>0.17299999999999999</v>
      </c>
      <c r="N2614" s="43"/>
    </row>
    <row r="2615" spans="1:14">
      <c r="A2615" s="43" t="s">
        <v>566</v>
      </c>
      <c r="B2615" s="188">
        <v>1</v>
      </c>
      <c r="C2615" s="188">
        <v>1</v>
      </c>
      <c r="D2615" s="188">
        <v>1</v>
      </c>
      <c r="E2615" s="188">
        <v>1</v>
      </c>
      <c r="F2615" s="188">
        <v>1</v>
      </c>
      <c r="G2615" s="188">
        <v>1</v>
      </c>
      <c r="N2615" s="43"/>
    </row>
    <row r="2616" spans="1:14">
      <c r="A2616" s="43" t="s">
        <v>567</v>
      </c>
      <c r="B2616" s="188">
        <v>1</v>
      </c>
      <c r="C2616" s="188">
        <v>1</v>
      </c>
      <c r="D2616" s="188">
        <v>1</v>
      </c>
      <c r="E2616" s="188">
        <v>0.999</v>
      </c>
      <c r="F2616" s="188">
        <v>1</v>
      </c>
      <c r="G2616" s="188">
        <v>1</v>
      </c>
      <c r="N2616" s="43"/>
    </row>
    <row r="2617" spans="1:14">
      <c r="A2617" s="43" t="s">
        <v>568</v>
      </c>
      <c r="B2617" s="188">
        <v>0.34599999999999997</v>
      </c>
      <c r="C2617" s="188">
        <v>0.379</v>
      </c>
      <c r="D2617" s="188">
        <v>0.34399999999999997</v>
      </c>
      <c r="E2617" s="188">
        <v>0.33900000000000002</v>
      </c>
      <c r="F2617" s="188">
        <v>0.35399999999999998</v>
      </c>
      <c r="G2617" s="188">
        <v>0.373</v>
      </c>
      <c r="N2617" s="43"/>
    </row>
    <row r="2618" spans="1:14">
      <c r="A2618" s="43" t="s">
        <v>569</v>
      </c>
      <c r="B2618" s="188">
        <v>0.27400000000000002</v>
      </c>
      <c r="C2618" s="188">
        <v>0.28199999999999997</v>
      </c>
      <c r="D2618" s="188">
        <v>0.255</v>
      </c>
      <c r="E2618" s="188">
        <v>0.25700000000000001</v>
      </c>
      <c r="F2618" s="188">
        <v>0.25700000000000001</v>
      </c>
      <c r="G2618" s="188">
        <v>0.26100000000000001</v>
      </c>
      <c r="N2618" s="43"/>
    </row>
    <row r="2619" spans="1:14">
      <c r="A2619" s="43" t="s">
        <v>570</v>
      </c>
      <c r="B2619" s="188">
        <v>0.30199999999999999</v>
      </c>
      <c r="C2619" s="188">
        <v>0.36499999999999999</v>
      </c>
      <c r="D2619" s="188">
        <v>0.33700000000000002</v>
      </c>
      <c r="E2619" s="188">
        <v>0.32100000000000001</v>
      </c>
      <c r="F2619" s="188">
        <v>0.33100000000000002</v>
      </c>
      <c r="G2619" s="188">
        <v>0.317</v>
      </c>
      <c r="N2619" s="43"/>
    </row>
    <row r="2620" spans="1:14">
      <c r="A2620" s="43" t="s">
        <v>571</v>
      </c>
      <c r="B2620" s="188">
        <v>0.30199999999999999</v>
      </c>
      <c r="C2620" s="188">
        <v>0.36499999999999999</v>
      </c>
      <c r="D2620" s="188">
        <v>0.33700000000000002</v>
      </c>
      <c r="E2620" s="188">
        <v>0.32100000000000001</v>
      </c>
      <c r="F2620" s="188">
        <v>0.33100000000000002</v>
      </c>
      <c r="G2620" s="188">
        <v>0.317</v>
      </c>
      <c r="N2620" s="43"/>
    </row>
    <row r="2621" spans="1:14">
      <c r="A2621" s="43" t="s">
        <v>572</v>
      </c>
      <c r="B2621" s="188">
        <v>2E-3</v>
      </c>
      <c r="C2621" s="188">
        <v>8.9999999999999993E-3</v>
      </c>
      <c r="D2621" s="188">
        <v>1.7000000000000001E-2</v>
      </c>
      <c r="E2621" s="188">
        <v>4.2999999999999997E-2</v>
      </c>
      <c r="F2621" s="188">
        <v>9.4E-2</v>
      </c>
      <c r="G2621" s="188">
        <v>0.183</v>
      </c>
      <c r="N2621" s="43"/>
    </row>
    <row r="2622" spans="1:14">
      <c r="A2622" s="43" t="s">
        <v>398</v>
      </c>
      <c r="B2622" s="188">
        <v>0.93899999999999995</v>
      </c>
      <c r="C2622" s="188">
        <v>0.94</v>
      </c>
      <c r="D2622" s="188">
        <v>0.94399999999999995</v>
      </c>
      <c r="E2622" s="188">
        <v>0.94299999999999995</v>
      </c>
      <c r="F2622" s="188">
        <v>0.94699999999999995</v>
      </c>
      <c r="G2622" s="188">
        <v>0.94699999999999995</v>
      </c>
      <c r="N2622" s="43"/>
    </row>
    <row r="2623" spans="1:14">
      <c r="A2623" s="43" t="s">
        <v>399</v>
      </c>
      <c r="B2623" s="188">
        <v>0.74</v>
      </c>
      <c r="C2623" s="188">
        <v>0.73899999999999999</v>
      </c>
      <c r="D2623" s="188">
        <v>0.75</v>
      </c>
      <c r="E2623" s="188">
        <v>0.746</v>
      </c>
      <c r="F2623" s="188">
        <v>0.747</v>
      </c>
      <c r="G2623" s="188">
        <v>0.751</v>
      </c>
      <c r="N2623" s="43"/>
    </row>
    <row r="2624" spans="1:14">
      <c r="A2624" s="43" t="s">
        <v>573</v>
      </c>
      <c r="B2624" s="188">
        <v>0.995</v>
      </c>
      <c r="C2624" s="188">
        <v>0.99399999999999999</v>
      </c>
      <c r="D2624" s="188">
        <v>0.99399999999999999</v>
      </c>
      <c r="E2624" s="188">
        <v>0.99</v>
      </c>
      <c r="F2624" s="188">
        <v>0.99099999999999999</v>
      </c>
      <c r="G2624" s="188">
        <v>0.99099999999999999</v>
      </c>
      <c r="N2624" s="43"/>
    </row>
    <row r="2625" spans="1:14">
      <c r="A2625" s="43" t="s">
        <v>574</v>
      </c>
      <c r="B2625" s="188">
        <v>0.307</v>
      </c>
      <c r="C2625" s="188">
        <v>0.35199999999999998</v>
      </c>
      <c r="D2625" s="188">
        <v>0.438</v>
      </c>
      <c r="E2625" s="188">
        <v>0.45400000000000001</v>
      </c>
      <c r="F2625" s="188">
        <v>0.47399999999999998</v>
      </c>
      <c r="G2625" s="188">
        <v>0.50600000000000001</v>
      </c>
      <c r="N2625" s="43"/>
    </row>
    <row r="2626" spans="1:14">
      <c r="A2626" s="43" t="s">
        <v>575</v>
      </c>
      <c r="B2626" s="188">
        <v>0.42899999999999999</v>
      </c>
      <c r="C2626" s="188">
        <v>0.41799999999999998</v>
      </c>
      <c r="D2626" s="188">
        <v>0.42899999999999999</v>
      </c>
      <c r="E2626" s="188">
        <v>0.41399999999999998</v>
      </c>
      <c r="F2626" s="188">
        <v>0.40200000000000002</v>
      </c>
      <c r="G2626" s="188">
        <v>0.42199999999999999</v>
      </c>
      <c r="N2626" s="43"/>
    </row>
    <row r="2627" spans="1:14">
      <c r="A2627" s="43" t="s">
        <v>576</v>
      </c>
      <c r="B2627" s="188">
        <v>0.21</v>
      </c>
      <c r="C2627" s="188">
        <v>0.19800000000000001</v>
      </c>
      <c r="D2627" s="188">
        <v>0.18099999999999999</v>
      </c>
      <c r="E2627" s="188">
        <v>0.184</v>
      </c>
      <c r="F2627" s="188">
        <v>0.17</v>
      </c>
      <c r="G2627" s="188">
        <v>0.185</v>
      </c>
      <c r="N2627" s="43"/>
    </row>
    <row r="2628" spans="1:14">
      <c r="A2628" s="43" t="s">
        <v>577</v>
      </c>
      <c r="B2628" s="188">
        <v>6.6000000000000003E-2</v>
      </c>
      <c r="C2628" s="188">
        <v>6.4000000000000001E-2</v>
      </c>
      <c r="D2628" s="188">
        <v>6.0999999999999999E-2</v>
      </c>
      <c r="E2628" s="188">
        <v>6.7000000000000004E-2</v>
      </c>
      <c r="F2628" s="188">
        <v>5.8999999999999997E-2</v>
      </c>
      <c r="G2628" s="188">
        <v>6.7000000000000004E-2</v>
      </c>
      <c r="N2628" s="43"/>
    </row>
    <row r="2629" spans="1:14">
      <c r="A2629" s="43" t="s">
        <v>621</v>
      </c>
      <c r="B2629" s="188" t="s">
        <v>143</v>
      </c>
      <c r="C2629" s="188" t="s">
        <v>144</v>
      </c>
      <c r="D2629" s="188" t="s">
        <v>144</v>
      </c>
      <c r="E2629" s="188" t="s">
        <v>144</v>
      </c>
      <c r="F2629" s="188" t="s">
        <v>144</v>
      </c>
      <c r="G2629" s="188" t="s">
        <v>144</v>
      </c>
      <c r="H2629" s="188" t="s">
        <v>225</v>
      </c>
      <c r="N2629" s="43"/>
    </row>
    <row r="2630" spans="1:14">
      <c r="A2630" s="43" t="s">
        <v>618</v>
      </c>
      <c r="B2630" s="188" t="s">
        <v>619</v>
      </c>
      <c r="K2630" s="188" t="s">
        <v>681</v>
      </c>
      <c r="N2630" s="43"/>
    </row>
    <row r="2631" spans="1:14">
      <c r="A2631" s="43" t="s">
        <v>526</v>
      </c>
      <c r="N2631" s="43"/>
    </row>
    <row r="2633" spans="1:14">
      <c r="A2633" s="43" t="s">
        <v>232</v>
      </c>
      <c r="N2633" s="43"/>
    </row>
    <row r="2634" spans="1:14">
      <c r="A2634" s="43" t="s">
        <v>621</v>
      </c>
      <c r="B2634" s="188" t="s">
        <v>143</v>
      </c>
      <c r="C2634" s="188" t="s">
        <v>144</v>
      </c>
      <c r="D2634" s="188" t="s">
        <v>144</v>
      </c>
      <c r="E2634" s="188" t="s">
        <v>144</v>
      </c>
      <c r="F2634" s="188" t="s">
        <v>144</v>
      </c>
      <c r="G2634" s="188" t="s">
        <v>144</v>
      </c>
      <c r="H2634" s="188" t="s">
        <v>225</v>
      </c>
      <c r="N2634" s="43"/>
    </row>
    <row r="2635" spans="1:14">
      <c r="A2635" s="43" t="s">
        <v>243</v>
      </c>
      <c r="D2635" s="188" t="s">
        <v>146</v>
      </c>
      <c r="E2635" s="188" t="s">
        <v>147</v>
      </c>
      <c r="N2635" s="43"/>
    </row>
    <row r="2636" spans="1:14">
      <c r="B2636" s="188" t="s">
        <v>143</v>
      </c>
      <c r="C2636" s="188" t="s">
        <v>144</v>
      </c>
      <c r="D2636" s="188" t="s">
        <v>144</v>
      </c>
      <c r="E2636" s="188" t="s">
        <v>144</v>
      </c>
      <c r="F2636" s="188" t="s">
        <v>144</v>
      </c>
      <c r="G2636" s="188" t="s">
        <v>144</v>
      </c>
    </row>
    <row r="2637" spans="1:14">
      <c r="B2637" s="188">
        <v>2015</v>
      </c>
      <c r="C2637" s="188">
        <v>2025</v>
      </c>
      <c r="D2637" s="188">
        <v>2035</v>
      </c>
      <c r="E2637" s="188">
        <v>2045</v>
      </c>
      <c r="F2637" s="188">
        <v>2055</v>
      </c>
      <c r="G2637" s="188">
        <v>2065</v>
      </c>
    </row>
    <row r="2638" spans="1:14">
      <c r="A2638" s="43" t="s">
        <v>622</v>
      </c>
      <c r="B2638" s="188" t="s">
        <v>143</v>
      </c>
      <c r="C2638" s="188" t="s">
        <v>148</v>
      </c>
      <c r="D2638" s="188" t="s">
        <v>148</v>
      </c>
      <c r="E2638" s="188" t="s">
        <v>148</v>
      </c>
      <c r="F2638" s="188" t="s">
        <v>148</v>
      </c>
      <c r="G2638" s="188" t="s">
        <v>148</v>
      </c>
      <c r="N2638" s="43"/>
    </row>
    <row r="2639" spans="1:14">
      <c r="A2639" s="43" t="s">
        <v>557</v>
      </c>
      <c r="B2639" s="188">
        <v>1</v>
      </c>
      <c r="C2639" s="188">
        <v>1</v>
      </c>
      <c r="D2639" s="188">
        <v>1</v>
      </c>
      <c r="E2639" s="188">
        <v>1</v>
      </c>
      <c r="F2639" s="188">
        <v>1</v>
      </c>
      <c r="G2639" s="188">
        <v>1</v>
      </c>
      <c r="N2639" s="43"/>
    </row>
    <row r="2640" spans="1:14">
      <c r="A2640" s="43" t="s">
        <v>558</v>
      </c>
      <c r="B2640" s="188">
        <v>0.90300000000000002</v>
      </c>
      <c r="C2640" s="188">
        <v>0.90100000000000002</v>
      </c>
      <c r="D2640" s="188">
        <v>0.92600000000000005</v>
      </c>
      <c r="E2640" s="188">
        <v>0.91100000000000003</v>
      </c>
      <c r="F2640" s="188">
        <v>0.90600000000000003</v>
      </c>
      <c r="G2640" s="188">
        <v>0.90100000000000002</v>
      </c>
      <c r="N2640" s="43"/>
    </row>
    <row r="2641" spans="1:14">
      <c r="A2641" s="43" t="s">
        <v>559</v>
      </c>
      <c r="B2641" s="188">
        <v>2E-3</v>
      </c>
      <c r="C2641" s="188">
        <v>1E-3</v>
      </c>
      <c r="D2641" s="188">
        <v>1E-3</v>
      </c>
      <c r="E2641" s="188">
        <v>1E-3</v>
      </c>
      <c r="F2641" s="188">
        <v>1E-3</v>
      </c>
      <c r="G2641" s="188">
        <v>1E-3</v>
      </c>
      <c r="N2641" s="43"/>
    </row>
    <row r="2642" spans="1:14">
      <c r="A2642" s="43" t="s">
        <v>560</v>
      </c>
      <c r="B2642" s="188">
        <v>0.97399999999999998</v>
      </c>
      <c r="C2642" s="188">
        <v>0.98499999999999999</v>
      </c>
      <c r="D2642" s="188">
        <v>0.98399999999999999</v>
      </c>
      <c r="E2642" s="188">
        <v>0.98299999999999998</v>
      </c>
      <c r="F2642" s="188">
        <v>0.98099999999999998</v>
      </c>
      <c r="G2642" s="188">
        <v>0.97899999999999998</v>
      </c>
      <c r="N2642" s="43"/>
    </row>
    <row r="2643" spans="1:14">
      <c r="A2643" s="43" t="s">
        <v>561</v>
      </c>
      <c r="B2643" s="188">
        <v>0.54100000000000004</v>
      </c>
      <c r="C2643" s="188">
        <v>0.504</v>
      </c>
      <c r="D2643" s="188">
        <v>0.44700000000000001</v>
      </c>
      <c r="E2643" s="188">
        <v>0.36</v>
      </c>
      <c r="F2643" s="188">
        <v>0.26300000000000001</v>
      </c>
      <c r="G2643" s="188">
        <v>0.215</v>
      </c>
      <c r="N2643" s="43"/>
    </row>
    <row r="2644" spans="1:14">
      <c r="A2644" s="43" t="s">
        <v>562</v>
      </c>
      <c r="B2644" s="188">
        <v>0.39900000000000002</v>
      </c>
      <c r="C2644" s="188">
        <v>0.439</v>
      </c>
      <c r="D2644" s="188">
        <v>0.40899999999999997</v>
      </c>
      <c r="E2644" s="188">
        <v>0.39100000000000001</v>
      </c>
      <c r="F2644" s="188">
        <v>0.41799999999999998</v>
      </c>
      <c r="G2644" s="188">
        <v>0.40899999999999997</v>
      </c>
      <c r="N2644" s="43"/>
    </row>
    <row r="2645" spans="1:14">
      <c r="A2645" s="43" t="s">
        <v>563</v>
      </c>
      <c r="B2645" s="188">
        <v>0.85899999999999999</v>
      </c>
      <c r="C2645" s="188">
        <v>0.85599999999999998</v>
      </c>
      <c r="D2645" s="188">
        <v>0.84299999999999997</v>
      </c>
      <c r="E2645" s="188">
        <v>0.81299999999999994</v>
      </c>
      <c r="F2645" s="188">
        <v>0.79600000000000004</v>
      </c>
      <c r="G2645" s="188">
        <v>0.78900000000000003</v>
      </c>
      <c r="N2645" s="43"/>
    </row>
    <row r="2646" spans="1:14">
      <c r="A2646" s="43" t="s">
        <v>564</v>
      </c>
      <c r="B2646" s="188">
        <v>0.1</v>
      </c>
      <c r="C2646" s="188">
        <v>0.104</v>
      </c>
      <c r="D2646" s="188">
        <v>9.1999999999999998E-2</v>
      </c>
      <c r="E2646" s="188">
        <v>8.8999999999999996E-2</v>
      </c>
      <c r="F2646" s="188">
        <v>9.6000000000000002E-2</v>
      </c>
      <c r="G2646" s="188">
        <v>9.1999999999999998E-2</v>
      </c>
      <c r="N2646" s="43"/>
    </row>
    <row r="2647" spans="1:14">
      <c r="A2647" s="43" t="s">
        <v>565</v>
      </c>
      <c r="B2647" s="188">
        <v>0.14599999999999999</v>
      </c>
      <c r="C2647" s="188">
        <v>0.153</v>
      </c>
      <c r="D2647" s="188">
        <v>0.155</v>
      </c>
      <c r="E2647" s="188">
        <v>0.16900000000000001</v>
      </c>
      <c r="F2647" s="188">
        <v>0.17399999999999999</v>
      </c>
      <c r="G2647" s="188">
        <v>0.17199999999999999</v>
      </c>
      <c r="N2647" s="43"/>
    </row>
    <row r="2648" spans="1:14">
      <c r="A2648" s="43" t="s">
        <v>394</v>
      </c>
      <c r="B2648" s="188">
        <v>0.86199999999999999</v>
      </c>
      <c r="C2648" s="188">
        <v>0.85599999999999998</v>
      </c>
      <c r="D2648" s="188">
        <v>0.89100000000000001</v>
      </c>
      <c r="E2648" s="188">
        <v>0.88100000000000001</v>
      </c>
      <c r="F2648" s="188">
        <v>0.875</v>
      </c>
      <c r="G2648" s="188">
        <v>0.875</v>
      </c>
      <c r="N2648" s="43"/>
    </row>
    <row r="2649" spans="1:14">
      <c r="A2649" s="43" t="s">
        <v>395</v>
      </c>
      <c r="B2649" s="188">
        <v>0.44700000000000001</v>
      </c>
      <c r="C2649" s="188">
        <v>0.443</v>
      </c>
      <c r="D2649" s="188">
        <v>0.45900000000000002</v>
      </c>
      <c r="E2649" s="188">
        <v>0.42899999999999999</v>
      </c>
      <c r="F2649" s="188">
        <v>0.42299999999999999</v>
      </c>
      <c r="G2649" s="188">
        <v>0.42599999999999999</v>
      </c>
      <c r="N2649" s="43"/>
    </row>
    <row r="2650" spans="1:14">
      <c r="A2650" s="43" t="s">
        <v>396</v>
      </c>
      <c r="B2650" s="188">
        <v>0.28299999999999997</v>
      </c>
      <c r="C2650" s="188">
        <v>0.32800000000000001</v>
      </c>
      <c r="D2650" s="188">
        <v>0.3</v>
      </c>
      <c r="E2650" s="188">
        <v>0.29599999999999999</v>
      </c>
      <c r="F2650" s="188">
        <v>0.307</v>
      </c>
      <c r="G2650" s="188">
        <v>0.3</v>
      </c>
      <c r="N2650" s="43"/>
    </row>
    <row r="2651" spans="1:14">
      <c r="A2651" s="43" t="s">
        <v>397</v>
      </c>
      <c r="B2651" s="188">
        <v>0.21</v>
      </c>
      <c r="C2651" s="188">
        <v>0.23200000000000001</v>
      </c>
      <c r="D2651" s="188">
        <v>0.20799999999999999</v>
      </c>
      <c r="E2651" s="188">
        <v>0.19900000000000001</v>
      </c>
      <c r="F2651" s="188">
        <v>0.216</v>
      </c>
      <c r="G2651" s="188">
        <v>0.216</v>
      </c>
      <c r="N2651" s="43"/>
    </row>
    <row r="2652" spans="1:14">
      <c r="A2652" s="43" t="s">
        <v>566</v>
      </c>
      <c r="B2652" s="188">
        <v>1</v>
      </c>
      <c r="C2652" s="188">
        <v>1</v>
      </c>
      <c r="D2652" s="188">
        <v>1</v>
      </c>
      <c r="E2652" s="188">
        <v>1</v>
      </c>
      <c r="F2652" s="188">
        <v>1</v>
      </c>
      <c r="G2652" s="188">
        <v>1</v>
      </c>
      <c r="N2652" s="43"/>
    </row>
    <row r="2653" spans="1:14">
      <c r="A2653" s="43" t="s">
        <v>567</v>
      </c>
      <c r="B2653" s="188">
        <v>1</v>
      </c>
      <c r="C2653" s="188">
        <v>1</v>
      </c>
      <c r="D2653" s="188">
        <v>1</v>
      </c>
      <c r="E2653" s="188">
        <v>1</v>
      </c>
      <c r="F2653" s="188">
        <v>1</v>
      </c>
      <c r="G2653" s="188">
        <v>1</v>
      </c>
      <c r="N2653" s="43"/>
    </row>
    <row r="2654" spans="1:14">
      <c r="A2654" s="43" t="s">
        <v>568</v>
      </c>
      <c r="B2654" s="188">
        <v>0.496</v>
      </c>
      <c r="C2654" s="188">
        <v>0.54500000000000004</v>
      </c>
      <c r="D2654" s="188">
        <v>0.53</v>
      </c>
      <c r="E2654" s="188">
        <v>0.51500000000000001</v>
      </c>
      <c r="F2654" s="188">
        <v>0.53200000000000003</v>
      </c>
      <c r="G2654" s="188">
        <v>0.55100000000000005</v>
      </c>
      <c r="N2654" s="43"/>
    </row>
    <row r="2655" spans="1:14">
      <c r="A2655" s="43" t="s">
        <v>569</v>
      </c>
      <c r="B2655" s="188">
        <v>0.38100000000000001</v>
      </c>
      <c r="C2655" s="188">
        <v>0.39800000000000002</v>
      </c>
      <c r="D2655" s="188">
        <v>0.38600000000000001</v>
      </c>
      <c r="E2655" s="188">
        <v>0.35099999999999998</v>
      </c>
      <c r="F2655" s="188">
        <v>0.36199999999999999</v>
      </c>
      <c r="G2655" s="188">
        <v>0.372</v>
      </c>
      <c r="N2655" s="43"/>
    </row>
    <row r="2656" spans="1:14">
      <c r="A2656" s="43" t="s">
        <v>570</v>
      </c>
      <c r="B2656" s="188">
        <v>0.376</v>
      </c>
      <c r="C2656" s="188">
        <v>0.42099999999999999</v>
      </c>
      <c r="D2656" s="188">
        <v>0.39500000000000002</v>
      </c>
      <c r="E2656" s="188">
        <v>0.375</v>
      </c>
      <c r="F2656" s="188">
        <v>0.40200000000000002</v>
      </c>
      <c r="G2656" s="188">
        <v>0.39200000000000002</v>
      </c>
      <c r="N2656" s="43"/>
    </row>
    <row r="2657" spans="1:14">
      <c r="A2657" s="43" t="s">
        <v>571</v>
      </c>
      <c r="B2657" s="188">
        <v>0.376</v>
      </c>
      <c r="C2657" s="188">
        <v>0.42099999999999999</v>
      </c>
      <c r="D2657" s="188">
        <v>0.39500000000000002</v>
      </c>
      <c r="E2657" s="188">
        <v>0.375</v>
      </c>
      <c r="F2657" s="188">
        <v>0.40200000000000002</v>
      </c>
      <c r="G2657" s="188">
        <v>0.39200000000000002</v>
      </c>
      <c r="N2657" s="43"/>
    </row>
    <row r="2658" spans="1:14">
      <c r="A2658" s="43" t="s">
        <v>572</v>
      </c>
      <c r="B2658" s="188">
        <v>5.0000000000000001E-3</v>
      </c>
      <c r="C2658" s="188">
        <v>1.4999999999999999E-2</v>
      </c>
      <c r="D2658" s="188">
        <v>0.04</v>
      </c>
      <c r="E2658" s="188">
        <v>9.8000000000000004E-2</v>
      </c>
      <c r="F2658" s="188">
        <v>0.20699999999999999</v>
      </c>
      <c r="G2658" s="188">
        <v>0.34100000000000003</v>
      </c>
      <c r="N2658" s="43"/>
    </row>
    <row r="2659" spans="1:14">
      <c r="A2659" s="43" t="s">
        <v>398</v>
      </c>
      <c r="B2659" s="188">
        <v>0.93500000000000005</v>
      </c>
      <c r="C2659" s="188">
        <v>0.93300000000000005</v>
      </c>
      <c r="D2659" s="188">
        <v>0.93600000000000005</v>
      </c>
      <c r="E2659" s="188">
        <v>0.92600000000000005</v>
      </c>
      <c r="F2659" s="188">
        <v>0.93</v>
      </c>
      <c r="G2659" s="188">
        <v>0.92800000000000005</v>
      </c>
      <c r="N2659" s="43"/>
    </row>
    <row r="2660" spans="1:14">
      <c r="A2660" s="43" t="s">
        <v>399</v>
      </c>
      <c r="B2660" s="188">
        <v>0.73899999999999999</v>
      </c>
      <c r="C2660" s="188">
        <v>0.73799999999999999</v>
      </c>
      <c r="D2660" s="188">
        <v>0.73799999999999999</v>
      </c>
      <c r="E2660" s="188">
        <v>0.73299999999999998</v>
      </c>
      <c r="F2660" s="188">
        <v>0.73299999999999998</v>
      </c>
      <c r="G2660" s="188">
        <v>0.73099999999999998</v>
      </c>
      <c r="N2660" s="43"/>
    </row>
    <row r="2661" spans="1:14">
      <c r="A2661" s="43" t="s">
        <v>573</v>
      </c>
      <c r="B2661" s="188">
        <v>0.998</v>
      </c>
      <c r="C2661" s="188">
        <v>0.997</v>
      </c>
      <c r="D2661" s="188">
        <v>0.998</v>
      </c>
      <c r="E2661" s="188">
        <v>0.996</v>
      </c>
      <c r="F2661" s="188">
        <v>0.996</v>
      </c>
      <c r="G2661" s="188">
        <v>0.995</v>
      </c>
      <c r="N2661" s="43"/>
    </row>
    <row r="2662" spans="1:14">
      <c r="A2662" s="43" t="s">
        <v>574</v>
      </c>
      <c r="B2662" s="188">
        <v>0.39600000000000002</v>
      </c>
      <c r="C2662" s="188">
        <v>0.48799999999999999</v>
      </c>
      <c r="D2662" s="188">
        <v>0.57399999999999995</v>
      </c>
      <c r="E2662" s="188">
        <v>0.57599999999999996</v>
      </c>
      <c r="F2662" s="188">
        <v>0.56399999999999995</v>
      </c>
      <c r="G2662" s="188">
        <v>0.59</v>
      </c>
      <c r="N2662" s="43"/>
    </row>
    <row r="2663" spans="1:14">
      <c r="A2663" s="43" t="s">
        <v>575</v>
      </c>
      <c r="B2663" s="188">
        <v>0.48499999999999999</v>
      </c>
      <c r="C2663" s="188">
        <v>0.48099999999999998</v>
      </c>
      <c r="D2663" s="188">
        <v>0.495</v>
      </c>
      <c r="E2663" s="188">
        <v>0.46400000000000002</v>
      </c>
      <c r="F2663" s="188">
        <v>0.47299999999999998</v>
      </c>
      <c r="G2663" s="188">
        <v>0.47099999999999997</v>
      </c>
      <c r="N2663" s="43"/>
    </row>
    <row r="2664" spans="1:14">
      <c r="A2664" s="43" t="s">
        <v>576</v>
      </c>
      <c r="B2664" s="188">
        <v>0.27200000000000002</v>
      </c>
      <c r="C2664" s="188">
        <v>0.255</v>
      </c>
      <c r="D2664" s="188">
        <v>0.25800000000000001</v>
      </c>
      <c r="E2664" s="188">
        <v>0.24199999999999999</v>
      </c>
      <c r="F2664" s="188">
        <v>0.24099999999999999</v>
      </c>
      <c r="G2664" s="188">
        <v>0.23699999999999999</v>
      </c>
      <c r="N2664" s="43"/>
    </row>
    <row r="2665" spans="1:14">
      <c r="A2665" s="43" t="s">
        <v>577</v>
      </c>
      <c r="B2665" s="188">
        <v>7.2999999999999995E-2</v>
      </c>
      <c r="C2665" s="188">
        <v>7.5999999999999998E-2</v>
      </c>
      <c r="D2665" s="188">
        <v>7.5999999999999998E-2</v>
      </c>
      <c r="E2665" s="188">
        <v>7.3999999999999996E-2</v>
      </c>
      <c r="F2665" s="188">
        <v>6.7000000000000004E-2</v>
      </c>
      <c r="G2665" s="188">
        <v>7.2999999999999995E-2</v>
      </c>
      <c r="N2665" s="43"/>
    </row>
    <row r="2666" spans="1:14">
      <c r="A2666" s="43" t="s">
        <v>621</v>
      </c>
      <c r="B2666" s="188" t="s">
        <v>143</v>
      </c>
      <c r="C2666" s="188" t="s">
        <v>144</v>
      </c>
      <c r="D2666" s="188" t="s">
        <v>144</v>
      </c>
      <c r="E2666" s="188" t="s">
        <v>144</v>
      </c>
      <c r="F2666" s="188" t="s">
        <v>144</v>
      </c>
      <c r="G2666" s="188" t="s">
        <v>144</v>
      </c>
      <c r="H2666" s="188" t="s">
        <v>225</v>
      </c>
      <c r="N2666" s="43"/>
    </row>
    <row r="2667" spans="1:14">
      <c r="A2667" s="43" t="s">
        <v>618</v>
      </c>
      <c r="B2667" s="188" t="s">
        <v>619</v>
      </c>
      <c r="K2667" s="188" t="s">
        <v>682</v>
      </c>
      <c r="N2667" s="43"/>
    </row>
    <row r="2668" spans="1:14">
      <c r="A2668" s="43" t="s">
        <v>526</v>
      </c>
      <c r="N2668" s="43"/>
    </row>
    <row r="2670" spans="1:14">
      <c r="A2670" s="43" t="s">
        <v>233</v>
      </c>
      <c r="N2670" s="43"/>
    </row>
    <row r="2671" spans="1:14">
      <c r="A2671" s="43" t="s">
        <v>621</v>
      </c>
      <c r="B2671" s="188" t="s">
        <v>143</v>
      </c>
      <c r="C2671" s="188" t="s">
        <v>144</v>
      </c>
      <c r="D2671" s="188" t="s">
        <v>144</v>
      </c>
      <c r="E2671" s="188" t="s">
        <v>144</v>
      </c>
      <c r="F2671" s="188" t="s">
        <v>144</v>
      </c>
      <c r="G2671" s="188" t="s">
        <v>144</v>
      </c>
      <c r="H2671" s="188" t="s">
        <v>225</v>
      </c>
      <c r="N2671" s="43"/>
    </row>
    <row r="2672" spans="1:14">
      <c r="A2672" s="43" t="s">
        <v>243</v>
      </c>
      <c r="D2672" s="188" t="s">
        <v>146</v>
      </c>
      <c r="E2672" s="188" t="s">
        <v>147</v>
      </c>
      <c r="N2672" s="43"/>
    </row>
    <row r="2673" spans="1:14">
      <c r="B2673" s="188" t="s">
        <v>143</v>
      </c>
      <c r="C2673" s="188" t="s">
        <v>144</v>
      </c>
      <c r="D2673" s="188" t="s">
        <v>144</v>
      </c>
      <c r="E2673" s="188" t="s">
        <v>144</v>
      </c>
      <c r="F2673" s="188" t="s">
        <v>144</v>
      </c>
      <c r="G2673" s="188" t="s">
        <v>144</v>
      </c>
    </row>
    <row r="2674" spans="1:14">
      <c r="B2674" s="188">
        <v>2015</v>
      </c>
      <c r="C2674" s="188">
        <v>2025</v>
      </c>
      <c r="D2674" s="188">
        <v>2035</v>
      </c>
      <c r="E2674" s="188">
        <v>2045</v>
      </c>
      <c r="F2674" s="188">
        <v>2055</v>
      </c>
      <c r="G2674" s="188">
        <v>2065</v>
      </c>
    </row>
    <row r="2675" spans="1:14">
      <c r="A2675" s="43" t="s">
        <v>622</v>
      </c>
      <c r="B2675" s="188" t="s">
        <v>143</v>
      </c>
      <c r="C2675" s="188" t="s">
        <v>148</v>
      </c>
      <c r="D2675" s="188" t="s">
        <v>148</v>
      </c>
      <c r="E2675" s="188" t="s">
        <v>148</v>
      </c>
      <c r="F2675" s="188" t="s">
        <v>148</v>
      </c>
      <c r="G2675" s="188" t="s">
        <v>148</v>
      </c>
      <c r="N2675" s="43"/>
    </row>
    <row r="2676" spans="1:14">
      <c r="A2676" s="43" t="s">
        <v>557</v>
      </c>
      <c r="B2676" s="188">
        <v>1</v>
      </c>
      <c r="C2676" s="188">
        <v>1</v>
      </c>
      <c r="D2676" s="188">
        <v>1</v>
      </c>
      <c r="E2676" s="188">
        <v>1</v>
      </c>
      <c r="F2676" s="188">
        <v>1</v>
      </c>
      <c r="G2676" s="188">
        <v>1</v>
      </c>
      <c r="N2676" s="43"/>
    </row>
    <row r="2677" spans="1:14">
      <c r="A2677" s="43" t="s">
        <v>558</v>
      </c>
      <c r="B2677" s="188">
        <v>0.86899999999999999</v>
      </c>
      <c r="C2677" s="188">
        <v>0.88500000000000001</v>
      </c>
      <c r="D2677" s="188">
        <v>0.91200000000000003</v>
      </c>
      <c r="E2677" s="188">
        <v>0.91200000000000003</v>
      </c>
      <c r="F2677" s="188">
        <v>0.89900000000000002</v>
      </c>
      <c r="G2677" s="188">
        <v>0.90100000000000002</v>
      </c>
      <c r="N2677" s="43"/>
    </row>
    <row r="2678" spans="1:14">
      <c r="A2678" s="43" t="s">
        <v>559</v>
      </c>
      <c r="B2678" s="188">
        <v>0</v>
      </c>
      <c r="C2678" s="188">
        <v>0</v>
      </c>
      <c r="D2678" s="188">
        <v>0</v>
      </c>
      <c r="E2678" s="188">
        <v>0</v>
      </c>
      <c r="F2678" s="188">
        <v>0</v>
      </c>
      <c r="G2678" s="188">
        <v>0</v>
      </c>
      <c r="N2678" s="43"/>
    </row>
    <row r="2679" spans="1:14">
      <c r="A2679" s="43" t="s">
        <v>560</v>
      </c>
      <c r="B2679" s="188">
        <v>0.99199999999999999</v>
      </c>
      <c r="C2679" s="188">
        <v>0.996</v>
      </c>
      <c r="D2679" s="188">
        <v>0.997</v>
      </c>
      <c r="E2679" s="188">
        <v>0.996</v>
      </c>
      <c r="F2679" s="188">
        <v>0.995</v>
      </c>
      <c r="G2679" s="188">
        <v>0.995</v>
      </c>
      <c r="N2679" s="43"/>
    </row>
    <row r="2680" spans="1:14">
      <c r="A2680" s="43" t="s">
        <v>561</v>
      </c>
      <c r="B2680" s="188">
        <v>0.57799999999999996</v>
      </c>
      <c r="C2680" s="188">
        <v>0.55800000000000005</v>
      </c>
      <c r="D2680" s="188">
        <v>0.503</v>
      </c>
      <c r="E2680" s="188">
        <v>0.41899999999999998</v>
      </c>
      <c r="F2680" s="188">
        <v>0.317</v>
      </c>
      <c r="G2680" s="188">
        <v>0.249</v>
      </c>
      <c r="N2680" s="43"/>
    </row>
    <row r="2681" spans="1:14">
      <c r="A2681" s="43" t="s">
        <v>562</v>
      </c>
      <c r="B2681" s="188">
        <v>0.502</v>
      </c>
      <c r="C2681" s="188">
        <v>0.499</v>
      </c>
      <c r="D2681" s="188">
        <v>0.441</v>
      </c>
      <c r="E2681" s="188">
        <v>0.42499999999999999</v>
      </c>
      <c r="F2681" s="188">
        <v>0.47299999999999998</v>
      </c>
      <c r="G2681" s="188">
        <v>0.46500000000000002</v>
      </c>
      <c r="N2681" s="43"/>
    </row>
    <row r="2682" spans="1:14">
      <c r="A2682" s="43" t="s">
        <v>563</v>
      </c>
      <c r="B2682" s="188">
        <v>0.92400000000000004</v>
      </c>
      <c r="C2682" s="188">
        <v>0.92</v>
      </c>
      <c r="D2682" s="188">
        <v>0.91400000000000003</v>
      </c>
      <c r="E2682" s="188">
        <v>0.89500000000000002</v>
      </c>
      <c r="F2682" s="188">
        <v>0.878</v>
      </c>
      <c r="G2682" s="188">
        <v>0.86599999999999999</v>
      </c>
      <c r="N2682" s="43"/>
    </row>
    <row r="2683" spans="1:14">
      <c r="A2683" s="43" t="s">
        <v>564</v>
      </c>
      <c r="B2683" s="188">
        <v>9.5000000000000001E-2</v>
      </c>
      <c r="C2683" s="188">
        <v>9.1999999999999998E-2</v>
      </c>
      <c r="D2683" s="188">
        <v>8.7999999999999995E-2</v>
      </c>
      <c r="E2683" s="188">
        <v>8.2000000000000003E-2</v>
      </c>
      <c r="F2683" s="188">
        <v>9.1999999999999998E-2</v>
      </c>
      <c r="G2683" s="188">
        <v>9.1999999999999998E-2</v>
      </c>
      <c r="N2683" s="43"/>
    </row>
    <row r="2684" spans="1:14">
      <c r="A2684" s="43" t="s">
        <v>565</v>
      </c>
      <c r="B2684" s="188">
        <v>0.13600000000000001</v>
      </c>
      <c r="C2684" s="188">
        <v>0.13500000000000001</v>
      </c>
      <c r="D2684" s="188">
        <v>0.14299999999999999</v>
      </c>
      <c r="E2684" s="188">
        <v>0.14799999999999999</v>
      </c>
      <c r="F2684" s="188">
        <v>0.152</v>
      </c>
      <c r="G2684" s="188">
        <v>0.158</v>
      </c>
      <c r="N2684" s="43"/>
    </row>
    <row r="2685" spans="1:14">
      <c r="A2685" s="43" t="s">
        <v>394</v>
      </c>
      <c r="B2685" s="188">
        <v>0.81200000000000006</v>
      </c>
      <c r="C2685" s="188">
        <v>0.83199999999999996</v>
      </c>
      <c r="D2685" s="188">
        <v>0.875</v>
      </c>
      <c r="E2685" s="188">
        <v>0.878</v>
      </c>
      <c r="F2685" s="188">
        <v>0.86299999999999999</v>
      </c>
      <c r="G2685" s="188">
        <v>0.87</v>
      </c>
      <c r="N2685" s="43"/>
    </row>
    <row r="2686" spans="1:14">
      <c r="A2686" s="43" t="s">
        <v>395</v>
      </c>
      <c r="B2686" s="188">
        <v>0.44900000000000001</v>
      </c>
      <c r="C2686" s="188">
        <v>0.47299999999999998</v>
      </c>
      <c r="D2686" s="188">
        <v>0.45900000000000002</v>
      </c>
      <c r="E2686" s="188">
        <v>0.436</v>
      </c>
      <c r="F2686" s="188">
        <v>0.435</v>
      </c>
      <c r="G2686" s="188">
        <v>0.44700000000000001</v>
      </c>
      <c r="N2686" s="43"/>
    </row>
    <row r="2687" spans="1:14">
      <c r="A2687" s="43" t="s">
        <v>396</v>
      </c>
      <c r="B2687" s="188">
        <v>0.378</v>
      </c>
      <c r="C2687" s="188">
        <v>0.371</v>
      </c>
      <c r="D2687" s="188">
        <v>0.33600000000000002</v>
      </c>
      <c r="E2687" s="188">
        <v>0.32700000000000001</v>
      </c>
      <c r="F2687" s="188">
        <v>0.36799999999999999</v>
      </c>
      <c r="G2687" s="188">
        <v>0.36299999999999999</v>
      </c>
      <c r="N2687" s="43"/>
    </row>
    <row r="2688" spans="1:14">
      <c r="A2688" s="43" t="s">
        <v>397</v>
      </c>
      <c r="B2688" s="188">
        <v>0.28399999999999997</v>
      </c>
      <c r="C2688" s="188">
        <v>0.26600000000000001</v>
      </c>
      <c r="D2688" s="188">
        <v>0.222</v>
      </c>
      <c r="E2688" s="188">
        <v>0.224</v>
      </c>
      <c r="F2688" s="188">
        <v>0.251</v>
      </c>
      <c r="G2688" s="188">
        <v>0.24099999999999999</v>
      </c>
      <c r="N2688" s="43"/>
    </row>
    <row r="2689" spans="1:14">
      <c r="A2689" s="43" t="s">
        <v>566</v>
      </c>
      <c r="B2689" s="188">
        <v>1</v>
      </c>
      <c r="C2689" s="188">
        <v>1</v>
      </c>
      <c r="D2689" s="188">
        <v>1</v>
      </c>
      <c r="E2689" s="188">
        <v>1</v>
      </c>
      <c r="F2689" s="188">
        <v>1</v>
      </c>
      <c r="G2689" s="188">
        <v>1</v>
      </c>
      <c r="N2689" s="43"/>
    </row>
    <row r="2690" spans="1:14">
      <c r="A2690" s="43" t="s">
        <v>567</v>
      </c>
      <c r="B2690" s="188">
        <v>1</v>
      </c>
      <c r="C2690" s="188">
        <v>1</v>
      </c>
      <c r="D2690" s="188">
        <v>1</v>
      </c>
      <c r="E2690" s="188">
        <v>1</v>
      </c>
      <c r="F2690" s="188">
        <v>1</v>
      </c>
      <c r="G2690" s="188">
        <v>1</v>
      </c>
      <c r="N2690" s="43"/>
    </row>
    <row r="2691" spans="1:14">
      <c r="A2691" s="43" t="s">
        <v>568</v>
      </c>
      <c r="B2691" s="188">
        <v>0.67100000000000004</v>
      </c>
      <c r="C2691" s="188">
        <v>0.70099999999999996</v>
      </c>
      <c r="D2691" s="188">
        <v>0.70299999999999996</v>
      </c>
      <c r="E2691" s="188">
        <v>0.69299999999999995</v>
      </c>
      <c r="F2691" s="188">
        <v>0.70699999999999996</v>
      </c>
      <c r="G2691" s="188">
        <v>0.71799999999999997</v>
      </c>
      <c r="N2691" s="43"/>
    </row>
    <row r="2692" spans="1:14">
      <c r="A2692" s="43" t="s">
        <v>569</v>
      </c>
      <c r="B2692" s="188">
        <v>0.52100000000000002</v>
      </c>
      <c r="C2692" s="188">
        <v>0.51600000000000001</v>
      </c>
      <c r="D2692" s="188">
        <v>0.497</v>
      </c>
      <c r="E2692" s="188">
        <v>0.47799999999999998</v>
      </c>
      <c r="F2692" s="188">
        <v>0.48</v>
      </c>
      <c r="G2692" s="188">
        <v>0.48899999999999999</v>
      </c>
      <c r="N2692" s="43"/>
    </row>
    <row r="2693" spans="1:14">
      <c r="A2693" s="43" t="s">
        <v>570</v>
      </c>
      <c r="B2693" s="188">
        <v>0.47099999999999997</v>
      </c>
      <c r="C2693" s="188">
        <v>0.47199999999999998</v>
      </c>
      <c r="D2693" s="188">
        <v>0.42599999999999999</v>
      </c>
      <c r="E2693" s="188">
        <v>0.41399999999999998</v>
      </c>
      <c r="F2693" s="188">
        <v>0.46</v>
      </c>
      <c r="G2693" s="188">
        <v>0.45600000000000002</v>
      </c>
      <c r="N2693" s="43"/>
    </row>
    <row r="2694" spans="1:14">
      <c r="A2694" s="43" t="s">
        <v>571</v>
      </c>
      <c r="B2694" s="188">
        <v>0.47099999999999997</v>
      </c>
      <c r="C2694" s="188">
        <v>0.47199999999999998</v>
      </c>
      <c r="D2694" s="188">
        <v>0.42599999999999999</v>
      </c>
      <c r="E2694" s="188">
        <v>0.41399999999999998</v>
      </c>
      <c r="F2694" s="188">
        <v>0.46</v>
      </c>
      <c r="G2694" s="188">
        <v>0.45600000000000002</v>
      </c>
      <c r="N2694" s="43"/>
    </row>
    <row r="2695" spans="1:14">
      <c r="A2695" s="43" t="s">
        <v>572</v>
      </c>
      <c r="B2695" s="188">
        <v>1.2999999999999999E-2</v>
      </c>
      <c r="C2695" s="188">
        <v>4.5999999999999999E-2</v>
      </c>
      <c r="D2695" s="188">
        <v>0.10299999999999999</v>
      </c>
      <c r="E2695" s="188">
        <v>0.20799999999999999</v>
      </c>
      <c r="F2695" s="188">
        <v>0.38200000000000001</v>
      </c>
      <c r="G2695" s="188">
        <v>0.50600000000000001</v>
      </c>
      <c r="N2695" s="43"/>
    </row>
    <row r="2696" spans="1:14">
      <c r="A2696" s="43" t="s">
        <v>398</v>
      </c>
      <c r="B2696" s="188">
        <v>0.91100000000000003</v>
      </c>
      <c r="C2696" s="188">
        <v>0.91100000000000003</v>
      </c>
      <c r="D2696" s="188">
        <v>0.91800000000000004</v>
      </c>
      <c r="E2696" s="188">
        <v>0.92100000000000004</v>
      </c>
      <c r="F2696" s="188">
        <v>0.90900000000000003</v>
      </c>
      <c r="G2696" s="188">
        <v>0.91200000000000003</v>
      </c>
      <c r="N2696" s="43"/>
    </row>
    <row r="2697" spans="1:14">
      <c r="A2697" s="43" t="s">
        <v>399</v>
      </c>
      <c r="B2697" s="188">
        <v>0.71099999999999997</v>
      </c>
      <c r="C2697" s="188">
        <v>0.71899999999999997</v>
      </c>
      <c r="D2697" s="188">
        <v>0.72599999999999998</v>
      </c>
      <c r="E2697" s="188">
        <v>0.72699999999999998</v>
      </c>
      <c r="F2697" s="188">
        <v>0.71699999999999997</v>
      </c>
      <c r="G2697" s="188">
        <v>0.71799999999999997</v>
      </c>
      <c r="N2697" s="43"/>
    </row>
    <row r="2698" spans="1:14">
      <c r="A2698" s="43" t="s">
        <v>573</v>
      </c>
      <c r="B2698" s="188">
        <v>0.998</v>
      </c>
      <c r="C2698" s="188">
        <v>0.998</v>
      </c>
      <c r="D2698" s="188">
        <v>0.998</v>
      </c>
      <c r="E2698" s="188">
        <v>0.998</v>
      </c>
      <c r="F2698" s="188">
        <v>0.997</v>
      </c>
      <c r="G2698" s="188">
        <v>0.997</v>
      </c>
      <c r="N2698" s="43"/>
    </row>
    <row r="2699" spans="1:14">
      <c r="A2699" s="43" t="s">
        <v>574</v>
      </c>
      <c r="B2699" s="188">
        <v>0.41699999999999998</v>
      </c>
      <c r="C2699" s="188">
        <v>0.57899999999999996</v>
      </c>
      <c r="D2699" s="188">
        <v>0.64900000000000002</v>
      </c>
      <c r="E2699" s="188">
        <v>0.66700000000000004</v>
      </c>
      <c r="F2699" s="188">
        <v>0.63200000000000001</v>
      </c>
      <c r="G2699" s="188">
        <v>0.65500000000000003</v>
      </c>
      <c r="N2699" s="43"/>
    </row>
    <row r="2700" spans="1:14">
      <c r="A2700" s="43" t="s">
        <v>575</v>
      </c>
      <c r="B2700" s="188">
        <v>0.53800000000000003</v>
      </c>
      <c r="C2700" s="188">
        <v>0.53200000000000003</v>
      </c>
      <c r="D2700" s="188">
        <v>0.54200000000000004</v>
      </c>
      <c r="E2700" s="188">
        <v>0.51600000000000001</v>
      </c>
      <c r="F2700" s="188">
        <v>0.52600000000000002</v>
      </c>
      <c r="G2700" s="188">
        <v>0.53</v>
      </c>
      <c r="N2700" s="43"/>
    </row>
    <row r="2701" spans="1:14">
      <c r="A2701" s="43" t="s">
        <v>576</v>
      </c>
      <c r="B2701" s="188">
        <v>0.35899999999999999</v>
      </c>
      <c r="C2701" s="188">
        <v>0.35599999999999998</v>
      </c>
      <c r="D2701" s="188">
        <v>0.35399999999999998</v>
      </c>
      <c r="E2701" s="188">
        <v>0.32500000000000001</v>
      </c>
      <c r="F2701" s="188">
        <v>0.32600000000000001</v>
      </c>
      <c r="G2701" s="188">
        <v>0.33400000000000002</v>
      </c>
      <c r="N2701" s="43"/>
    </row>
    <row r="2702" spans="1:14">
      <c r="A2702" s="43" t="s">
        <v>577</v>
      </c>
      <c r="B2702" s="188">
        <v>9.5000000000000001E-2</v>
      </c>
      <c r="C2702" s="188">
        <v>9.2999999999999999E-2</v>
      </c>
      <c r="D2702" s="188">
        <v>9.1999999999999998E-2</v>
      </c>
      <c r="E2702" s="188">
        <v>9.4E-2</v>
      </c>
      <c r="F2702" s="188">
        <v>9.9000000000000005E-2</v>
      </c>
      <c r="G2702" s="188">
        <v>0.09</v>
      </c>
      <c r="N2702" s="43"/>
    </row>
    <row r="2703" spans="1:14">
      <c r="A2703" s="43" t="s">
        <v>621</v>
      </c>
      <c r="B2703" s="188" t="s">
        <v>143</v>
      </c>
      <c r="C2703" s="188" t="s">
        <v>144</v>
      </c>
      <c r="D2703" s="188" t="s">
        <v>144</v>
      </c>
      <c r="E2703" s="188" t="s">
        <v>144</v>
      </c>
      <c r="F2703" s="188" t="s">
        <v>144</v>
      </c>
      <c r="G2703" s="188" t="s">
        <v>144</v>
      </c>
      <c r="H2703" s="188" t="s">
        <v>225</v>
      </c>
      <c r="N2703" s="43"/>
    </row>
    <row r="2704" spans="1:14">
      <c r="A2704" s="43" t="s">
        <v>618</v>
      </c>
      <c r="B2704" s="188" t="s">
        <v>619</v>
      </c>
      <c r="K2704" s="188" t="s">
        <v>683</v>
      </c>
      <c r="N2704" s="43"/>
    </row>
    <row r="2705" spans="1:14">
      <c r="A2705" s="43" t="s">
        <v>526</v>
      </c>
      <c r="N2705" s="43"/>
    </row>
    <row r="2707" spans="1:14">
      <c r="A2707" s="43" t="s">
        <v>234</v>
      </c>
      <c r="N2707" s="43"/>
    </row>
    <row r="2708" spans="1:14">
      <c r="A2708" s="43" t="s">
        <v>621</v>
      </c>
      <c r="B2708" s="188" t="s">
        <v>143</v>
      </c>
      <c r="C2708" s="188" t="s">
        <v>144</v>
      </c>
      <c r="D2708" s="188" t="s">
        <v>144</v>
      </c>
      <c r="E2708" s="188" t="s">
        <v>144</v>
      </c>
      <c r="F2708" s="188" t="s">
        <v>144</v>
      </c>
      <c r="G2708" s="188" t="s">
        <v>144</v>
      </c>
      <c r="H2708" s="188" t="s">
        <v>225</v>
      </c>
      <c r="N2708" s="43"/>
    </row>
    <row r="2709" spans="1:14">
      <c r="A2709" s="43" t="s">
        <v>243</v>
      </c>
      <c r="D2709" s="188" t="s">
        <v>146</v>
      </c>
      <c r="E2709" s="188" t="s">
        <v>147</v>
      </c>
      <c r="N2709" s="43"/>
    </row>
    <row r="2710" spans="1:14">
      <c r="B2710" s="188" t="s">
        <v>143</v>
      </c>
      <c r="C2710" s="188" t="s">
        <v>144</v>
      </c>
      <c r="D2710" s="188" t="s">
        <v>144</v>
      </c>
      <c r="E2710" s="188" t="s">
        <v>144</v>
      </c>
      <c r="F2710" s="188" t="s">
        <v>144</v>
      </c>
      <c r="G2710" s="188" t="s">
        <v>144</v>
      </c>
    </row>
    <row r="2711" spans="1:14">
      <c r="B2711" s="188">
        <v>2015</v>
      </c>
      <c r="C2711" s="188">
        <v>2025</v>
      </c>
      <c r="D2711" s="188">
        <v>2035</v>
      </c>
      <c r="E2711" s="188">
        <v>2045</v>
      </c>
      <c r="F2711" s="188">
        <v>2055</v>
      </c>
      <c r="G2711" s="188">
        <v>2065</v>
      </c>
    </row>
    <row r="2712" spans="1:14">
      <c r="A2712" s="43" t="s">
        <v>622</v>
      </c>
      <c r="B2712" s="188" t="s">
        <v>143</v>
      </c>
      <c r="C2712" s="188" t="s">
        <v>148</v>
      </c>
      <c r="D2712" s="188" t="s">
        <v>148</v>
      </c>
      <c r="E2712" s="188" t="s">
        <v>148</v>
      </c>
      <c r="F2712" s="188" t="s">
        <v>148</v>
      </c>
      <c r="G2712" s="188" t="s">
        <v>148</v>
      </c>
      <c r="N2712" s="43"/>
    </row>
    <row r="2713" spans="1:14">
      <c r="A2713" s="43" t="s">
        <v>557</v>
      </c>
      <c r="B2713" s="188">
        <v>1</v>
      </c>
      <c r="C2713" s="188">
        <v>1</v>
      </c>
      <c r="D2713" s="188">
        <v>1</v>
      </c>
      <c r="E2713" s="188">
        <v>1</v>
      </c>
      <c r="F2713" s="188">
        <v>1</v>
      </c>
      <c r="G2713" s="188">
        <v>1</v>
      </c>
      <c r="N2713" s="43"/>
    </row>
    <row r="2714" spans="1:14">
      <c r="A2714" s="43" t="s">
        <v>558</v>
      </c>
      <c r="B2714" s="188">
        <v>0.80300000000000005</v>
      </c>
      <c r="C2714" s="188">
        <v>0.85099999999999998</v>
      </c>
      <c r="D2714" s="188">
        <v>0.876</v>
      </c>
      <c r="E2714" s="188">
        <v>0.89600000000000002</v>
      </c>
      <c r="F2714" s="188">
        <v>0.89100000000000001</v>
      </c>
      <c r="G2714" s="188">
        <v>0.89400000000000002</v>
      </c>
      <c r="N2714" s="43"/>
    </row>
    <row r="2715" spans="1:14">
      <c r="A2715" s="43" t="s">
        <v>559</v>
      </c>
      <c r="B2715" s="188">
        <v>0</v>
      </c>
      <c r="C2715" s="188">
        <v>0</v>
      </c>
      <c r="D2715" s="188">
        <v>0</v>
      </c>
      <c r="E2715" s="188">
        <v>0</v>
      </c>
      <c r="F2715" s="188">
        <v>0</v>
      </c>
      <c r="G2715" s="188">
        <v>0</v>
      </c>
      <c r="N2715" s="43"/>
    </row>
    <row r="2716" spans="1:14">
      <c r="A2716" s="43" t="s">
        <v>560</v>
      </c>
      <c r="B2716" s="188">
        <v>0.998</v>
      </c>
      <c r="C2716" s="188">
        <v>0.999</v>
      </c>
      <c r="D2716" s="188">
        <v>1</v>
      </c>
      <c r="E2716" s="188">
        <v>0.999</v>
      </c>
      <c r="F2716" s="188">
        <v>0.999</v>
      </c>
      <c r="G2716" s="188">
        <v>0.999</v>
      </c>
      <c r="N2716" s="43"/>
    </row>
    <row r="2717" spans="1:14">
      <c r="A2717" s="43" t="s">
        <v>561</v>
      </c>
      <c r="B2717" s="188">
        <v>0.58899999999999997</v>
      </c>
      <c r="C2717" s="188">
        <v>0.59299999999999997</v>
      </c>
      <c r="D2717" s="188">
        <v>0.53900000000000003</v>
      </c>
      <c r="E2717" s="188">
        <v>0.46899999999999997</v>
      </c>
      <c r="F2717" s="188">
        <v>0.35</v>
      </c>
      <c r="G2717" s="188">
        <v>0.27</v>
      </c>
      <c r="N2717" s="43"/>
    </row>
    <row r="2718" spans="1:14">
      <c r="A2718" s="43" t="s">
        <v>562</v>
      </c>
      <c r="B2718" s="188">
        <v>0.60299999999999998</v>
      </c>
      <c r="C2718" s="188">
        <v>0.56200000000000006</v>
      </c>
      <c r="D2718" s="188">
        <v>0.502</v>
      </c>
      <c r="E2718" s="188">
        <v>0.47299999999999998</v>
      </c>
      <c r="F2718" s="188">
        <v>0.496</v>
      </c>
      <c r="G2718" s="188">
        <v>0.51500000000000001</v>
      </c>
      <c r="N2718" s="43"/>
    </row>
    <row r="2719" spans="1:14">
      <c r="A2719" s="43" t="s">
        <v>563</v>
      </c>
      <c r="B2719" s="188">
        <v>0.95399999999999996</v>
      </c>
      <c r="C2719" s="188">
        <v>0.96599999999999997</v>
      </c>
      <c r="D2719" s="188">
        <v>0.95899999999999996</v>
      </c>
      <c r="E2719" s="188">
        <v>0.95899999999999996</v>
      </c>
      <c r="F2719" s="188">
        <v>0.95299999999999996</v>
      </c>
      <c r="G2719" s="188">
        <v>0.95099999999999996</v>
      </c>
      <c r="N2719" s="43"/>
    </row>
    <row r="2720" spans="1:14">
      <c r="A2720" s="43" t="s">
        <v>564</v>
      </c>
      <c r="B2720" s="188">
        <v>8.6999999999999994E-2</v>
      </c>
      <c r="C2720" s="188">
        <v>7.2999999999999995E-2</v>
      </c>
      <c r="D2720" s="188">
        <v>7.4999999999999997E-2</v>
      </c>
      <c r="E2720" s="188">
        <v>7.1999999999999995E-2</v>
      </c>
      <c r="F2720" s="188">
        <v>7.5999999999999998E-2</v>
      </c>
      <c r="G2720" s="188">
        <v>7.6999999999999999E-2</v>
      </c>
      <c r="N2720" s="43"/>
    </row>
    <row r="2721" spans="1:14">
      <c r="A2721" s="43" t="s">
        <v>565</v>
      </c>
      <c r="B2721" s="188">
        <v>0.108</v>
      </c>
      <c r="C2721" s="188">
        <v>0.111</v>
      </c>
      <c r="D2721" s="188">
        <v>0.114</v>
      </c>
      <c r="E2721" s="188">
        <v>0.127</v>
      </c>
      <c r="F2721" s="188">
        <v>0.13500000000000001</v>
      </c>
      <c r="G2721" s="188">
        <v>0.13700000000000001</v>
      </c>
      <c r="N2721" s="43"/>
    </row>
    <row r="2722" spans="1:14">
      <c r="A2722" s="43" t="s">
        <v>394</v>
      </c>
      <c r="B2722" s="188">
        <v>0.73499999999999999</v>
      </c>
      <c r="C2722" s="188">
        <v>0.79200000000000004</v>
      </c>
      <c r="D2722" s="188">
        <v>0.83099999999999996</v>
      </c>
      <c r="E2722" s="188">
        <v>0.85899999999999999</v>
      </c>
      <c r="F2722" s="188">
        <v>0.85599999999999998</v>
      </c>
      <c r="G2722" s="188">
        <v>0.86099999999999999</v>
      </c>
      <c r="N2722" s="43"/>
    </row>
    <row r="2723" spans="1:14">
      <c r="A2723" s="43" t="s">
        <v>395</v>
      </c>
      <c r="B2723" s="188">
        <v>0.43</v>
      </c>
      <c r="C2723" s="188">
        <v>0.45500000000000002</v>
      </c>
      <c r="D2723" s="188">
        <v>0.44800000000000001</v>
      </c>
      <c r="E2723" s="188">
        <v>0.44400000000000001</v>
      </c>
      <c r="F2723" s="188">
        <v>0.44400000000000001</v>
      </c>
      <c r="G2723" s="188">
        <v>0.44600000000000001</v>
      </c>
      <c r="N2723" s="43"/>
    </row>
    <row r="2724" spans="1:14">
      <c r="A2724" s="43" t="s">
        <v>396</v>
      </c>
      <c r="B2724" s="188">
        <v>0.49299999999999999</v>
      </c>
      <c r="C2724" s="188">
        <v>0.45300000000000001</v>
      </c>
      <c r="D2724" s="188">
        <v>0.40799999999999997</v>
      </c>
      <c r="E2724" s="188">
        <v>0.378</v>
      </c>
      <c r="F2724" s="188">
        <v>0.40699999999999997</v>
      </c>
      <c r="G2724" s="188">
        <v>0.42399999999999999</v>
      </c>
      <c r="N2724" s="43"/>
    </row>
    <row r="2725" spans="1:14">
      <c r="A2725" s="43" t="s">
        <v>397</v>
      </c>
      <c r="B2725" s="188">
        <v>0.34100000000000003</v>
      </c>
      <c r="C2725" s="188">
        <v>0.29199999999999998</v>
      </c>
      <c r="D2725" s="188">
        <v>0.254</v>
      </c>
      <c r="E2725" s="188">
        <v>0.23599999999999999</v>
      </c>
      <c r="F2725" s="188">
        <v>0.25</v>
      </c>
      <c r="G2725" s="188">
        <v>0.25900000000000001</v>
      </c>
      <c r="N2725" s="43"/>
    </row>
    <row r="2726" spans="1:14">
      <c r="A2726" s="43" t="s">
        <v>566</v>
      </c>
      <c r="B2726" s="188">
        <v>1</v>
      </c>
      <c r="C2726" s="188">
        <v>1</v>
      </c>
      <c r="D2726" s="188">
        <v>1</v>
      </c>
      <c r="E2726" s="188">
        <v>1</v>
      </c>
      <c r="F2726" s="188">
        <v>1</v>
      </c>
      <c r="G2726" s="188">
        <v>1</v>
      </c>
      <c r="N2726" s="43"/>
    </row>
    <row r="2727" spans="1:14">
      <c r="A2727" s="43" t="s">
        <v>567</v>
      </c>
      <c r="B2727" s="188">
        <v>1</v>
      </c>
      <c r="C2727" s="188">
        <v>1</v>
      </c>
      <c r="D2727" s="188">
        <v>1</v>
      </c>
      <c r="E2727" s="188">
        <v>1</v>
      </c>
      <c r="F2727" s="188">
        <v>1</v>
      </c>
      <c r="G2727" s="188">
        <v>1</v>
      </c>
      <c r="N2727" s="43"/>
    </row>
    <row r="2728" spans="1:14">
      <c r="A2728" s="43" t="s">
        <v>568</v>
      </c>
      <c r="B2728" s="188">
        <v>0.81100000000000005</v>
      </c>
      <c r="C2728" s="188">
        <v>0.84099999999999997</v>
      </c>
      <c r="D2728" s="188">
        <v>0.84399999999999997</v>
      </c>
      <c r="E2728" s="188">
        <v>0.84899999999999998</v>
      </c>
      <c r="F2728" s="188">
        <v>0.85299999999999998</v>
      </c>
      <c r="G2728" s="188">
        <v>0.85799999999999998</v>
      </c>
      <c r="N2728" s="43"/>
    </row>
    <row r="2729" spans="1:14">
      <c r="A2729" s="43" t="s">
        <v>569</v>
      </c>
      <c r="B2729" s="188">
        <v>0.65800000000000003</v>
      </c>
      <c r="C2729" s="188">
        <v>0.65</v>
      </c>
      <c r="D2729" s="188">
        <v>0.629</v>
      </c>
      <c r="E2729" s="188">
        <v>0.61699999999999999</v>
      </c>
      <c r="F2729" s="188">
        <v>0.61399999999999999</v>
      </c>
      <c r="G2729" s="188">
        <v>0.61599999999999999</v>
      </c>
      <c r="N2729" s="43"/>
    </row>
    <row r="2730" spans="1:14">
      <c r="A2730" s="43" t="s">
        <v>570</v>
      </c>
      <c r="B2730" s="188">
        <v>0.55700000000000005</v>
      </c>
      <c r="C2730" s="188">
        <v>0.53100000000000003</v>
      </c>
      <c r="D2730" s="188">
        <v>0.48799999999999999</v>
      </c>
      <c r="E2730" s="188">
        <v>0.46600000000000003</v>
      </c>
      <c r="F2730" s="188">
        <v>0.49099999999999999</v>
      </c>
      <c r="G2730" s="188">
        <v>0.50700000000000001</v>
      </c>
      <c r="N2730" s="43"/>
    </row>
    <row r="2731" spans="1:14">
      <c r="A2731" s="43" t="s">
        <v>571</v>
      </c>
      <c r="B2731" s="188">
        <v>0.55700000000000005</v>
      </c>
      <c r="C2731" s="188">
        <v>0.53100000000000003</v>
      </c>
      <c r="D2731" s="188">
        <v>0.48799999999999999</v>
      </c>
      <c r="E2731" s="188">
        <v>0.46600000000000003</v>
      </c>
      <c r="F2731" s="188">
        <v>0.49099999999999999</v>
      </c>
      <c r="G2731" s="188">
        <v>0.50700000000000001</v>
      </c>
      <c r="N2731" s="43"/>
    </row>
    <row r="2732" spans="1:14">
      <c r="A2732" s="43" t="s">
        <v>572</v>
      </c>
      <c r="B2732" s="188">
        <v>0.1</v>
      </c>
      <c r="C2732" s="188">
        <v>0.183</v>
      </c>
      <c r="D2732" s="188">
        <v>0.29699999999999999</v>
      </c>
      <c r="E2732" s="188">
        <v>0.45100000000000001</v>
      </c>
      <c r="F2732" s="188">
        <v>0.61199999999999999</v>
      </c>
      <c r="G2732" s="188">
        <v>0.70199999999999996</v>
      </c>
      <c r="N2732" s="43"/>
    </row>
    <row r="2733" spans="1:14">
      <c r="A2733" s="43" t="s">
        <v>398</v>
      </c>
      <c r="B2733" s="188">
        <v>0.86</v>
      </c>
      <c r="C2733" s="188">
        <v>0.873</v>
      </c>
      <c r="D2733" s="188">
        <v>0.88</v>
      </c>
      <c r="E2733" s="188">
        <v>0.88500000000000001</v>
      </c>
      <c r="F2733" s="188">
        <v>0.873</v>
      </c>
      <c r="G2733" s="188">
        <v>0.86799999999999999</v>
      </c>
      <c r="N2733" s="43"/>
    </row>
    <row r="2734" spans="1:14">
      <c r="A2734" s="43" t="s">
        <v>399</v>
      </c>
      <c r="B2734" s="188">
        <v>0.67800000000000005</v>
      </c>
      <c r="C2734" s="188">
        <v>0.69299999999999995</v>
      </c>
      <c r="D2734" s="188">
        <v>0.7</v>
      </c>
      <c r="E2734" s="188">
        <v>0.7</v>
      </c>
      <c r="F2734" s="188">
        <v>0.69</v>
      </c>
      <c r="G2734" s="188">
        <v>0.68300000000000005</v>
      </c>
      <c r="N2734" s="43"/>
    </row>
    <row r="2735" spans="1:14">
      <c r="A2735" s="43" t="s">
        <v>573</v>
      </c>
      <c r="B2735" s="188">
        <v>0.999</v>
      </c>
      <c r="C2735" s="188">
        <v>0.998</v>
      </c>
      <c r="D2735" s="188">
        <v>0.998</v>
      </c>
      <c r="E2735" s="188">
        <v>0.998</v>
      </c>
      <c r="F2735" s="188">
        <v>0.999</v>
      </c>
      <c r="G2735" s="188">
        <v>0.998</v>
      </c>
      <c r="N2735" s="43"/>
    </row>
    <row r="2736" spans="1:14">
      <c r="A2736" s="43" t="s">
        <v>574</v>
      </c>
      <c r="B2736" s="188">
        <v>0.433</v>
      </c>
      <c r="C2736" s="188">
        <v>0.59799999999999998</v>
      </c>
      <c r="D2736" s="188">
        <v>0.65500000000000003</v>
      </c>
      <c r="E2736" s="188">
        <v>0.70199999999999996</v>
      </c>
      <c r="F2736" s="188">
        <v>0.67</v>
      </c>
      <c r="G2736" s="188">
        <v>0.68</v>
      </c>
      <c r="N2736" s="43"/>
    </row>
    <row r="2737" spans="1:14">
      <c r="A2737" s="43" t="s">
        <v>575</v>
      </c>
      <c r="B2737" s="188">
        <v>0.60899999999999999</v>
      </c>
      <c r="C2737" s="188">
        <v>0.61399999999999999</v>
      </c>
      <c r="D2737" s="188">
        <v>0.60199999999999998</v>
      </c>
      <c r="E2737" s="188">
        <v>0.61099999999999999</v>
      </c>
      <c r="F2737" s="188">
        <v>0.60799999999999998</v>
      </c>
      <c r="G2737" s="188">
        <v>0.61099999999999999</v>
      </c>
      <c r="N2737" s="43"/>
    </row>
    <row r="2738" spans="1:14">
      <c r="A2738" s="43" t="s">
        <v>576</v>
      </c>
      <c r="B2738" s="188">
        <v>0.48399999999999999</v>
      </c>
      <c r="C2738" s="188">
        <v>0.48799999999999999</v>
      </c>
      <c r="D2738" s="188">
        <v>0.48599999999999999</v>
      </c>
      <c r="E2738" s="188">
        <v>0.48099999999999998</v>
      </c>
      <c r="F2738" s="188">
        <v>0.48299999999999998</v>
      </c>
      <c r="G2738" s="188">
        <v>0.48</v>
      </c>
      <c r="N2738" s="43"/>
    </row>
    <row r="2739" spans="1:14">
      <c r="A2739" s="43" t="s">
        <v>577</v>
      </c>
      <c r="B2739" s="188">
        <v>0.13800000000000001</v>
      </c>
      <c r="C2739" s="188">
        <v>0.13300000000000001</v>
      </c>
      <c r="D2739" s="188">
        <v>0.13300000000000001</v>
      </c>
      <c r="E2739" s="188">
        <v>0.13100000000000001</v>
      </c>
      <c r="F2739" s="188">
        <v>0.14399999999999999</v>
      </c>
      <c r="G2739" s="188">
        <v>0.13700000000000001</v>
      </c>
      <c r="N2739" s="43"/>
    </row>
    <row r="2740" spans="1:14">
      <c r="A2740" s="43" t="s">
        <v>621</v>
      </c>
      <c r="B2740" s="188" t="s">
        <v>143</v>
      </c>
      <c r="C2740" s="188" t="s">
        <v>144</v>
      </c>
      <c r="D2740" s="188" t="s">
        <v>144</v>
      </c>
      <c r="E2740" s="188" t="s">
        <v>144</v>
      </c>
      <c r="F2740" s="188" t="s">
        <v>144</v>
      </c>
      <c r="G2740" s="188" t="s">
        <v>144</v>
      </c>
      <c r="H2740" s="188" t="s">
        <v>225</v>
      </c>
      <c r="N2740" s="43"/>
    </row>
    <row r="2741" spans="1:14">
      <c r="A2741" s="43" t="s">
        <v>618</v>
      </c>
      <c r="B2741" s="188" t="s">
        <v>619</v>
      </c>
      <c r="K2741" s="188" t="s">
        <v>684</v>
      </c>
      <c r="N2741" s="43"/>
    </row>
    <row r="2742" spans="1:14">
      <c r="A2742" s="43" t="s">
        <v>142</v>
      </c>
      <c r="N2742" s="43"/>
    </row>
    <row r="2744" spans="1:14">
      <c r="A2744" s="43" t="s">
        <v>214</v>
      </c>
      <c r="N2744" s="43"/>
    </row>
    <row r="2745" spans="1:14">
      <c r="A2745" s="43" t="s">
        <v>621</v>
      </c>
      <c r="B2745" s="188" t="s">
        <v>143</v>
      </c>
      <c r="C2745" s="188" t="s">
        <v>144</v>
      </c>
      <c r="D2745" s="188" t="s">
        <v>144</v>
      </c>
      <c r="E2745" s="188" t="s">
        <v>144</v>
      </c>
      <c r="F2745" s="188" t="s">
        <v>144</v>
      </c>
      <c r="G2745" s="188" t="s">
        <v>144</v>
      </c>
      <c r="H2745" s="188" t="s">
        <v>144</v>
      </c>
      <c r="I2745" s="188" t="s">
        <v>685</v>
      </c>
      <c r="J2745" s="188" t="s">
        <v>685</v>
      </c>
      <c r="K2745" s="188" t="s">
        <v>225</v>
      </c>
      <c r="N2745" s="43"/>
    </row>
    <row r="2746" spans="1:14">
      <c r="A2746" s="43" t="s">
        <v>285</v>
      </c>
      <c r="E2746" s="188" t="s">
        <v>578</v>
      </c>
      <c r="F2746" s="188" t="s">
        <v>579</v>
      </c>
      <c r="G2746" s="188" t="s">
        <v>215</v>
      </c>
      <c r="N2746" s="43"/>
    </row>
    <row r="2747" spans="1:14">
      <c r="B2747" s="188" t="s">
        <v>143</v>
      </c>
      <c r="C2747" s="188" t="s">
        <v>144</v>
      </c>
      <c r="D2747" s="188" t="s">
        <v>144</v>
      </c>
      <c r="E2747" s="188" t="s">
        <v>144</v>
      </c>
      <c r="F2747" s="188" t="s">
        <v>144</v>
      </c>
      <c r="G2747" s="188" t="s">
        <v>144</v>
      </c>
      <c r="H2747" s="188" t="s">
        <v>144</v>
      </c>
      <c r="I2747" s="188" t="s">
        <v>685</v>
      </c>
      <c r="J2747" s="188" t="s">
        <v>685</v>
      </c>
    </row>
    <row r="2748" spans="1:14">
      <c r="B2748" s="188" t="s">
        <v>33</v>
      </c>
      <c r="C2748" s="188" t="s">
        <v>134</v>
      </c>
      <c r="D2748" s="188" t="s">
        <v>135</v>
      </c>
      <c r="E2748" s="188" t="s">
        <v>136</v>
      </c>
      <c r="F2748" s="188" t="s">
        <v>137</v>
      </c>
      <c r="G2748" s="188" t="s">
        <v>138</v>
      </c>
      <c r="H2748" s="188" t="s">
        <v>139</v>
      </c>
      <c r="I2748" s="188" t="s">
        <v>140</v>
      </c>
      <c r="J2748" s="188" t="s">
        <v>141</v>
      </c>
    </row>
    <row r="2749" spans="1:14">
      <c r="A2749" s="43" t="s">
        <v>622</v>
      </c>
      <c r="B2749" s="188" t="s">
        <v>143</v>
      </c>
      <c r="C2749" s="188" t="s">
        <v>148</v>
      </c>
      <c r="D2749" s="188" t="s">
        <v>148</v>
      </c>
      <c r="E2749" s="188" t="s">
        <v>148</v>
      </c>
      <c r="F2749" s="188" t="s">
        <v>148</v>
      </c>
      <c r="G2749" s="188" t="s">
        <v>148</v>
      </c>
      <c r="H2749" s="188" t="s">
        <v>148</v>
      </c>
      <c r="I2749" s="188" t="s">
        <v>686</v>
      </c>
      <c r="J2749" s="188" t="s">
        <v>686</v>
      </c>
      <c r="N2749" s="43"/>
    </row>
    <row r="2750" spans="1:14">
      <c r="A2750" s="43" t="s">
        <v>0</v>
      </c>
      <c r="B2750" s="188">
        <v>72340</v>
      </c>
      <c r="C2750" s="188">
        <v>8867.42</v>
      </c>
      <c r="D2750" s="188">
        <v>12624.34</v>
      </c>
      <c r="E2750" s="188">
        <v>23963.9</v>
      </c>
      <c r="F2750" s="188">
        <v>45863.4</v>
      </c>
      <c r="G2750" s="188">
        <v>84797</v>
      </c>
      <c r="H2750" s="188">
        <v>144059</v>
      </c>
      <c r="I2750" s="188">
        <v>203367</v>
      </c>
      <c r="J2750" s="188">
        <v>433241</v>
      </c>
      <c r="N2750" s="43"/>
    </row>
    <row r="2751" spans="1:14">
      <c r="A2751" s="43" t="s">
        <v>151</v>
      </c>
      <c r="N2751" s="43"/>
    </row>
    <row r="2752" spans="1:14">
      <c r="A2752" s="43" t="s">
        <v>2</v>
      </c>
      <c r="B2752" s="188">
        <v>77429</v>
      </c>
      <c r="C2752" s="188">
        <v>8682.15</v>
      </c>
      <c r="D2752" s="188">
        <v>13044.53</v>
      </c>
      <c r="E2752" s="188">
        <v>26240.3</v>
      </c>
      <c r="F2752" s="188">
        <v>51849.5</v>
      </c>
      <c r="G2752" s="188">
        <v>94212</v>
      </c>
      <c r="H2752" s="188">
        <v>153329</v>
      </c>
      <c r="I2752" s="188">
        <v>208903</v>
      </c>
      <c r="J2752" s="188">
        <v>428868</v>
      </c>
      <c r="N2752" s="43"/>
    </row>
    <row r="2753" spans="1:14">
      <c r="A2753" s="43" t="s">
        <v>3</v>
      </c>
      <c r="B2753" s="188">
        <v>75965</v>
      </c>
      <c r="C2753" s="188">
        <v>9150.42</v>
      </c>
      <c r="D2753" s="188">
        <v>13350.37</v>
      </c>
      <c r="E2753" s="188">
        <v>25723.599999999999</v>
      </c>
      <c r="F2753" s="188">
        <v>47766</v>
      </c>
      <c r="G2753" s="188">
        <v>86631</v>
      </c>
      <c r="H2753" s="188">
        <v>144780</v>
      </c>
      <c r="I2753" s="188">
        <v>211156</v>
      </c>
      <c r="J2753" s="188">
        <v>508835</v>
      </c>
      <c r="N2753" s="43"/>
    </row>
    <row r="2754" spans="1:14">
      <c r="A2754" s="43" t="s">
        <v>4</v>
      </c>
      <c r="B2754" s="188">
        <v>66359</v>
      </c>
      <c r="C2754" s="188">
        <v>8902.91</v>
      </c>
      <c r="D2754" s="188">
        <v>12539.22</v>
      </c>
      <c r="E2754" s="188">
        <v>22849.3</v>
      </c>
      <c r="F2754" s="188">
        <v>41756.400000000001</v>
      </c>
      <c r="G2754" s="188">
        <v>74980</v>
      </c>
      <c r="H2754" s="188">
        <v>140321</v>
      </c>
      <c r="I2754" s="188">
        <v>202952</v>
      </c>
      <c r="J2754" s="188">
        <v>427749</v>
      </c>
      <c r="N2754" s="43"/>
    </row>
    <row r="2755" spans="1:14">
      <c r="A2755" s="43" t="s">
        <v>5</v>
      </c>
      <c r="B2755" s="188">
        <v>69153</v>
      </c>
      <c r="C2755" s="188">
        <v>8896.6</v>
      </c>
      <c r="D2755" s="188">
        <v>11988.71</v>
      </c>
      <c r="E2755" s="188">
        <v>22451</v>
      </c>
      <c r="F2755" s="188">
        <v>40674.5</v>
      </c>
      <c r="G2755" s="188">
        <v>74073</v>
      </c>
      <c r="H2755" s="188">
        <v>138844</v>
      </c>
      <c r="I2755" s="188">
        <v>225461</v>
      </c>
      <c r="J2755" s="188">
        <v>461916</v>
      </c>
      <c r="N2755" s="43"/>
    </row>
    <row r="2756" spans="1:14">
      <c r="A2756" s="43" t="s">
        <v>6</v>
      </c>
      <c r="B2756" s="188">
        <v>52440</v>
      </c>
      <c r="C2756" s="188">
        <v>8723.83</v>
      </c>
      <c r="D2756" s="188">
        <v>11035.96</v>
      </c>
      <c r="E2756" s="188">
        <v>19226.900000000001</v>
      </c>
      <c r="F2756" s="188">
        <v>33380.1</v>
      </c>
      <c r="G2756" s="188">
        <v>58886</v>
      </c>
      <c r="H2756" s="188">
        <v>98765</v>
      </c>
      <c r="I2756" s="188">
        <v>147615</v>
      </c>
      <c r="J2756" s="188">
        <v>326807</v>
      </c>
      <c r="N2756" s="43"/>
    </row>
    <row r="2757" spans="1:14">
      <c r="A2757" s="43" t="s">
        <v>8</v>
      </c>
      <c r="N2757" s="43"/>
    </row>
    <row r="2758" spans="1:14">
      <c r="A2758" s="43" t="s">
        <v>9</v>
      </c>
      <c r="B2758" s="188">
        <v>65248</v>
      </c>
      <c r="C2758" s="188">
        <v>8137.73</v>
      </c>
      <c r="D2758" s="188">
        <v>11210.91</v>
      </c>
      <c r="E2758" s="188">
        <v>21786.9</v>
      </c>
      <c r="F2758" s="188">
        <v>41267.599999999999</v>
      </c>
      <c r="G2758" s="188">
        <v>77505</v>
      </c>
      <c r="H2758" s="188">
        <v>135077</v>
      </c>
      <c r="I2758" s="188">
        <v>190272</v>
      </c>
      <c r="J2758" s="188">
        <v>387506</v>
      </c>
      <c r="N2758" s="43"/>
    </row>
    <row r="2759" spans="1:14">
      <c r="A2759" s="43" t="s">
        <v>8</v>
      </c>
      <c r="B2759" s="188">
        <v>80920</v>
      </c>
      <c r="C2759" s="188">
        <v>9905.59</v>
      </c>
      <c r="D2759" s="188">
        <v>14551.78</v>
      </c>
      <c r="E2759" s="188">
        <v>28122.9</v>
      </c>
      <c r="F2759" s="188">
        <v>52655.1</v>
      </c>
      <c r="G2759" s="188">
        <v>92667</v>
      </c>
      <c r="H2759" s="188">
        <v>155922</v>
      </c>
      <c r="I2759" s="188">
        <v>218201</v>
      </c>
      <c r="J2759" s="188">
        <v>479162</v>
      </c>
      <c r="N2759" s="43"/>
    </row>
    <row r="2760" spans="1:14">
      <c r="A2760" s="43" t="s">
        <v>152</v>
      </c>
      <c r="N2760" s="43"/>
    </row>
    <row r="2761" spans="1:14">
      <c r="A2761" s="43" t="s">
        <v>153</v>
      </c>
      <c r="B2761" s="188">
        <v>29217</v>
      </c>
      <c r="C2761" s="188">
        <v>1884.99</v>
      </c>
      <c r="D2761" s="188">
        <v>6879.99</v>
      </c>
      <c r="E2761" s="188">
        <v>11356.1</v>
      </c>
      <c r="F2761" s="188">
        <v>20335.7</v>
      </c>
      <c r="G2761" s="188">
        <v>34784</v>
      </c>
      <c r="H2761" s="188">
        <v>55865</v>
      </c>
      <c r="I2761" s="188">
        <v>78105</v>
      </c>
      <c r="J2761" s="188">
        <v>142633</v>
      </c>
      <c r="N2761" s="43"/>
    </row>
    <row r="2762" spans="1:14">
      <c r="A2762" s="43" t="s">
        <v>154</v>
      </c>
      <c r="B2762" s="188">
        <v>52110</v>
      </c>
      <c r="C2762" s="188">
        <v>8756.82</v>
      </c>
      <c r="D2762" s="188">
        <v>12751.49</v>
      </c>
      <c r="E2762" s="188">
        <v>22484.3</v>
      </c>
      <c r="F2762" s="188">
        <v>38679.5</v>
      </c>
      <c r="G2762" s="188">
        <v>63280</v>
      </c>
      <c r="H2762" s="188">
        <v>98614</v>
      </c>
      <c r="I2762" s="188">
        <v>131576</v>
      </c>
      <c r="J2762" s="188">
        <v>262542</v>
      </c>
      <c r="N2762" s="43"/>
    </row>
    <row r="2763" spans="1:14">
      <c r="A2763" s="43" t="s">
        <v>155</v>
      </c>
      <c r="B2763" s="188">
        <v>74556</v>
      </c>
      <c r="C2763" s="188">
        <v>13274.17</v>
      </c>
      <c r="D2763" s="188">
        <v>19040.32</v>
      </c>
      <c r="E2763" s="188">
        <v>31815.4</v>
      </c>
      <c r="F2763" s="188">
        <v>54712.800000000003</v>
      </c>
      <c r="G2763" s="188">
        <v>90510</v>
      </c>
      <c r="H2763" s="188">
        <v>143366</v>
      </c>
      <c r="I2763" s="188">
        <v>194023</v>
      </c>
      <c r="J2763" s="188">
        <v>368350</v>
      </c>
      <c r="N2763" s="43"/>
    </row>
    <row r="2764" spans="1:14">
      <c r="A2764" s="43" t="s">
        <v>156</v>
      </c>
      <c r="B2764" s="188">
        <v>124870</v>
      </c>
      <c r="C2764" s="188">
        <v>17860.66</v>
      </c>
      <c r="D2764" s="188">
        <v>27984.27</v>
      </c>
      <c r="E2764" s="188">
        <v>50003.7</v>
      </c>
      <c r="F2764" s="188">
        <v>86228.2</v>
      </c>
      <c r="G2764" s="188">
        <v>140811</v>
      </c>
      <c r="H2764" s="188">
        <v>227701</v>
      </c>
      <c r="I2764" s="188">
        <v>315783</v>
      </c>
      <c r="J2764" s="188">
        <v>722516</v>
      </c>
      <c r="N2764" s="43"/>
    </row>
    <row r="2765" spans="1:14">
      <c r="A2765" s="43" t="s">
        <v>157</v>
      </c>
      <c r="N2765" s="43"/>
    </row>
    <row r="2766" spans="1:14">
      <c r="A2766" s="43" t="s">
        <v>158</v>
      </c>
      <c r="B2766" s="188">
        <v>82684</v>
      </c>
      <c r="C2766" s="188">
        <v>13103.15</v>
      </c>
      <c r="D2766" s="188">
        <v>18283.96</v>
      </c>
      <c r="E2766" s="188">
        <v>30596.1</v>
      </c>
      <c r="F2766" s="188">
        <v>54025.3</v>
      </c>
      <c r="G2766" s="188">
        <v>95604</v>
      </c>
      <c r="H2766" s="188">
        <v>159876</v>
      </c>
      <c r="I2766" s="188">
        <v>223791</v>
      </c>
      <c r="J2766" s="188">
        <v>473120</v>
      </c>
      <c r="N2766" s="43"/>
    </row>
    <row r="2767" spans="1:14">
      <c r="A2767" s="43" t="s">
        <v>159</v>
      </c>
      <c r="B2767" s="188">
        <v>37838</v>
      </c>
      <c r="C2767" s="188">
        <v>6397.18</v>
      </c>
      <c r="D2767" s="188">
        <v>9131.0400000000009</v>
      </c>
      <c r="E2767" s="188">
        <v>14277.9</v>
      </c>
      <c r="F2767" s="188">
        <v>26386.799999999999</v>
      </c>
      <c r="G2767" s="188">
        <v>48070</v>
      </c>
      <c r="H2767" s="188">
        <v>81530</v>
      </c>
      <c r="I2767" s="188">
        <v>112144</v>
      </c>
      <c r="J2767" s="188">
        <v>182682</v>
      </c>
      <c r="N2767" s="43"/>
    </row>
    <row r="2768" spans="1:14">
      <c r="A2768" s="43" t="s">
        <v>160</v>
      </c>
      <c r="B2768" s="188">
        <v>32578</v>
      </c>
      <c r="C2768" s="188">
        <v>-51.28</v>
      </c>
      <c r="D2768" s="188">
        <v>2972.56</v>
      </c>
      <c r="E2768" s="188">
        <v>9972.9</v>
      </c>
      <c r="F2768" s="188">
        <v>19387.900000000001</v>
      </c>
      <c r="G2768" s="188">
        <v>41086</v>
      </c>
      <c r="H2768" s="188">
        <v>74004</v>
      </c>
      <c r="I2768" s="188">
        <v>104955</v>
      </c>
      <c r="J2768" s="188">
        <v>174961</v>
      </c>
      <c r="N2768" s="43"/>
    </row>
    <row r="2769" spans="1:14">
      <c r="A2769" s="43" t="s">
        <v>161</v>
      </c>
      <c r="B2769" s="188">
        <v>62172</v>
      </c>
      <c r="C2769" s="188">
        <v>1156.54</v>
      </c>
      <c r="D2769" s="188">
        <v>5911.4</v>
      </c>
      <c r="E2769" s="188">
        <v>13648.7</v>
      </c>
      <c r="F2769" s="188">
        <v>35159.300000000003</v>
      </c>
      <c r="G2769" s="188">
        <v>75171</v>
      </c>
      <c r="H2769" s="188">
        <v>134588</v>
      </c>
      <c r="I2769" s="188">
        <v>194484</v>
      </c>
      <c r="J2769" s="188">
        <v>427749</v>
      </c>
      <c r="N2769" s="43"/>
    </row>
    <row r="2770" spans="1:14">
      <c r="A2770" s="43" t="s">
        <v>162</v>
      </c>
      <c r="N2770" s="43"/>
    </row>
    <row r="2771" spans="1:14">
      <c r="A2771" s="43" t="s">
        <v>14</v>
      </c>
      <c r="B2771" s="188">
        <v>84887</v>
      </c>
      <c r="C2771" s="188">
        <v>11211.92</v>
      </c>
      <c r="D2771" s="188">
        <v>17325.849999999999</v>
      </c>
      <c r="E2771" s="188">
        <v>32219.5</v>
      </c>
      <c r="F2771" s="188">
        <v>56956.4</v>
      </c>
      <c r="G2771" s="188">
        <v>99359</v>
      </c>
      <c r="H2771" s="188">
        <v>164113</v>
      </c>
      <c r="I2771" s="188">
        <v>227133</v>
      </c>
      <c r="J2771" s="188">
        <v>475452</v>
      </c>
      <c r="N2771" s="43"/>
    </row>
    <row r="2772" spans="1:14">
      <c r="A2772" s="43" t="s">
        <v>163</v>
      </c>
      <c r="B2772" s="188">
        <v>55322</v>
      </c>
      <c r="C2772" s="188">
        <v>8667.08</v>
      </c>
      <c r="D2772" s="188">
        <v>12147.39</v>
      </c>
      <c r="E2772" s="188">
        <v>20596</v>
      </c>
      <c r="F2772" s="188">
        <v>34587.4</v>
      </c>
      <c r="G2772" s="188">
        <v>63021</v>
      </c>
      <c r="H2772" s="188">
        <v>112940</v>
      </c>
      <c r="I2772" s="188">
        <v>164605</v>
      </c>
      <c r="J2772" s="188">
        <v>345780</v>
      </c>
      <c r="N2772" s="43"/>
    </row>
    <row r="2773" spans="1:14">
      <c r="A2773" s="43" t="s">
        <v>16</v>
      </c>
      <c r="B2773" s="188">
        <v>57904</v>
      </c>
      <c r="C2773" s="188">
        <v>6550.83</v>
      </c>
      <c r="D2773" s="188">
        <v>9628.59</v>
      </c>
      <c r="E2773" s="188">
        <v>16475</v>
      </c>
      <c r="F2773" s="188">
        <v>32286.400000000001</v>
      </c>
      <c r="G2773" s="188">
        <v>63872</v>
      </c>
      <c r="H2773" s="188">
        <v>112289</v>
      </c>
      <c r="I2773" s="188">
        <v>160260</v>
      </c>
      <c r="J2773" s="188">
        <v>364532</v>
      </c>
      <c r="N2773" s="43"/>
    </row>
    <row r="2774" spans="1:14">
      <c r="A2774" s="43" t="s">
        <v>164</v>
      </c>
      <c r="B2774" s="188">
        <v>48458</v>
      </c>
      <c r="C2774" s="188">
        <v>4524.82</v>
      </c>
      <c r="D2774" s="188">
        <v>8059.07</v>
      </c>
      <c r="E2774" s="188">
        <v>11526.3</v>
      </c>
      <c r="F2774" s="188">
        <v>25202.1</v>
      </c>
      <c r="G2774" s="188">
        <v>57736</v>
      </c>
      <c r="H2774" s="188">
        <v>115174</v>
      </c>
      <c r="I2774" s="188">
        <v>167959</v>
      </c>
      <c r="J2774" s="188">
        <v>309945</v>
      </c>
      <c r="N2774" s="43"/>
    </row>
    <row r="2775" spans="1:14">
      <c r="A2775" s="43" t="s">
        <v>165</v>
      </c>
      <c r="N2775" s="43"/>
    </row>
    <row r="2776" spans="1:14">
      <c r="A2776" s="43" t="s">
        <v>166</v>
      </c>
      <c r="B2776" s="188">
        <v>10390</v>
      </c>
      <c r="C2776" s="188">
        <v>-98.19</v>
      </c>
      <c r="D2776" s="188">
        <v>-77.63</v>
      </c>
      <c r="E2776" s="188">
        <v>548.79999999999995</v>
      </c>
      <c r="F2776" s="188">
        <v>7811.9</v>
      </c>
      <c r="G2776" s="188">
        <v>12534</v>
      </c>
      <c r="H2776" s="188">
        <v>24326</v>
      </c>
      <c r="I2776" s="188">
        <v>37049</v>
      </c>
      <c r="J2776" s="188">
        <v>57065</v>
      </c>
      <c r="N2776" s="43"/>
    </row>
    <row r="2777" spans="1:14">
      <c r="A2777" s="43" t="s">
        <v>125</v>
      </c>
      <c r="B2777" s="188">
        <v>28604</v>
      </c>
      <c r="C2777" s="188">
        <v>1798.61</v>
      </c>
      <c r="D2777" s="188">
        <v>5199.84</v>
      </c>
      <c r="E2777" s="188">
        <v>9378.2000000000007</v>
      </c>
      <c r="F2777" s="188">
        <v>14105.4</v>
      </c>
      <c r="G2777" s="188">
        <v>25671</v>
      </c>
      <c r="H2777" s="188">
        <v>52051</v>
      </c>
      <c r="I2777" s="188">
        <v>77916</v>
      </c>
      <c r="J2777" s="188">
        <v>270741</v>
      </c>
      <c r="N2777" s="43"/>
    </row>
    <row r="2778" spans="1:14">
      <c r="A2778" s="43" t="s">
        <v>126</v>
      </c>
      <c r="B2778" s="188">
        <v>36378</v>
      </c>
      <c r="C2778" s="188">
        <v>6257</v>
      </c>
      <c r="D2778" s="188">
        <v>8839.74</v>
      </c>
      <c r="E2778" s="188">
        <v>12109.9</v>
      </c>
      <c r="F2778" s="188">
        <v>21598.9</v>
      </c>
      <c r="G2778" s="188">
        <v>41405</v>
      </c>
      <c r="H2778" s="188">
        <v>74958</v>
      </c>
      <c r="I2778" s="188">
        <v>102044</v>
      </c>
      <c r="J2778" s="188">
        <v>200167</v>
      </c>
      <c r="N2778" s="43"/>
    </row>
    <row r="2779" spans="1:14">
      <c r="A2779" s="43" t="s">
        <v>127</v>
      </c>
      <c r="B2779" s="188">
        <v>41434</v>
      </c>
      <c r="C2779" s="188">
        <v>8292.32</v>
      </c>
      <c r="D2779" s="188">
        <v>10111</v>
      </c>
      <c r="E2779" s="188">
        <v>15740.4</v>
      </c>
      <c r="F2779" s="188">
        <v>26219.200000000001</v>
      </c>
      <c r="G2779" s="188">
        <v>48003</v>
      </c>
      <c r="H2779" s="188">
        <v>79459</v>
      </c>
      <c r="I2779" s="188">
        <v>114488</v>
      </c>
      <c r="J2779" s="188">
        <v>225804</v>
      </c>
      <c r="N2779" s="43"/>
    </row>
    <row r="2780" spans="1:14">
      <c r="A2780" s="43" t="s">
        <v>128</v>
      </c>
      <c r="B2780" s="188">
        <v>53230</v>
      </c>
      <c r="C2780" s="188">
        <v>9501.4500000000007</v>
      </c>
      <c r="D2780" s="188">
        <v>12079.38</v>
      </c>
      <c r="E2780" s="188">
        <v>19072.400000000001</v>
      </c>
      <c r="F2780" s="188">
        <v>32637.8</v>
      </c>
      <c r="G2780" s="188">
        <v>58241</v>
      </c>
      <c r="H2780" s="188">
        <v>104955</v>
      </c>
      <c r="I2780" s="188">
        <v>149481</v>
      </c>
      <c r="J2780" s="188">
        <v>326807</v>
      </c>
      <c r="N2780" s="43"/>
    </row>
    <row r="2781" spans="1:14">
      <c r="A2781" s="43" t="s">
        <v>129</v>
      </c>
      <c r="B2781" s="188">
        <v>61633</v>
      </c>
      <c r="C2781" s="188">
        <v>11217.2</v>
      </c>
      <c r="D2781" s="188">
        <v>14551.78</v>
      </c>
      <c r="E2781" s="188">
        <v>22517.9</v>
      </c>
      <c r="F2781" s="188">
        <v>37943.599999999999</v>
      </c>
      <c r="G2781" s="188">
        <v>67259</v>
      </c>
      <c r="H2781" s="188">
        <v>116948</v>
      </c>
      <c r="I2781" s="188">
        <v>167831</v>
      </c>
      <c r="J2781" s="188">
        <v>398363</v>
      </c>
      <c r="N2781" s="43"/>
    </row>
    <row r="2782" spans="1:14">
      <c r="A2782" s="43" t="s">
        <v>130</v>
      </c>
      <c r="B2782" s="188">
        <v>69677</v>
      </c>
      <c r="C2782" s="188">
        <v>14401.56</v>
      </c>
      <c r="D2782" s="188">
        <v>18322.64</v>
      </c>
      <c r="E2782" s="188">
        <v>28919.5</v>
      </c>
      <c r="F2782" s="188">
        <v>47152.7</v>
      </c>
      <c r="G2782" s="188">
        <v>80336</v>
      </c>
      <c r="H2782" s="188">
        <v>135493</v>
      </c>
      <c r="I2782" s="188">
        <v>191270</v>
      </c>
      <c r="J2782" s="188">
        <v>384673</v>
      </c>
      <c r="N2782" s="43"/>
    </row>
    <row r="2783" spans="1:14">
      <c r="A2783" s="43" t="s">
        <v>131</v>
      </c>
      <c r="B2783" s="188">
        <v>98874</v>
      </c>
      <c r="C2783" s="188">
        <v>19490.169999999998</v>
      </c>
      <c r="D2783" s="188">
        <v>25788.53</v>
      </c>
      <c r="E2783" s="188">
        <v>40976.699999999997</v>
      </c>
      <c r="F2783" s="188">
        <v>68470.8</v>
      </c>
      <c r="G2783" s="188">
        <v>112986</v>
      </c>
      <c r="H2783" s="188">
        <v>184014</v>
      </c>
      <c r="I2783" s="188">
        <v>250628</v>
      </c>
      <c r="J2783" s="188">
        <v>525145</v>
      </c>
      <c r="N2783" s="43"/>
    </row>
    <row r="2784" spans="1:14">
      <c r="A2784" s="43" t="s">
        <v>167</v>
      </c>
      <c r="N2784" s="43"/>
    </row>
    <row r="2785" spans="1:14">
      <c r="A2785" s="43" t="s">
        <v>166</v>
      </c>
      <c r="B2785" s="188">
        <v>27299</v>
      </c>
      <c r="C2785" s="188">
        <v>-80.260000000000005</v>
      </c>
      <c r="D2785" s="188">
        <v>-43.36</v>
      </c>
      <c r="E2785" s="188">
        <v>6050.9</v>
      </c>
      <c r="F2785" s="188">
        <v>13140.8</v>
      </c>
      <c r="G2785" s="188">
        <v>29465</v>
      </c>
      <c r="H2785" s="188">
        <v>57095</v>
      </c>
      <c r="I2785" s="188">
        <v>87789</v>
      </c>
      <c r="J2785" s="188">
        <v>204726</v>
      </c>
      <c r="N2785" s="43"/>
    </row>
    <row r="2786" spans="1:14">
      <c r="A2786" s="43" t="s">
        <v>125</v>
      </c>
      <c r="B2786" s="188">
        <v>38267</v>
      </c>
      <c r="C2786" s="188">
        <v>5526.6</v>
      </c>
      <c r="D2786" s="188">
        <v>8294.0499999999993</v>
      </c>
      <c r="E2786" s="188">
        <v>12143.4</v>
      </c>
      <c r="F2786" s="188">
        <v>23069.1</v>
      </c>
      <c r="G2786" s="188">
        <v>42814</v>
      </c>
      <c r="H2786" s="188">
        <v>77575</v>
      </c>
      <c r="I2786" s="188">
        <v>125677</v>
      </c>
      <c r="J2786" s="188">
        <v>251981</v>
      </c>
      <c r="N2786" s="43"/>
    </row>
    <row r="2787" spans="1:14">
      <c r="A2787" s="43" t="s">
        <v>126</v>
      </c>
      <c r="B2787" s="188">
        <v>46646</v>
      </c>
      <c r="C2787" s="188">
        <v>7106.53</v>
      </c>
      <c r="D2787" s="188">
        <v>9375.09</v>
      </c>
      <c r="E2787" s="188">
        <v>13935</v>
      </c>
      <c r="F2787" s="188">
        <v>27296.5</v>
      </c>
      <c r="G2787" s="188">
        <v>52103</v>
      </c>
      <c r="H2787" s="188">
        <v>94918</v>
      </c>
      <c r="I2787" s="188">
        <v>136821</v>
      </c>
      <c r="J2787" s="188">
        <v>355819</v>
      </c>
      <c r="N2787" s="43"/>
    </row>
    <row r="2788" spans="1:14">
      <c r="A2788" s="43" t="s">
        <v>127</v>
      </c>
      <c r="B2788" s="188">
        <v>45783</v>
      </c>
      <c r="C2788" s="188">
        <v>8154.96</v>
      </c>
      <c r="D2788" s="188">
        <v>10024.780000000001</v>
      </c>
      <c r="E2788" s="188">
        <v>16756.900000000001</v>
      </c>
      <c r="F2788" s="188">
        <v>29725.1</v>
      </c>
      <c r="G2788" s="188">
        <v>56170</v>
      </c>
      <c r="H2788" s="188">
        <v>98710</v>
      </c>
      <c r="I2788" s="188">
        <v>132066</v>
      </c>
      <c r="J2788" s="188">
        <v>235099</v>
      </c>
      <c r="N2788" s="43"/>
    </row>
    <row r="2789" spans="1:14">
      <c r="A2789" s="43" t="s">
        <v>128</v>
      </c>
      <c r="B2789" s="188">
        <v>52408</v>
      </c>
      <c r="C2789" s="188">
        <v>9198.0499999999993</v>
      </c>
      <c r="D2789" s="188">
        <v>11624.65</v>
      </c>
      <c r="E2789" s="188">
        <v>18768.7</v>
      </c>
      <c r="F2789" s="188">
        <v>31245.8</v>
      </c>
      <c r="G2789" s="188">
        <v>56705</v>
      </c>
      <c r="H2789" s="188">
        <v>100918</v>
      </c>
      <c r="I2789" s="188">
        <v>159521</v>
      </c>
      <c r="J2789" s="188">
        <v>395334</v>
      </c>
      <c r="N2789" s="43"/>
    </row>
    <row r="2790" spans="1:14">
      <c r="A2790" s="43" t="s">
        <v>129</v>
      </c>
      <c r="B2790" s="188">
        <v>61474</v>
      </c>
      <c r="C2790" s="188">
        <v>10468.620000000001</v>
      </c>
      <c r="D2790" s="188">
        <v>13798.06</v>
      </c>
      <c r="E2790" s="188">
        <v>22210.400000000001</v>
      </c>
      <c r="F2790" s="188">
        <v>37594.300000000003</v>
      </c>
      <c r="G2790" s="188">
        <v>65866</v>
      </c>
      <c r="H2790" s="188">
        <v>114828</v>
      </c>
      <c r="I2790" s="188">
        <v>161445</v>
      </c>
      <c r="J2790" s="188">
        <v>387506</v>
      </c>
      <c r="N2790" s="43"/>
    </row>
    <row r="2791" spans="1:14">
      <c r="A2791" s="43" t="s">
        <v>130</v>
      </c>
      <c r="B2791" s="188">
        <v>67335</v>
      </c>
      <c r="C2791" s="188">
        <v>12332.81</v>
      </c>
      <c r="D2791" s="188">
        <v>16500.7</v>
      </c>
      <c r="E2791" s="188">
        <v>25851.1</v>
      </c>
      <c r="F2791" s="188">
        <v>43023.8</v>
      </c>
      <c r="G2791" s="188">
        <v>75061</v>
      </c>
      <c r="H2791" s="188">
        <v>128373</v>
      </c>
      <c r="I2791" s="188">
        <v>174949</v>
      </c>
      <c r="J2791" s="188">
        <v>375390</v>
      </c>
      <c r="N2791" s="43"/>
    </row>
    <row r="2792" spans="1:14">
      <c r="A2792" s="43" t="s">
        <v>131</v>
      </c>
      <c r="B2792" s="188">
        <v>94312</v>
      </c>
      <c r="C2792" s="188">
        <v>18005.87</v>
      </c>
      <c r="D2792" s="188">
        <v>24268.58</v>
      </c>
      <c r="E2792" s="188">
        <v>39040.400000000001</v>
      </c>
      <c r="F2792" s="188">
        <v>65142.5</v>
      </c>
      <c r="G2792" s="188">
        <v>108595</v>
      </c>
      <c r="H2792" s="188">
        <v>178135</v>
      </c>
      <c r="I2792" s="188">
        <v>240231</v>
      </c>
      <c r="J2792" s="188">
        <v>512419</v>
      </c>
      <c r="N2792" s="43"/>
    </row>
    <row r="2793" spans="1:14">
      <c r="A2793" s="43" t="s">
        <v>168</v>
      </c>
      <c r="N2793" s="43"/>
    </row>
    <row r="2794" spans="1:14">
      <c r="A2794" s="43" t="s">
        <v>169</v>
      </c>
      <c r="B2794" s="188">
        <v>11972</v>
      </c>
      <c r="C2794" s="188">
        <v>-16.77</v>
      </c>
      <c r="D2794" s="188">
        <v>2882.09</v>
      </c>
      <c r="E2794" s="188">
        <v>8868.7999999999993</v>
      </c>
      <c r="F2794" s="188">
        <v>12624.3</v>
      </c>
      <c r="G2794" s="188">
        <v>16527</v>
      </c>
      <c r="H2794" s="188">
        <v>18929</v>
      </c>
      <c r="I2794" s="188">
        <v>19638</v>
      </c>
      <c r="J2794" s="188">
        <v>20198</v>
      </c>
      <c r="N2794" s="43"/>
    </row>
    <row r="2795" spans="1:14">
      <c r="A2795" s="43" t="s">
        <v>17</v>
      </c>
      <c r="B2795" s="188">
        <v>28068</v>
      </c>
      <c r="C2795" s="188">
        <v>21134.94</v>
      </c>
      <c r="D2795" s="188">
        <v>21852.1</v>
      </c>
      <c r="E2795" s="188">
        <v>23964.5</v>
      </c>
      <c r="F2795" s="188">
        <v>27965.7</v>
      </c>
      <c r="G2795" s="188">
        <v>31992</v>
      </c>
      <c r="H2795" s="188">
        <v>34587</v>
      </c>
      <c r="I2795" s="188">
        <v>35447</v>
      </c>
      <c r="J2795" s="188">
        <v>36185</v>
      </c>
      <c r="N2795" s="43"/>
    </row>
    <row r="2796" spans="1:14">
      <c r="A2796" s="43" t="s">
        <v>18</v>
      </c>
      <c r="B2796" s="188">
        <v>46489</v>
      </c>
      <c r="C2796" s="188">
        <v>37216.57</v>
      </c>
      <c r="D2796" s="188">
        <v>38114.31</v>
      </c>
      <c r="E2796" s="188">
        <v>41055.699999999997</v>
      </c>
      <c r="F2796" s="188">
        <v>45863.7</v>
      </c>
      <c r="G2796" s="188">
        <v>51829</v>
      </c>
      <c r="H2796" s="188">
        <v>55614</v>
      </c>
      <c r="I2796" s="188">
        <v>56687</v>
      </c>
      <c r="J2796" s="188">
        <v>57920</v>
      </c>
      <c r="N2796" s="43"/>
    </row>
    <row r="2797" spans="1:14">
      <c r="A2797" s="43" t="s">
        <v>19</v>
      </c>
      <c r="B2797" s="188">
        <v>75440</v>
      </c>
      <c r="C2797" s="188">
        <v>59513.1</v>
      </c>
      <c r="D2797" s="188">
        <v>60992.33</v>
      </c>
      <c r="E2797" s="188">
        <v>65512.2</v>
      </c>
      <c r="F2797" s="188">
        <v>73828.899999999994</v>
      </c>
      <c r="G2797" s="188">
        <v>84797</v>
      </c>
      <c r="H2797" s="188">
        <v>92582</v>
      </c>
      <c r="I2797" s="188">
        <v>95604</v>
      </c>
      <c r="J2797" s="188">
        <v>97913</v>
      </c>
      <c r="N2797" s="43"/>
    </row>
    <row r="2798" spans="1:14">
      <c r="A2798" s="43" t="s">
        <v>170</v>
      </c>
      <c r="B2798" s="188">
        <v>199746</v>
      </c>
      <c r="C2798" s="188">
        <v>101636.47</v>
      </c>
      <c r="D2798" s="188">
        <v>104874.41</v>
      </c>
      <c r="E2798" s="188">
        <v>116713.8</v>
      </c>
      <c r="F2798" s="188">
        <v>144059.1</v>
      </c>
      <c r="G2798" s="188">
        <v>203367</v>
      </c>
      <c r="H2798" s="188">
        <v>312916</v>
      </c>
      <c r="I2798" s="188">
        <v>433241</v>
      </c>
      <c r="J2798" s="188">
        <v>1031279</v>
      </c>
      <c r="N2798" s="43"/>
    </row>
    <row r="2799" spans="1:14">
      <c r="A2799" s="43" t="s">
        <v>171</v>
      </c>
      <c r="N2799" s="43"/>
    </row>
    <row r="2800" spans="1:14">
      <c r="A2800" s="43" t="s">
        <v>169</v>
      </c>
      <c r="B2800" s="188">
        <v>20808</v>
      </c>
      <c r="C2800" s="188">
        <v>-3.15</v>
      </c>
      <c r="D2800" s="188">
        <v>3380.94</v>
      </c>
      <c r="E2800" s="188">
        <v>9279.5</v>
      </c>
      <c r="F2800" s="188">
        <v>14719.2</v>
      </c>
      <c r="G2800" s="188">
        <v>24417</v>
      </c>
      <c r="H2800" s="188">
        <v>40391</v>
      </c>
      <c r="I2800" s="188">
        <v>54728</v>
      </c>
      <c r="J2800" s="188">
        <v>113613</v>
      </c>
      <c r="N2800" s="43"/>
    </row>
    <row r="2801" spans="1:14">
      <c r="A2801" s="43" t="s">
        <v>17</v>
      </c>
      <c r="B2801" s="188">
        <v>42349</v>
      </c>
      <c r="C2801" s="188">
        <v>11958.59</v>
      </c>
      <c r="D2801" s="188">
        <v>14911.51</v>
      </c>
      <c r="E2801" s="188">
        <v>21134.9</v>
      </c>
      <c r="F2801" s="188">
        <v>31693</v>
      </c>
      <c r="G2801" s="188">
        <v>48932</v>
      </c>
      <c r="H2801" s="188">
        <v>73839</v>
      </c>
      <c r="I2801" s="188">
        <v>101604</v>
      </c>
      <c r="J2801" s="188">
        <v>206117</v>
      </c>
      <c r="N2801" s="43"/>
    </row>
    <row r="2802" spans="1:14">
      <c r="A2802" s="43" t="s">
        <v>18</v>
      </c>
      <c r="B2802" s="188">
        <v>56611</v>
      </c>
      <c r="C2802" s="188">
        <v>18014.03</v>
      </c>
      <c r="D2802" s="188">
        <v>22245.15</v>
      </c>
      <c r="E2802" s="188">
        <v>31163</v>
      </c>
      <c r="F2802" s="188">
        <v>46131.4</v>
      </c>
      <c r="G2802" s="188">
        <v>68528</v>
      </c>
      <c r="H2802" s="188">
        <v>97357</v>
      </c>
      <c r="I2802" s="188">
        <v>124157</v>
      </c>
      <c r="J2802" s="188">
        <v>240231</v>
      </c>
      <c r="N2802" s="43"/>
    </row>
    <row r="2803" spans="1:14">
      <c r="A2803" s="43" t="s">
        <v>19</v>
      </c>
      <c r="B2803" s="188">
        <v>80668</v>
      </c>
      <c r="C2803" s="188">
        <v>25321.79</v>
      </c>
      <c r="D2803" s="188">
        <v>31660</v>
      </c>
      <c r="E2803" s="188">
        <v>44089.8</v>
      </c>
      <c r="F2803" s="188">
        <v>65752.100000000006</v>
      </c>
      <c r="G2803" s="188">
        <v>97669</v>
      </c>
      <c r="H2803" s="188">
        <v>135083</v>
      </c>
      <c r="I2803" s="188">
        <v>173731</v>
      </c>
      <c r="J2803" s="188">
        <v>335869</v>
      </c>
      <c r="N2803" s="43"/>
    </row>
    <row r="2804" spans="1:14">
      <c r="A2804" s="43" t="s">
        <v>170</v>
      </c>
      <c r="B2804" s="188">
        <v>161273</v>
      </c>
      <c r="C2804" s="188">
        <v>37893.21</v>
      </c>
      <c r="D2804" s="188">
        <v>48957.87</v>
      </c>
      <c r="E2804" s="188">
        <v>73525.5</v>
      </c>
      <c r="F2804" s="188">
        <v>114225.60000000001</v>
      </c>
      <c r="G2804" s="188">
        <v>180863</v>
      </c>
      <c r="H2804" s="188">
        <v>272228</v>
      </c>
      <c r="I2804" s="188">
        <v>386787</v>
      </c>
      <c r="J2804" s="188">
        <v>975782</v>
      </c>
      <c r="N2804" s="43"/>
    </row>
    <row r="2805" spans="1:14">
      <c r="A2805" s="43" t="s">
        <v>527</v>
      </c>
      <c r="N2805" s="43"/>
    </row>
    <row r="2806" spans="1:14">
      <c r="A2806" s="43" t="s">
        <v>172</v>
      </c>
      <c r="B2806" s="188">
        <v>82397</v>
      </c>
      <c r="C2806" s="188">
        <v>14388.67</v>
      </c>
      <c r="D2806" s="188">
        <v>19415.48</v>
      </c>
      <c r="E2806" s="188">
        <v>31249.3</v>
      </c>
      <c r="F2806" s="188">
        <v>54378.8</v>
      </c>
      <c r="G2806" s="188">
        <v>95242</v>
      </c>
      <c r="H2806" s="188">
        <v>158156</v>
      </c>
      <c r="I2806" s="188">
        <v>219462</v>
      </c>
      <c r="J2806" s="188">
        <v>468254</v>
      </c>
      <c r="N2806" s="43"/>
    </row>
    <row r="2807" spans="1:14">
      <c r="A2807" s="43" t="s">
        <v>22</v>
      </c>
      <c r="B2807" s="188">
        <v>32417</v>
      </c>
      <c r="C2807" s="188">
        <v>0.14000000000000001</v>
      </c>
      <c r="D2807" s="188">
        <v>3842.43</v>
      </c>
      <c r="E2807" s="188">
        <v>9821.2999999999993</v>
      </c>
      <c r="F2807" s="188">
        <v>17883.7</v>
      </c>
      <c r="G2807" s="188">
        <v>37083</v>
      </c>
      <c r="H2807" s="188">
        <v>69546</v>
      </c>
      <c r="I2807" s="188">
        <v>99556</v>
      </c>
      <c r="J2807" s="188">
        <v>235925</v>
      </c>
      <c r="N2807" s="43"/>
    </row>
    <row r="2808" spans="1:14">
      <c r="A2808" s="43" t="s">
        <v>173</v>
      </c>
      <c r="N2808" s="43"/>
    </row>
    <row r="2809" spans="1:14">
      <c r="A2809" s="43" t="s">
        <v>174</v>
      </c>
      <c r="B2809" s="188">
        <v>12423</v>
      </c>
      <c r="C2809" s="188">
        <v>-61.56</v>
      </c>
      <c r="D2809" s="188">
        <v>880.35</v>
      </c>
      <c r="E2809" s="188">
        <v>6651.9</v>
      </c>
      <c r="F2809" s="188">
        <v>9995.7999999999993</v>
      </c>
      <c r="G2809" s="188">
        <v>13768</v>
      </c>
      <c r="H2809" s="188">
        <v>21819</v>
      </c>
      <c r="I2809" s="188">
        <v>29475</v>
      </c>
      <c r="J2809" s="188">
        <v>74278</v>
      </c>
      <c r="N2809" s="43"/>
    </row>
    <row r="2810" spans="1:14">
      <c r="A2810" s="43" t="s">
        <v>175</v>
      </c>
      <c r="B2810" s="188">
        <v>26159</v>
      </c>
      <c r="C2810" s="188">
        <v>9789.15</v>
      </c>
      <c r="D2810" s="188">
        <v>12499.21</v>
      </c>
      <c r="E2810" s="188">
        <v>16314.1</v>
      </c>
      <c r="F2810" s="188">
        <v>21650.400000000001</v>
      </c>
      <c r="G2810" s="188">
        <v>28882</v>
      </c>
      <c r="H2810" s="188">
        <v>41942</v>
      </c>
      <c r="I2810" s="188">
        <v>54550</v>
      </c>
      <c r="J2810" s="188">
        <v>110164</v>
      </c>
      <c r="N2810" s="43"/>
    </row>
    <row r="2811" spans="1:14">
      <c r="A2811" s="43" t="s">
        <v>176</v>
      </c>
      <c r="B2811" s="188">
        <v>50808</v>
      </c>
      <c r="C2811" s="188">
        <v>14940.72</v>
      </c>
      <c r="D2811" s="188">
        <v>22491.13</v>
      </c>
      <c r="E2811" s="188">
        <v>30848.6</v>
      </c>
      <c r="F2811" s="188">
        <v>40499.9</v>
      </c>
      <c r="G2811" s="188">
        <v>53518</v>
      </c>
      <c r="H2811" s="188">
        <v>75931</v>
      </c>
      <c r="I2811" s="188">
        <v>104746</v>
      </c>
      <c r="J2811" s="188">
        <v>270741</v>
      </c>
      <c r="N2811" s="43"/>
    </row>
    <row r="2812" spans="1:14">
      <c r="A2812" s="43" t="s">
        <v>177</v>
      </c>
      <c r="B2812" s="188">
        <v>122743</v>
      </c>
      <c r="C2812" s="188">
        <v>31149.45</v>
      </c>
      <c r="D2812" s="188">
        <v>46110.38</v>
      </c>
      <c r="E2812" s="188">
        <v>62541.599999999999</v>
      </c>
      <c r="F2812" s="188">
        <v>89154.9</v>
      </c>
      <c r="G2812" s="188">
        <v>134646</v>
      </c>
      <c r="H2812" s="188">
        <v>210211</v>
      </c>
      <c r="I2812" s="188">
        <v>288734</v>
      </c>
      <c r="J2812" s="188">
        <v>615487</v>
      </c>
      <c r="N2812" s="43"/>
    </row>
    <row r="2813" spans="1:14">
      <c r="A2813" s="43" t="s">
        <v>580</v>
      </c>
      <c r="N2813" s="43"/>
    </row>
    <row r="2814" spans="1:14">
      <c r="A2814" s="43" t="s">
        <v>178</v>
      </c>
      <c r="B2814" s="188">
        <v>32538</v>
      </c>
      <c r="C2814" s="188">
        <v>2588.59</v>
      </c>
      <c r="D2814" s="188">
        <v>7793.28</v>
      </c>
      <c r="E2814" s="188">
        <v>12794.1</v>
      </c>
      <c r="F2814" s="188">
        <v>22516.400000000001</v>
      </c>
      <c r="G2814" s="188">
        <v>39166</v>
      </c>
      <c r="H2814" s="188">
        <v>63643</v>
      </c>
      <c r="I2814" s="188">
        <v>89375</v>
      </c>
      <c r="J2814" s="188">
        <v>185894</v>
      </c>
      <c r="N2814" s="43"/>
    </row>
    <row r="2815" spans="1:14">
      <c r="A2815" s="43" t="s">
        <v>179</v>
      </c>
      <c r="B2815" s="188">
        <v>41971</v>
      </c>
      <c r="C2815" s="188">
        <v>9370.4</v>
      </c>
      <c r="D2815" s="188">
        <v>12148</v>
      </c>
      <c r="E2815" s="188">
        <v>18904.099999999999</v>
      </c>
      <c r="F2815" s="188">
        <v>29564.2</v>
      </c>
      <c r="G2815" s="188">
        <v>48849</v>
      </c>
      <c r="H2815" s="188">
        <v>78210</v>
      </c>
      <c r="I2815" s="188">
        <v>102703</v>
      </c>
      <c r="J2815" s="188">
        <v>207286</v>
      </c>
      <c r="N2815" s="43"/>
    </row>
    <row r="2816" spans="1:14">
      <c r="A2816" s="43" t="s">
        <v>180</v>
      </c>
      <c r="B2816" s="188">
        <v>52761</v>
      </c>
      <c r="C2816" s="188">
        <v>13055.57</v>
      </c>
      <c r="D2816" s="188">
        <v>16508.91</v>
      </c>
      <c r="E2816" s="188">
        <v>25184.6</v>
      </c>
      <c r="F2816" s="188">
        <v>37598.199999999997</v>
      </c>
      <c r="G2816" s="188">
        <v>58608</v>
      </c>
      <c r="H2816" s="188">
        <v>92995</v>
      </c>
      <c r="I2816" s="188">
        <v>123171</v>
      </c>
      <c r="J2816" s="188">
        <v>270741</v>
      </c>
      <c r="N2816" s="43"/>
    </row>
    <row r="2817" spans="1:14">
      <c r="A2817" s="43" t="s">
        <v>181</v>
      </c>
      <c r="B2817" s="188">
        <v>107007</v>
      </c>
      <c r="C2817" s="188">
        <v>25020.47</v>
      </c>
      <c r="D2817" s="188">
        <v>31979.02</v>
      </c>
      <c r="E2817" s="188">
        <v>47382.400000000001</v>
      </c>
      <c r="F2817" s="188">
        <v>74503.5</v>
      </c>
      <c r="G2817" s="188">
        <v>121182</v>
      </c>
      <c r="H2817" s="188">
        <v>193989</v>
      </c>
      <c r="I2817" s="188">
        <v>262132</v>
      </c>
      <c r="J2817" s="188">
        <v>558342</v>
      </c>
      <c r="N2817" s="43"/>
    </row>
    <row r="2818" spans="1:14">
      <c r="A2818" s="43" t="s">
        <v>529</v>
      </c>
      <c r="N2818" s="43"/>
    </row>
    <row r="2819" spans="1:14">
      <c r="A2819" s="43" t="s">
        <v>178</v>
      </c>
      <c r="B2819" s="188">
        <v>16165</v>
      </c>
      <c r="C2819" s="188">
        <v>-87.35</v>
      </c>
      <c r="D2819" s="188">
        <v>-51.28</v>
      </c>
      <c r="E2819" s="188">
        <v>7793.3</v>
      </c>
      <c r="F2819" s="188">
        <v>11745</v>
      </c>
      <c r="G2819" s="188">
        <v>20020</v>
      </c>
      <c r="H2819" s="188">
        <v>35629</v>
      </c>
      <c r="I2819" s="188">
        <v>46943</v>
      </c>
      <c r="J2819" s="188">
        <v>85051</v>
      </c>
      <c r="N2819" s="43"/>
    </row>
    <row r="2820" spans="1:14">
      <c r="A2820" s="43" t="s">
        <v>179</v>
      </c>
      <c r="B2820" s="188">
        <v>27801</v>
      </c>
      <c r="C2820" s="188">
        <v>7811.92</v>
      </c>
      <c r="D2820" s="188">
        <v>9584.7099999999991</v>
      </c>
      <c r="E2820" s="188">
        <v>13688</v>
      </c>
      <c r="F2820" s="188">
        <v>21724.400000000001</v>
      </c>
      <c r="G2820" s="188">
        <v>35422</v>
      </c>
      <c r="H2820" s="188">
        <v>53872</v>
      </c>
      <c r="I2820" s="188">
        <v>66070</v>
      </c>
      <c r="J2820" s="188">
        <v>107666</v>
      </c>
      <c r="N2820" s="43"/>
    </row>
    <row r="2821" spans="1:14">
      <c r="A2821" s="43" t="s">
        <v>180</v>
      </c>
      <c r="B2821" s="188">
        <v>40266</v>
      </c>
      <c r="C2821" s="188">
        <v>7931.22</v>
      </c>
      <c r="D2821" s="188">
        <v>12462.08</v>
      </c>
      <c r="E2821" s="188">
        <v>20446.900000000001</v>
      </c>
      <c r="F2821" s="188">
        <v>32555.7</v>
      </c>
      <c r="G2821" s="188">
        <v>51170</v>
      </c>
      <c r="H2821" s="188">
        <v>78182</v>
      </c>
      <c r="I2821" s="188">
        <v>101786</v>
      </c>
      <c r="J2821" s="188">
        <v>150191</v>
      </c>
      <c r="N2821" s="43"/>
    </row>
    <row r="2822" spans="1:14">
      <c r="A2822" s="43" t="s">
        <v>181</v>
      </c>
      <c r="B2822" s="188">
        <v>101024</v>
      </c>
      <c r="C2822" s="188">
        <v>19479.060000000001</v>
      </c>
      <c r="D2822" s="188">
        <v>26225.45</v>
      </c>
      <c r="E2822" s="188">
        <v>41907.699999999997</v>
      </c>
      <c r="F2822" s="188">
        <v>69247.600000000006</v>
      </c>
      <c r="G2822" s="188">
        <v>114488</v>
      </c>
      <c r="H2822" s="188">
        <v>189367</v>
      </c>
      <c r="I2822" s="188">
        <v>257881</v>
      </c>
      <c r="J2822" s="188">
        <v>556062</v>
      </c>
      <c r="N2822" s="43"/>
    </row>
    <row r="2823" spans="1:14">
      <c r="A2823" s="43" t="s">
        <v>530</v>
      </c>
      <c r="N2823" s="43"/>
    </row>
    <row r="2824" spans="1:14">
      <c r="A2824" s="43" t="s">
        <v>178</v>
      </c>
      <c r="B2824" s="188">
        <v>14808</v>
      </c>
      <c r="C2824" s="188">
        <v>-87.8</v>
      </c>
      <c r="D2824" s="188">
        <v>-56.46</v>
      </c>
      <c r="E2824" s="188">
        <v>7204.4</v>
      </c>
      <c r="F2824" s="188">
        <v>11240.5</v>
      </c>
      <c r="G2824" s="188">
        <v>18487</v>
      </c>
      <c r="H2824" s="188">
        <v>31194</v>
      </c>
      <c r="I2824" s="188">
        <v>43156</v>
      </c>
      <c r="J2824" s="188">
        <v>66617</v>
      </c>
      <c r="N2824" s="43"/>
    </row>
    <row r="2825" spans="1:14">
      <c r="A2825" s="43" t="s">
        <v>179</v>
      </c>
      <c r="B2825" s="188">
        <v>21006</v>
      </c>
      <c r="C2825" s="188">
        <v>7056.11</v>
      </c>
      <c r="D2825" s="188">
        <v>9030.73</v>
      </c>
      <c r="E2825" s="188">
        <v>11417.2</v>
      </c>
      <c r="F2825" s="188">
        <v>17228.3</v>
      </c>
      <c r="G2825" s="188">
        <v>25337</v>
      </c>
      <c r="H2825" s="188">
        <v>38448</v>
      </c>
      <c r="I2825" s="188">
        <v>50113</v>
      </c>
      <c r="J2825" s="188">
        <v>75210</v>
      </c>
      <c r="N2825" s="43"/>
    </row>
    <row r="2826" spans="1:14">
      <c r="A2826" s="43" t="s">
        <v>180</v>
      </c>
      <c r="B2826" s="188">
        <v>27786</v>
      </c>
      <c r="C2826" s="188">
        <v>4632.09</v>
      </c>
      <c r="D2826" s="188">
        <v>9398.94</v>
      </c>
      <c r="E2826" s="188">
        <v>15289.6</v>
      </c>
      <c r="F2826" s="188">
        <v>23370.1</v>
      </c>
      <c r="G2826" s="188">
        <v>35658</v>
      </c>
      <c r="H2826" s="188">
        <v>50928</v>
      </c>
      <c r="I2826" s="188">
        <v>64381</v>
      </c>
      <c r="J2826" s="188">
        <v>97913</v>
      </c>
      <c r="N2826" s="43"/>
    </row>
    <row r="2827" spans="1:14">
      <c r="A2827" s="43" t="s">
        <v>181</v>
      </c>
      <c r="B2827" s="188">
        <v>91484</v>
      </c>
      <c r="C2827" s="188">
        <v>18394.45</v>
      </c>
      <c r="D2827" s="188">
        <v>24661.62</v>
      </c>
      <c r="E2827" s="188">
        <v>37928.300000000003</v>
      </c>
      <c r="F2827" s="188">
        <v>62196.4</v>
      </c>
      <c r="G2827" s="188">
        <v>104359</v>
      </c>
      <c r="H2827" s="188">
        <v>172056</v>
      </c>
      <c r="I2827" s="188">
        <v>235744</v>
      </c>
      <c r="J2827" s="188">
        <v>498490</v>
      </c>
      <c r="N2827" s="43"/>
    </row>
    <row r="2828" spans="1:14">
      <c r="A2828" s="43" t="s">
        <v>621</v>
      </c>
      <c r="B2828" s="188" t="s">
        <v>143</v>
      </c>
      <c r="C2828" s="188" t="s">
        <v>144</v>
      </c>
      <c r="D2828" s="188" t="s">
        <v>144</v>
      </c>
      <c r="E2828" s="188" t="s">
        <v>144</v>
      </c>
      <c r="F2828" s="188" t="s">
        <v>144</v>
      </c>
      <c r="G2828" s="188" t="s">
        <v>144</v>
      </c>
      <c r="H2828" s="188" t="s">
        <v>144</v>
      </c>
      <c r="I2828" s="188" t="s">
        <v>685</v>
      </c>
      <c r="J2828" s="188" t="s">
        <v>685</v>
      </c>
      <c r="K2828" s="188" t="s">
        <v>225</v>
      </c>
      <c r="N2828" s="43"/>
    </row>
    <row r="2829" spans="1:14">
      <c r="A2829" s="43" t="s">
        <v>618</v>
      </c>
      <c r="B2829" s="188" t="s">
        <v>619</v>
      </c>
      <c r="K2829" s="188" t="s">
        <v>687</v>
      </c>
      <c r="N2829" s="43"/>
    </row>
    <row r="2830" spans="1:14">
      <c r="A2830" s="43" t="s">
        <v>142</v>
      </c>
      <c r="N2830" s="43"/>
    </row>
    <row r="2832" spans="1:14">
      <c r="A2832" s="43" t="s">
        <v>216</v>
      </c>
      <c r="N2832" s="43"/>
    </row>
    <row r="2833" spans="1:14">
      <c r="A2833" s="43" t="s">
        <v>621</v>
      </c>
      <c r="B2833" s="188" t="s">
        <v>143</v>
      </c>
      <c r="C2833" s="188" t="s">
        <v>144</v>
      </c>
      <c r="D2833" s="188" t="s">
        <v>144</v>
      </c>
      <c r="E2833" s="188" t="s">
        <v>144</v>
      </c>
      <c r="F2833" s="188" t="s">
        <v>144</v>
      </c>
      <c r="G2833" s="188" t="s">
        <v>144</v>
      </c>
      <c r="H2833" s="188" t="s">
        <v>144</v>
      </c>
      <c r="I2833" s="188" t="s">
        <v>685</v>
      </c>
      <c r="J2833" s="188" t="s">
        <v>685</v>
      </c>
      <c r="K2833" s="188" t="s">
        <v>225</v>
      </c>
      <c r="N2833" s="43"/>
    </row>
    <row r="2834" spans="1:14">
      <c r="A2834" s="43" t="s">
        <v>285</v>
      </c>
      <c r="E2834" s="188" t="s">
        <v>578</v>
      </c>
      <c r="F2834" s="188" t="s">
        <v>579</v>
      </c>
      <c r="G2834" s="188" t="s">
        <v>215</v>
      </c>
      <c r="N2834" s="43"/>
    </row>
    <row r="2835" spans="1:14">
      <c r="B2835" s="188" t="s">
        <v>143</v>
      </c>
      <c r="C2835" s="188" t="s">
        <v>144</v>
      </c>
      <c r="D2835" s="188" t="s">
        <v>144</v>
      </c>
      <c r="E2835" s="188" t="s">
        <v>144</v>
      </c>
      <c r="F2835" s="188" t="s">
        <v>144</v>
      </c>
      <c r="G2835" s="188" t="s">
        <v>144</v>
      </c>
      <c r="H2835" s="188" t="s">
        <v>144</v>
      </c>
      <c r="I2835" s="188" t="s">
        <v>685</v>
      </c>
      <c r="J2835" s="188" t="s">
        <v>685</v>
      </c>
    </row>
    <row r="2836" spans="1:14">
      <c r="B2836" s="188" t="s">
        <v>33</v>
      </c>
      <c r="C2836" s="188" t="s">
        <v>134</v>
      </c>
      <c r="D2836" s="188" t="s">
        <v>135</v>
      </c>
      <c r="E2836" s="188" t="s">
        <v>136</v>
      </c>
      <c r="F2836" s="188" t="s">
        <v>137</v>
      </c>
      <c r="G2836" s="188" t="s">
        <v>138</v>
      </c>
      <c r="H2836" s="188" t="s">
        <v>139</v>
      </c>
      <c r="I2836" s="188" t="s">
        <v>140</v>
      </c>
      <c r="J2836" s="188" t="s">
        <v>141</v>
      </c>
    </row>
    <row r="2837" spans="1:14">
      <c r="A2837" s="43" t="s">
        <v>622</v>
      </c>
      <c r="B2837" s="188" t="s">
        <v>143</v>
      </c>
      <c r="C2837" s="188" t="s">
        <v>148</v>
      </c>
      <c r="D2837" s="188" t="s">
        <v>148</v>
      </c>
      <c r="E2837" s="188" t="s">
        <v>148</v>
      </c>
      <c r="F2837" s="188" t="s">
        <v>148</v>
      </c>
      <c r="G2837" s="188" t="s">
        <v>148</v>
      </c>
      <c r="H2837" s="188" t="s">
        <v>148</v>
      </c>
      <c r="I2837" s="188" t="s">
        <v>686</v>
      </c>
      <c r="J2837" s="188" t="s">
        <v>686</v>
      </c>
      <c r="N2837" s="43"/>
    </row>
    <row r="2838" spans="1:14">
      <c r="A2838" s="43" t="s">
        <v>0</v>
      </c>
      <c r="B2838" s="188">
        <v>77868</v>
      </c>
      <c r="C2838" s="188">
        <v>9215.8700000000008</v>
      </c>
      <c r="D2838" s="188">
        <v>13595.5</v>
      </c>
      <c r="E2838" s="188">
        <v>25878.400000000001</v>
      </c>
      <c r="F2838" s="188">
        <v>49598.1</v>
      </c>
      <c r="G2838" s="188">
        <v>91383</v>
      </c>
      <c r="H2838" s="188">
        <v>155353</v>
      </c>
      <c r="I2838" s="188">
        <v>221075</v>
      </c>
      <c r="J2838" s="188">
        <v>478573</v>
      </c>
      <c r="N2838" s="43"/>
    </row>
    <row r="2839" spans="1:14">
      <c r="A2839" s="43" t="s">
        <v>151</v>
      </c>
      <c r="N2839" s="43"/>
    </row>
    <row r="2840" spans="1:14">
      <c r="A2840" s="43" t="s">
        <v>2</v>
      </c>
      <c r="B2840" s="188">
        <v>74892</v>
      </c>
      <c r="C2840" s="188">
        <v>8971.09</v>
      </c>
      <c r="D2840" s="188">
        <v>13292.18</v>
      </c>
      <c r="E2840" s="188">
        <v>25644.3</v>
      </c>
      <c r="F2840" s="188">
        <v>50098.2</v>
      </c>
      <c r="G2840" s="188">
        <v>92116</v>
      </c>
      <c r="H2840" s="188">
        <v>151101</v>
      </c>
      <c r="I2840" s="188">
        <v>211501</v>
      </c>
      <c r="J2840" s="188">
        <v>424415</v>
      </c>
      <c r="N2840" s="43"/>
    </row>
    <row r="2841" spans="1:14">
      <c r="A2841" s="43" t="s">
        <v>3</v>
      </c>
      <c r="B2841" s="188">
        <v>82324</v>
      </c>
      <c r="C2841" s="188">
        <v>9703.52</v>
      </c>
      <c r="D2841" s="188">
        <v>14429.32</v>
      </c>
      <c r="E2841" s="188">
        <v>28285.5</v>
      </c>
      <c r="F2841" s="188">
        <v>52879</v>
      </c>
      <c r="G2841" s="188">
        <v>98024</v>
      </c>
      <c r="H2841" s="188">
        <v>162980</v>
      </c>
      <c r="I2841" s="188">
        <v>232622</v>
      </c>
      <c r="J2841" s="188">
        <v>503611</v>
      </c>
      <c r="N2841" s="43"/>
    </row>
    <row r="2842" spans="1:14">
      <c r="A2842" s="43" t="s">
        <v>4</v>
      </c>
      <c r="B2842" s="188">
        <v>78631</v>
      </c>
      <c r="C2842" s="188">
        <v>9950.5300000000007</v>
      </c>
      <c r="D2842" s="188">
        <v>14623.19</v>
      </c>
      <c r="E2842" s="188">
        <v>27386.9</v>
      </c>
      <c r="F2842" s="188">
        <v>52034.400000000001</v>
      </c>
      <c r="G2842" s="188">
        <v>91138</v>
      </c>
      <c r="H2842" s="188">
        <v>158598</v>
      </c>
      <c r="I2842" s="188">
        <v>227100</v>
      </c>
      <c r="J2842" s="188">
        <v>447530</v>
      </c>
      <c r="N2842" s="43"/>
    </row>
    <row r="2843" spans="1:14">
      <c r="A2843" s="43" t="s">
        <v>5</v>
      </c>
      <c r="B2843" s="188">
        <v>81062</v>
      </c>
      <c r="C2843" s="188">
        <v>9005.74</v>
      </c>
      <c r="D2843" s="188">
        <v>12976.27</v>
      </c>
      <c r="E2843" s="188">
        <v>25356.5</v>
      </c>
      <c r="F2843" s="188">
        <v>45851.4</v>
      </c>
      <c r="G2843" s="188">
        <v>86386</v>
      </c>
      <c r="H2843" s="188">
        <v>155783</v>
      </c>
      <c r="I2843" s="188">
        <v>227103</v>
      </c>
      <c r="J2843" s="188">
        <v>660295</v>
      </c>
      <c r="N2843" s="43"/>
    </row>
    <row r="2844" spans="1:14">
      <c r="A2844" s="43" t="s">
        <v>6</v>
      </c>
      <c r="B2844" s="188">
        <v>76471</v>
      </c>
      <c r="C2844" s="188">
        <v>9076.41</v>
      </c>
      <c r="D2844" s="188">
        <v>12316.65</v>
      </c>
      <c r="E2844" s="188">
        <v>22483.3</v>
      </c>
      <c r="F2844" s="188">
        <v>40056.9</v>
      </c>
      <c r="G2844" s="188">
        <v>75873</v>
      </c>
      <c r="H2844" s="188">
        <v>161174</v>
      </c>
      <c r="I2844" s="188">
        <v>247777</v>
      </c>
      <c r="J2844" s="188">
        <v>691077</v>
      </c>
      <c r="N2844" s="43"/>
    </row>
    <row r="2845" spans="1:14">
      <c r="A2845" s="43" t="s">
        <v>8</v>
      </c>
      <c r="N2845" s="43"/>
    </row>
    <row r="2846" spans="1:14">
      <c r="A2846" s="43" t="s">
        <v>9</v>
      </c>
      <c r="B2846" s="188">
        <v>73996</v>
      </c>
      <c r="C2846" s="188">
        <v>8985.0400000000009</v>
      </c>
      <c r="D2846" s="188">
        <v>12768.6</v>
      </c>
      <c r="E2846" s="188">
        <v>24409.7</v>
      </c>
      <c r="F2846" s="188">
        <v>46588.1</v>
      </c>
      <c r="G2846" s="188">
        <v>87503</v>
      </c>
      <c r="H2846" s="188">
        <v>151101</v>
      </c>
      <c r="I2846" s="188">
        <v>215537</v>
      </c>
      <c r="J2846" s="188">
        <v>458232</v>
      </c>
      <c r="N2846" s="43"/>
    </row>
    <row r="2847" spans="1:14">
      <c r="A2847" s="43" t="s">
        <v>8</v>
      </c>
      <c r="B2847" s="188">
        <v>82381</v>
      </c>
      <c r="C2847" s="188">
        <v>9823.34</v>
      </c>
      <c r="D2847" s="188">
        <v>14696.54</v>
      </c>
      <c r="E2847" s="188">
        <v>28228.3</v>
      </c>
      <c r="F2847" s="188">
        <v>53191.1</v>
      </c>
      <c r="G2847" s="188">
        <v>95629</v>
      </c>
      <c r="H2847" s="188">
        <v>160905</v>
      </c>
      <c r="I2847" s="188">
        <v>228070</v>
      </c>
      <c r="J2847" s="188">
        <v>515123</v>
      </c>
      <c r="N2847" s="43"/>
    </row>
    <row r="2848" spans="1:14">
      <c r="A2848" s="43" t="s">
        <v>152</v>
      </c>
      <c r="N2848" s="43"/>
    </row>
    <row r="2849" spans="1:14">
      <c r="A2849" s="43" t="s">
        <v>153</v>
      </c>
      <c r="B2849" s="188">
        <v>28378</v>
      </c>
      <c r="C2849" s="188">
        <v>469.07</v>
      </c>
      <c r="D2849" s="188">
        <v>5547.74</v>
      </c>
      <c r="E2849" s="188">
        <v>10907.5</v>
      </c>
      <c r="F2849" s="188">
        <v>19620</v>
      </c>
      <c r="G2849" s="188">
        <v>34425</v>
      </c>
      <c r="H2849" s="188">
        <v>57637</v>
      </c>
      <c r="I2849" s="188">
        <v>77630</v>
      </c>
      <c r="J2849" s="188">
        <v>155357</v>
      </c>
      <c r="N2849" s="43"/>
    </row>
    <row r="2850" spans="1:14">
      <c r="A2850" s="43" t="s">
        <v>154</v>
      </c>
      <c r="B2850" s="188">
        <v>53983</v>
      </c>
      <c r="C2850" s="188">
        <v>9144.33</v>
      </c>
      <c r="D2850" s="188">
        <v>12980.92</v>
      </c>
      <c r="E2850" s="188">
        <v>22868.3</v>
      </c>
      <c r="F2850" s="188">
        <v>39270</v>
      </c>
      <c r="G2850" s="188">
        <v>66275</v>
      </c>
      <c r="H2850" s="188">
        <v>104227</v>
      </c>
      <c r="I2850" s="188">
        <v>138608</v>
      </c>
      <c r="J2850" s="188">
        <v>266220</v>
      </c>
      <c r="N2850" s="43"/>
    </row>
    <row r="2851" spans="1:14">
      <c r="A2851" s="43" t="s">
        <v>155</v>
      </c>
      <c r="B2851" s="188">
        <v>77212</v>
      </c>
      <c r="C2851" s="188">
        <v>14193.71</v>
      </c>
      <c r="D2851" s="188">
        <v>19772.89</v>
      </c>
      <c r="E2851" s="188">
        <v>32929.1</v>
      </c>
      <c r="F2851" s="188">
        <v>55967.7</v>
      </c>
      <c r="G2851" s="188">
        <v>92194</v>
      </c>
      <c r="H2851" s="188">
        <v>147381</v>
      </c>
      <c r="I2851" s="188">
        <v>197623</v>
      </c>
      <c r="J2851" s="188">
        <v>404365</v>
      </c>
      <c r="N2851" s="43"/>
    </row>
    <row r="2852" spans="1:14">
      <c r="A2852" s="43" t="s">
        <v>156</v>
      </c>
      <c r="B2852" s="188">
        <v>130001</v>
      </c>
      <c r="C2852" s="188">
        <v>20374.16</v>
      </c>
      <c r="D2852" s="188">
        <v>29386.71</v>
      </c>
      <c r="E2852" s="188">
        <v>51129.5</v>
      </c>
      <c r="F2852" s="188">
        <v>88957.7</v>
      </c>
      <c r="G2852" s="188">
        <v>147000</v>
      </c>
      <c r="H2852" s="188">
        <v>243487</v>
      </c>
      <c r="I2852" s="188">
        <v>340149</v>
      </c>
      <c r="J2852" s="188">
        <v>819482</v>
      </c>
      <c r="N2852" s="43"/>
    </row>
    <row r="2853" spans="1:14">
      <c r="A2853" s="43" t="s">
        <v>157</v>
      </c>
      <c r="N2853" s="43"/>
    </row>
    <row r="2854" spans="1:14">
      <c r="A2854" s="43" t="s">
        <v>158</v>
      </c>
      <c r="B2854" s="188">
        <v>90017</v>
      </c>
      <c r="C2854" s="188">
        <v>14230.56</v>
      </c>
      <c r="D2854" s="188">
        <v>19861.09</v>
      </c>
      <c r="E2854" s="188">
        <v>33734.1</v>
      </c>
      <c r="F2854" s="188">
        <v>59602.3</v>
      </c>
      <c r="G2854" s="188">
        <v>104245</v>
      </c>
      <c r="H2854" s="188">
        <v>174546</v>
      </c>
      <c r="I2854" s="188">
        <v>245458</v>
      </c>
      <c r="J2854" s="188">
        <v>547122</v>
      </c>
      <c r="N2854" s="43"/>
    </row>
    <row r="2855" spans="1:14">
      <c r="A2855" s="43" t="s">
        <v>159</v>
      </c>
      <c r="B2855" s="188">
        <v>43570</v>
      </c>
      <c r="C2855" s="188">
        <v>6767.85</v>
      </c>
      <c r="D2855" s="188">
        <v>9525.51</v>
      </c>
      <c r="E2855" s="188">
        <v>15986.4</v>
      </c>
      <c r="F2855" s="188">
        <v>29452.9</v>
      </c>
      <c r="G2855" s="188">
        <v>53578</v>
      </c>
      <c r="H2855" s="188">
        <v>94232</v>
      </c>
      <c r="I2855" s="188">
        <v>130100</v>
      </c>
      <c r="J2855" s="188">
        <v>215375</v>
      </c>
      <c r="N2855" s="43"/>
    </row>
    <row r="2856" spans="1:14">
      <c r="A2856" s="43" t="s">
        <v>160</v>
      </c>
      <c r="B2856" s="188">
        <v>38526</v>
      </c>
      <c r="C2856" s="188">
        <v>-52.1</v>
      </c>
      <c r="D2856" s="188">
        <v>3930.5</v>
      </c>
      <c r="E2856" s="188">
        <v>11880.5</v>
      </c>
      <c r="F2856" s="188">
        <v>24013.4</v>
      </c>
      <c r="G2856" s="188">
        <v>46376</v>
      </c>
      <c r="H2856" s="188">
        <v>84765</v>
      </c>
      <c r="I2856" s="188">
        <v>116665</v>
      </c>
      <c r="J2856" s="188">
        <v>209160</v>
      </c>
      <c r="N2856" s="43"/>
    </row>
    <row r="2857" spans="1:14">
      <c r="A2857" s="43" t="s">
        <v>161</v>
      </c>
      <c r="B2857" s="188">
        <v>69533</v>
      </c>
      <c r="C2857" s="188">
        <v>2821.94</v>
      </c>
      <c r="D2857" s="188">
        <v>8183.04</v>
      </c>
      <c r="E2857" s="188">
        <v>16583.900000000001</v>
      </c>
      <c r="F2857" s="188">
        <v>37645.800000000003</v>
      </c>
      <c r="G2857" s="188">
        <v>78179</v>
      </c>
      <c r="H2857" s="188">
        <v>143381</v>
      </c>
      <c r="I2857" s="188">
        <v>230737</v>
      </c>
      <c r="J2857" s="188">
        <v>531723</v>
      </c>
      <c r="N2857" s="43"/>
    </row>
    <row r="2858" spans="1:14">
      <c r="A2858" s="43" t="s">
        <v>162</v>
      </c>
      <c r="N2858" s="43"/>
    </row>
    <row r="2859" spans="1:14">
      <c r="A2859" s="43" t="s">
        <v>14</v>
      </c>
      <c r="B2859" s="188">
        <v>89297</v>
      </c>
      <c r="C2859" s="188">
        <v>11909.75</v>
      </c>
      <c r="D2859" s="188">
        <v>17828.21</v>
      </c>
      <c r="E2859" s="188">
        <v>33472.300000000003</v>
      </c>
      <c r="F2859" s="188">
        <v>60468.3</v>
      </c>
      <c r="G2859" s="188">
        <v>104675</v>
      </c>
      <c r="H2859" s="188">
        <v>170949</v>
      </c>
      <c r="I2859" s="188">
        <v>241555</v>
      </c>
      <c r="J2859" s="188">
        <v>557860</v>
      </c>
      <c r="N2859" s="43"/>
    </row>
    <row r="2860" spans="1:14">
      <c r="A2860" s="43" t="s">
        <v>163</v>
      </c>
      <c r="B2860" s="188">
        <v>68697</v>
      </c>
      <c r="C2860" s="188">
        <v>9600.99</v>
      </c>
      <c r="D2860" s="188">
        <v>14027.29</v>
      </c>
      <c r="E2860" s="188">
        <v>23975.3</v>
      </c>
      <c r="F2860" s="188">
        <v>41599.599999999999</v>
      </c>
      <c r="G2860" s="188">
        <v>75977</v>
      </c>
      <c r="H2860" s="188">
        <v>138383</v>
      </c>
      <c r="I2860" s="188">
        <v>202420</v>
      </c>
      <c r="J2860" s="188">
        <v>433974</v>
      </c>
      <c r="N2860" s="43"/>
    </row>
    <row r="2861" spans="1:14">
      <c r="A2861" s="43" t="s">
        <v>16</v>
      </c>
      <c r="B2861" s="188">
        <v>58568</v>
      </c>
      <c r="C2861" s="188">
        <v>7507.94</v>
      </c>
      <c r="D2861" s="188">
        <v>10279.209999999999</v>
      </c>
      <c r="E2861" s="188">
        <v>18749.7</v>
      </c>
      <c r="F2861" s="188">
        <v>34938.699999999997</v>
      </c>
      <c r="G2861" s="188">
        <v>67285</v>
      </c>
      <c r="H2861" s="188">
        <v>121013</v>
      </c>
      <c r="I2861" s="188">
        <v>167925</v>
      </c>
      <c r="J2861" s="188">
        <v>335906</v>
      </c>
      <c r="N2861" s="43"/>
    </row>
    <row r="2862" spans="1:14">
      <c r="A2862" s="43" t="s">
        <v>164</v>
      </c>
      <c r="B2862" s="188">
        <v>54347</v>
      </c>
      <c r="C2862" s="188">
        <v>5028.1000000000004</v>
      </c>
      <c r="D2862" s="188">
        <v>8594.82</v>
      </c>
      <c r="E2862" s="188">
        <v>13541.9</v>
      </c>
      <c r="F2862" s="188">
        <v>29043.599999999999</v>
      </c>
      <c r="G2862" s="188">
        <v>62981</v>
      </c>
      <c r="H2862" s="188">
        <v>126102</v>
      </c>
      <c r="I2862" s="188">
        <v>187828</v>
      </c>
      <c r="J2862" s="188">
        <v>379957</v>
      </c>
      <c r="N2862" s="43"/>
    </row>
    <row r="2863" spans="1:14">
      <c r="A2863" s="43" t="s">
        <v>165</v>
      </c>
      <c r="N2863" s="43"/>
    </row>
    <row r="2864" spans="1:14">
      <c r="A2864" s="43" t="s">
        <v>166</v>
      </c>
      <c r="B2864" s="188">
        <v>9917</v>
      </c>
      <c r="C2864" s="188">
        <v>-125.41</v>
      </c>
      <c r="D2864" s="188">
        <v>-95.16</v>
      </c>
      <c r="E2864" s="188">
        <v>303</v>
      </c>
      <c r="F2864" s="188">
        <v>7165.2</v>
      </c>
      <c r="G2864" s="188">
        <v>12162</v>
      </c>
      <c r="H2864" s="188">
        <v>24479</v>
      </c>
      <c r="I2864" s="188">
        <v>32516</v>
      </c>
      <c r="J2864" s="188">
        <v>61978</v>
      </c>
      <c r="N2864" s="43"/>
    </row>
    <row r="2865" spans="1:14">
      <c r="A2865" s="43" t="s">
        <v>125</v>
      </c>
      <c r="B2865" s="188">
        <v>23572</v>
      </c>
      <c r="C2865" s="188">
        <v>948.91</v>
      </c>
      <c r="D2865" s="188">
        <v>4132.0200000000004</v>
      </c>
      <c r="E2865" s="188">
        <v>9289.5</v>
      </c>
      <c r="F2865" s="188">
        <v>13602.5</v>
      </c>
      <c r="G2865" s="188">
        <v>24728</v>
      </c>
      <c r="H2865" s="188">
        <v>42705</v>
      </c>
      <c r="I2865" s="188">
        <v>65746</v>
      </c>
      <c r="J2865" s="188">
        <v>185733</v>
      </c>
      <c r="N2865" s="43"/>
    </row>
    <row r="2866" spans="1:14">
      <c r="A2866" s="43" t="s">
        <v>126</v>
      </c>
      <c r="B2866" s="188">
        <v>37579</v>
      </c>
      <c r="C2866" s="188">
        <v>5209.3500000000004</v>
      </c>
      <c r="D2866" s="188">
        <v>8185.16</v>
      </c>
      <c r="E2866" s="188">
        <v>12147.8</v>
      </c>
      <c r="F2866" s="188">
        <v>19941.7</v>
      </c>
      <c r="G2866" s="188">
        <v>34929</v>
      </c>
      <c r="H2866" s="188">
        <v>69078</v>
      </c>
      <c r="I2866" s="188">
        <v>107314</v>
      </c>
      <c r="J2866" s="188">
        <v>322038</v>
      </c>
      <c r="N2866" s="43"/>
    </row>
    <row r="2867" spans="1:14">
      <c r="A2867" s="43" t="s">
        <v>127</v>
      </c>
      <c r="B2867" s="188">
        <v>40518</v>
      </c>
      <c r="C2867" s="188">
        <v>7115.42</v>
      </c>
      <c r="D2867" s="188">
        <v>10038.14</v>
      </c>
      <c r="E2867" s="188">
        <v>15090.1</v>
      </c>
      <c r="F2867" s="188">
        <v>24578.1</v>
      </c>
      <c r="G2867" s="188">
        <v>42352</v>
      </c>
      <c r="H2867" s="188">
        <v>76767</v>
      </c>
      <c r="I2867" s="188">
        <v>113393</v>
      </c>
      <c r="J2867" s="188">
        <v>254971</v>
      </c>
      <c r="N2867" s="43"/>
    </row>
    <row r="2868" spans="1:14">
      <c r="A2868" s="43" t="s">
        <v>128</v>
      </c>
      <c r="B2868" s="188">
        <v>52951</v>
      </c>
      <c r="C2868" s="188">
        <v>9690.02</v>
      </c>
      <c r="D2868" s="188">
        <v>12583.99</v>
      </c>
      <c r="E2868" s="188">
        <v>19287.2</v>
      </c>
      <c r="F2868" s="188">
        <v>33069.599999999999</v>
      </c>
      <c r="G2868" s="188">
        <v>60360</v>
      </c>
      <c r="H2868" s="188">
        <v>107287</v>
      </c>
      <c r="I2868" s="188">
        <v>153382</v>
      </c>
      <c r="J2868" s="188">
        <v>296931</v>
      </c>
      <c r="N2868" s="43"/>
    </row>
    <row r="2869" spans="1:14">
      <c r="A2869" s="43" t="s">
        <v>129</v>
      </c>
      <c r="B2869" s="188">
        <v>61313</v>
      </c>
      <c r="C2869" s="188">
        <v>11300.81</v>
      </c>
      <c r="D2869" s="188">
        <v>14891.45</v>
      </c>
      <c r="E2869" s="188">
        <v>22826</v>
      </c>
      <c r="F2869" s="188">
        <v>38348.400000000001</v>
      </c>
      <c r="G2869" s="188">
        <v>69640</v>
      </c>
      <c r="H2869" s="188">
        <v>117485</v>
      </c>
      <c r="I2869" s="188">
        <v>167828</v>
      </c>
      <c r="J2869" s="188">
        <v>388701</v>
      </c>
      <c r="N2869" s="43"/>
    </row>
    <row r="2870" spans="1:14">
      <c r="A2870" s="43" t="s">
        <v>130</v>
      </c>
      <c r="B2870" s="188">
        <v>70685</v>
      </c>
      <c r="C2870" s="188">
        <v>14575.08</v>
      </c>
      <c r="D2870" s="188">
        <v>18282.41</v>
      </c>
      <c r="E2870" s="188">
        <v>28185.8</v>
      </c>
      <c r="F2870" s="188">
        <v>46442.9</v>
      </c>
      <c r="G2870" s="188">
        <v>82692</v>
      </c>
      <c r="H2870" s="188">
        <v>138174</v>
      </c>
      <c r="I2870" s="188">
        <v>190076</v>
      </c>
      <c r="J2870" s="188">
        <v>430566</v>
      </c>
      <c r="N2870" s="43"/>
    </row>
    <row r="2871" spans="1:14">
      <c r="A2871" s="43" t="s">
        <v>131</v>
      </c>
      <c r="B2871" s="188">
        <v>101876</v>
      </c>
      <c r="C2871" s="188">
        <v>20331.89</v>
      </c>
      <c r="D2871" s="188">
        <v>26934.92</v>
      </c>
      <c r="E2871" s="188">
        <v>42089.9</v>
      </c>
      <c r="F2871" s="188">
        <v>69962.5</v>
      </c>
      <c r="G2871" s="188">
        <v>117293</v>
      </c>
      <c r="H2871" s="188">
        <v>192142</v>
      </c>
      <c r="I2871" s="188">
        <v>265210</v>
      </c>
      <c r="J2871" s="188">
        <v>575704</v>
      </c>
      <c r="N2871" s="43"/>
    </row>
    <row r="2872" spans="1:14">
      <c r="A2872" s="43" t="s">
        <v>167</v>
      </c>
      <c r="N2872" s="43"/>
    </row>
    <row r="2873" spans="1:14">
      <c r="A2873" s="43" t="s">
        <v>166</v>
      </c>
      <c r="B2873" s="188">
        <v>27554</v>
      </c>
      <c r="C2873" s="188">
        <v>-104.82</v>
      </c>
      <c r="D2873" s="188">
        <v>-74.02</v>
      </c>
      <c r="E2873" s="188">
        <v>4463.5</v>
      </c>
      <c r="F2873" s="188">
        <v>12159.5</v>
      </c>
      <c r="G2873" s="188">
        <v>27264</v>
      </c>
      <c r="H2873" s="188">
        <v>56134</v>
      </c>
      <c r="I2873" s="188">
        <v>87762</v>
      </c>
      <c r="J2873" s="188">
        <v>242484</v>
      </c>
      <c r="N2873" s="43"/>
    </row>
    <row r="2874" spans="1:14">
      <c r="A2874" s="43" t="s">
        <v>125</v>
      </c>
      <c r="B2874" s="188">
        <v>35619</v>
      </c>
      <c r="C2874" s="188">
        <v>3162.47</v>
      </c>
      <c r="D2874" s="188">
        <v>7677.82</v>
      </c>
      <c r="E2874" s="188">
        <v>11477.5</v>
      </c>
      <c r="F2874" s="188">
        <v>20703.900000000001</v>
      </c>
      <c r="G2874" s="188">
        <v>39063</v>
      </c>
      <c r="H2874" s="188">
        <v>75045</v>
      </c>
      <c r="I2874" s="188">
        <v>116889</v>
      </c>
      <c r="J2874" s="188">
        <v>279067</v>
      </c>
      <c r="N2874" s="43"/>
    </row>
    <row r="2875" spans="1:14">
      <c r="A2875" s="43" t="s">
        <v>126</v>
      </c>
      <c r="B2875" s="188">
        <v>48320</v>
      </c>
      <c r="C2875" s="188">
        <v>5052.1899999999996</v>
      </c>
      <c r="D2875" s="188">
        <v>8779.19</v>
      </c>
      <c r="E2875" s="188">
        <v>13476.8</v>
      </c>
      <c r="F2875" s="188">
        <v>25371.200000000001</v>
      </c>
      <c r="G2875" s="188">
        <v>50255</v>
      </c>
      <c r="H2875" s="188">
        <v>97370</v>
      </c>
      <c r="I2875" s="188">
        <v>140360</v>
      </c>
      <c r="J2875" s="188">
        <v>354828</v>
      </c>
      <c r="N2875" s="43"/>
    </row>
    <row r="2876" spans="1:14">
      <c r="A2876" s="43" t="s">
        <v>127</v>
      </c>
      <c r="B2876" s="188">
        <v>47856</v>
      </c>
      <c r="C2876" s="188">
        <v>8064.83</v>
      </c>
      <c r="D2876" s="188">
        <v>10173.200000000001</v>
      </c>
      <c r="E2876" s="188">
        <v>15722.7</v>
      </c>
      <c r="F2876" s="188">
        <v>28997.9</v>
      </c>
      <c r="G2876" s="188">
        <v>51687</v>
      </c>
      <c r="H2876" s="188">
        <v>92930</v>
      </c>
      <c r="I2876" s="188">
        <v>150684</v>
      </c>
      <c r="J2876" s="188">
        <v>322038</v>
      </c>
      <c r="N2876" s="43"/>
    </row>
    <row r="2877" spans="1:14">
      <c r="A2877" s="43" t="s">
        <v>128</v>
      </c>
      <c r="B2877" s="188">
        <v>52628</v>
      </c>
      <c r="C2877" s="188">
        <v>8866.1299999999992</v>
      </c>
      <c r="D2877" s="188">
        <v>11612.4</v>
      </c>
      <c r="E2877" s="188">
        <v>18682.5</v>
      </c>
      <c r="F2877" s="188">
        <v>32624.5</v>
      </c>
      <c r="G2877" s="188">
        <v>58053</v>
      </c>
      <c r="H2877" s="188">
        <v>99963</v>
      </c>
      <c r="I2877" s="188">
        <v>145968</v>
      </c>
      <c r="J2877" s="188">
        <v>388701</v>
      </c>
      <c r="N2877" s="43"/>
    </row>
    <row r="2878" spans="1:14">
      <c r="A2878" s="43" t="s">
        <v>129</v>
      </c>
      <c r="B2878" s="188">
        <v>57609</v>
      </c>
      <c r="C2878" s="188">
        <v>11182.49</v>
      </c>
      <c r="D2878" s="188">
        <v>14758.75</v>
      </c>
      <c r="E2878" s="188">
        <v>22363.5</v>
      </c>
      <c r="F2878" s="188">
        <v>38113.300000000003</v>
      </c>
      <c r="G2878" s="188">
        <v>69473</v>
      </c>
      <c r="H2878" s="188">
        <v>118686</v>
      </c>
      <c r="I2878" s="188">
        <v>159748</v>
      </c>
      <c r="J2878" s="188">
        <v>308597</v>
      </c>
      <c r="N2878" s="43"/>
    </row>
    <row r="2879" spans="1:14">
      <c r="A2879" s="43" t="s">
        <v>130</v>
      </c>
      <c r="B2879" s="188">
        <v>64604</v>
      </c>
      <c r="C2879" s="188">
        <v>12626.21</v>
      </c>
      <c r="D2879" s="188">
        <v>16475.099999999999</v>
      </c>
      <c r="E2879" s="188">
        <v>25315.200000000001</v>
      </c>
      <c r="F2879" s="188">
        <v>42507</v>
      </c>
      <c r="G2879" s="188">
        <v>73902</v>
      </c>
      <c r="H2879" s="188">
        <v>127534</v>
      </c>
      <c r="I2879" s="188">
        <v>181525</v>
      </c>
      <c r="J2879" s="188">
        <v>418387</v>
      </c>
      <c r="N2879" s="43"/>
    </row>
    <row r="2880" spans="1:14">
      <c r="A2880" s="43" t="s">
        <v>131</v>
      </c>
      <c r="B2880" s="188">
        <v>99322</v>
      </c>
      <c r="C2880" s="188">
        <v>18965.099999999999</v>
      </c>
      <c r="D2880" s="188">
        <v>25355.11</v>
      </c>
      <c r="E2880" s="188">
        <v>40273.800000000003</v>
      </c>
      <c r="F2880" s="188">
        <v>67974.7</v>
      </c>
      <c r="G2880" s="188">
        <v>114334</v>
      </c>
      <c r="H2880" s="188">
        <v>187127</v>
      </c>
      <c r="I2880" s="188">
        <v>259327</v>
      </c>
      <c r="J2880" s="188">
        <v>576555</v>
      </c>
      <c r="N2880" s="43"/>
    </row>
    <row r="2881" spans="1:14">
      <c r="A2881" s="43" t="s">
        <v>168</v>
      </c>
      <c r="N2881" s="43"/>
    </row>
    <row r="2882" spans="1:14">
      <c r="A2882" s="43" t="s">
        <v>169</v>
      </c>
      <c r="B2882" s="188">
        <v>12831</v>
      </c>
      <c r="C2882" s="188">
        <v>-42.23</v>
      </c>
      <c r="D2882" s="188">
        <v>2946.43</v>
      </c>
      <c r="E2882" s="188">
        <v>9215.9</v>
      </c>
      <c r="F2882" s="188">
        <v>13595.5</v>
      </c>
      <c r="G2882" s="188">
        <v>17914</v>
      </c>
      <c r="H2882" s="188">
        <v>20306</v>
      </c>
      <c r="I2882" s="188">
        <v>21049</v>
      </c>
      <c r="J2882" s="188">
        <v>21680</v>
      </c>
      <c r="N2882" s="43"/>
    </row>
    <row r="2883" spans="1:14">
      <c r="A2883" s="43" t="s">
        <v>17</v>
      </c>
      <c r="B2883" s="188">
        <v>30256</v>
      </c>
      <c r="C2883" s="188">
        <v>22669.200000000001</v>
      </c>
      <c r="D2883" s="188">
        <v>23531.54</v>
      </c>
      <c r="E2883" s="188">
        <v>25884.5</v>
      </c>
      <c r="F2883" s="188">
        <v>30154.1</v>
      </c>
      <c r="G2883" s="188">
        <v>34476</v>
      </c>
      <c r="H2883" s="188">
        <v>37237</v>
      </c>
      <c r="I2883" s="188">
        <v>38168</v>
      </c>
      <c r="J2883" s="188">
        <v>38867</v>
      </c>
      <c r="N2883" s="43"/>
    </row>
    <row r="2884" spans="1:14">
      <c r="A2884" s="43" t="s">
        <v>18</v>
      </c>
      <c r="B2884" s="188">
        <v>50039</v>
      </c>
      <c r="C2884" s="188">
        <v>39907.26</v>
      </c>
      <c r="D2884" s="188">
        <v>41028.949999999997</v>
      </c>
      <c r="E2884" s="188">
        <v>44050.400000000001</v>
      </c>
      <c r="F2884" s="188">
        <v>49606.8</v>
      </c>
      <c r="G2884" s="188">
        <v>55750</v>
      </c>
      <c r="H2884" s="188">
        <v>59957</v>
      </c>
      <c r="I2884" s="188">
        <v>61370</v>
      </c>
      <c r="J2884" s="188">
        <v>62530</v>
      </c>
      <c r="N2884" s="43"/>
    </row>
    <row r="2885" spans="1:14">
      <c r="A2885" s="43" t="s">
        <v>19</v>
      </c>
      <c r="B2885" s="188">
        <v>81594</v>
      </c>
      <c r="C2885" s="188">
        <v>64440.88</v>
      </c>
      <c r="D2885" s="188">
        <v>66075.78</v>
      </c>
      <c r="E2885" s="188">
        <v>70904</v>
      </c>
      <c r="F2885" s="188">
        <v>80422</v>
      </c>
      <c r="G2885" s="188">
        <v>91383</v>
      </c>
      <c r="H2885" s="188">
        <v>99357</v>
      </c>
      <c r="I2885" s="188">
        <v>102366</v>
      </c>
      <c r="J2885" s="188">
        <v>105417</v>
      </c>
      <c r="N2885" s="43"/>
    </row>
    <row r="2886" spans="1:14">
      <c r="A2886" s="43" t="s">
        <v>170</v>
      </c>
      <c r="B2886" s="188">
        <v>214640</v>
      </c>
      <c r="C2886" s="188">
        <v>109874.44</v>
      </c>
      <c r="D2886" s="188">
        <v>113764.66</v>
      </c>
      <c r="E2886" s="188">
        <v>126284.9</v>
      </c>
      <c r="F2886" s="188">
        <v>155357.29999999999</v>
      </c>
      <c r="G2886" s="188">
        <v>221075</v>
      </c>
      <c r="H2886" s="188">
        <v>346860</v>
      </c>
      <c r="I2886" s="188">
        <v>478573</v>
      </c>
      <c r="J2886" s="188">
        <v>1065476</v>
      </c>
      <c r="N2886" s="43"/>
    </row>
    <row r="2887" spans="1:14">
      <c r="A2887" s="43" t="s">
        <v>171</v>
      </c>
      <c r="N2887" s="43"/>
    </row>
    <row r="2888" spans="1:14">
      <c r="A2888" s="43" t="s">
        <v>169</v>
      </c>
      <c r="B2888" s="188">
        <v>20568</v>
      </c>
      <c r="C2888" s="188">
        <v>-41.03</v>
      </c>
      <c r="D2888" s="188">
        <v>3331.74</v>
      </c>
      <c r="E2888" s="188">
        <v>9505.9</v>
      </c>
      <c r="F2888" s="188">
        <v>15537.1</v>
      </c>
      <c r="G2888" s="188">
        <v>24939</v>
      </c>
      <c r="H2888" s="188">
        <v>38829</v>
      </c>
      <c r="I2888" s="188">
        <v>51811</v>
      </c>
      <c r="J2888" s="188">
        <v>94451</v>
      </c>
      <c r="N2888" s="43"/>
    </row>
    <row r="2889" spans="1:14">
      <c r="A2889" s="43" t="s">
        <v>17</v>
      </c>
      <c r="B2889" s="188">
        <v>42760</v>
      </c>
      <c r="C2889" s="188">
        <v>13309.56</v>
      </c>
      <c r="D2889" s="188">
        <v>16211.47</v>
      </c>
      <c r="E2889" s="188">
        <v>22506.7</v>
      </c>
      <c r="F2889" s="188">
        <v>33481.4</v>
      </c>
      <c r="G2889" s="188">
        <v>50656</v>
      </c>
      <c r="H2889" s="188">
        <v>73872</v>
      </c>
      <c r="I2889" s="188">
        <v>97341</v>
      </c>
      <c r="J2889" s="188">
        <v>185635</v>
      </c>
      <c r="N2889" s="43"/>
    </row>
    <row r="2890" spans="1:14">
      <c r="A2890" s="43" t="s">
        <v>18</v>
      </c>
      <c r="B2890" s="188">
        <v>60577</v>
      </c>
      <c r="C2890" s="188">
        <v>20552.13</v>
      </c>
      <c r="D2890" s="188">
        <v>24872.93</v>
      </c>
      <c r="E2890" s="188">
        <v>34344.5</v>
      </c>
      <c r="F2890" s="188">
        <v>49985.599999999999</v>
      </c>
      <c r="G2890" s="188">
        <v>73322</v>
      </c>
      <c r="H2890" s="188">
        <v>102721</v>
      </c>
      <c r="I2890" s="188">
        <v>128076</v>
      </c>
      <c r="J2890" s="188">
        <v>228532</v>
      </c>
      <c r="N2890" s="43"/>
    </row>
    <row r="2891" spans="1:14">
      <c r="A2891" s="43" t="s">
        <v>19</v>
      </c>
      <c r="B2891" s="188">
        <v>89175</v>
      </c>
      <c r="C2891" s="188">
        <v>29567.360000000001</v>
      </c>
      <c r="D2891" s="188">
        <v>36050.620000000003</v>
      </c>
      <c r="E2891" s="188">
        <v>49472.7</v>
      </c>
      <c r="F2891" s="188">
        <v>73270.600000000006</v>
      </c>
      <c r="G2891" s="188">
        <v>106562</v>
      </c>
      <c r="H2891" s="188">
        <v>147291</v>
      </c>
      <c r="I2891" s="188">
        <v>180568</v>
      </c>
      <c r="J2891" s="188">
        <v>348836</v>
      </c>
      <c r="N2891" s="43"/>
    </row>
    <row r="2892" spans="1:14">
      <c r="A2892" s="43" t="s">
        <v>170</v>
      </c>
      <c r="B2892" s="188">
        <v>176264</v>
      </c>
      <c r="C2892" s="188">
        <v>44414.86</v>
      </c>
      <c r="D2892" s="188">
        <v>55899.35</v>
      </c>
      <c r="E2892" s="188">
        <v>82959.399999999994</v>
      </c>
      <c r="F2892" s="188">
        <v>126904.9</v>
      </c>
      <c r="G2892" s="188">
        <v>198252</v>
      </c>
      <c r="H2892" s="188">
        <v>309531</v>
      </c>
      <c r="I2892" s="188">
        <v>442537</v>
      </c>
      <c r="J2892" s="188">
        <v>1022162</v>
      </c>
      <c r="N2892" s="43"/>
    </row>
    <row r="2893" spans="1:14">
      <c r="A2893" s="43" t="s">
        <v>527</v>
      </c>
      <c r="N2893" s="43"/>
    </row>
    <row r="2894" spans="1:14">
      <c r="A2894" s="43" t="s">
        <v>172</v>
      </c>
      <c r="B2894" s="188">
        <v>89262</v>
      </c>
      <c r="C2894" s="188">
        <v>15497.33</v>
      </c>
      <c r="D2894" s="188">
        <v>20610.43</v>
      </c>
      <c r="E2894" s="188">
        <v>33713.300000000003</v>
      </c>
      <c r="F2894" s="188">
        <v>58812.3</v>
      </c>
      <c r="G2894" s="188">
        <v>102895</v>
      </c>
      <c r="H2894" s="188">
        <v>171821</v>
      </c>
      <c r="I2894" s="188">
        <v>242484</v>
      </c>
      <c r="J2894" s="188">
        <v>540731</v>
      </c>
      <c r="N2894" s="43"/>
    </row>
    <row r="2895" spans="1:14">
      <c r="A2895" s="43" t="s">
        <v>22</v>
      </c>
      <c r="B2895" s="188">
        <v>33476</v>
      </c>
      <c r="C2895" s="188">
        <v>-35.380000000000003</v>
      </c>
      <c r="D2895" s="188">
        <v>3887.24</v>
      </c>
      <c r="E2895" s="188">
        <v>10252.700000000001</v>
      </c>
      <c r="F2895" s="188">
        <v>20074.3</v>
      </c>
      <c r="G2895" s="188">
        <v>40119</v>
      </c>
      <c r="H2895" s="188">
        <v>73193</v>
      </c>
      <c r="I2895" s="188">
        <v>101063</v>
      </c>
      <c r="J2895" s="188">
        <v>207749</v>
      </c>
      <c r="N2895" s="43"/>
    </row>
    <row r="2896" spans="1:14">
      <c r="A2896" s="43" t="s">
        <v>173</v>
      </c>
      <c r="N2896" s="43"/>
    </row>
    <row r="2897" spans="1:14">
      <c r="A2897" s="43" t="s">
        <v>174</v>
      </c>
      <c r="B2897" s="188">
        <v>12503</v>
      </c>
      <c r="C2897" s="188">
        <v>-84.49</v>
      </c>
      <c r="D2897" s="188">
        <v>413.96</v>
      </c>
      <c r="E2897" s="188">
        <v>6010.4</v>
      </c>
      <c r="F2897" s="188">
        <v>9924.4</v>
      </c>
      <c r="G2897" s="188">
        <v>13499</v>
      </c>
      <c r="H2897" s="188">
        <v>21043</v>
      </c>
      <c r="I2897" s="188">
        <v>30603</v>
      </c>
      <c r="J2897" s="188">
        <v>90270</v>
      </c>
      <c r="N2897" s="43"/>
    </row>
    <row r="2898" spans="1:14">
      <c r="A2898" s="43" t="s">
        <v>175</v>
      </c>
      <c r="B2898" s="188">
        <v>24717</v>
      </c>
      <c r="C2898" s="188">
        <v>9636.5300000000007</v>
      </c>
      <c r="D2898" s="188">
        <v>12391.73</v>
      </c>
      <c r="E2898" s="188">
        <v>16249.1</v>
      </c>
      <c r="F2898" s="188">
        <v>21138.3</v>
      </c>
      <c r="G2898" s="188">
        <v>27970</v>
      </c>
      <c r="H2898" s="188">
        <v>38771</v>
      </c>
      <c r="I2898" s="188">
        <v>49815</v>
      </c>
      <c r="J2898" s="188">
        <v>86585</v>
      </c>
      <c r="N2898" s="43"/>
    </row>
    <row r="2899" spans="1:14">
      <c r="A2899" s="43" t="s">
        <v>176</v>
      </c>
      <c r="B2899" s="188">
        <v>48363</v>
      </c>
      <c r="C2899" s="188">
        <v>15187.62</v>
      </c>
      <c r="D2899" s="188">
        <v>22406.84</v>
      </c>
      <c r="E2899" s="188">
        <v>30438.799999999999</v>
      </c>
      <c r="F2899" s="188">
        <v>39642.199999999997</v>
      </c>
      <c r="G2899" s="188">
        <v>51827</v>
      </c>
      <c r="H2899" s="188">
        <v>72522</v>
      </c>
      <c r="I2899" s="188">
        <v>99165</v>
      </c>
      <c r="J2899" s="188">
        <v>247723</v>
      </c>
      <c r="N2899" s="43"/>
    </row>
    <row r="2900" spans="1:14">
      <c r="A2900" s="43" t="s">
        <v>177</v>
      </c>
      <c r="B2900" s="188">
        <v>126298</v>
      </c>
      <c r="C2900" s="188">
        <v>31161.119999999999</v>
      </c>
      <c r="D2900" s="188">
        <v>45277.11</v>
      </c>
      <c r="E2900" s="188">
        <v>63590.400000000001</v>
      </c>
      <c r="F2900" s="188">
        <v>90883.7</v>
      </c>
      <c r="G2900" s="188">
        <v>139298</v>
      </c>
      <c r="H2900" s="188">
        <v>220851</v>
      </c>
      <c r="I2900" s="188">
        <v>307317</v>
      </c>
      <c r="J2900" s="188">
        <v>721980</v>
      </c>
      <c r="N2900" s="43"/>
    </row>
    <row r="2901" spans="1:14">
      <c r="A2901" s="43" t="s">
        <v>580</v>
      </c>
      <c r="N2901" s="43"/>
    </row>
    <row r="2902" spans="1:14">
      <c r="A2902" s="43" t="s">
        <v>178</v>
      </c>
      <c r="B2902" s="188">
        <v>32067</v>
      </c>
      <c r="C2902" s="188">
        <v>1220.46</v>
      </c>
      <c r="D2902" s="188">
        <v>6976.36</v>
      </c>
      <c r="E2902" s="188">
        <v>12613</v>
      </c>
      <c r="F2902" s="188">
        <v>22453.4</v>
      </c>
      <c r="G2902" s="188">
        <v>38316</v>
      </c>
      <c r="H2902" s="188">
        <v>62849</v>
      </c>
      <c r="I2902" s="188">
        <v>87075</v>
      </c>
      <c r="J2902" s="188">
        <v>179351</v>
      </c>
      <c r="N2902" s="43"/>
    </row>
    <row r="2903" spans="1:14">
      <c r="A2903" s="43" t="s">
        <v>179</v>
      </c>
      <c r="B2903" s="188">
        <v>42480</v>
      </c>
      <c r="C2903" s="188">
        <v>9193.15</v>
      </c>
      <c r="D2903" s="188">
        <v>12020.7</v>
      </c>
      <c r="E2903" s="188">
        <v>18335.7</v>
      </c>
      <c r="F2903" s="188">
        <v>29300.9</v>
      </c>
      <c r="G2903" s="188">
        <v>46645</v>
      </c>
      <c r="H2903" s="188">
        <v>76557</v>
      </c>
      <c r="I2903" s="188">
        <v>99831</v>
      </c>
      <c r="J2903" s="188">
        <v>291063</v>
      </c>
      <c r="N2903" s="43"/>
    </row>
    <row r="2904" spans="1:14">
      <c r="A2904" s="43" t="s">
        <v>180</v>
      </c>
      <c r="B2904" s="188">
        <v>48381</v>
      </c>
      <c r="C2904" s="188">
        <v>11567.31</v>
      </c>
      <c r="D2904" s="188">
        <v>15872.1</v>
      </c>
      <c r="E2904" s="188">
        <v>23571</v>
      </c>
      <c r="F2904" s="188">
        <v>36186.300000000003</v>
      </c>
      <c r="G2904" s="188">
        <v>56799</v>
      </c>
      <c r="H2904" s="188">
        <v>88371</v>
      </c>
      <c r="I2904" s="188">
        <v>122032</v>
      </c>
      <c r="J2904" s="188">
        <v>242484</v>
      </c>
      <c r="N2904" s="43"/>
    </row>
    <row r="2905" spans="1:14">
      <c r="A2905" s="43" t="s">
        <v>181</v>
      </c>
      <c r="B2905" s="188">
        <v>110403</v>
      </c>
      <c r="C2905" s="188">
        <v>24984.91</v>
      </c>
      <c r="D2905" s="188">
        <v>32386.560000000001</v>
      </c>
      <c r="E2905" s="188">
        <v>48258.3</v>
      </c>
      <c r="F2905" s="188">
        <v>77100</v>
      </c>
      <c r="G2905" s="188">
        <v>125074</v>
      </c>
      <c r="H2905" s="188">
        <v>203149</v>
      </c>
      <c r="I2905" s="188">
        <v>280640</v>
      </c>
      <c r="J2905" s="188">
        <v>628539</v>
      </c>
      <c r="N2905" s="43"/>
    </row>
    <row r="2906" spans="1:14">
      <c r="A2906" s="43" t="s">
        <v>529</v>
      </c>
      <c r="N2906" s="43"/>
    </row>
    <row r="2907" spans="1:14">
      <c r="A2907" s="43" t="s">
        <v>178</v>
      </c>
      <c r="B2907" s="188">
        <v>16934</v>
      </c>
      <c r="C2907" s="188">
        <v>-109.57</v>
      </c>
      <c r="D2907" s="188">
        <v>-78.069999999999993</v>
      </c>
      <c r="E2907" s="188">
        <v>7060</v>
      </c>
      <c r="F2907" s="188">
        <v>12161.7</v>
      </c>
      <c r="G2907" s="188">
        <v>21220</v>
      </c>
      <c r="H2907" s="188">
        <v>37318</v>
      </c>
      <c r="I2907" s="188">
        <v>49256</v>
      </c>
      <c r="J2907" s="188">
        <v>89172</v>
      </c>
      <c r="N2907" s="43"/>
    </row>
    <row r="2908" spans="1:14">
      <c r="A2908" s="43" t="s">
        <v>179</v>
      </c>
      <c r="B2908" s="188">
        <v>30451</v>
      </c>
      <c r="C2908" s="188">
        <v>8249.8700000000008</v>
      </c>
      <c r="D2908" s="188">
        <v>10066.18</v>
      </c>
      <c r="E2908" s="188">
        <v>15278.1</v>
      </c>
      <c r="F2908" s="188">
        <v>24151.599999999999</v>
      </c>
      <c r="G2908" s="188">
        <v>38596</v>
      </c>
      <c r="H2908" s="188">
        <v>58251</v>
      </c>
      <c r="I2908" s="188">
        <v>73661</v>
      </c>
      <c r="J2908" s="188">
        <v>115969</v>
      </c>
      <c r="N2908" s="43"/>
    </row>
    <row r="2909" spans="1:14">
      <c r="A2909" s="43" t="s">
        <v>180</v>
      </c>
      <c r="B2909" s="188">
        <v>42112</v>
      </c>
      <c r="C2909" s="188">
        <v>8575.69</v>
      </c>
      <c r="D2909" s="188">
        <v>12752.43</v>
      </c>
      <c r="E2909" s="188">
        <v>20907.599999999999</v>
      </c>
      <c r="F2909" s="188">
        <v>34494.6</v>
      </c>
      <c r="G2909" s="188">
        <v>54404</v>
      </c>
      <c r="H2909" s="188">
        <v>82117</v>
      </c>
      <c r="I2909" s="188">
        <v>102171</v>
      </c>
      <c r="J2909" s="188">
        <v>146014</v>
      </c>
      <c r="N2909" s="43"/>
    </row>
    <row r="2910" spans="1:14">
      <c r="A2910" s="43" t="s">
        <v>181</v>
      </c>
      <c r="B2910" s="188">
        <v>105458</v>
      </c>
      <c r="C2910" s="188">
        <v>18749.71</v>
      </c>
      <c r="D2910" s="188">
        <v>25828.720000000001</v>
      </c>
      <c r="E2910" s="188">
        <v>42333</v>
      </c>
      <c r="F2910" s="188">
        <v>72286.100000000006</v>
      </c>
      <c r="G2910" s="188">
        <v>121838</v>
      </c>
      <c r="H2910" s="188">
        <v>199523</v>
      </c>
      <c r="I2910" s="188">
        <v>278336</v>
      </c>
      <c r="J2910" s="188">
        <v>613124</v>
      </c>
      <c r="N2910" s="43"/>
    </row>
    <row r="2911" spans="1:14">
      <c r="A2911" s="43" t="s">
        <v>530</v>
      </c>
      <c r="N2911" s="43"/>
    </row>
    <row r="2912" spans="1:14">
      <c r="A2912" s="43" t="s">
        <v>178</v>
      </c>
      <c r="B2912" s="188">
        <v>14353</v>
      </c>
      <c r="C2912" s="188">
        <v>-120.44</v>
      </c>
      <c r="D2912" s="188">
        <v>-82.45</v>
      </c>
      <c r="E2912" s="188">
        <v>6273.6</v>
      </c>
      <c r="F2912" s="188">
        <v>11057.5</v>
      </c>
      <c r="G2912" s="188">
        <v>18748</v>
      </c>
      <c r="H2912" s="188">
        <v>30123</v>
      </c>
      <c r="I2912" s="188">
        <v>41191</v>
      </c>
      <c r="J2912" s="188">
        <v>69078</v>
      </c>
      <c r="N2912" s="43"/>
    </row>
    <row r="2913" spans="1:14">
      <c r="A2913" s="43" t="s">
        <v>179</v>
      </c>
      <c r="B2913" s="188">
        <v>21732</v>
      </c>
      <c r="C2913" s="188">
        <v>6764.16</v>
      </c>
      <c r="D2913" s="188">
        <v>9226.65</v>
      </c>
      <c r="E2913" s="188">
        <v>11855.2</v>
      </c>
      <c r="F2913" s="188">
        <v>17894.099999999999</v>
      </c>
      <c r="G2913" s="188">
        <v>26607</v>
      </c>
      <c r="H2913" s="188">
        <v>38900</v>
      </c>
      <c r="I2913" s="188">
        <v>49348</v>
      </c>
      <c r="J2913" s="188">
        <v>73704</v>
      </c>
      <c r="N2913" s="43"/>
    </row>
    <row r="2914" spans="1:14">
      <c r="A2914" s="43" t="s">
        <v>180</v>
      </c>
      <c r="B2914" s="188">
        <v>27242</v>
      </c>
      <c r="C2914" s="188">
        <v>4218.28</v>
      </c>
      <c r="D2914" s="188">
        <v>8870.44</v>
      </c>
      <c r="E2914" s="188">
        <v>14773.9</v>
      </c>
      <c r="F2914" s="188">
        <v>22828.1</v>
      </c>
      <c r="G2914" s="188">
        <v>34471</v>
      </c>
      <c r="H2914" s="188">
        <v>50070</v>
      </c>
      <c r="I2914" s="188">
        <v>63720</v>
      </c>
      <c r="J2914" s="188">
        <v>99935</v>
      </c>
      <c r="N2914" s="43"/>
    </row>
    <row r="2915" spans="1:14">
      <c r="A2915" s="43" t="s">
        <v>181</v>
      </c>
      <c r="B2915" s="188">
        <v>94692</v>
      </c>
      <c r="C2915" s="188">
        <v>18071.259999999998</v>
      </c>
      <c r="D2915" s="188">
        <v>24232.22</v>
      </c>
      <c r="E2915" s="188">
        <v>38357.1</v>
      </c>
      <c r="F2915" s="188">
        <v>64277.4</v>
      </c>
      <c r="G2915" s="188">
        <v>108995</v>
      </c>
      <c r="H2915" s="188">
        <v>178000</v>
      </c>
      <c r="I2915" s="188">
        <v>251841</v>
      </c>
      <c r="J2915" s="188">
        <v>557860</v>
      </c>
      <c r="N2915" s="43"/>
    </row>
    <row r="2916" spans="1:14">
      <c r="A2916" s="43" t="s">
        <v>621</v>
      </c>
      <c r="B2916" s="188" t="s">
        <v>143</v>
      </c>
      <c r="C2916" s="188" t="s">
        <v>144</v>
      </c>
      <c r="D2916" s="188" t="s">
        <v>144</v>
      </c>
      <c r="E2916" s="188" t="s">
        <v>144</v>
      </c>
      <c r="F2916" s="188" t="s">
        <v>144</v>
      </c>
      <c r="G2916" s="188" t="s">
        <v>144</v>
      </c>
      <c r="H2916" s="188" t="s">
        <v>144</v>
      </c>
      <c r="I2916" s="188" t="s">
        <v>685</v>
      </c>
      <c r="J2916" s="188" t="s">
        <v>685</v>
      </c>
      <c r="K2916" s="188" t="s">
        <v>225</v>
      </c>
      <c r="N2916" s="43"/>
    </row>
    <row r="2917" spans="1:14">
      <c r="A2917" s="43" t="s">
        <v>618</v>
      </c>
      <c r="B2917" s="188" t="s">
        <v>619</v>
      </c>
      <c r="K2917" s="188" t="s">
        <v>688</v>
      </c>
      <c r="N2917" s="43"/>
    </row>
    <row r="2918" spans="1:14">
      <c r="A2918" s="43" t="s">
        <v>142</v>
      </c>
      <c r="N2918" s="43"/>
    </row>
    <row r="2920" spans="1:14">
      <c r="A2920" s="43" t="s">
        <v>217</v>
      </c>
      <c r="N2920" s="43"/>
    </row>
    <row r="2921" spans="1:14">
      <c r="A2921" s="43" t="s">
        <v>621</v>
      </c>
      <c r="B2921" s="188" t="s">
        <v>143</v>
      </c>
      <c r="C2921" s="188" t="s">
        <v>144</v>
      </c>
      <c r="D2921" s="188" t="s">
        <v>144</v>
      </c>
      <c r="E2921" s="188" t="s">
        <v>144</v>
      </c>
      <c r="F2921" s="188" t="s">
        <v>144</v>
      </c>
      <c r="G2921" s="188" t="s">
        <v>144</v>
      </c>
      <c r="H2921" s="188" t="s">
        <v>144</v>
      </c>
      <c r="I2921" s="188" t="s">
        <v>685</v>
      </c>
      <c r="J2921" s="188" t="s">
        <v>685</v>
      </c>
      <c r="K2921" s="188" t="s">
        <v>225</v>
      </c>
      <c r="N2921" s="43"/>
    </row>
    <row r="2922" spans="1:14">
      <c r="A2922" s="43" t="s">
        <v>285</v>
      </c>
      <c r="E2922" s="188" t="s">
        <v>578</v>
      </c>
      <c r="F2922" s="188" t="s">
        <v>579</v>
      </c>
      <c r="G2922" s="188" t="s">
        <v>215</v>
      </c>
      <c r="N2922" s="43"/>
    </row>
    <row r="2923" spans="1:14">
      <c r="B2923" s="188" t="s">
        <v>143</v>
      </c>
      <c r="C2923" s="188" t="s">
        <v>144</v>
      </c>
      <c r="D2923" s="188" t="s">
        <v>144</v>
      </c>
      <c r="E2923" s="188" t="s">
        <v>144</v>
      </c>
      <c r="F2923" s="188" t="s">
        <v>144</v>
      </c>
      <c r="G2923" s="188" t="s">
        <v>144</v>
      </c>
      <c r="H2923" s="188" t="s">
        <v>144</v>
      </c>
      <c r="I2923" s="188" t="s">
        <v>685</v>
      </c>
      <c r="J2923" s="188" t="s">
        <v>685</v>
      </c>
    </row>
    <row r="2924" spans="1:14">
      <c r="B2924" s="188" t="s">
        <v>33</v>
      </c>
      <c r="C2924" s="188" t="s">
        <v>134</v>
      </c>
      <c r="D2924" s="188" t="s">
        <v>135</v>
      </c>
      <c r="E2924" s="188" t="s">
        <v>136</v>
      </c>
      <c r="F2924" s="188" t="s">
        <v>137</v>
      </c>
      <c r="G2924" s="188" t="s">
        <v>138</v>
      </c>
      <c r="H2924" s="188" t="s">
        <v>139</v>
      </c>
      <c r="I2924" s="188" t="s">
        <v>140</v>
      </c>
      <c r="J2924" s="188" t="s">
        <v>141</v>
      </c>
    </row>
    <row r="2925" spans="1:14">
      <c r="A2925" s="43" t="s">
        <v>622</v>
      </c>
      <c r="B2925" s="188" t="s">
        <v>143</v>
      </c>
      <c r="C2925" s="188" t="s">
        <v>148</v>
      </c>
      <c r="D2925" s="188" t="s">
        <v>148</v>
      </c>
      <c r="E2925" s="188" t="s">
        <v>148</v>
      </c>
      <c r="F2925" s="188" t="s">
        <v>148</v>
      </c>
      <c r="G2925" s="188" t="s">
        <v>148</v>
      </c>
      <c r="H2925" s="188" t="s">
        <v>148</v>
      </c>
      <c r="I2925" s="188" t="s">
        <v>686</v>
      </c>
      <c r="J2925" s="188" t="s">
        <v>686</v>
      </c>
      <c r="N2925" s="43"/>
    </row>
    <row r="2926" spans="1:14">
      <c r="A2926" s="43" t="s">
        <v>0</v>
      </c>
      <c r="B2926" s="188">
        <v>81465</v>
      </c>
      <c r="C2926" s="188">
        <v>9359.69</v>
      </c>
      <c r="D2926" s="188">
        <v>14181.33</v>
      </c>
      <c r="E2926" s="188">
        <v>26581.7</v>
      </c>
      <c r="F2926" s="188">
        <v>50652.2</v>
      </c>
      <c r="G2926" s="188">
        <v>95345</v>
      </c>
      <c r="H2926" s="188">
        <v>167585</v>
      </c>
      <c r="I2926" s="188">
        <v>233714</v>
      </c>
      <c r="J2926" s="188">
        <v>521024</v>
      </c>
      <c r="N2926" s="43"/>
    </row>
    <row r="2927" spans="1:14">
      <c r="A2927" s="43" t="s">
        <v>151</v>
      </c>
      <c r="N2927" s="43"/>
    </row>
    <row r="2928" spans="1:14">
      <c r="A2928" s="43" t="s">
        <v>2</v>
      </c>
      <c r="B2928" s="188">
        <v>86070</v>
      </c>
      <c r="C2928" s="188">
        <v>9363.93</v>
      </c>
      <c r="D2928" s="188">
        <v>14705.19</v>
      </c>
      <c r="E2928" s="188">
        <v>28677.200000000001</v>
      </c>
      <c r="F2928" s="188">
        <v>56569.8</v>
      </c>
      <c r="G2928" s="188">
        <v>103222</v>
      </c>
      <c r="H2928" s="188">
        <v>180923</v>
      </c>
      <c r="I2928" s="188">
        <v>251003</v>
      </c>
      <c r="J2928" s="188">
        <v>472986</v>
      </c>
      <c r="N2928" s="43"/>
    </row>
    <row r="2929" spans="1:14">
      <c r="A2929" s="43" t="s">
        <v>3</v>
      </c>
      <c r="B2929" s="188">
        <v>75535</v>
      </c>
      <c r="C2929" s="188">
        <v>9234.5499999999993</v>
      </c>
      <c r="D2929" s="188">
        <v>13740.11</v>
      </c>
      <c r="E2929" s="188">
        <v>25239.3</v>
      </c>
      <c r="F2929" s="188">
        <v>48468.9</v>
      </c>
      <c r="G2929" s="188">
        <v>93172</v>
      </c>
      <c r="H2929" s="188">
        <v>159197</v>
      </c>
      <c r="I2929" s="188">
        <v>213591</v>
      </c>
      <c r="J2929" s="188">
        <v>450022</v>
      </c>
      <c r="N2929" s="43"/>
    </row>
    <row r="2930" spans="1:14">
      <c r="A2930" s="43" t="s">
        <v>4</v>
      </c>
      <c r="B2930" s="188">
        <v>74072</v>
      </c>
      <c r="C2930" s="188">
        <v>9585.5499999999993</v>
      </c>
      <c r="D2930" s="188">
        <v>13930.37</v>
      </c>
      <c r="E2930" s="188">
        <v>25260.400000000001</v>
      </c>
      <c r="F2930" s="188">
        <v>46330.5</v>
      </c>
      <c r="G2930" s="188">
        <v>85774</v>
      </c>
      <c r="H2930" s="188">
        <v>148456</v>
      </c>
      <c r="I2930" s="188">
        <v>206406</v>
      </c>
      <c r="J2930" s="188">
        <v>446923</v>
      </c>
      <c r="N2930" s="43"/>
    </row>
    <row r="2931" spans="1:14">
      <c r="A2931" s="43" t="s">
        <v>5</v>
      </c>
      <c r="B2931" s="188">
        <v>86429</v>
      </c>
      <c r="C2931" s="188">
        <v>9436.6</v>
      </c>
      <c r="D2931" s="188">
        <v>14804</v>
      </c>
      <c r="E2931" s="188">
        <v>28156.7</v>
      </c>
      <c r="F2931" s="188">
        <v>50219.3</v>
      </c>
      <c r="G2931" s="188">
        <v>96067</v>
      </c>
      <c r="H2931" s="188">
        <v>167662</v>
      </c>
      <c r="I2931" s="188">
        <v>247402</v>
      </c>
      <c r="J2931" s="188">
        <v>626053</v>
      </c>
      <c r="N2931" s="43"/>
    </row>
    <row r="2932" spans="1:14">
      <c r="A2932" s="43" t="s">
        <v>6</v>
      </c>
      <c r="B2932" s="188">
        <v>84999</v>
      </c>
      <c r="C2932" s="188">
        <v>9122.94</v>
      </c>
      <c r="D2932" s="188">
        <v>13665.94</v>
      </c>
      <c r="E2932" s="188">
        <v>25392.9</v>
      </c>
      <c r="F2932" s="188">
        <v>47536.7</v>
      </c>
      <c r="G2932" s="188">
        <v>91043</v>
      </c>
      <c r="H2932" s="188">
        <v>174619</v>
      </c>
      <c r="I2932" s="188">
        <v>260243</v>
      </c>
      <c r="J2932" s="188">
        <v>676805</v>
      </c>
      <c r="N2932" s="43"/>
    </row>
    <row r="2933" spans="1:14">
      <c r="A2933" s="43" t="s">
        <v>8</v>
      </c>
      <c r="N2933" s="43"/>
    </row>
    <row r="2934" spans="1:14">
      <c r="A2934" s="43" t="s">
        <v>9</v>
      </c>
      <c r="B2934" s="188">
        <v>76931</v>
      </c>
      <c r="C2934" s="188">
        <v>9106.68</v>
      </c>
      <c r="D2934" s="188">
        <v>13542.95</v>
      </c>
      <c r="E2934" s="188">
        <v>25271.4</v>
      </c>
      <c r="F2934" s="188">
        <v>47990.7</v>
      </c>
      <c r="G2934" s="188">
        <v>90680</v>
      </c>
      <c r="H2934" s="188">
        <v>160147</v>
      </c>
      <c r="I2934" s="188">
        <v>223026</v>
      </c>
      <c r="J2934" s="188">
        <v>477834</v>
      </c>
      <c r="N2934" s="43"/>
    </row>
    <row r="2935" spans="1:14">
      <c r="A2935" s="43" t="s">
        <v>8</v>
      </c>
      <c r="B2935" s="188">
        <v>86649</v>
      </c>
      <c r="C2935" s="188">
        <v>9943.39</v>
      </c>
      <c r="D2935" s="188">
        <v>15008.77</v>
      </c>
      <c r="E2935" s="188">
        <v>28407.5</v>
      </c>
      <c r="F2935" s="188">
        <v>53966.400000000001</v>
      </c>
      <c r="G2935" s="188">
        <v>100416</v>
      </c>
      <c r="H2935" s="188">
        <v>175748</v>
      </c>
      <c r="I2935" s="188">
        <v>247881</v>
      </c>
      <c r="J2935" s="188">
        <v>549638</v>
      </c>
      <c r="N2935" s="43"/>
    </row>
    <row r="2936" spans="1:14">
      <c r="A2936" s="43" t="s">
        <v>152</v>
      </c>
      <c r="N2936" s="43"/>
    </row>
    <row r="2937" spans="1:14">
      <c r="A2937" s="43" t="s">
        <v>153</v>
      </c>
      <c r="B2937" s="188">
        <v>31599</v>
      </c>
      <c r="C2937" s="188">
        <v>656.86</v>
      </c>
      <c r="D2937" s="188">
        <v>4651.0200000000004</v>
      </c>
      <c r="E2937" s="188">
        <v>10997.7</v>
      </c>
      <c r="F2937" s="188">
        <v>20240.599999999999</v>
      </c>
      <c r="G2937" s="188">
        <v>37027</v>
      </c>
      <c r="H2937" s="188">
        <v>63566</v>
      </c>
      <c r="I2937" s="188">
        <v>92437</v>
      </c>
      <c r="J2937" s="188">
        <v>197685</v>
      </c>
      <c r="N2937" s="43"/>
    </row>
    <row r="2938" spans="1:14">
      <c r="A2938" s="43" t="s">
        <v>154</v>
      </c>
      <c r="B2938" s="188">
        <v>56439</v>
      </c>
      <c r="C2938" s="188">
        <v>9185.4500000000007</v>
      </c>
      <c r="D2938" s="188">
        <v>13285.26</v>
      </c>
      <c r="E2938" s="188">
        <v>22916.9</v>
      </c>
      <c r="F2938" s="188">
        <v>39265.300000000003</v>
      </c>
      <c r="G2938" s="188">
        <v>67631</v>
      </c>
      <c r="H2938" s="188">
        <v>110990</v>
      </c>
      <c r="I2938" s="188">
        <v>149735</v>
      </c>
      <c r="J2938" s="188">
        <v>294930</v>
      </c>
      <c r="N2938" s="43"/>
    </row>
    <row r="2939" spans="1:14">
      <c r="A2939" s="43" t="s">
        <v>155</v>
      </c>
      <c r="B2939" s="188">
        <v>77473</v>
      </c>
      <c r="C2939" s="188">
        <v>14437.05</v>
      </c>
      <c r="D2939" s="188">
        <v>19719.59</v>
      </c>
      <c r="E2939" s="188">
        <v>31990.7</v>
      </c>
      <c r="F2939" s="188">
        <v>54773.9</v>
      </c>
      <c r="G2939" s="188">
        <v>92395</v>
      </c>
      <c r="H2939" s="188">
        <v>149684</v>
      </c>
      <c r="I2939" s="188">
        <v>204977</v>
      </c>
      <c r="J2939" s="188">
        <v>405912</v>
      </c>
      <c r="N2939" s="43"/>
    </row>
    <row r="2940" spans="1:14">
      <c r="A2940" s="43" t="s">
        <v>156</v>
      </c>
      <c r="B2940" s="188">
        <v>129131</v>
      </c>
      <c r="C2940" s="188">
        <v>19980.2</v>
      </c>
      <c r="D2940" s="188">
        <v>28873.78</v>
      </c>
      <c r="E2940" s="188">
        <v>49666.400000000001</v>
      </c>
      <c r="F2940" s="188">
        <v>86684.3</v>
      </c>
      <c r="G2940" s="188">
        <v>149426</v>
      </c>
      <c r="H2940" s="188">
        <v>247385</v>
      </c>
      <c r="I2940" s="188">
        <v>344528</v>
      </c>
      <c r="J2940" s="188">
        <v>810719</v>
      </c>
      <c r="N2940" s="43"/>
    </row>
    <row r="2941" spans="1:14">
      <c r="A2941" s="43" t="s">
        <v>157</v>
      </c>
      <c r="N2941" s="43"/>
    </row>
    <row r="2942" spans="1:14">
      <c r="A2942" s="43" t="s">
        <v>158</v>
      </c>
      <c r="B2942" s="188">
        <v>95100</v>
      </c>
      <c r="C2942" s="188">
        <v>14684.92</v>
      </c>
      <c r="D2942" s="188">
        <v>20304.34</v>
      </c>
      <c r="E2942" s="188">
        <v>34198.300000000003</v>
      </c>
      <c r="F2942" s="188">
        <v>60923.4</v>
      </c>
      <c r="G2942" s="188">
        <v>109538</v>
      </c>
      <c r="H2942" s="188">
        <v>188196</v>
      </c>
      <c r="I2942" s="188">
        <v>264946</v>
      </c>
      <c r="J2942" s="188">
        <v>591648</v>
      </c>
      <c r="N2942" s="43"/>
    </row>
    <row r="2943" spans="1:14">
      <c r="A2943" s="43" t="s">
        <v>159</v>
      </c>
      <c r="B2943" s="188">
        <v>47805</v>
      </c>
      <c r="C2943" s="188">
        <v>7564.46</v>
      </c>
      <c r="D2943" s="188">
        <v>10201.030000000001</v>
      </c>
      <c r="E2943" s="188">
        <v>17733.400000000001</v>
      </c>
      <c r="F2943" s="188">
        <v>31811.9</v>
      </c>
      <c r="G2943" s="188">
        <v>58845</v>
      </c>
      <c r="H2943" s="188">
        <v>103494</v>
      </c>
      <c r="I2943" s="188">
        <v>137132</v>
      </c>
      <c r="J2943" s="188">
        <v>254091</v>
      </c>
      <c r="N2943" s="43"/>
    </row>
    <row r="2944" spans="1:14">
      <c r="A2944" s="43" t="s">
        <v>160</v>
      </c>
      <c r="B2944" s="188">
        <v>46951</v>
      </c>
      <c r="C2944" s="188">
        <v>749.12</v>
      </c>
      <c r="D2944" s="188">
        <v>5492.25</v>
      </c>
      <c r="E2944" s="188">
        <v>14084.7</v>
      </c>
      <c r="F2944" s="188">
        <v>28989.4</v>
      </c>
      <c r="G2944" s="188">
        <v>58150</v>
      </c>
      <c r="H2944" s="188">
        <v>101206</v>
      </c>
      <c r="I2944" s="188">
        <v>145511</v>
      </c>
      <c r="J2944" s="188">
        <v>270874</v>
      </c>
      <c r="N2944" s="43"/>
    </row>
    <row r="2945" spans="1:14">
      <c r="A2945" s="43" t="s">
        <v>161</v>
      </c>
      <c r="B2945" s="188">
        <v>74398</v>
      </c>
      <c r="C2945" s="188">
        <v>4651.8</v>
      </c>
      <c r="D2945" s="188">
        <v>9118.4500000000007</v>
      </c>
      <c r="E2945" s="188">
        <v>19946.599999999999</v>
      </c>
      <c r="F2945" s="188">
        <v>42121.599999999999</v>
      </c>
      <c r="G2945" s="188">
        <v>88624</v>
      </c>
      <c r="H2945" s="188">
        <v>166440</v>
      </c>
      <c r="I2945" s="188">
        <v>226287</v>
      </c>
      <c r="J2945" s="188">
        <v>547340</v>
      </c>
      <c r="N2945" s="43"/>
    </row>
    <row r="2946" spans="1:14">
      <c r="A2946" s="43" t="s">
        <v>162</v>
      </c>
      <c r="N2946" s="43"/>
    </row>
    <row r="2947" spans="1:14">
      <c r="A2947" s="43" t="s">
        <v>14</v>
      </c>
      <c r="B2947" s="188">
        <v>91892</v>
      </c>
      <c r="C2947" s="188">
        <v>11785.01</v>
      </c>
      <c r="D2947" s="188">
        <v>18476.080000000002</v>
      </c>
      <c r="E2947" s="188">
        <v>33566.800000000003</v>
      </c>
      <c r="F2947" s="188">
        <v>60391.1</v>
      </c>
      <c r="G2947" s="188">
        <v>107332</v>
      </c>
      <c r="H2947" s="188">
        <v>182317</v>
      </c>
      <c r="I2947" s="188">
        <v>250982</v>
      </c>
      <c r="J2947" s="188">
        <v>555543</v>
      </c>
      <c r="N2947" s="43"/>
    </row>
    <row r="2948" spans="1:14">
      <c r="A2948" s="43" t="s">
        <v>163</v>
      </c>
      <c r="B2948" s="188">
        <v>74410</v>
      </c>
      <c r="C2948" s="188">
        <v>10447.780000000001</v>
      </c>
      <c r="D2948" s="188">
        <v>15256.69</v>
      </c>
      <c r="E2948" s="188">
        <v>25733.200000000001</v>
      </c>
      <c r="F2948" s="188">
        <v>45120.6</v>
      </c>
      <c r="G2948" s="188">
        <v>83331</v>
      </c>
      <c r="H2948" s="188">
        <v>149205</v>
      </c>
      <c r="I2948" s="188">
        <v>215045</v>
      </c>
      <c r="J2948" s="188">
        <v>472490</v>
      </c>
      <c r="N2948" s="43"/>
    </row>
    <row r="2949" spans="1:14">
      <c r="A2949" s="43" t="s">
        <v>16</v>
      </c>
      <c r="B2949" s="188">
        <v>65149</v>
      </c>
      <c r="C2949" s="188">
        <v>7783.27</v>
      </c>
      <c r="D2949" s="188">
        <v>10921.91</v>
      </c>
      <c r="E2949" s="188">
        <v>20364.3</v>
      </c>
      <c r="F2949" s="188">
        <v>37558.5</v>
      </c>
      <c r="G2949" s="188">
        <v>74184</v>
      </c>
      <c r="H2949" s="188">
        <v>141587</v>
      </c>
      <c r="I2949" s="188">
        <v>202113</v>
      </c>
      <c r="J2949" s="188">
        <v>394186</v>
      </c>
      <c r="N2949" s="43"/>
    </row>
    <row r="2950" spans="1:14">
      <c r="A2950" s="43" t="s">
        <v>164</v>
      </c>
      <c r="B2950" s="188">
        <v>62628</v>
      </c>
      <c r="C2950" s="188">
        <v>5554.56</v>
      </c>
      <c r="D2950" s="188">
        <v>9128.0300000000007</v>
      </c>
      <c r="E2950" s="188">
        <v>15008.9</v>
      </c>
      <c r="F2950" s="188">
        <v>32265.1</v>
      </c>
      <c r="G2950" s="188">
        <v>72890</v>
      </c>
      <c r="H2950" s="188">
        <v>137731</v>
      </c>
      <c r="I2950" s="188">
        <v>212373</v>
      </c>
      <c r="J2950" s="188">
        <v>462125</v>
      </c>
      <c r="N2950" s="43"/>
    </row>
    <row r="2951" spans="1:14">
      <c r="A2951" s="43" t="s">
        <v>165</v>
      </c>
      <c r="N2951" s="43"/>
    </row>
    <row r="2952" spans="1:14">
      <c r="A2952" s="43" t="s">
        <v>166</v>
      </c>
      <c r="B2952" s="188">
        <v>9854</v>
      </c>
      <c r="C2952" s="188">
        <v>-142.32</v>
      </c>
      <c r="D2952" s="188">
        <v>-103.97</v>
      </c>
      <c r="E2952" s="188">
        <v>417.4</v>
      </c>
      <c r="F2952" s="188">
        <v>7147.8</v>
      </c>
      <c r="G2952" s="188">
        <v>12208</v>
      </c>
      <c r="H2952" s="188">
        <v>23250</v>
      </c>
      <c r="I2952" s="188">
        <v>32226</v>
      </c>
      <c r="J2952" s="188">
        <v>72106</v>
      </c>
      <c r="N2952" s="43"/>
    </row>
    <row r="2953" spans="1:14">
      <c r="A2953" s="43" t="s">
        <v>125</v>
      </c>
      <c r="B2953" s="188">
        <v>23050</v>
      </c>
      <c r="C2953" s="188">
        <v>656.86</v>
      </c>
      <c r="D2953" s="188">
        <v>3246.14</v>
      </c>
      <c r="E2953" s="188">
        <v>9142.2999999999993</v>
      </c>
      <c r="F2953" s="188">
        <v>14087.4</v>
      </c>
      <c r="G2953" s="188">
        <v>24398</v>
      </c>
      <c r="H2953" s="188">
        <v>43212</v>
      </c>
      <c r="I2953" s="188">
        <v>64316</v>
      </c>
      <c r="J2953" s="188">
        <v>171562</v>
      </c>
      <c r="N2953" s="43"/>
    </row>
    <row r="2954" spans="1:14">
      <c r="A2954" s="43" t="s">
        <v>126</v>
      </c>
      <c r="B2954" s="188">
        <v>32069</v>
      </c>
      <c r="C2954" s="188">
        <v>4078.31</v>
      </c>
      <c r="D2954" s="188">
        <v>7475.74</v>
      </c>
      <c r="E2954" s="188">
        <v>11906.7</v>
      </c>
      <c r="F2954" s="188">
        <v>20057.900000000001</v>
      </c>
      <c r="G2954" s="188">
        <v>33752</v>
      </c>
      <c r="H2954" s="188">
        <v>59964</v>
      </c>
      <c r="I2954" s="188">
        <v>100279</v>
      </c>
      <c r="J2954" s="188">
        <v>181029</v>
      </c>
      <c r="N2954" s="43"/>
    </row>
    <row r="2955" spans="1:14">
      <c r="A2955" s="43" t="s">
        <v>127</v>
      </c>
      <c r="B2955" s="188">
        <v>43232</v>
      </c>
      <c r="C2955" s="188">
        <v>6756.47</v>
      </c>
      <c r="D2955" s="188">
        <v>9760.7999999999993</v>
      </c>
      <c r="E2955" s="188">
        <v>14916.2</v>
      </c>
      <c r="F2955" s="188">
        <v>24878.799999999999</v>
      </c>
      <c r="G2955" s="188">
        <v>45173</v>
      </c>
      <c r="H2955" s="188">
        <v>79625</v>
      </c>
      <c r="I2955" s="188">
        <v>114918</v>
      </c>
      <c r="J2955" s="188">
        <v>267437</v>
      </c>
      <c r="N2955" s="43"/>
    </row>
    <row r="2956" spans="1:14">
      <c r="A2956" s="43" t="s">
        <v>128</v>
      </c>
      <c r="B2956" s="188">
        <v>49131</v>
      </c>
      <c r="C2956" s="188">
        <v>9117.11</v>
      </c>
      <c r="D2956" s="188">
        <v>11647.64</v>
      </c>
      <c r="E2956" s="188">
        <v>18337.099999999999</v>
      </c>
      <c r="F2956" s="188">
        <v>31764.7</v>
      </c>
      <c r="G2956" s="188">
        <v>55285</v>
      </c>
      <c r="H2956" s="188">
        <v>97428</v>
      </c>
      <c r="I2956" s="188">
        <v>140001</v>
      </c>
      <c r="J2956" s="188">
        <v>295717</v>
      </c>
      <c r="N2956" s="43"/>
    </row>
    <row r="2957" spans="1:14">
      <c r="A2957" s="43" t="s">
        <v>129</v>
      </c>
      <c r="B2957" s="188">
        <v>58393</v>
      </c>
      <c r="C2957" s="188">
        <v>11057.31</v>
      </c>
      <c r="D2957" s="188">
        <v>14532.55</v>
      </c>
      <c r="E2957" s="188">
        <v>22565.7</v>
      </c>
      <c r="F2957" s="188">
        <v>37607.199999999997</v>
      </c>
      <c r="G2957" s="188">
        <v>68183</v>
      </c>
      <c r="H2957" s="188">
        <v>120458</v>
      </c>
      <c r="I2957" s="188">
        <v>173337</v>
      </c>
      <c r="J2957" s="188">
        <v>314988</v>
      </c>
      <c r="N2957" s="43"/>
    </row>
    <row r="2958" spans="1:14">
      <c r="A2958" s="43" t="s">
        <v>130</v>
      </c>
      <c r="B2958" s="188">
        <v>70789</v>
      </c>
      <c r="C2958" s="188">
        <v>13801.95</v>
      </c>
      <c r="D2958" s="188">
        <v>18105.07</v>
      </c>
      <c r="E2958" s="188">
        <v>26950.799999999999</v>
      </c>
      <c r="F2958" s="188">
        <v>45796.5</v>
      </c>
      <c r="G2958" s="188">
        <v>79489</v>
      </c>
      <c r="H2958" s="188">
        <v>138096</v>
      </c>
      <c r="I2958" s="188">
        <v>194664</v>
      </c>
      <c r="J2958" s="188">
        <v>386346</v>
      </c>
      <c r="N2958" s="43"/>
    </row>
    <row r="2959" spans="1:14">
      <c r="A2959" s="43" t="s">
        <v>131</v>
      </c>
      <c r="B2959" s="188">
        <v>105816</v>
      </c>
      <c r="C2959" s="188">
        <v>20341.77</v>
      </c>
      <c r="D2959" s="188">
        <v>26773.73</v>
      </c>
      <c r="E2959" s="188">
        <v>42091.7</v>
      </c>
      <c r="F2959" s="188">
        <v>71070.399999999994</v>
      </c>
      <c r="G2959" s="188">
        <v>121688</v>
      </c>
      <c r="H2959" s="188">
        <v>203210</v>
      </c>
      <c r="I2959" s="188">
        <v>284500</v>
      </c>
      <c r="J2959" s="188">
        <v>626053</v>
      </c>
      <c r="N2959" s="43"/>
    </row>
    <row r="2960" spans="1:14">
      <c r="A2960" s="43" t="s">
        <v>167</v>
      </c>
      <c r="N2960" s="43"/>
    </row>
    <row r="2961" spans="1:14">
      <c r="A2961" s="43" t="s">
        <v>166</v>
      </c>
      <c r="B2961" s="188">
        <v>27814</v>
      </c>
      <c r="C2961" s="188">
        <v>-113.14</v>
      </c>
      <c r="D2961" s="188">
        <v>-72.45</v>
      </c>
      <c r="E2961" s="188">
        <v>4361.2</v>
      </c>
      <c r="F2961" s="188">
        <v>12499.8</v>
      </c>
      <c r="G2961" s="188">
        <v>27740</v>
      </c>
      <c r="H2961" s="188">
        <v>59978</v>
      </c>
      <c r="I2961" s="188">
        <v>88320</v>
      </c>
      <c r="J2961" s="188">
        <v>200193</v>
      </c>
      <c r="N2961" s="43"/>
    </row>
    <row r="2962" spans="1:14">
      <c r="A2962" s="43" t="s">
        <v>125</v>
      </c>
      <c r="B2962" s="188">
        <v>35002</v>
      </c>
      <c r="C2962" s="188">
        <v>1949.26</v>
      </c>
      <c r="D2962" s="188">
        <v>5927.61</v>
      </c>
      <c r="E2962" s="188">
        <v>11077.4</v>
      </c>
      <c r="F2962" s="188">
        <v>20897.7</v>
      </c>
      <c r="G2962" s="188">
        <v>39005</v>
      </c>
      <c r="H2962" s="188">
        <v>80464</v>
      </c>
      <c r="I2962" s="188">
        <v>113256</v>
      </c>
      <c r="J2962" s="188">
        <v>213625</v>
      </c>
      <c r="N2962" s="43"/>
    </row>
    <row r="2963" spans="1:14">
      <c r="A2963" s="43" t="s">
        <v>126</v>
      </c>
      <c r="B2963" s="188">
        <v>45841</v>
      </c>
      <c r="C2963" s="188">
        <v>4490.03</v>
      </c>
      <c r="D2963" s="188">
        <v>8869.93</v>
      </c>
      <c r="E2963" s="188">
        <v>13774.4</v>
      </c>
      <c r="F2963" s="188">
        <v>25833.200000000001</v>
      </c>
      <c r="G2963" s="188">
        <v>49764</v>
      </c>
      <c r="H2963" s="188">
        <v>92742</v>
      </c>
      <c r="I2963" s="188">
        <v>139286</v>
      </c>
      <c r="J2963" s="188">
        <v>300755</v>
      </c>
      <c r="N2963" s="43"/>
    </row>
    <row r="2964" spans="1:14">
      <c r="A2964" s="43" t="s">
        <v>127</v>
      </c>
      <c r="B2964" s="188">
        <v>46513</v>
      </c>
      <c r="C2964" s="188">
        <v>6997.61</v>
      </c>
      <c r="D2964" s="188">
        <v>9884</v>
      </c>
      <c r="E2964" s="188">
        <v>15178.6</v>
      </c>
      <c r="F2964" s="188">
        <v>28217.599999999999</v>
      </c>
      <c r="G2964" s="188">
        <v>50339</v>
      </c>
      <c r="H2964" s="188">
        <v>96227</v>
      </c>
      <c r="I2964" s="188">
        <v>135667</v>
      </c>
      <c r="J2964" s="188">
        <v>294934</v>
      </c>
      <c r="N2964" s="43"/>
    </row>
    <row r="2965" spans="1:14">
      <c r="A2965" s="43" t="s">
        <v>128</v>
      </c>
      <c r="B2965" s="188">
        <v>49834</v>
      </c>
      <c r="C2965" s="188">
        <v>8517.77</v>
      </c>
      <c r="D2965" s="188">
        <v>11540.47</v>
      </c>
      <c r="E2965" s="188">
        <v>18182.599999999999</v>
      </c>
      <c r="F2965" s="188">
        <v>31167.5</v>
      </c>
      <c r="G2965" s="188">
        <v>57404</v>
      </c>
      <c r="H2965" s="188">
        <v>99668</v>
      </c>
      <c r="I2965" s="188">
        <v>143486</v>
      </c>
      <c r="J2965" s="188">
        <v>287762</v>
      </c>
      <c r="N2965" s="43"/>
    </row>
    <row r="2966" spans="1:14">
      <c r="A2966" s="43" t="s">
        <v>129</v>
      </c>
      <c r="B2966" s="188">
        <v>56037</v>
      </c>
      <c r="C2966" s="188">
        <v>9996.69</v>
      </c>
      <c r="D2966" s="188">
        <v>13381.83</v>
      </c>
      <c r="E2966" s="188">
        <v>21363.7</v>
      </c>
      <c r="F2966" s="188">
        <v>36135.300000000003</v>
      </c>
      <c r="G2966" s="188">
        <v>65935</v>
      </c>
      <c r="H2966" s="188">
        <v>116270</v>
      </c>
      <c r="I2966" s="188">
        <v>162827</v>
      </c>
      <c r="J2966" s="188">
        <v>302754</v>
      </c>
      <c r="N2966" s="43"/>
    </row>
    <row r="2967" spans="1:14">
      <c r="A2967" s="43" t="s">
        <v>130</v>
      </c>
      <c r="B2967" s="188">
        <v>62984</v>
      </c>
      <c r="C2967" s="188">
        <v>12449.64</v>
      </c>
      <c r="D2967" s="188">
        <v>16203.55</v>
      </c>
      <c r="E2967" s="188">
        <v>24627.8</v>
      </c>
      <c r="F2967" s="188">
        <v>41708.400000000001</v>
      </c>
      <c r="G2967" s="188">
        <v>71455</v>
      </c>
      <c r="H2967" s="188">
        <v>124525</v>
      </c>
      <c r="I2967" s="188">
        <v>178832</v>
      </c>
      <c r="J2967" s="188">
        <v>348008</v>
      </c>
      <c r="N2967" s="43"/>
    </row>
    <row r="2968" spans="1:14">
      <c r="A2968" s="43" t="s">
        <v>131</v>
      </c>
      <c r="B2968" s="188">
        <v>103302</v>
      </c>
      <c r="C2968" s="188">
        <v>19134.29</v>
      </c>
      <c r="D2968" s="188">
        <v>25237.94</v>
      </c>
      <c r="E2968" s="188">
        <v>40124.5</v>
      </c>
      <c r="F2968" s="188">
        <v>68770.2</v>
      </c>
      <c r="G2968" s="188">
        <v>118690</v>
      </c>
      <c r="H2968" s="188">
        <v>199559</v>
      </c>
      <c r="I2968" s="188">
        <v>279716</v>
      </c>
      <c r="J2968" s="188">
        <v>619127</v>
      </c>
      <c r="N2968" s="43"/>
    </row>
    <row r="2969" spans="1:14">
      <c r="A2969" s="43" t="s">
        <v>168</v>
      </c>
      <c r="N2969" s="43"/>
    </row>
    <row r="2970" spans="1:14">
      <c r="A2970" s="43" t="s">
        <v>169</v>
      </c>
      <c r="B2970" s="188">
        <v>13302</v>
      </c>
      <c r="C2970" s="188">
        <v>236.74</v>
      </c>
      <c r="D2970" s="188">
        <v>2881.24</v>
      </c>
      <c r="E2970" s="188">
        <v>9359.7000000000007</v>
      </c>
      <c r="F2970" s="188">
        <v>14181.3</v>
      </c>
      <c r="G2970" s="188">
        <v>18562</v>
      </c>
      <c r="H2970" s="188">
        <v>20895</v>
      </c>
      <c r="I2970" s="188">
        <v>21708</v>
      </c>
      <c r="J2970" s="188">
        <v>22393</v>
      </c>
      <c r="N2970" s="43"/>
    </row>
    <row r="2971" spans="1:14">
      <c r="A2971" s="43" t="s">
        <v>17</v>
      </c>
      <c r="B2971" s="188">
        <v>31008</v>
      </c>
      <c r="C2971" s="188">
        <v>23387.439999999999</v>
      </c>
      <c r="D2971" s="188">
        <v>24160.959999999999</v>
      </c>
      <c r="E2971" s="188">
        <v>26581.7</v>
      </c>
      <c r="F2971" s="188">
        <v>30909.5</v>
      </c>
      <c r="G2971" s="188">
        <v>35322</v>
      </c>
      <c r="H2971" s="188">
        <v>38050</v>
      </c>
      <c r="I2971" s="188">
        <v>39042</v>
      </c>
      <c r="J2971" s="188">
        <v>39868</v>
      </c>
      <c r="N2971" s="43"/>
    </row>
    <row r="2972" spans="1:14">
      <c r="A2972" s="43" t="s">
        <v>18</v>
      </c>
      <c r="B2972" s="188">
        <v>51282</v>
      </c>
      <c r="C2972" s="188">
        <v>41031.19</v>
      </c>
      <c r="D2972" s="188">
        <v>42198.3</v>
      </c>
      <c r="E2972" s="188">
        <v>45158.9</v>
      </c>
      <c r="F2972" s="188">
        <v>50652.800000000003</v>
      </c>
      <c r="G2972" s="188">
        <v>57237</v>
      </c>
      <c r="H2972" s="188">
        <v>61614</v>
      </c>
      <c r="I2972" s="188">
        <v>63127</v>
      </c>
      <c r="J2972" s="188">
        <v>64530</v>
      </c>
      <c r="N2972" s="43"/>
    </row>
    <row r="2973" spans="1:14">
      <c r="A2973" s="43" t="s">
        <v>19</v>
      </c>
      <c r="B2973" s="188">
        <v>84609</v>
      </c>
      <c r="C2973" s="188">
        <v>66371.679999999993</v>
      </c>
      <c r="D2973" s="188">
        <v>67922.42</v>
      </c>
      <c r="E2973" s="188">
        <v>73108.7</v>
      </c>
      <c r="F2973" s="188">
        <v>82893.7</v>
      </c>
      <c r="G2973" s="188">
        <v>95345</v>
      </c>
      <c r="H2973" s="188">
        <v>104080</v>
      </c>
      <c r="I2973" s="188">
        <v>107540</v>
      </c>
      <c r="J2973" s="188">
        <v>110239</v>
      </c>
      <c r="N2973" s="43"/>
    </row>
    <row r="2974" spans="1:14">
      <c r="A2974" s="43" t="s">
        <v>170</v>
      </c>
      <c r="B2974" s="188">
        <v>227150</v>
      </c>
      <c r="C2974" s="188">
        <v>114847.18</v>
      </c>
      <c r="D2974" s="188">
        <v>118810.12</v>
      </c>
      <c r="E2974" s="188">
        <v>132463</v>
      </c>
      <c r="F2974" s="188">
        <v>167585.5</v>
      </c>
      <c r="G2974" s="188">
        <v>233714</v>
      </c>
      <c r="H2974" s="188">
        <v>358197</v>
      </c>
      <c r="I2974" s="188">
        <v>521024</v>
      </c>
      <c r="J2974" s="188">
        <v>1085608</v>
      </c>
      <c r="N2974" s="43"/>
    </row>
    <row r="2975" spans="1:14">
      <c r="A2975" s="43" t="s">
        <v>171</v>
      </c>
      <c r="N2975" s="43"/>
    </row>
    <row r="2976" spans="1:14">
      <c r="A2976" s="43" t="s">
        <v>169</v>
      </c>
      <c r="B2976" s="188">
        <v>21090</v>
      </c>
      <c r="C2976" s="188">
        <v>260.27</v>
      </c>
      <c r="D2976" s="188">
        <v>3298.3</v>
      </c>
      <c r="E2976" s="188">
        <v>9773.1</v>
      </c>
      <c r="F2976" s="188">
        <v>16093</v>
      </c>
      <c r="G2976" s="188">
        <v>25723</v>
      </c>
      <c r="H2976" s="188">
        <v>41597</v>
      </c>
      <c r="I2976" s="188">
        <v>55574</v>
      </c>
      <c r="J2976" s="188">
        <v>99985</v>
      </c>
      <c r="N2976" s="43"/>
    </row>
    <row r="2977" spans="1:14">
      <c r="A2977" s="43" t="s">
        <v>17</v>
      </c>
      <c r="B2977" s="188">
        <v>41393</v>
      </c>
      <c r="C2977" s="188">
        <v>13930.4</v>
      </c>
      <c r="D2977" s="188">
        <v>16986.849999999999</v>
      </c>
      <c r="E2977" s="188">
        <v>22989.4</v>
      </c>
      <c r="F2977" s="188">
        <v>32705.3</v>
      </c>
      <c r="G2977" s="188">
        <v>49162</v>
      </c>
      <c r="H2977" s="188">
        <v>73179</v>
      </c>
      <c r="I2977" s="188">
        <v>93083</v>
      </c>
      <c r="J2977" s="188">
        <v>167720</v>
      </c>
      <c r="N2977" s="43"/>
    </row>
    <row r="2978" spans="1:14">
      <c r="A2978" s="43" t="s">
        <v>18</v>
      </c>
      <c r="B2978" s="188">
        <v>62390</v>
      </c>
      <c r="C2978" s="188">
        <v>21819.14</v>
      </c>
      <c r="D2978" s="188">
        <v>26366.55</v>
      </c>
      <c r="E2978" s="188">
        <v>35460.6</v>
      </c>
      <c r="F2978" s="188">
        <v>50251</v>
      </c>
      <c r="G2978" s="188">
        <v>74875</v>
      </c>
      <c r="H2978" s="188">
        <v>107207</v>
      </c>
      <c r="I2978" s="188">
        <v>134212</v>
      </c>
      <c r="J2978" s="188">
        <v>221141</v>
      </c>
      <c r="N2978" s="43"/>
    </row>
    <row r="2979" spans="1:14">
      <c r="A2979" s="43" t="s">
        <v>19</v>
      </c>
      <c r="B2979" s="188">
        <v>92421</v>
      </c>
      <c r="C2979" s="188">
        <v>31533.119999999999</v>
      </c>
      <c r="D2979" s="188">
        <v>38094.639999999999</v>
      </c>
      <c r="E2979" s="188">
        <v>52155.5</v>
      </c>
      <c r="F2979" s="188">
        <v>76177.5</v>
      </c>
      <c r="G2979" s="188">
        <v>110676</v>
      </c>
      <c r="H2979" s="188">
        <v>156379</v>
      </c>
      <c r="I2979" s="188">
        <v>197216</v>
      </c>
      <c r="J2979" s="188">
        <v>322803</v>
      </c>
      <c r="N2979" s="43"/>
    </row>
    <row r="2980" spans="1:14">
      <c r="A2980" s="43" t="s">
        <v>170</v>
      </c>
      <c r="B2980" s="188">
        <v>190051</v>
      </c>
      <c r="C2980" s="188">
        <v>48240.56</v>
      </c>
      <c r="D2980" s="188">
        <v>60157.38</v>
      </c>
      <c r="E2980" s="188">
        <v>88286</v>
      </c>
      <c r="F2980" s="188">
        <v>135966.5</v>
      </c>
      <c r="G2980" s="188">
        <v>211706</v>
      </c>
      <c r="H2980" s="188">
        <v>338636</v>
      </c>
      <c r="I2980" s="188">
        <v>479072</v>
      </c>
      <c r="J2980" s="188">
        <v>1056623</v>
      </c>
      <c r="N2980" s="43"/>
    </row>
    <row r="2981" spans="1:14">
      <c r="A2981" s="43" t="s">
        <v>527</v>
      </c>
      <c r="N2981" s="43"/>
    </row>
    <row r="2982" spans="1:14">
      <c r="A2982" s="43" t="s">
        <v>172</v>
      </c>
      <c r="B2982" s="188">
        <v>93856</v>
      </c>
      <c r="C2982" s="188">
        <v>16017.83</v>
      </c>
      <c r="D2982" s="188">
        <v>21327.7</v>
      </c>
      <c r="E2982" s="188">
        <v>34599.199999999997</v>
      </c>
      <c r="F2982" s="188">
        <v>60506.5</v>
      </c>
      <c r="G2982" s="188">
        <v>108052</v>
      </c>
      <c r="H2982" s="188">
        <v>185658</v>
      </c>
      <c r="I2982" s="188">
        <v>260146</v>
      </c>
      <c r="J2982" s="188">
        <v>578084</v>
      </c>
      <c r="N2982" s="43"/>
    </row>
    <row r="2983" spans="1:14">
      <c r="A2983" s="43" t="s">
        <v>22</v>
      </c>
      <c r="B2983" s="188">
        <v>36126</v>
      </c>
      <c r="C2983" s="188">
        <v>372.31</v>
      </c>
      <c r="D2983" s="188">
        <v>4680.12</v>
      </c>
      <c r="E2983" s="188">
        <v>11053.9</v>
      </c>
      <c r="F2983" s="188">
        <v>21606.6</v>
      </c>
      <c r="G2983" s="188">
        <v>43540</v>
      </c>
      <c r="H2983" s="188">
        <v>78244</v>
      </c>
      <c r="I2983" s="188">
        <v>113595</v>
      </c>
      <c r="J2983" s="188">
        <v>222428</v>
      </c>
      <c r="N2983" s="43"/>
    </row>
    <row r="2984" spans="1:14">
      <c r="A2984" s="43" t="s">
        <v>173</v>
      </c>
      <c r="N2984" s="43"/>
    </row>
    <row r="2985" spans="1:14">
      <c r="A2985" s="43" t="s">
        <v>174</v>
      </c>
      <c r="B2985" s="188">
        <v>12156</v>
      </c>
      <c r="C2985" s="188">
        <v>-87.03</v>
      </c>
      <c r="D2985" s="188">
        <v>553.65</v>
      </c>
      <c r="E2985" s="188">
        <v>5363.4</v>
      </c>
      <c r="F2985" s="188">
        <v>9733.4</v>
      </c>
      <c r="G2985" s="188">
        <v>13410</v>
      </c>
      <c r="H2985" s="188">
        <v>21662</v>
      </c>
      <c r="I2985" s="188">
        <v>30940</v>
      </c>
      <c r="J2985" s="188">
        <v>78042</v>
      </c>
      <c r="N2985" s="43"/>
    </row>
    <row r="2986" spans="1:14">
      <c r="A2986" s="43" t="s">
        <v>175</v>
      </c>
      <c r="B2986" s="188">
        <v>25439</v>
      </c>
      <c r="C2986" s="188">
        <v>9638.6</v>
      </c>
      <c r="D2986" s="188">
        <v>12482.87</v>
      </c>
      <c r="E2986" s="188">
        <v>16447.099999999999</v>
      </c>
      <c r="F2986" s="188">
        <v>21017.5</v>
      </c>
      <c r="G2986" s="188">
        <v>27240</v>
      </c>
      <c r="H2986" s="188">
        <v>38105</v>
      </c>
      <c r="I2986" s="188">
        <v>48659</v>
      </c>
      <c r="J2986" s="188">
        <v>105794</v>
      </c>
      <c r="N2986" s="43"/>
    </row>
    <row r="2987" spans="1:14">
      <c r="A2987" s="43" t="s">
        <v>176</v>
      </c>
      <c r="B2987" s="188">
        <v>48032</v>
      </c>
      <c r="C2987" s="188">
        <v>17648.22</v>
      </c>
      <c r="D2987" s="188">
        <v>23670.21</v>
      </c>
      <c r="E2987" s="188">
        <v>30810.400000000001</v>
      </c>
      <c r="F2987" s="188">
        <v>40110.800000000003</v>
      </c>
      <c r="G2987" s="188">
        <v>51816</v>
      </c>
      <c r="H2987" s="188">
        <v>72060</v>
      </c>
      <c r="I2987" s="188">
        <v>94493</v>
      </c>
      <c r="J2987" s="188">
        <v>194324</v>
      </c>
      <c r="N2987" s="43"/>
    </row>
    <row r="2988" spans="1:14">
      <c r="A2988" s="43" t="s">
        <v>177</v>
      </c>
      <c r="B2988" s="188">
        <v>129629</v>
      </c>
      <c r="C2988" s="188">
        <v>27175.43</v>
      </c>
      <c r="D2988" s="188">
        <v>42525.96</v>
      </c>
      <c r="E2988" s="188">
        <v>62986.5</v>
      </c>
      <c r="F2988" s="188">
        <v>92614.9</v>
      </c>
      <c r="G2988" s="188">
        <v>145735</v>
      </c>
      <c r="H2988" s="188">
        <v>230633</v>
      </c>
      <c r="I2988" s="188">
        <v>320241</v>
      </c>
      <c r="J2988" s="188">
        <v>718655</v>
      </c>
      <c r="N2988" s="43"/>
    </row>
    <row r="2989" spans="1:14">
      <c r="A2989" s="43" t="s">
        <v>580</v>
      </c>
      <c r="N2989" s="43"/>
    </row>
    <row r="2990" spans="1:14">
      <c r="A2990" s="43" t="s">
        <v>178</v>
      </c>
      <c r="B2990" s="188">
        <v>32828</v>
      </c>
      <c r="C2990" s="188">
        <v>1451.47</v>
      </c>
      <c r="D2990" s="188">
        <v>6748.54</v>
      </c>
      <c r="E2990" s="188">
        <v>12887.2</v>
      </c>
      <c r="F2990" s="188">
        <v>22712.6</v>
      </c>
      <c r="G2990" s="188">
        <v>38433</v>
      </c>
      <c r="H2990" s="188">
        <v>65119</v>
      </c>
      <c r="I2990" s="188">
        <v>91942</v>
      </c>
      <c r="J2990" s="188">
        <v>189358</v>
      </c>
      <c r="N2990" s="43"/>
    </row>
    <row r="2991" spans="1:14">
      <c r="A2991" s="43" t="s">
        <v>179</v>
      </c>
      <c r="B2991" s="188">
        <v>39768</v>
      </c>
      <c r="C2991" s="188">
        <v>8391.11</v>
      </c>
      <c r="D2991" s="188">
        <v>11064.72</v>
      </c>
      <c r="E2991" s="188">
        <v>17461.5</v>
      </c>
      <c r="F2991" s="188">
        <v>27061.3</v>
      </c>
      <c r="G2991" s="188">
        <v>44587</v>
      </c>
      <c r="H2991" s="188">
        <v>71289</v>
      </c>
      <c r="I2991" s="188">
        <v>94415</v>
      </c>
      <c r="J2991" s="188">
        <v>215963</v>
      </c>
      <c r="N2991" s="43"/>
    </row>
    <row r="2992" spans="1:14">
      <c r="A2992" s="43" t="s">
        <v>180</v>
      </c>
      <c r="B2992" s="188">
        <v>49399</v>
      </c>
      <c r="C2992" s="188">
        <v>11230.77</v>
      </c>
      <c r="D2992" s="188">
        <v>15166.77</v>
      </c>
      <c r="E2992" s="188">
        <v>22188.1</v>
      </c>
      <c r="F2992" s="188">
        <v>34836.400000000001</v>
      </c>
      <c r="G2992" s="188">
        <v>56234</v>
      </c>
      <c r="H2992" s="188">
        <v>89173</v>
      </c>
      <c r="I2992" s="188">
        <v>119190</v>
      </c>
      <c r="J2992" s="188">
        <v>243594</v>
      </c>
      <c r="N2992" s="43"/>
    </row>
    <row r="2993" spans="1:14">
      <c r="A2993" s="43" t="s">
        <v>181</v>
      </c>
      <c r="B2993" s="188">
        <v>113343</v>
      </c>
      <c r="C2993" s="188">
        <v>25294.52</v>
      </c>
      <c r="D2993" s="188">
        <v>32381.11</v>
      </c>
      <c r="E2993" s="188">
        <v>47824.3</v>
      </c>
      <c r="F2993" s="188">
        <v>77567.199999999997</v>
      </c>
      <c r="G2993" s="188">
        <v>129088</v>
      </c>
      <c r="H2993" s="188">
        <v>211051</v>
      </c>
      <c r="I2993" s="188">
        <v>293510</v>
      </c>
      <c r="J2993" s="188">
        <v>653793</v>
      </c>
      <c r="N2993" s="43"/>
    </row>
    <row r="2994" spans="1:14">
      <c r="A2994" s="43" t="s">
        <v>529</v>
      </c>
      <c r="N2994" s="43"/>
    </row>
    <row r="2995" spans="1:14">
      <c r="A2995" s="43" t="s">
        <v>178</v>
      </c>
      <c r="B2995" s="188">
        <v>18270</v>
      </c>
      <c r="C2995" s="188">
        <v>-112.66</v>
      </c>
      <c r="D2995" s="188">
        <v>-69.459999999999994</v>
      </c>
      <c r="E2995" s="188">
        <v>8242</v>
      </c>
      <c r="F2995" s="188">
        <v>12821.1</v>
      </c>
      <c r="G2995" s="188">
        <v>22790</v>
      </c>
      <c r="H2995" s="188">
        <v>40512</v>
      </c>
      <c r="I2995" s="188">
        <v>54832</v>
      </c>
      <c r="J2995" s="188">
        <v>92205</v>
      </c>
      <c r="N2995" s="43"/>
    </row>
    <row r="2996" spans="1:14">
      <c r="A2996" s="43" t="s">
        <v>179</v>
      </c>
      <c r="B2996" s="188">
        <v>32135</v>
      </c>
      <c r="C2996" s="188">
        <v>7182.53</v>
      </c>
      <c r="D2996" s="188">
        <v>9796.6</v>
      </c>
      <c r="E2996" s="188">
        <v>15559</v>
      </c>
      <c r="F2996" s="188">
        <v>24934.9</v>
      </c>
      <c r="G2996" s="188">
        <v>40212</v>
      </c>
      <c r="H2996" s="188">
        <v>62490</v>
      </c>
      <c r="I2996" s="188">
        <v>82759</v>
      </c>
      <c r="J2996" s="188">
        <v>127748</v>
      </c>
      <c r="N2996" s="43"/>
    </row>
    <row r="2997" spans="1:14">
      <c r="A2997" s="43" t="s">
        <v>180</v>
      </c>
      <c r="B2997" s="188">
        <v>42834</v>
      </c>
      <c r="C2997" s="188">
        <v>8707.84</v>
      </c>
      <c r="D2997" s="188">
        <v>13213.16</v>
      </c>
      <c r="E2997" s="188">
        <v>21021.5</v>
      </c>
      <c r="F2997" s="188">
        <v>34537.800000000003</v>
      </c>
      <c r="G2997" s="188">
        <v>54770</v>
      </c>
      <c r="H2997" s="188">
        <v>83331</v>
      </c>
      <c r="I2997" s="188">
        <v>106235</v>
      </c>
      <c r="J2997" s="188">
        <v>164332</v>
      </c>
      <c r="N2997" s="43"/>
    </row>
    <row r="2998" spans="1:14">
      <c r="A2998" s="43" t="s">
        <v>181</v>
      </c>
      <c r="B2998" s="188">
        <v>108652</v>
      </c>
      <c r="C2998" s="188">
        <v>18719.41</v>
      </c>
      <c r="D2998" s="188">
        <v>25512.05</v>
      </c>
      <c r="E2998" s="188">
        <v>42300.3</v>
      </c>
      <c r="F2998" s="188">
        <v>72977</v>
      </c>
      <c r="G2998" s="188">
        <v>125244</v>
      </c>
      <c r="H2998" s="188">
        <v>208498</v>
      </c>
      <c r="I2998" s="188">
        <v>291210</v>
      </c>
      <c r="J2998" s="188">
        <v>651155</v>
      </c>
      <c r="N2998" s="43"/>
    </row>
    <row r="2999" spans="1:14">
      <c r="A2999" s="43" t="s">
        <v>530</v>
      </c>
      <c r="N2999" s="43"/>
    </row>
    <row r="3000" spans="1:14">
      <c r="A3000" s="43" t="s">
        <v>178</v>
      </c>
      <c r="B3000" s="188">
        <v>15529</v>
      </c>
      <c r="C3000" s="188">
        <v>-118.98</v>
      </c>
      <c r="D3000" s="188">
        <v>-81.11</v>
      </c>
      <c r="E3000" s="188">
        <v>6835.1</v>
      </c>
      <c r="F3000" s="188">
        <v>11576.9</v>
      </c>
      <c r="G3000" s="188">
        <v>20100</v>
      </c>
      <c r="H3000" s="188">
        <v>32875</v>
      </c>
      <c r="I3000" s="188">
        <v>43786</v>
      </c>
      <c r="J3000" s="188">
        <v>76886</v>
      </c>
      <c r="N3000" s="43"/>
    </row>
    <row r="3001" spans="1:14">
      <c r="A3001" s="43" t="s">
        <v>179</v>
      </c>
      <c r="B3001" s="188">
        <v>21340</v>
      </c>
      <c r="C3001" s="188">
        <v>4490.03</v>
      </c>
      <c r="D3001" s="188">
        <v>8711.91</v>
      </c>
      <c r="E3001" s="188">
        <v>11401.2</v>
      </c>
      <c r="F3001" s="188">
        <v>17956.099999999999</v>
      </c>
      <c r="G3001" s="188">
        <v>26804</v>
      </c>
      <c r="H3001" s="188">
        <v>38359</v>
      </c>
      <c r="I3001" s="188">
        <v>48029</v>
      </c>
      <c r="J3001" s="188">
        <v>82898</v>
      </c>
      <c r="N3001" s="43"/>
    </row>
    <row r="3002" spans="1:14">
      <c r="A3002" s="43" t="s">
        <v>180</v>
      </c>
      <c r="B3002" s="188">
        <v>26600</v>
      </c>
      <c r="C3002" s="188">
        <v>3492.35</v>
      </c>
      <c r="D3002" s="188">
        <v>8449.81</v>
      </c>
      <c r="E3002" s="188">
        <v>14564.3</v>
      </c>
      <c r="F3002" s="188">
        <v>21978</v>
      </c>
      <c r="G3002" s="188">
        <v>33282</v>
      </c>
      <c r="H3002" s="188">
        <v>49205</v>
      </c>
      <c r="I3002" s="188">
        <v>62431</v>
      </c>
      <c r="J3002" s="188">
        <v>104659</v>
      </c>
      <c r="N3002" s="43"/>
    </row>
    <row r="3003" spans="1:14">
      <c r="A3003" s="43" t="s">
        <v>181</v>
      </c>
      <c r="B3003" s="188">
        <v>97421</v>
      </c>
      <c r="C3003" s="188">
        <v>17976.84</v>
      </c>
      <c r="D3003" s="188">
        <v>24116.21</v>
      </c>
      <c r="E3003" s="188">
        <v>38104.9</v>
      </c>
      <c r="F3003" s="188">
        <v>64699.9</v>
      </c>
      <c r="G3003" s="188">
        <v>111809</v>
      </c>
      <c r="H3003" s="188">
        <v>188841</v>
      </c>
      <c r="I3003" s="188">
        <v>262928</v>
      </c>
      <c r="J3003" s="188">
        <v>583621</v>
      </c>
      <c r="N3003" s="43"/>
    </row>
    <row r="3004" spans="1:14">
      <c r="A3004" s="43" t="s">
        <v>621</v>
      </c>
      <c r="B3004" s="188" t="s">
        <v>143</v>
      </c>
      <c r="C3004" s="188" t="s">
        <v>144</v>
      </c>
      <c r="D3004" s="188" t="s">
        <v>144</v>
      </c>
      <c r="E3004" s="188" t="s">
        <v>144</v>
      </c>
      <c r="F3004" s="188" t="s">
        <v>144</v>
      </c>
      <c r="G3004" s="188" t="s">
        <v>144</v>
      </c>
      <c r="H3004" s="188" t="s">
        <v>144</v>
      </c>
      <c r="I3004" s="188" t="s">
        <v>685</v>
      </c>
      <c r="J3004" s="188" t="s">
        <v>685</v>
      </c>
      <c r="K3004" s="188" t="s">
        <v>225</v>
      </c>
      <c r="N3004" s="43"/>
    </row>
    <row r="3005" spans="1:14">
      <c r="A3005" s="43" t="s">
        <v>618</v>
      </c>
      <c r="B3005" s="188" t="s">
        <v>619</v>
      </c>
      <c r="K3005" s="188" t="s">
        <v>689</v>
      </c>
      <c r="N3005" s="43"/>
    </row>
    <row r="3006" spans="1:14">
      <c r="A3006" s="43" t="s">
        <v>142</v>
      </c>
      <c r="N3006" s="43"/>
    </row>
    <row r="3008" spans="1:14">
      <c r="A3008" s="43" t="s">
        <v>218</v>
      </c>
      <c r="N3008" s="43"/>
    </row>
    <row r="3009" spans="1:14">
      <c r="A3009" s="43" t="s">
        <v>621</v>
      </c>
      <c r="B3009" s="188" t="s">
        <v>143</v>
      </c>
      <c r="C3009" s="188" t="s">
        <v>144</v>
      </c>
      <c r="D3009" s="188" t="s">
        <v>144</v>
      </c>
      <c r="E3009" s="188" t="s">
        <v>144</v>
      </c>
      <c r="F3009" s="188" t="s">
        <v>144</v>
      </c>
      <c r="G3009" s="188" t="s">
        <v>144</v>
      </c>
      <c r="H3009" s="188" t="s">
        <v>144</v>
      </c>
      <c r="I3009" s="188" t="s">
        <v>685</v>
      </c>
      <c r="J3009" s="188" t="s">
        <v>685</v>
      </c>
      <c r="K3009" s="188" t="s">
        <v>225</v>
      </c>
      <c r="N3009" s="43"/>
    </row>
    <row r="3010" spans="1:14">
      <c r="A3010" s="43" t="s">
        <v>285</v>
      </c>
      <c r="E3010" s="188" t="s">
        <v>578</v>
      </c>
      <c r="F3010" s="188" t="s">
        <v>579</v>
      </c>
      <c r="G3010" s="188" t="s">
        <v>215</v>
      </c>
      <c r="N3010" s="43"/>
    </row>
    <row r="3011" spans="1:14">
      <c r="B3011" s="188" t="s">
        <v>143</v>
      </c>
      <c r="C3011" s="188" t="s">
        <v>144</v>
      </c>
      <c r="D3011" s="188" t="s">
        <v>144</v>
      </c>
      <c r="E3011" s="188" t="s">
        <v>144</v>
      </c>
      <c r="F3011" s="188" t="s">
        <v>144</v>
      </c>
      <c r="G3011" s="188" t="s">
        <v>144</v>
      </c>
      <c r="H3011" s="188" t="s">
        <v>144</v>
      </c>
      <c r="I3011" s="188" t="s">
        <v>685</v>
      </c>
      <c r="J3011" s="188" t="s">
        <v>685</v>
      </c>
    </row>
    <row r="3012" spans="1:14">
      <c r="B3012" s="188" t="s">
        <v>33</v>
      </c>
      <c r="C3012" s="188" t="s">
        <v>134</v>
      </c>
      <c r="D3012" s="188" t="s">
        <v>135</v>
      </c>
      <c r="E3012" s="188" t="s">
        <v>136</v>
      </c>
      <c r="F3012" s="188" t="s">
        <v>137</v>
      </c>
      <c r="G3012" s="188" t="s">
        <v>138</v>
      </c>
      <c r="H3012" s="188" t="s">
        <v>139</v>
      </c>
      <c r="I3012" s="188" t="s">
        <v>140</v>
      </c>
      <c r="J3012" s="188" t="s">
        <v>141</v>
      </c>
    </row>
    <row r="3013" spans="1:14">
      <c r="A3013" s="43" t="s">
        <v>622</v>
      </c>
      <c r="B3013" s="188" t="s">
        <v>143</v>
      </c>
      <c r="C3013" s="188" t="s">
        <v>148</v>
      </c>
      <c r="D3013" s="188" t="s">
        <v>148</v>
      </c>
      <c r="E3013" s="188" t="s">
        <v>148</v>
      </c>
      <c r="F3013" s="188" t="s">
        <v>148</v>
      </c>
      <c r="G3013" s="188" t="s">
        <v>148</v>
      </c>
      <c r="H3013" s="188" t="s">
        <v>148</v>
      </c>
      <c r="I3013" s="188" t="s">
        <v>686</v>
      </c>
      <c r="J3013" s="188" t="s">
        <v>686</v>
      </c>
      <c r="N3013" s="43"/>
    </row>
    <row r="3014" spans="1:14">
      <c r="A3014" s="43" t="s">
        <v>0</v>
      </c>
      <c r="B3014" s="188">
        <v>86829</v>
      </c>
      <c r="C3014" s="188">
        <v>9358.25</v>
      </c>
      <c r="D3014" s="188">
        <v>14699.36</v>
      </c>
      <c r="E3014" s="188">
        <v>27415.1</v>
      </c>
      <c r="F3014" s="188">
        <v>51958.7</v>
      </c>
      <c r="G3014" s="188">
        <v>100214</v>
      </c>
      <c r="H3014" s="188">
        <v>178659</v>
      </c>
      <c r="I3014" s="188">
        <v>259689</v>
      </c>
      <c r="J3014" s="188">
        <v>572228</v>
      </c>
      <c r="N3014" s="43"/>
    </row>
    <row r="3015" spans="1:14">
      <c r="A3015" s="43" t="s">
        <v>151</v>
      </c>
      <c r="N3015" s="43"/>
    </row>
    <row r="3016" spans="1:14">
      <c r="A3016" s="43" t="s">
        <v>2</v>
      </c>
      <c r="B3016" s="188">
        <v>92213</v>
      </c>
      <c r="C3016" s="188">
        <v>9550.4500000000007</v>
      </c>
      <c r="D3016" s="188">
        <v>15070.13</v>
      </c>
      <c r="E3016" s="188">
        <v>29495.8</v>
      </c>
      <c r="F3016" s="188">
        <v>58850.3</v>
      </c>
      <c r="G3016" s="188">
        <v>110781</v>
      </c>
      <c r="H3016" s="188">
        <v>189720</v>
      </c>
      <c r="I3016" s="188">
        <v>265854</v>
      </c>
      <c r="J3016" s="188">
        <v>552008</v>
      </c>
      <c r="N3016" s="43"/>
    </row>
    <row r="3017" spans="1:14">
      <c r="A3017" s="43" t="s">
        <v>3</v>
      </c>
      <c r="B3017" s="188">
        <v>91452</v>
      </c>
      <c r="C3017" s="188">
        <v>9866.74</v>
      </c>
      <c r="D3017" s="188">
        <v>15189.1</v>
      </c>
      <c r="E3017" s="188">
        <v>28077.9</v>
      </c>
      <c r="F3017" s="188">
        <v>53907.6</v>
      </c>
      <c r="G3017" s="188">
        <v>105304</v>
      </c>
      <c r="H3017" s="188">
        <v>191212</v>
      </c>
      <c r="I3017" s="188">
        <v>280931</v>
      </c>
      <c r="J3017" s="188">
        <v>594212</v>
      </c>
      <c r="N3017" s="43"/>
    </row>
    <row r="3018" spans="1:14">
      <c r="A3018" s="43" t="s">
        <v>4</v>
      </c>
      <c r="B3018" s="188">
        <v>82264</v>
      </c>
      <c r="C3018" s="188">
        <v>9540.19</v>
      </c>
      <c r="D3018" s="188">
        <v>15593.44</v>
      </c>
      <c r="E3018" s="188">
        <v>28040.9</v>
      </c>
      <c r="F3018" s="188">
        <v>51040.800000000003</v>
      </c>
      <c r="G3018" s="188">
        <v>96605</v>
      </c>
      <c r="H3018" s="188">
        <v>174237</v>
      </c>
      <c r="I3018" s="188">
        <v>246701</v>
      </c>
      <c r="J3018" s="188">
        <v>521069</v>
      </c>
      <c r="N3018" s="43"/>
    </row>
    <row r="3019" spans="1:14">
      <c r="A3019" s="43" t="s">
        <v>5</v>
      </c>
      <c r="B3019" s="188">
        <v>74191</v>
      </c>
      <c r="C3019" s="188">
        <v>8801.43</v>
      </c>
      <c r="D3019" s="188">
        <v>13425.83</v>
      </c>
      <c r="E3019" s="188">
        <v>24844.5</v>
      </c>
      <c r="F3019" s="188">
        <v>45267.9</v>
      </c>
      <c r="G3019" s="188">
        <v>84545</v>
      </c>
      <c r="H3019" s="188">
        <v>149818</v>
      </c>
      <c r="I3019" s="188">
        <v>213099</v>
      </c>
      <c r="J3019" s="188">
        <v>540485</v>
      </c>
      <c r="N3019" s="43"/>
    </row>
    <row r="3020" spans="1:14">
      <c r="A3020" s="43" t="s">
        <v>6</v>
      </c>
      <c r="B3020" s="188">
        <v>87036</v>
      </c>
      <c r="C3020" s="188">
        <v>9340.93</v>
      </c>
      <c r="D3020" s="188">
        <v>13735.94</v>
      </c>
      <c r="E3020" s="188">
        <v>25439.599999999999</v>
      </c>
      <c r="F3020" s="188">
        <v>46019.9</v>
      </c>
      <c r="G3020" s="188">
        <v>88947</v>
      </c>
      <c r="H3020" s="188">
        <v>168975</v>
      </c>
      <c r="I3020" s="188">
        <v>262700</v>
      </c>
      <c r="J3020" s="188">
        <v>746319</v>
      </c>
      <c r="N3020" s="43"/>
    </row>
    <row r="3021" spans="1:14">
      <c r="A3021" s="43" t="s">
        <v>8</v>
      </c>
      <c r="N3021" s="43"/>
    </row>
    <row r="3022" spans="1:14">
      <c r="A3022" s="43" t="s">
        <v>9</v>
      </c>
      <c r="B3022" s="188">
        <v>80959</v>
      </c>
      <c r="C3022" s="188">
        <v>9076.0400000000009</v>
      </c>
      <c r="D3022" s="188">
        <v>14052.84</v>
      </c>
      <c r="E3022" s="188">
        <v>26146.400000000001</v>
      </c>
      <c r="F3022" s="188">
        <v>48840.2</v>
      </c>
      <c r="G3022" s="188">
        <v>93461</v>
      </c>
      <c r="H3022" s="188">
        <v>168204</v>
      </c>
      <c r="I3022" s="188">
        <v>242344</v>
      </c>
      <c r="J3022" s="188">
        <v>546229</v>
      </c>
      <c r="N3022" s="43"/>
    </row>
    <row r="3023" spans="1:14">
      <c r="A3023" s="43" t="s">
        <v>8</v>
      </c>
      <c r="B3023" s="188">
        <v>93519</v>
      </c>
      <c r="C3023" s="188">
        <v>9953.8700000000008</v>
      </c>
      <c r="D3023" s="188">
        <v>15509.16</v>
      </c>
      <c r="E3023" s="188">
        <v>29005.7</v>
      </c>
      <c r="F3023" s="188">
        <v>55913.5</v>
      </c>
      <c r="G3023" s="188">
        <v>107417</v>
      </c>
      <c r="H3023" s="188">
        <v>190303</v>
      </c>
      <c r="I3023" s="188">
        <v>276468</v>
      </c>
      <c r="J3023" s="188">
        <v>597316</v>
      </c>
      <c r="N3023" s="43"/>
    </row>
    <row r="3024" spans="1:14">
      <c r="A3024" s="43" t="s">
        <v>152</v>
      </c>
      <c r="N3024" s="43"/>
    </row>
    <row r="3025" spans="1:14">
      <c r="A3025" s="43" t="s">
        <v>153</v>
      </c>
      <c r="B3025" s="188">
        <v>33437</v>
      </c>
      <c r="C3025" s="188">
        <v>368.17</v>
      </c>
      <c r="D3025" s="188">
        <v>3958.66</v>
      </c>
      <c r="E3025" s="188">
        <v>10825.2</v>
      </c>
      <c r="F3025" s="188">
        <v>21279.200000000001</v>
      </c>
      <c r="G3025" s="188">
        <v>38272</v>
      </c>
      <c r="H3025" s="188">
        <v>70511</v>
      </c>
      <c r="I3025" s="188">
        <v>98591</v>
      </c>
      <c r="J3025" s="188">
        <v>195562</v>
      </c>
      <c r="N3025" s="43"/>
    </row>
    <row r="3026" spans="1:14">
      <c r="A3026" s="43" t="s">
        <v>154</v>
      </c>
      <c r="B3026" s="188">
        <v>64032</v>
      </c>
      <c r="C3026" s="188">
        <v>9408.09</v>
      </c>
      <c r="D3026" s="188">
        <v>13743.76</v>
      </c>
      <c r="E3026" s="188">
        <v>23488.9</v>
      </c>
      <c r="F3026" s="188">
        <v>40111.699999999997</v>
      </c>
      <c r="G3026" s="188">
        <v>72738</v>
      </c>
      <c r="H3026" s="188">
        <v>127183</v>
      </c>
      <c r="I3026" s="188">
        <v>176685</v>
      </c>
      <c r="J3026" s="188">
        <v>383052</v>
      </c>
      <c r="N3026" s="43"/>
    </row>
    <row r="3027" spans="1:14">
      <c r="A3027" s="43" t="s">
        <v>155</v>
      </c>
      <c r="B3027" s="188">
        <v>78610</v>
      </c>
      <c r="C3027" s="188">
        <v>14375.51</v>
      </c>
      <c r="D3027" s="188">
        <v>19834.7</v>
      </c>
      <c r="E3027" s="188">
        <v>32091.4</v>
      </c>
      <c r="F3027" s="188">
        <v>54225.5</v>
      </c>
      <c r="G3027" s="188">
        <v>94126</v>
      </c>
      <c r="H3027" s="188">
        <v>160035</v>
      </c>
      <c r="I3027" s="188">
        <v>218467</v>
      </c>
      <c r="J3027" s="188">
        <v>402272</v>
      </c>
      <c r="N3027" s="43"/>
    </row>
    <row r="3028" spans="1:14">
      <c r="A3028" s="43" t="s">
        <v>156</v>
      </c>
      <c r="B3028" s="188">
        <v>131812</v>
      </c>
      <c r="C3028" s="188">
        <v>19915.189999999999</v>
      </c>
      <c r="D3028" s="188">
        <v>28279.7</v>
      </c>
      <c r="E3028" s="188">
        <v>48036.800000000003</v>
      </c>
      <c r="F3028" s="188">
        <v>84978.5</v>
      </c>
      <c r="G3028" s="188">
        <v>150098</v>
      </c>
      <c r="H3028" s="188">
        <v>259307</v>
      </c>
      <c r="I3028" s="188">
        <v>367034</v>
      </c>
      <c r="J3028" s="188">
        <v>833915</v>
      </c>
      <c r="N3028" s="43"/>
    </row>
    <row r="3029" spans="1:14">
      <c r="A3029" s="43" t="s">
        <v>157</v>
      </c>
      <c r="N3029" s="43"/>
    </row>
    <row r="3030" spans="1:14">
      <c r="A3030" s="43" t="s">
        <v>158</v>
      </c>
      <c r="B3030" s="188">
        <v>102871</v>
      </c>
      <c r="C3030" s="188">
        <v>15253.43</v>
      </c>
      <c r="D3030" s="188">
        <v>21071.439999999999</v>
      </c>
      <c r="E3030" s="188">
        <v>34893.599999999999</v>
      </c>
      <c r="F3030" s="188">
        <v>63507.9</v>
      </c>
      <c r="G3030" s="188">
        <v>117254</v>
      </c>
      <c r="H3030" s="188">
        <v>204572</v>
      </c>
      <c r="I3030" s="188">
        <v>299314</v>
      </c>
      <c r="J3030" s="188">
        <v>644379</v>
      </c>
      <c r="N3030" s="43"/>
    </row>
    <row r="3031" spans="1:14">
      <c r="A3031" s="43" t="s">
        <v>159</v>
      </c>
      <c r="B3031" s="188">
        <v>53606</v>
      </c>
      <c r="C3031" s="188">
        <v>8429.5499999999993</v>
      </c>
      <c r="D3031" s="188">
        <v>10703.57</v>
      </c>
      <c r="E3031" s="188">
        <v>19053.8</v>
      </c>
      <c r="F3031" s="188">
        <v>33869.4</v>
      </c>
      <c r="G3031" s="188">
        <v>62132</v>
      </c>
      <c r="H3031" s="188">
        <v>110874</v>
      </c>
      <c r="I3031" s="188">
        <v>159393</v>
      </c>
      <c r="J3031" s="188">
        <v>326559</v>
      </c>
      <c r="N3031" s="43"/>
    </row>
    <row r="3032" spans="1:14">
      <c r="A3032" s="43" t="s">
        <v>160</v>
      </c>
      <c r="B3032" s="188">
        <v>55024</v>
      </c>
      <c r="C3032" s="188">
        <v>741.2</v>
      </c>
      <c r="D3032" s="188">
        <v>6060.99</v>
      </c>
      <c r="E3032" s="188">
        <v>16421</v>
      </c>
      <c r="F3032" s="188">
        <v>33495.599999999999</v>
      </c>
      <c r="G3032" s="188">
        <v>68010</v>
      </c>
      <c r="H3032" s="188">
        <v>122373</v>
      </c>
      <c r="I3032" s="188">
        <v>169582</v>
      </c>
      <c r="J3032" s="188">
        <v>330470</v>
      </c>
      <c r="N3032" s="43"/>
    </row>
    <row r="3033" spans="1:14">
      <c r="A3033" s="43" t="s">
        <v>161</v>
      </c>
      <c r="B3033" s="188">
        <v>80164</v>
      </c>
      <c r="C3033" s="188">
        <v>5828.55</v>
      </c>
      <c r="D3033" s="188">
        <v>10102.43</v>
      </c>
      <c r="E3033" s="188">
        <v>22434.400000000001</v>
      </c>
      <c r="F3033" s="188">
        <v>46846.400000000001</v>
      </c>
      <c r="G3033" s="188">
        <v>94680</v>
      </c>
      <c r="H3033" s="188">
        <v>172134</v>
      </c>
      <c r="I3033" s="188">
        <v>259206</v>
      </c>
      <c r="J3033" s="188">
        <v>555353</v>
      </c>
      <c r="N3033" s="43"/>
    </row>
    <row r="3034" spans="1:14">
      <c r="A3034" s="43" t="s">
        <v>162</v>
      </c>
      <c r="N3034" s="43"/>
    </row>
    <row r="3035" spans="1:14">
      <c r="A3035" s="43" t="s">
        <v>14</v>
      </c>
      <c r="B3035" s="188">
        <v>98316</v>
      </c>
      <c r="C3035" s="188">
        <v>12211.01</v>
      </c>
      <c r="D3035" s="188">
        <v>19490.36</v>
      </c>
      <c r="E3035" s="188">
        <v>34552.5</v>
      </c>
      <c r="F3035" s="188">
        <v>63523</v>
      </c>
      <c r="G3035" s="188">
        <v>115903</v>
      </c>
      <c r="H3035" s="188">
        <v>199566</v>
      </c>
      <c r="I3035" s="188">
        <v>285995</v>
      </c>
      <c r="J3035" s="188">
        <v>607149</v>
      </c>
      <c r="N3035" s="43"/>
    </row>
    <row r="3036" spans="1:14">
      <c r="A3036" s="43" t="s">
        <v>163</v>
      </c>
      <c r="B3036" s="188">
        <v>78307</v>
      </c>
      <c r="C3036" s="188">
        <v>10564.87</v>
      </c>
      <c r="D3036" s="188">
        <v>16145.06</v>
      </c>
      <c r="E3036" s="188">
        <v>26604.5</v>
      </c>
      <c r="F3036" s="188">
        <v>45736.5</v>
      </c>
      <c r="G3036" s="188">
        <v>83920</v>
      </c>
      <c r="H3036" s="188">
        <v>150564</v>
      </c>
      <c r="I3036" s="188">
        <v>221905</v>
      </c>
      <c r="J3036" s="188">
        <v>534952</v>
      </c>
      <c r="N3036" s="43"/>
    </row>
    <row r="3037" spans="1:14">
      <c r="A3037" s="43" t="s">
        <v>16</v>
      </c>
      <c r="B3037" s="188">
        <v>75303</v>
      </c>
      <c r="C3037" s="188">
        <v>8281.5300000000007</v>
      </c>
      <c r="D3037" s="188">
        <v>11580.22</v>
      </c>
      <c r="E3037" s="188">
        <v>21950</v>
      </c>
      <c r="F3037" s="188">
        <v>41654.9</v>
      </c>
      <c r="G3037" s="188">
        <v>83149</v>
      </c>
      <c r="H3037" s="188">
        <v>158237</v>
      </c>
      <c r="I3037" s="188">
        <v>229676</v>
      </c>
      <c r="J3037" s="188">
        <v>525579</v>
      </c>
      <c r="N3037" s="43"/>
    </row>
    <row r="3038" spans="1:14">
      <c r="A3038" s="43" t="s">
        <v>164</v>
      </c>
      <c r="B3038" s="188">
        <v>66664</v>
      </c>
      <c r="C3038" s="188">
        <v>5265.45</v>
      </c>
      <c r="D3038" s="188">
        <v>9238.44</v>
      </c>
      <c r="E3038" s="188">
        <v>16242.6</v>
      </c>
      <c r="F3038" s="188">
        <v>32587.7</v>
      </c>
      <c r="G3038" s="188">
        <v>72961</v>
      </c>
      <c r="H3038" s="188">
        <v>141429</v>
      </c>
      <c r="I3038" s="188">
        <v>218394</v>
      </c>
      <c r="J3038" s="188">
        <v>522415</v>
      </c>
      <c r="N3038" s="43"/>
    </row>
    <row r="3039" spans="1:14">
      <c r="A3039" s="43" t="s">
        <v>165</v>
      </c>
      <c r="N3039" s="43"/>
    </row>
    <row r="3040" spans="1:14">
      <c r="A3040" s="43" t="s">
        <v>166</v>
      </c>
      <c r="B3040" s="188">
        <v>10741</v>
      </c>
      <c r="C3040" s="188">
        <v>-149.33000000000001</v>
      </c>
      <c r="D3040" s="188">
        <v>-115.29</v>
      </c>
      <c r="E3040" s="188">
        <v>161.69999999999999</v>
      </c>
      <c r="F3040" s="188">
        <v>6942.5</v>
      </c>
      <c r="G3040" s="188">
        <v>12744</v>
      </c>
      <c r="H3040" s="188">
        <v>26921</v>
      </c>
      <c r="I3040" s="188">
        <v>40414</v>
      </c>
      <c r="J3040" s="188">
        <v>77653</v>
      </c>
      <c r="N3040" s="43"/>
    </row>
    <row r="3041" spans="1:14">
      <c r="A3041" s="43" t="s">
        <v>125</v>
      </c>
      <c r="B3041" s="188">
        <v>21631</v>
      </c>
      <c r="C3041" s="188">
        <v>152.18</v>
      </c>
      <c r="D3041" s="188">
        <v>2261.4299999999998</v>
      </c>
      <c r="E3041" s="188">
        <v>9086.2999999999993</v>
      </c>
      <c r="F3041" s="188">
        <v>14580</v>
      </c>
      <c r="G3041" s="188">
        <v>25463</v>
      </c>
      <c r="H3041" s="188">
        <v>44982</v>
      </c>
      <c r="I3041" s="188">
        <v>65055</v>
      </c>
      <c r="J3041" s="188">
        <v>115592</v>
      </c>
      <c r="N3041" s="43"/>
    </row>
    <row r="3042" spans="1:14">
      <c r="A3042" s="43" t="s">
        <v>126</v>
      </c>
      <c r="B3042" s="188">
        <v>30761</v>
      </c>
      <c r="C3042" s="188">
        <v>3367.89</v>
      </c>
      <c r="D3042" s="188">
        <v>6876.38</v>
      </c>
      <c r="E3042" s="188">
        <v>12176.6</v>
      </c>
      <c r="F3042" s="188">
        <v>20592.099999999999</v>
      </c>
      <c r="G3042" s="188">
        <v>32442</v>
      </c>
      <c r="H3042" s="188">
        <v>60509</v>
      </c>
      <c r="I3042" s="188">
        <v>91596</v>
      </c>
      <c r="J3042" s="188">
        <v>164837</v>
      </c>
      <c r="N3042" s="43"/>
    </row>
    <row r="3043" spans="1:14">
      <c r="A3043" s="43" t="s">
        <v>127</v>
      </c>
      <c r="B3043" s="188">
        <v>43391</v>
      </c>
      <c r="C3043" s="188">
        <v>6242.01</v>
      </c>
      <c r="D3043" s="188">
        <v>9708.67</v>
      </c>
      <c r="E3043" s="188">
        <v>15508</v>
      </c>
      <c r="F3043" s="188">
        <v>25748.5</v>
      </c>
      <c r="G3043" s="188">
        <v>46197</v>
      </c>
      <c r="H3043" s="188">
        <v>82609</v>
      </c>
      <c r="I3043" s="188">
        <v>120921</v>
      </c>
      <c r="J3043" s="188">
        <v>285587</v>
      </c>
      <c r="N3043" s="43"/>
    </row>
    <row r="3044" spans="1:14">
      <c r="A3044" s="43" t="s">
        <v>128</v>
      </c>
      <c r="B3044" s="188">
        <v>48250</v>
      </c>
      <c r="C3044" s="188">
        <v>8137.15</v>
      </c>
      <c r="D3044" s="188">
        <v>11647.39</v>
      </c>
      <c r="E3044" s="188">
        <v>19115.7</v>
      </c>
      <c r="F3044" s="188">
        <v>32365.4</v>
      </c>
      <c r="G3044" s="188">
        <v>53840</v>
      </c>
      <c r="H3044" s="188">
        <v>93148</v>
      </c>
      <c r="I3044" s="188">
        <v>134449</v>
      </c>
      <c r="J3044" s="188">
        <v>275897</v>
      </c>
      <c r="N3044" s="43"/>
    </row>
    <row r="3045" spans="1:14">
      <c r="A3045" s="43" t="s">
        <v>129</v>
      </c>
      <c r="B3045" s="188">
        <v>61345</v>
      </c>
      <c r="C3045" s="188">
        <v>10571.66</v>
      </c>
      <c r="D3045" s="188">
        <v>14797.72</v>
      </c>
      <c r="E3045" s="188">
        <v>23555.599999999999</v>
      </c>
      <c r="F3045" s="188">
        <v>38786.9</v>
      </c>
      <c r="G3045" s="188">
        <v>69944</v>
      </c>
      <c r="H3045" s="188">
        <v>121520</v>
      </c>
      <c r="I3045" s="188">
        <v>173844</v>
      </c>
      <c r="J3045" s="188">
        <v>356038</v>
      </c>
      <c r="N3045" s="43"/>
    </row>
    <row r="3046" spans="1:14">
      <c r="A3046" s="43" t="s">
        <v>130</v>
      </c>
      <c r="B3046" s="188">
        <v>71990</v>
      </c>
      <c r="C3046" s="188">
        <v>13835.23</v>
      </c>
      <c r="D3046" s="188">
        <v>18445.3</v>
      </c>
      <c r="E3046" s="188">
        <v>27848.9</v>
      </c>
      <c r="F3046" s="188">
        <v>46561.4</v>
      </c>
      <c r="G3046" s="188">
        <v>84169</v>
      </c>
      <c r="H3046" s="188">
        <v>143104</v>
      </c>
      <c r="I3046" s="188">
        <v>202228</v>
      </c>
      <c r="J3046" s="188">
        <v>391229</v>
      </c>
      <c r="N3046" s="43"/>
    </row>
    <row r="3047" spans="1:14">
      <c r="A3047" s="43" t="s">
        <v>131</v>
      </c>
      <c r="B3047" s="188">
        <v>114295</v>
      </c>
      <c r="C3047" s="188">
        <v>20214.62</v>
      </c>
      <c r="D3047" s="188">
        <v>26717.26</v>
      </c>
      <c r="E3047" s="188">
        <v>42379</v>
      </c>
      <c r="F3047" s="188">
        <v>73503</v>
      </c>
      <c r="G3047" s="188">
        <v>130489</v>
      </c>
      <c r="H3047" s="188">
        <v>222788</v>
      </c>
      <c r="I3047" s="188">
        <v>319358</v>
      </c>
      <c r="J3047" s="188">
        <v>697730</v>
      </c>
      <c r="N3047" s="43"/>
    </row>
    <row r="3048" spans="1:14">
      <c r="A3048" s="43" t="s">
        <v>167</v>
      </c>
      <c r="N3048" s="43"/>
    </row>
    <row r="3049" spans="1:14">
      <c r="A3049" s="43" t="s">
        <v>166</v>
      </c>
      <c r="B3049" s="188">
        <v>28163</v>
      </c>
      <c r="C3049" s="188">
        <v>-124.87</v>
      </c>
      <c r="D3049" s="188">
        <v>-86.93</v>
      </c>
      <c r="E3049" s="188">
        <v>4626</v>
      </c>
      <c r="F3049" s="188">
        <v>13320.7</v>
      </c>
      <c r="G3049" s="188">
        <v>29567</v>
      </c>
      <c r="H3049" s="188">
        <v>61840</v>
      </c>
      <c r="I3049" s="188">
        <v>90038</v>
      </c>
      <c r="J3049" s="188">
        <v>241186</v>
      </c>
      <c r="N3049" s="43"/>
    </row>
    <row r="3050" spans="1:14">
      <c r="A3050" s="43" t="s">
        <v>125</v>
      </c>
      <c r="B3050" s="188">
        <v>37051</v>
      </c>
      <c r="C3050" s="188">
        <v>882.88</v>
      </c>
      <c r="D3050" s="188">
        <v>5165.3599999999997</v>
      </c>
      <c r="E3050" s="188">
        <v>10954.1</v>
      </c>
      <c r="F3050" s="188">
        <v>21969.8</v>
      </c>
      <c r="G3050" s="188">
        <v>41522</v>
      </c>
      <c r="H3050" s="188">
        <v>78238</v>
      </c>
      <c r="I3050" s="188">
        <v>116040</v>
      </c>
      <c r="J3050" s="188">
        <v>259825</v>
      </c>
      <c r="N3050" s="43"/>
    </row>
    <row r="3051" spans="1:14">
      <c r="A3051" s="43" t="s">
        <v>126</v>
      </c>
      <c r="B3051" s="188">
        <v>43939</v>
      </c>
      <c r="C3051" s="188">
        <v>6205.43</v>
      </c>
      <c r="D3051" s="188">
        <v>9205.09</v>
      </c>
      <c r="E3051" s="188">
        <v>14479.2</v>
      </c>
      <c r="F3051" s="188">
        <v>26640.1</v>
      </c>
      <c r="G3051" s="188">
        <v>48190</v>
      </c>
      <c r="H3051" s="188">
        <v>91596</v>
      </c>
      <c r="I3051" s="188">
        <v>129593</v>
      </c>
      <c r="J3051" s="188">
        <v>251898</v>
      </c>
      <c r="N3051" s="43"/>
    </row>
    <row r="3052" spans="1:14">
      <c r="A3052" s="43" t="s">
        <v>127</v>
      </c>
      <c r="B3052" s="188">
        <v>44883</v>
      </c>
      <c r="C3052" s="188">
        <v>5579.59</v>
      </c>
      <c r="D3052" s="188">
        <v>9927.74</v>
      </c>
      <c r="E3052" s="188">
        <v>15691.6</v>
      </c>
      <c r="F3052" s="188">
        <v>28603.5</v>
      </c>
      <c r="G3052" s="188">
        <v>50079</v>
      </c>
      <c r="H3052" s="188">
        <v>92710</v>
      </c>
      <c r="I3052" s="188">
        <v>131302</v>
      </c>
      <c r="J3052" s="188">
        <v>281762</v>
      </c>
      <c r="N3052" s="43"/>
    </row>
    <row r="3053" spans="1:14">
      <c r="A3053" s="43" t="s">
        <v>128</v>
      </c>
      <c r="B3053" s="188">
        <v>53397</v>
      </c>
      <c r="C3053" s="188">
        <v>8139.62</v>
      </c>
      <c r="D3053" s="188">
        <v>11581.76</v>
      </c>
      <c r="E3053" s="188">
        <v>19115.7</v>
      </c>
      <c r="F3053" s="188">
        <v>32440.3</v>
      </c>
      <c r="G3053" s="188">
        <v>57930</v>
      </c>
      <c r="H3053" s="188">
        <v>103778</v>
      </c>
      <c r="I3053" s="188">
        <v>149304</v>
      </c>
      <c r="J3053" s="188">
        <v>329860</v>
      </c>
      <c r="N3053" s="43"/>
    </row>
    <row r="3054" spans="1:14">
      <c r="A3054" s="43" t="s">
        <v>129</v>
      </c>
      <c r="B3054" s="188">
        <v>58386</v>
      </c>
      <c r="C3054" s="188">
        <v>8935.09</v>
      </c>
      <c r="D3054" s="188">
        <v>13442.61</v>
      </c>
      <c r="E3054" s="188">
        <v>22077.8</v>
      </c>
      <c r="F3054" s="188">
        <v>36981.199999999997</v>
      </c>
      <c r="G3054" s="188">
        <v>67449</v>
      </c>
      <c r="H3054" s="188">
        <v>123327</v>
      </c>
      <c r="I3054" s="188">
        <v>166379</v>
      </c>
      <c r="J3054" s="188">
        <v>344905</v>
      </c>
      <c r="N3054" s="43"/>
    </row>
    <row r="3055" spans="1:14">
      <c r="A3055" s="43" t="s">
        <v>130</v>
      </c>
      <c r="B3055" s="188">
        <v>67282</v>
      </c>
      <c r="C3055" s="188">
        <v>12390.29</v>
      </c>
      <c r="D3055" s="188">
        <v>16683.63</v>
      </c>
      <c r="E3055" s="188">
        <v>26160.7</v>
      </c>
      <c r="F3055" s="188">
        <v>43838.8</v>
      </c>
      <c r="G3055" s="188">
        <v>78730</v>
      </c>
      <c r="H3055" s="188">
        <v>137636</v>
      </c>
      <c r="I3055" s="188">
        <v>197055</v>
      </c>
      <c r="J3055" s="188">
        <v>375252</v>
      </c>
      <c r="N3055" s="43"/>
    </row>
    <row r="3056" spans="1:14">
      <c r="A3056" s="43" t="s">
        <v>131</v>
      </c>
      <c r="B3056" s="188">
        <v>111365</v>
      </c>
      <c r="C3056" s="188">
        <v>19076.009999999998</v>
      </c>
      <c r="D3056" s="188">
        <v>25383.95</v>
      </c>
      <c r="E3056" s="188">
        <v>40379.9</v>
      </c>
      <c r="F3056" s="188">
        <v>70814.600000000006</v>
      </c>
      <c r="G3056" s="188">
        <v>126827</v>
      </c>
      <c r="H3056" s="188">
        <v>217485</v>
      </c>
      <c r="I3056" s="188">
        <v>311634</v>
      </c>
      <c r="J3056" s="188">
        <v>686147</v>
      </c>
      <c r="N3056" s="43"/>
    </row>
    <row r="3057" spans="1:14">
      <c r="A3057" s="43" t="s">
        <v>168</v>
      </c>
      <c r="N3057" s="43"/>
    </row>
    <row r="3058" spans="1:14">
      <c r="A3058" s="43" t="s">
        <v>169</v>
      </c>
      <c r="B3058" s="188">
        <v>13632</v>
      </c>
      <c r="C3058" s="188">
        <v>93.97</v>
      </c>
      <c r="D3058" s="188">
        <v>2522.77</v>
      </c>
      <c r="E3058" s="188">
        <v>9358.2999999999993</v>
      </c>
      <c r="F3058" s="188">
        <v>14699.4</v>
      </c>
      <c r="G3058" s="188">
        <v>19177</v>
      </c>
      <c r="H3058" s="188">
        <v>21634</v>
      </c>
      <c r="I3058" s="188">
        <v>22410</v>
      </c>
      <c r="J3058" s="188">
        <v>23099</v>
      </c>
      <c r="N3058" s="43"/>
    </row>
    <row r="3059" spans="1:14">
      <c r="A3059" s="43" t="s">
        <v>17</v>
      </c>
      <c r="B3059" s="188">
        <v>31717</v>
      </c>
      <c r="C3059" s="188">
        <v>24121.91</v>
      </c>
      <c r="D3059" s="188">
        <v>24875.33</v>
      </c>
      <c r="E3059" s="188">
        <v>27415.1</v>
      </c>
      <c r="F3059" s="188">
        <v>31610.2</v>
      </c>
      <c r="G3059" s="188">
        <v>35920</v>
      </c>
      <c r="H3059" s="188">
        <v>38785</v>
      </c>
      <c r="I3059" s="188">
        <v>39753</v>
      </c>
      <c r="J3059" s="188">
        <v>40524</v>
      </c>
      <c r="N3059" s="43"/>
    </row>
    <row r="3060" spans="1:14">
      <c r="A3060" s="43" t="s">
        <v>18</v>
      </c>
      <c r="B3060" s="188">
        <v>52575</v>
      </c>
      <c r="C3060" s="188">
        <v>41744.14</v>
      </c>
      <c r="D3060" s="188">
        <v>42729.45</v>
      </c>
      <c r="E3060" s="188">
        <v>46015.8</v>
      </c>
      <c r="F3060" s="188">
        <v>51958.7</v>
      </c>
      <c r="G3060" s="188">
        <v>58722</v>
      </c>
      <c r="H3060" s="188">
        <v>63532</v>
      </c>
      <c r="I3060" s="188">
        <v>65186</v>
      </c>
      <c r="J3060" s="188">
        <v>66567</v>
      </c>
      <c r="N3060" s="43"/>
    </row>
    <row r="3061" spans="1:14">
      <c r="A3061" s="43" t="s">
        <v>19</v>
      </c>
      <c r="B3061" s="188">
        <v>88402</v>
      </c>
      <c r="C3061" s="188">
        <v>68503.86</v>
      </c>
      <c r="D3061" s="188">
        <v>70141.19</v>
      </c>
      <c r="E3061" s="188">
        <v>75931.7</v>
      </c>
      <c r="F3061" s="188">
        <v>86517.7</v>
      </c>
      <c r="G3061" s="188">
        <v>100214</v>
      </c>
      <c r="H3061" s="188">
        <v>109850</v>
      </c>
      <c r="I3061" s="188">
        <v>113783</v>
      </c>
      <c r="J3061" s="188">
        <v>116876</v>
      </c>
      <c r="N3061" s="43"/>
    </row>
    <row r="3062" spans="1:14">
      <c r="A3062" s="43" t="s">
        <v>170</v>
      </c>
      <c r="B3062" s="188">
        <v>247834</v>
      </c>
      <c r="C3062" s="188">
        <v>121646.87</v>
      </c>
      <c r="D3062" s="188">
        <v>126051.3</v>
      </c>
      <c r="E3062" s="188">
        <v>141420.5</v>
      </c>
      <c r="F3062" s="188">
        <v>178671.4</v>
      </c>
      <c r="G3062" s="188">
        <v>259689</v>
      </c>
      <c r="H3062" s="188">
        <v>402272</v>
      </c>
      <c r="I3062" s="188">
        <v>572228</v>
      </c>
      <c r="J3062" s="188">
        <v>1218076</v>
      </c>
      <c r="N3062" s="43"/>
    </row>
    <row r="3063" spans="1:14">
      <c r="A3063" s="43" t="s">
        <v>171</v>
      </c>
      <c r="N3063" s="43"/>
    </row>
    <row r="3064" spans="1:14">
      <c r="A3064" s="43" t="s">
        <v>169</v>
      </c>
      <c r="B3064" s="188">
        <v>22091</v>
      </c>
      <c r="C3064" s="188">
        <v>138.47</v>
      </c>
      <c r="D3064" s="188">
        <v>3101.09</v>
      </c>
      <c r="E3064" s="188">
        <v>9909.2999999999993</v>
      </c>
      <c r="F3064" s="188">
        <v>16873</v>
      </c>
      <c r="G3064" s="188">
        <v>27453</v>
      </c>
      <c r="H3064" s="188">
        <v>43228</v>
      </c>
      <c r="I3064" s="188">
        <v>58697</v>
      </c>
      <c r="J3064" s="188">
        <v>103341</v>
      </c>
      <c r="N3064" s="43"/>
    </row>
    <row r="3065" spans="1:14">
      <c r="A3065" s="43" t="s">
        <v>17</v>
      </c>
      <c r="B3065" s="188">
        <v>42867</v>
      </c>
      <c r="C3065" s="188">
        <v>13955.51</v>
      </c>
      <c r="D3065" s="188">
        <v>17330.63</v>
      </c>
      <c r="E3065" s="188">
        <v>23434.2</v>
      </c>
      <c r="F3065" s="188">
        <v>33664.400000000001</v>
      </c>
      <c r="G3065" s="188">
        <v>51371</v>
      </c>
      <c r="H3065" s="188">
        <v>76715</v>
      </c>
      <c r="I3065" s="188">
        <v>99070</v>
      </c>
      <c r="J3065" s="188">
        <v>168978</v>
      </c>
      <c r="N3065" s="43"/>
    </row>
    <row r="3066" spans="1:14">
      <c r="A3066" s="43" t="s">
        <v>18</v>
      </c>
      <c r="B3066" s="188">
        <v>63513</v>
      </c>
      <c r="C3066" s="188">
        <v>21571.85</v>
      </c>
      <c r="D3066" s="188">
        <v>26390.1</v>
      </c>
      <c r="E3066" s="188">
        <v>35509.4</v>
      </c>
      <c r="F3066" s="188">
        <v>50947.6</v>
      </c>
      <c r="G3066" s="188">
        <v>78996</v>
      </c>
      <c r="H3066" s="188">
        <v>114343</v>
      </c>
      <c r="I3066" s="188">
        <v>141609</v>
      </c>
      <c r="J3066" s="188">
        <v>220157</v>
      </c>
      <c r="N3066" s="43"/>
    </row>
    <row r="3067" spans="1:14">
      <c r="A3067" s="43" t="s">
        <v>19</v>
      </c>
      <c r="B3067" s="188">
        <v>96090</v>
      </c>
      <c r="C3067" s="188">
        <v>32244.67</v>
      </c>
      <c r="D3067" s="188">
        <v>38526.99</v>
      </c>
      <c r="E3067" s="188">
        <v>52610.7</v>
      </c>
      <c r="F3067" s="188">
        <v>77608.2</v>
      </c>
      <c r="G3067" s="188">
        <v>117674</v>
      </c>
      <c r="H3067" s="188">
        <v>170194</v>
      </c>
      <c r="I3067" s="188">
        <v>214831</v>
      </c>
      <c r="J3067" s="188">
        <v>345915</v>
      </c>
      <c r="N3067" s="43"/>
    </row>
    <row r="3068" spans="1:14">
      <c r="A3068" s="43" t="s">
        <v>170</v>
      </c>
      <c r="B3068" s="188">
        <v>209596</v>
      </c>
      <c r="C3068" s="188">
        <v>50377.120000000003</v>
      </c>
      <c r="D3068" s="188">
        <v>62240.3</v>
      </c>
      <c r="E3068" s="188">
        <v>91551.1</v>
      </c>
      <c r="F3068" s="188">
        <v>145690.6</v>
      </c>
      <c r="G3068" s="188">
        <v>235895</v>
      </c>
      <c r="H3068" s="188">
        <v>380468</v>
      </c>
      <c r="I3068" s="188">
        <v>551599</v>
      </c>
      <c r="J3068" s="188">
        <v>1206787</v>
      </c>
      <c r="N3068" s="43"/>
    </row>
    <row r="3069" spans="1:14">
      <c r="A3069" s="55" t="s">
        <v>527</v>
      </c>
      <c r="B3069" s="56"/>
      <c r="C3069" s="56"/>
      <c r="D3069" s="56"/>
      <c r="E3069" s="56"/>
      <c r="F3069" s="56"/>
      <c r="G3069" s="56"/>
      <c r="H3069" s="56"/>
      <c r="I3069" s="56"/>
      <c r="J3069" s="56"/>
      <c r="K3069" s="56"/>
      <c r="N3069" s="43"/>
    </row>
    <row r="3070" spans="1:14">
      <c r="A3070" s="43" t="s">
        <v>172</v>
      </c>
      <c r="B3070" s="188">
        <v>101674</v>
      </c>
      <c r="C3070" s="188">
        <v>16736.86</v>
      </c>
      <c r="D3070" s="188">
        <v>22411.86</v>
      </c>
      <c r="E3070" s="188">
        <v>35730.199999999997</v>
      </c>
      <c r="F3070" s="188">
        <v>63565.1</v>
      </c>
      <c r="G3070" s="188">
        <v>116027</v>
      </c>
      <c r="H3070" s="188">
        <v>200795</v>
      </c>
      <c r="I3070" s="188">
        <v>291550</v>
      </c>
      <c r="J3070" s="188">
        <v>632911</v>
      </c>
      <c r="N3070" s="43"/>
    </row>
    <row r="3071" spans="1:14">
      <c r="A3071" s="43" t="s">
        <v>22</v>
      </c>
      <c r="B3071" s="188">
        <v>39296</v>
      </c>
      <c r="C3071" s="188">
        <v>393.07</v>
      </c>
      <c r="D3071" s="188">
        <v>5457.01</v>
      </c>
      <c r="E3071" s="188">
        <v>12430.5</v>
      </c>
      <c r="F3071" s="188">
        <v>23839.8</v>
      </c>
      <c r="G3071" s="188">
        <v>45520</v>
      </c>
      <c r="H3071" s="188">
        <v>85108</v>
      </c>
      <c r="I3071" s="188">
        <v>122515</v>
      </c>
      <c r="J3071" s="188">
        <v>254558</v>
      </c>
      <c r="N3071" s="43"/>
    </row>
    <row r="3072" spans="1:14">
      <c r="A3072" s="43" t="s">
        <v>173</v>
      </c>
      <c r="N3072" s="43"/>
    </row>
    <row r="3073" spans="1:14">
      <c r="A3073" s="43" t="s">
        <v>174</v>
      </c>
      <c r="B3073" s="188">
        <v>12752</v>
      </c>
      <c r="C3073" s="188">
        <v>-93.47</v>
      </c>
      <c r="D3073" s="188">
        <v>311.62</v>
      </c>
      <c r="E3073" s="188">
        <v>4735.8</v>
      </c>
      <c r="F3073" s="188">
        <v>9787.7000000000007</v>
      </c>
      <c r="G3073" s="188">
        <v>13985</v>
      </c>
      <c r="H3073" s="188">
        <v>23815</v>
      </c>
      <c r="I3073" s="188">
        <v>33754</v>
      </c>
      <c r="J3073" s="188">
        <v>85016</v>
      </c>
      <c r="N3073" s="43"/>
    </row>
    <row r="3074" spans="1:14">
      <c r="A3074" s="43" t="s">
        <v>175</v>
      </c>
      <c r="B3074" s="188">
        <v>25326</v>
      </c>
      <c r="C3074" s="188">
        <v>10806.59</v>
      </c>
      <c r="D3074" s="188">
        <v>13325.28</v>
      </c>
      <c r="E3074" s="188">
        <v>16985.599999999999</v>
      </c>
      <c r="F3074" s="188">
        <v>21716.2</v>
      </c>
      <c r="G3074" s="188">
        <v>28053</v>
      </c>
      <c r="H3074" s="188">
        <v>38745</v>
      </c>
      <c r="I3074" s="188">
        <v>50107</v>
      </c>
      <c r="J3074" s="188">
        <v>96017</v>
      </c>
      <c r="N3074" s="43"/>
    </row>
    <row r="3075" spans="1:14">
      <c r="A3075" s="43" t="s">
        <v>176</v>
      </c>
      <c r="B3075" s="188">
        <v>46676</v>
      </c>
      <c r="C3075" s="188">
        <v>16627.580000000002</v>
      </c>
      <c r="D3075" s="188">
        <v>22886.14</v>
      </c>
      <c r="E3075" s="188">
        <v>30285.1</v>
      </c>
      <c r="F3075" s="188">
        <v>39318.800000000003</v>
      </c>
      <c r="G3075" s="188">
        <v>51418</v>
      </c>
      <c r="H3075" s="188">
        <v>69770</v>
      </c>
      <c r="I3075" s="188">
        <v>90048</v>
      </c>
      <c r="J3075" s="188">
        <v>192824</v>
      </c>
      <c r="N3075" s="43"/>
    </row>
    <row r="3076" spans="1:14">
      <c r="A3076" s="43" t="s">
        <v>177</v>
      </c>
      <c r="B3076" s="188">
        <v>137637</v>
      </c>
      <c r="C3076" s="188">
        <v>26540.12</v>
      </c>
      <c r="D3076" s="188">
        <v>41864.639999999999</v>
      </c>
      <c r="E3076" s="188">
        <v>63576.3</v>
      </c>
      <c r="F3076" s="188">
        <v>95538.8</v>
      </c>
      <c r="G3076" s="188">
        <v>153770</v>
      </c>
      <c r="H3076" s="188">
        <v>254153</v>
      </c>
      <c r="I3076" s="188">
        <v>352132</v>
      </c>
      <c r="J3076" s="188">
        <v>765064</v>
      </c>
      <c r="N3076" s="43"/>
    </row>
    <row r="3077" spans="1:14">
      <c r="A3077" s="43" t="s">
        <v>580</v>
      </c>
      <c r="N3077" s="43"/>
    </row>
    <row r="3078" spans="1:14">
      <c r="A3078" s="43" t="s">
        <v>178</v>
      </c>
      <c r="B3078" s="188">
        <v>35683</v>
      </c>
      <c r="C3078" s="188">
        <v>1229.26</v>
      </c>
      <c r="D3078" s="188">
        <v>6731.77</v>
      </c>
      <c r="E3078" s="188">
        <v>13422.9</v>
      </c>
      <c r="F3078" s="188">
        <v>23758.5</v>
      </c>
      <c r="G3078" s="188">
        <v>40222</v>
      </c>
      <c r="H3078" s="188">
        <v>72470</v>
      </c>
      <c r="I3078" s="188">
        <v>104368</v>
      </c>
      <c r="J3078" s="188">
        <v>219925</v>
      </c>
      <c r="N3078" s="43"/>
    </row>
    <row r="3079" spans="1:14">
      <c r="A3079" s="43" t="s">
        <v>179</v>
      </c>
      <c r="B3079" s="188">
        <v>37373</v>
      </c>
      <c r="C3079" s="188">
        <v>6043.39</v>
      </c>
      <c r="D3079" s="188">
        <v>9947.2199999999993</v>
      </c>
      <c r="E3079" s="188">
        <v>17586</v>
      </c>
      <c r="F3079" s="188">
        <v>27807.3</v>
      </c>
      <c r="G3079" s="188">
        <v>45793</v>
      </c>
      <c r="H3079" s="188">
        <v>71477</v>
      </c>
      <c r="I3079" s="188">
        <v>97479</v>
      </c>
      <c r="J3079" s="188">
        <v>191506</v>
      </c>
      <c r="N3079" s="43"/>
    </row>
    <row r="3080" spans="1:14">
      <c r="A3080" s="43" t="s">
        <v>180</v>
      </c>
      <c r="B3080" s="188">
        <v>47470</v>
      </c>
      <c r="C3080" s="188">
        <v>11043.92</v>
      </c>
      <c r="D3080" s="188">
        <v>14699.36</v>
      </c>
      <c r="E3080" s="188">
        <v>22008.9</v>
      </c>
      <c r="F3080" s="188">
        <v>33508</v>
      </c>
      <c r="G3080" s="188">
        <v>54230</v>
      </c>
      <c r="H3080" s="188">
        <v>88479</v>
      </c>
      <c r="I3080" s="188">
        <v>121729</v>
      </c>
      <c r="J3080" s="188">
        <v>247518</v>
      </c>
      <c r="N3080" s="43"/>
    </row>
    <row r="3081" spans="1:14">
      <c r="A3081" s="43" t="s">
        <v>181</v>
      </c>
      <c r="B3081" s="188">
        <v>120630</v>
      </c>
      <c r="C3081" s="188">
        <v>25443.06</v>
      </c>
      <c r="D3081" s="188">
        <v>32247.7</v>
      </c>
      <c r="E3081" s="188">
        <v>48041.599999999999</v>
      </c>
      <c r="F3081" s="188">
        <v>79335.600000000006</v>
      </c>
      <c r="G3081" s="188">
        <v>136523</v>
      </c>
      <c r="H3081" s="188">
        <v>230015</v>
      </c>
      <c r="I3081" s="188">
        <v>326011</v>
      </c>
      <c r="J3081" s="188">
        <v>708408</v>
      </c>
      <c r="N3081" s="43"/>
    </row>
    <row r="3082" spans="1:14">
      <c r="A3082" s="43" t="s">
        <v>529</v>
      </c>
      <c r="N3082" s="43"/>
    </row>
    <row r="3083" spans="1:14">
      <c r="A3083" s="43" t="s">
        <v>178</v>
      </c>
      <c r="B3083" s="188">
        <v>20708</v>
      </c>
      <c r="C3083" s="188">
        <v>-122.33</v>
      </c>
      <c r="D3083" s="188">
        <v>-76.37</v>
      </c>
      <c r="E3083" s="188">
        <v>8905</v>
      </c>
      <c r="F3083" s="188">
        <v>14058.7</v>
      </c>
      <c r="G3083" s="188">
        <v>26266</v>
      </c>
      <c r="H3083" s="188">
        <v>46145</v>
      </c>
      <c r="I3083" s="188">
        <v>65055</v>
      </c>
      <c r="J3083" s="188">
        <v>107120</v>
      </c>
      <c r="N3083" s="43"/>
    </row>
    <row r="3084" spans="1:14">
      <c r="A3084" s="43" t="s">
        <v>179</v>
      </c>
      <c r="B3084" s="188">
        <v>32479</v>
      </c>
      <c r="C3084" s="188">
        <v>4977.18</v>
      </c>
      <c r="D3084" s="188">
        <v>9807.74</v>
      </c>
      <c r="E3084" s="188">
        <v>15974.4</v>
      </c>
      <c r="F3084" s="188">
        <v>25526.5</v>
      </c>
      <c r="G3084" s="188">
        <v>39724</v>
      </c>
      <c r="H3084" s="188">
        <v>64232</v>
      </c>
      <c r="I3084" s="188">
        <v>83612</v>
      </c>
      <c r="J3084" s="188">
        <v>138505</v>
      </c>
      <c r="N3084" s="43"/>
    </row>
    <row r="3085" spans="1:14">
      <c r="A3085" s="43" t="s">
        <v>180</v>
      </c>
      <c r="B3085" s="188">
        <v>44745</v>
      </c>
      <c r="C3085" s="188">
        <v>8496.35</v>
      </c>
      <c r="D3085" s="188">
        <v>13512.97</v>
      </c>
      <c r="E3085" s="188">
        <v>21868</v>
      </c>
      <c r="F3085" s="188">
        <v>34785</v>
      </c>
      <c r="G3085" s="188">
        <v>56013</v>
      </c>
      <c r="H3085" s="188">
        <v>88069</v>
      </c>
      <c r="I3085" s="188">
        <v>116775</v>
      </c>
      <c r="J3085" s="188">
        <v>182363</v>
      </c>
      <c r="N3085" s="43"/>
    </row>
    <row r="3086" spans="1:14">
      <c r="A3086" s="43" t="s">
        <v>181</v>
      </c>
      <c r="B3086" s="188">
        <v>115054</v>
      </c>
      <c r="C3086" s="188">
        <v>18503.080000000002</v>
      </c>
      <c r="D3086" s="188">
        <v>25666.03</v>
      </c>
      <c r="E3086" s="188">
        <v>42339.1</v>
      </c>
      <c r="F3086" s="188">
        <v>74715.399999999994</v>
      </c>
      <c r="G3086" s="188">
        <v>132434</v>
      </c>
      <c r="H3086" s="188">
        <v>225708</v>
      </c>
      <c r="I3086" s="188">
        <v>320243</v>
      </c>
      <c r="J3086" s="188">
        <v>697730</v>
      </c>
      <c r="N3086" s="43"/>
    </row>
    <row r="3087" spans="1:14">
      <c r="A3087" s="43" t="s">
        <v>530</v>
      </c>
      <c r="N3087" s="43"/>
    </row>
    <row r="3088" spans="1:14">
      <c r="A3088" s="43" t="s">
        <v>178</v>
      </c>
      <c r="B3088" s="188">
        <v>17149</v>
      </c>
      <c r="C3088" s="188">
        <v>-129.25</v>
      </c>
      <c r="D3088" s="188">
        <v>-89.03</v>
      </c>
      <c r="E3088" s="188">
        <v>7748.4</v>
      </c>
      <c r="F3088" s="188">
        <v>12414.1</v>
      </c>
      <c r="G3088" s="188">
        <v>22439</v>
      </c>
      <c r="H3088" s="188">
        <v>37237</v>
      </c>
      <c r="I3088" s="188">
        <v>49778</v>
      </c>
      <c r="J3088" s="188">
        <v>83723</v>
      </c>
      <c r="N3088" s="43"/>
    </row>
    <row r="3089" spans="1:14">
      <c r="A3089" s="43" t="s">
        <v>179</v>
      </c>
      <c r="B3089" s="188">
        <v>22045</v>
      </c>
      <c r="C3089" s="188">
        <v>922.15</v>
      </c>
      <c r="D3089" s="188">
        <v>6127.99</v>
      </c>
      <c r="E3089" s="188">
        <v>11285.9</v>
      </c>
      <c r="F3089" s="188">
        <v>18208.099999999999</v>
      </c>
      <c r="G3089" s="188">
        <v>27612</v>
      </c>
      <c r="H3089" s="188">
        <v>41785</v>
      </c>
      <c r="I3089" s="188">
        <v>54078</v>
      </c>
      <c r="J3089" s="188">
        <v>97749</v>
      </c>
      <c r="N3089" s="43"/>
    </row>
    <row r="3090" spans="1:14">
      <c r="A3090" s="43" t="s">
        <v>180</v>
      </c>
      <c r="B3090" s="188">
        <v>27840</v>
      </c>
      <c r="C3090" s="188">
        <v>3285.99</v>
      </c>
      <c r="D3090" s="188">
        <v>8575</v>
      </c>
      <c r="E3090" s="188">
        <v>15144.7</v>
      </c>
      <c r="F3090" s="188">
        <v>22846.6</v>
      </c>
      <c r="G3090" s="188">
        <v>33259</v>
      </c>
      <c r="H3090" s="188">
        <v>51520</v>
      </c>
      <c r="I3090" s="188">
        <v>70690</v>
      </c>
      <c r="J3090" s="188">
        <v>124614</v>
      </c>
      <c r="N3090" s="43"/>
    </row>
    <row r="3091" spans="1:14">
      <c r="A3091" s="43" t="s">
        <v>181</v>
      </c>
      <c r="B3091" s="188">
        <v>103099</v>
      </c>
      <c r="C3091" s="188">
        <v>17984.86</v>
      </c>
      <c r="D3091" s="188">
        <v>24164.9</v>
      </c>
      <c r="E3091" s="188">
        <v>38141.1</v>
      </c>
      <c r="F3091" s="188">
        <v>65725</v>
      </c>
      <c r="G3091" s="188">
        <v>117540</v>
      </c>
      <c r="H3091" s="188">
        <v>202057</v>
      </c>
      <c r="I3091" s="188">
        <v>291608</v>
      </c>
      <c r="J3091" s="188">
        <v>629622</v>
      </c>
      <c r="N3091" s="43"/>
    </row>
    <row r="3092" spans="1:14">
      <c r="A3092" s="43" t="s">
        <v>621</v>
      </c>
      <c r="B3092" s="188" t="s">
        <v>143</v>
      </c>
      <c r="C3092" s="188" t="s">
        <v>144</v>
      </c>
      <c r="D3092" s="188" t="s">
        <v>144</v>
      </c>
      <c r="E3092" s="188" t="s">
        <v>144</v>
      </c>
      <c r="F3092" s="188" t="s">
        <v>144</v>
      </c>
      <c r="G3092" s="188" t="s">
        <v>144</v>
      </c>
      <c r="H3092" s="188" t="s">
        <v>144</v>
      </c>
      <c r="I3092" s="188" t="s">
        <v>685</v>
      </c>
      <c r="J3092" s="188" t="s">
        <v>685</v>
      </c>
      <c r="K3092" s="188" t="s">
        <v>225</v>
      </c>
      <c r="N3092" s="43"/>
    </row>
    <row r="3093" spans="1:14">
      <c r="A3093" s="43" t="s">
        <v>618</v>
      </c>
      <c r="B3093" s="188" t="s">
        <v>619</v>
      </c>
      <c r="K3093" s="188" t="s">
        <v>690</v>
      </c>
      <c r="N3093" s="43"/>
    </row>
    <row r="3094" spans="1:14">
      <c r="A3094" s="43" t="s">
        <v>142</v>
      </c>
      <c r="N3094" s="43"/>
    </row>
    <row r="3096" spans="1:14">
      <c r="A3096" s="43" t="s">
        <v>219</v>
      </c>
      <c r="N3096" s="43"/>
    </row>
    <row r="3097" spans="1:14">
      <c r="A3097" s="43" t="s">
        <v>621</v>
      </c>
      <c r="B3097" s="188" t="s">
        <v>143</v>
      </c>
      <c r="C3097" s="188" t="s">
        <v>144</v>
      </c>
      <c r="D3097" s="188" t="s">
        <v>144</v>
      </c>
      <c r="E3097" s="188" t="s">
        <v>144</v>
      </c>
      <c r="F3097" s="188" t="s">
        <v>144</v>
      </c>
      <c r="G3097" s="188" t="s">
        <v>144</v>
      </c>
      <c r="H3097" s="188" t="s">
        <v>144</v>
      </c>
      <c r="I3097" s="188" t="s">
        <v>685</v>
      </c>
      <c r="J3097" s="188" t="s">
        <v>685</v>
      </c>
      <c r="K3097" s="188" t="s">
        <v>225</v>
      </c>
      <c r="N3097" s="43"/>
    </row>
    <row r="3098" spans="1:14">
      <c r="A3098" s="43" t="s">
        <v>285</v>
      </c>
      <c r="E3098" s="188" t="s">
        <v>578</v>
      </c>
      <c r="F3098" s="188" t="s">
        <v>579</v>
      </c>
      <c r="G3098" s="188" t="s">
        <v>215</v>
      </c>
      <c r="N3098" s="43"/>
    </row>
    <row r="3099" spans="1:14">
      <c r="B3099" s="188" t="s">
        <v>143</v>
      </c>
      <c r="C3099" s="188" t="s">
        <v>144</v>
      </c>
      <c r="D3099" s="188" t="s">
        <v>144</v>
      </c>
      <c r="E3099" s="188" t="s">
        <v>144</v>
      </c>
      <c r="F3099" s="188" t="s">
        <v>144</v>
      </c>
      <c r="G3099" s="188" t="s">
        <v>144</v>
      </c>
      <c r="H3099" s="188" t="s">
        <v>144</v>
      </c>
      <c r="I3099" s="188" t="s">
        <v>685</v>
      </c>
      <c r="J3099" s="188" t="s">
        <v>685</v>
      </c>
    </row>
    <row r="3100" spans="1:14">
      <c r="B3100" s="188" t="s">
        <v>33</v>
      </c>
      <c r="C3100" s="188" t="s">
        <v>134</v>
      </c>
      <c r="D3100" s="188" t="s">
        <v>135</v>
      </c>
      <c r="E3100" s="188" t="s">
        <v>136</v>
      </c>
      <c r="F3100" s="188" t="s">
        <v>137</v>
      </c>
      <c r="G3100" s="188" t="s">
        <v>138</v>
      </c>
      <c r="H3100" s="188" t="s">
        <v>139</v>
      </c>
      <c r="I3100" s="188" t="s">
        <v>140</v>
      </c>
      <c r="J3100" s="188" t="s">
        <v>141</v>
      </c>
    </row>
    <row r="3101" spans="1:14">
      <c r="A3101" s="43" t="s">
        <v>622</v>
      </c>
      <c r="B3101" s="188" t="s">
        <v>143</v>
      </c>
      <c r="C3101" s="188" t="s">
        <v>148</v>
      </c>
      <c r="D3101" s="188" t="s">
        <v>148</v>
      </c>
      <c r="E3101" s="188" t="s">
        <v>148</v>
      </c>
      <c r="F3101" s="188" t="s">
        <v>148</v>
      </c>
      <c r="G3101" s="188" t="s">
        <v>148</v>
      </c>
      <c r="H3101" s="188" t="s">
        <v>148</v>
      </c>
      <c r="I3101" s="188" t="s">
        <v>686</v>
      </c>
      <c r="J3101" s="188" t="s">
        <v>686</v>
      </c>
      <c r="N3101" s="43"/>
    </row>
    <row r="3102" spans="1:14">
      <c r="A3102" s="43" t="s">
        <v>0</v>
      </c>
      <c r="B3102" s="188">
        <v>93953</v>
      </c>
      <c r="C3102" s="188">
        <v>9681.1299999999992</v>
      </c>
      <c r="D3102" s="188">
        <v>15908.79</v>
      </c>
      <c r="E3102" s="188">
        <v>29521.4</v>
      </c>
      <c r="F3102" s="188">
        <v>56459.3</v>
      </c>
      <c r="G3102" s="188">
        <v>109325</v>
      </c>
      <c r="H3102" s="188">
        <v>194259</v>
      </c>
      <c r="I3102" s="188">
        <v>277495</v>
      </c>
      <c r="J3102" s="188">
        <v>605315</v>
      </c>
      <c r="N3102" s="43"/>
    </row>
    <row r="3103" spans="1:14">
      <c r="A3103" s="43" t="s">
        <v>151</v>
      </c>
      <c r="N3103" s="43"/>
    </row>
    <row r="3104" spans="1:14">
      <c r="A3104" s="43" t="s">
        <v>2</v>
      </c>
      <c r="B3104" s="188">
        <v>103112</v>
      </c>
      <c r="C3104" s="188">
        <v>11512.48</v>
      </c>
      <c r="D3104" s="188">
        <v>17923.12</v>
      </c>
      <c r="E3104" s="188">
        <v>33947.199999999997</v>
      </c>
      <c r="F3104" s="188">
        <v>66052.5</v>
      </c>
      <c r="G3104" s="188">
        <v>123824</v>
      </c>
      <c r="H3104" s="188">
        <v>208649</v>
      </c>
      <c r="I3104" s="188">
        <v>287663</v>
      </c>
      <c r="J3104" s="188">
        <v>627297</v>
      </c>
      <c r="N3104" s="43"/>
    </row>
    <row r="3105" spans="1:14">
      <c r="A3105" s="43" t="s">
        <v>3</v>
      </c>
      <c r="B3105" s="188">
        <v>93161</v>
      </c>
      <c r="C3105" s="188">
        <v>9796.51</v>
      </c>
      <c r="D3105" s="188">
        <v>15878.2</v>
      </c>
      <c r="E3105" s="188">
        <v>29605.599999999999</v>
      </c>
      <c r="F3105" s="188">
        <v>57382.7</v>
      </c>
      <c r="G3105" s="188">
        <v>110525</v>
      </c>
      <c r="H3105" s="188">
        <v>194520</v>
      </c>
      <c r="I3105" s="188">
        <v>269704</v>
      </c>
      <c r="J3105" s="188">
        <v>567628</v>
      </c>
      <c r="N3105" s="43"/>
    </row>
    <row r="3106" spans="1:14">
      <c r="A3106" s="43" t="s">
        <v>4</v>
      </c>
      <c r="B3106" s="188">
        <v>86298</v>
      </c>
      <c r="C3106" s="188">
        <v>9345.6</v>
      </c>
      <c r="D3106" s="188">
        <v>14918.76</v>
      </c>
      <c r="E3106" s="188">
        <v>27610.1</v>
      </c>
      <c r="F3106" s="188">
        <v>51858.1</v>
      </c>
      <c r="G3106" s="188">
        <v>101945</v>
      </c>
      <c r="H3106" s="188">
        <v>180905</v>
      </c>
      <c r="I3106" s="188">
        <v>270119</v>
      </c>
      <c r="J3106" s="188">
        <v>560845</v>
      </c>
      <c r="N3106" s="43"/>
    </row>
    <row r="3107" spans="1:14">
      <c r="A3107" s="43" t="s">
        <v>5</v>
      </c>
      <c r="B3107" s="188">
        <v>91335</v>
      </c>
      <c r="C3107" s="188">
        <v>9025.49</v>
      </c>
      <c r="D3107" s="188">
        <v>14902.78</v>
      </c>
      <c r="E3107" s="188">
        <v>27601.8</v>
      </c>
      <c r="F3107" s="188">
        <v>50964.5</v>
      </c>
      <c r="G3107" s="188">
        <v>98941</v>
      </c>
      <c r="H3107" s="188">
        <v>190055</v>
      </c>
      <c r="I3107" s="188">
        <v>278411</v>
      </c>
      <c r="J3107" s="188">
        <v>642469</v>
      </c>
      <c r="N3107" s="43"/>
    </row>
    <row r="3108" spans="1:14">
      <c r="A3108" s="43" t="s">
        <v>6</v>
      </c>
      <c r="B3108" s="188">
        <v>85244</v>
      </c>
      <c r="C3108" s="188">
        <v>8964.7199999999993</v>
      </c>
      <c r="D3108" s="188">
        <v>14099.28</v>
      </c>
      <c r="E3108" s="188">
        <v>26016.400000000001</v>
      </c>
      <c r="F3108" s="188">
        <v>47063.3</v>
      </c>
      <c r="G3108" s="188">
        <v>90207</v>
      </c>
      <c r="H3108" s="188">
        <v>173590</v>
      </c>
      <c r="I3108" s="188">
        <v>263546</v>
      </c>
      <c r="J3108" s="188">
        <v>642866</v>
      </c>
      <c r="N3108" s="43"/>
    </row>
    <row r="3109" spans="1:14">
      <c r="A3109" s="43" t="s">
        <v>8</v>
      </c>
      <c r="N3109" s="43"/>
    </row>
    <row r="3110" spans="1:14">
      <c r="A3110" s="43" t="s">
        <v>9</v>
      </c>
      <c r="B3110" s="188">
        <v>87741</v>
      </c>
      <c r="C3110" s="188">
        <v>9146.82</v>
      </c>
      <c r="D3110" s="188">
        <v>15043.09</v>
      </c>
      <c r="E3110" s="188">
        <v>28029.1</v>
      </c>
      <c r="F3110" s="188">
        <v>53058.8</v>
      </c>
      <c r="G3110" s="188">
        <v>102922</v>
      </c>
      <c r="H3110" s="188">
        <v>184938</v>
      </c>
      <c r="I3110" s="188">
        <v>262762</v>
      </c>
      <c r="J3110" s="188">
        <v>574220</v>
      </c>
      <c r="N3110" s="43"/>
    </row>
    <row r="3111" spans="1:14">
      <c r="A3111" s="43" t="s">
        <v>8</v>
      </c>
      <c r="B3111" s="188">
        <v>100953</v>
      </c>
      <c r="C3111" s="188">
        <v>10682.18</v>
      </c>
      <c r="D3111" s="188">
        <v>17031.349999999999</v>
      </c>
      <c r="E3111" s="188">
        <v>31455</v>
      </c>
      <c r="F3111" s="188">
        <v>60583.7</v>
      </c>
      <c r="G3111" s="188">
        <v>116730</v>
      </c>
      <c r="H3111" s="188">
        <v>206407</v>
      </c>
      <c r="I3111" s="188">
        <v>291190</v>
      </c>
      <c r="J3111" s="188">
        <v>641284</v>
      </c>
      <c r="N3111" s="43"/>
    </row>
    <row r="3112" spans="1:14">
      <c r="A3112" s="43" t="s">
        <v>152</v>
      </c>
      <c r="N3112" s="43"/>
    </row>
    <row r="3113" spans="1:14">
      <c r="A3113" s="43" t="s">
        <v>153</v>
      </c>
      <c r="B3113" s="188">
        <v>37720</v>
      </c>
      <c r="C3113" s="188">
        <v>400.73</v>
      </c>
      <c r="D3113" s="188">
        <v>4043.06</v>
      </c>
      <c r="E3113" s="188">
        <v>11602.9</v>
      </c>
      <c r="F3113" s="188">
        <v>23553.9</v>
      </c>
      <c r="G3113" s="188">
        <v>44321</v>
      </c>
      <c r="H3113" s="188">
        <v>81172</v>
      </c>
      <c r="I3113" s="188">
        <v>112268</v>
      </c>
      <c r="J3113" s="188">
        <v>226426</v>
      </c>
      <c r="N3113" s="43"/>
    </row>
    <row r="3114" spans="1:14">
      <c r="A3114" s="43" t="s">
        <v>154</v>
      </c>
      <c r="B3114" s="188">
        <v>69832</v>
      </c>
      <c r="C3114" s="188">
        <v>9361.27</v>
      </c>
      <c r="D3114" s="188">
        <v>14464.45</v>
      </c>
      <c r="E3114" s="188">
        <v>24902</v>
      </c>
      <c r="F3114" s="188">
        <v>43626.7</v>
      </c>
      <c r="G3114" s="188">
        <v>81200</v>
      </c>
      <c r="H3114" s="188">
        <v>139279</v>
      </c>
      <c r="I3114" s="188">
        <v>201049</v>
      </c>
      <c r="J3114" s="188">
        <v>423603</v>
      </c>
      <c r="N3114" s="43"/>
    </row>
    <row r="3115" spans="1:14">
      <c r="A3115" s="43" t="s">
        <v>155</v>
      </c>
      <c r="B3115" s="188">
        <v>88498</v>
      </c>
      <c r="C3115" s="188">
        <v>15161.79</v>
      </c>
      <c r="D3115" s="188">
        <v>20210.310000000001</v>
      </c>
      <c r="E3115" s="188">
        <v>32834</v>
      </c>
      <c r="F3115" s="188">
        <v>57110.9</v>
      </c>
      <c r="G3115" s="188">
        <v>105193</v>
      </c>
      <c r="H3115" s="188">
        <v>176963</v>
      </c>
      <c r="I3115" s="188">
        <v>247291</v>
      </c>
      <c r="J3115" s="188">
        <v>471582</v>
      </c>
      <c r="N3115" s="43"/>
    </row>
    <row r="3116" spans="1:14">
      <c r="A3116" s="43" t="s">
        <v>156</v>
      </c>
      <c r="B3116" s="188">
        <v>134930</v>
      </c>
      <c r="C3116" s="188">
        <v>20654.87</v>
      </c>
      <c r="D3116" s="188">
        <v>29012.58</v>
      </c>
      <c r="E3116" s="188">
        <v>49203.9</v>
      </c>
      <c r="F3116" s="188">
        <v>87875.4</v>
      </c>
      <c r="G3116" s="188">
        <v>156836</v>
      </c>
      <c r="H3116" s="188">
        <v>265316</v>
      </c>
      <c r="I3116" s="188">
        <v>371156</v>
      </c>
      <c r="J3116" s="188">
        <v>828251</v>
      </c>
      <c r="N3116" s="43"/>
    </row>
    <row r="3117" spans="1:14">
      <c r="A3117" s="43" t="s">
        <v>157</v>
      </c>
      <c r="N3117" s="43"/>
    </row>
    <row r="3118" spans="1:14">
      <c r="A3118" s="43" t="s">
        <v>158</v>
      </c>
      <c r="B3118" s="188">
        <v>110954</v>
      </c>
      <c r="C3118" s="188">
        <v>16333.24</v>
      </c>
      <c r="D3118" s="188">
        <v>22783.93</v>
      </c>
      <c r="E3118" s="188">
        <v>37725.1</v>
      </c>
      <c r="F3118" s="188">
        <v>69359.100000000006</v>
      </c>
      <c r="G3118" s="188">
        <v>128223</v>
      </c>
      <c r="H3118" s="188">
        <v>224045</v>
      </c>
      <c r="I3118" s="188">
        <v>312956</v>
      </c>
      <c r="J3118" s="188">
        <v>691134</v>
      </c>
      <c r="N3118" s="43"/>
    </row>
    <row r="3119" spans="1:14">
      <c r="A3119" s="43" t="s">
        <v>159</v>
      </c>
      <c r="B3119" s="188">
        <v>60937</v>
      </c>
      <c r="C3119" s="188">
        <v>9041.09</v>
      </c>
      <c r="D3119" s="188">
        <v>12331.97</v>
      </c>
      <c r="E3119" s="188">
        <v>20928.5</v>
      </c>
      <c r="F3119" s="188">
        <v>38161</v>
      </c>
      <c r="G3119" s="188">
        <v>72248</v>
      </c>
      <c r="H3119" s="188">
        <v>130040</v>
      </c>
      <c r="I3119" s="188">
        <v>179744</v>
      </c>
      <c r="J3119" s="188">
        <v>379283</v>
      </c>
      <c r="N3119" s="43"/>
    </row>
    <row r="3120" spans="1:14">
      <c r="A3120" s="43" t="s">
        <v>160</v>
      </c>
      <c r="B3120" s="188">
        <v>68319</v>
      </c>
      <c r="C3120" s="188">
        <v>1393.61</v>
      </c>
      <c r="D3120" s="188">
        <v>7215.31</v>
      </c>
      <c r="E3120" s="188">
        <v>19615.900000000001</v>
      </c>
      <c r="F3120" s="188">
        <v>39803.300000000003</v>
      </c>
      <c r="G3120" s="188">
        <v>80007</v>
      </c>
      <c r="H3120" s="188">
        <v>142354</v>
      </c>
      <c r="I3120" s="188">
        <v>206402</v>
      </c>
      <c r="J3120" s="188">
        <v>390229</v>
      </c>
      <c r="N3120" s="43"/>
    </row>
    <row r="3121" spans="1:14">
      <c r="A3121" s="43" t="s">
        <v>161</v>
      </c>
      <c r="B3121" s="188">
        <v>85311</v>
      </c>
      <c r="C3121" s="188">
        <v>6166.3</v>
      </c>
      <c r="D3121" s="188">
        <v>10780.03</v>
      </c>
      <c r="E3121" s="188">
        <v>24250.799999999999</v>
      </c>
      <c r="F3121" s="188">
        <v>49668.1</v>
      </c>
      <c r="G3121" s="188">
        <v>100451</v>
      </c>
      <c r="H3121" s="188">
        <v>179619</v>
      </c>
      <c r="I3121" s="188">
        <v>259320</v>
      </c>
      <c r="J3121" s="188">
        <v>560555</v>
      </c>
      <c r="N3121" s="43"/>
    </row>
    <row r="3122" spans="1:14">
      <c r="A3122" s="43" t="s">
        <v>162</v>
      </c>
      <c r="N3122" s="43"/>
    </row>
    <row r="3123" spans="1:14">
      <c r="A3123" s="43" t="s">
        <v>14</v>
      </c>
      <c r="B3123" s="188">
        <v>107193</v>
      </c>
      <c r="C3123" s="188">
        <v>14426.14</v>
      </c>
      <c r="D3123" s="188">
        <v>22193.15</v>
      </c>
      <c r="E3123" s="188">
        <v>38301.300000000003</v>
      </c>
      <c r="F3123" s="188">
        <v>70426.8</v>
      </c>
      <c r="G3123" s="188">
        <v>128158</v>
      </c>
      <c r="H3123" s="188">
        <v>217101</v>
      </c>
      <c r="I3123" s="188">
        <v>296255</v>
      </c>
      <c r="J3123" s="188">
        <v>629357</v>
      </c>
      <c r="N3123" s="43"/>
    </row>
    <row r="3124" spans="1:14">
      <c r="A3124" s="43" t="s">
        <v>163</v>
      </c>
      <c r="B3124" s="188">
        <v>78225</v>
      </c>
      <c r="C3124" s="188">
        <v>9919.81</v>
      </c>
      <c r="D3124" s="188">
        <v>16540.150000000001</v>
      </c>
      <c r="E3124" s="188">
        <v>27765.200000000001</v>
      </c>
      <c r="F3124" s="188">
        <v>47929.8</v>
      </c>
      <c r="G3124" s="188">
        <v>87294</v>
      </c>
      <c r="H3124" s="188">
        <v>153528</v>
      </c>
      <c r="I3124" s="188">
        <v>227446</v>
      </c>
      <c r="J3124" s="188">
        <v>522446</v>
      </c>
      <c r="N3124" s="43"/>
    </row>
    <row r="3125" spans="1:14">
      <c r="A3125" s="43" t="s">
        <v>16</v>
      </c>
      <c r="B3125" s="188">
        <v>86382</v>
      </c>
      <c r="C3125" s="188">
        <v>8936.89</v>
      </c>
      <c r="D3125" s="188">
        <v>13151.04</v>
      </c>
      <c r="E3125" s="188">
        <v>23814.7</v>
      </c>
      <c r="F3125" s="188">
        <v>45491.8</v>
      </c>
      <c r="G3125" s="188">
        <v>91552</v>
      </c>
      <c r="H3125" s="188">
        <v>174706</v>
      </c>
      <c r="I3125" s="188">
        <v>273527</v>
      </c>
      <c r="J3125" s="188">
        <v>634753</v>
      </c>
      <c r="N3125" s="43"/>
    </row>
    <row r="3126" spans="1:14">
      <c r="A3126" s="43" t="s">
        <v>164</v>
      </c>
      <c r="B3126" s="188">
        <v>74466</v>
      </c>
      <c r="C3126" s="188">
        <v>5956.46</v>
      </c>
      <c r="D3126" s="188">
        <v>9400.9599999999991</v>
      </c>
      <c r="E3126" s="188">
        <v>17574.599999999999</v>
      </c>
      <c r="F3126" s="188">
        <v>35267.4</v>
      </c>
      <c r="G3126" s="188">
        <v>79172</v>
      </c>
      <c r="H3126" s="188">
        <v>160426</v>
      </c>
      <c r="I3126" s="188">
        <v>237268</v>
      </c>
      <c r="J3126" s="188">
        <v>597640</v>
      </c>
      <c r="N3126" s="43"/>
    </row>
    <row r="3127" spans="1:14">
      <c r="A3127" s="43" t="s">
        <v>165</v>
      </c>
      <c r="N3127" s="43"/>
    </row>
    <row r="3128" spans="1:14">
      <c r="A3128" s="43" t="s">
        <v>166</v>
      </c>
      <c r="B3128" s="188">
        <v>11024</v>
      </c>
      <c r="C3128" s="188">
        <v>-158.35</v>
      </c>
      <c r="D3128" s="188">
        <v>-120.76</v>
      </c>
      <c r="E3128" s="188">
        <v>14.8</v>
      </c>
      <c r="F3128" s="188">
        <v>6579.3</v>
      </c>
      <c r="G3128" s="188">
        <v>13240</v>
      </c>
      <c r="H3128" s="188">
        <v>25775</v>
      </c>
      <c r="I3128" s="188">
        <v>40748</v>
      </c>
      <c r="J3128" s="188">
        <v>84533</v>
      </c>
      <c r="N3128" s="43"/>
    </row>
    <row r="3129" spans="1:14">
      <c r="A3129" s="43" t="s">
        <v>125</v>
      </c>
      <c r="B3129" s="188">
        <v>25804</v>
      </c>
      <c r="C3129" s="188">
        <v>203.78</v>
      </c>
      <c r="D3129" s="188">
        <v>3840.89</v>
      </c>
      <c r="E3129" s="188">
        <v>9406.5</v>
      </c>
      <c r="F3129" s="188">
        <v>16146.6</v>
      </c>
      <c r="G3129" s="188">
        <v>27417</v>
      </c>
      <c r="H3129" s="188">
        <v>50053</v>
      </c>
      <c r="I3129" s="188">
        <v>83720</v>
      </c>
      <c r="J3129" s="188">
        <v>199671</v>
      </c>
      <c r="N3129" s="43"/>
    </row>
    <row r="3130" spans="1:14">
      <c r="A3130" s="43" t="s">
        <v>126</v>
      </c>
      <c r="B3130" s="188">
        <v>32884</v>
      </c>
      <c r="C3130" s="188">
        <v>3908.77</v>
      </c>
      <c r="D3130" s="188">
        <v>7685.63</v>
      </c>
      <c r="E3130" s="188">
        <v>13306.1</v>
      </c>
      <c r="F3130" s="188">
        <v>22591.7</v>
      </c>
      <c r="G3130" s="188">
        <v>37259</v>
      </c>
      <c r="H3130" s="188">
        <v>68542</v>
      </c>
      <c r="I3130" s="188">
        <v>95950</v>
      </c>
      <c r="J3130" s="188">
        <v>173036</v>
      </c>
      <c r="N3130" s="43"/>
    </row>
    <row r="3131" spans="1:14">
      <c r="A3131" s="43" t="s">
        <v>127</v>
      </c>
      <c r="B3131" s="188">
        <v>44268</v>
      </c>
      <c r="C3131" s="188">
        <v>6055.03</v>
      </c>
      <c r="D3131" s="188">
        <v>9889.98</v>
      </c>
      <c r="E3131" s="188">
        <v>16930.7</v>
      </c>
      <c r="F3131" s="188">
        <v>27856.799999999999</v>
      </c>
      <c r="G3131" s="188">
        <v>48585</v>
      </c>
      <c r="H3131" s="188">
        <v>87703</v>
      </c>
      <c r="I3131" s="188">
        <v>128686</v>
      </c>
      <c r="J3131" s="188">
        <v>266995</v>
      </c>
      <c r="N3131" s="43"/>
    </row>
    <row r="3132" spans="1:14">
      <c r="A3132" s="43" t="s">
        <v>128</v>
      </c>
      <c r="B3132" s="188">
        <v>52884</v>
      </c>
      <c r="C3132" s="188">
        <v>9164.16</v>
      </c>
      <c r="D3132" s="188">
        <v>13842.58</v>
      </c>
      <c r="E3132" s="188">
        <v>21694</v>
      </c>
      <c r="F3132" s="188">
        <v>35711.4</v>
      </c>
      <c r="G3132" s="188">
        <v>62467</v>
      </c>
      <c r="H3132" s="188">
        <v>105176</v>
      </c>
      <c r="I3132" s="188">
        <v>149833</v>
      </c>
      <c r="J3132" s="188">
        <v>264824</v>
      </c>
      <c r="N3132" s="43"/>
    </row>
    <row r="3133" spans="1:14">
      <c r="A3133" s="43" t="s">
        <v>129</v>
      </c>
      <c r="B3133" s="188">
        <v>64508</v>
      </c>
      <c r="C3133" s="188">
        <v>11286.17</v>
      </c>
      <c r="D3133" s="188">
        <v>15725.1</v>
      </c>
      <c r="E3133" s="188">
        <v>25240</v>
      </c>
      <c r="F3133" s="188">
        <v>41995.7</v>
      </c>
      <c r="G3133" s="188">
        <v>73227</v>
      </c>
      <c r="H3133" s="188">
        <v>128138</v>
      </c>
      <c r="I3133" s="188">
        <v>178223</v>
      </c>
      <c r="J3133" s="188">
        <v>379552</v>
      </c>
      <c r="N3133" s="43"/>
    </row>
    <row r="3134" spans="1:14">
      <c r="A3134" s="43" t="s">
        <v>130</v>
      </c>
      <c r="B3134" s="188">
        <v>82382</v>
      </c>
      <c r="C3134" s="188">
        <v>14351.47</v>
      </c>
      <c r="D3134" s="188">
        <v>19414.560000000001</v>
      </c>
      <c r="E3134" s="188">
        <v>30383.5</v>
      </c>
      <c r="F3134" s="188">
        <v>51710.7</v>
      </c>
      <c r="G3134" s="188">
        <v>94776</v>
      </c>
      <c r="H3134" s="188">
        <v>162799</v>
      </c>
      <c r="I3134" s="188">
        <v>225111</v>
      </c>
      <c r="J3134" s="188">
        <v>461978</v>
      </c>
      <c r="N3134" s="43"/>
    </row>
    <row r="3135" spans="1:14">
      <c r="A3135" s="43" t="s">
        <v>131</v>
      </c>
      <c r="B3135" s="188">
        <v>123646</v>
      </c>
      <c r="C3135" s="188">
        <v>20953.79</v>
      </c>
      <c r="D3135" s="188">
        <v>28094.16</v>
      </c>
      <c r="E3135" s="188">
        <v>45702.8</v>
      </c>
      <c r="F3135" s="188">
        <v>80540</v>
      </c>
      <c r="G3135" s="188">
        <v>142485</v>
      </c>
      <c r="H3135" s="188">
        <v>244578</v>
      </c>
      <c r="I3135" s="188">
        <v>338869</v>
      </c>
      <c r="J3135" s="188">
        <v>729275</v>
      </c>
      <c r="N3135" s="43"/>
    </row>
    <row r="3136" spans="1:14">
      <c r="A3136" s="43" t="s">
        <v>167</v>
      </c>
      <c r="N3136" s="43"/>
    </row>
    <row r="3137" spans="1:14">
      <c r="A3137" s="43" t="s">
        <v>166</v>
      </c>
      <c r="B3137" s="188">
        <v>29483</v>
      </c>
      <c r="C3137" s="188">
        <v>-130.94</v>
      </c>
      <c r="D3137" s="188">
        <v>-87.05</v>
      </c>
      <c r="E3137" s="188">
        <v>4089.6</v>
      </c>
      <c r="F3137" s="188">
        <v>13786.9</v>
      </c>
      <c r="G3137" s="188">
        <v>31588</v>
      </c>
      <c r="H3137" s="188">
        <v>70661</v>
      </c>
      <c r="I3137" s="188">
        <v>104889</v>
      </c>
      <c r="J3137" s="188">
        <v>216728</v>
      </c>
      <c r="N3137" s="43"/>
    </row>
    <row r="3138" spans="1:14">
      <c r="A3138" s="43" t="s">
        <v>125</v>
      </c>
      <c r="B3138" s="188">
        <v>41652</v>
      </c>
      <c r="C3138" s="188">
        <v>2542.2800000000002</v>
      </c>
      <c r="D3138" s="188">
        <v>6359.37</v>
      </c>
      <c r="E3138" s="188">
        <v>13460.6</v>
      </c>
      <c r="F3138" s="188">
        <v>24425.4</v>
      </c>
      <c r="G3138" s="188">
        <v>45883</v>
      </c>
      <c r="H3138" s="188">
        <v>90340</v>
      </c>
      <c r="I3138" s="188">
        <v>137043</v>
      </c>
      <c r="J3138" s="188">
        <v>284347</v>
      </c>
      <c r="N3138" s="43"/>
    </row>
    <row r="3139" spans="1:14">
      <c r="A3139" s="43" t="s">
        <v>126</v>
      </c>
      <c r="B3139" s="188">
        <v>45624</v>
      </c>
      <c r="C3139" s="188">
        <v>6333.7</v>
      </c>
      <c r="D3139" s="188">
        <v>9246.9500000000007</v>
      </c>
      <c r="E3139" s="188">
        <v>15257.9</v>
      </c>
      <c r="F3139" s="188">
        <v>28032.6</v>
      </c>
      <c r="G3139" s="188">
        <v>51082</v>
      </c>
      <c r="H3139" s="188">
        <v>95500</v>
      </c>
      <c r="I3139" s="188">
        <v>134283</v>
      </c>
      <c r="J3139" s="188">
        <v>256553</v>
      </c>
      <c r="N3139" s="43"/>
    </row>
    <row r="3140" spans="1:14">
      <c r="A3140" s="43" t="s">
        <v>127</v>
      </c>
      <c r="B3140" s="188">
        <v>50431</v>
      </c>
      <c r="C3140" s="188">
        <v>7916.38</v>
      </c>
      <c r="D3140" s="188">
        <v>11082.95</v>
      </c>
      <c r="E3140" s="188">
        <v>18549.8</v>
      </c>
      <c r="F3140" s="188">
        <v>31915.3</v>
      </c>
      <c r="G3140" s="188">
        <v>59144</v>
      </c>
      <c r="H3140" s="188">
        <v>99380</v>
      </c>
      <c r="I3140" s="188">
        <v>140346</v>
      </c>
      <c r="J3140" s="188">
        <v>304743</v>
      </c>
      <c r="N3140" s="43"/>
    </row>
    <row r="3141" spans="1:14">
      <c r="A3141" s="43" t="s">
        <v>128</v>
      </c>
      <c r="B3141" s="188">
        <v>57760</v>
      </c>
      <c r="C3141" s="188">
        <v>8308.99</v>
      </c>
      <c r="D3141" s="188">
        <v>12969.36</v>
      </c>
      <c r="E3141" s="188">
        <v>21458.6</v>
      </c>
      <c r="F3141" s="188">
        <v>36936.400000000001</v>
      </c>
      <c r="G3141" s="188">
        <v>66739</v>
      </c>
      <c r="H3141" s="188">
        <v>121588</v>
      </c>
      <c r="I3141" s="188">
        <v>176078</v>
      </c>
      <c r="J3141" s="188">
        <v>303391</v>
      </c>
      <c r="N3141" s="43"/>
    </row>
    <row r="3142" spans="1:14">
      <c r="A3142" s="43" t="s">
        <v>129</v>
      </c>
      <c r="B3142" s="188">
        <v>64116</v>
      </c>
      <c r="C3142" s="188">
        <v>9797.39</v>
      </c>
      <c r="D3142" s="188">
        <v>15129.54</v>
      </c>
      <c r="E3142" s="188">
        <v>24122.6</v>
      </c>
      <c r="F3142" s="188">
        <v>41102.400000000001</v>
      </c>
      <c r="G3142" s="188">
        <v>73420</v>
      </c>
      <c r="H3142" s="188">
        <v>131171</v>
      </c>
      <c r="I3142" s="188">
        <v>185326</v>
      </c>
      <c r="J3142" s="188">
        <v>333664</v>
      </c>
      <c r="N3142" s="43"/>
    </row>
    <row r="3143" spans="1:14">
      <c r="A3143" s="43" t="s">
        <v>130</v>
      </c>
      <c r="B3143" s="188">
        <v>73432</v>
      </c>
      <c r="C3143" s="188">
        <v>12776.84</v>
      </c>
      <c r="D3143" s="188">
        <v>17381.07</v>
      </c>
      <c r="E3143" s="188">
        <v>27628.7</v>
      </c>
      <c r="F3143" s="188">
        <v>46585.5</v>
      </c>
      <c r="G3143" s="188">
        <v>87192</v>
      </c>
      <c r="H3143" s="188">
        <v>148738</v>
      </c>
      <c r="I3143" s="188">
        <v>207518</v>
      </c>
      <c r="J3143" s="188">
        <v>377322</v>
      </c>
      <c r="N3143" s="43"/>
    </row>
    <row r="3144" spans="1:14">
      <c r="A3144" s="43" t="s">
        <v>131</v>
      </c>
      <c r="B3144" s="188">
        <v>121342</v>
      </c>
      <c r="C3144" s="188">
        <v>20136.73</v>
      </c>
      <c r="D3144" s="188">
        <v>27034.16</v>
      </c>
      <c r="E3144" s="188">
        <v>44116.2</v>
      </c>
      <c r="F3144" s="188">
        <v>77942.100000000006</v>
      </c>
      <c r="G3144" s="188">
        <v>139544</v>
      </c>
      <c r="H3144" s="188">
        <v>238801</v>
      </c>
      <c r="I3144" s="188">
        <v>332934</v>
      </c>
      <c r="J3144" s="188">
        <v>725085</v>
      </c>
      <c r="N3144" s="43"/>
    </row>
    <row r="3145" spans="1:14">
      <c r="A3145" s="43" t="s">
        <v>168</v>
      </c>
      <c r="N3145" s="43"/>
    </row>
    <row r="3146" spans="1:14">
      <c r="A3146" s="43" t="s">
        <v>169</v>
      </c>
      <c r="B3146" s="188">
        <v>14702</v>
      </c>
      <c r="C3146" s="188">
        <v>141.58000000000001</v>
      </c>
      <c r="D3146" s="188">
        <v>3234.31</v>
      </c>
      <c r="E3146" s="188">
        <v>9681.1</v>
      </c>
      <c r="F3146" s="188">
        <v>15908.8</v>
      </c>
      <c r="G3146" s="188">
        <v>20714</v>
      </c>
      <c r="H3146" s="188">
        <v>23300</v>
      </c>
      <c r="I3146" s="188">
        <v>24177</v>
      </c>
      <c r="J3146" s="188">
        <v>24877</v>
      </c>
      <c r="N3146" s="43"/>
    </row>
    <row r="3147" spans="1:14">
      <c r="A3147" s="43" t="s">
        <v>17</v>
      </c>
      <c r="B3147" s="188">
        <v>34228</v>
      </c>
      <c r="C3147" s="188">
        <v>25944.2</v>
      </c>
      <c r="D3147" s="188">
        <v>26867.24</v>
      </c>
      <c r="E3147" s="188">
        <v>29521.4</v>
      </c>
      <c r="F3147" s="188">
        <v>34101.800000000003</v>
      </c>
      <c r="G3147" s="188">
        <v>38750</v>
      </c>
      <c r="H3147" s="188">
        <v>41963</v>
      </c>
      <c r="I3147" s="188">
        <v>43038</v>
      </c>
      <c r="J3147" s="188">
        <v>43820</v>
      </c>
      <c r="N3147" s="43"/>
    </row>
    <row r="3148" spans="1:14">
      <c r="A3148" s="43" t="s">
        <v>18</v>
      </c>
      <c r="B3148" s="188">
        <v>57129</v>
      </c>
      <c r="C3148" s="188">
        <v>45179.17</v>
      </c>
      <c r="D3148" s="188">
        <v>46347.65</v>
      </c>
      <c r="E3148" s="188">
        <v>49921.4</v>
      </c>
      <c r="F3148" s="188">
        <v>56459.3</v>
      </c>
      <c r="G3148" s="188">
        <v>63947</v>
      </c>
      <c r="H3148" s="188">
        <v>69174</v>
      </c>
      <c r="I3148" s="188">
        <v>70918</v>
      </c>
      <c r="J3148" s="188">
        <v>72414</v>
      </c>
      <c r="N3148" s="43"/>
    </row>
    <row r="3149" spans="1:14">
      <c r="A3149" s="43" t="s">
        <v>19</v>
      </c>
      <c r="B3149" s="188">
        <v>96694</v>
      </c>
      <c r="C3149" s="188">
        <v>74750.080000000002</v>
      </c>
      <c r="D3149" s="188">
        <v>76529.850000000006</v>
      </c>
      <c r="E3149" s="188">
        <v>82949.899999999994</v>
      </c>
      <c r="F3149" s="188">
        <v>94808.6</v>
      </c>
      <c r="G3149" s="188">
        <v>109330</v>
      </c>
      <c r="H3149" s="188">
        <v>120143</v>
      </c>
      <c r="I3149" s="188">
        <v>124201</v>
      </c>
      <c r="J3149" s="188">
        <v>127447</v>
      </c>
      <c r="N3149" s="43"/>
    </row>
    <row r="3150" spans="1:14">
      <c r="A3150" s="43" t="s">
        <v>170</v>
      </c>
      <c r="B3150" s="188">
        <v>267031</v>
      </c>
      <c r="C3150" s="188">
        <v>132645.97</v>
      </c>
      <c r="D3150" s="188">
        <v>137289.32</v>
      </c>
      <c r="E3150" s="188">
        <v>154207.1</v>
      </c>
      <c r="F3150" s="188">
        <v>194259.20000000001</v>
      </c>
      <c r="G3150" s="188">
        <v>277495</v>
      </c>
      <c r="H3150" s="188">
        <v>424588</v>
      </c>
      <c r="I3150" s="188">
        <v>605315</v>
      </c>
      <c r="J3150" s="188">
        <v>1296168</v>
      </c>
      <c r="N3150" s="43"/>
    </row>
    <row r="3151" spans="1:14">
      <c r="A3151" s="43" t="s">
        <v>171</v>
      </c>
      <c r="N3151" s="43"/>
    </row>
    <row r="3152" spans="1:14">
      <c r="A3152" s="43" t="s">
        <v>169</v>
      </c>
      <c r="B3152" s="188">
        <v>24557</v>
      </c>
      <c r="C3152" s="188">
        <v>187.73</v>
      </c>
      <c r="D3152" s="188">
        <v>3952.24</v>
      </c>
      <c r="E3152" s="188">
        <v>10734.9</v>
      </c>
      <c r="F3152" s="188">
        <v>18626</v>
      </c>
      <c r="G3152" s="188">
        <v>29904</v>
      </c>
      <c r="H3152" s="188">
        <v>48864</v>
      </c>
      <c r="I3152" s="188">
        <v>66593</v>
      </c>
      <c r="J3152" s="188">
        <v>120912</v>
      </c>
      <c r="N3152" s="43"/>
    </row>
    <row r="3153" spans="1:14">
      <c r="A3153" s="43" t="s">
        <v>17</v>
      </c>
      <c r="B3153" s="188">
        <v>45751</v>
      </c>
      <c r="C3153" s="188">
        <v>14585.99</v>
      </c>
      <c r="D3153" s="188">
        <v>18420.7</v>
      </c>
      <c r="E3153" s="188">
        <v>25215.8</v>
      </c>
      <c r="F3153" s="188">
        <v>36319.800000000003</v>
      </c>
      <c r="G3153" s="188">
        <v>55174</v>
      </c>
      <c r="H3153" s="188">
        <v>83144</v>
      </c>
      <c r="I3153" s="188">
        <v>107228</v>
      </c>
      <c r="J3153" s="188">
        <v>171281</v>
      </c>
      <c r="N3153" s="43"/>
    </row>
    <row r="3154" spans="1:14">
      <c r="A3154" s="43" t="s">
        <v>18</v>
      </c>
      <c r="B3154" s="188">
        <v>68182</v>
      </c>
      <c r="C3154" s="188">
        <v>22794.51</v>
      </c>
      <c r="D3154" s="188">
        <v>28002.44</v>
      </c>
      <c r="E3154" s="188">
        <v>37823.1</v>
      </c>
      <c r="F3154" s="188">
        <v>55704.5</v>
      </c>
      <c r="G3154" s="188">
        <v>84966</v>
      </c>
      <c r="H3154" s="188">
        <v>121805</v>
      </c>
      <c r="I3154" s="188">
        <v>150657</v>
      </c>
      <c r="J3154" s="188">
        <v>228409</v>
      </c>
      <c r="N3154" s="43"/>
    </row>
    <row r="3155" spans="1:14">
      <c r="A3155" s="43" t="s">
        <v>19</v>
      </c>
      <c r="B3155" s="188">
        <v>105004</v>
      </c>
      <c r="C3155" s="188">
        <v>34706.550000000003</v>
      </c>
      <c r="D3155" s="188">
        <v>41241.699999999997</v>
      </c>
      <c r="E3155" s="188">
        <v>56931.6</v>
      </c>
      <c r="F3155" s="188">
        <v>86387.199999999997</v>
      </c>
      <c r="G3155" s="188">
        <v>129617</v>
      </c>
      <c r="H3155" s="188">
        <v>185446</v>
      </c>
      <c r="I3155" s="188">
        <v>227547</v>
      </c>
      <c r="J3155" s="188">
        <v>359797</v>
      </c>
      <c r="N3155" s="43"/>
    </row>
    <row r="3156" spans="1:14">
      <c r="A3156" s="43" t="s">
        <v>170</v>
      </c>
      <c r="B3156" s="188">
        <v>226282</v>
      </c>
      <c r="C3156" s="188">
        <v>54018.32</v>
      </c>
      <c r="D3156" s="188">
        <v>67227.240000000005</v>
      </c>
      <c r="E3156" s="188">
        <v>99332.6</v>
      </c>
      <c r="F3156" s="188">
        <v>158307.9</v>
      </c>
      <c r="G3156" s="188">
        <v>256397</v>
      </c>
      <c r="H3156" s="188">
        <v>405429</v>
      </c>
      <c r="I3156" s="188">
        <v>584747</v>
      </c>
      <c r="J3156" s="188">
        <v>1269664</v>
      </c>
      <c r="N3156" s="43"/>
    </row>
    <row r="3157" spans="1:14">
      <c r="A3157" s="43" t="s">
        <v>527</v>
      </c>
      <c r="N3157" s="43"/>
    </row>
    <row r="3158" spans="1:14">
      <c r="A3158" s="43" t="s">
        <v>172</v>
      </c>
      <c r="B3158" s="188">
        <v>110909</v>
      </c>
      <c r="C3158" s="188">
        <v>18365.96</v>
      </c>
      <c r="D3158" s="188">
        <v>24489.23</v>
      </c>
      <c r="E3158" s="188">
        <v>39050.300000000003</v>
      </c>
      <c r="F3158" s="188">
        <v>69918.899999999994</v>
      </c>
      <c r="G3158" s="188">
        <v>127502</v>
      </c>
      <c r="H3158" s="188">
        <v>220460</v>
      </c>
      <c r="I3158" s="188">
        <v>306087</v>
      </c>
      <c r="J3158" s="188">
        <v>679057</v>
      </c>
      <c r="N3158" s="43"/>
    </row>
    <row r="3159" spans="1:14">
      <c r="A3159" s="43" t="s">
        <v>22</v>
      </c>
      <c r="B3159" s="188">
        <v>43899</v>
      </c>
      <c r="C3159" s="188">
        <v>769.91</v>
      </c>
      <c r="D3159" s="188">
        <v>6471.27</v>
      </c>
      <c r="E3159" s="188">
        <v>14295</v>
      </c>
      <c r="F3159" s="188">
        <v>26411</v>
      </c>
      <c r="G3159" s="188">
        <v>51507</v>
      </c>
      <c r="H3159" s="188">
        <v>96751</v>
      </c>
      <c r="I3159" s="188">
        <v>138986</v>
      </c>
      <c r="J3159" s="188">
        <v>274823</v>
      </c>
      <c r="N3159" s="43"/>
    </row>
    <row r="3160" spans="1:14">
      <c r="A3160" s="43" t="s">
        <v>173</v>
      </c>
      <c r="N3160" s="43"/>
    </row>
    <row r="3161" spans="1:14">
      <c r="A3161" s="43" t="s">
        <v>174</v>
      </c>
      <c r="B3161" s="188">
        <v>12392</v>
      </c>
      <c r="C3161" s="188">
        <v>-106.18</v>
      </c>
      <c r="D3161" s="188">
        <v>159.82</v>
      </c>
      <c r="E3161" s="188">
        <v>4704.3999999999996</v>
      </c>
      <c r="F3161" s="188">
        <v>9476.4</v>
      </c>
      <c r="G3161" s="188">
        <v>14354</v>
      </c>
      <c r="H3161" s="188">
        <v>23713</v>
      </c>
      <c r="I3161" s="188">
        <v>33773</v>
      </c>
      <c r="J3161" s="188">
        <v>70275</v>
      </c>
      <c r="N3161" s="43"/>
    </row>
    <row r="3162" spans="1:14">
      <c r="A3162" s="43" t="s">
        <v>175</v>
      </c>
      <c r="B3162" s="188">
        <v>25890</v>
      </c>
      <c r="C3162" s="188">
        <v>11731.64</v>
      </c>
      <c r="D3162" s="188">
        <v>13774.29</v>
      </c>
      <c r="E3162" s="188">
        <v>17178.7</v>
      </c>
      <c r="F3162" s="188">
        <v>21989.4</v>
      </c>
      <c r="G3162" s="188">
        <v>28454</v>
      </c>
      <c r="H3162" s="188">
        <v>39691</v>
      </c>
      <c r="I3162" s="188">
        <v>52217</v>
      </c>
      <c r="J3162" s="188">
        <v>106217</v>
      </c>
      <c r="N3162" s="43"/>
    </row>
    <row r="3163" spans="1:14">
      <c r="A3163" s="43" t="s">
        <v>176</v>
      </c>
      <c r="B3163" s="188">
        <v>46775</v>
      </c>
      <c r="C3163" s="188">
        <v>15868.23</v>
      </c>
      <c r="D3163" s="188">
        <v>22737.18</v>
      </c>
      <c r="E3163" s="188">
        <v>30166.5</v>
      </c>
      <c r="F3163" s="188">
        <v>39401.300000000003</v>
      </c>
      <c r="G3163" s="188">
        <v>51602</v>
      </c>
      <c r="H3163" s="188">
        <v>71587</v>
      </c>
      <c r="I3163" s="188">
        <v>94776</v>
      </c>
      <c r="J3163" s="188">
        <v>189719</v>
      </c>
      <c r="N3163" s="43"/>
    </row>
    <row r="3164" spans="1:14">
      <c r="A3164" s="43" t="s">
        <v>177</v>
      </c>
      <c r="B3164" s="188">
        <v>142670</v>
      </c>
      <c r="C3164" s="188">
        <v>28372.71</v>
      </c>
      <c r="D3164" s="188">
        <v>42987.02</v>
      </c>
      <c r="E3164" s="188">
        <v>64436.6</v>
      </c>
      <c r="F3164" s="188">
        <v>98971.1</v>
      </c>
      <c r="G3164" s="188">
        <v>160830</v>
      </c>
      <c r="H3164" s="188">
        <v>262978</v>
      </c>
      <c r="I3164" s="188">
        <v>360310</v>
      </c>
      <c r="J3164" s="188">
        <v>789193</v>
      </c>
      <c r="N3164" s="43"/>
    </row>
    <row r="3165" spans="1:14">
      <c r="A3165" s="43" t="s">
        <v>580</v>
      </c>
      <c r="N3165" s="43"/>
    </row>
    <row r="3166" spans="1:14">
      <c r="A3166" s="43" t="s">
        <v>178</v>
      </c>
      <c r="B3166" s="188">
        <v>39155</v>
      </c>
      <c r="C3166" s="188">
        <v>1413.93</v>
      </c>
      <c r="D3166" s="188">
        <v>7195.9</v>
      </c>
      <c r="E3166" s="188">
        <v>14531.1</v>
      </c>
      <c r="F3166" s="188">
        <v>25755.3</v>
      </c>
      <c r="G3166" s="188">
        <v>44716</v>
      </c>
      <c r="H3166" s="188">
        <v>79636</v>
      </c>
      <c r="I3166" s="188">
        <v>116174</v>
      </c>
      <c r="J3166" s="188">
        <v>239400</v>
      </c>
      <c r="N3166" s="43"/>
    </row>
    <row r="3167" spans="1:14">
      <c r="A3167" s="43" t="s">
        <v>179</v>
      </c>
      <c r="B3167" s="188">
        <v>38850</v>
      </c>
      <c r="C3167" s="188">
        <v>5754.43</v>
      </c>
      <c r="D3167" s="188">
        <v>10203.11</v>
      </c>
      <c r="E3167" s="188">
        <v>17581.2</v>
      </c>
      <c r="F3167" s="188">
        <v>28990.6</v>
      </c>
      <c r="G3167" s="188">
        <v>46353</v>
      </c>
      <c r="H3167" s="188">
        <v>74971</v>
      </c>
      <c r="I3167" s="188">
        <v>102835</v>
      </c>
      <c r="J3167" s="188">
        <v>186242</v>
      </c>
      <c r="N3167" s="43"/>
    </row>
    <row r="3168" spans="1:14">
      <c r="A3168" s="43" t="s">
        <v>180</v>
      </c>
      <c r="B3168" s="188">
        <v>48655</v>
      </c>
      <c r="C3168" s="188">
        <v>9769.16</v>
      </c>
      <c r="D3168" s="188">
        <v>15302.37</v>
      </c>
      <c r="E3168" s="188">
        <v>22917.7</v>
      </c>
      <c r="F3168" s="188">
        <v>34466.6</v>
      </c>
      <c r="G3168" s="188">
        <v>54660</v>
      </c>
      <c r="H3168" s="188">
        <v>91941</v>
      </c>
      <c r="I3168" s="188">
        <v>131479</v>
      </c>
      <c r="J3168" s="188">
        <v>263612</v>
      </c>
      <c r="N3168" s="43"/>
    </row>
    <row r="3169" spans="1:14">
      <c r="A3169" s="43" t="s">
        <v>181</v>
      </c>
      <c r="B3169" s="188">
        <v>128504</v>
      </c>
      <c r="C3169" s="188">
        <v>25778.54</v>
      </c>
      <c r="D3169" s="188">
        <v>33532.81</v>
      </c>
      <c r="E3169" s="188">
        <v>50984.7</v>
      </c>
      <c r="F3169" s="188">
        <v>85325.7</v>
      </c>
      <c r="G3169" s="188">
        <v>146173</v>
      </c>
      <c r="H3169" s="188">
        <v>246368</v>
      </c>
      <c r="I3169" s="188">
        <v>337171</v>
      </c>
      <c r="J3169" s="188">
        <v>736850</v>
      </c>
      <c r="N3169" s="43"/>
    </row>
    <row r="3170" spans="1:14">
      <c r="A3170" s="43" t="s">
        <v>529</v>
      </c>
      <c r="N3170" s="43"/>
    </row>
    <row r="3171" spans="1:14">
      <c r="A3171" s="43" t="s">
        <v>178</v>
      </c>
      <c r="B3171" s="188">
        <v>23332</v>
      </c>
      <c r="C3171" s="188">
        <v>-120.54</v>
      </c>
      <c r="D3171" s="188">
        <v>-74.58</v>
      </c>
      <c r="E3171" s="188">
        <v>9014</v>
      </c>
      <c r="F3171" s="188">
        <v>15436.3</v>
      </c>
      <c r="G3171" s="188">
        <v>27985</v>
      </c>
      <c r="H3171" s="188">
        <v>52046</v>
      </c>
      <c r="I3171" s="188">
        <v>80912</v>
      </c>
      <c r="J3171" s="188">
        <v>137970</v>
      </c>
      <c r="N3171" s="43"/>
    </row>
    <row r="3172" spans="1:14">
      <c r="A3172" s="43" t="s">
        <v>179</v>
      </c>
      <c r="B3172" s="188">
        <v>37064</v>
      </c>
      <c r="C3172" s="188">
        <v>5950.83</v>
      </c>
      <c r="D3172" s="188">
        <v>10124.459999999999</v>
      </c>
      <c r="E3172" s="188">
        <v>17257</v>
      </c>
      <c r="F3172" s="188">
        <v>27731.3</v>
      </c>
      <c r="G3172" s="188">
        <v>44510</v>
      </c>
      <c r="H3172" s="188">
        <v>75318</v>
      </c>
      <c r="I3172" s="188">
        <v>100980</v>
      </c>
      <c r="J3172" s="188">
        <v>168311</v>
      </c>
      <c r="N3172" s="43"/>
    </row>
    <row r="3173" spans="1:14">
      <c r="A3173" s="43" t="s">
        <v>180</v>
      </c>
      <c r="B3173" s="188">
        <v>48354</v>
      </c>
      <c r="C3173" s="188">
        <v>8304.2000000000007</v>
      </c>
      <c r="D3173" s="188">
        <v>13992.21</v>
      </c>
      <c r="E3173" s="188">
        <v>22970.5</v>
      </c>
      <c r="F3173" s="188">
        <v>36831.4</v>
      </c>
      <c r="G3173" s="188">
        <v>61011</v>
      </c>
      <c r="H3173" s="188">
        <v>96524</v>
      </c>
      <c r="I3173" s="188">
        <v>124866</v>
      </c>
      <c r="J3173" s="188">
        <v>198371</v>
      </c>
      <c r="N3173" s="43"/>
    </row>
    <row r="3174" spans="1:14">
      <c r="A3174" s="43" t="s">
        <v>181</v>
      </c>
      <c r="B3174" s="188">
        <v>121670</v>
      </c>
      <c r="C3174" s="188">
        <v>19346.830000000002</v>
      </c>
      <c r="D3174" s="188">
        <v>26673.59</v>
      </c>
      <c r="E3174" s="188">
        <v>44126.1</v>
      </c>
      <c r="F3174" s="188">
        <v>78672.399999999994</v>
      </c>
      <c r="G3174" s="188">
        <v>140538</v>
      </c>
      <c r="H3174" s="188">
        <v>239693</v>
      </c>
      <c r="I3174" s="188">
        <v>329576</v>
      </c>
      <c r="J3174" s="188">
        <v>726052</v>
      </c>
      <c r="N3174" s="43"/>
    </row>
    <row r="3175" spans="1:14">
      <c r="A3175" s="43" t="s">
        <v>530</v>
      </c>
      <c r="N3175" s="43"/>
    </row>
    <row r="3176" spans="1:14">
      <c r="A3176" s="43" t="s">
        <v>178</v>
      </c>
      <c r="B3176" s="188">
        <v>19278</v>
      </c>
      <c r="C3176" s="188">
        <v>-130.99</v>
      </c>
      <c r="D3176" s="188">
        <v>-90.64</v>
      </c>
      <c r="E3176" s="188">
        <v>8521.9</v>
      </c>
      <c r="F3176" s="188">
        <v>14030.3</v>
      </c>
      <c r="G3176" s="188">
        <v>23811</v>
      </c>
      <c r="H3176" s="188">
        <v>41318</v>
      </c>
      <c r="I3176" s="188">
        <v>59802</v>
      </c>
      <c r="J3176" s="188">
        <v>107120</v>
      </c>
      <c r="N3176" s="43"/>
    </row>
    <row r="3177" spans="1:14">
      <c r="A3177" s="43" t="s">
        <v>179</v>
      </c>
      <c r="B3177" s="188">
        <v>24388</v>
      </c>
      <c r="C3177" s="188">
        <v>1650.57</v>
      </c>
      <c r="D3177" s="188">
        <v>6227.26</v>
      </c>
      <c r="E3177" s="188">
        <v>12142.4</v>
      </c>
      <c r="F3177" s="188">
        <v>19250.400000000001</v>
      </c>
      <c r="G3177" s="188">
        <v>29389</v>
      </c>
      <c r="H3177" s="188">
        <v>45935</v>
      </c>
      <c r="I3177" s="188">
        <v>66087</v>
      </c>
      <c r="J3177" s="188">
        <v>117343</v>
      </c>
      <c r="N3177" s="43"/>
    </row>
    <row r="3178" spans="1:14">
      <c r="A3178" s="43" t="s">
        <v>180</v>
      </c>
      <c r="B3178" s="188">
        <v>29580</v>
      </c>
      <c r="C3178" s="188">
        <v>3119.3</v>
      </c>
      <c r="D3178" s="188">
        <v>8026.35</v>
      </c>
      <c r="E3178" s="188">
        <v>15934.5</v>
      </c>
      <c r="F3178" s="188">
        <v>24051.1</v>
      </c>
      <c r="G3178" s="188">
        <v>35866</v>
      </c>
      <c r="H3178" s="188">
        <v>55776</v>
      </c>
      <c r="I3178" s="188">
        <v>75082</v>
      </c>
      <c r="J3178" s="188">
        <v>127997</v>
      </c>
      <c r="N3178" s="43"/>
    </row>
    <row r="3179" spans="1:14">
      <c r="A3179" s="43" t="s">
        <v>181</v>
      </c>
      <c r="B3179" s="188">
        <v>109822</v>
      </c>
      <c r="C3179" s="188">
        <v>18595.61</v>
      </c>
      <c r="D3179" s="188">
        <v>25028.560000000001</v>
      </c>
      <c r="E3179" s="188">
        <v>39977</v>
      </c>
      <c r="F3179" s="188">
        <v>70027.399999999994</v>
      </c>
      <c r="G3179" s="188">
        <v>126437</v>
      </c>
      <c r="H3179" s="188">
        <v>216791</v>
      </c>
      <c r="I3179" s="188">
        <v>302638</v>
      </c>
      <c r="J3179" s="188">
        <v>666736</v>
      </c>
      <c r="N3179" s="43"/>
    </row>
    <row r="3180" spans="1:14">
      <c r="A3180" s="43" t="s">
        <v>621</v>
      </c>
      <c r="B3180" s="188" t="s">
        <v>143</v>
      </c>
      <c r="C3180" s="188" t="s">
        <v>144</v>
      </c>
      <c r="D3180" s="188" t="s">
        <v>144</v>
      </c>
      <c r="E3180" s="188" t="s">
        <v>144</v>
      </c>
      <c r="F3180" s="188" t="s">
        <v>144</v>
      </c>
      <c r="G3180" s="188" t="s">
        <v>144</v>
      </c>
      <c r="H3180" s="188" t="s">
        <v>144</v>
      </c>
      <c r="I3180" s="188" t="s">
        <v>685</v>
      </c>
      <c r="J3180" s="188" t="s">
        <v>685</v>
      </c>
      <c r="K3180" s="188" t="s">
        <v>225</v>
      </c>
      <c r="N3180" s="43"/>
    </row>
    <row r="3181" spans="1:14">
      <c r="A3181" s="43" t="s">
        <v>618</v>
      </c>
      <c r="B3181" s="188" t="s">
        <v>619</v>
      </c>
      <c r="K3181" s="188" t="s">
        <v>691</v>
      </c>
      <c r="N3181" s="43"/>
    </row>
    <row r="3182" spans="1:14">
      <c r="A3182" s="43" t="s">
        <v>142</v>
      </c>
      <c r="N3182" s="43"/>
    </row>
    <row r="3184" spans="1:14">
      <c r="A3184" s="43" t="s">
        <v>220</v>
      </c>
      <c r="N3184" s="43"/>
    </row>
    <row r="3185" spans="1:14">
      <c r="A3185" s="43" t="s">
        <v>621</v>
      </c>
      <c r="B3185" s="188" t="s">
        <v>143</v>
      </c>
      <c r="C3185" s="188" t="s">
        <v>144</v>
      </c>
      <c r="D3185" s="188" t="s">
        <v>144</v>
      </c>
      <c r="E3185" s="188" t="s">
        <v>144</v>
      </c>
      <c r="F3185" s="188" t="s">
        <v>144</v>
      </c>
      <c r="G3185" s="188" t="s">
        <v>144</v>
      </c>
      <c r="H3185" s="188" t="s">
        <v>144</v>
      </c>
      <c r="I3185" s="188" t="s">
        <v>685</v>
      </c>
      <c r="J3185" s="188" t="s">
        <v>685</v>
      </c>
      <c r="K3185" s="188" t="s">
        <v>225</v>
      </c>
      <c r="N3185" s="43"/>
    </row>
    <row r="3186" spans="1:14">
      <c r="A3186" s="43" t="s">
        <v>285</v>
      </c>
      <c r="E3186" s="188" t="s">
        <v>578</v>
      </c>
      <c r="F3186" s="188" t="s">
        <v>579</v>
      </c>
      <c r="G3186" s="188" t="s">
        <v>215</v>
      </c>
      <c r="N3186" s="43"/>
    </row>
    <row r="3187" spans="1:14">
      <c r="B3187" s="188" t="s">
        <v>143</v>
      </c>
      <c r="C3187" s="188" t="s">
        <v>144</v>
      </c>
      <c r="D3187" s="188" t="s">
        <v>144</v>
      </c>
      <c r="E3187" s="188" t="s">
        <v>144</v>
      </c>
      <c r="F3187" s="188" t="s">
        <v>144</v>
      </c>
      <c r="G3187" s="188" t="s">
        <v>144</v>
      </c>
      <c r="H3187" s="188" t="s">
        <v>144</v>
      </c>
      <c r="I3187" s="188" t="s">
        <v>685</v>
      </c>
      <c r="J3187" s="188" t="s">
        <v>685</v>
      </c>
    </row>
    <row r="3188" spans="1:14">
      <c r="B3188" s="188" t="s">
        <v>33</v>
      </c>
      <c r="C3188" s="188" t="s">
        <v>134</v>
      </c>
      <c r="D3188" s="188" t="s">
        <v>135</v>
      </c>
      <c r="E3188" s="188" t="s">
        <v>136</v>
      </c>
      <c r="F3188" s="188" t="s">
        <v>137</v>
      </c>
      <c r="G3188" s="188" t="s">
        <v>138</v>
      </c>
      <c r="H3188" s="188" t="s">
        <v>139</v>
      </c>
      <c r="I3188" s="188" t="s">
        <v>140</v>
      </c>
      <c r="J3188" s="188" t="s">
        <v>141</v>
      </c>
    </row>
    <row r="3189" spans="1:14">
      <c r="A3189" s="43" t="s">
        <v>622</v>
      </c>
      <c r="B3189" s="188" t="s">
        <v>143</v>
      </c>
      <c r="C3189" s="188" t="s">
        <v>148</v>
      </c>
      <c r="D3189" s="188" t="s">
        <v>148</v>
      </c>
      <c r="E3189" s="188" t="s">
        <v>148</v>
      </c>
      <c r="F3189" s="188" t="s">
        <v>148</v>
      </c>
      <c r="G3189" s="188" t="s">
        <v>148</v>
      </c>
      <c r="H3189" s="188" t="s">
        <v>148</v>
      </c>
      <c r="I3189" s="188" t="s">
        <v>686</v>
      </c>
      <c r="J3189" s="188" t="s">
        <v>686</v>
      </c>
      <c r="N3189" s="43"/>
    </row>
    <row r="3190" spans="1:14">
      <c r="A3190" s="43" t="s">
        <v>0</v>
      </c>
      <c r="B3190" s="188">
        <v>100492</v>
      </c>
      <c r="C3190" s="188">
        <v>10422.629999999999</v>
      </c>
      <c r="D3190" s="188">
        <v>17593.560000000001</v>
      </c>
      <c r="E3190" s="188">
        <v>32446.7</v>
      </c>
      <c r="F3190" s="188">
        <v>62124.6</v>
      </c>
      <c r="G3190" s="188">
        <v>118328</v>
      </c>
      <c r="H3190" s="188">
        <v>210027</v>
      </c>
      <c r="I3190" s="188">
        <v>293029</v>
      </c>
      <c r="J3190" s="188">
        <v>637714</v>
      </c>
      <c r="N3190" s="43"/>
    </row>
    <row r="3191" spans="1:14">
      <c r="A3191" s="43" t="s">
        <v>151</v>
      </c>
      <c r="N3191" s="43"/>
    </row>
    <row r="3192" spans="1:14">
      <c r="A3192" s="43" t="s">
        <v>2</v>
      </c>
      <c r="B3192" s="188">
        <v>114860</v>
      </c>
      <c r="C3192" s="188">
        <v>12458.91</v>
      </c>
      <c r="D3192" s="188">
        <v>19945.62</v>
      </c>
      <c r="E3192" s="188">
        <v>38008.6</v>
      </c>
      <c r="F3192" s="188">
        <v>75114.600000000006</v>
      </c>
      <c r="G3192" s="188">
        <v>137818</v>
      </c>
      <c r="H3192" s="188">
        <v>230278</v>
      </c>
      <c r="I3192" s="188">
        <v>321409</v>
      </c>
      <c r="J3192" s="188">
        <v>675486</v>
      </c>
      <c r="N3192" s="43"/>
    </row>
    <row r="3193" spans="1:14">
      <c r="A3193" s="43" t="s">
        <v>3</v>
      </c>
      <c r="B3193" s="188">
        <v>103340</v>
      </c>
      <c r="C3193" s="188">
        <v>12337.16</v>
      </c>
      <c r="D3193" s="188">
        <v>19301.34</v>
      </c>
      <c r="E3193" s="188">
        <v>35196.800000000003</v>
      </c>
      <c r="F3193" s="188">
        <v>66376.7</v>
      </c>
      <c r="G3193" s="188">
        <v>124510</v>
      </c>
      <c r="H3193" s="188">
        <v>217756</v>
      </c>
      <c r="I3193" s="188">
        <v>301263</v>
      </c>
      <c r="J3193" s="188">
        <v>654132</v>
      </c>
      <c r="N3193" s="43"/>
    </row>
    <row r="3194" spans="1:14">
      <c r="A3194" s="43" t="s">
        <v>4</v>
      </c>
      <c r="B3194" s="188">
        <v>94016</v>
      </c>
      <c r="C3194" s="188">
        <v>10349.08</v>
      </c>
      <c r="D3194" s="188">
        <v>17449.43</v>
      </c>
      <c r="E3194" s="188">
        <v>31063.4</v>
      </c>
      <c r="F3194" s="188">
        <v>57491.4</v>
      </c>
      <c r="G3194" s="188">
        <v>107440</v>
      </c>
      <c r="H3194" s="188">
        <v>194358</v>
      </c>
      <c r="I3194" s="188">
        <v>278660</v>
      </c>
      <c r="J3194" s="188">
        <v>594759</v>
      </c>
      <c r="N3194" s="43"/>
    </row>
    <row r="3195" spans="1:14">
      <c r="A3195" s="43" t="s">
        <v>5</v>
      </c>
      <c r="B3195" s="188">
        <v>88071</v>
      </c>
      <c r="C3195" s="188">
        <v>9166.59</v>
      </c>
      <c r="D3195" s="188">
        <v>15507.11</v>
      </c>
      <c r="E3195" s="188">
        <v>29062</v>
      </c>
      <c r="F3195" s="188">
        <v>54082.5</v>
      </c>
      <c r="G3195" s="188">
        <v>101971</v>
      </c>
      <c r="H3195" s="188">
        <v>184494</v>
      </c>
      <c r="I3195" s="188">
        <v>260674</v>
      </c>
      <c r="J3195" s="188">
        <v>598799</v>
      </c>
      <c r="N3195" s="43"/>
    </row>
    <row r="3196" spans="1:14">
      <c r="A3196" s="43" t="s">
        <v>6</v>
      </c>
      <c r="B3196" s="188">
        <v>85542</v>
      </c>
      <c r="C3196" s="188">
        <v>8471.69</v>
      </c>
      <c r="D3196" s="188">
        <v>14266.26</v>
      </c>
      <c r="E3196" s="188">
        <v>27249.7</v>
      </c>
      <c r="F3196" s="188">
        <v>49072.2</v>
      </c>
      <c r="G3196" s="188">
        <v>93861</v>
      </c>
      <c r="H3196" s="188">
        <v>180589</v>
      </c>
      <c r="I3196" s="188">
        <v>270617</v>
      </c>
      <c r="J3196" s="188">
        <v>612674</v>
      </c>
      <c r="N3196" s="43"/>
    </row>
    <row r="3197" spans="1:14">
      <c r="A3197" s="43" t="s">
        <v>8</v>
      </c>
      <c r="N3197" s="43"/>
    </row>
    <row r="3198" spans="1:14">
      <c r="A3198" s="43" t="s">
        <v>9</v>
      </c>
      <c r="B3198" s="188">
        <v>95286</v>
      </c>
      <c r="C3198" s="188">
        <v>9799.09</v>
      </c>
      <c r="D3198" s="188">
        <v>16675.8</v>
      </c>
      <c r="E3198" s="188">
        <v>30869.1</v>
      </c>
      <c r="F3198" s="188">
        <v>58735.1</v>
      </c>
      <c r="G3198" s="188">
        <v>112076</v>
      </c>
      <c r="H3198" s="188">
        <v>201352</v>
      </c>
      <c r="I3198" s="188">
        <v>282926</v>
      </c>
      <c r="J3198" s="188">
        <v>593642</v>
      </c>
      <c r="N3198" s="43"/>
    </row>
    <row r="3199" spans="1:14">
      <c r="A3199" s="43" t="s">
        <v>8</v>
      </c>
      <c r="B3199" s="188">
        <v>106386</v>
      </c>
      <c r="C3199" s="188">
        <v>11450.46</v>
      </c>
      <c r="D3199" s="188">
        <v>18583.61</v>
      </c>
      <c r="E3199" s="188">
        <v>34586.300000000003</v>
      </c>
      <c r="F3199" s="188">
        <v>66043.100000000006</v>
      </c>
      <c r="G3199" s="188">
        <v>125169</v>
      </c>
      <c r="H3199" s="188">
        <v>219662</v>
      </c>
      <c r="I3199" s="188">
        <v>308400</v>
      </c>
      <c r="J3199" s="188">
        <v>672488</v>
      </c>
      <c r="N3199" s="43"/>
    </row>
    <row r="3200" spans="1:14">
      <c r="A3200" s="43" t="s">
        <v>152</v>
      </c>
      <c r="N3200" s="43"/>
    </row>
    <row r="3201" spans="1:14">
      <c r="A3201" s="43" t="s">
        <v>153</v>
      </c>
      <c r="B3201" s="188">
        <v>40892</v>
      </c>
      <c r="C3201" s="188">
        <v>434.94</v>
      </c>
      <c r="D3201" s="188">
        <v>4225.41</v>
      </c>
      <c r="E3201" s="188">
        <v>12592.1</v>
      </c>
      <c r="F3201" s="188">
        <v>26447</v>
      </c>
      <c r="G3201" s="188">
        <v>49573</v>
      </c>
      <c r="H3201" s="188">
        <v>89397</v>
      </c>
      <c r="I3201" s="188">
        <v>128920</v>
      </c>
      <c r="J3201" s="188">
        <v>240903</v>
      </c>
      <c r="N3201" s="43"/>
    </row>
    <row r="3202" spans="1:14">
      <c r="A3202" s="43" t="s">
        <v>154</v>
      </c>
      <c r="B3202" s="188">
        <v>75408</v>
      </c>
      <c r="C3202" s="188">
        <v>9717.83</v>
      </c>
      <c r="D3202" s="188">
        <v>15634.47</v>
      </c>
      <c r="E3202" s="188">
        <v>26943.9</v>
      </c>
      <c r="F3202" s="188">
        <v>47706</v>
      </c>
      <c r="G3202" s="188">
        <v>87782</v>
      </c>
      <c r="H3202" s="188">
        <v>153059</v>
      </c>
      <c r="I3202" s="188">
        <v>217375</v>
      </c>
      <c r="J3202" s="188">
        <v>486845</v>
      </c>
      <c r="N3202" s="43"/>
    </row>
    <row r="3203" spans="1:14">
      <c r="A3203" s="43" t="s">
        <v>155</v>
      </c>
      <c r="B3203" s="188">
        <v>93406</v>
      </c>
      <c r="C3203" s="188">
        <v>15204.79</v>
      </c>
      <c r="D3203" s="188">
        <v>21460.25</v>
      </c>
      <c r="E3203" s="188">
        <v>35352.400000000001</v>
      </c>
      <c r="F3203" s="188">
        <v>63049.8</v>
      </c>
      <c r="G3203" s="188">
        <v>111636</v>
      </c>
      <c r="H3203" s="188">
        <v>189574</v>
      </c>
      <c r="I3203" s="188">
        <v>255317</v>
      </c>
      <c r="J3203" s="188">
        <v>498258</v>
      </c>
      <c r="N3203" s="43"/>
    </row>
    <row r="3204" spans="1:14">
      <c r="A3204" s="43" t="s">
        <v>156</v>
      </c>
      <c r="B3204" s="188">
        <v>140594</v>
      </c>
      <c r="C3204" s="188">
        <v>22385.03</v>
      </c>
      <c r="D3204" s="188">
        <v>30682.42</v>
      </c>
      <c r="E3204" s="188">
        <v>51429.7</v>
      </c>
      <c r="F3204" s="188">
        <v>92988.800000000003</v>
      </c>
      <c r="G3204" s="188">
        <v>167542</v>
      </c>
      <c r="H3204" s="188">
        <v>276635</v>
      </c>
      <c r="I3204" s="188">
        <v>382687</v>
      </c>
      <c r="J3204" s="188">
        <v>799098</v>
      </c>
      <c r="N3204" s="43"/>
    </row>
    <row r="3205" spans="1:14">
      <c r="A3205" s="43" t="s">
        <v>157</v>
      </c>
      <c r="N3205" s="43"/>
    </row>
    <row r="3206" spans="1:14">
      <c r="A3206" s="43" t="s">
        <v>158</v>
      </c>
      <c r="B3206" s="188">
        <v>118444</v>
      </c>
      <c r="C3206" s="188">
        <v>18204.419999999998</v>
      </c>
      <c r="D3206" s="188">
        <v>24803.29</v>
      </c>
      <c r="E3206" s="188">
        <v>41160.400000000001</v>
      </c>
      <c r="F3206" s="188">
        <v>75529.8</v>
      </c>
      <c r="G3206" s="188">
        <v>138542</v>
      </c>
      <c r="H3206" s="188">
        <v>239601</v>
      </c>
      <c r="I3206" s="188">
        <v>337349</v>
      </c>
      <c r="J3206" s="188">
        <v>709158</v>
      </c>
      <c r="N3206" s="43"/>
    </row>
    <row r="3207" spans="1:14">
      <c r="A3207" s="43" t="s">
        <v>159</v>
      </c>
      <c r="B3207" s="188">
        <v>68525</v>
      </c>
      <c r="C3207" s="188">
        <v>9049.51</v>
      </c>
      <c r="D3207" s="188">
        <v>13510.58</v>
      </c>
      <c r="E3207" s="188">
        <v>23451.9</v>
      </c>
      <c r="F3207" s="188">
        <v>42701</v>
      </c>
      <c r="G3207" s="188">
        <v>79673</v>
      </c>
      <c r="H3207" s="188">
        <v>143209</v>
      </c>
      <c r="I3207" s="188">
        <v>203421</v>
      </c>
      <c r="J3207" s="188">
        <v>414932</v>
      </c>
      <c r="N3207" s="43"/>
    </row>
    <row r="3208" spans="1:14">
      <c r="A3208" s="43" t="s">
        <v>160</v>
      </c>
      <c r="B3208" s="188">
        <v>77646</v>
      </c>
      <c r="C3208" s="188">
        <v>2474.35</v>
      </c>
      <c r="D3208" s="188">
        <v>9081.7099999999991</v>
      </c>
      <c r="E3208" s="188">
        <v>23467.4</v>
      </c>
      <c r="F3208" s="188">
        <v>47381.3</v>
      </c>
      <c r="G3208" s="188">
        <v>95483</v>
      </c>
      <c r="H3208" s="188">
        <v>168053</v>
      </c>
      <c r="I3208" s="188">
        <v>229191</v>
      </c>
      <c r="J3208" s="188">
        <v>461630</v>
      </c>
      <c r="N3208" s="43"/>
    </row>
    <row r="3209" spans="1:14">
      <c r="A3209" s="43" t="s">
        <v>161</v>
      </c>
      <c r="B3209" s="188">
        <v>92896</v>
      </c>
      <c r="C3209" s="188">
        <v>7087.4</v>
      </c>
      <c r="D3209" s="188">
        <v>13282.69</v>
      </c>
      <c r="E3209" s="188">
        <v>27708.799999999999</v>
      </c>
      <c r="F3209" s="188">
        <v>57439.6</v>
      </c>
      <c r="G3209" s="188">
        <v>108529</v>
      </c>
      <c r="H3209" s="188">
        <v>200360</v>
      </c>
      <c r="I3209" s="188">
        <v>286495</v>
      </c>
      <c r="J3209" s="188">
        <v>527663</v>
      </c>
      <c r="N3209" s="43"/>
    </row>
    <row r="3210" spans="1:14">
      <c r="A3210" s="43" t="s">
        <v>162</v>
      </c>
      <c r="N3210" s="43"/>
    </row>
    <row r="3211" spans="1:14">
      <c r="A3211" s="43" t="s">
        <v>14</v>
      </c>
      <c r="B3211" s="188">
        <v>115245</v>
      </c>
      <c r="C3211" s="188">
        <v>16189.35</v>
      </c>
      <c r="D3211" s="188">
        <v>24862.29</v>
      </c>
      <c r="E3211" s="188">
        <v>42627.9</v>
      </c>
      <c r="F3211" s="188">
        <v>77634.2</v>
      </c>
      <c r="G3211" s="188">
        <v>139749</v>
      </c>
      <c r="H3211" s="188">
        <v>230908</v>
      </c>
      <c r="I3211" s="188">
        <v>320845</v>
      </c>
      <c r="J3211" s="188">
        <v>659350</v>
      </c>
      <c r="N3211" s="43"/>
    </row>
    <row r="3212" spans="1:14">
      <c r="A3212" s="43" t="s">
        <v>163</v>
      </c>
      <c r="B3212" s="188">
        <v>85182</v>
      </c>
      <c r="C3212" s="188">
        <v>11062.56</v>
      </c>
      <c r="D3212" s="188">
        <v>18421.55</v>
      </c>
      <c r="E3212" s="188">
        <v>30993.8</v>
      </c>
      <c r="F3212" s="188">
        <v>53558</v>
      </c>
      <c r="G3212" s="188">
        <v>95932</v>
      </c>
      <c r="H3212" s="188">
        <v>172927</v>
      </c>
      <c r="I3212" s="188">
        <v>254526</v>
      </c>
      <c r="J3212" s="188">
        <v>533983</v>
      </c>
      <c r="N3212" s="43"/>
    </row>
    <row r="3213" spans="1:14">
      <c r="A3213" s="43" t="s">
        <v>16</v>
      </c>
      <c r="B3213" s="188">
        <v>87367</v>
      </c>
      <c r="C3213" s="188">
        <v>9012.51</v>
      </c>
      <c r="D3213" s="188">
        <v>14331.18</v>
      </c>
      <c r="E3213" s="188">
        <v>26279.599999999999</v>
      </c>
      <c r="F3213" s="188">
        <v>48138.2</v>
      </c>
      <c r="G3213" s="188">
        <v>97530</v>
      </c>
      <c r="H3213" s="188">
        <v>185126</v>
      </c>
      <c r="I3213" s="188">
        <v>272995</v>
      </c>
      <c r="J3213" s="188">
        <v>656205</v>
      </c>
      <c r="N3213" s="43"/>
    </row>
    <row r="3214" spans="1:14">
      <c r="A3214" s="43" t="s">
        <v>164</v>
      </c>
      <c r="B3214" s="188">
        <v>80265</v>
      </c>
      <c r="C3214" s="188">
        <v>5999.4</v>
      </c>
      <c r="D3214" s="188">
        <v>9964.5</v>
      </c>
      <c r="E3214" s="188">
        <v>19466.5</v>
      </c>
      <c r="F3214" s="188">
        <v>38198.199999999997</v>
      </c>
      <c r="G3214" s="188">
        <v>85200</v>
      </c>
      <c r="H3214" s="188">
        <v>169594</v>
      </c>
      <c r="I3214" s="188">
        <v>262036</v>
      </c>
      <c r="J3214" s="188">
        <v>588050</v>
      </c>
      <c r="N3214" s="43"/>
    </row>
    <row r="3215" spans="1:14">
      <c r="A3215" s="43" t="s">
        <v>165</v>
      </c>
      <c r="N3215" s="43"/>
    </row>
    <row r="3216" spans="1:14">
      <c r="A3216" s="43" t="s">
        <v>166</v>
      </c>
      <c r="B3216" s="188">
        <v>13212</v>
      </c>
      <c r="C3216" s="188">
        <v>-145.16</v>
      </c>
      <c r="D3216" s="188">
        <v>-119.15</v>
      </c>
      <c r="E3216" s="188">
        <v>342.5</v>
      </c>
      <c r="F3216" s="188">
        <v>7222.8</v>
      </c>
      <c r="G3216" s="188">
        <v>15408</v>
      </c>
      <c r="H3216" s="188">
        <v>33006</v>
      </c>
      <c r="I3216" s="188">
        <v>52552</v>
      </c>
      <c r="J3216" s="188">
        <v>100678</v>
      </c>
      <c r="N3216" s="43"/>
    </row>
    <row r="3217" spans="1:14">
      <c r="A3217" s="43" t="s">
        <v>125</v>
      </c>
      <c r="B3217" s="188">
        <v>28219</v>
      </c>
      <c r="C3217" s="188">
        <v>554.42999999999995</v>
      </c>
      <c r="D3217" s="188">
        <v>5545.77</v>
      </c>
      <c r="E3217" s="188">
        <v>10671.1</v>
      </c>
      <c r="F3217" s="188">
        <v>18179</v>
      </c>
      <c r="G3217" s="188">
        <v>31199</v>
      </c>
      <c r="H3217" s="188">
        <v>56482</v>
      </c>
      <c r="I3217" s="188">
        <v>87869</v>
      </c>
      <c r="J3217" s="188">
        <v>210282</v>
      </c>
      <c r="N3217" s="43"/>
    </row>
    <row r="3218" spans="1:14">
      <c r="A3218" s="43" t="s">
        <v>126</v>
      </c>
      <c r="B3218" s="188">
        <v>36628</v>
      </c>
      <c r="C3218" s="188">
        <v>5057.21</v>
      </c>
      <c r="D3218" s="188">
        <v>9016.67</v>
      </c>
      <c r="E3218" s="188">
        <v>14737.6</v>
      </c>
      <c r="F3218" s="188">
        <v>24723.4</v>
      </c>
      <c r="G3218" s="188">
        <v>40230</v>
      </c>
      <c r="H3218" s="188">
        <v>73963</v>
      </c>
      <c r="I3218" s="188">
        <v>108244</v>
      </c>
      <c r="J3218" s="188">
        <v>212978</v>
      </c>
      <c r="N3218" s="43"/>
    </row>
    <row r="3219" spans="1:14">
      <c r="A3219" s="43" t="s">
        <v>127</v>
      </c>
      <c r="B3219" s="188">
        <v>48017</v>
      </c>
      <c r="C3219" s="188">
        <v>6496.53</v>
      </c>
      <c r="D3219" s="188">
        <v>11260.68</v>
      </c>
      <c r="E3219" s="188">
        <v>19262.8</v>
      </c>
      <c r="F3219" s="188">
        <v>31088</v>
      </c>
      <c r="G3219" s="188">
        <v>52759</v>
      </c>
      <c r="H3219" s="188">
        <v>95562</v>
      </c>
      <c r="I3219" s="188">
        <v>131788</v>
      </c>
      <c r="J3219" s="188">
        <v>263813</v>
      </c>
      <c r="N3219" s="43"/>
    </row>
    <row r="3220" spans="1:14">
      <c r="A3220" s="43" t="s">
        <v>128</v>
      </c>
      <c r="B3220" s="188">
        <v>59197</v>
      </c>
      <c r="C3220" s="188">
        <v>9810.9500000000007</v>
      </c>
      <c r="D3220" s="188">
        <v>14687.81</v>
      </c>
      <c r="E3220" s="188">
        <v>23211.9</v>
      </c>
      <c r="F3220" s="188">
        <v>38838.5</v>
      </c>
      <c r="G3220" s="188">
        <v>66043</v>
      </c>
      <c r="H3220" s="188">
        <v>113996</v>
      </c>
      <c r="I3220" s="188">
        <v>166740</v>
      </c>
      <c r="J3220" s="188">
        <v>333927</v>
      </c>
      <c r="N3220" s="43"/>
    </row>
    <row r="3221" spans="1:14">
      <c r="A3221" s="43" t="s">
        <v>129</v>
      </c>
      <c r="B3221" s="188">
        <v>71534</v>
      </c>
      <c r="C3221" s="188">
        <v>12322.25</v>
      </c>
      <c r="D3221" s="188">
        <v>17755.23</v>
      </c>
      <c r="E3221" s="188">
        <v>28281.9</v>
      </c>
      <c r="F3221" s="188">
        <v>46903.199999999997</v>
      </c>
      <c r="G3221" s="188">
        <v>81796</v>
      </c>
      <c r="H3221" s="188">
        <v>142825</v>
      </c>
      <c r="I3221" s="188">
        <v>197194</v>
      </c>
      <c r="J3221" s="188">
        <v>456427</v>
      </c>
      <c r="N3221" s="43"/>
    </row>
    <row r="3222" spans="1:14">
      <c r="A3222" s="43" t="s">
        <v>130</v>
      </c>
      <c r="B3222" s="188">
        <v>86767</v>
      </c>
      <c r="C3222" s="188">
        <v>16136.44</v>
      </c>
      <c r="D3222" s="188">
        <v>22120.21</v>
      </c>
      <c r="E3222" s="188">
        <v>34108.199999999997</v>
      </c>
      <c r="F3222" s="188">
        <v>57716.4</v>
      </c>
      <c r="G3222" s="188">
        <v>102989</v>
      </c>
      <c r="H3222" s="188">
        <v>175612</v>
      </c>
      <c r="I3222" s="188">
        <v>241663</v>
      </c>
      <c r="J3222" s="188">
        <v>495605</v>
      </c>
      <c r="N3222" s="43"/>
    </row>
    <row r="3223" spans="1:14">
      <c r="A3223" s="43" t="s">
        <v>131</v>
      </c>
      <c r="B3223" s="188">
        <v>132012</v>
      </c>
      <c r="C3223" s="188">
        <v>22465.35</v>
      </c>
      <c r="D3223" s="188">
        <v>30606.7</v>
      </c>
      <c r="E3223" s="188">
        <v>49942.7</v>
      </c>
      <c r="F3223" s="188">
        <v>87758.5</v>
      </c>
      <c r="G3223" s="188">
        <v>154647</v>
      </c>
      <c r="H3223" s="188">
        <v>259053</v>
      </c>
      <c r="I3223" s="188">
        <v>358928</v>
      </c>
      <c r="J3223" s="188">
        <v>748351</v>
      </c>
      <c r="N3223" s="43"/>
    </row>
    <row r="3224" spans="1:14">
      <c r="A3224" s="43" t="s">
        <v>167</v>
      </c>
      <c r="N3224" s="43"/>
    </row>
    <row r="3225" spans="1:14">
      <c r="A3225" s="43" t="s">
        <v>166</v>
      </c>
      <c r="B3225" s="188">
        <v>31784</v>
      </c>
      <c r="C3225" s="188">
        <v>-126.52</v>
      </c>
      <c r="D3225" s="188">
        <v>-81.31</v>
      </c>
      <c r="E3225" s="188">
        <v>5075</v>
      </c>
      <c r="F3225" s="188">
        <v>15782</v>
      </c>
      <c r="G3225" s="188">
        <v>36233</v>
      </c>
      <c r="H3225" s="188">
        <v>76986</v>
      </c>
      <c r="I3225" s="188">
        <v>105324</v>
      </c>
      <c r="J3225" s="188">
        <v>240347</v>
      </c>
      <c r="N3225" s="43"/>
    </row>
    <row r="3226" spans="1:14">
      <c r="A3226" s="43" t="s">
        <v>125</v>
      </c>
      <c r="B3226" s="188">
        <v>47507</v>
      </c>
      <c r="C3226" s="188">
        <v>2967.74</v>
      </c>
      <c r="D3226" s="188">
        <v>7639.5</v>
      </c>
      <c r="E3226" s="188">
        <v>14372.3</v>
      </c>
      <c r="F3226" s="188">
        <v>26484.5</v>
      </c>
      <c r="G3226" s="188">
        <v>50655</v>
      </c>
      <c r="H3226" s="188">
        <v>104051</v>
      </c>
      <c r="I3226" s="188">
        <v>155480</v>
      </c>
      <c r="J3226" s="188">
        <v>343352</v>
      </c>
      <c r="N3226" s="43"/>
    </row>
    <row r="3227" spans="1:14">
      <c r="A3227" s="43" t="s">
        <v>126</v>
      </c>
      <c r="B3227" s="188">
        <v>50558</v>
      </c>
      <c r="C3227" s="188">
        <v>6761.11</v>
      </c>
      <c r="D3227" s="188">
        <v>9763.6</v>
      </c>
      <c r="E3227" s="188">
        <v>16911.5</v>
      </c>
      <c r="F3227" s="188">
        <v>30984</v>
      </c>
      <c r="G3227" s="188">
        <v>55685</v>
      </c>
      <c r="H3227" s="188">
        <v>102724</v>
      </c>
      <c r="I3227" s="188">
        <v>142291</v>
      </c>
      <c r="J3227" s="188">
        <v>305685</v>
      </c>
      <c r="N3227" s="43"/>
    </row>
    <row r="3228" spans="1:14">
      <c r="A3228" s="43" t="s">
        <v>127</v>
      </c>
      <c r="B3228" s="188">
        <v>56156</v>
      </c>
      <c r="C3228" s="188">
        <v>9037.2900000000009</v>
      </c>
      <c r="D3228" s="188">
        <v>12747.01</v>
      </c>
      <c r="E3228" s="188">
        <v>20922.5</v>
      </c>
      <c r="F3228" s="188">
        <v>36493.5</v>
      </c>
      <c r="G3228" s="188">
        <v>67323</v>
      </c>
      <c r="H3228" s="188">
        <v>117506</v>
      </c>
      <c r="I3228" s="188">
        <v>166190</v>
      </c>
      <c r="J3228" s="188">
        <v>303569</v>
      </c>
      <c r="N3228" s="43"/>
    </row>
    <row r="3229" spans="1:14">
      <c r="A3229" s="43" t="s">
        <v>128</v>
      </c>
      <c r="B3229" s="188">
        <v>63196</v>
      </c>
      <c r="C3229" s="188">
        <v>9028.17</v>
      </c>
      <c r="D3229" s="188">
        <v>14592.96</v>
      </c>
      <c r="E3229" s="188">
        <v>22822.799999999999</v>
      </c>
      <c r="F3229" s="188">
        <v>39602.300000000003</v>
      </c>
      <c r="G3229" s="188">
        <v>71278</v>
      </c>
      <c r="H3229" s="188">
        <v>127670</v>
      </c>
      <c r="I3229" s="188">
        <v>191244</v>
      </c>
      <c r="J3229" s="188">
        <v>389399</v>
      </c>
      <c r="N3229" s="43"/>
    </row>
    <row r="3230" spans="1:14">
      <c r="A3230" s="43" t="s">
        <v>129</v>
      </c>
      <c r="B3230" s="188">
        <v>70799</v>
      </c>
      <c r="C3230" s="188">
        <v>10313</v>
      </c>
      <c r="D3230" s="188">
        <v>16303.08</v>
      </c>
      <c r="E3230" s="188">
        <v>26848</v>
      </c>
      <c r="F3230" s="188">
        <v>44862.9</v>
      </c>
      <c r="G3230" s="188">
        <v>81003</v>
      </c>
      <c r="H3230" s="188">
        <v>140464</v>
      </c>
      <c r="I3230" s="188">
        <v>198692</v>
      </c>
      <c r="J3230" s="188">
        <v>403520</v>
      </c>
      <c r="N3230" s="43"/>
    </row>
    <row r="3231" spans="1:14">
      <c r="A3231" s="43" t="s">
        <v>130</v>
      </c>
      <c r="B3231" s="188">
        <v>80345</v>
      </c>
      <c r="C3231" s="188">
        <v>13870.96</v>
      </c>
      <c r="D3231" s="188">
        <v>19799.830000000002</v>
      </c>
      <c r="E3231" s="188">
        <v>31175.9</v>
      </c>
      <c r="F3231" s="188">
        <v>52853.5</v>
      </c>
      <c r="G3231" s="188">
        <v>96321</v>
      </c>
      <c r="H3231" s="188">
        <v>166226</v>
      </c>
      <c r="I3231" s="188">
        <v>223382</v>
      </c>
      <c r="J3231" s="188">
        <v>453889</v>
      </c>
      <c r="N3231" s="43"/>
    </row>
    <row r="3232" spans="1:14">
      <c r="A3232" s="43" t="s">
        <v>131</v>
      </c>
      <c r="B3232" s="188">
        <v>129138</v>
      </c>
      <c r="C3232" s="188">
        <v>21724.85</v>
      </c>
      <c r="D3232" s="188">
        <v>29474.959999999999</v>
      </c>
      <c r="E3232" s="188">
        <v>48122.400000000001</v>
      </c>
      <c r="F3232" s="188">
        <v>85356.1</v>
      </c>
      <c r="G3232" s="188">
        <v>151660</v>
      </c>
      <c r="H3232" s="188">
        <v>254960</v>
      </c>
      <c r="I3232" s="188">
        <v>355405</v>
      </c>
      <c r="J3232" s="188">
        <v>734636</v>
      </c>
      <c r="N3232" s="43"/>
    </row>
    <row r="3233" spans="1:14">
      <c r="A3233" s="43" t="s">
        <v>168</v>
      </c>
      <c r="N3233" s="43"/>
    </row>
    <row r="3234" spans="1:14">
      <c r="A3234" s="43" t="s">
        <v>169</v>
      </c>
      <c r="B3234" s="188">
        <v>16204</v>
      </c>
      <c r="C3234" s="188">
        <v>322.25</v>
      </c>
      <c r="D3234" s="188">
        <v>3519.22</v>
      </c>
      <c r="E3234" s="188">
        <v>10425</v>
      </c>
      <c r="F3234" s="188">
        <v>17594</v>
      </c>
      <c r="G3234" s="188">
        <v>22862</v>
      </c>
      <c r="H3234" s="188">
        <v>25813</v>
      </c>
      <c r="I3234" s="188">
        <v>26755</v>
      </c>
      <c r="J3234" s="188">
        <v>27556</v>
      </c>
      <c r="N3234" s="43"/>
    </row>
    <row r="3235" spans="1:14">
      <c r="A3235" s="43" t="s">
        <v>17</v>
      </c>
      <c r="B3235" s="188">
        <v>37655</v>
      </c>
      <c r="C3235" s="188">
        <v>28758.93</v>
      </c>
      <c r="D3235" s="188">
        <v>29580.77</v>
      </c>
      <c r="E3235" s="188">
        <v>32446.7</v>
      </c>
      <c r="F3235" s="188">
        <v>37546.5</v>
      </c>
      <c r="G3235" s="188">
        <v>42663</v>
      </c>
      <c r="H3235" s="188">
        <v>46052</v>
      </c>
      <c r="I3235" s="188">
        <v>47178</v>
      </c>
      <c r="J3235" s="188">
        <v>48023</v>
      </c>
      <c r="N3235" s="43"/>
    </row>
    <row r="3236" spans="1:14">
      <c r="A3236" s="43" t="s">
        <v>18</v>
      </c>
      <c r="B3236" s="188">
        <v>62747</v>
      </c>
      <c r="C3236" s="188">
        <v>49596.98</v>
      </c>
      <c r="D3236" s="188">
        <v>50866.58</v>
      </c>
      <c r="E3236" s="188">
        <v>54856.5</v>
      </c>
      <c r="F3236" s="188">
        <v>62129</v>
      </c>
      <c r="G3236" s="188">
        <v>70452</v>
      </c>
      <c r="H3236" s="188">
        <v>75702</v>
      </c>
      <c r="I3236" s="188">
        <v>77621</v>
      </c>
      <c r="J3236" s="188">
        <v>79112</v>
      </c>
      <c r="N3236" s="43"/>
    </row>
    <row r="3237" spans="1:14">
      <c r="A3237" s="43" t="s">
        <v>19</v>
      </c>
      <c r="B3237" s="188">
        <v>104810</v>
      </c>
      <c r="C3237" s="188">
        <v>81554.080000000002</v>
      </c>
      <c r="D3237" s="188">
        <v>83588.05</v>
      </c>
      <c r="E3237" s="188">
        <v>90221.8</v>
      </c>
      <c r="F3237" s="188">
        <v>102483.6</v>
      </c>
      <c r="G3237" s="188">
        <v>118338</v>
      </c>
      <c r="H3237" s="188">
        <v>129932</v>
      </c>
      <c r="I3237" s="188">
        <v>134521</v>
      </c>
      <c r="J3237" s="188">
        <v>138435</v>
      </c>
      <c r="N3237" s="43"/>
    </row>
    <row r="3238" spans="1:14">
      <c r="A3238" s="43" t="s">
        <v>170</v>
      </c>
      <c r="B3238" s="188">
        <v>281064</v>
      </c>
      <c r="C3238" s="188">
        <v>144181.71</v>
      </c>
      <c r="D3238" s="188">
        <v>149428.42000000001</v>
      </c>
      <c r="E3238" s="188">
        <v>167485.4</v>
      </c>
      <c r="F3238" s="188">
        <v>210027</v>
      </c>
      <c r="G3238" s="188">
        <v>293029</v>
      </c>
      <c r="H3238" s="188">
        <v>455669</v>
      </c>
      <c r="I3238" s="188">
        <v>637714</v>
      </c>
      <c r="J3238" s="188">
        <v>1280853</v>
      </c>
      <c r="N3238" s="43"/>
    </row>
    <row r="3239" spans="1:14">
      <c r="A3239" s="43" t="s">
        <v>171</v>
      </c>
      <c r="N3239" s="43"/>
    </row>
    <row r="3240" spans="1:14">
      <c r="A3240" s="43" t="s">
        <v>169</v>
      </c>
      <c r="B3240" s="188">
        <v>27178</v>
      </c>
      <c r="C3240" s="188">
        <v>416.89</v>
      </c>
      <c r="D3240" s="188">
        <v>4666.01</v>
      </c>
      <c r="E3240" s="188">
        <v>12128.3</v>
      </c>
      <c r="F3240" s="188">
        <v>20743.099999999999</v>
      </c>
      <c r="G3240" s="188">
        <v>33021</v>
      </c>
      <c r="H3240" s="188">
        <v>53731</v>
      </c>
      <c r="I3240" s="188">
        <v>73325</v>
      </c>
      <c r="J3240" s="188">
        <v>137254</v>
      </c>
      <c r="N3240" s="43"/>
    </row>
    <row r="3241" spans="1:14">
      <c r="A3241" s="43" t="s">
        <v>17</v>
      </c>
      <c r="B3241" s="188">
        <v>50429</v>
      </c>
      <c r="C3241" s="188">
        <v>15759.28</v>
      </c>
      <c r="D3241" s="188">
        <v>20041.84</v>
      </c>
      <c r="E3241" s="188">
        <v>28078.3</v>
      </c>
      <c r="F3241" s="188">
        <v>39817.300000000003</v>
      </c>
      <c r="G3241" s="188">
        <v>60515</v>
      </c>
      <c r="H3241" s="188">
        <v>90643</v>
      </c>
      <c r="I3241" s="188">
        <v>116749</v>
      </c>
      <c r="J3241" s="188">
        <v>197354</v>
      </c>
      <c r="N3241" s="43"/>
    </row>
    <row r="3242" spans="1:14">
      <c r="A3242" s="43" t="s">
        <v>18</v>
      </c>
      <c r="B3242" s="188">
        <v>74689</v>
      </c>
      <c r="C3242" s="188">
        <v>24851.58</v>
      </c>
      <c r="D3242" s="188">
        <v>30335.25</v>
      </c>
      <c r="E3242" s="188">
        <v>41839</v>
      </c>
      <c r="F3242" s="188">
        <v>61520.3</v>
      </c>
      <c r="G3242" s="188">
        <v>93120</v>
      </c>
      <c r="H3242" s="188">
        <v>130681</v>
      </c>
      <c r="I3242" s="188">
        <v>162220</v>
      </c>
      <c r="J3242" s="188">
        <v>253918</v>
      </c>
      <c r="N3242" s="43"/>
    </row>
    <row r="3243" spans="1:14">
      <c r="A3243" s="43" t="s">
        <v>19</v>
      </c>
      <c r="B3243" s="188">
        <v>112551</v>
      </c>
      <c r="C3243" s="188">
        <v>37780.01</v>
      </c>
      <c r="D3243" s="188">
        <v>44863.4</v>
      </c>
      <c r="E3243" s="188">
        <v>63165</v>
      </c>
      <c r="F3243" s="188">
        <v>94066.3</v>
      </c>
      <c r="G3243" s="188">
        <v>140657</v>
      </c>
      <c r="H3243" s="188">
        <v>198707</v>
      </c>
      <c r="I3243" s="188">
        <v>240711</v>
      </c>
      <c r="J3243" s="188">
        <v>373982</v>
      </c>
      <c r="N3243" s="43"/>
    </row>
    <row r="3244" spans="1:14">
      <c r="A3244" s="43" t="s">
        <v>170</v>
      </c>
      <c r="B3244" s="188">
        <v>237627</v>
      </c>
      <c r="C3244" s="188">
        <v>58709.39</v>
      </c>
      <c r="D3244" s="188">
        <v>72473</v>
      </c>
      <c r="E3244" s="188">
        <v>107325.5</v>
      </c>
      <c r="F3244" s="188">
        <v>173005.2</v>
      </c>
      <c r="G3244" s="188">
        <v>273088</v>
      </c>
      <c r="H3244" s="188">
        <v>436824</v>
      </c>
      <c r="I3244" s="188">
        <v>617939</v>
      </c>
      <c r="J3244" s="188">
        <v>1235860</v>
      </c>
      <c r="N3244" s="43"/>
    </row>
    <row r="3245" spans="1:14">
      <c r="A3245" s="43" t="s">
        <v>527</v>
      </c>
      <c r="N3245" s="43"/>
    </row>
    <row r="3246" spans="1:14">
      <c r="A3246" s="43" t="s">
        <v>172</v>
      </c>
      <c r="B3246" s="188">
        <v>118819</v>
      </c>
      <c r="C3246" s="188">
        <v>20478.509999999998</v>
      </c>
      <c r="D3246" s="188">
        <v>27375.42</v>
      </c>
      <c r="E3246" s="188">
        <v>43401.8</v>
      </c>
      <c r="F3246" s="188">
        <v>76728.7</v>
      </c>
      <c r="G3246" s="188">
        <v>139300</v>
      </c>
      <c r="H3246" s="188">
        <v>236708</v>
      </c>
      <c r="I3246" s="188">
        <v>333246</v>
      </c>
      <c r="J3246" s="188">
        <v>700155</v>
      </c>
      <c r="N3246" s="43"/>
    </row>
    <row r="3247" spans="1:14">
      <c r="A3247" s="43" t="s">
        <v>22</v>
      </c>
      <c r="B3247" s="188">
        <v>48476</v>
      </c>
      <c r="C3247" s="188">
        <v>1088.8599999999999</v>
      </c>
      <c r="D3247" s="188">
        <v>7687.55</v>
      </c>
      <c r="E3247" s="188">
        <v>15873.2</v>
      </c>
      <c r="F3247" s="188">
        <v>29281.7</v>
      </c>
      <c r="G3247" s="188">
        <v>56508</v>
      </c>
      <c r="H3247" s="188">
        <v>106631</v>
      </c>
      <c r="I3247" s="188">
        <v>150475</v>
      </c>
      <c r="J3247" s="188">
        <v>292122</v>
      </c>
      <c r="N3247" s="43"/>
    </row>
    <row r="3248" spans="1:14">
      <c r="A3248" s="43" t="s">
        <v>173</v>
      </c>
      <c r="N3248" s="43"/>
    </row>
    <row r="3249" spans="1:14">
      <c r="A3249" s="43" t="s">
        <v>174</v>
      </c>
      <c r="B3249" s="188">
        <v>14046</v>
      </c>
      <c r="C3249" s="188">
        <v>-106.88</v>
      </c>
      <c r="D3249" s="188">
        <v>4.13</v>
      </c>
      <c r="E3249" s="188">
        <v>3539.9</v>
      </c>
      <c r="F3249" s="188">
        <v>9086.6</v>
      </c>
      <c r="G3249" s="188">
        <v>13860</v>
      </c>
      <c r="H3249" s="188">
        <v>25686</v>
      </c>
      <c r="I3249" s="188">
        <v>37392</v>
      </c>
      <c r="J3249" s="188">
        <v>116791</v>
      </c>
      <c r="N3249" s="43"/>
    </row>
    <row r="3250" spans="1:14">
      <c r="A3250" s="43" t="s">
        <v>175</v>
      </c>
      <c r="B3250" s="188">
        <v>26010</v>
      </c>
      <c r="C3250" s="188">
        <v>12180.92</v>
      </c>
      <c r="D3250" s="188">
        <v>13941.89</v>
      </c>
      <c r="E3250" s="188">
        <v>17449.7</v>
      </c>
      <c r="F3250" s="188">
        <v>22005.9</v>
      </c>
      <c r="G3250" s="188">
        <v>28763</v>
      </c>
      <c r="H3250" s="188">
        <v>41365</v>
      </c>
      <c r="I3250" s="188">
        <v>53630</v>
      </c>
      <c r="J3250" s="188">
        <v>96257</v>
      </c>
      <c r="N3250" s="43"/>
    </row>
    <row r="3251" spans="1:14">
      <c r="A3251" s="43" t="s">
        <v>176</v>
      </c>
      <c r="B3251" s="188">
        <v>45933</v>
      </c>
      <c r="C3251" s="188">
        <v>16638.84</v>
      </c>
      <c r="D3251" s="188">
        <v>23213.08</v>
      </c>
      <c r="E3251" s="188">
        <v>30279.9</v>
      </c>
      <c r="F3251" s="188">
        <v>39119.5</v>
      </c>
      <c r="G3251" s="188">
        <v>50487</v>
      </c>
      <c r="H3251" s="188">
        <v>69592</v>
      </c>
      <c r="I3251" s="188">
        <v>91127</v>
      </c>
      <c r="J3251" s="188">
        <v>180404</v>
      </c>
      <c r="N3251" s="43"/>
    </row>
    <row r="3252" spans="1:14">
      <c r="A3252" s="43" t="s">
        <v>177</v>
      </c>
      <c r="B3252" s="188">
        <v>144870</v>
      </c>
      <c r="C3252" s="188">
        <v>30215.84</v>
      </c>
      <c r="D3252" s="188">
        <v>45106.58</v>
      </c>
      <c r="E3252" s="188">
        <v>66157.7</v>
      </c>
      <c r="F3252" s="188">
        <v>100928.6</v>
      </c>
      <c r="G3252" s="188">
        <v>166619</v>
      </c>
      <c r="H3252" s="188">
        <v>268774</v>
      </c>
      <c r="I3252" s="188">
        <v>369728</v>
      </c>
      <c r="J3252" s="188">
        <v>776024</v>
      </c>
      <c r="N3252" s="43"/>
    </row>
    <row r="3253" spans="1:14">
      <c r="A3253" s="43" t="s">
        <v>580</v>
      </c>
      <c r="N3253" s="43"/>
    </row>
    <row r="3254" spans="1:14">
      <c r="A3254" s="43" t="s">
        <v>178</v>
      </c>
      <c r="B3254" s="188">
        <v>42891</v>
      </c>
      <c r="C3254" s="188">
        <v>1657.97</v>
      </c>
      <c r="D3254" s="188">
        <v>7713.85</v>
      </c>
      <c r="E3254" s="188">
        <v>15936.8</v>
      </c>
      <c r="F3254" s="188">
        <v>28719.9</v>
      </c>
      <c r="G3254" s="188">
        <v>49027</v>
      </c>
      <c r="H3254" s="188">
        <v>87796</v>
      </c>
      <c r="I3254" s="188">
        <v>124259</v>
      </c>
      <c r="J3254" s="188">
        <v>260674</v>
      </c>
      <c r="N3254" s="43"/>
    </row>
    <row r="3255" spans="1:14">
      <c r="A3255" s="43" t="s">
        <v>179</v>
      </c>
      <c r="B3255" s="188">
        <v>40990</v>
      </c>
      <c r="C3255" s="188">
        <v>3191.98</v>
      </c>
      <c r="D3255" s="188">
        <v>9925.99</v>
      </c>
      <c r="E3255" s="188">
        <v>18018.7</v>
      </c>
      <c r="F3255" s="188">
        <v>29901.9</v>
      </c>
      <c r="G3255" s="188">
        <v>49468</v>
      </c>
      <c r="H3255" s="188">
        <v>84439</v>
      </c>
      <c r="I3255" s="188">
        <v>111906</v>
      </c>
      <c r="J3255" s="188">
        <v>199437</v>
      </c>
      <c r="N3255" s="43"/>
    </row>
    <row r="3256" spans="1:14">
      <c r="A3256" s="43" t="s">
        <v>180</v>
      </c>
      <c r="B3256" s="188">
        <v>51148</v>
      </c>
      <c r="C3256" s="188">
        <v>10363.879999999999</v>
      </c>
      <c r="D3256" s="188">
        <v>15691.61</v>
      </c>
      <c r="E3256" s="188">
        <v>23899.7</v>
      </c>
      <c r="F3256" s="188">
        <v>36552.1</v>
      </c>
      <c r="G3256" s="188">
        <v>59958</v>
      </c>
      <c r="H3256" s="188">
        <v>96694</v>
      </c>
      <c r="I3256" s="188">
        <v>138598</v>
      </c>
      <c r="J3256" s="188">
        <v>261802</v>
      </c>
      <c r="N3256" s="43"/>
    </row>
    <row r="3257" spans="1:14">
      <c r="A3257" s="43" t="s">
        <v>181</v>
      </c>
      <c r="B3257" s="188">
        <v>134775</v>
      </c>
      <c r="C3257" s="188">
        <v>28076.5</v>
      </c>
      <c r="D3257" s="188">
        <v>35763.269999999997</v>
      </c>
      <c r="E3257" s="188">
        <v>54537</v>
      </c>
      <c r="F3257" s="188">
        <v>90793.9</v>
      </c>
      <c r="G3257" s="188">
        <v>156254</v>
      </c>
      <c r="H3257" s="188">
        <v>258346</v>
      </c>
      <c r="I3257" s="188">
        <v>357500</v>
      </c>
      <c r="J3257" s="188">
        <v>750365</v>
      </c>
      <c r="N3257" s="43"/>
    </row>
    <row r="3258" spans="1:14">
      <c r="A3258" s="43" t="s">
        <v>529</v>
      </c>
      <c r="N3258" s="43"/>
    </row>
    <row r="3259" spans="1:14">
      <c r="A3259" s="43" t="s">
        <v>178</v>
      </c>
      <c r="B3259" s="188">
        <v>26403</v>
      </c>
      <c r="C3259" s="188">
        <v>-119.69</v>
      </c>
      <c r="D3259" s="188">
        <v>-65.59</v>
      </c>
      <c r="E3259" s="188">
        <v>9091.2000000000007</v>
      </c>
      <c r="F3259" s="188">
        <v>17505.900000000001</v>
      </c>
      <c r="G3259" s="188">
        <v>32096</v>
      </c>
      <c r="H3259" s="188">
        <v>61128</v>
      </c>
      <c r="I3259" s="188">
        <v>87817</v>
      </c>
      <c r="J3259" s="188">
        <v>144691</v>
      </c>
      <c r="N3259" s="43"/>
    </row>
    <row r="3260" spans="1:14">
      <c r="A3260" s="43" t="s">
        <v>179</v>
      </c>
      <c r="B3260" s="188">
        <v>41259</v>
      </c>
      <c r="C3260" s="188">
        <v>5383.97</v>
      </c>
      <c r="D3260" s="188">
        <v>10885.24</v>
      </c>
      <c r="E3260" s="188">
        <v>18852.5</v>
      </c>
      <c r="F3260" s="188">
        <v>30531.9</v>
      </c>
      <c r="G3260" s="188">
        <v>50156</v>
      </c>
      <c r="H3260" s="188">
        <v>85405</v>
      </c>
      <c r="I3260" s="188">
        <v>111939</v>
      </c>
      <c r="J3260" s="188">
        <v>189574</v>
      </c>
      <c r="N3260" s="43"/>
    </row>
    <row r="3261" spans="1:14">
      <c r="A3261" s="43" t="s">
        <v>180</v>
      </c>
      <c r="B3261" s="188">
        <v>51616</v>
      </c>
      <c r="C3261" s="188">
        <v>8367.75</v>
      </c>
      <c r="D3261" s="188">
        <v>14703.55</v>
      </c>
      <c r="E3261" s="188">
        <v>24854.3</v>
      </c>
      <c r="F3261" s="188">
        <v>39996.5</v>
      </c>
      <c r="G3261" s="188">
        <v>64189</v>
      </c>
      <c r="H3261" s="188">
        <v>101648</v>
      </c>
      <c r="I3261" s="188">
        <v>132930</v>
      </c>
      <c r="J3261" s="188">
        <v>219077</v>
      </c>
      <c r="N3261" s="43"/>
    </row>
    <row r="3262" spans="1:14">
      <c r="A3262" s="43" t="s">
        <v>181</v>
      </c>
      <c r="B3262" s="188">
        <v>127025</v>
      </c>
      <c r="C3262" s="188">
        <v>20324.490000000002</v>
      </c>
      <c r="D3262" s="188">
        <v>28215.74</v>
      </c>
      <c r="E3262" s="188">
        <v>47019.1</v>
      </c>
      <c r="F3262" s="188">
        <v>83719.600000000006</v>
      </c>
      <c r="G3262" s="188">
        <v>149904</v>
      </c>
      <c r="H3262" s="188">
        <v>251060</v>
      </c>
      <c r="I3262" s="188">
        <v>350414</v>
      </c>
      <c r="J3262" s="188">
        <v>734118</v>
      </c>
      <c r="N3262" s="43"/>
    </row>
    <row r="3263" spans="1:14">
      <c r="A3263" s="43" t="s">
        <v>530</v>
      </c>
      <c r="N3263" s="43"/>
    </row>
    <row r="3264" spans="1:14">
      <c r="A3264" s="43" t="s">
        <v>178</v>
      </c>
      <c r="B3264" s="188">
        <v>22198</v>
      </c>
      <c r="C3264" s="188">
        <v>-125.92</v>
      </c>
      <c r="D3264" s="188">
        <v>-78.930000000000007</v>
      </c>
      <c r="E3264" s="188">
        <v>9012.5</v>
      </c>
      <c r="F3264" s="188">
        <v>15873.8</v>
      </c>
      <c r="G3264" s="188">
        <v>28527</v>
      </c>
      <c r="H3264" s="188">
        <v>47276</v>
      </c>
      <c r="I3264" s="188">
        <v>69483</v>
      </c>
      <c r="J3264" s="188">
        <v>116980</v>
      </c>
      <c r="N3264" s="43"/>
    </row>
    <row r="3265" spans="1:14">
      <c r="A3265" s="43" t="s">
        <v>179</v>
      </c>
      <c r="B3265" s="188">
        <v>26242</v>
      </c>
      <c r="C3265" s="188">
        <v>310.27999999999997</v>
      </c>
      <c r="D3265" s="188">
        <v>5585.52</v>
      </c>
      <c r="E3265" s="188">
        <v>12903.4</v>
      </c>
      <c r="F3265" s="188">
        <v>21030.5</v>
      </c>
      <c r="G3265" s="188">
        <v>32562</v>
      </c>
      <c r="H3265" s="188">
        <v>52333</v>
      </c>
      <c r="I3265" s="188">
        <v>67247</v>
      </c>
      <c r="J3265" s="188">
        <v>111939</v>
      </c>
      <c r="N3265" s="43"/>
    </row>
    <row r="3266" spans="1:14">
      <c r="A3266" s="43" t="s">
        <v>180</v>
      </c>
      <c r="B3266" s="188">
        <v>31783</v>
      </c>
      <c r="C3266" s="188">
        <v>2060.2199999999998</v>
      </c>
      <c r="D3266" s="188">
        <v>7723.53</v>
      </c>
      <c r="E3266" s="188">
        <v>16302.7</v>
      </c>
      <c r="F3266" s="188">
        <v>25443.1</v>
      </c>
      <c r="G3266" s="188">
        <v>39048</v>
      </c>
      <c r="H3266" s="188">
        <v>60176</v>
      </c>
      <c r="I3266" s="188">
        <v>81040</v>
      </c>
      <c r="J3266" s="188">
        <v>135235</v>
      </c>
      <c r="N3266" s="43"/>
    </row>
    <row r="3267" spans="1:14">
      <c r="A3267" s="43" t="s">
        <v>181</v>
      </c>
      <c r="B3267" s="188">
        <v>115939</v>
      </c>
      <c r="C3267" s="188">
        <v>19823.61</v>
      </c>
      <c r="D3267" s="188">
        <v>26762.13</v>
      </c>
      <c r="E3267" s="188">
        <v>42947</v>
      </c>
      <c r="F3267" s="188">
        <v>75442.100000000006</v>
      </c>
      <c r="G3267" s="188">
        <v>135670</v>
      </c>
      <c r="H3267" s="188">
        <v>230470</v>
      </c>
      <c r="I3267" s="188">
        <v>323659</v>
      </c>
      <c r="J3267" s="188">
        <v>685285</v>
      </c>
      <c r="N3267" s="43"/>
    </row>
    <row r="3268" spans="1:14">
      <c r="A3268" s="43" t="s">
        <v>621</v>
      </c>
      <c r="B3268" s="188" t="s">
        <v>143</v>
      </c>
      <c r="C3268" s="188" t="s">
        <v>144</v>
      </c>
      <c r="D3268" s="188" t="s">
        <v>144</v>
      </c>
      <c r="E3268" s="188" t="s">
        <v>144</v>
      </c>
      <c r="F3268" s="188" t="s">
        <v>144</v>
      </c>
      <c r="G3268" s="188" t="s">
        <v>144</v>
      </c>
      <c r="H3268" s="188" t="s">
        <v>144</v>
      </c>
      <c r="I3268" s="188" t="s">
        <v>685</v>
      </c>
      <c r="J3268" s="188" t="s">
        <v>685</v>
      </c>
      <c r="K3268" s="188" t="s">
        <v>225</v>
      </c>
      <c r="N3268" s="43"/>
    </row>
    <row r="3269" spans="1:14">
      <c r="A3269" s="43" t="s">
        <v>618</v>
      </c>
      <c r="B3269" s="188" t="s">
        <v>619</v>
      </c>
      <c r="K3269" s="188" t="s">
        <v>692</v>
      </c>
      <c r="N3269" s="43"/>
    </row>
    <row r="3270" spans="1:14">
      <c r="A3270" s="43" t="s">
        <v>142</v>
      </c>
      <c r="N3270" s="43"/>
    </row>
    <row r="3272" spans="1:14">
      <c r="A3272" s="43" t="s">
        <v>214</v>
      </c>
      <c r="N3272" s="43"/>
    </row>
    <row r="3273" spans="1:14">
      <c r="A3273" s="43" t="s">
        <v>621</v>
      </c>
      <c r="B3273" s="188" t="s">
        <v>143</v>
      </c>
      <c r="C3273" s="188" t="s">
        <v>144</v>
      </c>
      <c r="D3273" s="188" t="s">
        <v>144</v>
      </c>
      <c r="E3273" s="188" t="s">
        <v>144</v>
      </c>
      <c r="F3273" s="188" t="s">
        <v>144</v>
      </c>
      <c r="G3273" s="188" t="s">
        <v>144</v>
      </c>
      <c r="H3273" s="188" t="s">
        <v>144</v>
      </c>
      <c r="I3273" s="188" t="s">
        <v>685</v>
      </c>
      <c r="J3273" s="188" t="s">
        <v>685</v>
      </c>
      <c r="K3273" s="188" t="s">
        <v>225</v>
      </c>
      <c r="N3273" s="43"/>
    </row>
    <row r="3274" spans="1:14">
      <c r="A3274" s="43" t="s">
        <v>286</v>
      </c>
      <c r="D3274" s="188" t="s">
        <v>581</v>
      </c>
      <c r="E3274" s="188" t="s">
        <v>582</v>
      </c>
      <c r="F3274" s="188" t="s">
        <v>287</v>
      </c>
      <c r="G3274" s="188" t="s">
        <v>291</v>
      </c>
      <c r="H3274" s="188" t="s">
        <v>284</v>
      </c>
      <c r="N3274" s="43"/>
    </row>
    <row r="3275" spans="1:14">
      <c r="B3275" s="188" t="s">
        <v>143</v>
      </c>
      <c r="C3275" s="188" t="s">
        <v>144</v>
      </c>
      <c r="D3275" s="188" t="s">
        <v>144</v>
      </c>
      <c r="E3275" s="188" t="s">
        <v>144</v>
      </c>
      <c r="F3275" s="188" t="s">
        <v>144</v>
      </c>
      <c r="G3275" s="188" t="s">
        <v>144</v>
      </c>
      <c r="H3275" s="188" t="s">
        <v>144</v>
      </c>
      <c r="I3275" s="188" t="s">
        <v>685</v>
      </c>
      <c r="J3275" s="188" t="s">
        <v>685</v>
      </c>
    </row>
    <row r="3276" spans="1:14">
      <c r="B3276" s="188" t="s">
        <v>33</v>
      </c>
      <c r="C3276" s="188" t="s">
        <v>134</v>
      </c>
      <c r="D3276" s="188" t="s">
        <v>135</v>
      </c>
      <c r="E3276" s="188" t="s">
        <v>136</v>
      </c>
      <c r="F3276" s="188" t="s">
        <v>137</v>
      </c>
      <c r="G3276" s="188" t="s">
        <v>138</v>
      </c>
      <c r="H3276" s="188" t="s">
        <v>139</v>
      </c>
      <c r="I3276" s="188" t="s">
        <v>140</v>
      </c>
      <c r="J3276" s="188" t="s">
        <v>141</v>
      </c>
    </row>
    <row r="3277" spans="1:14">
      <c r="A3277" s="43" t="s">
        <v>622</v>
      </c>
      <c r="B3277" s="188" t="s">
        <v>143</v>
      </c>
      <c r="C3277" s="188" t="s">
        <v>148</v>
      </c>
      <c r="D3277" s="188" t="s">
        <v>148</v>
      </c>
      <c r="E3277" s="188" t="s">
        <v>148</v>
      </c>
      <c r="F3277" s="188" t="s">
        <v>148</v>
      </c>
      <c r="G3277" s="188" t="s">
        <v>148</v>
      </c>
      <c r="H3277" s="188" t="s">
        <v>148</v>
      </c>
      <c r="I3277" s="188" t="s">
        <v>686</v>
      </c>
      <c r="J3277" s="188" t="s">
        <v>686</v>
      </c>
      <c r="N3277" s="43"/>
    </row>
    <row r="3278" spans="1:14">
      <c r="A3278" s="43" t="s">
        <v>0</v>
      </c>
      <c r="B3278" s="188">
        <v>63900</v>
      </c>
      <c r="C3278" s="188">
        <v>6892.67</v>
      </c>
      <c r="D3278" s="188">
        <v>10683.05</v>
      </c>
      <c r="E3278" s="188">
        <v>21784.1</v>
      </c>
      <c r="F3278" s="188">
        <v>42279.7</v>
      </c>
      <c r="G3278" s="188">
        <v>75222</v>
      </c>
      <c r="H3278" s="188">
        <v>126345</v>
      </c>
      <c r="I3278" s="188">
        <v>176269</v>
      </c>
      <c r="J3278" s="188">
        <v>401458</v>
      </c>
      <c r="N3278" s="43"/>
    </row>
    <row r="3279" spans="1:14">
      <c r="A3279" s="43" t="s">
        <v>151</v>
      </c>
      <c r="N3279" s="43"/>
    </row>
    <row r="3280" spans="1:14">
      <c r="A3280" s="43" t="s">
        <v>2</v>
      </c>
      <c r="B3280" s="188">
        <v>66596</v>
      </c>
      <c r="C3280" s="188">
        <v>6714.49</v>
      </c>
      <c r="D3280" s="188">
        <v>11010.3</v>
      </c>
      <c r="E3280" s="188">
        <v>23644.6</v>
      </c>
      <c r="F3280" s="188">
        <v>46397</v>
      </c>
      <c r="G3280" s="188">
        <v>81675</v>
      </c>
      <c r="H3280" s="188">
        <v>131058</v>
      </c>
      <c r="I3280" s="188">
        <v>175394</v>
      </c>
      <c r="J3280" s="188">
        <v>353958</v>
      </c>
      <c r="N3280" s="43"/>
    </row>
    <row r="3281" spans="1:14">
      <c r="A3281" s="43" t="s">
        <v>3</v>
      </c>
      <c r="B3281" s="188">
        <v>67042</v>
      </c>
      <c r="C3281" s="188">
        <v>7370.08</v>
      </c>
      <c r="D3281" s="188">
        <v>11413.12</v>
      </c>
      <c r="E3281" s="188">
        <v>23487.5</v>
      </c>
      <c r="F3281" s="188">
        <v>43954.9</v>
      </c>
      <c r="G3281" s="188">
        <v>76852</v>
      </c>
      <c r="H3281" s="188">
        <v>126092</v>
      </c>
      <c r="I3281" s="188">
        <v>178349</v>
      </c>
      <c r="J3281" s="188">
        <v>463578</v>
      </c>
      <c r="N3281" s="43"/>
    </row>
    <row r="3282" spans="1:14">
      <c r="A3282" s="43" t="s">
        <v>4</v>
      </c>
      <c r="B3282" s="188">
        <v>60257</v>
      </c>
      <c r="C3282" s="188">
        <v>7160.47</v>
      </c>
      <c r="D3282" s="188">
        <v>10647.93</v>
      </c>
      <c r="E3282" s="188">
        <v>20887.900000000001</v>
      </c>
      <c r="F3282" s="188">
        <v>38885.5</v>
      </c>
      <c r="G3282" s="188">
        <v>67625</v>
      </c>
      <c r="H3282" s="188">
        <v>125044</v>
      </c>
      <c r="I3282" s="188">
        <v>177978</v>
      </c>
      <c r="J3282" s="188">
        <v>404738</v>
      </c>
      <c r="N3282" s="43"/>
    </row>
    <row r="3283" spans="1:14">
      <c r="A3283" s="43" t="s">
        <v>5</v>
      </c>
      <c r="B3283" s="188">
        <v>64265</v>
      </c>
      <c r="C3283" s="188">
        <v>6987.93</v>
      </c>
      <c r="D3283" s="188">
        <v>10285.629999999999</v>
      </c>
      <c r="E3283" s="188">
        <v>20543</v>
      </c>
      <c r="F3283" s="188">
        <v>38424.199999999997</v>
      </c>
      <c r="G3283" s="188">
        <v>68205</v>
      </c>
      <c r="H3283" s="188">
        <v>128042</v>
      </c>
      <c r="I3283" s="188">
        <v>211431</v>
      </c>
      <c r="J3283" s="188">
        <v>430196</v>
      </c>
      <c r="N3283" s="43"/>
    </row>
    <row r="3284" spans="1:14">
      <c r="A3284" s="43" t="s">
        <v>6</v>
      </c>
      <c r="B3284" s="188">
        <v>49511</v>
      </c>
      <c r="C3284" s="188">
        <v>6909.57</v>
      </c>
      <c r="D3284" s="188">
        <v>9178.32</v>
      </c>
      <c r="E3284" s="188">
        <v>17453.099999999999</v>
      </c>
      <c r="F3284" s="188">
        <v>31494.400000000001</v>
      </c>
      <c r="G3284" s="188">
        <v>55610</v>
      </c>
      <c r="H3284" s="188">
        <v>95635</v>
      </c>
      <c r="I3284" s="188">
        <v>138093</v>
      </c>
      <c r="J3284" s="188">
        <v>324486</v>
      </c>
      <c r="N3284" s="43"/>
    </row>
    <row r="3285" spans="1:14">
      <c r="A3285" s="43" t="s">
        <v>8</v>
      </c>
      <c r="N3285" s="43"/>
    </row>
    <row r="3286" spans="1:14">
      <c r="A3286" s="43" t="s">
        <v>9</v>
      </c>
      <c r="B3286" s="188">
        <v>57728</v>
      </c>
      <c r="C3286" s="188">
        <v>6275.56</v>
      </c>
      <c r="D3286" s="188">
        <v>9265.93</v>
      </c>
      <c r="E3286" s="188">
        <v>19635.599999999999</v>
      </c>
      <c r="F3286" s="188">
        <v>37962.699999999997</v>
      </c>
      <c r="G3286" s="188">
        <v>69353</v>
      </c>
      <c r="H3286" s="188">
        <v>118044</v>
      </c>
      <c r="I3286" s="188">
        <v>165566</v>
      </c>
      <c r="J3286" s="188">
        <v>340488</v>
      </c>
      <c r="N3286" s="43"/>
    </row>
    <row r="3287" spans="1:14">
      <c r="A3287" s="43" t="s">
        <v>8</v>
      </c>
      <c r="B3287" s="188">
        <v>71368</v>
      </c>
      <c r="C3287" s="188">
        <v>8009.65</v>
      </c>
      <c r="D3287" s="188">
        <v>12636.78</v>
      </c>
      <c r="E3287" s="188">
        <v>25677.8</v>
      </c>
      <c r="F3287" s="188">
        <v>47631</v>
      </c>
      <c r="G3287" s="188">
        <v>81646</v>
      </c>
      <c r="H3287" s="188">
        <v>135747</v>
      </c>
      <c r="I3287" s="188">
        <v>190894</v>
      </c>
      <c r="J3287" s="188">
        <v>443869</v>
      </c>
      <c r="N3287" s="43"/>
    </row>
    <row r="3288" spans="1:14">
      <c r="A3288" s="43" t="s">
        <v>152</v>
      </c>
      <c r="N3288" s="43"/>
    </row>
    <row r="3289" spans="1:14">
      <c r="A3289" s="43" t="s">
        <v>153</v>
      </c>
      <c r="B3289" s="188">
        <v>26330</v>
      </c>
      <c r="C3289" s="188">
        <v>-59.09</v>
      </c>
      <c r="D3289" s="188">
        <v>5053.4799999999996</v>
      </c>
      <c r="E3289" s="188">
        <v>9497.7999999999993</v>
      </c>
      <c r="F3289" s="188">
        <v>18273</v>
      </c>
      <c r="G3289" s="188">
        <v>32069</v>
      </c>
      <c r="H3289" s="188">
        <v>50817</v>
      </c>
      <c r="I3289" s="188">
        <v>68683</v>
      </c>
      <c r="J3289" s="188">
        <v>128436</v>
      </c>
      <c r="N3289" s="43"/>
    </row>
    <row r="3290" spans="1:14">
      <c r="A3290" s="43" t="s">
        <v>154</v>
      </c>
      <c r="B3290" s="188">
        <v>46818</v>
      </c>
      <c r="C3290" s="188">
        <v>6837.3</v>
      </c>
      <c r="D3290" s="188">
        <v>10820.06</v>
      </c>
      <c r="E3290" s="188">
        <v>20426.900000000001</v>
      </c>
      <c r="F3290" s="188">
        <v>35634.1</v>
      </c>
      <c r="G3290" s="188">
        <v>57527</v>
      </c>
      <c r="H3290" s="188">
        <v>87305</v>
      </c>
      <c r="I3290" s="188">
        <v>116654</v>
      </c>
      <c r="J3290" s="188">
        <v>241457</v>
      </c>
      <c r="N3290" s="43"/>
    </row>
    <row r="3291" spans="1:14">
      <c r="A3291" s="43" t="s">
        <v>155</v>
      </c>
      <c r="B3291" s="188">
        <v>65687</v>
      </c>
      <c r="C3291" s="188">
        <v>11293.56</v>
      </c>
      <c r="D3291" s="188">
        <v>16857.91</v>
      </c>
      <c r="E3291" s="188">
        <v>29341.200000000001</v>
      </c>
      <c r="F3291" s="188">
        <v>49722.7</v>
      </c>
      <c r="G3291" s="188">
        <v>79404</v>
      </c>
      <c r="H3291" s="188">
        <v>124494</v>
      </c>
      <c r="I3291" s="188">
        <v>167171</v>
      </c>
      <c r="J3291" s="188">
        <v>321601</v>
      </c>
      <c r="N3291" s="43"/>
    </row>
    <row r="3292" spans="1:14">
      <c r="A3292" s="43" t="s">
        <v>156</v>
      </c>
      <c r="B3292" s="188">
        <v>109040</v>
      </c>
      <c r="C3292" s="188">
        <v>15558.33</v>
      </c>
      <c r="D3292" s="188">
        <v>25549.11</v>
      </c>
      <c r="E3292" s="188">
        <v>44935.1</v>
      </c>
      <c r="F3292" s="188">
        <v>75618.2</v>
      </c>
      <c r="G3292" s="188">
        <v>122991</v>
      </c>
      <c r="H3292" s="188">
        <v>198387</v>
      </c>
      <c r="I3292" s="188">
        <v>285077</v>
      </c>
      <c r="J3292" s="188">
        <v>650003</v>
      </c>
      <c r="N3292" s="43"/>
    </row>
    <row r="3293" spans="1:14">
      <c r="A3293" s="43" t="s">
        <v>157</v>
      </c>
      <c r="N3293" s="43"/>
    </row>
    <row r="3294" spans="1:14">
      <c r="A3294" s="43" t="s">
        <v>158</v>
      </c>
      <c r="B3294" s="188">
        <v>73077</v>
      </c>
      <c r="C3294" s="188">
        <v>11134.94</v>
      </c>
      <c r="D3294" s="188">
        <v>16226.81</v>
      </c>
      <c r="E3294" s="188">
        <v>28133.599999999999</v>
      </c>
      <c r="F3294" s="188">
        <v>49249.1</v>
      </c>
      <c r="G3294" s="188">
        <v>84159</v>
      </c>
      <c r="H3294" s="188">
        <v>139095</v>
      </c>
      <c r="I3294" s="188">
        <v>195156</v>
      </c>
      <c r="J3294" s="188">
        <v>437545</v>
      </c>
      <c r="N3294" s="43"/>
    </row>
    <row r="3295" spans="1:14">
      <c r="A3295" s="43" t="s">
        <v>159</v>
      </c>
      <c r="B3295" s="188">
        <v>33054</v>
      </c>
      <c r="C3295" s="188">
        <v>4422.18</v>
      </c>
      <c r="D3295" s="188">
        <v>7165.93</v>
      </c>
      <c r="E3295" s="188">
        <v>12316.1</v>
      </c>
      <c r="F3295" s="188">
        <v>24095.200000000001</v>
      </c>
      <c r="G3295" s="188">
        <v>43581</v>
      </c>
      <c r="H3295" s="188">
        <v>69532</v>
      </c>
      <c r="I3295" s="188">
        <v>93915</v>
      </c>
      <c r="J3295" s="188">
        <v>149928</v>
      </c>
      <c r="N3295" s="43"/>
    </row>
    <row r="3296" spans="1:14">
      <c r="A3296" s="43" t="s">
        <v>160</v>
      </c>
      <c r="B3296" s="188">
        <v>28567</v>
      </c>
      <c r="C3296" s="188">
        <v>-2056.7800000000002</v>
      </c>
      <c r="D3296" s="188">
        <v>1070.18</v>
      </c>
      <c r="E3296" s="188">
        <v>8129</v>
      </c>
      <c r="F3296" s="188">
        <v>17375.400000000001</v>
      </c>
      <c r="G3296" s="188">
        <v>37237</v>
      </c>
      <c r="H3296" s="188">
        <v>65083</v>
      </c>
      <c r="I3296" s="188">
        <v>90505</v>
      </c>
      <c r="J3296" s="188">
        <v>153053</v>
      </c>
      <c r="N3296" s="43"/>
    </row>
    <row r="3297" spans="1:14" s="56" customFormat="1">
      <c r="A3297" s="43" t="s">
        <v>161</v>
      </c>
      <c r="B3297" s="188">
        <v>55478</v>
      </c>
      <c r="C3297" s="188">
        <v>-721.66</v>
      </c>
      <c r="D3297" s="188">
        <v>4036.91</v>
      </c>
      <c r="E3297" s="188">
        <v>11577.3</v>
      </c>
      <c r="F3297" s="188">
        <v>32314.6</v>
      </c>
      <c r="G3297" s="188">
        <v>66359</v>
      </c>
      <c r="H3297" s="188">
        <v>112522</v>
      </c>
      <c r="I3297" s="188">
        <v>171904</v>
      </c>
      <c r="J3297" s="188">
        <v>405566</v>
      </c>
      <c r="K3297" s="188"/>
      <c r="L3297" s="75"/>
      <c r="M3297" s="75"/>
      <c r="N3297" s="55"/>
    </row>
    <row r="3298" spans="1:14">
      <c r="A3298" s="43" t="s">
        <v>162</v>
      </c>
      <c r="N3298" s="43"/>
    </row>
    <row r="3299" spans="1:14">
      <c r="A3299" s="43" t="s">
        <v>14</v>
      </c>
      <c r="B3299" s="188">
        <v>74416</v>
      </c>
      <c r="C3299" s="188">
        <v>9231.93</v>
      </c>
      <c r="D3299" s="188">
        <v>15242.89</v>
      </c>
      <c r="E3299" s="188">
        <v>29706.400000000001</v>
      </c>
      <c r="F3299" s="188">
        <v>52054.9</v>
      </c>
      <c r="G3299" s="188">
        <v>86962</v>
      </c>
      <c r="H3299" s="188">
        <v>141327</v>
      </c>
      <c r="I3299" s="188">
        <v>197791</v>
      </c>
      <c r="J3299" s="188">
        <v>436978</v>
      </c>
      <c r="N3299" s="43"/>
    </row>
    <row r="3300" spans="1:14">
      <c r="A3300" s="43" t="s">
        <v>163</v>
      </c>
      <c r="B3300" s="188">
        <v>50264</v>
      </c>
      <c r="C3300" s="188">
        <v>6760.22</v>
      </c>
      <c r="D3300" s="188">
        <v>10326.219999999999</v>
      </c>
      <c r="E3300" s="188">
        <v>18689.900000000001</v>
      </c>
      <c r="F3300" s="188">
        <v>32177.8</v>
      </c>
      <c r="G3300" s="188">
        <v>57259</v>
      </c>
      <c r="H3300" s="188">
        <v>100279</v>
      </c>
      <c r="I3300" s="188">
        <v>145602</v>
      </c>
      <c r="J3300" s="188">
        <v>311309</v>
      </c>
      <c r="N3300" s="43"/>
    </row>
    <row r="3301" spans="1:14">
      <c r="A3301" s="43" t="s">
        <v>16</v>
      </c>
      <c r="B3301" s="188">
        <v>51617</v>
      </c>
      <c r="C3301" s="188">
        <v>4564.71</v>
      </c>
      <c r="D3301" s="188">
        <v>7718.62</v>
      </c>
      <c r="E3301" s="188">
        <v>14471.1</v>
      </c>
      <c r="F3301" s="188">
        <v>29388.799999999999</v>
      </c>
      <c r="G3301" s="188">
        <v>57494</v>
      </c>
      <c r="H3301" s="188">
        <v>96553</v>
      </c>
      <c r="I3301" s="188">
        <v>135647</v>
      </c>
      <c r="J3301" s="188">
        <v>339077</v>
      </c>
      <c r="N3301" s="43"/>
    </row>
    <row r="3302" spans="1:14">
      <c r="A3302" s="43" t="s">
        <v>164</v>
      </c>
      <c r="B3302" s="188">
        <v>42192</v>
      </c>
      <c r="C3302" s="188">
        <v>2375.36</v>
      </c>
      <c r="D3302" s="188">
        <v>6053.52</v>
      </c>
      <c r="E3302" s="188">
        <v>9560.2999999999993</v>
      </c>
      <c r="F3302" s="188">
        <v>22554.3</v>
      </c>
      <c r="G3302" s="188">
        <v>51718</v>
      </c>
      <c r="H3302" s="188">
        <v>98861</v>
      </c>
      <c r="I3302" s="188">
        <v>142329</v>
      </c>
      <c r="J3302" s="188">
        <v>276879</v>
      </c>
      <c r="N3302" s="43"/>
    </row>
    <row r="3303" spans="1:14">
      <c r="A3303" s="43" t="s">
        <v>165</v>
      </c>
      <c r="N3303" s="43"/>
    </row>
    <row r="3304" spans="1:14">
      <c r="A3304" s="43" t="s">
        <v>166</v>
      </c>
      <c r="B3304" s="188">
        <v>8175</v>
      </c>
      <c r="C3304" s="188">
        <v>-2110.33</v>
      </c>
      <c r="D3304" s="188">
        <v>-2088.42</v>
      </c>
      <c r="E3304" s="188">
        <v>-1251.9000000000001</v>
      </c>
      <c r="F3304" s="188">
        <v>5905.2</v>
      </c>
      <c r="G3304" s="188">
        <v>10557</v>
      </c>
      <c r="H3304" s="188">
        <v>22153</v>
      </c>
      <c r="I3304" s="188">
        <v>32981</v>
      </c>
      <c r="J3304" s="188">
        <v>50817</v>
      </c>
      <c r="N3304" s="43"/>
    </row>
    <row r="3305" spans="1:14">
      <c r="A3305" s="43" t="s">
        <v>125</v>
      </c>
      <c r="B3305" s="188">
        <v>25480</v>
      </c>
      <c r="C3305" s="188">
        <v>-203.68</v>
      </c>
      <c r="D3305" s="188">
        <v>3202.08</v>
      </c>
      <c r="E3305" s="188">
        <v>7444.5</v>
      </c>
      <c r="F3305" s="188">
        <v>11979.7</v>
      </c>
      <c r="G3305" s="188">
        <v>23277</v>
      </c>
      <c r="H3305" s="188">
        <v>45359</v>
      </c>
      <c r="I3305" s="188">
        <v>75745</v>
      </c>
      <c r="J3305" s="188">
        <v>268727</v>
      </c>
      <c r="N3305" s="43"/>
    </row>
    <row r="3306" spans="1:14">
      <c r="A3306" s="43" t="s">
        <v>126</v>
      </c>
      <c r="B3306" s="188">
        <v>33123</v>
      </c>
      <c r="C3306" s="188">
        <v>4291.3599999999997</v>
      </c>
      <c r="D3306" s="188">
        <v>6841.57</v>
      </c>
      <c r="E3306" s="188">
        <v>10145.700000000001</v>
      </c>
      <c r="F3306" s="188">
        <v>19316.5</v>
      </c>
      <c r="G3306" s="188">
        <v>38189</v>
      </c>
      <c r="H3306" s="188">
        <v>69605</v>
      </c>
      <c r="I3306" s="188">
        <v>93822</v>
      </c>
      <c r="J3306" s="188">
        <v>176345</v>
      </c>
      <c r="N3306" s="43"/>
    </row>
    <row r="3307" spans="1:14">
      <c r="A3307" s="43" t="s">
        <v>127</v>
      </c>
      <c r="B3307" s="188">
        <v>37994</v>
      </c>
      <c r="C3307" s="188">
        <v>6463.41</v>
      </c>
      <c r="D3307" s="188">
        <v>8361.42</v>
      </c>
      <c r="E3307" s="188">
        <v>13660.8</v>
      </c>
      <c r="F3307" s="188">
        <v>24035.3</v>
      </c>
      <c r="G3307" s="188">
        <v>44284</v>
      </c>
      <c r="H3307" s="188">
        <v>72068</v>
      </c>
      <c r="I3307" s="188">
        <v>104061</v>
      </c>
      <c r="J3307" s="188">
        <v>205778</v>
      </c>
      <c r="N3307" s="43"/>
    </row>
    <row r="3308" spans="1:14">
      <c r="A3308" s="43" t="s">
        <v>128</v>
      </c>
      <c r="B3308" s="188">
        <v>48865</v>
      </c>
      <c r="C3308" s="188">
        <v>7612.67</v>
      </c>
      <c r="D3308" s="188">
        <v>10331.77</v>
      </c>
      <c r="E3308" s="188">
        <v>16991.599999999999</v>
      </c>
      <c r="F3308" s="188">
        <v>30373.4</v>
      </c>
      <c r="G3308" s="188">
        <v>53945</v>
      </c>
      <c r="H3308" s="188">
        <v>94002</v>
      </c>
      <c r="I3308" s="188">
        <v>136836</v>
      </c>
      <c r="J3308" s="188">
        <v>324302</v>
      </c>
      <c r="N3308" s="43"/>
    </row>
    <row r="3309" spans="1:14">
      <c r="A3309" s="43" t="s">
        <v>129</v>
      </c>
      <c r="B3309" s="188">
        <v>55999</v>
      </c>
      <c r="C3309" s="188">
        <v>9194.41</v>
      </c>
      <c r="D3309" s="188">
        <v>12489.23</v>
      </c>
      <c r="E3309" s="188">
        <v>20387</v>
      </c>
      <c r="F3309" s="188">
        <v>35431.699999999997</v>
      </c>
      <c r="G3309" s="188">
        <v>61048</v>
      </c>
      <c r="H3309" s="188">
        <v>102681</v>
      </c>
      <c r="I3309" s="188">
        <v>146404</v>
      </c>
      <c r="J3309" s="188">
        <v>368513</v>
      </c>
      <c r="N3309" s="43"/>
    </row>
    <row r="3310" spans="1:14">
      <c r="A3310" s="43" t="s">
        <v>130</v>
      </c>
      <c r="B3310" s="188">
        <v>62318</v>
      </c>
      <c r="C3310" s="188">
        <v>12548.21</v>
      </c>
      <c r="D3310" s="188">
        <v>16276.79</v>
      </c>
      <c r="E3310" s="188">
        <v>26552.3</v>
      </c>
      <c r="F3310" s="188">
        <v>43579.4</v>
      </c>
      <c r="G3310" s="188">
        <v>71486</v>
      </c>
      <c r="H3310" s="188">
        <v>121019</v>
      </c>
      <c r="I3310" s="188">
        <v>166987</v>
      </c>
      <c r="J3310" s="188">
        <v>364006</v>
      </c>
      <c r="N3310" s="43"/>
    </row>
    <row r="3311" spans="1:14">
      <c r="A3311" s="43" t="s">
        <v>131</v>
      </c>
      <c r="B3311" s="188">
        <v>85922</v>
      </c>
      <c r="C3311" s="188">
        <v>17301.11</v>
      </c>
      <c r="D3311" s="188">
        <v>23406.39</v>
      </c>
      <c r="E3311" s="188">
        <v>37445.4</v>
      </c>
      <c r="F3311" s="188">
        <v>60899.199999999997</v>
      </c>
      <c r="G3311" s="188">
        <v>97415</v>
      </c>
      <c r="H3311" s="188">
        <v>156069</v>
      </c>
      <c r="I3311" s="188">
        <v>216385</v>
      </c>
      <c r="J3311" s="188">
        <v>478246</v>
      </c>
      <c r="N3311" s="43"/>
    </row>
    <row r="3312" spans="1:14">
      <c r="A3312" s="43" t="s">
        <v>167</v>
      </c>
      <c r="N3312" s="43"/>
    </row>
    <row r="3313" spans="1:14">
      <c r="A3313" s="43" t="s">
        <v>166</v>
      </c>
      <c r="B3313" s="188">
        <v>24650</v>
      </c>
      <c r="C3313" s="188">
        <v>-2089.96</v>
      </c>
      <c r="D3313" s="188">
        <v>-1987.69</v>
      </c>
      <c r="E3313" s="188">
        <v>4210.3</v>
      </c>
      <c r="F3313" s="188">
        <v>11295.9</v>
      </c>
      <c r="G3313" s="188">
        <v>27026</v>
      </c>
      <c r="H3313" s="188">
        <v>53636</v>
      </c>
      <c r="I3313" s="188">
        <v>83718</v>
      </c>
      <c r="J3313" s="188">
        <v>201592</v>
      </c>
      <c r="N3313" s="43"/>
    </row>
    <row r="3314" spans="1:14">
      <c r="A3314" s="43" t="s">
        <v>125</v>
      </c>
      <c r="B3314" s="188">
        <v>34585</v>
      </c>
      <c r="C3314" s="188">
        <v>3516.26</v>
      </c>
      <c r="D3314" s="188">
        <v>6467.32</v>
      </c>
      <c r="E3314" s="188">
        <v>10229</v>
      </c>
      <c r="F3314" s="188">
        <v>21017.8</v>
      </c>
      <c r="G3314" s="188">
        <v>40012</v>
      </c>
      <c r="H3314" s="188">
        <v>69822</v>
      </c>
      <c r="I3314" s="188">
        <v>106270</v>
      </c>
      <c r="J3314" s="188">
        <v>242228</v>
      </c>
      <c r="N3314" s="43"/>
    </row>
    <row r="3315" spans="1:14">
      <c r="A3315" s="43" t="s">
        <v>126</v>
      </c>
      <c r="B3315" s="188">
        <v>42888</v>
      </c>
      <c r="C3315" s="188">
        <v>5092.88</v>
      </c>
      <c r="D3315" s="188">
        <v>7402.83</v>
      </c>
      <c r="E3315" s="188">
        <v>11964.4</v>
      </c>
      <c r="F3315" s="188">
        <v>25282.799999999999</v>
      </c>
      <c r="G3315" s="188">
        <v>48392</v>
      </c>
      <c r="H3315" s="188">
        <v>87673</v>
      </c>
      <c r="I3315" s="188">
        <v>127744</v>
      </c>
      <c r="J3315" s="188">
        <v>319507</v>
      </c>
      <c r="N3315" s="43"/>
    </row>
    <row r="3316" spans="1:14">
      <c r="A3316" s="43" t="s">
        <v>127</v>
      </c>
      <c r="B3316" s="188">
        <v>41616</v>
      </c>
      <c r="C3316" s="188">
        <v>6248.42</v>
      </c>
      <c r="D3316" s="188">
        <v>8111.66</v>
      </c>
      <c r="E3316" s="188">
        <v>14743.2</v>
      </c>
      <c r="F3316" s="188">
        <v>27116.6</v>
      </c>
      <c r="G3316" s="188">
        <v>50435</v>
      </c>
      <c r="H3316" s="188">
        <v>87699</v>
      </c>
      <c r="I3316" s="188">
        <v>121952</v>
      </c>
      <c r="J3316" s="188">
        <v>213367</v>
      </c>
      <c r="N3316" s="43"/>
    </row>
    <row r="3317" spans="1:14">
      <c r="A3317" s="43" t="s">
        <v>128</v>
      </c>
      <c r="B3317" s="188">
        <v>47713</v>
      </c>
      <c r="C3317" s="188">
        <v>7496.87</v>
      </c>
      <c r="D3317" s="188">
        <v>10001.75</v>
      </c>
      <c r="E3317" s="188">
        <v>16623.400000000001</v>
      </c>
      <c r="F3317" s="188">
        <v>29111</v>
      </c>
      <c r="G3317" s="188">
        <v>52706</v>
      </c>
      <c r="H3317" s="188">
        <v>89850</v>
      </c>
      <c r="I3317" s="188">
        <v>140587</v>
      </c>
      <c r="J3317" s="188">
        <v>382660</v>
      </c>
      <c r="N3317" s="43"/>
    </row>
    <row r="3318" spans="1:14">
      <c r="A3318" s="43" t="s">
        <v>129</v>
      </c>
      <c r="B3318" s="188">
        <v>53212</v>
      </c>
      <c r="C3318" s="188">
        <v>8481.17</v>
      </c>
      <c r="D3318" s="188">
        <v>11945.63</v>
      </c>
      <c r="E3318" s="188">
        <v>20142.8</v>
      </c>
      <c r="F3318" s="188">
        <v>34696.1</v>
      </c>
      <c r="G3318" s="188">
        <v>59655</v>
      </c>
      <c r="H3318" s="188">
        <v>101311</v>
      </c>
      <c r="I3318" s="188">
        <v>143485</v>
      </c>
      <c r="J3318" s="188">
        <v>332362</v>
      </c>
      <c r="N3318" s="43"/>
    </row>
    <row r="3319" spans="1:14">
      <c r="A3319" s="43" t="s">
        <v>130</v>
      </c>
      <c r="B3319" s="188">
        <v>60440</v>
      </c>
      <c r="C3319" s="188">
        <v>10410.65</v>
      </c>
      <c r="D3319" s="188">
        <v>14450.02</v>
      </c>
      <c r="E3319" s="188">
        <v>23661.4</v>
      </c>
      <c r="F3319" s="188">
        <v>40065.199999999997</v>
      </c>
      <c r="G3319" s="188">
        <v>67834</v>
      </c>
      <c r="H3319" s="188">
        <v>112685</v>
      </c>
      <c r="I3319" s="188">
        <v>154368</v>
      </c>
      <c r="J3319" s="188">
        <v>362077</v>
      </c>
      <c r="N3319" s="43"/>
    </row>
    <row r="3320" spans="1:14">
      <c r="A3320" s="43" t="s">
        <v>131</v>
      </c>
      <c r="B3320" s="188">
        <v>82627</v>
      </c>
      <c r="C3320" s="188">
        <v>15988.72</v>
      </c>
      <c r="D3320" s="188">
        <v>21968.25</v>
      </c>
      <c r="E3320" s="188">
        <v>35747.800000000003</v>
      </c>
      <c r="F3320" s="188">
        <v>58459.5</v>
      </c>
      <c r="G3320" s="188">
        <v>94517</v>
      </c>
      <c r="H3320" s="188">
        <v>151564</v>
      </c>
      <c r="I3320" s="188">
        <v>209685</v>
      </c>
      <c r="J3320" s="188">
        <v>473438</v>
      </c>
      <c r="N3320" s="43"/>
    </row>
    <row r="3321" spans="1:14">
      <c r="A3321" s="43" t="s">
        <v>168</v>
      </c>
      <c r="N3321" s="43"/>
    </row>
    <row r="3322" spans="1:14">
      <c r="A3322" s="43" t="s">
        <v>169</v>
      </c>
      <c r="B3322" s="188">
        <v>10058</v>
      </c>
      <c r="C3322" s="188">
        <v>-1680.63</v>
      </c>
      <c r="D3322" s="188">
        <v>881.88</v>
      </c>
      <c r="E3322" s="188">
        <v>6916.4</v>
      </c>
      <c r="F3322" s="188">
        <v>10729.2</v>
      </c>
      <c r="G3322" s="188">
        <v>14656</v>
      </c>
      <c r="H3322" s="188">
        <v>16948</v>
      </c>
      <c r="I3322" s="188">
        <v>17740</v>
      </c>
      <c r="J3322" s="188">
        <v>18465</v>
      </c>
      <c r="N3322" s="43"/>
    </row>
    <row r="3323" spans="1:14">
      <c r="A3323" s="43" t="s">
        <v>17</v>
      </c>
      <c r="B3323" s="188">
        <v>25793</v>
      </c>
      <c r="C3323" s="188">
        <v>19009.43</v>
      </c>
      <c r="D3323" s="188">
        <v>19750.87</v>
      </c>
      <c r="E3323" s="188">
        <v>21835.9</v>
      </c>
      <c r="F3323" s="188">
        <v>25690</v>
      </c>
      <c r="G3323" s="188">
        <v>29673</v>
      </c>
      <c r="H3323" s="188">
        <v>32214</v>
      </c>
      <c r="I3323" s="188">
        <v>33217</v>
      </c>
      <c r="J3323" s="188">
        <v>34305</v>
      </c>
      <c r="N3323" s="43"/>
    </row>
    <row r="3324" spans="1:14">
      <c r="A3324" s="43" t="s">
        <v>18</v>
      </c>
      <c r="B3324" s="188">
        <v>42781</v>
      </c>
      <c r="C3324" s="188">
        <v>34357.78</v>
      </c>
      <c r="D3324" s="188">
        <v>35220.78</v>
      </c>
      <c r="E3324" s="188">
        <v>37863.1</v>
      </c>
      <c r="F3324" s="188">
        <v>42408.800000000003</v>
      </c>
      <c r="G3324" s="188">
        <v>47426</v>
      </c>
      <c r="H3324" s="188">
        <v>51545</v>
      </c>
      <c r="I3324" s="188">
        <v>53334</v>
      </c>
      <c r="J3324" s="188">
        <v>55228</v>
      </c>
      <c r="N3324" s="43"/>
    </row>
    <row r="3325" spans="1:14">
      <c r="A3325" s="43" t="s">
        <v>19</v>
      </c>
      <c r="B3325" s="188">
        <v>67646</v>
      </c>
      <c r="C3325" s="188">
        <v>52279.79</v>
      </c>
      <c r="D3325" s="188">
        <v>54906.8</v>
      </c>
      <c r="E3325" s="188">
        <v>59121.9</v>
      </c>
      <c r="F3325" s="188">
        <v>66611.100000000006</v>
      </c>
      <c r="G3325" s="188">
        <v>75580</v>
      </c>
      <c r="H3325" s="188">
        <v>83010</v>
      </c>
      <c r="I3325" s="188">
        <v>86639</v>
      </c>
      <c r="J3325" s="188">
        <v>92406</v>
      </c>
      <c r="N3325" s="43"/>
    </row>
    <row r="3326" spans="1:14">
      <c r="A3326" s="43" t="s">
        <v>170</v>
      </c>
      <c r="B3326" s="188">
        <v>173238</v>
      </c>
      <c r="C3326" s="188">
        <v>85648.84</v>
      </c>
      <c r="D3326" s="188">
        <v>90775.27</v>
      </c>
      <c r="E3326" s="188">
        <v>101616.1</v>
      </c>
      <c r="F3326" s="188">
        <v>126345.3</v>
      </c>
      <c r="G3326" s="188">
        <v>176269</v>
      </c>
      <c r="H3326" s="188">
        <v>278389</v>
      </c>
      <c r="I3326" s="188">
        <v>401458</v>
      </c>
      <c r="J3326" s="188">
        <v>985638</v>
      </c>
      <c r="N3326" s="43"/>
    </row>
    <row r="3327" spans="1:14">
      <c r="A3327" s="43" t="s">
        <v>171</v>
      </c>
      <c r="N3327" s="43"/>
    </row>
    <row r="3328" spans="1:14">
      <c r="A3328" s="43" t="s">
        <v>169</v>
      </c>
      <c r="B3328" s="188">
        <v>18268</v>
      </c>
      <c r="C3328" s="188">
        <v>-1657.62</v>
      </c>
      <c r="D3328" s="188">
        <v>1470.34</v>
      </c>
      <c r="E3328" s="188">
        <v>7416.2</v>
      </c>
      <c r="F3328" s="188">
        <v>12827.2</v>
      </c>
      <c r="G3328" s="188">
        <v>22214</v>
      </c>
      <c r="H3328" s="188">
        <v>36817</v>
      </c>
      <c r="I3328" s="188">
        <v>48701</v>
      </c>
      <c r="J3328" s="188">
        <v>105028</v>
      </c>
      <c r="N3328" s="43"/>
    </row>
    <row r="3329" spans="1:14">
      <c r="A3329" s="43" t="s">
        <v>17</v>
      </c>
      <c r="B3329" s="188">
        <v>38754</v>
      </c>
      <c r="C3329" s="188">
        <v>10061.61</v>
      </c>
      <c r="D3329" s="188">
        <v>13012.46</v>
      </c>
      <c r="E3329" s="188">
        <v>19064.2</v>
      </c>
      <c r="F3329" s="188">
        <v>28988.7</v>
      </c>
      <c r="G3329" s="188">
        <v>44593</v>
      </c>
      <c r="H3329" s="188">
        <v>66872</v>
      </c>
      <c r="I3329" s="188">
        <v>92074</v>
      </c>
      <c r="J3329" s="188">
        <v>198590</v>
      </c>
      <c r="N3329" s="43"/>
    </row>
    <row r="3330" spans="1:14">
      <c r="A3330" s="43" t="s">
        <v>18</v>
      </c>
      <c r="B3330" s="188">
        <v>51583</v>
      </c>
      <c r="C3330" s="188">
        <v>16055.29</v>
      </c>
      <c r="D3330" s="188">
        <v>20275.7</v>
      </c>
      <c r="E3330" s="188">
        <v>28872.1</v>
      </c>
      <c r="F3330" s="188">
        <v>42448.3</v>
      </c>
      <c r="G3330" s="188">
        <v>61606</v>
      </c>
      <c r="H3330" s="188">
        <v>86606</v>
      </c>
      <c r="I3330" s="188">
        <v>109515</v>
      </c>
      <c r="J3330" s="188">
        <v>226148</v>
      </c>
      <c r="N3330" s="43"/>
    </row>
    <row r="3331" spans="1:14">
      <c r="A3331" s="43" t="s">
        <v>19</v>
      </c>
      <c r="B3331" s="188">
        <v>72381</v>
      </c>
      <c r="C3331" s="188">
        <v>23124.11</v>
      </c>
      <c r="D3331" s="188">
        <v>29221.71</v>
      </c>
      <c r="E3331" s="188">
        <v>40693</v>
      </c>
      <c r="F3331" s="188">
        <v>59301</v>
      </c>
      <c r="G3331" s="188">
        <v>85236</v>
      </c>
      <c r="H3331" s="188">
        <v>119158</v>
      </c>
      <c r="I3331" s="188">
        <v>150887</v>
      </c>
      <c r="J3331" s="188">
        <v>323465</v>
      </c>
      <c r="N3331" s="43"/>
    </row>
    <row r="3332" spans="1:14">
      <c r="A3332" s="43" t="s">
        <v>170</v>
      </c>
      <c r="B3332" s="188">
        <v>138522</v>
      </c>
      <c r="C3332" s="188">
        <v>35043.08</v>
      </c>
      <c r="D3332" s="188">
        <v>44712.47</v>
      </c>
      <c r="E3332" s="188">
        <v>65903</v>
      </c>
      <c r="F3332" s="188">
        <v>98085.7</v>
      </c>
      <c r="G3332" s="188">
        <v>151729</v>
      </c>
      <c r="H3332" s="188">
        <v>233143</v>
      </c>
      <c r="I3332" s="188">
        <v>335095</v>
      </c>
      <c r="J3332" s="188">
        <v>856668</v>
      </c>
      <c r="N3332" s="43"/>
    </row>
    <row r="3333" spans="1:14">
      <c r="A3333" s="43" t="s">
        <v>527</v>
      </c>
      <c r="N3333" s="43"/>
    </row>
    <row r="3334" spans="1:14">
      <c r="A3334" s="43" t="s">
        <v>172</v>
      </c>
      <c r="B3334" s="188">
        <v>72733</v>
      </c>
      <c r="C3334" s="188">
        <v>12444.53</v>
      </c>
      <c r="D3334" s="188">
        <v>17375.419999999998</v>
      </c>
      <c r="E3334" s="188">
        <v>28845.1</v>
      </c>
      <c r="F3334" s="188">
        <v>49551.7</v>
      </c>
      <c r="G3334" s="188">
        <v>83892</v>
      </c>
      <c r="H3334" s="188">
        <v>137323</v>
      </c>
      <c r="I3334" s="188">
        <v>190766</v>
      </c>
      <c r="J3334" s="188">
        <v>429497</v>
      </c>
      <c r="N3334" s="43"/>
    </row>
    <row r="3335" spans="1:14">
      <c r="A3335" s="43" t="s">
        <v>22</v>
      </c>
      <c r="B3335" s="188">
        <v>28841</v>
      </c>
      <c r="C3335" s="188">
        <v>-1620.32</v>
      </c>
      <c r="D3335" s="188">
        <v>1995.48</v>
      </c>
      <c r="E3335" s="188">
        <v>7942.2</v>
      </c>
      <c r="F3335" s="188">
        <v>15930</v>
      </c>
      <c r="G3335" s="188">
        <v>33724</v>
      </c>
      <c r="H3335" s="188">
        <v>61273</v>
      </c>
      <c r="I3335" s="188">
        <v>88060</v>
      </c>
      <c r="J3335" s="188">
        <v>206476</v>
      </c>
      <c r="N3335" s="43"/>
    </row>
    <row r="3336" spans="1:14">
      <c r="A3336" s="43" t="s">
        <v>173</v>
      </c>
      <c r="N3336" s="43"/>
    </row>
    <row r="3337" spans="1:14">
      <c r="A3337" s="43" t="s">
        <v>174</v>
      </c>
      <c r="B3337" s="188">
        <v>10554</v>
      </c>
      <c r="C3337" s="188">
        <v>-2063.6</v>
      </c>
      <c r="D3337" s="188">
        <v>-1094.8599999999999</v>
      </c>
      <c r="E3337" s="188">
        <v>4745.3999999999996</v>
      </c>
      <c r="F3337" s="188">
        <v>8152.2</v>
      </c>
      <c r="G3337" s="188">
        <v>11868</v>
      </c>
      <c r="H3337" s="188">
        <v>20216</v>
      </c>
      <c r="I3337" s="188">
        <v>27718</v>
      </c>
      <c r="J3337" s="188">
        <v>72264</v>
      </c>
      <c r="N3337" s="43"/>
    </row>
    <row r="3338" spans="1:14">
      <c r="A3338" s="43" t="s">
        <v>175</v>
      </c>
      <c r="B3338" s="188">
        <v>24183</v>
      </c>
      <c r="C3338" s="188">
        <v>7843.39</v>
      </c>
      <c r="D3338" s="188">
        <v>10541.55</v>
      </c>
      <c r="E3338" s="188">
        <v>14410.2</v>
      </c>
      <c r="F3338" s="188">
        <v>19652.900000000001</v>
      </c>
      <c r="G3338" s="188">
        <v>26952</v>
      </c>
      <c r="H3338" s="188">
        <v>39724</v>
      </c>
      <c r="I3338" s="188">
        <v>52522</v>
      </c>
      <c r="J3338" s="188">
        <v>108151</v>
      </c>
      <c r="N3338" s="43"/>
    </row>
    <row r="3339" spans="1:14">
      <c r="A3339" s="43" t="s">
        <v>176</v>
      </c>
      <c r="B3339" s="188">
        <v>47893</v>
      </c>
      <c r="C3339" s="188">
        <v>12832.76</v>
      </c>
      <c r="D3339" s="188">
        <v>20285.87</v>
      </c>
      <c r="E3339" s="188">
        <v>28349.3</v>
      </c>
      <c r="F3339" s="188">
        <v>37368.199999999997</v>
      </c>
      <c r="G3339" s="188">
        <v>50193</v>
      </c>
      <c r="H3339" s="188">
        <v>73036</v>
      </c>
      <c r="I3339" s="188">
        <v>101833</v>
      </c>
      <c r="J3339" s="188">
        <v>267742</v>
      </c>
      <c r="N3339" s="43"/>
    </row>
    <row r="3340" spans="1:14">
      <c r="A3340" s="43" t="s">
        <v>177</v>
      </c>
      <c r="B3340" s="188">
        <v>105833</v>
      </c>
      <c r="C3340" s="188">
        <v>27277.89</v>
      </c>
      <c r="D3340" s="188">
        <v>40263.040000000001</v>
      </c>
      <c r="E3340" s="188">
        <v>55363.3</v>
      </c>
      <c r="F3340" s="188">
        <v>77299.399999999994</v>
      </c>
      <c r="G3340" s="188">
        <v>116187</v>
      </c>
      <c r="H3340" s="188">
        <v>179293</v>
      </c>
      <c r="I3340" s="188">
        <v>248843</v>
      </c>
      <c r="J3340" s="188">
        <v>564994</v>
      </c>
      <c r="N3340" s="43"/>
    </row>
    <row r="3341" spans="1:14">
      <c r="A3341" s="43" t="s">
        <v>580</v>
      </c>
      <c r="N3341" s="43"/>
    </row>
    <row r="3342" spans="1:14">
      <c r="A3342" s="43" t="s">
        <v>178</v>
      </c>
      <c r="B3342" s="188">
        <v>29264</v>
      </c>
      <c r="C3342" s="188">
        <v>659.5</v>
      </c>
      <c r="D3342" s="188">
        <v>5905.22</v>
      </c>
      <c r="E3342" s="188">
        <v>10912.8</v>
      </c>
      <c r="F3342" s="188">
        <v>20485.599999999999</v>
      </c>
      <c r="G3342" s="188">
        <v>36142</v>
      </c>
      <c r="H3342" s="188">
        <v>57363</v>
      </c>
      <c r="I3342" s="188">
        <v>78218</v>
      </c>
      <c r="J3342" s="188">
        <v>172081</v>
      </c>
      <c r="N3342" s="43"/>
    </row>
    <row r="3343" spans="1:14">
      <c r="A3343" s="43" t="s">
        <v>179</v>
      </c>
      <c r="B3343" s="188">
        <v>37813</v>
      </c>
      <c r="C3343" s="188">
        <v>7396.53</v>
      </c>
      <c r="D3343" s="188">
        <v>10248.16</v>
      </c>
      <c r="E3343" s="188">
        <v>16572.3</v>
      </c>
      <c r="F3343" s="188">
        <v>27137.3</v>
      </c>
      <c r="G3343" s="188">
        <v>44013</v>
      </c>
      <c r="H3343" s="188">
        <v>69976</v>
      </c>
      <c r="I3343" s="188">
        <v>93324</v>
      </c>
      <c r="J3343" s="188">
        <v>187858</v>
      </c>
      <c r="N3343" s="43"/>
    </row>
    <row r="3344" spans="1:14">
      <c r="A3344" s="43" t="s">
        <v>180</v>
      </c>
      <c r="B3344" s="188">
        <v>47822</v>
      </c>
      <c r="C3344" s="188">
        <v>11041.92</v>
      </c>
      <c r="D3344" s="188">
        <v>14567.33</v>
      </c>
      <c r="E3344" s="188">
        <v>22891.1</v>
      </c>
      <c r="F3344" s="188">
        <v>34605.199999999997</v>
      </c>
      <c r="G3344" s="188">
        <v>53145</v>
      </c>
      <c r="H3344" s="188">
        <v>82961</v>
      </c>
      <c r="I3344" s="188">
        <v>107682</v>
      </c>
      <c r="J3344" s="188">
        <v>264806</v>
      </c>
      <c r="N3344" s="43"/>
    </row>
    <row r="3345" spans="1:14">
      <c r="A3345" s="43" t="s">
        <v>181</v>
      </c>
      <c r="B3345" s="188">
        <v>93837</v>
      </c>
      <c r="C3345" s="188">
        <v>22638.12</v>
      </c>
      <c r="D3345" s="188">
        <v>29485.919999999998</v>
      </c>
      <c r="E3345" s="188">
        <v>43448.3</v>
      </c>
      <c r="F3345" s="188">
        <v>67026.3</v>
      </c>
      <c r="G3345" s="188">
        <v>104804</v>
      </c>
      <c r="H3345" s="188">
        <v>167342</v>
      </c>
      <c r="I3345" s="188">
        <v>227852</v>
      </c>
      <c r="J3345" s="188">
        <v>519492</v>
      </c>
      <c r="N3345" s="43"/>
    </row>
    <row r="3346" spans="1:14">
      <c r="A3346" s="43" t="s">
        <v>529</v>
      </c>
      <c r="N3346" s="43"/>
    </row>
    <row r="3347" spans="1:14">
      <c r="A3347" s="43" t="s">
        <v>178</v>
      </c>
      <c r="B3347" s="188">
        <v>13654</v>
      </c>
      <c r="C3347" s="188">
        <v>-2097.79</v>
      </c>
      <c r="D3347" s="188">
        <v>-2055.86</v>
      </c>
      <c r="E3347" s="188">
        <v>5779.6</v>
      </c>
      <c r="F3347" s="188">
        <v>10070.799999999999</v>
      </c>
      <c r="G3347" s="188">
        <v>17947</v>
      </c>
      <c r="H3347" s="188">
        <v>31844</v>
      </c>
      <c r="I3347" s="188">
        <v>41535</v>
      </c>
      <c r="J3347" s="188">
        <v>69663</v>
      </c>
      <c r="N3347" s="43"/>
    </row>
    <row r="3348" spans="1:14">
      <c r="A3348" s="43" t="s">
        <v>179</v>
      </c>
      <c r="B3348" s="188">
        <v>24603</v>
      </c>
      <c r="C3348" s="188">
        <v>5845.9</v>
      </c>
      <c r="D3348" s="188">
        <v>7751.77</v>
      </c>
      <c r="E3348" s="188">
        <v>11762</v>
      </c>
      <c r="F3348" s="188">
        <v>19689.2</v>
      </c>
      <c r="G3348" s="188">
        <v>32477</v>
      </c>
      <c r="H3348" s="188">
        <v>48431</v>
      </c>
      <c r="I3348" s="188">
        <v>58542</v>
      </c>
      <c r="J3348" s="188">
        <v>89105</v>
      </c>
      <c r="N3348" s="43"/>
    </row>
    <row r="3349" spans="1:14">
      <c r="A3349" s="43" t="s">
        <v>180</v>
      </c>
      <c r="B3349" s="188">
        <v>35222</v>
      </c>
      <c r="C3349" s="188">
        <v>6166.48</v>
      </c>
      <c r="D3349" s="188">
        <v>10508.67</v>
      </c>
      <c r="E3349" s="188">
        <v>18411.900000000001</v>
      </c>
      <c r="F3349" s="188">
        <v>30103.1</v>
      </c>
      <c r="G3349" s="188">
        <v>46117</v>
      </c>
      <c r="H3349" s="188">
        <v>66619</v>
      </c>
      <c r="I3349" s="188">
        <v>83879</v>
      </c>
      <c r="J3349" s="188">
        <v>120598</v>
      </c>
      <c r="N3349" s="43"/>
    </row>
    <row r="3350" spans="1:14">
      <c r="A3350" s="43" t="s">
        <v>181</v>
      </c>
      <c r="B3350" s="188">
        <v>89440</v>
      </c>
      <c r="C3350" s="188">
        <v>17347.580000000002</v>
      </c>
      <c r="D3350" s="188">
        <v>23959.39</v>
      </c>
      <c r="E3350" s="188">
        <v>38854.6</v>
      </c>
      <c r="F3350" s="188">
        <v>62974</v>
      </c>
      <c r="G3350" s="188">
        <v>100814</v>
      </c>
      <c r="H3350" s="188">
        <v>164328</v>
      </c>
      <c r="I3350" s="188">
        <v>227565</v>
      </c>
      <c r="J3350" s="188">
        <v>504700</v>
      </c>
      <c r="N3350" s="43"/>
    </row>
    <row r="3351" spans="1:14">
      <c r="A3351" s="43" t="s">
        <v>530</v>
      </c>
      <c r="N3351" s="43"/>
    </row>
    <row r="3352" spans="1:14">
      <c r="A3352" s="43" t="s">
        <v>178</v>
      </c>
      <c r="B3352" s="188">
        <v>12483</v>
      </c>
      <c r="C3352" s="188">
        <v>-2099.85</v>
      </c>
      <c r="D3352" s="188">
        <v>-2060.4899999999998</v>
      </c>
      <c r="E3352" s="188">
        <v>5275.7</v>
      </c>
      <c r="F3352" s="188">
        <v>9397.2000000000007</v>
      </c>
      <c r="G3352" s="188">
        <v>16692</v>
      </c>
      <c r="H3352" s="188">
        <v>29004</v>
      </c>
      <c r="I3352" s="188">
        <v>38563</v>
      </c>
      <c r="J3352" s="188">
        <v>56040</v>
      </c>
      <c r="N3352" s="43"/>
    </row>
    <row r="3353" spans="1:14">
      <c r="A3353" s="43" t="s">
        <v>179</v>
      </c>
      <c r="B3353" s="188">
        <v>18514</v>
      </c>
      <c r="C3353" s="188">
        <v>5159.21</v>
      </c>
      <c r="D3353" s="188">
        <v>7084.94</v>
      </c>
      <c r="E3353" s="188">
        <v>9529</v>
      </c>
      <c r="F3353" s="188">
        <v>15262.3</v>
      </c>
      <c r="G3353" s="188">
        <v>23276</v>
      </c>
      <c r="H3353" s="188">
        <v>35232</v>
      </c>
      <c r="I3353" s="188">
        <v>45005</v>
      </c>
      <c r="J3353" s="188">
        <v>63976</v>
      </c>
      <c r="N3353" s="43"/>
    </row>
    <row r="3354" spans="1:14">
      <c r="A3354" s="43" t="s">
        <v>180</v>
      </c>
      <c r="B3354" s="188">
        <v>24575</v>
      </c>
      <c r="C3354" s="188">
        <v>2615.6799999999998</v>
      </c>
      <c r="D3354" s="188">
        <v>7544.03</v>
      </c>
      <c r="E3354" s="188">
        <v>13349</v>
      </c>
      <c r="F3354" s="188">
        <v>21262.5</v>
      </c>
      <c r="G3354" s="188">
        <v>32782</v>
      </c>
      <c r="H3354" s="188">
        <v>45831</v>
      </c>
      <c r="I3354" s="188">
        <v>55992</v>
      </c>
      <c r="J3354" s="188">
        <v>77125</v>
      </c>
      <c r="N3354" s="43"/>
    </row>
    <row r="3355" spans="1:14">
      <c r="A3355" s="43" t="s">
        <v>181</v>
      </c>
      <c r="B3355" s="188">
        <v>80868</v>
      </c>
      <c r="C3355" s="188">
        <v>16210.6</v>
      </c>
      <c r="D3355" s="188">
        <v>22377.72</v>
      </c>
      <c r="E3355" s="188">
        <v>35051.300000000003</v>
      </c>
      <c r="F3355" s="188">
        <v>56701</v>
      </c>
      <c r="G3355" s="188">
        <v>91607</v>
      </c>
      <c r="H3355" s="188">
        <v>147418</v>
      </c>
      <c r="I3355" s="188">
        <v>205898</v>
      </c>
      <c r="J3355" s="188">
        <v>463578</v>
      </c>
      <c r="N3355" s="43"/>
    </row>
    <row r="3356" spans="1:14">
      <c r="A3356" s="43" t="s">
        <v>621</v>
      </c>
      <c r="B3356" s="188" t="s">
        <v>143</v>
      </c>
      <c r="C3356" s="188" t="s">
        <v>144</v>
      </c>
      <c r="D3356" s="188" t="s">
        <v>144</v>
      </c>
      <c r="E3356" s="188" t="s">
        <v>144</v>
      </c>
      <c r="F3356" s="188" t="s">
        <v>144</v>
      </c>
      <c r="G3356" s="188" t="s">
        <v>144</v>
      </c>
      <c r="H3356" s="188" t="s">
        <v>144</v>
      </c>
      <c r="I3356" s="188" t="s">
        <v>685</v>
      </c>
      <c r="J3356" s="188" t="s">
        <v>685</v>
      </c>
      <c r="K3356" s="188" t="s">
        <v>225</v>
      </c>
      <c r="N3356" s="43"/>
    </row>
    <row r="3357" spans="1:14">
      <c r="A3357" s="43" t="s">
        <v>618</v>
      </c>
      <c r="B3357" s="188" t="s">
        <v>619</v>
      </c>
      <c r="K3357" s="188" t="s">
        <v>693</v>
      </c>
      <c r="N3357" s="43"/>
    </row>
    <row r="3358" spans="1:14">
      <c r="A3358" s="43" t="s">
        <v>142</v>
      </c>
      <c r="N3358" s="43"/>
    </row>
    <row r="3360" spans="1:14">
      <c r="A3360" s="43" t="s">
        <v>216</v>
      </c>
      <c r="N3360" s="43"/>
    </row>
    <row r="3361" spans="1:14">
      <c r="A3361" s="43" t="s">
        <v>621</v>
      </c>
      <c r="B3361" s="188" t="s">
        <v>143</v>
      </c>
      <c r="C3361" s="188" t="s">
        <v>144</v>
      </c>
      <c r="D3361" s="188" t="s">
        <v>144</v>
      </c>
      <c r="E3361" s="188" t="s">
        <v>144</v>
      </c>
      <c r="F3361" s="188" t="s">
        <v>144</v>
      </c>
      <c r="G3361" s="188" t="s">
        <v>144</v>
      </c>
      <c r="H3361" s="188" t="s">
        <v>144</v>
      </c>
      <c r="I3361" s="188" t="s">
        <v>685</v>
      </c>
      <c r="J3361" s="188" t="s">
        <v>685</v>
      </c>
      <c r="K3361" s="188" t="s">
        <v>225</v>
      </c>
      <c r="N3361" s="43"/>
    </row>
    <row r="3362" spans="1:14">
      <c r="A3362" s="43" t="s">
        <v>286</v>
      </c>
      <c r="D3362" s="188" t="s">
        <v>581</v>
      </c>
      <c r="E3362" s="188" t="s">
        <v>582</v>
      </c>
      <c r="F3362" s="188" t="s">
        <v>287</v>
      </c>
      <c r="G3362" s="188" t="s">
        <v>291</v>
      </c>
      <c r="H3362" s="188" t="s">
        <v>284</v>
      </c>
      <c r="N3362" s="43"/>
    </row>
    <row r="3363" spans="1:14">
      <c r="B3363" s="188" t="s">
        <v>143</v>
      </c>
      <c r="C3363" s="188" t="s">
        <v>144</v>
      </c>
      <c r="D3363" s="188" t="s">
        <v>144</v>
      </c>
      <c r="E3363" s="188" t="s">
        <v>144</v>
      </c>
      <c r="F3363" s="188" t="s">
        <v>144</v>
      </c>
      <c r="G3363" s="188" t="s">
        <v>144</v>
      </c>
      <c r="H3363" s="188" t="s">
        <v>144</v>
      </c>
      <c r="I3363" s="188" t="s">
        <v>685</v>
      </c>
      <c r="J3363" s="188" t="s">
        <v>685</v>
      </c>
    </row>
    <row r="3364" spans="1:14">
      <c r="B3364" s="188" t="s">
        <v>33</v>
      </c>
      <c r="C3364" s="188" t="s">
        <v>134</v>
      </c>
      <c r="D3364" s="188" t="s">
        <v>135</v>
      </c>
      <c r="E3364" s="188" t="s">
        <v>136</v>
      </c>
      <c r="F3364" s="188" t="s">
        <v>137</v>
      </c>
      <c r="G3364" s="188" t="s">
        <v>138</v>
      </c>
      <c r="H3364" s="188" t="s">
        <v>139</v>
      </c>
      <c r="I3364" s="188" t="s">
        <v>140</v>
      </c>
      <c r="J3364" s="188" t="s">
        <v>141</v>
      </c>
    </row>
    <row r="3365" spans="1:14">
      <c r="A3365" s="43" t="s">
        <v>622</v>
      </c>
      <c r="B3365" s="188" t="s">
        <v>143</v>
      </c>
      <c r="C3365" s="188" t="s">
        <v>148</v>
      </c>
      <c r="D3365" s="188" t="s">
        <v>148</v>
      </c>
      <c r="E3365" s="188" t="s">
        <v>148</v>
      </c>
      <c r="F3365" s="188" t="s">
        <v>148</v>
      </c>
      <c r="G3365" s="188" t="s">
        <v>148</v>
      </c>
      <c r="H3365" s="188" t="s">
        <v>148</v>
      </c>
      <c r="I3365" s="188" t="s">
        <v>686</v>
      </c>
      <c r="J3365" s="188" t="s">
        <v>686</v>
      </c>
      <c r="N3365" s="43"/>
    </row>
    <row r="3366" spans="1:14">
      <c r="A3366" s="43" t="s">
        <v>0</v>
      </c>
      <c r="B3366" s="188">
        <v>68506</v>
      </c>
      <c r="C3366" s="188">
        <v>6709.14</v>
      </c>
      <c r="D3366" s="188">
        <v>11082.74</v>
      </c>
      <c r="E3366" s="188">
        <v>22895.7</v>
      </c>
      <c r="F3366" s="188">
        <v>44542.2</v>
      </c>
      <c r="G3366" s="188">
        <v>79646</v>
      </c>
      <c r="H3366" s="188">
        <v>133441</v>
      </c>
      <c r="I3366" s="188">
        <v>191204</v>
      </c>
      <c r="J3366" s="188">
        <v>431014</v>
      </c>
      <c r="N3366" s="43"/>
    </row>
    <row r="3367" spans="1:14">
      <c r="A3367" s="43" t="s">
        <v>151</v>
      </c>
      <c r="N3367" s="43"/>
    </row>
    <row r="3368" spans="1:14">
      <c r="A3368" s="43" t="s">
        <v>2</v>
      </c>
      <c r="B3368" s="188">
        <v>63910</v>
      </c>
      <c r="C3368" s="188">
        <v>6329.46</v>
      </c>
      <c r="D3368" s="188">
        <v>10697.4</v>
      </c>
      <c r="E3368" s="188">
        <v>22303.4</v>
      </c>
      <c r="F3368" s="188">
        <v>43800.7</v>
      </c>
      <c r="G3368" s="188">
        <v>78664</v>
      </c>
      <c r="H3368" s="188">
        <v>126858</v>
      </c>
      <c r="I3368" s="188">
        <v>174992</v>
      </c>
      <c r="J3368" s="188">
        <v>354534</v>
      </c>
      <c r="N3368" s="43"/>
    </row>
    <row r="3369" spans="1:14">
      <c r="A3369" s="43" t="s">
        <v>3</v>
      </c>
      <c r="B3369" s="188">
        <v>72002</v>
      </c>
      <c r="C3369" s="188">
        <v>7238.81</v>
      </c>
      <c r="D3369" s="188">
        <v>11985.3</v>
      </c>
      <c r="E3369" s="188">
        <v>25255.200000000001</v>
      </c>
      <c r="F3369" s="188">
        <v>47747</v>
      </c>
      <c r="G3369" s="188">
        <v>84433</v>
      </c>
      <c r="H3369" s="188">
        <v>137570</v>
      </c>
      <c r="I3369" s="188">
        <v>196410</v>
      </c>
      <c r="J3369" s="188">
        <v>455435</v>
      </c>
      <c r="N3369" s="43"/>
    </row>
    <row r="3370" spans="1:14">
      <c r="A3370" s="43" t="s">
        <v>4</v>
      </c>
      <c r="B3370" s="188">
        <v>70467</v>
      </c>
      <c r="C3370" s="188">
        <v>7585.21</v>
      </c>
      <c r="D3370" s="188">
        <v>12185.68</v>
      </c>
      <c r="E3370" s="188">
        <v>24424.7</v>
      </c>
      <c r="F3370" s="188">
        <v>47491.8</v>
      </c>
      <c r="G3370" s="188">
        <v>81197</v>
      </c>
      <c r="H3370" s="188">
        <v>138253</v>
      </c>
      <c r="I3370" s="188">
        <v>200725</v>
      </c>
      <c r="J3370" s="188">
        <v>417945</v>
      </c>
      <c r="N3370" s="43"/>
    </row>
    <row r="3371" spans="1:14">
      <c r="A3371" s="43" t="s">
        <v>5</v>
      </c>
      <c r="B3371" s="188">
        <v>74627</v>
      </c>
      <c r="C3371" s="188">
        <v>6522.34</v>
      </c>
      <c r="D3371" s="188">
        <v>10505.46</v>
      </c>
      <c r="E3371" s="188">
        <v>22793.200000000001</v>
      </c>
      <c r="F3371" s="188">
        <v>41950.1</v>
      </c>
      <c r="G3371" s="188">
        <v>77416</v>
      </c>
      <c r="H3371" s="188">
        <v>137521</v>
      </c>
      <c r="I3371" s="188">
        <v>204605</v>
      </c>
      <c r="J3371" s="188">
        <v>658433</v>
      </c>
      <c r="N3371" s="43"/>
    </row>
    <row r="3372" spans="1:14">
      <c r="A3372" s="43" t="s">
        <v>6</v>
      </c>
      <c r="B3372" s="188">
        <v>71693</v>
      </c>
      <c r="C3372" s="188">
        <v>6641.96</v>
      </c>
      <c r="D3372" s="188">
        <v>9826.02</v>
      </c>
      <c r="E3372" s="188">
        <v>20161.8</v>
      </c>
      <c r="F3372" s="188">
        <v>37016.199999999997</v>
      </c>
      <c r="G3372" s="188">
        <v>70576</v>
      </c>
      <c r="H3372" s="188">
        <v>149993</v>
      </c>
      <c r="I3372" s="188">
        <v>240728</v>
      </c>
      <c r="J3372" s="188">
        <v>676019</v>
      </c>
      <c r="N3372" s="43"/>
    </row>
    <row r="3373" spans="1:14">
      <c r="A3373" s="43" t="s">
        <v>8</v>
      </c>
      <c r="N3373" s="43"/>
    </row>
    <row r="3374" spans="1:14">
      <c r="A3374" s="43" t="s">
        <v>9</v>
      </c>
      <c r="B3374" s="188">
        <v>64880</v>
      </c>
      <c r="C3374" s="188">
        <v>6423.92</v>
      </c>
      <c r="D3374" s="188">
        <v>10333.870000000001</v>
      </c>
      <c r="E3374" s="188">
        <v>21578.400000000001</v>
      </c>
      <c r="F3374" s="188">
        <v>41978</v>
      </c>
      <c r="G3374" s="188">
        <v>76255</v>
      </c>
      <c r="H3374" s="188">
        <v>129335</v>
      </c>
      <c r="I3374" s="188">
        <v>184863</v>
      </c>
      <c r="J3374" s="188">
        <v>401084</v>
      </c>
      <c r="N3374" s="43"/>
    </row>
    <row r="3375" spans="1:14">
      <c r="A3375" s="43" t="s">
        <v>8</v>
      </c>
      <c r="B3375" s="188">
        <v>72732</v>
      </c>
      <c r="C3375" s="188">
        <v>7382.49</v>
      </c>
      <c r="D3375" s="188">
        <v>12134.65</v>
      </c>
      <c r="E3375" s="188">
        <v>24893.8</v>
      </c>
      <c r="F3375" s="188">
        <v>47540.3</v>
      </c>
      <c r="G3375" s="188">
        <v>83601</v>
      </c>
      <c r="H3375" s="188">
        <v>138563</v>
      </c>
      <c r="I3375" s="188">
        <v>198241</v>
      </c>
      <c r="J3375" s="188">
        <v>467377</v>
      </c>
      <c r="N3375" s="43"/>
    </row>
    <row r="3376" spans="1:14">
      <c r="A3376" s="43" t="s">
        <v>152</v>
      </c>
      <c r="N3376" s="43"/>
    </row>
    <row r="3377" spans="1:14">
      <c r="A3377" s="43" t="s">
        <v>153</v>
      </c>
      <c r="B3377" s="188">
        <v>24582</v>
      </c>
      <c r="C3377" s="188">
        <v>-1914.4</v>
      </c>
      <c r="D3377" s="188">
        <v>3270.71</v>
      </c>
      <c r="E3377" s="188">
        <v>8533.1</v>
      </c>
      <c r="F3377" s="188">
        <v>17103.599999999999</v>
      </c>
      <c r="G3377" s="188">
        <v>30842</v>
      </c>
      <c r="H3377" s="188">
        <v>50863</v>
      </c>
      <c r="I3377" s="188">
        <v>68071</v>
      </c>
      <c r="J3377" s="188">
        <v>134737</v>
      </c>
      <c r="N3377" s="43"/>
    </row>
    <row r="3378" spans="1:14">
      <c r="A3378" s="43" t="s">
        <v>154</v>
      </c>
      <c r="B3378" s="188">
        <v>47648</v>
      </c>
      <c r="C3378" s="188">
        <v>6608.18</v>
      </c>
      <c r="D3378" s="188">
        <v>10537.17</v>
      </c>
      <c r="E3378" s="188">
        <v>20110.599999999999</v>
      </c>
      <c r="F3378" s="188">
        <v>35660.300000000003</v>
      </c>
      <c r="G3378" s="188">
        <v>58603</v>
      </c>
      <c r="H3378" s="188">
        <v>91161</v>
      </c>
      <c r="I3378" s="188">
        <v>120074</v>
      </c>
      <c r="J3378" s="188">
        <v>227459</v>
      </c>
      <c r="N3378" s="43"/>
    </row>
    <row r="3379" spans="1:14">
      <c r="A3379" s="43" t="s">
        <v>155</v>
      </c>
      <c r="B3379" s="188">
        <v>67364</v>
      </c>
      <c r="C3379" s="188">
        <v>11455.78</v>
      </c>
      <c r="D3379" s="188">
        <v>16977.740000000002</v>
      </c>
      <c r="E3379" s="188">
        <v>29409.599999999999</v>
      </c>
      <c r="F3379" s="188">
        <v>49578.5</v>
      </c>
      <c r="G3379" s="188">
        <v>80130</v>
      </c>
      <c r="H3379" s="188">
        <v>124646</v>
      </c>
      <c r="I3379" s="188">
        <v>168382</v>
      </c>
      <c r="J3379" s="188">
        <v>360674</v>
      </c>
      <c r="N3379" s="43"/>
    </row>
    <row r="3380" spans="1:14">
      <c r="A3380" s="43" t="s">
        <v>156</v>
      </c>
      <c r="B3380" s="188">
        <v>114813</v>
      </c>
      <c r="C3380" s="188">
        <v>17576.330000000002</v>
      </c>
      <c r="D3380" s="188">
        <v>25948.48</v>
      </c>
      <c r="E3380" s="188">
        <v>45855.1</v>
      </c>
      <c r="F3380" s="188">
        <v>78019.3</v>
      </c>
      <c r="G3380" s="188">
        <v>126849</v>
      </c>
      <c r="H3380" s="188">
        <v>208570</v>
      </c>
      <c r="I3380" s="188">
        <v>296453</v>
      </c>
      <c r="J3380" s="188">
        <v>757159</v>
      </c>
      <c r="N3380" s="43"/>
    </row>
    <row r="3381" spans="1:14">
      <c r="A3381" s="43" t="s">
        <v>157</v>
      </c>
      <c r="N3381" s="43"/>
    </row>
    <row r="3382" spans="1:14">
      <c r="A3382" s="43" t="s">
        <v>158</v>
      </c>
      <c r="B3382" s="188">
        <v>79445</v>
      </c>
      <c r="C3382" s="188">
        <v>11582.46</v>
      </c>
      <c r="D3382" s="188">
        <v>17118.12</v>
      </c>
      <c r="E3382" s="188">
        <v>30308.400000000001</v>
      </c>
      <c r="F3382" s="188">
        <v>52881.4</v>
      </c>
      <c r="G3382" s="188">
        <v>90385</v>
      </c>
      <c r="H3382" s="188">
        <v>149426</v>
      </c>
      <c r="I3382" s="188">
        <v>211491</v>
      </c>
      <c r="J3382" s="188">
        <v>499080</v>
      </c>
      <c r="N3382" s="43"/>
    </row>
    <row r="3383" spans="1:14">
      <c r="A3383" s="43" t="s">
        <v>159</v>
      </c>
      <c r="B3383" s="188">
        <v>37401</v>
      </c>
      <c r="C3383" s="188">
        <v>4247.53</v>
      </c>
      <c r="D3383" s="188">
        <v>7200.22</v>
      </c>
      <c r="E3383" s="188">
        <v>13509</v>
      </c>
      <c r="F3383" s="188">
        <v>26349.1</v>
      </c>
      <c r="G3383" s="188">
        <v>47726</v>
      </c>
      <c r="H3383" s="188">
        <v>80831</v>
      </c>
      <c r="I3383" s="188">
        <v>107836</v>
      </c>
      <c r="J3383" s="188">
        <v>183218</v>
      </c>
      <c r="N3383" s="43"/>
    </row>
    <row r="3384" spans="1:14">
      <c r="A3384" s="43" t="s">
        <v>160</v>
      </c>
      <c r="B3384" s="188">
        <v>32965</v>
      </c>
      <c r="C3384" s="188">
        <v>-2157.2199999999998</v>
      </c>
      <c r="D3384" s="188">
        <v>1570.13</v>
      </c>
      <c r="E3384" s="188">
        <v>9402.1</v>
      </c>
      <c r="F3384" s="188">
        <v>21260.6</v>
      </c>
      <c r="G3384" s="188">
        <v>41475</v>
      </c>
      <c r="H3384" s="188">
        <v>73673</v>
      </c>
      <c r="I3384" s="188">
        <v>97370</v>
      </c>
      <c r="J3384" s="188">
        <v>167750</v>
      </c>
      <c r="N3384" s="43"/>
    </row>
    <row r="3385" spans="1:14">
      <c r="A3385" s="43" t="s">
        <v>161</v>
      </c>
      <c r="B3385" s="188">
        <v>61612</v>
      </c>
      <c r="C3385" s="188">
        <v>124.06</v>
      </c>
      <c r="D3385" s="188">
        <v>5621.16</v>
      </c>
      <c r="E3385" s="188">
        <v>13966.6</v>
      </c>
      <c r="F3385" s="188">
        <v>33448.400000000001</v>
      </c>
      <c r="G3385" s="188">
        <v>69588</v>
      </c>
      <c r="H3385" s="188">
        <v>124620</v>
      </c>
      <c r="I3385" s="188">
        <v>198683</v>
      </c>
      <c r="J3385" s="188">
        <v>500145</v>
      </c>
      <c r="N3385" s="43"/>
    </row>
    <row r="3386" spans="1:14">
      <c r="A3386" s="43" t="s">
        <v>162</v>
      </c>
      <c r="N3386" s="43"/>
    </row>
    <row r="3387" spans="1:14">
      <c r="A3387" s="43" t="s">
        <v>14</v>
      </c>
      <c r="B3387" s="188">
        <v>78415</v>
      </c>
      <c r="C3387" s="188">
        <v>9289.3799999999992</v>
      </c>
      <c r="D3387" s="188">
        <v>15165.82</v>
      </c>
      <c r="E3387" s="188">
        <v>29952.3</v>
      </c>
      <c r="F3387" s="188">
        <v>53597.4</v>
      </c>
      <c r="G3387" s="188">
        <v>90474</v>
      </c>
      <c r="H3387" s="188">
        <v>146159</v>
      </c>
      <c r="I3387" s="188">
        <v>207006</v>
      </c>
      <c r="J3387" s="188">
        <v>510406</v>
      </c>
      <c r="N3387" s="43"/>
    </row>
    <row r="3388" spans="1:14">
      <c r="A3388" s="43" t="s">
        <v>163</v>
      </c>
      <c r="B3388" s="188">
        <v>61892</v>
      </c>
      <c r="C3388" s="188">
        <v>7229.76</v>
      </c>
      <c r="D3388" s="188">
        <v>11640.84</v>
      </c>
      <c r="E3388" s="188">
        <v>21347.8</v>
      </c>
      <c r="F3388" s="188">
        <v>38078</v>
      </c>
      <c r="G3388" s="188">
        <v>67515</v>
      </c>
      <c r="H3388" s="188">
        <v>122781</v>
      </c>
      <c r="I3388" s="188">
        <v>181615</v>
      </c>
      <c r="J3388" s="188">
        <v>406004</v>
      </c>
      <c r="N3388" s="43"/>
    </row>
    <row r="3389" spans="1:14">
      <c r="A3389" s="43" t="s">
        <v>16</v>
      </c>
      <c r="B3389" s="188">
        <v>51321</v>
      </c>
      <c r="C3389" s="188">
        <v>4641.25</v>
      </c>
      <c r="D3389" s="188">
        <v>7727.59</v>
      </c>
      <c r="E3389" s="188">
        <v>16173.6</v>
      </c>
      <c r="F3389" s="188">
        <v>31124.3</v>
      </c>
      <c r="G3389" s="188">
        <v>58848</v>
      </c>
      <c r="H3389" s="188">
        <v>103967</v>
      </c>
      <c r="I3389" s="188">
        <v>144928</v>
      </c>
      <c r="J3389" s="188">
        <v>291488</v>
      </c>
      <c r="N3389" s="43"/>
    </row>
    <row r="3390" spans="1:14">
      <c r="A3390" s="43" t="s">
        <v>164</v>
      </c>
      <c r="B3390" s="188">
        <v>46005</v>
      </c>
      <c r="C3390" s="188">
        <v>2212.02</v>
      </c>
      <c r="D3390" s="188">
        <v>6056.37</v>
      </c>
      <c r="E3390" s="188">
        <v>11122.3</v>
      </c>
      <c r="F3390" s="188">
        <v>25524.6</v>
      </c>
      <c r="G3390" s="188">
        <v>54224</v>
      </c>
      <c r="H3390" s="188">
        <v>106010</v>
      </c>
      <c r="I3390" s="188">
        <v>155537</v>
      </c>
      <c r="J3390" s="188">
        <v>318562</v>
      </c>
      <c r="N3390" s="43"/>
    </row>
    <row r="3391" spans="1:14">
      <c r="A3391" s="43" t="s">
        <v>165</v>
      </c>
      <c r="N3391" s="43"/>
    </row>
    <row r="3392" spans="1:14">
      <c r="A3392" s="43" t="s">
        <v>166</v>
      </c>
      <c r="B3392" s="188">
        <v>7247</v>
      </c>
      <c r="C3392" s="188">
        <v>-2683.23</v>
      </c>
      <c r="D3392" s="188">
        <v>-2650.24</v>
      </c>
      <c r="E3392" s="188">
        <v>-1917</v>
      </c>
      <c r="F3392" s="188">
        <v>4992</v>
      </c>
      <c r="G3392" s="188">
        <v>9685</v>
      </c>
      <c r="H3392" s="188">
        <v>20955</v>
      </c>
      <c r="I3392" s="188">
        <v>28745</v>
      </c>
      <c r="J3392" s="188">
        <v>53937</v>
      </c>
      <c r="N3392" s="43"/>
    </row>
    <row r="3393" spans="1:14">
      <c r="A3393" s="43" t="s">
        <v>125</v>
      </c>
      <c r="B3393" s="188">
        <v>19926</v>
      </c>
      <c r="C3393" s="188">
        <v>-1443.37</v>
      </c>
      <c r="D3393" s="188">
        <v>2063.7600000000002</v>
      </c>
      <c r="E3393" s="188">
        <v>6834.4</v>
      </c>
      <c r="F3393" s="188">
        <v>11174.1</v>
      </c>
      <c r="G3393" s="188">
        <v>21595</v>
      </c>
      <c r="H3393" s="188">
        <v>37229</v>
      </c>
      <c r="I3393" s="188">
        <v>58071</v>
      </c>
      <c r="J3393" s="188">
        <v>151577</v>
      </c>
      <c r="N3393" s="43"/>
    </row>
    <row r="3394" spans="1:14">
      <c r="A3394" s="43" t="s">
        <v>126</v>
      </c>
      <c r="B3394" s="188">
        <v>33461</v>
      </c>
      <c r="C3394" s="188">
        <v>2893.15</v>
      </c>
      <c r="D3394" s="188">
        <v>5457.16</v>
      </c>
      <c r="E3394" s="188">
        <v>9707.2999999999993</v>
      </c>
      <c r="F3394" s="188">
        <v>17364.8</v>
      </c>
      <c r="G3394" s="188">
        <v>31589</v>
      </c>
      <c r="H3394" s="188">
        <v>59964</v>
      </c>
      <c r="I3394" s="188">
        <v>93557</v>
      </c>
      <c r="J3394" s="188">
        <v>307442</v>
      </c>
      <c r="N3394" s="43"/>
    </row>
    <row r="3395" spans="1:14">
      <c r="A3395" s="43" t="s">
        <v>127</v>
      </c>
      <c r="B3395" s="188">
        <v>36060</v>
      </c>
      <c r="C3395" s="188">
        <v>4553.54</v>
      </c>
      <c r="D3395" s="188">
        <v>7466.77</v>
      </c>
      <c r="E3395" s="188">
        <v>12604.3</v>
      </c>
      <c r="F3395" s="188">
        <v>21826.400000000001</v>
      </c>
      <c r="G3395" s="188">
        <v>38392</v>
      </c>
      <c r="H3395" s="188">
        <v>68198</v>
      </c>
      <c r="I3395" s="188">
        <v>97591</v>
      </c>
      <c r="J3395" s="188">
        <v>215581</v>
      </c>
      <c r="N3395" s="43"/>
    </row>
    <row r="3396" spans="1:14">
      <c r="A3396" s="43" t="s">
        <v>128</v>
      </c>
      <c r="B3396" s="188">
        <v>47363</v>
      </c>
      <c r="C3396" s="188">
        <v>7248.6</v>
      </c>
      <c r="D3396" s="188">
        <v>10023.67</v>
      </c>
      <c r="E3396" s="188">
        <v>16658.3</v>
      </c>
      <c r="F3396" s="188">
        <v>29860.9</v>
      </c>
      <c r="G3396" s="188">
        <v>53755</v>
      </c>
      <c r="H3396" s="188">
        <v>94900</v>
      </c>
      <c r="I3396" s="188">
        <v>134334</v>
      </c>
      <c r="J3396" s="188">
        <v>283511</v>
      </c>
      <c r="N3396" s="43"/>
    </row>
    <row r="3397" spans="1:14">
      <c r="A3397" s="43" t="s">
        <v>129</v>
      </c>
      <c r="B3397" s="188">
        <v>54713</v>
      </c>
      <c r="C3397" s="188">
        <v>8882.5400000000009</v>
      </c>
      <c r="D3397" s="188">
        <v>12377.73</v>
      </c>
      <c r="E3397" s="188">
        <v>20243.5</v>
      </c>
      <c r="F3397" s="188">
        <v>34790.6</v>
      </c>
      <c r="G3397" s="188">
        <v>62108</v>
      </c>
      <c r="H3397" s="188">
        <v>104596</v>
      </c>
      <c r="I3397" s="188">
        <v>146036</v>
      </c>
      <c r="J3397" s="188">
        <v>351082</v>
      </c>
      <c r="N3397" s="43"/>
    </row>
    <row r="3398" spans="1:14">
      <c r="A3398" s="43" t="s">
        <v>130</v>
      </c>
      <c r="B3398" s="188">
        <v>62893</v>
      </c>
      <c r="C3398" s="188">
        <v>12060.14</v>
      </c>
      <c r="D3398" s="188">
        <v>15783.27</v>
      </c>
      <c r="E3398" s="188">
        <v>25018.2</v>
      </c>
      <c r="F3398" s="188">
        <v>41707.599999999999</v>
      </c>
      <c r="G3398" s="188">
        <v>72274</v>
      </c>
      <c r="H3398" s="188">
        <v>120636</v>
      </c>
      <c r="I3398" s="188">
        <v>164877</v>
      </c>
      <c r="J3398" s="188">
        <v>406004</v>
      </c>
      <c r="N3398" s="43"/>
    </row>
    <row r="3399" spans="1:14">
      <c r="A3399" s="43" t="s">
        <v>131</v>
      </c>
      <c r="B3399" s="188">
        <v>89249</v>
      </c>
      <c r="C3399" s="188">
        <v>17499.900000000001</v>
      </c>
      <c r="D3399" s="188">
        <v>23865.1</v>
      </c>
      <c r="E3399" s="188">
        <v>37801</v>
      </c>
      <c r="F3399" s="188">
        <v>61413.599999999999</v>
      </c>
      <c r="G3399" s="188">
        <v>100171</v>
      </c>
      <c r="H3399" s="188">
        <v>163038</v>
      </c>
      <c r="I3399" s="188">
        <v>230605</v>
      </c>
      <c r="J3399" s="188">
        <v>542982</v>
      </c>
      <c r="N3399" s="43"/>
    </row>
    <row r="3400" spans="1:14">
      <c r="A3400" s="43" t="s">
        <v>167</v>
      </c>
      <c r="N3400" s="43"/>
    </row>
    <row r="3401" spans="1:14">
      <c r="A3401" s="43" t="s">
        <v>166</v>
      </c>
      <c r="B3401" s="188">
        <v>23972</v>
      </c>
      <c r="C3401" s="188">
        <v>-2657.05</v>
      </c>
      <c r="D3401" s="188">
        <v>-2611.34</v>
      </c>
      <c r="E3401" s="188">
        <v>2201.3000000000002</v>
      </c>
      <c r="F3401" s="188">
        <v>9604.9</v>
      </c>
      <c r="G3401" s="188">
        <v>24200</v>
      </c>
      <c r="H3401" s="188">
        <v>49503</v>
      </c>
      <c r="I3401" s="188">
        <v>80154</v>
      </c>
      <c r="J3401" s="188">
        <v>231604</v>
      </c>
      <c r="N3401" s="43"/>
    </row>
    <row r="3402" spans="1:14">
      <c r="A3402" s="43" t="s">
        <v>125</v>
      </c>
      <c r="B3402" s="188">
        <v>31086</v>
      </c>
      <c r="C3402" s="188">
        <v>837.03</v>
      </c>
      <c r="D3402" s="188">
        <v>5240.76</v>
      </c>
      <c r="E3402" s="188">
        <v>8982.5</v>
      </c>
      <c r="F3402" s="188">
        <v>18047.3</v>
      </c>
      <c r="G3402" s="188">
        <v>35451</v>
      </c>
      <c r="H3402" s="188">
        <v>66605</v>
      </c>
      <c r="I3402" s="188">
        <v>105841</v>
      </c>
      <c r="J3402" s="188">
        <v>229723</v>
      </c>
      <c r="N3402" s="43"/>
    </row>
    <row r="3403" spans="1:14">
      <c r="A3403" s="43" t="s">
        <v>126</v>
      </c>
      <c r="B3403" s="188">
        <v>43608</v>
      </c>
      <c r="C3403" s="188">
        <v>2684.29</v>
      </c>
      <c r="D3403" s="188">
        <v>6452.1</v>
      </c>
      <c r="E3403" s="188">
        <v>11118.6</v>
      </c>
      <c r="F3403" s="188">
        <v>22808.1</v>
      </c>
      <c r="G3403" s="188">
        <v>45530</v>
      </c>
      <c r="H3403" s="188">
        <v>88452</v>
      </c>
      <c r="I3403" s="188">
        <v>129666</v>
      </c>
      <c r="J3403" s="188">
        <v>324125</v>
      </c>
      <c r="N3403" s="43"/>
    </row>
    <row r="3404" spans="1:14">
      <c r="A3404" s="43" t="s">
        <v>127</v>
      </c>
      <c r="B3404" s="188">
        <v>42361</v>
      </c>
      <c r="C3404" s="188">
        <v>5450.98</v>
      </c>
      <c r="D3404" s="188">
        <v>7602.41</v>
      </c>
      <c r="E3404" s="188">
        <v>13189.8</v>
      </c>
      <c r="F3404" s="188">
        <v>25729.7</v>
      </c>
      <c r="G3404" s="188">
        <v>46964</v>
      </c>
      <c r="H3404" s="188">
        <v>80224</v>
      </c>
      <c r="I3404" s="188">
        <v>131899</v>
      </c>
      <c r="J3404" s="188">
        <v>285398</v>
      </c>
      <c r="N3404" s="43"/>
    </row>
    <row r="3405" spans="1:14">
      <c r="A3405" s="43" t="s">
        <v>128</v>
      </c>
      <c r="B3405" s="188">
        <v>47111</v>
      </c>
      <c r="C3405" s="188">
        <v>6052.73</v>
      </c>
      <c r="D3405" s="188">
        <v>9160.9500000000007</v>
      </c>
      <c r="E3405" s="188">
        <v>16071</v>
      </c>
      <c r="F3405" s="188">
        <v>29567.9</v>
      </c>
      <c r="G3405" s="188">
        <v>51648</v>
      </c>
      <c r="H3405" s="188">
        <v>88806</v>
      </c>
      <c r="I3405" s="188">
        <v>125627</v>
      </c>
      <c r="J3405" s="188">
        <v>350833</v>
      </c>
      <c r="N3405" s="43"/>
    </row>
    <row r="3406" spans="1:14">
      <c r="A3406" s="43" t="s">
        <v>129</v>
      </c>
      <c r="B3406" s="188">
        <v>51066</v>
      </c>
      <c r="C3406" s="188">
        <v>8738.92</v>
      </c>
      <c r="D3406" s="188">
        <v>12211.52</v>
      </c>
      <c r="E3406" s="188">
        <v>19699.3</v>
      </c>
      <c r="F3406" s="188">
        <v>34290.6</v>
      </c>
      <c r="G3406" s="188">
        <v>60332</v>
      </c>
      <c r="H3406" s="188">
        <v>103028</v>
      </c>
      <c r="I3406" s="188">
        <v>143417</v>
      </c>
      <c r="J3406" s="188">
        <v>289252</v>
      </c>
      <c r="N3406" s="43"/>
    </row>
    <row r="3407" spans="1:14">
      <c r="A3407" s="43" t="s">
        <v>130</v>
      </c>
      <c r="B3407" s="188">
        <v>57004</v>
      </c>
      <c r="C3407" s="188">
        <v>10066.68</v>
      </c>
      <c r="D3407" s="188">
        <v>13812.54</v>
      </c>
      <c r="E3407" s="188">
        <v>22431.8</v>
      </c>
      <c r="F3407" s="188">
        <v>38232.6</v>
      </c>
      <c r="G3407" s="188">
        <v>65515</v>
      </c>
      <c r="H3407" s="188">
        <v>112812</v>
      </c>
      <c r="I3407" s="188">
        <v>162475</v>
      </c>
      <c r="J3407" s="188">
        <v>338216</v>
      </c>
      <c r="N3407" s="43"/>
    </row>
    <row r="3408" spans="1:14">
      <c r="A3408" s="43" t="s">
        <v>131</v>
      </c>
      <c r="B3408" s="188">
        <v>87153</v>
      </c>
      <c r="C3408" s="188">
        <v>16210.98</v>
      </c>
      <c r="D3408" s="188">
        <v>22247.72</v>
      </c>
      <c r="E3408" s="188">
        <v>36307.699999999997</v>
      </c>
      <c r="F3408" s="188">
        <v>59810.9</v>
      </c>
      <c r="G3408" s="188">
        <v>97820</v>
      </c>
      <c r="H3408" s="188">
        <v>158510</v>
      </c>
      <c r="I3408" s="188">
        <v>225102</v>
      </c>
      <c r="J3408" s="188">
        <v>542982</v>
      </c>
      <c r="N3408" s="43"/>
    </row>
    <row r="3409" spans="1:14">
      <c r="A3409" s="43" t="s">
        <v>168</v>
      </c>
      <c r="N3409" s="43"/>
    </row>
    <row r="3410" spans="1:14">
      <c r="A3410" s="43" t="s">
        <v>169</v>
      </c>
      <c r="B3410" s="188">
        <v>10386</v>
      </c>
      <c r="C3410" s="188">
        <v>-2085.54</v>
      </c>
      <c r="D3410" s="188">
        <v>536.55999999999995</v>
      </c>
      <c r="E3410" s="188">
        <v>6758.4</v>
      </c>
      <c r="F3410" s="188">
        <v>11165.5</v>
      </c>
      <c r="G3410" s="188">
        <v>15428</v>
      </c>
      <c r="H3410" s="188">
        <v>17790</v>
      </c>
      <c r="I3410" s="188">
        <v>18627</v>
      </c>
      <c r="J3410" s="188">
        <v>19653</v>
      </c>
      <c r="N3410" s="43"/>
    </row>
    <row r="3411" spans="1:14">
      <c r="A3411" s="43" t="s">
        <v>17</v>
      </c>
      <c r="B3411" s="188">
        <v>27191</v>
      </c>
      <c r="C3411" s="188">
        <v>19876.97</v>
      </c>
      <c r="D3411" s="188">
        <v>20675.599999999999</v>
      </c>
      <c r="E3411" s="188">
        <v>23010.3</v>
      </c>
      <c r="F3411" s="188">
        <v>27132.5</v>
      </c>
      <c r="G3411" s="188">
        <v>31275</v>
      </c>
      <c r="H3411" s="188">
        <v>34119</v>
      </c>
      <c r="I3411" s="188">
        <v>35262</v>
      </c>
      <c r="J3411" s="188">
        <v>36436</v>
      </c>
      <c r="N3411" s="43"/>
    </row>
    <row r="3412" spans="1:14">
      <c r="A3412" s="43" t="s">
        <v>18</v>
      </c>
      <c r="B3412" s="188">
        <v>44980</v>
      </c>
      <c r="C3412" s="188">
        <v>35202.67</v>
      </c>
      <c r="D3412" s="188">
        <v>36899.17</v>
      </c>
      <c r="E3412" s="188">
        <v>39743.599999999999</v>
      </c>
      <c r="F3412" s="188">
        <v>44717.1</v>
      </c>
      <c r="G3412" s="188">
        <v>50110</v>
      </c>
      <c r="H3412" s="188">
        <v>54421</v>
      </c>
      <c r="I3412" s="188">
        <v>56498</v>
      </c>
      <c r="J3412" s="188">
        <v>59268</v>
      </c>
      <c r="N3412" s="43"/>
    </row>
    <row r="3413" spans="1:14">
      <c r="A3413" s="43" t="s">
        <v>19</v>
      </c>
      <c r="B3413" s="188">
        <v>71704</v>
      </c>
      <c r="C3413" s="188">
        <v>54812.33</v>
      </c>
      <c r="D3413" s="188">
        <v>57360.56</v>
      </c>
      <c r="E3413" s="188">
        <v>62796.2</v>
      </c>
      <c r="F3413" s="188">
        <v>70700.2</v>
      </c>
      <c r="G3413" s="188">
        <v>80156</v>
      </c>
      <c r="H3413" s="188">
        <v>88487</v>
      </c>
      <c r="I3413" s="188">
        <v>92935</v>
      </c>
      <c r="J3413" s="188">
        <v>99430</v>
      </c>
      <c r="N3413" s="43"/>
    </row>
    <row r="3414" spans="1:14">
      <c r="A3414" s="43" t="s">
        <v>170</v>
      </c>
      <c r="B3414" s="188">
        <v>188286</v>
      </c>
      <c r="C3414" s="188">
        <v>90208.4</v>
      </c>
      <c r="D3414" s="188">
        <v>95796.62</v>
      </c>
      <c r="E3414" s="188">
        <v>108188.5</v>
      </c>
      <c r="F3414" s="188">
        <v>133454.39999999999</v>
      </c>
      <c r="G3414" s="188">
        <v>191204</v>
      </c>
      <c r="H3414" s="188">
        <v>296623</v>
      </c>
      <c r="I3414" s="188">
        <v>431014</v>
      </c>
      <c r="J3414" s="188">
        <v>1039277</v>
      </c>
      <c r="N3414" s="43"/>
    </row>
    <row r="3415" spans="1:14">
      <c r="A3415" s="43" t="s">
        <v>171</v>
      </c>
      <c r="N3415" s="43"/>
    </row>
    <row r="3416" spans="1:14">
      <c r="A3416" s="43" t="s">
        <v>169</v>
      </c>
      <c r="B3416" s="188">
        <v>17460</v>
      </c>
      <c r="C3416" s="188">
        <v>-2033.03</v>
      </c>
      <c r="D3416" s="188">
        <v>994.79</v>
      </c>
      <c r="E3416" s="188">
        <v>7122.7</v>
      </c>
      <c r="F3416" s="188">
        <v>13063.6</v>
      </c>
      <c r="G3416" s="188">
        <v>22005</v>
      </c>
      <c r="H3416" s="188">
        <v>34729</v>
      </c>
      <c r="I3416" s="188">
        <v>46779</v>
      </c>
      <c r="J3416" s="188">
        <v>85406</v>
      </c>
      <c r="N3416" s="43"/>
    </row>
    <row r="3417" spans="1:14">
      <c r="A3417" s="43" t="s">
        <v>17</v>
      </c>
      <c r="B3417" s="188">
        <v>37934</v>
      </c>
      <c r="C3417" s="188">
        <v>10822.37</v>
      </c>
      <c r="D3417" s="188">
        <v>13675.51</v>
      </c>
      <c r="E3417" s="188">
        <v>19879.900000000001</v>
      </c>
      <c r="F3417" s="188">
        <v>30053.1</v>
      </c>
      <c r="G3417" s="188">
        <v>45140</v>
      </c>
      <c r="H3417" s="188">
        <v>65090</v>
      </c>
      <c r="I3417" s="188">
        <v>86400</v>
      </c>
      <c r="J3417" s="188">
        <v>163653</v>
      </c>
      <c r="N3417" s="43"/>
    </row>
    <row r="3418" spans="1:14">
      <c r="A3418" s="43" t="s">
        <v>18</v>
      </c>
      <c r="B3418" s="188">
        <v>53816</v>
      </c>
      <c r="C3418" s="188">
        <v>17803.740000000002</v>
      </c>
      <c r="D3418" s="188">
        <v>21969.16</v>
      </c>
      <c r="E3418" s="188">
        <v>31106.6</v>
      </c>
      <c r="F3418" s="188">
        <v>44640.7</v>
      </c>
      <c r="G3418" s="188">
        <v>64170</v>
      </c>
      <c r="H3418" s="188">
        <v>89328</v>
      </c>
      <c r="I3418" s="188">
        <v>111567</v>
      </c>
      <c r="J3418" s="188">
        <v>208101</v>
      </c>
      <c r="N3418" s="43"/>
    </row>
    <row r="3419" spans="1:14">
      <c r="A3419" s="43" t="s">
        <v>19</v>
      </c>
      <c r="B3419" s="188">
        <v>78849</v>
      </c>
      <c r="C3419" s="188">
        <v>26379.16</v>
      </c>
      <c r="D3419" s="188">
        <v>32547.78</v>
      </c>
      <c r="E3419" s="188">
        <v>44861.8</v>
      </c>
      <c r="F3419" s="188">
        <v>64684.5</v>
      </c>
      <c r="G3419" s="188">
        <v>91384</v>
      </c>
      <c r="H3419" s="188">
        <v>127182</v>
      </c>
      <c r="I3419" s="188">
        <v>158537</v>
      </c>
      <c r="J3419" s="188">
        <v>325776</v>
      </c>
      <c r="N3419" s="43"/>
    </row>
    <row r="3420" spans="1:14">
      <c r="A3420" s="43" t="s">
        <v>170</v>
      </c>
      <c r="B3420" s="188">
        <v>154474</v>
      </c>
      <c r="C3420" s="188">
        <v>39964.06</v>
      </c>
      <c r="D3420" s="188">
        <v>50109.63</v>
      </c>
      <c r="E3420" s="188">
        <v>72459.7</v>
      </c>
      <c r="F3420" s="188">
        <v>107928.4</v>
      </c>
      <c r="G3420" s="188">
        <v>166371</v>
      </c>
      <c r="H3420" s="188">
        <v>266180</v>
      </c>
      <c r="I3420" s="188">
        <v>387186</v>
      </c>
      <c r="J3420" s="188">
        <v>971821</v>
      </c>
      <c r="N3420" s="43"/>
    </row>
    <row r="3421" spans="1:14">
      <c r="A3421" s="43" t="s">
        <v>527</v>
      </c>
      <c r="N3421" s="43"/>
    </row>
    <row r="3422" spans="1:14">
      <c r="A3422" s="43" t="s">
        <v>172</v>
      </c>
      <c r="B3422" s="188">
        <v>78675</v>
      </c>
      <c r="C3422" s="188">
        <v>12896.72</v>
      </c>
      <c r="D3422" s="188">
        <v>17917.32</v>
      </c>
      <c r="E3422" s="188">
        <v>30310.7</v>
      </c>
      <c r="F3422" s="188">
        <v>52338.400000000001</v>
      </c>
      <c r="G3422" s="188">
        <v>89277</v>
      </c>
      <c r="H3422" s="188">
        <v>147211</v>
      </c>
      <c r="I3422" s="188">
        <v>208599</v>
      </c>
      <c r="J3422" s="188">
        <v>486990</v>
      </c>
      <c r="N3422" s="43"/>
    </row>
    <row r="3423" spans="1:14">
      <c r="A3423" s="43" t="s">
        <v>22</v>
      </c>
      <c r="B3423" s="188">
        <v>28884</v>
      </c>
      <c r="C3423" s="188">
        <v>-2007.64</v>
      </c>
      <c r="D3423" s="188">
        <v>1454.97</v>
      </c>
      <c r="E3423" s="188">
        <v>7923.1</v>
      </c>
      <c r="F3423" s="188">
        <v>17197.400000000001</v>
      </c>
      <c r="G3423" s="188">
        <v>35695</v>
      </c>
      <c r="H3423" s="188">
        <v>64512</v>
      </c>
      <c r="I3423" s="188">
        <v>89082</v>
      </c>
      <c r="J3423" s="188">
        <v>184428</v>
      </c>
      <c r="N3423" s="43"/>
    </row>
    <row r="3424" spans="1:14">
      <c r="A3424" s="43" t="s">
        <v>173</v>
      </c>
      <c r="N3424" s="43"/>
    </row>
    <row r="3425" spans="1:14">
      <c r="A3425" s="43" t="s">
        <v>174</v>
      </c>
      <c r="B3425" s="188">
        <v>10093</v>
      </c>
      <c r="C3425" s="188">
        <v>-2637.97</v>
      </c>
      <c r="D3425" s="188">
        <v>-1923.82</v>
      </c>
      <c r="E3425" s="188">
        <v>3685.4</v>
      </c>
      <c r="F3425" s="188">
        <v>7569.1</v>
      </c>
      <c r="G3425" s="188">
        <v>11229</v>
      </c>
      <c r="H3425" s="188">
        <v>18669</v>
      </c>
      <c r="I3425" s="188">
        <v>28624</v>
      </c>
      <c r="J3425" s="188">
        <v>88011</v>
      </c>
      <c r="N3425" s="43"/>
    </row>
    <row r="3426" spans="1:14">
      <c r="A3426" s="43" t="s">
        <v>175</v>
      </c>
      <c r="B3426" s="188">
        <v>22194</v>
      </c>
      <c r="C3426" s="188">
        <v>7310.86</v>
      </c>
      <c r="D3426" s="188">
        <v>9987.48</v>
      </c>
      <c r="E3426" s="188">
        <v>13763</v>
      </c>
      <c r="F3426" s="188">
        <v>18673.2</v>
      </c>
      <c r="G3426" s="188">
        <v>25316</v>
      </c>
      <c r="H3426" s="188">
        <v>36189</v>
      </c>
      <c r="I3426" s="188">
        <v>47249</v>
      </c>
      <c r="J3426" s="188">
        <v>83047</v>
      </c>
      <c r="N3426" s="43"/>
    </row>
    <row r="3427" spans="1:14">
      <c r="A3427" s="43" t="s">
        <v>176</v>
      </c>
      <c r="B3427" s="188">
        <v>44799</v>
      </c>
      <c r="C3427" s="188">
        <v>12595.03</v>
      </c>
      <c r="D3427" s="188">
        <v>19394.099999999999</v>
      </c>
      <c r="E3427" s="188">
        <v>27193.8</v>
      </c>
      <c r="F3427" s="188">
        <v>36155.9</v>
      </c>
      <c r="G3427" s="188">
        <v>48052</v>
      </c>
      <c r="H3427" s="188">
        <v>68679</v>
      </c>
      <c r="I3427" s="188">
        <v>94944</v>
      </c>
      <c r="J3427" s="188">
        <v>244115</v>
      </c>
      <c r="N3427" s="43"/>
    </row>
    <row r="3428" spans="1:14">
      <c r="A3428" s="43" t="s">
        <v>177</v>
      </c>
      <c r="B3428" s="188">
        <v>109698</v>
      </c>
      <c r="C3428" s="188">
        <v>25963.599999999999</v>
      </c>
      <c r="D3428" s="188">
        <v>38628.17</v>
      </c>
      <c r="E3428" s="188">
        <v>55020.1</v>
      </c>
      <c r="F3428" s="188">
        <v>78214</v>
      </c>
      <c r="G3428" s="188">
        <v>118253</v>
      </c>
      <c r="H3428" s="188">
        <v>188993</v>
      </c>
      <c r="I3428" s="188">
        <v>261907</v>
      </c>
      <c r="J3428" s="188">
        <v>657344</v>
      </c>
      <c r="N3428" s="43"/>
    </row>
    <row r="3429" spans="1:14">
      <c r="A3429" s="43" t="s">
        <v>580</v>
      </c>
      <c r="N3429" s="43"/>
    </row>
    <row r="3430" spans="1:14">
      <c r="A3430" s="43" t="s">
        <v>178</v>
      </c>
      <c r="B3430" s="188">
        <v>28011</v>
      </c>
      <c r="C3430" s="188">
        <v>-1081.24</v>
      </c>
      <c r="D3430" s="188">
        <v>4568.8</v>
      </c>
      <c r="E3430" s="188">
        <v>10229.9</v>
      </c>
      <c r="F3430" s="188">
        <v>19776.7</v>
      </c>
      <c r="G3430" s="188">
        <v>34416</v>
      </c>
      <c r="H3430" s="188">
        <v>55862</v>
      </c>
      <c r="I3430" s="188">
        <v>76355</v>
      </c>
      <c r="J3430" s="188">
        <v>161598</v>
      </c>
      <c r="N3430" s="43"/>
    </row>
    <row r="3431" spans="1:14">
      <c r="A3431" s="43" t="s">
        <v>179</v>
      </c>
      <c r="B3431" s="188">
        <v>37548</v>
      </c>
      <c r="C3431" s="188">
        <v>6631.27</v>
      </c>
      <c r="D3431" s="188">
        <v>9104.5499999999993</v>
      </c>
      <c r="E3431" s="188">
        <v>15628.2</v>
      </c>
      <c r="F3431" s="188">
        <v>25961</v>
      </c>
      <c r="G3431" s="188">
        <v>41420</v>
      </c>
      <c r="H3431" s="188">
        <v>67055</v>
      </c>
      <c r="I3431" s="188">
        <v>87148</v>
      </c>
      <c r="J3431" s="188">
        <v>249053</v>
      </c>
      <c r="N3431" s="43"/>
    </row>
    <row r="3432" spans="1:14">
      <c r="A3432" s="43" t="s">
        <v>180</v>
      </c>
      <c r="B3432" s="188">
        <v>43154</v>
      </c>
      <c r="C3432" s="188">
        <v>8823.9599999999991</v>
      </c>
      <c r="D3432" s="188">
        <v>13240.9</v>
      </c>
      <c r="E3432" s="188">
        <v>20774.8</v>
      </c>
      <c r="F3432" s="188">
        <v>32629.599999999999</v>
      </c>
      <c r="G3432" s="188">
        <v>50696</v>
      </c>
      <c r="H3432" s="188">
        <v>76756</v>
      </c>
      <c r="I3432" s="188">
        <v>106752</v>
      </c>
      <c r="J3432" s="188">
        <v>210387</v>
      </c>
      <c r="N3432" s="43"/>
    </row>
    <row r="3433" spans="1:14">
      <c r="A3433" s="43" t="s">
        <v>181</v>
      </c>
      <c r="B3433" s="188">
        <v>97114</v>
      </c>
      <c r="C3433" s="188">
        <v>21912.59</v>
      </c>
      <c r="D3433" s="188">
        <v>28861.31</v>
      </c>
      <c r="E3433" s="188">
        <v>43440.6</v>
      </c>
      <c r="F3433" s="188">
        <v>67698.2</v>
      </c>
      <c r="G3433" s="188">
        <v>106861</v>
      </c>
      <c r="H3433" s="188">
        <v>174108</v>
      </c>
      <c r="I3433" s="188">
        <v>243364</v>
      </c>
      <c r="J3433" s="188">
        <v>588917</v>
      </c>
      <c r="N3433" s="43"/>
    </row>
    <row r="3434" spans="1:14">
      <c r="A3434" s="43" t="s">
        <v>529</v>
      </c>
      <c r="N3434" s="43"/>
    </row>
    <row r="3435" spans="1:14">
      <c r="A3435" s="43" t="s">
        <v>178</v>
      </c>
      <c r="B3435" s="188">
        <v>13657</v>
      </c>
      <c r="C3435" s="188">
        <v>-2658.86</v>
      </c>
      <c r="D3435" s="188">
        <v>-2614.7399999999998</v>
      </c>
      <c r="E3435" s="188">
        <v>4899.8999999999996</v>
      </c>
      <c r="F3435" s="188">
        <v>9702.7000000000007</v>
      </c>
      <c r="G3435" s="188">
        <v>18793</v>
      </c>
      <c r="H3435" s="188">
        <v>32427</v>
      </c>
      <c r="I3435" s="188">
        <v>42215</v>
      </c>
      <c r="J3435" s="188">
        <v>71733</v>
      </c>
      <c r="N3435" s="43"/>
    </row>
    <row r="3436" spans="1:14">
      <c r="A3436" s="43" t="s">
        <v>179</v>
      </c>
      <c r="B3436" s="188">
        <v>26324</v>
      </c>
      <c r="C3436" s="188">
        <v>5819.04</v>
      </c>
      <c r="D3436" s="188">
        <v>7667.89</v>
      </c>
      <c r="E3436" s="188">
        <v>12852.8</v>
      </c>
      <c r="F3436" s="188">
        <v>21463.5</v>
      </c>
      <c r="G3436" s="188">
        <v>34762</v>
      </c>
      <c r="H3436" s="188">
        <v>51346</v>
      </c>
      <c r="I3436" s="188">
        <v>62745</v>
      </c>
      <c r="J3436" s="188">
        <v>94974</v>
      </c>
      <c r="N3436" s="43"/>
    </row>
    <row r="3437" spans="1:14">
      <c r="A3437" s="43" t="s">
        <v>180</v>
      </c>
      <c r="B3437" s="188">
        <v>36040</v>
      </c>
      <c r="C3437" s="188">
        <v>6007.58</v>
      </c>
      <c r="D3437" s="188">
        <v>10285.51</v>
      </c>
      <c r="E3437" s="188">
        <v>18179.099999999999</v>
      </c>
      <c r="F3437" s="188">
        <v>30910.7</v>
      </c>
      <c r="G3437" s="188">
        <v>47909</v>
      </c>
      <c r="H3437" s="188">
        <v>69088</v>
      </c>
      <c r="I3437" s="188">
        <v>84545</v>
      </c>
      <c r="J3437" s="188">
        <v>117364</v>
      </c>
      <c r="N3437" s="43"/>
    </row>
    <row r="3438" spans="1:14">
      <c r="A3438" s="43" t="s">
        <v>181</v>
      </c>
      <c r="B3438" s="188">
        <v>93348</v>
      </c>
      <c r="C3438" s="188">
        <v>15843.77</v>
      </c>
      <c r="D3438" s="188">
        <v>22742.35</v>
      </c>
      <c r="E3438" s="188">
        <v>38307.800000000003</v>
      </c>
      <c r="F3438" s="188">
        <v>64396</v>
      </c>
      <c r="G3438" s="188">
        <v>105589</v>
      </c>
      <c r="H3438" s="188">
        <v>172206</v>
      </c>
      <c r="I3438" s="188">
        <v>243041</v>
      </c>
      <c r="J3438" s="188">
        <v>580870</v>
      </c>
      <c r="N3438" s="43"/>
    </row>
    <row r="3439" spans="1:14">
      <c r="A3439" s="43" t="s">
        <v>530</v>
      </c>
      <c r="N3439" s="43"/>
    </row>
    <row r="3440" spans="1:14">
      <c r="A3440" s="43" t="s">
        <v>178</v>
      </c>
      <c r="B3440" s="188">
        <v>11509</v>
      </c>
      <c r="C3440" s="188">
        <v>-2666.11</v>
      </c>
      <c r="D3440" s="188">
        <v>-2625.15</v>
      </c>
      <c r="E3440" s="188">
        <v>4040.1</v>
      </c>
      <c r="F3440" s="188">
        <v>8902.2000000000007</v>
      </c>
      <c r="G3440" s="188">
        <v>16233</v>
      </c>
      <c r="H3440" s="188">
        <v>26336</v>
      </c>
      <c r="I3440" s="188">
        <v>36553</v>
      </c>
      <c r="J3440" s="188">
        <v>56682</v>
      </c>
      <c r="N3440" s="43"/>
    </row>
    <row r="3441" spans="1:14">
      <c r="A3441" s="43" t="s">
        <v>179</v>
      </c>
      <c r="B3441" s="188">
        <v>18602</v>
      </c>
      <c r="C3441" s="188">
        <v>4225.42</v>
      </c>
      <c r="D3441" s="188">
        <v>6707.89</v>
      </c>
      <c r="E3441" s="188">
        <v>9454.4</v>
      </c>
      <c r="F3441" s="188">
        <v>15486.3</v>
      </c>
      <c r="G3441" s="188">
        <v>23800</v>
      </c>
      <c r="H3441" s="188">
        <v>34805</v>
      </c>
      <c r="I3441" s="188">
        <v>43776</v>
      </c>
      <c r="J3441" s="188">
        <v>64287</v>
      </c>
      <c r="N3441" s="43"/>
    </row>
    <row r="3442" spans="1:14">
      <c r="A3442" s="43" t="s">
        <v>180</v>
      </c>
      <c r="B3442" s="188">
        <v>23380</v>
      </c>
      <c r="C3442" s="188">
        <v>1678.63</v>
      </c>
      <c r="D3442" s="188">
        <v>6445.06</v>
      </c>
      <c r="E3442" s="188">
        <v>12242.8</v>
      </c>
      <c r="F3442" s="188">
        <v>20266.8</v>
      </c>
      <c r="G3442" s="188">
        <v>30758</v>
      </c>
      <c r="H3442" s="188">
        <v>44072</v>
      </c>
      <c r="I3442" s="188">
        <v>55126</v>
      </c>
      <c r="J3442" s="188">
        <v>77512</v>
      </c>
      <c r="N3442" s="43"/>
    </row>
    <row r="3443" spans="1:14">
      <c r="A3443" s="43" t="s">
        <v>181</v>
      </c>
      <c r="B3443" s="188">
        <v>83523</v>
      </c>
      <c r="C3443" s="188">
        <v>15155.76</v>
      </c>
      <c r="D3443" s="188">
        <v>21276.91</v>
      </c>
      <c r="E3443" s="188">
        <v>34615.1</v>
      </c>
      <c r="F3443" s="188">
        <v>56910.6</v>
      </c>
      <c r="G3443" s="188">
        <v>93911</v>
      </c>
      <c r="H3443" s="188">
        <v>152706</v>
      </c>
      <c r="I3443" s="188">
        <v>218254</v>
      </c>
      <c r="J3443" s="188">
        <v>509081</v>
      </c>
      <c r="N3443" s="43"/>
    </row>
    <row r="3444" spans="1:14">
      <c r="A3444" s="43" t="s">
        <v>621</v>
      </c>
      <c r="B3444" s="188" t="s">
        <v>143</v>
      </c>
      <c r="C3444" s="188" t="s">
        <v>144</v>
      </c>
      <c r="D3444" s="188" t="s">
        <v>144</v>
      </c>
      <c r="E3444" s="188" t="s">
        <v>144</v>
      </c>
      <c r="F3444" s="188" t="s">
        <v>144</v>
      </c>
      <c r="G3444" s="188" t="s">
        <v>144</v>
      </c>
      <c r="H3444" s="188" t="s">
        <v>144</v>
      </c>
      <c r="I3444" s="188" t="s">
        <v>685</v>
      </c>
      <c r="J3444" s="188" t="s">
        <v>685</v>
      </c>
      <c r="K3444" s="188" t="s">
        <v>225</v>
      </c>
      <c r="N3444" s="43"/>
    </row>
    <row r="3445" spans="1:14">
      <c r="A3445" s="43" t="s">
        <v>618</v>
      </c>
      <c r="B3445" s="188" t="s">
        <v>619</v>
      </c>
      <c r="K3445" s="188" t="s">
        <v>694</v>
      </c>
      <c r="N3445" s="43"/>
    </row>
    <row r="3446" spans="1:14">
      <c r="A3446" s="43" t="s">
        <v>142</v>
      </c>
      <c r="N3446" s="43"/>
    </row>
    <row r="3448" spans="1:14">
      <c r="A3448" s="43" t="s">
        <v>217</v>
      </c>
      <c r="N3448" s="43"/>
    </row>
    <row r="3449" spans="1:14">
      <c r="A3449" s="43" t="s">
        <v>621</v>
      </c>
      <c r="B3449" s="188" t="s">
        <v>143</v>
      </c>
      <c r="C3449" s="188" t="s">
        <v>144</v>
      </c>
      <c r="D3449" s="188" t="s">
        <v>144</v>
      </c>
      <c r="E3449" s="188" t="s">
        <v>144</v>
      </c>
      <c r="F3449" s="188" t="s">
        <v>144</v>
      </c>
      <c r="G3449" s="188" t="s">
        <v>144</v>
      </c>
      <c r="H3449" s="188" t="s">
        <v>144</v>
      </c>
      <c r="I3449" s="188" t="s">
        <v>685</v>
      </c>
      <c r="J3449" s="188" t="s">
        <v>685</v>
      </c>
      <c r="K3449" s="188" t="s">
        <v>225</v>
      </c>
      <c r="N3449" s="43"/>
    </row>
    <row r="3450" spans="1:14">
      <c r="A3450" s="43" t="s">
        <v>286</v>
      </c>
      <c r="D3450" s="188" t="s">
        <v>581</v>
      </c>
      <c r="E3450" s="188" t="s">
        <v>582</v>
      </c>
      <c r="F3450" s="188" t="s">
        <v>287</v>
      </c>
      <c r="G3450" s="188" t="s">
        <v>291</v>
      </c>
      <c r="H3450" s="188" t="s">
        <v>284</v>
      </c>
      <c r="N3450" s="43"/>
    </row>
    <row r="3451" spans="1:14">
      <c r="B3451" s="188" t="s">
        <v>143</v>
      </c>
      <c r="C3451" s="188" t="s">
        <v>144</v>
      </c>
      <c r="D3451" s="188" t="s">
        <v>144</v>
      </c>
      <c r="E3451" s="188" t="s">
        <v>144</v>
      </c>
      <c r="F3451" s="188" t="s">
        <v>144</v>
      </c>
      <c r="G3451" s="188" t="s">
        <v>144</v>
      </c>
      <c r="H3451" s="188" t="s">
        <v>144</v>
      </c>
      <c r="I3451" s="188" t="s">
        <v>685</v>
      </c>
      <c r="J3451" s="188" t="s">
        <v>685</v>
      </c>
    </row>
    <row r="3452" spans="1:14">
      <c r="B3452" s="188" t="s">
        <v>33</v>
      </c>
      <c r="C3452" s="188" t="s">
        <v>134</v>
      </c>
      <c r="D3452" s="188" t="s">
        <v>135</v>
      </c>
      <c r="E3452" s="188" t="s">
        <v>136</v>
      </c>
      <c r="F3452" s="188" t="s">
        <v>137</v>
      </c>
      <c r="G3452" s="188" t="s">
        <v>138</v>
      </c>
      <c r="H3452" s="188" t="s">
        <v>139</v>
      </c>
      <c r="I3452" s="188" t="s">
        <v>140</v>
      </c>
      <c r="J3452" s="188" t="s">
        <v>141</v>
      </c>
    </row>
    <row r="3453" spans="1:14">
      <c r="A3453" s="43" t="s">
        <v>622</v>
      </c>
      <c r="B3453" s="188" t="s">
        <v>143</v>
      </c>
      <c r="C3453" s="188" t="s">
        <v>148</v>
      </c>
      <c r="D3453" s="188" t="s">
        <v>148</v>
      </c>
      <c r="E3453" s="188" t="s">
        <v>148</v>
      </c>
      <c r="F3453" s="188" t="s">
        <v>148</v>
      </c>
      <c r="G3453" s="188" t="s">
        <v>148</v>
      </c>
      <c r="H3453" s="188" t="s">
        <v>148</v>
      </c>
      <c r="I3453" s="188" t="s">
        <v>686</v>
      </c>
      <c r="J3453" s="188" t="s">
        <v>686</v>
      </c>
      <c r="N3453" s="43"/>
    </row>
    <row r="3454" spans="1:14">
      <c r="A3454" s="43" t="s">
        <v>0</v>
      </c>
      <c r="B3454" s="188">
        <v>70427</v>
      </c>
      <c r="C3454" s="188">
        <v>6205.19</v>
      </c>
      <c r="D3454" s="188">
        <v>10994.35</v>
      </c>
      <c r="E3454" s="188">
        <v>22958.2</v>
      </c>
      <c r="F3454" s="188">
        <v>44885.1</v>
      </c>
      <c r="G3454" s="188">
        <v>82174</v>
      </c>
      <c r="H3454" s="188">
        <v>142040</v>
      </c>
      <c r="I3454" s="188">
        <v>199187</v>
      </c>
      <c r="J3454" s="188">
        <v>452392</v>
      </c>
      <c r="N3454" s="43"/>
    </row>
    <row r="3455" spans="1:14">
      <c r="A3455" s="43" t="s">
        <v>151</v>
      </c>
      <c r="N3455" s="43"/>
    </row>
    <row r="3456" spans="1:14">
      <c r="A3456" s="43" t="s">
        <v>2</v>
      </c>
      <c r="B3456" s="188">
        <v>71507</v>
      </c>
      <c r="C3456" s="188">
        <v>6048.65</v>
      </c>
      <c r="D3456" s="188">
        <v>11262.79</v>
      </c>
      <c r="E3456" s="188">
        <v>24348.1</v>
      </c>
      <c r="F3456" s="188">
        <v>48622</v>
      </c>
      <c r="G3456" s="188">
        <v>86920</v>
      </c>
      <c r="H3456" s="188">
        <v>150337</v>
      </c>
      <c r="I3456" s="188">
        <v>206719</v>
      </c>
      <c r="J3456" s="188">
        <v>387519</v>
      </c>
      <c r="N3456" s="43"/>
    </row>
    <row r="3457" spans="1:14">
      <c r="A3457" s="43" t="s">
        <v>3</v>
      </c>
      <c r="B3457" s="188">
        <v>64000</v>
      </c>
      <c r="C3457" s="188">
        <v>6122.39</v>
      </c>
      <c r="D3457" s="188">
        <v>10693.77</v>
      </c>
      <c r="E3457" s="188">
        <v>21513.8</v>
      </c>
      <c r="F3457" s="188">
        <v>42931.199999999997</v>
      </c>
      <c r="G3457" s="188">
        <v>80162</v>
      </c>
      <c r="H3457" s="188">
        <v>132120</v>
      </c>
      <c r="I3457" s="188">
        <v>174512</v>
      </c>
      <c r="J3457" s="188">
        <v>376583</v>
      </c>
      <c r="N3457" s="43"/>
    </row>
    <row r="3458" spans="1:14">
      <c r="A3458" s="43" t="s">
        <v>4</v>
      </c>
      <c r="B3458" s="188">
        <v>65187</v>
      </c>
      <c r="C3458" s="188">
        <v>6515</v>
      </c>
      <c r="D3458" s="188">
        <v>10715.66</v>
      </c>
      <c r="E3458" s="188">
        <v>21874</v>
      </c>
      <c r="F3458" s="188">
        <v>41591.699999999997</v>
      </c>
      <c r="G3458" s="188">
        <v>74048</v>
      </c>
      <c r="H3458" s="188">
        <v>127384</v>
      </c>
      <c r="I3458" s="188">
        <v>179757</v>
      </c>
      <c r="J3458" s="188">
        <v>407948</v>
      </c>
      <c r="N3458" s="43"/>
    </row>
    <row r="3459" spans="1:14">
      <c r="A3459" s="43" t="s">
        <v>5</v>
      </c>
      <c r="B3459" s="188">
        <v>77949</v>
      </c>
      <c r="C3459" s="188">
        <v>6328.06</v>
      </c>
      <c r="D3459" s="188">
        <v>11677.9</v>
      </c>
      <c r="E3459" s="188">
        <v>24557.200000000001</v>
      </c>
      <c r="F3459" s="188">
        <v>45395.6</v>
      </c>
      <c r="G3459" s="188">
        <v>84440</v>
      </c>
      <c r="H3459" s="188">
        <v>149640</v>
      </c>
      <c r="I3459" s="188">
        <v>221362</v>
      </c>
      <c r="J3459" s="188">
        <v>582406</v>
      </c>
      <c r="N3459" s="43"/>
    </row>
    <row r="3460" spans="1:14">
      <c r="A3460" s="43" t="s">
        <v>6</v>
      </c>
      <c r="B3460" s="188">
        <v>78700</v>
      </c>
      <c r="C3460" s="188">
        <v>6075.34</v>
      </c>
      <c r="D3460" s="188">
        <v>10768.34</v>
      </c>
      <c r="E3460" s="188">
        <v>22218.5</v>
      </c>
      <c r="F3460" s="188">
        <v>43656</v>
      </c>
      <c r="G3460" s="188">
        <v>82002</v>
      </c>
      <c r="H3460" s="188">
        <v>161569</v>
      </c>
      <c r="I3460" s="188">
        <v>240568</v>
      </c>
      <c r="J3460" s="188">
        <v>668800</v>
      </c>
      <c r="N3460" s="43"/>
    </row>
    <row r="3461" spans="1:14">
      <c r="A3461" s="43" t="s">
        <v>8</v>
      </c>
      <c r="N3461" s="43"/>
    </row>
    <row r="3462" spans="1:14">
      <c r="A3462" s="43" t="s">
        <v>9</v>
      </c>
      <c r="B3462" s="188">
        <v>66529</v>
      </c>
      <c r="C3462" s="188">
        <v>5883</v>
      </c>
      <c r="D3462" s="188">
        <v>10353.16</v>
      </c>
      <c r="E3462" s="188">
        <v>21739.599999999999</v>
      </c>
      <c r="F3462" s="188">
        <v>42668.1</v>
      </c>
      <c r="G3462" s="188">
        <v>78167</v>
      </c>
      <c r="H3462" s="188">
        <v>136356</v>
      </c>
      <c r="I3462" s="188">
        <v>191034</v>
      </c>
      <c r="J3462" s="188">
        <v>417225</v>
      </c>
      <c r="N3462" s="43"/>
    </row>
    <row r="3463" spans="1:14">
      <c r="A3463" s="43" t="s">
        <v>8</v>
      </c>
      <c r="B3463" s="188">
        <v>74882</v>
      </c>
      <c r="C3463" s="188">
        <v>6861.76</v>
      </c>
      <c r="D3463" s="188">
        <v>11849.63</v>
      </c>
      <c r="E3463" s="188">
        <v>24497.200000000001</v>
      </c>
      <c r="F3463" s="188">
        <v>47606.5</v>
      </c>
      <c r="G3463" s="188">
        <v>86390</v>
      </c>
      <c r="H3463" s="188">
        <v>148736</v>
      </c>
      <c r="I3463" s="188">
        <v>210174</v>
      </c>
      <c r="J3463" s="188">
        <v>486052</v>
      </c>
      <c r="N3463" s="43"/>
    </row>
    <row r="3464" spans="1:14">
      <c r="A3464" s="43" t="s">
        <v>152</v>
      </c>
      <c r="N3464" s="43"/>
    </row>
    <row r="3465" spans="1:14">
      <c r="A3465" s="43" t="s">
        <v>153</v>
      </c>
      <c r="B3465" s="188">
        <v>26361</v>
      </c>
      <c r="C3465" s="188">
        <v>-2398.5300000000002</v>
      </c>
      <c r="D3465" s="188">
        <v>1683.66</v>
      </c>
      <c r="E3465" s="188">
        <v>7960.6</v>
      </c>
      <c r="F3465" s="188">
        <v>17078.099999999999</v>
      </c>
      <c r="G3465" s="188">
        <v>32649</v>
      </c>
      <c r="H3465" s="188">
        <v>55206</v>
      </c>
      <c r="I3465" s="188">
        <v>79815</v>
      </c>
      <c r="J3465" s="188">
        <v>169816</v>
      </c>
      <c r="N3465" s="43"/>
    </row>
    <row r="3466" spans="1:14">
      <c r="A3466" s="43" t="s">
        <v>154</v>
      </c>
      <c r="B3466" s="188">
        <v>48770</v>
      </c>
      <c r="C3466" s="188">
        <v>6051.87</v>
      </c>
      <c r="D3466" s="188">
        <v>10148.26</v>
      </c>
      <c r="E3466" s="188">
        <v>19596.7</v>
      </c>
      <c r="F3466" s="188">
        <v>34921.1</v>
      </c>
      <c r="G3466" s="188">
        <v>59362</v>
      </c>
      <c r="H3466" s="188">
        <v>95215</v>
      </c>
      <c r="I3466" s="188">
        <v>127015</v>
      </c>
      <c r="J3466" s="188">
        <v>255177</v>
      </c>
      <c r="N3466" s="43"/>
    </row>
    <row r="3467" spans="1:14">
      <c r="A3467" s="43" t="s">
        <v>155</v>
      </c>
      <c r="B3467" s="188">
        <v>66795</v>
      </c>
      <c r="C3467" s="188">
        <v>10893.86</v>
      </c>
      <c r="D3467" s="188">
        <v>16333.92</v>
      </c>
      <c r="E3467" s="188">
        <v>28039.599999999999</v>
      </c>
      <c r="F3467" s="188">
        <v>48033.5</v>
      </c>
      <c r="G3467" s="188">
        <v>80379</v>
      </c>
      <c r="H3467" s="188">
        <v>126847</v>
      </c>
      <c r="I3467" s="188">
        <v>174739</v>
      </c>
      <c r="J3467" s="188">
        <v>353017</v>
      </c>
      <c r="N3467" s="43"/>
    </row>
    <row r="3468" spans="1:14">
      <c r="A3468" s="43" t="s">
        <v>156</v>
      </c>
      <c r="B3468" s="188">
        <v>112165</v>
      </c>
      <c r="C3468" s="188">
        <v>16169.58</v>
      </c>
      <c r="D3468" s="188">
        <v>24866.639999999999</v>
      </c>
      <c r="E3468" s="188">
        <v>43787.5</v>
      </c>
      <c r="F3468" s="188">
        <v>74966.8</v>
      </c>
      <c r="G3468" s="188">
        <v>127203</v>
      </c>
      <c r="H3468" s="188">
        <v>208451</v>
      </c>
      <c r="I3468" s="188">
        <v>300798</v>
      </c>
      <c r="J3468" s="188">
        <v>751721</v>
      </c>
      <c r="N3468" s="43"/>
    </row>
    <row r="3469" spans="1:14">
      <c r="A3469" s="43" t="s">
        <v>157</v>
      </c>
      <c r="N3469" s="43"/>
    </row>
    <row r="3470" spans="1:14">
      <c r="A3470" s="43" t="s">
        <v>158</v>
      </c>
      <c r="B3470" s="188">
        <v>82594</v>
      </c>
      <c r="C3470" s="188">
        <v>11383.68</v>
      </c>
      <c r="D3470" s="188">
        <v>16952.75</v>
      </c>
      <c r="E3470" s="188">
        <v>30243.3</v>
      </c>
      <c r="F3470" s="188">
        <v>53628</v>
      </c>
      <c r="G3470" s="188">
        <v>94045</v>
      </c>
      <c r="H3470" s="188">
        <v>161884</v>
      </c>
      <c r="I3470" s="188">
        <v>225719</v>
      </c>
      <c r="J3470" s="188">
        <v>520146</v>
      </c>
      <c r="N3470" s="43"/>
    </row>
    <row r="3471" spans="1:14">
      <c r="A3471" s="43" t="s">
        <v>159</v>
      </c>
      <c r="B3471" s="188">
        <v>40333</v>
      </c>
      <c r="C3471" s="188">
        <v>4336.97</v>
      </c>
      <c r="D3471" s="188">
        <v>7043.8</v>
      </c>
      <c r="E3471" s="188">
        <v>14505.9</v>
      </c>
      <c r="F3471" s="188">
        <v>27920.1</v>
      </c>
      <c r="G3471" s="188">
        <v>52137</v>
      </c>
      <c r="H3471" s="188">
        <v>87368</v>
      </c>
      <c r="I3471" s="188">
        <v>113876</v>
      </c>
      <c r="J3471" s="188">
        <v>202781</v>
      </c>
      <c r="N3471" s="43"/>
    </row>
    <row r="3472" spans="1:14">
      <c r="A3472" s="43" t="s">
        <v>160</v>
      </c>
      <c r="B3472" s="188">
        <v>39674</v>
      </c>
      <c r="C3472" s="188">
        <v>-2324.62</v>
      </c>
      <c r="D3472" s="188">
        <v>2500.89</v>
      </c>
      <c r="E3472" s="188">
        <v>10994.3</v>
      </c>
      <c r="F3472" s="188">
        <v>25083.5</v>
      </c>
      <c r="G3472" s="188">
        <v>50375</v>
      </c>
      <c r="H3472" s="188">
        <v>86069</v>
      </c>
      <c r="I3472" s="188">
        <v>122110</v>
      </c>
      <c r="J3472" s="188">
        <v>223232</v>
      </c>
      <c r="N3472" s="43"/>
    </row>
    <row r="3473" spans="1:14">
      <c r="A3473" s="43" t="s">
        <v>161</v>
      </c>
      <c r="B3473" s="188">
        <v>64109</v>
      </c>
      <c r="C3473" s="188">
        <v>1405.85</v>
      </c>
      <c r="D3473" s="188">
        <v>6003.62</v>
      </c>
      <c r="E3473" s="188">
        <v>16381.6</v>
      </c>
      <c r="F3473" s="188">
        <v>37034.6</v>
      </c>
      <c r="G3473" s="188">
        <v>76875</v>
      </c>
      <c r="H3473" s="188">
        <v>136600</v>
      </c>
      <c r="I3473" s="188">
        <v>201858</v>
      </c>
      <c r="J3473" s="188">
        <v>464016</v>
      </c>
      <c r="N3473" s="43"/>
    </row>
    <row r="3474" spans="1:14">
      <c r="A3474" s="43" t="s">
        <v>162</v>
      </c>
      <c r="N3474" s="43"/>
    </row>
    <row r="3475" spans="1:14">
      <c r="A3475" s="43" t="s">
        <v>14</v>
      </c>
      <c r="B3475" s="188">
        <v>79391</v>
      </c>
      <c r="C3475" s="188">
        <v>8548.24</v>
      </c>
      <c r="D3475" s="188">
        <v>15215.25</v>
      </c>
      <c r="E3475" s="188">
        <v>29548.9</v>
      </c>
      <c r="F3475" s="188">
        <v>53188.4</v>
      </c>
      <c r="G3475" s="188">
        <v>91907</v>
      </c>
      <c r="H3475" s="188">
        <v>155371</v>
      </c>
      <c r="I3475" s="188">
        <v>210947</v>
      </c>
      <c r="J3475" s="188">
        <v>489674</v>
      </c>
      <c r="N3475" s="43"/>
    </row>
    <row r="3476" spans="1:14">
      <c r="A3476" s="43" t="s">
        <v>163</v>
      </c>
      <c r="B3476" s="188">
        <v>66002</v>
      </c>
      <c r="C3476" s="188">
        <v>7275.35</v>
      </c>
      <c r="D3476" s="188">
        <v>12044.04</v>
      </c>
      <c r="E3476" s="188">
        <v>22344.6</v>
      </c>
      <c r="F3476" s="188">
        <v>40256.400000000001</v>
      </c>
      <c r="G3476" s="188">
        <v>72929</v>
      </c>
      <c r="H3476" s="188">
        <v>130305</v>
      </c>
      <c r="I3476" s="188">
        <v>193212</v>
      </c>
      <c r="J3476" s="188">
        <v>447532</v>
      </c>
      <c r="N3476" s="43"/>
    </row>
    <row r="3477" spans="1:14">
      <c r="A3477" s="43" t="s">
        <v>16</v>
      </c>
      <c r="B3477" s="188">
        <v>55338</v>
      </c>
      <c r="C3477" s="188">
        <v>4340.5</v>
      </c>
      <c r="D3477" s="188">
        <v>7780.22</v>
      </c>
      <c r="E3477" s="188">
        <v>17092.400000000001</v>
      </c>
      <c r="F3477" s="188">
        <v>32887</v>
      </c>
      <c r="G3477" s="188">
        <v>63653</v>
      </c>
      <c r="H3477" s="188">
        <v>117815</v>
      </c>
      <c r="I3477" s="188">
        <v>170830</v>
      </c>
      <c r="J3477" s="188">
        <v>343670</v>
      </c>
      <c r="N3477" s="43"/>
    </row>
    <row r="3478" spans="1:14">
      <c r="A3478" s="43" t="s">
        <v>164</v>
      </c>
      <c r="B3478" s="188">
        <v>52672</v>
      </c>
      <c r="C3478" s="188">
        <v>2213.1799999999998</v>
      </c>
      <c r="D3478" s="188">
        <v>5966.81</v>
      </c>
      <c r="E3478" s="188">
        <v>11835.3</v>
      </c>
      <c r="F3478" s="188">
        <v>27959.3</v>
      </c>
      <c r="G3478" s="188">
        <v>62452</v>
      </c>
      <c r="H3478" s="188">
        <v>117188</v>
      </c>
      <c r="I3478" s="188">
        <v>179027</v>
      </c>
      <c r="J3478" s="188">
        <v>385913</v>
      </c>
      <c r="N3478" s="43"/>
    </row>
    <row r="3479" spans="1:14">
      <c r="A3479" s="43" t="s">
        <v>165</v>
      </c>
      <c r="N3479" s="43"/>
    </row>
    <row r="3480" spans="1:14">
      <c r="A3480" s="43" t="s">
        <v>166</v>
      </c>
      <c r="B3480" s="188">
        <v>6437</v>
      </c>
      <c r="C3480" s="188">
        <v>-3359.8</v>
      </c>
      <c r="D3480" s="188">
        <v>-3318.08</v>
      </c>
      <c r="E3480" s="188">
        <v>-2411.1</v>
      </c>
      <c r="F3480" s="188">
        <v>4065.4</v>
      </c>
      <c r="G3480" s="188">
        <v>9381</v>
      </c>
      <c r="H3480" s="188">
        <v>19461</v>
      </c>
      <c r="I3480" s="188">
        <v>28007</v>
      </c>
      <c r="J3480" s="188">
        <v>58861</v>
      </c>
      <c r="N3480" s="43"/>
    </row>
    <row r="3481" spans="1:14">
      <c r="A3481" s="43" t="s">
        <v>125</v>
      </c>
      <c r="B3481" s="188">
        <v>18836</v>
      </c>
      <c r="C3481" s="188">
        <v>-2465.04</v>
      </c>
      <c r="D3481" s="188">
        <v>18.649999999999999</v>
      </c>
      <c r="E3481" s="188">
        <v>6003.6</v>
      </c>
      <c r="F3481" s="188">
        <v>11166.6</v>
      </c>
      <c r="G3481" s="188">
        <v>21135</v>
      </c>
      <c r="H3481" s="188">
        <v>36544</v>
      </c>
      <c r="I3481" s="188">
        <v>54863</v>
      </c>
      <c r="J3481" s="188">
        <v>131812</v>
      </c>
      <c r="N3481" s="43"/>
    </row>
    <row r="3482" spans="1:14">
      <c r="A3482" s="43" t="s">
        <v>126</v>
      </c>
      <c r="B3482" s="188">
        <v>27126</v>
      </c>
      <c r="C3482" s="188">
        <v>836.03</v>
      </c>
      <c r="D3482" s="188">
        <v>4703.71</v>
      </c>
      <c r="E3482" s="188">
        <v>8831.4</v>
      </c>
      <c r="F3482" s="188">
        <v>16828.099999999999</v>
      </c>
      <c r="G3482" s="188">
        <v>29474</v>
      </c>
      <c r="H3482" s="188">
        <v>52876</v>
      </c>
      <c r="I3482" s="188">
        <v>81432</v>
      </c>
      <c r="J3482" s="188">
        <v>155564</v>
      </c>
      <c r="N3482" s="43"/>
    </row>
    <row r="3483" spans="1:14">
      <c r="A3483" s="43" t="s">
        <v>127</v>
      </c>
      <c r="B3483" s="188">
        <v>36517</v>
      </c>
      <c r="C3483" s="188">
        <v>3508.67</v>
      </c>
      <c r="D3483" s="188">
        <v>6544.29</v>
      </c>
      <c r="E3483" s="188">
        <v>11861.4</v>
      </c>
      <c r="F3483" s="188">
        <v>21616.9</v>
      </c>
      <c r="G3483" s="188">
        <v>40238</v>
      </c>
      <c r="H3483" s="188">
        <v>70738</v>
      </c>
      <c r="I3483" s="188">
        <v>99406</v>
      </c>
      <c r="J3483" s="188">
        <v>228189</v>
      </c>
      <c r="N3483" s="43"/>
    </row>
    <row r="3484" spans="1:14">
      <c r="A3484" s="43" t="s">
        <v>128</v>
      </c>
      <c r="B3484" s="188">
        <v>43032</v>
      </c>
      <c r="C3484" s="188">
        <v>5898.18</v>
      </c>
      <c r="D3484" s="188">
        <v>8608.11</v>
      </c>
      <c r="E3484" s="188">
        <v>15336</v>
      </c>
      <c r="F3484" s="188">
        <v>27886.7</v>
      </c>
      <c r="G3484" s="188">
        <v>48595</v>
      </c>
      <c r="H3484" s="188">
        <v>84704</v>
      </c>
      <c r="I3484" s="188">
        <v>120615</v>
      </c>
      <c r="J3484" s="188">
        <v>254782</v>
      </c>
      <c r="N3484" s="43"/>
    </row>
    <row r="3485" spans="1:14">
      <c r="A3485" s="43" t="s">
        <v>129</v>
      </c>
      <c r="B3485" s="188">
        <v>51147</v>
      </c>
      <c r="C3485" s="188">
        <v>7921.45</v>
      </c>
      <c r="D3485" s="188">
        <v>11389.64</v>
      </c>
      <c r="E3485" s="188">
        <v>19222.900000000001</v>
      </c>
      <c r="F3485" s="188">
        <v>33264.800000000003</v>
      </c>
      <c r="G3485" s="188">
        <v>60521</v>
      </c>
      <c r="H3485" s="188">
        <v>103455</v>
      </c>
      <c r="I3485" s="188">
        <v>148634</v>
      </c>
      <c r="J3485" s="188">
        <v>296142</v>
      </c>
      <c r="N3485" s="43"/>
    </row>
    <row r="3486" spans="1:14">
      <c r="A3486" s="43" t="s">
        <v>130</v>
      </c>
      <c r="B3486" s="188">
        <v>61529</v>
      </c>
      <c r="C3486" s="188">
        <v>10594.3</v>
      </c>
      <c r="D3486" s="188">
        <v>14634.49</v>
      </c>
      <c r="E3486" s="188">
        <v>23546.2</v>
      </c>
      <c r="F3486" s="188">
        <v>40688.1</v>
      </c>
      <c r="G3486" s="188">
        <v>70041</v>
      </c>
      <c r="H3486" s="188">
        <v>119366</v>
      </c>
      <c r="I3486" s="188">
        <v>171818</v>
      </c>
      <c r="J3486" s="188">
        <v>345408</v>
      </c>
      <c r="N3486" s="43"/>
    </row>
    <row r="3487" spans="1:14">
      <c r="A3487" s="43" t="s">
        <v>131</v>
      </c>
      <c r="B3487" s="188">
        <v>91511</v>
      </c>
      <c r="C3487" s="188">
        <v>16899.759999999998</v>
      </c>
      <c r="D3487" s="188">
        <v>22918.61</v>
      </c>
      <c r="E3487" s="188">
        <v>37100.9</v>
      </c>
      <c r="F3487" s="188">
        <v>61919.7</v>
      </c>
      <c r="G3487" s="188">
        <v>103953</v>
      </c>
      <c r="H3487" s="188">
        <v>172588</v>
      </c>
      <c r="I3487" s="188">
        <v>242191</v>
      </c>
      <c r="J3487" s="188">
        <v>553044</v>
      </c>
      <c r="N3487" s="43"/>
    </row>
    <row r="3488" spans="1:14">
      <c r="A3488" s="43" t="s">
        <v>167</v>
      </c>
      <c r="N3488" s="43"/>
    </row>
    <row r="3489" spans="1:14">
      <c r="A3489" s="43" t="s">
        <v>166</v>
      </c>
      <c r="B3489" s="188">
        <v>22338</v>
      </c>
      <c r="C3489" s="188">
        <v>-3329.16</v>
      </c>
      <c r="D3489" s="188">
        <v>-3240.72</v>
      </c>
      <c r="E3489" s="188">
        <v>1405.8</v>
      </c>
      <c r="F3489" s="188">
        <v>9510.2000000000007</v>
      </c>
      <c r="G3489" s="188">
        <v>23778</v>
      </c>
      <c r="H3489" s="188">
        <v>53897</v>
      </c>
      <c r="I3489" s="188">
        <v>77300</v>
      </c>
      <c r="J3489" s="188">
        <v>174972</v>
      </c>
      <c r="N3489" s="43"/>
    </row>
    <row r="3490" spans="1:14">
      <c r="A3490" s="43" t="s">
        <v>125</v>
      </c>
      <c r="B3490" s="188">
        <v>29649</v>
      </c>
      <c r="C3490" s="188">
        <v>-1663.46</v>
      </c>
      <c r="D3490" s="188">
        <v>2693.35</v>
      </c>
      <c r="E3490" s="188">
        <v>8234</v>
      </c>
      <c r="F3490" s="188">
        <v>17780</v>
      </c>
      <c r="G3490" s="188">
        <v>34744</v>
      </c>
      <c r="H3490" s="188">
        <v>68170</v>
      </c>
      <c r="I3490" s="188">
        <v>94772</v>
      </c>
      <c r="J3490" s="188">
        <v>178096</v>
      </c>
      <c r="N3490" s="43"/>
    </row>
    <row r="3491" spans="1:14">
      <c r="A3491" s="43" t="s">
        <v>126</v>
      </c>
      <c r="B3491" s="188">
        <v>40251</v>
      </c>
      <c r="C3491" s="188">
        <v>1661.35</v>
      </c>
      <c r="D3491" s="188">
        <v>5812.71</v>
      </c>
      <c r="E3491" s="188">
        <v>10544.6</v>
      </c>
      <c r="F3491" s="188">
        <v>22290</v>
      </c>
      <c r="G3491" s="188">
        <v>43349</v>
      </c>
      <c r="H3491" s="188">
        <v>80981</v>
      </c>
      <c r="I3491" s="188">
        <v>120930</v>
      </c>
      <c r="J3491" s="188">
        <v>277731</v>
      </c>
      <c r="N3491" s="43"/>
    </row>
    <row r="3492" spans="1:14">
      <c r="A3492" s="43" t="s">
        <v>127</v>
      </c>
      <c r="B3492" s="188">
        <v>40461</v>
      </c>
      <c r="C3492" s="188">
        <v>4096.3</v>
      </c>
      <c r="D3492" s="188">
        <v>6787.51</v>
      </c>
      <c r="E3492" s="188">
        <v>12102.2</v>
      </c>
      <c r="F3492" s="188">
        <v>24960</v>
      </c>
      <c r="G3492" s="188">
        <v>44457</v>
      </c>
      <c r="H3492" s="188">
        <v>83094</v>
      </c>
      <c r="I3492" s="188">
        <v>117653</v>
      </c>
      <c r="J3492" s="188">
        <v>278347</v>
      </c>
      <c r="N3492" s="43"/>
    </row>
    <row r="3493" spans="1:14">
      <c r="A3493" s="43" t="s">
        <v>128</v>
      </c>
      <c r="B3493" s="188">
        <v>43279</v>
      </c>
      <c r="C3493" s="188">
        <v>4861.1099999999997</v>
      </c>
      <c r="D3493" s="188">
        <v>8373.64</v>
      </c>
      <c r="E3493" s="188">
        <v>14926.5</v>
      </c>
      <c r="F3493" s="188">
        <v>27004.2</v>
      </c>
      <c r="G3493" s="188">
        <v>49816</v>
      </c>
      <c r="H3493" s="188">
        <v>84814</v>
      </c>
      <c r="I3493" s="188">
        <v>126140</v>
      </c>
      <c r="J3493" s="188">
        <v>260250</v>
      </c>
      <c r="N3493" s="43"/>
    </row>
    <row r="3494" spans="1:14">
      <c r="A3494" s="43" t="s">
        <v>129</v>
      </c>
      <c r="B3494" s="188">
        <v>48602</v>
      </c>
      <c r="C3494" s="188">
        <v>7071.7</v>
      </c>
      <c r="D3494" s="188">
        <v>10206.629999999999</v>
      </c>
      <c r="E3494" s="188">
        <v>18201.3</v>
      </c>
      <c r="F3494" s="188">
        <v>32047.200000000001</v>
      </c>
      <c r="G3494" s="188">
        <v>57804</v>
      </c>
      <c r="H3494" s="188">
        <v>99353</v>
      </c>
      <c r="I3494" s="188">
        <v>140862</v>
      </c>
      <c r="J3494" s="188">
        <v>258597</v>
      </c>
      <c r="N3494" s="43"/>
    </row>
    <row r="3495" spans="1:14">
      <c r="A3495" s="43" t="s">
        <v>130</v>
      </c>
      <c r="B3495" s="188">
        <v>55297</v>
      </c>
      <c r="C3495" s="188">
        <v>9507.68</v>
      </c>
      <c r="D3495" s="188">
        <v>13071.19</v>
      </c>
      <c r="E3495" s="188">
        <v>21301.1</v>
      </c>
      <c r="F3495" s="188">
        <v>37118.5</v>
      </c>
      <c r="G3495" s="188">
        <v>62875</v>
      </c>
      <c r="H3495" s="188">
        <v>109411</v>
      </c>
      <c r="I3495" s="188">
        <v>156664</v>
      </c>
      <c r="J3495" s="188">
        <v>318599</v>
      </c>
      <c r="N3495" s="43"/>
    </row>
    <row r="3496" spans="1:14">
      <c r="A3496" s="43" t="s">
        <v>131</v>
      </c>
      <c r="B3496" s="188">
        <v>89281</v>
      </c>
      <c r="C3496" s="188">
        <v>15772.68</v>
      </c>
      <c r="D3496" s="188">
        <v>21591.59</v>
      </c>
      <c r="E3496" s="188">
        <v>35348.1</v>
      </c>
      <c r="F3496" s="188">
        <v>60127.4</v>
      </c>
      <c r="G3496" s="188">
        <v>101175</v>
      </c>
      <c r="H3496" s="188">
        <v>170051</v>
      </c>
      <c r="I3496" s="188">
        <v>238304</v>
      </c>
      <c r="J3496" s="188">
        <v>547424</v>
      </c>
      <c r="N3496" s="43"/>
    </row>
    <row r="3497" spans="1:14">
      <c r="A3497" s="43" t="s">
        <v>168</v>
      </c>
      <c r="N3497" s="43"/>
    </row>
    <row r="3498" spans="1:14">
      <c r="A3498" s="43" t="s">
        <v>169</v>
      </c>
      <c r="B3498" s="188">
        <v>10216</v>
      </c>
      <c r="C3498" s="188">
        <v>-2515.7600000000002</v>
      </c>
      <c r="D3498" s="188">
        <v>-201.76</v>
      </c>
      <c r="E3498" s="188">
        <v>6295.9</v>
      </c>
      <c r="F3498" s="188">
        <v>11127.5</v>
      </c>
      <c r="G3498" s="188">
        <v>15483</v>
      </c>
      <c r="H3498" s="188">
        <v>17845</v>
      </c>
      <c r="I3498" s="188">
        <v>18653</v>
      </c>
      <c r="J3498" s="188">
        <v>19648</v>
      </c>
      <c r="N3498" s="43"/>
    </row>
    <row r="3499" spans="1:14">
      <c r="A3499" s="43" t="s">
        <v>17</v>
      </c>
      <c r="B3499" s="188">
        <v>27345</v>
      </c>
      <c r="C3499" s="188">
        <v>19868.349999999999</v>
      </c>
      <c r="D3499" s="188">
        <v>20725.759999999998</v>
      </c>
      <c r="E3499" s="188">
        <v>23097.1</v>
      </c>
      <c r="F3499" s="188">
        <v>27145.8</v>
      </c>
      <c r="G3499" s="188">
        <v>31576</v>
      </c>
      <c r="H3499" s="188">
        <v>34459</v>
      </c>
      <c r="I3499" s="188">
        <v>35576</v>
      </c>
      <c r="J3499" s="188">
        <v>36876</v>
      </c>
      <c r="N3499" s="43"/>
    </row>
    <row r="3500" spans="1:14">
      <c r="A3500" s="43" t="s">
        <v>18</v>
      </c>
      <c r="B3500" s="188">
        <v>45500</v>
      </c>
      <c r="C3500" s="188">
        <v>35179.839999999997</v>
      </c>
      <c r="D3500" s="188">
        <v>37244.07</v>
      </c>
      <c r="E3500" s="188">
        <v>40187.800000000003</v>
      </c>
      <c r="F3500" s="188">
        <v>45087.3</v>
      </c>
      <c r="G3500" s="188">
        <v>50732</v>
      </c>
      <c r="H3500" s="188">
        <v>55325</v>
      </c>
      <c r="I3500" s="188">
        <v>57876</v>
      </c>
      <c r="J3500" s="188">
        <v>60603</v>
      </c>
      <c r="N3500" s="43"/>
    </row>
    <row r="3501" spans="1:14">
      <c r="A3501" s="43" t="s">
        <v>19</v>
      </c>
      <c r="B3501" s="188">
        <v>73500</v>
      </c>
      <c r="C3501" s="188">
        <v>55410.9</v>
      </c>
      <c r="D3501" s="188">
        <v>58448.55</v>
      </c>
      <c r="E3501" s="188">
        <v>63840</v>
      </c>
      <c r="F3501" s="188">
        <v>72495.100000000006</v>
      </c>
      <c r="G3501" s="188">
        <v>82868</v>
      </c>
      <c r="H3501" s="188">
        <v>91405</v>
      </c>
      <c r="I3501" s="188">
        <v>95754</v>
      </c>
      <c r="J3501" s="188">
        <v>102462</v>
      </c>
      <c r="N3501" s="43"/>
    </row>
    <row r="3502" spans="1:14">
      <c r="A3502" s="43" t="s">
        <v>170</v>
      </c>
      <c r="B3502" s="188">
        <v>195592</v>
      </c>
      <c r="C3502" s="188">
        <v>93533.15</v>
      </c>
      <c r="D3502" s="188">
        <v>100106.48</v>
      </c>
      <c r="E3502" s="188">
        <v>113252.9</v>
      </c>
      <c r="F3502" s="188">
        <v>142040</v>
      </c>
      <c r="G3502" s="188">
        <v>199187</v>
      </c>
      <c r="H3502" s="188">
        <v>312459</v>
      </c>
      <c r="I3502" s="188">
        <v>452392</v>
      </c>
      <c r="J3502" s="188">
        <v>1040942</v>
      </c>
      <c r="N3502" s="43"/>
    </row>
    <row r="3503" spans="1:14">
      <c r="A3503" s="43" t="s">
        <v>171</v>
      </c>
      <c r="N3503" s="43"/>
    </row>
    <row r="3504" spans="1:14">
      <c r="A3504" s="43" t="s">
        <v>169</v>
      </c>
      <c r="B3504" s="188">
        <v>17199</v>
      </c>
      <c r="C3504" s="188">
        <v>-2498.0700000000002</v>
      </c>
      <c r="D3504" s="188">
        <v>113.13</v>
      </c>
      <c r="E3504" s="188">
        <v>6777.5</v>
      </c>
      <c r="F3504" s="188">
        <v>12976.1</v>
      </c>
      <c r="G3504" s="188">
        <v>22135</v>
      </c>
      <c r="H3504" s="188">
        <v>36188</v>
      </c>
      <c r="I3504" s="188">
        <v>47498</v>
      </c>
      <c r="J3504" s="188">
        <v>85355</v>
      </c>
      <c r="N3504" s="43"/>
    </row>
    <row r="3505" spans="1:14">
      <c r="A3505" s="43" t="s">
        <v>17</v>
      </c>
      <c r="B3505" s="188">
        <v>36034</v>
      </c>
      <c r="C3505" s="188">
        <v>10699.53</v>
      </c>
      <c r="D3505" s="188">
        <v>13811.57</v>
      </c>
      <c r="E3505" s="188">
        <v>19524.8</v>
      </c>
      <c r="F3505" s="188">
        <v>28893</v>
      </c>
      <c r="G3505" s="188">
        <v>43384</v>
      </c>
      <c r="H3505" s="188">
        <v>63381</v>
      </c>
      <c r="I3505" s="188">
        <v>80783</v>
      </c>
      <c r="J3505" s="188">
        <v>145934</v>
      </c>
      <c r="N3505" s="43"/>
    </row>
    <row r="3506" spans="1:14">
      <c r="A3506" s="43" t="s">
        <v>18</v>
      </c>
      <c r="B3506" s="188">
        <v>54535</v>
      </c>
      <c r="C3506" s="188">
        <v>18434.27</v>
      </c>
      <c r="D3506" s="188">
        <v>22786.07</v>
      </c>
      <c r="E3506" s="188">
        <v>31464.5</v>
      </c>
      <c r="F3506" s="188">
        <v>44980.2</v>
      </c>
      <c r="G3506" s="188">
        <v>65307</v>
      </c>
      <c r="H3506" s="188">
        <v>91900</v>
      </c>
      <c r="I3506" s="188">
        <v>115814</v>
      </c>
      <c r="J3506" s="188">
        <v>200263</v>
      </c>
      <c r="N3506" s="43"/>
    </row>
    <row r="3507" spans="1:14">
      <c r="A3507" s="43" t="s">
        <v>19</v>
      </c>
      <c r="B3507" s="188">
        <v>80741</v>
      </c>
      <c r="C3507" s="188">
        <v>27363.29</v>
      </c>
      <c r="D3507" s="188">
        <v>33680.239999999998</v>
      </c>
      <c r="E3507" s="188">
        <v>46248.6</v>
      </c>
      <c r="F3507" s="188">
        <v>66453</v>
      </c>
      <c r="G3507" s="188">
        <v>94506</v>
      </c>
      <c r="H3507" s="188">
        <v>133796</v>
      </c>
      <c r="I3507" s="188">
        <v>172633</v>
      </c>
      <c r="J3507" s="188">
        <v>302821</v>
      </c>
      <c r="N3507" s="43"/>
    </row>
    <row r="3508" spans="1:14">
      <c r="A3508" s="43" t="s">
        <v>170</v>
      </c>
      <c r="B3508" s="188">
        <v>163639</v>
      </c>
      <c r="C3508" s="188">
        <v>42355.76</v>
      </c>
      <c r="D3508" s="188">
        <v>52846.52</v>
      </c>
      <c r="E3508" s="188">
        <v>76326.7</v>
      </c>
      <c r="F3508" s="188">
        <v>116199.7</v>
      </c>
      <c r="G3508" s="188">
        <v>179523</v>
      </c>
      <c r="H3508" s="188">
        <v>289372</v>
      </c>
      <c r="I3508" s="188">
        <v>408271</v>
      </c>
      <c r="J3508" s="188">
        <v>1014354</v>
      </c>
      <c r="N3508" s="43"/>
    </row>
    <row r="3509" spans="1:14">
      <c r="A3509" s="43" t="s">
        <v>527</v>
      </c>
      <c r="N3509" s="43"/>
    </row>
    <row r="3510" spans="1:14">
      <c r="A3510" s="43" t="s">
        <v>172</v>
      </c>
      <c r="B3510" s="188">
        <v>81365</v>
      </c>
      <c r="C3510" s="188">
        <v>12693.6</v>
      </c>
      <c r="D3510" s="188">
        <v>17979.150000000001</v>
      </c>
      <c r="E3510" s="188">
        <v>30579.5</v>
      </c>
      <c r="F3510" s="188">
        <v>53329.5</v>
      </c>
      <c r="G3510" s="188">
        <v>92718</v>
      </c>
      <c r="H3510" s="188">
        <v>157874</v>
      </c>
      <c r="I3510" s="188">
        <v>219321</v>
      </c>
      <c r="J3510" s="188">
        <v>503435</v>
      </c>
      <c r="N3510" s="43"/>
    </row>
    <row r="3511" spans="1:14">
      <c r="A3511" s="43" t="s">
        <v>22</v>
      </c>
      <c r="B3511" s="188">
        <v>30399</v>
      </c>
      <c r="C3511" s="188">
        <v>-2453.88</v>
      </c>
      <c r="D3511" s="188">
        <v>1656.39</v>
      </c>
      <c r="E3511" s="188">
        <v>8059.6</v>
      </c>
      <c r="F3511" s="188">
        <v>18205.900000000001</v>
      </c>
      <c r="G3511" s="188">
        <v>37540</v>
      </c>
      <c r="H3511" s="188">
        <v>67964</v>
      </c>
      <c r="I3511" s="188">
        <v>96051</v>
      </c>
      <c r="J3511" s="188">
        <v>202151</v>
      </c>
      <c r="N3511" s="43"/>
    </row>
    <row r="3512" spans="1:14">
      <c r="A3512" s="43" t="s">
        <v>173</v>
      </c>
      <c r="N3512" s="43"/>
    </row>
    <row r="3513" spans="1:14">
      <c r="A3513" s="43" t="s">
        <v>174</v>
      </c>
      <c r="B3513" s="188">
        <v>9144</v>
      </c>
      <c r="C3513" s="188">
        <v>-3282.92</v>
      </c>
      <c r="D3513" s="188">
        <v>-2406.54</v>
      </c>
      <c r="E3513" s="188">
        <v>2330.5</v>
      </c>
      <c r="F3513" s="188">
        <v>6787.5</v>
      </c>
      <c r="G3513" s="188">
        <v>10558</v>
      </c>
      <c r="H3513" s="188">
        <v>18711</v>
      </c>
      <c r="I3513" s="188">
        <v>27747</v>
      </c>
      <c r="J3513" s="188">
        <v>74659</v>
      </c>
      <c r="N3513" s="43"/>
    </row>
    <row r="3514" spans="1:14">
      <c r="A3514" s="43" t="s">
        <v>175</v>
      </c>
      <c r="B3514" s="188">
        <v>22303</v>
      </c>
      <c r="C3514" s="188">
        <v>6504.2</v>
      </c>
      <c r="D3514" s="188">
        <v>9438.69</v>
      </c>
      <c r="E3514" s="188">
        <v>13365.5</v>
      </c>
      <c r="F3514" s="188">
        <v>17976.7</v>
      </c>
      <c r="G3514" s="188">
        <v>24202</v>
      </c>
      <c r="H3514" s="188">
        <v>34969</v>
      </c>
      <c r="I3514" s="188">
        <v>45371</v>
      </c>
      <c r="J3514" s="188">
        <v>100663</v>
      </c>
      <c r="N3514" s="43"/>
    </row>
    <row r="3515" spans="1:14">
      <c r="A3515" s="43" t="s">
        <v>176</v>
      </c>
      <c r="B3515" s="188">
        <v>43992</v>
      </c>
      <c r="C3515" s="188">
        <v>14262.24</v>
      </c>
      <c r="D3515" s="188">
        <v>20107.580000000002</v>
      </c>
      <c r="E3515" s="188">
        <v>27035.5</v>
      </c>
      <c r="F3515" s="188">
        <v>36007.5</v>
      </c>
      <c r="G3515" s="188">
        <v>47568</v>
      </c>
      <c r="H3515" s="188">
        <v>67505</v>
      </c>
      <c r="I3515" s="188">
        <v>89838</v>
      </c>
      <c r="J3515" s="188">
        <v>190081</v>
      </c>
      <c r="N3515" s="43"/>
    </row>
    <row r="3516" spans="1:14">
      <c r="A3516" s="43" t="s">
        <v>177</v>
      </c>
      <c r="B3516" s="188">
        <v>110721</v>
      </c>
      <c r="C3516" s="188">
        <v>21360.71</v>
      </c>
      <c r="D3516" s="188">
        <v>34899.019999999997</v>
      </c>
      <c r="E3516" s="188">
        <v>53775.3</v>
      </c>
      <c r="F3516" s="188">
        <v>78999.7</v>
      </c>
      <c r="G3516" s="188">
        <v>122781</v>
      </c>
      <c r="H3516" s="188">
        <v>195736</v>
      </c>
      <c r="I3516" s="188">
        <v>273131</v>
      </c>
      <c r="J3516" s="188">
        <v>634019</v>
      </c>
      <c r="N3516" s="43"/>
    </row>
    <row r="3517" spans="1:14">
      <c r="A3517" s="43" t="s">
        <v>580</v>
      </c>
      <c r="N3517" s="43"/>
    </row>
    <row r="3518" spans="1:14">
      <c r="A3518" s="43" t="s">
        <v>178</v>
      </c>
      <c r="B3518" s="188">
        <v>27821</v>
      </c>
      <c r="C3518" s="188">
        <v>-1663.46</v>
      </c>
      <c r="D3518" s="188">
        <v>3629.33</v>
      </c>
      <c r="E3518" s="188">
        <v>9813.6</v>
      </c>
      <c r="F3518" s="188">
        <v>19352.2</v>
      </c>
      <c r="G3518" s="188">
        <v>34013</v>
      </c>
      <c r="H3518" s="188">
        <v>56658</v>
      </c>
      <c r="I3518" s="188">
        <v>79866</v>
      </c>
      <c r="J3518" s="188">
        <v>169279</v>
      </c>
      <c r="N3518" s="43"/>
    </row>
    <row r="3519" spans="1:14">
      <c r="A3519" s="43" t="s">
        <v>179</v>
      </c>
      <c r="B3519" s="188">
        <v>34369</v>
      </c>
      <c r="C3519" s="188">
        <v>5140.34</v>
      </c>
      <c r="D3519" s="188">
        <v>7825.57</v>
      </c>
      <c r="E3519" s="188">
        <v>14169.5</v>
      </c>
      <c r="F3519" s="188">
        <v>23544.1</v>
      </c>
      <c r="G3519" s="188">
        <v>39027</v>
      </c>
      <c r="H3519" s="188">
        <v>61292</v>
      </c>
      <c r="I3519" s="188">
        <v>80738</v>
      </c>
      <c r="J3519" s="188">
        <v>163466</v>
      </c>
      <c r="N3519" s="43"/>
    </row>
    <row r="3520" spans="1:14">
      <c r="A3520" s="43" t="s">
        <v>180</v>
      </c>
      <c r="B3520" s="188">
        <v>43311</v>
      </c>
      <c r="C3520" s="188">
        <v>7986.19</v>
      </c>
      <c r="D3520" s="188">
        <v>12098.75</v>
      </c>
      <c r="E3520" s="188">
        <v>18869.599999999999</v>
      </c>
      <c r="F3520" s="188">
        <v>31043.599999999999</v>
      </c>
      <c r="G3520" s="188">
        <v>49361</v>
      </c>
      <c r="H3520" s="188">
        <v>75931</v>
      </c>
      <c r="I3520" s="188">
        <v>102014</v>
      </c>
      <c r="J3520" s="188">
        <v>214838</v>
      </c>
      <c r="N3520" s="43"/>
    </row>
    <row r="3521" spans="1:14">
      <c r="A3521" s="43" t="s">
        <v>181</v>
      </c>
      <c r="B3521" s="188">
        <v>98147</v>
      </c>
      <c r="C3521" s="188">
        <v>21409.9</v>
      </c>
      <c r="D3521" s="188">
        <v>28299.21</v>
      </c>
      <c r="E3521" s="188">
        <v>42467.199999999997</v>
      </c>
      <c r="F3521" s="188">
        <v>67515.3</v>
      </c>
      <c r="G3521" s="188">
        <v>110329</v>
      </c>
      <c r="H3521" s="188">
        <v>180050</v>
      </c>
      <c r="I3521" s="188">
        <v>251291</v>
      </c>
      <c r="J3521" s="188">
        <v>580151</v>
      </c>
      <c r="N3521" s="43"/>
    </row>
    <row r="3522" spans="1:14">
      <c r="A3522" s="43" t="s">
        <v>529</v>
      </c>
      <c r="N3522" s="43"/>
    </row>
    <row r="3523" spans="1:14">
      <c r="A3523" s="43" t="s">
        <v>178</v>
      </c>
      <c r="B3523" s="188">
        <v>14160</v>
      </c>
      <c r="C3523" s="188">
        <v>-3328.57</v>
      </c>
      <c r="D3523" s="188">
        <v>-3257.11</v>
      </c>
      <c r="E3523" s="188">
        <v>5116.5</v>
      </c>
      <c r="F3523" s="188">
        <v>9655.4</v>
      </c>
      <c r="G3523" s="188">
        <v>19288</v>
      </c>
      <c r="H3523" s="188">
        <v>34189</v>
      </c>
      <c r="I3523" s="188">
        <v>46148</v>
      </c>
      <c r="J3523" s="188">
        <v>79341</v>
      </c>
      <c r="N3523" s="43"/>
    </row>
    <row r="3524" spans="1:14">
      <c r="A3524" s="43" t="s">
        <v>179</v>
      </c>
      <c r="B3524" s="188">
        <v>27143</v>
      </c>
      <c r="C3524" s="188">
        <v>4140.67</v>
      </c>
      <c r="D3524" s="188">
        <v>6842.31</v>
      </c>
      <c r="E3524" s="188">
        <v>12464.9</v>
      </c>
      <c r="F3524" s="188">
        <v>21659.599999999999</v>
      </c>
      <c r="G3524" s="188">
        <v>35253</v>
      </c>
      <c r="H3524" s="188">
        <v>53147</v>
      </c>
      <c r="I3524" s="188">
        <v>68678</v>
      </c>
      <c r="J3524" s="188">
        <v>106506</v>
      </c>
      <c r="N3524" s="43"/>
    </row>
    <row r="3525" spans="1:14">
      <c r="A3525" s="43" t="s">
        <v>180</v>
      </c>
      <c r="B3525" s="188">
        <v>36092</v>
      </c>
      <c r="C3525" s="188">
        <v>5491.64</v>
      </c>
      <c r="D3525" s="188">
        <v>10149.27</v>
      </c>
      <c r="E3525" s="188">
        <v>17750.5</v>
      </c>
      <c r="F3525" s="188">
        <v>30568.6</v>
      </c>
      <c r="G3525" s="188">
        <v>47503</v>
      </c>
      <c r="H3525" s="188">
        <v>69648</v>
      </c>
      <c r="I3525" s="188">
        <v>87471</v>
      </c>
      <c r="J3525" s="188">
        <v>123554</v>
      </c>
      <c r="N3525" s="43"/>
    </row>
    <row r="3526" spans="1:14">
      <c r="A3526" s="43" t="s">
        <v>181</v>
      </c>
      <c r="B3526" s="188">
        <v>94509</v>
      </c>
      <c r="C3526" s="188">
        <v>15035.9</v>
      </c>
      <c r="D3526" s="188">
        <v>21831.13</v>
      </c>
      <c r="E3526" s="188">
        <v>37613.599999999999</v>
      </c>
      <c r="F3526" s="188">
        <v>64187</v>
      </c>
      <c r="G3526" s="188">
        <v>108077</v>
      </c>
      <c r="H3526" s="188">
        <v>178745</v>
      </c>
      <c r="I3526" s="188">
        <v>250212</v>
      </c>
      <c r="J3526" s="188">
        <v>579661</v>
      </c>
      <c r="N3526" s="43"/>
    </row>
    <row r="3527" spans="1:14">
      <c r="A3527" s="43" t="s">
        <v>530</v>
      </c>
      <c r="N3527" s="43"/>
    </row>
    <row r="3528" spans="1:14">
      <c r="A3528" s="43" t="s">
        <v>178</v>
      </c>
      <c r="B3528" s="188">
        <v>11863</v>
      </c>
      <c r="C3528" s="188">
        <v>-3332.25</v>
      </c>
      <c r="D3528" s="188">
        <v>-3280.84</v>
      </c>
      <c r="E3528" s="188">
        <v>3929</v>
      </c>
      <c r="F3528" s="188">
        <v>8650.2000000000007</v>
      </c>
      <c r="G3528" s="188">
        <v>16872</v>
      </c>
      <c r="H3528" s="188">
        <v>28547</v>
      </c>
      <c r="I3528" s="188">
        <v>37525</v>
      </c>
      <c r="J3528" s="188">
        <v>62441</v>
      </c>
      <c r="N3528" s="43"/>
    </row>
    <row r="3529" spans="1:14">
      <c r="A3529" s="43" t="s">
        <v>179</v>
      </c>
      <c r="B3529" s="188">
        <v>17621</v>
      </c>
      <c r="C3529" s="188">
        <v>1390.06</v>
      </c>
      <c r="D3529" s="188">
        <v>5636.51</v>
      </c>
      <c r="E3529" s="188">
        <v>8433</v>
      </c>
      <c r="F3529" s="188">
        <v>14927.8</v>
      </c>
      <c r="G3529" s="188">
        <v>23446</v>
      </c>
      <c r="H3529" s="188">
        <v>33804</v>
      </c>
      <c r="I3529" s="188">
        <v>42048</v>
      </c>
      <c r="J3529" s="188">
        <v>65507</v>
      </c>
      <c r="N3529" s="43"/>
    </row>
    <row r="3530" spans="1:14">
      <c r="A3530" s="43" t="s">
        <v>180</v>
      </c>
      <c r="B3530" s="188">
        <v>22245</v>
      </c>
      <c r="C3530" s="188">
        <v>264.86</v>
      </c>
      <c r="D3530" s="188">
        <v>5422.06</v>
      </c>
      <c r="E3530" s="188">
        <v>11457.4</v>
      </c>
      <c r="F3530" s="188">
        <v>18742.3</v>
      </c>
      <c r="G3530" s="188">
        <v>29359</v>
      </c>
      <c r="H3530" s="188">
        <v>43003</v>
      </c>
      <c r="I3530" s="188">
        <v>53149</v>
      </c>
      <c r="J3530" s="188">
        <v>83908</v>
      </c>
      <c r="N3530" s="43"/>
    </row>
    <row r="3531" spans="1:14">
      <c r="A3531" s="43" t="s">
        <v>181</v>
      </c>
      <c r="B3531" s="188">
        <v>84488</v>
      </c>
      <c r="C3531" s="188">
        <v>14507.83</v>
      </c>
      <c r="D3531" s="188">
        <v>20427.54</v>
      </c>
      <c r="E3531" s="188">
        <v>33748.1</v>
      </c>
      <c r="F3531" s="188">
        <v>56630.3</v>
      </c>
      <c r="G3531" s="188">
        <v>95543</v>
      </c>
      <c r="H3531" s="188">
        <v>161965</v>
      </c>
      <c r="I3531" s="188">
        <v>224041</v>
      </c>
      <c r="J3531" s="188">
        <v>514801</v>
      </c>
      <c r="N3531" s="43"/>
    </row>
    <row r="3532" spans="1:14">
      <c r="A3532" s="43" t="s">
        <v>621</v>
      </c>
      <c r="B3532" s="188" t="s">
        <v>143</v>
      </c>
      <c r="C3532" s="188" t="s">
        <v>144</v>
      </c>
      <c r="D3532" s="188" t="s">
        <v>144</v>
      </c>
      <c r="E3532" s="188" t="s">
        <v>144</v>
      </c>
      <c r="F3532" s="188" t="s">
        <v>144</v>
      </c>
      <c r="G3532" s="188" t="s">
        <v>144</v>
      </c>
      <c r="H3532" s="188" t="s">
        <v>144</v>
      </c>
      <c r="I3532" s="188" t="s">
        <v>685</v>
      </c>
      <c r="J3532" s="188" t="s">
        <v>685</v>
      </c>
      <c r="K3532" s="188" t="s">
        <v>225</v>
      </c>
      <c r="N3532" s="43"/>
    </row>
    <row r="3533" spans="1:14">
      <c r="A3533" s="43" t="s">
        <v>618</v>
      </c>
      <c r="B3533" s="188" t="s">
        <v>619</v>
      </c>
      <c r="K3533" s="188" t="s">
        <v>695</v>
      </c>
      <c r="N3533" s="43"/>
    </row>
    <row r="3534" spans="1:14">
      <c r="A3534" s="43" t="s">
        <v>142</v>
      </c>
      <c r="N3534" s="43"/>
    </row>
    <row r="3536" spans="1:14">
      <c r="A3536" s="43" t="s">
        <v>218</v>
      </c>
      <c r="N3536" s="43"/>
    </row>
    <row r="3537" spans="1:14">
      <c r="A3537" s="43" t="s">
        <v>621</v>
      </c>
      <c r="B3537" s="188" t="s">
        <v>143</v>
      </c>
      <c r="C3537" s="188" t="s">
        <v>144</v>
      </c>
      <c r="D3537" s="188" t="s">
        <v>144</v>
      </c>
      <c r="E3537" s="188" t="s">
        <v>144</v>
      </c>
      <c r="F3537" s="188" t="s">
        <v>144</v>
      </c>
      <c r="G3537" s="188" t="s">
        <v>144</v>
      </c>
      <c r="H3537" s="188" t="s">
        <v>144</v>
      </c>
      <c r="I3537" s="188" t="s">
        <v>685</v>
      </c>
      <c r="J3537" s="188" t="s">
        <v>685</v>
      </c>
      <c r="K3537" s="188" t="s">
        <v>225</v>
      </c>
      <c r="N3537" s="43"/>
    </row>
    <row r="3538" spans="1:14">
      <c r="A3538" s="43" t="s">
        <v>286</v>
      </c>
      <c r="D3538" s="188" t="s">
        <v>581</v>
      </c>
      <c r="E3538" s="188" t="s">
        <v>582</v>
      </c>
      <c r="F3538" s="188" t="s">
        <v>287</v>
      </c>
      <c r="G3538" s="188" t="s">
        <v>291</v>
      </c>
      <c r="H3538" s="188" t="s">
        <v>284</v>
      </c>
      <c r="N3538" s="43"/>
    </row>
    <row r="3539" spans="1:14">
      <c r="B3539" s="188" t="s">
        <v>143</v>
      </c>
      <c r="C3539" s="188" t="s">
        <v>144</v>
      </c>
      <c r="D3539" s="188" t="s">
        <v>144</v>
      </c>
      <c r="E3539" s="188" t="s">
        <v>144</v>
      </c>
      <c r="F3539" s="188" t="s">
        <v>144</v>
      </c>
      <c r="G3539" s="188" t="s">
        <v>144</v>
      </c>
      <c r="H3539" s="188" t="s">
        <v>144</v>
      </c>
      <c r="I3539" s="188" t="s">
        <v>685</v>
      </c>
      <c r="J3539" s="188" t="s">
        <v>685</v>
      </c>
    </row>
    <row r="3540" spans="1:14">
      <c r="B3540" s="188" t="s">
        <v>33</v>
      </c>
      <c r="C3540" s="188" t="s">
        <v>134</v>
      </c>
      <c r="D3540" s="188" t="s">
        <v>135</v>
      </c>
      <c r="E3540" s="188" t="s">
        <v>136</v>
      </c>
      <c r="F3540" s="188" t="s">
        <v>137</v>
      </c>
      <c r="G3540" s="188" t="s">
        <v>138</v>
      </c>
      <c r="H3540" s="188" t="s">
        <v>139</v>
      </c>
      <c r="I3540" s="188" t="s">
        <v>140</v>
      </c>
      <c r="J3540" s="188" t="s">
        <v>141</v>
      </c>
    </row>
    <row r="3541" spans="1:14">
      <c r="A3541" s="43" t="s">
        <v>622</v>
      </c>
      <c r="B3541" s="188" t="s">
        <v>143</v>
      </c>
      <c r="C3541" s="188" t="s">
        <v>148</v>
      </c>
      <c r="D3541" s="188" t="s">
        <v>148</v>
      </c>
      <c r="E3541" s="188" t="s">
        <v>148</v>
      </c>
      <c r="F3541" s="188" t="s">
        <v>148</v>
      </c>
      <c r="G3541" s="188" t="s">
        <v>148</v>
      </c>
      <c r="H3541" s="188" t="s">
        <v>148</v>
      </c>
      <c r="I3541" s="188" t="s">
        <v>686</v>
      </c>
      <c r="J3541" s="188" t="s">
        <v>686</v>
      </c>
      <c r="N3541" s="43"/>
    </row>
    <row r="3542" spans="1:14">
      <c r="A3542" s="43" t="s">
        <v>0</v>
      </c>
      <c r="B3542" s="188">
        <v>73516</v>
      </c>
      <c r="C3542" s="188">
        <v>5333.44</v>
      </c>
      <c r="D3542" s="188">
        <v>10625.27</v>
      </c>
      <c r="E3542" s="188">
        <v>23015.1</v>
      </c>
      <c r="F3542" s="188">
        <v>45204.1</v>
      </c>
      <c r="G3542" s="188">
        <v>85037</v>
      </c>
      <c r="H3542" s="188">
        <v>149580</v>
      </c>
      <c r="I3542" s="188">
        <v>215762</v>
      </c>
      <c r="J3542" s="188">
        <v>493101</v>
      </c>
      <c r="N3542" s="43"/>
    </row>
    <row r="3543" spans="1:14">
      <c r="A3543" s="43" t="s">
        <v>151</v>
      </c>
      <c r="N3543" s="43"/>
    </row>
    <row r="3544" spans="1:14">
      <c r="A3544" s="43" t="s">
        <v>2</v>
      </c>
      <c r="B3544" s="188">
        <v>75155</v>
      </c>
      <c r="C3544" s="188">
        <v>5437.12</v>
      </c>
      <c r="D3544" s="188">
        <v>11029.3</v>
      </c>
      <c r="E3544" s="188">
        <v>24533.1</v>
      </c>
      <c r="F3544" s="188">
        <v>49913.8</v>
      </c>
      <c r="G3544" s="188">
        <v>91874</v>
      </c>
      <c r="H3544" s="188">
        <v>154517</v>
      </c>
      <c r="I3544" s="188">
        <v>218035</v>
      </c>
      <c r="J3544" s="188">
        <v>438864</v>
      </c>
      <c r="N3544" s="43"/>
    </row>
    <row r="3545" spans="1:14">
      <c r="A3545" s="43" t="s">
        <v>3</v>
      </c>
      <c r="B3545" s="188">
        <v>75801</v>
      </c>
      <c r="C3545" s="188">
        <v>5754.11</v>
      </c>
      <c r="D3545" s="188">
        <v>10903.78</v>
      </c>
      <c r="E3545" s="188">
        <v>23382.6</v>
      </c>
      <c r="F3545" s="188">
        <v>46420.800000000003</v>
      </c>
      <c r="G3545" s="188">
        <v>88588</v>
      </c>
      <c r="H3545" s="188">
        <v>156471</v>
      </c>
      <c r="I3545" s="188">
        <v>224466</v>
      </c>
      <c r="J3545" s="188">
        <v>476175</v>
      </c>
      <c r="N3545" s="43"/>
    </row>
    <row r="3546" spans="1:14">
      <c r="A3546" s="43" t="s">
        <v>4</v>
      </c>
      <c r="B3546" s="188">
        <v>69432</v>
      </c>
      <c r="C3546" s="188">
        <v>5497.8</v>
      </c>
      <c r="D3546" s="188">
        <v>11535.94</v>
      </c>
      <c r="E3546" s="188">
        <v>23848.6</v>
      </c>
      <c r="F3546" s="188">
        <v>44966.6</v>
      </c>
      <c r="G3546" s="188">
        <v>82160</v>
      </c>
      <c r="H3546" s="188">
        <v>144809</v>
      </c>
      <c r="I3546" s="188">
        <v>208456</v>
      </c>
      <c r="J3546" s="188">
        <v>428939</v>
      </c>
      <c r="N3546" s="43"/>
    </row>
    <row r="3547" spans="1:14">
      <c r="A3547" s="43" t="s">
        <v>5</v>
      </c>
      <c r="B3547" s="188">
        <v>65023</v>
      </c>
      <c r="C3547" s="188">
        <v>4717.24</v>
      </c>
      <c r="D3547" s="188">
        <v>9422.08</v>
      </c>
      <c r="E3547" s="188">
        <v>20835</v>
      </c>
      <c r="F3547" s="188">
        <v>39865.5</v>
      </c>
      <c r="G3547" s="188">
        <v>73456</v>
      </c>
      <c r="H3547" s="188">
        <v>130808</v>
      </c>
      <c r="I3547" s="188">
        <v>186900</v>
      </c>
      <c r="J3547" s="188">
        <v>491046</v>
      </c>
      <c r="N3547" s="43"/>
    </row>
    <row r="3548" spans="1:14">
      <c r="A3548" s="43" t="s">
        <v>6</v>
      </c>
      <c r="B3548" s="188">
        <v>79407</v>
      </c>
      <c r="C3548" s="188">
        <v>5365.34</v>
      </c>
      <c r="D3548" s="188">
        <v>9903.85</v>
      </c>
      <c r="E3548" s="188">
        <v>21369.1</v>
      </c>
      <c r="F3548" s="188">
        <v>41229.5</v>
      </c>
      <c r="G3548" s="188">
        <v>79668</v>
      </c>
      <c r="H3548" s="188">
        <v>151713</v>
      </c>
      <c r="I3548" s="188">
        <v>241691</v>
      </c>
      <c r="J3548" s="188">
        <v>719305</v>
      </c>
      <c r="N3548" s="43"/>
    </row>
    <row r="3549" spans="1:14">
      <c r="A3549" s="43" t="s">
        <v>8</v>
      </c>
      <c r="N3549" s="43"/>
    </row>
    <row r="3550" spans="1:14">
      <c r="A3550" s="43" t="s">
        <v>9</v>
      </c>
      <c r="B3550" s="188">
        <v>68507</v>
      </c>
      <c r="C3550" s="188">
        <v>4979.3999999999996</v>
      </c>
      <c r="D3550" s="188">
        <v>9996.35</v>
      </c>
      <c r="E3550" s="188">
        <v>21764.400000000001</v>
      </c>
      <c r="F3550" s="188">
        <v>42587</v>
      </c>
      <c r="G3550" s="188">
        <v>79757</v>
      </c>
      <c r="H3550" s="188">
        <v>140120</v>
      </c>
      <c r="I3550" s="188">
        <v>203584</v>
      </c>
      <c r="J3550" s="188">
        <v>470862</v>
      </c>
      <c r="N3550" s="43"/>
    </row>
    <row r="3551" spans="1:14">
      <c r="A3551" s="43" t="s">
        <v>8</v>
      </c>
      <c r="B3551" s="188">
        <v>79224</v>
      </c>
      <c r="C3551" s="188">
        <v>6051.15</v>
      </c>
      <c r="D3551" s="188">
        <v>11470.75</v>
      </c>
      <c r="E3551" s="188">
        <v>24541.3</v>
      </c>
      <c r="F3551" s="188">
        <v>48654.2</v>
      </c>
      <c r="G3551" s="188">
        <v>91272</v>
      </c>
      <c r="H3551" s="188">
        <v>160368</v>
      </c>
      <c r="I3551" s="188">
        <v>231678</v>
      </c>
      <c r="J3551" s="188">
        <v>516587</v>
      </c>
      <c r="N3551" s="43"/>
    </row>
    <row r="3552" spans="1:14">
      <c r="A3552" s="43" t="s">
        <v>152</v>
      </c>
      <c r="N3552" s="43"/>
    </row>
    <row r="3553" spans="1:14">
      <c r="A3553" s="43" t="s">
        <v>153</v>
      </c>
      <c r="B3553" s="188">
        <v>27295</v>
      </c>
      <c r="C3553" s="188">
        <v>-3082.5</v>
      </c>
      <c r="D3553" s="188">
        <v>7.51</v>
      </c>
      <c r="E3553" s="188">
        <v>7038.9</v>
      </c>
      <c r="F3553" s="188">
        <v>17203.8</v>
      </c>
      <c r="G3553" s="188">
        <v>32989</v>
      </c>
      <c r="H3553" s="188">
        <v>59659</v>
      </c>
      <c r="I3553" s="188">
        <v>83995</v>
      </c>
      <c r="J3553" s="188">
        <v>170229</v>
      </c>
      <c r="N3553" s="43"/>
    </row>
    <row r="3554" spans="1:14">
      <c r="A3554" s="43" t="s">
        <v>154</v>
      </c>
      <c r="B3554" s="188">
        <v>53816</v>
      </c>
      <c r="C3554" s="188">
        <v>5361.02</v>
      </c>
      <c r="D3554" s="188">
        <v>9724.5</v>
      </c>
      <c r="E3554" s="188">
        <v>19251.2</v>
      </c>
      <c r="F3554" s="188">
        <v>34881.699999999997</v>
      </c>
      <c r="G3554" s="188">
        <v>63346</v>
      </c>
      <c r="H3554" s="188">
        <v>106709</v>
      </c>
      <c r="I3554" s="188">
        <v>147017</v>
      </c>
      <c r="J3554" s="188">
        <v>317515</v>
      </c>
      <c r="N3554" s="43"/>
    </row>
    <row r="3555" spans="1:14">
      <c r="A3555" s="43" t="s">
        <v>155</v>
      </c>
      <c r="B3555" s="188">
        <v>66727</v>
      </c>
      <c r="C3555" s="188">
        <v>10221.82</v>
      </c>
      <c r="D3555" s="188">
        <v>15717.81</v>
      </c>
      <c r="E3555" s="188">
        <v>27488.3</v>
      </c>
      <c r="F3555" s="188">
        <v>47235.1</v>
      </c>
      <c r="G3555" s="188">
        <v>80522</v>
      </c>
      <c r="H3555" s="188">
        <v>132888</v>
      </c>
      <c r="I3555" s="188">
        <v>182931</v>
      </c>
      <c r="J3555" s="188">
        <v>348986</v>
      </c>
      <c r="N3555" s="43"/>
    </row>
    <row r="3556" spans="1:14">
      <c r="A3556" s="43" t="s">
        <v>156</v>
      </c>
      <c r="B3556" s="188">
        <v>112231</v>
      </c>
      <c r="C3556" s="188">
        <v>15442.36</v>
      </c>
      <c r="D3556" s="188">
        <v>23703.52</v>
      </c>
      <c r="E3556" s="188">
        <v>41697.199999999997</v>
      </c>
      <c r="F3556" s="188">
        <v>72640.5</v>
      </c>
      <c r="G3556" s="188">
        <v>126132</v>
      </c>
      <c r="H3556" s="188">
        <v>216305</v>
      </c>
      <c r="I3556" s="188">
        <v>308950</v>
      </c>
      <c r="J3556" s="188">
        <v>728053</v>
      </c>
      <c r="N3556" s="43"/>
    </row>
    <row r="3557" spans="1:14">
      <c r="A3557" s="43" t="s">
        <v>157</v>
      </c>
      <c r="N3557" s="43"/>
    </row>
    <row r="3558" spans="1:14">
      <c r="A3558" s="43" t="s">
        <v>158</v>
      </c>
      <c r="B3558" s="188">
        <v>87668</v>
      </c>
      <c r="C3558" s="188">
        <v>10967.71</v>
      </c>
      <c r="D3558" s="188">
        <v>16796.05</v>
      </c>
      <c r="E3558" s="188">
        <v>30011.4</v>
      </c>
      <c r="F3558" s="188">
        <v>55048.3</v>
      </c>
      <c r="G3558" s="188">
        <v>99121</v>
      </c>
      <c r="H3558" s="188">
        <v>173602</v>
      </c>
      <c r="I3558" s="188">
        <v>249905</v>
      </c>
      <c r="J3558" s="188">
        <v>568620</v>
      </c>
      <c r="N3558" s="43"/>
    </row>
    <row r="3559" spans="1:14">
      <c r="A3559" s="43" t="s">
        <v>159</v>
      </c>
      <c r="B3559" s="188">
        <v>43901</v>
      </c>
      <c r="C3559" s="188">
        <v>4131.4799999999996</v>
      </c>
      <c r="D3559" s="188">
        <v>6768.39</v>
      </c>
      <c r="E3559" s="188">
        <v>15081.2</v>
      </c>
      <c r="F3559" s="188">
        <v>28995.7</v>
      </c>
      <c r="G3559" s="188">
        <v>53179</v>
      </c>
      <c r="H3559" s="188">
        <v>93175</v>
      </c>
      <c r="I3559" s="188">
        <v>130078</v>
      </c>
      <c r="J3559" s="188">
        <v>253279</v>
      </c>
      <c r="N3559" s="43"/>
    </row>
    <row r="3560" spans="1:14">
      <c r="A3560" s="43" t="s">
        <v>160</v>
      </c>
      <c r="B3560" s="188">
        <v>45595</v>
      </c>
      <c r="C3560" s="188">
        <v>-2866.8</v>
      </c>
      <c r="D3560" s="188">
        <v>2255.9</v>
      </c>
      <c r="E3560" s="188">
        <v>12486</v>
      </c>
      <c r="F3560" s="188">
        <v>28787</v>
      </c>
      <c r="G3560" s="188">
        <v>57573</v>
      </c>
      <c r="H3560" s="188">
        <v>101039</v>
      </c>
      <c r="I3560" s="188">
        <v>142199</v>
      </c>
      <c r="J3560" s="188">
        <v>266645</v>
      </c>
      <c r="N3560" s="43"/>
    </row>
    <row r="3561" spans="1:14">
      <c r="A3561" s="43" t="s">
        <v>161</v>
      </c>
      <c r="B3561" s="188">
        <v>67807</v>
      </c>
      <c r="C3561" s="188">
        <v>1799.21</v>
      </c>
      <c r="D3561" s="188">
        <v>6451.21</v>
      </c>
      <c r="E3561" s="188">
        <v>18166.8</v>
      </c>
      <c r="F3561" s="188">
        <v>40536.699999999997</v>
      </c>
      <c r="G3561" s="188">
        <v>81464</v>
      </c>
      <c r="H3561" s="188">
        <v>142914</v>
      </c>
      <c r="I3561" s="188">
        <v>214157</v>
      </c>
      <c r="J3561" s="188">
        <v>460422</v>
      </c>
      <c r="N3561" s="43"/>
    </row>
    <row r="3562" spans="1:14">
      <c r="A3562" s="43" t="s">
        <v>162</v>
      </c>
      <c r="N3562" s="43"/>
    </row>
    <row r="3563" spans="1:14">
      <c r="A3563" s="43" t="s">
        <v>14</v>
      </c>
      <c r="B3563" s="188">
        <v>82691</v>
      </c>
      <c r="C3563" s="188">
        <v>8206.7099999999991</v>
      </c>
      <c r="D3563" s="188">
        <v>15397.61</v>
      </c>
      <c r="E3563" s="188">
        <v>29754.1</v>
      </c>
      <c r="F3563" s="188">
        <v>55022</v>
      </c>
      <c r="G3563" s="188">
        <v>97913</v>
      </c>
      <c r="H3563" s="188">
        <v>167430</v>
      </c>
      <c r="I3563" s="188">
        <v>234272</v>
      </c>
      <c r="J3563" s="188">
        <v>505859</v>
      </c>
      <c r="N3563" s="43"/>
    </row>
    <row r="3564" spans="1:14">
      <c r="A3564" s="43" t="s">
        <v>163</v>
      </c>
      <c r="B3564" s="188">
        <v>68071</v>
      </c>
      <c r="C3564" s="188">
        <v>6428.7</v>
      </c>
      <c r="D3564" s="188">
        <v>12121.43</v>
      </c>
      <c r="E3564" s="188">
        <v>22388</v>
      </c>
      <c r="F3564" s="188">
        <v>40198.199999999997</v>
      </c>
      <c r="G3564" s="188">
        <v>72127</v>
      </c>
      <c r="H3564" s="188">
        <v>129664</v>
      </c>
      <c r="I3564" s="188">
        <v>193577</v>
      </c>
      <c r="J3564" s="188">
        <v>475888</v>
      </c>
      <c r="N3564" s="43"/>
    </row>
    <row r="3565" spans="1:14">
      <c r="A3565" s="43" t="s">
        <v>16</v>
      </c>
      <c r="B3565" s="188">
        <v>63935</v>
      </c>
      <c r="C3565" s="188">
        <v>4167.58</v>
      </c>
      <c r="D3565" s="188">
        <v>7503.38</v>
      </c>
      <c r="E3565" s="188">
        <v>17644.3</v>
      </c>
      <c r="F3565" s="188">
        <v>35575</v>
      </c>
      <c r="G3565" s="188">
        <v>70498</v>
      </c>
      <c r="H3565" s="188">
        <v>131074</v>
      </c>
      <c r="I3565" s="188">
        <v>194134</v>
      </c>
      <c r="J3565" s="188">
        <v>478249</v>
      </c>
      <c r="N3565" s="43"/>
    </row>
    <row r="3566" spans="1:14">
      <c r="A3566" s="43" t="s">
        <v>164</v>
      </c>
      <c r="B3566" s="188">
        <v>55803</v>
      </c>
      <c r="C3566" s="188">
        <v>1145.4000000000001</v>
      </c>
      <c r="D3566" s="188">
        <v>5247.46</v>
      </c>
      <c r="E3566" s="188">
        <v>12186.5</v>
      </c>
      <c r="F3566" s="188">
        <v>27711.1</v>
      </c>
      <c r="G3566" s="188">
        <v>61419</v>
      </c>
      <c r="H3566" s="188">
        <v>120621</v>
      </c>
      <c r="I3566" s="188">
        <v>188436</v>
      </c>
      <c r="J3566" s="188">
        <v>457123</v>
      </c>
      <c r="N3566" s="43"/>
    </row>
    <row r="3567" spans="1:14">
      <c r="A3567" s="43" t="s">
        <v>165</v>
      </c>
      <c r="N3567" s="43"/>
    </row>
    <row r="3568" spans="1:14">
      <c r="A3568" s="43" t="s">
        <v>166</v>
      </c>
      <c r="B3568" s="188">
        <v>6470</v>
      </c>
      <c r="C3568" s="188">
        <v>-4233.32</v>
      </c>
      <c r="D3568" s="188">
        <v>-4197.28</v>
      </c>
      <c r="E3568" s="188">
        <v>-3082.7</v>
      </c>
      <c r="F3568" s="188">
        <v>3121</v>
      </c>
      <c r="G3568" s="188">
        <v>8709</v>
      </c>
      <c r="H3568" s="188">
        <v>22825</v>
      </c>
      <c r="I3568" s="188">
        <v>34013</v>
      </c>
      <c r="J3568" s="188">
        <v>63636</v>
      </c>
      <c r="N3568" s="43"/>
    </row>
    <row r="3569" spans="1:14">
      <c r="A3569" s="43" t="s">
        <v>125</v>
      </c>
      <c r="B3569" s="188">
        <v>16758</v>
      </c>
      <c r="C3569" s="188">
        <v>-3655.13</v>
      </c>
      <c r="D3569" s="188">
        <v>-1642.33</v>
      </c>
      <c r="E3569" s="188">
        <v>5097.3999999999996</v>
      </c>
      <c r="F3569" s="188">
        <v>10758.9</v>
      </c>
      <c r="G3569" s="188">
        <v>21367</v>
      </c>
      <c r="H3569" s="188">
        <v>38050</v>
      </c>
      <c r="I3569" s="188">
        <v>53873</v>
      </c>
      <c r="J3569" s="188">
        <v>93670</v>
      </c>
      <c r="N3569" s="43"/>
    </row>
    <row r="3570" spans="1:14">
      <c r="A3570" s="43" t="s">
        <v>126</v>
      </c>
      <c r="B3570" s="188">
        <v>25149</v>
      </c>
      <c r="C3570" s="188">
        <v>-686.4</v>
      </c>
      <c r="D3570" s="188">
        <v>3199.44</v>
      </c>
      <c r="E3570" s="188">
        <v>8197.5</v>
      </c>
      <c r="F3570" s="188">
        <v>16552.2</v>
      </c>
      <c r="G3570" s="188">
        <v>27551</v>
      </c>
      <c r="H3570" s="188">
        <v>52892</v>
      </c>
      <c r="I3570" s="188">
        <v>75845</v>
      </c>
      <c r="J3570" s="188">
        <v>138929</v>
      </c>
      <c r="N3570" s="43"/>
    </row>
    <row r="3571" spans="1:14">
      <c r="A3571" s="43" t="s">
        <v>127</v>
      </c>
      <c r="B3571" s="188">
        <v>37011</v>
      </c>
      <c r="C3571" s="188">
        <v>2405.13</v>
      </c>
      <c r="D3571" s="188">
        <v>5791.93</v>
      </c>
      <c r="E3571" s="188">
        <v>11429.8</v>
      </c>
      <c r="F3571" s="188">
        <v>21714.3</v>
      </c>
      <c r="G3571" s="188">
        <v>40659</v>
      </c>
      <c r="H3571" s="188">
        <v>70319</v>
      </c>
      <c r="I3571" s="188">
        <v>105166</v>
      </c>
      <c r="J3571" s="188">
        <v>261933</v>
      </c>
      <c r="N3571" s="43"/>
    </row>
    <row r="3572" spans="1:14">
      <c r="A3572" s="43" t="s">
        <v>128</v>
      </c>
      <c r="B3572" s="188">
        <v>40959</v>
      </c>
      <c r="C3572" s="188">
        <v>3997.72</v>
      </c>
      <c r="D3572" s="188">
        <v>7774.27</v>
      </c>
      <c r="E3572" s="188">
        <v>15092.7</v>
      </c>
      <c r="F3572" s="188">
        <v>27668.400000000001</v>
      </c>
      <c r="G3572" s="188">
        <v>47013</v>
      </c>
      <c r="H3572" s="188">
        <v>80086</v>
      </c>
      <c r="I3572" s="188">
        <v>114388</v>
      </c>
      <c r="J3572" s="188">
        <v>253439</v>
      </c>
      <c r="N3572" s="43"/>
    </row>
    <row r="3573" spans="1:14">
      <c r="A3573" s="43" t="s">
        <v>129</v>
      </c>
      <c r="B3573" s="188">
        <v>51851</v>
      </c>
      <c r="C3573" s="188">
        <v>6768.39</v>
      </c>
      <c r="D3573" s="188">
        <v>10701.66</v>
      </c>
      <c r="E3573" s="188">
        <v>19393.8</v>
      </c>
      <c r="F3573" s="188">
        <v>34025.199999999997</v>
      </c>
      <c r="G3573" s="188">
        <v>60167</v>
      </c>
      <c r="H3573" s="188">
        <v>105123</v>
      </c>
      <c r="I3573" s="188">
        <v>148585</v>
      </c>
      <c r="J3573" s="188">
        <v>291204</v>
      </c>
      <c r="N3573" s="43"/>
    </row>
    <row r="3574" spans="1:14">
      <c r="A3574" s="43" t="s">
        <v>130</v>
      </c>
      <c r="B3574" s="188">
        <v>61463</v>
      </c>
      <c r="C3574" s="188">
        <v>9842.6299999999992</v>
      </c>
      <c r="D3574" s="188">
        <v>14339.71</v>
      </c>
      <c r="E3574" s="188">
        <v>23567</v>
      </c>
      <c r="F3574" s="188">
        <v>40787.5</v>
      </c>
      <c r="G3574" s="188">
        <v>72991</v>
      </c>
      <c r="H3574" s="188">
        <v>120463</v>
      </c>
      <c r="I3574" s="188">
        <v>169299</v>
      </c>
      <c r="J3574" s="188">
        <v>343584</v>
      </c>
      <c r="N3574" s="43"/>
    </row>
    <row r="3575" spans="1:14">
      <c r="A3575" s="43" t="s">
        <v>131</v>
      </c>
      <c r="B3575" s="188">
        <v>96901</v>
      </c>
      <c r="C3575" s="188">
        <v>15781.76</v>
      </c>
      <c r="D3575" s="188">
        <v>22085.84</v>
      </c>
      <c r="E3575" s="188">
        <v>36635.599999999999</v>
      </c>
      <c r="F3575" s="188">
        <v>63153.1</v>
      </c>
      <c r="G3575" s="188">
        <v>109516</v>
      </c>
      <c r="H3575" s="188">
        <v>187401</v>
      </c>
      <c r="I3575" s="188">
        <v>265816</v>
      </c>
      <c r="J3575" s="188">
        <v>597663</v>
      </c>
      <c r="N3575" s="43"/>
    </row>
    <row r="3576" spans="1:14">
      <c r="A3576" s="43" t="s">
        <v>167</v>
      </c>
      <c r="N3576" s="43"/>
    </row>
    <row r="3577" spans="1:14">
      <c r="A3577" s="43" t="s">
        <v>166</v>
      </c>
      <c r="B3577" s="188">
        <v>22670</v>
      </c>
      <c r="C3577" s="188">
        <v>-4207.84</v>
      </c>
      <c r="D3577" s="188">
        <v>-4142.8</v>
      </c>
      <c r="E3577" s="188">
        <v>774.8</v>
      </c>
      <c r="F3577" s="188">
        <v>9420.1</v>
      </c>
      <c r="G3577" s="188">
        <v>25416</v>
      </c>
      <c r="H3577" s="188">
        <v>53873</v>
      </c>
      <c r="I3577" s="188">
        <v>76461</v>
      </c>
      <c r="J3577" s="188">
        <v>213544</v>
      </c>
      <c r="N3577" s="43"/>
    </row>
    <row r="3578" spans="1:14">
      <c r="A3578" s="43" t="s">
        <v>125</v>
      </c>
      <c r="B3578" s="188">
        <v>30229</v>
      </c>
      <c r="C3578" s="188">
        <v>-2826.44</v>
      </c>
      <c r="D3578" s="188">
        <v>1069.3</v>
      </c>
      <c r="E3578" s="188">
        <v>7116.9</v>
      </c>
      <c r="F3578" s="188">
        <v>17689.7</v>
      </c>
      <c r="G3578" s="188">
        <v>35272</v>
      </c>
      <c r="H3578" s="188">
        <v>65691</v>
      </c>
      <c r="I3578" s="188">
        <v>100642</v>
      </c>
      <c r="J3578" s="188">
        <v>214585</v>
      </c>
      <c r="N3578" s="43"/>
    </row>
    <row r="3579" spans="1:14">
      <c r="A3579" s="43" t="s">
        <v>126</v>
      </c>
      <c r="B3579" s="188">
        <v>37327</v>
      </c>
      <c r="C3579" s="188">
        <v>2206.69</v>
      </c>
      <c r="D3579" s="188">
        <v>5221.29</v>
      </c>
      <c r="E3579" s="188">
        <v>10483.799999999999</v>
      </c>
      <c r="F3579" s="188">
        <v>22681</v>
      </c>
      <c r="G3579" s="188">
        <v>42247</v>
      </c>
      <c r="H3579" s="188">
        <v>78109</v>
      </c>
      <c r="I3579" s="188">
        <v>117937</v>
      </c>
      <c r="J3579" s="188">
        <v>222159</v>
      </c>
      <c r="N3579" s="43"/>
    </row>
    <row r="3580" spans="1:14">
      <c r="A3580" s="43" t="s">
        <v>127</v>
      </c>
      <c r="B3580" s="188">
        <v>38027</v>
      </c>
      <c r="C3580" s="188">
        <v>2075.4699999999998</v>
      </c>
      <c r="D3580" s="188">
        <v>5991.55</v>
      </c>
      <c r="E3580" s="188">
        <v>12054.1</v>
      </c>
      <c r="F3580" s="188">
        <v>24336.3</v>
      </c>
      <c r="G3580" s="188">
        <v>44195</v>
      </c>
      <c r="H3580" s="188">
        <v>79544</v>
      </c>
      <c r="I3580" s="188">
        <v>112723</v>
      </c>
      <c r="J3580" s="188">
        <v>249575</v>
      </c>
      <c r="N3580" s="43"/>
    </row>
    <row r="3581" spans="1:14">
      <c r="A3581" s="43" t="s">
        <v>128</v>
      </c>
      <c r="B3581" s="188">
        <v>44176</v>
      </c>
      <c r="C3581" s="188">
        <v>3952.17</v>
      </c>
      <c r="D3581" s="188">
        <v>7824.57</v>
      </c>
      <c r="E3581" s="188">
        <v>15274.5</v>
      </c>
      <c r="F3581" s="188">
        <v>27728.1</v>
      </c>
      <c r="G3581" s="188">
        <v>50268</v>
      </c>
      <c r="H3581" s="188">
        <v>89323</v>
      </c>
      <c r="I3581" s="188">
        <v>126468</v>
      </c>
      <c r="J3581" s="188">
        <v>298395</v>
      </c>
      <c r="N3581" s="43"/>
    </row>
    <row r="3582" spans="1:14">
      <c r="A3582" s="43" t="s">
        <v>129</v>
      </c>
      <c r="B3582" s="188">
        <v>49783</v>
      </c>
      <c r="C3582" s="188">
        <v>4775.2299999999996</v>
      </c>
      <c r="D3582" s="188">
        <v>9504.82</v>
      </c>
      <c r="E3582" s="188">
        <v>18017.8</v>
      </c>
      <c r="F3582" s="188">
        <v>32223.5</v>
      </c>
      <c r="G3582" s="188">
        <v>58814</v>
      </c>
      <c r="H3582" s="188">
        <v>104772</v>
      </c>
      <c r="I3582" s="188">
        <v>144296</v>
      </c>
      <c r="J3582" s="188">
        <v>271862</v>
      </c>
      <c r="N3582" s="43"/>
    </row>
    <row r="3583" spans="1:14">
      <c r="A3583" s="43" t="s">
        <v>130</v>
      </c>
      <c r="B3583" s="188">
        <v>57781</v>
      </c>
      <c r="C3583" s="188">
        <v>8281.59</v>
      </c>
      <c r="D3583" s="188">
        <v>12587.57</v>
      </c>
      <c r="E3583" s="188">
        <v>21891.3</v>
      </c>
      <c r="F3583" s="188">
        <v>38318.300000000003</v>
      </c>
      <c r="G3583" s="188">
        <v>68319</v>
      </c>
      <c r="H3583" s="188">
        <v>115847</v>
      </c>
      <c r="I3583" s="188">
        <v>172305</v>
      </c>
      <c r="J3583" s="188">
        <v>322557</v>
      </c>
      <c r="N3583" s="43"/>
    </row>
    <row r="3584" spans="1:14">
      <c r="A3584" s="43" t="s">
        <v>131</v>
      </c>
      <c r="B3584" s="188">
        <v>94384</v>
      </c>
      <c r="C3584" s="188">
        <v>14843.83</v>
      </c>
      <c r="D3584" s="188">
        <v>20828.91</v>
      </c>
      <c r="E3584" s="188">
        <v>34943.1</v>
      </c>
      <c r="F3584" s="188">
        <v>61066.6</v>
      </c>
      <c r="G3584" s="188">
        <v>106889</v>
      </c>
      <c r="H3584" s="188">
        <v>183099</v>
      </c>
      <c r="I3584" s="188">
        <v>260225</v>
      </c>
      <c r="J3584" s="188">
        <v>585646</v>
      </c>
      <c r="N3584" s="43"/>
    </row>
    <row r="3585" spans="1:14">
      <c r="A3585" s="43" t="s">
        <v>168</v>
      </c>
      <c r="N3585" s="43"/>
    </row>
    <row r="3586" spans="1:14">
      <c r="A3586" s="43" t="s">
        <v>169</v>
      </c>
      <c r="B3586" s="188">
        <v>9745</v>
      </c>
      <c r="C3586" s="188">
        <v>-3534.11</v>
      </c>
      <c r="D3586" s="188">
        <v>-1340.37</v>
      </c>
      <c r="E3586" s="188">
        <v>5448.3</v>
      </c>
      <c r="F3586" s="188">
        <v>10784.5</v>
      </c>
      <c r="G3586" s="188">
        <v>15322</v>
      </c>
      <c r="H3586" s="188">
        <v>17755</v>
      </c>
      <c r="I3586" s="188">
        <v>18586</v>
      </c>
      <c r="J3586" s="188">
        <v>19785</v>
      </c>
      <c r="N3586" s="43"/>
    </row>
    <row r="3587" spans="1:14">
      <c r="A3587" s="43" t="s">
        <v>17</v>
      </c>
      <c r="B3587" s="188">
        <v>27273</v>
      </c>
      <c r="C3587" s="188">
        <v>19780.14</v>
      </c>
      <c r="D3587" s="188">
        <v>20718.38</v>
      </c>
      <c r="E3587" s="188">
        <v>23182</v>
      </c>
      <c r="F3587" s="188">
        <v>27158.2</v>
      </c>
      <c r="G3587" s="188">
        <v>31334</v>
      </c>
      <c r="H3587" s="188">
        <v>34353</v>
      </c>
      <c r="I3587" s="188">
        <v>35551</v>
      </c>
      <c r="J3587" s="188">
        <v>37091</v>
      </c>
      <c r="N3587" s="43"/>
    </row>
    <row r="3588" spans="1:14">
      <c r="A3588" s="43" t="s">
        <v>18</v>
      </c>
      <c r="B3588" s="188">
        <v>45945</v>
      </c>
      <c r="C3588" s="188">
        <v>35104.839999999997</v>
      </c>
      <c r="D3588" s="188">
        <v>37179.47</v>
      </c>
      <c r="E3588" s="188">
        <v>40293.599999999999</v>
      </c>
      <c r="F3588" s="188">
        <v>45593.2</v>
      </c>
      <c r="G3588" s="188">
        <v>51463</v>
      </c>
      <c r="H3588" s="188">
        <v>56545</v>
      </c>
      <c r="I3588" s="188">
        <v>58783</v>
      </c>
      <c r="J3588" s="188">
        <v>61892</v>
      </c>
      <c r="N3588" s="43"/>
    </row>
    <row r="3589" spans="1:14">
      <c r="A3589" s="43" t="s">
        <v>19</v>
      </c>
      <c r="B3589" s="188">
        <v>75780</v>
      </c>
      <c r="C3589" s="188">
        <v>56171.48</v>
      </c>
      <c r="D3589" s="188">
        <v>59610.65</v>
      </c>
      <c r="E3589" s="188">
        <v>65485.3</v>
      </c>
      <c r="F3589" s="188">
        <v>74337.8</v>
      </c>
      <c r="G3589" s="188">
        <v>85792</v>
      </c>
      <c r="H3589" s="188">
        <v>95899</v>
      </c>
      <c r="I3589" s="188">
        <v>100949</v>
      </c>
      <c r="J3589" s="188">
        <v>109020</v>
      </c>
      <c r="N3589" s="43"/>
    </row>
    <row r="3590" spans="1:14">
      <c r="A3590" s="43" t="s">
        <v>170</v>
      </c>
      <c r="B3590" s="188">
        <v>208847</v>
      </c>
      <c r="C3590" s="188">
        <v>96852.6</v>
      </c>
      <c r="D3590" s="188">
        <v>104117.22</v>
      </c>
      <c r="E3590" s="188">
        <v>119020</v>
      </c>
      <c r="F3590" s="188">
        <v>149582.9</v>
      </c>
      <c r="G3590" s="188">
        <v>215762</v>
      </c>
      <c r="H3590" s="188">
        <v>339235</v>
      </c>
      <c r="I3590" s="188">
        <v>493101</v>
      </c>
      <c r="J3590" s="188">
        <v>1077439</v>
      </c>
      <c r="N3590" s="43"/>
    </row>
    <row r="3591" spans="1:14">
      <c r="A3591" s="43" t="s">
        <v>171</v>
      </c>
      <c r="N3591" s="43"/>
    </row>
    <row r="3592" spans="1:14">
      <c r="A3592" s="43" t="s">
        <v>169</v>
      </c>
      <c r="B3592" s="188">
        <v>17399</v>
      </c>
      <c r="C3592" s="188">
        <v>-3371.11</v>
      </c>
      <c r="D3592" s="188">
        <v>-755.27</v>
      </c>
      <c r="E3592" s="188">
        <v>6073.6</v>
      </c>
      <c r="F3592" s="188">
        <v>13030.9</v>
      </c>
      <c r="G3592" s="188">
        <v>23147</v>
      </c>
      <c r="H3592" s="188">
        <v>37446</v>
      </c>
      <c r="I3592" s="188">
        <v>50794</v>
      </c>
      <c r="J3592" s="188">
        <v>89055</v>
      </c>
      <c r="N3592" s="43"/>
    </row>
    <row r="3593" spans="1:14">
      <c r="A3593" s="43" t="s">
        <v>17</v>
      </c>
      <c r="B3593" s="188">
        <v>36356</v>
      </c>
      <c r="C3593" s="188">
        <v>9839.91</v>
      </c>
      <c r="D3593" s="188">
        <v>13321.05</v>
      </c>
      <c r="E3593" s="188">
        <v>19228.5</v>
      </c>
      <c r="F3593" s="188">
        <v>28831.4</v>
      </c>
      <c r="G3593" s="188">
        <v>44278</v>
      </c>
      <c r="H3593" s="188">
        <v>65597</v>
      </c>
      <c r="I3593" s="188">
        <v>84345</v>
      </c>
      <c r="J3593" s="188">
        <v>150600</v>
      </c>
      <c r="N3593" s="43"/>
    </row>
    <row r="3594" spans="1:14">
      <c r="A3594" s="43" t="s">
        <v>18</v>
      </c>
      <c r="B3594" s="188">
        <v>54509</v>
      </c>
      <c r="C3594" s="188">
        <v>17317.009999999998</v>
      </c>
      <c r="D3594" s="188">
        <v>22076.93</v>
      </c>
      <c r="E3594" s="188">
        <v>30679</v>
      </c>
      <c r="F3594" s="188">
        <v>44761.5</v>
      </c>
      <c r="G3594" s="188">
        <v>67525</v>
      </c>
      <c r="H3594" s="188">
        <v>96780</v>
      </c>
      <c r="I3594" s="188">
        <v>119429</v>
      </c>
      <c r="J3594" s="188">
        <v>191260</v>
      </c>
      <c r="N3594" s="43"/>
    </row>
    <row r="3595" spans="1:14">
      <c r="A3595" s="43" t="s">
        <v>19</v>
      </c>
      <c r="B3595" s="188">
        <v>82356</v>
      </c>
      <c r="C3595" s="188">
        <v>27155.81</v>
      </c>
      <c r="D3595" s="188">
        <v>33101.21</v>
      </c>
      <c r="E3595" s="188">
        <v>45938</v>
      </c>
      <c r="F3595" s="188">
        <v>66876.399999999994</v>
      </c>
      <c r="G3595" s="188">
        <v>98700</v>
      </c>
      <c r="H3595" s="188">
        <v>142530</v>
      </c>
      <c r="I3595" s="188">
        <v>182715</v>
      </c>
      <c r="J3595" s="188">
        <v>314479</v>
      </c>
      <c r="N3595" s="43"/>
    </row>
    <row r="3596" spans="1:14">
      <c r="A3596" s="43" t="s">
        <v>170</v>
      </c>
      <c r="B3596" s="188">
        <v>176969</v>
      </c>
      <c r="C3596" s="188">
        <v>42864.58</v>
      </c>
      <c r="D3596" s="188">
        <v>53974.9</v>
      </c>
      <c r="E3596" s="188">
        <v>78741</v>
      </c>
      <c r="F3596" s="188">
        <v>121800.4</v>
      </c>
      <c r="G3596" s="188">
        <v>196347</v>
      </c>
      <c r="H3596" s="188">
        <v>317178</v>
      </c>
      <c r="I3596" s="188">
        <v>468724</v>
      </c>
      <c r="J3596" s="188">
        <v>1076135</v>
      </c>
      <c r="N3596" s="43"/>
    </row>
    <row r="3597" spans="1:14">
      <c r="A3597" s="55" t="s">
        <v>527</v>
      </c>
      <c r="B3597" s="56"/>
      <c r="C3597" s="56"/>
      <c r="D3597" s="56"/>
      <c r="E3597" s="56"/>
      <c r="F3597" s="56"/>
      <c r="G3597" s="56"/>
      <c r="H3597" s="56"/>
      <c r="I3597" s="56"/>
      <c r="J3597" s="56"/>
      <c r="K3597" s="56"/>
      <c r="N3597" s="43"/>
    </row>
    <row r="3598" spans="1:14">
      <c r="A3598" s="43" t="s">
        <v>172</v>
      </c>
      <c r="B3598" s="188">
        <v>86387</v>
      </c>
      <c r="C3598" s="188">
        <v>12651.42</v>
      </c>
      <c r="D3598" s="188">
        <v>18269.46</v>
      </c>
      <c r="E3598" s="188">
        <v>30914.2</v>
      </c>
      <c r="F3598" s="188">
        <v>55176.1</v>
      </c>
      <c r="G3598" s="188">
        <v>98016</v>
      </c>
      <c r="H3598" s="188">
        <v>169919</v>
      </c>
      <c r="I3598" s="188">
        <v>243279</v>
      </c>
      <c r="J3598" s="188">
        <v>544979</v>
      </c>
      <c r="N3598" s="43"/>
    </row>
    <row r="3599" spans="1:14">
      <c r="A3599" s="43" t="s">
        <v>22</v>
      </c>
      <c r="B3599" s="188">
        <v>32303</v>
      </c>
      <c r="C3599" s="188">
        <v>-3094.54</v>
      </c>
      <c r="D3599" s="188">
        <v>1373.75</v>
      </c>
      <c r="E3599" s="188">
        <v>8490.9</v>
      </c>
      <c r="F3599" s="188">
        <v>19316.5</v>
      </c>
      <c r="G3599" s="188">
        <v>38834</v>
      </c>
      <c r="H3599" s="188">
        <v>71851</v>
      </c>
      <c r="I3599" s="188">
        <v>104797</v>
      </c>
      <c r="J3599" s="188">
        <v>214481</v>
      </c>
      <c r="N3599" s="43"/>
    </row>
    <row r="3600" spans="1:14">
      <c r="A3600" s="43" t="s">
        <v>173</v>
      </c>
      <c r="N3600" s="43"/>
    </row>
    <row r="3601" spans="1:14">
      <c r="A3601" s="43" t="s">
        <v>174</v>
      </c>
      <c r="B3601" s="188">
        <v>8914</v>
      </c>
      <c r="C3601" s="188">
        <v>-4165.22</v>
      </c>
      <c r="D3601" s="188">
        <v>-3120.9</v>
      </c>
      <c r="E3601" s="188">
        <v>1069.3</v>
      </c>
      <c r="F3601" s="188">
        <v>5929.9</v>
      </c>
      <c r="G3601" s="188">
        <v>10347</v>
      </c>
      <c r="H3601" s="188">
        <v>20224</v>
      </c>
      <c r="I3601" s="188">
        <v>29915</v>
      </c>
      <c r="J3601" s="188">
        <v>79440</v>
      </c>
      <c r="N3601" s="43"/>
    </row>
    <row r="3602" spans="1:14">
      <c r="A3602" s="43" t="s">
        <v>175</v>
      </c>
      <c r="B3602" s="188">
        <v>21404</v>
      </c>
      <c r="C3602" s="188">
        <v>6841.8</v>
      </c>
      <c r="D3602" s="188">
        <v>9371.19</v>
      </c>
      <c r="E3602" s="188">
        <v>13196.2</v>
      </c>
      <c r="F3602" s="188">
        <v>17862.2</v>
      </c>
      <c r="G3602" s="188">
        <v>24217</v>
      </c>
      <c r="H3602" s="188">
        <v>34911</v>
      </c>
      <c r="I3602" s="188">
        <v>46011</v>
      </c>
      <c r="J3602" s="188">
        <v>92641</v>
      </c>
      <c r="N3602" s="43"/>
    </row>
    <row r="3603" spans="1:14">
      <c r="A3603" s="43" t="s">
        <v>176</v>
      </c>
      <c r="B3603" s="188">
        <v>41908</v>
      </c>
      <c r="C3603" s="188">
        <v>12617.81</v>
      </c>
      <c r="D3603" s="188">
        <v>18410.97</v>
      </c>
      <c r="E3603" s="188">
        <v>25772.7</v>
      </c>
      <c r="F3603" s="188">
        <v>34534</v>
      </c>
      <c r="G3603" s="188">
        <v>46359</v>
      </c>
      <c r="H3603" s="188">
        <v>64673</v>
      </c>
      <c r="I3603" s="188">
        <v>85360</v>
      </c>
      <c r="J3603" s="188">
        <v>184253</v>
      </c>
      <c r="N3603" s="43"/>
    </row>
    <row r="3604" spans="1:14">
      <c r="A3604" s="43" t="s">
        <v>177</v>
      </c>
      <c r="B3604" s="188">
        <v>115492</v>
      </c>
      <c r="C3604" s="188">
        <v>19980.78</v>
      </c>
      <c r="D3604" s="188">
        <v>33847.56</v>
      </c>
      <c r="E3604" s="188">
        <v>53397.599999999999</v>
      </c>
      <c r="F3604" s="188">
        <v>80294.399999999994</v>
      </c>
      <c r="G3604" s="188">
        <v>128053</v>
      </c>
      <c r="H3604" s="188">
        <v>209643</v>
      </c>
      <c r="I3604" s="188">
        <v>291398</v>
      </c>
      <c r="J3604" s="188">
        <v>681481</v>
      </c>
      <c r="N3604" s="43"/>
    </row>
    <row r="3605" spans="1:14">
      <c r="A3605" s="43" t="s">
        <v>580</v>
      </c>
      <c r="N3605" s="43"/>
    </row>
    <row r="3606" spans="1:14">
      <c r="A3606" s="43" t="s">
        <v>178</v>
      </c>
      <c r="B3606" s="188">
        <v>29606</v>
      </c>
      <c r="C3606" s="188">
        <v>-2557.2199999999998</v>
      </c>
      <c r="D3606" s="188">
        <v>2842.85</v>
      </c>
      <c r="E3606" s="188">
        <v>9546.9</v>
      </c>
      <c r="F3606" s="188">
        <v>19672.900000000001</v>
      </c>
      <c r="G3606" s="188">
        <v>35000</v>
      </c>
      <c r="H3606" s="188">
        <v>62083</v>
      </c>
      <c r="I3606" s="188">
        <v>89191</v>
      </c>
      <c r="J3606" s="188">
        <v>191268</v>
      </c>
      <c r="N3606" s="43"/>
    </row>
    <row r="3607" spans="1:14">
      <c r="A3607" s="43" t="s">
        <v>179</v>
      </c>
      <c r="B3607" s="188">
        <v>31589</v>
      </c>
      <c r="C3607" s="188">
        <v>2364.04</v>
      </c>
      <c r="D3607" s="188">
        <v>6146.61</v>
      </c>
      <c r="E3607" s="188">
        <v>13450.5</v>
      </c>
      <c r="F3607" s="188">
        <v>23564.400000000001</v>
      </c>
      <c r="G3607" s="188">
        <v>40249</v>
      </c>
      <c r="H3607" s="188">
        <v>63818</v>
      </c>
      <c r="I3607" s="188">
        <v>83755</v>
      </c>
      <c r="J3607" s="188">
        <v>163108</v>
      </c>
      <c r="N3607" s="43"/>
    </row>
    <row r="3608" spans="1:14">
      <c r="A3608" s="43" t="s">
        <v>180</v>
      </c>
      <c r="B3608" s="188">
        <v>40654</v>
      </c>
      <c r="C3608" s="188">
        <v>6679.19</v>
      </c>
      <c r="D3608" s="188">
        <v>10748.58</v>
      </c>
      <c r="E3608" s="188">
        <v>18023.5</v>
      </c>
      <c r="F3608" s="188">
        <v>28979</v>
      </c>
      <c r="G3608" s="188">
        <v>46798</v>
      </c>
      <c r="H3608" s="188">
        <v>75582</v>
      </c>
      <c r="I3608" s="188">
        <v>105719</v>
      </c>
      <c r="J3608" s="188">
        <v>231525</v>
      </c>
      <c r="N3608" s="43"/>
    </row>
    <row r="3609" spans="1:14">
      <c r="A3609" s="43" t="s">
        <v>181</v>
      </c>
      <c r="B3609" s="188">
        <v>102340</v>
      </c>
      <c r="C3609" s="188">
        <v>20516.189999999999</v>
      </c>
      <c r="D3609" s="188">
        <v>27201.81</v>
      </c>
      <c r="E3609" s="188">
        <v>41837.4</v>
      </c>
      <c r="F3609" s="188">
        <v>68170</v>
      </c>
      <c r="G3609" s="188">
        <v>114586</v>
      </c>
      <c r="H3609" s="188">
        <v>193209</v>
      </c>
      <c r="I3609" s="188">
        <v>271639</v>
      </c>
      <c r="J3609" s="188">
        <v>605031</v>
      </c>
      <c r="N3609" s="43"/>
    </row>
    <row r="3610" spans="1:14">
      <c r="A3610" s="43" t="s">
        <v>529</v>
      </c>
      <c r="N3610" s="43"/>
    </row>
    <row r="3611" spans="1:14">
      <c r="A3611" s="43" t="s">
        <v>178</v>
      </c>
      <c r="B3611" s="188">
        <v>15567</v>
      </c>
      <c r="C3611" s="188">
        <v>-4202.97</v>
      </c>
      <c r="D3611" s="188">
        <v>-4131.1400000000003</v>
      </c>
      <c r="E3611" s="188">
        <v>4871.8</v>
      </c>
      <c r="F3611" s="188">
        <v>10134.200000000001</v>
      </c>
      <c r="G3611" s="188">
        <v>21622</v>
      </c>
      <c r="H3611" s="188">
        <v>39212</v>
      </c>
      <c r="I3611" s="188">
        <v>53875</v>
      </c>
      <c r="J3611" s="188">
        <v>86972</v>
      </c>
      <c r="N3611" s="43"/>
    </row>
    <row r="3612" spans="1:14">
      <c r="A3612" s="43" t="s">
        <v>179</v>
      </c>
      <c r="B3612" s="188">
        <v>26640</v>
      </c>
      <c r="C3612" s="188">
        <v>1475.33</v>
      </c>
      <c r="D3612" s="188">
        <v>5932.98</v>
      </c>
      <c r="E3612" s="188">
        <v>12204.3</v>
      </c>
      <c r="F3612" s="188">
        <v>21529.9</v>
      </c>
      <c r="G3612" s="188">
        <v>34637</v>
      </c>
      <c r="H3612" s="188">
        <v>55048</v>
      </c>
      <c r="I3612" s="188">
        <v>70341</v>
      </c>
      <c r="J3612" s="188">
        <v>108010</v>
      </c>
      <c r="N3612" s="43"/>
    </row>
    <row r="3613" spans="1:14">
      <c r="A3613" s="43" t="s">
        <v>180</v>
      </c>
      <c r="B3613" s="188">
        <v>36953</v>
      </c>
      <c r="C3613" s="188">
        <v>4462.58</v>
      </c>
      <c r="D3613" s="188">
        <v>9660.08</v>
      </c>
      <c r="E3613" s="188">
        <v>17869.599999999999</v>
      </c>
      <c r="F3613" s="188">
        <v>29836.7</v>
      </c>
      <c r="G3613" s="188">
        <v>48232</v>
      </c>
      <c r="H3613" s="188">
        <v>72594</v>
      </c>
      <c r="I3613" s="188">
        <v>94688</v>
      </c>
      <c r="J3613" s="188">
        <v>140769</v>
      </c>
      <c r="N3613" s="43"/>
    </row>
    <row r="3614" spans="1:14">
      <c r="A3614" s="43" t="s">
        <v>181</v>
      </c>
      <c r="B3614" s="188">
        <v>98039</v>
      </c>
      <c r="C3614" s="188">
        <v>14176.56</v>
      </c>
      <c r="D3614" s="188">
        <v>21087.56</v>
      </c>
      <c r="E3614" s="188">
        <v>36912.6</v>
      </c>
      <c r="F3614" s="188">
        <v>64904.9</v>
      </c>
      <c r="G3614" s="188">
        <v>111955</v>
      </c>
      <c r="H3614" s="188">
        <v>191227</v>
      </c>
      <c r="I3614" s="188">
        <v>268178</v>
      </c>
      <c r="J3614" s="188">
        <v>599617</v>
      </c>
      <c r="N3614" s="43"/>
    </row>
    <row r="3615" spans="1:14">
      <c r="A3615" s="43" t="s">
        <v>530</v>
      </c>
      <c r="N3615" s="43"/>
    </row>
    <row r="3616" spans="1:14">
      <c r="A3616" s="43" t="s">
        <v>178</v>
      </c>
      <c r="B3616" s="188">
        <v>12592</v>
      </c>
      <c r="C3616" s="188">
        <v>-4209.6499999999996</v>
      </c>
      <c r="D3616" s="188">
        <v>-4154.8599999999997</v>
      </c>
      <c r="E3616" s="188">
        <v>3932</v>
      </c>
      <c r="F3616" s="188">
        <v>8647.5</v>
      </c>
      <c r="G3616" s="188">
        <v>18129</v>
      </c>
      <c r="H3616" s="188">
        <v>31420</v>
      </c>
      <c r="I3616" s="188">
        <v>42341</v>
      </c>
      <c r="J3616" s="188">
        <v>67926</v>
      </c>
      <c r="N3616" s="43"/>
    </row>
    <row r="3617" spans="1:14">
      <c r="A3617" s="43" t="s">
        <v>179</v>
      </c>
      <c r="B3617" s="188">
        <v>17391</v>
      </c>
      <c r="C3617" s="188">
        <v>-2764.23</v>
      </c>
      <c r="D3617" s="188">
        <v>2182.62</v>
      </c>
      <c r="E3617" s="188">
        <v>7482.5</v>
      </c>
      <c r="F3617" s="188">
        <v>14445.9</v>
      </c>
      <c r="G3617" s="188">
        <v>23495</v>
      </c>
      <c r="H3617" s="188">
        <v>35913</v>
      </c>
      <c r="I3617" s="188">
        <v>45372</v>
      </c>
      <c r="J3617" s="188">
        <v>81557</v>
      </c>
      <c r="N3617" s="43"/>
    </row>
    <row r="3618" spans="1:14">
      <c r="A3618" s="43" t="s">
        <v>180</v>
      </c>
      <c r="B3618" s="188">
        <v>22621</v>
      </c>
      <c r="C3618" s="188">
        <v>-742.52</v>
      </c>
      <c r="D3618" s="188">
        <v>4777.42</v>
      </c>
      <c r="E3618" s="188">
        <v>11333.3</v>
      </c>
      <c r="F3618" s="188">
        <v>18860.2</v>
      </c>
      <c r="G3618" s="188">
        <v>28715</v>
      </c>
      <c r="H3618" s="188">
        <v>44263</v>
      </c>
      <c r="I3618" s="188">
        <v>59054</v>
      </c>
      <c r="J3618" s="188">
        <v>99397</v>
      </c>
      <c r="N3618" s="43"/>
    </row>
    <row r="3619" spans="1:14">
      <c r="A3619" s="43" t="s">
        <v>181</v>
      </c>
      <c r="B3619" s="188">
        <v>87627</v>
      </c>
      <c r="C3619" s="188">
        <v>13755.49</v>
      </c>
      <c r="D3619" s="188">
        <v>19639.68</v>
      </c>
      <c r="E3619" s="188">
        <v>32927.1</v>
      </c>
      <c r="F3619" s="188">
        <v>56793.3</v>
      </c>
      <c r="G3619" s="188">
        <v>99088</v>
      </c>
      <c r="H3619" s="188">
        <v>170540</v>
      </c>
      <c r="I3619" s="188">
        <v>243490</v>
      </c>
      <c r="J3619" s="188">
        <v>541568</v>
      </c>
      <c r="N3619" s="43"/>
    </row>
    <row r="3620" spans="1:14">
      <c r="A3620" s="43" t="s">
        <v>621</v>
      </c>
      <c r="B3620" s="188" t="s">
        <v>143</v>
      </c>
      <c r="C3620" s="188" t="s">
        <v>144</v>
      </c>
      <c r="D3620" s="188" t="s">
        <v>144</v>
      </c>
      <c r="E3620" s="188" t="s">
        <v>144</v>
      </c>
      <c r="F3620" s="188" t="s">
        <v>144</v>
      </c>
      <c r="G3620" s="188" t="s">
        <v>144</v>
      </c>
      <c r="H3620" s="188" t="s">
        <v>144</v>
      </c>
      <c r="I3620" s="188" t="s">
        <v>685</v>
      </c>
      <c r="J3620" s="188" t="s">
        <v>685</v>
      </c>
      <c r="K3620" s="188" t="s">
        <v>225</v>
      </c>
      <c r="N3620" s="43"/>
    </row>
    <row r="3621" spans="1:14">
      <c r="A3621" s="43" t="s">
        <v>618</v>
      </c>
      <c r="B3621" s="188" t="s">
        <v>619</v>
      </c>
      <c r="K3621" s="188" t="s">
        <v>696</v>
      </c>
      <c r="N3621" s="43"/>
    </row>
    <row r="3622" spans="1:14">
      <c r="A3622" s="43" t="s">
        <v>142</v>
      </c>
      <c r="N3622" s="43"/>
    </row>
    <row r="3624" spans="1:14">
      <c r="A3624" s="43" t="s">
        <v>219</v>
      </c>
      <c r="N3624" s="43"/>
    </row>
    <row r="3625" spans="1:14">
      <c r="A3625" s="43" t="s">
        <v>621</v>
      </c>
      <c r="B3625" s="188" t="s">
        <v>143</v>
      </c>
      <c r="C3625" s="188" t="s">
        <v>144</v>
      </c>
      <c r="D3625" s="188" t="s">
        <v>144</v>
      </c>
      <c r="E3625" s="188" t="s">
        <v>144</v>
      </c>
      <c r="F3625" s="188" t="s">
        <v>144</v>
      </c>
      <c r="G3625" s="188" t="s">
        <v>144</v>
      </c>
      <c r="H3625" s="188" t="s">
        <v>144</v>
      </c>
      <c r="I3625" s="188" t="s">
        <v>685</v>
      </c>
      <c r="J3625" s="188" t="s">
        <v>685</v>
      </c>
      <c r="K3625" s="188" t="s">
        <v>225</v>
      </c>
      <c r="N3625" s="43"/>
    </row>
    <row r="3626" spans="1:14">
      <c r="A3626" s="43" t="s">
        <v>286</v>
      </c>
      <c r="D3626" s="188" t="s">
        <v>581</v>
      </c>
      <c r="E3626" s="188" t="s">
        <v>582</v>
      </c>
      <c r="F3626" s="188" t="s">
        <v>287</v>
      </c>
      <c r="G3626" s="188" t="s">
        <v>291</v>
      </c>
      <c r="H3626" s="188" t="s">
        <v>284</v>
      </c>
      <c r="N3626" s="43"/>
    </row>
    <row r="3627" spans="1:14">
      <c r="B3627" s="188" t="s">
        <v>143</v>
      </c>
      <c r="C3627" s="188" t="s">
        <v>144</v>
      </c>
      <c r="D3627" s="188" t="s">
        <v>144</v>
      </c>
      <c r="E3627" s="188" t="s">
        <v>144</v>
      </c>
      <c r="F3627" s="188" t="s">
        <v>144</v>
      </c>
      <c r="G3627" s="188" t="s">
        <v>144</v>
      </c>
      <c r="H3627" s="188" t="s">
        <v>144</v>
      </c>
      <c r="I3627" s="188" t="s">
        <v>685</v>
      </c>
      <c r="J3627" s="188" t="s">
        <v>685</v>
      </c>
    </row>
    <row r="3628" spans="1:14">
      <c r="B3628" s="188" t="s">
        <v>33</v>
      </c>
      <c r="C3628" s="188" t="s">
        <v>134</v>
      </c>
      <c r="D3628" s="188" t="s">
        <v>135</v>
      </c>
      <c r="E3628" s="188" t="s">
        <v>136</v>
      </c>
      <c r="F3628" s="188" t="s">
        <v>137</v>
      </c>
      <c r="G3628" s="188" t="s">
        <v>138</v>
      </c>
      <c r="H3628" s="188" t="s">
        <v>139</v>
      </c>
      <c r="I3628" s="188" t="s">
        <v>140</v>
      </c>
      <c r="J3628" s="188" t="s">
        <v>141</v>
      </c>
    </row>
    <row r="3629" spans="1:14">
      <c r="A3629" s="43" t="s">
        <v>622</v>
      </c>
      <c r="B3629" s="188" t="s">
        <v>143</v>
      </c>
      <c r="C3629" s="188" t="s">
        <v>148</v>
      </c>
      <c r="D3629" s="188" t="s">
        <v>148</v>
      </c>
      <c r="E3629" s="188" t="s">
        <v>148</v>
      </c>
      <c r="F3629" s="188" t="s">
        <v>148</v>
      </c>
      <c r="G3629" s="188" t="s">
        <v>148</v>
      </c>
      <c r="H3629" s="188" t="s">
        <v>148</v>
      </c>
      <c r="I3629" s="188" t="s">
        <v>686</v>
      </c>
      <c r="J3629" s="188" t="s">
        <v>686</v>
      </c>
      <c r="N3629" s="43"/>
    </row>
    <row r="3630" spans="1:14">
      <c r="A3630" s="43" t="s">
        <v>0</v>
      </c>
      <c r="B3630" s="188">
        <v>77070</v>
      </c>
      <c r="C3630" s="188">
        <v>4592.25</v>
      </c>
      <c r="D3630" s="188">
        <v>10807.85</v>
      </c>
      <c r="E3630" s="188">
        <v>24020.3</v>
      </c>
      <c r="F3630" s="188">
        <v>48128.2</v>
      </c>
      <c r="G3630" s="188">
        <v>91400</v>
      </c>
      <c r="H3630" s="188">
        <v>159442</v>
      </c>
      <c r="I3630" s="188">
        <v>227486</v>
      </c>
      <c r="J3630" s="188">
        <v>503231</v>
      </c>
      <c r="N3630" s="43"/>
    </row>
    <row r="3631" spans="1:14">
      <c r="A3631" s="43" t="s">
        <v>151</v>
      </c>
      <c r="N3631" s="43"/>
    </row>
    <row r="3632" spans="1:14">
      <c r="A3632" s="43" t="s">
        <v>2</v>
      </c>
      <c r="B3632" s="188">
        <v>81426</v>
      </c>
      <c r="C3632" s="188">
        <v>6225.51</v>
      </c>
      <c r="D3632" s="188">
        <v>12578.92</v>
      </c>
      <c r="E3632" s="188">
        <v>27511.5</v>
      </c>
      <c r="F3632" s="188">
        <v>55188.7</v>
      </c>
      <c r="G3632" s="188">
        <v>101037</v>
      </c>
      <c r="H3632" s="188">
        <v>166443</v>
      </c>
      <c r="I3632" s="188">
        <v>231836</v>
      </c>
      <c r="J3632" s="188">
        <v>479094</v>
      </c>
      <c r="N3632" s="43"/>
    </row>
    <row r="3633" spans="1:14">
      <c r="A3633" s="43" t="s">
        <v>3</v>
      </c>
      <c r="B3633" s="188">
        <v>74390</v>
      </c>
      <c r="C3633" s="188">
        <v>4662.8599999999997</v>
      </c>
      <c r="D3633" s="188">
        <v>10723.28</v>
      </c>
      <c r="E3633" s="188">
        <v>24161.200000000001</v>
      </c>
      <c r="F3633" s="188">
        <v>49011.7</v>
      </c>
      <c r="G3633" s="188">
        <v>91726</v>
      </c>
      <c r="H3633" s="188">
        <v>155636</v>
      </c>
      <c r="I3633" s="188">
        <v>216387</v>
      </c>
      <c r="J3633" s="188">
        <v>434097</v>
      </c>
      <c r="N3633" s="43"/>
    </row>
    <row r="3634" spans="1:14">
      <c r="A3634" s="43" t="s">
        <v>4</v>
      </c>
      <c r="B3634" s="188">
        <v>71437</v>
      </c>
      <c r="C3634" s="188">
        <v>4199.18</v>
      </c>
      <c r="D3634" s="188">
        <v>9778.52</v>
      </c>
      <c r="E3634" s="188">
        <v>22170.9</v>
      </c>
      <c r="F3634" s="188">
        <v>45052</v>
      </c>
      <c r="G3634" s="188">
        <v>84900</v>
      </c>
      <c r="H3634" s="188">
        <v>151031</v>
      </c>
      <c r="I3634" s="188">
        <v>213676</v>
      </c>
      <c r="J3634" s="188">
        <v>467225</v>
      </c>
      <c r="N3634" s="43"/>
    </row>
    <row r="3635" spans="1:14">
      <c r="A3635" s="43" t="s">
        <v>5</v>
      </c>
      <c r="B3635" s="188">
        <v>78214</v>
      </c>
      <c r="C3635" s="188">
        <v>3897.92</v>
      </c>
      <c r="D3635" s="188">
        <v>9947.15</v>
      </c>
      <c r="E3635" s="188">
        <v>22344.799999999999</v>
      </c>
      <c r="F3635" s="188">
        <v>44208.5</v>
      </c>
      <c r="G3635" s="188">
        <v>85309</v>
      </c>
      <c r="H3635" s="188">
        <v>161849</v>
      </c>
      <c r="I3635" s="188">
        <v>240907</v>
      </c>
      <c r="J3635" s="188">
        <v>538147</v>
      </c>
      <c r="N3635" s="43"/>
    </row>
    <row r="3636" spans="1:14">
      <c r="A3636" s="43" t="s">
        <v>6</v>
      </c>
      <c r="B3636" s="188">
        <v>75456</v>
      </c>
      <c r="C3636" s="188">
        <v>3912.39</v>
      </c>
      <c r="D3636" s="188">
        <v>9204.7999999999993</v>
      </c>
      <c r="E3636" s="188">
        <v>21264.2</v>
      </c>
      <c r="F3636" s="188">
        <v>41471.300000000003</v>
      </c>
      <c r="G3636" s="188">
        <v>79222</v>
      </c>
      <c r="H3636" s="188">
        <v>152074</v>
      </c>
      <c r="I3636" s="188">
        <v>235863</v>
      </c>
      <c r="J3636" s="188">
        <v>600328</v>
      </c>
      <c r="N3636" s="43"/>
    </row>
    <row r="3637" spans="1:14">
      <c r="A3637" s="43" t="s">
        <v>8</v>
      </c>
      <c r="N3637" s="43"/>
    </row>
    <row r="3638" spans="1:14">
      <c r="A3638" s="43" t="s">
        <v>9</v>
      </c>
      <c r="B3638" s="188">
        <v>72142</v>
      </c>
      <c r="C3638" s="188">
        <v>4055.09</v>
      </c>
      <c r="D3638" s="188">
        <v>9889.2000000000007</v>
      </c>
      <c r="E3638" s="188">
        <v>22538</v>
      </c>
      <c r="F3638" s="188">
        <v>45371.7</v>
      </c>
      <c r="G3638" s="188">
        <v>85970</v>
      </c>
      <c r="H3638" s="188">
        <v>151262</v>
      </c>
      <c r="I3638" s="188">
        <v>216366</v>
      </c>
      <c r="J3638" s="188">
        <v>473632</v>
      </c>
      <c r="N3638" s="43"/>
    </row>
    <row r="3639" spans="1:14">
      <c r="A3639" s="43" t="s">
        <v>8</v>
      </c>
      <c r="B3639" s="188">
        <v>82622</v>
      </c>
      <c r="C3639" s="188">
        <v>5535.93</v>
      </c>
      <c r="D3639" s="188">
        <v>11973.49</v>
      </c>
      <c r="E3639" s="188">
        <v>25778.799999999999</v>
      </c>
      <c r="F3639" s="188">
        <v>51680.1</v>
      </c>
      <c r="G3639" s="188">
        <v>96786</v>
      </c>
      <c r="H3639" s="188">
        <v>168480</v>
      </c>
      <c r="I3639" s="188">
        <v>240181</v>
      </c>
      <c r="J3639" s="188">
        <v>536932</v>
      </c>
      <c r="N3639" s="43"/>
    </row>
    <row r="3640" spans="1:14">
      <c r="A3640" s="43" t="s">
        <v>152</v>
      </c>
      <c r="N3640" s="43"/>
    </row>
    <row r="3641" spans="1:14">
      <c r="A3641" s="43" t="s">
        <v>153</v>
      </c>
      <c r="B3641" s="188">
        <v>29981</v>
      </c>
      <c r="C3641" s="188">
        <v>-3849.26</v>
      </c>
      <c r="D3641" s="188">
        <v>-464.95</v>
      </c>
      <c r="E3641" s="188">
        <v>6850.3</v>
      </c>
      <c r="F3641" s="188">
        <v>18448.2</v>
      </c>
      <c r="G3641" s="188">
        <v>37891</v>
      </c>
      <c r="H3641" s="188">
        <v>66515</v>
      </c>
      <c r="I3641" s="188">
        <v>92898</v>
      </c>
      <c r="J3641" s="188">
        <v>181533</v>
      </c>
      <c r="N3641" s="43"/>
    </row>
    <row r="3642" spans="1:14">
      <c r="A3642" s="43" t="s">
        <v>154</v>
      </c>
      <c r="B3642" s="188">
        <v>57321</v>
      </c>
      <c r="C3642" s="188">
        <v>4250.1400000000003</v>
      </c>
      <c r="D3642" s="188">
        <v>9374.6</v>
      </c>
      <c r="E3642" s="188">
        <v>19744.3</v>
      </c>
      <c r="F3642" s="188">
        <v>37279.4</v>
      </c>
      <c r="G3642" s="188">
        <v>68508</v>
      </c>
      <c r="H3642" s="188">
        <v>114688</v>
      </c>
      <c r="I3642" s="188">
        <v>163949</v>
      </c>
      <c r="J3642" s="188">
        <v>361268</v>
      </c>
      <c r="N3642" s="43"/>
    </row>
    <row r="3643" spans="1:14">
      <c r="A3643" s="43" t="s">
        <v>155</v>
      </c>
      <c r="B3643" s="188">
        <v>72040</v>
      </c>
      <c r="C3643" s="188">
        <v>10136.06</v>
      </c>
      <c r="D3643" s="188">
        <v>15189.18</v>
      </c>
      <c r="E3643" s="188">
        <v>27068.7</v>
      </c>
      <c r="F3643" s="188">
        <v>48894.5</v>
      </c>
      <c r="G3643" s="188">
        <v>87381</v>
      </c>
      <c r="H3643" s="188">
        <v>144830</v>
      </c>
      <c r="I3643" s="188">
        <v>200242</v>
      </c>
      <c r="J3643" s="188">
        <v>370457</v>
      </c>
      <c r="N3643" s="43"/>
    </row>
    <row r="3644" spans="1:14">
      <c r="A3644" s="43" t="s">
        <v>156</v>
      </c>
      <c r="B3644" s="188">
        <v>111255</v>
      </c>
      <c r="C3644" s="188">
        <v>15094.01</v>
      </c>
      <c r="D3644" s="188">
        <v>23189.72</v>
      </c>
      <c r="E3644" s="188">
        <v>41726.5</v>
      </c>
      <c r="F3644" s="188">
        <v>73908.600000000006</v>
      </c>
      <c r="G3644" s="188">
        <v>130000</v>
      </c>
      <c r="H3644" s="188">
        <v>217771</v>
      </c>
      <c r="I3644" s="188">
        <v>304821</v>
      </c>
      <c r="J3644" s="188">
        <v>698030</v>
      </c>
      <c r="N3644" s="43"/>
    </row>
    <row r="3645" spans="1:14">
      <c r="A3645" s="43" t="s">
        <v>157</v>
      </c>
      <c r="N3645" s="43"/>
    </row>
    <row r="3646" spans="1:14">
      <c r="A3646" s="43" t="s">
        <v>158</v>
      </c>
      <c r="B3646" s="188">
        <v>91865</v>
      </c>
      <c r="C3646" s="188">
        <v>11158.18</v>
      </c>
      <c r="D3646" s="188">
        <v>17481.509999999998</v>
      </c>
      <c r="E3646" s="188">
        <v>31768.3</v>
      </c>
      <c r="F3646" s="188">
        <v>58983.6</v>
      </c>
      <c r="G3646" s="188">
        <v>105950</v>
      </c>
      <c r="H3646" s="188">
        <v>183957</v>
      </c>
      <c r="I3646" s="188">
        <v>259803</v>
      </c>
      <c r="J3646" s="188">
        <v>585796</v>
      </c>
      <c r="N3646" s="43"/>
    </row>
    <row r="3647" spans="1:14">
      <c r="A3647" s="43" t="s">
        <v>159</v>
      </c>
      <c r="B3647" s="188">
        <v>49408</v>
      </c>
      <c r="C3647" s="188">
        <v>3937.01</v>
      </c>
      <c r="D3647" s="188">
        <v>7532.33</v>
      </c>
      <c r="E3647" s="188">
        <v>15965.9</v>
      </c>
      <c r="F3647" s="188">
        <v>32102.5</v>
      </c>
      <c r="G3647" s="188">
        <v>60754</v>
      </c>
      <c r="H3647" s="188">
        <v>106479</v>
      </c>
      <c r="I3647" s="188">
        <v>148908</v>
      </c>
      <c r="J3647" s="188">
        <v>288090</v>
      </c>
      <c r="N3647" s="43"/>
    </row>
    <row r="3648" spans="1:14">
      <c r="A3648" s="43" t="s">
        <v>160</v>
      </c>
      <c r="B3648" s="188">
        <v>53827</v>
      </c>
      <c r="C3648" s="188">
        <v>-3411.71</v>
      </c>
      <c r="D3648" s="188">
        <v>2324.25</v>
      </c>
      <c r="E3648" s="188">
        <v>14444</v>
      </c>
      <c r="F3648" s="188">
        <v>33593</v>
      </c>
      <c r="G3648" s="188">
        <v>67105</v>
      </c>
      <c r="H3648" s="188">
        <v>118600</v>
      </c>
      <c r="I3648" s="188">
        <v>166840</v>
      </c>
      <c r="J3648" s="188">
        <v>314862</v>
      </c>
      <c r="N3648" s="43"/>
    </row>
    <row r="3649" spans="1:14">
      <c r="A3649" s="43" t="s">
        <v>161</v>
      </c>
      <c r="B3649" s="188">
        <v>69972</v>
      </c>
      <c r="C3649" s="188">
        <v>1146.79</v>
      </c>
      <c r="D3649" s="188">
        <v>6135.35</v>
      </c>
      <c r="E3649" s="188">
        <v>18873.599999999999</v>
      </c>
      <c r="F3649" s="188">
        <v>42257.5</v>
      </c>
      <c r="G3649" s="188">
        <v>85083</v>
      </c>
      <c r="H3649" s="188">
        <v>149368</v>
      </c>
      <c r="I3649" s="188">
        <v>213962</v>
      </c>
      <c r="J3649" s="188">
        <v>479328</v>
      </c>
      <c r="N3649" s="43"/>
    </row>
    <row r="3650" spans="1:14">
      <c r="A3650" s="43" t="s">
        <v>162</v>
      </c>
      <c r="N3650" s="43"/>
    </row>
    <row r="3651" spans="1:14">
      <c r="A3651" s="43" t="s">
        <v>14</v>
      </c>
      <c r="B3651" s="188">
        <v>87367</v>
      </c>
      <c r="C3651" s="188">
        <v>9080.27</v>
      </c>
      <c r="D3651" s="188">
        <v>16978.64</v>
      </c>
      <c r="E3651" s="188">
        <v>32329.599999999999</v>
      </c>
      <c r="F3651" s="188">
        <v>60067.3</v>
      </c>
      <c r="G3651" s="188">
        <v>105686</v>
      </c>
      <c r="H3651" s="188">
        <v>176461</v>
      </c>
      <c r="I3651" s="188">
        <v>240597</v>
      </c>
      <c r="J3651" s="188">
        <v>501009</v>
      </c>
      <c r="N3651" s="43"/>
    </row>
    <row r="3652" spans="1:14">
      <c r="A3652" s="43" t="s">
        <v>163</v>
      </c>
      <c r="B3652" s="188">
        <v>66437</v>
      </c>
      <c r="C3652" s="188">
        <v>4624.33</v>
      </c>
      <c r="D3652" s="188">
        <v>11337.52</v>
      </c>
      <c r="E3652" s="188">
        <v>22480.1</v>
      </c>
      <c r="F3652" s="188">
        <v>41482.9</v>
      </c>
      <c r="G3652" s="188">
        <v>74345</v>
      </c>
      <c r="H3652" s="188">
        <v>130000</v>
      </c>
      <c r="I3652" s="188">
        <v>192563</v>
      </c>
      <c r="J3652" s="188">
        <v>454038</v>
      </c>
      <c r="N3652" s="43"/>
    </row>
    <row r="3653" spans="1:14">
      <c r="A3653" s="43" t="s">
        <v>16</v>
      </c>
      <c r="B3653" s="188">
        <v>70849</v>
      </c>
      <c r="C3653" s="188">
        <v>3782.35</v>
      </c>
      <c r="D3653" s="188">
        <v>8008.8</v>
      </c>
      <c r="E3653" s="188">
        <v>18466.3</v>
      </c>
      <c r="F3653" s="188">
        <v>38560.300000000003</v>
      </c>
      <c r="G3653" s="188">
        <v>75561</v>
      </c>
      <c r="H3653" s="188">
        <v>143833</v>
      </c>
      <c r="I3653" s="188">
        <v>226973</v>
      </c>
      <c r="J3653" s="188">
        <v>544865</v>
      </c>
      <c r="N3653" s="43"/>
    </row>
    <row r="3654" spans="1:14">
      <c r="A3654" s="43" t="s">
        <v>164</v>
      </c>
      <c r="B3654" s="188">
        <v>60351</v>
      </c>
      <c r="C3654" s="188">
        <v>845.35</v>
      </c>
      <c r="D3654" s="188">
        <v>4613.25</v>
      </c>
      <c r="E3654" s="188">
        <v>12693.8</v>
      </c>
      <c r="F3654" s="188">
        <v>29062.6</v>
      </c>
      <c r="G3654" s="188">
        <v>65822</v>
      </c>
      <c r="H3654" s="188">
        <v>133289</v>
      </c>
      <c r="I3654" s="188">
        <v>195314</v>
      </c>
      <c r="J3654" s="188">
        <v>505767</v>
      </c>
      <c r="N3654" s="43"/>
    </row>
    <row r="3655" spans="1:14">
      <c r="A3655" s="43" t="s">
        <v>165</v>
      </c>
      <c r="N3655" s="43"/>
    </row>
    <row r="3656" spans="1:14">
      <c r="A3656" s="43" t="s">
        <v>166</v>
      </c>
      <c r="B3656" s="188">
        <v>5682</v>
      </c>
      <c r="C3656" s="188">
        <v>-5263.09</v>
      </c>
      <c r="D3656" s="188">
        <v>-5223.9399999999996</v>
      </c>
      <c r="E3656" s="188">
        <v>-3948.2</v>
      </c>
      <c r="F3656" s="188">
        <v>1881</v>
      </c>
      <c r="G3656" s="188">
        <v>8455</v>
      </c>
      <c r="H3656" s="188">
        <v>20677</v>
      </c>
      <c r="I3656" s="188">
        <v>32272</v>
      </c>
      <c r="J3656" s="188">
        <v>69582</v>
      </c>
      <c r="N3656" s="43"/>
    </row>
    <row r="3657" spans="1:14">
      <c r="A3657" s="43" t="s">
        <v>125</v>
      </c>
      <c r="B3657" s="188">
        <v>19413</v>
      </c>
      <c r="C3657" s="188">
        <v>-4620.8599999999997</v>
      </c>
      <c r="D3657" s="188">
        <v>-1137.32</v>
      </c>
      <c r="E3657" s="188">
        <v>4612.6000000000004</v>
      </c>
      <c r="F3657" s="188">
        <v>11440.1</v>
      </c>
      <c r="G3657" s="188">
        <v>22304</v>
      </c>
      <c r="H3657" s="188">
        <v>42621</v>
      </c>
      <c r="I3657" s="188">
        <v>72287</v>
      </c>
      <c r="J3657" s="188">
        <v>146388</v>
      </c>
      <c r="N3657" s="43"/>
    </row>
    <row r="3658" spans="1:14">
      <c r="A3658" s="43" t="s">
        <v>126</v>
      </c>
      <c r="B3658" s="188">
        <v>25923</v>
      </c>
      <c r="C3658" s="188">
        <v>-1109.27</v>
      </c>
      <c r="D3658" s="188">
        <v>3269.51</v>
      </c>
      <c r="E3658" s="188">
        <v>8420.2000000000007</v>
      </c>
      <c r="F3658" s="188">
        <v>17407.400000000001</v>
      </c>
      <c r="G3658" s="188">
        <v>31181</v>
      </c>
      <c r="H3658" s="188">
        <v>57985</v>
      </c>
      <c r="I3658" s="188">
        <v>80895</v>
      </c>
      <c r="J3658" s="188">
        <v>142342</v>
      </c>
      <c r="N3658" s="43"/>
    </row>
    <row r="3659" spans="1:14">
      <c r="A3659" s="43" t="s">
        <v>127</v>
      </c>
      <c r="B3659" s="188">
        <v>35261</v>
      </c>
      <c r="C3659" s="188">
        <v>822.98</v>
      </c>
      <c r="D3659" s="188">
        <v>5100.42</v>
      </c>
      <c r="E3659" s="188">
        <v>12040</v>
      </c>
      <c r="F3659" s="188">
        <v>22457.3</v>
      </c>
      <c r="G3659" s="188">
        <v>41251</v>
      </c>
      <c r="H3659" s="188">
        <v>73491</v>
      </c>
      <c r="I3659" s="188">
        <v>102911</v>
      </c>
      <c r="J3659" s="188">
        <v>230041</v>
      </c>
      <c r="N3659" s="43"/>
    </row>
    <row r="3660" spans="1:14">
      <c r="A3660" s="43" t="s">
        <v>128</v>
      </c>
      <c r="B3660" s="188">
        <v>43731</v>
      </c>
      <c r="C3660" s="188">
        <v>4359.3599999999997</v>
      </c>
      <c r="D3660" s="188">
        <v>8751.14</v>
      </c>
      <c r="E3660" s="188">
        <v>16852.5</v>
      </c>
      <c r="F3660" s="188">
        <v>29929.1</v>
      </c>
      <c r="G3660" s="188">
        <v>52955</v>
      </c>
      <c r="H3660" s="188">
        <v>90036</v>
      </c>
      <c r="I3660" s="188">
        <v>124235</v>
      </c>
      <c r="J3660" s="188">
        <v>227566</v>
      </c>
      <c r="N3660" s="43"/>
    </row>
    <row r="3661" spans="1:14">
      <c r="A3661" s="43" t="s">
        <v>129</v>
      </c>
      <c r="B3661" s="188">
        <v>53406</v>
      </c>
      <c r="C3661" s="188">
        <v>5967.28</v>
      </c>
      <c r="D3661" s="188">
        <v>10611.33</v>
      </c>
      <c r="E3661" s="188">
        <v>20341.2</v>
      </c>
      <c r="F3661" s="188">
        <v>35971.4</v>
      </c>
      <c r="G3661" s="188">
        <v>63030</v>
      </c>
      <c r="H3661" s="188">
        <v>107425</v>
      </c>
      <c r="I3661" s="188">
        <v>147681</v>
      </c>
      <c r="J3661" s="188">
        <v>328097</v>
      </c>
      <c r="N3661" s="43"/>
    </row>
    <row r="3662" spans="1:14">
      <c r="A3662" s="43" t="s">
        <v>130</v>
      </c>
      <c r="B3662" s="188">
        <v>67569</v>
      </c>
      <c r="C3662" s="188">
        <v>9425.9</v>
      </c>
      <c r="D3662" s="188">
        <v>14333.47</v>
      </c>
      <c r="E3662" s="188">
        <v>24876.2</v>
      </c>
      <c r="F3662" s="188">
        <v>44380</v>
      </c>
      <c r="G3662" s="188">
        <v>79766</v>
      </c>
      <c r="H3662" s="188">
        <v>133937</v>
      </c>
      <c r="I3662" s="188">
        <v>186089</v>
      </c>
      <c r="J3662" s="188">
        <v>374323</v>
      </c>
      <c r="N3662" s="43"/>
    </row>
    <row r="3663" spans="1:14">
      <c r="A3663" s="43" t="s">
        <v>131</v>
      </c>
      <c r="B3663" s="188">
        <v>101705</v>
      </c>
      <c r="C3663" s="188">
        <v>15378.62</v>
      </c>
      <c r="D3663" s="188">
        <v>22351.26</v>
      </c>
      <c r="E3663" s="188">
        <v>38647</v>
      </c>
      <c r="F3663" s="188">
        <v>67621.899999999994</v>
      </c>
      <c r="G3663" s="188">
        <v>117418</v>
      </c>
      <c r="H3663" s="188">
        <v>198875</v>
      </c>
      <c r="I3663" s="188">
        <v>277373</v>
      </c>
      <c r="J3663" s="188">
        <v>615023</v>
      </c>
      <c r="N3663" s="43"/>
    </row>
    <row r="3664" spans="1:14">
      <c r="A3664" s="43" t="s">
        <v>167</v>
      </c>
      <c r="N3664" s="43"/>
    </row>
    <row r="3665" spans="1:14">
      <c r="A3665" s="43" t="s">
        <v>166</v>
      </c>
      <c r="B3665" s="188">
        <v>20908</v>
      </c>
      <c r="C3665" s="188">
        <v>-5230.76</v>
      </c>
      <c r="D3665" s="188">
        <v>-5172.99</v>
      </c>
      <c r="E3665" s="188">
        <v>-183.2</v>
      </c>
      <c r="F3665" s="188">
        <v>9124.2999999999993</v>
      </c>
      <c r="G3665" s="188">
        <v>26030</v>
      </c>
      <c r="H3665" s="188">
        <v>59567</v>
      </c>
      <c r="I3665" s="188">
        <v>86401</v>
      </c>
      <c r="J3665" s="188">
        <v>169181</v>
      </c>
      <c r="N3665" s="43"/>
    </row>
    <row r="3666" spans="1:14">
      <c r="A3666" s="43" t="s">
        <v>125</v>
      </c>
      <c r="B3666" s="188">
        <v>33134</v>
      </c>
      <c r="C3666" s="188">
        <v>-2486.94</v>
      </c>
      <c r="D3666" s="188">
        <v>1405.72</v>
      </c>
      <c r="E3666" s="188">
        <v>8482.7999999999993</v>
      </c>
      <c r="F3666" s="188">
        <v>19311.599999999999</v>
      </c>
      <c r="G3666" s="188">
        <v>39003</v>
      </c>
      <c r="H3666" s="188">
        <v>76004</v>
      </c>
      <c r="I3666" s="188">
        <v>107025</v>
      </c>
      <c r="J3666" s="188">
        <v>247492</v>
      </c>
      <c r="N3666" s="43"/>
    </row>
    <row r="3667" spans="1:14">
      <c r="A3667" s="43" t="s">
        <v>126</v>
      </c>
      <c r="B3667" s="188">
        <v>37329</v>
      </c>
      <c r="C3667" s="188">
        <v>1219.93</v>
      </c>
      <c r="D3667" s="188">
        <v>4426.38</v>
      </c>
      <c r="E3667" s="188">
        <v>10391.700000000001</v>
      </c>
      <c r="F3667" s="188">
        <v>22457.599999999999</v>
      </c>
      <c r="G3667" s="188">
        <v>43564</v>
      </c>
      <c r="H3667" s="188">
        <v>81452</v>
      </c>
      <c r="I3667" s="188">
        <v>112502</v>
      </c>
      <c r="J3667" s="188">
        <v>226749</v>
      </c>
      <c r="N3667" s="43"/>
    </row>
    <row r="3668" spans="1:14">
      <c r="A3668" s="43" t="s">
        <v>127</v>
      </c>
      <c r="B3668" s="188">
        <v>41684</v>
      </c>
      <c r="C3668" s="188">
        <v>2571.86</v>
      </c>
      <c r="D3668" s="188">
        <v>6094.94</v>
      </c>
      <c r="E3668" s="188">
        <v>13598.1</v>
      </c>
      <c r="F3668" s="188">
        <v>26538.3</v>
      </c>
      <c r="G3668" s="188">
        <v>50782</v>
      </c>
      <c r="H3668" s="188">
        <v>83335</v>
      </c>
      <c r="I3668" s="188">
        <v>118187</v>
      </c>
      <c r="J3668" s="188">
        <v>242085</v>
      </c>
      <c r="N3668" s="43"/>
    </row>
    <row r="3669" spans="1:14">
      <c r="A3669" s="43" t="s">
        <v>128</v>
      </c>
      <c r="B3669" s="188">
        <v>47938</v>
      </c>
      <c r="C3669" s="188">
        <v>2886.91</v>
      </c>
      <c r="D3669" s="188">
        <v>7797.95</v>
      </c>
      <c r="E3669" s="188">
        <v>16472.400000000001</v>
      </c>
      <c r="F3669" s="188">
        <v>31379.599999999999</v>
      </c>
      <c r="G3669" s="188">
        <v>57194</v>
      </c>
      <c r="H3669" s="188">
        <v>101254</v>
      </c>
      <c r="I3669" s="188">
        <v>140979</v>
      </c>
      <c r="J3669" s="188">
        <v>273261</v>
      </c>
      <c r="N3669" s="43"/>
    </row>
    <row r="3670" spans="1:14">
      <c r="A3670" s="43" t="s">
        <v>129</v>
      </c>
      <c r="B3670" s="188">
        <v>53141</v>
      </c>
      <c r="C3670" s="188">
        <v>4622.16</v>
      </c>
      <c r="D3670" s="188">
        <v>10077.66</v>
      </c>
      <c r="E3670" s="188">
        <v>19174.400000000001</v>
      </c>
      <c r="F3670" s="188">
        <v>34643.199999999997</v>
      </c>
      <c r="G3670" s="188">
        <v>63067</v>
      </c>
      <c r="H3670" s="188">
        <v>109309</v>
      </c>
      <c r="I3670" s="188">
        <v>151300</v>
      </c>
      <c r="J3670" s="188">
        <v>302388</v>
      </c>
      <c r="N3670" s="43"/>
    </row>
    <row r="3671" spans="1:14">
      <c r="A3671" s="43" t="s">
        <v>130</v>
      </c>
      <c r="B3671" s="188">
        <v>61342</v>
      </c>
      <c r="C3671" s="188">
        <v>7635.06</v>
      </c>
      <c r="D3671" s="188">
        <v>12265.59</v>
      </c>
      <c r="E3671" s="188">
        <v>22244.3</v>
      </c>
      <c r="F3671" s="188">
        <v>40037.1</v>
      </c>
      <c r="G3671" s="188">
        <v>74116</v>
      </c>
      <c r="H3671" s="188">
        <v>125708</v>
      </c>
      <c r="I3671" s="188">
        <v>169043</v>
      </c>
      <c r="J3671" s="188">
        <v>345684</v>
      </c>
      <c r="N3671" s="43"/>
    </row>
    <row r="3672" spans="1:14">
      <c r="A3672" s="43" t="s">
        <v>131</v>
      </c>
      <c r="B3672" s="188">
        <v>99511</v>
      </c>
      <c r="C3672" s="188">
        <v>14585.41</v>
      </c>
      <c r="D3672" s="188">
        <v>21551.5</v>
      </c>
      <c r="E3672" s="188">
        <v>37323.199999999997</v>
      </c>
      <c r="F3672" s="188">
        <v>65793.5</v>
      </c>
      <c r="G3672" s="188">
        <v>114643</v>
      </c>
      <c r="H3672" s="188">
        <v>194715</v>
      </c>
      <c r="I3672" s="188">
        <v>274173</v>
      </c>
      <c r="J3672" s="188">
        <v>608970</v>
      </c>
      <c r="N3672" s="43"/>
    </row>
    <row r="3673" spans="1:14">
      <c r="A3673" s="43" t="s">
        <v>168</v>
      </c>
      <c r="N3673" s="43"/>
    </row>
    <row r="3674" spans="1:14">
      <c r="A3674" s="43" t="s">
        <v>169</v>
      </c>
      <c r="B3674" s="188">
        <v>9837</v>
      </c>
      <c r="C3674" s="188">
        <v>-4518.7</v>
      </c>
      <c r="D3674" s="188">
        <v>-1721.76</v>
      </c>
      <c r="E3674" s="188">
        <v>4736.8</v>
      </c>
      <c r="F3674" s="188">
        <v>11031.1</v>
      </c>
      <c r="G3674" s="188">
        <v>15886</v>
      </c>
      <c r="H3674" s="188">
        <v>18481</v>
      </c>
      <c r="I3674" s="188">
        <v>19428</v>
      </c>
      <c r="J3674" s="188">
        <v>21108</v>
      </c>
      <c r="N3674" s="43"/>
    </row>
    <row r="3675" spans="1:14">
      <c r="A3675" s="43" t="s">
        <v>17</v>
      </c>
      <c r="B3675" s="188">
        <v>28668</v>
      </c>
      <c r="C3675" s="188">
        <v>20514.53</v>
      </c>
      <c r="D3675" s="188">
        <v>21541.03</v>
      </c>
      <c r="E3675" s="188">
        <v>24255.3</v>
      </c>
      <c r="F3675" s="188">
        <v>28625.5</v>
      </c>
      <c r="G3675" s="188">
        <v>33146</v>
      </c>
      <c r="H3675" s="188">
        <v>36323</v>
      </c>
      <c r="I3675" s="188">
        <v>37845</v>
      </c>
      <c r="J3675" s="188">
        <v>39563</v>
      </c>
      <c r="N3675" s="43"/>
    </row>
    <row r="3676" spans="1:14">
      <c r="A3676" s="43" t="s">
        <v>18</v>
      </c>
      <c r="B3676" s="188">
        <v>49064</v>
      </c>
      <c r="C3676" s="188">
        <v>37420.44</v>
      </c>
      <c r="D3676" s="188">
        <v>39513.660000000003</v>
      </c>
      <c r="E3676" s="188">
        <v>42777.9</v>
      </c>
      <c r="F3676" s="188">
        <v>48548</v>
      </c>
      <c r="G3676" s="188">
        <v>55398</v>
      </c>
      <c r="H3676" s="188">
        <v>60643</v>
      </c>
      <c r="I3676" s="188">
        <v>63206</v>
      </c>
      <c r="J3676" s="188">
        <v>66772</v>
      </c>
      <c r="N3676" s="43"/>
    </row>
    <row r="3677" spans="1:14">
      <c r="A3677" s="43" t="s">
        <v>19</v>
      </c>
      <c r="B3677" s="188">
        <v>81336</v>
      </c>
      <c r="C3677" s="188">
        <v>59949.05</v>
      </c>
      <c r="D3677" s="188">
        <v>63635.4</v>
      </c>
      <c r="E3677" s="188">
        <v>70209.5</v>
      </c>
      <c r="F3677" s="188">
        <v>80041.5</v>
      </c>
      <c r="G3677" s="188">
        <v>92440</v>
      </c>
      <c r="H3677" s="188">
        <v>102458</v>
      </c>
      <c r="I3677" s="188">
        <v>108171</v>
      </c>
      <c r="J3677" s="188">
        <v>117262</v>
      </c>
      <c r="N3677" s="43"/>
    </row>
    <row r="3678" spans="1:14">
      <c r="A3678" s="43" t="s">
        <v>170</v>
      </c>
      <c r="B3678" s="188">
        <v>216461</v>
      </c>
      <c r="C3678" s="188">
        <v>102592.78</v>
      </c>
      <c r="D3678" s="188">
        <v>110671.63</v>
      </c>
      <c r="E3678" s="188">
        <v>127513.3</v>
      </c>
      <c r="F3678" s="188">
        <v>159442.4</v>
      </c>
      <c r="G3678" s="188">
        <v>227486</v>
      </c>
      <c r="H3678" s="188">
        <v>350311</v>
      </c>
      <c r="I3678" s="188">
        <v>503231</v>
      </c>
      <c r="J3678" s="188">
        <v>1119372</v>
      </c>
      <c r="N3678" s="43"/>
    </row>
    <row r="3679" spans="1:14">
      <c r="A3679" s="43" t="s">
        <v>171</v>
      </c>
      <c r="N3679" s="43"/>
    </row>
    <row r="3680" spans="1:14">
      <c r="A3680" s="43" t="s">
        <v>169</v>
      </c>
      <c r="B3680" s="188">
        <v>18662</v>
      </c>
      <c r="C3680" s="188">
        <v>-4262.41</v>
      </c>
      <c r="D3680" s="188">
        <v>-890.02</v>
      </c>
      <c r="E3680" s="188">
        <v>5894.7</v>
      </c>
      <c r="F3680" s="188">
        <v>13782</v>
      </c>
      <c r="G3680" s="188">
        <v>24489</v>
      </c>
      <c r="H3680" s="188">
        <v>40858</v>
      </c>
      <c r="I3680" s="188">
        <v>56571</v>
      </c>
      <c r="J3680" s="188">
        <v>101121</v>
      </c>
      <c r="N3680" s="43"/>
    </row>
    <row r="3681" spans="1:14">
      <c r="A3681" s="43" t="s">
        <v>17</v>
      </c>
      <c r="B3681" s="188">
        <v>37945</v>
      </c>
      <c r="C3681" s="188">
        <v>9221.91</v>
      </c>
      <c r="D3681" s="188">
        <v>13331.59</v>
      </c>
      <c r="E3681" s="188">
        <v>20048.599999999999</v>
      </c>
      <c r="F3681" s="188">
        <v>30572.9</v>
      </c>
      <c r="G3681" s="188">
        <v>47122</v>
      </c>
      <c r="H3681" s="188">
        <v>70275</v>
      </c>
      <c r="I3681" s="188">
        <v>90234</v>
      </c>
      <c r="J3681" s="188">
        <v>148312</v>
      </c>
      <c r="N3681" s="43"/>
    </row>
    <row r="3682" spans="1:14">
      <c r="A3682" s="43" t="s">
        <v>18</v>
      </c>
      <c r="B3682" s="188">
        <v>57294</v>
      </c>
      <c r="C3682" s="188">
        <v>17290.11</v>
      </c>
      <c r="D3682" s="188">
        <v>22513.29</v>
      </c>
      <c r="E3682" s="188">
        <v>32131.4</v>
      </c>
      <c r="F3682" s="188">
        <v>47543.9</v>
      </c>
      <c r="G3682" s="188">
        <v>71604</v>
      </c>
      <c r="H3682" s="188">
        <v>100929</v>
      </c>
      <c r="I3682" s="188">
        <v>125073</v>
      </c>
      <c r="J3682" s="188">
        <v>193780</v>
      </c>
      <c r="N3682" s="43"/>
    </row>
    <row r="3683" spans="1:14">
      <c r="A3683" s="43" t="s">
        <v>19</v>
      </c>
      <c r="B3683" s="188">
        <v>87785</v>
      </c>
      <c r="C3683" s="188">
        <v>28133.62</v>
      </c>
      <c r="D3683" s="188">
        <v>34689.839999999997</v>
      </c>
      <c r="E3683" s="188">
        <v>49010.400000000001</v>
      </c>
      <c r="F3683" s="188">
        <v>72667</v>
      </c>
      <c r="G3683" s="188">
        <v>107043</v>
      </c>
      <c r="H3683" s="188">
        <v>151847</v>
      </c>
      <c r="I3683" s="188">
        <v>189039</v>
      </c>
      <c r="J3683" s="188">
        <v>303794</v>
      </c>
      <c r="N3683" s="43"/>
    </row>
    <row r="3684" spans="1:14">
      <c r="A3684" s="43" t="s">
        <v>170</v>
      </c>
      <c r="B3684" s="188">
        <v>183673</v>
      </c>
      <c r="C3684" s="188">
        <v>44738.7</v>
      </c>
      <c r="D3684" s="188">
        <v>56625.71</v>
      </c>
      <c r="E3684" s="188">
        <v>83893.2</v>
      </c>
      <c r="F3684" s="188">
        <v>130741.3</v>
      </c>
      <c r="G3684" s="188">
        <v>208221</v>
      </c>
      <c r="H3684" s="188">
        <v>330566</v>
      </c>
      <c r="I3684" s="188">
        <v>479956</v>
      </c>
      <c r="J3684" s="188">
        <v>1049872</v>
      </c>
      <c r="N3684" s="43"/>
    </row>
    <row r="3685" spans="1:14">
      <c r="A3685" s="43" t="s">
        <v>527</v>
      </c>
      <c r="N3685" s="43"/>
    </row>
    <row r="3686" spans="1:14">
      <c r="A3686" s="43" t="s">
        <v>172</v>
      </c>
      <c r="B3686" s="188">
        <v>91163</v>
      </c>
      <c r="C3686" s="188">
        <v>13119.29</v>
      </c>
      <c r="D3686" s="188">
        <v>19268.93</v>
      </c>
      <c r="E3686" s="188">
        <v>33157.800000000003</v>
      </c>
      <c r="F3686" s="188">
        <v>59417.9</v>
      </c>
      <c r="G3686" s="188">
        <v>105353</v>
      </c>
      <c r="H3686" s="188">
        <v>180116</v>
      </c>
      <c r="I3686" s="188">
        <v>253573</v>
      </c>
      <c r="J3686" s="188">
        <v>567445</v>
      </c>
      <c r="N3686" s="43"/>
    </row>
    <row r="3687" spans="1:14">
      <c r="A3687" s="43" t="s">
        <v>22</v>
      </c>
      <c r="B3687" s="188">
        <v>35467</v>
      </c>
      <c r="C3687" s="188">
        <v>-3794.08</v>
      </c>
      <c r="D3687" s="188">
        <v>1483.67</v>
      </c>
      <c r="E3687" s="188">
        <v>9285.1</v>
      </c>
      <c r="F3687" s="188">
        <v>20958.900000000001</v>
      </c>
      <c r="G3687" s="188">
        <v>43391</v>
      </c>
      <c r="H3687" s="188">
        <v>80361</v>
      </c>
      <c r="I3687" s="188">
        <v>114563</v>
      </c>
      <c r="J3687" s="188">
        <v>235192</v>
      </c>
      <c r="N3687" s="43"/>
    </row>
    <row r="3688" spans="1:14">
      <c r="A3688" s="43" t="s">
        <v>173</v>
      </c>
      <c r="N3688" s="43"/>
    </row>
    <row r="3689" spans="1:14">
      <c r="A3689" s="43" t="s">
        <v>174</v>
      </c>
      <c r="B3689" s="188">
        <v>7651</v>
      </c>
      <c r="C3689" s="188">
        <v>-5197.84</v>
      </c>
      <c r="D3689" s="188">
        <v>-4293.74</v>
      </c>
      <c r="E3689" s="188">
        <v>-80.7</v>
      </c>
      <c r="F3689" s="188">
        <v>4736.1000000000004</v>
      </c>
      <c r="G3689" s="188">
        <v>9690</v>
      </c>
      <c r="H3689" s="188">
        <v>19028</v>
      </c>
      <c r="I3689" s="188">
        <v>29860</v>
      </c>
      <c r="J3689" s="188">
        <v>65161</v>
      </c>
      <c r="N3689" s="43"/>
    </row>
    <row r="3690" spans="1:14">
      <c r="A3690" s="43" t="s">
        <v>175</v>
      </c>
      <c r="B3690" s="188">
        <v>21056</v>
      </c>
      <c r="C3690" s="188">
        <v>6809.92</v>
      </c>
      <c r="D3690" s="188">
        <v>8944.14</v>
      </c>
      <c r="E3690" s="188">
        <v>12366</v>
      </c>
      <c r="F3690" s="188">
        <v>17182.5</v>
      </c>
      <c r="G3690" s="188">
        <v>23875</v>
      </c>
      <c r="H3690" s="188">
        <v>34681</v>
      </c>
      <c r="I3690" s="188">
        <v>47272</v>
      </c>
      <c r="J3690" s="188">
        <v>100453</v>
      </c>
      <c r="N3690" s="43"/>
    </row>
    <row r="3691" spans="1:14">
      <c r="A3691" s="43" t="s">
        <v>176</v>
      </c>
      <c r="B3691" s="188">
        <v>41089</v>
      </c>
      <c r="C3691" s="188">
        <v>10812.85</v>
      </c>
      <c r="D3691" s="188">
        <v>17586.48</v>
      </c>
      <c r="E3691" s="188">
        <v>24806.6</v>
      </c>
      <c r="F3691" s="188">
        <v>33731.9</v>
      </c>
      <c r="G3691" s="188">
        <v>45769</v>
      </c>
      <c r="H3691" s="188">
        <v>65377</v>
      </c>
      <c r="I3691" s="188">
        <v>87953</v>
      </c>
      <c r="J3691" s="188">
        <v>183501</v>
      </c>
      <c r="N3691" s="43"/>
    </row>
    <row r="3692" spans="1:14">
      <c r="A3692" s="43" t="s">
        <v>177</v>
      </c>
      <c r="B3692" s="188">
        <v>116044</v>
      </c>
      <c r="C3692" s="188">
        <v>20088.7</v>
      </c>
      <c r="D3692" s="188">
        <v>33900.980000000003</v>
      </c>
      <c r="E3692" s="188">
        <v>53636.1</v>
      </c>
      <c r="F3692" s="188">
        <v>81952.2</v>
      </c>
      <c r="G3692" s="188">
        <v>132011</v>
      </c>
      <c r="H3692" s="188">
        <v>214908</v>
      </c>
      <c r="I3692" s="188">
        <v>294080</v>
      </c>
      <c r="J3692" s="188">
        <v>654246</v>
      </c>
      <c r="N3692" s="43"/>
    </row>
    <row r="3693" spans="1:14">
      <c r="A3693" s="43" t="s">
        <v>580</v>
      </c>
      <c r="N3693" s="43"/>
    </row>
    <row r="3694" spans="1:14">
      <c r="A3694" s="43" t="s">
        <v>178</v>
      </c>
      <c r="B3694" s="188">
        <v>31779</v>
      </c>
      <c r="C3694" s="188">
        <v>-3329.86</v>
      </c>
      <c r="D3694" s="188">
        <v>2244.12</v>
      </c>
      <c r="E3694" s="188">
        <v>9667.5</v>
      </c>
      <c r="F3694" s="188">
        <v>20655.7</v>
      </c>
      <c r="G3694" s="188">
        <v>38182</v>
      </c>
      <c r="H3694" s="188">
        <v>67177</v>
      </c>
      <c r="I3694" s="188">
        <v>94410</v>
      </c>
      <c r="J3694" s="188">
        <v>199266</v>
      </c>
      <c r="N3694" s="43"/>
    </row>
    <row r="3695" spans="1:14">
      <c r="A3695" s="43" t="s">
        <v>179</v>
      </c>
      <c r="B3695" s="188">
        <v>32090</v>
      </c>
      <c r="C3695" s="188">
        <v>640.66</v>
      </c>
      <c r="D3695" s="188">
        <v>5401.52</v>
      </c>
      <c r="E3695" s="188">
        <v>12730.2</v>
      </c>
      <c r="F3695" s="188">
        <v>23516.9</v>
      </c>
      <c r="G3695" s="188">
        <v>39815</v>
      </c>
      <c r="H3695" s="188">
        <v>65586</v>
      </c>
      <c r="I3695" s="188">
        <v>90524</v>
      </c>
      <c r="J3695" s="188">
        <v>153927</v>
      </c>
      <c r="N3695" s="43"/>
    </row>
    <row r="3696" spans="1:14">
      <c r="A3696" s="43" t="s">
        <v>180</v>
      </c>
      <c r="B3696" s="188">
        <v>40525</v>
      </c>
      <c r="C3696" s="188">
        <v>4563.13</v>
      </c>
      <c r="D3696" s="188">
        <v>10273.540000000001</v>
      </c>
      <c r="E3696" s="188">
        <v>17977.8</v>
      </c>
      <c r="F3696" s="188">
        <v>28943.200000000001</v>
      </c>
      <c r="G3696" s="188">
        <v>47081</v>
      </c>
      <c r="H3696" s="188">
        <v>77446</v>
      </c>
      <c r="I3696" s="188">
        <v>106415</v>
      </c>
      <c r="J3696" s="188">
        <v>223612</v>
      </c>
      <c r="N3696" s="43"/>
    </row>
    <row r="3697" spans="1:14">
      <c r="A3697" s="43" t="s">
        <v>181</v>
      </c>
      <c r="B3697" s="188">
        <v>105447</v>
      </c>
      <c r="C3697" s="188">
        <v>19917.939999999999</v>
      </c>
      <c r="D3697" s="188">
        <v>27377.39</v>
      </c>
      <c r="E3697" s="188">
        <v>43314.7</v>
      </c>
      <c r="F3697" s="188">
        <v>71963.199999999997</v>
      </c>
      <c r="G3697" s="188">
        <v>120902</v>
      </c>
      <c r="H3697" s="188">
        <v>200019</v>
      </c>
      <c r="I3697" s="188">
        <v>277036</v>
      </c>
      <c r="J3697" s="188">
        <v>620258</v>
      </c>
      <c r="N3697" s="43"/>
    </row>
    <row r="3698" spans="1:14">
      <c r="A3698" s="43" t="s">
        <v>529</v>
      </c>
      <c r="N3698" s="43"/>
    </row>
    <row r="3699" spans="1:14">
      <c r="A3699" s="43" t="s">
        <v>178</v>
      </c>
      <c r="B3699" s="188">
        <v>16949</v>
      </c>
      <c r="C3699" s="188">
        <v>-5222.7</v>
      </c>
      <c r="D3699" s="188">
        <v>-5145.12</v>
      </c>
      <c r="E3699" s="188">
        <v>3922.6</v>
      </c>
      <c r="F3699" s="188">
        <v>10645</v>
      </c>
      <c r="G3699" s="188">
        <v>22521</v>
      </c>
      <c r="H3699" s="188">
        <v>42871</v>
      </c>
      <c r="I3699" s="188">
        <v>63468</v>
      </c>
      <c r="J3699" s="188">
        <v>109547</v>
      </c>
      <c r="N3699" s="43"/>
    </row>
    <row r="3700" spans="1:14">
      <c r="A3700" s="43" t="s">
        <v>179</v>
      </c>
      <c r="B3700" s="188">
        <v>29612</v>
      </c>
      <c r="C3700" s="188">
        <v>931.58</v>
      </c>
      <c r="D3700" s="188">
        <v>5338.05</v>
      </c>
      <c r="E3700" s="188">
        <v>12455.9</v>
      </c>
      <c r="F3700" s="188">
        <v>22415.7</v>
      </c>
      <c r="G3700" s="188">
        <v>38007</v>
      </c>
      <c r="H3700" s="188">
        <v>62957</v>
      </c>
      <c r="I3700" s="188">
        <v>84082</v>
      </c>
      <c r="J3700" s="188">
        <v>142292</v>
      </c>
      <c r="N3700" s="43"/>
    </row>
    <row r="3701" spans="1:14">
      <c r="A3701" s="43" t="s">
        <v>180</v>
      </c>
      <c r="B3701" s="188">
        <v>38999</v>
      </c>
      <c r="C3701" s="188">
        <v>3286.69</v>
      </c>
      <c r="D3701" s="188">
        <v>8913.31</v>
      </c>
      <c r="E3701" s="188">
        <v>17984.3</v>
      </c>
      <c r="F3701" s="188">
        <v>30915.5</v>
      </c>
      <c r="G3701" s="188">
        <v>51812</v>
      </c>
      <c r="H3701" s="188">
        <v>78320</v>
      </c>
      <c r="I3701" s="188">
        <v>99408</v>
      </c>
      <c r="J3701" s="188">
        <v>151789</v>
      </c>
      <c r="N3701" s="43"/>
    </row>
    <row r="3702" spans="1:14">
      <c r="A3702" s="43" t="s">
        <v>181</v>
      </c>
      <c r="B3702" s="188">
        <v>100328</v>
      </c>
      <c r="C3702" s="188">
        <v>13731.89</v>
      </c>
      <c r="D3702" s="188">
        <v>20990.94</v>
      </c>
      <c r="E3702" s="188">
        <v>37697</v>
      </c>
      <c r="F3702" s="188">
        <v>66830</v>
      </c>
      <c r="G3702" s="188">
        <v>116683</v>
      </c>
      <c r="H3702" s="188">
        <v>196335</v>
      </c>
      <c r="I3702" s="188">
        <v>274651</v>
      </c>
      <c r="J3702" s="188">
        <v>612510</v>
      </c>
      <c r="N3702" s="43"/>
    </row>
    <row r="3703" spans="1:14">
      <c r="A3703" s="43" t="s">
        <v>530</v>
      </c>
      <c r="N3703" s="43"/>
    </row>
    <row r="3704" spans="1:14">
      <c r="A3704" s="43" t="s">
        <v>178</v>
      </c>
      <c r="B3704" s="188">
        <v>13545</v>
      </c>
      <c r="C3704" s="188">
        <v>-5228.7299999999996</v>
      </c>
      <c r="D3704" s="188">
        <v>-5176.4399999999996</v>
      </c>
      <c r="E3704" s="188">
        <v>3700.5</v>
      </c>
      <c r="F3704" s="188">
        <v>9151</v>
      </c>
      <c r="G3704" s="188">
        <v>18955</v>
      </c>
      <c r="H3704" s="188">
        <v>34318</v>
      </c>
      <c r="I3704" s="188">
        <v>48150</v>
      </c>
      <c r="J3704" s="188">
        <v>79938</v>
      </c>
      <c r="N3704" s="43"/>
    </row>
    <row r="3705" spans="1:14">
      <c r="A3705" s="43" t="s">
        <v>179</v>
      </c>
      <c r="B3705" s="188">
        <v>18474</v>
      </c>
      <c r="C3705" s="188">
        <v>-2933.86</v>
      </c>
      <c r="D3705" s="188">
        <v>1510.5</v>
      </c>
      <c r="E3705" s="188">
        <v>7330.6</v>
      </c>
      <c r="F3705" s="188">
        <v>14319.7</v>
      </c>
      <c r="G3705" s="188">
        <v>24079</v>
      </c>
      <c r="H3705" s="188">
        <v>38136</v>
      </c>
      <c r="I3705" s="188">
        <v>54266</v>
      </c>
      <c r="J3705" s="188">
        <v>89675</v>
      </c>
      <c r="N3705" s="43"/>
    </row>
    <row r="3706" spans="1:14">
      <c r="A3706" s="43" t="s">
        <v>180</v>
      </c>
      <c r="B3706" s="188">
        <v>23220</v>
      </c>
      <c r="C3706" s="188">
        <v>-1817.09</v>
      </c>
      <c r="D3706" s="188">
        <v>3195.22</v>
      </c>
      <c r="E3706" s="188">
        <v>11110.6</v>
      </c>
      <c r="F3706" s="188">
        <v>19175.900000000001</v>
      </c>
      <c r="G3706" s="188">
        <v>30025</v>
      </c>
      <c r="H3706" s="188">
        <v>46927</v>
      </c>
      <c r="I3706" s="188">
        <v>61340</v>
      </c>
      <c r="J3706" s="188">
        <v>96297</v>
      </c>
      <c r="N3706" s="43"/>
    </row>
    <row r="3707" spans="1:14">
      <c r="A3707" s="43" t="s">
        <v>181</v>
      </c>
      <c r="B3707" s="188">
        <v>90442</v>
      </c>
      <c r="C3707" s="188">
        <v>13146.34</v>
      </c>
      <c r="D3707" s="188">
        <v>19505.41</v>
      </c>
      <c r="E3707" s="188">
        <v>33630.400000000001</v>
      </c>
      <c r="F3707" s="188">
        <v>59554.7</v>
      </c>
      <c r="G3707" s="188">
        <v>104533</v>
      </c>
      <c r="H3707" s="188">
        <v>177443</v>
      </c>
      <c r="I3707" s="188">
        <v>250197</v>
      </c>
      <c r="J3707" s="188">
        <v>550258</v>
      </c>
      <c r="N3707" s="43"/>
    </row>
    <row r="3708" spans="1:14">
      <c r="A3708" s="43" t="s">
        <v>621</v>
      </c>
      <c r="B3708" s="188" t="s">
        <v>143</v>
      </c>
      <c r="C3708" s="188" t="s">
        <v>144</v>
      </c>
      <c r="D3708" s="188" t="s">
        <v>144</v>
      </c>
      <c r="E3708" s="188" t="s">
        <v>144</v>
      </c>
      <c r="F3708" s="188" t="s">
        <v>144</v>
      </c>
      <c r="G3708" s="188" t="s">
        <v>144</v>
      </c>
      <c r="H3708" s="188" t="s">
        <v>144</v>
      </c>
      <c r="I3708" s="188" t="s">
        <v>685</v>
      </c>
      <c r="J3708" s="188" t="s">
        <v>685</v>
      </c>
      <c r="K3708" s="188" t="s">
        <v>225</v>
      </c>
      <c r="N3708" s="43"/>
    </row>
    <row r="3709" spans="1:14">
      <c r="A3709" s="43" t="s">
        <v>618</v>
      </c>
      <c r="B3709" s="188" t="s">
        <v>619</v>
      </c>
      <c r="K3709" s="188" t="s">
        <v>697</v>
      </c>
      <c r="N3709" s="43"/>
    </row>
    <row r="3710" spans="1:14">
      <c r="A3710" s="43" t="s">
        <v>142</v>
      </c>
      <c r="N3710" s="43"/>
    </row>
    <row r="3712" spans="1:14">
      <c r="A3712" s="43" t="s">
        <v>220</v>
      </c>
      <c r="N3712" s="43"/>
    </row>
    <row r="3713" spans="1:14">
      <c r="A3713" s="43" t="s">
        <v>621</v>
      </c>
      <c r="B3713" s="188" t="s">
        <v>143</v>
      </c>
      <c r="C3713" s="188" t="s">
        <v>144</v>
      </c>
      <c r="D3713" s="188" t="s">
        <v>144</v>
      </c>
      <c r="E3713" s="188" t="s">
        <v>144</v>
      </c>
      <c r="F3713" s="188" t="s">
        <v>144</v>
      </c>
      <c r="G3713" s="188" t="s">
        <v>144</v>
      </c>
      <c r="H3713" s="188" t="s">
        <v>144</v>
      </c>
      <c r="I3713" s="188" t="s">
        <v>685</v>
      </c>
      <c r="J3713" s="188" t="s">
        <v>685</v>
      </c>
      <c r="K3713" s="188" t="s">
        <v>225</v>
      </c>
      <c r="N3713" s="43"/>
    </row>
    <row r="3714" spans="1:14">
      <c r="A3714" s="43" t="s">
        <v>286</v>
      </c>
      <c r="D3714" s="188" t="s">
        <v>581</v>
      </c>
      <c r="E3714" s="188" t="s">
        <v>582</v>
      </c>
      <c r="F3714" s="188" t="s">
        <v>287</v>
      </c>
      <c r="G3714" s="188" t="s">
        <v>291</v>
      </c>
      <c r="H3714" s="188" t="s">
        <v>284</v>
      </c>
      <c r="N3714" s="43"/>
    </row>
    <row r="3715" spans="1:14">
      <c r="B3715" s="188" t="s">
        <v>143</v>
      </c>
      <c r="C3715" s="188" t="s">
        <v>144</v>
      </c>
      <c r="D3715" s="188" t="s">
        <v>144</v>
      </c>
      <c r="E3715" s="188" t="s">
        <v>144</v>
      </c>
      <c r="F3715" s="188" t="s">
        <v>144</v>
      </c>
      <c r="G3715" s="188" t="s">
        <v>144</v>
      </c>
      <c r="H3715" s="188" t="s">
        <v>144</v>
      </c>
      <c r="I3715" s="188" t="s">
        <v>685</v>
      </c>
      <c r="J3715" s="188" t="s">
        <v>685</v>
      </c>
    </row>
    <row r="3716" spans="1:14">
      <c r="B3716" s="188" t="s">
        <v>33</v>
      </c>
      <c r="C3716" s="188" t="s">
        <v>134</v>
      </c>
      <c r="D3716" s="188" t="s">
        <v>135</v>
      </c>
      <c r="E3716" s="188" t="s">
        <v>136</v>
      </c>
      <c r="F3716" s="188" t="s">
        <v>137</v>
      </c>
      <c r="G3716" s="188" t="s">
        <v>138</v>
      </c>
      <c r="H3716" s="188" t="s">
        <v>139</v>
      </c>
      <c r="I3716" s="188" t="s">
        <v>140</v>
      </c>
      <c r="J3716" s="188" t="s">
        <v>141</v>
      </c>
    </row>
    <row r="3717" spans="1:14">
      <c r="A3717" s="43" t="s">
        <v>622</v>
      </c>
      <c r="B3717" s="188" t="s">
        <v>143</v>
      </c>
      <c r="C3717" s="188" t="s">
        <v>148</v>
      </c>
      <c r="D3717" s="188" t="s">
        <v>148</v>
      </c>
      <c r="E3717" s="188" t="s">
        <v>148</v>
      </c>
      <c r="F3717" s="188" t="s">
        <v>148</v>
      </c>
      <c r="G3717" s="188" t="s">
        <v>148</v>
      </c>
      <c r="H3717" s="188" t="s">
        <v>148</v>
      </c>
      <c r="I3717" s="188" t="s">
        <v>686</v>
      </c>
      <c r="J3717" s="188" t="s">
        <v>686</v>
      </c>
      <c r="N3717" s="43"/>
    </row>
    <row r="3718" spans="1:14">
      <c r="A3718" s="43" t="s">
        <v>0</v>
      </c>
      <c r="B3718" s="188">
        <v>81210</v>
      </c>
      <c r="C3718" s="188">
        <v>4283.2700000000004</v>
      </c>
      <c r="D3718" s="188">
        <v>11256.05</v>
      </c>
      <c r="E3718" s="188">
        <v>25656.7</v>
      </c>
      <c r="F3718" s="188">
        <v>51911.4</v>
      </c>
      <c r="G3718" s="188">
        <v>96714</v>
      </c>
      <c r="H3718" s="188">
        <v>168898</v>
      </c>
      <c r="I3718" s="188">
        <v>234986</v>
      </c>
      <c r="J3718" s="188">
        <v>499150</v>
      </c>
      <c r="N3718" s="43"/>
    </row>
    <row r="3719" spans="1:14">
      <c r="A3719" s="43" t="s">
        <v>151</v>
      </c>
      <c r="N3719" s="43"/>
    </row>
    <row r="3720" spans="1:14">
      <c r="A3720" s="43" t="s">
        <v>2</v>
      </c>
      <c r="B3720" s="188">
        <v>91306</v>
      </c>
      <c r="C3720" s="188">
        <v>6074.97</v>
      </c>
      <c r="D3720" s="188">
        <v>13316.12</v>
      </c>
      <c r="E3720" s="188">
        <v>30119.599999999999</v>
      </c>
      <c r="F3720" s="188">
        <v>61141.7</v>
      </c>
      <c r="G3720" s="188">
        <v>110491</v>
      </c>
      <c r="H3720" s="188">
        <v>181435</v>
      </c>
      <c r="I3720" s="188">
        <v>249571</v>
      </c>
      <c r="J3720" s="188">
        <v>510962</v>
      </c>
      <c r="N3720" s="43"/>
    </row>
    <row r="3721" spans="1:14">
      <c r="A3721" s="43" t="s">
        <v>3</v>
      </c>
      <c r="B3721" s="188">
        <v>81067</v>
      </c>
      <c r="C3721" s="188">
        <v>6079.46</v>
      </c>
      <c r="D3721" s="188">
        <v>12932.31</v>
      </c>
      <c r="E3721" s="188">
        <v>28151.5</v>
      </c>
      <c r="F3721" s="188">
        <v>55285.599999999999</v>
      </c>
      <c r="G3721" s="188">
        <v>99778</v>
      </c>
      <c r="H3721" s="188">
        <v>168657</v>
      </c>
      <c r="I3721" s="188">
        <v>230565</v>
      </c>
      <c r="J3721" s="188">
        <v>466148</v>
      </c>
      <c r="N3721" s="43"/>
    </row>
    <row r="3722" spans="1:14">
      <c r="A3722" s="43" t="s">
        <v>4</v>
      </c>
      <c r="B3722" s="188">
        <v>75690</v>
      </c>
      <c r="C3722" s="188">
        <v>4200.92</v>
      </c>
      <c r="D3722" s="188">
        <v>11122.35</v>
      </c>
      <c r="E3722" s="188">
        <v>24508.3</v>
      </c>
      <c r="F3722" s="188">
        <v>48254.5</v>
      </c>
      <c r="G3722" s="188">
        <v>88675</v>
      </c>
      <c r="H3722" s="188">
        <v>158044</v>
      </c>
      <c r="I3722" s="188">
        <v>217666</v>
      </c>
      <c r="J3722" s="188">
        <v>470461</v>
      </c>
      <c r="N3722" s="43"/>
    </row>
    <row r="3723" spans="1:14">
      <c r="A3723" s="43" t="s">
        <v>5</v>
      </c>
      <c r="B3723" s="188">
        <v>73410</v>
      </c>
      <c r="C3723" s="188">
        <v>2861.75</v>
      </c>
      <c r="D3723" s="188">
        <v>9195.01</v>
      </c>
      <c r="E3723" s="188">
        <v>22653.200000000001</v>
      </c>
      <c r="F3723" s="188">
        <v>45832.6</v>
      </c>
      <c r="G3723" s="188">
        <v>85710</v>
      </c>
      <c r="H3723" s="188">
        <v>152245</v>
      </c>
      <c r="I3723" s="188">
        <v>220392</v>
      </c>
      <c r="J3723" s="188">
        <v>507915</v>
      </c>
      <c r="N3723" s="43"/>
    </row>
    <row r="3724" spans="1:14">
      <c r="A3724" s="43" t="s">
        <v>6</v>
      </c>
      <c r="B3724" s="188">
        <v>73463</v>
      </c>
      <c r="C3724" s="188">
        <v>2179.46</v>
      </c>
      <c r="D3724" s="188">
        <v>8308.83</v>
      </c>
      <c r="E3724" s="188">
        <v>21034.400000000001</v>
      </c>
      <c r="F3724" s="188">
        <v>41981.4</v>
      </c>
      <c r="G3724" s="188">
        <v>80529</v>
      </c>
      <c r="H3724" s="188">
        <v>157712</v>
      </c>
      <c r="I3724" s="188">
        <v>234276</v>
      </c>
      <c r="J3724" s="188">
        <v>546877</v>
      </c>
      <c r="N3724" s="43"/>
    </row>
    <row r="3725" spans="1:14">
      <c r="A3725" s="43" t="s">
        <v>8</v>
      </c>
      <c r="N3725" s="43"/>
    </row>
    <row r="3726" spans="1:14">
      <c r="A3726" s="43" t="s">
        <v>9</v>
      </c>
      <c r="B3726" s="188">
        <v>76926</v>
      </c>
      <c r="C3726" s="188">
        <v>3503.14</v>
      </c>
      <c r="D3726" s="188">
        <v>10398.299999999999</v>
      </c>
      <c r="E3726" s="188">
        <v>24124.400000000001</v>
      </c>
      <c r="F3726" s="188">
        <v>48946.6</v>
      </c>
      <c r="G3726" s="188">
        <v>91378</v>
      </c>
      <c r="H3726" s="188">
        <v>161931</v>
      </c>
      <c r="I3726" s="188">
        <v>223539</v>
      </c>
      <c r="J3726" s="188">
        <v>472572</v>
      </c>
      <c r="N3726" s="43"/>
    </row>
    <row r="3727" spans="1:14">
      <c r="A3727" s="43" t="s">
        <v>8</v>
      </c>
      <c r="B3727" s="188">
        <v>86060</v>
      </c>
      <c r="C3727" s="188">
        <v>5250.65</v>
      </c>
      <c r="D3727" s="188">
        <v>12327.63</v>
      </c>
      <c r="E3727" s="188">
        <v>27781.599999999999</v>
      </c>
      <c r="F3727" s="188">
        <v>55586</v>
      </c>
      <c r="G3727" s="188">
        <v>102735</v>
      </c>
      <c r="H3727" s="188">
        <v>176084</v>
      </c>
      <c r="I3727" s="188">
        <v>245747</v>
      </c>
      <c r="J3727" s="188">
        <v>533219</v>
      </c>
      <c r="N3727" s="43"/>
    </row>
    <row r="3728" spans="1:14">
      <c r="A3728" s="43" t="s">
        <v>152</v>
      </c>
      <c r="N3728" s="43"/>
    </row>
    <row r="3729" spans="1:14">
      <c r="A3729" s="43" t="s">
        <v>153</v>
      </c>
      <c r="B3729" s="188">
        <v>31538</v>
      </c>
      <c r="C3729" s="188">
        <v>-4963.34</v>
      </c>
      <c r="D3729" s="188">
        <v>-1604.15</v>
      </c>
      <c r="E3729" s="188">
        <v>6686.8</v>
      </c>
      <c r="F3729" s="188">
        <v>20256.099999999999</v>
      </c>
      <c r="G3729" s="188">
        <v>41298</v>
      </c>
      <c r="H3729" s="188">
        <v>74591</v>
      </c>
      <c r="I3729" s="188">
        <v>105250</v>
      </c>
      <c r="J3729" s="188">
        <v>186423</v>
      </c>
      <c r="N3729" s="43"/>
    </row>
    <row r="3730" spans="1:14">
      <c r="A3730" s="43" t="s">
        <v>154</v>
      </c>
      <c r="B3730" s="188">
        <v>60883</v>
      </c>
      <c r="C3730" s="188">
        <v>3624.45</v>
      </c>
      <c r="D3730" s="188">
        <v>9419.24</v>
      </c>
      <c r="E3730" s="188">
        <v>20576.8</v>
      </c>
      <c r="F3730" s="188">
        <v>40129.199999999997</v>
      </c>
      <c r="G3730" s="188">
        <v>72768</v>
      </c>
      <c r="H3730" s="188">
        <v>123396</v>
      </c>
      <c r="I3730" s="188">
        <v>174631</v>
      </c>
      <c r="J3730" s="188">
        <v>384425</v>
      </c>
      <c r="N3730" s="43"/>
    </row>
    <row r="3731" spans="1:14">
      <c r="A3731" s="43" t="s">
        <v>155</v>
      </c>
      <c r="B3731" s="188">
        <v>74949</v>
      </c>
      <c r="C3731" s="188">
        <v>8927.9500000000007</v>
      </c>
      <c r="D3731" s="188">
        <v>15202.78</v>
      </c>
      <c r="E3731" s="188">
        <v>28778.9</v>
      </c>
      <c r="F3731" s="188">
        <v>52770.2</v>
      </c>
      <c r="G3731" s="188">
        <v>91262</v>
      </c>
      <c r="H3731" s="188">
        <v>149918</v>
      </c>
      <c r="I3731" s="188">
        <v>202732</v>
      </c>
      <c r="J3731" s="188">
        <v>395614</v>
      </c>
      <c r="N3731" s="43"/>
    </row>
    <row r="3732" spans="1:14">
      <c r="A3732" s="43" t="s">
        <v>156</v>
      </c>
      <c r="B3732" s="188">
        <v>114352</v>
      </c>
      <c r="C3732" s="188">
        <v>15471.41</v>
      </c>
      <c r="D3732" s="188">
        <v>23700.57</v>
      </c>
      <c r="E3732" s="188">
        <v>42609</v>
      </c>
      <c r="F3732" s="188">
        <v>76571.199999999997</v>
      </c>
      <c r="G3732" s="188">
        <v>135752</v>
      </c>
      <c r="H3732" s="188">
        <v>219133</v>
      </c>
      <c r="I3732" s="188">
        <v>308473</v>
      </c>
      <c r="J3732" s="188">
        <v>669987</v>
      </c>
      <c r="N3732" s="43"/>
    </row>
    <row r="3733" spans="1:14">
      <c r="A3733" s="43" t="s">
        <v>157</v>
      </c>
      <c r="N3733" s="43"/>
    </row>
    <row r="3734" spans="1:14">
      <c r="A3734" s="43" t="s">
        <v>158</v>
      </c>
      <c r="B3734" s="188">
        <v>96557</v>
      </c>
      <c r="C3734" s="188">
        <v>11777.1</v>
      </c>
      <c r="D3734" s="188">
        <v>18304.89</v>
      </c>
      <c r="E3734" s="188">
        <v>33819.800000000003</v>
      </c>
      <c r="F3734" s="188">
        <v>63048.9</v>
      </c>
      <c r="G3734" s="188">
        <v>112282</v>
      </c>
      <c r="H3734" s="188">
        <v>191671</v>
      </c>
      <c r="I3734" s="188">
        <v>270491</v>
      </c>
      <c r="J3734" s="188">
        <v>593696</v>
      </c>
      <c r="N3734" s="43"/>
    </row>
    <row r="3735" spans="1:14">
      <c r="A3735" s="43" t="s">
        <v>159</v>
      </c>
      <c r="B3735" s="188">
        <v>53315</v>
      </c>
      <c r="C3735" s="188">
        <v>2824.53</v>
      </c>
      <c r="D3735" s="188">
        <v>7344.15</v>
      </c>
      <c r="E3735" s="188">
        <v>17174.400000000001</v>
      </c>
      <c r="F3735" s="188">
        <v>34776.699999999997</v>
      </c>
      <c r="G3735" s="188">
        <v>65234</v>
      </c>
      <c r="H3735" s="188">
        <v>113837</v>
      </c>
      <c r="I3735" s="188">
        <v>160790</v>
      </c>
      <c r="J3735" s="188">
        <v>327433</v>
      </c>
      <c r="N3735" s="43"/>
    </row>
    <row r="3736" spans="1:14">
      <c r="A3736" s="43" t="s">
        <v>160</v>
      </c>
      <c r="B3736" s="188">
        <v>61748</v>
      </c>
      <c r="C3736" s="188">
        <v>-3337.88</v>
      </c>
      <c r="D3736" s="188">
        <v>2988.34</v>
      </c>
      <c r="E3736" s="188">
        <v>17059</v>
      </c>
      <c r="F3736" s="188">
        <v>39612.1</v>
      </c>
      <c r="G3736" s="188">
        <v>79081</v>
      </c>
      <c r="H3736" s="188">
        <v>136362</v>
      </c>
      <c r="I3736" s="188">
        <v>181622</v>
      </c>
      <c r="J3736" s="188">
        <v>362194</v>
      </c>
      <c r="N3736" s="43"/>
    </row>
    <row r="3737" spans="1:14">
      <c r="A3737" s="43" t="s">
        <v>161</v>
      </c>
      <c r="B3737" s="188">
        <v>75327</v>
      </c>
      <c r="C3737" s="188">
        <v>1045.1400000000001</v>
      </c>
      <c r="D3737" s="188">
        <v>7079.13</v>
      </c>
      <c r="E3737" s="188">
        <v>21056.9</v>
      </c>
      <c r="F3737" s="188">
        <v>47323.1</v>
      </c>
      <c r="G3737" s="188">
        <v>90361</v>
      </c>
      <c r="H3737" s="188">
        <v>163703</v>
      </c>
      <c r="I3737" s="188">
        <v>234219</v>
      </c>
      <c r="J3737" s="188">
        <v>436445</v>
      </c>
      <c r="N3737" s="43"/>
    </row>
    <row r="3738" spans="1:14">
      <c r="A3738" s="43" t="s">
        <v>162</v>
      </c>
      <c r="N3738" s="43"/>
    </row>
    <row r="3739" spans="1:14">
      <c r="A3739" s="43" t="s">
        <v>14</v>
      </c>
      <c r="B3739" s="188">
        <v>92869</v>
      </c>
      <c r="C3739" s="188">
        <v>9764.91</v>
      </c>
      <c r="D3739" s="188">
        <v>18204.55</v>
      </c>
      <c r="E3739" s="188">
        <v>35211.599999999999</v>
      </c>
      <c r="F3739" s="188">
        <v>64959.7</v>
      </c>
      <c r="G3739" s="188">
        <v>113427</v>
      </c>
      <c r="H3739" s="188">
        <v>184256</v>
      </c>
      <c r="I3739" s="188">
        <v>249193</v>
      </c>
      <c r="J3739" s="188">
        <v>499271</v>
      </c>
      <c r="N3739" s="43"/>
    </row>
    <row r="3740" spans="1:14">
      <c r="A3740" s="43" t="s">
        <v>163</v>
      </c>
      <c r="B3740" s="188">
        <v>70301</v>
      </c>
      <c r="C3740" s="188">
        <v>4453.0600000000004</v>
      </c>
      <c r="D3740" s="188">
        <v>11989.19</v>
      </c>
      <c r="E3740" s="188">
        <v>24166.1</v>
      </c>
      <c r="F3740" s="188">
        <v>44820.5</v>
      </c>
      <c r="G3740" s="188">
        <v>79967</v>
      </c>
      <c r="H3740" s="188">
        <v>142073</v>
      </c>
      <c r="I3740" s="188">
        <v>206832</v>
      </c>
      <c r="J3740" s="188">
        <v>466772</v>
      </c>
      <c r="N3740" s="43"/>
    </row>
    <row r="3741" spans="1:14">
      <c r="A3741" s="43" t="s">
        <v>16</v>
      </c>
      <c r="B3741" s="188">
        <v>70422</v>
      </c>
      <c r="C3741" s="188">
        <v>2737.31</v>
      </c>
      <c r="D3741" s="188">
        <v>8176.04</v>
      </c>
      <c r="E3741" s="188">
        <v>19760.7</v>
      </c>
      <c r="F3741" s="188">
        <v>39898</v>
      </c>
      <c r="G3741" s="188">
        <v>79713</v>
      </c>
      <c r="H3741" s="188">
        <v>151332</v>
      </c>
      <c r="I3741" s="188">
        <v>222110</v>
      </c>
      <c r="J3741" s="188">
        <v>580265</v>
      </c>
      <c r="N3741" s="43"/>
    </row>
    <row r="3742" spans="1:14">
      <c r="A3742" s="43" t="s">
        <v>164</v>
      </c>
      <c r="B3742" s="188">
        <v>64281</v>
      </c>
      <c r="C3742" s="188">
        <v>-221.54</v>
      </c>
      <c r="D3742" s="188">
        <v>4164.83</v>
      </c>
      <c r="E3742" s="188">
        <v>13314.9</v>
      </c>
      <c r="F3742" s="188">
        <v>31110.1</v>
      </c>
      <c r="G3742" s="188">
        <v>69451</v>
      </c>
      <c r="H3742" s="188">
        <v>136621</v>
      </c>
      <c r="I3742" s="188">
        <v>210465</v>
      </c>
      <c r="J3742" s="188">
        <v>504141</v>
      </c>
      <c r="N3742" s="43"/>
    </row>
    <row r="3743" spans="1:14">
      <c r="A3743" s="43" t="s">
        <v>165</v>
      </c>
      <c r="N3743" s="43"/>
    </row>
    <row r="3744" spans="1:14">
      <c r="A3744" s="43" t="s">
        <v>166</v>
      </c>
      <c r="B3744" s="188">
        <v>6560</v>
      </c>
      <c r="C3744" s="188">
        <v>-6357.92</v>
      </c>
      <c r="D3744" s="188">
        <v>-6318.58</v>
      </c>
      <c r="E3744" s="188">
        <v>-4665.5</v>
      </c>
      <c r="F3744" s="188">
        <v>2155.1999999999998</v>
      </c>
      <c r="G3744" s="188">
        <v>9536</v>
      </c>
      <c r="H3744" s="188">
        <v>24750</v>
      </c>
      <c r="I3744" s="188">
        <v>41851</v>
      </c>
      <c r="J3744" s="188">
        <v>84710</v>
      </c>
      <c r="N3744" s="43"/>
    </row>
    <row r="3745" spans="1:14">
      <c r="A3745" s="43" t="s">
        <v>125</v>
      </c>
      <c r="B3745" s="188">
        <v>20494</v>
      </c>
      <c r="C3745" s="188">
        <v>-4818.41</v>
      </c>
      <c r="D3745" s="188">
        <v>-638.77</v>
      </c>
      <c r="E3745" s="188">
        <v>4875.3999999999996</v>
      </c>
      <c r="F3745" s="188">
        <v>12159.6</v>
      </c>
      <c r="G3745" s="188">
        <v>24693</v>
      </c>
      <c r="H3745" s="188">
        <v>46326</v>
      </c>
      <c r="I3745" s="188">
        <v>72936</v>
      </c>
      <c r="J3745" s="188">
        <v>165983</v>
      </c>
      <c r="N3745" s="43"/>
    </row>
    <row r="3746" spans="1:14">
      <c r="A3746" s="43" t="s">
        <v>126</v>
      </c>
      <c r="B3746" s="188">
        <v>28635</v>
      </c>
      <c r="C3746" s="188">
        <v>-1552.9</v>
      </c>
      <c r="D3746" s="188">
        <v>2847.78</v>
      </c>
      <c r="E3746" s="188">
        <v>9022.2000000000007</v>
      </c>
      <c r="F3746" s="188">
        <v>18734.5</v>
      </c>
      <c r="G3746" s="188">
        <v>33386</v>
      </c>
      <c r="H3746" s="188">
        <v>61496</v>
      </c>
      <c r="I3746" s="188">
        <v>89426</v>
      </c>
      <c r="J3746" s="188">
        <v>191579</v>
      </c>
      <c r="N3746" s="43"/>
    </row>
    <row r="3747" spans="1:14">
      <c r="A3747" s="43" t="s">
        <v>127</v>
      </c>
      <c r="B3747" s="188">
        <v>38447</v>
      </c>
      <c r="C3747" s="188">
        <v>614.33000000000004</v>
      </c>
      <c r="D3747" s="188">
        <v>5250.65</v>
      </c>
      <c r="E3747" s="188">
        <v>13241.3</v>
      </c>
      <c r="F3747" s="188">
        <v>24458.5</v>
      </c>
      <c r="G3747" s="188">
        <v>44623</v>
      </c>
      <c r="H3747" s="188">
        <v>80258</v>
      </c>
      <c r="I3747" s="188">
        <v>107711</v>
      </c>
      <c r="J3747" s="188">
        <v>222530</v>
      </c>
      <c r="N3747" s="43"/>
    </row>
    <row r="3748" spans="1:14">
      <c r="A3748" s="43" t="s">
        <v>128</v>
      </c>
      <c r="B3748" s="188">
        <v>46552</v>
      </c>
      <c r="C3748" s="188">
        <v>3595.72</v>
      </c>
      <c r="D3748" s="188">
        <v>8493.3799999999992</v>
      </c>
      <c r="E3748" s="188">
        <v>16971.8</v>
      </c>
      <c r="F3748" s="188">
        <v>31993.599999999999</v>
      </c>
      <c r="G3748" s="188">
        <v>56223</v>
      </c>
      <c r="H3748" s="188">
        <v>93725</v>
      </c>
      <c r="I3748" s="188">
        <v>136318</v>
      </c>
      <c r="J3748" s="188">
        <v>263326</v>
      </c>
      <c r="N3748" s="43"/>
    </row>
    <row r="3749" spans="1:14">
      <c r="A3749" s="43" t="s">
        <v>129</v>
      </c>
      <c r="B3749" s="188">
        <v>58707</v>
      </c>
      <c r="C3749" s="188">
        <v>5776.97</v>
      </c>
      <c r="D3749" s="188">
        <v>11541.27</v>
      </c>
      <c r="E3749" s="188">
        <v>21891.5</v>
      </c>
      <c r="F3749" s="188">
        <v>39011</v>
      </c>
      <c r="G3749" s="188">
        <v>69530</v>
      </c>
      <c r="H3749" s="188">
        <v>116946</v>
      </c>
      <c r="I3749" s="188">
        <v>163703</v>
      </c>
      <c r="J3749" s="188">
        <v>366033</v>
      </c>
      <c r="N3749" s="43"/>
    </row>
    <row r="3750" spans="1:14">
      <c r="A3750" s="43" t="s">
        <v>130</v>
      </c>
      <c r="B3750" s="188">
        <v>70741</v>
      </c>
      <c r="C3750" s="188">
        <v>9721.52</v>
      </c>
      <c r="D3750" s="188">
        <v>15711.08</v>
      </c>
      <c r="E3750" s="188">
        <v>27246.2</v>
      </c>
      <c r="F3750" s="188">
        <v>48676.7</v>
      </c>
      <c r="G3750" s="188">
        <v>86342</v>
      </c>
      <c r="H3750" s="188">
        <v>142074</v>
      </c>
      <c r="I3750" s="188">
        <v>191729</v>
      </c>
      <c r="J3750" s="188">
        <v>392463</v>
      </c>
      <c r="N3750" s="43"/>
    </row>
    <row r="3751" spans="1:14">
      <c r="A3751" s="43" t="s">
        <v>131</v>
      </c>
      <c r="B3751" s="188">
        <v>106934</v>
      </c>
      <c r="C3751" s="188">
        <v>15606.35</v>
      </c>
      <c r="D3751" s="188">
        <v>23538.99</v>
      </c>
      <c r="E3751" s="188">
        <v>41301.4</v>
      </c>
      <c r="F3751" s="188">
        <v>72178.3</v>
      </c>
      <c r="G3751" s="188">
        <v>124652</v>
      </c>
      <c r="H3751" s="188">
        <v>205118</v>
      </c>
      <c r="I3751" s="188">
        <v>286381</v>
      </c>
      <c r="J3751" s="188">
        <v>620602</v>
      </c>
      <c r="N3751" s="43"/>
    </row>
    <row r="3752" spans="1:14">
      <c r="A3752" s="43" t="s">
        <v>167</v>
      </c>
      <c r="N3752" s="43"/>
    </row>
    <row r="3753" spans="1:14">
      <c r="A3753" s="43" t="s">
        <v>166</v>
      </c>
      <c r="B3753" s="188">
        <v>23383</v>
      </c>
      <c r="C3753" s="188">
        <v>-6330.12</v>
      </c>
      <c r="D3753" s="188">
        <v>-6250.04</v>
      </c>
      <c r="E3753" s="188">
        <v>-281.39999999999998</v>
      </c>
      <c r="F3753" s="188">
        <v>9859.9</v>
      </c>
      <c r="G3753" s="188">
        <v>30151</v>
      </c>
      <c r="H3753" s="188">
        <v>64529</v>
      </c>
      <c r="I3753" s="188">
        <v>91847</v>
      </c>
      <c r="J3753" s="188">
        <v>191579</v>
      </c>
      <c r="N3753" s="43"/>
    </row>
    <row r="3754" spans="1:14">
      <c r="A3754" s="43" t="s">
        <v>125</v>
      </c>
      <c r="B3754" s="188">
        <v>36063</v>
      </c>
      <c r="C3754" s="188">
        <v>-3064.51</v>
      </c>
      <c r="D3754" s="188">
        <v>1709.12</v>
      </c>
      <c r="E3754" s="188">
        <v>8307.5</v>
      </c>
      <c r="F3754" s="188">
        <v>20060.099999999999</v>
      </c>
      <c r="G3754" s="188">
        <v>42561</v>
      </c>
      <c r="H3754" s="188">
        <v>87283</v>
      </c>
      <c r="I3754" s="188">
        <v>127914</v>
      </c>
      <c r="J3754" s="188">
        <v>248851</v>
      </c>
      <c r="N3754" s="43"/>
    </row>
    <row r="3755" spans="1:14">
      <c r="A3755" s="43" t="s">
        <v>126</v>
      </c>
      <c r="B3755" s="188">
        <v>40416</v>
      </c>
      <c r="C3755" s="188">
        <v>545.87</v>
      </c>
      <c r="D3755" s="188">
        <v>3710.76</v>
      </c>
      <c r="E3755" s="188">
        <v>10979.2</v>
      </c>
      <c r="F3755" s="188">
        <v>24558.6</v>
      </c>
      <c r="G3755" s="188">
        <v>46171</v>
      </c>
      <c r="H3755" s="188">
        <v>86422</v>
      </c>
      <c r="I3755" s="188">
        <v>118049</v>
      </c>
      <c r="J3755" s="188">
        <v>242581</v>
      </c>
      <c r="N3755" s="43"/>
    </row>
    <row r="3756" spans="1:14">
      <c r="A3756" s="43" t="s">
        <v>127</v>
      </c>
      <c r="B3756" s="188">
        <v>45285</v>
      </c>
      <c r="C3756" s="188">
        <v>2937.79</v>
      </c>
      <c r="D3756" s="188">
        <v>6871.5</v>
      </c>
      <c r="E3756" s="188">
        <v>14742.5</v>
      </c>
      <c r="F3756" s="188">
        <v>29386.7</v>
      </c>
      <c r="G3756" s="188">
        <v>55921</v>
      </c>
      <c r="H3756" s="188">
        <v>96055</v>
      </c>
      <c r="I3756" s="188">
        <v>137957</v>
      </c>
      <c r="J3756" s="188">
        <v>241168</v>
      </c>
      <c r="N3756" s="43"/>
    </row>
    <row r="3757" spans="1:14">
      <c r="A3757" s="43" t="s">
        <v>128</v>
      </c>
      <c r="B3757" s="188">
        <v>51420</v>
      </c>
      <c r="C3757" s="188">
        <v>2885.96</v>
      </c>
      <c r="D3757" s="188">
        <v>8502.44</v>
      </c>
      <c r="E3757" s="188">
        <v>16922.099999999999</v>
      </c>
      <c r="F3757" s="188">
        <v>32761.200000000001</v>
      </c>
      <c r="G3757" s="188">
        <v>59334</v>
      </c>
      <c r="H3757" s="188">
        <v>105907</v>
      </c>
      <c r="I3757" s="188">
        <v>156287</v>
      </c>
      <c r="J3757" s="188">
        <v>338276</v>
      </c>
      <c r="N3757" s="43"/>
    </row>
    <row r="3758" spans="1:14">
      <c r="A3758" s="43" t="s">
        <v>129</v>
      </c>
      <c r="B3758" s="188">
        <v>57097</v>
      </c>
      <c r="C3758" s="188">
        <v>3724.04</v>
      </c>
      <c r="D3758" s="188">
        <v>9935.0400000000009</v>
      </c>
      <c r="E3758" s="188">
        <v>20257.5</v>
      </c>
      <c r="F3758" s="188">
        <v>37548.400000000001</v>
      </c>
      <c r="G3758" s="188">
        <v>68626</v>
      </c>
      <c r="H3758" s="188">
        <v>116886</v>
      </c>
      <c r="I3758" s="188">
        <v>162607</v>
      </c>
      <c r="J3758" s="188">
        <v>339356</v>
      </c>
      <c r="N3758" s="43"/>
    </row>
    <row r="3759" spans="1:14">
      <c r="A3759" s="43" t="s">
        <v>130</v>
      </c>
      <c r="B3759" s="188">
        <v>66165</v>
      </c>
      <c r="C3759" s="188">
        <v>7348.76</v>
      </c>
      <c r="D3759" s="188">
        <v>13593.11</v>
      </c>
      <c r="E3759" s="188">
        <v>24539.599999999999</v>
      </c>
      <c r="F3759" s="188">
        <v>44874.2</v>
      </c>
      <c r="G3759" s="188">
        <v>81217</v>
      </c>
      <c r="H3759" s="188">
        <v>135514</v>
      </c>
      <c r="I3759" s="188">
        <v>180511</v>
      </c>
      <c r="J3759" s="188">
        <v>368157</v>
      </c>
      <c r="N3759" s="43"/>
    </row>
    <row r="3760" spans="1:14">
      <c r="A3760" s="43" t="s">
        <v>131</v>
      </c>
      <c r="B3760" s="188">
        <v>104463</v>
      </c>
      <c r="C3760" s="188">
        <v>15031.24</v>
      </c>
      <c r="D3760" s="188">
        <v>22683.43</v>
      </c>
      <c r="E3760" s="188">
        <v>39942.1</v>
      </c>
      <c r="F3760" s="188">
        <v>70292.800000000003</v>
      </c>
      <c r="G3760" s="188">
        <v>122031</v>
      </c>
      <c r="H3760" s="188">
        <v>201156</v>
      </c>
      <c r="I3760" s="188">
        <v>280616</v>
      </c>
      <c r="J3760" s="188">
        <v>601842</v>
      </c>
      <c r="N3760" s="43"/>
    </row>
    <row r="3761" spans="1:14">
      <c r="A3761" s="43" t="s">
        <v>168</v>
      </c>
      <c r="N3761" s="43"/>
    </row>
    <row r="3762" spans="1:14">
      <c r="A3762" s="43" t="s">
        <v>169</v>
      </c>
      <c r="B3762" s="188">
        <v>10232</v>
      </c>
      <c r="C3762" s="188">
        <v>-5399.18</v>
      </c>
      <c r="D3762" s="188">
        <v>-2461.91</v>
      </c>
      <c r="E3762" s="188">
        <v>4640.1000000000004</v>
      </c>
      <c r="F3762" s="188">
        <v>11546.5</v>
      </c>
      <c r="G3762" s="188">
        <v>16816</v>
      </c>
      <c r="H3762" s="188">
        <v>19885</v>
      </c>
      <c r="I3762" s="188">
        <v>20999</v>
      </c>
      <c r="J3762" s="188">
        <v>22845</v>
      </c>
      <c r="N3762" s="43"/>
    </row>
    <row r="3763" spans="1:14">
      <c r="A3763" s="43" t="s">
        <v>17</v>
      </c>
      <c r="B3763" s="188">
        <v>30916</v>
      </c>
      <c r="C3763" s="188">
        <v>22053.52</v>
      </c>
      <c r="D3763" s="188">
        <v>23122.43</v>
      </c>
      <c r="E3763" s="188">
        <v>25886.3</v>
      </c>
      <c r="F3763" s="188">
        <v>30920.6</v>
      </c>
      <c r="G3763" s="188">
        <v>35852</v>
      </c>
      <c r="H3763" s="188">
        <v>39584</v>
      </c>
      <c r="I3763" s="188">
        <v>41054</v>
      </c>
      <c r="J3763" s="188">
        <v>43154</v>
      </c>
      <c r="N3763" s="43"/>
    </row>
    <row r="3764" spans="1:14">
      <c r="A3764" s="43" t="s">
        <v>18</v>
      </c>
      <c r="B3764" s="188">
        <v>52901</v>
      </c>
      <c r="C3764" s="188">
        <v>39452.269999999997</v>
      </c>
      <c r="D3764" s="188">
        <v>42368.72</v>
      </c>
      <c r="E3764" s="188">
        <v>46151.3</v>
      </c>
      <c r="F3764" s="188">
        <v>52495</v>
      </c>
      <c r="G3764" s="188">
        <v>59714</v>
      </c>
      <c r="H3764" s="188">
        <v>65469</v>
      </c>
      <c r="I3764" s="188">
        <v>68446</v>
      </c>
      <c r="J3764" s="188">
        <v>72458</v>
      </c>
      <c r="N3764" s="43"/>
    </row>
    <row r="3765" spans="1:14">
      <c r="A3765" s="43" t="s">
        <v>19</v>
      </c>
      <c r="B3765" s="188">
        <v>86445</v>
      </c>
      <c r="C3765" s="188">
        <v>63358.720000000001</v>
      </c>
      <c r="D3765" s="188">
        <v>67901.64</v>
      </c>
      <c r="E3765" s="188">
        <v>75023.600000000006</v>
      </c>
      <c r="F3765" s="188">
        <v>85426.5</v>
      </c>
      <c r="G3765" s="188">
        <v>98182</v>
      </c>
      <c r="H3765" s="188">
        <v>109765</v>
      </c>
      <c r="I3765" s="188">
        <v>116152</v>
      </c>
      <c r="J3765" s="188">
        <v>125663</v>
      </c>
      <c r="N3765" s="43"/>
    </row>
    <row r="3766" spans="1:14">
      <c r="A3766" s="43" t="s">
        <v>170</v>
      </c>
      <c r="B3766" s="188">
        <v>225570</v>
      </c>
      <c r="C3766" s="188">
        <v>107909.06</v>
      </c>
      <c r="D3766" s="188">
        <v>117153.56</v>
      </c>
      <c r="E3766" s="188">
        <v>135449.60000000001</v>
      </c>
      <c r="F3766" s="188">
        <v>168898.3</v>
      </c>
      <c r="G3766" s="188">
        <v>234986</v>
      </c>
      <c r="H3766" s="188">
        <v>364178</v>
      </c>
      <c r="I3766" s="188">
        <v>499150</v>
      </c>
      <c r="J3766" s="188">
        <v>1101134</v>
      </c>
      <c r="N3766" s="43"/>
    </row>
    <row r="3767" spans="1:14">
      <c r="A3767" s="43" t="s">
        <v>171</v>
      </c>
      <c r="N3767" s="43"/>
    </row>
    <row r="3768" spans="1:14">
      <c r="A3768" s="43" t="s">
        <v>169</v>
      </c>
      <c r="B3768" s="188">
        <v>20058</v>
      </c>
      <c r="C3768" s="188">
        <v>-4999.7700000000004</v>
      </c>
      <c r="D3768" s="188">
        <v>-1086.06</v>
      </c>
      <c r="E3768" s="188">
        <v>6302.8</v>
      </c>
      <c r="F3768" s="188">
        <v>14791.2</v>
      </c>
      <c r="G3768" s="188">
        <v>26352</v>
      </c>
      <c r="H3768" s="188">
        <v>44487</v>
      </c>
      <c r="I3768" s="188">
        <v>61223</v>
      </c>
      <c r="J3768" s="188">
        <v>113988</v>
      </c>
      <c r="N3768" s="43"/>
    </row>
    <row r="3769" spans="1:14">
      <c r="A3769" s="43" t="s">
        <v>17</v>
      </c>
      <c r="B3769" s="188">
        <v>40874</v>
      </c>
      <c r="C3769" s="188">
        <v>9171.1299999999992</v>
      </c>
      <c r="D3769" s="188">
        <v>13797.58</v>
      </c>
      <c r="E3769" s="188">
        <v>21666.400000000001</v>
      </c>
      <c r="F3769" s="188">
        <v>32933.9</v>
      </c>
      <c r="G3769" s="188">
        <v>50530</v>
      </c>
      <c r="H3769" s="188">
        <v>75499</v>
      </c>
      <c r="I3769" s="188">
        <v>95482</v>
      </c>
      <c r="J3769" s="188">
        <v>161572</v>
      </c>
      <c r="N3769" s="43"/>
    </row>
    <row r="3770" spans="1:14">
      <c r="A3770" s="43" t="s">
        <v>18</v>
      </c>
      <c r="B3770" s="188">
        <v>61509</v>
      </c>
      <c r="C3770" s="188">
        <v>17775.73</v>
      </c>
      <c r="D3770" s="188">
        <v>23534.54</v>
      </c>
      <c r="E3770" s="188">
        <v>34684.699999999997</v>
      </c>
      <c r="F3770" s="188">
        <v>51864</v>
      </c>
      <c r="G3770" s="188">
        <v>77041</v>
      </c>
      <c r="H3770" s="188">
        <v>107283</v>
      </c>
      <c r="I3770" s="188">
        <v>132095</v>
      </c>
      <c r="J3770" s="188">
        <v>204515</v>
      </c>
      <c r="N3770" s="43"/>
    </row>
    <row r="3771" spans="1:14">
      <c r="A3771" s="43" t="s">
        <v>19</v>
      </c>
      <c r="B3771" s="188">
        <v>92115</v>
      </c>
      <c r="C3771" s="188">
        <v>29404.49</v>
      </c>
      <c r="D3771" s="188">
        <v>36805.32</v>
      </c>
      <c r="E3771" s="188">
        <v>52562.6</v>
      </c>
      <c r="F3771" s="188">
        <v>77373.8</v>
      </c>
      <c r="G3771" s="188">
        <v>114527</v>
      </c>
      <c r="H3771" s="188">
        <v>160260</v>
      </c>
      <c r="I3771" s="188">
        <v>196323</v>
      </c>
      <c r="J3771" s="188">
        <v>318768</v>
      </c>
      <c r="N3771" s="43"/>
    </row>
    <row r="3772" spans="1:14">
      <c r="A3772" s="43" t="s">
        <v>170</v>
      </c>
      <c r="B3772" s="188">
        <v>191503</v>
      </c>
      <c r="C3772" s="188">
        <v>47512.63</v>
      </c>
      <c r="D3772" s="188">
        <v>59785.78</v>
      </c>
      <c r="E3772" s="188">
        <v>88204.2</v>
      </c>
      <c r="F3772" s="188">
        <v>138199.9</v>
      </c>
      <c r="G3772" s="188">
        <v>214292</v>
      </c>
      <c r="H3772" s="188">
        <v>345773</v>
      </c>
      <c r="I3772" s="188">
        <v>478635</v>
      </c>
      <c r="J3772" s="188">
        <v>1063328</v>
      </c>
      <c r="N3772" s="43"/>
    </row>
    <row r="3773" spans="1:14">
      <c r="A3773" s="43" t="s">
        <v>527</v>
      </c>
      <c r="N3773" s="43"/>
    </row>
    <row r="3774" spans="1:14">
      <c r="A3774" s="43" t="s">
        <v>172</v>
      </c>
      <c r="B3774" s="188">
        <v>96500</v>
      </c>
      <c r="C3774" s="188">
        <v>13968.98</v>
      </c>
      <c r="D3774" s="188">
        <v>20795.13</v>
      </c>
      <c r="E3774" s="188">
        <v>35939.300000000003</v>
      </c>
      <c r="F3774" s="188">
        <v>64205.8</v>
      </c>
      <c r="G3774" s="188">
        <v>112635</v>
      </c>
      <c r="H3774" s="188">
        <v>188851</v>
      </c>
      <c r="I3774" s="188">
        <v>263679</v>
      </c>
      <c r="J3774" s="188">
        <v>563916</v>
      </c>
      <c r="N3774" s="43"/>
    </row>
    <row r="3775" spans="1:14">
      <c r="A3775" s="43" t="s">
        <v>22</v>
      </c>
      <c r="B3775" s="188">
        <v>37811</v>
      </c>
      <c r="C3775" s="188">
        <v>-4588.74</v>
      </c>
      <c r="D3775" s="188">
        <v>1627.66</v>
      </c>
      <c r="E3775" s="188">
        <v>9805.9</v>
      </c>
      <c r="F3775" s="188">
        <v>22769.4</v>
      </c>
      <c r="G3775" s="188">
        <v>46860</v>
      </c>
      <c r="H3775" s="188">
        <v>86470</v>
      </c>
      <c r="I3775" s="188">
        <v>121266</v>
      </c>
      <c r="J3775" s="188">
        <v>241707</v>
      </c>
      <c r="N3775" s="43"/>
    </row>
    <row r="3776" spans="1:14">
      <c r="A3776" s="43" t="s">
        <v>173</v>
      </c>
      <c r="N3776" s="43"/>
    </row>
    <row r="3777" spans="1:14">
      <c r="A3777" s="43" t="s">
        <v>174</v>
      </c>
      <c r="B3777" s="188">
        <v>8149</v>
      </c>
      <c r="C3777" s="188">
        <v>-6308.86</v>
      </c>
      <c r="D3777" s="188">
        <v>-5793.56</v>
      </c>
      <c r="E3777" s="188">
        <v>-1978</v>
      </c>
      <c r="F3777" s="188">
        <v>3241.9</v>
      </c>
      <c r="G3777" s="188">
        <v>8425</v>
      </c>
      <c r="H3777" s="188">
        <v>19599</v>
      </c>
      <c r="I3777" s="188">
        <v>32127</v>
      </c>
      <c r="J3777" s="188">
        <v>100721</v>
      </c>
      <c r="N3777" s="43"/>
    </row>
    <row r="3778" spans="1:14">
      <c r="A3778" s="43" t="s">
        <v>175</v>
      </c>
      <c r="B3778" s="188">
        <v>20059</v>
      </c>
      <c r="C3778" s="188">
        <v>6143.01</v>
      </c>
      <c r="D3778" s="188">
        <v>7897.19</v>
      </c>
      <c r="E3778" s="188">
        <v>11503.8</v>
      </c>
      <c r="F3778" s="188">
        <v>16203.2</v>
      </c>
      <c r="G3778" s="188">
        <v>22808</v>
      </c>
      <c r="H3778" s="188">
        <v>35268</v>
      </c>
      <c r="I3778" s="188">
        <v>47309</v>
      </c>
      <c r="J3778" s="188">
        <v>88743</v>
      </c>
      <c r="N3778" s="43"/>
    </row>
    <row r="3779" spans="1:14">
      <c r="A3779" s="43" t="s">
        <v>176</v>
      </c>
      <c r="B3779" s="188">
        <v>39399</v>
      </c>
      <c r="C3779" s="188">
        <v>10473.290000000001</v>
      </c>
      <c r="D3779" s="188">
        <v>16844.77</v>
      </c>
      <c r="E3779" s="188">
        <v>23968.7</v>
      </c>
      <c r="F3779" s="188">
        <v>32638</v>
      </c>
      <c r="G3779" s="188">
        <v>43970</v>
      </c>
      <c r="H3779" s="188">
        <v>62388</v>
      </c>
      <c r="I3779" s="188">
        <v>84248</v>
      </c>
      <c r="J3779" s="188">
        <v>172238</v>
      </c>
      <c r="N3779" s="43"/>
    </row>
    <row r="3780" spans="1:14">
      <c r="A3780" s="43" t="s">
        <v>177</v>
      </c>
      <c r="B3780" s="188">
        <v>116587</v>
      </c>
      <c r="C3780" s="188">
        <v>20496.189999999999</v>
      </c>
      <c r="D3780" s="188">
        <v>34607.589999999997</v>
      </c>
      <c r="E3780" s="188">
        <v>54312.6</v>
      </c>
      <c r="F3780" s="188">
        <v>82523.199999999997</v>
      </c>
      <c r="G3780" s="188">
        <v>134142</v>
      </c>
      <c r="H3780" s="188">
        <v>212345</v>
      </c>
      <c r="I3780" s="188">
        <v>294661</v>
      </c>
      <c r="J3780" s="188">
        <v>637762</v>
      </c>
      <c r="N3780" s="43"/>
    </row>
    <row r="3781" spans="1:14">
      <c r="A3781" s="43" t="s">
        <v>580</v>
      </c>
      <c r="N3781" s="43"/>
    </row>
    <row r="3782" spans="1:14">
      <c r="A3782" s="43" t="s">
        <v>178</v>
      </c>
      <c r="B3782" s="188">
        <v>34030</v>
      </c>
      <c r="C3782" s="188">
        <v>-4233.41</v>
      </c>
      <c r="D3782" s="188">
        <v>1714.9</v>
      </c>
      <c r="E3782" s="188">
        <v>9936.7999999999993</v>
      </c>
      <c r="F3782" s="188">
        <v>22306.5</v>
      </c>
      <c r="G3782" s="188">
        <v>41324</v>
      </c>
      <c r="H3782" s="188">
        <v>73004</v>
      </c>
      <c r="I3782" s="188">
        <v>103736</v>
      </c>
      <c r="J3782" s="188">
        <v>231447</v>
      </c>
      <c r="N3782" s="43"/>
    </row>
    <row r="3783" spans="1:14">
      <c r="A3783" s="43" t="s">
        <v>179</v>
      </c>
      <c r="B3783" s="188">
        <v>33043</v>
      </c>
      <c r="C3783" s="188">
        <v>-2673.34</v>
      </c>
      <c r="D3783" s="188">
        <v>3876.83</v>
      </c>
      <c r="E3783" s="188">
        <v>11996</v>
      </c>
      <c r="F3783" s="188">
        <v>23467.599999999999</v>
      </c>
      <c r="G3783" s="188">
        <v>42643</v>
      </c>
      <c r="H3783" s="188">
        <v>71385</v>
      </c>
      <c r="I3783" s="188">
        <v>95742</v>
      </c>
      <c r="J3783" s="188">
        <v>177873</v>
      </c>
      <c r="N3783" s="43"/>
    </row>
    <row r="3784" spans="1:14">
      <c r="A3784" s="43" t="s">
        <v>180</v>
      </c>
      <c r="B3784" s="188">
        <v>41588</v>
      </c>
      <c r="C3784" s="188">
        <v>4131.03</v>
      </c>
      <c r="D3784" s="188">
        <v>9455.11</v>
      </c>
      <c r="E3784" s="188">
        <v>17900.8</v>
      </c>
      <c r="F3784" s="188">
        <v>29878</v>
      </c>
      <c r="G3784" s="188">
        <v>50490</v>
      </c>
      <c r="H3784" s="188">
        <v>81189</v>
      </c>
      <c r="I3784" s="188">
        <v>114318</v>
      </c>
      <c r="J3784" s="188">
        <v>211209</v>
      </c>
      <c r="N3784" s="43"/>
    </row>
    <row r="3785" spans="1:14">
      <c r="A3785" s="43" t="s">
        <v>181</v>
      </c>
      <c r="B3785" s="188">
        <v>109142</v>
      </c>
      <c r="C3785" s="188">
        <v>20847.21</v>
      </c>
      <c r="D3785" s="188">
        <v>28623.1</v>
      </c>
      <c r="E3785" s="188">
        <v>45312.7</v>
      </c>
      <c r="F3785" s="188">
        <v>75085</v>
      </c>
      <c r="G3785" s="188">
        <v>126362</v>
      </c>
      <c r="H3785" s="188">
        <v>203890</v>
      </c>
      <c r="I3785" s="188">
        <v>284308</v>
      </c>
      <c r="J3785" s="188">
        <v>602770</v>
      </c>
      <c r="N3785" s="43"/>
    </row>
    <row r="3786" spans="1:14">
      <c r="A3786" s="43" t="s">
        <v>529</v>
      </c>
      <c r="N3786" s="43"/>
    </row>
    <row r="3787" spans="1:14">
      <c r="A3787" s="43" t="s">
        <v>178</v>
      </c>
      <c r="B3787" s="188">
        <v>18521</v>
      </c>
      <c r="C3787" s="188">
        <v>-6318.58</v>
      </c>
      <c r="D3787" s="188">
        <v>-5214.07</v>
      </c>
      <c r="E3787" s="188">
        <v>3253.2</v>
      </c>
      <c r="F3787" s="188">
        <v>11589.1</v>
      </c>
      <c r="G3787" s="188">
        <v>25390</v>
      </c>
      <c r="H3787" s="188">
        <v>49679</v>
      </c>
      <c r="I3787" s="188">
        <v>69871</v>
      </c>
      <c r="J3787" s="188">
        <v>112950</v>
      </c>
      <c r="N3787" s="43"/>
    </row>
    <row r="3788" spans="1:14">
      <c r="A3788" s="43" t="s">
        <v>179</v>
      </c>
      <c r="B3788" s="188">
        <v>32199</v>
      </c>
      <c r="C3788" s="188">
        <v>-321.10000000000002</v>
      </c>
      <c r="D3788" s="188">
        <v>4895.72</v>
      </c>
      <c r="E3788" s="188">
        <v>13165.7</v>
      </c>
      <c r="F3788" s="188">
        <v>24161.4</v>
      </c>
      <c r="G3788" s="188">
        <v>41940</v>
      </c>
      <c r="H3788" s="188">
        <v>69676</v>
      </c>
      <c r="I3788" s="188">
        <v>90065</v>
      </c>
      <c r="J3788" s="188">
        <v>145446</v>
      </c>
      <c r="N3788" s="43"/>
    </row>
    <row r="3789" spans="1:14">
      <c r="A3789" s="43" t="s">
        <v>180</v>
      </c>
      <c r="B3789" s="188">
        <v>40648</v>
      </c>
      <c r="C3789" s="188">
        <v>2223.8000000000002</v>
      </c>
      <c r="D3789" s="188">
        <v>8522.91</v>
      </c>
      <c r="E3789" s="188">
        <v>18590.599999999999</v>
      </c>
      <c r="F3789" s="188">
        <v>32854.199999999997</v>
      </c>
      <c r="G3789" s="188">
        <v>53063</v>
      </c>
      <c r="H3789" s="188">
        <v>82699</v>
      </c>
      <c r="I3789" s="188">
        <v>105044</v>
      </c>
      <c r="J3789" s="188">
        <v>162621</v>
      </c>
      <c r="N3789" s="43"/>
    </row>
    <row r="3790" spans="1:14">
      <c r="A3790" s="43" t="s">
        <v>181</v>
      </c>
      <c r="B3790" s="188">
        <v>103330</v>
      </c>
      <c r="C3790" s="188">
        <v>13509.41</v>
      </c>
      <c r="D3790" s="188">
        <v>21345.89</v>
      </c>
      <c r="E3790" s="188">
        <v>39135.699999999997</v>
      </c>
      <c r="F3790" s="188">
        <v>69853</v>
      </c>
      <c r="G3790" s="188">
        <v>121953</v>
      </c>
      <c r="H3790" s="188">
        <v>199480</v>
      </c>
      <c r="I3790" s="188">
        <v>278376</v>
      </c>
      <c r="J3790" s="188">
        <v>600719</v>
      </c>
      <c r="N3790" s="43"/>
    </row>
    <row r="3791" spans="1:14">
      <c r="A3791" s="43" t="s">
        <v>530</v>
      </c>
      <c r="N3791" s="43"/>
    </row>
    <row r="3792" spans="1:14">
      <c r="A3792" s="43" t="s">
        <v>178</v>
      </c>
      <c r="B3792" s="188">
        <v>15123</v>
      </c>
      <c r="C3792" s="188">
        <v>-6326.43</v>
      </c>
      <c r="D3792" s="188">
        <v>-6258.33</v>
      </c>
      <c r="E3792" s="188">
        <v>2838.6</v>
      </c>
      <c r="F3792" s="188">
        <v>10093</v>
      </c>
      <c r="G3792" s="188">
        <v>21978</v>
      </c>
      <c r="H3792" s="188">
        <v>38490</v>
      </c>
      <c r="I3792" s="188">
        <v>56513</v>
      </c>
      <c r="J3792" s="188">
        <v>90308</v>
      </c>
      <c r="N3792" s="43"/>
    </row>
    <row r="3793" spans="1:14">
      <c r="A3793" s="43" t="s">
        <v>179</v>
      </c>
      <c r="B3793" s="188">
        <v>19339</v>
      </c>
      <c r="C3793" s="188">
        <v>-4479.2</v>
      </c>
      <c r="D3793" s="188">
        <v>-308.58</v>
      </c>
      <c r="E3793" s="188">
        <v>7073.3</v>
      </c>
      <c r="F3793" s="188">
        <v>15195.8</v>
      </c>
      <c r="G3793" s="188">
        <v>25994</v>
      </c>
      <c r="H3793" s="188">
        <v>42454</v>
      </c>
      <c r="I3793" s="188">
        <v>58951</v>
      </c>
      <c r="J3793" s="188">
        <v>90744</v>
      </c>
      <c r="N3793" s="43"/>
    </row>
    <row r="3794" spans="1:14">
      <c r="A3794" s="43" t="s">
        <v>180</v>
      </c>
      <c r="B3794" s="188">
        <v>24252</v>
      </c>
      <c r="C3794" s="188">
        <v>-3337.88</v>
      </c>
      <c r="D3794" s="188">
        <v>1825.81</v>
      </c>
      <c r="E3794" s="188">
        <v>10348.799999999999</v>
      </c>
      <c r="F3794" s="188">
        <v>19556.599999999999</v>
      </c>
      <c r="G3794" s="188">
        <v>32236</v>
      </c>
      <c r="H3794" s="188">
        <v>50227</v>
      </c>
      <c r="I3794" s="188">
        <v>66813</v>
      </c>
      <c r="J3794" s="188">
        <v>109837</v>
      </c>
      <c r="N3794" s="43"/>
    </row>
    <row r="3795" spans="1:14">
      <c r="A3795" s="43" t="s">
        <v>181</v>
      </c>
      <c r="B3795" s="188">
        <v>94111</v>
      </c>
      <c r="C3795" s="188">
        <v>13048.52</v>
      </c>
      <c r="D3795" s="188">
        <v>19988.43</v>
      </c>
      <c r="E3795" s="188">
        <v>35419.199999999997</v>
      </c>
      <c r="F3795" s="188">
        <v>62944.5</v>
      </c>
      <c r="G3795" s="188">
        <v>109955</v>
      </c>
      <c r="H3795" s="188">
        <v>184790</v>
      </c>
      <c r="I3795" s="188">
        <v>257050</v>
      </c>
      <c r="J3795" s="188">
        <v>550064</v>
      </c>
      <c r="N3795" s="43"/>
    </row>
    <row r="3796" spans="1:14">
      <c r="A3796" s="43" t="s">
        <v>621</v>
      </c>
      <c r="B3796" s="188" t="s">
        <v>143</v>
      </c>
      <c r="C3796" s="188" t="s">
        <v>144</v>
      </c>
      <c r="D3796" s="188" t="s">
        <v>144</v>
      </c>
      <c r="E3796" s="188" t="s">
        <v>144</v>
      </c>
      <c r="F3796" s="188" t="s">
        <v>144</v>
      </c>
      <c r="G3796" s="188" t="s">
        <v>144</v>
      </c>
      <c r="H3796" s="188" t="s">
        <v>144</v>
      </c>
      <c r="I3796" s="188" t="s">
        <v>685</v>
      </c>
      <c r="J3796" s="188" t="s">
        <v>685</v>
      </c>
      <c r="K3796" s="188" t="s">
        <v>225</v>
      </c>
      <c r="N3796" s="43"/>
    </row>
    <row r="3797" spans="1:14">
      <c r="A3797" s="43" t="s">
        <v>618</v>
      </c>
      <c r="B3797" s="188" t="s">
        <v>619</v>
      </c>
      <c r="K3797" s="188" t="s">
        <v>698</v>
      </c>
      <c r="N3797" s="43"/>
    </row>
    <row r="3798" spans="1:14">
      <c r="A3798" s="43" t="s">
        <v>142</v>
      </c>
      <c r="N3798" s="43"/>
    </row>
    <row r="3800" spans="1:14">
      <c r="A3800" s="43" t="s">
        <v>214</v>
      </c>
      <c r="N3800" s="43"/>
    </row>
    <row r="3801" spans="1:14">
      <c r="A3801" s="43" t="s">
        <v>621</v>
      </c>
      <c r="B3801" s="188" t="s">
        <v>143</v>
      </c>
      <c r="C3801" s="188" t="s">
        <v>144</v>
      </c>
      <c r="D3801" s="188" t="s">
        <v>144</v>
      </c>
      <c r="E3801" s="188" t="s">
        <v>144</v>
      </c>
      <c r="F3801" s="188" t="s">
        <v>144</v>
      </c>
      <c r="G3801" s="188" t="s">
        <v>144</v>
      </c>
      <c r="H3801" s="188" t="s">
        <v>144</v>
      </c>
      <c r="I3801" s="188" t="s">
        <v>685</v>
      </c>
      <c r="J3801" s="188" t="s">
        <v>685</v>
      </c>
      <c r="K3801" s="188" t="s">
        <v>225</v>
      </c>
      <c r="N3801" s="43"/>
    </row>
    <row r="3802" spans="1:14">
      <c r="A3802" s="43" t="s">
        <v>288</v>
      </c>
      <c r="E3802" s="188" t="s">
        <v>578</v>
      </c>
      <c r="F3802" s="188" t="s">
        <v>583</v>
      </c>
      <c r="G3802" s="188" t="s">
        <v>400</v>
      </c>
      <c r="N3802" s="43"/>
    </row>
    <row r="3803" spans="1:14">
      <c r="B3803" s="188" t="s">
        <v>143</v>
      </c>
      <c r="C3803" s="188" t="s">
        <v>144</v>
      </c>
      <c r="D3803" s="188" t="s">
        <v>144</v>
      </c>
      <c r="E3803" s="188" t="s">
        <v>144</v>
      </c>
      <c r="F3803" s="188" t="s">
        <v>144</v>
      </c>
      <c r="G3803" s="188" t="s">
        <v>144</v>
      </c>
      <c r="H3803" s="188" t="s">
        <v>144</v>
      </c>
      <c r="I3803" s="188" t="s">
        <v>685</v>
      </c>
      <c r="J3803" s="188" t="s">
        <v>685</v>
      </c>
    </row>
    <row r="3804" spans="1:14">
      <c r="B3804" s="188" t="s">
        <v>33</v>
      </c>
      <c r="C3804" s="188" t="s">
        <v>134</v>
      </c>
      <c r="D3804" s="188" t="s">
        <v>135</v>
      </c>
      <c r="E3804" s="188" t="s">
        <v>136</v>
      </c>
      <c r="F3804" s="188" t="s">
        <v>137</v>
      </c>
      <c r="G3804" s="188" t="s">
        <v>138</v>
      </c>
      <c r="H3804" s="188" t="s">
        <v>139</v>
      </c>
      <c r="I3804" s="188" t="s">
        <v>140</v>
      </c>
      <c r="J3804" s="188" t="s">
        <v>141</v>
      </c>
    </row>
    <row r="3805" spans="1:14">
      <c r="A3805" s="43" t="s">
        <v>622</v>
      </c>
      <c r="B3805" s="188" t="s">
        <v>143</v>
      </c>
      <c r="C3805" s="188" t="s">
        <v>148</v>
      </c>
      <c r="D3805" s="188" t="s">
        <v>148</v>
      </c>
      <c r="E3805" s="188" t="s">
        <v>148</v>
      </c>
      <c r="F3805" s="188" t="s">
        <v>148</v>
      </c>
      <c r="G3805" s="188" t="s">
        <v>148</v>
      </c>
      <c r="H3805" s="188" t="s">
        <v>148</v>
      </c>
      <c r="I3805" s="188" t="s">
        <v>686</v>
      </c>
      <c r="J3805" s="188" t="s">
        <v>686</v>
      </c>
      <c r="N3805" s="43"/>
    </row>
    <row r="3806" spans="1:14">
      <c r="A3806" s="43" t="s">
        <v>0</v>
      </c>
      <c r="B3806" s="188">
        <v>46835</v>
      </c>
      <c r="C3806" s="188">
        <v>6926.39</v>
      </c>
      <c r="D3806" s="188">
        <v>10324</v>
      </c>
      <c r="E3806" s="188">
        <v>18113.5</v>
      </c>
      <c r="F3806" s="188">
        <v>32984.699999999997</v>
      </c>
      <c r="G3806" s="188">
        <v>58690</v>
      </c>
      <c r="H3806" s="188">
        <v>94452</v>
      </c>
      <c r="I3806" s="188">
        <v>124997</v>
      </c>
      <c r="J3806" s="188">
        <v>206015</v>
      </c>
      <c r="N3806" s="43"/>
    </row>
    <row r="3807" spans="1:14">
      <c r="A3807" s="43" t="s">
        <v>151</v>
      </c>
      <c r="N3807" s="43"/>
    </row>
    <row r="3808" spans="1:14">
      <c r="A3808" s="43" t="s">
        <v>2</v>
      </c>
      <c r="B3808" s="188">
        <v>52930</v>
      </c>
      <c r="C3808" s="188">
        <v>6301.49</v>
      </c>
      <c r="D3808" s="188">
        <v>10362.24</v>
      </c>
      <c r="E3808" s="188">
        <v>19518.400000000001</v>
      </c>
      <c r="F3808" s="188">
        <v>38313.300000000003</v>
      </c>
      <c r="G3808" s="188">
        <v>67339</v>
      </c>
      <c r="H3808" s="188">
        <v>103890</v>
      </c>
      <c r="I3808" s="188">
        <v>135516</v>
      </c>
      <c r="J3808" s="188">
        <v>222762</v>
      </c>
      <c r="N3808" s="43"/>
    </row>
    <row r="3809" spans="1:14">
      <c r="A3809" s="43" t="s">
        <v>3</v>
      </c>
      <c r="B3809" s="188">
        <v>51250</v>
      </c>
      <c r="C3809" s="188">
        <v>8469.25</v>
      </c>
      <c r="D3809" s="188">
        <v>11381.58</v>
      </c>
      <c r="E3809" s="188">
        <v>20287.5</v>
      </c>
      <c r="F3809" s="188">
        <v>37099.199999999997</v>
      </c>
      <c r="G3809" s="188">
        <v>63511</v>
      </c>
      <c r="H3809" s="188">
        <v>101332</v>
      </c>
      <c r="I3809" s="188">
        <v>134186</v>
      </c>
      <c r="J3809" s="188">
        <v>216419</v>
      </c>
      <c r="N3809" s="43"/>
    </row>
    <row r="3810" spans="1:14">
      <c r="A3810" s="43" t="s">
        <v>4</v>
      </c>
      <c r="B3810" s="188">
        <v>41782</v>
      </c>
      <c r="C3810" s="188">
        <v>8376.7999999999993</v>
      </c>
      <c r="D3810" s="188">
        <v>10496.07</v>
      </c>
      <c r="E3810" s="188">
        <v>18205.099999999999</v>
      </c>
      <c r="F3810" s="188">
        <v>30337</v>
      </c>
      <c r="G3810" s="188">
        <v>53599</v>
      </c>
      <c r="H3810" s="188">
        <v>83421</v>
      </c>
      <c r="I3810" s="188">
        <v>112207</v>
      </c>
      <c r="J3810" s="188">
        <v>189268</v>
      </c>
      <c r="N3810" s="43"/>
    </row>
    <row r="3811" spans="1:14">
      <c r="A3811" s="43" t="s">
        <v>5</v>
      </c>
      <c r="B3811" s="188">
        <v>36566</v>
      </c>
      <c r="C3811" s="188">
        <v>6935.05</v>
      </c>
      <c r="D3811" s="188">
        <v>9950.8700000000008</v>
      </c>
      <c r="E3811" s="188">
        <v>16815.3</v>
      </c>
      <c r="F3811" s="188">
        <v>28050.6</v>
      </c>
      <c r="G3811" s="188">
        <v>45790</v>
      </c>
      <c r="H3811" s="188">
        <v>69349</v>
      </c>
      <c r="I3811" s="188">
        <v>92575</v>
      </c>
      <c r="J3811" s="188">
        <v>155352</v>
      </c>
      <c r="N3811" s="43"/>
    </row>
    <row r="3812" spans="1:14">
      <c r="A3812" s="43" t="s">
        <v>6</v>
      </c>
      <c r="B3812" s="188">
        <v>26423</v>
      </c>
      <c r="C3812" s="188">
        <v>6264.77</v>
      </c>
      <c r="D3812" s="188">
        <v>8906.84</v>
      </c>
      <c r="E3812" s="188">
        <v>13860.5</v>
      </c>
      <c r="F3812" s="188">
        <v>20950.5</v>
      </c>
      <c r="G3812" s="188">
        <v>33315</v>
      </c>
      <c r="H3812" s="188">
        <v>51397</v>
      </c>
      <c r="I3812" s="188">
        <v>65146</v>
      </c>
      <c r="J3812" s="188">
        <v>94018</v>
      </c>
      <c r="N3812" s="43"/>
    </row>
    <row r="3813" spans="1:14">
      <c r="A3813" s="43" t="s">
        <v>8</v>
      </c>
      <c r="N3813" s="43"/>
    </row>
    <row r="3814" spans="1:14">
      <c r="A3814" s="43" t="s">
        <v>9</v>
      </c>
      <c r="B3814" s="188">
        <v>42988</v>
      </c>
      <c r="C3814" s="188">
        <v>5998.79</v>
      </c>
      <c r="D3814" s="188">
        <v>9386.39</v>
      </c>
      <c r="E3814" s="188">
        <v>16366.2</v>
      </c>
      <c r="F3814" s="188">
        <v>29228.400000000001</v>
      </c>
      <c r="G3814" s="188">
        <v>53850</v>
      </c>
      <c r="H3814" s="188">
        <v>89229</v>
      </c>
      <c r="I3814" s="188">
        <v>118447</v>
      </c>
      <c r="J3814" s="188">
        <v>195569</v>
      </c>
      <c r="N3814" s="43"/>
    </row>
    <row r="3815" spans="1:14">
      <c r="A3815" s="43" t="s">
        <v>8</v>
      </c>
      <c r="B3815" s="188">
        <v>51490</v>
      </c>
      <c r="C3815" s="188">
        <v>8613.0499999999993</v>
      </c>
      <c r="D3815" s="188">
        <v>11840.29</v>
      </c>
      <c r="E3815" s="188">
        <v>21069.4</v>
      </c>
      <c r="F3815" s="188">
        <v>37806.800000000003</v>
      </c>
      <c r="G3815" s="188">
        <v>63874</v>
      </c>
      <c r="H3815" s="188">
        <v>99485</v>
      </c>
      <c r="I3815" s="188">
        <v>130772</v>
      </c>
      <c r="J3815" s="188">
        <v>213709</v>
      </c>
      <c r="N3815" s="43"/>
    </row>
    <row r="3816" spans="1:14">
      <c r="A3816" s="43" t="s">
        <v>152</v>
      </c>
      <c r="N3816" s="43"/>
    </row>
    <row r="3817" spans="1:14">
      <c r="A3817" s="43" t="s">
        <v>153</v>
      </c>
      <c r="B3817" s="188">
        <v>21247</v>
      </c>
      <c r="C3817" s="188">
        <v>70.72</v>
      </c>
      <c r="D3817" s="188">
        <v>5777</v>
      </c>
      <c r="E3817" s="188">
        <v>9983.2000000000007</v>
      </c>
      <c r="F3817" s="188">
        <v>16210.5</v>
      </c>
      <c r="G3817" s="188">
        <v>26378</v>
      </c>
      <c r="H3817" s="188">
        <v>42843</v>
      </c>
      <c r="I3817" s="188">
        <v>55091</v>
      </c>
      <c r="J3817" s="188">
        <v>97189</v>
      </c>
      <c r="N3817" s="43"/>
    </row>
    <row r="3818" spans="1:14">
      <c r="A3818" s="43" t="s">
        <v>154</v>
      </c>
      <c r="B3818" s="188">
        <v>36524</v>
      </c>
      <c r="C3818" s="188">
        <v>6773.02</v>
      </c>
      <c r="D3818" s="188">
        <v>10313</v>
      </c>
      <c r="E3818" s="188">
        <v>17262.599999999999</v>
      </c>
      <c r="F3818" s="188">
        <v>28448.9</v>
      </c>
      <c r="G3818" s="188">
        <v>46599</v>
      </c>
      <c r="H3818" s="188">
        <v>69568</v>
      </c>
      <c r="I3818" s="188">
        <v>89243</v>
      </c>
      <c r="J3818" s="188">
        <v>142895</v>
      </c>
      <c r="N3818" s="43"/>
    </row>
    <row r="3819" spans="1:14">
      <c r="A3819" s="43" t="s">
        <v>155</v>
      </c>
      <c r="B3819" s="188">
        <v>51526</v>
      </c>
      <c r="C3819" s="188">
        <v>9928.7999999999993</v>
      </c>
      <c r="D3819" s="188">
        <v>13903</v>
      </c>
      <c r="E3819" s="188">
        <v>22978.9</v>
      </c>
      <c r="F3819" s="188">
        <v>39554.699999999997</v>
      </c>
      <c r="G3819" s="188">
        <v>65531</v>
      </c>
      <c r="H3819" s="188">
        <v>99571</v>
      </c>
      <c r="I3819" s="188">
        <v>129208</v>
      </c>
      <c r="J3819" s="188">
        <v>211009</v>
      </c>
      <c r="N3819" s="43"/>
    </row>
    <row r="3820" spans="1:14">
      <c r="A3820" s="43" t="s">
        <v>156</v>
      </c>
      <c r="B3820" s="188">
        <v>73014</v>
      </c>
      <c r="C3820" s="188">
        <v>12852.71</v>
      </c>
      <c r="D3820" s="188">
        <v>18558.23</v>
      </c>
      <c r="E3820" s="188">
        <v>32210</v>
      </c>
      <c r="F3820" s="188">
        <v>55665.5</v>
      </c>
      <c r="G3820" s="188">
        <v>88754</v>
      </c>
      <c r="H3820" s="188">
        <v>133783</v>
      </c>
      <c r="I3820" s="188">
        <v>169860</v>
      </c>
      <c r="J3820" s="188">
        <v>283884</v>
      </c>
      <c r="N3820" s="43"/>
    </row>
    <row r="3821" spans="1:14">
      <c r="A3821" s="43" t="s">
        <v>157</v>
      </c>
      <c r="N3821" s="43"/>
    </row>
    <row r="3822" spans="1:14">
      <c r="A3822" s="43" t="s">
        <v>158</v>
      </c>
      <c r="B3822" s="188">
        <v>52121</v>
      </c>
      <c r="C3822" s="188">
        <v>9950.42</v>
      </c>
      <c r="D3822" s="188">
        <v>13613.76</v>
      </c>
      <c r="E3822" s="188">
        <v>21759.1</v>
      </c>
      <c r="F3822" s="188">
        <v>37735.5</v>
      </c>
      <c r="G3822" s="188">
        <v>64063</v>
      </c>
      <c r="H3822" s="188">
        <v>100220</v>
      </c>
      <c r="I3822" s="188">
        <v>132600</v>
      </c>
      <c r="J3822" s="188">
        <v>218880</v>
      </c>
      <c r="N3822" s="43"/>
    </row>
    <row r="3823" spans="1:14">
      <c r="A3823" s="43" t="s">
        <v>159</v>
      </c>
      <c r="B3823" s="188">
        <v>32045</v>
      </c>
      <c r="C3823" s="188">
        <v>5777</v>
      </c>
      <c r="D3823" s="188">
        <v>8906.01</v>
      </c>
      <c r="E3823" s="188">
        <v>12508.6</v>
      </c>
      <c r="F3823" s="188">
        <v>22361.4</v>
      </c>
      <c r="G3823" s="188">
        <v>41133</v>
      </c>
      <c r="H3823" s="188">
        <v>68810</v>
      </c>
      <c r="I3823" s="188">
        <v>90874</v>
      </c>
      <c r="J3823" s="188">
        <v>156858</v>
      </c>
      <c r="N3823" s="43"/>
    </row>
    <row r="3824" spans="1:14">
      <c r="A3824" s="43" t="s">
        <v>160</v>
      </c>
      <c r="B3824" s="188">
        <v>25718</v>
      </c>
      <c r="C3824" s="188">
        <v>0</v>
      </c>
      <c r="D3824" s="188">
        <v>1449</v>
      </c>
      <c r="E3824" s="188">
        <v>8906.7999999999993</v>
      </c>
      <c r="F3824" s="188">
        <v>15626.3</v>
      </c>
      <c r="G3824" s="188">
        <v>32378</v>
      </c>
      <c r="H3824" s="188">
        <v>60093</v>
      </c>
      <c r="I3824" s="188">
        <v>85556</v>
      </c>
      <c r="J3824" s="188">
        <v>140355</v>
      </c>
      <c r="N3824" s="43"/>
    </row>
    <row r="3825" spans="1:14" s="56" customFormat="1">
      <c r="A3825" s="43" t="s">
        <v>161</v>
      </c>
      <c r="B3825" s="188">
        <v>37663</v>
      </c>
      <c r="C3825" s="188">
        <v>10</v>
      </c>
      <c r="D3825" s="188">
        <v>4422.42</v>
      </c>
      <c r="E3825" s="188">
        <v>11186.9</v>
      </c>
      <c r="F3825" s="188">
        <v>23667</v>
      </c>
      <c r="G3825" s="188">
        <v>52311</v>
      </c>
      <c r="H3825" s="188">
        <v>85797</v>
      </c>
      <c r="I3825" s="188">
        <v>116280</v>
      </c>
      <c r="J3825" s="188">
        <v>183210</v>
      </c>
      <c r="K3825" s="188"/>
      <c r="L3825" s="75"/>
      <c r="M3825" s="75"/>
      <c r="N3825" s="55"/>
    </row>
    <row r="3826" spans="1:14">
      <c r="A3826" s="43" t="s">
        <v>162</v>
      </c>
      <c r="N3826" s="43"/>
    </row>
    <row r="3827" spans="1:14">
      <c r="A3827" s="43" t="s">
        <v>14</v>
      </c>
      <c r="B3827" s="188">
        <v>55880</v>
      </c>
      <c r="C3827" s="188">
        <v>9364.02</v>
      </c>
      <c r="D3827" s="188">
        <v>13683.81</v>
      </c>
      <c r="E3827" s="188">
        <v>24156.799999999999</v>
      </c>
      <c r="F3827" s="188">
        <v>41619.4</v>
      </c>
      <c r="G3827" s="188">
        <v>69140</v>
      </c>
      <c r="H3827" s="188">
        <v>106479</v>
      </c>
      <c r="I3827" s="188">
        <v>137056</v>
      </c>
      <c r="J3827" s="188">
        <v>221787</v>
      </c>
      <c r="N3827" s="43"/>
    </row>
    <row r="3828" spans="1:14">
      <c r="A3828" s="43" t="s">
        <v>163</v>
      </c>
      <c r="B3828" s="188">
        <v>33826</v>
      </c>
      <c r="C3828" s="188">
        <v>6404.6</v>
      </c>
      <c r="D3828" s="188">
        <v>9508.11</v>
      </c>
      <c r="E3828" s="188">
        <v>15270.8</v>
      </c>
      <c r="F3828" s="188">
        <v>23397.8</v>
      </c>
      <c r="G3828" s="188">
        <v>40895</v>
      </c>
      <c r="H3828" s="188">
        <v>68193</v>
      </c>
      <c r="I3828" s="188">
        <v>91284</v>
      </c>
      <c r="J3828" s="188">
        <v>173839</v>
      </c>
      <c r="N3828" s="43"/>
    </row>
    <row r="3829" spans="1:14">
      <c r="A3829" s="43" t="s">
        <v>16</v>
      </c>
      <c r="B3829" s="188">
        <v>35793</v>
      </c>
      <c r="C3829" s="188">
        <v>3686.79</v>
      </c>
      <c r="D3829" s="188">
        <v>8666</v>
      </c>
      <c r="E3829" s="188">
        <v>12990.8</v>
      </c>
      <c r="F3829" s="188">
        <v>23809</v>
      </c>
      <c r="G3829" s="188">
        <v>46424</v>
      </c>
      <c r="H3829" s="188">
        <v>78294</v>
      </c>
      <c r="I3829" s="188">
        <v>102885</v>
      </c>
      <c r="J3829" s="188">
        <v>176710</v>
      </c>
      <c r="N3829" s="43"/>
    </row>
    <row r="3830" spans="1:14">
      <c r="A3830" s="43" t="s">
        <v>164</v>
      </c>
      <c r="B3830" s="188">
        <v>33444</v>
      </c>
      <c r="C3830" s="188">
        <v>991.18</v>
      </c>
      <c r="D3830" s="188">
        <v>5998.79</v>
      </c>
      <c r="E3830" s="188">
        <v>10270.4</v>
      </c>
      <c r="F3830" s="188">
        <v>19383.2</v>
      </c>
      <c r="G3830" s="188">
        <v>41553</v>
      </c>
      <c r="H3830" s="188">
        <v>75163</v>
      </c>
      <c r="I3830" s="188">
        <v>108914</v>
      </c>
      <c r="J3830" s="188">
        <v>203531</v>
      </c>
      <c r="N3830" s="43"/>
    </row>
    <row r="3831" spans="1:14">
      <c r="A3831" s="43" t="s">
        <v>165</v>
      </c>
      <c r="N3831" s="43"/>
    </row>
    <row r="3832" spans="1:14">
      <c r="A3832" s="43" t="s">
        <v>166</v>
      </c>
      <c r="B3832" s="188">
        <v>8653</v>
      </c>
      <c r="C3832" s="188">
        <v>0</v>
      </c>
      <c r="D3832" s="188">
        <v>0</v>
      </c>
      <c r="E3832" s="188">
        <v>2</v>
      </c>
      <c r="F3832" s="188">
        <v>6519.1</v>
      </c>
      <c r="G3832" s="188">
        <v>10848</v>
      </c>
      <c r="H3832" s="188">
        <v>19189</v>
      </c>
      <c r="I3832" s="188">
        <v>31580</v>
      </c>
      <c r="J3832" s="188">
        <v>51361</v>
      </c>
      <c r="N3832" s="43"/>
    </row>
    <row r="3833" spans="1:14">
      <c r="A3833" s="43" t="s">
        <v>125</v>
      </c>
      <c r="B3833" s="188">
        <v>18107</v>
      </c>
      <c r="C3833" s="188">
        <v>26.17</v>
      </c>
      <c r="D3833" s="188">
        <v>2028.2</v>
      </c>
      <c r="E3833" s="188">
        <v>7679</v>
      </c>
      <c r="F3833" s="188">
        <v>11006.2</v>
      </c>
      <c r="G3833" s="188">
        <v>19608</v>
      </c>
      <c r="H3833" s="188">
        <v>36240</v>
      </c>
      <c r="I3833" s="188">
        <v>59559</v>
      </c>
      <c r="J3833" s="188">
        <v>140470</v>
      </c>
      <c r="N3833" s="43"/>
    </row>
    <row r="3834" spans="1:14">
      <c r="A3834" s="43" t="s">
        <v>126</v>
      </c>
      <c r="B3834" s="188">
        <v>22741</v>
      </c>
      <c r="C3834" s="188">
        <v>3858.81</v>
      </c>
      <c r="D3834" s="188">
        <v>6630</v>
      </c>
      <c r="E3834" s="188">
        <v>9969.2999999999993</v>
      </c>
      <c r="F3834" s="188">
        <v>15918.8</v>
      </c>
      <c r="G3834" s="188">
        <v>25075</v>
      </c>
      <c r="H3834" s="188">
        <v>48956</v>
      </c>
      <c r="I3834" s="188">
        <v>64898</v>
      </c>
      <c r="J3834" s="188">
        <v>118737</v>
      </c>
      <c r="N3834" s="43"/>
    </row>
    <row r="3835" spans="1:14">
      <c r="A3835" s="43" t="s">
        <v>127</v>
      </c>
      <c r="B3835" s="188">
        <v>26572</v>
      </c>
      <c r="C3835" s="188">
        <v>6230.66</v>
      </c>
      <c r="D3835" s="188">
        <v>8906</v>
      </c>
      <c r="E3835" s="188">
        <v>12715.8</v>
      </c>
      <c r="F3835" s="188">
        <v>19467.8</v>
      </c>
      <c r="G3835" s="188">
        <v>33436</v>
      </c>
      <c r="H3835" s="188">
        <v>52374</v>
      </c>
      <c r="I3835" s="188">
        <v>69372</v>
      </c>
      <c r="J3835" s="188">
        <v>117687</v>
      </c>
      <c r="N3835" s="43"/>
    </row>
    <row r="3836" spans="1:14">
      <c r="A3836" s="43" t="s">
        <v>128</v>
      </c>
      <c r="B3836" s="188">
        <v>31749</v>
      </c>
      <c r="C3836" s="188">
        <v>8308.69</v>
      </c>
      <c r="D3836" s="188">
        <v>9933.91</v>
      </c>
      <c r="E3836" s="188">
        <v>14617</v>
      </c>
      <c r="F3836" s="188">
        <v>23051.1</v>
      </c>
      <c r="G3836" s="188">
        <v>39635</v>
      </c>
      <c r="H3836" s="188">
        <v>60621</v>
      </c>
      <c r="I3836" s="188">
        <v>80390</v>
      </c>
      <c r="J3836" s="188">
        <v>146567</v>
      </c>
      <c r="N3836" s="43"/>
    </row>
    <row r="3837" spans="1:14">
      <c r="A3837" s="43" t="s">
        <v>129</v>
      </c>
      <c r="B3837" s="188">
        <v>38246</v>
      </c>
      <c r="C3837" s="188">
        <v>9079.44</v>
      </c>
      <c r="D3837" s="188">
        <v>11627.76</v>
      </c>
      <c r="E3837" s="188">
        <v>17328.7</v>
      </c>
      <c r="F3837" s="188">
        <v>27118.799999999999</v>
      </c>
      <c r="G3837" s="188">
        <v>44566</v>
      </c>
      <c r="H3837" s="188">
        <v>72392</v>
      </c>
      <c r="I3837" s="188">
        <v>96253</v>
      </c>
      <c r="J3837" s="188">
        <v>157139</v>
      </c>
      <c r="N3837" s="43"/>
    </row>
    <row r="3838" spans="1:14">
      <c r="A3838" s="43" t="s">
        <v>130</v>
      </c>
      <c r="B3838" s="188">
        <v>46023</v>
      </c>
      <c r="C3838" s="188">
        <v>11286.87</v>
      </c>
      <c r="D3838" s="188">
        <v>14283.15</v>
      </c>
      <c r="E3838" s="188">
        <v>21662.6</v>
      </c>
      <c r="F3838" s="188">
        <v>33949.300000000003</v>
      </c>
      <c r="G3838" s="188">
        <v>55728</v>
      </c>
      <c r="H3838" s="188">
        <v>85016</v>
      </c>
      <c r="I3838" s="188">
        <v>116247</v>
      </c>
      <c r="J3838" s="188">
        <v>183659</v>
      </c>
      <c r="N3838" s="43"/>
    </row>
    <row r="3839" spans="1:14">
      <c r="A3839" s="43" t="s">
        <v>131</v>
      </c>
      <c r="B3839" s="188">
        <v>64678</v>
      </c>
      <c r="C3839" s="188">
        <v>14691.73</v>
      </c>
      <c r="D3839" s="188">
        <v>19324</v>
      </c>
      <c r="E3839" s="188">
        <v>29829</v>
      </c>
      <c r="F3839" s="188">
        <v>49274.400000000001</v>
      </c>
      <c r="G3839" s="188">
        <v>79244</v>
      </c>
      <c r="H3839" s="188">
        <v>118435</v>
      </c>
      <c r="I3839" s="188">
        <v>153677</v>
      </c>
      <c r="J3839" s="188">
        <v>257274</v>
      </c>
      <c r="N3839" s="43"/>
    </row>
    <row r="3840" spans="1:14">
      <c r="A3840" s="43" t="s">
        <v>167</v>
      </c>
      <c r="N3840" s="43"/>
    </row>
    <row r="3841" spans="1:14">
      <c r="A3841" s="43" t="s">
        <v>166</v>
      </c>
      <c r="B3841" s="188">
        <v>16546</v>
      </c>
      <c r="C3841" s="188">
        <v>0</v>
      </c>
      <c r="D3841" s="188">
        <v>0</v>
      </c>
      <c r="E3841" s="188">
        <v>5033.8</v>
      </c>
      <c r="F3841" s="188">
        <v>11056.4</v>
      </c>
      <c r="G3841" s="188">
        <v>21025</v>
      </c>
      <c r="H3841" s="188">
        <v>38001</v>
      </c>
      <c r="I3841" s="188">
        <v>52769</v>
      </c>
      <c r="J3841" s="188">
        <v>100415</v>
      </c>
      <c r="N3841" s="43"/>
    </row>
    <row r="3842" spans="1:14">
      <c r="A3842" s="43" t="s">
        <v>125</v>
      </c>
      <c r="B3842" s="188">
        <v>25014</v>
      </c>
      <c r="C3842" s="188">
        <v>2273.5500000000002</v>
      </c>
      <c r="D3842" s="188">
        <v>5831.63</v>
      </c>
      <c r="E3842" s="188">
        <v>10143.799999999999</v>
      </c>
      <c r="F3842" s="188">
        <v>17180.099999999999</v>
      </c>
      <c r="G3842" s="188">
        <v>29902</v>
      </c>
      <c r="H3842" s="188">
        <v>53498</v>
      </c>
      <c r="I3842" s="188">
        <v>75722</v>
      </c>
      <c r="J3842" s="188">
        <v>116077</v>
      </c>
      <c r="N3842" s="43"/>
    </row>
    <row r="3843" spans="1:14">
      <c r="A3843" s="43" t="s">
        <v>126</v>
      </c>
      <c r="B3843" s="188">
        <v>27821</v>
      </c>
      <c r="C3843" s="188">
        <v>4284.87</v>
      </c>
      <c r="D3843" s="188">
        <v>7750.31</v>
      </c>
      <c r="E3843" s="188">
        <v>11737.3</v>
      </c>
      <c r="F3843" s="188">
        <v>19734.2</v>
      </c>
      <c r="G3843" s="188">
        <v>34755</v>
      </c>
      <c r="H3843" s="188">
        <v>57460</v>
      </c>
      <c r="I3843" s="188">
        <v>73053</v>
      </c>
      <c r="J3843" s="188">
        <v>137625</v>
      </c>
      <c r="N3843" s="43"/>
    </row>
    <row r="3844" spans="1:14">
      <c r="A3844" s="43" t="s">
        <v>127</v>
      </c>
      <c r="B3844" s="188">
        <v>30536</v>
      </c>
      <c r="C3844" s="188">
        <v>6572.2</v>
      </c>
      <c r="D3844" s="188">
        <v>8906.3799999999992</v>
      </c>
      <c r="E3844" s="188">
        <v>13264</v>
      </c>
      <c r="F3844" s="188">
        <v>21203</v>
      </c>
      <c r="G3844" s="188">
        <v>38532</v>
      </c>
      <c r="H3844" s="188">
        <v>60248</v>
      </c>
      <c r="I3844" s="188">
        <v>86776</v>
      </c>
      <c r="J3844" s="188">
        <v>153502</v>
      </c>
      <c r="N3844" s="43"/>
    </row>
    <row r="3845" spans="1:14">
      <c r="A3845" s="43" t="s">
        <v>128</v>
      </c>
      <c r="B3845" s="188">
        <v>33334</v>
      </c>
      <c r="C3845" s="188">
        <v>7988.4</v>
      </c>
      <c r="D3845" s="188">
        <v>9950.18</v>
      </c>
      <c r="E3845" s="188">
        <v>14322.1</v>
      </c>
      <c r="F3845" s="188">
        <v>22990.400000000001</v>
      </c>
      <c r="G3845" s="188">
        <v>40855</v>
      </c>
      <c r="H3845" s="188">
        <v>65789</v>
      </c>
      <c r="I3845" s="188">
        <v>93879</v>
      </c>
      <c r="J3845" s="188">
        <v>155204</v>
      </c>
      <c r="N3845" s="43"/>
    </row>
    <row r="3846" spans="1:14">
      <c r="A3846" s="43" t="s">
        <v>129</v>
      </c>
      <c r="B3846" s="188">
        <v>42464</v>
      </c>
      <c r="C3846" s="188">
        <v>8906.26</v>
      </c>
      <c r="D3846" s="188">
        <v>10986.48</v>
      </c>
      <c r="E3846" s="188">
        <v>16890.7</v>
      </c>
      <c r="F3846" s="188">
        <v>26965</v>
      </c>
      <c r="G3846" s="188">
        <v>45736</v>
      </c>
      <c r="H3846" s="188">
        <v>72874</v>
      </c>
      <c r="I3846" s="188">
        <v>98836</v>
      </c>
      <c r="J3846" s="188">
        <v>187118</v>
      </c>
      <c r="N3846" s="43"/>
    </row>
    <row r="3847" spans="1:14">
      <c r="A3847" s="43" t="s">
        <v>130</v>
      </c>
      <c r="B3847" s="188">
        <v>43045</v>
      </c>
      <c r="C3847" s="188">
        <v>10259.1</v>
      </c>
      <c r="D3847" s="188">
        <v>12905.9</v>
      </c>
      <c r="E3847" s="188">
        <v>19265.5</v>
      </c>
      <c r="F3847" s="188">
        <v>31186.9</v>
      </c>
      <c r="G3847" s="188">
        <v>53649</v>
      </c>
      <c r="H3847" s="188">
        <v>83975</v>
      </c>
      <c r="I3847" s="188">
        <v>109299</v>
      </c>
      <c r="J3847" s="188">
        <v>168981</v>
      </c>
      <c r="N3847" s="43"/>
    </row>
    <row r="3848" spans="1:14">
      <c r="A3848" s="43" t="s">
        <v>131</v>
      </c>
      <c r="B3848" s="188">
        <v>61087</v>
      </c>
      <c r="C3848" s="188">
        <v>13936.79</v>
      </c>
      <c r="D3848" s="188">
        <v>18214.18</v>
      </c>
      <c r="E3848" s="188">
        <v>28424.2</v>
      </c>
      <c r="F3848" s="188">
        <v>46660.7</v>
      </c>
      <c r="G3848" s="188">
        <v>75132</v>
      </c>
      <c r="H3848" s="188">
        <v>113613</v>
      </c>
      <c r="I3848" s="188">
        <v>146601</v>
      </c>
      <c r="J3848" s="188">
        <v>246071</v>
      </c>
      <c r="N3848" s="43"/>
    </row>
    <row r="3849" spans="1:14">
      <c r="A3849" s="43" t="s">
        <v>168</v>
      </c>
      <c r="N3849" s="43"/>
    </row>
    <row r="3850" spans="1:14">
      <c r="A3850" s="43" t="s">
        <v>169</v>
      </c>
      <c r="B3850" s="188">
        <v>10406</v>
      </c>
      <c r="C3850" s="188">
        <v>0</v>
      </c>
      <c r="D3850" s="188">
        <v>418</v>
      </c>
      <c r="E3850" s="188">
        <v>7347.5</v>
      </c>
      <c r="F3850" s="188">
        <v>10766</v>
      </c>
      <c r="G3850" s="188">
        <v>14096</v>
      </c>
      <c r="H3850" s="188">
        <v>16867</v>
      </c>
      <c r="I3850" s="188">
        <v>18188</v>
      </c>
      <c r="J3850" s="188">
        <v>22650</v>
      </c>
      <c r="N3850" s="43"/>
    </row>
    <row r="3851" spans="1:14">
      <c r="A3851" s="43" t="s">
        <v>17</v>
      </c>
      <c r="B3851" s="188">
        <v>22763</v>
      </c>
      <c r="C3851" s="188">
        <v>12802.84</v>
      </c>
      <c r="D3851" s="188">
        <v>15023.2</v>
      </c>
      <c r="E3851" s="188">
        <v>18470.5</v>
      </c>
      <c r="F3851" s="188">
        <v>22034.1</v>
      </c>
      <c r="G3851" s="188">
        <v>26271</v>
      </c>
      <c r="H3851" s="188">
        <v>30502</v>
      </c>
      <c r="I3851" s="188">
        <v>32813</v>
      </c>
      <c r="J3851" s="188">
        <v>46974</v>
      </c>
      <c r="N3851" s="43"/>
    </row>
    <row r="3852" spans="1:14">
      <c r="A3852" s="43" t="s">
        <v>18</v>
      </c>
      <c r="B3852" s="188">
        <v>35953</v>
      </c>
      <c r="C3852" s="188">
        <v>18499.48</v>
      </c>
      <c r="D3852" s="188">
        <v>22158.880000000001</v>
      </c>
      <c r="E3852" s="188">
        <v>28534.3</v>
      </c>
      <c r="F3852" s="188">
        <v>35751.300000000003</v>
      </c>
      <c r="G3852" s="188">
        <v>42664</v>
      </c>
      <c r="H3852" s="188">
        <v>49130</v>
      </c>
      <c r="I3852" s="188">
        <v>52689</v>
      </c>
      <c r="J3852" s="188">
        <v>68810</v>
      </c>
      <c r="N3852" s="43"/>
    </row>
    <row r="3853" spans="1:14">
      <c r="A3853" s="43" t="s">
        <v>19</v>
      </c>
      <c r="B3853" s="188">
        <v>55371</v>
      </c>
      <c r="C3853" s="188">
        <v>26197.97</v>
      </c>
      <c r="D3853" s="188">
        <v>32614.77</v>
      </c>
      <c r="E3853" s="188">
        <v>43832.7</v>
      </c>
      <c r="F3853" s="188">
        <v>54978.7</v>
      </c>
      <c r="G3853" s="188">
        <v>66547</v>
      </c>
      <c r="H3853" s="188">
        <v>77661</v>
      </c>
      <c r="I3853" s="188">
        <v>84763</v>
      </c>
      <c r="J3853" s="188">
        <v>99360</v>
      </c>
      <c r="N3853" s="43"/>
    </row>
    <row r="3854" spans="1:14">
      <c r="A3854" s="43" t="s">
        <v>170</v>
      </c>
      <c r="B3854" s="188">
        <v>109692</v>
      </c>
      <c r="C3854" s="188">
        <v>32896.370000000003</v>
      </c>
      <c r="D3854" s="188">
        <v>43225.37</v>
      </c>
      <c r="E3854" s="188">
        <v>66559.7</v>
      </c>
      <c r="F3854" s="188">
        <v>92554.3</v>
      </c>
      <c r="G3854" s="188">
        <v>124364</v>
      </c>
      <c r="H3854" s="188">
        <v>168803</v>
      </c>
      <c r="I3854" s="188">
        <v>205621</v>
      </c>
      <c r="J3854" s="188">
        <v>342246</v>
      </c>
      <c r="N3854" s="43"/>
    </row>
    <row r="3855" spans="1:14">
      <c r="A3855" s="43" t="s">
        <v>171</v>
      </c>
      <c r="N3855" s="43"/>
    </row>
    <row r="3856" spans="1:14">
      <c r="A3856" s="43" t="s">
        <v>169</v>
      </c>
      <c r="B3856" s="188">
        <v>16098</v>
      </c>
      <c r="C3856" s="188">
        <v>0</v>
      </c>
      <c r="D3856" s="188">
        <v>1449</v>
      </c>
      <c r="E3856" s="188">
        <v>8573.1</v>
      </c>
      <c r="F3856" s="188">
        <v>12294.6</v>
      </c>
      <c r="G3856" s="188">
        <v>19443</v>
      </c>
      <c r="H3856" s="188">
        <v>32420</v>
      </c>
      <c r="I3856" s="188">
        <v>43736</v>
      </c>
      <c r="J3856" s="188">
        <v>77305</v>
      </c>
      <c r="N3856" s="43"/>
    </row>
    <row r="3857" spans="1:14">
      <c r="A3857" s="43" t="s">
        <v>17</v>
      </c>
      <c r="B3857" s="188">
        <v>29352</v>
      </c>
      <c r="C3857" s="188">
        <v>9500.43</v>
      </c>
      <c r="D3857" s="188">
        <v>11808</v>
      </c>
      <c r="E3857" s="188">
        <v>16171</v>
      </c>
      <c r="F3857" s="188">
        <v>23544.6</v>
      </c>
      <c r="G3857" s="188">
        <v>37435</v>
      </c>
      <c r="H3857" s="188">
        <v>53765</v>
      </c>
      <c r="I3857" s="188">
        <v>67891</v>
      </c>
      <c r="J3857" s="188">
        <v>107114</v>
      </c>
      <c r="N3857" s="43"/>
    </row>
    <row r="3858" spans="1:14">
      <c r="A3858" s="43" t="s">
        <v>18</v>
      </c>
      <c r="B3858" s="188">
        <v>39314</v>
      </c>
      <c r="C3858" s="188">
        <v>12993.8</v>
      </c>
      <c r="D3858" s="188">
        <v>16688.400000000001</v>
      </c>
      <c r="E3858" s="188">
        <v>22668.5</v>
      </c>
      <c r="F3858" s="188">
        <v>33678.9</v>
      </c>
      <c r="G3858" s="188">
        <v>49750</v>
      </c>
      <c r="H3858" s="188">
        <v>69065</v>
      </c>
      <c r="I3858" s="188">
        <v>84056</v>
      </c>
      <c r="J3858" s="188">
        <v>127584</v>
      </c>
      <c r="N3858" s="43"/>
    </row>
    <row r="3859" spans="1:14">
      <c r="A3859" s="43" t="s">
        <v>19</v>
      </c>
      <c r="B3859" s="188">
        <v>54620</v>
      </c>
      <c r="C3859" s="188">
        <v>17897.48</v>
      </c>
      <c r="D3859" s="188">
        <v>21816.32</v>
      </c>
      <c r="E3859" s="188">
        <v>30510.7</v>
      </c>
      <c r="F3859" s="188">
        <v>47239.1</v>
      </c>
      <c r="G3859" s="188">
        <v>70950</v>
      </c>
      <c r="H3859" s="188">
        <v>96322</v>
      </c>
      <c r="I3859" s="188">
        <v>113629</v>
      </c>
      <c r="J3859" s="188">
        <v>166727</v>
      </c>
      <c r="N3859" s="43"/>
    </row>
    <row r="3860" spans="1:14">
      <c r="A3860" s="43" t="s">
        <v>170</v>
      </c>
      <c r="B3860" s="188">
        <v>94796</v>
      </c>
      <c r="C3860" s="188">
        <v>23810.080000000002</v>
      </c>
      <c r="D3860" s="188">
        <v>29139.02</v>
      </c>
      <c r="E3860" s="188">
        <v>45949.9</v>
      </c>
      <c r="F3860" s="188">
        <v>72729.100000000006</v>
      </c>
      <c r="G3860" s="188">
        <v>112075</v>
      </c>
      <c r="H3860" s="188">
        <v>161017</v>
      </c>
      <c r="I3860" s="188">
        <v>197909</v>
      </c>
      <c r="J3860" s="188">
        <v>340915</v>
      </c>
      <c r="N3860" s="43"/>
    </row>
    <row r="3861" spans="1:14">
      <c r="A3861" s="43" t="s">
        <v>527</v>
      </c>
      <c r="N3861" s="43"/>
    </row>
    <row r="3862" spans="1:14">
      <c r="A3862" s="43" t="s">
        <v>172</v>
      </c>
      <c r="B3862" s="188">
        <v>52738</v>
      </c>
      <c r="C3862" s="188">
        <v>10316.69</v>
      </c>
      <c r="D3862" s="188">
        <v>13971.6</v>
      </c>
      <c r="E3862" s="188">
        <v>22316.5</v>
      </c>
      <c r="F3862" s="188">
        <v>38525.599999999999</v>
      </c>
      <c r="G3862" s="188">
        <v>65051</v>
      </c>
      <c r="H3862" s="188">
        <v>101421</v>
      </c>
      <c r="I3862" s="188">
        <v>133486</v>
      </c>
      <c r="J3862" s="188">
        <v>216764</v>
      </c>
      <c r="N3862" s="43"/>
    </row>
    <row r="3863" spans="1:14">
      <c r="A3863" s="43" t="s">
        <v>22</v>
      </c>
      <c r="B3863" s="188">
        <v>23402</v>
      </c>
      <c r="C3863" s="188">
        <v>0</v>
      </c>
      <c r="D3863" s="188">
        <v>2391.4299999999998</v>
      </c>
      <c r="E3863" s="188">
        <v>9335.5</v>
      </c>
      <c r="F3863" s="188">
        <v>15816.2</v>
      </c>
      <c r="G3863" s="188">
        <v>29178</v>
      </c>
      <c r="H3863" s="188">
        <v>51490</v>
      </c>
      <c r="I3863" s="188">
        <v>70647</v>
      </c>
      <c r="J3863" s="188">
        <v>120526</v>
      </c>
      <c r="N3863" s="43"/>
    </row>
    <row r="3864" spans="1:14">
      <c r="A3864" s="43" t="s">
        <v>173</v>
      </c>
      <c r="N3864" s="43"/>
    </row>
    <row r="3865" spans="1:14">
      <c r="A3865" s="43" t="s">
        <v>174</v>
      </c>
      <c r="B3865" s="188">
        <v>7312</v>
      </c>
      <c r="C3865" s="188">
        <v>0</v>
      </c>
      <c r="D3865" s="188">
        <v>0</v>
      </c>
      <c r="E3865" s="188">
        <v>3542.5</v>
      </c>
      <c r="F3865" s="188">
        <v>8666</v>
      </c>
      <c r="G3865" s="188">
        <v>10097</v>
      </c>
      <c r="H3865" s="188">
        <v>11268</v>
      </c>
      <c r="I3865" s="188">
        <v>12945</v>
      </c>
      <c r="J3865" s="188">
        <v>25184</v>
      </c>
      <c r="N3865" s="43"/>
    </row>
    <row r="3866" spans="1:14">
      <c r="A3866" s="43" t="s">
        <v>175</v>
      </c>
      <c r="B3866" s="188">
        <v>16756</v>
      </c>
      <c r="C3866" s="188">
        <v>9193.7800000000007</v>
      </c>
      <c r="D3866" s="188">
        <v>11313.12</v>
      </c>
      <c r="E3866" s="188">
        <v>13384.8</v>
      </c>
      <c r="F3866" s="188">
        <v>16540.8</v>
      </c>
      <c r="G3866" s="188">
        <v>19770</v>
      </c>
      <c r="H3866" s="188">
        <v>22299</v>
      </c>
      <c r="I3866" s="188">
        <v>23957</v>
      </c>
      <c r="J3866" s="188">
        <v>35073</v>
      </c>
      <c r="N3866" s="43"/>
    </row>
    <row r="3867" spans="1:14">
      <c r="A3867" s="43" t="s">
        <v>176</v>
      </c>
      <c r="B3867" s="188">
        <v>30139</v>
      </c>
      <c r="C3867" s="188">
        <v>12247.56</v>
      </c>
      <c r="D3867" s="188">
        <v>18894.71</v>
      </c>
      <c r="E3867" s="188">
        <v>24529.3</v>
      </c>
      <c r="F3867" s="188">
        <v>29779</v>
      </c>
      <c r="G3867" s="188">
        <v>36487</v>
      </c>
      <c r="H3867" s="188">
        <v>41889</v>
      </c>
      <c r="I3867" s="188">
        <v>45238</v>
      </c>
      <c r="J3867" s="188">
        <v>53822</v>
      </c>
      <c r="N3867" s="43"/>
    </row>
    <row r="3868" spans="1:14">
      <c r="A3868" s="43" t="s">
        <v>177</v>
      </c>
      <c r="B3868" s="188">
        <v>81698</v>
      </c>
      <c r="C3868" s="188">
        <v>24110.38</v>
      </c>
      <c r="D3868" s="188">
        <v>39326.410000000003</v>
      </c>
      <c r="E3868" s="188">
        <v>49830</v>
      </c>
      <c r="F3868" s="188">
        <v>65764.399999999994</v>
      </c>
      <c r="G3868" s="188">
        <v>93007</v>
      </c>
      <c r="H3868" s="188">
        <v>133486</v>
      </c>
      <c r="I3868" s="188">
        <v>166727</v>
      </c>
      <c r="J3868" s="188">
        <v>277045</v>
      </c>
      <c r="N3868" s="43"/>
    </row>
    <row r="3869" spans="1:14">
      <c r="A3869" s="43" t="s">
        <v>580</v>
      </c>
      <c r="N3869" s="43"/>
    </row>
    <row r="3870" spans="1:14">
      <c r="A3870" s="43" t="s">
        <v>178</v>
      </c>
      <c r="B3870" s="188">
        <v>23493</v>
      </c>
      <c r="C3870" s="188">
        <v>188</v>
      </c>
      <c r="D3870" s="188">
        <v>6180.57</v>
      </c>
      <c r="E3870" s="188">
        <v>10872</v>
      </c>
      <c r="F3870" s="188">
        <v>17709.7</v>
      </c>
      <c r="G3870" s="188">
        <v>29370</v>
      </c>
      <c r="H3870" s="188">
        <v>47521</v>
      </c>
      <c r="I3870" s="188">
        <v>62613</v>
      </c>
      <c r="J3870" s="188">
        <v>103420</v>
      </c>
      <c r="N3870" s="43"/>
    </row>
    <row r="3871" spans="1:14">
      <c r="A3871" s="43" t="s">
        <v>179</v>
      </c>
      <c r="B3871" s="188">
        <v>30056</v>
      </c>
      <c r="C3871" s="188">
        <v>7216.32</v>
      </c>
      <c r="D3871" s="188">
        <v>9878.3799999999992</v>
      </c>
      <c r="E3871" s="188">
        <v>15319.4</v>
      </c>
      <c r="F3871" s="188">
        <v>23544.6</v>
      </c>
      <c r="G3871" s="188">
        <v>38142</v>
      </c>
      <c r="H3871" s="188">
        <v>57618</v>
      </c>
      <c r="I3871" s="188">
        <v>74172</v>
      </c>
      <c r="J3871" s="188">
        <v>124817</v>
      </c>
      <c r="N3871" s="43"/>
    </row>
    <row r="3872" spans="1:14">
      <c r="A3872" s="43" t="s">
        <v>180</v>
      </c>
      <c r="B3872" s="188">
        <v>35994</v>
      </c>
      <c r="C3872" s="188">
        <v>9693.86</v>
      </c>
      <c r="D3872" s="188">
        <v>12951.7</v>
      </c>
      <c r="E3872" s="188">
        <v>19260</v>
      </c>
      <c r="F3872" s="188">
        <v>28170.3</v>
      </c>
      <c r="G3872" s="188">
        <v>44945</v>
      </c>
      <c r="H3872" s="188">
        <v>67232</v>
      </c>
      <c r="I3872" s="188">
        <v>87021</v>
      </c>
      <c r="J3872" s="188">
        <v>141628</v>
      </c>
      <c r="N3872" s="43"/>
    </row>
    <row r="3873" spans="1:14">
      <c r="A3873" s="43" t="s">
        <v>181</v>
      </c>
      <c r="B3873" s="188">
        <v>66942</v>
      </c>
      <c r="C3873" s="188">
        <v>16482.13</v>
      </c>
      <c r="D3873" s="188">
        <v>21558.12</v>
      </c>
      <c r="E3873" s="188">
        <v>32469.200000000001</v>
      </c>
      <c r="F3873" s="188">
        <v>51084.800000000003</v>
      </c>
      <c r="G3873" s="188">
        <v>80826</v>
      </c>
      <c r="H3873" s="188">
        <v>120828</v>
      </c>
      <c r="I3873" s="188">
        <v>154624</v>
      </c>
      <c r="J3873" s="188">
        <v>259110</v>
      </c>
      <c r="N3873" s="43"/>
    </row>
    <row r="3874" spans="1:14">
      <c r="A3874" s="43" t="s">
        <v>529</v>
      </c>
      <c r="N3874" s="43"/>
    </row>
    <row r="3875" spans="1:14">
      <c r="A3875" s="43" t="s">
        <v>178</v>
      </c>
      <c r="B3875" s="188">
        <v>15313</v>
      </c>
      <c r="C3875" s="188">
        <v>0</v>
      </c>
      <c r="D3875" s="188">
        <v>0</v>
      </c>
      <c r="E3875" s="188">
        <v>7651.6</v>
      </c>
      <c r="F3875" s="188">
        <v>11246.9</v>
      </c>
      <c r="G3875" s="188">
        <v>18394</v>
      </c>
      <c r="H3875" s="188">
        <v>33697</v>
      </c>
      <c r="I3875" s="188">
        <v>44743</v>
      </c>
      <c r="J3875" s="188">
        <v>77700</v>
      </c>
      <c r="N3875" s="43"/>
    </row>
    <row r="3876" spans="1:14">
      <c r="A3876" s="43" t="s">
        <v>179</v>
      </c>
      <c r="B3876" s="188">
        <v>24783</v>
      </c>
      <c r="C3876" s="188">
        <v>6262.13</v>
      </c>
      <c r="D3876" s="188">
        <v>8906.57</v>
      </c>
      <c r="E3876" s="188">
        <v>11978</v>
      </c>
      <c r="F3876" s="188">
        <v>18754.8</v>
      </c>
      <c r="G3876" s="188">
        <v>31117</v>
      </c>
      <c r="H3876" s="188">
        <v>48781</v>
      </c>
      <c r="I3876" s="188">
        <v>62925</v>
      </c>
      <c r="J3876" s="188">
        <v>97247</v>
      </c>
      <c r="N3876" s="43"/>
    </row>
    <row r="3877" spans="1:14">
      <c r="A3877" s="43" t="s">
        <v>180</v>
      </c>
      <c r="B3877" s="188">
        <v>34967</v>
      </c>
      <c r="C3877" s="188">
        <v>6242.57</v>
      </c>
      <c r="D3877" s="188">
        <v>9993.16</v>
      </c>
      <c r="E3877" s="188">
        <v>16633.2</v>
      </c>
      <c r="F3877" s="188">
        <v>26441.200000000001</v>
      </c>
      <c r="G3877" s="188">
        <v>44575</v>
      </c>
      <c r="H3877" s="188">
        <v>70534</v>
      </c>
      <c r="I3877" s="188">
        <v>92510</v>
      </c>
      <c r="J3877" s="188">
        <v>139720</v>
      </c>
      <c r="N3877" s="43"/>
    </row>
    <row r="3878" spans="1:14">
      <c r="A3878" s="43" t="s">
        <v>181</v>
      </c>
      <c r="B3878" s="188">
        <v>60019</v>
      </c>
      <c r="C3878" s="188">
        <v>11879.33</v>
      </c>
      <c r="D3878" s="188">
        <v>16404.95</v>
      </c>
      <c r="E3878" s="188">
        <v>26388.7</v>
      </c>
      <c r="F3878" s="188">
        <v>44784.4</v>
      </c>
      <c r="G3878" s="188">
        <v>73496</v>
      </c>
      <c r="H3878" s="188">
        <v>112736</v>
      </c>
      <c r="I3878" s="188">
        <v>146433</v>
      </c>
      <c r="J3878" s="188">
        <v>246777</v>
      </c>
      <c r="N3878" s="43"/>
    </row>
    <row r="3879" spans="1:14">
      <c r="A3879" s="43" t="s">
        <v>530</v>
      </c>
      <c r="N3879" s="43"/>
    </row>
    <row r="3880" spans="1:14">
      <c r="A3880" s="43" t="s">
        <v>178</v>
      </c>
      <c r="B3880" s="188">
        <v>14137</v>
      </c>
      <c r="C3880" s="188">
        <v>0</v>
      </c>
      <c r="D3880" s="188">
        <v>0</v>
      </c>
      <c r="E3880" s="188">
        <v>6972.3</v>
      </c>
      <c r="F3880" s="188">
        <v>11005.2</v>
      </c>
      <c r="G3880" s="188">
        <v>17553</v>
      </c>
      <c r="H3880" s="188">
        <v>29370</v>
      </c>
      <c r="I3880" s="188">
        <v>41111</v>
      </c>
      <c r="J3880" s="188">
        <v>64898</v>
      </c>
      <c r="N3880" s="43"/>
    </row>
    <row r="3881" spans="1:14">
      <c r="A3881" s="43" t="s">
        <v>179</v>
      </c>
      <c r="B3881" s="188">
        <v>18803</v>
      </c>
      <c r="C3881" s="188">
        <v>5777</v>
      </c>
      <c r="D3881" s="188">
        <v>8666</v>
      </c>
      <c r="E3881" s="188">
        <v>10346.5</v>
      </c>
      <c r="F3881" s="188">
        <v>14944.5</v>
      </c>
      <c r="G3881" s="188">
        <v>22524</v>
      </c>
      <c r="H3881" s="188">
        <v>35591</v>
      </c>
      <c r="I3881" s="188">
        <v>46807</v>
      </c>
      <c r="J3881" s="188">
        <v>71989</v>
      </c>
      <c r="N3881" s="43"/>
    </row>
    <row r="3882" spans="1:14">
      <c r="A3882" s="43" t="s">
        <v>180</v>
      </c>
      <c r="B3882" s="188">
        <v>24653</v>
      </c>
      <c r="C3882" s="188">
        <v>2528.6</v>
      </c>
      <c r="D3882" s="188">
        <v>7750.31</v>
      </c>
      <c r="E3882" s="188">
        <v>12962.6</v>
      </c>
      <c r="F3882" s="188">
        <v>19861.3</v>
      </c>
      <c r="G3882" s="188">
        <v>31154</v>
      </c>
      <c r="H3882" s="188">
        <v>47979</v>
      </c>
      <c r="I3882" s="188">
        <v>61888</v>
      </c>
      <c r="J3882" s="188">
        <v>92646</v>
      </c>
      <c r="N3882" s="43"/>
    </row>
    <row r="3883" spans="1:14">
      <c r="A3883" s="43" t="s">
        <v>181</v>
      </c>
      <c r="B3883" s="188">
        <v>57019</v>
      </c>
      <c r="C3883" s="188">
        <v>11879.33</v>
      </c>
      <c r="D3883" s="188">
        <v>16303</v>
      </c>
      <c r="E3883" s="188">
        <v>25612.2</v>
      </c>
      <c r="F3883" s="188">
        <v>42802.7</v>
      </c>
      <c r="G3883" s="188">
        <v>70118</v>
      </c>
      <c r="H3883" s="188">
        <v>107530</v>
      </c>
      <c r="I3883" s="188">
        <v>139460</v>
      </c>
      <c r="J3883" s="188">
        <v>228378</v>
      </c>
      <c r="N3883" s="43"/>
    </row>
    <row r="3884" spans="1:14">
      <c r="A3884" s="43" t="s">
        <v>621</v>
      </c>
      <c r="B3884" s="188" t="s">
        <v>143</v>
      </c>
      <c r="C3884" s="188" t="s">
        <v>144</v>
      </c>
      <c r="D3884" s="188" t="s">
        <v>144</v>
      </c>
      <c r="E3884" s="188" t="s">
        <v>144</v>
      </c>
      <c r="F3884" s="188" t="s">
        <v>144</v>
      </c>
      <c r="G3884" s="188" t="s">
        <v>144</v>
      </c>
      <c r="H3884" s="188" t="s">
        <v>144</v>
      </c>
      <c r="I3884" s="188" t="s">
        <v>685</v>
      </c>
      <c r="J3884" s="188" t="s">
        <v>685</v>
      </c>
      <c r="K3884" s="188" t="s">
        <v>225</v>
      </c>
      <c r="N3884" s="43"/>
    </row>
    <row r="3885" spans="1:14">
      <c r="A3885" s="43" t="s">
        <v>618</v>
      </c>
      <c r="B3885" s="188" t="s">
        <v>619</v>
      </c>
      <c r="K3885" s="188" t="s">
        <v>699</v>
      </c>
      <c r="N3885" s="43"/>
    </row>
    <row r="3886" spans="1:14">
      <c r="A3886" s="43" t="s">
        <v>142</v>
      </c>
      <c r="N3886" s="43"/>
    </row>
    <row r="3888" spans="1:14">
      <c r="A3888" s="43" t="s">
        <v>216</v>
      </c>
      <c r="N3888" s="43"/>
    </row>
    <row r="3889" spans="1:14">
      <c r="A3889" s="43" t="s">
        <v>621</v>
      </c>
      <c r="B3889" s="188" t="s">
        <v>143</v>
      </c>
      <c r="C3889" s="188" t="s">
        <v>144</v>
      </c>
      <c r="D3889" s="188" t="s">
        <v>144</v>
      </c>
      <c r="E3889" s="188" t="s">
        <v>144</v>
      </c>
      <c r="F3889" s="188" t="s">
        <v>144</v>
      </c>
      <c r="G3889" s="188" t="s">
        <v>144</v>
      </c>
      <c r="H3889" s="188" t="s">
        <v>144</v>
      </c>
      <c r="I3889" s="188" t="s">
        <v>685</v>
      </c>
      <c r="J3889" s="188" t="s">
        <v>685</v>
      </c>
      <c r="K3889" s="188" t="s">
        <v>225</v>
      </c>
      <c r="N3889" s="43"/>
    </row>
    <row r="3890" spans="1:14">
      <c r="A3890" s="43" t="s">
        <v>288</v>
      </c>
      <c r="E3890" s="188" t="s">
        <v>578</v>
      </c>
      <c r="F3890" s="188" t="s">
        <v>583</v>
      </c>
      <c r="G3890" s="188" t="s">
        <v>400</v>
      </c>
      <c r="N3890" s="43"/>
    </row>
    <row r="3891" spans="1:14">
      <c r="B3891" s="188" t="s">
        <v>143</v>
      </c>
      <c r="C3891" s="188" t="s">
        <v>144</v>
      </c>
      <c r="D3891" s="188" t="s">
        <v>144</v>
      </c>
      <c r="E3891" s="188" t="s">
        <v>144</v>
      </c>
      <c r="F3891" s="188" t="s">
        <v>144</v>
      </c>
      <c r="G3891" s="188" t="s">
        <v>144</v>
      </c>
      <c r="H3891" s="188" t="s">
        <v>144</v>
      </c>
      <c r="I3891" s="188" t="s">
        <v>685</v>
      </c>
      <c r="J3891" s="188" t="s">
        <v>685</v>
      </c>
    </row>
    <row r="3892" spans="1:14">
      <c r="B3892" s="188" t="s">
        <v>33</v>
      </c>
      <c r="C3892" s="188" t="s">
        <v>134</v>
      </c>
      <c r="D3892" s="188" t="s">
        <v>135</v>
      </c>
      <c r="E3892" s="188" t="s">
        <v>136</v>
      </c>
      <c r="F3892" s="188" t="s">
        <v>137</v>
      </c>
      <c r="G3892" s="188" t="s">
        <v>138</v>
      </c>
      <c r="H3892" s="188" t="s">
        <v>139</v>
      </c>
      <c r="I3892" s="188" t="s">
        <v>140</v>
      </c>
      <c r="J3892" s="188" t="s">
        <v>141</v>
      </c>
    </row>
    <row r="3893" spans="1:14">
      <c r="A3893" s="43" t="s">
        <v>622</v>
      </c>
      <c r="B3893" s="188" t="s">
        <v>143</v>
      </c>
      <c r="C3893" s="188" t="s">
        <v>148</v>
      </c>
      <c r="D3893" s="188" t="s">
        <v>148</v>
      </c>
      <c r="E3893" s="188" t="s">
        <v>148</v>
      </c>
      <c r="F3893" s="188" t="s">
        <v>148</v>
      </c>
      <c r="G3893" s="188" t="s">
        <v>148</v>
      </c>
      <c r="H3893" s="188" t="s">
        <v>148</v>
      </c>
      <c r="I3893" s="188" t="s">
        <v>686</v>
      </c>
      <c r="J3893" s="188" t="s">
        <v>686</v>
      </c>
      <c r="N3893" s="43"/>
    </row>
    <row r="3894" spans="1:14">
      <c r="A3894" s="43" t="s">
        <v>0</v>
      </c>
      <c r="B3894" s="188">
        <v>50284</v>
      </c>
      <c r="C3894" s="188">
        <v>7304.3</v>
      </c>
      <c r="D3894" s="188">
        <v>11009.38</v>
      </c>
      <c r="E3894" s="188">
        <v>20215.8</v>
      </c>
      <c r="F3894" s="188">
        <v>36675.800000000003</v>
      </c>
      <c r="G3894" s="188">
        <v>64774</v>
      </c>
      <c r="H3894" s="188">
        <v>104819</v>
      </c>
      <c r="I3894" s="188">
        <v>137376</v>
      </c>
      <c r="J3894" s="188">
        <v>233632</v>
      </c>
      <c r="N3894" s="43"/>
    </row>
    <row r="3895" spans="1:14">
      <c r="A3895" s="43" t="s">
        <v>151</v>
      </c>
      <c r="N3895" s="43"/>
    </row>
    <row r="3896" spans="1:14">
      <c r="A3896" s="43" t="s">
        <v>2</v>
      </c>
      <c r="B3896" s="188">
        <v>52537</v>
      </c>
      <c r="C3896" s="188">
        <v>6320.07</v>
      </c>
      <c r="D3896" s="188">
        <v>10399.23</v>
      </c>
      <c r="E3896" s="188">
        <v>20097.599999999999</v>
      </c>
      <c r="F3896" s="188">
        <v>38134.9</v>
      </c>
      <c r="G3896" s="188">
        <v>67645</v>
      </c>
      <c r="H3896" s="188">
        <v>109562</v>
      </c>
      <c r="I3896" s="188">
        <v>144514</v>
      </c>
      <c r="J3896" s="188">
        <v>248396</v>
      </c>
      <c r="N3896" s="43"/>
    </row>
    <row r="3897" spans="1:14">
      <c r="A3897" s="43" t="s">
        <v>3</v>
      </c>
      <c r="B3897" s="188">
        <v>55918</v>
      </c>
      <c r="C3897" s="188">
        <v>8633.57</v>
      </c>
      <c r="D3897" s="188">
        <v>12082.33</v>
      </c>
      <c r="E3897" s="188">
        <v>22341.9</v>
      </c>
      <c r="F3897" s="188">
        <v>40506.6</v>
      </c>
      <c r="G3897" s="188">
        <v>72235</v>
      </c>
      <c r="H3897" s="188">
        <v>117135</v>
      </c>
      <c r="I3897" s="188">
        <v>152598</v>
      </c>
      <c r="J3897" s="188">
        <v>259778</v>
      </c>
      <c r="N3897" s="43"/>
    </row>
    <row r="3898" spans="1:14">
      <c r="A3898" s="43" t="s">
        <v>4</v>
      </c>
      <c r="B3898" s="188">
        <v>49426</v>
      </c>
      <c r="C3898" s="188">
        <v>9220.44</v>
      </c>
      <c r="D3898" s="188">
        <v>12375.03</v>
      </c>
      <c r="E3898" s="188">
        <v>21412.3</v>
      </c>
      <c r="F3898" s="188">
        <v>38242.6</v>
      </c>
      <c r="G3898" s="188">
        <v>64202</v>
      </c>
      <c r="H3898" s="188">
        <v>99211</v>
      </c>
      <c r="I3898" s="188">
        <v>129619</v>
      </c>
      <c r="J3898" s="188">
        <v>206411</v>
      </c>
      <c r="N3898" s="43"/>
    </row>
    <row r="3899" spans="1:14">
      <c r="A3899" s="43" t="s">
        <v>5</v>
      </c>
      <c r="B3899" s="188">
        <v>43489</v>
      </c>
      <c r="C3899" s="188">
        <v>6692.03</v>
      </c>
      <c r="D3899" s="188">
        <v>10865.11</v>
      </c>
      <c r="E3899" s="188">
        <v>20294.5</v>
      </c>
      <c r="F3899" s="188">
        <v>33168.9</v>
      </c>
      <c r="G3899" s="188">
        <v>55139</v>
      </c>
      <c r="H3899" s="188">
        <v>87860</v>
      </c>
      <c r="I3899" s="188">
        <v>116320</v>
      </c>
      <c r="J3899" s="188">
        <v>189944</v>
      </c>
      <c r="N3899" s="43"/>
    </row>
    <row r="3900" spans="1:14">
      <c r="A3900" s="43" t="s">
        <v>6</v>
      </c>
      <c r="B3900" s="188">
        <v>35189</v>
      </c>
      <c r="C3900" s="188">
        <v>7747.23</v>
      </c>
      <c r="D3900" s="188">
        <v>10060.73</v>
      </c>
      <c r="E3900" s="188">
        <v>16669.099999999999</v>
      </c>
      <c r="F3900" s="188">
        <v>25752</v>
      </c>
      <c r="G3900" s="188">
        <v>43843</v>
      </c>
      <c r="H3900" s="188">
        <v>70161</v>
      </c>
      <c r="I3900" s="188">
        <v>94798</v>
      </c>
      <c r="J3900" s="188">
        <v>150972</v>
      </c>
      <c r="N3900" s="43"/>
    </row>
    <row r="3901" spans="1:14">
      <c r="A3901" s="43" t="s">
        <v>8</v>
      </c>
      <c r="N3901" s="43"/>
    </row>
    <row r="3902" spans="1:14">
      <c r="A3902" s="43" t="s">
        <v>9</v>
      </c>
      <c r="B3902" s="188">
        <v>48674</v>
      </c>
      <c r="C3902" s="188">
        <v>6927.59</v>
      </c>
      <c r="D3902" s="188">
        <v>10474.370000000001</v>
      </c>
      <c r="E3902" s="188">
        <v>18925.7</v>
      </c>
      <c r="F3902" s="188">
        <v>34218.5</v>
      </c>
      <c r="G3902" s="188">
        <v>62283</v>
      </c>
      <c r="H3902" s="188">
        <v>102708</v>
      </c>
      <c r="I3902" s="188">
        <v>136465</v>
      </c>
      <c r="J3902" s="188">
        <v>235869</v>
      </c>
      <c r="N3902" s="43"/>
    </row>
    <row r="3903" spans="1:14">
      <c r="A3903" s="43" t="s">
        <v>8</v>
      </c>
      <c r="B3903" s="188">
        <v>52159</v>
      </c>
      <c r="C3903" s="188">
        <v>7959.2</v>
      </c>
      <c r="D3903" s="188">
        <v>11915.25</v>
      </c>
      <c r="E3903" s="188">
        <v>21735.5</v>
      </c>
      <c r="F3903" s="188">
        <v>39606.699999999997</v>
      </c>
      <c r="G3903" s="188">
        <v>67072</v>
      </c>
      <c r="H3903" s="188">
        <v>106926</v>
      </c>
      <c r="I3903" s="188">
        <v>138583</v>
      </c>
      <c r="J3903" s="188">
        <v>230587</v>
      </c>
      <c r="N3903" s="43"/>
    </row>
    <row r="3904" spans="1:14">
      <c r="A3904" s="43" t="s">
        <v>152</v>
      </c>
      <c r="N3904" s="43"/>
    </row>
    <row r="3905" spans="1:14">
      <c r="A3905" s="43" t="s">
        <v>153</v>
      </c>
      <c r="B3905" s="188">
        <v>21974</v>
      </c>
      <c r="C3905" s="188">
        <v>0</v>
      </c>
      <c r="D3905" s="188">
        <v>3759.24</v>
      </c>
      <c r="E3905" s="188">
        <v>9716.5</v>
      </c>
      <c r="F3905" s="188">
        <v>16235.2</v>
      </c>
      <c r="G3905" s="188">
        <v>27661</v>
      </c>
      <c r="H3905" s="188">
        <v>45772</v>
      </c>
      <c r="I3905" s="188">
        <v>59922</v>
      </c>
      <c r="J3905" s="188">
        <v>103189</v>
      </c>
      <c r="N3905" s="43"/>
    </row>
    <row r="3906" spans="1:14">
      <c r="A3906" s="43" t="s">
        <v>154</v>
      </c>
      <c r="B3906" s="188">
        <v>39105</v>
      </c>
      <c r="C3906" s="188">
        <v>7101.44</v>
      </c>
      <c r="D3906" s="188">
        <v>10659.08</v>
      </c>
      <c r="E3906" s="188">
        <v>18001.900000000001</v>
      </c>
      <c r="F3906" s="188">
        <v>29908.2</v>
      </c>
      <c r="G3906" s="188">
        <v>50274</v>
      </c>
      <c r="H3906" s="188">
        <v>76807</v>
      </c>
      <c r="I3906" s="188">
        <v>100405</v>
      </c>
      <c r="J3906" s="188">
        <v>161520</v>
      </c>
      <c r="N3906" s="43"/>
    </row>
    <row r="3907" spans="1:14">
      <c r="A3907" s="43" t="s">
        <v>155</v>
      </c>
      <c r="B3907" s="188">
        <v>54013</v>
      </c>
      <c r="C3907" s="188">
        <v>11102.91</v>
      </c>
      <c r="D3907" s="188">
        <v>15509.84</v>
      </c>
      <c r="E3907" s="188">
        <v>25039.5</v>
      </c>
      <c r="F3907" s="188">
        <v>42099.7</v>
      </c>
      <c r="G3907" s="188">
        <v>67614</v>
      </c>
      <c r="H3907" s="188">
        <v>104551</v>
      </c>
      <c r="I3907" s="188">
        <v>135366</v>
      </c>
      <c r="J3907" s="188">
        <v>230030</v>
      </c>
      <c r="N3907" s="43"/>
    </row>
    <row r="3908" spans="1:14">
      <c r="A3908" s="43" t="s">
        <v>156</v>
      </c>
      <c r="B3908" s="188">
        <v>73891</v>
      </c>
      <c r="C3908" s="188">
        <v>14320.44</v>
      </c>
      <c r="D3908" s="188">
        <v>20925.96</v>
      </c>
      <c r="E3908" s="188">
        <v>35063.300000000003</v>
      </c>
      <c r="F3908" s="188">
        <v>59097.1</v>
      </c>
      <c r="G3908" s="188">
        <v>95368</v>
      </c>
      <c r="H3908" s="188">
        <v>142945</v>
      </c>
      <c r="I3908" s="188">
        <v>184130</v>
      </c>
      <c r="J3908" s="188">
        <v>286171</v>
      </c>
      <c r="N3908" s="43"/>
    </row>
    <row r="3909" spans="1:14">
      <c r="A3909" s="43" t="s">
        <v>157</v>
      </c>
      <c r="N3909" s="43"/>
    </row>
    <row r="3910" spans="1:14">
      <c r="A3910" s="43" t="s">
        <v>158</v>
      </c>
      <c r="B3910" s="188">
        <v>56307</v>
      </c>
      <c r="C3910" s="188">
        <v>10845.33</v>
      </c>
      <c r="D3910" s="188">
        <v>15174.52</v>
      </c>
      <c r="E3910" s="188">
        <v>24643.9</v>
      </c>
      <c r="F3910" s="188">
        <v>42531</v>
      </c>
      <c r="G3910" s="188">
        <v>71204</v>
      </c>
      <c r="H3910" s="188">
        <v>113044</v>
      </c>
      <c r="I3910" s="188">
        <v>146725</v>
      </c>
      <c r="J3910" s="188">
        <v>247359</v>
      </c>
      <c r="N3910" s="43"/>
    </row>
    <row r="3911" spans="1:14">
      <c r="A3911" s="43" t="s">
        <v>159</v>
      </c>
      <c r="B3911" s="188">
        <v>36323</v>
      </c>
      <c r="C3911" s="188">
        <v>5932.46</v>
      </c>
      <c r="D3911" s="188">
        <v>9189.7099999999991</v>
      </c>
      <c r="E3911" s="188">
        <v>14089.4</v>
      </c>
      <c r="F3911" s="188">
        <v>24855.5</v>
      </c>
      <c r="G3911" s="188">
        <v>45152</v>
      </c>
      <c r="H3911" s="188">
        <v>77309</v>
      </c>
      <c r="I3911" s="188">
        <v>106754</v>
      </c>
      <c r="J3911" s="188">
        <v>173502</v>
      </c>
      <c r="N3911" s="43"/>
    </row>
    <row r="3912" spans="1:14">
      <c r="A3912" s="43" t="s">
        <v>160</v>
      </c>
      <c r="B3912" s="188">
        <v>29821</v>
      </c>
      <c r="C3912" s="188">
        <v>0</v>
      </c>
      <c r="D3912" s="188">
        <v>2062.6799999999998</v>
      </c>
      <c r="E3912" s="188">
        <v>10172.5</v>
      </c>
      <c r="F3912" s="188">
        <v>19455</v>
      </c>
      <c r="G3912" s="188">
        <v>37298</v>
      </c>
      <c r="H3912" s="188">
        <v>66391</v>
      </c>
      <c r="I3912" s="188">
        <v>90873</v>
      </c>
      <c r="J3912" s="188">
        <v>151182</v>
      </c>
      <c r="N3912" s="43"/>
    </row>
    <row r="3913" spans="1:14">
      <c r="A3913" s="43" t="s">
        <v>161</v>
      </c>
      <c r="B3913" s="188">
        <v>42740</v>
      </c>
      <c r="C3913" s="188">
        <v>307.95999999999998</v>
      </c>
      <c r="D3913" s="188">
        <v>6132.83</v>
      </c>
      <c r="E3913" s="188">
        <v>13307.8</v>
      </c>
      <c r="F3913" s="188">
        <v>28601.1</v>
      </c>
      <c r="G3913" s="188">
        <v>56451</v>
      </c>
      <c r="H3913" s="188">
        <v>95379</v>
      </c>
      <c r="I3913" s="188">
        <v>127147</v>
      </c>
      <c r="J3913" s="188">
        <v>216680</v>
      </c>
      <c r="N3913" s="43"/>
    </row>
    <row r="3914" spans="1:14">
      <c r="A3914" s="43" t="s">
        <v>162</v>
      </c>
      <c r="N3914" s="43"/>
    </row>
    <row r="3915" spans="1:14">
      <c r="A3915" s="43" t="s">
        <v>14</v>
      </c>
      <c r="B3915" s="188">
        <v>58129</v>
      </c>
      <c r="C3915" s="188">
        <v>9641.15</v>
      </c>
      <c r="D3915" s="188">
        <v>14686.37</v>
      </c>
      <c r="E3915" s="188">
        <v>26025.9</v>
      </c>
      <c r="F3915" s="188">
        <v>45290.3</v>
      </c>
      <c r="G3915" s="188">
        <v>73971</v>
      </c>
      <c r="H3915" s="188">
        <v>115740</v>
      </c>
      <c r="I3915" s="188">
        <v>148691</v>
      </c>
      <c r="J3915" s="188">
        <v>247433</v>
      </c>
      <c r="N3915" s="43"/>
    </row>
    <row r="3916" spans="1:14">
      <c r="A3916" s="43" t="s">
        <v>163</v>
      </c>
      <c r="B3916" s="188">
        <v>40682</v>
      </c>
      <c r="C3916" s="188">
        <v>8184.88</v>
      </c>
      <c r="D3916" s="188">
        <v>10960.24</v>
      </c>
      <c r="E3916" s="188">
        <v>17916.8</v>
      </c>
      <c r="F3916" s="188">
        <v>28565.599999999999</v>
      </c>
      <c r="G3916" s="188">
        <v>50301</v>
      </c>
      <c r="H3916" s="188">
        <v>82559</v>
      </c>
      <c r="I3916" s="188">
        <v>111893</v>
      </c>
      <c r="J3916" s="188">
        <v>201762</v>
      </c>
      <c r="N3916" s="43"/>
    </row>
    <row r="3917" spans="1:14">
      <c r="A3917" s="43" t="s">
        <v>16</v>
      </c>
      <c r="B3917" s="188">
        <v>38548</v>
      </c>
      <c r="C3917" s="188">
        <v>4440.2700000000004</v>
      </c>
      <c r="D3917" s="188">
        <v>9034.81</v>
      </c>
      <c r="E3917" s="188">
        <v>14430.9</v>
      </c>
      <c r="F3917" s="188">
        <v>26108.1</v>
      </c>
      <c r="G3917" s="188">
        <v>49035</v>
      </c>
      <c r="H3917" s="188">
        <v>83395</v>
      </c>
      <c r="I3917" s="188">
        <v>112674</v>
      </c>
      <c r="J3917" s="188">
        <v>190377</v>
      </c>
      <c r="N3917" s="43"/>
    </row>
    <row r="3918" spans="1:14">
      <c r="A3918" s="43" t="s">
        <v>164</v>
      </c>
      <c r="B3918" s="188">
        <v>38732</v>
      </c>
      <c r="C3918" s="188">
        <v>2203.56</v>
      </c>
      <c r="D3918" s="188">
        <v>6764.15</v>
      </c>
      <c r="E3918" s="188">
        <v>11368</v>
      </c>
      <c r="F3918" s="188">
        <v>22448</v>
      </c>
      <c r="G3918" s="188">
        <v>46378</v>
      </c>
      <c r="H3918" s="188">
        <v>88432</v>
      </c>
      <c r="I3918" s="188">
        <v>129322</v>
      </c>
      <c r="J3918" s="188">
        <v>247297</v>
      </c>
      <c r="N3918" s="43"/>
    </row>
    <row r="3919" spans="1:14">
      <c r="A3919" s="43" t="s">
        <v>165</v>
      </c>
      <c r="N3919" s="43"/>
    </row>
    <row r="3920" spans="1:14">
      <c r="A3920" s="43" t="s">
        <v>166</v>
      </c>
      <c r="B3920" s="188">
        <v>8653</v>
      </c>
      <c r="C3920" s="188">
        <v>0</v>
      </c>
      <c r="D3920" s="188">
        <v>0</v>
      </c>
      <c r="E3920" s="188">
        <v>0</v>
      </c>
      <c r="F3920" s="188">
        <v>6394.2</v>
      </c>
      <c r="G3920" s="188">
        <v>10845</v>
      </c>
      <c r="H3920" s="188">
        <v>21423</v>
      </c>
      <c r="I3920" s="188">
        <v>29696</v>
      </c>
      <c r="J3920" s="188">
        <v>57605</v>
      </c>
      <c r="N3920" s="43"/>
    </row>
    <row r="3921" spans="1:14">
      <c r="A3921" s="43" t="s">
        <v>125</v>
      </c>
      <c r="B3921" s="188">
        <v>18027</v>
      </c>
      <c r="C3921" s="188">
        <v>0</v>
      </c>
      <c r="D3921" s="188">
        <v>1348.14</v>
      </c>
      <c r="E3921" s="188">
        <v>8162.4</v>
      </c>
      <c r="F3921" s="188">
        <v>11829.1</v>
      </c>
      <c r="G3921" s="188">
        <v>20443</v>
      </c>
      <c r="H3921" s="188">
        <v>34879</v>
      </c>
      <c r="I3921" s="188">
        <v>51205</v>
      </c>
      <c r="J3921" s="188">
        <v>130288</v>
      </c>
      <c r="N3921" s="43"/>
    </row>
    <row r="3922" spans="1:14">
      <c r="A3922" s="43" t="s">
        <v>126</v>
      </c>
      <c r="B3922" s="188">
        <v>24453</v>
      </c>
      <c r="C3922" s="188">
        <v>3192.73</v>
      </c>
      <c r="D3922" s="188">
        <v>6268.47</v>
      </c>
      <c r="E3922" s="188">
        <v>10272</v>
      </c>
      <c r="F3922" s="188">
        <v>16158.2</v>
      </c>
      <c r="G3922" s="188">
        <v>27396</v>
      </c>
      <c r="H3922" s="188">
        <v>52449</v>
      </c>
      <c r="I3922" s="188">
        <v>69595</v>
      </c>
      <c r="J3922" s="188">
        <v>133798</v>
      </c>
      <c r="N3922" s="43"/>
    </row>
    <row r="3923" spans="1:14">
      <c r="A3923" s="43" t="s">
        <v>127</v>
      </c>
      <c r="B3923" s="188">
        <v>27009</v>
      </c>
      <c r="C3923" s="188">
        <v>4631.3100000000004</v>
      </c>
      <c r="D3923" s="188">
        <v>8367.14</v>
      </c>
      <c r="E3923" s="188">
        <v>12325.9</v>
      </c>
      <c r="F3923" s="188">
        <v>19600.3</v>
      </c>
      <c r="G3923" s="188">
        <v>32751</v>
      </c>
      <c r="H3923" s="188">
        <v>55226</v>
      </c>
      <c r="I3923" s="188">
        <v>74482</v>
      </c>
      <c r="J3923" s="188">
        <v>126425</v>
      </c>
      <c r="N3923" s="43"/>
    </row>
    <row r="3924" spans="1:14">
      <c r="A3924" s="43" t="s">
        <v>128</v>
      </c>
      <c r="B3924" s="188">
        <v>34753</v>
      </c>
      <c r="C3924" s="188">
        <v>7187.36</v>
      </c>
      <c r="D3924" s="188">
        <v>9846.6299999999992</v>
      </c>
      <c r="E3924" s="188">
        <v>15185.6</v>
      </c>
      <c r="F3924" s="188">
        <v>24752</v>
      </c>
      <c r="G3924" s="188">
        <v>43300</v>
      </c>
      <c r="H3924" s="188">
        <v>71496</v>
      </c>
      <c r="I3924" s="188">
        <v>94517</v>
      </c>
      <c r="J3924" s="188">
        <v>158828</v>
      </c>
      <c r="N3924" s="43"/>
    </row>
    <row r="3925" spans="1:14">
      <c r="A3925" s="43" t="s">
        <v>129</v>
      </c>
      <c r="B3925" s="188">
        <v>40159</v>
      </c>
      <c r="C3925" s="188">
        <v>9425.02</v>
      </c>
      <c r="D3925" s="188">
        <v>12154.54</v>
      </c>
      <c r="E3925" s="188">
        <v>17902.2</v>
      </c>
      <c r="F3925" s="188">
        <v>28982</v>
      </c>
      <c r="G3925" s="188">
        <v>50011</v>
      </c>
      <c r="H3925" s="188">
        <v>81357</v>
      </c>
      <c r="I3925" s="188">
        <v>105185</v>
      </c>
      <c r="J3925" s="188">
        <v>181908</v>
      </c>
      <c r="N3925" s="43"/>
    </row>
    <row r="3926" spans="1:14">
      <c r="A3926" s="43" t="s">
        <v>130</v>
      </c>
      <c r="B3926" s="188">
        <v>45987</v>
      </c>
      <c r="C3926" s="188">
        <v>11375.07</v>
      </c>
      <c r="D3926" s="188">
        <v>14358.32</v>
      </c>
      <c r="E3926" s="188">
        <v>21685.1</v>
      </c>
      <c r="F3926" s="188">
        <v>33923.4</v>
      </c>
      <c r="G3926" s="188">
        <v>57373</v>
      </c>
      <c r="H3926" s="188">
        <v>89936</v>
      </c>
      <c r="I3926" s="188">
        <v>119379</v>
      </c>
      <c r="J3926" s="188">
        <v>186999</v>
      </c>
      <c r="N3926" s="43"/>
    </row>
    <row r="3927" spans="1:14">
      <c r="A3927" s="43" t="s">
        <v>131</v>
      </c>
      <c r="B3927" s="188">
        <v>65075</v>
      </c>
      <c r="C3927" s="188">
        <v>15506.69</v>
      </c>
      <c r="D3927" s="188">
        <v>20605.23</v>
      </c>
      <c r="E3927" s="188">
        <v>31195.200000000001</v>
      </c>
      <c r="F3927" s="188">
        <v>51150.6</v>
      </c>
      <c r="G3927" s="188">
        <v>81230</v>
      </c>
      <c r="H3927" s="188">
        <v>125246</v>
      </c>
      <c r="I3927" s="188">
        <v>161982</v>
      </c>
      <c r="J3927" s="188">
        <v>262574</v>
      </c>
      <c r="N3927" s="43"/>
    </row>
    <row r="3928" spans="1:14">
      <c r="A3928" s="43" t="s">
        <v>167</v>
      </c>
      <c r="N3928" s="43"/>
    </row>
    <row r="3929" spans="1:14">
      <c r="A3929" s="43" t="s">
        <v>166</v>
      </c>
      <c r="B3929" s="188">
        <v>17529</v>
      </c>
      <c r="C3929" s="188">
        <v>0</v>
      </c>
      <c r="D3929" s="188">
        <v>0</v>
      </c>
      <c r="E3929" s="188">
        <v>2891.1</v>
      </c>
      <c r="F3929" s="188">
        <v>10659.1</v>
      </c>
      <c r="G3929" s="188">
        <v>21503</v>
      </c>
      <c r="H3929" s="188">
        <v>39177</v>
      </c>
      <c r="I3929" s="188">
        <v>60059</v>
      </c>
      <c r="J3929" s="188">
        <v>119375</v>
      </c>
      <c r="N3929" s="43"/>
    </row>
    <row r="3930" spans="1:14">
      <c r="A3930" s="43" t="s">
        <v>125</v>
      </c>
      <c r="B3930" s="188">
        <v>25930</v>
      </c>
      <c r="C3930" s="188">
        <v>296.05</v>
      </c>
      <c r="D3930" s="188">
        <v>5268.07</v>
      </c>
      <c r="E3930" s="188">
        <v>9716.5</v>
      </c>
      <c r="F3930" s="188">
        <v>16844</v>
      </c>
      <c r="G3930" s="188">
        <v>29858</v>
      </c>
      <c r="H3930" s="188">
        <v>56459</v>
      </c>
      <c r="I3930" s="188">
        <v>81309</v>
      </c>
      <c r="J3930" s="188">
        <v>155848</v>
      </c>
      <c r="N3930" s="43"/>
    </row>
    <row r="3931" spans="1:14">
      <c r="A3931" s="43" t="s">
        <v>126</v>
      </c>
      <c r="B3931" s="188">
        <v>28862</v>
      </c>
      <c r="C3931" s="188">
        <v>2767.26</v>
      </c>
      <c r="D3931" s="188">
        <v>6879.73</v>
      </c>
      <c r="E3931" s="188">
        <v>11328.2</v>
      </c>
      <c r="F3931" s="188">
        <v>20256.2</v>
      </c>
      <c r="G3931" s="188">
        <v>35084</v>
      </c>
      <c r="H3931" s="188">
        <v>60801</v>
      </c>
      <c r="I3931" s="188">
        <v>81277</v>
      </c>
      <c r="J3931" s="188">
        <v>148765</v>
      </c>
      <c r="N3931" s="43"/>
    </row>
    <row r="3932" spans="1:14">
      <c r="A3932" s="43" t="s">
        <v>127</v>
      </c>
      <c r="B3932" s="188">
        <v>32155</v>
      </c>
      <c r="C3932" s="188">
        <v>5584.15</v>
      </c>
      <c r="D3932" s="188">
        <v>9142.76</v>
      </c>
      <c r="E3932" s="188">
        <v>13066.5</v>
      </c>
      <c r="F3932" s="188">
        <v>22285.4</v>
      </c>
      <c r="G3932" s="188">
        <v>38547</v>
      </c>
      <c r="H3932" s="188">
        <v>67735</v>
      </c>
      <c r="I3932" s="188">
        <v>89922</v>
      </c>
      <c r="J3932" s="188">
        <v>158828</v>
      </c>
      <c r="N3932" s="43"/>
    </row>
    <row r="3933" spans="1:14">
      <c r="A3933" s="43" t="s">
        <v>128</v>
      </c>
      <c r="B3933" s="188">
        <v>34386</v>
      </c>
      <c r="C3933" s="188">
        <v>6608.95</v>
      </c>
      <c r="D3933" s="188">
        <v>9221</v>
      </c>
      <c r="E3933" s="188">
        <v>14928.5</v>
      </c>
      <c r="F3933" s="188">
        <v>24728.6</v>
      </c>
      <c r="G3933" s="188">
        <v>43272</v>
      </c>
      <c r="H3933" s="188">
        <v>71046</v>
      </c>
      <c r="I3933" s="188">
        <v>92936</v>
      </c>
      <c r="J3933" s="188">
        <v>154260</v>
      </c>
      <c r="N3933" s="43"/>
    </row>
    <row r="3934" spans="1:14">
      <c r="A3934" s="43" t="s">
        <v>129</v>
      </c>
      <c r="B3934" s="188">
        <v>39520</v>
      </c>
      <c r="C3934" s="188">
        <v>9232.26</v>
      </c>
      <c r="D3934" s="188">
        <v>11855.4</v>
      </c>
      <c r="E3934" s="188">
        <v>17726.5</v>
      </c>
      <c r="F3934" s="188">
        <v>28851.9</v>
      </c>
      <c r="G3934" s="188">
        <v>49159</v>
      </c>
      <c r="H3934" s="188">
        <v>79451</v>
      </c>
      <c r="I3934" s="188">
        <v>108315</v>
      </c>
      <c r="J3934" s="188">
        <v>174080</v>
      </c>
      <c r="N3934" s="43"/>
    </row>
    <row r="3935" spans="1:14">
      <c r="A3935" s="43" t="s">
        <v>130</v>
      </c>
      <c r="B3935" s="188">
        <v>43920</v>
      </c>
      <c r="C3935" s="188">
        <v>9982.23</v>
      </c>
      <c r="D3935" s="188">
        <v>13091.61</v>
      </c>
      <c r="E3935" s="188">
        <v>19546</v>
      </c>
      <c r="F3935" s="188">
        <v>31388.2</v>
      </c>
      <c r="G3935" s="188">
        <v>53171</v>
      </c>
      <c r="H3935" s="188">
        <v>87052</v>
      </c>
      <c r="I3935" s="188">
        <v>113912</v>
      </c>
      <c r="J3935" s="188">
        <v>201438</v>
      </c>
      <c r="N3935" s="43"/>
    </row>
    <row r="3936" spans="1:14">
      <c r="A3936" s="43" t="s">
        <v>131</v>
      </c>
      <c r="B3936" s="188">
        <v>63283</v>
      </c>
      <c r="C3936" s="188">
        <v>14708.8</v>
      </c>
      <c r="D3936" s="188">
        <v>19458.099999999999</v>
      </c>
      <c r="E3936" s="188">
        <v>29930.9</v>
      </c>
      <c r="F3936" s="188">
        <v>49642.1</v>
      </c>
      <c r="G3936" s="188">
        <v>79303</v>
      </c>
      <c r="H3936" s="188">
        <v>122124</v>
      </c>
      <c r="I3936" s="188">
        <v>157159</v>
      </c>
      <c r="J3936" s="188">
        <v>259179</v>
      </c>
      <c r="N3936" s="43"/>
    </row>
    <row r="3937" spans="1:14">
      <c r="A3937" s="43" t="s">
        <v>168</v>
      </c>
      <c r="N3937" s="43"/>
    </row>
    <row r="3938" spans="1:14">
      <c r="A3938" s="43" t="s">
        <v>169</v>
      </c>
      <c r="B3938" s="188">
        <v>11260</v>
      </c>
      <c r="C3938" s="188">
        <v>0</v>
      </c>
      <c r="D3938" s="188">
        <v>471.81</v>
      </c>
      <c r="E3938" s="188">
        <v>7795.1</v>
      </c>
      <c r="F3938" s="188">
        <v>11459.8</v>
      </c>
      <c r="G3938" s="188">
        <v>15247</v>
      </c>
      <c r="H3938" s="188">
        <v>18147</v>
      </c>
      <c r="I3938" s="188">
        <v>19712</v>
      </c>
      <c r="J3938" s="188">
        <v>29299</v>
      </c>
      <c r="N3938" s="43"/>
    </row>
    <row r="3939" spans="1:14">
      <c r="A3939" s="43" t="s">
        <v>17</v>
      </c>
      <c r="B3939" s="188">
        <v>25151</v>
      </c>
      <c r="C3939" s="188">
        <v>14677.49</v>
      </c>
      <c r="D3939" s="188">
        <v>16699.95</v>
      </c>
      <c r="E3939" s="188">
        <v>20517.599999999999</v>
      </c>
      <c r="F3939" s="188">
        <v>24188.400000000001</v>
      </c>
      <c r="G3939" s="188">
        <v>28821</v>
      </c>
      <c r="H3939" s="188">
        <v>33300</v>
      </c>
      <c r="I3939" s="188">
        <v>36030</v>
      </c>
      <c r="J3939" s="188">
        <v>56154</v>
      </c>
      <c r="N3939" s="43"/>
    </row>
    <row r="3940" spans="1:14">
      <c r="A3940" s="43" t="s">
        <v>18</v>
      </c>
      <c r="B3940" s="188">
        <v>39786</v>
      </c>
      <c r="C3940" s="188">
        <v>21909.75</v>
      </c>
      <c r="D3940" s="188">
        <v>25723.63</v>
      </c>
      <c r="E3940" s="188">
        <v>32334</v>
      </c>
      <c r="F3940" s="188">
        <v>39095.9</v>
      </c>
      <c r="G3940" s="188">
        <v>46321</v>
      </c>
      <c r="H3940" s="188">
        <v>53135</v>
      </c>
      <c r="I3940" s="188">
        <v>57677</v>
      </c>
      <c r="J3940" s="188">
        <v>74977</v>
      </c>
      <c r="N3940" s="43"/>
    </row>
    <row r="3941" spans="1:14">
      <c r="A3941" s="43" t="s">
        <v>19</v>
      </c>
      <c r="B3941" s="188">
        <v>61552</v>
      </c>
      <c r="C3941" s="188">
        <v>28928.89</v>
      </c>
      <c r="D3941" s="188">
        <v>36841.760000000002</v>
      </c>
      <c r="E3941" s="188">
        <v>49137.9</v>
      </c>
      <c r="F3941" s="188">
        <v>61259.3</v>
      </c>
      <c r="G3941" s="188">
        <v>72816</v>
      </c>
      <c r="H3941" s="188">
        <v>85351</v>
      </c>
      <c r="I3941" s="188">
        <v>92923</v>
      </c>
      <c r="J3941" s="188">
        <v>120877</v>
      </c>
      <c r="N3941" s="43"/>
    </row>
    <row r="3942" spans="1:14">
      <c r="A3942" s="43" t="s">
        <v>170</v>
      </c>
      <c r="B3942" s="188">
        <v>113679</v>
      </c>
      <c r="C3942" s="188">
        <v>37869.5</v>
      </c>
      <c r="D3942" s="188">
        <v>50282.05</v>
      </c>
      <c r="E3942" s="188">
        <v>73011.7</v>
      </c>
      <c r="F3942" s="188">
        <v>102284.8</v>
      </c>
      <c r="G3942" s="188">
        <v>135969</v>
      </c>
      <c r="H3942" s="188">
        <v>186341</v>
      </c>
      <c r="I3942" s="188">
        <v>231995</v>
      </c>
      <c r="J3942" s="188">
        <v>359667</v>
      </c>
      <c r="N3942" s="43"/>
    </row>
    <row r="3943" spans="1:14">
      <c r="A3943" s="43" t="s">
        <v>171</v>
      </c>
      <c r="N3943" s="43"/>
    </row>
    <row r="3944" spans="1:14">
      <c r="A3944" s="43" t="s">
        <v>169</v>
      </c>
      <c r="B3944" s="188">
        <v>16627</v>
      </c>
      <c r="C3944" s="188">
        <v>0</v>
      </c>
      <c r="D3944" s="188">
        <v>1247.8499999999999</v>
      </c>
      <c r="E3944" s="188">
        <v>8851</v>
      </c>
      <c r="F3944" s="188">
        <v>12949.4</v>
      </c>
      <c r="G3944" s="188">
        <v>20942</v>
      </c>
      <c r="H3944" s="188">
        <v>33395</v>
      </c>
      <c r="I3944" s="188">
        <v>43962</v>
      </c>
      <c r="J3944" s="188">
        <v>76311</v>
      </c>
      <c r="N3944" s="43"/>
    </row>
    <row r="3945" spans="1:14">
      <c r="A3945" s="43" t="s">
        <v>17</v>
      </c>
      <c r="B3945" s="188">
        <v>32386</v>
      </c>
      <c r="C3945" s="188">
        <v>10554.78</v>
      </c>
      <c r="D3945" s="188">
        <v>13202.57</v>
      </c>
      <c r="E3945" s="188">
        <v>17762.7</v>
      </c>
      <c r="F3945" s="188">
        <v>25738.7</v>
      </c>
      <c r="G3945" s="188">
        <v>40373</v>
      </c>
      <c r="H3945" s="188">
        <v>58750</v>
      </c>
      <c r="I3945" s="188">
        <v>72816</v>
      </c>
      <c r="J3945" s="188">
        <v>119355</v>
      </c>
      <c r="N3945" s="43"/>
    </row>
    <row r="3946" spans="1:14">
      <c r="A3946" s="43" t="s">
        <v>18</v>
      </c>
      <c r="B3946" s="188">
        <v>44248</v>
      </c>
      <c r="C3946" s="188">
        <v>15534.27</v>
      </c>
      <c r="D3946" s="188">
        <v>19080.830000000002</v>
      </c>
      <c r="E3946" s="188">
        <v>25359.3</v>
      </c>
      <c r="F3946" s="188">
        <v>37143.199999999997</v>
      </c>
      <c r="G3946" s="188">
        <v>55810</v>
      </c>
      <c r="H3946" s="188">
        <v>78852</v>
      </c>
      <c r="I3946" s="188">
        <v>94318</v>
      </c>
      <c r="J3946" s="188">
        <v>145701</v>
      </c>
      <c r="N3946" s="43"/>
    </row>
    <row r="3947" spans="1:14">
      <c r="A3947" s="43" t="s">
        <v>19</v>
      </c>
      <c r="B3947" s="188">
        <v>61156</v>
      </c>
      <c r="C3947" s="188">
        <v>21029.19</v>
      </c>
      <c r="D3947" s="188">
        <v>25553.07</v>
      </c>
      <c r="E3947" s="188">
        <v>35451.5</v>
      </c>
      <c r="F3947" s="188">
        <v>53015.5</v>
      </c>
      <c r="G3947" s="188">
        <v>76678</v>
      </c>
      <c r="H3947" s="188">
        <v>107611</v>
      </c>
      <c r="I3947" s="188">
        <v>129050</v>
      </c>
      <c r="J3947" s="188">
        <v>182094</v>
      </c>
      <c r="N3947" s="43"/>
    </row>
    <row r="3948" spans="1:14">
      <c r="A3948" s="43" t="s">
        <v>170</v>
      </c>
      <c r="B3948" s="188">
        <v>97003</v>
      </c>
      <c r="C3948" s="188">
        <v>27395.1</v>
      </c>
      <c r="D3948" s="188">
        <v>34326.81</v>
      </c>
      <c r="E3948" s="188">
        <v>52186.8</v>
      </c>
      <c r="F3948" s="188">
        <v>79451</v>
      </c>
      <c r="G3948" s="188">
        <v>121215</v>
      </c>
      <c r="H3948" s="188">
        <v>175941</v>
      </c>
      <c r="I3948" s="188">
        <v>226603</v>
      </c>
      <c r="J3948" s="188">
        <v>359299</v>
      </c>
      <c r="N3948" s="43"/>
    </row>
    <row r="3949" spans="1:14">
      <c r="A3949" s="43" t="s">
        <v>527</v>
      </c>
      <c r="N3949" s="43"/>
    </row>
    <row r="3950" spans="1:14">
      <c r="A3950" s="43" t="s">
        <v>172</v>
      </c>
      <c r="B3950" s="188">
        <v>56696</v>
      </c>
      <c r="C3950" s="188">
        <v>11551.34</v>
      </c>
      <c r="D3950" s="188">
        <v>15614.84</v>
      </c>
      <c r="E3950" s="188">
        <v>24929.599999999999</v>
      </c>
      <c r="F3950" s="188">
        <v>42732.3</v>
      </c>
      <c r="G3950" s="188">
        <v>71425</v>
      </c>
      <c r="H3950" s="188">
        <v>113384</v>
      </c>
      <c r="I3950" s="188">
        <v>147221</v>
      </c>
      <c r="J3950" s="188">
        <v>247082</v>
      </c>
      <c r="N3950" s="43"/>
    </row>
    <row r="3951" spans="1:14">
      <c r="A3951" s="43" t="s">
        <v>22</v>
      </c>
      <c r="B3951" s="188">
        <v>25301</v>
      </c>
      <c r="C3951" s="188">
        <v>0</v>
      </c>
      <c r="D3951" s="188">
        <v>2266.7800000000002</v>
      </c>
      <c r="E3951" s="188">
        <v>9601.5</v>
      </c>
      <c r="F3951" s="188">
        <v>17087.5</v>
      </c>
      <c r="G3951" s="188">
        <v>32268</v>
      </c>
      <c r="H3951" s="188">
        <v>56387</v>
      </c>
      <c r="I3951" s="188">
        <v>77024</v>
      </c>
      <c r="J3951" s="188">
        <v>128189</v>
      </c>
      <c r="N3951" s="43"/>
    </row>
    <row r="3952" spans="1:14">
      <c r="A3952" s="43" t="s">
        <v>173</v>
      </c>
      <c r="N3952" s="43"/>
    </row>
    <row r="3953" spans="1:14">
      <c r="A3953" s="43" t="s">
        <v>174</v>
      </c>
      <c r="B3953" s="188">
        <v>7104</v>
      </c>
      <c r="C3953" s="188">
        <v>0</v>
      </c>
      <c r="D3953" s="188">
        <v>0</v>
      </c>
      <c r="E3953" s="188">
        <v>2819.5</v>
      </c>
      <c r="F3953" s="188">
        <v>8374.2000000000007</v>
      </c>
      <c r="G3953" s="188">
        <v>10051</v>
      </c>
      <c r="H3953" s="188">
        <v>11305</v>
      </c>
      <c r="I3953" s="188">
        <v>14723</v>
      </c>
      <c r="J3953" s="188">
        <v>25355</v>
      </c>
      <c r="N3953" s="43"/>
    </row>
    <row r="3954" spans="1:14">
      <c r="A3954" s="43" t="s">
        <v>175</v>
      </c>
      <c r="B3954" s="188">
        <v>16923</v>
      </c>
      <c r="C3954" s="188">
        <v>8838.9599999999991</v>
      </c>
      <c r="D3954" s="188">
        <v>11329.41</v>
      </c>
      <c r="E3954" s="188">
        <v>13455.5</v>
      </c>
      <c r="F3954" s="188">
        <v>16500.3</v>
      </c>
      <c r="G3954" s="188">
        <v>19990</v>
      </c>
      <c r="H3954" s="188">
        <v>22637</v>
      </c>
      <c r="I3954" s="188">
        <v>25457</v>
      </c>
      <c r="J3954" s="188">
        <v>37505</v>
      </c>
      <c r="N3954" s="43"/>
    </row>
    <row r="3955" spans="1:14">
      <c r="A3955" s="43" t="s">
        <v>176</v>
      </c>
      <c r="B3955" s="188">
        <v>30403</v>
      </c>
      <c r="C3955" s="188">
        <v>13829.09</v>
      </c>
      <c r="D3955" s="188">
        <v>19492.169999999998</v>
      </c>
      <c r="E3955" s="188">
        <v>24773.9</v>
      </c>
      <c r="F3955" s="188">
        <v>30023.3</v>
      </c>
      <c r="G3955" s="188">
        <v>36734</v>
      </c>
      <c r="H3955" s="188">
        <v>41839</v>
      </c>
      <c r="I3955" s="188">
        <v>45315</v>
      </c>
      <c r="J3955" s="188">
        <v>55590</v>
      </c>
      <c r="N3955" s="43"/>
    </row>
    <row r="3956" spans="1:14">
      <c r="A3956" s="43" t="s">
        <v>177</v>
      </c>
      <c r="B3956" s="188">
        <v>81896</v>
      </c>
      <c r="C3956" s="188">
        <v>25309.439999999999</v>
      </c>
      <c r="D3956" s="188">
        <v>39202.089999999997</v>
      </c>
      <c r="E3956" s="188">
        <v>51048.2</v>
      </c>
      <c r="F3956" s="188">
        <v>67344.600000000006</v>
      </c>
      <c r="G3956" s="188">
        <v>97793</v>
      </c>
      <c r="H3956" s="188">
        <v>140710</v>
      </c>
      <c r="I3956" s="188">
        <v>179035</v>
      </c>
      <c r="J3956" s="188">
        <v>288525</v>
      </c>
      <c r="N3956" s="43"/>
    </row>
    <row r="3957" spans="1:14">
      <c r="A3957" s="43" t="s">
        <v>580</v>
      </c>
      <c r="N3957" s="43"/>
    </row>
    <row r="3958" spans="1:14">
      <c r="A3958" s="43" t="s">
        <v>178</v>
      </c>
      <c r="B3958" s="188">
        <v>24127</v>
      </c>
      <c r="C3958" s="188">
        <v>4.92</v>
      </c>
      <c r="D3958" s="188">
        <v>5972.13</v>
      </c>
      <c r="E3958" s="188">
        <v>10817.4</v>
      </c>
      <c r="F3958" s="188">
        <v>18170</v>
      </c>
      <c r="G3958" s="188">
        <v>29546</v>
      </c>
      <c r="H3958" s="188">
        <v>48859</v>
      </c>
      <c r="I3958" s="188">
        <v>64743</v>
      </c>
      <c r="J3958" s="188">
        <v>113399</v>
      </c>
      <c r="N3958" s="43"/>
    </row>
    <row r="3959" spans="1:14">
      <c r="A3959" s="43" t="s">
        <v>179</v>
      </c>
      <c r="B3959" s="188">
        <v>30544</v>
      </c>
      <c r="C3959" s="188">
        <v>6966.2</v>
      </c>
      <c r="D3959" s="188">
        <v>9743.9699999999993</v>
      </c>
      <c r="E3959" s="188">
        <v>15111.5</v>
      </c>
      <c r="F3959" s="188">
        <v>23145.1</v>
      </c>
      <c r="G3959" s="188">
        <v>36860</v>
      </c>
      <c r="H3959" s="188">
        <v>59412</v>
      </c>
      <c r="I3959" s="188">
        <v>81152</v>
      </c>
      <c r="J3959" s="188">
        <v>125566</v>
      </c>
      <c r="N3959" s="43"/>
    </row>
    <row r="3960" spans="1:14">
      <c r="A3960" s="43" t="s">
        <v>180</v>
      </c>
      <c r="B3960" s="188">
        <v>34696</v>
      </c>
      <c r="C3960" s="188">
        <v>8521.9699999999993</v>
      </c>
      <c r="D3960" s="188">
        <v>12516.73</v>
      </c>
      <c r="E3960" s="188">
        <v>18747.900000000001</v>
      </c>
      <c r="F3960" s="188">
        <v>27597.599999999999</v>
      </c>
      <c r="G3960" s="188">
        <v>42335</v>
      </c>
      <c r="H3960" s="188">
        <v>66467</v>
      </c>
      <c r="I3960" s="188">
        <v>82870</v>
      </c>
      <c r="J3960" s="188">
        <v>135055</v>
      </c>
      <c r="N3960" s="43"/>
    </row>
    <row r="3961" spans="1:14">
      <c r="A3961" s="43" t="s">
        <v>181</v>
      </c>
      <c r="B3961" s="188">
        <v>68596</v>
      </c>
      <c r="C3961" s="188">
        <v>17678.03</v>
      </c>
      <c r="D3961" s="188">
        <v>23308.400000000001</v>
      </c>
      <c r="E3961" s="188">
        <v>34709.5</v>
      </c>
      <c r="F3961" s="188">
        <v>54708</v>
      </c>
      <c r="G3961" s="188">
        <v>85467</v>
      </c>
      <c r="H3961" s="188">
        <v>129031</v>
      </c>
      <c r="I3961" s="188">
        <v>164951</v>
      </c>
      <c r="J3961" s="188">
        <v>270603</v>
      </c>
      <c r="N3961" s="43"/>
    </row>
    <row r="3962" spans="1:14">
      <c r="A3962" s="43" t="s">
        <v>529</v>
      </c>
      <c r="N3962" s="43"/>
    </row>
    <row r="3963" spans="1:14">
      <c r="A3963" s="43" t="s">
        <v>178</v>
      </c>
      <c r="B3963" s="188">
        <v>16017</v>
      </c>
      <c r="C3963" s="188">
        <v>0</v>
      </c>
      <c r="D3963" s="188">
        <v>0</v>
      </c>
      <c r="E3963" s="188">
        <v>7000.5</v>
      </c>
      <c r="F3963" s="188">
        <v>11462.1</v>
      </c>
      <c r="G3963" s="188">
        <v>19492</v>
      </c>
      <c r="H3963" s="188">
        <v>35150</v>
      </c>
      <c r="I3963" s="188">
        <v>46868</v>
      </c>
      <c r="J3963" s="188">
        <v>86317</v>
      </c>
      <c r="N3963" s="43"/>
    </row>
    <row r="3964" spans="1:14">
      <c r="A3964" s="43" t="s">
        <v>179</v>
      </c>
      <c r="B3964" s="188">
        <v>26925</v>
      </c>
      <c r="C3964" s="188">
        <v>7063.67</v>
      </c>
      <c r="D3964" s="188">
        <v>9287.11</v>
      </c>
      <c r="E3964" s="188">
        <v>13137.8</v>
      </c>
      <c r="F3964" s="188">
        <v>21079.7</v>
      </c>
      <c r="G3964" s="188">
        <v>33734</v>
      </c>
      <c r="H3964" s="188">
        <v>52391</v>
      </c>
      <c r="I3964" s="188">
        <v>65999</v>
      </c>
      <c r="J3964" s="188">
        <v>108757</v>
      </c>
      <c r="N3964" s="43"/>
    </row>
    <row r="3965" spans="1:14">
      <c r="A3965" s="43" t="s">
        <v>180</v>
      </c>
      <c r="B3965" s="188">
        <v>37550</v>
      </c>
      <c r="C3965" s="188">
        <v>6641.22</v>
      </c>
      <c r="D3965" s="188">
        <v>10526.03</v>
      </c>
      <c r="E3965" s="188">
        <v>17397.599999999999</v>
      </c>
      <c r="F3965" s="188">
        <v>28767.1</v>
      </c>
      <c r="G3965" s="188">
        <v>48497</v>
      </c>
      <c r="H3965" s="188">
        <v>75757</v>
      </c>
      <c r="I3965" s="188">
        <v>97790</v>
      </c>
      <c r="J3965" s="188">
        <v>148910</v>
      </c>
      <c r="N3965" s="43"/>
    </row>
    <row r="3966" spans="1:14">
      <c r="A3966" s="43" t="s">
        <v>181</v>
      </c>
      <c r="B3966" s="188">
        <v>62669</v>
      </c>
      <c r="C3966" s="188">
        <v>12324.16</v>
      </c>
      <c r="D3966" s="188">
        <v>17451.400000000001</v>
      </c>
      <c r="E3966" s="188">
        <v>28495.599999999999</v>
      </c>
      <c r="F3966" s="188">
        <v>48706.7</v>
      </c>
      <c r="G3966" s="188">
        <v>79303</v>
      </c>
      <c r="H3966" s="188">
        <v>123201</v>
      </c>
      <c r="I3966" s="188">
        <v>159590</v>
      </c>
      <c r="J3966" s="188">
        <v>262574</v>
      </c>
      <c r="N3966" s="43"/>
    </row>
    <row r="3967" spans="1:14">
      <c r="A3967" s="43" t="s">
        <v>530</v>
      </c>
      <c r="N3967" s="43"/>
    </row>
    <row r="3968" spans="1:14">
      <c r="A3968" s="43" t="s">
        <v>178</v>
      </c>
      <c r="B3968" s="188">
        <v>13724</v>
      </c>
      <c r="C3968" s="188">
        <v>0</v>
      </c>
      <c r="D3968" s="188">
        <v>0</v>
      </c>
      <c r="E3968" s="188">
        <v>6236.4</v>
      </c>
      <c r="F3968" s="188">
        <v>10689.6</v>
      </c>
      <c r="G3968" s="188">
        <v>17362</v>
      </c>
      <c r="H3968" s="188">
        <v>28602</v>
      </c>
      <c r="I3968" s="188">
        <v>38763</v>
      </c>
      <c r="J3968" s="188">
        <v>67381</v>
      </c>
      <c r="N3968" s="43"/>
    </row>
    <row r="3969" spans="1:14">
      <c r="A3969" s="43" t="s">
        <v>179</v>
      </c>
      <c r="B3969" s="188">
        <v>19568</v>
      </c>
      <c r="C3969" s="188">
        <v>6022.95</v>
      </c>
      <c r="D3969" s="188">
        <v>9034.81</v>
      </c>
      <c r="E3969" s="188">
        <v>10628.3</v>
      </c>
      <c r="F3969" s="188">
        <v>15468.6</v>
      </c>
      <c r="G3969" s="188">
        <v>23450</v>
      </c>
      <c r="H3969" s="188">
        <v>35901</v>
      </c>
      <c r="I3969" s="188">
        <v>46307</v>
      </c>
      <c r="J3969" s="188">
        <v>71564</v>
      </c>
      <c r="N3969" s="43"/>
    </row>
    <row r="3970" spans="1:14">
      <c r="A3970" s="43" t="s">
        <v>180</v>
      </c>
      <c r="B3970" s="188">
        <v>24243</v>
      </c>
      <c r="C3970" s="188">
        <v>2484.17</v>
      </c>
      <c r="D3970" s="188">
        <v>7461.43</v>
      </c>
      <c r="E3970" s="188">
        <v>12851.4</v>
      </c>
      <c r="F3970" s="188">
        <v>19613.3</v>
      </c>
      <c r="G3970" s="188">
        <v>30160</v>
      </c>
      <c r="H3970" s="188">
        <v>45917</v>
      </c>
      <c r="I3970" s="188">
        <v>60419</v>
      </c>
      <c r="J3970" s="188">
        <v>99809</v>
      </c>
      <c r="N3970" s="43"/>
    </row>
    <row r="3971" spans="1:14">
      <c r="A3971" s="43" t="s">
        <v>181</v>
      </c>
      <c r="B3971" s="188">
        <v>59381</v>
      </c>
      <c r="C3971" s="188">
        <v>12464.51</v>
      </c>
      <c r="D3971" s="188">
        <v>17207.86</v>
      </c>
      <c r="E3971" s="188">
        <v>27479.1</v>
      </c>
      <c r="F3971" s="188">
        <v>45985.4</v>
      </c>
      <c r="G3971" s="188">
        <v>74596</v>
      </c>
      <c r="H3971" s="188">
        <v>116482</v>
      </c>
      <c r="I3971" s="188">
        <v>150167</v>
      </c>
      <c r="J3971" s="188">
        <v>250766</v>
      </c>
      <c r="N3971" s="43"/>
    </row>
    <row r="3972" spans="1:14">
      <c r="A3972" s="43" t="s">
        <v>621</v>
      </c>
      <c r="B3972" s="188" t="s">
        <v>143</v>
      </c>
      <c r="C3972" s="188" t="s">
        <v>144</v>
      </c>
      <c r="D3972" s="188" t="s">
        <v>144</v>
      </c>
      <c r="E3972" s="188" t="s">
        <v>144</v>
      </c>
      <c r="F3972" s="188" t="s">
        <v>144</v>
      </c>
      <c r="G3972" s="188" t="s">
        <v>144</v>
      </c>
      <c r="H3972" s="188" t="s">
        <v>144</v>
      </c>
      <c r="I3972" s="188" t="s">
        <v>685</v>
      </c>
      <c r="J3972" s="188" t="s">
        <v>685</v>
      </c>
      <c r="K3972" s="188" t="s">
        <v>225</v>
      </c>
      <c r="N3972" s="43"/>
    </row>
    <row r="3973" spans="1:14">
      <c r="A3973" s="43" t="s">
        <v>618</v>
      </c>
      <c r="B3973" s="188" t="s">
        <v>619</v>
      </c>
      <c r="K3973" s="188" t="s">
        <v>700</v>
      </c>
      <c r="N3973" s="43"/>
    </row>
    <row r="3974" spans="1:14">
      <c r="A3974" s="43" t="s">
        <v>142</v>
      </c>
      <c r="N3974" s="43"/>
    </row>
    <row r="3976" spans="1:14">
      <c r="A3976" s="43" t="s">
        <v>217</v>
      </c>
      <c r="N3976" s="43"/>
    </row>
    <row r="3977" spans="1:14">
      <c r="A3977" s="43" t="s">
        <v>621</v>
      </c>
      <c r="B3977" s="188" t="s">
        <v>143</v>
      </c>
      <c r="C3977" s="188" t="s">
        <v>144</v>
      </c>
      <c r="D3977" s="188" t="s">
        <v>144</v>
      </c>
      <c r="E3977" s="188" t="s">
        <v>144</v>
      </c>
      <c r="F3977" s="188" t="s">
        <v>144</v>
      </c>
      <c r="G3977" s="188" t="s">
        <v>144</v>
      </c>
      <c r="H3977" s="188" t="s">
        <v>144</v>
      </c>
      <c r="I3977" s="188" t="s">
        <v>685</v>
      </c>
      <c r="J3977" s="188" t="s">
        <v>685</v>
      </c>
      <c r="K3977" s="188" t="s">
        <v>225</v>
      </c>
      <c r="N3977" s="43"/>
    </row>
    <row r="3978" spans="1:14">
      <c r="A3978" s="43" t="s">
        <v>288</v>
      </c>
      <c r="E3978" s="188" t="s">
        <v>578</v>
      </c>
      <c r="F3978" s="188" t="s">
        <v>583</v>
      </c>
      <c r="G3978" s="188" t="s">
        <v>400</v>
      </c>
      <c r="N3978" s="43"/>
    </row>
    <row r="3979" spans="1:14">
      <c r="B3979" s="188" t="s">
        <v>143</v>
      </c>
      <c r="C3979" s="188" t="s">
        <v>144</v>
      </c>
      <c r="D3979" s="188" t="s">
        <v>144</v>
      </c>
      <c r="E3979" s="188" t="s">
        <v>144</v>
      </c>
      <c r="F3979" s="188" t="s">
        <v>144</v>
      </c>
      <c r="G3979" s="188" t="s">
        <v>144</v>
      </c>
      <c r="H3979" s="188" t="s">
        <v>144</v>
      </c>
      <c r="I3979" s="188" t="s">
        <v>685</v>
      </c>
      <c r="J3979" s="188" t="s">
        <v>685</v>
      </c>
    </row>
    <row r="3980" spans="1:14">
      <c r="B3980" s="188" t="s">
        <v>33</v>
      </c>
      <c r="C3980" s="188" t="s">
        <v>134</v>
      </c>
      <c r="D3980" s="188" t="s">
        <v>135</v>
      </c>
      <c r="E3980" s="188" t="s">
        <v>136</v>
      </c>
      <c r="F3980" s="188" t="s">
        <v>137</v>
      </c>
      <c r="G3980" s="188" t="s">
        <v>138</v>
      </c>
      <c r="H3980" s="188" t="s">
        <v>139</v>
      </c>
      <c r="I3980" s="188" t="s">
        <v>140</v>
      </c>
      <c r="J3980" s="188" t="s">
        <v>141</v>
      </c>
    </row>
    <row r="3981" spans="1:14">
      <c r="A3981" s="43" t="s">
        <v>622</v>
      </c>
      <c r="B3981" s="188" t="s">
        <v>143</v>
      </c>
      <c r="C3981" s="188" t="s">
        <v>148</v>
      </c>
      <c r="D3981" s="188" t="s">
        <v>148</v>
      </c>
      <c r="E3981" s="188" t="s">
        <v>148</v>
      </c>
      <c r="F3981" s="188" t="s">
        <v>148</v>
      </c>
      <c r="G3981" s="188" t="s">
        <v>148</v>
      </c>
      <c r="H3981" s="188" t="s">
        <v>148</v>
      </c>
      <c r="I3981" s="188" t="s">
        <v>686</v>
      </c>
      <c r="J3981" s="188" t="s">
        <v>686</v>
      </c>
      <c r="N3981" s="43"/>
    </row>
    <row r="3982" spans="1:14">
      <c r="A3982" s="43" t="s">
        <v>0</v>
      </c>
      <c r="B3982" s="188">
        <v>53560</v>
      </c>
      <c r="C3982" s="188">
        <v>7653.5</v>
      </c>
      <c r="D3982" s="188">
        <v>11496.58</v>
      </c>
      <c r="E3982" s="188">
        <v>20758.5</v>
      </c>
      <c r="F3982" s="188">
        <v>37729.800000000003</v>
      </c>
      <c r="G3982" s="188">
        <v>68184</v>
      </c>
      <c r="H3982" s="188">
        <v>110004</v>
      </c>
      <c r="I3982" s="188">
        <v>146844</v>
      </c>
      <c r="J3982" s="188">
        <v>254466</v>
      </c>
      <c r="N3982" s="43"/>
    </row>
    <row r="3983" spans="1:14">
      <c r="A3983" s="43" t="s">
        <v>151</v>
      </c>
      <c r="N3983" s="43"/>
    </row>
    <row r="3984" spans="1:14">
      <c r="A3984" s="43" t="s">
        <v>2</v>
      </c>
      <c r="B3984" s="188">
        <v>60855</v>
      </c>
      <c r="C3984" s="188">
        <v>6471.67</v>
      </c>
      <c r="D3984" s="188">
        <v>11372.71</v>
      </c>
      <c r="E3984" s="188">
        <v>21778.6</v>
      </c>
      <c r="F3984" s="188">
        <v>41648.800000000003</v>
      </c>
      <c r="G3984" s="188">
        <v>76542</v>
      </c>
      <c r="H3984" s="188">
        <v>125827</v>
      </c>
      <c r="I3984" s="188">
        <v>168992</v>
      </c>
      <c r="J3984" s="188">
        <v>310829</v>
      </c>
      <c r="N3984" s="43"/>
    </row>
    <row r="3985" spans="1:14">
      <c r="A3985" s="43" t="s">
        <v>3</v>
      </c>
      <c r="B3985" s="188">
        <v>55854</v>
      </c>
      <c r="C3985" s="188">
        <v>7753.27</v>
      </c>
      <c r="D3985" s="188">
        <v>11364.31</v>
      </c>
      <c r="E3985" s="188">
        <v>20399.3</v>
      </c>
      <c r="F3985" s="188">
        <v>39138.5</v>
      </c>
      <c r="G3985" s="188">
        <v>73543</v>
      </c>
      <c r="H3985" s="188">
        <v>118457</v>
      </c>
      <c r="I3985" s="188">
        <v>155329</v>
      </c>
      <c r="J3985" s="188">
        <v>260913</v>
      </c>
      <c r="N3985" s="43"/>
    </row>
    <row r="3986" spans="1:14">
      <c r="A3986" s="43" t="s">
        <v>4</v>
      </c>
      <c r="B3986" s="188">
        <v>48603</v>
      </c>
      <c r="C3986" s="188">
        <v>9003.57</v>
      </c>
      <c r="D3986" s="188">
        <v>11622.23</v>
      </c>
      <c r="E3986" s="188">
        <v>20265.5</v>
      </c>
      <c r="F3986" s="188">
        <v>36102</v>
      </c>
      <c r="G3986" s="188">
        <v>62337</v>
      </c>
      <c r="H3986" s="188">
        <v>98319</v>
      </c>
      <c r="I3986" s="188">
        <v>130820</v>
      </c>
      <c r="J3986" s="188">
        <v>214919</v>
      </c>
      <c r="N3986" s="43"/>
    </row>
    <row r="3987" spans="1:14">
      <c r="A3987" s="43" t="s">
        <v>5</v>
      </c>
      <c r="B3987" s="188">
        <v>49123</v>
      </c>
      <c r="C3987" s="188">
        <v>8283.86</v>
      </c>
      <c r="D3987" s="188">
        <v>12037.42</v>
      </c>
      <c r="E3987" s="188">
        <v>21616.2</v>
      </c>
      <c r="F3987" s="188">
        <v>36404.800000000003</v>
      </c>
      <c r="G3987" s="188">
        <v>64228</v>
      </c>
      <c r="H3987" s="188">
        <v>99397</v>
      </c>
      <c r="I3987" s="188">
        <v>126716</v>
      </c>
      <c r="J3987" s="188">
        <v>210107</v>
      </c>
      <c r="N3987" s="43"/>
    </row>
    <row r="3988" spans="1:14">
      <c r="A3988" s="43" t="s">
        <v>6</v>
      </c>
      <c r="B3988" s="188">
        <v>41295</v>
      </c>
      <c r="C3988" s="188">
        <v>7789.39</v>
      </c>
      <c r="D3988" s="188">
        <v>11140.64</v>
      </c>
      <c r="E3988" s="188">
        <v>19264.599999999999</v>
      </c>
      <c r="F3988" s="188">
        <v>31259.5</v>
      </c>
      <c r="G3988" s="188">
        <v>53985</v>
      </c>
      <c r="H3988" s="188">
        <v>82703</v>
      </c>
      <c r="I3988" s="188">
        <v>108003</v>
      </c>
      <c r="J3988" s="188">
        <v>168443</v>
      </c>
      <c r="N3988" s="43"/>
    </row>
    <row r="3989" spans="1:14">
      <c r="A3989" s="43" t="s">
        <v>8</v>
      </c>
      <c r="N3989" s="43"/>
    </row>
    <row r="3990" spans="1:14">
      <c r="A3990" s="43" t="s">
        <v>9</v>
      </c>
      <c r="B3990" s="188">
        <v>51400</v>
      </c>
      <c r="C3990" s="188">
        <v>7073.24</v>
      </c>
      <c r="D3990" s="188">
        <v>10913.06</v>
      </c>
      <c r="E3990" s="188">
        <v>19889.3</v>
      </c>
      <c r="F3990" s="188">
        <v>35742.800000000003</v>
      </c>
      <c r="G3990" s="188">
        <v>65736</v>
      </c>
      <c r="H3990" s="188">
        <v>106948</v>
      </c>
      <c r="I3990" s="188">
        <v>142840</v>
      </c>
      <c r="J3990" s="188">
        <v>250639</v>
      </c>
      <c r="N3990" s="43"/>
    </row>
    <row r="3991" spans="1:14">
      <c r="A3991" s="43" t="s">
        <v>8</v>
      </c>
      <c r="B3991" s="188">
        <v>56028</v>
      </c>
      <c r="C3991" s="188">
        <v>8566.5300000000007</v>
      </c>
      <c r="D3991" s="188">
        <v>12151.69</v>
      </c>
      <c r="E3991" s="188">
        <v>22019.4</v>
      </c>
      <c r="F3991" s="188">
        <v>40119.199999999997</v>
      </c>
      <c r="G3991" s="188">
        <v>70444</v>
      </c>
      <c r="H3991" s="188">
        <v>113291</v>
      </c>
      <c r="I3991" s="188">
        <v>150208</v>
      </c>
      <c r="J3991" s="188">
        <v>259889</v>
      </c>
      <c r="N3991" s="43"/>
    </row>
    <row r="3992" spans="1:14">
      <c r="A3992" s="43" t="s">
        <v>152</v>
      </c>
      <c r="N3992" s="43"/>
    </row>
    <row r="3993" spans="1:14">
      <c r="A3993" s="43" t="s">
        <v>153</v>
      </c>
      <c r="B3993" s="188">
        <v>24738</v>
      </c>
      <c r="C3993" s="188">
        <v>0</v>
      </c>
      <c r="D3993" s="188">
        <v>2470.0100000000002</v>
      </c>
      <c r="E3993" s="188">
        <v>9540.9</v>
      </c>
      <c r="F3993" s="188">
        <v>16713.400000000001</v>
      </c>
      <c r="G3993" s="188">
        <v>29465</v>
      </c>
      <c r="H3993" s="188">
        <v>51659</v>
      </c>
      <c r="I3993" s="188">
        <v>73125</v>
      </c>
      <c r="J3993" s="188">
        <v>141088</v>
      </c>
      <c r="N3993" s="43"/>
    </row>
    <row r="3994" spans="1:14">
      <c r="A3994" s="43" t="s">
        <v>154</v>
      </c>
      <c r="B3994" s="188">
        <v>41318</v>
      </c>
      <c r="C3994" s="188">
        <v>7452.83</v>
      </c>
      <c r="D3994" s="188">
        <v>11063.6</v>
      </c>
      <c r="E3994" s="188">
        <v>18267.099999999999</v>
      </c>
      <c r="F3994" s="188">
        <v>30174.2</v>
      </c>
      <c r="G3994" s="188">
        <v>51725</v>
      </c>
      <c r="H3994" s="188">
        <v>83019</v>
      </c>
      <c r="I3994" s="188">
        <v>108888</v>
      </c>
      <c r="J3994" s="188">
        <v>183550</v>
      </c>
      <c r="N3994" s="43"/>
    </row>
    <row r="3995" spans="1:14">
      <c r="A3995" s="43" t="s">
        <v>155</v>
      </c>
      <c r="B3995" s="188">
        <v>54627</v>
      </c>
      <c r="C3995" s="188">
        <v>11393.8</v>
      </c>
      <c r="D3995" s="188">
        <v>15615.34</v>
      </c>
      <c r="E3995" s="188">
        <v>24776.7</v>
      </c>
      <c r="F3995" s="188">
        <v>40842.800000000003</v>
      </c>
      <c r="G3995" s="188">
        <v>68830</v>
      </c>
      <c r="H3995" s="188">
        <v>104795</v>
      </c>
      <c r="I3995" s="188">
        <v>137870</v>
      </c>
      <c r="J3995" s="188">
        <v>241944</v>
      </c>
      <c r="N3995" s="43"/>
    </row>
    <row r="3996" spans="1:14">
      <c r="A3996" s="43" t="s">
        <v>156</v>
      </c>
      <c r="B3996" s="188">
        <v>76557</v>
      </c>
      <c r="C3996" s="188">
        <v>14552.99</v>
      </c>
      <c r="D3996" s="188">
        <v>20954.41</v>
      </c>
      <c r="E3996" s="188">
        <v>34514.6</v>
      </c>
      <c r="F3996" s="188">
        <v>59304.3</v>
      </c>
      <c r="G3996" s="188">
        <v>95896</v>
      </c>
      <c r="H3996" s="188">
        <v>146849</v>
      </c>
      <c r="I3996" s="188">
        <v>188833</v>
      </c>
      <c r="J3996" s="188">
        <v>320851</v>
      </c>
      <c r="N3996" s="43"/>
    </row>
    <row r="3997" spans="1:14">
      <c r="A3997" s="43" t="s">
        <v>157</v>
      </c>
      <c r="N3997" s="43"/>
    </row>
    <row r="3998" spans="1:14">
      <c r="A3998" s="43" t="s">
        <v>158</v>
      </c>
      <c r="B3998" s="188">
        <v>60157</v>
      </c>
      <c r="C3998" s="188">
        <v>11360.84</v>
      </c>
      <c r="D3998" s="188">
        <v>15743.25</v>
      </c>
      <c r="E3998" s="188">
        <v>25492.1</v>
      </c>
      <c r="F3998" s="188">
        <v>43798.3</v>
      </c>
      <c r="G3998" s="188">
        <v>75599</v>
      </c>
      <c r="H3998" s="188">
        <v>118877</v>
      </c>
      <c r="I3998" s="188">
        <v>156365</v>
      </c>
      <c r="J3998" s="188">
        <v>270970</v>
      </c>
      <c r="N3998" s="43"/>
    </row>
    <row r="3999" spans="1:14">
      <c r="A3999" s="43" t="s">
        <v>159</v>
      </c>
      <c r="B3999" s="188">
        <v>39508</v>
      </c>
      <c r="C3999" s="188">
        <v>5758.31</v>
      </c>
      <c r="D3999" s="188">
        <v>9181.56</v>
      </c>
      <c r="E3999" s="188">
        <v>15084</v>
      </c>
      <c r="F3999" s="188">
        <v>26653.1</v>
      </c>
      <c r="G3999" s="188">
        <v>49094</v>
      </c>
      <c r="H3999" s="188">
        <v>83658</v>
      </c>
      <c r="I3999" s="188">
        <v>113056</v>
      </c>
      <c r="J3999" s="188">
        <v>199006</v>
      </c>
      <c r="N3999" s="43"/>
    </row>
    <row r="4000" spans="1:14">
      <c r="A4000" s="43" t="s">
        <v>160</v>
      </c>
      <c r="B4000" s="188">
        <v>35756</v>
      </c>
      <c r="C4000" s="188">
        <v>0</v>
      </c>
      <c r="D4000" s="188">
        <v>3303.11</v>
      </c>
      <c r="E4000" s="188">
        <v>11732.5</v>
      </c>
      <c r="F4000" s="188">
        <v>23240.799999999999</v>
      </c>
      <c r="G4000" s="188">
        <v>46621</v>
      </c>
      <c r="H4000" s="188">
        <v>79620</v>
      </c>
      <c r="I4000" s="188">
        <v>108816</v>
      </c>
      <c r="J4000" s="188">
        <v>198164</v>
      </c>
      <c r="N4000" s="43"/>
    </row>
    <row r="4001" spans="1:14">
      <c r="A4001" s="43" t="s">
        <v>161</v>
      </c>
      <c r="B4001" s="188">
        <v>48913</v>
      </c>
      <c r="C4001" s="188">
        <v>2149.6999999999998</v>
      </c>
      <c r="D4001" s="188">
        <v>7816.8</v>
      </c>
      <c r="E4001" s="188">
        <v>15739.3</v>
      </c>
      <c r="F4001" s="188">
        <v>31827.599999999999</v>
      </c>
      <c r="G4001" s="188">
        <v>63884</v>
      </c>
      <c r="H4001" s="188">
        <v>107040</v>
      </c>
      <c r="I4001" s="188">
        <v>143328</v>
      </c>
      <c r="J4001" s="188">
        <v>236738</v>
      </c>
      <c r="N4001" s="43"/>
    </row>
    <row r="4002" spans="1:14">
      <c r="A4002" s="43" t="s">
        <v>162</v>
      </c>
      <c r="N4002" s="43"/>
    </row>
    <row r="4003" spans="1:14">
      <c r="A4003" s="43" t="s">
        <v>14</v>
      </c>
      <c r="B4003" s="188">
        <v>61132</v>
      </c>
      <c r="C4003" s="188">
        <v>9818.26</v>
      </c>
      <c r="D4003" s="188">
        <v>15214</v>
      </c>
      <c r="E4003" s="188">
        <v>26360.7</v>
      </c>
      <c r="F4003" s="188">
        <v>45861.5</v>
      </c>
      <c r="G4003" s="188">
        <v>77875</v>
      </c>
      <c r="H4003" s="188">
        <v>120612</v>
      </c>
      <c r="I4003" s="188">
        <v>158129</v>
      </c>
      <c r="J4003" s="188">
        <v>263882</v>
      </c>
      <c r="N4003" s="43"/>
    </row>
    <row r="4004" spans="1:14">
      <c r="A4004" s="43" t="s">
        <v>163</v>
      </c>
      <c r="B4004" s="188">
        <v>45111</v>
      </c>
      <c r="C4004" s="188">
        <v>9035.2900000000009</v>
      </c>
      <c r="D4004" s="188">
        <v>11924</v>
      </c>
      <c r="E4004" s="188">
        <v>19621.5</v>
      </c>
      <c r="F4004" s="188">
        <v>31547.4</v>
      </c>
      <c r="G4004" s="188">
        <v>56270</v>
      </c>
      <c r="H4004" s="188">
        <v>92347</v>
      </c>
      <c r="I4004" s="188">
        <v>123724</v>
      </c>
      <c r="J4004" s="188">
        <v>212343</v>
      </c>
      <c r="N4004" s="43"/>
    </row>
    <row r="4005" spans="1:14">
      <c r="A4005" s="43" t="s">
        <v>16</v>
      </c>
      <c r="B4005" s="188">
        <v>44128</v>
      </c>
      <c r="C4005" s="188">
        <v>5117.46</v>
      </c>
      <c r="D4005" s="188">
        <v>9177.68</v>
      </c>
      <c r="E4005" s="188">
        <v>15723.2</v>
      </c>
      <c r="F4005" s="188">
        <v>27855.200000000001</v>
      </c>
      <c r="G4005" s="188">
        <v>54519</v>
      </c>
      <c r="H4005" s="188">
        <v>94453</v>
      </c>
      <c r="I4005" s="188">
        <v>129941</v>
      </c>
      <c r="J4005" s="188">
        <v>269204</v>
      </c>
      <c r="N4005" s="43"/>
    </row>
    <row r="4006" spans="1:14">
      <c r="A4006" s="43" t="s">
        <v>164</v>
      </c>
      <c r="B4006" s="188">
        <v>42728</v>
      </c>
      <c r="C4006" s="188">
        <v>2240.0100000000002</v>
      </c>
      <c r="D4006" s="188">
        <v>7381.36</v>
      </c>
      <c r="E4006" s="188">
        <v>12386.7</v>
      </c>
      <c r="F4006" s="188">
        <v>24742.3</v>
      </c>
      <c r="G4006" s="188">
        <v>51810</v>
      </c>
      <c r="H4006" s="188">
        <v>93229</v>
      </c>
      <c r="I4006" s="188">
        <v>132271</v>
      </c>
      <c r="J4006" s="188">
        <v>264550</v>
      </c>
      <c r="N4006" s="43"/>
    </row>
    <row r="4007" spans="1:14">
      <c r="A4007" s="43" t="s">
        <v>165</v>
      </c>
      <c r="N4007" s="43"/>
    </row>
    <row r="4008" spans="1:14">
      <c r="A4008" s="43" t="s">
        <v>166</v>
      </c>
      <c r="B4008" s="188">
        <v>9390</v>
      </c>
      <c r="C4008" s="188">
        <v>0</v>
      </c>
      <c r="D4008" s="188">
        <v>0</v>
      </c>
      <c r="E4008" s="188">
        <v>0</v>
      </c>
      <c r="F4008" s="188">
        <v>6389.9</v>
      </c>
      <c r="G4008" s="188">
        <v>11622</v>
      </c>
      <c r="H4008" s="188">
        <v>21947</v>
      </c>
      <c r="I4008" s="188">
        <v>31830</v>
      </c>
      <c r="J4008" s="188">
        <v>70392</v>
      </c>
      <c r="N4008" s="43"/>
    </row>
    <row r="4009" spans="1:14">
      <c r="A4009" s="43" t="s">
        <v>125</v>
      </c>
      <c r="B4009" s="188">
        <v>17517</v>
      </c>
      <c r="C4009" s="188">
        <v>0</v>
      </c>
      <c r="D4009" s="188">
        <v>46.29</v>
      </c>
      <c r="E4009" s="188">
        <v>7261.4</v>
      </c>
      <c r="F4009" s="188">
        <v>11723.1</v>
      </c>
      <c r="G4009" s="188">
        <v>20308</v>
      </c>
      <c r="H4009" s="188">
        <v>36631</v>
      </c>
      <c r="I4009" s="188">
        <v>58509</v>
      </c>
      <c r="J4009" s="188">
        <v>121829</v>
      </c>
      <c r="N4009" s="43"/>
    </row>
    <row r="4010" spans="1:14">
      <c r="A4010" s="43" t="s">
        <v>126</v>
      </c>
      <c r="B4010" s="188">
        <v>23512</v>
      </c>
      <c r="C4010" s="188">
        <v>551.16</v>
      </c>
      <c r="D4010" s="188">
        <v>5466.62</v>
      </c>
      <c r="E4010" s="188">
        <v>9957.7000000000007</v>
      </c>
      <c r="F4010" s="188">
        <v>16291.2</v>
      </c>
      <c r="G4010" s="188">
        <v>26613</v>
      </c>
      <c r="H4010" s="188">
        <v>49159</v>
      </c>
      <c r="I4010" s="188">
        <v>68078</v>
      </c>
      <c r="J4010" s="188">
        <v>126896</v>
      </c>
      <c r="N4010" s="43"/>
    </row>
    <row r="4011" spans="1:14">
      <c r="A4011" s="43" t="s">
        <v>127</v>
      </c>
      <c r="B4011" s="188">
        <v>31015</v>
      </c>
      <c r="C4011" s="188">
        <v>3717.94</v>
      </c>
      <c r="D4011" s="188">
        <v>8283.86</v>
      </c>
      <c r="E4011" s="188">
        <v>12330.7</v>
      </c>
      <c r="F4011" s="188">
        <v>20074.7</v>
      </c>
      <c r="G4011" s="188">
        <v>34634</v>
      </c>
      <c r="H4011" s="188">
        <v>61672</v>
      </c>
      <c r="I4011" s="188">
        <v>85169</v>
      </c>
      <c r="J4011" s="188">
        <v>157654</v>
      </c>
      <c r="N4011" s="43"/>
    </row>
    <row r="4012" spans="1:14">
      <c r="A4012" s="43" t="s">
        <v>128</v>
      </c>
      <c r="B4012" s="188">
        <v>34001</v>
      </c>
      <c r="C4012" s="188">
        <v>6072.91</v>
      </c>
      <c r="D4012" s="188">
        <v>9512.1299999999992</v>
      </c>
      <c r="E4012" s="188">
        <v>14820.7</v>
      </c>
      <c r="F4012" s="188">
        <v>24333.1</v>
      </c>
      <c r="G4012" s="188">
        <v>40638</v>
      </c>
      <c r="H4012" s="188">
        <v>69366</v>
      </c>
      <c r="I4012" s="188">
        <v>98251</v>
      </c>
      <c r="J4012" s="188">
        <v>159769</v>
      </c>
      <c r="N4012" s="43"/>
    </row>
    <row r="4013" spans="1:14">
      <c r="A4013" s="43" t="s">
        <v>129</v>
      </c>
      <c r="B4013" s="188">
        <v>40239</v>
      </c>
      <c r="C4013" s="188">
        <v>9176.74</v>
      </c>
      <c r="D4013" s="188">
        <v>11527.51</v>
      </c>
      <c r="E4013" s="188">
        <v>17756.2</v>
      </c>
      <c r="F4013" s="188">
        <v>28367.9</v>
      </c>
      <c r="G4013" s="188">
        <v>50294</v>
      </c>
      <c r="H4013" s="188">
        <v>82101</v>
      </c>
      <c r="I4013" s="188">
        <v>110394</v>
      </c>
      <c r="J4013" s="188">
        <v>183735</v>
      </c>
      <c r="N4013" s="43"/>
    </row>
    <row r="4014" spans="1:14">
      <c r="A4014" s="43" t="s">
        <v>130</v>
      </c>
      <c r="B4014" s="188">
        <v>47310</v>
      </c>
      <c r="C4014" s="188">
        <v>11125.62</v>
      </c>
      <c r="D4014" s="188">
        <v>14157.56</v>
      </c>
      <c r="E4014" s="188">
        <v>21148.3</v>
      </c>
      <c r="F4014" s="188">
        <v>34270.5</v>
      </c>
      <c r="G4014" s="188">
        <v>58134</v>
      </c>
      <c r="H4014" s="188">
        <v>92912</v>
      </c>
      <c r="I4014" s="188">
        <v>121002</v>
      </c>
      <c r="J4014" s="188">
        <v>212089</v>
      </c>
      <c r="N4014" s="43"/>
    </row>
    <row r="4015" spans="1:14">
      <c r="A4015" s="43" t="s">
        <v>131</v>
      </c>
      <c r="B4015" s="188">
        <v>68174</v>
      </c>
      <c r="C4015" s="188">
        <v>15744.65</v>
      </c>
      <c r="D4015" s="188">
        <v>20370.93</v>
      </c>
      <c r="E4015" s="188">
        <v>31011.4</v>
      </c>
      <c r="F4015" s="188">
        <v>51930</v>
      </c>
      <c r="G4015" s="188">
        <v>84476</v>
      </c>
      <c r="H4015" s="188">
        <v>130406</v>
      </c>
      <c r="I4015" s="188">
        <v>172013</v>
      </c>
      <c r="J4015" s="188">
        <v>295565</v>
      </c>
      <c r="N4015" s="43"/>
    </row>
    <row r="4016" spans="1:14">
      <c r="A4016" s="43" t="s">
        <v>167</v>
      </c>
      <c r="N4016" s="43"/>
    </row>
    <row r="4017" spans="1:14">
      <c r="A4017" s="43" t="s">
        <v>166</v>
      </c>
      <c r="B4017" s="188">
        <v>19974</v>
      </c>
      <c r="C4017" s="188">
        <v>0</v>
      </c>
      <c r="D4017" s="188">
        <v>0</v>
      </c>
      <c r="E4017" s="188">
        <v>2826.7</v>
      </c>
      <c r="F4017" s="188">
        <v>10899.6</v>
      </c>
      <c r="G4017" s="188">
        <v>22790</v>
      </c>
      <c r="H4017" s="188">
        <v>43898</v>
      </c>
      <c r="I4017" s="188">
        <v>61891</v>
      </c>
      <c r="J4017" s="188">
        <v>124287</v>
      </c>
      <c r="N4017" s="43"/>
    </row>
    <row r="4018" spans="1:14">
      <c r="A4018" s="43" t="s">
        <v>125</v>
      </c>
      <c r="B4018" s="188">
        <v>26704</v>
      </c>
      <c r="C4018" s="188">
        <v>2.96</v>
      </c>
      <c r="D4018" s="188">
        <v>3351.12</v>
      </c>
      <c r="E4018" s="188">
        <v>9430.1</v>
      </c>
      <c r="F4018" s="188">
        <v>17182.8</v>
      </c>
      <c r="G4018" s="188">
        <v>31700</v>
      </c>
      <c r="H4018" s="188">
        <v>62526</v>
      </c>
      <c r="I4018" s="188">
        <v>89504</v>
      </c>
      <c r="J4018" s="188">
        <v>142554</v>
      </c>
      <c r="N4018" s="43"/>
    </row>
    <row r="4019" spans="1:14">
      <c r="A4019" s="43" t="s">
        <v>126</v>
      </c>
      <c r="B4019" s="188">
        <v>30207</v>
      </c>
      <c r="C4019" s="188">
        <v>2251.66</v>
      </c>
      <c r="D4019" s="188">
        <v>6668.31</v>
      </c>
      <c r="E4019" s="188">
        <v>10965.3</v>
      </c>
      <c r="F4019" s="188">
        <v>20341.5</v>
      </c>
      <c r="G4019" s="188">
        <v>37375</v>
      </c>
      <c r="H4019" s="188">
        <v>67641</v>
      </c>
      <c r="I4019" s="188">
        <v>90677</v>
      </c>
      <c r="J4019" s="188">
        <v>141234</v>
      </c>
      <c r="N4019" s="43"/>
    </row>
    <row r="4020" spans="1:14">
      <c r="A4020" s="43" t="s">
        <v>127</v>
      </c>
      <c r="B4020" s="188">
        <v>32077</v>
      </c>
      <c r="C4020" s="188">
        <v>3920.5</v>
      </c>
      <c r="D4020" s="188">
        <v>8526.9599999999991</v>
      </c>
      <c r="E4020" s="188">
        <v>12554</v>
      </c>
      <c r="F4020" s="188">
        <v>21706.799999999999</v>
      </c>
      <c r="G4020" s="188">
        <v>39023</v>
      </c>
      <c r="H4020" s="188">
        <v>67855</v>
      </c>
      <c r="I4020" s="188">
        <v>92429</v>
      </c>
      <c r="J4020" s="188">
        <v>166036</v>
      </c>
      <c r="N4020" s="43"/>
    </row>
    <row r="4021" spans="1:14">
      <c r="A4021" s="43" t="s">
        <v>128</v>
      </c>
      <c r="B4021" s="188">
        <v>34637</v>
      </c>
      <c r="C4021" s="188">
        <v>5752.6</v>
      </c>
      <c r="D4021" s="188">
        <v>9350.51</v>
      </c>
      <c r="E4021" s="188">
        <v>14708.6</v>
      </c>
      <c r="F4021" s="188">
        <v>24011.4</v>
      </c>
      <c r="G4021" s="188">
        <v>43352</v>
      </c>
      <c r="H4021" s="188">
        <v>71682</v>
      </c>
      <c r="I4021" s="188">
        <v>100442</v>
      </c>
      <c r="J4021" s="188">
        <v>169418</v>
      </c>
      <c r="N4021" s="43"/>
    </row>
    <row r="4022" spans="1:14">
      <c r="A4022" s="43" t="s">
        <v>129</v>
      </c>
      <c r="B4022" s="188">
        <v>39390</v>
      </c>
      <c r="C4022" s="188">
        <v>8133.67</v>
      </c>
      <c r="D4022" s="188">
        <v>10898.55</v>
      </c>
      <c r="E4022" s="188">
        <v>16627</v>
      </c>
      <c r="F4022" s="188">
        <v>27607.9</v>
      </c>
      <c r="G4022" s="188">
        <v>49199</v>
      </c>
      <c r="H4022" s="188">
        <v>81438</v>
      </c>
      <c r="I4022" s="188">
        <v>105311</v>
      </c>
      <c r="J4022" s="188">
        <v>179085</v>
      </c>
      <c r="N4022" s="43"/>
    </row>
    <row r="4023" spans="1:14">
      <c r="A4023" s="43" t="s">
        <v>130</v>
      </c>
      <c r="B4023" s="188">
        <v>42843</v>
      </c>
      <c r="C4023" s="188">
        <v>9987.17</v>
      </c>
      <c r="D4023" s="188">
        <v>12950.99</v>
      </c>
      <c r="E4023" s="188">
        <v>19538.900000000001</v>
      </c>
      <c r="F4023" s="188">
        <v>31063.9</v>
      </c>
      <c r="G4023" s="188">
        <v>52832</v>
      </c>
      <c r="H4023" s="188">
        <v>86839</v>
      </c>
      <c r="I4023" s="188">
        <v>112340</v>
      </c>
      <c r="J4023" s="188">
        <v>196913</v>
      </c>
      <c r="N4023" s="43"/>
    </row>
    <row r="4024" spans="1:14">
      <c r="A4024" s="43" t="s">
        <v>131</v>
      </c>
      <c r="B4024" s="188">
        <v>66718</v>
      </c>
      <c r="C4024" s="188">
        <v>15117.19</v>
      </c>
      <c r="D4024" s="188">
        <v>19415.060000000001</v>
      </c>
      <c r="E4024" s="188">
        <v>29757.200000000001</v>
      </c>
      <c r="F4024" s="188">
        <v>50324.5</v>
      </c>
      <c r="G4024" s="188">
        <v>82501</v>
      </c>
      <c r="H4024" s="188">
        <v>127857</v>
      </c>
      <c r="I4024" s="188">
        <v>169201</v>
      </c>
      <c r="J4024" s="188">
        <v>290674</v>
      </c>
      <c r="N4024" s="43"/>
    </row>
    <row r="4025" spans="1:14">
      <c r="A4025" s="43" t="s">
        <v>168</v>
      </c>
      <c r="N4025" s="43"/>
    </row>
    <row r="4026" spans="1:14">
      <c r="A4026" s="43" t="s">
        <v>169</v>
      </c>
      <c r="B4026" s="188">
        <v>11620</v>
      </c>
      <c r="C4026" s="188">
        <v>0</v>
      </c>
      <c r="D4026" s="188">
        <v>386.7</v>
      </c>
      <c r="E4026" s="188">
        <v>8133.7</v>
      </c>
      <c r="F4026" s="188">
        <v>11812.3</v>
      </c>
      <c r="G4026" s="188">
        <v>15820</v>
      </c>
      <c r="H4026" s="188">
        <v>18693</v>
      </c>
      <c r="I4026" s="188">
        <v>20309</v>
      </c>
      <c r="J4026" s="188">
        <v>28170</v>
      </c>
      <c r="N4026" s="43"/>
    </row>
    <row r="4027" spans="1:14">
      <c r="A4027" s="43" t="s">
        <v>17</v>
      </c>
      <c r="B4027" s="188">
        <v>25823</v>
      </c>
      <c r="C4027" s="188">
        <v>14836.16</v>
      </c>
      <c r="D4027" s="188">
        <v>17430.43</v>
      </c>
      <c r="E4027" s="188">
        <v>20969.900000000001</v>
      </c>
      <c r="F4027" s="188">
        <v>24884.9</v>
      </c>
      <c r="G4027" s="188">
        <v>29504</v>
      </c>
      <c r="H4027" s="188">
        <v>33967</v>
      </c>
      <c r="I4027" s="188">
        <v>37008</v>
      </c>
      <c r="J4027" s="188">
        <v>57923</v>
      </c>
      <c r="N4027" s="43"/>
    </row>
    <row r="4028" spans="1:14">
      <c r="A4028" s="43" t="s">
        <v>18</v>
      </c>
      <c r="B4028" s="188">
        <v>41384</v>
      </c>
      <c r="C4028" s="188">
        <v>23159.16</v>
      </c>
      <c r="D4028" s="188">
        <v>26878.720000000001</v>
      </c>
      <c r="E4028" s="188">
        <v>33113.699999999997</v>
      </c>
      <c r="F4028" s="188">
        <v>39986.6</v>
      </c>
      <c r="G4028" s="188">
        <v>47619</v>
      </c>
      <c r="H4028" s="188">
        <v>55067</v>
      </c>
      <c r="I4028" s="188">
        <v>60429</v>
      </c>
      <c r="J4028" s="188">
        <v>97855</v>
      </c>
      <c r="N4028" s="43"/>
    </row>
    <row r="4029" spans="1:14">
      <c r="A4029" s="43" t="s">
        <v>19</v>
      </c>
      <c r="B4029" s="188">
        <v>64899</v>
      </c>
      <c r="C4029" s="188">
        <v>31006.04</v>
      </c>
      <c r="D4029" s="188">
        <v>38047.589999999997</v>
      </c>
      <c r="E4029" s="188">
        <v>51312.5</v>
      </c>
      <c r="F4029" s="188">
        <v>63230.8</v>
      </c>
      <c r="G4029" s="188">
        <v>76642</v>
      </c>
      <c r="H4029" s="188">
        <v>90358</v>
      </c>
      <c r="I4029" s="188">
        <v>98189</v>
      </c>
      <c r="J4029" s="188">
        <v>138232</v>
      </c>
      <c r="N4029" s="43"/>
    </row>
    <row r="4030" spans="1:14">
      <c r="A4030" s="43" t="s">
        <v>170</v>
      </c>
      <c r="B4030" s="188">
        <v>124084</v>
      </c>
      <c r="C4030" s="188">
        <v>40822.879999999997</v>
      </c>
      <c r="D4030" s="188">
        <v>55006.85</v>
      </c>
      <c r="E4030" s="188">
        <v>77980.800000000003</v>
      </c>
      <c r="F4030" s="188">
        <v>106602.9</v>
      </c>
      <c r="G4030" s="188">
        <v>144692</v>
      </c>
      <c r="H4030" s="188">
        <v>200828</v>
      </c>
      <c r="I4030" s="188">
        <v>251135</v>
      </c>
      <c r="J4030" s="188">
        <v>446717</v>
      </c>
      <c r="N4030" s="43"/>
    </row>
    <row r="4031" spans="1:14">
      <c r="A4031" s="43" t="s">
        <v>171</v>
      </c>
      <c r="N4031" s="43"/>
    </row>
    <row r="4032" spans="1:14">
      <c r="A4032" s="43" t="s">
        <v>169</v>
      </c>
      <c r="B4032" s="188">
        <v>17363</v>
      </c>
      <c r="C4032" s="188">
        <v>0</v>
      </c>
      <c r="D4032" s="188">
        <v>1025.93</v>
      </c>
      <c r="E4032" s="188">
        <v>9035.2999999999993</v>
      </c>
      <c r="F4032" s="188">
        <v>13221.7</v>
      </c>
      <c r="G4032" s="188">
        <v>21038</v>
      </c>
      <c r="H4032" s="188">
        <v>34436</v>
      </c>
      <c r="I4032" s="188">
        <v>48059</v>
      </c>
      <c r="J4032" s="188">
        <v>84109</v>
      </c>
      <c r="N4032" s="43"/>
    </row>
    <row r="4033" spans="1:14">
      <c r="A4033" s="43" t="s">
        <v>17</v>
      </c>
      <c r="B4033" s="188">
        <v>32073</v>
      </c>
      <c r="C4033" s="188">
        <v>11013.88</v>
      </c>
      <c r="D4033" s="188">
        <v>13577.93</v>
      </c>
      <c r="E4033" s="188">
        <v>18097.7</v>
      </c>
      <c r="F4033" s="188">
        <v>25360.1</v>
      </c>
      <c r="G4033" s="188">
        <v>39076</v>
      </c>
      <c r="H4033" s="188">
        <v>58840</v>
      </c>
      <c r="I4033" s="188">
        <v>73892</v>
      </c>
      <c r="J4033" s="188">
        <v>118457</v>
      </c>
      <c r="N4033" s="43"/>
    </row>
    <row r="4034" spans="1:14">
      <c r="A4034" s="43" t="s">
        <v>18</v>
      </c>
      <c r="B4034" s="188">
        <v>46868</v>
      </c>
      <c r="C4034" s="188">
        <v>16979.259999999998</v>
      </c>
      <c r="D4034" s="188">
        <v>20410.099999999999</v>
      </c>
      <c r="E4034" s="188">
        <v>26998.400000000001</v>
      </c>
      <c r="F4034" s="188">
        <v>38125.5</v>
      </c>
      <c r="G4034" s="188">
        <v>57930</v>
      </c>
      <c r="H4034" s="188">
        <v>84134</v>
      </c>
      <c r="I4034" s="188">
        <v>102760</v>
      </c>
      <c r="J4034" s="188">
        <v>156104</v>
      </c>
      <c r="N4034" s="43"/>
    </row>
    <row r="4035" spans="1:14">
      <c r="A4035" s="43" t="s">
        <v>19</v>
      </c>
      <c r="B4035" s="188">
        <v>64727</v>
      </c>
      <c r="C4035" s="188">
        <v>23022.19</v>
      </c>
      <c r="D4035" s="188">
        <v>27542.080000000002</v>
      </c>
      <c r="E4035" s="188">
        <v>37155</v>
      </c>
      <c r="F4035" s="188">
        <v>55505.3</v>
      </c>
      <c r="G4035" s="188">
        <v>80992</v>
      </c>
      <c r="H4035" s="188">
        <v>112821</v>
      </c>
      <c r="I4035" s="188">
        <v>138254</v>
      </c>
      <c r="J4035" s="188">
        <v>210895</v>
      </c>
      <c r="N4035" s="43"/>
    </row>
    <row r="4036" spans="1:14">
      <c r="A4036" s="43" t="s">
        <v>170</v>
      </c>
      <c r="B4036" s="188">
        <v>106777</v>
      </c>
      <c r="C4036" s="188">
        <v>30308.73</v>
      </c>
      <c r="D4036" s="188">
        <v>37559.129999999997</v>
      </c>
      <c r="E4036" s="188">
        <v>55430.9</v>
      </c>
      <c r="F4036" s="188">
        <v>84674.7</v>
      </c>
      <c r="G4036" s="188">
        <v>128629</v>
      </c>
      <c r="H4036" s="188">
        <v>190224</v>
      </c>
      <c r="I4036" s="188">
        <v>243974</v>
      </c>
      <c r="J4036" s="188">
        <v>424029</v>
      </c>
      <c r="N4036" s="43"/>
    </row>
    <row r="4037" spans="1:14">
      <c r="A4037" s="43" t="s">
        <v>527</v>
      </c>
      <c r="N4037" s="43"/>
    </row>
    <row r="4038" spans="1:14">
      <c r="A4038" s="43" t="s">
        <v>172</v>
      </c>
      <c r="B4038" s="188">
        <v>60659</v>
      </c>
      <c r="C4038" s="188">
        <v>11875.3</v>
      </c>
      <c r="D4038" s="188">
        <v>16225.49</v>
      </c>
      <c r="E4038" s="188">
        <v>25896.7</v>
      </c>
      <c r="F4038" s="188">
        <v>44292.800000000003</v>
      </c>
      <c r="G4038" s="188">
        <v>76289</v>
      </c>
      <c r="H4038" s="188">
        <v>119492</v>
      </c>
      <c r="I4038" s="188">
        <v>158642</v>
      </c>
      <c r="J4038" s="188">
        <v>270651</v>
      </c>
      <c r="N4038" s="43"/>
    </row>
    <row r="4039" spans="1:14">
      <c r="A4039" s="43" t="s">
        <v>22</v>
      </c>
      <c r="B4039" s="188">
        <v>27581</v>
      </c>
      <c r="C4039" s="188">
        <v>0</v>
      </c>
      <c r="D4039" s="188">
        <v>3126.84</v>
      </c>
      <c r="E4039" s="188">
        <v>10110.6</v>
      </c>
      <c r="F4039" s="188">
        <v>18276.400000000001</v>
      </c>
      <c r="G4039" s="188">
        <v>34294</v>
      </c>
      <c r="H4039" s="188">
        <v>61632</v>
      </c>
      <c r="I4039" s="188">
        <v>82456</v>
      </c>
      <c r="J4039" s="188">
        <v>142840</v>
      </c>
      <c r="N4039" s="43"/>
    </row>
    <row r="4040" spans="1:14">
      <c r="A4040" s="43" t="s">
        <v>173</v>
      </c>
      <c r="N4040" s="43"/>
    </row>
    <row r="4041" spans="1:14">
      <c r="A4041" s="43" t="s">
        <v>174</v>
      </c>
      <c r="B4041" s="188">
        <v>6953</v>
      </c>
      <c r="C4041" s="188">
        <v>0</v>
      </c>
      <c r="D4041" s="188">
        <v>0</v>
      </c>
      <c r="E4041" s="188">
        <v>2096.3000000000002</v>
      </c>
      <c r="F4041" s="188">
        <v>8253.9</v>
      </c>
      <c r="G4041" s="188">
        <v>10004</v>
      </c>
      <c r="H4041" s="188">
        <v>11346</v>
      </c>
      <c r="I4041" s="188">
        <v>14503</v>
      </c>
      <c r="J4041" s="188">
        <v>27450</v>
      </c>
      <c r="N4041" s="43"/>
    </row>
    <row r="4042" spans="1:14">
      <c r="A4042" s="43" t="s">
        <v>175</v>
      </c>
      <c r="B4042" s="188">
        <v>16897</v>
      </c>
      <c r="C4042" s="188">
        <v>8666.34</v>
      </c>
      <c r="D4042" s="188">
        <v>11402.91</v>
      </c>
      <c r="E4042" s="188">
        <v>13542.4</v>
      </c>
      <c r="F4042" s="188">
        <v>16654.900000000001</v>
      </c>
      <c r="G4042" s="188">
        <v>19889</v>
      </c>
      <c r="H4042" s="188">
        <v>22470</v>
      </c>
      <c r="I4042" s="188">
        <v>24586</v>
      </c>
      <c r="J4042" s="188">
        <v>38972</v>
      </c>
      <c r="N4042" s="43"/>
    </row>
    <row r="4043" spans="1:14">
      <c r="A4043" s="43" t="s">
        <v>176</v>
      </c>
      <c r="B4043" s="188">
        <v>30822</v>
      </c>
      <c r="C4043" s="188">
        <v>15820.58</v>
      </c>
      <c r="D4043" s="188">
        <v>20822.689999999999</v>
      </c>
      <c r="E4043" s="188">
        <v>25115.4</v>
      </c>
      <c r="F4043" s="188">
        <v>30204.3</v>
      </c>
      <c r="G4043" s="188">
        <v>36861</v>
      </c>
      <c r="H4043" s="188">
        <v>41789</v>
      </c>
      <c r="I4043" s="188">
        <v>45297</v>
      </c>
      <c r="J4043" s="188">
        <v>56820</v>
      </c>
      <c r="N4043" s="43"/>
    </row>
    <row r="4044" spans="1:14">
      <c r="A4044" s="43" t="s">
        <v>177</v>
      </c>
      <c r="B4044" s="188">
        <v>85770</v>
      </c>
      <c r="C4044" s="188">
        <v>22240.95</v>
      </c>
      <c r="D4044" s="188">
        <v>36876.080000000002</v>
      </c>
      <c r="E4044" s="188">
        <v>51199.5</v>
      </c>
      <c r="F4044" s="188">
        <v>69278.2</v>
      </c>
      <c r="G4044" s="188">
        <v>100731</v>
      </c>
      <c r="H4044" s="188">
        <v>148012</v>
      </c>
      <c r="I4044" s="188">
        <v>190360</v>
      </c>
      <c r="J4044" s="188">
        <v>323601</v>
      </c>
      <c r="N4044" s="43"/>
    </row>
    <row r="4045" spans="1:14">
      <c r="A4045" s="43" t="s">
        <v>580</v>
      </c>
      <c r="N4045" s="43"/>
    </row>
    <row r="4046" spans="1:14">
      <c r="A4046" s="43" t="s">
        <v>178</v>
      </c>
      <c r="B4046" s="188">
        <v>24833</v>
      </c>
      <c r="C4046" s="188">
        <v>0</v>
      </c>
      <c r="D4046" s="188">
        <v>5005.53</v>
      </c>
      <c r="E4046" s="188">
        <v>10745.3</v>
      </c>
      <c r="F4046" s="188">
        <v>18133.2</v>
      </c>
      <c r="G4046" s="188">
        <v>29342</v>
      </c>
      <c r="H4046" s="188">
        <v>50941</v>
      </c>
      <c r="I4046" s="188">
        <v>69161</v>
      </c>
      <c r="J4046" s="188">
        <v>130406</v>
      </c>
      <c r="N4046" s="43"/>
    </row>
    <row r="4047" spans="1:14">
      <c r="A4047" s="43" t="s">
        <v>179</v>
      </c>
      <c r="B4047" s="188">
        <v>28437</v>
      </c>
      <c r="C4047" s="188">
        <v>5758.31</v>
      </c>
      <c r="D4047" s="188">
        <v>9441.61</v>
      </c>
      <c r="E4047" s="188">
        <v>14330.6</v>
      </c>
      <c r="F4047" s="188">
        <v>22196.9</v>
      </c>
      <c r="G4047" s="188">
        <v>34028</v>
      </c>
      <c r="H4047" s="188">
        <v>54360</v>
      </c>
      <c r="I4047" s="188">
        <v>69314</v>
      </c>
      <c r="J4047" s="188">
        <v>117928</v>
      </c>
      <c r="N4047" s="43"/>
    </row>
    <row r="4048" spans="1:14">
      <c r="A4048" s="43" t="s">
        <v>180</v>
      </c>
      <c r="B4048" s="188">
        <v>34724</v>
      </c>
      <c r="C4048" s="188">
        <v>8837.57</v>
      </c>
      <c r="D4048" s="188">
        <v>12256.87</v>
      </c>
      <c r="E4048" s="188">
        <v>18232.099999999999</v>
      </c>
      <c r="F4048" s="188">
        <v>26563.5</v>
      </c>
      <c r="G4048" s="188">
        <v>42195</v>
      </c>
      <c r="H4048" s="188">
        <v>66740</v>
      </c>
      <c r="I4048" s="188">
        <v>86600</v>
      </c>
      <c r="J4048" s="188">
        <v>147547</v>
      </c>
      <c r="N4048" s="43"/>
    </row>
    <row r="4049" spans="1:14">
      <c r="A4049" s="43" t="s">
        <v>181</v>
      </c>
      <c r="B4049" s="188">
        <v>72408</v>
      </c>
      <c r="C4049" s="188">
        <v>18607.48</v>
      </c>
      <c r="D4049" s="188">
        <v>24331.97</v>
      </c>
      <c r="E4049" s="188">
        <v>35254.300000000003</v>
      </c>
      <c r="F4049" s="188">
        <v>56088.1</v>
      </c>
      <c r="G4049" s="188">
        <v>88998</v>
      </c>
      <c r="H4049" s="188">
        <v>134392</v>
      </c>
      <c r="I4049" s="188">
        <v>174791</v>
      </c>
      <c r="J4049" s="188">
        <v>297483</v>
      </c>
      <c r="N4049" s="43"/>
    </row>
    <row r="4050" spans="1:14">
      <c r="A4050" s="43" t="s">
        <v>529</v>
      </c>
      <c r="N4050" s="43"/>
    </row>
    <row r="4051" spans="1:14">
      <c r="A4051" s="43" t="s">
        <v>178</v>
      </c>
      <c r="B4051" s="188">
        <v>17132</v>
      </c>
      <c r="C4051" s="188">
        <v>0</v>
      </c>
      <c r="D4051" s="188">
        <v>0</v>
      </c>
      <c r="E4051" s="188">
        <v>7878.6</v>
      </c>
      <c r="F4051" s="188">
        <v>11812.3</v>
      </c>
      <c r="G4051" s="188">
        <v>20392</v>
      </c>
      <c r="H4051" s="188">
        <v>38243</v>
      </c>
      <c r="I4051" s="188">
        <v>53773</v>
      </c>
      <c r="J4051" s="188">
        <v>90422</v>
      </c>
      <c r="N4051" s="43"/>
    </row>
    <row r="4052" spans="1:14">
      <c r="A4052" s="43" t="s">
        <v>179</v>
      </c>
      <c r="B4052" s="188">
        <v>27950</v>
      </c>
      <c r="C4052" s="188">
        <v>6023.13</v>
      </c>
      <c r="D4052" s="188">
        <v>9177.99</v>
      </c>
      <c r="E4052" s="188">
        <v>13591.3</v>
      </c>
      <c r="F4052" s="188">
        <v>21559.8</v>
      </c>
      <c r="G4052" s="188">
        <v>34036</v>
      </c>
      <c r="H4052" s="188">
        <v>54351</v>
      </c>
      <c r="I4052" s="188">
        <v>74571</v>
      </c>
      <c r="J4052" s="188">
        <v>115619</v>
      </c>
      <c r="N4052" s="43"/>
    </row>
    <row r="4053" spans="1:14">
      <c r="A4053" s="43" t="s">
        <v>180</v>
      </c>
      <c r="B4053" s="188">
        <v>38087</v>
      </c>
      <c r="C4053" s="188">
        <v>6601.11</v>
      </c>
      <c r="D4053" s="188">
        <v>10944.13</v>
      </c>
      <c r="E4053" s="188">
        <v>17588.2</v>
      </c>
      <c r="F4053" s="188">
        <v>28735.1</v>
      </c>
      <c r="G4053" s="188">
        <v>48562</v>
      </c>
      <c r="H4053" s="188">
        <v>78313</v>
      </c>
      <c r="I4053" s="188">
        <v>101414</v>
      </c>
      <c r="J4053" s="188">
        <v>158820</v>
      </c>
      <c r="N4053" s="43"/>
    </row>
    <row r="4054" spans="1:14">
      <c r="A4054" s="43" t="s">
        <v>181</v>
      </c>
      <c r="B4054" s="188">
        <v>66591</v>
      </c>
      <c r="C4054" s="188">
        <v>12505.36</v>
      </c>
      <c r="D4054" s="188">
        <v>17716.38</v>
      </c>
      <c r="E4054" s="188">
        <v>29055.4</v>
      </c>
      <c r="F4054" s="188">
        <v>50287.6</v>
      </c>
      <c r="G4054" s="188">
        <v>83160</v>
      </c>
      <c r="H4054" s="188">
        <v>128979</v>
      </c>
      <c r="I4054" s="188">
        <v>171723</v>
      </c>
      <c r="J4054" s="188">
        <v>292799</v>
      </c>
      <c r="N4054" s="43"/>
    </row>
    <row r="4055" spans="1:14">
      <c r="A4055" s="43" t="s">
        <v>530</v>
      </c>
      <c r="N4055" s="43"/>
    </row>
    <row r="4056" spans="1:14">
      <c r="A4056" s="43" t="s">
        <v>178</v>
      </c>
      <c r="B4056" s="188">
        <v>14790</v>
      </c>
      <c r="C4056" s="188">
        <v>0</v>
      </c>
      <c r="D4056" s="188">
        <v>0</v>
      </c>
      <c r="E4056" s="188">
        <v>6773.1</v>
      </c>
      <c r="F4056" s="188">
        <v>11063.6</v>
      </c>
      <c r="G4056" s="188">
        <v>18343</v>
      </c>
      <c r="H4056" s="188">
        <v>30075</v>
      </c>
      <c r="I4056" s="188">
        <v>42884</v>
      </c>
      <c r="J4056" s="188">
        <v>80377</v>
      </c>
      <c r="N4056" s="43"/>
    </row>
    <row r="4057" spans="1:14">
      <c r="A4057" s="43" t="s">
        <v>179</v>
      </c>
      <c r="B4057" s="188">
        <v>18994</v>
      </c>
      <c r="C4057" s="188">
        <v>1772.63</v>
      </c>
      <c r="D4057" s="188">
        <v>7462.73</v>
      </c>
      <c r="E4057" s="188">
        <v>10415.4</v>
      </c>
      <c r="F4057" s="188">
        <v>15524.9</v>
      </c>
      <c r="G4057" s="188">
        <v>23190</v>
      </c>
      <c r="H4057" s="188">
        <v>34072</v>
      </c>
      <c r="I4057" s="188">
        <v>43555</v>
      </c>
      <c r="J4057" s="188">
        <v>78082</v>
      </c>
      <c r="N4057" s="43"/>
    </row>
    <row r="4058" spans="1:14">
      <c r="A4058" s="43" t="s">
        <v>180</v>
      </c>
      <c r="B4058" s="188">
        <v>23397</v>
      </c>
      <c r="C4058" s="188">
        <v>1264.2</v>
      </c>
      <c r="D4058" s="188">
        <v>7030.16</v>
      </c>
      <c r="E4058" s="188">
        <v>12541.9</v>
      </c>
      <c r="F4058" s="188">
        <v>18813.3</v>
      </c>
      <c r="G4058" s="188">
        <v>28023</v>
      </c>
      <c r="H4058" s="188">
        <v>44483</v>
      </c>
      <c r="I4058" s="188">
        <v>58412</v>
      </c>
      <c r="J4058" s="188">
        <v>98857</v>
      </c>
      <c r="N4058" s="43"/>
    </row>
    <row r="4059" spans="1:14">
      <c r="A4059" s="43" t="s">
        <v>181</v>
      </c>
      <c r="B4059" s="188">
        <v>62612</v>
      </c>
      <c r="C4059" s="188">
        <v>12769.5</v>
      </c>
      <c r="D4059" s="188">
        <v>17590.12</v>
      </c>
      <c r="E4059" s="188">
        <v>27993.1</v>
      </c>
      <c r="F4059" s="188">
        <v>46843.9</v>
      </c>
      <c r="G4059" s="188">
        <v>78111</v>
      </c>
      <c r="H4059" s="188">
        <v>121344</v>
      </c>
      <c r="I4059" s="188">
        <v>160059</v>
      </c>
      <c r="J4059" s="188">
        <v>273068</v>
      </c>
      <c r="N4059" s="43"/>
    </row>
    <row r="4060" spans="1:14">
      <c r="A4060" s="43" t="s">
        <v>621</v>
      </c>
      <c r="B4060" s="188" t="s">
        <v>143</v>
      </c>
      <c r="C4060" s="188" t="s">
        <v>144</v>
      </c>
      <c r="D4060" s="188" t="s">
        <v>144</v>
      </c>
      <c r="E4060" s="188" t="s">
        <v>144</v>
      </c>
      <c r="F4060" s="188" t="s">
        <v>144</v>
      </c>
      <c r="G4060" s="188" t="s">
        <v>144</v>
      </c>
      <c r="H4060" s="188" t="s">
        <v>144</v>
      </c>
      <c r="I4060" s="188" t="s">
        <v>685</v>
      </c>
      <c r="J4060" s="188" t="s">
        <v>685</v>
      </c>
      <c r="K4060" s="188" t="s">
        <v>225</v>
      </c>
      <c r="N4060" s="43"/>
    </row>
    <row r="4061" spans="1:14">
      <c r="A4061" s="43" t="s">
        <v>618</v>
      </c>
      <c r="B4061" s="188" t="s">
        <v>619</v>
      </c>
      <c r="K4061" s="188" t="s">
        <v>701</v>
      </c>
      <c r="N4061" s="43"/>
    </row>
    <row r="4062" spans="1:14">
      <c r="A4062" s="43" t="s">
        <v>142</v>
      </c>
      <c r="N4062" s="43"/>
    </row>
    <row r="4064" spans="1:14">
      <c r="A4064" s="43" t="s">
        <v>218</v>
      </c>
      <c r="N4064" s="43"/>
    </row>
    <row r="4065" spans="1:14">
      <c r="A4065" s="43" t="s">
        <v>621</v>
      </c>
      <c r="B4065" s="188" t="s">
        <v>143</v>
      </c>
      <c r="C4065" s="188" t="s">
        <v>144</v>
      </c>
      <c r="D4065" s="188" t="s">
        <v>144</v>
      </c>
      <c r="E4065" s="188" t="s">
        <v>144</v>
      </c>
      <c r="F4065" s="188" t="s">
        <v>144</v>
      </c>
      <c r="G4065" s="188" t="s">
        <v>144</v>
      </c>
      <c r="H4065" s="188" t="s">
        <v>144</v>
      </c>
      <c r="I4065" s="188" t="s">
        <v>685</v>
      </c>
      <c r="J4065" s="188" t="s">
        <v>685</v>
      </c>
      <c r="K4065" s="188" t="s">
        <v>225</v>
      </c>
      <c r="N4065" s="43"/>
    </row>
    <row r="4066" spans="1:14">
      <c r="A4066" s="43" t="s">
        <v>288</v>
      </c>
      <c r="E4066" s="188" t="s">
        <v>578</v>
      </c>
      <c r="F4066" s="188" t="s">
        <v>583</v>
      </c>
      <c r="G4066" s="188" t="s">
        <v>400</v>
      </c>
      <c r="N4066" s="43"/>
    </row>
    <row r="4067" spans="1:14">
      <c r="B4067" s="188" t="s">
        <v>143</v>
      </c>
      <c r="C4067" s="188" t="s">
        <v>144</v>
      </c>
      <c r="D4067" s="188" t="s">
        <v>144</v>
      </c>
      <c r="E4067" s="188" t="s">
        <v>144</v>
      </c>
      <c r="F4067" s="188" t="s">
        <v>144</v>
      </c>
      <c r="G4067" s="188" t="s">
        <v>144</v>
      </c>
      <c r="H4067" s="188" t="s">
        <v>144</v>
      </c>
      <c r="I4067" s="188" t="s">
        <v>685</v>
      </c>
      <c r="J4067" s="188" t="s">
        <v>685</v>
      </c>
    </row>
    <row r="4068" spans="1:14">
      <c r="B4068" s="188" t="s">
        <v>33</v>
      </c>
      <c r="C4068" s="188" t="s">
        <v>134</v>
      </c>
      <c r="D4068" s="188" t="s">
        <v>135</v>
      </c>
      <c r="E4068" s="188" t="s">
        <v>136</v>
      </c>
      <c r="F4068" s="188" t="s">
        <v>137</v>
      </c>
      <c r="G4068" s="188" t="s">
        <v>138</v>
      </c>
      <c r="H4068" s="188" t="s">
        <v>139</v>
      </c>
      <c r="I4068" s="188" t="s">
        <v>140</v>
      </c>
      <c r="J4068" s="188" t="s">
        <v>141</v>
      </c>
    </row>
    <row r="4069" spans="1:14">
      <c r="A4069" s="43" t="s">
        <v>622</v>
      </c>
      <c r="B4069" s="188" t="s">
        <v>143</v>
      </c>
      <c r="C4069" s="188" t="s">
        <v>148</v>
      </c>
      <c r="D4069" s="188" t="s">
        <v>148</v>
      </c>
      <c r="E4069" s="188" t="s">
        <v>148</v>
      </c>
      <c r="F4069" s="188" t="s">
        <v>148</v>
      </c>
      <c r="G4069" s="188" t="s">
        <v>148</v>
      </c>
      <c r="H4069" s="188" t="s">
        <v>148</v>
      </c>
      <c r="I4069" s="188" t="s">
        <v>686</v>
      </c>
      <c r="J4069" s="188" t="s">
        <v>686</v>
      </c>
      <c r="N4069" s="43"/>
    </row>
    <row r="4070" spans="1:14">
      <c r="A4070" s="43" t="s">
        <v>0</v>
      </c>
      <c r="B4070" s="188">
        <v>58121</v>
      </c>
      <c r="C4070" s="188">
        <v>7361.93</v>
      </c>
      <c r="D4070" s="188">
        <v>11709.09</v>
      </c>
      <c r="E4070" s="188">
        <v>21356.9</v>
      </c>
      <c r="F4070" s="188">
        <v>38838.6</v>
      </c>
      <c r="G4070" s="188">
        <v>72378</v>
      </c>
      <c r="H4070" s="188">
        <v>120643</v>
      </c>
      <c r="I4070" s="188">
        <v>162997</v>
      </c>
      <c r="J4070" s="188">
        <v>305288</v>
      </c>
      <c r="N4070" s="43"/>
    </row>
    <row r="4071" spans="1:14">
      <c r="A4071" s="43" t="s">
        <v>151</v>
      </c>
      <c r="N4071" s="43"/>
    </row>
    <row r="4072" spans="1:14">
      <c r="A4072" s="43" t="s">
        <v>2</v>
      </c>
      <c r="B4072" s="188">
        <v>66100</v>
      </c>
      <c r="C4072" s="188">
        <v>6741.19</v>
      </c>
      <c r="D4072" s="188">
        <v>11737.27</v>
      </c>
      <c r="E4072" s="188">
        <v>22637.4</v>
      </c>
      <c r="F4072" s="188">
        <v>44060.3</v>
      </c>
      <c r="G4072" s="188">
        <v>82119</v>
      </c>
      <c r="H4072" s="188">
        <v>134389</v>
      </c>
      <c r="I4072" s="188">
        <v>182389</v>
      </c>
      <c r="J4072" s="188">
        <v>341785</v>
      </c>
      <c r="N4072" s="43"/>
    </row>
    <row r="4073" spans="1:14">
      <c r="A4073" s="43" t="s">
        <v>3</v>
      </c>
      <c r="B4073" s="188">
        <v>66141</v>
      </c>
      <c r="C4073" s="188">
        <v>8458.7999999999993</v>
      </c>
      <c r="D4073" s="188">
        <v>12505.18</v>
      </c>
      <c r="E4073" s="188">
        <v>22689.1</v>
      </c>
      <c r="F4073" s="188">
        <v>42740.4</v>
      </c>
      <c r="G4073" s="188">
        <v>81741</v>
      </c>
      <c r="H4073" s="188">
        <v>142810</v>
      </c>
      <c r="I4073" s="188">
        <v>192449</v>
      </c>
      <c r="J4073" s="188">
        <v>383517</v>
      </c>
      <c r="N4073" s="43"/>
    </row>
    <row r="4074" spans="1:14">
      <c r="A4074" s="43" t="s">
        <v>4</v>
      </c>
      <c r="B4074" s="188">
        <v>58304</v>
      </c>
      <c r="C4074" s="188">
        <v>8278.81</v>
      </c>
      <c r="D4074" s="188">
        <v>12578</v>
      </c>
      <c r="E4074" s="188">
        <v>22113.200000000001</v>
      </c>
      <c r="F4074" s="188">
        <v>39393.599999999999</v>
      </c>
      <c r="G4074" s="188">
        <v>72709</v>
      </c>
      <c r="H4074" s="188">
        <v>120955</v>
      </c>
      <c r="I4074" s="188">
        <v>167300</v>
      </c>
      <c r="J4074" s="188">
        <v>302608</v>
      </c>
      <c r="N4074" s="43"/>
    </row>
    <row r="4075" spans="1:14">
      <c r="A4075" s="43" t="s">
        <v>5</v>
      </c>
      <c r="B4075" s="188">
        <v>47664</v>
      </c>
      <c r="C4075" s="188">
        <v>6234.76</v>
      </c>
      <c r="D4075" s="188">
        <v>10682.16</v>
      </c>
      <c r="E4075" s="188">
        <v>19582</v>
      </c>
      <c r="F4075" s="188">
        <v>34561.4</v>
      </c>
      <c r="G4075" s="188">
        <v>62393</v>
      </c>
      <c r="H4075" s="188">
        <v>98390</v>
      </c>
      <c r="I4075" s="188">
        <v>125103</v>
      </c>
      <c r="J4075" s="188">
        <v>219521</v>
      </c>
      <c r="N4075" s="43"/>
    </row>
    <row r="4076" spans="1:14">
      <c r="A4076" s="43" t="s">
        <v>6</v>
      </c>
      <c r="B4076" s="188">
        <v>42997</v>
      </c>
      <c r="C4076" s="188">
        <v>7798.33</v>
      </c>
      <c r="D4076" s="188">
        <v>11222.33</v>
      </c>
      <c r="E4076" s="188">
        <v>19254.2</v>
      </c>
      <c r="F4076" s="188">
        <v>32179.8</v>
      </c>
      <c r="G4076" s="188">
        <v>55325</v>
      </c>
      <c r="H4076" s="188">
        <v>86241</v>
      </c>
      <c r="I4076" s="188">
        <v>115362</v>
      </c>
      <c r="J4076" s="188">
        <v>183406</v>
      </c>
      <c r="N4076" s="43"/>
    </row>
    <row r="4077" spans="1:14">
      <c r="A4077" s="43" t="s">
        <v>8</v>
      </c>
      <c r="N4077" s="43"/>
    </row>
    <row r="4078" spans="1:14">
      <c r="A4078" s="43" t="s">
        <v>9</v>
      </c>
      <c r="B4078" s="188">
        <v>55231</v>
      </c>
      <c r="C4078" s="188">
        <v>6741.19</v>
      </c>
      <c r="D4078" s="188">
        <v>11220.45</v>
      </c>
      <c r="E4078" s="188">
        <v>20485.599999999999</v>
      </c>
      <c r="F4078" s="188">
        <v>36694.5</v>
      </c>
      <c r="G4078" s="188">
        <v>68839</v>
      </c>
      <c r="H4078" s="188">
        <v>116656</v>
      </c>
      <c r="I4078" s="188">
        <v>157086</v>
      </c>
      <c r="J4078" s="188">
        <v>293053</v>
      </c>
      <c r="N4078" s="43"/>
    </row>
    <row r="4079" spans="1:14">
      <c r="A4079" s="43" t="s">
        <v>8</v>
      </c>
      <c r="B4079" s="188">
        <v>61414</v>
      </c>
      <c r="C4079" s="188">
        <v>8099.68</v>
      </c>
      <c r="D4079" s="188">
        <v>12343.26</v>
      </c>
      <c r="E4079" s="188">
        <v>22624.3</v>
      </c>
      <c r="F4079" s="188">
        <v>41509.699999999997</v>
      </c>
      <c r="G4079" s="188">
        <v>76028</v>
      </c>
      <c r="H4079" s="188">
        <v>124796</v>
      </c>
      <c r="I4079" s="188">
        <v>170198</v>
      </c>
      <c r="J4079" s="188">
        <v>313854</v>
      </c>
      <c r="N4079" s="43"/>
    </row>
    <row r="4080" spans="1:14">
      <c r="A4080" s="43" t="s">
        <v>152</v>
      </c>
      <c r="N4080" s="43"/>
    </row>
    <row r="4081" spans="1:14">
      <c r="A4081" s="43" t="s">
        <v>153</v>
      </c>
      <c r="B4081" s="188">
        <v>26122</v>
      </c>
      <c r="C4081" s="188">
        <v>0</v>
      </c>
      <c r="D4081" s="188">
        <v>774.22</v>
      </c>
      <c r="E4081" s="188">
        <v>9366.9</v>
      </c>
      <c r="F4081" s="188">
        <v>17328.400000000001</v>
      </c>
      <c r="G4081" s="188">
        <v>31094</v>
      </c>
      <c r="H4081" s="188">
        <v>57856</v>
      </c>
      <c r="I4081" s="188">
        <v>81654</v>
      </c>
      <c r="J4081" s="188">
        <v>154245</v>
      </c>
      <c r="N4081" s="43"/>
    </row>
    <row r="4082" spans="1:14">
      <c r="A4082" s="43" t="s">
        <v>154</v>
      </c>
      <c r="B4082" s="188">
        <v>46609</v>
      </c>
      <c r="C4082" s="188">
        <v>7408.72</v>
      </c>
      <c r="D4082" s="188">
        <v>11145.27</v>
      </c>
      <c r="E4082" s="188">
        <v>18559.599999999999</v>
      </c>
      <c r="F4082" s="188">
        <v>30923.3</v>
      </c>
      <c r="G4082" s="188">
        <v>55890</v>
      </c>
      <c r="H4082" s="188">
        <v>94603</v>
      </c>
      <c r="I4082" s="188">
        <v>128577</v>
      </c>
      <c r="J4082" s="188">
        <v>250134</v>
      </c>
      <c r="N4082" s="43"/>
    </row>
    <row r="4083" spans="1:14">
      <c r="A4083" s="43" t="s">
        <v>155</v>
      </c>
      <c r="B4083" s="188">
        <v>56452</v>
      </c>
      <c r="C4083" s="188">
        <v>11270.44</v>
      </c>
      <c r="D4083" s="188">
        <v>15718.45</v>
      </c>
      <c r="E4083" s="188">
        <v>24629.3</v>
      </c>
      <c r="F4083" s="188">
        <v>40658.5</v>
      </c>
      <c r="G4083" s="188">
        <v>70428</v>
      </c>
      <c r="H4083" s="188">
        <v>113645</v>
      </c>
      <c r="I4083" s="188">
        <v>149675</v>
      </c>
      <c r="J4083" s="188">
        <v>250933</v>
      </c>
      <c r="N4083" s="43"/>
    </row>
    <row r="4084" spans="1:14">
      <c r="A4084" s="43" t="s">
        <v>156</v>
      </c>
      <c r="B4084" s="188">
        <v>81222</v>
      </c>
      <c r="C4084" s="188">
        <v>14769.06</v>
      </c>
      <c r="D4084" s="188">
        <v>21003.43</v>
      </c>
      <c r="E4084" s="188">
        <v>34795.300000000003</v>
      </c>
      <c r="F4084" s="188">
        <v>59427</v>
      </c>
      <c r="G4084" s="188">
        <v>100095</v>
      </c>
      <c r="H4084" s="188">
        <v>156080</v>
      </c>
      <c r="I4084" s="188">
        <v>209940</v>
      </c>
      <c r="J4084" s="188">
        <v>394538</v>
      </c>
      <c r="N4084" s="43"/>
    </row>
    <row r="4085" spans="1:14">
      <c r="A4085" s="43" t="s">
        <v>157</v>
      </c>
      <c r="N4085" s="43"/>
    </row>
    <row r="4086" spans="1:14">
      <c r="A4086" s="43" t="s">
        <v>158</v>
      </c>
      <c r="B4086" s="188">
        <v>65837</v>
      </c>
      <c r="C4086" s="188">
        <v>11790.68</v>
      </c>
      <c r="D4086" s="188">
        <v>16318.64</v>
      </c>
      <c r="E4086" s="188">
        <v>26322.400000000001</v>
      </c>
      <c r="F4086" s="188">
        <v>45861.7</v>
      </c>
      <c r="G4086" s="188">
        <v>80461</v>
      </c>
      <c r="H4086" s="188">
        <v>131387</v>
      </c>
      <c r="I4086" s="188">
        <v>177618</v>
      </c>
      <c r="J4086" s="188">
        <v>331431</v>
      </c>
      <c r="N4086" s="43"/>
    </row>
    <row r="4087" spans="1:14">
      <c r="A4087" s="43" t="s">
        <v>159</v>
      </c>
      <c r="B4087" s="188">
        <v>43983</v>
      </c>
      <c r="C4087" s="188">
        <v>6148.23</v>
      </c>
      <c r="D4087" s="188">
        <v>9356.27</v>
      </c>
      <c r="E4087" s="188">
        <v>16086.6</v>
      </c>
      <c r="F4087" s="188">
        <v>28254.1</v>
      </c>
      <c r="G4087" s="188">
        <v>52349</v>
      </c>
      <c r="H4087" s="188">
        <v>88730</v>
      </c>
      <c r="I4087" s="188">
        <v>124168</v>
      </c>
      <c r="J4087" s="188">
        <v>239458</v>
      </c>
      <c r="N4087" s="43"/>
    </row>
    <row r="4088" spans="1:14">
      <c r="A4088" s="43" t="s">
        <v>160</v>
      </c>
      <c r="B4088" s="188">
        <v>41863</v>
      </c>
      <c r="C4088" s="188">
        <v>0</v>
      </c>
      <c r="D4088" s="188">
        <v>1981.81</v>
      </c>
      <c r="E4088" s="188">
        <v>12886.7</v>
      </c>
      <c r="F4088" s="188">
        <v>26436</v>
      </c>
      <c r="G4088" s="188">
        <v>53229</v>
      </c>
      <c r="H4088" s="188">
        <v>94777</v>
      </c>
      <c r="I4088" s="188">
        <v>128333</v>
      </c>
      <c r="J4088" s="188">
        <v>231013</v>
      </c>
      <c r="N4088" s="43"/>
    </row>
    <row r="4089" spans="1:14">
      <c r="A4089" s="43" t="s">
        <v>161</v>
      </c>
      <c r="B4089" s="188">
        <v>54175</v>
      </c>
      <c r="C4089" s="188">
        <v>3086.78</v>
      </c>
      <c r="D4089" s="188">
        <v>9040.5300000000007</v>
      </c>
      <c r="E4089" s="188">
        <v>17531.900000000001</v>
      </c>
      <c r="F4089" s="188">
        <v>34945.800000000003</v>
      </c>
      <c r="G4089" s="188">
        <v>68331</v>
      </c>
      <c r="H4089" s="188">
        <v>115027</v>
      </c>
      <c r="I4089" s="188">
        <v>154191</v>
      </c>
      <c r="J4089" s="188">
        <v>286480</v>
      </c>
      <c r="N4089" s="43"/>
    </row>
    <row r="4090" spans="1:14">
      <c r="A4090" s="43" t="s">
        <v>162</v>
      </c>
      <c r="N4090" s="43"/>
    </row>
    <row r="4091" spans="1:14">
      <c r="A4091" s="43" t="s">
        <v>14</v>
      </c>
      <c r="B4091" s="188">
        <v>68091</v>
      </c>
      <c r="C4091" s="188">
        <v>9754.6</v>
      </c>
      <c r="D4091" s="188">
        <v>15743.93</v>
      </c>
      <c r="E4091" s="188">
        <v>27665</v>
      </c>
      <c r="F4091" s="188">
        <v>48573.5</v>
      </c>
      <c r="G4091" s="188">
        <v>84179</v>
      </c>
      <c r="H4091" s="188">
        <v>135306</v>
      </c>
      <c r="I4091" s="188">
        <v>182058</v>
      </c>
      <c r="J4091" s="188">
        <v>328509</v>
      </c>
      <c r="N4091" s="43"/>
    </row>
    <row r="4092" spans="1:14">
      <c r="A4092" s="43" t="s">
        <v>163</v>
      </c>
      <c r="B4092" s="188">
        <v>48256</v>
      </c>
      <c r="C4092" s="188">
        <v>9034.6299999999992</v>
      </c>
      <c r="D4092" s="188">
        <v>12464.92</v>
      </c>
      <c r="E4092" s="188">
        <v>20339.8</v>
      </c>
      <c r="F4092" s="188">
        <v>32519.9</v>
      </c>
      <c r="G4092" s="188">
        <v>58504</v>
      </c>
      <c r="H4092" s="188">
        <v>98726</v>
      </c>
      <c r="I4092" s="188">
        <v>129461</v>
      </c>
      <c r="J4092" s="188">
        <v>238668</v>
      </c>
      <c r="N4092" s="43"/>
    </row>
    <row r="4093" spans="1:14">
      <c r="A4093" s="43" t="s">
        <v>16</v>
      </c>
      <c r="B4093" s="188">
        <v>48239</v>
      </c>
      <c r="C4093" s="188">
        <v>5467.86</v>
      </c>
      <c r="D4093" s="188">
        <v>9340.8700000000008</v>
      </c>
      <c r="E4093" s="188">
        <v>16714.400000000001</v>
      </c>
      <c r="F4093" s="188">
        <v>30320.9</v>
      </c>
      <c r="G4093" s="188">
        <v>58726</v>
      </c>
      <c r="H4093" s="188">
        <v>106348</v>
      </c>
      <c r="I4093" s="188">
        <v>142819</v>
      </c>
      <c r="J4093" s="188">
        <v>265550</v>
      </c>
      <c r="N4093" s="43"/>
    </row>
    <row r="4094" spans="1:14">
      <c r="A4094" s="43" t="s">
        <v>164</v>
      </c>
      <c r="B4094" s="188">
        <v>44025</v>
      </c>
      <c r="C4094" s="188">
        <v>1414.35</v>
      </c>
      <c r="D4094" s="188">
        <v>8057.2</v>
      </c>
      <c r="E4094" s="188">
        <v>13485.3</v>
      </c>
      <c r="F4094" s="188">
        <v>24871.7</v>
      </c>
      <c r="G4094" s="188">
        <v>52375</v>
      </c>
      <c r="H4094" s="188">
        <v>93695</v>
      </c>
      <c r="I4094" s="188">
        <v>137520</v>
      </c>
      <c r="J4094" s="188">
        <v>308400</v>
      </c>
      <c r="N4094" s="43"/>
    </row>
    <row r="4095" spans="1:14">
      <c r="A4095" s="43" t="s">
        <v>165</v>
      </c>
      <c r="N4095" s="43"/>
    </row>
    <row r="4096" spans="1:14">
      <c r="A4096" s="43" t="s">
        <v>166</v>
      </c>
      <c r="B4096" s="188">
        <v>9838</v>
      </c>
      <c r="C4096" s="188">
        <v>0</v>
      </c>
      <c r="D4096" s="188">
        <v>0</v>
      </c>
      <c r="E4096" s="188">
        <v>0</v>
      </c>
      <c r="F4096" s="188">
        <v>6389.4</v>
      </c>
      <c r="G4096" s="188">
        <v>11222</v>
      </c>
      <c r="H4096" s="188">
        <v>24523</v>
      </c>
      <c r="I4096" s="188">
        <v>36180</v>
      </c>
      <c r="J4096" s="188">
        <v>71704</v>
      </c>
      <c r="N4096" s="43"/>
    </row>
    <row r="4097" spans="1:14">
      <c r="A4097" s="43" t="s">
        <v>125</v>
      </c>
      <c r="B4097" s="188">
        <v>17692</v>
      </c>
      <c r="C4097" s="188">
        <v>0</v>
      </c>
      <c r="D4097" s="188">
        <v>7.49</v>
      </c>
      <c r="E4097" s="188">
        <v>7573.8</v>
      </c>
      <c r="F4097" s="188">
        <v>11948.2</v>
      </c>
      <c r="G4097" s="188">
        <v>20389</v>
      </c>
      <c r="H4097" s="188">
        <v>38319</v>
      </c>
      <c r="I4097" s="188">
        <v>54167</v>
      </c>
      <c r="J4097" s="188">
        <v>96197</v>
      </c>
      <c r="N4097" s="43"/>
    </row>
    <row r="4098" spans="1:14">
      <c r="A4098" s="43" t="s">
        <v>126</v>
      </c>
      <c r="B4098" s="188">
        <v>23817</v>
      </c>
      <c r="C4098" s="188">
        <v>112.12</v>
      </c>
      <c r="D4098" s="188">
        <v>4686.63</v>
      </c>
      <c r="E4098" s="188">
        <v>10097.1</v>
      </c>
      <c r="F4098" s="188">
        <v>16633.3</v>
      </c>
      <c r="G4098" s="188">
        <v>27511</v>
      </c>
      <c r="H4098" s="188">
        <v>50279</v>
      </c>
      <c r="I4098" s="188">
        <v>72743</v>
      </c>
      <c r="J4098" s="188">
        <v>129741</v>
      </c>
      <c r="N4098" s="43"/>
    </row>
    <row r="4099" spans="1:14">
      <c r="A4099" s="43" t="s">
        <v>127</v>
      </c>
      <c r="B4099" s="188">
        <v>29659</v>
      </c>
      <c r="C4099" s="188">
        <v>2606.89</v>
      </c>
      <c r="D4099" s="188">
        <v>7491.94</v>
      </c>
      <c r="E4099" s="188">
        <v>12595.6</v>
      </c>
      <c r="F4099" s="188">
        <v>20330.2</v>
      </c>
      <c r="G4099" s="188">
        <v>35841</v>
      </c>
      <c r="H4099" s="188">
        <v>60745</v>
      </c>
      <c r="I4099" s="188">
        <v>86101</v>
      </c>
      <c r="J4099" s="188">
        <v>152355</v>
      </c>
      <c r="N4099" s="43"/>
    </row>
    <row r="4100" spans="1:14">
      <c r="A4100" s="43" t="s">
        <v>128</v>
      </c>
      <c r="B4100" s="188">
        <v>35217</v>
      </c>
      <c r="C4100" s="188">
        <v>4421.3100000000004</v>
      </c>
      <c r="D4100" s="188">
        <v>9220.09</v>
      </c>
      <c r="E4100" s="188">
        <v>15631.8</v>
      </c>
      <c r="F4100" s="188">
        <v>24843.4</v>
      </c>
      <c r="G4100" s="188">
        <v>41969</v>
      </c>
      <c r="H4100" s="188">
        <v>69954</v>
      </c>
      <c r="I4100" s="188">
        <v>101432</v>
      </c>
      <c r="J4100" s="188">
        <v>177769</v>
      </c>
      <c r="N4100" s="43"/>
    </row>
    <row r="4101" spans="1:14">
      <c r="A4101" s="43" t="s">
        <v>129</v>
      </c>
      <c r="B4101" s="188">
        <v>43844</v>
      </c>
      <c r="C4101" s="188">
        <v>8175.93</v>
      </c>
      <c r="D4101" s="188">
        <v>11737.27</v>
      </c>
      <c r="E4101" s="188">
        <v>18295.400000000001</v>
      </c>
      <c r="F4101" s="188">
        <v>29981.9</v>
      </c>
      <c r="G4101" s="188">
        <v>51953</v>
      </c>
      <c r="H4101" s="188">
        <v>86368</v>
      </c>
      <c r="I4101" s="188">
        <v>116779</v>
      </c>
      <c r="J4101" s="188">
        <v>207923</v>
      </c>
      <c r="N4101" s="43"/>
    </row>
    <row r="4102" spans="1:14">
      <c r="A4102" s="43" t="s">
        <v>130</v>
      </c>
      <c r="B4102" s="188">
        <v>49826</v>
      </c>
      <c r="C4102" s="188">
        <v>10758.21</v>
      </c>
      <c r="D4102" s="188">
        <v>14425.08</v>
      </c>
      <c r="E4102" s="188">
        <v>21635.7</v>
      </c>
      <c r="F4102" s="188">
        <v>34494.800000000003</v>
      </c>
      <c r="G4102" s="188">
        <v>61206</v>
      </c>
      <c r="H4102" s="188">
        <v>100733</v>
      </c>
      <c r="I4102" s="188">
        <v>131487</v>
      </c>
      <c r="J4102" s="188">
        <v>227648</v>
      </c>
      <c r="N4102" s="43"/>
    </row>
    <row r="4103" spans="1:14">
      <c r="A4103" s="43" t="s">
        <v>131</v>
      </c>
      <c r="B4103" s="188">
        <v>74731</v>
      </c>
      <c r="C4103" s="188">
        <v>15781.58</v>
      </c>
      <c r="D4103" s="188">
        <v>20561.189999999999</v>
      </c>
      <c r="E4103" s="188">
        <v>31783.200000000001</v>
      </c>
      <c r="F4103" s="188">
        <v>54101.8</v>
      </c>
      <c r="G4103" s="188">
        <v>90778</v>
      </c>
      <c r="H4103" s="188">
        <v>144833</v>
      </c>
      <c r="I4103" s="188">
        <v>193715</v>
      </c>
      <c r="J4103" s="188">
        <v>359032</v>
      </c>
      <c r="N4103" s="43"/>
    </row>
    <row r="4104" spans="1:14">
      <c r="A4104" s="43" t="s">
        <v>167</v>
      </c>
      <c r="N4104" s="43"/>
    </row>
    <row r="4105" spans="1:14">
      <c r="A4105" s="43" t="s">
        <v>166</v>
      </c>
      <c r="B4105" s="188">
        <v>20299</v>
      </c>
      <c r="C4105" s="188">
        <v>0</v>
      </c>
      <c r="D4105" s="188">
        <v>0</v>
      </c>
      <c r="E4105" s="188">
        <v>2216</v>
      </c>
      <c r="F4105" s="188">
        <v>11222.4</v>
      </c>
      <c r="G4105" s="188">
        <v>24761</v>
      </c>
      <c r="H4105" s="188">
        <v>48747</v>
      </c>
      <c r="I4105" s="188">
        <v>68966</v>
      </c>
      <c r="J4105" s="188">
        <v>144480</v>
      </c>
      <c r="N4105" s="43"/>
    </row>
    <row r="4106" spans="1:14">
      <c r="A4106" s="43" t="s">
        <v>125</v>
      </c>
      <c r="B4106" s="188">
        <v>28609</v>
      </c>
      <c r="C4106" s="188">
        <v>0</v>
      </c>
      <c r="D4106" s="188">
        <v>2379.38</v>
      </c>
      <c r="E4106" s="188">
        <v>9359.5</v>
      </c>
      <c r="F4106" s="188">
        <v>17550.900000000001</v>
      </c>
      <c r="G4106" s="188">
        <v>33985</v>
      </c>
      <c r="H4106" s="188">
        <v>61489</v>
      </c>
      <c r="I4106" s="188">
        <v>86626</v>
      </c>
      <c r="J4106" s="188">
        <v>185360</v>
      </c>
      <c r="N4106" s="43"/>
    </row>
    <row r="4107" spans="1:14">
      <c r="A4107" s="43" t="s">
        <v>126</v>
      </c>
      <c r="B4107" s="188">
        <v>31169</v>
      </c>
      <c r="C4107" s="188">
        <v>3096.77</v>
      </c>
      <c r="D4107" s="188">
        <v>7315.67</v>
      </c>
      <c r="E4107" s="188">
        <v>11761.2</v>
      </c>
      <c r="F4107" s="188">
        <v>21224.5</v>
      </c>
      <c r="G4107" s="188">
        <v>37369</v>
      </c>
      <c r="H4107" s="188">
        <v>68439</v>
      </c>
      <c r="I4107" s="188">
        <v>96548</v>
      </c>
      <c r="J4107" s="188">
        <v>147697</v>
      </c>
      <c r="N4107" s="43"/>
    </row>
    <row r="4108" spans="1:14">
      <c r="A4108" s="43" t="s">
        <v>127</v>
      </c>
      <c r="B4108" s="188">
        <v>32733</v>
      </c>
      <c r="C4108" s="188">
        <v>2573.0300000000002</v>
      </c>
      <c r="D4108" s="188">
        <v>7913.78</v>
      </c>
      <c r="E4108" s="188">
        <v>13055.8</v>
      </c>
      <c r="F4108" s="188">
        <v>22640.3</v>
      </c>
      <c r="G4108" s="188">
        <v>39148</v>
      </c>
      <c r="H4108" s="188">
        <v>67161</v>
      </c>
      <c r="I4108" s="188">
        <v>99569</v>
      </c>
      <c r="J4108" s="188">
        <v>181657</v>
      </c>
      <c r="N4108" s="43"/>
    </row>
    <row r="4109" spans="1:14">
      <c r="A4109" s="43" t="s">
        <v>128</v>
      </c>
      <c r="B4109" s="188">
        <v>39232</v>
      </c>
      <c r="C4109" s="188">
        <v>4848.79</v>
      </c>
      <c r="D4109" s="188">
        <v>9263.44</v>
      </c>
      <c r="E4109" s="188">
        <v>15385.3</v>
      </c>
      <c r="F4109" s="188">
        <v>24973.599999999999</v>
      </c>
      <c r="G4109" s="188">
        <v>44580</v>
      </c>
      <c r="H4109" s="188">
        <v>76577</v>
      </c>
      <c r="I4109" s="188">
        <v>105211</v>
      </c>
      <c r="J4109" s="188">
        <v>210292</v>
      </c>
      <c r="N4109" s="43"/>
    </row>
    <row r="4110" spans="1:14">
      <c r="A4110" s="43" t="s">
        <v>129</v>
      </c>
      <c r="B4110" s="188">
        <v>41497</v>
      </c>
      <c r="C4110" s="188">
        <v>4735.25</v>
      </c>
      <c r="D4110" s="188">
        <v>10373.25</v>
      </c>
      <c r="E4110" s="188">
        <v>17282.7</v>
      </c>
      <c r="F4110" s="188">
        <v>28882.6</v>
      </c>
      <c r="G4110" s="188">
        <v>51600</v>
      </c>
      <c r="H4110" s="188">
        <v>89208</v>
      </c>
      <c r="I4110" s="188">
        <v>117000</v>
      </c>
      <c r="J4110" s="188">
        <v>204829</v>
      </c>
      <c r="N4110" s="43"/>
    </row>
    <row r="4111" spans="1:14">
      <c r="A4111" s="43" t="s">
        <v>130</v>
      </c>
      <c r="B4111" s="188">
        <v>46982</v>
      </c>
      <c r="C4111" s="188">
        <v>9647.59</v>
      </c>
      <c r="D4111" s="188">
        <v>13394.91</v>
      </c>
      <c r="E4111" s="188">
        <v>20497.599999999999</v>
      </c>
      <c r="F4111" s="188">
        <v>33119.599999999999</v>
      </c>
      <c r="G4111" s="188">
        <v>58949</v>
      </c>
      <c r="H4111" s="188">
        <v>96736</v>
      </c>
      <c r="I4111" s="188">
        <v>128219</v>
      </c>
      <c r="J4111" s="188">
        <v>216122</v>
      </c>
      <c r="N4111" s="43"/>
    </row>
    <row r="4112" spans="1:14">
      <c r="A4112" s="43" t="s">
        <v>131</v>
      </c>
      <c r="B4112" s="188">
        <v>72884</v>
      </c>
      <c r="C4112" s="188">
        <v>14926.02</v>
      </c>
      <c r="D4112" s="188">
        <v>19487.12</v>
      </c>
      <c r="E4112" s="188">
        <v>30464.9</v>
      </c>
      <c r="F4112" s="188">
        <v>52208.1</v>
      </c>
      <c r="G4112" s="188">
        <v>88461</v>
      </c>
      <c r="H4112" s="188">
        <v>141669</v>
      </c>
      <c r="I4112" s="188">
        <v>190206</v>
      </c>
      <c r="J4112" s="188">
        <v>354408</v>
      </c>
      <c r="N4112" s="43"/>
    </row>
    <row r="4113" spans="1:14">
      <c r="A4113" s="43" t="s">
        <v>168</v>
      </c>
      <c r="N4113" s="43"/>
    </row>
    <row r="4114" spans="1:14">
      <c r="A4114" s="43" t="s">
        <v>169</v>
      </c>
      <c r="B4114" s="188">
        <v>11820</v>
      </c>
      <c r="C4114" s="188">
        <v>0</v>
      </c>
      <c r="D4114" s="188">
        <v>48.12</v>
      </c>
      <c r="E4114" s="188">
        <v>7922.8</v>
      </c>
      <c r="F4114" s="188">
        <v>12262.4</v>
      </c>
      <c r="G4114" s="188">
        <v>16453</v>
      </c>
      <c r="H4114" s="188">
        <v>19390</v>
      </c>
      <c r="I4114" s="188">
        <v>21028</v>
      </c>
      <c r="J4114" s="188">
        <v>29869</v>
      </c>
      <c r="N4114" s="43"/>
    </row>
    <row r="4115" spans="1:14">
      <c r="A4115" s="43" t="s">
        <v>17</v>
      </c>
      <c r="B4115" s="188">
        <v>26549</v>
      </c>
      <c r="C4115" s="188">
        <v>15136.21</v>
      </c>
      <c r="D4115" s="188">
        <v>17777.439999999999</v>
      </c>
      <c r="E4115" s="188">
        <v>21715.7</v>
      </c>
      <c r="F4115" s="188">
        <v>25643.599999999999</v>
      </c>
      <c r="G4115" s="188">
        <v>30399</v>
      </c>
      <c r="H4115" s="188">
        <v>34943</v>
      </c>
      <c r="I4115" s="188">
        <v>37824</v>
      </c>
      <c r="J4115" s="188">
        <v>59890</v>
      </c>
      <c r="N4115" s="43"/>
    </row>
    <row r="4116" spans="1:14">
      <c r="A4116" s="43" t="s">
        <v>18</v>
      </c>
      <c r="B4116" s="188">
        <v>42746</v>
      </c>
      <c r="C4116" s="188">
        <v>22900.85</v>
      </c>
      <c r="D4116" s="188">
        <v>27192.87</v>
      </c>
      <c r="E4116" s="188">
        <v>33978.9</v>
      </c>
      <c r="F4116" s="188">
        <v>41027</v>
      </c>
      <c r="G4116" s="188">
        <v>49203</v>
      </c>
      <c r="H4116" s="188">
        <v>57447</v>
      </c>
      <c r="I4116" s="188">
        <v>63920</v>
      </c>
      <c r="J4116" s="188">
        <v>104918</v>
      </c>
      <c r="N4116" s="43"/>
    </row>
    <row r="4117" spans="1:14">
      <c r="A4117" s="43" t="s">
        <v>19</v>
      </c>
      <c r="B4117" s="188">
        <v>67879</v>
      </c>
      <c r="C4117" s="188">
        <v>30831.79</v>
      </c>
      <c r="D4117" s="188">
        <v>38837.589999999997</v>
      </c>
      <c r="E4117" s="188">
        <v>53138.1</v>
      </c>
      <c r="F4117" s="188">
        <v>66133.100000000006</v>
      </c>
      <c r="G4117" s="188">
        <v>79874</v>
      </c>
      <c r="H4117" s="188">
        <v>94799</v>
      </c>
      <c r="I4117" s="188">
        <v>105518</v>
      </c>
      <c r="J4117" s="188">
        <v>154112</v>
      </c>
      <c r="N4117" s="43"/>
    </row>
    <row r="4118" spans="1:14">
      <c r="A4118" s="43" t="s">
        <v>170</v>
      </c>
      <c r="B4118" s="188">
        <v>141618</v>
      </c>
      <c r="C4118" s="188">
        <v>46180.29</v>
      </c>
      <c r="D4118" s="188">
        <v>59761.52</v>
      </c>
      <c r="E4118" s="188">
        <v>85453.7</v>
      </c>
      <c r="F4118" s="188">
        <v>117463.3</v>
      </c>
      <c r="G4118" s="188">
        <v>159418</v>
      </c>
      <c r="H4118" s="188">
        <v>230825</v>
      </c>
      <c r="I4118" s="188">
        <v>301426</v>
      </c>
      <c r="J4118" s="188">
        <v>554578</v>
      </c>
      <c r="N4118" s="43"/>
    </row>
    <row r="4119" spans="1:14">
      <c r="A4119" s="43" t="s">
        <v>171</v>
      </c>
      <c r="N4119" s="43"/>
    </row>
    <row r="4120" spans="1:14">
      <c r="A4120" s="43" t="s">
        <v>169</v>
      </c>
      <c r="B4120" s="188">
        <v>18033</v>
      </c>
      <c r="C4120" s="188">
        <v>0</v>
      </c>
      <c r="D4120" s="188">
        <v>333.45</v>
      </c>
      <c r="E4120" s="188">
        <v>9143.1</v>
      </c>
      <c r="F4120" s="188">
        <v>13867.1</v>
      </c>
      <c r="G4120" s="188">
        <v>22194</v>
      </c>
      <c r="H4120" s="188">
        <v>36638</v>
      </c>
      <c r="I4120" s="188">
        <v>48921</v>
      </c>
      <c r="J4120" s="188">
        <v>89760</v>
      </c>
      <c r="N4120" s="43"/>
    </row>
    <row r="4121" spans="1:14">
      <c r="A4121" s="43" t="s">
        <v>17</v>
      </c>
      <c r="B4121" s="188">
        <v>33726</v>
      </c>
      <c r="C4121" s="188">
        <v>11027.71</v>
      </c>
      <c r="D4121" s="188">
        <v>13902.48</v>
      </c>
      <c r="E4121" s="188">
        <v>18534.5</v>
      </c>
      <c r="F4121" s="188">
        <v>25928.9</v>
      </c>
      <c r="G4121" s="188">
        <v>40717</v>
      </c>
      <c r="H4121" s="188">
        <v>63318</v>
      </c>
      <c r="I4121" s="188">
        <v>80291</v>
      </c>
      <c r="J4121" s="188">
        <v>127887</v>
      </c>
      <c r="N4121" s="43"/>
    </row>
    <row r="4122" spans="1:14">
      <c r="A4122" s="43" t="s">
        <v>18</v>
      </c>
      <c r="B4122" s="188">
        <v>48786</v>
      </c>
      <c r="C4122" s="188">
        <v>16733.96</v>
      </c>
      <c r="D4122" s="188">
        <v>20282.099999999999</v>
      </c>
      <c r="E4122" s="188">
        <v>27048.2</v>
      </c>
      <c r="F4122" s="188">
        <v>38337.4</v>
      </c>
      <c r="G4122" s="188">
        <v>61266</v>
      </c>
      <c r="H4122" s="188">
        <v>89287</v>
      </c>
      <c r="I4122" s="188">
        <v>111964</v>
      </c>
      <c r="J4122" s="188">
        <v>173460</v>
      </c>
      <c r="N4122" s="43"/>
    </row>
    <row r="4123" spans="1:14">
      <c r="A4123" s="43" t="s">
        <v>19</v>
      </c>
      <c r="B4123" s="188">
        <v>68996</v>
      </c>
      <c r="C4123" s="188">
        <v>23656.7</v>
      </c>
      <c r="D4123" s="188">
        <v>28224.92</v>
      </c>
      <c r="E4123" s="188">
        <v>38092.400000000001</v>
      </c>
      <c r="F4123" s="188">
        <v>56921.4</v>
      </c>
      <c r="G4123" s="188">
        <v>86167</v>
      </c>
      <c r="H4123" s="188">
        <v>124374</v>
      </c>
      <c r="I4123" s="188">
        <v>156537</v>
      </c>
      <c r="J4123" s="188">
        <v>230492</v>
      </c>
      <c r="N4123" s="43"/>
    </row>
    <row r="4124" spans="1:14">
      <c r="A4124" s="43" t="s">
        <v>170</v>
      </c>
      <c r="B4124" s="188">
        <v>121070</v>
      </c>
      <c r="C4124" s="188">
        <v>32632.71</v>
      </c>
      <c r="D4124" s="188">
        <v>40165.519999999997</v>
      </c>
      <c r="E4124" s="188">
        <v>59091.5</v>
      </c>
      <c r="F4124" s="188">
        <v>90216.8</v>
      </c>
      <c r="G4124" s="188">
        <v>141362</v>
      </c>
      <c r="H4124" s="188">
        <v>221317</v>
      </c>
      <c r="I4124" s="188">
        <v>291317</v>
      </c>
      <c r="J4124" s="188">
        <v>551884</v>
      </c>
      <c r="N4124" s="43"/>
    </row>
    <row r="4125" spans="1:14">
      <c r="A4125" s="43" t="s">
        <v>527</v>
      </c>
      <c r="N4125" s="43"/>
    </row>
    <row r="4126" spans="1:14">
      <c r="A4126" s="43" t="s">
        <v>172</v>
      </c>
      <c r="B4126" s="188">
        <v>66894</v>
      </c>
      <c r="C4126" s="188">
        <v>12194.56</v>
      </c>
      <c r="D4126" s="188">
        <v>16936</v>
      </c>
      <c r="E4126" s="188">
        <v>27125.4</v>
      </c>
      <c r="F4126" s="188">
        <v>46691.7</v>
      </c>
      <c r="G4126" s="188">
        <v>81562</v>
      </c>
      <c r="H4126" s="188">
        <v>132546</v>
      </c>
      <c r="I4126" s="188">
        <v>178510</v>
      </c>
      <c r="J4126" s="188">
        <v>331973</v>
      </c>
      <c r="N4126" s="43"/>
    </row>
    <row r="4127" spans="1:14">
      <c r="A4127" s="43" t="s">
        <v>22</v>
      </c>
      <c r="B4127" s="188">
        <v>30028</v>
      </c>
      <c r="C4127" s="188">
        <v>0</v>
      </c>
      <c r="D4127" s="188">
        <v>3507.98</v>
      </c>
      <c r="E4127" s="188">
        <v>10983.8</v>
      </c>
      <c r="F4127" s="188">
        <v>19830.400000000001</v>
      </c>
      <c r="G4127" s="188">
        <v>36866</v>
      </c>
      <c r="H4127" s="188">
        <v>66843</v>
      </c>
      <c r="I4127" s="188">
        <v>89336</v>
      </c>
      <c r="J4127" s="188">
        <v>164818</v>
      </c>
      <c r="N4127" s="43"/>
    </row>
    <row r="4128" spans="1:14">
      <c r="A4128" s="43" t="s">
        <v>173</v>
      </c>
      <c r="N4128" s="43"/>
    </row>
    <row r="4129" spans="1:14">
      <c r="A4129" s="43" t="s">
        <v>174</v>
      </c>
      <c r="B4129" s="188">
        <v>6727</v>
      </c>
      <c r="C4129" s="188">
        <v>0</v>
      </c>
      <c r="D4129" s="188">
        <v>0</v>
      </c>
      <c r="E4129" s="188">
        <v>691.2</v>
      </c>
      <c r="F4129" s="188">
        <v>7813.3</v>
      </c>
      <c r="G4129" s="188">
        <v>9969</v>
      </c>
      <c r="H4129" s="188">
        <v>11376</v>
      </c>
      <c r="I4129" s="188">
        <v>17208</v>
      </c>
      <c r="J4129" s="188">
        <v>31049</v>
      </c>
      <c r="N4129" s="43"/>
    </row>
    <row r="4130" spans="1:14">
      <c r="A4130" s="43" t="s">
        <v>175</v>
      </c>
      <c r="B4130" s="188">
        <v>17337</v>
      </c>
      <c r="C4130" s="188">
        <v>9597.77</v>
      </c>
      <c r="D4130" s="188">
        <v>11932.34</v>
      </c>
      <c r="E4130" s="188">
        <v>14048.6</v>
      </c>
      <c r="F4130" s="188">
        <v>17079.599999999999</v>
      </c>
      <c r="G4130" s="188">
        <v>20135</v>
      </c>
      <c r="H4130" s="188">
        <v>22597</v>
      </c>
      <c r="I4130" s="188">
        <v>25712</v>
      </c>
      <c r="J4130" s="188">
        <v>40180</v>
      </c>
      <c r="N4130" s="43"/>
    </row>
    <row r="4131" spans="1:14">
      <c r="A4131" s="43" t="s">
        <v>176</v>
      </c>
      <c r="B4131" s="188">
        <v>30772</v>
      </c>
      <c r="C4131" s="188">
        <v>14503.47</v>
      </c>
      <c r="D4131" s="188">
        <v>20069.14</v>
      </c>
      <c r="E4131" s="188">
        <v>24996.5</v>
      </c>
      <c r="F4131" s="188">
        <v>30295.7</v>
      </c>
      <c r="G4131" s="188">
        <v>36856</v>
      </c>
      <c r="H4131" s="188">
        <v>42117</v>
      </c>
      <c r="I4131" s="188">
        <v>45506</v>
      </c>
      <c r="J4131" s="188">
        <v>57859</v>
      </c>
      <c r="N4131" s="43"/>
    </row>
    <row r="4132" spans="1:14">
      <c r="A4132" s="43" t="s">
        <v>177</v>
      </c>
      <c r="B4132" s="188">
        <v>92538</v>
      </c>
      <c r="C4132" s="188">
        <v>21740.26</v>
      </c>
      <c r="D4132" s="188">
        <v>35969.79</v>
      </c>
      <c r="E4132" s="188">
        <v>51632.1</v>
      </c>
      <c r="F4132" s="188">
        <v>72041.600000000006</v>
      </c>
      <c r="G4132" s="188">
        <v>108290</v>
      </c>
      <c r="H4132" s="188">
        <v>162581</v>
      </c>
      <c r="I4132" s="188">
        <v>213873</v>
      </c>
      <c r="J4132" s="188">
        <v>394038</v>
      </c>
      <c r="N4132" s="43"/>
    </row>
    <row r="4133" spans="1:14">
      <c r="A4133" s="43" t="s">
        <v>580</v>
      </c>
      <c r="N4133" s="43"/>
    </row>
    <row r="4134" spans="1:14">
      <c r="A4134" s="43" t="s">
        <v>178</v>
      </c>
      <c r="B4134" s="188">
        <v>26451</v>
      </c>
      <c r="C4134" s="188">
        <v>0</v>
      </c>
      <c r="D4134" s="188">
        <v>4520.83</v>
      </c>
      <c r="E4134" s="188">
        <v>11145.3</v>
      </c>
      <c r="F4134" s="188">
        <v>18930</v>
      </c>
      <c r="G4134" s="188">
        <v>30743</v>
      </c>
      <c r="H4134" s="188">
        <v>54882</v>
      </c>
      <c r="I4134" s="188">
        <v>79031</v>
      </c>
      <c r="J4134" s="188">
        <v>144904</v>
      </c>
      <c r="N4134" s="43"/>
    </row>
    <row r="4135" spans="1:14">
      <c r="A4135" s="43" t="s">
        <v>179</v>
      </c>
      <c r="B4135" s="188">
        <v>28033</v>
      </c>
      <c r="C4135" s="188">
        <v>2751.68</v>
      </c>
      <c r="D4135" s="188">
        <v>8132.52</v>
      </c>
      <c r="E4135" s="188">
        <v>14274.5</v>
      </c>
      <c r="F4135" s="188">
        <v>22071.5</v>
      </c>
      <c r="G4135" s="188">
        <v>34346</v>
      </c>
      <c r="H4135" s="188">
        <v>53513</v>
      </c>
      <c r="I4135" s="188">
        <v>72291</v>
      </c>
      <c r="J4135" s="188">
        <v>120551</v>
      </c>
      <c r="N4135" s="43"/>
    </row>
    <row r="4136" spans="1:14">
      <c r="A4136" s="43" t="s">
        <v>180</v>
      </c>
      <c r="B4136" s="188">
        <v>34784</v>
      </c>
      <c r="C4136" s="188">
        <v>7010.89</v>
      </c>
      <c r="D4136" s="188">
        <v>11635.94</v>
      </c>
      <c r="E4136" s="188">
        <v>17740.8</v>
      </c>
      <c r="F4136" s="188">
        <v>26312.799999999999</v>
      </c>
      <c r="G4136" s="188">
        <v>40867</v>
      </c>
      <c r="H4136" s="188">
        <v>66723</v>
      </c>
      <c r="I4136" s="188">
        <v>90650</v>
      </c>
      <c r="J4136" s="188">
        <v>165384</v>
      </c>
      <c r="N4136" s="43"/>
    </row>
    <row r="4137" spans="1:14">
      <c r="A4137" s="43" t="s">
        <v>181</v>
      </c>
      <c r="B4137" s="188">
        <v>78838</v>
      </c>
      <c r="C4137" s="188">
        <v>18889.61</v>
      </c>
      <c r="D4137" s="188">
        <v>24365.85</v>
      </c>
      <c r="E4137" s="188">
        <v>36138.6</v>
      </c>
      <c r="F4137" s="188">
        <v>58163.5</v>
      </c>
      <c r="G4137" s="188">
        <v>94777</v>
      </c>
      <c r="H4137" s="188">
        <v>148481</v>
      </c>
      <c r="I4137" s="188">
        <v>197639</v>
      </c>
      <c r="J4137" s="188">
        <v>363471</v>
      </c>
      <c r="N4137" s="43"/>
    </row>
    <row r="4138" spans="1:14">
      <c r="A4138" s="43" t="s">
        <v>529</v>
      </c>
      <c r="N4138" s="43"/>
    </row>
    <row r="4139" spans="1:14">
      <c r="A4139" s="43" t="s">
        <v>178</v>
      </c>
      <c r="B4139" s="188">
        <v>19041</v>
      </c>
      <c r="C4139" s="188">
        <v>0</v>
      </c>
      <c r="D4139" s="188">
        <v>0</v>
      </c>
      <c r="E4139" s="188">
        <v>9034.6</v>
      </c>
      <c r="F4139" s="188">
        <v>13212.1</v>
      </c>
      <c r="G4139" s="188">
        <v>24042</v>
      </c>
      <c r="H4139" s="188">
        <v>42127</v>
      </c>
      <c r="I4139" s="188">
        <v>59481</v>
      </c>
      <c r="J4139" s="188">
        <v>98260</v>
      </c>
      <c r="N4139" s="43"/>
    </row>
    <row r="4140" spans="1:14">
      <c r="A4140" s="43" t="s">
        <v>179</v>
      </c>
      <c r="B4140" s="188">
        <v>28286</v>
      </c>
      <c r="C4140" s="188">
        <v>2889.45</v>
      </c>
      <c r="D4140" s="188">
        <v>9119.2099999999991</v>
      </c>
      <c r="E4140" s="188">
        <v>13809.9</v>
      </c>
      <c r="F4140" s="188">
        <v>21892</v>
      </c>
      <c r="G4140" s="188">
        <v>34624</v>
      </c>
      <c r="H4140" s="188">
        <v>56357</v>
      </c>
      <c r="I4140" s="188">
        <v>74426</v>
      </c>
      <c r="J4140" s="188">
        <v>121365</v>
      </c>
      <c r="N4140" s="43"/>
    </row>
    <row r="4141" spans="1:14">
      <c r="A4141" s="43" t="s">
        <v>180</v>
      </c>
      <c r="B4141" s="188">
        <v>39678</v>
      </c>
      <c r="C4141" s="188">
        <v>6047.75</v>
      </c>
      <c r="D4141" s="188">
        <v>11187.9</v>
      </c>
      <c r="E4141" s="188">
        <v>18319.2</v>
      </c>
      <c r="F4141" s="188">
        <v>29016.799999999999</v>
      </c>
      <c r="G4141" s="188">
        <v>49714</v>
      </c>
      <c r="H4141" s="188">
        <v>83083</v>
      </c>
      <c r="I4141" s="188">
        <v>108149</v>
      </c>
      <c r="J4141" s="188">
        <v>170684</v>
      </c>
      <c r="N4141" s="43"/>
    </row>
    <row r="4142" spans="1:14">
      <c r="A4142" s="43" t="s">
        <v>181</v>
      </c>
      <c r="B4142" s="188">
        <v>72531</v>
      </c>
      <c r="C4142" s="188">
        <v>12407.92</v>
      </c>
      <c r="D4142" s="188">
        <v>17577.689999999999</v>
      </c>
      <c r="E4142" s="188">
        <v>29787.200000000001</v>
      </c>
      <c r="F4142" s="188">
        <v>51840.4</v>
      </c>
      <c r="G4142" s="188">
        <v>88484</v>
      </c>
      <c r="H4142" s="188">
        <v>142706</v>
      </c>
      <c r="I4142" s="188">
        <v>191354</v>
      </c>
      <c r="J4142" s="188">
        <v>356577</v>
      </c>
      <c r="N4142" s="43"/>
    </row>
    <row r="4143" spans="1:14">
      <c r="A4143" s="43" t="s">
        <v>530</v>
      </c>
      <c r="N4143" s="43"/>
    </row>
    <row r="4144" spans="1:14">
      <c r="A4144" s="43" t="s">
        <v>178</v>
      </c>
      <c r="B4144" s="188">
        <v>16206</v>
      </c>
      <c r="C4144" s="188">
        <v>0</v>
      </c>
      <c r="D4144" s="188">
        <v>0</v>
      </c>
      <c r="E4144" s="188">
        <v>7942.4</v>
      </c>
      <c r="F4144" s="188">
        <v>11640.7</v>
      </c>
      <c r="G4144" s="188">
        <v>20193</v>
      </c>
      <c r="H4144" s="188">
        <v>35091</v>
      </c>
      <c r="I4144" s="188">
        <v>46503</v>
      </c>
      <c r="J4144" s="188">
        <v>80400</v>
      </c>
      <c r="N4144" s="43"/>
    </row>
    <row r="4145" spans="1:14">
      <c r="A4145" s="43" t="s">
        <v>179</v>
      </c>
      <c r="B4145" s="188">
        <v>19502</v>
      </c>
      <c r="C4145" s="188">
        <v>9.08</v>
      </c>
      <c r="D4145" s="188">
        <v>4548.07</v>
      </c>
      <c r="E4145" s="188">
        <v>10097</v>
      </c>
      <c r="F4145" s="188">
        <v>15605.7</v>
      </c>
      <c r="G4145" s="188">
        <v>23715</v>
      </c>
      <c r="H4145" s="188">
        <v>37262</v>
      </c>
      <c r="I4145" s="188">
        <v>49578</v>
      </c>
      <c r="J4145" s="188">
        <v>81682</v>
      </c>
      <c r="N4145" s="43"/>
    </row>
    <row r="4146" spans="1:14">
      <c r="A4146" s="43" t="s">
        <v>180</v>
      </c>
      <c r="B4146" s="188">
        <v>24233</v>
      </c>
      <c r="C4146" s="188">
        <v>501.7</v>
      </c>
      <c r="D4146" s="188">
        <v>6884.57</v>
      </c>
      <c r="E4146" s="188">
        <v>13043.4</v>
      </c>
      <c r="F4146" s="188">
        <v>19520.599999999999</v>
      </c>
      <c r="G4146" s="188">
        <v>28037</v>
      </c>
      <c r="H4146" s="188">
        <v>44752</v>
      </c>
      <c r="I4146" s="188">
        <v>63987</v>
      </c>
      <c r="J4146" s="188">
        <v>113385</v>
      </c>
      <c r="N4146" s="43"/>
    </row>
    <row r="4147" spans="1:14">
      <c r="A4147" s="43" t="s">
        <v>181</v>
      </c>
      <c r="B4147" s="188">
        <v>67688</v>
      </c>
      <c r="C4147" s="188">
        <v>12653.48</v>
      </c>
      <c r="D4147" s="188">
        <v>17562.21</v>
      </c>
      <c r="E4147" s="188">
        <v>28353.200000000001</v>
      </c>
      <c r="F4147" s="188">
        <v>47971.4</v>
      </c>
      <c r="G4147" s="188">
        <v>82234</v>
      </c>
      <c r="H4147" s="188">
        <v>132626</v>
      </c>
      <c r="I4147" s="188">
        <v>178713</v>
      </c>
      <c r="J4147" s="188">
        <v>331144</v>
      </c>
      <c r="N4147" s="43"/>
    </row>
    <row r="4148" spans="1:14">
      <c r="A4148" s="43" t="s">
        <v>621</v>
      </c>
      <c r="B4148" s="188" t="s">
        <v>143</v>
      </c>
      <c r="C4148" s="188" t="s">
        <v>144</v>
      </c>
      <c r="D4148" s="188" t="s">
        <v>144</v>
      </c>
      <c r="E4148" s="188" t="s">
        <v>144</v>
      </c>
      <c r="F4148" s="188" t="s">
        <v>144</v>
      </c>
      <c r="G4148" s="188" t="s">
        <v>144</v>
      </c>
      <c r="H4148" s="188" t="s">
        <v>144</v>
      </c>
      <c r="I4148" s="188" t="s">
        <v>685</v>
      </c>
      <c r="J4148" s="188" t="s">
        <v>685</v>
      </c>
      <c r="K4148" s="188" t="s">
        <v>225</v>
      </c>
      <c r="N4148" s="43"/>
    </row>
    <row r="4149" spans="1:14">
      <c r="A4149" s="43" t="s">
        <v>618</v>
      </c>
      <c r="B4149" s="188" t="s">
        <v>619</v>
      </c>
      <c r="K4149" s="188" t="s">
        <v>702</v>
      </c>
      <c r="N4149" s="43"/>
    </row>
    <row r="4150" spans="1:14">
      <c r="A4150" s="43" t="s">
        <v>142</v>
      </c>
      <c r="N4150" s="43"/>
    </row>
    <row r="4152" spans="1:14">
      <c r="A4152" s="43" t="s">
        <v>219</v>
      </c>
      <c r="N4152" s="43"/>
    </row>
    <row r="4153" spans="1:14">
      <c r="A4153" s="43" t="s">
        <v>621</v>
      </c>
      <c r="B4153" s="188" t="s">
        <v>143</v>
      </c>
      <c r="C4153" s="188" t="s">
        <v>144</v>
      </c>
      <c r="D4153" s="188" t="s">
        <v>144</v>
      </c>
      <c r="E4153" s="188" t="s">
        <v>144</v>
      </c>
      <c r="F4153" s="188" t="s">
        <v>144</v>
      </c>
      <c r="G4153" s="188" t="s">
        <v>144</v>
      </c>
      <c r="H4153" s="188" t="s">
        <v>144</v>
      </c>
      <c r="I4153" s="188" t="s">
        <v>685</v>
      </c>
      <c r="J4153" s="188" t="s">
        <v>685</v>
      </c>
      <c r="K4153" s="188" t="s">
        <v>225</v>
      </c>
      <c r="N4153" s="43"/>
    </row>
    <row r="4154" spans="1:14">
      <c r="A4154" s="43" t="s">
        <v>288</v>
      </c>
      <c r="E4154" s="188" t="s">
        <v>578</v>
      </c>
      <c r="F4154" s="188" t="s">
        <v>583</v>
      </c>
      <c r="G4154" s="188" t="s">
        <v>400</v>
      </c>
      <c r="N4154" s="43"/>
    </row>
    <row r="4155" spans="1:14">
      <c r="B4155" s="188" t="s">
        <v>143</v>
      </c>
      <c r="C4155" s="188" t="s">
        <v>144</v>
      </c>
      <c r="D4155" s="188" t="s">
        <v>144</v>
      </c>
      <c r="E4155" s="188" t="s">
        <v>144</v>
      </c>
      <c r="F4155" s="188" t="s">
        <v>144</v>
      </c>
      <c r="G4155" s="188" t="s">
        <v>144</v>
      </c>
      <c r="H4155" s="188" t="s">
        <v>144</v>
      </c>
      <c r="I4155" s="188" t="s">
        <v>685</v>
      </c>
      <c r="J4155" s="188" t="s">
        <v>685</v>
      </c>
    </row>
    <row r="4156" spans="1:14">
      <c r="B4156" s="188" t="s">
        <v>33</v>
      </c>
      <c r="C4156" s="188" t="s">
        <v>134</v>
      </c>
      <c r="D4156" s="188" t="s">
        <v>135</v>
      </c>
      <c r="E4156" s="188" t="s">
        <v>136</v>
      </c>
      <c r="F4156" s="188" t="s">
        <v>137</v>
      </c>
      <c r="G4156" s="188" t="s">
        <v>138</v>
      </c>
      <c r="H4156" s="188" t="s">
        <v>139</v>
      </c>
      <c r="I4156" s="188" t="s">
        <v>140</v>
      </c>
      <c r="J4156" s="188" t="s">
        <v>141</v>
      </c>
    </row>
    <row r="4157" spans="1:14">
      <c r="A4157" s="43" t="s">
        <v>622</v>
      </c>
      <c r="B4157" s="188" t="s">
        <v>143</v>
      </c>
      <c r="C4157" s="188" t="s">
        <v>148</v>
      </c>
      <c r="D4157" s="188" t="s">
        <v>148</v>
      </c>
      <c r="E4157" s="188" t="s">
        <v>148</v>
      </c>
      <c r="F4157" s="188" t="s">
        <v>148</v>
      </c>
      <c r="G4157" s="188" t="s">
        <v>148</v>
      </c>
      <c r="H4157" s="188" t="s">
        <v>148</v>
      </c>
      <c r="I4157" s="188" t="s">
        <v>686</v>
      </c>
      <c r="J4157" s="188" t="s">
        <v>686</v>
      </c>
      <c r="N4157" s="43"/>
    </row>
    <row r="4158" spans="1:14">
      <c r="A4158" s="43" t="s">
        <v>0</v>
      </c>
      <c r="B4158" s="188">
        <v>66204</v>
      </c>
      <c r="C4158" s="188">
        <v>7571.59</v>
      </c>
      <c r="D4158" s="188">
        <v>12769.09</v>
      </c>
      <c r="E4158" s="188">
        <v>23065.9</v>
      </c>
      <c r="F4158" s="188">
        <v>42657.7</v>
      </c>
      <c r="G4158" s="188">
        <v>81051</v>
      </c>
      <c r="H4158" s="188">
        <v>136358</v>
      </c>
      <c r="I4158" s="188">
        <v>184707</v>
      </c>
      <c r="J4158" s="188">
        <v>345359</v>
      </c>
      <c r="N4158" s="43"/>
    </row>
    <row r="4159" spans="1:14">
      <c r="A4159" s="43" t="s">
        <v>151</v>
      </c>
      <c r="N4159" s="43"/>
    </row>
    <row r="4160" spans="1:14">
      <c r="A4160" s="43" t="s">
        <v>2</v>
      </c>
      <c r="B4160" s="188">
        <v>76951</v>
      </c>
      <c r="C4160" s="188">
        <v>8716.9699999999993</v>
      </c>
      <c r="D4160" s="188">
        <v>14102.57</v>
      </c>
      <c r="E4160" s="188">
        <v>26253.1</v>
      </c>
      <c r="F4160" s="188">
        <v>50319</v>
      </c>
      <c r="G4160" s="188">
        <v>93469</v>
      </c>
      <c r="H4160" s="188">
        <v>153454</v>
      </c>
      <c r="I4160" s="188">
        <v>203395</v>
      </c>
      <c r="J4160" s="188">
        <v>378669</v>
      </c>
      <c r="N4160" s="43"/>
    </row>
    <row r="4161" spans="1:14">
      <c r="A4161" s="43" t="s">
        <v>3</v>
      </c>
      <c r="B4161" s="188">
        <v>72206</v>
      </c>
      <c r="C4161" s="188">
        <v>8964.56</v>
      </c>
      <c r="D4161" s="188">
        <v>13484.54</v>
      </c>
      <c r="E4161" s="188">
        <v>24159.1</v>
      </c>
      <c r="F4161" s="188">
        <v>46292</v>
      </c>
      <c r="G4161" s="188">
        <v>89596</v>
      </c>
      <c r="H4161" s="188">
        <v>150359</v>
      </c>
      <c r="I4161" s="188">
        <v>201596</v>
      </c>
      <c r="J4161" s="188">
        <v>377591</v>
      </c>
      <c r="N4161" s="43"/>
    </row>
    <row r="4162" spans="1:14">
      <c r="A4162" s="43" t="s">
        <v>4</v>
      </c>
      <c r="B4162" s="188">
        <v>62237</v>
      </c>
      <c r="C4162" s="188">
        <v>7452.13</v>
      </c>
      <c r="D4162" s="188">
        <v>12586</v>
      </c>
      <c r="E4162" s="188">
        <v>22103.9</v>
      </c>
      <c r="F4162" s="188">
        <v>40781.9</v>
      </c>
      <c r="G4162" s="188">
        <v>77112</v>
      </c>
      <c r="H4162" s="188">
        <v>127930</v>
      </c>
      <c r="I4162" s="188">
        <v>178492</v>
      </c>
      <c r="J4162" s="188">
        <v>360930</v>
      </c>
      <c r="N4162" s="43"/>
    </row>
    <row r="4163" spans="1:14">
      <c r="A4163" s="43" t="s">
        <v>5</v>
      </c>
      <c r="B4163" s="188">
        <v>57869</v>
      </c>
      <c r="C4163" s="188">
        <v>5410.23</v>
      </c>
      <c r="D4163" s="188">
        <v>11751.1</v>
      </c>
      <c r="E4163" s="188">
        <v>21591.200000000001</v>
      </c>
      <c r="F4163" s="188">
        <v>38343.199999999997</v>
      </c>
      <c r="G4163" s="188">
        <v>71815</v>
      </c>
      <c r="H4163" s="188">
        <v>122664</v>
      </c>
      <c r="I4163" s="188">
        <v>162897</v>
      </c>
      <c r="J4163" s="188">
        <v>300112</v>
      </c>
      <c r="N4163" s="43"/>
    </row>
    <row r="4164" spans="1:14">
      <c r="A4164" s="43" t="s">
        <v>6</v>
      </c>
      <c r="B4164" s="188">
        <v>47847</v>
      </c>
      <c r="C4164" s="188">
        <v>6023.37</v>
      </c>
      <c r="D4164" s="188">
        <v>10820.64</v>
      </c>
      <c r="E4164" s="188">
        <v>19801</v>
      </c>
      <c r="F4164" s="188">
        <v>33522.6</v>
      </c>
      <c r="G4164" s="188">
        <v>58945</v>
      </c>
      <c r="H4164" s="188">
        <v>100603</v>
      </c>
      <c r="I4164" s="188">
        <v>134405</v>
      </c>
      <c r="J4164" s="188">
        <v>257145</v>
      </c>
      <c r="N4164" s="43"/>
    </row>
    <row r="4165" spans="1:14">
      <c r="A4165" s="43" t="s">
        <v>8</v>
      </c>
      <c r="N4165" s="43"/>
    </row>
    <row r="4166" spans="1:14">
      <c r="A4166" s="43" t="s">
        <v>9</v>
      </c>
      <c r="B4166" s="188">
        <v>62511</v>
      </c>
      <c r="C4166" s="188">
        <v>6724.55</v>
      </c>
      <c r="D4166" s="188">
        <v>12151.27</v>
      </c>
      <c r="E4166" s="188">
        <v>21968.5</v>
      </c>
      <c r="F4166" s="188">
        <v>40234</v>
      </c>
      <c r="G4166" s="188">
        <v>77382</v>
      </c>
      <c r="H4166" s="188">
        <v>131154</v>
      </c>
      <c r="I4166" s="188">
        <v>178120</v>
      </c>
      <c r="J4166" s="188">
        <v>327251</v>
      </c>
      <c r="N4166" s="43"/>
    </row>
    <row r="4167" spans="1:14">
      <c r="A4167" s="43" t="s">
        <v>8</v>
      </c>
      <c r="B4167" s="188">
        <v>70366</v>
      </c>
      <c r="C4167" s="188">
        <v>8556.4699999999993</v>
      </c>
      <c r="D4167" s="188">
        <v>13518.48</v>
      </c>
      <c r="E4167" s="188">
        <v>24479.3</v>
      </c>
      <c r="F4167" s="188">
        <v>45507.8</v>
      </c>
      <c r="G4167" s="188">
        <v>84709</v>
      </c>
      <c r="H4167" s="188">
        <v>140985</v>
      </c>
      <c r="I4167" s="188">
        <v>191549</v>
      </c>
      <c r="J4167" s="188">
        <v>366547</v>
      </c>
      <c r="N4167" s="43"/>
    </row>
    <row r="4168" spans="1:14">
      <c r="A4168" s="43" t="s">
        <v>152</v>
      </c>
      <c r="N4168" s="43"/>
    </row>
    <row r="4169" spans="1:14">
      <c r="A4169" s="43" t="s">
        <v>153</v>
      </c>
      <c r="B4169" s="188">
        <v>29836</v>
      </c>
      <c r="C4169" s="188">
        <v>0</v>
      </c>
      <c r="D4169" s="188">
        <v>411.19</v>
      </c>
      <c r="E4169" s="188">
        <v>9652</v>
      </c>
      <c r="F4169" s="188">
        <v>19161.599999999999</v>
      </c>
      <c r="G4169" s="188">
        <v>35623</v>
      </c>
      <c r="H4169" s="188">
        <v>67058</v>
      </c>
      <c r="I4169" s="188">
        <v>95312</v>
      </c>
      <c r="J4169" s="188">
        <v>178732</v>
      </c>
      <c r="N4169" s="43"/>
    </row>
    <row r="4170" spans="1:14">
      <c r="A4170" s="43" t="s">
        <v>154</v>
      </c>
      <c r="B4170" s="188">
        <v>52248</v>
      </c>
      <c r="C4170" s="188">
        <v>7232.36</v>
      </c>
      <c r="D4170" s="188">
        <v>11644.1</v>
      </c>
      <c r="E4170" s="188">
        <v>19802.8</v>
      </c>
      <c r="F4170" s="188">
        <v>33957.599999999999</v>
      </c>
      <c r="G4170" s="188">
        <v>62713</v>
      </c>
      <c r="H4170" s="188">
        <v>105887</v>
      </c>
      <c r="I4170" s="188">
        <v>142522</v>
      </c>
      <c r="J4170" s="188">
        <v>284155</v>
      </c>
      <c r="N4170" s="43"/>
    </row>
    <row r="4171" spans="1:14">
      <c r="A4171" s="43" t="s">
        <v>155</v>
      </c>
      <c r="B4171" s="188">
        <v>66218</v>
      </c>
      <c r="C4171" s="188">
        <v>12102.91</v>
      </c>
      <c r="D4171" s="188">
        <v>16180.25</v>
      </c>
      <c r="E4171" s="188">
        <v>25266.3</v>
      </c>
      <c r="F4171" s="188">
        <v>43856.1</v>
      </c>
      <c r="G4171" s="188">
        <v>79356</v>
      </c>
      <c r="H4171" s="188">
        <v>131781</v>
      </c>
      <c r="I4171" s="188">
        <v>174322</v>
      </c>
      <c r="J4171" s="188">
        <v>329886</v>
      </c>
      <c r="N4171" s="43"/>
    </row>
    <row r="4172" spans="1:14">
      <c r="A4172" s="43" t="s">
        <v>156</v>
      </c>
      <c r="B4172" s="188">
        <v>89474</v>
      </c>
      <c r="C4172" s="188">
        <v>15386.63</v>
      </c>
      <c r="D4172" s="188">
        <v>21700.19</v>
      </c>
      <c r="E4172" s="188">
        <v>35620.6</v>
      </c>
      <c r="F4172" s="188">
        <v>63392.3</v>
      </c>
      <c r="G4172" s="188">
        <v>108979</v>
      </c>
      <c r="H4172" s="188">
        <v>171913</v>
      </c>
      <c r="I4172" s="188">
        <v>230933</v>
      </c>
      <c r="J4172" s="188">
        <v>410241</v>
      </c>
      <c r="N4172" s="43"/>
    </row>
    <row r="4173" spans="1:14">
      <c r="A4173" s="43" t="s">
        <v>157</v>
      </c>
      <c r="N4173" s="43"/>
    </row>
    <row r="4174" spans="1:14">
      <c r="A4174" s="43" t="s">
        <v>158</v>
      </c>
      <c r="B4174" s="188">
        <v>75357</v>
      </c>
      <c r="C4174" s="188">
        <v>12873.49</v>
      </c>
      <c r="D4174" s="188">
        <v>17486.71</v>
      </c>
      <c r="E4174" s="188">
        <v>28274.9</v>
      </c>
      <c r="F4174" s="188">
        <v>50557.8</v>
      </c>
      <c r="G4174" s="188">
        <v>92210</v>
      </c>
      <c r="H4174" s="188">
        <v>150604</v>
      </c>
      <c r="I4174" s="188">
        <v>203008</v>
      </c>
      <c r="J4174" s="188">
        <v>380428</v>
      </c>
      <c r="N4174" s="43"/>
    </row>
    <row r="4175" spans="1:14">
      <c r="A4175" s="43" t="s">
        <v>159</v>
      </c>
      <c r="B4175" s="188">
        <v>49229</v>
      </c>
      <c r="C4175" s="188">
        <v>7342.4</v>
      </c>
      <c r="D4175" s="188">
        <v>10504.13</v>
      </c>
      <c r="E4175" s="188">
        <v>17672.599999999999</v>
      </c>
      <c r="F4175" s="188">
        <v>32073.3</v>
      </c>
      <c r="G4175" s="188">
        <v>59478</v>
      </c>
      <c r="H4175" s="188">
        <v>104917</v>
      </c>
      <c r="I4175" s="188">
        <v>141797</v>
      </c>
      <c r="J4175" s="188">
        <v>292358</v>
      </c>
      <c r="N4175" s="43"/>
    </row>
    <row r="4176" spans="1:14">
      <c r="A4176" s="43" t="s">
        <v>160</v>
      </c>
      <c r="B4176" s="188">
        <v>52624</v>
      </c>
      <c r="C4176" s="188">
        <v>0</v>
      </c>
      <c r="D4176" s="188">
        <v>2711.35</v>
      </c>
      <c r="E4176" s="188">
        <v>15368.2</v>
      </c>
      <c r="F4176" s="188">
        <v>31063.1</v>
      </c>
      <c r="G4176" s="188">
        <v>62740</v>
      </c>
      <c r="H4176" s="188">
        <v>109696</v>
      </c>
      <c r="I4176" s="188">
        <v>155518</v>
      </c>
      <c r="J4176" s="188">
        <v>291960</v>
      </c>
      <c r="N4176" s="43"/>
    </row>
    <row r="4177" spans="1:14">
      <c r="A4177" s="43" t="s">
        <v>161</v>
      </c>
      <c r="B4177" s="188">
        <v>59942</v>
      </c>
      <c r="C4177" s="188">
        <v>3171.4</v>
      </c>
      <c r="D4177" s="188">
        <v>9118.67</v>
      </c>
      <c r="E4177" s="188">
        <v>18972.099999999999</v>
      </c>
      <c r="F4177" s="188">
        <v>37746.699999999997</v>
      </c>
      <c r="G4177" s="188">
        <v>73520</v>
      </c>
      <c r="H4177" s="188">
        <v>125120</v>
      </c>
      <c r="I4177" s="188">
        <v>169721</v>
      </c>
      <c r="J4177" s="188">
        <v>330191</v>
      </c>
      <c r="N4177" s="43"/>
    </row>
    <row r="4178" spans="1:14">
      <c r="A4178" s="43" t="s">
        <v>162</v>
      </c>
      <c r="N4178" s="43"/>
    </row>
    <row r="4179" spans="1:14">
      <c r="A4179" s="43" t="s">
        <v>14</v>
      </c>
      <c r="B4179" s="188">
        <v>78221</v>
      </c>
      <c r="C4179" s="188">
        <v>10845.95</v>
      </c>
      <c r="D4179" s="188">
        <v>17731.36</v>
      </c>
      <c r="E4179" s="188">
        <v>30822</v>
      </c>
      <c r="F4179" s="188">
        <v>54566.9</v>
      </c>
      <c r="G4179" s="188">
        <v>97002</v>
      </c>
      <c r="H4179" s="188">
        <v>154264</v>
      </c>
      <c r="I4179" s="188">
        <v>202938</v>
      </c>
      <c r="J4179" s="188">
        <v>366599</v>
      </c>
      <c r="N4179" s="43"/>
    </row>
    <row r="4180" spans="1:14">
      <c r="A4180" s="43" t="s">
        <v>163</v>
      </c>
      <c r="B4180" s="188">
        <v>52015</v>
      </c>
      <c r="C4180" s="188">
        <v>7891.14</v>
      </c>
      <c r="D4180" s="188">
        <v>13030.97</v>
      </c>
      <c r="E4180" s="188">
        <v>21021</v>
      </c>
      <c r="F4180" s="188">
        <v>34476.5</v>
      </c>
      <c r="G4180" s="188">
        <v>63100</v>
      </c>
      <c r="H4180" s="188">
        <v>108431</v>
      </c>
      <c r="I4180" s="188">
        <v>145303</v>
      </c>
      <c r="J4180" s="188">
        <v>303066</v>
      </c>
      <c r="N4180" s="43"/>
    </row>
    <row r="4181" spans="1:14">
      <c r="A4181" s="43" t="s">
        <v>16</v>
      </c>
      <c r="B4181" s="188">
        <v>56833</v>
      </c>
      <c r="C4181" s="188">
        <v>6023.37</v>
      </c>
      <c r="D4181" s="188">
        <v>10392.450000000001</v>
      </c>
      <c r="E4181" s="188">
        <v>18215.400000000001</v>
      </c>
      <c r="F4181" s="188">
        <v>32643.7</v>
      </c>
      <c r="G4181" s="188">
        <v>65069</v>
      </c>
      <c r="H4181" s="188">
        <v>119273</v>
      </c>
      <c r="I4181" s="188">
        <v>173022</v>
      </c>
      <c r="J4181" s="188">
        <v>353175</v>
      </c>
      <c r="N4181" s="43"/>
    </row>
    <row r="4182" spans="1:14">
      <c r="A4182" s="43" t="s">
        <v>164</v>
      </c>
      <c r="B4182" s="188">
        <v>50313</v>
      </c>
      <c r="C4182" s="188">
        <v>1925.42</v>
      </c>
      <c r="D4182" s="188">
        <v>8152.1</v>
      </c>
      <c r="E4182" s="188">
        <v>14504.2</v>
      </c>
      <c r="F4182" s="188">
        <v>26800.400000000001</v>
      </c>
      <c r="G4182" s="188">
        <v>55808</v>
      </c>
      <c r="H4182" s="188">
        <v>105482</v>
      </c>
      <c r="I4182" s="188">
        <v>151133</v>
      </c>
      <c r="J4182" s="188">
        <v>323573</v>
      </c>
      <c r="N4182" s="43"/>
    </row>
    <row r="4183" spans="1:14">
      <c r="A4183" s="43" t="s">
        <v>165</v>
      </c>
      <c r="N4183" s="43"/>
    </row>
    <row r="4184" spans="1:14">
      <c r="A4184" s="43" t="s">
        <v>166</v>
      </c>
      <c r="B4184" s="188">
        <v>10088</v>
      </c>
      <c r="C4184" s="188">
        <v>0</v>
      </c>
      <c r="D4184" s="188">
        <v>0</v>
      </c>
      <c r="E4184" s="188">
        <v>0</v>
      </c>
      <c r="F4184" s="188">
        <v>6131.9</v>
      </c>
      <c r="G4184" s="188">
        <v>11155</v>
      </c>
      <c r="H4184" s="188">
        <v>23836</v>
      </c>
      <c r="I4184" s="188">
        <v>40152</v>
      </c>
      <c r="J4184" s="188">
        <v>78941</v>
      </c>
      <c r="N4184" s="43"/>
    </row>
    <row r="4185" spans="1:14">
      <c r="A4185" s="43" t="s">
        <v>125</v>
      </c>
      <c r="B4185" s="188">
        <v>20958</v>
      </c>
      <c r="C4185" s="188">
        <v>0</v>
      </c>
      <c r="D4185" s="188">
        <v>495.4</v>
      </c>
      <c r="E4185" s="188">
        <v>8541.6</v>
      </c>
      <c r="F4185" s="188">
        <v>13877</v>
      </c>
      <c r="G4185" s="188">
        <v>22985</v>
      </c>
      <c r="H4185" s="188">
        <v>42355</v>
      </c>
      <c r="I4185" s="188">
        <v>66262</v>
      </c>
      <c r="J4185" s="188">
        <v>138709</v>
      </c>
      <c r="N4185" s="43"/>
    </row>
    <row r="4186" spans="1:14">
      <c r="A4186" s="43" t="s">
        <v>126</v>
      </c>
      <c r="B4186" s="188">
        <v>27069</v>
      </c>
      <c r="C4186" s="188">
        <v>42.55</v>
      </c>
      <c r="D4186" s="188">
        <v>4801.8</v>
      </c>
      <c r="E4186" s="188">
        <v>10645.3</v>
      </c>
      <c r="F4186" s="188">
        <v>17485.7</v>
      </c>
      <c r="G4186" s="188">
        <v>29908</v>
      </c>
      <c r="H4186" s="188">
        <v>61057</v>
      </c>
      <c r="I4186" s="188">
        <v>86698</v>
      </c>
      <c r="J4186" s="188">
        <v>155492</v>
      </c>
      <c r="N4186" s="43"/>
    </row>
    <row r="4187" spans="1:14">
      <c r="A4187" s="43" t="s">
        <v>127</v>
      </c>
      <c r="B4187" s="188">
        <v>33565</v>
      </c>
      <c r="C4187" s="188">
        <v>2301.08</v>
      </c>
      <c r="D4187" s="188">
        <v>8630.41</v>
      </c>
      <c r="E4187" s="188">
        <v>13786.6</v>
      </c>
      <c r="F4187" s="188">
        <v>22166.9</v>
      </c>
      <c r="G4187" s="188">
        <v>36571</v>
      </c>
      <c r="H4187" s="188">
        <v>70248</v>
      </c>
      <c r="I4187" s="188">
        <v>97982</v>
      </c>
      <c r="J4187" s="188">
        <v>181090</v>
      </c>
      <c r="N4187" s="43"/>
    </row>
    <row r="4188" spans="1:14">
      <c r="A4188" s="43" t="s">
        <v>128</v>
      </c>
      <c r="B4188" s="188">
        <v>39841</v>
      </c>
      <c r="C4188" s="188">
        <v>5678.56</v>
      </c>
      <c r="D4188" s="188">
        <v>10821.7</v>
      </c>
      <c r="E4188" s="188">
        <v>17112.900000000001</v>
      </c>
      <c r="F4188" s="188">
        <v>27238.5</v>
      </c>
      <c r="G4188" s="188">
        <v>47189</v>
      </c>
      <c r="H4188" s="188">
        <v>80318</v>
      </c>
      <c r="I4188" s="188">
        <v>113891</v>
      </c>
      <c r="J4188" s="188">
        <v>203008</v>
      </c>
      <c r="N4188" s="43"/>
    </row>
    <row r="4189" spans="1:14">
      <c r="A4189" s="43" t="s">
        <v>129</v>
      </c>
      <c r="B4189" s="188">
        <v>47437</v>
      </c>
      <c r="C4189" s="188">
        <v>7873.26</v>
      </c>
      <c r="D4189" s="188">
        <v>12640.08</v>
      </c>
      <c r="E4189" s="188">
        <v>19977.5</v>
      </c>
      <c r="F4189" s="188">
        <v>31712.9</v>
      </c>
      <c r="G4189" s="188">
        <v>55100</v>
      </c>
      <c r="H4189" s="188">
        <v>96649</v>
      </c>
      <c r="I4189" s="188">
        <v>125527</v>
      </c>
      <c r="J4189" s="188">
        <v>232175</v>
      </c>
      <c r="N4189" s="43"/>
    </row>
    <row r="4190" spans="1:14">
      <c r="A4190" s="43" t="s">
        <v>130</v>
      </c>
      <c r="B4190" s="188">
        <v>59657</v>
      </c>
      <c r="C4190" s="188">
        <v>11307.24</v>
      </c>
      <c r="D4190" s="188">
        <v>15444.88</v>
      </c>
      <c r="E4190" s="188">
        <v>23853.599999999999</v>
      </c>
      <c r="F4190" s="188">
        <v>38659.699999999997</v>
      </c>
      <c r="G4190" s="188">
        <v>70303</v>
      </c>
      <c r="H4190" s="188">
        <v>117935</v>
      </c>
      <c r="I4190" s="188">
        <v>158106</v>
      </c>
      <c r="J4190" s="188">
        <v>269620</v>
      </c>
      <c r="N4190" s="43"/>
    </row>
    <row r="4191" spans="1:14">
      <c r="A4191" s="43" t="s">
        <v>131</v>
      </c>
      <c r="B4191" s="188">
        <v>85303</v>
      </c>
      <c r="C4191" s="188">
        <v>16212.48</v>
      </c>
      <c r="D4191" s="188">
        <v>21651.27</v>
      </c>
      <c r="E4191" s="188">
        <v>34766.800000000003</v>
      </c>
      <c r="F4191" s="188">
        <v>59802.3</v>
      </c>
      <c r="G4191" s="188">
        <v>103118</v>
      </c>
      <c r="H4191" s="188">
        <v>163651</v>
      </c>
      <c r="I4191" s="188">
        <v>222303</v>
      </c>
      <c r="J4191" s="188">
        <v>406635</v>
      </c>
      <c r="N4191" s="43"/>
    </row>
    <row r="4192" spans="1:14">
      <c r="A4192" s="43" t="s">
        <v>167</v>
      </c>
      <c r="N4192" s="43"/>
    </row>
    <row r="4193" spans="1:14">
      <c r="A4193" s="43" t="s">
        <v>166</v>
      </c>
      <c r="B4193" s="188">
        <v>24207</v>
      </c>
      <c r="C4193" s="188">
        <v>0</v>
      </c>
      <c r="D4193" s="188">
        <v>0</v>
      </c>
      <c r="E4193" s="188">
        <v>1407.6</v>
      </c>
      <c r="F4193" s="188">
        <v>11587.2</v>
      </c>
      <c r="G4193" s="188">
        <v>26297</v>
      </c>
      <c r="H4193" s="188">
        <v>57967</v>
      </c>
      <c r="I4193" s="188">
        <v>85419</v>
      </c>
      <c r="J4193" s="188">
        <v>176642</v>
      </c>
      <c r="N4193" s="43"/>
    </row>
    <row r="4194" spans="1:14">
      <c r="A4194" s="43" t="s">
        <v>125</v>
      </c>
      <c r="B4194" s="188">
        <v>32675</v>
      </c>
      <c r="C4194" s="188">
        <v>0</v>
      </c>
      <c r="D4194" s="188">
        <v>4147.6099999999997</v>
      </c>
      <c r="E4194" s="188">
        <v>10189.1</v>
      </c>
      <c r="F4194" s="188">
        <v>19557.599999999999</v>
      </c>
      <c r="G4194" s="188">
        <v>37438</v>
      </c>
      <c r="H4194" s="188">
        <v>73599</v>
      </c>
      <c r="I4194" s="188">
        <v>105868</v>
      </c>
      <c r="J4194" s="188">
        <v>199106</v>
      </c>
      <c r="N4194" s="43"/>
    </row>
    <row r="4195" spans="1:14">
      <c r="A4195" s="43" t="s">
        <v>126</v>
      </c>
      <c r="B4195" s="188">
        <v>34769</v>
      </c>
      <c r="C4195" s="188">
        <v>3657.6</v>
      </c>
      <c r="D4195" s="188">
        <v>8134.52</v>
      </c>
      <c r="E4195" s="188">
        <v>12469.6</v>
      </c>
      <c r="F4195" s="188">
        <v>21849.599999999999</v>
      </c>
      <c r="G4195" s="188">
        <v>40594</v>
      </c>
      <c r="H4195" s="188">
        <v>78383</v>
      </c>
      <c r="I4195" s="188">
        <v>110628</v>
      </c>
      <c r="J4195" s="188">
        <v>186978</v>
      </c>
      <c r="N4195" s="43"/>
    </row>
    <row r="4196" spans="1:14">
      <c r="A4196" s="43" t="s">
        <v>127</v>
      </c>
      <c r="B4196" s="188">
        <v>37856</v>
      </c>
      <c r="C4196" s="188">
        <v>4419.3900000000003</v>
      </c>
      <c r="D4196" s="188">
        <v>9365.7099999999991</v>
      </c>
      <c r="E4196" s="188">
        <v>14865.2</v>
      </c>
      <c r="F4196" s="188">
        <v>24647.9</v>
      </c>
      <c r="G4196" s="188">
        <v>45082</v>
      </c>
      <c r="H4196" s="188">
        <v>81515</v>
      </c>
      <c r="I4196" s="188">
        <v>112222</v>
      </c>
      <c r="J4196" s="188">
        <v>191340</v>
      </c>
      <c r="N4196" s="43"/>
    </row>
    <row r="4197" spans="1:14">
      <c r="A4197" s="43" t="s">
        <v>128</v>
      </c>
      <c r="B4197" s="188">
        <v>42855</v>
      </c>
      <c r="C4197" s="188">
        <v>3849.36</v>
      </c>
      <c r="D4197" s="188">
        <v>10003.450000000001</v>
      </c>
      <c r="E4197" s="188">
        <v>16962.099999999999</v>
      </c>
      <c r="F4197" s="188">
        <v>28425.599999999999</v>
      </c>
      <c r="G4197" s="188">
        <v>51448</v>
      </c>
      <c r="H4197" s="188">
        <v>92323</v>
      </c>
      <c r="I4197" s="188">
        <v>125264</v>
      </c>
      <c r="J4197" s="188">
        <v>224881</v>
      </c>
      <c r="N4197" s="43"/>
    </row>
    <row r="4198" spans="1:14">
      <c r="A4198" s="43" t="s">
        <v>129</v>
      </c>
      <c r="B4198" s="188">
        <v>47122</v>
      </c>
      <c r="C4198" s="188">
        <v>5787.17</v>
      </c>
      <c r="D4198" s="188">
        <v>12126.39</v>
      </c>
      <c r="E4198" s="188">
        <v>19416.8</v>
      </c>
      <c r="F4198" s="188">
        <v>31241.8</v>
      </c>
      <c r="G4198" s="188">
        <v>54885</v>
      </c>
      <c r="H4198" s="188">
        <v>96370</v>
      </c>
      <c r="I4198" s="188">
        <v>131082</v>
      </c>
      <c r="J4198" s="188">
        <v>232392</v>
      </c>
      <c r="N4198" s="43"/>
    </row>
    <row r="4199" spans="1:14">
      <c r="A4199" s="43" t="s">
        <v>130</v>
      </c>
      <c r="B4199" s="188">
        <v>52162</v>
      </c>
      <c r="C4199" s="188">
        <v>9610.89</v>
      </c>
      <c r="D4199" s="188">
        <v>13807.08</v>
      </c>
      <c r="E4199" s="188">
        <v>21771.1</v>
      </c>
      <c r="F4199" s="188">
        <v>35008.6</v>
      </c>
      <c r="G4199" s="188">
        <v>63964</v>
      </c>
      <c r="H4199" s="188">
        <v>107773</v>
      </c>
      <c r="I4199" s="188">
        <v>145460</v>
      </c>
      <c r="J4199" s="188">
        <v>245790</v>
      </c>
      <c r="N4199" s="43"/>
    </row>
    <row r="4200" spans="1:14">
      <c r="A4200" s="43" t="s">
        <v>131</v>
      </c>
      <c r="B4200" s="188">
        <v>84055</v>
      </c>
      <c r="C4200" s="188">
        <v>15588.42</v>
      </c>
      <c r="D4200" s="188">
        <v>20877.14</v>
      </c>
      <c r="E4200" s="188">
        <v>33555.800000000003</v>
      </c>
      <c r="F4200" s="188">
        <v>58194.400000000001</v>
      </c>
      <c r="G4200" s="188">
        <v>101230</v>
      </c>
      <c r="H4200" s="188">
        <v>161099</v>
      </c>
      <c r="I4200" s="188">
        <v>217966</v>
      </c>
      <c r="J4200" s="188">
        <v>401284</v>
      </c>
      <c r="N4200" s="43"/>
    </row>
    <row r="4201" spans="1:14">
      <c r="A4201" s="43" t="s">
        <v>168</v>
      </c>
      <c r="N4201" s="43"/>
    </row>
    <row r="4202" spans="1:14">
      <c r="A4202" s="43" t="s">
        <v>169</v>
      </c>
      <c r="B4202" s="188">
        <v>12872</v>
      </c>
      <c r="C4202" s="188">
        <v>0</v>
      </c>
      <c r="D4202" s="188">
        <v>42.55</v>
      </c>
      <c r="E4202" s="188">
        <v>8196.9</v>
      </c>
      <c r="F4202" s="188">
        <v>13411</v>
      </c>
      <c r="G4202" s="188">
        <v>17753</v>
      </c>
      <c r="H4202" s="188">
        <v>21119</v>
      </c>
      <c r="I4202" s="188">
        <v>22910</v>
      </c>
      <c r="J4202" s="188">
        <v>32528</v>
      </c>
      <c r="N4202" s="43"/>
    </row>
    <row r="4203" spans="1:14">
      <c r="A4203" s="43" t="s">
        <v>17</v>
      </c>
      <c r="B4203" s="188">
        <v>28874</v>
      </c>
      <c r="C4203" s="188">
        <v>16164.6</v>
      </c>
      <c r="D4203" s="188">
        <v>18929.689999999999</v>
      </c>
      <c r="E4203" s="188">
        <v>23411.8</v>
      </c>
      <c r="F4203" s="188">
        <v>27618</v>
      </c>
      <c r="G4203" s="188">
        <v>33014</v>
      </c>
      <c r="H4203" s="188">
        <v>37989</v>
      </c>
      <c r="I4203" s="188">
        <v>41189</v>
      </c>
      <c r="J4203" s="188">
        <v>70776</v>
      </c>
      <c r="N4203" s="43"/>
    </row>
    <row r="4204" spans="1:14">
      <c r="A4204" s="43" t="s">
        <v>18</v>
      </c>
      <c r="B4204" s="188">
        <v>46571</v>
      </c>
      <c r="C4204" s="188">
        <v>24266.41</v>
      </c>
      <c r="D4204" s="188">
        <v>29470.2</v>
      </c>
      <c r="E4204" s="188">
        <v>37093.800000000003</v>
      </c>
      <c r="F4204" s="188">
        <v>44976.5</v>
      </c>
      <c r="G4204" s="188">
        <v>54012</v>
      </c>
      <c r="H4204" s="188">
        <v>62975</v>
      </c>
      <c r="I4204" s="188">
        <v>69067</v>
      </c>
      <c r="J4204" s="188">
        <v>111562</v>
      </c>
      <c r="N4204" s="43"/>
    </row>
    <row r="4205" spans="1:14">
      <c r="A4205" s="43" t="s">
        <v>19</v>
      </c>
      <c r="B4205" s="188">
        <v>75542</v>
      </c>
      <c r="C4205" s="188">
        <v>34582.97</v>
      </c>
      <c r="D4205" s="188">
        <v>43621.57</v>
      </c>
      <c r="E4205" s="188">
        <v>59235.4</v>
      </c>
      <c r="F4205" s="188">
        <v>73520.399999999994</v>
      </c>
      <c r="G4205" s="188">
        <v>89416</v>
      </c>
      <c r="H4205" s="188">
        <v>106722</v>
      </c>
      <c r="I4205" s="188">
        <v>117070</v>
      </c>
      <c r="J4205" s="188">
        <v>158121</v>
      </c>
      <c r="N4205" s="43"/>
    </row>
    <row r="4206" spans="1:14">
      <c r="A4206" s="43" t="s">
        <v>170</v>
      </c>
      <c r="B4206" s="188">
        <v>167173</v>
      </c>
      <c r="C4206" s="188">
        <v>50077.94</v>
      </c>
      <c r="D4206" s="188">
        <v>67081.8</v>
      </c>
      <c r="E4206" s="188">
        <v>98863.5</v>
      </c>
      <c r="F4206" s="188">
        <v>132707.6</v>
      </c>
      <c r="G4206" s="188">
        <v>182497</v>
      </c>
      <c r="H4206" s="188">
        <v>264750</v>
      </c>
      <c r="I4206" s="188">
        <v>343420</v>
      </c>
      <c r="J4206" s="188">
        <v>656082</v>
      </c>
      <c r="N4206" s="43"/>
    </row>
    <row r="4207" spans="1:14">
      <c r="A4207" s="43" t="s">
        <v>171</v>
      </c>
      <c r="N4207" s="43"/>
    </row>
    <row r="4208" spans="1:14">
      <c r="A4208" s="43" t="s">
        <v>169</v>
      </c>
      <c r="B4208" s="188">
        <v>20283</v>
      </c>
      <c r="C4208" s="188">
        <v>0</v>
      </c>
      <c r="D4208" s="188">
        <v>439.5</v>
      </c>
      <c r="E4208" s="188">
        <v>9285.6</v>
      </c>
      <c r="F4208" s="188">
        <v>15260.1</v>
      </c>
      <c r="G4208" s="188">
        <v>24175</v>
      </c>
      <c r="H4208" s="188">
        <v>41010</v>
      </c>
      <c r="I4208" s="188">
        <v>57250</v>
      </c>
      <c r="J4208" s="188">
        <v>107200</v>
      </c>
      <c r="N4208" s="43"/>
    </row>
    <row r="4209" spans="1:14">
      <c r="A4209" s="43" t="s">
        <v>17</v>
      </c>
      <c r="B4209" s="188">
        <v>36699</v>
      </c>
      <c r="C4209" s="188">
        <v>11361.9</v>
      </c>
      <c r="D4209" s="188">
        <v>14857.78</v>
      </c>
      <c r="E4209" s="188">
        <v>20098.3</v>
      </c>
      <c r="F4209" s="188">
        <v>28365.3</v>
      </c>
      <c r="G4209" s="188">
        <v>44418</v>
      </c>
      <c r="H4209" s="188">
        <v>69197</v>
      </c>
      <c r="I4209" s="188">
        <v>92555</v>
      </c>
      <c r="J4209" s="188">
        <v>139641</v>
      </c>
      <c r="N4209" s="43"/>
    </row>
    <row r="4210" spans="1:14">
      <c r="A4210" s="43" t="s">
        <v>18</v>
      </c>
      <c r="B4210" s="188">
        <v>53353</v>
      </c>
      <c r="C4210" s="188">
        <v>17300.8</v>
      </c>
      <c r="D4210" s="188">
        <v>21487.02</v>
      </c>
      <c r="E4210" s="188">
        <v>28856.400000000001</v>
      </c>
      <c r="F4210" s="188">
        <v>42509.1</v>
      </c>
      <c r="G4210" s="188">
        <v>67262</v>
      </c>
      <c r="H4210" s="188">
        <v>100463</v>
      </c>
      <c r="I4210" s="188">
        <v>122815</v>
      </c>
      <c r="J4210" s="188">
        <v>190241</v>
      </c>
      <c r="N4210" s="43"/>
    </row>
    <row r="4211" spans="1:14">
      <c r="A4211" s="43" t="s">
        <v>19</v>
      </c>
      <c r="B4211" s="188">
        <v>77998</v>
      </c>
      <c r="C4211" s="188">
        <v>25009.25</v>
      </c>
      <c r="D4211" s="188">
        <v>30764.93</v>
      </c>
      <c r="E4211" s="188">
        <v>41689.1</v>
      </c>
      <c r="F4211" s="188">
        <v>64075</v>
      </c>
      <c r="G4211" s="188">
        <v>98886</v>
      </c>
      <c r="H4211" s="188">
        <v>140985</v>
      </c>
      <c r="I4211" s="188">
        <v>174207</v>
      </c>
      <c r="J4211" s="188">
        <v>278892</v>
      </c>
      <c r="N4211" s="43"/>
    </row>
    <row r="4212" spans="1:14">
      <c r="A4212" s="43" t="s">
        <v>170</v>
      </c>
      <c r="B4212" s="188">
        <v>142695</v>
      </c>
      <c r="C4212" s="188">
        <v>36046.18</v>
      </c>
      <c r="D4212" s="188">
        <v>44346.84</v>
      </c>
      <c r="E4212" s="188">
        <v>65164.800000000003</v>
      </c>
      <c r="F4212" s="188">
        <v>102983.7</v>
      </c>
      <c r="G4212" s="188">
        <v>161120</v>
      </c>
      <c r="H4212" s="188">
        <v>250719</v>
      </c>
      <c r="I4212" s="188">
        <v>332756</v>
      </c>
      <c r="J4212" s="188">
        <v>648344</v>
      </c>
      <c r="N4212" s="43"/>
    </row>
    <row r="4213" spans="1:14">
      <c r="A4213" s="43" t="s">
        <v>527</v>
      </c>
      <c r="N4213" s="43"/>
    </row>
    <row r="4214" spans="1:14">
      <c r="A4214" s="43" t="s">
        <v>172</v>
      </c>
      <c r="B4214" s="188">
        <v>77217</v>
      </c>
      <c r="C4214" s="188">
        <v>13284.75</v>
      </c>
      <c r="D4214" s="188">
        <v>18305.16</v>
      </c>
      <c r="E4214" s="188">
        <v>29592</v>
      </c>
      <c r="F4214" s="188">
        <v>51958.1</v>
      </c>
      <c r="G4214" s="188">
        <v>93296</v>
      </c>
      <c r="H4214" s="188">
        <v>152035</v>
      </c>
      <c r="I4214" s="188">
        <v>203657</v>
      </c>
      <c r="J4214" s="188">
        <v>380428</v>
      </c>
      <c r="N4214" s="43"/>
    </row>
    <row r="4215" spans="1:14">
      <c r="A4215" s="43" t="s">
        <v>22</v>
      </c>
      <c r="B4215" s="188">
        <v>33694</v>
      </c>
      <c r="C4215" s="188">
        <v>0</v>
      </c>
      <c r="D4215" s="188">
        <v>4901.8900000000003</v>
      </c>
      <c r="E4215" s="188">
        <v>12522.2</v>
      </c>
      <c r="F4215" s="188">
        <v>22082.2</v>
      </c>
      <c r="G4215" s="188">
        <v>41206</v>
      </c>
      <c r="H4215" s="188">
        <v>74786</v>
      </c>
      <c r="I4215" s="188">
        <v>102526</v>
      </c>
      <c r="J4215" s="188">
        <v>183203</v>
      </c>
      <c r="N4215" s="43"/>
    </row>
    <row r="4216" spans="1:14">
      <c r="A4216" s="43" t="s">
        <v>173</v>
      </c>
      <c r="N4216" s="43"/>
    </row>
    <row r="4217" spans="1:14">
      <c r="A4217" s="43" t="s">
        <v>174</v>
      </c>
      <c r="B4217" s="188">
        <v>6538</v>
      </c>
      <c r="C4217" s="188">
        <v>0</v>
      </c>
      <c r="D4217" s="188">
        <v>0</v>
      </c>
      <c r="E4217" s="188">
        <v>289.7</v>
      </c>
      <c r="F4217" s="188">
        <v>7022.4</v>
      </c>
      <c r="G4217" s="188">
        <v>9765</v>
      </c>
      <c r="H4217" s="188">
        <v>11319</v>
      </c>
      <c r="I4217" s="188">
        <v>16381</v>
      </c>
      <c r="J4217" s="188">
        <v>33398</v>
      </c>
      <c r="N4217" s="43"/>
    </row>
    <row r="4218" spans="1:14">
      <c r="A4218" s="43" t="s">
        <v>175</v>
      </c>
      <c r="B4218" s="188">
        <v>17670</v>
      </c>
      <c r="C4218" s="188">
        <v>10761.29</v>
      </c>
      <c r="D4218" s="188">
        <v>12253.62</v>
      </c>
      <c r="E4218" s="188">
        <v>14348.2</v>
      </c>
      <c r="F4218" s="188">
        <v>17279.7</v>
      </c>
      <c r="G4218" s="188">
        <v>20190</v>
      </c>
      <c r="H4218" s="188">
        <v>22647</v>
      </c>
      <c r="I4218" s="188">
        <v>26955</v>
      </c>
      <c r="J4218" s="188">
        <v>43692</v>
      </c>
      <c r="N4218" s="43"/>
    </row>
    <row r="4219" spans="1:14">
      <c r="A4219" s="43" t="s">
        <v>176</v>
      </c>
      <c r="B4219" s="188">
        <v>30965</v>
      </c>
      <c r="C4219" s="188">
        <v>13948.61</v>
      </c>
      <c r="D4219" s="188">
        <v>19963.650000000001</v>
      </c>
      <c r="E4219" s="188">
        <v>24965.8</v>
      </c>
      <c r="F4219" s="188">
        <v>30610</v>
      </c>
      <c r="G4219" s="188">
        <v>37179</v>
      </c>
      <c r="H4219" s="188">
        <v>42638</v>
      </c>
      <c r="I4219" s="188">
        <v>45875</v>
      </c>
      <c r="J4219" s="188">
        <v>60468</v>
      </c>
      <c r="N4219" s="43"/>
    </row>
    <row r="4220" spans="1:14">
      <c r="A4220" s="43" t="s">
        <v>177</v>
      </c>
      <c r="B4220" s="188">
        <v>101901</v>
      </c>
      <c r="C4220" s="188">
        <v>22842.95</v>
      </c>
      <c r="D4220" s="188">
        <v>37227.230000000003</v>
      </c>
      <c r="E4220" s="188">
        <v>52819.6</v>
      </c>
      <c r="F4220" s="188">
        <v>76098.899999999994</v>
      </c>
      <c r="G4220" s="188">
        <v>117577</v>
      </c>
      <c r="H4220" s="188">
        <v>178274</v>
      </c>
      <c r="I4220" s="188">
        <v>237082</v>
      </c>
      <c r="J4220" s="188">
        <v>438188</v>
      </c>
      <c r="N4220" s="43"/>
    </row>
    <row r="4221" spans="1:14">
      <c r="A4221" s="43" t="s">
        <v>580</v>
      </c>
      <c r="N4221" s="43"/>
    </row>
    <row r="4222" spans="1:14">
      <c r="A4222" s="43" t="s">
        <v>178</v>
      </c>
      <c r="B4222" s="188">
        <v>29050</v>
      </c>
      <c r="C4222" s="188">
        <v>0</v>
      </c>
      <c r="D4222" s="188">
        <v>4760.3599999999997</v>
      </c>
      <c r="E4222" s="188">
        <v>12041.2</v>
      </c>
      <c r="F4222" s="188">
        <v>20660.7</v>
      </c>
      <c r="G4222" s="188">
        <v>34030</v>
      </c>
      <c r="H4222" s="188">
        <v>62173</v>
      </c>
      <c r="I4222" s="188">
        <v>87105</v>
      </c>
      <c r="J4222" s="188">
        <v>156297</v>
      </c>
      <c r="N4222" s="43"/>
    </row>
    <row r="4223" spans="1:14">
      <c r="A4223" s="43" t="s">
        <v>179</v>
      </c>
      <c r="B4223" s="188">
        <v>29059</v>
      </c>
      <c r="C4223" s="188">
        <v>2017.41</v>
      </c>
      <c r="D4223" s="188">
        <v>8540.0400000000009</v>
      </c>
      <c r="E4223" s="188">
        <v>14500.6</v>
      </c>
      <c r="F4223" s="188">
        <v>22248</v>
      </c>
      <c r="G4223" s="188">
        <v>34211</v>
      </c>
      <c r="H4223" s="188">
        <v>56000</v>
      </c>
      <c r="I4223" s="188">
        <v>75548</v>
      </c>
      <c r="J4223" s="188">
        <v>132083</v>
      </c>
      <c r="N4223" s="43"/>
    </row>
    <row r="4224" spans="1:14">
      <c r="A4224" s="43" t="s">
        <v>180</v>
      </c>
      <c r="B4224" s="188">
        <v>36555</v>
      </c>
      <c r="C4224" s="188">
        <v>5535.13</v>
      </c>
      <c r="D4224" s="188">
        <v>12257.25</v>
      </c>
      <c r="E4224" s="188">
        <v>18244.7</v>
      </c>
      <c r="F4224" s="188">
        <v>26872.2</v>
      </c>
      <c r="G4224" s="188">
        <v>41428</v>
      </c>
      <c r="H4224" s="188">
        <v>71883</v>
      </c>
      <c r="I4224" s="188">
        <v>99684</v>
      </c>
      <c r="J4224" s="188">
        <v>175932</v>
      </c>
      <c r="N4224" s="43"/>
    </row>
    <row r="4225" spans="1:14">
      <c r="A4225" s="43" t="s">
        <v>181</v>
      </c>
      <c r="B4225" s="188">
        <v>89450</v>
      </c>
      <c r="C4225" s="188">
        <v>19577.89</v>
      </c>
      <c r="D4225" s="188">
        <v>25621.08</v>
      </c>
      <c r="E4225" s="188">
        <v>38761.599999999999</v>
      </c>
      <c r="F4225" s="188">
        <v>63611</v>
      </c>
      <c r="G4225" s="188">
        <v>106196</v>
      </c>
      <c r="H4225" s="188">
        <v>167100</v>
      </c>
      <c r="I4225" s="188">
        <v>224552</v>
      </c>
      <c r="J4225" s="188">
        <v>410629</v>
      </c>
      <c r="N4225" s="43"/>
    </row>
    <row r="4226" spans="1:14">
      <c r="A4226" s="43" t="s">
        <v>529</v>
      </c>
      <c r="N4226" s="43"/>
    </row>
    <row r="4227" spans="1:14">
      <c r="A4227" s="43" t="s">
        <v>178</v>
      </c>
      <c r="B4227" s="188">
        <v>21444</v>
      </c>
      <c r="C4227" s="188">
        <v>0</v>
      </c>
      <c r="D4227" s="188">
        <v>0</v>
      </c>
      <c r="E4227" s="188">
        <v>9118.5</v>
      </c>
      <c r="F4227" s="188">
        <v>14732.6</v>
      </c>
      <c r="G4227" s="188">
        <v>25012</v>
      </c>
      <c r="H4227" s="188">
        <v>47102</v>
      </c>
      <c r="I4227" s="188">
        <v>72709</v>
      </c>
      <c r="J4227" s="188">
        <v>129928</v>
      </c>
      <c r="N4227" s="43"/>
    </row>
    <row r="4228" spans="1:14">
      <c r="A4228" s="43" t="s">
        <v>179</v>
      </c>
      <c r="B4228" s="188">
        <v>31907</v>
      </c>
      <c r="C4228" s="188">
        <v>3023.64</v>
      </c>
      <c r="D4228" s="188">
        <v>9118.82</v>
      </c>
      <c r="E4228" s="188">
        <v>14906.3</v>
      </c>
      <c r="F4228" s="188">
        <v>23877.5</v>
      </c>
      <c r="G4228" s="188">
        <v>38076</v>
      </c>
      <c r="H4228" s="188">
        <v>65025</v>
      </c>
      <c r="I4228" s="188">
        <v>86406</v>
      </c>
      <c r="J4228" s="188">
        <v>145988</v>
      </c>
      <c r="N4228" s="43"/>
    </row>
    <row r="4229" spans="1:14">
      <c r="A4229" s="43" t="s">
        <v>180</v>
      </c>
      <c r="B4229" s="188">
        <v>43194</v>
      </c>
      <c r="C4229" s="188">
        <v>5851.49</v>
      </c>
      <c r="D4229" s="188">
        <v>11760.1</v>
      </c>
      <c r="E4229" s="188">
        <v>19426.5</v>
      </c>
      <c r="F4229" s="188">
        <v>31248.2</v>
      </c>
      <c r="G4229" s="188">
        <v>54326</v>
      </c>
      <c r="H4229" s="188">
        <v>89400</v>
      </c>
      <c r="I4229" s="188">
        <v>117941</v>
      </c>
      <c r="J4229" s="188">
        <v>187567</v>
      </c>
      <c r="N4229" s="43"/>
    </row>
    <row r="4230" spans="1:14">
      <c r="A4230" s="43" t="s">
        <v>181</v>
      </c>
      <c r="B4230" s="188">
        <v>81937</v>
      </c>
      <c r="C4230" s="188">
        <v>12969.37</v>
      </c>
      <c r="D4230" s="188">
        <v>18491.16</v>
      </c>
      <c r="E4230" s="188">
        <v>31624.9</v>
      </c>
      <c r="F4230" s="188">
        <v>55992</v>
      </c>
      <c r="G4230" s="188">
        <v>99376</v>
      </c>
      <c r="H4230" s="188">
        <v>159457</v>
      </c>
      <c r="I4230" s="188">
        <v>216171</v>
      </c>
      <c r="J4230" s="188">
        <v>399401</v>
      </c>
      <c r="N4230" s="43"/>
    </row>
    <row r="4231" spans="1:14">
      <c r="A4231" s="43" t="s">
        <v>530</v>
      </c>
      <c r="N4231" s="43"/>
    </row>
    <row r="4232" spans="1:14">
      <c r="A4232" s="43" t="s">
        <v>178</v>
      </c>
      <c r="B4232" s="188">
        <v>18237</v>
      </c>
      <c r="C4232" s="188">
        <v>0</v>
      </c>
      <c r="D4232" s="188">
        <v>0</v>
      </c>
      <c r="E4232" s="188">
        <v>8702</v>
      </c>
      <c r="F4232" s="188">
        <v>13390</v>
      </c>
      <c r="G4232" s="188">
        <v>22232</v>
      </c>
      <c r="H4232" s="188">
        <v>37752</v>
      </c>
      <c r="I4232" s="188">
        <v>54322</v>
      </c>
      <c r="J4232" s="188">
        <v>106738</v>
      </c>
      <c r="N4232" s="43"/>
    </row>
    <row r="4233" spans="1:14">
      <c r="A4233" s="43" t="s">
        <v>179</v>
      </c>
      <c r="B4233" s="188">
        <v>21392</v>
      </c>
      <c r="C4233" s="188">
        <v>2.46</v>
      </c>
      <c r="D4233" s="188">
        <v>4390.03</v>
      </c>
      <c r="E4233" s="188">
        <v>10688.8</v>
      </c>
      <c r="F4233" s="188">
        <v>16664.2</v>
      </c>
      <c r="G4233" s="188">
        <v>25338</v>
      </c>
      <c r="H4233" s="188">
        <v>40257</v>
      </c>
      <c r="I4233" s="188">
        <v>58054</v>
      </c>
      <c r="J4233" s="188">
        <v>108060</v>
      </c>
      <c r="N4233" s="43"/>
    </row>
    <row r="4234" spans="1:14">
      <c r="A4234" s="43" t="s">
        <v>180</v>
      </c>
      <c r="B4234" s="188">
        <v>25939</v>
      </c>
      <c r="C4234" s="188">
        <v>405.03</v>
      </c>
      <c r="D4234" s="188">
        <v>6646.54</v>
      </c>
      <c r="E4234" s="188">
        <v>13741.2</v>
      </c>
      <c r="F4234" s="188">
        <v>20697.3</v>
      </c>
      <c r="G4234" s="188">
        <v>30615</v>
      </c>
      <c r="H4234" s="188">
        <v>49218</v>
      </c>
      <c r="I4234" s="188">
        <v>69367</v>
      </c>
      <c r="J4234" s="188">
        <v>122294</v>
      </c>
      <c r="N4234" s="43"/>
    </row>
    <row r="4235" spans="1:14">
      <c r="A4235" s="43" t="s">
        <v>181</v>
      </c>
      <c r="B4235" s="188">
        <v>76283</v>
      </c>
      <c r="C4235" s="188">
        <v>13067.2</v>
      </c>
      <c r="D4235" s="188">
        <v>18372.32</v>
      </c>
      <c r="E4235" s="188">
        <v>30020.2</v>
      </c>
      <c r="F4235" s="188">
        <v>51895.4</v>
      </c>
      <c r="G4235" s="188">
        <v>92127</v>
      </c>
      <c r="H4235" s="188">
        <v>149858</v>
      </c>
      <c r="I4235" s="188">
        <v>200470</v>
      </c>
      <c r="J4235" s="188">
        <v>375298</v>
      </c>
      <c r="N4235" s="43"/>
    </row>
    <row r="4236" spans="1:14">
      <c r="A4236" s="43" t="s">
        <v>621</v>
      </c>
      <c r="B4236" s="188" t="s">
        <v>143</v>
      </c>
      <c r="C4236" s="188" t="s">
        <v>144</v>
      </c>
      <c r="D4236" s="188" t="s">
        <v>144</v>
      </c>
      <c r="E4236" s="188" t="s">
        <v>144</v>
      </c>
      <c r="F4236" s="188" t="s">
        <v>144</v>
      </c>
      <c r="G4236" s="188" t="s">
        <v>144</v>
      </c>
      <c r="H4236" s="188" t="s">
        <v>144</v>
      </c>
      <c r="I4236" s="188" t="s">
        <v>685</v>
      </c>
      <c r="J4236" s="188" t="s">
        <v>685</v>
      </c>
      <c r="K4236" s="188" t="s">
        <v>225</v>
      </c>
      <c r="N4236" s="43"/>
    </row>
    <row r="4237" spans="1:14">
      <c r="A4237" s="43" t="s">
        <v>618</v>
      </c>
      <c r="B4237" s="188" t="s">
        <v>619</v>
      </c>
      <c r="K4237" s="188" t="s">
        <v>703</v>
      </c>
      <c r="N4237" s="43"/>
    </row>
    <row r="4238" spans="1:14">
      <c r="A4238" s="43" t="s">
        <v>142</v>
      </c>
      <c r="N4238" s="43"/>
    </row>
    <row r="4240" spans="1:14">
      <c r="A4240" s="43" t="s">
        <v>220</v>
      </c>
      <c r="N4240" s="43"/>
    </row>
    <row r="4241" spans="1:14">
      <c r="A4241" s="43" t="s">
        <v>621</v>
      </c>
      <c r="B4241" s="188" t="s">
        <v>143</v>
      </c>
      <c r="C4241" s="188" t="s">
        <v>144</v>
      </c>
      <c r="D4241" s="188" t="s">
        <v>144</v>
      </c>
      <c r="E4241" s="188" t="s">
        <v>144</v>
      </c>
      <c r="F4241" s="188" t="s">
        <v>144</v>
      </c>
      <c r="G4241" s="188" t="s">
        <v>144</v>
      </c>
      <c r="H4241" s="188" t="s">
        <v>144</v>
      </c>
      <c r="I4241" s="188" t="s">
        <v>685</v>
      </c>
      <c r="J4241" s="188" t="s">
        <v>685</v>
      </c>
      <c r="K4241" s="188" t="s">
        <v>225</v>
      </c>
      <c r="N4241" s="43"/>
    </row>
    <row r="4242" spans="1:14">
      <c r="A4242" s="43" t="s">
        <v>288</v>
      </c>
      <c r="E4242" s="188" t="s">
        <v>578</v>
      </c>
      <c r="F4242" s="188" t="s">
        <v>583</v>
      </c>
      <c r="G4242" s="188" t="s">
        <v>400</v>
      </c>
      <c r="N4242" s="43"/>
    </row>
    <row r="4243" spans="1:14">
      <c r="B4243" s="188" t="s">
        <v>143</v>
      </c>
      <c r="C4243" s="188" t="s">
        <v>144</v>
      </c>
      <c r="D4243" s="188" t="s">
        <v>144</v>
      </c>
      <c r="E4243" s="188" t="s">
        <v>144</v>
      </c>
      <c r="F4243" s="188" t="s">
        <v>144</v>
      </c>
      <c r="G4243" s="188" t="s">
        <v>144</v>
      </c>
      <c r="H4243" s="188" t="s">
        <v>144</v>
      </c>
      <c r="I4243" s="188" t="s">
        <v>685</v>
      </c>
      <c r="J4243" s="188" t="s">
        <v>685</v>
      </c>
    </row>
    <row r="4244" spans="1:14">
      <c r="B4244" s="188" t="s">
        <v>33</v>
      </c>
      <c r="C4244" s="188" t="s">
        <v>134</v>
      </c>
      <c r="D4244" s="188" t="s">
        <v>135</v>
      </c>
      <c r="E4244" s="188" t="s">
        <v>136</v>
      </c>
      <c r="F4244" s="188" t="s">
        <v>137</v>
      </c>
      <c r="G4244" s="188" t="s">
        <v>138</v>
      </c>
      <c r="H4244" s="188" t="s">
        <v>139</v>
      </c>
      <c r="I4244" s="188" t="s">
        <v>140</v>
      </c>
      <c r="J4244" s="188" t="s">
        <v>141</v>
      </c>
    </row>
    <row r="4245" spans="1:14">
      <c r="A4245" s="43" t="s">
        <v>622</v>
      </c>
      <c r="B4245" s="188" t="s">
        <v>143</v>
      </c>
      <c r="C4245" s="188" t="s">
        <v>148</v>
      </c>
      <c r="D4245" s="188" t="s">
        <v>148</v>
      </c>
      <c r="E4245" s="188" t="s">
        <v>148</v>
      </c>
      <c r="F4245" s="188" t="s">
        <v>148</v>
      </c>
      <c r="G4245" s="188" t="s">
        <v>148</v>
      </c>
      <c r="H4245" s="188" t="s">
        <v>148</v>
      </c>
      <c r="I4245" s="188" t="s">
        <v>686</v>
      </c>
      <c r="J4245" s="188" t="s">
        <v>686</v>
      </c>
      <c r="N4245" s="43"/>
    </row>
    <row r="4246" spans="1:14">
      <c r="A4246" s="43" t="s">
        <v>0</v>
      </c>
      <c r="B4246" s="188">
        <v>72694</v>
      </c>
      <c r="C4246" s="188">
        <v>8495.19</v>
      </c>
      <c r="D4246" s="188">
        <v>14212.32</v>
      </c>
      <c r="E4246" s="188">
        <v>25711.9</v>
      </c>
      <c r="F4246" s="188">
        <v>48128.4</v>
      </c>
      <c r="G4246" s="188">
        <v>90033</v>
      </c>
      <c r="H4246" s="188">
        <v>153598</v>
      </c>
      <c r="I4246" s="188">
        <v>209291</v>
      </c>
      <c r="J4246" s="188">
        <v>397508</v>
      </c>
      <c r="N4246" s="43"/>
    </row>
    <row r="4247" spans="1:14">
      <c r="A4247" s="43" t="s">
        <v>151</v>
      </c>
      <c r="N4247" s="43"/>
    </row>
    <row r="4248" spans="1:14">
      <c r="A4248" s="43" t="s">
        <v>2</v>
      </c>
      <c r="B4248" s="188">
        <v>83327</v>
      </c>
      <c r="C4248" s="188">
        <v>9162.74</v>
      </c>
      <c r="D4248" s="188">
        <v>15693.07</v>
      </c>
      <c r="E4248" s="188">
        <v>29176.7</v>
      </c>
      <c r="F4248" s="188">
        <v>57801.4</v>
      </c>
      <c r="G4248" s="188">
        <v>104667</v>
      </c>
      <c r="H4248" s="188">
        <v>170555</v>
      </c>
      <c r="I4248" s="188">
        <v>229965</v>
      </c>
      <c r="J4248" s="188">
        <v>447871</v>
      </c>
      <c r="N4248" s="43"/>
    </row>
    <row r="4249" spans="1:14">
      <c r="A4249" s="43" t="s">
        <v>3</v>
      </c>
      <c r="B4249" s="188">
        <v>82097</v>
      </c>
      <c r="C4249" s="188">
        <v>10145.67</v>
      </c>
      <c r="D4249" s="188">
        <v>16508.740000000002</v>
      </c>
      <c r="E4249" s="188">
        <v>29144.3</v>
      </c>
      <c r="F4249" s="188">
        <v>54242.9</v>
      </c>
      <c r="G4249" s="188">
        <v>102056</v>
      </c>
      <c r="H4249" s="188">
        <v>173093</v>
      </c>
      <c r="I4249" s="188">
        <v>239939</v>
      </c>
      <c r="J4249" s="188">
        <v>450492</v>
      </c>
      <c r="N4249" s="43"/>
    </row>
    <row r="4250" spans="1:14">
      <c r="A4250" s="43" t="s">
        <v>4</v>
      </c>
      <c r="B4250" s="188">
        <v>70752</v>
      </c>
      <c r="C4250" s="188">
        <v>8738.0400000000009</v>
      </c>
      <c r="D4250" s="188">
        <v>14315.62</v>
      </c>
      <c r="E4250" s="188">
        <v>25182.799999999999</v>
      </c>
      <c r="F4250" s="188">
        <v>45813.599999999999</v>
      </c>
      <c r="G4250" s="188">
        <v>85137</v>
      </c>
      <c r="H4250" s="188">
        <v>151225</v>
      </c>
      <c r="I4250" s="188">
        <v>206144</v>
      </c>
      <c r="J4250" s="188">
        <v>387147</v>
      </c>
      <c r="N4250" s="43"/>
    </row>
    <row r="4251" spans="1:14">
      <c r="A4251" s="43" t="s">
        <v>5</v>
      </c>
      <c r="B4251" s="188">
        <v>61166</v>
      </c>
      <c r="C4251" s="188">
        <v>6443.64</v>
      </c>
      <c r="D4251" s="188">
        <v>12873.73</v>
      </c>
      <c r="E4251" s="188">
        <v>23330.7</v>
      </c>
      <c r="F4251" s="188">
        <v>41795.800000000003</v>
      </c>
      <c r="G4251" s="188">
        <v>76468</v>
      </c>
      <c r="H4251" s="188">
        <v>129339</v>
      </c>
      <c r="I4251" s="188">
        <v>176689</v>
      </c>
      <c r="J4251" s="188">
        <v>297168</v>
      </c>
      <c r="N4251" s="43"/>
    </row>
    <row r="4252" spans="1:14">
      <c r="A4252" s="43" t="s">
        <v>6</v>
      </c>
      <c r="B4252" s="188">
        <v>52028</v>
      </c>
      <c r="C4252" s="188">
        <v>4914.6000000000004</v>
      </c>
      <c r="D4252" s="188">
        <v>10935.41</v>
      </c>
      <c r="E4252" s="188">
        <v>20788</v>
      </c>
      <c r="F4252" s="188">
        <v>36087.699999999997</v>
      </c>
      <c r="G4252" s="188">
        <v>64459</v>
      </c>
      <c r="H4252" s="188">
        <v>107471</v>
      </c>
      <c r="I4252" s="188">
        <v>148966</v>
      </c>
      <c r="J4252" s="188">
        <v>271281</v>
      </c>
      <c r="N4252" s="43"/>
    </row>
    <row r="4253" spans="1:14">
      <c r="A4253" s="43" t="s">
        <v>8</v>
      </c>
      <c r="N4253" s="43"/>
    </row>
    <row r="4254" spans="1:14">
      <c r="A4254" s="43" t="s">
        <v>9</v>
      </c>
      <c r="B4254" s="188">
        <v>69807</v>
      </c>
      <c r="C4254" s="188">
        <v>7977.16</v>
      </c>
      <c r="D4254" s="188">
        <v>13741.95</v>
      </c>
      <c r="E4254" s="188">
        <v>24507.1</v>
      </c>
      <c r="F4254" s="188">
        <v>45597.9</v>
      </c>
      <c r="G4254" s="188">
        <v>86819</v>
      </c>
      <c r="H4254" s="188">
        <v>149385</v>
      </c>
      <c r="I4254" s="188">
        <v>204461</v>
      </c>
      <c r="J4254" s="188">
        <v>375143</v>
      </c>
      <c r="N4254" s="43"/>
    </row>
    <row r="4255" spans="1:14">
      <c r="A4255" s="43" t="s">
        <v>8</v>
      </c>
      <c r="B4255" s="188">
        <v>75961</v>
      </c>
      <c r="C4255" s="188">
        <v>9034.84</v>
      </c>
      <c r="D4255" s="188">
        <v>14871</v>
      </c>
      <c r="E4255" s="188">
        <v>27275.5</v>
      </c>
      <c r="F4255" s="188">
        <v>51020.800000000003</v>
      </c>
      <c r="G4255" s="188">
        <v>94038</v>
      </c>
      <c r="H4255" s="188">
        <v>158424</v>
      </c>
      <c r="I4255" s="188">
        <v>214201</v>
      </c>
      <c r="J4255" s="188">
        <v>409573</v>
      </c>
      <c r="N4255" s="43"/>
    </row>
    <row r="4256" spans="1:14">
      <c r="A4256" s="43" t="s">
        <v>152</v>
      </c>
      <c r="N4256" s="43"/>
    </row>
    <row r="4257" spans="1:14">
      <c r="A4257" s="43" t="s">
        <v>153</v>
      </c>
      <c r="B4257" s="188">
        <v>33306</v>
      </c>
      <c r="C4257" s="188">
        <v>0</v>
      </c>
      <c r="D4257" s="188">
        <v>285.89</v>
      </c>
      <c r="E4257" s="188">
        <v>9941.6</v>
      </c>
      <c r="F4257" s="188">
        <v>21876</v>
      </c>
      <c r="G4257" s="188">
        <v>40840</v>
      </c>
      <c r="H4257" s="188">
        <v>74628</v>
      </c>
      <c r="I4257" s="188">
        <v>102553</v>
      </c>
      <c r="J4257" s="188">
        <v>193525</v>
      </c>
      <c r="N4257" s="43"/>
    </row>
    <row r="4258" spans="1:14">
      <c r="A4258" s="43" t="s">
        <v>154</v>
      </c>
      <c r="B4258" s="188">
        <v>57380</v>
      </c>
      <c r="C4258" s="188">
        <v>7682.14</v>
      </c>
      <c r="D4258" s="188">
        <v>12945.12</v>
      </c>
      <c r="E4258" s="188">
        <v>21621.1</v>
      </c>
      <c r="F4258" s="188">
        <v>37935.199999999997</v>
      </c>
      <c r="G4258" s="188">
        <v>69898</v>
      </c>
      <c r="H4258" s="188">
        <v>118229</v>
      </c>
      <c r="I4258" s="188">
        <v>160977</v>
      </c>
      <c r="J4258" s="188">
        <v>329727</v>
      </c>
      <c r="N4258" s="43"/>
    </row>
    <row r="4259" spans="1:14">
      <c r="A4259" s="43" t="s">
        <v>155</v>
      </c>
      <c r="B4259" s="188">
        <v>71326</v>
      </c>
      <c r="C4259" s="188">
        <v>12263.71</v>
      </c>
      <c r="D4259" s="188">
        <v>17047.150000000001</v>
      </c>
      <c r="E4259" s="188">
        <v>28034.7</v>
      </c>
      <c r="F4259" s="188">
        <v>49669.2</v>
      </c>
      <c r="G4259" s="188">
        <v>87162</v>
      </c>
      <c r="H4259" s="188">
        <v>145898</v>
      </c>
      <c r="I4259" s="188">
        <v>194127</v>
      </c>
      <c r="J4259" s="188">
        <v>352184</v>
      </c>
      <c r="N4259" s="43"/>
    </row>
    <row r="4260" spans="1:14">
      <c r="A4260" s="43" t="s">
        <v>156</v>
      </c>
      <c r="B4260" s="188">
        <v>96552</v>
      </c>
      <c r="C4260" s="188">
        <v>16896.509999999998</v>
      </c>
      <c r="D4260" s="188">
        <v>23461.96</v>
      </c>
      <c r="E4260" s="188">
        <v>38625.800000000003</v>
      </c>
      <c r="F4260" s="188">
        <v>68839.8</v>
      </c>
      <c r="G4260" s="188">
        <v>119509</v>
      </c>
      <c r="H4260" s="188">
        <v>192778</v>
      </c>
      <c r="I4260" s="188">
        <v>255825</v>
      </c>
      <c r="J4260" s="188">
        <v>471450</v>
      </c>
      <c r="N4260" s="43"/>
    </row>
    <row r="4261" spans="1:14">
      <c r="A4261" s="43" t="s">
        <v>157</v>
      </c>
      <c r="N4261" s="43"/>
    </row>
    <row r="4262" spans="1:14">
      <c r="A4262" s="43" t="s">
        <v>158</v>
      </c>
      <c r="B4262" s="188">
        <v>82815</v>
      </c>
      <c r="C4262" s="188">
        <v>14254.54</v>
      </c>
      <c r="D4262" s="188">
        <v>19339.57</v>
      </c>
      <c r="E4262" s="188">
        <v>31455.5</v>
      </c>
      <c r="F4262" s="188">
        <v>56963.1</v>
      </c>
      <c r="G4262" s="188">
        <v>102009</v>
      </c>
      <c r="H4262" s="188">
        <v>170451</v>
      </c>
      <c r="I4262" s="188">
        <v>230131</v>
      </c>
      <c r="J4262" s="188">
        <v>424386</v>
      </c>
      <c r="N4262" s="43"/>
    </row>
    <row r="4263" spans="1:14">
      <c r="A4263" s="43" t="s">
        <v>159</v>
      </c>
      <c r="B4263" s="188">
        <v>57053</v>
      </c>
      <c r="C4263" s="188">
        <v>8266.14</v>
      </c>
      <c r="D4263" s="188">
        <v>11982.6</v>
      </c>
      <c r="E4263" s="188">
        <v>20274.400000000001</v>
      </c>
      <c r="F4263" s="188">
        <v>36209.4</v>
      </c>
      <c r="G4263" s="188">
        <v>65511</v>
      </c>
      <c r="H4263" s="188">
        <v>119149</v>
      </c>
      <c r="I4263" s="188">
        <v>163506</v>
      </c>
      <c r="J4263" s="188">
        <v>339554</v>
      </c>
      <c r="N4263" s="43"/>
    </row>
    <row r="4264" spans="1:14">
      <c r="A4264" s="43" t="s">
        <v>160</v>
      </c>
      <c r="B4264" s="188">
        <v>59116</v>
      </c>
      <c r="C4264" s="188">
        <v>0</v>
      </c>
      <c r="D4264" s="188">
        <v>4834.04</v>
      </c>
      <c r="E4264" s="188">
        <v>18648.400000000001</v>
      </c>
      <c r="F4264" s="188">
        <v>37711.4</v>
      </c>
      <c r="G4264" s="188">
        <v>75470</v>
      </c>
      <c r="H4264" s="188">
        <v>126716</v>
      </c>
      <c r="I4264" s="188">
        <v>174079</v>
      </c>
      <c r="J4264" s="188">
        <v>326876</v>
      </c>
      <c r="N4264" s="43"/>
    </row>
    <row r="4265" spans="1:14">
      <c r="A4265" s="43" t="s">
        <v>161</v>
      </c>
      <c r="B4265" s="188">
        <v>66695</v>
      </c>
      <c r="C4265" s="188">
        <v>5115.8100000000004</v>
      </c>
      <c r="D4265" s="188">
        <v>10501.02</v>
      </c>
      <c r="E4265" s="188">
        <v>21783.5</v>
      </c>
      <c r="F4265" s="188">
        <v>44693.5</v>
      </c>
      <c r="G4265" s="188">
        <v>83952</v>
      </c>
      <c r="H4265" s="188">
        <v>147406</v>
      </c>
      <c r="I4265" s="188">
        <v>201279</v>
      </c>
      <c r="J4265" s="188">
        <v>379631</v>
      </c>
      <c r="N4265" s="43"/>
    </row>
    <row r="4266" spans="1:14">
      <c r="A4266" s="43" t="s">
        <v>162</v>
      </c>
      <c r="N4266" s="43"/>
    </row>
    <row r="4267" spans="1:14">
      <c r="A4267" s="43" t="s">
        <v>14</v>
      </c>
      <c r="B4267" s="188">
        <v>86002</v>
      </c>
      <c r="C4267" s="188">
        <v>12872.78</v>
      </c>
      <c r="D4267" s="188">
        <v>20528.95</v>
      </c>
      <c r="E4267" s="188">
        <v>34965.9</v>
      </c>
      <c r="F4267" s="188">
        <v>61830.400000000001</v>
      </c>
      <c r="G4267" s="188">
        <v>106337</v>
      </c>
      <c r="H4267" s="188">
        <v>173155</v>
      </c>
      <c r="I4267" s="188">
        <v>230638</v>
      </c>
      <c r="J4267" s="188">
        <v>427151</v>
      </c>
      <c r="N4267" s="43"/>
    </row>
    <row r="4268" spans="1:14">
      <c r="A4268" s="43" t="s">
        <v>163</v>
      </c>
      <c r="B4268" s="188">
        <v>59550</v>
      </c>
      <c r="C4268" s="188">
        <v>9034.84</v>
      </c>
      <c r="D4268" s="188">
        <v>14440.19</v>
      </c>
      <c r="E4268" s="188">
        <v>23469.8</v>
      </c>
      <c r="F4268" s="188">
        <v>39327.800000000003</v>
      </c>
      <c r="G4268" s="188">
        <v>72089</v>
      </c>
      <c r="H4268" s="188">
        <v>124613</v>
      </c>
      <c r="I4268" s="188">
        <v>172834</v>
      </c>
      <c r="J4268" s="188">
        <v>327957</v>
      </c>
      <c r="N4268" s="43"/>
    </row>
    <row r="4269" spans="1:14">
      <c r="A4269" s="43" t="s">
        <v>16</v>
      </c>
      <c r="B4269" s="188">
        <v>59659</v>
      </c>
      <c r="C4269" s="188">
        <v>6023.05</v>
      </c>
      <c r="D4269" s="188">
        <v>11097.86</v>
      </c>
      <c r="E4269" s="188">
        <v>20342.8</v>
      </c>
      <c r="F4269" s="188">
        <v>35985.199999999997</v>
      </c>
      <c r="G4269" s="188">
        <v>70110</v>
      </c>
      <c r="H4269" s="188">
        <v>130582</v>
      </c>
      <c r="I4269" s="188">
        <v>183574</v>
      </c>
      <c r="J4269" s="188">
        <v>332593</v>
      </c>
      <c r="N4269" s="43"/>
    </row>
    <row r="4270" spans="1:14">
      <c r="A4270" s="43" t="s">
        <v>164</v>
      </c>
      <c r="B4270" s="188">
        <v>54566</v>
      </c>
      <c r="C4270" s="188">
        <v>1962.9</v>
      </c>
      <c r="D4270" s="188">
        <v>8855.5300000000007</v>
      </c>
      <c r="E4270" s="188">
        <v>16115.8</v>
      </c>
      <c r="F4270" s="188">
        <v>29695.599999999999</v>
      </c>
      <c r="G4270" s="188">
        <v>61985</v>
      </c>
      <c r="H4270" s="188">
        <v>119675</v>
      </c>
      <c r="I4270" s="188">
        <v>174883</v>
      </c>
      <c r="J4270" s="188">
        <v>369883</v>
      </c>
      <c r="N4270" s="43"/>
    </row>
    <row r="4271" spans="1:14">
      <c r="A4271" s="43" t="s">
        <v>165</v>
      </c>
      <c r="N4271" s="43"/>
    </row>
    <row r="4272" spans="1:14">
      <c r="A4272" s="43" t="s">
        <v>166</v>
      </c>
      <c r="B4272" s="188">
        <v>11791</v>
      </c>
      <c r="C4272" s="188">
        <v>0</v>
      </c>
      <c r="D4272" s="188">
        <v>0</v>
      </c>
      <c r="E4272" s="188">
        <v>0</v>
      </c>
      <c r="F4272" s="188">
        <v>6633.8</v>
      </c>
      <c r="G4272" s="188">
        <v>14040</v>
      </c>
      <c r="H4272" s="188">
        <v>29086</v>
      </c>
      <c r="I4272" s="188">
        <v>48388</v>
      </c>
      <c r="J4272" s="188">
        <v>92910</v>
      </c>
      <c r="N4272" s="43"/>
    </row>
    <row r="4273" spans="1:14">
      <c r="A4273" s="43" t="s">
        <v>125</v>
      </c>
      <c r="B4273" s="188">
        <v>23804</v>
      </c>
      <c r="C4273" s="188">
        <v>0</v>
      </c>
      <c r="D4273" s="188">
        <v>1630.12</v>
      </c>
      <c r="E4273" s="188">
        <v>9162.7000000000007</v>
      </c>
      <c r="F4273" s="188">
        <v>15280</v>
      </c>
      <c r="G4273" s="188">
        <v>25890</v>
      </c>
      <c r="H4273" s="188">
        <v>49015</v>
      </c>
      <c r="I4273" s="188">
        <v>76077</v>
      </c>
      <c r="J4273" s="188">
        <v>174393</v>
      </c>
      <c r="N4273" s="43"/>
    </row>
    <row r="4274" spans="1:14">
      <c r="A4274" s="43" t="s">
        <v>126</v>
      </c>
      <c r="B4274" s="188">
        <v>28574</v>
      </c>
      <c r="C4274" s="188">
        <v>285.89</v>
      </c>
      <c r="D4274" s="188">
        <v>7112.46</v>
      </c>
      <c r="E4274" s="188">
        <v>12630.2</v>
      </c>
      <c r="F4274" s="188">
        <v>19816.2</v>
      </c>
      <c r="G4274" s="188">
        <v>33652</v>
      </c>
      <c r="H4274" s="188">
        <v>55946</v>
      </c>
      <c r="I4274" s="188">
        <v>82808</v>
      </c>
      <c r="J4274" s="188">
        <v>164492</v>
      </c>
      <c r="N4274" s="43"/>
    </row>
    <row r="4275" spans="1:14">
      <c r="A4275" s="43" t="s">
        <v>127</v>
      </c>
      <c r="B4275" s="188">
        <v>36485</v>
      </c>
      <c r="C4275" s="188">
        <v>2695.05</v>
      </c>
      <c r="D4275" s="188">
        <v>9098.89</v>
      </c>
      <c r="E4275" s="188">
        <v>15781.5</v>
      </c>
      <c r="F4275" s="188">
        <v>24897.3</v>
      </c>
      <c r="G4275" s="188">
        <v>41425</v>
      </c>
      <c r="H4275" s="188">
        <v>74473</v>
      </c>
      <c r="I4275" s="188">
        <v>103397</v>
      </c>
      <c r="J4275" s="188">
        <v>202902</v>
      </c>
      <c r="N4275" s="43"/>
    </row>
    <row r="4276" spans="1:14">
      <c r="A4276" s="43" t="s">
        <v>128</v>
      </c>
      <c r="B4276" s="188">
        <v>46794</v>
      </c>
      <c r="C4276" s="188">
        <v>6978.28</v>
      </c>
      <c r="D4276" s="188">
        <v>12022.64</v>
      </c>
      <c r="E4276" s="188">
        <v>18829.8</v>
      </c>
      <c r="F4276" s="188">
        <v>30010.5</v>
      </c>
      <c r="G4276" s="188">
        <v>51715</v>
      </c>
      <c r="H4276" s="188">
        <v>88446</v>
      </c>
      <c r="I4276" s="188">
        <v>121703</v>
      </c>
      <c r="J4276" s="188">
        <v>238169</v>
      </c>
      <c r="N4276" s="43"/>
    </row>
    <row r="4277" spans="1:14">
      <c r="A4277" s="43" t="s">
        <v>129</v>
      </c>
      <c r="B4277" s="188">
        <v>52370</v>
      </c>
      <c r="C4277" s="188">
        <v>7857.89</v>
      </c>
      <c r="D4277" s="188">
        <v>14105.22</v>
      </c>
      <c r="E4277" s="188">
        <v>22491.5</v>
      </c>
      <c r="F4277" s="188">
        <v>36624.300000000003</v>
      </c>
      <c r="G4277" s="188">
        <v>63646</v>
      </c>
      <c r="H4277" s="188">
        <v>108021</v>
      </c>
      <c r="I4277" s="188">
        <v>144785</v>
      </c>
      <c r="J4277" s="188">
        <v>253150</v>
      </c>
      <c r="N4277" s="43"/>
    </row>
    <row r="4278" spans="1:14">
      <c r="A4278" s="43" t="s">
        <v>130</v>
      </c>
      <c r="B4278" s="188">
        <v>64440</v>
      </c>
      <c r="C4278" s="188">
        <v>12451.96</v>
      </c>
      <c r="D4278" s="188">
        <v>17305.68</v>
      </c>
      <c r="E4278" s="188">
        <v>26995.7</v>
      </c>
      <c r="F4278" s="188">
        <v>44316.6</v>
      </c>
      <c r="G4278" s="188">
        <v>78174</v>
      </c>
      <c r="H4278" s="188">
        <v>128322</v>
      </c>
      <c r="I4278" s="188">
        <v>171657</v>
      </c>
      <c r="J4278" s="188">
        <v>326130</v>
      </c>
      <c r="N4278" s="43"/>
    </row>
    <row r="4279" spans="1:14">
      <c r="A4279" s="43" t="s">
        <v>131</v>
      </c>
      <c r="B4279" s="188">
        <v>93839</v>
      </c>
      <c r="C4279" s="188">
        <v>17543.55</v>
      </c>
      <c r="D4279" s="188">
        <v>23818.48</v>
      </c>
      <c r="E4279" s="188">
        <v>38782.800000000003</v>
      </c>
      <c r="F4279" s="188">
        <v>67775.3</v>
      </c>
      <c r="G4279" s="188">
        <v>115333</v>
      </c>
      <c r="H4279" s="188">
        <v>187077</v>
      </c>
      <c r="I4279" s="188">
        <v>249762</v>
      </c>
      <c r="J4279" s="188">
        <v>461041</v>
      </c>
      <c r="N4279" s="43"/>
    </row>
    <row r="4280" spans="1:14">
      <c r="A4280" s="43" t="s">
        <v>167</v>
      </c>
      <c r="N4280" s="43"/>
    </row>
    <row r="4281" spans="1:14">
      <c r="A4281" s="43" t="s">
        <v>166</v>
      </c>
      <c r="B4281" s="188">
        <v>24866</v>
      </c>
      <c r="C4281" s="188">
        <v>0</v>
      </c>
      <c r="D4281" s="188">
        <v>0</v>
      </c>
      <c r="E4281" s="188">
        <v>2138.9</v>
      </c>
      <c r="F4281" s="188">
        <v>13286.8</v>
      </c>
      <c r="G4281" s="188">
        <v>30363</v>
      </c>
      <c r="H4281" s="188">
        <v>60678</v>
      </c>
      <c r="I4281" s="188">
        <v>87351</v>
      </c>
      <c r="J4281" s="188">
        <v>170433</v>
      </c>
      <c r="N4281" s="43"/>
    </row>
    <row r="4282" spans="1:14">
      <c r="A4282" s="43" t="s">
        <v>125</v>
      </c>
      <c r="B4282" s="188">
        <v>38451</v>
      </c>
      <c r="C4282" s="188">
        <v>76.41</v>
      </c>
      <c r="D4282" s="188">
        <v>5529.95</v>
      </c>
      <c r="E4282" s="188">
        <v>12112.4</v>
      </c>
      <c r="F4282" s="188">
        <v>21612.5</v>
      </c>
      <c r="G4282" s="188">
        <v>41252</v>
      </c>
      <c r="H4282" s="188">
        <v>79549</v>
      </c>
      <c r="I4282" s="188">
        <v>119455</v>
      </c>
      <c r="J4282" s="188">
        <v>251144</v>
      </c>
      <c r="N4282" s="43"/>
    </row>
    <row r="4283" spans="1:14">
      <c r="A4283" s="43" t="s">
        <v>126</v>
      </c>
      <c r="B4283" s="188">
        <v>38468</v>
      </c>
      <c r="C4283" s="188">
        <v>4675.1400000000003</v>
      </c>
      <c r="D4283" s="188">
        <v>9098.81</v>
      </c>
      <c r="E4283" s="188">
        <v>14281.9</v>
      </c>
      <c r="F4283" s="188">
        <v>25040</v>
      </c>
      <c r="G4283" s="188">
        <v>45055</v>
      </c>
      <c r="H4283" s="188">
        <v>84600</v>
      </c>
      <c r="I4283" s="188">
        <v>113361</v>
      </c>
      <c r="J4283" s="188">
        <v>205174</v>
      </c>
      <c r="N4283" s="43"/>
    </row>
    <row r="4284" spans="1:14">
      <c r="A4284" s="43" t="s">
        <v>127</v>
      </c>
      <c r="B4284" s="188">
        <v>43895</v>
      </c>
      <c r="C4284" s="188">
        <v>5735</v>
      </c>
      <c r="D4284" s="188">
        <v>10409.549999999999</v>
      </c>
      <c r="E4284" s="188">
        <v>17183.400000000001</v>
      </c>
      <c r="F4284" s="188">
        <v>28776.1</v>
      </c>
      <c r="G4284" s="188">
        <v>52955</v>
      </c>
      <c r="H4284" s="188">
        <v>97025</v>
      </c>
      <c r="I4284" s="188">
        <v>130198</v>
      </c>
      <c r="J4284" s="188">
        <v>235032</v>
      </c>
      <c r="N4284" s="43"/>
    </row>
    <row r="4285" spans="1:14">
      <c r="A4285" s="43" t="s">
        <v>128</v>
      </c>
      <c r="B4285" s="188">
        <v>47095</v>
      </c>
      <c r="C4285" s="188">
        <v>5209.54</v>
      </c>
      <c r="D4285" s="188">
        <v>12029.71</v>
      </c>
      <c r="E4285" s="188">
        <v>18922.3</v>
      </c>
      <c r="F4285" s="188">
        <v>31269.7</v>
      </c>
      <c r="G4285" s="188">
        <v>56270</v>
      </c>
      <c r="H4285" s="188">
        <v>97826</v>
      </c>
      <c r="I4285" s="188">
        <v>135899</v>
      </c>
      <c r="J4285" s="188">
        <v>263697</v>
      </c>
      <c r="N4285" s="43"/>
    </row>
    <row r="4286" spans="1:14">
      <c r="A4286" s="43" t="s">
        <v>129</v>
      </c>
      <c r="B4286" s="188">
        <v>53022</v>
      </c>
      <c r="C4286" s="188">
        <v>5315.64</v>
      </c>
      <c r="D4286" s="188">
        <v>13106.85</v>
      </c>
      <c r="E4286" s="188">
        <v>21353.5</v>
      </c>
      <c r="F4286" s="188">
        <v>35242.800000000003</v>
      </c>
      <c r="G4286" s="188">
        <v>61372</v>
      </c>
      <c r="H4286" s="188">
        <v>105775</v>
      </c>
      <c r="I4286" s="188">
        <v>146305</v>
      </c>
      <c r="J4286" s="188">
        <v>253244</v>
      </c>
      <c r="N4286" s="43"/>
    </row>
    <row r="4287" spans="1:14">
      <c r="A4287" s="43" t="s">
        <v>130</v>
      </c>
      <c r="B4287" s="188">
        <v>59023</v>
      </c>
      <c r="C4287" s="188">
        <v>10335</v>
      </c>
      <c r="D4287" s="188">
        <v>15521.12</v>
      </c>
      <c r="E4287" s="188">
        <v>24845.9</v>
      </c>
      <c r="F4287" s="188">
        <v>41025.599999999999</v>
      </c>
      <c r="G4287" s="188">
        <v>72918</v>
      </c>
      <c r="H4287" s="188">
        <v>119245</v>
      </c>
      <c r="I4287" s="188">
        <v>164872</v>
      </c>
      <c r="J4287" s="188">
        <v>275061</v>
      </c>
      <c r="N4287" s="43"/>
    </row>
    <row r="4288" spans="1:14">
      <c r="A4288" s="43" t="s">
        <v>131</v>
      </c>
      <c r="B4288" s="188">
        <v>91992</v>
      </c>
      <c r="C4288" s="188">
        <v>17038.490000000002</v>
      </c>
      <c r="D4288" s="188">
        <v>23078.15</v>
      </c>
      <c r="E4288" s="188">
        <v>37508.400000000001</v>
      </c>
      <c r="F4288" s="188">
        <v>65698</v>
      </c>
      <c r="G4288" s="188">
        <v>112882</v>
      </c>
      <c r="H4288" s="188">
        <v>183530</v>
      </c>
      <c r="I4288" s="188">
        <v>246414</v>
      </c>
      <c r="J4288" s="188">
        <v>460780</v>
      </c>
      <c r="N4288" s="43"/>
    </row>
    <row r="4289" spans="1:14">
      <c r="A4289" s="43" t="s">
        <v>168</v>
      </c>
      <c r="N4289" s="43"/>
    </row>
    <row r="4290" spans="1:14">
      <c r="A4290" s="43" t="s">
        <v>169</v>
      </c>
      <c r="B4290" s="188">
        <v>14312</v>
      </c>
      <c r="C4290" s="188">
        <v>0</v>
      </c>
      <c r="D4290" s="188">
        <v>85.98</v>
      </c>
      <c r="E4290" s="188">
        <v>9034.7999999999993</v>
      </c>
      <c r="F4290" s="188">
        <v>14812.8</v>
      </c>
      <c r="G4290" s="188">
        <v>19878</v>
      </c>
      <c r="H4290" s="188">
        <v>23551</v>
      </c>
      <c r="I4290" s="188">
        <v>25572</v>
      </c>
      <c r="J4290" s="188">
        <v>41352</v>
      </c>
      <c r="N4290" s="43"/>
    </row>
    <row r="4291" spans="1:14">
      <c r="A4291" s="43" t="s">
        <v>17</v>
      </c>
      <c r="B4291" s="188">
        <v>32199</v>
      </c>
      <c r="C4291" s="188">
        <v>18255.59</v>
      </c>
      <c r="D4291" s="188">
        <v>21334.76</v>
      </c>
      <c r="E4291" s="188">
        <v>25936.9</v>
      </c>
      <c r="F4291" s="188">
        <v>30825.599999999999</v>
      </c>
      <c r="G4291" s="188">
        <v>36719</v>
      </c>
      <c r="H4291" s="188">
        <v>42161</v>
      </c>
      <c r="I4291" s="188">
        <v>46341</v>
      </c>
      <c r="J4291" s="188">
        <v>79491</v>
      </c>
      <c r="N4291" s="43"/>
    </row>
    <row r="4292" spans="1:14">
      <c r="A4292" s="43" t="s">
        <v>18</v>
      </c>
      <c r="B4292" s="188">
        <v>52326</v>
      </c>
      <c r="C4292" s="188">
        <v>27792</v>
      </c>
      <c r="D4292" s="188">
        <v>33366.400000000001</v>
      </c>
      <c r="E4292" s="188">
        <v>41851</v>
      </c>
      <c r="F4292" s="188">
        <v>50773</v>
      </c>
      <c r="G4292" s="188">
        <v>60367</v>
      </c>
      <c r="H4292" s="188">
        <v>70153</v>
      </c>
      <c r="I4292" s="188">
        <v>77410</v>
      </c>
      <c r="J4292" s="188">
        <v>121623</v>
      </c>
      <c r="N4292" s="43"/>
    </row>
    <row r="4293" spans="1:14">
      <c r="A4293" s="43" t="s">
        <v>19</v>
      </c>
      <c r="B4293" s="188">
        <v>83807</v>
      </c>
      <c r="C4293" s="188">
        <v>40126.18</v>
      </c>
      <c r="D4293" s="188">
        <v>49054.67</v>
      </c>
      <c r="E4293" s="188">
        <v>65869</v>
      </c>
      <c r="F4293" s="188">
        <v>81784.7</v>
      </c>
      <c r="G4293" s="188">
        <v>98637</v>
      </c>
      <c r="H4293" s="188">
        <v>115929</v>
      </c>
      <c r="I4293" s="188">
        <v>127412</v>
      </c>
      <c r="J4293" s="188">
        <v>187040</v>
      </c>
      <c r="N4293" s="43"/>
    </row>
    <row r="4294" spans="1:14">
      <c r="A4294" s="43" t="s">
        <v>170</v>
      </c>
      <c r="B4294" s="188">
        <v>180839</v>
      </c>
      <c r="C4294" s="188">
        <v>58799.87</v>
      </c>
      <c r="D4294" s="188">
        <v>77952.210000000006</v>
      </c>
      <c r="E4294" s="188">
        <v>111348.8</v>
      </c>
      <c r="F4294" s="188">
        <v>149714.6</v>
      </c>
      <c r="G4294" s="188">
        <v>206536</v>
      </c>
      <c r="H4294" s="188">
        <v>298175</v>
      </c>
      <c r="I4294" s="188">
        <v>396068</v>
      </c>
      <c r="J4294" s="188">
        <v>697061</v>
      </c>
      <c r="N4294" s="43"/>
    </row>
    <row r="4295" spans="1:14">
      <c r="A4295" s="43" t="s">
        <v>171</v>
      </c>
      <c r="N4295" s="43"/>
    </row>
    <row r="4296" spans="1:14">
      <c r="A4296" s="43" t="s">
        <v>169</v>
      </c>
      <c r="B4296" s="188">
        <v>22528</v>
      </c>
      <c r="C4296" s="188">
        <v>0</v>
      </c>
      <c r="D4296" s="188">
        <v>882.71</v>
      </c>
      <c r="E4296" s="188">
        <v>9986.1</v>
      </c>
      <c r="F4296" s="188">
        <v>17156.599999999999</v>
      </c>
      <c r="G4296" s="188">
        <v>26950</v>
      </c>
      <c r="H4296" s="188">
        <v>45672</v>
      </c>
      <c r="I4296" s="188">
        <v>63370</v>
      </c>
      <c r="J4296" s="188">
        <v>115476</v>
      </c>
      <c r="N4296" s="43"/>
    </row>
    <row r="4297" spans="1:14">
      <c r="A4297" s="43" t="s">
        <v>17</v>
      </c>
      <c r="B4297" s="188">
        <v>41120</v>
      </c>
      <c r="C4297" s="188">
        <v>12852.36</v>
      </c>
      <c r="D4297" s="188">
        <v>16411.84</v>
      </c>
      <c r="E4297" s="188">
        <v>22602.5</v>
      </c>
      <c r="F4297" s="188">
        <v>31803.200000000001</v>
      </c>
      <c r="G4297" s="188">
        <v>50424</v>
      </c>
      <c r="H4297" s="188">
        <v>76452</v>
      </c>
      <c r="I4297" s="188">
        <v>98780</v>
      </c>
      <c r="J4297" s="188">
        <v>162287</v>
      </c>
      <c r="N4297" s="43"/>
    </row>
    <row r="4298" spans="1:14">
      <c r="A4298" s="43" t="s">
        <v>18</v>
      </c>
      <c r="B4298" s="188">
        <v>59723</v>
      </c>
      <c r="C4298" s="188">
        <v>19255.28</v>
      </c>
      <c r="D4298" s="188">
        <v>24070.32</v>
      </c>
      <c r="E4298" s="188">
        <v>32854.699999999997</v>
      </c>
      <c r="F4298" s="188">
        <v>48234.5</v>
      </c>
      <c r="G4298" s="188">
        <v>75611</v>
      </c>
      <c r="H4298" s="188">
        <v>108046</v>
      </c>
      <c r="I4298" s="188">
        <v>134753</v>
      </c>
      <c r="J4298" s="188">
        <v>212639</v>
      </c>
      <c r="N4298" s="43"/>
    </row>
    <row r="4299" spans="1:14">
      <c r="A4299" s="43" t="s">
        <v>19</v>
      </c>
      <c r="B4299" s="188">
        <v>86614</v>
      </c>
      <c r="C4299" s="188">
        <v>27630.34</v>
      </c>
      <c r="D4299" s="188">
        <v>34044.71</v>
      </c>
      <c r="E4299" s="188">
        <v>46672.9</v>
      </c>
      <c r="F4299" s="188">
        <v>71660</v>
      </c>
      <c r="G4299" s="188">
        <v>109122</v>
      </c>
      <c r="H4299" s="188">
        <v>157865</v>
      </c>
      <c r="I4299" s="188">
        <v>194212</v>
      </c>
      <c r="J4299" s="188">
        <v>298419</v>
      </c>
      <c r="N4299" s="43"/>
    </row>
    <row r="4300" spans="1:14">
      <c r="A4300" s="43" t="s">
        <v>170</v>
      </c>
      <c r="B4300" s="188">
        <v>153491</v>
      </c>
      <c r="C4300" s="188">
        <v>39311.33</v>
      </c>
      <c r="D4300" s="188">
        <v>48642.18</v>
      </c>
      <c r="E4300" s="188">
        <v>72875.399999999994</v>
      </c>
      <c r="F4300" s="188">
        <v>115991.8</v>
      </c>
      <c r="G4300" s="188">
        <v>184956</v>
      </c>
      <c r="H4300" s="188">
        <v>283380</v>
      </c>
      <c r="I4300" s="188">
        <v>380404</v>
      </c>
      <c r="J4300" s="188">
        <v>693802</v>
      </c>
      <c r="N4300" s="43"/>
    </row>
    <row r="4301" spans="1:14">
      <c r="A4301" s="43" t="s">
        <v>527</v>
      </c>
      <c r="N4301" s="43"/>
    </row>
    <row r="4302" spans="1:14">
      <c r="A4302" s="43" t="s">
        <v>172</v>
      </c>
      <c r="B4302" s="188">
        <v>84724</v>
      </c>
      <c r="C4302" s="188">
        <v>14847.95</v>
      </c>
      <c r="D4302" s="188">
        <v>20773.349999999999</v>
      </c>
      <c r="E4302" s="188">
        <v>33528.5</v>
      </c>
      <c r="F4302" s="188">
        <v>58815.1</v>
      </c>
      <c r="G4302" s="188">
        <v>103748</v>
      </c>
      <c r="H4302" s="188">
        <v>171668</v>
      </c>
      <c r="I4302" s="188">
        <v>231541</v>
      </c>
      <c r="J4302" s="188">
        <v>434735</v>
      </c>
      <c r="N4302" s="43"/>
    </row>
    <row r="4303" spans="1:14">
      <c r="A4303" s="43" t="s">
        <v>22</v>
      </c>
      <c r="B4303" s="188">
        <v>38548</v>
      </c>
      <c r="C4303" s="188">
        <v>6.36</v>
      </c>
      <c r="D4303" s="188">
        <v>5936.4</v>
      </c>
      <c r="E4303" s="188">
        <v>14052.2</v>
      </c>
      <c r="F4303" s="188">
        <v>24693.1</v>
      </c>
      <c r="G4303" s="188">
        <v>47277</v>
      </c>
      <c r="H4303" s="188">
        <v>84391</v>
      </c>
      <c r="I4303" s="188">
        <v>115727</v>
      </c>
      <c r="J4303" s="188">
        <v>215188</v>
      </c>
      <c r="N4303" s="43"/>
    </row>
    <row r="4304" spans="1:14">
      <c r="A4304" s="43" t="s">
        <v>173</v>
      </c>
      <c r="N4304" s="43"/>
    </row>
    <row r="4305" spans="1:14">
      <c r="A4305" s="43" t="s">
        <v>174</v>
      </c>
      <c r="B4305" s="188">
        <v>5737</v>
      </c>
      <c r="C4305" s="188">
        <v>0</v>
      </c>
      <c r="D4305" s="188">
        <v>0</v>
      </c>
      <c r="E4305" s="188">
        <v>8.8000000000000007</v>
      </c>
      <c r="F4305" s="188">
        <v>5587.6</v>
      </c>
      <c r="G4305" s="188">
        <v>9388</v>
      </c>
      <c r="H4305" s="188">
        <v>11117</v>
      </c>
      <c r="I4305" s="188">
        <v>14854</v>
      </c>
      <c r="J4305" s="188">
        <v>33199</v>
      </c>
      <c r="N4305" s="43"/>
    </row>
    <row r="4306" spans="1:14">
      <c r="A4306" s="43" t="s">
        <v>175</v>
      </c>
      <c r="B4306" s="188">
        <v>18250</v>
      </c>
      <c r="C4306" s="188">
        <v>11080.59</v>
      </c>
      <c r="D4306" s="188">
        <v>12514.64</v>
      </c>
      <c r="E4306" s="188">
        <v>14681.7</v>
      </c>
      <c r="F4306" s="188">
        <v>17670.7</v>
      </c>
      <c r="G4306" s="188">
        <v>20569</v>
      </c>
      <c r="H4306" s="188">
        <v>22978</v>
      </c>
      <c r="I4306" s="188">
        <v>29827</v>
      </c>
      <c r="J4306" s="188">
        <v>49037</v>
      </c>
      <c r="N4306" s="43"/>
    </row>
    <row r="4307" spans="1:14">
      <c r="A4307" s="43" t="s">
        <v>176</v>
      </c>
      <c r="B4307" s="188">
        <v>31491</v>
      </c>
      <c r="C4307" s="188">
        <v>14382.45</v>
      </c>
      <c r="D4307" s="188">
        <v>20885.419999999998</v>
      </c>
      <c r="E4307" s="188">
        <v>25389.5</v>
      </c>
      <c r="F4307" s="188">
        <v>31035.9</v>
      </c>
      <c r="G4307" s="188">
        <v>37715</v>
      </c>
      <c r="H4307" s="188">
        <v>42876</v>
      </c>
      <c r="I4307" s="188">
        <v>45930</v>
      </c>
      <c r="J4307" s="188">
        <v>62726</v>
      </c>
      <c r="N4307" s="43"/>
    </row>
    <row r="4308" spans="1:14">
      <c r="A4308" s="43" t="s">
        <v>177</v>
      </c>
      <c r="B4308" s="188">
        <v>106024</v>
      </c>
      <c r="C4308" s="188">
        <v>25182.79</v>
      </c>
      <c r="D4308" s="188">
        <v>39583.370000000003</v>
      </c>
      <c r="E4308" s="188">
        <v>54611.7</v>
      </c>
      <c r="F4308" s="188">
        <v>79921.600000000006</v>
      </c>
      <c r="G4308" s="188">
        <v>124455</v>
      </c>
      <c r="H4308" s="188">
        <v>194919</v>
      </c>
      <c r="I4308" s="188">
        <v>258298</v>
      </c>
      <c r="J4308" s="188">
        <v>475098</v>
      </c>
      <c r="N4308" s="43"/>
    </row>
    <row r="4309" spans="1:14">
      <c r="A4309" s="43" t="s">
        <v>580</v>
      </c>
      <c r="N4309" s="43"/>
    </row>
    <row r="4310" spans="1:14">
      <c r="A4310" s="43" t="s">
        <v>178</v>
      </c>
      <c r="B4310" s="188">
        <v>32413</v>
      </c>
      <c r="C4310" s="188">
        <v>0</v>
      </c>
      <c r="D4310" s="188">
        <v>5157.46</v>
      </c>
      <c r="E4310" s="188">
        <v>13493.8</v>
      </c>
      <c r="F4310" s="188">
        <v>22968.3</v>
      </c>
      <c r="G4310" s="188">
        <v>38168</v>
      </c>
      <c r="H4310" s="188">
        <v>67642</v>
      </c>
      <c r="I4310" s="188">
        <v>96289</v>
      </c>
      <c r="J4310" s="188">
        <v>175097</v>
      </c>
      <c r="N4310" s="43"/>
    </row>
    <row r="4311" spans="1:14">
      <c r="A4311" s="43" t="s">
        <v>179</v>
      </c>
      <c r="B4311" s="188">
        <v>30546</v>
      </c>
      <c r="C4311" s="188">
        <v>307.2</v>
      </c>
      <c r="D4311" s="188">
        <v>6576.04</v>
      </c>
      <c r="E4311" s="188">
        <v>14194.8</v>
      </c>
      <c r="F4311" s="188">
        <v>23403.7</v>
      </c>
      <c r="G4311" s="188">
        <v>37896</v>
      </c>
      <c r="H4311" s="188">
        <v>63687</v>
      </c>
      <c r="I4311" s="188">
        <v>83956</v>
      </c>
      <c r="J4311" s="188">
        <v>145292</v>
      </c>
      <c r="N4311" s="43"/>
    </row>
    <row r="4312" spans="1:14">
      <c r="A4312" s="43" t="s">
        <v>180</v>
      </c>
      <c r="B4312" s="188">
        <v>38823</v>
      </c>
      <c r="C4312" s="188">
        <v>6774.76</v>
      </c>
      <c r="D4312" s="188">
        <v>13097.3</v>
      </c>
      <c r="E4312" s="188">
        <v>19486.2</v>
      </c>
      <c r="F4312" s="188">
        <v>28903.3</v>
      </c>
      <c r="G4312" s="188">
        <v>45038</v>
      </c>
      <c r="H4312" s="188">
        <v>76202</v>
      </c>
      <c r="I4312" s="188">
        <v>102013</v>
      </c>
      <c r="J4312" s="188">
        <v>186903</v>
      </c>
      <c r="N4312" s="43"/>
    </row>
    <row r="4313" spans="1:14">
      <c r="A4313" s="43" t="s">
        <v>181</v>
      </c>
      <c r="B4313" s="188">
        <v>96614</v>
      </c>
      <c r="C4313" s="188">
        <v>21603.94</v>
      </c>
      <c r="D4313" s="188">
        <v>28133.64</v>
      </c>
      <c r="E4313" s="188">
        <v>42593.9</v>
      </c>
      <c r="F4313" s="188">
        <v>70137.8</v>
      </c>
      <c r="G4313" s="188">
        <v>116811</v>
      </c>
      <c r="H4313" s="188">
        <v>187051</v>
      </c>
      <c r="I4313" s="188">
        <v>248313</v>
      </c>
      <c r="J4313" s="188">
        <v>464593</v>
      </c>
      <c r="N4313" s="43"/>
    </row>
    <row r="4314" spans="1:14">
      <c r="A4314" s="43" t="s">
        <v>529</v>
      </c>
      <c r="N4314" s="43"/>
    </row>
    <row r="4315" spans="1:14">
      <c r="A4315" s="43" t="s">
        <v>178</v>
      </c>
      <c r="B4315" s="188">
        <v>24364</v>
      </c>
      <c r="C4315" s="188">
        <v>0</v>
      </c>
      <c r="D4315" s="188">
        <v>0</v>
      </c>
      <c r="E4315" s="188">
        <v>9134</v>
      </c>
      <c r="F4315" s="188">
        <v>16647.2</v>
      </c>
      <c r="G4315" s="188">
        <v>29177</v>
      </c>
      <c r="H4315" s="188">
        <v>55781</v>
      </c>
      <c r="I4315" s="188">
        <v>81523</v>
      </c>
      <c r="J4315" s="188">
        <v>135230</v>
      </c>
      <c r="N4315" s="43"/>
    </row>
    <row r="4316" spans="1:14">
      <c r="A4316" s="43" t="s">
        <v>179</v>
      </c>
      <c r="B4316" s="188">
        <v>35715</v>
      </c>
      <c r="C4316" s="188">
        <v>1900.98</v>
      </c>
      <c r="D4316" s="188">
        <v>9503.19</v>
      </c>
      <c r="E4316" s="188">
        <v>16408</v>
      </c>
      <c r="F4316" s="188">
        <v>26032.7</v>
      </c>
      <c r="G4316" s="188">
        <v>42313</v>
      </c>
      <c r="H4316" s="188">
        <v>75120</v>
      </c>
      <c r="I4316" s="188">
        <v>98780</v>
      </c>
      <c r="J4316" s="188">
        <v>169326</v>
      </c>
      <c r="N4316" s="43"/>
    </row>
    <row r="4317" spans="1:14">
      <c r="A4317" s="43" t="s">
        <v>180</v>
      </c>
      <c r="B4317" s="188">
        <v>46518</v>
      </c>
      <c r="C4317" s="188">
        <v>5615.22</v>
      </c>
      <c r="D4317" s="188">
        <v>12761.23</v>
      </c>
      <c r="E4317" s="188">
        <v>21330</v>
      </c>
      <c r="F4317" s="188">
        <v>34094.5</v>
      </c>
      <c r="G4317" s="188">
        <v>57930</v>
      </c>
      <c r="H4317" s="188">
        <v>94680</v>
      </c>
      <c r="I4317" s="188">
        <v>124351</v>
      </c>
      <c r="J4317" s="188">
        <v>212459</v>
      </c>
      <c r="N4317" s="43"/>
    </row>
    <row r="4318" spans="1:14">
      <c r="A4318" s="43" t="s">
        <v>181</v>
      </c>
      <c r="B4318" s="188">
        <v>88383</v>
      </c>
      <c r="C4318" s="188">
        <v>13754.86</v>
      </c>
      <c r="D4318" s="188">
        <v>20276.95</v>
      </c>
      <c r="E4318" s="188">
        <v>34951</v>
      </c>
      <c r="F4318" s="188">
        <v>62300.2</v>
      </c>
      <c r="G4318" s="188">
        <v>108858</v>
      </c>
      <c r="H4318" s="188">
        <v>178228</v>
      </c>
      <c r="I4318" s="188">
        <v>240626</v>
      </c>
      <c r="J4318" s="188">
        <v>450523</v>
      </c>
      <c r="N4318" s="43"/>
    </row>
    <row r="4319" spans="1:14">
      <c r="A4319" s="43" t="s">
        <v>530</v>
      </c>
      <c r="N4319" s="43"/>
    </row>
    <row r="4320" spans="1:14">
      <c r="A4320" s="43" t="s">
        <v>178</v>
      </c>
      <c r="B4320" s="188">
        <v>20883</v>
      </c>
      <c r="C4320" s="188">
        <v>0</v>
      </c>
      <c r="D4320" s="188">
        <v>0</v>
      </c>
      <c r="E4320" s="188">
        <v>9098.9</v>
      </c>
      <c r="F4320" s="188">
        <v>15209.6</v>
      </c>
      <c r="G4320" s="188">
        <v>25868</v>
      </c>
      <c r="H4320" s="188">
        <v>42888</v>
      </c>
      <c r="I4320" s="188">
        <v>66487</v>
      </c>
      <c r="J4320" s="188">
        <v>111233</v>
      </c>
      <c r="N4320" s="43"/>
    </row>
    <row r="4321" spans="1:14">
      <c r="A4321" s="43" t="s">
        <v>179</v>
      </c>
      <c r="B4321" s="188">
        <v>23001</v>
      </c>
      <c r="C4321" s="188">
        <v>0</v>
      </c>
      <c r="D4321" s="188">
        <v>2067.96</v>
      </c>
      <c r="E4321" s="188">
        <v>11580.1</v>
      </c>
      <c r="F4321" s="188">
        <v>18440.8</v>
      </c>
      <c r="G4321" s="188">
        <v>27832</v>
      </c>
      <c r="H4321" s="188">
        <v>43726</v>
      </c>
      <c r="I4321" s="188">
        <v>61376</v>
      </c>
      <c r="J4321" s="188">
        <v>103284</v>
      </c>
      <c r="N4321" s="43"/>
    </row>
    <row r="4322" spans="1:14">
      <c r="A4322" s="43" t="s">
        <v>180</v>
      </c>
      <c r="B4322" s="188">
        <v>27854</v>
      </c>
      <c r="C4322" s="188">
        <v>44.5</v>
      </c>
      <c r="D4322" s="188">
        <v>5610.51</v>
      </c>
      <c r="E4322" s="188">
        <v>14336.9</v>
      </c>
      <c r="F4322" s="188">
        <v>22307</v>
      </c>
      <c r="G4322" s="188">
        <v>33216</v>
      </c>
      <c r="H4322" s="188">
        <v>53447</v>
      </c>
      <c r="I4322" s="188">
        <v>72420</v>
      </c>
      <c r="J4322" s="188">
        <v>128610</v>
      </c>
      <c r="N4322" s="43"/>
    </row>
    <row r="4323" spans="1:14">
      <c r="A4323" s="43" t="s">
        <v>181</v>
      </c>
      <c r="B4323" s="188">
        <v>82873</v>
      </c>
      <c r="C4323" s="188">
        <v>14204.58</v>
      </c>
      <c r="D4323" s="188">
        <v>20237.87</v>
      </c>
      <c r="E4323" s="188">
        <v>33148.400000000001</v>
      </c>
      <c r="F4323" s="188">
        <v>57751.6</v>
      </c>
      <c r="G4323" s="188">
        <v>101502</v>
      </c>
      <c r="H4323" s="188">
        <v>167185</v>
      </c>
      <c r="I4323" s="188">
        <v>225661</v>
      </c>
      <c r="J4323" s="188">
        <v>422460</v>
      </c>
      <c r="N4323" s="43"/>
    </row>
    <row r="4324" spans="1:14">
      <c r="A4324" s="43" t="s">
        <v>621</v>
      </c>
      <c r="B4324" s="188" t="s">
        <v>143</v>
      </c>
      <c r="C4324" s="188" t="s">
        <v>144</v>
      </c>
      <c r="D4324" s="188" t="s">
        <v>144</v>
      </c>
      <c r="E4324" s="188" t="s">
        <v>144</v>
      </c>
      <c r="F4324" s="188" t="s">
        <v>144</v>
      </c>
      <c r="G4324" s="188" t="s">
        <v>144</v>
      </c>
      <c r="H4324" s="188" t="s">
        <v>144</v>
      </c>
      <c r="I4324" s="188" t="s">
        <v>685</v>
      </c>
      <c r="J4324" s="188" t="s">
        <v>685</v>
      </c>
      <c r="K4324" s="188" t="s">
        <v>225</v>
      </c>
      <c r="N4324" s="43"/>
    </row>
    <row r="4325" spans="1:14">
      <c r="A4325" s="43" t="s">
        <v>618</v>
      </c>
      <c r="B4325" s="188" t="s">
        <v>619</v>
      </c>
      <c r="K4325" s="188" t="s">
        <v>704</v>
      </c>
      <c r="N4325" s="43"/>
    </row>
    <row r="4326" spans="1:14">
      <c r="A4326" s="43" t="s">
        <v>142</v>
      </c>
      <c r="N4326" s="43"/>
    </row>
    <row r="4328" spans="1:14">
      <c r="A4328" s="43" t="s">
        <v>214</v>
      </c>
      <c r="N4328" s="43"/>
    </row>
    <row r="4329" spans="1:14">
      <c r="A4329" s="43" t="s">
        <v>621</v>
      </c>
      <c r="B4329" s="188" t="s">
        <v>143</v>
      </c>
      <c r="C4329" s="188" t="s">
        <v>144</v>
      </c>
      <c r="D4329" s="188" t="s">
        <v>144</v>
      </c>
      <c r="E4329" s="188" t="s">
        <v>144</v>
      </c>
      <c r="F4329" s="188" t="s">
        <v>144</v>
      </c>
      <c r="G4329" s="188" t="s">
        <v>144</v>
      </c>
      <c r="H4329" s="188" t="s">
        <v>144</v>
      </c>
      <c r="I4329" s="188" t="s">
        <v>685</v>
      </c>
      <c r="J4329" s="188" t="s">
        <v>685</v>
      </c>
      <c r="K4329" s="188" t="s">
        <v>225</v>
      </c>
      <c r="N4329" s="43"/>
    </row>
    <row r="4330" spans="1:14">
      <c r="A4330" s="43" t="s">
        <v>289</v>
      </c>
      <c r="E4330" s="188" t="s">
        <v>532</v>
      </c>
      <c r="F4330" s="188" t="s">
        <v>290</v>
      </c>
      <c r="G4330" s="188" t="s">
        <v>392</v>
      </c>
      <c r="H4330" s="188" t="s">
        <v>393</v>
      </c>
      <c r="N4330" s="43"/>
    </row>
    <row r="4331" spans="1:14">
      <c r="B4331" s="188" t="s">
        <v>143</v>
      </c>
      <c r="C4331" s="188" t="s">
        <v>144</v>
      </c>
      <c r="D4331" s="188" t="s">
        <v>144</v>
      </c>
      <c r="E4331" s="188" t="s">
        <v>144</v>
      </c>
      <c r="F4331" s="188" t="s">
        <v>144</v>
      </c>
      <c r="G4331" s="188" t="s">
        <v>144</v>
      </c>
      <c r="H4331" s="188" t="s">
        <v>144</v>
      </c>
      <c r="I4331" s="188" t="s">
        <v>685</v>
      </c>
      <c r="J4331" s="188" t="s">
        <v>685</v>
      </c>
    </row>
    <row r="4332" spans="1:14">
      <c r="B4332" s="188" t="s">
        <v>33</v>
      </c>
      <c r="C4332" s="188" t="s">
        <v>134</v>
      </c>
      <c r="D4332" s="188" t="s">
        <v>135</v>
      </c>
      <c r="E4332" s="188" t="s">
        <v>136</v>
      </c>
      <c r="F4332" s="188" t="s">
        <v>137</v>
      </c>
      <c r="G4332" s="188" t="s">
        <v>138</v>
      </c>
      <c r="H4332" s="188" t="s">
        <v>139</v>
      </c>
      <c r="I4332" s="188" t="s">
        <v>140</v>
      </c>
      <c r="J4332" s="188" t="s">
        <v>141</v>
      </c>
    </row>
    <row r="4333" spans="1:14">
      <c r="A4333" s="43" t="s">
        <v>622</v>
      </c>
      <c r="B4333" s="188" t="s">
        <v>143</v>
      </c>
      <c r="C4333" s="188" t="s">
        <v>148</v>
      </c>
      <c r="D4333" s="188" t="s">
        <v>148</v>
      </c>
      <c r="E4333" s="188" t="s">
        <v>148</v>
      </c>
      <c r="F4333" s="188" t="s">
        <v>148</v>
      </c>
      <c r="G4333" s="188" t="s">
        <v>148</v>
      </c>
      <c r="H4333" s="188" t="s">
        <v>148</v>
      </c>
      <c r="I4333" s="188" t="s">
        <v>686</v>
      </c>
      <c r="J4333" s="188" t="s">
        <v>686</v>
      </c>
      <c r="N4333" s="43"/>
    </row>
    <row r="4334" spans="1:14">
      <c r="A4334" s="43" t="s">
        <v>0</v>
      </c>
      <c r="B4334" s="188">
        <v>38395</v>
      </c>
      <c r="C4334" s="188">
        <v>5014.59</v>
      </c>
      <c r="D4334" s="188">
        <v>8399.3799999999992</v>
      </c>
      <c r="E4334" s="188">
        <v>16038.1</v>
      </c>
      <c r="F4334" s="188">
        <v>29916.3</v>
      </c>
      <c r="G4334" s="188">
        <v>50627</v>
      </c>
      <c r="H4334" s="188">
        <v>76434</v>
      </c>
      <c r="I4334" s="188">
        <v>98088</v>
      </c>
      <c r="J4334" s="188">
        <v>149789</v>
      </c>
      <c r="N4334" s="43"/>
    </row>
    <row r="4335" spans="1:14">
      <c r="A4335" s="43" t="s">
        <v>151</v>
      </c>
      <c r="N4335" s="43"/>
    </row>
    <row r="4336" spans="1:14">
      <c r="A4336" s="43" t="s">
        <v>2</v>
      </c>
      <c r="B4336" s="188">
        <v>42098</v>
      </c>
      <c r="C4336" s="188">
        <v>4276.93</v>
      </c>
      <c r="D4336" s="188">
        <v>8414.7199999999993</v>
      </c>
      <c r="E4336" s="188">
        <v>17100.2</v>
      </c>
      <c r="F4336" s="188">
        <v>33440.199999999997</v>
      </c>
      <c r="G4336" s="188">
        <v>56235</v>
      </c>
      <c r="H4336" s="188">
        <v>82836</v>
      </c>
      <c r="I4336" s="188">
        <v>105191</v>
      </c>
      <c r="J4336" s="188">
        <v>162568</v>
      </c>
      <c r="N4336" s="43"/>
    </row>
    <row r="4337" spans="1:14">
      <c r="A4337" s="43" t="s">
        <v>3</v>
      </c>
      <c r="B4337" s="188">
        <v>42328</v>
      </c>
      <c r="C4337" s="188">
        <v>6552.44</v>
      </c>
      <c r="D4337" s="188">
        <v>9431.6299999999992</v>
      </c>
      <c r="E4337" s="188">
        <v>18293.900000000001</v>
      </c>
      <c r="F4337" s="188">
        <v>33987.300000000003</v>
      </c>
      <c r="G4337" s="188">
        <v>54977</v>
      </c>
      <c r="H4337" s="188">
        <v>82096</v>
      </c>
      <c r="I4337" s="188">
        <v>106078</v>
      </c>
      <c r="J4337" s="188">
        <v>157633</v>
      </c>
      <c r="N4337" s="43"/>
    </row>
    <row r="4338" spans="1:14">
      <c r="A4338" s="43" t="s">
        <v>4</v>
      </c>
      <c r="B4338" s="188">
        <v>35680</v>
      </c>
      <c r="C4338" s="188">
        <v>6224.21</v>
      </c>
      <c r="D4338" s="188">
        <v>8693.02</v>
      </c>
      <c r="E4338" s="188">
        <v>16259.1</v>
      </c>
      <c r="F4338" s="188">
        <v>28095.5</v>
      </c>
      <c r="G4338" s="188">
        <v>47474</v>
      </c>
      <c r="H4338" s="188">
        <v>69792</v>
      </c>
      <c r="I4338" s="188">
        <v>91143</v>
      </c>
      <c r="J4338" s="188">
        <v>138440</v>
      </c>
      <c r="N4338" s="43"/>
    </row>
    <row r="4339" spans="1:14">
      <c r="A4339" s="43" t="s">
        <v>5</v>
      </c>
      <c r="B4339" s="188">
        <v>31678</v>
      </c>
      <c r="C4339" s="188">
        <v>4976.59</v>
      </c>
      <c r="D4339" s="188">
        <v>8091.31</v>
      </c>
      <c r="E4339" s="188">
        <v>14801.6</v>
      </c>
      <c r="F4339" s="188">
        <v>25811.200000000001</v>
      </c>
      <c r="G4339" s="188">
        <v>41860</v>
      </c>
      <c r="H4339" s="188">
        <v>60046</v>
      </c>
      <c r="I4339" s="188">
        <v>78110</v>
      </c>
      <c r="J4339" s="188">
        <v>122743</v>
      </c>
      <c r="N4339" s="43"/>
    </row>
    <row r="4340" spans="1:14">
      <c r="A4340" s="43" t="s">
        <v>6</v>
      </c>
      <c r="B4340" s="188">
        <v>23495</v>
      </c>
      <c r="C4340" s="188">
        <v>4511.09</v>
      </c>
      <c r="D4340" s="188">
        <v>7165.93</v>
      </c>
      <c r="E4340" s="188">
        <v>11971.5</v>
      </c>
      <c r="F4340" s="188">
        <v>19149.5</v>
      </c>
      <c r="G4340" s="188">
        <v>31301</v>
      </c>
      <c r="H4340" s="188">
        <v>46217</v>
      </c>
      <c r="I4340" s="188">
        <v>56384</v>
      </c>
      <c r="J4340" s="188">
        <v>78702</v>
      </c>
      <c r="N4340" s="43"/>
    </row>
    <row r="4341" spans="1:14">
      <c r="A4341" s="43" t="s">
        <v>8</v>
      </c>
      <c r="N4341" s="43"/>
    </row>
    <row r="4342" spans="1:14">
      <c r="A4342" s="43" t="s">
        <v>9</v>
      </c>
      <c r="B4342" s="188">
        <v>35468</v>
      </c>
      <c r="C4342" s="188">
        <v>4039.36</v>
      </c>
      <c r="D4342" s="188">
        <v>7478.02</v>
      </c>
      <c r="E4342" s="188">
        <v>14393.8</v>
      </c>
      <c r="F4342" s="188">
        <v>26674.799999999999</v>
      </c>
      <c r="G4342" s="188">
        <v>46876</v>
      </c>
      <c r="H4342" s="188">
        <v>72934</v>
      </c>
      <c r="I4342" s="188">
        <v>93542</v>
      </c>
      <c r="J4342" s="188">
        <v>144722</v>
      </c>
      <c r="N4342" s="43"/>
    </row>
    <row r="4343" spans="1:14">
      <c r="A4343" s="43" t="s">
        <v>8</v>
      </c>
      <c r="B4343" s="188">
        <v>41938</v>
      </c>
      <c r="C4343" s="188">
        <v>6652.36</v>
      </c>
      <c r="D4343" s="188">
        <v>9863.64</v>
      </c>
      <c r="E4343" s="188">
        <v>18884.3</v>
      </c>
      <c r="F4343" s="188">
        <v>33989.1</v>
      </c>
      <c r="G4343" s="188">
        <v>54471</v>
      </c>
      <c r="H4343" s="188">
        <v>80124</v>
      </c>
      <c r="I4343" s="188">
        <v>103013</v>
      </c>
      <c r="J4343" s="188">
        <v>156655</v>
      </c>
      <c r="N4343" s="43"/>
    </row>
    <row r="4344" spans="1:14">
      <c r="A4344" s="43" t="s">
        <v>152</v>
      </c>
      <c r="N4344" s="43"/>
    </row>
    <row r="4345" spans="1:14">
      <c r="A4345" s="43" t="s">
        <v>153</v>
      </c>
      <c r="B4345" s="188">
        <v>18360</v>
      </c>
      <c r="C4345" s="188">
        <v>-1500.08</v>
      </c>
      <c r="D4345" s="188">
        <v>3899.47</v>
      </c>
      <c r="E4345" s="188">
        <v>8220.9</v>
      </c>
      <c r="F4345" s="188">
        <v>14277.6</v>
      </c>
      <c r="G4345" s="188">
        <v>24026</v>
      </c>
      <c r="H4345" s="188">
        <v>38425</v>
      </c>
      <c r="I4345" s="188">
        <v>47824</v>
      </c>
      <c r="J4345" s="188">
        <v>80248</v>
      </c>
      <c r="N4345" s="43"/>
    </row>
    <row r="4346" spans="1:14">
      <c r="A4346" s="43" t="s">
        <v>154</v>
      </c>
      <c r="B4346" s="188">
        <v>31231</v>
      </c>
      <c r="C4346" s="188">
        <v>4811.3100000000004</v>
      </c>
      <c r="D4346" s="188">
        <v>8397.7999999999993</v>
      </c>
      <c r="E4346" s="188">
        <v>15306</v>
      </c>
      <c r="F4346" s="188">
        <v>25960.799999999999</v>
      </c>
      <c r="G4346" s="188">
        <v>41569</v>
      </c>
      <c r="H4346" s="188">
        <v>59282</v>
      </c>
      <c r="I4346" s="188">
        <v>72833</v>
      </c>
      <c r="J4346" s="188">
        <v>112671</v>
      </c>
      <c r="N4346" s="43"/>
    </row>
    <row r="4347" spans="1:14">
      <c r="A4347" s="43" t="s">
        <v>155</v>
      </c>
      <c r="B4347" s="188">
        <v>42657</v>
      </c>
      <c r="C4347" s="188">
        <v>7936.36</v>
      </c>
      <c r="D4347" s="188">
        <v>11897.15</v>
      </c>
      <c r="E4347" s="188">
        <v>20618.8</v>
      </c>
      <c r="F4347" s="188">
        <v>35565.599999999999</v>
      </c>
      <c r="G4347" s="188">
        <v>55692</v>
      </c>
      <c r="H4347" s="188">
        <v>79980</v>
      </c>
      <c r="I4347" s="188">
        <v>101523</v>
      </c>
      <c r="J4347" s="188">
        <v>156860</v>
      </c>
      <c r="N4347" s="43"/>
    </row>
    <row r="4348" spans="1:14">
      <c r="A4348" s="43" t="s">
        <v>156</v>
      </c>
      <c r="B4348" s="188">
        <v>57184</v>
      </c>
      <c r="C4348" s="188">
        <v>10596.19</v>
      </c>
      <c r="D4348" s="188">
        <v>15968.1</v>
      </c>
      <c r="E4348" s="188">
        <v>28910.7</v>
      </c>
      <c r="F4348" s="188">
        <v>48019.8</v>
      </c>
      <c r="G4348" s="188">
        <v>72462</v>
      </c>
      <c r="H4348" s="188">
        <v>104019</v>
      </c>
      <c r="I4348" s="188">
        <v>126989</v>
      </c>
      <c r="J4348" s="188">
        <v>185960</v>
      </c>
      <c r="N4348" s="43"/>
    </row>
    <row r="4349" spans="1:14">
      <c r="A4349" s="43" t="s">
        <v>157</v>
      </c>
      <c r="N4349" s="43"/>
    </row>
    <row r="4350" spans="1:14">
      <c r="A4350" s="43" t="s">
        <v>158</v>
      </c>
      <c r="B4350" s="188">
        <v>42514</v>
      </c>
      <c r="C4350" s="188">
        <v>7937.22</v>
      </c>
      <c r="D4350" s="188">
        <v>11681.03</v>
      </c>
      <c r="E4350" s="188">
        <v>19640.2</v>
      </c>
      <c r="F4350" s="188">
        <v>34044</v>
      </c>
      <c r="G4350" s="188">
        <v>54525</v>
      </c>
      <c r="H4350" s="188">
        <v>80716</v>
      </c>
      <c r="I4350" s="188">
        <v>103805</v>
      </c>
      <c r="J4350" s="188">
        <v>158340</v>
      </c>
      <c r="N4350" s="43"/>
    </row>
    <row r="4351" spans="1:14">
      <c r="A4351" s="43" t="s">
        <v>159</v>
      </c>
      <c r="B4351" s="188">
        <v>27261</v>
      </c>
      <c r="C4351" s="188">
        <v>3763.36</v>
      </c>
      <c r="D4351" s="188">
        <v>6892.56</v>
      </c>
      <c r="E4351" s="188">
        <v>10678.1</v>
      </c>
      <c r="F4351" s="188">
        <v>20289.2</v>
      </c>
      <c r="G4351" s="188">
        <v>37182</v>
      </c>
      <c r="H4351" s="188">
        <v>57851</v>
      </c>
      <c r="I4351" s="188">
        <v>73126</v>
      </c>
      <c r="J4351" s="188">
        <v>121730</v>
      </c>
      <c r="N4351" s="43"/>
    </row>
    <row r="4352" spans="1:14">
      <c r="A4352" s="43" t="s">
        <v>160</v>
      </c>
      <c r="B4352" s="188">
        <v>21707</v>
      </c>
      <c r="C4352" s="188">
        <v>-2013.65</v>
      </c>
      <c r="D4352" s="188">
        <v>-491.16</v>
      </c>
      <c r="E4352" s="188">
        <v>7128.9</v>
      </c>
      <c r="F4352" s="188">
        <v>13606.5</v>
      </c>
      <c r="G4352" s="188">
        <v>29427</v>
      </c>
      <c r="H4352" s="188">
        <v>51689</v>
      </c>
      <c r="I4352" s="188">
        <v>69042</v>
      </c>
      <c r="J4352" s="188">
        <v>114286</v>
      </c>
      <c r="N4352" s="43"/>
    </row>
    <row r="4353" spans="1:14">
      <c r="A4353" s="43" t="s">
        <v>161</v>
      </c>
      <c r="B4353" s="188">
        <v>30969</v>
      </c>
      <c r="C4353" s="188">
        <v>-1689.03</v>
      </c>
      <c r="D4353" s="188">
        <v>2621.73</v>
      </c>
      <c r="E4353" s="188">
        <v>9265.9</v>
      </c>
      <c r="F4353" s="188">
        <v>20906.3</v>
      </c>
      <c r="G4353" s="188">
        <v>45450</v>
      </c>
      <c r="H4353" s="188">
        <v>71112</v>
      </c>
      <c r="I4353" s="188">
        <v>90381</v>
      </c>
      <c r="J4353" s="188">
        <v>131057</v>
      </c>
      <c r="N4353" s="43"/>
    </row>
    <row r="4354" spans="1:14">
      <c r="A4354" s="43" t="s">
        <v>162</v>
      </c>
      <c r="N4354" s="43"/>
    </row>
    <row r="4355" spans="1:14">
      <c r="A4355" s="43" t="s">
        <v>14</v>
      </c>
      <c r="B4355" s="188">
        <v>45408</v>
      </c>
      <c r="C4355" s="188">
        <v>7458.39</v>
      </c>
      <c r="D4355" s="188">
        <v>11799.55</v>
      </c>
      <c r="E4355" s="188">
        <v>21918.2</v>
      </c>
      <c r="F4355" s="188">
        <v>37419</v>
      </c>
      <c r="G4355" s="188">
        <v>58475</v>
      </c>
      <c r="H4355" s="188">
        <v>85069</v>
      </c>
      <c r="I4355" s="188">
        <v>107714</v>
      </c>
      <c r="J4355" s="188">
        <v>159988</v>
      </c>
      <c r="N4355" s="43"/>
    </row>
    <row r="4356" spans="1:14">
      <c r="A4356" s="43" t="s">
        <v>163</v>
      </c>
      <c r="B4356" s="188">
        <v>28769</v>
      </c>
      <c r="C4356" s="188">
        <v>4487.88</v>
      </c>
      <c r="D4356" s="188">
        <v>7596.3</v>
      </c>
      <c r="E4356" s="188">
        <v>13291.6</v>
      </c>
      <c r="F4356" s="188">
        <v>21261.9</v>
      </c>
      <c r="G4356" s="188">
        <v>37062</v>
      </c>
      <c r="H4356" s="188">
        <v>58113</v>
      </c>
      <c r="I4356" s="188">
        <v>74191</v>
      </c>
      <c r="J4356" s="188">
        <v>127563</v>
      </c>
      <c r="N4356" s="43"/>
    </row>
    <row r="4357" spans="1:14">
      <c r="A4357" s="43" t="s">
        <v>16</v>
      </c>
      <c r="B4357" s="188">
        <v>29507</v>
      </c>
      <c r="C4357" s="188">
        <v>1673.15</v>
      </c>
      <c r="D4357" s="188">
        <v>6652.36</v>
      </c>
      <c r="E4357" s="188">
        <v>11051.4</v>
      </c>
      <c r="F4357" s="188">
        <v>21278.799999999999</v>
      </c>
      <c r="G4357" s="188">
        <v>40134</v>
      </c>
      <c r="H4357" s="188">
        <v>63449</v>
      </c>
      <c r="I4357" s="188">
        <v>80014</v>
      </c>
      <c r="J4357" s="188">
        <v>132479</v>
      </c>
      <c r="N4357" s="43"/>
    </row>
    <row r="4358" spans="1:14">
      <c r="A4358" s="43" t="s">
        <v>164</v>
      </c>
      <c r="B4358" s="188">
        <v>27178</v>
      </c>
      <c r="C4358" s="188">
        <v>-1022.47</v>
      </c>
      <c r="D4358" s="188">
        <v>4075.36</v>
      </c>
      <c r="E4358" s="188">
        <v>8463.7999999999993</v>
      </c>
      <c r="F4358" s="188">
        <v>17340.8</v>
      </c>
      <c r="G4358" s="188">
        <v>36859</v>
      </c>
      <c r="H4358" s="188">
        <v>60935</v>
      </c>
      <c r="I4358" s="188">
        <v>85842</v>
      </c>
      <c r="J4358" s="188">
        <v>142022</v>
      </c>
      <c r="N4358" s="43"/>
    </row>
    <row r="4359" spans="1:14">
      <c r="A4359" s="43" t="s">
        <v>165</v>
      </c>
      <c r="N4359" s="43"/>
    </row>
    <row r="4360" spans="1:14">
      <c r="A4360" s="43" t="s">
        <v>166</v>
      </c>
      <c r="B4360" s="188">
        <v>6438</v>
      </c>
      <c r="C4360" s="188">
        <v>-2013.65</v>
      </c>
      <c r="D4360" s="188">
        <v>-2013.65</v>
      </c>
      <c r="E4360" s="188">
        <v>-1854.4</v>
      </c>
      <c r="F4360" s="188">
        <v>4832.1000000000004</v>
      </c>
      <c r="G4360" s="188">
        <v>9173</v>
      </c>
      <c r="H4360" s="188">
        <v>16505</v>
      </c>
      <c r="I4360" s="188">
        <v>26885</v>
      </c>
      <c r="J4360" s="188">
        <v>42989</v>
      </c>
      <c r="N4360" s="43"/>
    </row>
    <row r="4361" spans="1:14">
      <c r="A4361" s="43" t="s">
        <v>125</v>
      </c>
      <c r="B4361" s="188">
        <v>14983</v>
      </c>
      <c r="C4361" s="188">
        <v>-1942.92</v>
      </c>
      <c r="D4361" s="188">
        <v>526.54999999999995</v>
      </c>
      <c r="E4361" s="188">
        <v>5752.8</v>
      </c>
      <c r="F4361" s="188">
        <v>8993</v>
      </c>
      <c r="G4361" s="188">
        <v>17325</v>
      </c>
      <c r="H4361" s="188">
        <v>33172</v>
      </c>
      <c r="I4361" s="188">
        <v>48653</v>
      </c>
      <c r="J4361" s="188">
        <v>107378</v>
      </c>
      <c r="N4361" s="43"/>
    </row>
    <row r="4362" spans="1:14">
      <c r="A4362" s="43" t="s">
        <v>126</v>
      </c>
      <c r="B4362" s="188">
        <v>19486</v>
      </c>
      <c r="C4362" s="188">
        <v>1845.17</v>
      </c>
      <c r="D4362" s="188">
        <v>4748.84</v>
      </c>
      <c r="E4362" s="188">
        <v>8173</v>
      </c>
      <c r="F4362" s="188">
        <v>14095.5</v>
      </c>
      <c r="G4362" s="188">
        <v>22853</v>
      </c>
      <c r="H4362" s="188">
        <v>44234</v>
      </c>
      <c r="I4362" s="188">
        <v>56304</v>
      </c>
      <c r="J4362" s="188">
        <v>92373</v>
      </c>
      <c r="N4362" s="43"/>
    </row>
    <row r="4363" spans="1:14">
      <c r="A4363" s="43" t="s">
        <v>127</v>
      </c>
      <c r="B4363" s="188">
        <v>23132</v>
      </c>
      <c r="C4363" s="188">
        <v>4243.3599999999997</v>
      </c>
      <c r="D4363" s="188">
        <v>6892.56</v>
      </c>
      <c r="E4363" s="188">
        <v>10802.9</v>
      </c>
      <c r="F4363" s="188">
        <v>17593.3</v>
      </c>
      <c r="G4363" s="188">
        <v>30383</v>
      </c>
      <c r="H4363" s="188">
        <v>45154</v>
      </c>
      <c r="I4363" s="188">
        <v>57890</v>
      </c>
      <c r="J4363" s="188">
        <v>91768</v>
      </c>
      <c r="N4363" s="43"/>
    </row>
    <row r="4364" spans="1:14">
      <c r="A4364" s="43" t="s">
        <v>128</v>
      </c>
      <c r="B4364" s="188">
        <v>27384</v>
      </c>
      <c r="C4364" s="188">
        <v>6455.61</v>
      </c>
      <c r="D4364" s="188">
        <v>7995.9</v>
      </c>
      <c r="E4364" s="188">
        <v>12667.6</v>
      </c>
      <c r="F4364" s="188">
        <v>20995.200000000001</v>
      </c>
      <c r="G4364" s="188">
        <v>36073</v>
      </c>
      <c r="H4364" s="188">
        <v>53384</v>
      </c>
      <c r="I4364" s="188">
        <v>66531</v>
      </c>
      <c r="J4364" s="188">
        <v>110147</v>
      </c>
      <c r="N4364" s="43"/>
    </row>
    <row r="4365" spans="1:14">
      <c r="A4365" s="43" t="s">
        <v>129</v>
      </c>
      <c r="B4365" s="188">
        <v>32612</v>
      </c>
      <c r="C4365" s="188">
        <v>7184.36</v>
      </c>
      <c r="D4365" s="188">
        <v>9676.36</v>
      </c>
      <c r="E4365" s="188">
        <v>15298</v>
      </c>
      <c r="F4365" s="188">
        <v>24541.3</v>
      </c>
      <c r="G4365" s="188">
        <v>40260</v>
      </c>
      <c r="H4365" s="188">
        <v>61974</v>
      </c>
      <c r="I4365" s="188">
        <v>80546</v>
      </c>
      <c r="J4365" s="188">
        <v>126098</v>
      </c>
      <c r="N4365" s="43"/>
    </row>
    <row r="4366" spans="1:14">
      <c r="A4366" s="43" t="s">
        <v>130</v>
      </c>
      <c r="B4366" s="188">
        <v>38665</v>
      </c>
      <c r="C4366" s="188">
        <v>9379.9500000000007</v>
      </c>
      <c r="D4366" s="188">
        <v>12213.35</v>
      </c>
      <c r="E4366" s="188">
        <v>19528.900000000001</v>
      </c>
      <c r="F4366" s="188">
        <v>31165</v>
      </c>
      <c r="G4366" s="188">
        <v>48933</v>
      </c>
      <c r="H4366" s="188">
        <v>70391</v>
      </c>
      <c r="I4366" s="188">
        <v>93090</v>
      </c>
      <c r="J4366" s="188">
        <v>139830</v>
      </c>
      <c r="N4366" s="43"/>
    </row>
    <row r="4367" spans="1:14">
      <c r="A4367" s="43" t="s">
        <v>131</v>
      </c>
      <c r="B4367" s="188">
        <v>51727</v>
      </c>
      <c r="C4367" s="188">
        <v>12600.12</v>
      </c>
      <c r="D4367" s="188">
        <v>17151.2</v>
      </c>
      <c r="E4367" s="188">
        <v>26919.1</v>
      </c>
      <c r="F4367" s="188">
        <v>43078.3</v>
      </c>
      <c r="G4367" s="188">
        <v>65275</v>
      </c>
      <c r="H4367" s="188">
        <v>93348</v>
      </c>
      <c r="I4367" s="188">
        <v>115818</v>
      </c>
      <c r="J4367" s="188">
        <v>171970</v>
      </c>
      <c r="N4367" s="43"/>
    </row>
    <row r="4368" spans="1:14">
      <c r="A4368" s="43" t="s">
        <v>167</v>
      </c>
      <c r="N4368" s="43"/>
    </row>
    <row r="4369" spans="1:14">
      <c r="A4369" s="43" t="s">
        <v>166</v>
      </c>
      <c r="B4369" s="188">
        <v>13896</v>
      </c>
      <c r="C4369" s="188">
        <v>-2013.65</v>
      </c>
      <c r="D4369" s="188">
        <v>-2013.65</v>
      </c>
      <c r="E4369" s="188">
        <v>3051.8</v>
      </c>
      <c r="F4369" s="188">
        <v>9265.1</v>
      </c>
      <c r="G4369" s="188">
        <v>19002</v>
      </c>
      <c r="H4369" s="188">
        <v>34425</v>
      </c>
      <c r="I4369" s="188">
        <v>45373</v>
      </c>
      <c r="J4369" s="188">
        <v>80014</v>
      </c>
      <c r="N4369" s="43"/>
    </row>
    <row r="4370" spans="1:14">
      <c r="A4370" s="43" t="s">
        <v>125</v>
      </c>
      <c r="B4370" s="188">
        <v>21331</v>
      </c>
      <c r="C4370" s="188">
        <v>377.78</v>
      </c>
      <c r="D4370" s="188">
        <v>4052.36</v>
      </c>
      <c r="E4370" s="188">
        <v>8332.7999999999993</v>
      </c>
      <c r="F4370" s="188">
        <v>15166.5</v>
      </c>
      <c r="G4370" s="188">
        <v>26940</v>
      </c>
      <c r="H4370" s="188">
        <v>47125</v>
      </c>
      <c r="I4370" s="188">
        <v>61629</v>
      </c>
      <c r="J4370" s="188">
        <v>96918</v>
      </c>
      <c r="N4370" s="43"/>
    </row>
    <row r="4371" spans="1:14">
      <c r="A4371" s="43" t="s">
        <v>126</v>
      </c>
      <c r="B4371" s="188">
        <v>24063</v>
      </c>
      <c r="C4371" s="188">
        <v>2289.12</v>
      </c>
      <c r="D4371" s="188">
        <v>5751.26</v>
      </c>
      <c r="E4371" s="188">
        <v>9778.6</v>
      </c>
      <c r="F4371" s="188">
        <v>17715.5</v>
      </c>
      <c r="G4371" s="188">
        <v>31583</v>
      </c>
      <c r="H4371" s="188">
        <v>51043</v>
      </c>
      <c r="I4371" s="188">
        <v>61698</v>
      </c>
      <c r="J4371" s="188">
        <v>115143</v>
      </c>
      <c r="N4371" s="43"/>
    </row>
    <row r="4372" spans="1:14">
      <c r="A4372" s="43" t="s">
        <v>127</v>
      </c>
      <c r="B4372" s="188">
        <v>26369</v>
      </c>
      <c r="C4372" s="188">
        <v>4558.5600000000004</v>
      </c>
      <c r="D4372" s="188">
        <v>7014.58</v>
      </c>
      <c r="E4372" s="188">
        <v>11281.4</v>
      </c>
      <c r="F4372" s="188">
        <v>19262.900000000001</v>
      </c>
      <c r="G4372" s="188">
        <v>34590</v>
      </c>
      <c r="H4372" s="188">
        <v>53472</v>
      </c>
      <c r="I4372" s="188">
        <v>72462</v>
      </c>
      <c r="J4372" s="188">
        <v>116723</v>
      </c>
      <c r="N4372" s="43"/>
    </row>
    <row r="4373" spans="1:14">
      <c r="A4373" s="43" t="s">
        <v>128</v>
      </c>
      <c r="B4373" s="188">
        <v>28639</v>
      </c>
      <c r="C4373" s="188">
        <v>6038.96</v>
      </c>
      <c r="D4373" s="188">
        <v>8083.49</v>
      </c>
      <c r="E4373" s="188">
        <v>12388.6</v>
      </c>
      <c r="F4373" s="188">
        <v>21049.8</v>
      </c>
      <c r="G4373" s="188">
        <v>37120</v>
      </c>
      <c r="H4373" s="188">
        <v>55744</v>
      </c>
      <c r="I4373" s="188">
        <v>73492</v>
      </c>
      <c r="J4373" s="188">
        <v>122979</v>
      </c>
      <c r="N4373" s="43"/>
    </row>
    <row r="4374" spans="1:14">
      <c r="A4374" s="43" t="s">
        <v>129</v>
      </c>
      <c r="B4374" s="188">
        <v>34202</v>
      </c>
      <c r="C4374" s="188">
        <v>6893.2</v>
      </c>
      <c r="D4374" s="188">
        <v>9044.7199999999993</v>
      </c>
      <c r="E4374" s="188">
        <v>14900.2</v>
      </c>
      <c r="F4374" s="188">
        <v>24238.799999999999</v>
      </c>
      <c r="G4374" s="188">
        <v>40648</v>
      </c>
      <c r="H4374" s="188">
        <v>62112</v>
      </c>
      <c r="I4374" s="188">
        <v>81349</v>
      </c>
      <c r="J4374" s="188">
        <v>148838</v>
      </c>
      <c r="N4374" s="43"/>
    </row>
    <row r="4375" spans="1:14">
      <c r="A4375" s="43" t="s">
        <v>130</v>
      </c>
      <c r="B4375" s="188">
        <v>36151</v>
      </c>
      <c r="C4375" s="188">
        <v>8133.38</v>
      </c>
      <c r="D4375" s="188">
        <v>10960.17</v>
      </c>
      <c r="E4375" s="188">
        <v>17184.900000000001</v>
      </c>
      <c r="F4375" s="188">
        <v>28372</v>
      </c>
      <c r="G4375" s="188">
        <v>46876</v>
      </c>
      <c r="H4375" s="188">
        <v>69257</v>
      </c>
      <c r="I4375" s="188">
        <v>86789</v>
      </c>
      <c r="J4375" s="188">
        <v>130091</v>
      </c>
      <c r="N4375" s="43"/>
    </row>
    <row r="4376" spans="1:14">
      <c r="A4376" s="43" t="s">
        <v>131</v>
      </c>
      <c r="B4376" s="188">
        <v>49402</v>
      </c>
      <c r="C4376" s="188">
        <v>11923.15</v>
      </c>
      <c r="D4376" s="188">
        <v>15959.43</v>
      </c>
      <c r="E4376" s="188">
        <v>25608</v>
      </c>
      <c r="F4376" s="188">
        <v>41198.9</v>
      </c>
      <c r="G4376" s="188">
        <v>62711</v>
      </c>
      <c r="H4376" s="188">
        <v>89455</v>
      </c>
      <c r="I4376" s="188">
        <v>112691</v>
      </c>
      <c r="J4376" s="188">
        <v>168715</v>
      </c>
      <c r="N4376" s="43"/>
    </row>
    <row r="4377" spans="1:14">
      <c r="A4377" s="43" t="s">
        <v>168</v>
      </c>
      <c r="N4377" s="43"/>
    </row>
    <row r="4378" spans="1:14">
      <c r="A4378" s="43" t="s">
        <v>169</v>
      </c>
      <c r="B4378" s="188">
        <v>8492</v>
      </c>
      <c r="C4378" s="188">
        <v>-2013.65</v>
      </c>
      <c r="D4378" s="188">
        <v>-1272.07</v>
      </c>
      <c r="E4378" s="188">
        <v>5485.9</v>
      </c>
      <c r="F4378" s="188">
        <v>8846.7999999999993</v>
      </c>
      <c r="G4378" s="188">
        <v>12195</v>
      </c>
      <c r="H4378" s="188">
        <v>14965</v>
      </c>
      <c r="I4378" s="188">
        <v>16226</v>
      </c>
      <c r="J4378" s="188">
        <v>20309</v>
      </c>
      <c r="N4378" s="43"/>
    </row>
    <row r="4379" spans="1:14">
      <c r="A4379" s="43" t="s">
        <v>17</v>
      </c>
      <c r="B4379" s="188">
        <v>20487</v>
      </c>
      <c r="C4379" s="188">
        <v>10801.42</v>
      </c>
      <c r="D4379" s="188">
        <v>13057.18</v>
      </c>
      <c r="E4379" s="188">
        <v>16456.8</v>
      </c>
      <c r="F4379" s="188">
        <v>19889.7</v>
      </c>
      <c r="G4379" s="188">
        <v>23972</v>
      </c>
      <c r="H4379" s="188">
        <v>27753</v>
      </c>
      <c r="I4379" s="188">
        <v>29947</v>
      </c>
      <c r="J4379" s="188">
        <v>42719</v>
      </c>
      <c r="N4379" s="43"/>
    </row>
    <row r="4380" spans="1:14">
      <c r="A4380" s="43" t="s">
        <v>18</v>
      </c>
      <c r="B4380" s="188">
        <v>32246</v>
      </c>
      <c r="C4380" s="188">
        <v>16485.84</v>
      </c>
      <c r="D4380" s="188">
        <v>20036.13</v>
      </c>
      <c r="E4380" s="188">
        <v>25968.799999999999</v>
      </c>
      <c r="F4380" s="188">
        <v>32352.3</v>
      </c>
      <c r="G4380" s="188">
        <v>38092</v>
      </c>
      <c r="H4380" s="188">
        <v>43588</v>
      </c>
      <c r="I4380" s="188">
        <v>46766</v>
      </c>
      <c r="J4380" s="188">
        <v>60052</v>
      </c>
      <c r="N4380" s="43"/>
    </row>
    <row r="4381" spans="1:14">
      <c r="A4381" s="43" t="s">
        <v>19</v>
      </c>
      <c r="B4381" s="188">
        <v>47576</v>
      </c>
      <c r="C4381" s="188">
        <v>23320.22</v>
      </c>
      <c r="D4381" s="188">
        <v>29073.86</v>
      </c>
      <c r="E4381" s="188">
        <v>38895.1</v>
      </c>
      <c r="F4381" s="188">
        <v>47734.7</v>
      </c>
      <c r="G4381" s="188">
        <v>56683</v>
      </c>
      <c r="H4381" s="188">
        <v>65091</v>
      </c>
      <c r="I4381" s="188">
        <v>69909</v>
      </c>
      <c r="J4381" s="188">
        <v>81023</v>
      </c>
      <c r="N4381" s="43"/>
    </row>
    <row r="4382" spans="1:14">
      <c r="A4382" s="43" t="s">
        <v>170</v>
      </c>
      <c r="B4382" s="188">
        <v>83184</v>
      </c>
      <c r="C4382" s="188">
        <v>29054.26</v>
      </c>
      <c r="D4382" s="188">
        <v>38393.769999999997</v>
      </c>
      <c r="E4382" s="188">
        <v>56375.6</v>
      </c>
      <c r="F4382" s="188">
        <v>74631.600000000006</v>
      </c>
      <c r="G4382" s="188">
        <v>97216</v>
      </c>
      <c r="H4382" s="188">
        <v>126189</v>
      </c>
      <c r="I4382" s="188">
        <v>149252</v>
      </c>
      <c r="J4382" s="188">
        <v>222605</v>
      </c>
      <c r="N4382" s="43"/>
    </row>
    <row r="4383" spans="1:14">
      <c r="A4383" s="43" t="s">
        <v>171</v>
      </c>
      <c r="N4383" s="43"/>
    </row>
    <row r="4384" spans="1:14">
      <c r="A4384" s="43" t="s">
        <v>169</v>
      </c>
      <c r="B4384" s="188">
        <v>13558</v>
      </c>
      <c r="C4384" s="188">
        <v>-2013.65</v>
      </c>
      <c r="D4384" s="188">
        <v>-469.09</v>
      </c>
      <c r="E4384" s="188">
        <v>6652.4</v>
      </c>
      <c r="F4384" s="188">
        <v>10450.799999999999</v>
      </c>
      <c r="G4384" s="188">
        <v>17271</v>
      </c>
      <c r="H4384" s="188">
        <v>28999</v>
      </c>
      <c r="I4384" s="188">
        <v>38517</v>
      </c>
      <c r="J4384" s="188">
        <v>66400</v>
      </c>
      <c r="N4384" s="43"/>
    </row>
    <row r="4385" spans="1:14">
      <c r="A4385" s="43" t="s">
        <v>17</v>
      </c>
      <c r="B4385" s="188">
        <v>25758</v>
      </c>
      <c r="C4385" s="188">
        <v>7489.81</v>
      </c>
      <c r="D4385" s="188">
        <v>9860.82</v>
      </c>
      <c r="E4385" s="188">
        <v>14197.3</v>
      </c>
      <c r="F4385" s="188">
        <v>21360.799999999999</v>
      </c>
      <c r="G4385" s="188">
        <v>33525</v>
      </c>
      <c r="H4385" s="188">
        <v>46966</v>
      </c>
      <c r="I4385" s="188">
        <v>57197</v>
      </c>
      <c r="J4385" s="188">
        <v>84358</v>
      </c>
      <c r="N4385" s="43"/>
    </row>
    <row r="4386" spans="1:14">
      <c r="A4386" s="43" t="s">
        <v>18</v>
      </c>
      <c r="B4386" s="188">
        <v>34286</v>
      </c>
      <c r="C4386" s="188">
        <v>11091.19</v>
      </c>
      <c r="D4386" s="188">
        <v>14615.22</v>
      </c>
      <c r="E4386" s="188">
        <v>20557.7</v>
      </c>
      <c r="F4386" s="188">
        <v>30730.2</v>
      </c>
      <c r="G4386" s="188">
        <v>43851</v>
      </c>
      <c r="H4386" s="188">
        <v>58925</v>
      </c>
      <c r="I4386" s="188">
        <v>69462</v>
      </c>
      <c r="J4386" s="188">
        <v>99651</v>
      </c>
      <c r="N4386" s="43"/>
    </row>
    <row r="4387" spans="1:14">
      <c r="A4387" s="43" t="s">
        <v>19</v>
      </c>
      <c r="B4387" s="188">
        <v>46333</v>
      </c>
      <c r="C4387" s="188">
        <v>15565.52</v>
      </c>
      <c r="D4387" s="188">
        <v>19667.96</v>
      </c>
      <c r="E4387" s="188">
        <v>27851.4</v>
      </c>
      <c r="F4387" s="188">
        <v>42103.5</v>
      </c>
      <c r="G4387" s="188">
        <v>59622</v>
      </c>
      <c r="H4387" s="188">
        <v>78026</v>
      </c>
      <c r="I4387" s="188">
        <v>90855</v>
      </c>
      <c r="J4387" s="188">
        <v>127138</v>
      </c>
      <c r="N4387" s="43"/>
    </row>
    <row r="4388" spans="1:14">
      <c r="A4388" s="43" t="s">
        <v>170</v>
      </c>
      <c r="B4388" s="188">
        <v>72046</v>
      </c>
      <c r="C4388" s="188">
        <v>21104.32</v>
      </c>
      <c r="D4388" s="188">
        <v>26425.61</v>
      </c>
      <c r="E4388" s="188">
        <v>40694.699999999997</v>
      </c>
      <c r="F4388" s="188">
        <v>60590.5</v>
      </c>
      <c r="G4388" s="188">
        <v>88167</v>
      </c>
      <c r="H4388" s="188">
        <v>120812</v>
      </c>
      <c r="I4388" s="188">
        <v>145233</v>
      </c>
      <c r="J4388" s="188">
        <v>222604</v>
      </c>
      <c r="N4388" s="43"/>
    </row>
    <row r="4389" spans="1:14">
      <c r="A4389" s="43" t="s">
        <v>527</v>
      </c>
      <c r="N4389" s="43"/>
    </row>
    <row r="4390" spans="1:14">
      <c r="A4390" s="43" t="s">
        <v>172</v>
      </c>
      <c r="B4390" s="188">
        <v>43073</v>
      </c>
      <c r="C4390" s="188">
        <v>8353.09</v>
      </c>
      <c r="D4390" s="188">
        <v>11961.23</v>
      </c>
      <c r="E4390" s="188">
        <v>20160.8</v>
      </c>
      <c r="F4390" s="188">
        <v>34605.5</v>
      </c>
      <c r="G4390" s="188">
        <v>55310</v>
      </c>
      <c r="H4390" s="188">
        <v>81657</v>
      </c>
      <c r="I4390" s="188">
        <v>104228</v>
      </c>
      <c r="J4390" s="188">
        <v>158340</v>
      </c>
      <c r="N4390" s="43"/>
    </row>
    <row r="4391" spans="1:14">
      <c r="A4391" s="43" t="s">
        <v>22</v>
      </c>
      <c r="B4391" s="188">
        <v>19826</v>
      </c>
      <c r="C4391" s="188">
        <v>-2013.65</v>
      </c>
      <c r="D4391" s="188">
        <v>633.92999999999995</v>
      </c>
      <c r="E4391" s="188">
        <v>7406.9</v>
      </c>
      <c r="F4391" s="188">
        <v>13907.2</v>
      </c>
      <c r="G4391" s="188">
        <v>26372</v>
      </c>
      <c r="H4391" s="188">
        <v>44741</v>
      </c>
      <c r="I4391" s="188">
        <v>59685</v>
      </c>
      <c r="J4391" s="188">
        <v>94612</v>
      </c>
      <c r="N4391" s="43"/>
    </row>
    <row r="4392" spans="1:14">
      <c r="A4392" s="43" t="s">
        <v>173</v>
      </c>
      <c r="N4392" s="43"/>
    </row>
    <row r="4393" spans="1:14">
      <c r="A4393" s="43" t="s">
        <v>174</v>
      </c>
      <c r="B4393" s="188">
        <v>5443</v>
      </c>
      <c r="C4393" s="188">
        <v>-2013.65</v>
      </c>
      <c r="D4393" s="188">
        <v>-2013.65</v>
      </c>
      <c r="E4393" s="188">
        <v>1571</v>
      </c>
      <c r="F4393" s="188">
        <v>6652.4</v>
      </c>
      <c r="G4393" s="188">
        <v>8277</v>
      </c>
      <c r="H4393" s="188">
        <v>9506</v>
      </c>
      <c r="I4393" s="188">
        <v>11622</v>
      </c>
      <c r="J4393" s="188">
        <v>23451</v>
      </c>
      <c r="N4393" s="43"/>
    </row>
    <row r="4394" spans="1:14">
      <c r="A4394" s="43" t="s">
        <v>175</v>
      </c>
      <c r="B4394" s="188">
        <v>14780</v>
      </c>
      <c r="C4394" s="188">
        <v>7315.67</v>
      </c>
      <c r="D4394" s="188">
        <v>9299.4699999999993</v>
      </c>
      <c r="E4394" s="188">
        <v>11511</v>
      </c>
      <c r="F4394" s="188">
        <v>14617.8</v>
      </c>
      <c r="G4394" s="188">
        <v>17744</v>
      </c>
      <c r="H4394" s="188">
        <v>20257</v>
      </c>
      <c r="I4394" s="188">
        <v>22013</v>
      </c>
      <c r="J4394" s="188">
        <v>32204</v>
      </c>
      <c r="N4394" s="43"/>
    </row>
    <row r="4395" spans="1:14">
      <c r="A4395" s="43" t="s">
        <v>176</v>
      </c>
      <c r="B4395" s="188">
        <v>27225</v>
      </c>
      <c r="C4395" s="188">
        <v>9950.57</v>
      </c>
      <c r="D4395" s="188">
        <v>16702.78</v>
      </c>
      <c r="E4395" s="188">
        <v>22225.5</v>
      </c>
      <c r="F4395" s="188">
        <v>27201.200000000001</v>
      </c>
      <c r="G4395" s="188">
        <v>33240</v>
      </c>
      <c r="H4395" s="188">
        <v>38003</v>
      </c>
      <c r="I4395" s="188">
        <v>40650</v>
      </c>
      <c r="J4395" s="188">
        <v>49561</v>
      </c>
      <c r="N4395" s="43"/>
    </row>
    <row r="4396" spans="1:14">
      <c r="A4396" s="43" t="s">
        <v>177</v>
      </c>
      <c r="B4396" s="188">
        <v>64788</v>
      </c>
      <c r="C4396" s="188">
        <v>21226.01</v>
      </c>
      <c r="D4396" s="188">
        <v>34539.35</v>
      </c>
      <c r="E4396" s="188">
        <v>43679.6</v>
      </c>
      <c r="F4396" s="188">
        <v>55815.4</v>
      </c>
      <c r="G4396" s="188">
        <v>75119</v>
      </c>
      <c r="H4396" s="188">
        <v>104254</v>
      </c>
      <c r="I4396" s="188">
        <v>125830</v>
      </c>
      <c r="J4396" s="188">
        <v>182152</v>
      </c>
      <c r="N4396" s="43"/>
    </row>
    <row r="4397" spans="1:14">
      <c r="A4397" s="43" t="s">
        <v>580</v>
      </c>
      <c r="N4397" s="43"/>
    </row>
    <row r="4398" spans="1:14">
      <c r="A4398" s="43" t="s">
        <v>178</v>
      </c>
      <c r="B4398" s="188">
        <v>20220</v>
      </c>
      <c r="C4398" s="188">
        <v>-1471.08</v>
      </c>
      <c r="D4398" s="188">
        <v>4291.3599999999997</v>
      </c>
      <c r="E4398" s="188">
        <v>8992.4</v>
      </c>
      <c r="F4398" s="188">
        <v>15737.2</v>
      </c>
      <c r="G4398" s="188">
        <v>26732</v>
      </c>
      <c r="H4398" s="188">
        <v>42034</v>
      </c>
      <c r="I4398" s="188">
        <v>54169</v>
      </c>
      <c r="J4398" s="188">
        <v>81349</v>
      </c>
      <c r="N4398" s="43"/>
    </row>
    <row r="4399" spans="1:14">
      <c r="A4399" s="43" t="s">
        <v>179</v>
      </c>
      <c r="B4399" s="188">
        <v>25898</v>
      </c>
      <c r="C4399" s="188">
        <v>5202.67</v>
      </c>
      <c r="D4399" s="188">
        <v>8128.27</v>
      </c>
      <c r="E4399" s="188">
        <v>13197.8</v>
      </c>
      <c r="F4399" s="188">
        <v>21088.6</v>
      </c>
      <c r="G4399" s="188">
        <v>34533</v>
      </c>
      <c r="H4399" s="188">
        <v>49678</v>
      </c>
      <c r="I4399" s="188">
        <v>61332</v>
      </c>
      <c r="J4399" s="188">
        <v>94177</v>
      </c>
      <c r="N4399" s="43"/>
    </row>
    <row r="4400" spans="1:14">
      <c r="A4400" s="43" t="s">
        <v>180</v>
      </c>
      <c r="B4400" s="188">
        <v>31055</v>
      </c>
      <c r="C4400" s="188">
        <v>7788.92</v>
      </c>
      <c r="D4400" s="188">
        <v>10924.53</v>
      </c>
      <c r="E4400" s="188">
        <v>17266.099999999999</v>
      </c>
      <c r="F4400" s="188">
        <v>25677.1</v>
      </c>
      <c r="G4400" s="188">
        <v>40389</v>
      </c>
      <c r="H4400" s="188">
        <v>56075</v>
      </c>
      <c r="I4400" s="188">
        <v>70116</v>
      </c>
      <c r="J4400" s="188">
        <v>110705</v>
      </c>
      <c r="N4400" s="43"/>
    </row>
    <row r="4401" spans="1:14">
      <c r="A4401" s="43" t="s">
        <v>181</v>
      </c>
      <c r="B4401" s="188">
        <v>53771</v>
      </c>
      <c r="C4401" s="188">
        <v>13968.96</v>
      </c>
      <c r="D4401" s="188">
        <v>19316.89</v>
      </c>
      <c r="E4401" s="188">
        <v>29369.3</v>
      </c>
      <c r="F4401" s="188">
        <v>44868.7</v>
      </c>
      <c r="G4401" s="188">
        <v>66516</v>
      </c>
      <c r="H4401" s="188">
        <v>95368</v>
      </c>
      <c r="I4401" s="188">
        <v>117760</v>
      </c>
      <c r="J4401" s="188">
        <v>175006</v>
      </c>
      <c r="N4401" s="43"/>
    </row>
    <row r="4402" spans="1:14">
      <c r="A4402" s="43" t="s">
        <v>529</v>
      </c>
      <c r="N4402" s="43"/>
    </row>
    <row r="4403" spans="1:14">
      <c r="A4403" s="43" t="s">
        <v>178</v>
      </c>
      <c r="B4403" s="188">
        <v>12802</v>
      </c>
      <c r="C4403" s="188">
        <v>-2013.65</v>
      </c>
      <c r="D4403" s="188">
        <v>-2010.99</v>
      </c>
      <c r="E4403" s="188">
        <v>5779.4</v>
      </c>
      <c r="F4403" s="188">
        <v>9506.1</v>
      </c>
      <c r="G4403" s="188">
        <v>16483</v>
      </c>
      <c r="H4403" s="188">
        <v>30042</v>
      </c>
      <c r="I4403" s="188">
        <v>39005</v>
      </c>
      <c r="J4403" s="188">
        <v>62846</v>
      </c>
      <c r="N4403" s="43"/>
    </row>
    <row r="4404" spans="1:14">
      <c r="A4404" s="43" t="s">
        <v>179</v>
      </c>
      <c r="B4404" s="188">
        <v>21585</v>
      </c>
      <c r="C4404" s="188">
        <v>4512.6899999999996</v>
      </c>
      <c r="D4404" s="188">
        <v>6893.26</v>
      </c>
      <c r="E4404" s="188">
        <v>10139.299999999999</v>
      </c>
      <c r="F4404" s="188">
        <v>16929.599999999999</v>
      </c>
      <c r="G4404" s="188">
        <v>28123</v>
      </c>
      <c r="H4404" s="188">
        <v>43837</v>
      </c>
      <c r="I4404" s="188">
        <v>54216</v>
      </c>
      <c r="J4404" s="188">
        <v>79045</v>
      </c>
      <c r="N4404" s="43"/>
    </row>
    <row r="4405" spans="1:14">
      <c r="A4405" s="43" t="s">
        <v>180</v>
      </c>
      <c r="B4405" s="188">
        <v>29923</v>
      </c>
      <c r="C4405" s="188">
        <v>4379.21</v>
      </c>
      <c r="D4405" s="188">
        <v>8071.26</v>
      </c>
      <c r="E4405" s="188">
        <v>14674.7</v>
      </c>
      <c r="F4405" s="188">
        <v>24084.5</v>
      </c>
      <c r="G4405" s="188">
        <v>39550</v>
      </c>
      <c r="H4405" s="188">
        <v>59309</v>
      </c>
      <c r="I4405" s="188">
        <v>74876</v>
      </c>
      <c r="J4405" s="188">
        <v>110236</v>
      </c>
      <c r="N4405" s="43"/>
    </row>
    <row r="4406" spans="1:14">
      <c r="A4406" s="43" t="s">
        <v>181</v>
      </c>
      <c r="B4406" s="188">
        <v>48434</v>
      </c>
      <c r="C4406" s="188">
        <v>9778.26</v>
      </c>
      <c r="D4406" s="188">
        <v>14248.8</v>
      </c>
      <c r="E4406" s="188">
        <v>23932.7</v>
      </c>
      <c r="F4406" s="188">
        <v>39826.6</v>
      </c>
      <c r="G4406" s="188">
        <v>61843</v>
      </c>
      <c r="H4406" s="188">
        <v>89127</v>
      </c>
      <c r="I4406" s="188">
        <v>113084</v>
      </c>
      <c r="J4406" s="188">
        <v>169355</v>
      </c>
      <c r="N4406" s="43"/>
    </row>
    <row r="4407" spans="1:14">
      <c r="A4407" s="43" t="s">
        <v>530</v>
      </c>
      <c r="N4407" s="43"/>
    </row>
    <row r="4408" spans="1:14">
      <c r="A4408" s="43" t="s">
        <v>178</v>
      </c>
      <c r="B4408" s="188">
        <v>11812</v>
      </c>
      <c r="C4408" s="188">
        <v>-2013.65</v>
      </c>
      <c r="D4408" s="188">
        <v>-2013.65</v>
      </c>
      <c r="E4408" s="188">
        <v>5218.2</v>
      </c>
      <c r="F4408" s="188">
        <v>8993</v>
      </c>
      <c r="G4408" s="188">
        <v>15569</v>
      </c>
      <c r="H4408" s="188">
        <v>27251</v>
      </c>
      <c r="I4408" s="188">
        <v>37060</v>
      </c>
      <c r="J4408" s="188">
        <v>55131</v>
      </c>
      <c r="N4408" s="43"/>
    </row>
    <row r="4409" spans="1:14">
      <c r="A4409" s="43" t="s">
        <v>179</v>
      </c>
      <c r="B4409" s="188">
        <v>16311</v>
      </c>
      <c r="C4409" s="188">
        <v>4039.36</v>
      </c>
      <c r="D4409" s="188">
        <v>6652.36</v>
      </c>
      <c r="E4409" s="188">
        <v>8597.7000000000007</v>
      </c>
      <c r="F4409" s="188">
        <v>13018.9</v>
      </c>
      <c r="G4409" s="188">
        <v>20348</v>
      </c>
      <c r="H4409" s="188">
        <v>32515</v>
      </c>
      <c r="I4409" s="188">
        <v>41164</v>
      </c>
      <c r="J4409" s="188">
        <v>61590</v>
      </c>
      <c r="N4409" s="43"/>
    </row>
    <row r="4410" spans="1:14">
      <c r="A4410" s="43" t="s">
        <v>180</v>
      </c>
      <c r="B4410" s="188">
        <v>21442</v>
      </c>
      <c r="C4410" s="188">
        <v>750.05</v>
      </c>
      <c r="D4410" s="188">
        <v>6037.28</v>
      </c>
      <c r="E4410" s="188">
        <v>11092.8</v>
      </c>
      <c r="F4410" s="188">
        <v>17801.8</v>
      </c>
      <c r="G4410" s="188">
        <v>28308</v>
      </c>
      <c r="H4410" s="188">
        <v>42161</v>
      </c>
      <c r="I4410" s="188">
        <v>52842</v>
      </c>
      <c r="J4410" s="188">
        <v>76435</v>
      </c>
      <c r="N4410" s="43"/>
    </row>
    <row r="4411" spans="1:14">
      <c r="A4411" s="43" t="s">
        <v>181</v>
      </c>
      <c r="B4411" s="188">
        <v>46402</v>
      </c>
      <c r="C4411" s="188">
        <v>9751.36</v>
      </c>
      <c r="D4411" s="188">
        <v>14160.74</v>
      </c>
      <c r="E4411" s="188">
        <v>23217</v>
      </c>
      <c r="F4411" s="188">
        <v>38279.599999999999</v>
      </c>
      <c r="G4411" s="188">
        <v>59184</v>
      </c>
      <c r="H4411" s="188">
        <v>85606</v>
      </c>
      <c r="I4411" s="188">
        <v>108532</v>
      </c>
      <c r="J4411" s="188">
        <v>164015</v>
      </c>
      <c r="N4411" s="43"/>
    </row>
    <row r="4412" spans="1:14">
      <c r="A4412" s="43" t="s">
        <v>621</v>
      </c>
      <c r="B4412" s="188" t="s">
        <v>143</v>
      </c>
      <c r="C4412" s="188" t="s">
        <v>144</v>
      </c>
      <c r="D4412" s="188" t="s">
        <v>144</v>
      </c>
      <c r="E4412" s="188" t="s">
        <v>144</v>
      </c>
      <c r="F4412" s="188" t="s">
        <v>144</v>
      </c>
      <c r="G4412" s="188" t="s">
        <v>144</v>
      </c>
      <c r="H4412" s="188" t="s">
        <v>144</v>
      </c>
      <c r="I4412" s="188" t="s">
        <v>685</v>
      </c>
      <c r="J4412" s="188" t="s">
        <v>685</v>
      </c>
      <c r="K4412" s="188" t="s">
        <v>225</v>
      </c>
      <c r="N4412" s="43"/>
    </row>
    <row r="4413" spans="1:14">
      <c r="A4413" s="43" t="s">
        <v>618</v>
      </c>
      <c r="B4413" s="188" t="s">
        <v>619</v>
      </c>
      <c r="K4413" s="188" t="s">
        <v>705</v>
      </c>
      <c r="N4413" s="43"/>
    </row>
    <row r="4414" spans="1:14">
      <c r="A4414" s="43" t="s">
        <v>142</v>
      </c>
      <c r="N4414" s="43"/>
    </row>
    <row r="4416" spans="1:14">
      <c r="A4416" s="43" t="s">
        <v>216</v>
      </c>
      <c r="N4416" s="43"/>
    </row>
    <row r="4417" spans="1:14">
      <c r="A4417" s="43" t="s">
        <v>621</v>
      </c>
      <c r="B4417" s="188" t="s">
        <v>143</v>
      </c>
      <c r="C4417" s="188" t="s">
        <v>144</v>
      </c>
      <c r="D4417" s="188" t="s">
        <v>144</v>
      </c>
      <c r="E4417" s="188" t="s">
        <v>144</v>
      </c>
      <c r="F4417" s="188" t="s">
        <v>144</v>
      </c>
      <c r="G4417" s="188" t="s">
        <v>144</v>
      </c>
      <c r="H4417" s="188" t="s">
        <v>144</v>
      </c>
      <c r="I4417" s="188" t="s">
        <v>685</v>
      </c>
      <c r="J4417" s="188" t="s">
        <v>685</v>
      </c>
      <c r="K4417" s="188" t="s">
        <v>225</v>
      </c>
      <c r="N4417" s="43"/>
    </row>
    <row r="4418" spans="1:14">
      <c r="A4418" s="43" t="s">
        <v>289</v>
      </c>
      <c r="E4418" s="188" t="s">
        <v>532</v>
      </c>
      <c r="F4418" s="188" t="s">
        <v>290</v>
      </c>
      <c r="G4418" s="188" t="s">
        <v>392</v>
      </c>
      <c r="H4418" s="188" t="s">
        <v>393</v>
      </c>
      <c r="N4418" s="43"/>
    </row>
    <row r="4419" spans="1:14">
      <c r="B4419" s="188" t="s">
        <v>143</v>
      </c>
      <c r="C4419" s="188" t="s">
        <v>144</v>
      </c>
      <c r="D4419" s="188" t="s">
        <v>144</v>
      </c>
      <c r="E4419" s="188" t="s">
        <v>144</v>
      </c>
      <c r="F4419" s="188" t="s">
        <v>144</v>
      </c>
      <c r="G4419" s="188" t="s">
        <v>144</v>
      </c>
      <c r="H4419" s="188" t="s">
        <v>144</v>
      </c>
      <c r="I4419" s="188" t="s">
        <v>685</v>
      </c>
      <c r="J4419" s="188" t="s">
        <v>685</v>
      </c>
    </row>
    <row r="4420" spans="1:14">
      <c r="B4420" s="188" t="s">
        <v>33</v>
      </c>
      <c r="C4420" s="188" t="s">
        <v>134</v>
      </c>
      <c r="D4420" s="188" t="s">
        <v>135</v>
      </c>
      <c r="E4420" s="188" t="s">
        <v>136</v>
      </c>
      <c r="F4420" s="188" t="s">
        <v>137</v>
      </c>
      <c r="G4420" s="188" t="s">
        <v>138</v>
      </c>
      <c r="H4420" s="188" t="s">
        <v>139</v>
      </c>
      <c r="I4420" s="188" t="s">
        <v>140</v>
      </c>
      <c r="J4420" s="188" t="s">
        <v>141</v>
      </c>
    </row>
    <row r="4421" spans="1:14">
      <c r="A4421" s="43" t="s">
        <v>622</v>
      </c>
      <c r="B4421" s="188" t="s">
        <v>143</v>
      </c>
      <c r="C4421" s="188" t="s">
        <v>148</v>
      </c>
      <c r="D4421" s="188" t="s">
        <v>148</v>
      </c>
      <c r="E4421" s="188" t="s">
        <v>148</v>
      </c>
      <c r="F4421" s="188" t="s">
        <v>148</v>
      </c>
      <c r="G4421" s="188" t="s">
        <v>148</v>
      </c>
      <c r="H4421" s="188" t="s">
        <v>148</v>
      </c>
      <c r="I4421" s="188" t="s">
        <v>686</v>
      </c>
      <c r="J4421" s="188" t="s">
        <v>686</v>
      </c>
      <c r="N4421" s="43"/>
    </row>
    <row r="4422" spans="1:14">
      <c r="A4422" s="43" t="s">
        <v>0</v>
      </c>
      <c r="B4422" s="188">
        <v>40922</v>
      </c>
      <c r="C4422" s="188">
        <v>4794.2299999999996</v>
      </c>
      <c r="D4422" s="188">
        <v>8556.33</v>
      </c>
      <c r="E4422" s="188">
        <v>17367.5</v>
      </c>
      <c r="F4422" s="188">
        <v>32516.6</v>
      </c>
      <c r="G4422" s="188">
        <v>54582</v>
      </c>
      <c r="H4422" s="188">
        <v>83228</v>
      </c>
      <c r="I4422" s="188">
        <v>105564</v>
      </c>
      <c r="J4422" s="188">
        <v>164628</v>
      </c>
      <c r="N4422" s="43"/>
    </row>
    <row r="4423" spans="1:14">
      <c r="A4423" s="43" t="s">
        <v>151</v>
      </c>
      <c r="N4423" s="43"/>
    </row>
    <row r="4424" spans="1:14">
      <c r="A4424" s="43" t="s">
        <v>2</v>
      </c>
      <c r="B4424" s="188">
        <v>41554</v>
      </c>
      <c r="C4424" s="188">
        <v>3642.9</v>
      </c>
      <c r="D4424" s="188">
        <v>7836.91</v>
      </c>
      <c r="E4424" s="188">
        <v>16986.900000000001</v>
      </c>
      <c r="F4424" s="188">
        <v>32694.400000000001</v>
      </c>
      <c r="G4424" s="188">
        <v>55420</v>
      </c>
      <c r="H4424" s="188">
        <v>84919</v>
      </c>
      <c r="I4424" s="188">
        <v>108287</v>
      </c>
      <c r="J4424" s="188">
        <v>172123</v>
      </c>
      <c r="N4424" s="43"/>
    </row>
    <row r="4425" spans="1:14">
      <c r="A4425" s="43" t="s">
        <v>3</v>
      </c>
      <c r="B4425" s="188">
        <v>45596</v>
      </c>
      <c r="C4425" s="188">
        <v>6291.75</v>
      </c>
      <c r="D4425" s="188">
        <v>9689.98</v>
      </c>
      <c r="E4425" s="188">
        <v>19592.099999999999</v>
      </c>
      <c r="F4425" s="188">
        <v>36384.199999999997</v>
      </c>
      <c r="G4425" s="188">
        <v>60788</v>
      </c>
      <c r="H4425" s="188">
        <v>92506</v>
      </c>
      <c r="I4425" s="188">
        <v>116522</v>
      </c>
      <c r="J4425" s="188">
        <v>179649</v>
      </c>
      <c r="N4425" s="43"/>
    </row>
    <row r="4426" spans="1:14">
      <c r="A4426" s="43" t="s">
        <v>4</v>
      </c>
      <c r="B4426" s="188">
        <v>41262</v>
      </c>
      <c r="C4426" s="188">
        <v>6658.55</v>
      </c>
      <c r="D4426" s="188">
        <v>9813.2000000000007</v>
      </c>
      <c r="E4426" s="188">
        <v>18796.8</v>
      </c>
      <c r="F4426" s="188">
        <v>34394.300000000003</v>
      </c>
      <c r="G4426" s="188">
        <v>55160</v>
      </c>
      <c r="H4426" s="188">
        <v>81286</v>
      </c>
      <c r="I4426" s="188">
        <v>102012</v>
      </c>
      <c r="J4426" s="188">
        <v>151974</v>
      </c>
      <c r="N4426" s="43"/>
    </row>
    <row r="4427" spans="1:14">
      <c r="A4427" s="43" t="s">
        <v>5</v>
      </c>
      <c r="B4427" s="188">
        <v>37054</v>
      </c>
      <c r="C4427" s="188">
        <v>4379.66</v>
      </c>
      <c r="D4427" s="188">
        <v>8684.0499999999993</v>
      </c>
      <c r="E4427" s="188">
        <v>17748.2</v>
      </c>
      <c r="F4427" s="188">
        <v>30071.7</v>
      </c>
      <c r="G4427" s="188">
        <v>49119</v>
      </c>
      <c r="H4427" s="188">
        <v>74579</v>
      </c>
      <c r="I4427" s="188">
        <v>93671</v>
      </c>
      <c r="J4427" s="188">
        <v>138488</v>
      </c>
      <c r="N4427" s="43"/>
    </row>
    <row r="4428" spans="1:14">
      <c r="A4428" s="43" t="s">
        <v>6</v>
      </c>
      <c r="B4428" s="188">
        <v>30411</v>
      </c>
      <c r="C4428" s="188">
        <v>5047.51</v>
      </c>
      <c r="D4428" s="188">
        <v>7729.4</v>
      </c>
      <c r="E4428" s="188">
        <v>14224.6</v>
      </c>
      <c r="F4428" s="188">
        <v>23304.9</v>
      </c>
      <c r="G4428" s="188">
        <v>39528</v>
      </c>
      <c r="H4428" s="188">
        <v>61323</v>
      </c>
      <c r="I4428" s="188">
        <v>79123</v>
      </c>
      <c r="J4428" s="188">
        <v>127411</v>
      </c>
      <c r="N4428" s="43"/>
    </row>
    <row r="4429" spans="1:14">
      <c r="A4429" s="43" t="s">
        <v>8</v>
      </c>
      <c r="N4429" s="43"/>
    </row>
    <row r="4430" spans="1:14">
      <c r="A4430" s="43" t="s">
        <v>9</v>
      </c>
      <c r="B4430" s="188">
        <v>39559</v>
      </c>
      <c r="C4430" s="188">
        <v>4280.9399999999996</v>
      </c>
      <c r="D4430" s="188">
        <v>7950.89</v>
      </c>
      <c r="E4430" s="188">
        <v>16309.9</v>
      </c>
      <c r="F4430" s="188">
        <v>30482.6</v>
      </c>
      <c r="G4430" s="188">
        <v>52430</v>
      </c>
      <c r="H4430" s="188">
        <v>81771</v>
      </c>
      <c r="I4430" s="188">
        <v>104842</v>
      </c>
      <c r="J4430" s="188">
        <v>166611</v>
      </c>
      <c r="N4430" s="43"/>
    </row>
    <row r="4431" spans="1:14">
      <c r="A4431" s="43" t="s">
        <v>8</v>
      </c>
      <c r="B4431" s="188">
        <v>42510</v>
      </c>
      <c r="C4431" s="188">
        <v>5404.76</v>
      </c>
      <c r="D4431" s="188">
        <v>9439.7099999999991</v>
      </c>
      <c r="E4431" s="188">
        <v>18894.400000000001</v>
      </c>
      <c r="F4431" s="188">
        <v>34855.300000000003</v>
      </c>
      <c r="G4431" s="188">
        <v>56370</v>
      </c>
      <c r="H4431" s="188">
        <v>84736</v>
      </c>
      <c r="I4431" s="188">
        <v>106094</v>
      </c>
      <c r="J4431" s="188">
        <v>162281</v>
      </c>
      <c r="N4431" s="43"/>
    </row>
    <row r="4432" spans="1:14">
      <c r="A4432" s="43" t="s">
        <v>152</v>
      </c>
      <c r="N4432" s="43"/>
    </row>
    <row r="4433" spans="1:14">
      <c r="A4433" s="43" t="s">
        <v>153</v>
      </c>
      <c r="B4433" s="188">
        <v>18178</v>
      </c>
      <c r="C4433" s="188">
        <v>-2511.61</v>
      </c>
      <c r="D4433" s="188">
        <v>1312.62</v>
      </c>
      <c r="E4433" s="188">
        <v>7243.8</v>
      </c>
      <c r="F4433" s="188">
        <v>13749.4</v>
      </c>
      <c r="G4433" s="188">
        <v>24334</v>
      </c>
      <c r="H4433" s="188">
        <v>39334</v>
      </c>
      <c r="I4433" s="188">
        <v>50198</v>
      </c>
      <c r="J4433" s="188">
        <v>80389</v>
      </c>
      <c r="N4433" s="43"/>
    </row>
    <row r="4434" spans="1:14">
      <c r="A4434" s="43" t="s">
        <v>154</v>
      </c>
      <c r="B4434" s="188">
        <v>32770</v>
      </c>
      <c r="C4434" s="188">
        <v>4628.2700000000004</v>
      </c>
      <c r="D4434" s="188">
        <v>8203.31</v>
      </c>
      <c r="E4434" s="188">
        <v>15506.9</v>
      </c>
      <c r="F4434" s="188">
        <v>26684</v>
      </c>
      <c r="G4434" s="188">
        <v>43195</v>
      </c>
      <c r="H4434" s="188">
        <v>63650</v>
      </c>
      <c r="I4434" s="188">
        <v>80696</v>
      </c>
      <c r="J4434" s="188">
        <v>124621</v>
      </c>
      <c r="N4434" s="43"/>
    </row>
    <row r="4435" spans="1:14">
      <c r="A4435" s="43" t="s">
        <v>155</v>
      </c>
      <c r="B4435" s="188">
        <v>44165</v>
      </c>
      <c r="C4435" s="188">
        <v>8538.59</v>
      </c>
      <c r="D4435" s="188">
        <v>12830.12</v>
      </c>
      <c r="E4435" s="188">
        <v>22060.3</v>
      </c>
      <c r="F4435" s="188">
        <v>36810.9</v>
      </c>
      <c r="G4435" s="188">
        <v>56827</v>
      </c>
      <c r="H4435" s="188">
        <v>82968</v>
      </c>
      <c r="I4435" s="188">
        <v>104253</v>
      </c>
      <c r="J4435" s="188">
        <v>164628</v>
      </c>
      <c r="N4435" s="43"/>
    </row>
    <row r="4436" spans="1:14">
      <c r="A4436" s="43" t="s">
        <v>156</v>
      </c>
      <c r="B4436" s="188">
        <v>58703</v>
      </c>
      <c r="C4436" s="188">
        <v>11353.03</v>
      </c>
      <c r="D4436" s="188">
        <v>17714.39</v>
      </c>
      <c r="E4436" s="188">
        <v>30868.7</v>
      </c>
      <c r="F4436" s="188">
        <v>50096.6</v>
      </c>
      <c r="G4436" s="188">
        <v>76891</v>
      </c>
      <c r="H4436" s="188">
        <v>109603</v>
      </c>
      <c r="I4436" s="188">
        <v>135055</v>
      </c>
      <c r="J4436" s="188">
        <v>193971</v>
      </c>
      <c r="N4436" s="43"/>
    </row>
    <row r="4437" spans="1:14">
      <c r="A4437" s="43" t="s">
        <v>157</v>
      </c>
      <c r="N4437" s="43"/>
    </row>
    <row r="4438" spans="1:14">
      <c r="A4438" s="43" t="s">
        <v>158</v>
      </c>
      <c r="B4438" s="188">
        <v>45735</v>
      </c>
      <c r="C4438" s="188">
        <v>8256.08</v>
      </c>
      <c r="D4438" s="188">
        <v>12526.7</v>
      </c>
      <c r="E4438" s="188">
        <v>21698.6</v>
      </c>
      <c r="F4438" s="188">
        <v>37352.5</v>
      </c>
      <c r="G4438" s="188">
        <v>59442</v>
      </c>
      <c r="H4438" s="188">
        <v>89117</v>
      </c>
      <c r="I4438" s="188">
        <v>113601</v>
      </c>
      <c r="J4438" s="188">
        <v>170858</v>
      </c>
      <c r="N4438" s="43"/>
    </row>
    <row r="4439" spans="1:14">
      <c r="A4439" s="43" t="s">
        <v>159</v>
      </c>
      <c r="B4439" s="188">
        <v>30153</v>
      </c>
      <c r="C4439" s="188">
        <v>3407.99</v>
      </c>
      <c r="D4439" s="188">
        <v>6658.55</v>
      </c>
      <c r="E4439" s="188">
        <v>11572.6</v>
      </c>
      <c r="F4439" s="188">
        <v>22070.799999999999</v>
      </c>
      <c r="G4439" s="188">
        <v>39870</v>
      </c>
      <c r="H4439" s="188">
        <v>64188</v>
      </c>
      <c r="I4439" s="188">
        <v>84919</v>
      </c>
      <c r="J4439" s="188">
        <v>133720</v>
      </c>
      <c r="N4439" s="43"/>
    </row>
    <row r="4440" spans="1:14">
      <c r="A4440" s="43" t="s">
        <v>160</v>
      </c>
      <c r="B4440" s="188">
        <v>24260</v>
      </c>
      <c r="C4440" s="188">
        <v>-2561.89</v>
      </c>
      <c r="D4440" s="188">
        <v>-118.3</v>
      </c>
      <c r="E4440" s="188">
        <v>7772.8</v>
      </c>
      <c r="F4440" s="188">
        <v>16670.7</v>
      </c>
      <c r="G4440" s="188">
        <v>32954</v>
      </c>
      <c r="H4440" s="188">
        <v>55555</v>
      </c>
      <c r="I4440" s="188">
        <v>73542</v>
      </c>
      <c r="J4440" s="188">
        <v>120811</v>
      </c>
      <c r="N4440" s="43"/>
    </row>
    <row r="4441" spans="1:14">
      <c r="A4441" s="43" t="s">
        <v>161</v>
      </c>
      <c r="B4441" s="188">
        <v>34818</v>
      </c>
      <c r="C4441" s="188">
        <v>-1791.14</v>
      </c>
      <c r="D4441" s="188">
        <v>3750.87</v>
      </c>
      <c r="E4441" s="188">
        <v>11011.9</v>
      </c>
      <c r="F4441" s="188">
        <v>25090.6</v>
      </c>
      <c r="G4441" s="188">
        <v>48058</v>
      </c>
      <c r="H4441" s="188">
        <v>76877</v>
      </c>
      <c r="I4441" s="188">
        <v>100303</v>
      </c>
      <c r="J4441" s="188">
        <v>165779</v>
      </c>
      <c r="N4441" s="43"/>
    </row>
    <row r="4442" spans="1:14">
      <c r="A4442" s="43" t="s">
        <v>162</v>
      </c>
      <c r="N4442" s="43"/>
    </row>
    <row r="4443" spans="1:14">
      <c r="A4443" s="43" t="s">
        <v>14</v>
      </c>
      <c r="B4443" s="188">
        <v>47247</v>
      </c>
      <c r="C4443" s="188">
        <v>7080.42</v>
      </c>
      <c r="D4443" s="188">
        <v>12107.13</v>
      </c>
      <c r="E4443" s="188">
        <v>22878.799999999999</v>
      </c>
      <c r="F4443" s="188">
        <v>39543.300000000003</v>
      </c>
      <c r="G4443" s="188">
        <v>61978</v>
      </c>
      <c r="H4443" s="188">
        <v>91227</v>
      </c>
      <c r="I4443" s="188">
        <v>114576</v>
      </c>
      <c r="J4443" s="188">
        <v>171459</v>
      </c>
      <c r="N4443" s="43"/>
    </row>
    <row r="4444" spans="1:14">
      <c r="A4444" s="43" t="s">
        <v>163</v>
      </c>
      <c r="B4444" s="188">
        <v>33877</v>
      </c>
      <c r="C4444" s="188">
        <v>5473.13</v>
      </c>
      <c r="D4444" s="188">
        <v>8435.57</v>
      </c>
      <c r="E4444" s="188">
        <v>15461.9</v>
      </c>
      <c r="F4444" s="188">
        <v>25616.6</v>
      </c>
      <c r="G4444" s="188">
        <v>43468</v>
      </c>
      <c r="H4444" s="188">
        <v>67982</v>
      </c>
      <c r="I4444" s="188">
        <v>88773</v>
      </c>
      <c r="J4444" s="188">
        <v>147800</v>
      </c>
      <c r="N4444" s="43"/>
    </row>
    <row r="4445" spans="1:14">
      <c r="A4445" s="43" t="s">
        <v>16</v>
      </c>
      <c r="B4445" s="188">
        <v>31302</v>
      </c>
      <c r="C4445" s="188">
        <v>2004.58</v>
      </c>
      <c r="D4445" s="188">
        <v>6472.92</v>
      </c>
      <c r="E4445" s="188">
        <v>11893.7</v>
      </c>
      <c r="F4445" s="188">
        <v>22844.5</v>
      </c>
      <c r="G4445" s="188">
        <v>41646</v>
      </c>
      <c r="H4445" s="188">
        <v>66895</v>
      </c>
      <c r="I4445" s="188">
        <v>87676</v>
      </c>
      <c r="J4445" s="188">
        <v>141499</v>
      </c>
      <c r="N4445" s="43"/>
    </row>
    <row r="4446" spans="1:14">
      <c r="A4446" s="43" t="s">
        <v>164</v>
      </c>
      <c r="B4446" s="188">
        <v>30390</v>
      </c>
      <c r="C4446" s="188">
        <v>-234.87</v>
      </c>
      <c r="D4446" s="188">
        <v>4438.12</v>
      </c>
      <c r="E4446" s="188">
        <v>8989.5</v>
      </c>
      <c r="F4446" s="188">
        <v>19507.7</v>
      </c>
      <c r="G4446" s="188">
        <v>38774</v>
      </c>
      <c r="H4446" s="188">
        <v>69454</v>
      </c>
      <c r="I4446" s="188">
        <v>97958</v>
      </c>
      <c r="J4446" s="188">
        <v>170437</v>
      </c>
      <c r="N4446" s="43"/>
    </row>
    <row r="4447" spans="1:14">
      <c r="A4447" s="43" t="s">
        <v>165</v>
      </c>
      <c r="N4447" s="43"/>
    </row>
    <row r="4448" spans="1:14">
      <c r="A4448" s="43" t="s">
        <v>166</v>
      </c>
      <c r="B4448" s="188">
        <v>5983</v>
      </c>
      <c r="C4448" s="188">
        <v>-2561.89</v>
      </c>
      <c r="D4448" s="188">
        <v>-2561.89</v>
      </c>
      <c r="E4448" s="188">
        <v>-2290.5</v>
      </c>
      <c r="F4448" s="188">
        <v>4160.6000000000004</v>
      </c>
      <c r="G4448" s="188">
        <v>8797</v>
      </c>
      <c r="H4448" s="188">
        <v>18508</v>
      </c>
      <c r="I4448" s="188">
        <v>25572</v>
      </c>
      <c r="J4448" s="188">
        <v>49687</v>
      </c>
      <c r="N4448" s="43"/>
    </row>
    <row r="4449" spans="1:14">
      <c r="A4449" s="43" t="s">
        <v>125</v>
      </c>
      <c r="B4449" s="188">
        <v>14381</v>
      </c>
      <c r="C4449" s="188">
        <v>-2517.02</v>
      </c>
      <c r="D4449" s="188">
        <v>-540.33000000000004</v>
      </c>
      <c r="E4449" s="188">
        <v>5859.4</v>
      </c>
      <c r="F4449" s="188">
        <v>9503.1</v>
      </c>
      <c r="G4449" s="188">
        <v>17104</v>
      </c>
      <c r="H4449" s="188">
        <v>30899</v>
      </c>
      <c r="I4449" s="188">
        <v>43086</v>
      </c>
      <c r="J4449" s="188">
        <v>96564</v>
      </c>
      <c r="N4449" s="43"/>
    </row>
    <row r="4450" spans="1:14">
      <c r="A4450" s="43" t="s">
        <v>126</v>
      </c>
      <c r="B4450" s="188">
        <v>20336</v>
      </c>
      <c r="C4450" s="188">
        <v>759.47</v>
      </c>
      <c r="D4450" s="188">
        <v>3750.87</v>
      </c>
      <c r="E4450" s="188">
        <v>7837.3</v>
      </c>
      <c r="F4450" s="188">
        <v>13652</v>
      </c>
      <c r="G4450" s="188">
        <v>24416</v>
      </c>
      <c r="H4450" s="188">
        <v>45744</v>
      </c>
      <c r="I4450" s="188">
        <v>59800</v>
      </c>
      <c r="J4450" s="188">
        <v>104842</v>
      </c>
      <c r="N4450" s="43"/>
    </row>
    <row r="4451" spans="1:14">
      <c r="A4451" s="43" t="s">
        <v>127</v>
      </c>
      <c r="B4451" s="188">
        <v>22552</v>
      </c>
      <c r="C4451" s="188">
        <v>2319.81</v>
      </c>
      <c r="D4451" s="188">
        <v>6009.37</v>
      </c>
      <c r="E4451" s="188">
        <v>9895.7000000000007</v>
      </c>
      <c r="F4451" s="188">
        <v>16986.900000000001</v>
      </c>
      <c r="G4451" s="188">
        <v>28842</v>
      </c>
      <c r="H4451" s="188">
        <v>47288</v>
      </c>
      <c r="I4451" s="188">
        <v>61766</v>
      </c>
      <c r="J4451" s="188">
        <v>102774</v>
      </c>
      <c r="N4451" s="43"/>
    </row>
    <row r="4452" spans="1:14">
      <c r="A4452" s="43" t="s">
        <v>128</v>
      </c>
      <c r="B4452" s="188">
        <v>29165</v>
      </c>
      <c r="C4452" s="188">
        <v>4593.2299999999996</v>
      </c>
      <c r="D4452" s="188">
        <v>7396.93</v>
      </c>
      <c r="E4452" s="188">
        <v>12667.3</v>
      </c>
      <c r="F4452" s="188">
        <v>21811.9</v>
      </c>
      <c r="G4452" s="188">
        <v>37734</v>
      </c>
      <c r="H4452" s="188">
        <v>59442</v>
      </c>
      <c r="I4452" s="188">
        <v>77507</v>
      </c>
      <c r="J4452" s="188">
        <v>121497</v>
      </c>
      <c r="N4452" s="43"/>
    </row>
    <row r="4453" spans="1:14">
      <c r="A4453" s="43" t="s">
        <v>129</v>
      </c>
      <c r="B4453" s="188">
        <v>33559</v>
      </c>
      <c r="C4453" s="188">
        <v>7154.77</v>
      </c>
      <c r="D4453" s="188">
        <v>9606.1</v>
      </c>
      <c r="E4453" s="188">
        <v>15462.4</v>
      </c>
      <c r="F4453" s="188">
        <v>25805.1</v>
      </c>
      <c r="G4453" s="188">
        <v>42681</v>
      </c>
      <c r="H4453" s="188">
        <v>67668</v>
      </c>
      <c r="I4453" s="188">
        <v>84467</v>
      </c>
      <c r="J4453" s="188">
        <v>133211</v>
      </c>
      <c r="N4453" s="43"/>
    </row>
    <row r="4454" spans="1:14">
      <c r="A4454" s="43" t="s">
        <v>130</v>
      </c>
      <c r="B4454" s="188">
        <v>38196</v>
      </c>
      <c r="C4454" s="188">
        <v>8813.18</v>
      </c>
      <c r="D4454" s="188">
        <v>11858.92</v>
      </c>
      <c r="E4454" s="188">
        <v>18938.599999999999</v>
      </c>
      <c r="F4454" s="188">
        <v>30129.599999999999</v>
      </c>
      <c r="G4454" s="188">
        <v>49217</v>
      </c>
      <c r="H4454" s="188">
        <v>73806</v>
      </c>
      <c r="I4454" s="188">
        <v>93721</v>
      </c>
      <c r="J4454" s="188">
        <v>143886</v>
      </c>
      <c r="N4454" s="43"/>
    </row>
    <row r="4455" spans="1:14">
      <c r="A4455" s="43" t="s">
        <v>131</v>
      </c>
      <c r="B4455" s="188">
        <v>52448</v>
      </c>
      <c r="C4455" s="188">
        <v>12760.96</v>
      </c>
      <c r="D4455" s="188">
        <v>17704.78</v>
      </c>
      <c r="E4455" s="188">
        <v>27548.2</v>
      </c>
      <c r="F4455" s="188">
        <v>43816.800000000003</v>
      </c>
      <c r="G4455" s="188">
        <v>66707</v>
      </c>
      <c r="H4455" s="188">
        <v>97540</v>
      </c>
      <c r="I4455" s="188">
        <v>122318</v>
      </c>
      <c r="J4455" s="188">
        <v>182852</v>
      </c>
      <c r="N4455" s="43"/>
    </row>
    <row r="4456" spans="1:14">
      <c r="A4456" s="43" t="s">
        <v>167</v>
      </c>
      <c r="N4456" s="43"/>
    </row>
    <row r="4457" spans="1:14">
      <c r="A4457" s="43" t="s">
        <v>166</v>
      </c>
      <c r="B4457" s="188">
        <v>13947</v>
      </c>
      <c r="C4457" s="188">
        <v>-2561.89</v>
      </c>
      <c r="D4457" s="188">
        <v>-2561.89</v>
      </c>
      <c r="E4457" s="188">
        <v>830.6</v>
      </c>
      <c r="F4457" s="188">
        <v>8160.4</v>
      </c>
      <c r="G4457" s="188">
        <v>18855</v>
      </c>
      <c r="H4457" s="188">
        <v>35173</v>
      </c>
      <c r="I4457" s="188">
        <v>50915</v>
      </c>
      <c r="J4457" s="188">
        <v>96564</v>
      </c>
      <c r="N4457" s="43"/>
    </row>
    <row r="4458" spans="1:14">
      <c r="A4458" s="43" t="s">
        <v>125</v>
      </c>
      <c r="B4458" s="188">
        <v>21397</v>
      </c>
      <c r="C4458" s="188">
        <v>-1384.3</v>
      </c>
      <c r="D4458" s="188">
        <v>2700.59</v>
      </c>
      <c r="E4458" s="188">
        <v>7261.3</v>
      </c>
      <c r="F4458" s="188">
        <v>14303</v>
      </c>
      <c r="G4458" s="188">
        <v>26498</v>
      </c>
      <c r="H4458" s="188">
        <v>48630</v>
      </c>
      <c r="I4458" s="188">
        <v>68160</v>
      </c>
      <c r="J4458" s="188">
        <v>125536</v>
      </c>
      <c r="N4458" s="43"/>
    </row>
    <row r="4459" spans="1:14">
      <c r="A4459" s="43" t="s">
        <v>126</v>
      </c>
      <c r="B4459" s="188">
        <v>24150</v>
      </c>
      <c r="C4459" s="188">
        <v>696.63</v>
      </c>
      <c r="D4459" s="188">
        <v>4113.3500000000004</v>
      </c>
      <c r="E4459" s="188">
        <v>8901</v>
      </c>
      <c r="F4459" s="188">
        <v>17597</v>
      </c>
      <c r="G4459" s="188">
        <v>31542</v>
      </c>
      <c r="H4459" s="188">
        <v>52166</v>
      </c>
      <c r="I4459" s="188">
        <v>69926</v>
      </c>
      <c r="J4459" s="188">
        <v>120994</v>
      </c>
      <c r="N4459" s="43"/>
    </row>
    <row r="4460" spans="1:14">
      <c r="A4460" s="43" t="s">
        <v>127</v>
      </c>
      <c r="B4460" s="188">
        <v>26660</v>
      </c>
      <c r="C4460" s="188">
        <v>3022.26</v>
      </c>
      <c r="D4460" s="188">
        <v>6658.55</v>
      </c>
      <c r="E4460" s="188">
        <v>10690.2</v>
      </c>
      <c r="F4460" s="188">
        <v>19233.3</v>
      </c>
      <c r="G4460" s="188">
        <v>33970</v>
      </c>
      <c r="H4460" s="188">
        <v>56665</v>
      </c>
      <c r="I4460" s="188">
        <v>74440</v>
      </c>
      <c r="J4460" s="188">
        <v>116712</v>
      </c>
      <c r="N4460" s="43"/>
    </row>
    <row r="4461" spans="1:14">
      <c r="A4461" s="43" t="s">
        <v>128</v>
      </c>
      <c r="B4461" s="188">
        <v>28869</v>
      </c>
      <c r="C4461" s="188">
        <v>3986.45</v>
      </c>
      <c r="D4461" s="188">
        <v>6796.48</v>
      </c>
      <c r="E4461" s="188">
        <v>12417.6</v>
      </c>
      <c r="F4461" s="188">
        <v>21636.9</v>
      </c>
      <c r="G4461" s="188">
        <v>37878</v>
      </c>
      <c r="H4461" s="188">
        <v>59450</v>
      </c>
      <c r="I4461" s="188">
        <v>75675</v>
      </c>
      <c r="J4461" s="188">
        <v>122315</v>
      </c>
      <c r="N4461" s="43"/>
    </row>
    <row r="4462" spans="1:14">
      <c r="A4462" s="43" t="s">
        <v>129</v>
      </c>
      <c r="B4462" s="188">
        <v>32977</v>
      </c>
      <c r="C4462" s="188">
        <v>6897.84</v>
      </c>
      <c r="D4462" s="188">
        <v>9376.7199999999993</v>
      </c>
      <c r="E4462" s="188">
        <v>15159.3</v>
      </c>
      <c r="F4462" s="188">
        <v>25284</v>
      </c>
      <c r="G4462" s="188">
        <v>42353</v>
      </c>
      <c r="H4462" s="188">
        <v>65477</v>
      </c>
      <c r="I4462" s="188">
        <v>85615</v>
      </c>
      <c r="J4462" s="188">
        <v>136111</v>
      </c>
      <c r="N4462" s="43"/>
    </row>
    <row r="4463" spans="1:14">
      <c r="A4463" s="43" t="s">
        <v>130</v>
      </c>
      <c r="B4463" s="188">
        <v>36320</v>
      </c>
      <c r="C4463" s="188">
        <v>7544.27</v>
      </c>
      <c r="D4463" s="188">
        <v>10565.91</v>
      </c>
      <c r="E4463" s="188">
        <v>16855.599999999999</v>
      </c>
      <c r="F4463" s="188">
        <v>27845.4</v>
      </c>
      <c r="G4463" s="188">
        <v>46014</v>
      </c>
      <c r="H4463" s="188">
        <v>71799</v>
      </c>
      <c r="I4463" s="188">
        <v>92022</v>
      </c>
      <c r="J4463" s="188">
        <v>154217</v>
      </c>
      <c r="N4463" s="43"/>
    </row>
    <row r="4464" spans="1:14">
      <c r="A4464" s="43" t="s">
        <v>131</v>
      </c>
      <c r="B4464" s="188">
        <v>51114</v>
      </c>
      <c r="C4464" s="188">
        <v>11953.96</v>
      </c>
      <c r="D4464" s="188">
        <v>16670.73</v>
      </c>
      <c r="E4464" s="188">
        <v>26456.3</v>
      </c>
      <c r="F4464" s="188">
        <v>42713.2</v>
      </c>
      <c r="G4464" s="188">
        <v>65277</v>
      </c>
      <c r="H4464" s="188">
        <v>95415</v>
      </c>
      <c r="I4464" s="188">
        <v>119499</v>
      </c>
      <c r="J4464" s="188">
        <v>179267</v>
      </c>
      <c r="N4464" s="43"/>
    </row>
    <row r="4465" spans="1:14">
      <c r="A4465" s="43" t="s">
        <v>168</v>
      </c>
      <c r="N4465" s="43"/>
    </row>
    <row r="4466" spans="1:14">
      <c r="A4466" s="43" t="s">
        <v>169</v>
      </c>
      <c r="B4466" s="188">
        <v>8815</v>
      </c>
      <c r="C4466" s="188">
        <v>-2561.89</v>
      </c>
      <c r="D4466" s="188">
        <v>-1811.94</v>
      </c>
      <c r="E4466" s="188">
        <v>5357.3</v>
      </c>
      <c r="F4466" s="188">
        <v>9087</v>
      </c>
      <c r="G4466" s="188">
        <v>12840</v>
      </c>
      <c r="H4466" s="188">
        <v>15735</v>
      </c>
      <c r="I4466" s="188">
        <v>17243</v>
      </c>
      <c r="J4466" s="188">
        <v>25866</v>
      </c>
      <c r="N4466" s="43"/>
    </row>
    <row r="4467" spans="1:14">
      <c r="A4467" s="43" t="s">
        <v>17</v>
      </c>
      <c r="B4467" s="188">
        <v>22086</v>
      </c>
      <c r="C4467" s="188">
        <v>12027.76</v>
      </c>
      <c r="D4467" s="188">
        <v>14135.95</v>
      </c>
      <c r="E4467" s="188">
        <v>17771.3</v>
      </c>
      <c r="F4467" s="188">
        <v>21403.200000000001</v>
      </c>
      <c r="G4467" s="188">
        <v>25599</v>
      </c>
      <c r="H4467" s="188">
        <v>29810</v>
      </c>
      <c r="I4467" s="188">
        <v>32317</v>
      </c>
      <c r="J4467" s="188">
        <v>47975</v>
      </c>
      <c r="N4467" s="43"/>
    </row>
    <row r="4468" spans="1:14">
      <c r="A4468" s="43" t="s">
        <v>18</v>
      </c>
      <c r="B4468" s="188">
        <v>34727</v>
      </c>
      <c r="C4468" s="188">
        <v>18792.48</v>
      </c>
      <c r="D4468" s="188">
        <v>22709.81</v>
      </c>
      <c r="E4468" s="188">
        <v>28552.799999999999</v>
      </c>
      <c r="F4468" s="188">
        <v>34624.6</v>
      </c>
      <c r="G4468" s="188">
        <v>40397</v>
      </c>
      <c r="H4468" s="188">
        <v>46029</v>
      </c>
      <c r="I4468" s="188">
        <v>49745</v>
      </c>
      <c r="J4468" s="188">
        <v>64793</v>
      </c>
      <c r="N4468" s="43"/>
    </row>
    <row r="4469" spans="1:14">
      <c r="A4469" s="43" t="s">
        <v>19</v>
      </c>
      <c r="B4469" s="188">
        <v>51662</v>
      </c>
      <c r="C4469" s="188">
        <v>25145.87</v>
      </c>
      <c r="D4469" s="188">
        <v>32583.65</v>
      </c>
      <c r="E4469" s="188">
        <v>42399.199999999997</v>
      </c>
      <c r="F4469" s="188">
        <v>51502.9</v>
      </c>
      <c r="G4469" s="188">
        <v>60762</v>
      </c>
      <c r="H4469" s="188">
        <v>69956</v>
      </c>
      <c r="I4469" s="188">
        <v>75889</v>
      </c>
      <c r="J4469" s="188">
        <v>98439</v>
      </c>
      <c r="N4469" s="43"/>
    </row>
    <row r="4470" spans="1:14">
      <c r="A4470" s="43" t="s">
        <v>170</v>
      </c>
      <c r="B4470" s="188">
        <v>87326</v>
      </c>
      <c r="C4470" s="188">
        <v>32018.83</v>
      </c>
      <c r="D4470" s="188">
        <v>42440.28</v>
      </c>
      <c r="E4470" s="188">
        <v>60300.5</v>
      </c>
      <c r="F4470" s="188">
        <v>81146.899999999994</v>
      </c>
      <c r="G4470" s="188">
        <v>104396</v>
      </c>
      <c r="H4470" s="188">
        <v>137190</v>
      </c>
      <c r="I4470" s="188">
        <v>163406</v>
      </c>
      <c r="J4470" s="188">
        <v>232118</v>
      </c>
      <c r="N4470" s="43"/>
    </row>
    <row r="4471" spans="1:14">
      <c r="A4471" s="43" t="s">
        <v>171</v>
      </c>
      <c r="N4471" s="43"/>
    </row>
    <row r="4472" spans="1:14">
      <c r="A4472" s="43" t="s">
        <v>169</v>
      </c>
      <c r="B4472" s="188">
        <v>13519</v>
      </c>
      <c r="C4472" s="188">
        <v>-2561.89</v>
      </c>
      <c r="D4472" s="188">
        <v>-896.7</v>
      </c>
      <c r="E4472" s="188">
        <v>6472.9</v>
      </c>
      <c r="F4472" s="188">
        <v>10553.3</v>
      </c>
      <c r="G4472" s="188">
        <v>18085</v>
      </c>
      <c r="H4472" s="188">
        <v>28732</v>
      </c>
      <c r="I4472" s="188">
        <v>37440</v>
      </c>
      <c r="J4472" s="188">
        <v>63921</v>
      </c>
      <c r="N4472" s="43"/>
    </row>
    <row r="4473" spans="1:14">
      <c r="A4473" s="43" t="s">
        <v>17</v>
      </c>
      <c r="B4473" s="188">
        <v>27560</v>
      </c>
      <c r="C4473" s="188">
        <v>8158.98</v>
      </c>
      <c r="D4473" s="188">
        <v>10744.72</v>
      </c>
      <c r="E4473" s="188">
        <v>15276.5</v>
      </c>
      <c r="F4473" s="188">
        <v>22901.4</v>
      </c>
      <c r="G4473" s="188">
        <v>35143</v>
      </c>
      <c r="H4473" s="188">
        <v>49388</v>
      </c>
      <c r="I4473" s="188">
        <v>61535</v>
      </c>
      <c r="J4473" s="188">
        <v>93838</v>
      </c>
      <c r="N4473" s="43"/>
    </row>
    <row r="4474" spans="1:14">
      <c r="A4474" s="43" t="s">
        <v>18</v>
      </c>
      <c r="B4474" s="188">
        <v>37487</v>
      </c>
      <c r="C4474" s="188">
        <v>12929.91</v>
      </c>
      <c r="D4474" s="188">
        <v>16316.6</v>
      </c>
      <c r="E4474" s="188">
        <v>22489.3</v>
      </c>
      <c r="F4474" s="188">
        <v>33035.1</v>
      </c>
      <c r="G4474" s="188">
        <v>47392</v>
      </c>
      <c r="H4474" s="188">
        <v>64811</v>
      </c>
      <c r="I4474" s="188">
        <v>77194</v>
      </c>
      <c r="J4474" s="188">
        <v>109780</v>
      </c>
      <c r="N4474" s="43"/>
    </row>
    <row r="4475" spans="1:14">
      <c r="A4475" s="43" t="s">
        <v>19</v>
      </c>
      <c r="B4475" s="188">
        <v>50830</v>
      </c>
      <c r="C4475" s="188">
        <v>18036.099999999999</v>
      </c>
      <c r="D4475" s="188">
        <v>22615.63</v>
      </c>
      <c r="E4475" s="188">
        <v>31655</v>
      </c>
      <c r="F4475" s="188">
        <v>45741.9</v>
      </c>
      <c r="G4475" s="188">
        <v>63722</v>
      </c>
      <c r="H4475" s="188">
        <v>85801</v>
      </c>
      <c r="I4475" s="188">
        <v>102631</v>
      </c>
      <c r="J4475" s="188">
        <v>143908</v>
      </c>
      <c r="N4475" s="43"/>
    </row>
    <row r="4476" spans="1:14">
      <c r="A4476" s="43" t="s">
        <v>170</v>
      </c>
      <c r="B4476" s="188">
        <v>75212</v>
      </c>
      <c r="C4476" s="188">
        <v>23958.7</v>
      </c>
      <c r="D4476" s="188">
        <v>30220.79</v>
      </c>
      <c r="E4476" s="188">
        <v>44970.7</v>
      </c>
      <c r="F4476" s="188">
        <v>65344.5</v>
      </c>
      <c r="G4476" s="188">
        <v>94608</v>
      </c>
      <c r="H4476" s="188">
        <v>131246</v>
      </c>
      <c r="I4476" s="188">
        <v>160044</v>
      </c>
      <c r="J4476" s="188">
        <v>230153</v>
      </c>
      <c r="N4476" s="43"/>
    </row>
    <row r="4477" spans="1:14">
      <c r="A4477" s="43" t="s">
        <v>527</v>
      </c>
      <c r="N4477" s="43"/>
    </row>
    <row r="4478" spans="1:14">
      <c r="A4478" s="43" t="s">
        <v>172</v>
      </c>
      <c r="B4478" s="188">
        <v>46109</v>
      </c>
      <c r="C4478" s="188">
        <v>8864.26</v>
      </c>
      <c r="D4478" s="188">
        <v>13050.32</v>
      </c>
      <c r="E4478" s="188">
        <v>22043.4</v>
      </c>
      <c r="F4478" s="188">
        <v>37543</v>
      </c>
      <c r="G4478" s="188">
        <v>59674</v>
      </c>
      <c r="H4478" s="188">
        <v>89369</v>
      </c>
      <c r="I4478" s="188">
        <v>113835</v>
      </c>
      <c r="J4478" s="188">
        <v>171613</v>
      </c>
      <c r="N4478" s="43"/>
    </row>
    <row r="4479" spans="1:14">
      <c r="A4479" s="43" t="s">
        <v>22</v>
      </c>
      <c r="B4479" s="188">
        <v>20708</v>
      </c>
      <c r="C4479" s="188">
        <v>-2559.56</v>
      </c>
      <c r="D4479" s="188">
        <v>-19.13</v>
      </c>
      <c r="E4479" s="188">
        <v>7244.1</v>
      </c>
      <c r="F4479" s="188">
        <v>14565.4</v>
      </c>
      <c r="G4479" s="188">
        <v>27966</v>
      </c>
      <c r="H4479" s="188">
        <v>47259</v>
      </c>
      <c r="I4479" s="188">
        <v>63042</v>
      </c>
      <c r="J4479" s="188">
        <v>98253</v>
      </c>
      <c r="N4479" s="43"/>
    </row>
    <row r="4480" spans="1:14">
      <c r="A4480" s="43" t="s">
        <v>173</v>
      </c>
      <c r="N4480" s="43"/>
    </row>
    <row r="4481" spans="1:14">
      <c r="A4481" s="43" t="s">
        <v>174</v>
      </c>
      <c r="B4481" s="188">
        <v>4695</v>
      </c>
      <c r="C4481" s="188">
        <v>-2561.89</v>
      </c>
      <c r="D4481" s="188">
        <v>-2561.89</v>
      </c>
      <c r="E4481" s="188">
        <v>350.1</v>
      </c>
      <c r="F4481" s="188">
        <v>5993.3</v>
      </c>
      <c r="G4481" s="188">
        <v>7706</v>
      </c>
      <c r="H4481" s="188">
        <v>9035</v>
      </c>
      <c r="I4481" s="188">
        <v>12234</v>
      </c>
      <c r="J4481" s="188">
        <v>22687</v>
      </c>
      <c r="N4481" s="43"/>
    </row>
    <row r="4482" spans="1:14">
      <c r="A4482" s="43" t="s">
        <v>175</v>
      </c>
      <c r="B4482" s="188">
        <v>14400</v>
      </c>
      <c r="C4482" s="188">
        <v>6386.61</v>
      </c>
      <c r="D4482" s="188">
        <v>8763.7000000000007</v>
      </c>
      <c r="E4482" s="188">
        <v>11031.5</v>
      </c>
      <c r="F4482" s="188">
        <v>14050.3</v>
      </c>
      <c r="G4482" s="188">
        <v>17367</v>
      </c>
      <c r="H4482" s="188">
        <v>20092</v>
      </c>
      <c r="I4482" s="188">
        <v>22854</v>
      </c>
      <c r="J4482" s="188">
        <v>34345</v>
      </c>
      <c r="N4482" s="43"/>
    </row>
    <row r="4483" spans="1:14">
      <c r="A4483" s="43" t="s">
        <v>176</v>
      </c>
      <c r="B4483" s="188">
        <v>26840</v>
      </c>
      <c r="C4483" s="188">
        <v>11130.72</v>
      </c>
      <c r="D4483" s="188">
        <v>16394.990000000002</v>
      </c>
      <c r="E4483" s="188">
        <v>21820.6</v>
      </c>
      <c r="F4483" s="188">
        <v>26673.3</v>
      </c>
      <c r="G4483" s="188">
        <v>32854</v>
      </c>
      <c r="H4483" s="188">
        <v>37501</v>
      </c>
      <c r="I4483" s="188">
        <v>40307</v>
      </c>
      <c r="J4483" s="188">
        <v>50173</v>
      </c>
      <c r="N4483" s="43"/>
    </row>
    <row r="4484" spans="1:14">
      <c r="A4484" s="43" t="s">
        <v>177</v>
      </c>
      <c r="B4484" s="188">
        <v>65296</v>
      </c>
      <c r="C4484" s="188">
        <v>21818.68</v>
      </c>
      <c r="D4484" s="188">
        <v>33293.81</v>
      </c>
      <c r="E4484" s="188">
        <v>43532.6</v>
      </c>
      <c r="F4484" s="188">
        <v>56417.4</v>
      </c>
      <c r="G4484" s="188">
        <v>78572</v>
      </c>
      <c r="H4484" s="188">
        <v>108229</v>
      </c>
      <c r="I4484" s="188">
        <v>133278</v>
      </c>
      <c r="J4484" s="188">
        <v>196049</v>
      </c>
      <c r="N4484" s="43"/>
    </row>
    <row r="4485" spans="1:14">
      <c r="A4485" s="43" t="s">
        <v>580</v>
      </c>
      <c r="N4485" s="43"/>
    </row>
    <row r="4486" spans="1:14">
      <c r="A4486" s="43" t="s">
        <v>178</v>
      </c>
      <c r="B4486" s="188">
        <v>20071</v>
      </c>
      <c r="C4486" s="188">
        <v>-1862.3</v>
      </c>
      <c r="D4486" s="188">
        <v>3461.06</v>
      </c>
      <c r="E4486" s="188">
        <v>8336.5</v>
      </c>
      <c r="F4486" s="188">
        <v>15648.5</v>
      </c>
      <c r="G4486" s="188">
        <v>26237</v>
      </c>
      <c r="H4486" s="188">
        <v>41982</v>
      </c>
      <c r="I4486" s="188">
        <v>53622</v>
      </c>
      <c r="J4486" s="188">
        <v>89323</v>
      </c>
      <c r="N4486" s="43"/>
    </row>
    <row r="4487" spans="1:14">
      <c r="A4487" s="43" t="s">
        <v>179</v>
      </c>
      <c r="B4487" s="188">
        <v>25612</v>
      </c>
      <c r="C4487" s="188">
        <v>4169.5600000000004</v>
      </c>
      <c r="D4487" s="188">
        <v>7205.87</v>
      </c>
      <c r="E4487" s="188">
        <v>12396.3</v>
      </c>
      <c r="F4487" s="188">
        <v>20294</v>
      </c>
      <c r="G4487" s="188">
        <v>31912</v>
      </c>
      <c r="H4487" s="188">
        <v>50573</v>
      </c>
      <c r="I4487" s="188">
        <v>64197</v>
      </c>
      <c r="J4487" s="188">
        <v>110680</v>
      </c>
      <c r="N4487" s="43"/>
    </row>
    <row r="4488" spans="1:14">
      <c r="A4488" s="43" t="s">
        <v>180</v>
      </c>
      <c r="B4488" s="188">
        <v>29470</v>
      </c>
      <c r="C4488" s="188">
        <v>5826</v>
      </c>
      <c r="D4488" s="188">
        <v>10001.23</v>
      </c>
      <c r="E4488" s="188">
        <v>16287.6</v>
      </c>
      <c r="F4488" s="188">
        <v>24568.1</v>
      </c>
      <c r="G4488" s="188">
        <v>37466</v>
      </c>
      <c r="H4488" s="188">
        <v>55317</v>
      </c>
      <c r="I4488" s="188">
        <v>67696</v>
      </c>
      <c r="J4488" s="188">
        <v>98837</v>
      </c>
      <c r="N4488" s="43"/>
    </row>
    <row r="4489" spans="1:14">
      <c r="A4489" s="43" t="s">
        <v>181</v>
      </c>
      <c r="B4489" s="188">
        <v>55306</v>
      </c>
      <c r="C4489" s="188">
        <v>14747.18</v>
      </c>
      <c r="D4489" s="188">
        <v>20226.84</v>
      </c>
      <c r="E4489" s="188">
        <v>30873.1</v>
      </c>
      <c r="F4489" s="188">
        <v>46883.7</v>
      </c>
      <c r="G4489" s="188">
        <v>70011</v>
      </c>
      <c r="H4489" s="188">
        <v>100275</v>
      </c>
      <c r="I4489" s="188">
        <v>124264</v>
      </c>
      <c r="J4489" s="188">
        <v>187218</v>
      </c>
      <c r="N4489" s="43"/>
    </row>
    <row r="4490" spans="1:14">
      <c r="A4490" s="43" t="s">
        <v>529</v>
      </c>
      <c r="N4490" s="43"/>
    </row>
    <row r="4491" spans="1:14">
      <c r="A4491" s="43" t="s">
        <v>178</v>
      </c>
      <c r="B4491" s="188">
        <v>12740</v>
      </c>
      <c r="C4491" s="188">
        <v>-2561.89</v>
      </c>
      <c r="D4491" s="188">
        <v>-2558.2199999999998</v>
      </c>
      <c r="E4491" s="188">
        <v>4738.2</v>
      </c>
      <c r="F4491" s="188">
        <v>9165.7000000000007</v>
      </c>
      <c r="G4491" s="188">
        <v>16880</v>
      </c>
      <c r="H4491" s="188">
        <v>30053</v>
      </c>
      <c r="I4491" s="188">
        <v>40217</v>
      </c>
      <c r="J4491" s="188">
        <v>69061</v>
      </c>
      <c r="N4491" s="43"/>
    </row>
    <row r="4492" spans="1:14">
      <c r="A4492" s="43" t="s">
        <v>179</v>
      </c>
      <c r="B4492" s="188">
        <v>22798</v>
      </c>
      <c r="C4492" s="188">
        <v>4549.9399999999996</v>
      </c>
      <c r="D4492" s="188">
        <v>6893</v>
      </c>
      <c r="E4492" s="188">
        <v>10745.2</v>
      </c>
      <c r="F4492" s="188">
        <v>18594.5</v>
      </c>
      <c r="G4492" s="188">
        <v>29902</v>
      </c>
      <c r="H4492" s="188">
        <v>44761</v>
      </c>
      <c r="I4492" s="188">
        <v>55739</v>
      </c>
      <c r="J4492" s="188">
        <v>84869</v>
      </c>
      <c r="N4492" s="43"/>
    </row>
    <row r="4493" spans="1:14">
      <c r="A4493" s="43" t="s">
        <v>180</v>
      </c>
      <c r="B4493" s="188">
        <v>31478</v>
      </c>
      <c r="C4493" s="188">
        <v>4260.05</v>
      </c>
      <c r="D4493" s="188">
        <v>8146.78</v>
      </c>
      <c r="E4493" s="188">
        <v>15047.6</v>
      </c>
      <c r="F4493" s="188">
        <v>25625.9</v>
      </c>
      <c r="G4493" s="188">
        <v>41913</v>
      </c>
      <c r="H4493" s="188">
        <v>62840</v>
      </c>
      <c r="I4493" s="188">
        <v>78260</v>
      </c>
      <c r="J4493" s="188">
        <v>116114</v>
      </c>
      <c r="N4493" s="43"/>
    </row>
    <row r="4494" spans="1:14">
      <c r="A4494" s="43" t="s">
        <v>181</v>
      </c>
      <c r="B4494" s="188">
        <v>50559</v>
      </c>
      <c r="C4494" s="188">
        <v>9541.4699999999993</v>
      </c>
      <c r="D4494" s="188">
        <v>14630.08</v>
      </c>
      <c r="E4494" s="188">
        <v>25130.6</v>
      </c>
      <c r="F4494" s="188">
        <v>41968.9</v>
      </c>
      <c r="G4494" s="188">
        <v>65345</v>
      </c>
      <c r="H4494" s="188">
        <v>96790</v>
      </c>
      <c r="I4494" s="188">
        <v>121226</v>
      </c>
      <c r="J4494" s="188">
        <v>182852</v>
      </c>
      <c r="N4494" s="43"/>
    </row>
    <row r="4495" spans="1:14">
      <c r="A4495" s="43" t="s">
        <v>530</v>
      </c>
      <c r="N4495" s="43"/>
    </row>
    <row r="4496" spans="1:14">
      <c r="A4496" s="43" t="s">
        <v>178</v>
      </c>
      <c r="B4496" s="188">
        <v>10880</v>
      </c>
      <c r="C4496" s="188">
        <v>-2561.89</v>
      </c>
      <c r="D4496" s="188">
        <v>-2561.89</v>
      </c>
      <c r="E4496" s="188">
        <v>3980.7</v>
      </c>
      <c r="F4496" s="188">
        <v>8283.2999999999993</v>
      </c>
      <c r="G4496" s="188">
        <v>14955</v>
      </c>
      <c r="H4496" s="188">
        <v>24702</v>
      </c>
      <c r="I4496" s="188">
        <v>35369</v>
      </c>
      <c r="J4496" s="188">
        <v>59909</v>
      </c>
      <c r="N4496" s="43"/>
    </row>
    <row r="4497" spans="1:14">
      <c r="A4497" s="43" t="s">
        <v>179</v>
      </c>
      <c r="B4497" s="188">
        <v>16437</v>
      </c>
      <c r="C4497" s="188">
        <v>3461.06</v>
      </c>
      <c r="D4497" s="188">
        <v>6472.92</v>
      </c>
      <c r="E4497" s="188">
        <v>8203.2999999999993</v>
      </c>
      <c r="F4497" s="188">
        <v>13114.1</v>
      </c>
      <c r="G4497" s="188">
        <v>20810</v>
      </c>
      <c r="H4497" s="188">
        <v>31702</v>
      </c>
      <c r="I4497" s="188">
        <v>40667</v>
      </c>
      <c r="J4497" s="188">
        <v>60852</v>
      </c>
      <c r="N4497" s="43"/>
    </row>
    <row r="4498" spans="1:14">
      <c r="A4498" s="43" t="s">
        <v>180</v>
      </c>
      <c r="B4498" s="188">
        <v>20382</v>
      </c>
      <c r="C4498" s="188">
        <v>115.84</v>
      </c>
      <c r="D4498" s="188">
        <v>5101.38</v>
      </c>
      <c r="E4498" s="188">
        <v>10499.4</v>
      </c>
      <c r="F4498" s="188">
        <v>16979</v>
      </c>
      <c r="G4498" s="188">
        <v>26754</v>
      </c>
      <c r="H4498" s="188">
        <v>39008</v>
      </c>
      <c r="I4498" s="188">
        <v>51034</v>
      </c>
      <c r="J4498" s="188">
        <v>74122</v>
      </c>
      <c r="N4498" s="43"/>
    </row>
    <row r="4499" spans="1:14">
      <c r="A4499" s="43" t="s">
        <v>181</v>
      </c>
      <c r="B4499" s="188">
        <v>48212</v>
      </c>
      <c r="C4499" s="188">
        <v>9742.3799999999992</v>
      </c>
      <c r="D4499" s="188">
        <v>14525.62</v>
      </c>
      <c r="E4499" s="188">
        <v>24373.1</v>
      </c>
      <c r="F4499" s="188">
        <v>39986.6</v>
      </c>
      <c r="G4499" s="188">
        <v>62033</v>
      </c>
      <c r="H4499" s="188">
        <v>91691</v>
      </c>
      <c r="I4499" s="188">
        <v>115425</v>
      </c>
      <c r="J4499" s="188">
        <v>174389</v>
      </c>
      <c r="N4499" s="43"/>
    </row>
    <row r="4500" spans="1:14">
      <c r="A4500" s="43" t="s">
        <v>621</v>
      </c>
      <c r="B4500" s="188" t="s">
        <v>143</v>
      </c>
      <c r="C4500" s="188" t="s">
        <v>144</v>
      </c>
      <c r="D4500" s="188" t="s">
        <v>144</v>
      </c>
      <c r="E4500" s="188" t="s">
        <v>144</v>
      </c>
      <c r="F4500" s="188" t="s">
        <v>144</v>
      </c>
      <c r="G4500" s="188" t="s">
        <v>144</v>
      </c>
      <c r="H4500" s="188" t="s">
        <v>144</v>
      </c>
      <c r="I4500" s="188" t="s">
        <v>685</v>
      </c>
      <c r="J4500" s="188" t="s">
        <v>685</v>
      </c>
      <c r="K4500" s="188" t="s">
        <v>225</v>
      </c>
      <c r="N4500" s="43"/>
    </row>
    <row r="4501" spans="1:14">
      <c r="A4501" s="43" t="s">
        <v>618</v>
      </c>
      <c r="B4501" s="188" t="s">
        <v>619</v>
      </c>
      <c r="K4501" s="188" t="s">
        <v>706</v>
      </c>
      <c r="N4501" s="43"/>
    </row>
    <row r="4502" spans="1:14">
      <c r="A4502" s="43" t="s">
        <v>142</v>
      </c>
      <c r="N4502" s="43"/>
    </row>
    <row r="4504" spans="1:14">
      <c r="A4504" s="43" t="s">
        <v>217</v>
      </c>
      <c r="N4504" s="43"/>
    </row>
    <row r="4505" spans="1:14">
      <c r="A4505" s="43" t="s">
        <v>621</v>
      </c>
      <c r="B4505" s="188" t="s">
        <v>143</v>
      </c>
      <c r="C4505" s="188" t="s">
        <v>144</v>
      </c>
      <c r="D4505" s="188" t="s">
        <v>144</v>
      </c>
      <c r="E4505" s="188" t="s">
        <v>144</v>
      </c>
      <c r="F4505" s="188" t="s">
        <v>144</v>
      </c>
      <c r="G4505" s="188" t="s">
        <v>144</v>
      </c>
      <c r="H4505" s="188" t="s">
        <v>144</v>
      </c>
      <c r="I4505" s="188" t="s">
        <v>685</v>
      </c>
      <c r="J4505" s="188" t="s">
        <v>685</v>
      </c>
      <c r="K4505" s="188" t="s">
        <v>225</v>
      </c>
      <c r="N4505" s="43"/>
    </row>
    <row r="4506" spans="1:14">
      <c r="A4506" s="43" t="s">
        <v>289</v>
      </c>
      <c r="E4506" s="188" t="s">
        <v>532</v>
      </c>
      <c r="F4506" s="188" t="s">
        <v>290</v>
      </c>
      <c r="G4506" s="188" t="s">
        <v>392</v>
      </c>
      <c r="H4506" s="188" t="s">
        <v>393</v>
      </c>
      <c r="N4506" s="43"/>
    </row>
    <row r="4507" spans="1:14">
      <c r="B4507" s="188" t="s">
        <v>143</v>
      </c>
      <c r="C4507" s="188" t="s">
        <v>144</v>
      </c>
      <c r="D4507" s="188" t="s">
        <v>144</v>
      </c>
      <c r="E4507" s="188" t="s">
        <v>144</v>
      </c>
      <c r="F4507" s="188" t="s">
        <v>144</v>
      </c>
      <c r="G4507" s="188" t="s">
        <v>144</v>
      </c>
      <c r="H4507" s="188" t="s">
        <v>144</v>
      </c>
      <c r="I4507" s="188" t="s">
        <v>685</v>
      </c>
      <c r="J4507" s="188" t="s">
        <v>685</v>
      </c>
    </row>
    <row r="4508" spans="1:14">
      <c r="B4508" s="188" t="s">
        <v>33</v>
      </c>
      <c r="C4508" s="188" t="s">
        <v>134</v>
      </c>
      <c r="D4508" s="188" t="s">
        <v>135</v>
      </c>
      <c r="E4508" s="188" t="s">
        <v>136</v>
      </c>
      <c r="F4508" s="188" t="s">
        <v>137</v>
      </c>
      <c r="G4508" s="188" t="s">
        <v>138</v>
      </c>
      <c r="H4508" s="188" t="s">
        <v>139</v>
      </c>
      <c r="I4508" s="188" t="s">
        <v>140</v>
      </c>
      <c r="J4508" s="188" t="s">
        <v>141</v>
      </c>
    </row>
    <row r="4509" spans="1:14">
      <c r="A4509" s="43" t="s">
        <v>622</v>
      </c>
      <c r="B4509" s="188" t="s">
        <v>143</v>
      </c>
      <c r="C4509" s="188" t="s">
        <v>148</v>
      </c>
      <c r="D4509" s="188" t="s">
        <v>148</v>
      </c>
      <c r="E4509" s="188" t="s">
        <v>148</v>
      </c>
      <c r="F4509" s="188" t="s">
        <v>148</v>
      </c>
      <c r="G4509" s="188" t="s">
        <v>148</v>
      </c>
      <c r="H4509" s="188" t="s">
        <v>148</v>
      </c>
      <c r="I4509" s="188" t="s">
        <v>686</v>
      </c>
      <c r="J4509" s="188" t="s">
        <v>686</v>
      </c>
      <c r="N4509" s="43"/>
    </row>
    <row r="4510" spans="1:14">
      <c r="A4510" s="43" t="s">
        <v>0</v>
      </c>
      <c r="B4510" s="188">
        <v>42521</v>
      </c>
      <c r="C4510" s="188">
        <v>4492.88</v>
      </c>
      <c r="D4510" s="188">
        <v>8371.5499999999993</v>
      </c>
      <c r="E4510" s="188">
        <v>17421.8</v>
      </c>
      <c r="F4510" s="188">
        <v>32786.9</v>
      </c>
      <c r="G4510" s="188">
        <v>56648</v>
      </c>
      <c r="H4510" s="188">
        <v>87224</v>
      </c>
      <c r="I4510" s="188">
        <v>111797</v>
      </c>
      <c r="J4510" s="188">
        <v>176423</v>
      </c>
      <c r="N4510" s="43"/>
    </row>
    <row r="4511" spans="1:14">
      <c r="A4511" s="43" t="s">
        <v>151</v>
      </c>
      <c r="N4511" s="43"/>
    </row>
    <row r="4512" spans="1:14">
      <c r="A4512" s="43" t="s">
        <v>2</v>
      </c>
      <c r="B4512" s="188">
        <v>46292</v>
      </c>
      <c r="C4512" s="188">
        <v>3405.64</v>
      </c>
      <c r="D4512" s="188">
        <v>8139.45</v>
      </c>
      <c r="E4512" s="188">
        <v>18096.400000000001</v>
      </c>
      <c r="F4512" s="188">
        <v>34957.300000000003</v>
      </c>
      <c r="G4512" s="188">
        <v>61460</v>
      </c>
      <c r="H4512" s="188">
        <v>95351</v>
      </c>
      <c r="I4512" s="188">
        <v>123375</v>
      </c>
      <c r="J4512" s="188">
        <v>202139</v>
      </c>
      <c r="N4512" s="43"/>
    </row>
    <row r="4513" spans="1:14">
      <c r="A4513" s="43" t="s">
        <v>3</v>
      </c>
      <c r="B4513" s="188">
        <v>44319</v>
      </c>
      <c r="C4513" s="188">
        <v>4577.1499999999996</v>
      </c>
      <c r="D4513" s="188">
        <v>8305.43</v>
      </c>
      <c r="E4513" s="188">
        <v>17149.900000000001</v>
      </c>
      <c r="F4513" s="188">
        <v>34194.9</v>
      </c>
      <c r="G4513" s="188">
        <v>60969</v>
      </c>
      <c r="H4513" s="188">
        <v>92099</v>
      </c>
      <c r="I4513" s="188">
        <v>116838</v>
      </c>
      <c r="J4513" s="188">
        <v>177827</v>
      </c>
      <c r="N4513" s="43"/>
    </row>
    <row r="4514" spans="1:14">
      <c r="A4514" s="43" t="s">
        <v>4</v>
      </c>
      <c r="B4514" s="188">
        <v>39718</v>
      </c>
      <c r="C4514" s="188">
        <v>5807.33</v>
      </c>
      <c r="D4514" s="188">
        <v>8495.33</v>
      </c>
      <c r="E4514" s="188">
        <v>17108.5</v>
      </c>
      <c r="F4514" s="188">
        <v>31875.8</v>
      </c>
      <c r="G4514" s="188">
        <v>53051</v>
      </c>
      <c r="H4514" s="188">
        <v>79471</v>
      </c>
      <c r="I4514" s="188">
        <v>102036</v>
      </c>
      <c r="J4514" s="188">
        <v>156152</v>
      </c>
      <c r="N4514" s="43"/>
    </row>
    <row r="4515" spans="1:14">
      <c r="A4515" s="43" t="s">
        <v>5</v>
      </c>
      <c r="B4515" s="188">
        <v>40644</v>
      </c>
      <c r="C4515" s="188">
        <v>5167.92</v>
      </c>
      <c r="D4515" s="188">
        <v>8927.82</v>
      </c>
      <c r="E4515" s="188">
        <v>18272.7</v>
      </c>
      <c r="F4515" s="188">
        <v>32417.5</v>
      </c>
      <c r="G4515" s="188">
        <v>54714</v>
      </c>
      <c r="H4515" s="188">
        <v>81465</v>
      </c>
      <c r="I4515" s="188">
        <v>101078</v>
      </c>
      <c r="J4515" s="188">
        <v>155738</v>
      </c>
      <c r="N4515" s="43"/>
    </row>
    <row r="4516" spans="1:14">
      <c r="A4516" s="43" t="s">
        <v>6</v>
      </c>
      <c r="B4516" s="188">
        <v>34996</v>
      </c>
      <c r="C4516" s="188">
        <v>4793.8900000000003</v>
      </c>
      <c r="D4516" s="188">
        <v>8241.52</v>
      </c>
      <c r="E4516" s="188">
        <v>16180.1</v>
      </c>
      <c r="F4516" s="188">
        <v>27982.400000000001</v>
      </c>
      <c r="G4516" s="188">
        <v>47017</v>
      </c>
      <c r="H4516" s="188">
        <v>70877</v>
      </c>
      <c r="I4516" s="188">
        <v>88575</v>
      </c>
      <c r="J4516" s="188">
        <v>130474</v>
      </c>
      <c r="N4516" s="43"/>
    </row>
    <row r="4517" spans="1:14">
      <c r="A4517" s="43" t="s">
        <v>8</v>
      </c>
      <c r="N4517" s="43"/>
    </row>
    <row r="4518" spans="1:14">
      <c r="A4518" s="43" t="s">
        <v>9</v>
      </c>
      <c r="B4518" s="188">
        <v>40999</v>
      </c>
      <c r="C4518" s="188">
        <v>3858.78</v>
      </c>
      <c r="D4518" s="188">
        <v>7876.11</v>
      </c>
      <c r="E4518" s="188">
        <v>16589.400000000001</v>
      </c>
      <c r="F4518" s="188">
        <v>31218.7</v>
      </c>
      <c r="G4518" s="188">
        <v>54825</v>
      </c>
      <c r="H4518" s="188">
        <v>85134</v>
      </c>
      <c r="I4518" s="188">
        <v>108906</v>
      </c>
      <c r="J4518" s="188">
        <v>174784</v>
      </c>
      <c r="N4518" s="43"/>
    </row>
    <row r="4519" spans="1:14">
      <c r="A4519" s="43" t="s">
        <v>8</v>
      </c>
      <c r="B4519" s="188">
        <v>44261</v>
      </c>
      <c r="C4519" s="188">
        <v>5428.74</v>
      </c>
      <c r="D4519" s="188">
        <v>9002.24</v>
      </c>
      <c r="E4519" s="188">
        <v>18608</v>
      </c>
      <c r="F4519" s="188">
        <v>34793.699999999997</v>
      </c>
      <c r="G4519" s="188">
        <v>58510</v>
      </c>
      <c r="H4519" s="188">
        <v>89511</v>
      </c>
      <c r="I4519" s="188">
        <v>114137</v>
      </c>
      <c r="J4519" s="188">
        <v>177911</v>
      </c>
      <c r="N4519" s="43"/>
    </row>
    <row r="4520" spans="1:14">
      <c r="A4520" s="43" t="s">
        <v>152</v>
      </c>
      <c r="N4520" s="43"/>
    </row>
    <row r="4521" spans="1:14">
      <c r="A4521" s="43" t="s">
        <v>153</v>
      </c>
      <c r="B4521" s="188">
        <v>19500</v>
      </c>
      <c r="C4521" s="188">
        <v>-3227.49</v>
      </c>
      <c r="D4521" s="188">
        <v>-510.53</v>
      </c>
      <c r="E4521" s="188">
        <v>6458.9</v>
      </c>
      <c r="F4521" s="188">
        <v>13528.7</v>
      </c>
      <c r="G4521" s="188">
        <v>25502</v>
      </c>
      <c r="H4521" s="188">
        <v>43381</v>
      </c>
      <c r="I4521" s="188">
        <v>59680</v>
      </c>
      <c r="J4521" s="188">
        <v>106620</v>
      </c>
      <c r="N4521" s="43"/>
    </row>
    <row r="4522" spans="1:14">
      <c r="A4522" s="43" t="s">
        <v>154</v>
      </c>
      <c r="B4522" s="188">
        <v>33649</v>
      </c>
      <c r="C4522" s="188">
        <v>4281.7700000000004</v>
      </c>
      <c r="D4522" s="188">
        <v>8034.1</v>
      </c>
      <c r="E4522" s="188">
        <v>15056.3</v>
      </c>
      <c r="F4522" s="188">
        <v>26369.200000000001</v>
      </c>
      <c r="G4522" s="188">
        <v>44160</v>
      </c>
      <c r="H4522" s="188">
        <v>67980</v>
      </c>
      <c r="I4522" s="188">
        <v>86833</v>
      </c>
      <c r="J4522" s="188">
        <v>135944</v>
      </c>
      <c r="N4522" s="43"/>
    </row>
    <row r="4523" spans="1:14">
      <c r="A4523" s="43" t="s">
        <v>155</v>
      </c>
      <c r="B4523" s="188">
        <v>43950</v>
      </c>
      <c r="C4523" s="188">
        <v>8166.31</v>
      </c>
      <c r="D4523" s="188">
        <v>12432.66</v>
      </c>
      <c r="E4523" s="188">
        <v>21252.2</v>
      </c>
      <c r="F4523" s="188">
        <v>35872.300000000003</v>
      </c>
      <c r="G4523" s="188">
        <v>56777</v>
      </c>
      <c r="H4523" s="188">
        <v>84152</v>
      </c>
      <c r="I4523" s="188">
        <v>105983</v>
      </c>
      <c r="J4523" s="188">
        <v>167212</v>
      </c>
      <c r="N4523" s="43"/>
    </row>
    <row r="4524" spans="1:14">
      <c r="A4524" s="43" t="s">
        <v>156</v>
      </c>
      <c r="B4524" s="188">
        <v>59591</v>
      </c>
      <c r="C4524" s="188">
        <v>11044.67</v>
      </c>
      <c r="D4524" s="188">
        <v>17220.830000000002</v>
      </c>
      <c r="E4524" s="188">
        <v>29825.7</v>
      </c>
      <c r="F4524" s="188">
        <v>49965.599999999999</v>
      </c>
      <c r="G4524" s="188">
        <v>76695</v>
      </c>
      <c r="H4524" s="188">
        <v>111745</v>
      </c>
      <c r="I4524" s="188">
        <v>139164</v>
      </c>
      <c r="J4524" s="188">
        <v>215427</v>
      </c>
      <c r="N4524" s="43"/>
    </row>
    <row r="4525" spans="1:14">
      <c r="A4525" s="43" t="s">
        <v>157</v>
      </c>
      <c r="N4525" s="43"/>
    </row>
    <row r="4526" spans="1:14">
      <c r="A4526" s="43" t="s">
        <v>158</v>
      </c>
      <c r="B4526" s="188">
        <v>47651</v>
      </c>
      <c r="C4526" s="188">
        <v>8163.38</v>
      </c>
      <c r="D4526" s="188">
        <v>12570.13</v>
      </c>
      <c r="E4526" s="188">
        <v>21913.599999999999</v>
      </c>
      <c r="F4526" s="188">
        <v>37806.1</v>
      </c>
      <c r="G4526" s="188">
        <v>62294</v>
      </c>
      <c r="H4526" s="188">
        <v>93367</v>
      </c>
      <c r="I4526" s="188">
        <v>117540</v>
      </c>
      <c r="J4526" s="188">
        <v>185707</v>
      </c>
      <c r="N4526" s="43"/>
    </row>
    <row r="4527" spans="1:14">
      <c r="A4527" s="43" t="s">
        <v>159</v>
      </c>
      <c r="B4527" s="188">
        <v>32036</v>
      </c>
      <c r="C4527" s="188">
        <v>2765.24</v>
      </c>
      <c r="D4527" s="188">
        <v>6059.95</v>
      </c>
      <c r="E4527" s="188">
        <v>11987.3</v>
      </c>
      <c r="F4527" s="188">
        <v>23147.7</v>
      </c>
      <c r="G4527" s="188">
        <v>42229</v>
      </c>
      <c r="H4527" s="188">
        <v>69250</v>
      </c>
      <c r="I4527" s="188">
        <v>89854</v>
      </c>
      <c r="J4527" s="188">
        <v>152469</v>
      </c>
      <c r="N4527" s="43"/>
    </row>
    <row r="4528" spans="1:14">
      <c r="A4528" s="43" t="s">
        <v>160</v>
      </c>
      <c r="B4528" s="188">
        <v>28479</v>
      </c>
      <c r="C4528" s="188">
        <v>-3193.54</v>
      </c>
      <c r="D4528" s="188">
        <v>186.2</v>
      </c>
      <c r="E4528" s="188">
        <v>8555.6</v>
      </c>
      <c r="F4528" s="188">
        <v>19631.5</v>
      </c>
      <c r="G4528" s="188">
        <v>39805</v>
      </c>
      <c r="H4528" s="188">
        <v>65308</v>
      </c>
      <c r="I4528" s="188">
        <v>85242</v>
      </c>
      <c r="J4528" s="188">
        <v>143957</v>
      </c>
      <c r="N4528" s="43"/>
    </row>
    <row r="4529" spans="1:14">
      <c r="A4529" s="43" t="s">
        <v>161</v>
      </c>
      <c r="B4529" s="188">
        <v>38623</v>
      </c>
      <c r="C4529" s="188">
        <v>-543.57000000000005</v>
      </c>
      <c r="D4529" s="188">
        <v>4970.08</v>
      </c>
      <c r="E4529" s="188">
        <v>12547.3</v>
      </c>
      <c r="F4529" s="188">
        <v>27379.200000000001</v>
      </c>
      <c r="G4529" s="188">
        <v>53063</v>
      </c>
      <c r="H4529" s="188">
        <v>84873</v>
      </c>
      <c r="I4529" s="188">
        <v>109114</v>
      </c>
      <c r="J4529" s="188">
        <v>164468</v>
      </c>
      <c r="N4529" s="43"/>
    </row>
    <row r="4530" spans="1:14">
      <c r="A4530" s="43" t="s">
        <v>162</v>
      </c>
      <c r="N4530" s="43"/>
    </row>
    <row r="4531" spans="1:14">
      <c r="A4531" s="43" t="s">
        <v>14</v>
      </c>
      <c r="B4531" s="188">
        <v>48631</v>
      </c>
      <c r="C4531" s="188">
        <v>6751.02</v>
      </c>
      <c r="D4531" s="188">
        <v>11981.29</v>
      </c>
      <c r="E4531" s="188">
        <v>22696.5</v>
      </c>
      <c r="F4531" s="188">
        <v>39727.5</v>
      </c>
      <c r="G4531" s="188">
        <v>64581</v>
      </c>
      <c r="H4531" s="188">
        <v>94851</v>
      </c>
      <c r="I4531" s="188">
        <v>118406</v>
      </c>
      <c r="J4531" s="188">
        <v>179254</v>
      </c>
      <c r="N4531" s="43"/>
    </row>
    <row r="4532" spans="1:14">
      <c r="A4532" s="43" t="s">
        <v>163</v>
      </c>
      <c r="B4532" s="188">
        <v>36703</v>
      </c>
      <c r="C4532" s="188">
        <v>5807.8</v>
      </c>
      <c r="D4532" s="188">
        <v>8845.09</v>
      </c>
      <c r="E4532" s="188">
        <v>16391</v>
      </c>
      <c r="F4532" s="188">
        <v>27830</v>
      </c>
      <c r="G4532" s="188">
        <v>47825</v>
      </c>
      <c r="H4532" s="188">
        <v>74594</v>
      </c>
      <c r="I4532" s="188">
        <v>95796</v>
      </c>
      <c r="J4532" s="188">
        <v>159304</v>
      </c>
      <c r="N4532" s="43"/>
    </row>
    <row r="4533" spans="1:14">
      <c r="A4533" s="43" t="s">
        <v>16</v>
      </c>
      <c r="B4533" s="188">
        <v>34317</v>
      </c>
      <c r="C4533" s="188">
        <v>1739.82</v>
      </c>
      <c r="D4533" s="188">
        <v>5950.26</v>
      </c>
      <c r="E4533" s="188">
        <v>12531.9</v>
      </c>
      <c r="F4533" s="188">
        <v>23948.799999999999</v>
      </c>
      <c r="G4533" s="188">
        <v>44652</v>
      </c>
      <c r="H4533" s="188">
        <v>74032</v>
      </c>
      <c r="I4533" s="188">
        <v>97376</v>
      </c>
      <c r="J4533" s="188">
        <v>185931</v>
      </c>
      <c r="N4533" s="43"/>
    </row>
    <row r="4534" spans="1:14">
      <c r="A4534" s="43" t="s">
        <v>164</v>
      </c>
      <c r="B4534" s="188">
        <v>32773</v>
      </c>
      <c r="C4534" s="188">
        <v>-930.91</v>
      </c>
      <c r="D4534" s="188">
        <v>4198.82</v>
      </c>
      <c r="E4534" s="188">
        <v>9274.6</v>
      </c>
      <c r="F4534" s="188">
        <v>20863.3</v>
      </c>
      <c r="G4534" s="188">
        <v>43119</v>
      </c>
      <c r="H4534" s="188">
        <v>71679</v>
      </c>
      <c r="I4534" s="188">
        <v>101873</v>
      </c>
      <c r="J4534" s="188">
        <v>183986</v>
      </c>
      <c r="N4534" s="43"/>
    </row>
    <row r="4535" spans="1:14">
      <c r="A4535" s="43" t="s">
        <v>165</v>
      </c>
      <c r="N4535" s="43"/>
    </row>
    <row r="4536" spans="1:14">
      <c r="A4536" s="43" t="s">
        <v>166</v>
      </c>
      <c r="B4536" s="188">
        <v>5972</v>
      </c>
      <c r="C4536" s="188">
        <v>-3227.49</v>
      </c>
      <c r="D4536" s="188">
        <v>-3227.49</v>
      </c>
      <c r="E4536" s="188">
        <v>-2764.8</v>
      </c>
      <c r="F4536" s="188">
        <v>3677.1</v>
      </c>
      <c r="G4536" s="188">
        <v>8460</v>
      </c>
      <c r="H4536" s="188">
        <v>18663</v>
      </c>
      <c r="I4536" s="188">
        <v>26701</v>
      </c>
      <c r="J4536" s="188">
        <v>58722</v>
      </c>
      <c r="N4536" s="43"/>
    </row>
    <row r="4537" spans="1:14">
      <c r="A4537" s="43" t="s">
        <v>125</v>
      </c>
      <c r="B4537" s="188">
        <v>13303</v>
      </c>
      <c r="C4537" s="188">
        <v>-3227.49</v>
      </c>
      <c r="D4537" s="188">
        <v>-2346.06</v>
      </c>
      <c r="E4537" s="188">
        <v>4554.2</v>
      </c>
      <c r="F4537" s="188">
        <v>8650</v>
      </c>
      <c r="G4537" s="188">
        <v>17080</v>
      </c>
      <c r="H4537" s="188">
        <v>30355</v>
      </c>
      <c r="I4537" s="188">
        <v>45313</v>
      </c>
      <c r="J4537" s="188">
        <v>95090</v>
      </c>
      <c r="N4537" s="43"/>
    </row>
    <row r="4538" spans="1:14">
      <c r="A4538" s="43" t="s">
        <v>126</v>
      </c>
      <c r="B4538" s="188">
        <v>18570</v>
      </c>
      <c r="C4538" s="188">
        <v>-2171.13</v>
      </c>
      <c r="D4538" s="188">
        <v>2159.75</v>
      </c>
      <c r="E4538" s="188">
        <v>7043.1</v>
      </c>
      <c r="F4538" s="188">
        <v>13063.7</v>
      </c>
      <c r="G4538" s="188">
        <v>22741</v>
      </c>
      <c r="H4538" s="188">
        <v>40735</v>
      </c>
      <c r="I4538" s="188">
        <v>57561</v>
      </c>
      <c r="J4538" s="188">
        <v>96833</v>
      </c>
      <c r="N4538" s="43"/>
    </row>
    <row r="4539" spans="1:14">
      <c r="A4539" s="43" t="s">
        <v>127</v>
      </c>
      <c r="B4539" s="188">
        <v>24299</v>
      </c>
      <c r="C4539" s="188">
        <v>702.39</v>
      </c>
      <c r="D4539" s="188">
        <v>5201.34</v>
      </c>
      <c r="E4539" s="188">
        <v>9226.2999999999993</v>
      </c>
      <c r="F4539" s="188">
        <v>16942.900000000001</v>
      </c>
      <c r="G4539" s="188">
        <v>30361</v>
      </c>
      <c r="H4539" s="188">
        <v>51763</v>
      </c>
      <c r="I4539" s="188">
        <v>69466</v>
      </c>
      <c r="J4539" s="188">
        <v>118677</v>
      </c>
      <c r="N4539" s="43"/>
    </row>
    <row r="4540" spans="1:14">
      <c r="A4540" s="43" t="s">
        <v>128</v>
      </c>
      <c r="B4540" s="188">
        <v>27902</v>
      </c>
      <c r="C4540" s="188">
        <v>2765.24</v>
      </c>
      <c r="D4540" s="188">
        <v>6425.42</v>
      </c>
      <c r="E4540" s="188">
        <v>11643.3</v>
      </c>
      <c r="F4540" s="188">
        <v>20832.400000000001</v>
      </c>
      <c r="G4540" s="188">
        <v>35933</v>
      </c>
      <c r="H4540" s="188">
        <v>57311</v>
      </c>
      <c r="I4540" s="188">
        <v>79686</v>
      </c>
      <c r="J4540" s="188">
        <v>120124</v>
      </c>
      <c r="N4540" s="43"/>
    </row>
    <row r="4541" spans="1:14">
      <c r="A4541" s="43" t="s">
        <v>129</v>
      </c>
      <c r="B4541" s="188">
        <v>32993</v>
      </c>
      <c r="C4541" s="188">
        <v>5950.38</v>
      </c>
      <c r="D4541" s="188">
        <v>8398.02</v>
      </c>
      <c r="E4541" s="188">
        <v>14359.7</v>
      </c>
      <c r="F4541" s="188">
        <v>24788.5</v>
      </c>
      <c r="G4541" s="188">
        <v>42888</v>
      </c>
      <c r="H4541" s="188">
        <v>68205</v>
      </c>
      <c r="I4541" s="188">
        <v>89075</v>
      </c>
      <c r="J4541" s="188">
        <v>134983</v>
      </c>
      <c r="N4541" s="43"/>
    </row>
    <row r="4542" spans="1:14">
      <c r="A4542" s="43" t="s">
        <v>130</v>
      </c>
      <c r="B4542" s="188">
        <v>38050</v>
      </c>
      <c r="C4542" s="188">
        <v>8034.1</v>
      </c>
      <c r="D4542" s="188">
        <v>11123.17</v>
      </c>
      <c r="E4542" s="188">
        <v>17757.2</v>
      </c>
      <c r="F4542" s="188">
        <v>29733.4</v>
      </c>
      <c r="G4542" s="188">
        <v>49257</v>
      </c>
      <c r="H4542" s="188">
        <v>75064</v>
      </c>
      <c r="I4542" s="188">
        <v>94699</v>
      </c>
      <c r="J4542" s="188">
        <v>156959</v>
      </c>
      <c r="N4542" s="43"/>
    </row>
    <row r="4543" spans="1:14">
      <c r="A4543" s="43" t="s">
        <v>131</v>
      </c>
      <c r="B4543" s="188">
        <v>53870</v>
      </c>
      <c r="C4543" s="188">
        <v>12446.17</v>
      </c>
      <c r="D4543" s="188">
        <v>16966.46</v>
      </c>
      <c r="E4543" s="188">
        <v>27012.400000000001</v>
      </c>
      <c r="F4543" s="188">
        <v>44193.3</v>
      </c>
      <c r="G4543" s="188">
        <v>68736</v>
      </c>
      <c r="H4543" s="188">
        <v>101115</v>
      </c>
      <c r="I4543" s="188">
        <v>126433</v>
      </c>
      <c r="J4543" s="188">
        <v>198564</v>
      </c>
      <c r="N4543" s="43"/>
    </row>
    <row r="4544" spans="1:14">
      <c r="A4544" s="43" t="s">
        <v>167</v>
      </c>
      <c r="N4544" s="43"/>
    </row>
    <row r="4545" spans="1:14">
      <c r="A4545" s="43" t="s">
        <v>166</v>
      </c>
      <c r="B4545" s="188">
        <v>14498</v>
      </c>
      <c r="C4545" s="188">
        <v>-3227.49</v>
      </c>
      <c r="D4545" s="188">
        <v>-3227.49</v>
      </c>
      <c r="E4545" s="188">
        <v>0</v>
      </c>
      <c r="F4545" s="188">
        <v>8136.8</v>
      </c>
      <c r="G4545" s="188">
        <v>19460</v>
      </c>
      <c r="H4545" s="188">
        <v>37782</v>
      </c>
      <c r="I4545" s="188">
        <v>53549</v>
      </c>
      <c r="J4545" s="188">
        <v>103043</v>
      </c>
      <c r="N4545" s="43"/>
    </row>
    <row r="4546" spans="1:14">
      <c r="A4546" s="43" t="s">
        <v>125</v>
      </c>
      <c r="B4546" s="188">
        <v>21351</v>
      </c>
      <c r="C4546" s="188">
        <v>-3179.49</v>
      </c>
      <c r="D4546" s="188">
        <v>195.34</v>
      </c>
      <c r="E4546" s="188">
        <v>6358</v>
      </c>
      <c r="F4546" s="188">
        <v>14062.8</v>
      </c>
      <c r="G4546" s="188">
        <v>27276</v>
      </c>
      <c r="H4546" s="188">
        <v>52412</v>
      </c>
      <c r="I4546" s="188">
        <v>73358</v>
      </c>
      <c r="J4546" s="188">
        <v>112101</v>
      </c>
      <c r="N4546" s="43"/>
    </row>
    <row r="4547" spans="1:14">
      <c r="A4547" s="43" t="s">
        <v>126</v>
      </c>
      <c r="B4547" s="188">
        <v>24617</v>
      </c>
      <c r="C4547" s="188">
        <v>-656.79</v>
      </c>
      <c r="D4547" s="188">
        <v>3711.82</v>
      </c>
      <c r="E4547" s="188">
        <v>8050.6</v>
      </c>
      <c r="F4547" s="188">
        <v>17247.3</v>
      </c>
      <c r="G4547" s="188">
        <v>33062</v>
      </c>
      <c r="H4547" s="188">
        <v>56939</v>
      </c>
      <c r="I4547" s="188">
        <v>74797</v>
      </c>
      <c r="J4547" s="188">
        <v>116707</v>
      </c>
      <c r="N4547" s="43"/>
    </row>
    <row r="4548" spans="1:14">
      <c r="A4548" s="43" t="s">
        <v>127</v>
      </c>
      <c r="B4548" s="188">
        <v>26025</v>
      </c>
      <c r="C4548" s="188">
        <v>717.23</v>
      </c>
      <c r="D4548" s="188">
        <v>5319.52</v>
      </c>
      <c r="E4548" s="188">
        <v>9547.1</v>
      </c>
      <c r="F4548" s="188">
        <v>18511.400000000001</v>
      </c>
      <c r="G4548" s="188">
        <v>34323</v>
      </c>
      <c r="H4548" s="188">
        <v>56755</v>
      </c>
      <c r="I4548" s="188">
        <v>75267</v>
      </c>
      <c r="J4548" s="188">
        <v>118677</v>
      </c>
      <c r="N4548" s="43"/>
    </row>
    <row r="4549" spans="1:14">
      <c r="A4549" s="43" t="s">
        <v>128</v>
      </c>
      <c r="B4549" s="188">
        <v>28082</v>
      </c>
      <c r="C4549" s="188">
        <v>2231.2199999999998</v>
      </c>
      <c r="D4549" s="188">
        <v>6326.32</v>
      </c>
      <c r="E4549" s="188">
        <v>11617.3</v>
      </c>
      <c r="F4549" s="188">
        <v>20500.400000000001</v>
      </c>
      <c r="G4549" s="188">
        <v>37251</v>
      </c>
      <c r="H4549" s="188">
        <v>59241</v>
      </c>
      <c r="I4549" s="188">
        <v>80324</v>
      </c>
      <c r="J4549" s="188">
        <v>127014</v>
      </c>
      <c r="N4549" s="43"/>
    </row>
    <row r="4550" spans="1:14">
      <c r="A4550" s="43" t="s">
        <v>129</v>
      </c>
      <c r="B4550" s="188">
        <v>31955</v>
      </c>
      <c r="C4550" s="188">
        <v>4962.0200000000004</v>
      </c>
      <c r="D4550" s="188">
        <v>7890.44</v>
      </c>
      <c r="E4550" s="188">
        <v>13378.1</v>
      </c>
      <c r="F4550" s="188">
        <v>23948.799999999999</v>
      </c>
      <c r="G4550" s="188">
        <v>42272</v>
      </c>
      <c r="H4550" s="188">
        <v>66145</v>
      </c>
      <c r="I4550" s="188">
        <v>84135</v>
      </c>
      <c r="J4550" s="188">
        <v>134983</v>
      </c>
      <c r="N4550" s="43"/>
    </row>
    <row r="4551" spans="1:14">
      <c r="A4551" s="43" t="s">
        <v>130</v>
      </c>
      <c r="B4551" s="188">
        <v>35157</v>
      </c>
      <c r="C4551" s="188">
        <v>6759.68</v>
      </c>
      <c r="D4551" s="188">
        <v>9833.7199999999993</v>
      </c>
      <c r="E4551" s="188">
        <v>16369.3</v>
      </c>
      <c r="F4551" s="188">
        <v>27198.1</v>
      </c>
      <c r="G4551" s="188">
        <v>44821</v>
      </c>
      <c r="H4551" s="188">
        <v>71087</v>
      </c>
      <c r="I4551" s="188">
        <v>89729</v>
      </c>
      <c r="J4551" s="188">
        <v>143962</v>
      </c>
      <c r="N4551" s="43"/>
    </row>
    <row r="4552" spans="1:14">
      <c r="A4552" s="43" t="s">
        <v>131</v>
      </c>
      <c r="B4552" s="188">
        <v>52696</v>
      </c>
      <c r="C4552" s="188">
        <v>11803.28</v>
      </c>
      <c r="D4552" s="188">
        <v>16049.26</v>
      </c>
      <c r="E4552" s="188">
        <v>25919.7</v>
      </c>
      <c r="F4552" s="188">
        <v>43003.4</v>
      </c>
      <c r="G4552" s="188">
        <v>67507</v>
      </c>
      <c r="H4552" s="188">
        <v>99571</v>
      </c>
      <c r="I4552" s="188">
        <v>124808</v>
      </c>
      <c r="J4552" s="188">
        <v>197335</v>
      </c>
      <c r="N4552" s="43"/>
    </row>
    <row r="4553" spans="1:14">
      <c r="A4553" s="43" t="s">
        <v>168</v>
      </c>
      <c r="N4553" s="43"/>
    </row>
    <row r="4554" spans="1:14">
      <c r="A4554" s="43" t="s">
        <v>169</v>
      </c>
      <c r="B4554" s="188">
        <v>8534</v>
      </c>
      <c r="C4554" s="188">
        <v>-3227.49</v>
      </c>
      <c r="D4554" s="188">
        <v>-2346.06</v>
      </c>
      <c r="E4554" s="188">
        <v>5189.5</v>
      </c>
      <c r="F4554" s="188">
        <v>8821</v>
      </c>
      <c r="G4554" s="188">
        <v>12789</v>
      </c>
      <c r="H4554" s="188">
        <v>15612</v>
      </c>
      <c r="I4554" s="188">
        <v>17248</v>
      </c>
      <c r="J4554" s="188">
        <v>24911</v>
      </c>
      <c r="N4554" s="43"/>
    </row>
    <row r="4555" spans="1:14">
      <c r="A4555" s="43" t="s">
        <v>17</v>
      </c>
      <c r="B4555" s="188">
        <v>22159</v>
      </c>
      <c r="C4555" s="188">
        <v>11621.52</v>
      </c>
      <c r="D4555" s="188">
        <v>14146.52</v>
      </c>
      <c r="E4555" s="188">
        <v>17695.599999999999</v>
      </c>
      <c r="F4555" s="188">
        <v>21459.5</v>
      </c>
      <c r="G4555" s="188">
        <v>25819</v>
      </c>
      <c r="H4555" s="188">
        <v>29794</v>
      </c>
      <c r="I4555" s="188">
        <v>32806</v>
      </c>
      <c r="J4555" s="188">
        <v>50725</v>
      </c>
      <c r="N4555" s="43"/>
    </row>
    <row r="4556" spans="1:14">
      <c r="A4556" s="43" t="s">
        <v>18</v>
      </c>
      <c r="B4556" s="188">
        <v>35603</v>
      </c>
      <c r="C4556" s="188">
        <v>19478.87</v>
      </c>
      <c r="D4556" s="188">
        <v>22954.49</v>
      </c>
      <c r="E4556" s="188">
        <v>28784</v>
      </c>
      <c r="F4556" s="188">
        <v>34910.1</v>
      </c>
      <c r="G4556" s="188">
        <v>41123</v>
      </c>
      <c r="H4556" s="188">
        <v>47072</v>
      </c>
      <c r="I4556" s="188">
        <v>52051</v>
      </c>
      <c r="J4556" s="188">
        <v>80604</v>
      </c>
      <c r="N4556" s="43"/>
    </row>
    <row r="4557" spans="1:14">
      <c r="A4557" s="43" t="s">
        <v>19</v>
      </c>
      <c r="B4557" s="188">
        <v>53790</v>
      </c>
      <c r="C4557" s="188">
        <v>26453.25</v>
      </c>
      <c r="D4557" s="188">
        <v>32800.980000000003</v>
      </c>
      <c r="E4557" s="188">
        <v>43591.1</v>
      </c>
      <c r="F4557" s="188">
        <v>52901.2</v>
      </c>
      <c r="G4557" s="188">
        <v>63074</v>
      </c>
      <c r="H4557" s="188">
        <v>73289</v>
      </c>
      <c r="I4557" s="188">
        <v>80380</v>
      </c>
      <c r="J4557" s="188">
        <v>108865</v>
      </c>
      <c r="N4557" s="43"/>
    </row>
    <row r="4558" spans="1:14">
      <c r="A4558" s="43" t="s">
        <v>170</v>
      </c>
      <c r="B4558" s="188">
        <v>92527</v>
      </c>
      <c r="C4558" s="188">
        <v>34501.660000000003</v>
      </c>
      <c r="D4558" s="188">
        <v>45082.86</v>
      </c>
      <c r="E4558" s="188">
        <v>63571.3</v>
      </c>
      <c r="F4558" s="188">
        <v>84208.1</v>
      </c>
      <c r="G4558" s="188">
        <v>109788</v>
      </c>
      <c r="H4558" s="188">
        <v>145982</v>
      </c>
      <c r="I4558" s="188">
        <v>173667</v>
      </c>
      <c r="J4558" s="188">
        <v>264006</v>
      </c>
      <c r="N4558" s="43"/>
    </row>
    <row r="4559" spans="1:14">
      <c r="A4559" s="43" t="s">
        <v>171</v>
      </c>
      <c r="N4559" s="43"/>
    </row>
    <row r="4560" spans="1:14">
      <c r="A4560" s="43" t="s">
        <v>169</v>
      </c>
      <c r="B4560" s="188">
        <v>13473</v>
      </c>
      <c r="C4560" s="188">
        <v>-3227.49</v>
      </c>
      <c r="D4560" s="188">
        <v>-1893.63</v>
      </c>
      <c r="E4560" s="188">
        <v>5950.1</v>
      </c>
      <c r="F4560" s="188">
        <v>10169.299999999999</v>
      </c>
      <c r="G4560" s="188">
        <v>17729</v>
      </c>
      <c r="H4560" s="188">
        <v>29558</v>
      </c>
      <c r="I4560" s="188">
        <v>40073</v>
      </c>
      <c r="J4560" s="188">
        <v>69111</v>
      </c>
      <c r="N4560" s="43"/>
    </row>
    <row r="4561" spans="1:14">
      <c r="A4561" s="43" t="s">
        <v>17</v>
      </c>
      <c r="B4561" s="188">
        <v>26713</v>
      </c>
      <c r="C4561" s="188">
        <v>7922.97</v>
      </c>
      <c r="D4561" s="188">
        <v>10583.56</v>
      </c>
      <c r="E4561" s="188">
        <v>14954.6</v>
      </c>
      <c r="F4561" s="188">
        <v>21920.799999999999</v>
      </c>
      <c r="G4561" s="188">
        <v>33579</v>
      </c>
      <c r="H4561" s="188">
        <v>49436</v>
      </c>
      <c r="I4561" s="188">
        <v>60944</v>
      </c>
      <c r="J4561" s="188">
        <v>92638</v>
      </c>
      <c r="N4561" s="43"/>
    </row>
    <row r="4562" spans="1:14">
      <c r="A4562" s="43" t="s">
        <v>18</v>
      </c>
      <c r="B4562" s="188">
        <v>39013</v>
      </c>
      <c r="C4562" s="188">
        <v>13661.89</v>
      </c>
      <c r="D4562" s="188">
        <v>17152.16</v>
      </c>
      <c r="E4562" s="188">
        <v>23460.7</v>
      </c>
      <c r="F4562" s="188">
        <v>33321.599999999999</v>
      </c>
      <c r="G4562" s="188">
        <v>48937</v>
      </c>
      <c r="H4562" s="188">
        <v>68328</v>
      </c>
      <c r="I4562" s="188">
        <v>82568</v>
      </c>
      <c r="J4562" s="188">
        <v>117379</v>
      </c>
      <c r="N4562" s="43"/>
    </row>
    <row r="4563" spans="1:14">
      <c r="A4563" s="43" t="s">
        <v>19</v>
      </c>
      <c r="B4563" s="188">
        <v>53047</v>
      </c>
      <c r="C4563" s="188">
        <v>19322.97</v>
      </c>
      <c r="D4563" s="188">
        <v>23831.040000000001</v>
      </c>
      <c r="E4563" s="188">
        <v>32794.9</v>
      </c>
      <c r="F4563" s="188">
        <v>47263.5</v>
      </c>
      <c r="G4563" s="188">
        <v>66322</v>
      </c>
      <c r="H4563" s="188">
        <v>89731</v>
      </c>
      <c r="I4563" s="188">
        <v>106667</v>
      </c>
      <c r="J4563" s="188">
        <v>156959</v>
      </c>
      <c r="N4563" s="43"/>
    </row>
    <row r="4564" spans="1:14">
      <c r="A4564" s="43" t="s">
        <v>170</v>
      </c>
      <c r="B4564" s="188">
        <v>80365</v>
      </c>
      <c r="C4564" s="188">
        <v>25757.22</v>
      </c>
      <c r="D4564" s="188">
        <v>32467.83</v>
      </c>
      <c r="E4564" s="188">
        <v>47258.1</v>
      </c>
      <c r="F4564" s="188">
        <v>69039.7</v>
      </c>
      <c r="G4564" s="188">
        <v>99681</v>
      </c>
      <c r="H4564" s="188">
        <v>138951</v>
      </c>
      <c r="I4564" s="188">
        <v>167864</v>
      </c>
      <c r="J4564" s="188">
        <v>261133</v>
      </c>
      <c r="N4564" s="43"/>
    </row>
    <row r="4565" spans="1:14">
      <c r="A4565" s="43" t="s">
        <v>527</v>
      </c>
      <c r="N4565" s="43"/>
    </row>
    <row r="4566" spans="1:14">
      <c r="A4566" s="43" t="s">
        <v>172</v>
      </c>
      <c r="B4566" s="188">
        <v>48169</v>
      </c>
      <c r="C4566" s="188">
        <v>8711.67</v>
      </c>
      <c r="D4566" s="188">
        <v>13034.15</v>
      </c>
      <c r="E4566" s="188">
        <v>22373.3</v>
      </c>
      <c r="F4566" s="188">
        <v>38293.4</v>
      </c>
      <c r="G4566" s="188">
        <v>62828</v>
      </c>
      <c r="H4566" s="188">
        <v>93661</v>
      </c>
      <c r="I4566" s="188">
        <v>118344</v>
      </c>
      <c r="J4566" s="188">
        <v>186136</v>
      </c>
      <c r="N4566" s="43"/>
    </row>
    <row r="4567" spans="1:14">
      <c r="A4567" s="43" t="s">
        <v>22</v>
      </c>
      <c r="B4567" s="188">
        <v>21854</v>
      </c>
      <c r="C4567" s="188">
        <v>-3221.62</v>
      </c>
      <c r="D4567" s="188">
        <v>15.1</v>
      </c>
      <c r="E4567" s="188">
        <v>7115.9</v>
      </c>
      <c r="F4567" s="188">
        <v>15048.8</v>
      </c>
      <c r="G4567" s="188">
        <v>29355</v>
      </c>
      <c r="H4567" s="188">
        <v>51375</v>
      </c>
      <c r="I4567" s="188">
        <v>66527</v>
      </c>
      <c r="J4567" s="188">
        <v>107856</v>
      </c>
      <c r="N4567" s="43"/>
    </row>
    <row r="4568" spans="1:14">
      <c r="A4568" s="43" t="s">
        <v>173</v>
      </c>
      <c r="N4568" s="43"/>
    </row>
    <row r="4569" spans="1:14">
      <c r="A4569" s="43" t="s">
        <v>174</v>
      </c>
      <c r="B4569" s="188">
        <v>3942</v>
      </c>
      <c r="C4569" s="188">
        <v>-3227.49</v>
      </c>
      <c r="D4569" s="188">
        <v>-3227.49</v>
      </c>
      <c r="E4569" s="188">
        <v>-968.7</v>
      </c>
      <c r="F4569" s="188">
        <v>5294.9</v>
      </c>
      <c r="G4569" s="188">
        <v>7018</v>
      </c>
      <c r="H4569" s="188">
        <v>8392</v>
      </c>
      <c r="I4569" s="188">
        <v>11970</v>
      </c>
      <c r="J4569" s="188">
        <v>23575</v>
      </c>
      <c r="N4569" s="43"/>
    </row>
    <row r="4570" spans="1:14">
      <c r="A4570" s="43" t="s">
        <v>175</v>
      </c>
      <c r="B4570" s="188">
        <v>13762</v>
      </c>
      <c r="C4570" s="188">
        <v>5438.85</v>
      </c>
      <c r="D4570" s="188">
        <v>8190.38</v>
      </c>
      <c r="E4570" s="188">
        <v>10486.7</v>
      </c>
      <c r="F4570" s="188">
        <v>13567.6</v>
      </c>
      <c r="G4570" s="188">
        <v>16770</v>
      </c>
      <c r="H4570" s="188">
        <v>19362</v>
      </c>
      <c r="I4570" s="188">
        <v>21358</v>
      </c>
      <c r="J4570" s="188">
        <v>35614</v>
      </c>
      <c r="N4570" s="43"/>
    </row>
    <row r="4571" spans="1:14">
      <c r="A4571" s="43" t="s">
        <v>176</v>
      </c>
      <c r="B4571" s="188">
        <v>26782</v>
      </c>
      <c r="C4571" s="188">
        <v>12359.89</v>
      </c>
      <c r="D4571" s="188">
        <v>17273.439999999999</v>
      </c>
      <c r="E4571" s="188">
        <v>21536.9</v>
      </c>
      <c r="F4571" s="188">
        <v>26453.200000000001</v>
      </c>
      <c r="G4571" s="188">
        <v>32407</v>
      </c>
      <c r="H4571" s="188">
        <v>37094</v>
      </c>
      <c r="I4571" s="188">
        <v>40097</v>
      </c>
      <c r="J4571" s="188">
        <v>51235</v>
      </c>
      <c r="N4571" s="43"/>
    </row>
    <row r="4572" spans="1:14">
      <c r="A4572" s="43" t="s">
        <v>177</v>
      </c>
      <c r="B4572" s="188">
        <v>66862</v>
      </c>
      <c r="C4572" s="188">
        <v>17842.57</v>
      </c>
      <c r="D4572" s="188">
        <v>30710.32</v>
      </c>
      <c r="E4572" s="188">
        <v>43369.9</v>
      </c>
      <c r="F4572" s="188">
        <v>57519.199999999997</v>
      </c>
      <c r="G4572" s="188">
        <v>80700</v>
      </c>
      <c r="H4572" s="188">
        <v>112715</v>
      </c>
      <c r="I4572" s="188">
        <v>139844</v>
      </c>
      <c r="J4572" s="188">
        <v>215610</v>
      </c>
      <c r="N4572" s="43"/>
    </row>
    <row r="4573" spans="1:14">
      <c r="A4573" s="43" t="s">
        <v>580</v>
      </c>
      <c r="N4573" s="43"/>
    </row>
    <row r="4574" spans="1:14">
      <c r="A4574" s="43" t="s">
        <v>178</v>
      </c>
      <c r="B4574" s="188">
        <v>19826</v>
      </c>
      <c r="C4574" s="188">
        <v>-3039.64</v>
      </c>
      <c r="D4574" s="188">
        <v>1918.04</v>
      </c>
      <c r="E4574" s="188">
        <v>7800.1</v>
      </c>
      <c r="F4574" s="188">
        <v>14940.4</v>
      </c>
      <c r="G4574" s="188">
        <v>25495</v>
      </c>
      <c r="H4574" s="188">
        <v>42322</v>
      </c>
      <c r="I4574" s="188">
        <v>56814</v>
      </c>
      <c r="J4574" s="188">
        <v>99509</v>
      </c>
      <c r="N4574" s="43"/>
    </row>
    <row r="4575" spans="1:14">
      <c r="A4575" s="43" t="s">
        <v>179</v>
      </c>
      <c r="B4575" s="188">
        <v>23038</v>
      </c>
      <c r="C4575" s="188">
        <v>2809.43</v>
      </c>
      <c r="D4575" s="188">
        <v>6241.2</v>
      </c>
      <c r="E4575" s="188">
        <v>11155.1</v>
      </c>
      <c r="F4575" s="188">
        <v>18944.599999999999</v>
      </c>
      <c r="G4575" s="188">
        <v>29709</v>
      </c>
      <c r="H4575" s="188">
        <v>44566</v>
      </c>
      <c r="I4575" s="188">
        <v>56718</v>
      </c>
      <c r="J4575" s="188">
        <v>87685</v>
      </c>
      <c r="N4575" s="43"/>
    </row>
    <row r="4576" spans="1:14">
      <c r="A4576" s="43" t="s">
        <v>180</v>
      </c>
      <c r="B4576" s="188">
        <v>28636</v>
      </c>
      <c r="C4576" s="188">
        <v>5434.1</v>
      </c>
      <c r="D4576" s="188">
        <v>9198.1299999999992</v>
      </c>
      <c r="E4576" s="188">
        <v>15073.1</v>
      </c>
      <c r="F4576" s="188">
        <v>23172.7</v>
      </c>
      <c r="G4576" s="188">
        <v>36124</v>
      </c>
      <c r="H4576" s="188">
        <v>55535</v>
      </c>
      <c r="I4576" s="188">
        <v>70553</v>
      </c>
      <c r="J4576" s="188">
        <v>110265</v>
      </c>
      <c r="N4576" s="43"/>
    </row>
    <row r="4577" spans="1:14">
      <c r="A4577" s="43" t="s">
        <v>181</v>
      </c>
      <c r="B4577" s="188">
        <v>57212</v>
      </c>
      <c r="C4577" s="188">
        <v>15156.74</v>
      </c>
      <c r="D4577" s="188">
        <v>20643.169999999998</v>
      </c>
      <c r="E4577" s="188">
        <v>30832.799999999999</v>
      </c>
      <c r="F4577" s="188">
        <v>47593.5</v>
      </c>
      <c r="G4577" s="188">
        <v>72188</v>
      </c>
      <c r="H4577" s="188">
        <v>103961</v>
      </c>
      <c r="I4577" s="188">
        <v>129202</v>
      </c>
      <c r="J4577" s="188">
        <v>200775</v>
      </c>
      <c r="N4577" s="43"/>
    </row>
    <row r="4578" spans="1:14">
      <c r="A4578" s="43" t="s">
        <v>529</v>
      </c>
      <c r="N4578" s="43"/>
    </row>
    <row r="4579" spans="1:14">
      <c r="A4579" s="43" t="s">
        <v>178</v>
      </c>
      <c r="B4579" s="188">
        <v>13022</v>
      </c>
      <c r="C4579" s="188">
        <v>-3227.49</v>
      </c>
      <c r="D4579" s="188">
        <v>-3221.62</v>
      </c>
      <c r="E4579" s="188">
        <v>5167.8999999999996</v>
      </c>
      <c r="F4579" s="188">
        <v>8852.2000000000007</v>
      </c>
      <c r="G4579" s="188">
        <v>17090</v>
      </c>
      <c r="H4579" s="188">
        <v>31444</v>
      </c>
      <c r="I4579" s="188">
        <v>43234</v>
      </c>
      <c r="J4579" s="188">
        <v>72566</v>
      </c>
      <c r="N4579" s="43"/>
    </row>
    <row r="4580" spans="1:14">
      <c r="A4580" s="43" t="s">
        <v>179</v>
      </c>
      <c r="B4580" s="188">
        <v>22958</v>
      </c>
      <c r="C4580" s="188">
        <v>2809.43</v>
      </c>
      <c r="D4580" s="188">
        <v>5993.34</v>
      </c>
      <c r="E4580" s="188">
        <v>10621.6</v>
      </c>
      <c r="F4580" s="188">
        <v>18448.3</v>
      </c>
      <c r="G4580" s="188">
        <v>29676</v>
      </c>
      <c r="H4580" s="188">
        <v>45317</v>
      </c>
      <c r="I4580" s="188">
        <v>59499</v>
      </c>
      <c r="J4580" s="188">
        <v>88904</v>
      </c>
      <c r="N4580" s="43"/>
    </row>
    <row r="4581" spans="1:14">
      <c r="A4581" s="43" t="s">
        <v>180</v>
      </c>
      <c r="B4581" s="188">
        <v>31345</v>
      </c>
      <c r="C4581" s="188">
        <v>3615.54</v>
      </c>
      <c r="D4581" s="188">
        <v>7854.45</v>
      </c>
      <c r="E4581" s="188">
        <v>14505.6</v>
      </c>
      <c r="F4581" s="188">
        <v>25221.3</v>
      </c>
      <c r="G4581" s="188">
        <v>41446</v>
      </c>
      <c r="H4581" s="188">
        <v>63294</v>
      </c>
      <c r="I4581" s="188">
        <v>80920</v>
      </c>
      <c r="J4581" s="188">
        <v>117045</v>
      </c>
      <c r="N4581" s="43"/>
    </row>
    <row r="4582" spans="1:14">
      <c r="A4582" s="43" t="s">
        <v>181</v>
      </c>
      <c r="B4582" s="188">
        <v>52448</v>
      </c>
      <c r="C4582" s="188">
        <v>9143.66</v>
      </c>
      <c r="D4582" s="188">
        <v>14284.76</v>
      </c>
      <c r="E4582" s="188">
        <v>25195.4</v>
      </c>
      <c r="F4582" s="188">
        <v>42874</v>
      </c>
      <c r="G4582" s="188">
        <v>68141</v>
      </c>
      <c r="H4582" s="188">
        <v>100713</v>
      </c>
      <c r="I4582" s="188">
        <v>126126</v>
      </c>
      <c r="J4582" s="188">
        <v>198494</v>
      </c>
      <c r="N4582" s="43"/>
    </row>
    <row r="4583" spans="1:14">
      <c r="A4583" s="43" t="s">
        <v>530</v>
      </c>
      <c r="N4583" s="43"/>
    </row>
    <row r="4584" spans="1:14">
      <c r="A4584" s="43" t="s">
        <v>178</v>
      </c>
      <c r="B4584" s="188">
        <v>11124</v>
      </c>
      <c r="C4584" s="188">
        <v>-3227.49</v>
      </c>
      <c r="D4584" s="188">
        <v>-3227.49</v>
      </c>
      <c r="E4584" s="188">
        <v>4000.6</v>
      </c>
      <c r="F4584" s="188">
        <v>8151.7</v>
      </c>
      <c r="G4584" s="188">
        <v>15086</v>
      </c>
      <c r="H4584" s="188">
        <v>25985</v>
      </c>
      <c r="I4584" s="188">
        <v>35766</v>
      </c>
      <c r="J4584" s="188">
        <v>64127</v>
      </c>
      <c r="N4584" s="43"/>
    </row>
    <row r="4585" spans="1:14">
      <c r="A4585" s="43" t="s">
        <v>179</v>
      </c>
      <c r="B4585" s="188">
        <v>15275</v>
      </c>
      <c r="C4585" s="188">
        <v>-1167.44</v>
      </c>
      <c r="D4585" s="188">
        <v>4447.5600000000004</v>
      </c>
      <c r="E4585" s="188">
        <v>7336.6</v>
      </c>
      <c r="F4585" s="188">
        <v>12576.9</v>
      </c>
      <c r="G4585" s="188">
        <v>20093</v>
      </c>
      <c r="H4585" s="188">
        <v>29614</v>
      </c>
      <c r="I4585" s="188">
        <v>37490</v>
      </c>
      <c r="J4585" s="188">
        <v>63401</v>
      </c>
      <c r="N4585" s="43"/>
    </row>
    <row r="4586" spans="1:14">
      <c r="A4586" s="43" t="s">
        <v>180</v>
      </c>
      <c r="B4586" s="188">
        <v>19042</v>
      </c>
      <c r="C4586" s="188">
        <v>-1591.27</v>
      </c>
      <c r="D4586" s="188">
        <v>3955.61</v>
      </c>
      <c r="E4586" s="188">
        <v>9547.9</v>
      </c>
      <c r="F4586" s="188">
        <v>15659.4</v>
      </c>
      <c r="G4586" s="188">
        <v>24613</v>
      </c>
      <c r="H4586" s="188">
        <v>37444</v>
      </c>
      <c r="I4586" s="188">
        <v>48723</v>
      </c>
      <c r="J4586" s="188">
        <v>78138</v>
      </c>
      <c r="N4586" s="43"/>
    </row>
    <row r="4587" spans="1:14">
      <c r="A4587" s="43" t="s">
        <v>181</v>
      </c>
      <c r="B4587" s="188">
        <v>49679</v>
      </c>
      <c r="C4587" s="188">
        <v>9437.77</v>
      </c>
      <c r="D4587" s="188">
        <v>14255.19</v>
      </c>
      <c r="E4587" s="188">
        <v>24243.200000000001</v>
      </c>
      <c r="F4587" s="188">
        <v>40223.800000000003</v>
      </c>
      <c r="G4587" s="188">
        <v>64277</v>
      </c>
      <c r="H4587" s="188">
        <v>94810</v>
      </c>
      <c r="I4587" s="188">
        <v>119495</v>
      </c>
      <c r="J4587" s="188">
        <v>188825</v>
      </c>
      <c r="N4587" s="43"/>
    </row>
    <row r="4588" spans="1:14">
      <c r="A4588" s="43" t="s">
        <v>621</v>
      </c>
      <c r="B4588" s="188" t="s">
        <v>143</v>
      </c>
      <c r="C4588" s="188" t="s">
        <v>144</v>
      </c>
      <c r="D4588" s="188" t="s">
        <v>144</v>
      </c>
      <c r="E4588" s="188" t="s">
        <v>144</v>
      </c>
      <c r="F4588" s="188" t="s">
        <v>144</v>
      </c>
      <c r="G4588" s="188" t="s">
        <v>144</v>
      </c>
      <c r="H4588" s="188" t="s">
        <v>144</v>
      </c>
      <c r="I4588" s="188" t="s">
        <v>685</v>
      </c>
      <c r="J4588" s="188" t="s">
        <v>685</v>
      </c>
      <c r="K4588" s="188" t="s">
        <v>225</v>
      </c>
      <c r="N4588" s="43"/>
    </row>
    <row r="4589" spans="1:14">
      <c r="A4589" s="43" t="s">
        <v>618</v>
      </c>
      <c r="B4589" s="188" t="s">
        <v>619</v>
      </c>
      <c r="K4589" s="188" t="s">
        <v>707</v>
      </c>
      <c r="N4589" s="43"/>
    </row>
    <row r="4590" spans="1:14">
      <c r="A4590" s="43" t="s">
        <v>142</v>
      </c>
      <c r="N4590" s="43"/>
    </row>
    <row r="4592" spans="1:14">
      <c r="A4592" s="43" t="s">
        <v>218</v>
      </c>
      <c r="N4592" s="43"/>
    </row>
    <row r="4593" spans="1:14">
      <c r="A4593" s="43" t="s">
        <v>621</v>
      </c>
      <c r="B4593" s="188" t="s">
        <v>143</v>
      </c>
      <c r="C4593" s="188" t="s">
        <v>144</v>
      </c>
      <c r="D4593" s="188" t="s">
        <v>144</v>
      </c>
      <c r="E4593" s="188" t="s">
        <v>144</v>
      </c>
      <c r="F4593" s="188" t="s">
        <v>144</v>
      </c>
      <c r="G4593" s="188" t="s">
        <v>144</v>
      </c>
      <c r="H4593" s="188" t="s">
        <v>144</v>
      </c>
      <c r="I4593" s="188" t="s">
        <v>685</v>
      </c>
      <c r="J4593" s="188" t="s">
        <v>685</v>
      </c>
      <c r="K4593" s="188" t="s">
        <v>225</v>
      </c>
      <c r="N4593" s="43"/>
    </row>
    <row r="4594" spans="1:14">
      <c r="A4594" s="43" t="s">
        <v>289</v>
      </c>
      <c r="E4594" s="188" t="s">
        <v>532</v>
      </c>
      <c r="F4594" s="188" t="s">
        <v>290</v>
      </c>
      <c r="G4594" s="188" t="s">
        <v>392</v>
      </c>
      <c r="H4594" s="188" t="s">
        <v>393</v>
      </c>
      <c r="N4594" s="43"/>
    </row>
    <row r="4595" spans="1:14">
      <c r="B4595" s="188" t="s">
        <v>143</v>
      </c>
      <c r="C4595" s="188" t="s">
        <v>144</v>
      </c>
      <c r="D4595" s="188" t="s">
        <v>144</v>
      </c>
      <c r="E4595" s="188" t="s">
        <v>144</v>
      </c>
      <c r="F4595" s="188" t="s">
        <v>144</v>
      </c>
      <c r="G4595" s="188" t="s">
        <v>144</v>
      </c>
      <c r="H4595" s="188" t="s">
        <v>144</v>
      </c>
      <c r="I4595" s="188" t="s">
        <v>685</v>
      </c>
      <c r="J4595" s="188" t="s">
        <v>685</v>
      </c>
    </row>
    <row r="4596" spans="1:14">
      <c r="B4596" s="188" t="s">
        <v>33</v>
      </c>
      <c r="C4596" s="188" t="s">
        <v>134</v>
      </c>
      <c r="D4596" s="188" t="s">
        <v>135</v>
      </c>
      <c r="E4596" s="188" t="s">
        <v>136</v>
      </c>
      <c r="F4596" s="188" t="s">
        <v>137</v>
      </c>
      <c r="G4596" s="188" t="s">
        <v>138</v>
      </c>
      <c r="H4596" s="188" t="s">
        <v>139</v>
      </c>
      <c r="I4596" s="188" t="s">
        <v>140</v>
      </c>
      <c r="J4596" s="188" t="s">
        <v>141</v>
      </c>
    </row>
    <row r="4597" spans="1:14">
      <c r="A4597" s="43" t="s">
        <v>622</v>
      </c>
      <c r="B4597" s="188" t="s">
        <v>143</v>
      </c>
      <c r="C4597" s="188" t="s">
        <v>148</v>
      </c>
      <c r="D4597" s="188" t="s">
        <v>148</v>
      </c>
      <c r="E4597" s="188" t="s">
        <v>148</v>
      </c>
      <c r="F4597" s="188" t="s">
        <v>148</v>
      </c>
      <c r="G4597" s="188" t="s">
        <v>148</v>
      </c>
      <c r="H4597" s="188" t="s">
        <v>148</v>
      </c>
      <c r="I4597" s="188" t="s">
        <v>686</v>
      </c>
      <c r="J4597" s="188" t="s">
        <v>686</v>
      </c>
      <c r="N4597" s="43"/>
    </row>
    <row r="4598" spans="1:14">
      <c r="A4598" s="43" t="s">
        <v>0</v>
      </c>
      <c r="B4598" s="188">
        <v>44807</v>
      </c>
      <c r="C4598" s="188">
        <v>3324.32</v>
      </c>
      <c r="D4598" s="188">
        <v>7810.48</v>
      </c>
      <c r="E4598" s="188">
        <v>17222.099999999999</v>
      </c>
      <c r="F4598" s="188">
        <v>33017.800000000003</v>
      </c>
      <c r="G4598" s="188">
        <v>59266</v>
      </c>
      <c r="H4598" s="188">
        <v>93498</v>
      </c>
      <c r="I4598" s="188">
        <v>120966</v>
      </c>
      <c r="J4598" s="188">
        <v>203630</v>
      </c>
      <c r="N4598" s="43"/>
    </row>
    <row r="4599" spans="1:14">
      <c r="A4599" s="43" t="s">
        <v>151</v>
      </c>
      <c r="N4599" s="43"/>
    </row>
    <row r="4600" spans="1:14">
      <c r="A4600" s="43" t="s">
        <v>2</v>
      </c>
      <c r="B4600" s="188">
        <v>49041</v>
      </c>
      <c r="C4600" s="188">
        <v>2439.61</v>
      </c>
      <c r="D4600" s="188">
        <v>7704.82</v>
      </c>
      <c r="E4600" s="188">
        <v>17963.2</v>
      </c>
      <c r="F4600" s="188">
        <v>35928.400000000001</v>
      </c>
      <c r="G4600" s="188">
        <v>64712</v>
      </c>
      <c r="H4600" s="188">
        <v>101305</v>
      </c>
      <c r="I4600" s="188">
        <v>132451</v>
      </c>
      <c r="J4600" s="188">
        <v>233114</v>
      </c>
      <c r="N4600" s="43"/>
    </row>
    <row r="4601" spans="1:14">
      <c r="A4601" s="43" t="s">
        <v>3</v>
      </c>
      <c r="B4601" s="188">
        <v>50491</v>
      </c>
      <c r="C4601" s="188">
        <v>4538.97</v>
      </c>
      <c r="D4601" s="188">
        <v>8689.2900000000009</v>
      </c>
      <c r="E4601" s="188">
        <v>18764.099999999999</v>
      </c>
      <c r="F4601" s="188">
        <v>36355.1</v>
      </c>
      <c r="G4601" s="188">
        <v>66619</v>
      </c>
      <c r="H4601" s="188">
        <v>106423</v>
      </c>
      <c r="I4601" s="188">
        <v>137903</v>
      </c>
      <c r="J4601" s="188">
        <v>241150</v>
      </c>
      <c r="N4601" s="43"/>
    </row>
    <row r="4602" spans="1:14">
      <c r="A4602" s="43" t="s">
        <v>4</v>
      </c>
      <c r="B4602" s="188">
        <v>45472</v>
      </c>
      <c r="C4602" s="188">
        <v>3997.21</v>
      </c>
      <c r="D4602" s="188">
        <v>8613.5300000000007</v>
      </c>
      <c r="E4602" s="188">
        <v>18148</v>
      </c>
      <c r="F4602" s="188">
        <v>33970</v>
      </c>
      <c r="G4602" s="188">
        <v>60255</v>
      </c>
      <c r="H4602" s="188">
        <v>94396</v>
      </c>
      <c r="I4602" s="188">
        <v>122933</v>
      </c>
      <c r="J4602" s="188">
        <v>205626</v>
      </c>
      <c r="N4602" s="43"/>
    </row>
    <row r="4603" spans="1:14">
      <c r="A4603" s="43" t="s">
        <v>5</v>
      </c>
      <c r="B4603" s="188">
        <v>38496</v>
      </c>
      <c r="C4603" s="188">
        <v>2593</v>
      </c>
      <c r="D4603" s="188">
        <v>6790.71</v>
      </c>
      <c r="E4603" s="188">
        <v>15581.2</v>
      </c>
      <c r="F4603" s="188">
        <v>29982</v>
      </c>
      <c r="G4603" s="188">
        <v>52501</v>
      </c>
      <c r="H4603" s="188">
        <v>81033</v>
      </c>
      <c r="I4603" s="188">
        <v>99665</v>
      </c>
      <c r="J4603" s="188">
        <v>153386</v>
      </c>
      <c r="N4603" s="43"/>
    </row>
    <row r="4604" spans="1:14">
      <c r="A4604" s="43" t="s">
        <v>6</v>
      </c>
      <c r="B4604" s="188">
        <v>35368</v>
      </c>
      <c r="C4604" s="188">
        <v>4183.13</v>
      </c>
      <c r="D4604" s="188">
        <v>7182.41</v>
      </c>
      <c r="E4604" s="188">
        <v>15354.6</v>
      </c>
      <c r="F4604" s="188">
        <v>27980.1</v>
      </c>
      <c r="G4604" s="188">
        <v>47566</v>
      </c>
      <c r="H4604" s="188">
        <v>72398</v>
      </c>
      <c r="I4604" s="188">
        <v>92838</v>
      </c>
      <c r="J4604" s="188">
        <v>138616</v>
      </c>
      <c r="N4604" s="43"/>
    </row>
    <row r="4605" spans="1:14">
      <c r="A4605" s="43" t="s">
        <v>8</v>
      </c>
      <c r="N4605" s="43"/>
    </row>
    <row r="4606" spans="1:14">
      <c r="A4606" s="43" t="s">
        <v>9</v>
      </c>
      <c r="B4606" s="188">
        <v>42779</v>
      </c>
      <c r="C4606" s="188">
        <v>2742.62</v>
      </c>
      <c r="D4606" s="188">
        <v>7248.11</v>
      </c>
      <c r="E4606" s="188">
        <v>16371.9</v>
      </c>
      <c r="F4606" s="188">
        <v>31303.5</v>
      </c>
      <c r="G4606" s="188">
        <v>56690</v>
      </c>
      <c r="H4606" s="188">
        <v>90587</v>
      </c>
      <c r="I4606" s="188">
        <v>117323</v>
      </c>
      <c r="J4606" s="188">
        <v>197989</v>
      </c>
      <c r="N4606" s="43"/>
    </row>
    <row r="4607" spans="1:14">
      <c r="A4607" s="43" t="s">
        <v>8</v>
      </c>
      <c r="B4607" s="188">
        <v>47119</v>
      </c>
      <c r="C4607" s="188">
        <v>4184.43</v>
      </c>
      <c r="D4607" s="188">
        <v>8380.7099999999991</v>
      </c>
      <c r="E4607" s="188">
        <v>18411.599999999999</v>
      </c>
      <c r="F4607" s="188">
        <v>34981.4</v>
      </c>
      <c r="G4607" s="188">
        <v>62143</v>
      </c>
      <c r="H4607" s="188">
        <v>96516</v>
      </c>
      <c r="I4607" s="188">
        <v>125646</v>
      </c>
      <c r="J4607" s="188">
        <v>209159</v>
      </c>
      <c r="N4607" s="43"/>
    </row>
    <row r="4608" spans="1:14">
      <c r="A4608" s="43" t="s">
        <v>152</v>
      </c>
      <c r="N4608" s="43"/>
    </row>
    <row r="4609" spans="1:14">
      <c r="A4609" s="43" t="s">
        <v>153</v>
      </c>
      <c r="B4609" s="188">
        <v>19980</v>
      </c>
      <c r="C4609" s="188">
        <v>-4096.0600000000004</v>
      </c>
      <c r="D4609" s="188">
        <v>-2805.79</v>
      </c>
      <c r="E4609" s="188">
        <v>5525.1</v>
      </c>
      <c r="F4609" s="188">
        <v>13374.5</v>
      </c>
      <c r="G4609" s="188">
        <v>26241</v>
      </c>
      <c r="H4609" s="188">
        <v>47479</v>
      </c>
      <c r="I4609" s="188">
        <v>66347</v>
      </c>
      <c r="J4609" s="188">
        <v>118306</v>
      </c>
      <c r="N4609" s="43"/>
    </row>
    <row r="4610" spans="1:14">
      <c r="A4610" s="43" t="s">
        <v>154</v>
      </c>
      <c r="B4610" s="188">
        <v>36393</v>
      </c>
      <c r="C4610" s="188">
        <v>3410.39</v>
      </c>
      <c r="D4610" s="188">
        <v>7247.7</v>
      </c>
      <c r="E4610" s="188">
        <v>14615.7</v>
      </c>
      <c r="F4610" s="188">
        <v>26409.200000000001</v>
      </c>
      <c r="G4610" s="188">
        <v>46531</v>
      </c>
      <c r="H4610" s="188">
        <v>75624</v>
      </c>
      <c r="I4610" s="188">
        <v>98820</v>
      </c>
      <c r="J4610" s="188">
        <v>172087</v>
      </c>
      <c r="N4610" s="43"/>
    </row>
    <row r="4611" spans="1:14">
      <c r="A4611" s="43" t="s">
        <v>155</v>
      </c>
      <c r="B4611" s="188">
        <v>44569</v>
      </c>
      <c r="C4611" s="188">
        <v>7232.41</v>
      </c>
      <c r="D4611" s="188">
        <v>11687.93</v>
      </c>
      <c r="E4611" s="188">
        <v>20439</v>
      </c>
      <c r="F4611" s="188">
        <v>34786.199999999997</v>
      </c>
      <c r="G4611" s="188">
        <v>57908</v>
      </c>
      <c r="H4611" s="188">
        <v>88906</v>
      </c>
      <c r="I4611" s="188">
        <v>113131</v>
      </c>
      <c r="J4611" s="188">
        <v>175996</v>
      </c>
      <c r="N4611" s="43"/>
    </row>
    <row r="4612" spans="1:14">
      <c r="A4612" s="43" t="s">
        <v>156</v>
      </c>
      <c r="B4612" s="188">
        <v>61641</v>
      </c>
      <c r="C4612" s="188">
        <v>10502.43</v>
      </c>
      <c r="D4612" s="188">
        <v>16618.14</v>
      </c>
      <c r="E4612" s="188">
        <v>29371.3</v>
      </c>
      <c r="F4612" s="188">
        <v>49519</v>
      </c>
      <c r="G4612" s="188">
        <v>78979</v>
      </c>
      <c r="H4612" s="188">
        <v>116277</v>
      </c>
      <c r="I4612" s="188">
        <v>148955</v>
      </c>
      <c r="J4612" s="188">
        <v>252861</v>
      </c>
      <c r="N4612" s="43"/>
    </row>
    <row r="4613" spans="1:14">
      <c r="A4613" s="43" t="s">
        <v>157</v>
      </c>
      <c r="N4613" s="43"/>
    </row>
    <row r="4614" spans="1:14">
      <c r="A4614" s="43" t="s">
        <v>158</v>
      </c>
      <c r="B4614" s="188">
        <v>50633</v>
      </c>
      <c r="C4614" s="188">
        <v>7742.79</v>
      </c>
      <c r="D4614" s="188">
        <v>12253.22</v>
      </c>
      <c r="E4614" s="188">
        <v>22014.5</v>
      </c>
      <c r="F4614" s="188">
        <v>38854.6</v>
      </c>
      <c r="G4614" s="188">
        <v>65398</v>
      </c>
      <c r="H4614" s="188">
        <v>100633</v>
      </c>
      <c r="I4614" s="188">
        <v>129628</v>
      </c>
      <c r="J4614" s="188">
        <v>217716</v>
      </c>
      <c r="N4614" s="43"/>
    </row>
    <row r="4615" spans="1:14">
      <c r="A4615" s="43" t="s">
        <v>159</v>
      </c>
      <c r="B4615" s="188">
        <v>34278</v>
      </c>
      <c r="C4615" s="188">
        <v>2293.67</v>
      </c>
      <c r="D4615" s="188">
        <v>5536.93</v>
      </c>
      <c r="E4615" s="188">
        <v>12231.3</v>
      </c>
      <c r="F4615" s="188">
        <v>23810.6</v>
      </c>
      <c r="G4615" s="188">
        <v>44066</v>
      </c>
      <c r="H4615" s="188">
        <v>72416</v>
      </c>
      <c r="I4615" s="188">
        <v>97047</v>
      </c>
      <c r="J4615" s="188">
        <v>170300</v>
      </c>
      <c r="N4615" s="43"/>
    </row>
    <row r="4616" spans="1:14">
      <c r="A4616" s="43" t="s">
        <v>160</v>
      </c>
      <c r="B4616" s="188">
        <v>32434</v>
      </c>
      <c r="C4616" s="188">
        <v>-4084.26</v>
      </c>
      <c r="D4616" s="188">
        <v>-1528.23</v>
      </c>
      <c r="E4616" s="188">
        <v>9152.2999999999993</v>
      </c>
      <c r="F4616" s="188">
        <v>21962.6</v>
      </c>
      <c r="G4616" s="188">
        <v>44355</v>
      </c>
      <c r="H4616" s="188">
        <v>75750</v>
      </c>
      <c r="I4616" s="188">
        <v>101430</v>
      </c>
      <c r="J4616" s="188">
        <v>164562</v>
      </c>
      <c r="N4616" s="43"/>
    </row>
    <row r="4617" spans="1:14">
      <c r="A4617" s="43" t="s">
        <v>161</v>
      </c>
      <c r="B4617" s="188">
        <v>41818</v>
      </c>
      <c r="C4617" s="188">
        <v>-522.29999999999995</v>
      </c>
      <c r="D4617" s="188">
        <v>5047.8100000000004</v>
      </c>
      <c r="E4617" s="188">
        <v>13459.9</v>
      </c>
      <c r="F4617" s="188">
        <v>29724.3</v>
      </c>
      <c r="G4617" s="188">
        <v>56229</v>
      </c>
      <c r="H4617" s="188">
        <v>89471</v>
      </c>
      <c r="I4617" s="188">
        <v>115763</v>
      </c>
      <c r="J4617" s="188">
        <v>197989</v>
      </c>
      <c r="N4617" s="43"/>
    </row>
    <row r="4618" spans="1:14">
      <c r="A4618" s="43" t="s">
        <v>162</v>
      </c>
      <c r="N4618" s="43"/>
    </row>
    <row r="4619" spans="1:14">
      <c r="A4619" s="43" t="s">
        <v>14</v>
      </c>
      <c r="B4619" s="188">
        <v>52467</v>
      </c>
      <c r="C4619" s="188">
        <v>5720.22</v>
      </c>
      <c r="D4619" s="188">
        <v>11764.62</v>
      </c>
      <c r="E4619" s="188">
        <v>23184.9</v>
      </c>
      <c r="F4619" s="188">
        <v>41142</v>
      </c>
      <c r="G4619" s="188">
        <v>68877</v>
      </c>
      <c r="H4619" s="188">
        <v>103682</v>
      </c>
      <c r="I4619" s="188">
        <v>133454</v>
      </c>
      <c r="J4619" s="188">
        <v>217665</v>
      </c>
      <c r="N4619" s="43"/>
    </row>
    <row r="4620" spans="1:14">
      <c r="A4620" s="43" t="s">
        <v>163</v>
      </c>
      <c r="B4620" s="188">
        <v>38020</v>
      </c>
      <c r="C4620" s="188">
        <v>4938.57</v>
      </c>
      <c r="D4620" s="188">
        <v>8513.85</v>
      </c>
      <c r="E4620" s="188">
        <v>16267.9</v>
      </c>
      <c r="F4620" s="188">
        <v>28013.3</v>
      </c>
      <c r="G4620" s="188">
        <v>48976</v>
      </c>
      <c r="H4620" s="188">
        <v>78583</v>
      </c>
      <c r="I4620" s="188">
        <v>101192</v>
      </c>
      <c r="J4620" s="188">
        <v>174177</v>
      </c>
      <c r="N4620" s="43"/>
    </row>
    <row r="4621" spans="1:14">
      <c r="A4621" s="43" t="s">
        <v>16</v>
      </c>
      <c r="B4621" s="188">
        <v>36871</v>
      </c>
      <c r="C4621" s="188">
        <v>1470.01</v>
      </c>
      <c r="D4621" s="188">
        <v>5375.74</v>
      </c>
      <c r="E4621" s="188">
        <v>12834.3</v>
      </c>
      <c r="F4621" s="188">
        <v>25586.799999999999</v>
      </c>
      <c r="G4621" s="188">
        <v>48061</v>
      </c>
      <c r="H4621" s="188">
        <v>81969</v>
      </c>
      <c r="I4621" s="188">
        <v>106088</v>
      </c>
      <c r="J4621" s="188">
        <v>187005</v>
      </c>
      <c r="N4621" s="43"/>
    </row>
    <row r="4622" spans="1:14">
      <c r="A4622" s="43" t="s">
        <v>164</v>
      </c>
      <c r="B4622" s="188">
        <v>33163</v>
      </c>
      <c r="C4622" s="188">
        <v>-2402.62</v>
      </c>
      <c r="D4622" s="188">
        <v>4115.54</v>
      </c>
      <c r="E4622" s="188">
        <v>9572.4</v>
      </c>
      <c r="F4622" s="188">
        <v>20577.5</v>
      </c>
      <c r="G4622" s="188">
        <v>42665</v>
      </c>
      <c r="H4622" s="188">
        <v>73475</v>
      </c>
      <c r="I4622" s="188">
        <v>102570</v>
      </c>
      <c r="J4622" s="188">
        <v>197011</v>
      </c>
      <c r="N4622" s="43"/>
    </row>
    <row r="4623" spans="1:14">
      <c r="A4623" s="43" t="s">
        <v>165</v>
      </c>
      <c r="N4623" s="43"/>
    </row>
    <row r="4624" spans="1:14">
      <c r="A4624" s="43" t="s">
        <v>166</v>
      </c>
      <c r="B4624" s="188">
        <v>5567</v>
      </c>
      <c r="C4624" s="188">
        <v>-4096.0600000000004</v>
      </c>
      <c r="D4624" s="188">
        <v>-4096.0600000000004</v>
      </c>
      <c r="E4624" s="188">
        <v>-4039</v>
      </c>
      <c r="F4624" s="188">
        <v>2904.7</v>
      </c>
      <c r="G4624" s="188">
        <v>7271</v>
      </c>
      <c r="H4624" s="188">
        <v>20027</v>
      </c>
      <c r="I4624" s="188">
        <v>31549</v>
      </c>
      <c r="J4624" s="188">
        <v>60855</v>
      </c>
      <c r="N4624" s="43"/>
    </row>
    <row r="4625" spans="1:14">
      <c r="A4625" s="43" t="s">
        <v>125</v>
      </c>
      <c r="B4625" s="188">
        <v>12818</v>
      </c>
      <c r="C4625" s="188">
        <v>-4096.0600000000004</v>
      </c>
      <c r="D4625" s="188">
        <v>-3940.62</v>
      </c>
      <c r="E4625" s="188">
        <v>3677.7</v>
      </c>
      <c r="F4625" s="188">
        <v>8217.7999999999993</v>
      </c>
      <c r="G4625" s="188">
        <v>16912</v>
      </c>
      <c r="H4625" s="188">
        <v>31458</v>
      </c>
      <c r="I4625" s="188">
        <v>43910</v>
      </c>
      <c r="J4625" s="188">
        <v>79780</v>
      </c>
      <c r="N4625" s="43"/>
    </row>
    <row r="4626" spans="1:14">
      <c r="A4626" s="43" t="s">
        <v>126</v>
      </c>
      <c r="B4626" s="188">
        <v>18205</v>
      </c>
      <c r="C4626" s="188">
        <v>-3451.85</v>
      </c>
      <c r="D4626" s="188">
        <v>1012.39</v>
      </c>
      <c r="E4626" s="188">
        <v>6251.8</v>
      </c>
      <c r="F4626" s="188">
        <v>12774.1</v>
      </c>
      <c r="G4626" s="188">
        <v>22938</v>
      </c>
      <c r="H4626" s="188">
        <v>41587</v>
      </c>
      <c r="I4626" s="188">
        <v>59876</v>
      </c>
      <c r="J4626" s="188">
        <v>92116</v>
      </c>
      <c r="N4626" s="43"/>
    </row>
    <row r="4627" spans="1:14">
      <c r="A4627" s="43" t="s">
        <v>127</v>
      </c>
      <c r="B4627" s="188">
        <v>23279</v>
      </c>
      <c r="C4627" s="188">
        <v>-1419.51</v>
      </c>
      <c r="D4627" s="188">
        <v>3498.25</v>
      </c>
      <c r="E4627" s="188">
        <v>8687.1</v>
      </c>
      <c r="F4627" s="188">
        <v>16399</v>
      </c>
      <c r="G4627" s="188">
        <v>30665</v>
      </c>
      <c r="H4627" s="188">
        <v>50731</v>
      </c>
      <c r="I4627" s="188">
        <v>65980</v>
      </c>
      <c r="J4627" s="188">
        <v>114700</v>
      </c>
      <c r="N4627" s="43"/>
    </row>
    <row r="4628" spans="1:14">
      <c r="A4628" s="43" t="s">
        <v>128</v>
      </c>
      <c r="B4628" s="188">
        <v>27925</v>
      </c>
      <c r="C4628" s="188">
        <v>456.02</v>
      </c>
      <c r="D4628" s="188">
        <v>5265.8</v>
      </c>
      <c r="E4628" s="188">
        <v>11721.6</v>
      </c>
      <c r="F4628" s="188">
        <v>20767.400000000001</v>
      </c>
      <c r="G4628" s="188">
        <v>35529</v>
      </c>
      <c r="H4628" s="188">
        <v>58014</v>
      </c>
      <c r="I4628" s="188">
        <v>79707</v>
      </c>
      <c r="J4628" s="188">
        <v>127803</v>
      </c>
      <c r="N4628" s="43"/>
    </row>
    <row r="4629" spans="1:14">
      <c r="A4629" s="43" t="s">
        <v>129</v>
      </c>
      <c r="B4629" s="188">
        <v>34349</v>
      </c>
      <c r="C4629" s="188">
        <v>4251.47</v>
      </c>
      <c r="D4629" s="188">
        <v>7844.58</v>
      </c>
      <c r="E4629" s="188">
        <v>14321.3</v>
      </c>
      <c r="F4629" s="188">
        <v>25347.599999999999</v>
      </c>
      <c r="G4629" s="188">
        <v>43322</v>
      </c>
      <c r="H4629" s="188">
        <v>70993</v>
      </c>
      <c r="I4629" s="188">
        <v>91915</v>
      </c>
      <c r="J4629" s="188">
        <v>153540</v>
      </c>
      <c r="N4629" s="43"/>
    </row>
    <row r="4630" spans="1:14">
      <c r="A4630" s="43" t="s">
        <v>130</v>
      </c>
      <c r="B4630" s="188">
        <v>39299</v>
      </c>
      <c r="C4630" s="188">
        <v>6845.59</v>
      </c>
      <c r="D4630" s="188">
        <v>10419.18</v>
      </c>
      <c r="E4630" s="188">
        <v>17465.2</v>
      </c>
      <c r="F4630" s="188">
        <v>29411.9</v>
      </c>
      <c r="G4630" s="188">
        <v>50872</v>
      </c>
      <c r="H4630" s="188">
        <v>79356</v>
      </c>
      <c r="I4630" s="188">
        <v>102124</v>
      </c>
      <c r="J4630" s="188">
        <v>158964</v>
      </c>
      <c r="N4630" s="43"/>
    </row>
    <row r="4631" spans="1:14">
      <c r="A4631" s="43" t="s">
        <v>131</v>
      </c>
      <c r="B4631" s="188">
        <v>57337</v>
      </c>
      <c r="C4631" s="188">
        <v>11646.8</v>
      </c>
      <c r="D4631" s="188">
        <v>16266.97</v>
      </c>
      <c r="E4631" s="188">
        <v>26859.3</v>
      </c>
      <c r="F4631" s="188">
        <v>45169.8</v>
      </c>
      <c r="G4631" s="188">
        <v>72766</v>
      </c>
      <c r="H4631" s="188">
        <v>109443</v>
      </c>
      <c r="I4631" s="188">
        <v>140877</v>
      </c>
      <c r="J4631" s="188">
        <v>237165</v>
      </c>
      <c r="N4631" s="43"/>
    </row>
    <row r="4632" spans="1:14">
      <c r="A4632" s="43" t="s">
        <v>167</v>
      </c>
      <c r="N4632" s="43"/>
    </row>
    <row r="4633" spans="1:14">
      <c r="A4633" s="43" t="s">
        <v>166</v>
      </c>
      <c r="B4633" s="188">
        <v>14806</v>
      </c>
      <c r="C4633" s="188">
        <v>-4096.0600000000004</v>
      </c>
      <c r="D4633" s="188">
        <v>-4096.0600000000004</v>
      </c>
      <c r="E4633" s="188">
        <v>-1280.8</v>
      </c>
      <c r="F4633" s="188">
        <v>7256.6</v>
      </c>
      <c r="G4633" s="188">
        <v>20393</v>
      </c>
      <c r="H4633" s="188">
        <v>40144</v>
      </c>
      <c r="I4633" s="188">
        <v>58514</v>
      </c>
      <c r="J4633" s="188">
        <v>111039</v>
      </c>
      <c r="N4633" s="43"/>
    </row>
    <row r="4634" spans="1:14">
      <c r="A4634" s="43" t="s">
        <v>125</v>
      </c>
      <c r="B4634" s="188">
        <v>21788</v>
      </c>
      <c r="C4634" s="188">
        <v>-4096.0600000000004</v>
      </c>
      <c r="D4634" s="188">
        <v>-1373.86</v>
      </c>
      <c r="E4634" s="188">
        <v>5565.9</v>
      </c>
      <c r="F4634" s="188">
        <v>13583.9</v>
      </c>
      <c r="G4634" s="188">
        <v>29209</v>
      </c>
      <c r="H4634" s="188">
        <v>52301</v>
      </c>
      <c r="I4634" s="188">
        <v>72094</v>
      </c>
      <c r="J4634" s="188">
        <v>136420</v>
      </c>
      <c r="N4634" s="43"/>
    </row>
    <row r="4635" spans="1:14">
      <c r="A4635" s="43" t="s">
        <v>126</v>
      </c>
      <c r="B4635" s="188">
        <v>24557</v>
      </c>
      <c r="C4635" s="188">
        <v>-645.16</v>
      </c>
      <c r="D4635" s="188">
        <v>3541.67</v>
      </c>
      <c r="E4635" s="188">
        <v>7970.4</v>
      </c>
      <c r="F4635" s="188">
        <v>17231</v>
      </c>
      <c r="G4635" s="188">
        <v>31991</v>
      </c>
      <c r="H4635" s="188">
        <v>57063</v>
      </c>
      <c r="I4635" s="188">
        <v>76929</v>
      </c>
      <c r="J4635" s="188">
        <v>111309</v>
      </c>
      <c r="N4635" s="43"/>
    </row>
    <row r="4636" spans="1:14">
      <c r="A4636" s="43" t="s">
        <v>127</v>
      </c>
      <c r="B4636" s="188">
        <v>25876</v>
      </c>
      <c r="C4636" s="188">
        <v>-1174.8</v>
      </c>
      <c r="D4636" s="188">
        <v>3962.57</v>
      </c>
      <c r="E4636" s="188">
        <v>9262.2999999999993</v>
      </c>
      <c r="F4636" s="188">
        <v>18454.8</v>
      </c>
      <c r="G4636" s="188">
        <v>33185</v>
      </c>
      <c r="H4636" s="188">
        <v>56467</v>
      </c>
      <c r="I4636" s="188">
        <v>79236</v>
      </c>
      <c r="J4636" s="188">
        <v>136279</v>
      </c>
      <c r="N4636" s="43"/>
    </row>
    <row r="4637" spans="1:14">
      <c r="A4637" s="43" t="s">
        <v>128</v>
      </c>
      <c r="B4637" s="188">
        <v>30011</v>
      </c>
      <c r="C4637" s="188">
        <v>753.18</v>
      </c>
      <c r="D4637" s="188">
        <v>5381.18</v>
      </c>
      <c r="E4637" s="188">
        <v>11553.3</v>
      </c>
      <c r="F4637" s="188">
        <v>20802.7</v>
      </c>
      <c r="G4637" s="188">
        <v>38079</v>
      </c>
      <c r="H4637" s="188">
        <v>63068</v>
      </c>
      <c r="I4637" s="188">
        <v>83707</v>
      </c>
      <c r="J4637" s="188">
        <v>147923</v>
      </c>
      <c r="N4637" s="43"/>
    </row>
    <row r="4638" spans="1:14">
      <c r="A4638" s="43" t="s">
        <v>129</v>
      </c>
      <c r="B4638" s="188">
        <v>32894</v>
      </c>
      <c r="C4638" s="188">
        <v>590.57000000000005</v>
      </c>
      <c r="D4638" s="188">
        <v>6541.76</v>
      </c>
      <c r="E4638" s="188">
        <v>13421.7</v>
      </c>
      <c r="F4638" s="188">
        <v>24302.400000000001</v>
      </c>
      <c r="G4638" s="188">
        <v>43149</v>
      </c>
      <c r="H4638" s="188">
        <v>70336</v>
      </c>
      <c r="I4638" s="188">
        <v>91337</v>
      </c>
      <c r="J4638" s="188">
        <v>144338</v>
      </c>
      <c r="N4638" s="43"/>
    </row>
    <row r="4639" spans="1:14">
      <c r="A4639" s="43" t="s">
        <v>130</v>
      </c>
      <c r="B4639" s="188">
        <v>37480</v>
      </c>
      <c r="C4639" s="188">
        <v>5720.24</v>
      </c>
      <c r="D4639" s="188">
        <v>9378.25</v>
      </c>
      <c r="E4639" s="188">
        <v>16450.400000000001</v>
      </c>
      <c r="F4639" s="188">
        <v>28333.9</v>
      </c>
      <c r="G4639" s="188">
        <v>49576</v>
      </c>
      <c r="H4639" s="188">
        <v>77114</v>
      </c>
      <c r="I4639" s="188">
        <v>98913</v>
      </c>
      <c r="J4639" s="188">
        <v>153982</v>
      </c>
      <c r="N4639" s="43"/>
    </row>
    <row r="4640" spans="1:14">
      <c r="A4640" s="43" t="s">
        <v>131</v>
      </c>
      <c r="B4640" s="188">
        <v>55903</v>
      </c>
      <c r="C4640" s="188">
        <v>10792.98</v>
      </c>
      <c r="D4640" s="188">
        <v>15349.21</v>
      </c>
      <c r="E4640" s="188">
        <v>25657.200000000001</v>
      </c>
      <c r="F4640" s="188">
        <v>43691.8</v>
      </c>
      <c r="G4640" s="188">
        <v>71204</v>
      </c>
      <c r="H4640" s="188">
        <v>107288</v>
      </c>
      <c r="I4640" s="188">
        <v>138879</v>
      </c>
      <c r="J4640" s="188">
        <v>234928</v>
      </c>
      <c r="N4640" s="43"/>
    </row>
    <row r="4641" spans="1:14">
      <c r="A4641" s="43" t="s">
        <v>168</v>
      </c>
      <c r="N4641" s="43"/>
    </row>
    <row r="4642" spans="1:14">
      <c r="A4642" s="43" t="s">
        <v>169</v>
      </c>
      <c r="B4642" s="188">
        <v>7933</v>
      </c>
      <c r="C4642" s="188">
        <v>-4096.0600000000004</v>
      </c>
      <c r="D4642" s="188">
        <v>-3158.14</v>
      </c>
      <c r="E4642" s="188">
        <v>4051</v>
      </c>
      <c r="F4642" s="188">
        <v>8416.7000000000007</v>
      </c>
      <c r="G4642" s="188">
        <v>12609</v>
      </c>
      <c r="H4642" s="188">
        <v>15594</v>
      </c>
      <c r="I4642" s="188">
        <v>17189</v>
      </c>
      <c r="J4642" s="188">
        <v>25064</v>
      </c>
      <c r="N4642" s="43"/>
    </row>
    <row r="4643" spans="1:14">
      <c r="A4643" s="43" t="s">
        <v>17</v>
      </c>
      <c r="B4643" s="188">
        <v>22106</v>
      </c>
      <c r="C4643" s="188">
        <v>11136.88</v>
      </c>
      <c r="D4643" s="188">
        <v>13706.54</v>
      </c>
      <c r="E4643" s="188">
        <v>17599.2</v>
      </c>
      <c r="F4643" s="188">
        <v>21498.3</v>
      </c>
      <c r="G4643" s="188">
        <v>25897</v>
      </c>
      <c r="H4643" s="188">
        <v>30078</v>
      </c>
      <c r="I4643" s="188">
        <v>32913</v>
      </c>
      <c r="J4643" s="188">
        <v>51254</v>
      </c>
      <c r="N4643" s="43"/>
    </row>
    <row r="4644" spans="1:14">
      <c r="A4644" s="43" t="s">
        <v>18</v>
      </c>
      <c r="B4644" s="188">
        <v>36116</v>
      </c>
      <c r="C4644" s="188">
        <v>18420.12</v>
      </c>
      <c r="D4644" s="188">
        <v>22815.34</v>
      </c>
      <c r="E4644" s="188">
        <v>29033.8</v>
      </c>
      <c r="F4644" s="188">
        <v>35070.400000000001</v>
      </c>
      <c r="G4644" s="188">
        <v>41798</v>
      </c>
      <c r="H4644" s="188">
        <v>48749</v>
      </c>
      <c r="I4644" s="188">
        <v>54341</v>
      </c>
      <c r="J4644" s="188">
        <v>84087</v>
      </c>
      <c r="N4644" s="43"/>
    </row>
    <row r="4645" spans="1:14">
      <c r="A4645" s="43" t="s">
        <v>19</v>
      </c>
      <c r="B4645" s="188">
        <v>55257</v>
      </c>
      <c r="C4645" s="188">
        <v>25515.29</v>
      </c>
      <c r="D4645" s="188">
        <v>32401.78</v>
      </c>
      <c r="E4645" s="188">
        <v>43861.599999999999</v>
      </c>
      <c r="F4645" s="188">
        <v>54555.6</v>
      </c>
      <c r="G4645" s="188">
        <v>65255</v>
      </c>
      <c r="H4645" s="188">
        <v>76545</v>
      </c>
      <c r="I4645" s="188">
        <v>84503</v>
      </c>
      <c r="J4645" s="188">
        <v>119472</v>
      </c>
      <c r="N4645" s="43"/>
    </row>
    <row r="4646" spans="1:14">
      <c r="A4646" s="43" t="s">
        <v>170</v>
      </c>
      <c r="B4646" s="188">
        <v>102632</v>
      </c>
      <c r="C4646" s="188">
        <v>37265.79</v>
      </c>
      <c r="D4646" s="188">
        <v>48047.95</v>
      </c>
      <c r="E4646" s="188">
        <v>68347.399999999994</v>
      </c>
      <c r="F4646" s="188">
        <v>90591.3</v>
      </c>
      <c r="G4646" s="188">
        <v>118752</v>
      </c>
      <c r="H4646" s="188">
        <v>162658</v>
      </c>
      <c r="I4646" s="188">
        <v>202480</v>
      </c>
      <c r="J4646" s="188">
        <v>340695</v>
      </c>
      <c r="N4646" s="43"/>
    </row>
    <row r="4647" spans="1:14">
      <c r="A4647" s="43" t="s">
        <v>171</v>
      </c>
      <c r="N4647" s="43"/>
    </row>
    <row r="4648" spans="1:14">
      <c r="A4648" s="43" t="s">
        <v>169</v>
      </c>
      <c r="B4648" s="188">
        <v>13340</v>
      </c>
      <c r="C4648" s="188">
        <v>-4096.0600000000004</v>
      </c>
      <c r="D4648" s="188">
        <v>-2977.43</v>
      </c>
      <c r="E4648" s="188">
        <v>5047.8</v>
      </c>
      <c r="F4648" s="188">
        <v>10074.299999999999</v>
      </c>
      <c r="G4648" s="188">
        <v>17965</v>
      </c>
      <c r="H4648" s="188">
        <v>30520</v>
      </c>
      <c r="I4648" s="188">
        <v>41483</v>
      </c>
      <c r="J4648" s="188">
        <v>71440</v>
      </c>
      <c r="N4648" s="43"/>
    </row>
    <row r="4649" spans="1:14">
      <c r="A4649" s="43" t="s">
        <v>17</v>
      </c>
      <c r="B4649" s="188">
        <v>27215</v>
      </c>
      <c r="C4649" s="188">
        <v>6942.5</v>
      </c>
      <c r="D4649" s="188">
        <v>9946.5</v>
      </c>
      <c r="E4649" s="188">
        <v>14672.4</v>
      </c>
      <c r="F4649" s="188">
        <v>21715.9</v>
      </c>
      <c r="G4649" s="188">
        <v>33937</v>
      </c>
      <c r="H4649" s="188">
        <v>51781</v>
      </c>
      <c r="I4649" s="188">
        <v>64941</v>
      </c>
      <c r="J4649" s="188">
        <v>100377</v>
      </c>
      <c r="N4649" s="43"/>
    </row>
    <row r="4650" spans="1:14">
      <c r="A4650" s="43" t="s">
        <v>18</v>
      </c>
      <c r="B4650" s="188">
        <v>39781</v>
      </c>
      <c r="C4650" s="188">
        <v>12594.28</v>
      </c>
      <c r="D4650" s="188">
        <v>16216.15</v>
      </c>
      <c r="E4650" s="188">
        <v>22866.9</v>
      </c>
      <c r="F4650" s="188">
        <v>32910.699999999997</v>
      </c>
      <c r="G4650" s="188">
        <v>50526</v>
      </c>
      <c r="H4650" s="188">
        <v>71623</v>
      </c>
      <c r="I4650" s="188">
        <v>87829</v>
      </c>
      <c r="J4650" s="188">
        <v>131060</v>
      </c>
      <c r="N4650" s="43"/>
    </row>
    <row r="4651" spans="1:14">
      <c r="A4651" s="43" t="s">
        <v>19</v>
      </c>
      <c r="B4651" s="188">
        <v>55261</v>
      </c>
      <c r="C4651" s="188">
        <v>19370.55</v>
      </c>
      <c r="D4651" s="188">
        <v>23688.49</v>
      </c>
      <c r="E4651" s="188">
        <v>32803.4</v>
      </c>
      <c r="F4651" s="188">
        <v>47858.5</v>
      </c>
      <c r="G4651" s="188">
        <v>69685</v>
      </c>
      <c r="H4651" s="188">
        <v>97020</v>
      </c>
      <c r="I4651" s="188">
        <v>117450</v>
      </c>
      <c r="J4651" s="188">
        <v>164148</v>
      </c>
      <c r="N4651" s="43"/>
    </row>
    <row r="4652" spans="1:14">
      <c r="A4652" s="43" t="s">
        <v>170</v>
      </c>
      <c r="B4652" s="188">
        <v>88444</v>
      </c>
      <c r="C4652" s="188">
        <v>26987.86</v>
      </c>
      <c r="D4652" s="188">
        <v>33683.4</v>
      </c>
      <c r="E4652" s="188">
        <v>49317.2</v>
      </c>
      <c r="F4652" s="188">
        <v>72823</v>
      </c>
      <c r="G4652" s="188">
        <v>106416</v>
      </c>
      <c r="H4652" s="188">
        <v>154972</v>
      </c>
      <c r="I4652" s="188">
        <v>196848</v>
      </c>
      <c r="J4652" s="188">
        <v>337230</v>
      </c>
      <c r="N4652" s="43"/>
    </row>
    <row r="4653" spans="1:14">
      <c r="A4653" s="43" t="s">
        <v>527</v>
      </c>
      <c r="N4653" s="43"/>
    </row>
    <row r="4654" spans="1:14">
      <c r="A4654" s="43" t="s">
        <v>172</v>
      </c>
      <c r="B4654" s="188">
        <v>51607</v>
      </c>
      <c r="C4654" s="188">
        <v>8193.02</v>
      </c>
      <c r="D4654" s="188">
        <v>12899.41</v>
      </c>
      <c r="E4654" s="188">
        <v>22752.3</v>
      </c>
      <c r="F4654" s="188">
        <v>39645.4</v>
      </c>
      <c r="G4654" s="188">
        <v>66328</v>
      </c>
      <c r="H4654" s="188">
        <v>101636</v>
      </c>
      <c r="I4654" s="188">
        <v>131060</v>
      </c>
      <c r="J4654" s="188">
        <v>220381</v>
      </c>
      <c r="N4654" s="43"/>
    </row>
    <row r="4655" spans="1:14">
      <c r="A4655" s="43" t="s">
        <v>22</v>
      </c>
      <c r="B4655" s="188">
        <v>23034</v>
      </c>
      <c r="C4655" s="188">
        <v>-4060.8</v>
      </c>
      <c r="D4655" s="188">
        <v>0</v>
      </c>
      <c r="E4655" s="188">
        <v>7102.9</v>
      </c>
      <c r="F4655" s="188">
        <v>15804.2</v>
      </c>
      <c r="G4655" s="188">
        <v>30716</v>
      </c>
      <c r="H4655" s="188">
        <v>54307</v>
      </c>
      <c r="I4655" s="188">
        <v>70991</v>
      </c>
      <c r="J4655" s="188">
        <v>123316</v>
      </c>
      <c r="N4655" s="43"/>
    </row>
    <row r="4656" spans="1:14">
      <c r="A4656" s="43" t="s">
        <v>173</v>
      </c>
      <c r="N4656" s="43"/>
    </row>
    <row r="4657" spans="1:14">
      <c r="A4657" s="43" t="s">
        <v>174</v>
      </c>
      <c r="B4657" s="188">
        <v>2889</v>
      </c>
      <c r="C4657" s="188">
        <v>-4096.0600000000004</v>
      </c>
      <c r="D4657" s="188">
        <v>-4096.0600000000004</v>
      </c>
      <c r="E4657" s="188">
        <v>-2880.7</v>
      </c>
      <c r="F4657" s="188">
        <v>3975.3</v>
      </c>
      <c r="G4657" s="188">
        <v>6060</v>
      </c>
      <c r="H4657" s="188">
        <v>7819</v>
      </c>
      <c r="I4657" s="188">
        <v>13388</v>
      </c>
      <c r="J4657" s="188">
        <v>27537</v>
      </c>
      <c r="N4657" s="43"/>
    </row>
    <row r="4658" spans="1:14">
      <c r="A4658" s="43" t="s">
        <v>175</v>
      </c>
      <c r="B4658" s="188">
        <v>13415</v>
      </c>
      <c r="C4658" s="188">
        <v>5332.74</v>
      </c>
      <c r="D4658" s="188">
        <v>7911.31</v>
      </c>
      <c r="E4658" s="188">
        <v>10139.1</v>
      </c>
      <c r="F4658" s="188">
        <v>13253.5</v>
      </c>
      <c r="G4658" s="188">
        <v>16238</v>
      </c>
      <c r="H4658" s="188">
        <v>18806</v>
      </c>
      <c r="I4658" s="188">
        <v>22457</v>
      </c>
      <c r="J4658" s="188">
        <v>35734</v>
      </c>
      <c r="N4658" s="43"/>
    </row>
    <row r="4659" spans="1:14">
      <c r="A4659" s="43" t="s">
        <v>176</v>
      </c>
      <c r="B4659" s="188">
        <v>26004</v>
      </c>
      <c r="C4659" s="188">
        <v>10421.709999999999</v>
      </c>
      <c r="D4659" s="188">
        <v>15541.05</v>
      </c>
      <c r="E4659" s="188">
        <v>20723</v>
      </c>
      <c r="F4659" s="188">
        <v>25763.9</v>
      </c>
      <c r="G4659" s="188">
        <v>31722</v>
      </c>
      <c r="H4659" s="188">
        <v>36392</v>
      </c>
      <c r="I4659" s="188">
        <v>39823</v>
      </c>
      <c r="J4659" s="188">
        <v>51622</v>
      </c>
      <c r="N4659" s="43"/>
    </row>
    <row r="4660" spans="1:14">
      <c r="A4660" s="43" t="s">
        <v>177</v>
      </c>
      <c r="B4660" s="188">
        <v>70393</v>
      </c>
      <c r="C4660" s="188">
        <v>16910.490000000002</v>
      </c>
      <c r="D4660" s="188">
        <v>29481.11</v>
      </c>
      <c r="E4660" s="188">
        <v>43051.6</v>
      </c>
      <c r="F4660" s="188">
        <v>58979.9</v>
      </c>
      <c r="G4660" s="188">
        <v>85344</v>
      </c>
      <c r="H4660" s="188">
        <v>120657</v>
      </c>
      <c r="I4660" s="188">
        <v>152498</v>
      </c>
      <c r="J4660" s="188">
        <v>252808</v>
      </c>
      <c r="N4660" s="43"/>
    </row>
    <row r="4661" spans="1:14">
      <c r="A4661" s="43" t="s">
        <v>580</v>
      </c>
      <c r="N4661" s="43"/>
    </row>
    <row r="4662" spans="1:14">
      <c r="A4662" s="43" t="s">
        <v>178</v>
      </c>
      <c r="B4662" s="188">
        <v>20374</v>
      </c>
      <c r="C4662" s="188">
        <v>-4089.64</v>
      </c>
      <c r="D4662" s="188">
        <v>580.23</v>
      </c>
      <c r="E4662" s="188">
        <v>7198.8</v>
      </c>
      <c r="F4662" s="188">
        <v>15027.2</v>
      </c>
      <c r="G4662" s="188">
        <v>25940</v>
      </c>
      <c r="H4662" s="188">
        <v>44879</v>
      </c>
      <c r="I4662" s="188">
        <v>62588</v>
      </c>
      <c r="J4662" s="188">
        <v>107382</v>
      </c>
      <c r="N4662" s="43"/>
    </row>
    <row r="4663" spans="1:14">
      <c r="A4663" s="43" t="s">
        <v>179</v>
      </c>
      <c r="B4663" s="188">
        <v>22250</v>
      </c>
      <c r="C4663" s="188">
        <v>-1272.77</v>
      </c>
      <c r="D4663" s="188">
        <v>4484.6099999999997</v>
      </c>
      <c r="E4663" s="188">
        <v>10376.799999999999</v>
      </c>
      <c r="F4663" s="188">
        <v>17975.400000000001</v>
      </c>
      <c r="G4663" s="188">
        <v>29067</v>
      </c>
      <c r="H4663" s="188">
        <v>44087</v>
      </c>
      <c r="I4663" s="188">
        <v>58445</v>
      </c>
      <c r="J4663" s="188">
        <v>93288</v>
      </c>
      <c r="N4663" s="43"/>
    </row>
    <row r="4664" spans="1:14">
      <c r="A4664" s="43" t="s">
        <v>180</v>
      </c>
      <c r="B4664" s="188">
        <v>27968</v>
      </c>
      <c r="C4664" s="188">
        <v>2909.14</v>
      </c>
      <c r="D4664" s="188">
        <v>7838.15</v>
      </c>
      <c r="E4664" s="188">
        <v>13839.6</v>
      </c>
      <c r="F4664" s="188">
        <v>22177.3</v>
      </c>
      <c r="G4664" s="188">
        <v>34264</v>
      </c>
      <c r="H4664" s="188">
        <v>55403</v>
      </c>
      <c r="I4664" s="188">
        <v>73435</v>
      </c>
      <c r="J4664" s="188">
        <v>126542</v>
      </c>
      <c r="N4664" s="43"/>
    </row>
    <row r="4665" spans="1:14">
      <c r="A4665" s="43" t="s">
        <v>181</v>
      </c>
      <c r="B4665" s="188">
        <v>60548</v>
      </c>
      <c r="C4665" s="188">
        <v>14484.77</v>
      </c>
      <c r="D4665" s="188">
        <v>19984.2</v>
      </c>
      <c r="E4665" s="188">
        <v>30655.5</v>
      </c>
      <c r="F4665" s="188">
        <v>48555.199999999997</v>
      </c>
      <c r="G4665" s="188">
        <v>75512</v>
      </c>
      <c r="H4665" s="188">
        <v>111489</v>
      </c>
      <c r="I4665" s="188">
        <v>142683</v>
      </c>
      <c r="J4665" s="188">
        <v>239760</v>
      </c>
      <c r="N4665" s="43"/>
    </row>
    <row r="4666" spans="1:14">
      <c r="A4666" s="43" t="s">
        <v>529</v>
      </c>
      <c r="N4666" s="43"/>
    </row>
    <row r="4667" spans="1:14">
      <c r="A4667" s="43" t="s">
        <v>178</v>
      </c>
      <c r="B4667" s="188">
        <v>13900</v>
      </c>
      <c r="C4667" s="188">
        <v>-4096.0600000000004</v>
      </c>
      <c r="D4667" s="188">
        <v>-4089.64</v>
      </c>
      <c r="E4667" s="188">
        <v>4938.6000000000004</v>
      </c>
      <c r="F4667" s="188">
        <v>9295.6</v>
      </c>
      <c r="G4667" s="188">
        <v>19282</v>
      </c>
      <c r="H4667" s="188">
        <v>34328</v>
      </c>
      <c r="I4667" s="188">
        <v>47204</v>
      </c>
      <c r="J4667" s="188">
        <v>76503</v>
      </c>
      <c r="N4667" s="43"/>
    </row>
    <row r="4668" spans="1:14">
      <c r="A4668" s="43" t="s">
        <v>179</v>
      </c>
      <c r="B4668" s="188">
        <v>22448</v>
      </c>
      <c r="C4668" s="188">
        <v>-621.17999999999995</v>
      </c>
      <c r="D4668" s="188">
        <v>5047.63</v>
      </c>
      <c r="E4668" s="188">
        <v>10126.6</v>
      </c>
      <c r="F4668" s="188">
        <v>17870.400000000001</v>
      </c>
      <c r="G4668" s="188">
        <v>29473</v>
      </c>
      <c r="H4668" s="188">
        <v>46424</v>
      </c>
      <c r="I4668" s="188">
        <v>59685</v>
      </c>
      <c r="J4668" s="188">
        <v>95295</v>
      </c>
      <c r="N4668" s="43"/>
    </row>
    <row r="4669" spans="1:14">
      <c r="A4669" s="43" t="s">
        <v>180</v>
      </c>
      <c r="B4669" s="188">
        <v>31887</v>
      </c>
      <c r="C4669" s="188">
        <v>2131.8200000000002</v>
      </c>
      <c r="D4669" s="188">
        <v>7263.06</v>
      </c>
      <c r="E4669" s="188">
        <v>14471</v>
      </c>
      <c r="F4669" s="188">
        <v>24734.6</v>
      </c>
      <c r="G4669" s="188">
        <v>41973</v>
      </c>
      <c r="H4669" s="188">
        <v>66110</v>
      </c>
      <c r="I4669" s="188">
        <v>84682</v>
      </c>
      <c r="J4669" s="188">
        <v>127796</v>
      </c>
      <c r="N4669" s="43"/>
    </row>
    <row r="4670" spans="1:14">
      <c r="A4670" s="43" t="s">
        <v>181</v>
      </c>
      <c r="B4670" s="188">
        <v>55517</v>
      </c>
      <c r="C4670" s="188">
        <v>8259.07</v>
      </c>
      <c r="D4670" s="188">
        <v>13435.89</v>
      </c>
      <c r="E4670" s="188">
        <v>25036.6</v>
      </c>
      <c r="F4670" s="188">
        <v>43447.4</v>
      </c>
      <c r="G4670" s="188">
        <v>71544</v>
      </c>
      <c r="H4670" s="188">
        <v>107925</v>
      </c>
      <c r="I4670" s="188">
        <v>140098</v>
      </c>
      <c r="J4670" s="188">
        <v>236106</v>
      </c>
      <c r="N4670" s="43"/>
    </row>
    <row r="4671" spans="1:14">
      <c r="A4671" s="43" t="s">
        <v>530</v>
      </c>
      <c r="N4671" s="43"/>
    </row>
    <row r="4672" spans="1:14">
      <c r="A4672" s="43" t="s">
        <v>178</v>
      </c>
      <c r="B4672" s="188">
        <v>11649</v>
      </c>
      <c r="C4672" s="188">
        <v>-4096.0600000000004</v>
      </c>
      <c r="D4672" s="188">
        <v>-4096.0600000000004</v>
      </c>
      <c r="E4672" s="188">
        <v>4069.5</v>
      </c>
      <c r="F4672" s="188">
        <v>8029.2</v>
      </c>
      <c r="G4672" s="188">
        <v>16372</v>
      </c>
      <c r="H4672" s="188">
        <v>29284</v>
      </c>
      <c r="I4672" s="188">
        <v>39311</v>
      </c>
      <c r="J4672" s="188">
        <v>65774</v>
      </c>
      <c r="N4672" s="43"/>
    </row>
    <row r="4673" spans="1:14">
      <c r="A4673" s="43" t="s">
        <v>179</v>
      </c>
      <c r="B4673" s="188">
        <v>14848</v>
      </c>
      <c r="C4673" s="188">
        <v>-4017.18</v>
      </c>
      <c r="D4673" s="188">
        <v>898.53</v>
      </c>
      <c r="E4673" s="188">
        <v>6163.9</v>
      </c>
      <c r="F4673" s="188">
        <v>11846.2</v>
      </c>
      <c r="G4673" s="188">
        <v>19781</v>
      </c>
      <c r="H4673" s="188">
        <v>31509</v>
      </c>
      <c r="I4673" s="188">
        <v>41301</v>
      </c>
      <c r="J4673" s="188">
        <v>65870</v>
      </c>
      <c r="N4673" s="43"/>
    </row>
    <row r="4674" spans="1:14">
      <c r="A4674" s="43" t="s">
        <v>180</v>
      </c>
      <c r="B4674" s="188">
        <v>19014</v>
      </c>
      <c r="C4674" s="188">
        <v>-2977.43</v>
      </c>
      <c r="D4674" s="188">
        <v>3062.48</v>
      </c>
      <c r="E4674" s="188">
        <v>9146.4</v>
      </c>
      <c r="F4674" s="188">
        <v>15701.9</v>
      </c>
      <c r="G4674" s="188">
        <v>23760</v>
      </c>
      <c r="H4674" s="188">
        <v>37212</v>
      </c>
      <c r="I4674" s="188">
        <v>52213</v>
      </c>
      <c r="J4674" s="188">
        <v>85946</v>
      </c>
      <c r="N4674" s="43"/>
    </row>
    <row r="4675" spans="1:14">
      <c r="A4675" s="43" t="s">
        <v>181</v>
      </c>
      <c r="B4675" s="188">
        <v>52217</v>
      </c>
      <c r="C4675" s="188">
        <v>8537.34</v>
      </c>
      <c r="D4675" s="188">
        <v>13463.92</v>
      </c>
      <c r="E4675" s="188">
        <v>23884.400000000001</v>
      </c>
      <c r="F4675" s="188">
        <v>40558.800000000003</v>
      </c>
      <c r="G4675" s="188">
        <v>66752</v>
      </c>
      <c r="H4675" s="188">
        <v>101687</v>
      </c>
      <c r="I4675" s="188">
        <v>131022</v>
      </c>
      <c r="J4675" s="188">
        <v>217995</v>
      </c>
      <c r="N4675" s="43"/>
    </row>
    <row r="4676" spans="1:14">
      <c r="A4676" s="43" t="s">
        <v>621</v>
      </c>
      <c r="B4676" s="188" t="s">
        <v>143</v>
      </c>
      <c r="C4676" s="188" t="s">
        <v>144</v>
      </c>
      <c r="D4676" s="188" t="s">
        <v>144</v>
      </c>
      <c r="E4676" s="188" t="s">
        <v>144</v>
      </c>
      <c r="F4676" s="188" t="s">
        <v>144</v>
      </c>
      <c r="G4676" s="188" t="s">
        <v>144</v>
      </c>
      <c r="H4676" s="188" t="s">
        <v>144</v>
      </c>
      <c r="I4676" s="188" t="s">
        <v>685</v>
      </c>
      <c r="J4676" s="188" t="s">
        <v>685</v>
      </c>
      <c r="K4676" s="188" t="s">
        <v>225</v>
      </c>
      <c r="N4676" s="43"/>
    </row>
    <row r="4677" spans="1:14">
      <c r="A4677" s="43" t="s">
        <v>618</v>
      </c>
      <c r="B4677" s="188" t="s">
        <v>619</v>
      </c>
      <c r="K4677" s="188" t="s">
        <v>708</v>
      </c>
      <c r="N4677" s="43"/>
    </row>
    <row r="4678" spans="1:14">
      <c r="A4678" s="43" t="s">
        <v>142</v>
      </c>
      <c r="N4678" s="43"/>
    </row>
    <row r="4680" spans="1:14">
      <c r="A4680" s="43" t="s">
        <v>219</v>
      </c>
      <c r="N4680" s="43"/>
    </row>
    <row r="4681" spans="1:14">
      <c r="A4681" s="43" t="s">
        <v>621</v>
      </c>
      <c r="B4681" s="188" t="s">
        <v>143</v>
      </c>
      <c r="C4681" s="188" t="s">
        <v>144</v>
      </c>
      <c r="D4681" s="188" t="s">
        <v>144</v>
      </c>
      <c r="E4681" s="188" t="s">
        <v>144</v>
      </c>
      <c r="F4681" s="188" t="s">
        <v>144</v>
      </c>
      <c r="G4681" s="188" t="s">
        <v>144</v>
      </c>
      <c r="H4681" s="188" t="s">
        <v>144</v>
      </c>
      <c r="I4681" s="188" t="s">
        <v>685</v>
      </c>
      <c r="J4681" s="188" t="s">
        <v>685</v>
      </c>
      <c r="K4681" s="188" t="s">
        <v>225</v>
      </c>
      <c r="N4681" s="43"/>
    </row>
    <row r="4682" spans="1:14">
      <c r="A4682" s="43" t="s">
        <v>289</v>
      </c>
      <c r="E4682" s="188" t="s">
        <v>532</v>
      </c>
      <c r="F4682" s="188" t="s">
        <v>290</v>
      </c>
      <c r="G4682" s="188" t="s">
        <v>392</v>
      </c>
      <c r="H4682" s="188" t="s">
        <v>393</v>
      </c>
      <c r="N4682" s="43"/>
    </row>
    <row r="4683" spans="1:14">
      <c r="B4683" s="188" t="s">
        <v>143</v>
      </c>
      <c r="C4683" s="188" t="s">
        <v>144</v>
      </c>
      <c r="D4683" s="188" t="s">
        <v>144</v>
      </c>
      <c r="E4683" s="188" t="s">
        <v>144</v>
      </c>
      <c r="F4683" s="188" t="s">
        <v>144</v>
      </c>
      <c r="G4683" s="188" t="s">
        <v>144</v>
      </c>
      <c r="H4683" s="188" t="s">
        <v>144</v>
      </c>
      <c r="I4683" s="188" t="s">
        <v>685</v>
      </c>
      <c r="J4683" s="188" t="s">
        <v>685</v>
      </c>
    </row>
    <row r="4684" spans="1:14">
      <c r="B4684" s="188" t="s">
        <v>33</v>
      </c>
      <c r="C4684" s="188" t="s">
        <v>134</v>
      </c>
      <c r="D4684" s="188" t="s">
        <v>135</v>
      </c>
      <c r="E4684" s="188" t="s">
        <v>136</v>
      </c>
      <c r="F4684" s="188" t="s">
        <v>137</v>
      </c>
      <c r="G4684" s="188" t="s">
        <v>138</v>
      </c>
      <c r="H4684" s="188" t="s">
        <v>139</v>
      </c>
      <c r="I4684" s="188" t="s">
        <v>140</v>
      </c>
      <c r="J4684" s="188" t="s">
        <v>141</v>
      </c>
    </row>
    <row r="4685" spans="1:14">
      <c r="A4685" s="43" t="s">
        <v>622</v>
      </c>
      <c r="B4685" s="188" t="s">
        <v>143</v>
      </c>
      <c r="C4685" s="188" t="s">
        <v>148</v>
      </c>
      <c r="D4685" s="188" t="s">
        <v>148</v>
      </c>
      <c r="E4685" s="188" t="s">
        <v>148</v>
      </c>
      <c r="F4685" s="188" t="s">
        <v>148</v>
      </c>
      <c r="G4685" s="188" t="s">
        <v>148</v>
      </c>
      <c r="H4685" s="188" t="s">
        <v>148</v>
      </c>
      <c r="I4685" s="188" t="s">
        <v>686</v>
      </c>
      <c r="J4685" s="188" t="s">
        <v>686</v>
      </c>
      <c r="N4685" s="43"/>
    </row>
    <row r="4686" spans="1:14">
      <c r="A4686" s="43" t="s">
        <v>0</v>
      </c>
      <c r="B4686" s="188">
        <v>49321</v>
      </c>
      <c r="C4686" s="188">
        <v>2521.6</v>
      </c>
      <c r="D4686" s="188">
        <v>7853.66</v>
      </c>
      <c r="E4686" s="188">
        <v>17901.8</v>
      </c>
      <c r="F4686" s="188">
        <v>35466</v>
      </c>
      <c r="G4686" s="188">
        <v>64766</v>
      </c>
      <c r="H4686" s="188">
        <v>103495</v>
      </c>
      <c r="I4686" s="188">
        <v>134410</v>
      </c>
      <c r="J4686" s="188">
        <v>230730</v>
      </c>
      <c r="N4686" s="43"/>
    </row>
    <row r="4687" spans="1:14">
      <c r="A4687" s="43" t="s">
        <v>151</v>
      </c>
      <c r="N4687" s="43"/>
    </row>
    <row r="4688" spans="1:14">
      <c r="A4688" s="43" t="s">
        <v>2</v>
      </c>
      <c r="B4688" s="188">
        <v>55265</v>
      </c>
      <c r="C4688" s="188">
        <v>3156.59</v>
      </c>
      <c r="D4688" s="188">
        <v>8874.59</v>
      </c>
      <c r="E4688" s="188">
        <v>20380.599999999999</v>
      </c>
      <c r="F4688" s="188">
        <v>40404.300000000003</v>
      </c>
      <c r="G4688" s="188">
        <v>71920</v>
      </c>
      <c r="H4688" s="188">
        <v>112700</v>
      </c>
      <c r="I4688" s="188">
        <v>145021</v>
      </c>
      <c r="J4688" s="188">
        <v>247275</v>
      </c>
      <c r="N4688" s="43"/>
    </row>
    <row r="4689" spans="1:14">
      <c r="A4689" s="43" t="s">
        <v>3</v>
      </c>
      <c r="B4689" s="188">
        <v>53436</v>
      </c>
      <c r="C4689" s="188">
        <v>3759.88</v>
      </c>
      <c r="D4689" s="188">
        <v>8542.36</v>
      </c>
      <c r="E4689" s="188">
        <v>19326.3</v>
      </c>
      <c r="F4689" s="188">
        <v>38916.6</v>
      </c>
      <c r="G4689" s="188">
        <v>70246</v>
      </c>
      <c r="H4689" s="188">
        <v>111317</v>
      </c>
      <c r="I4689" s="188">
        <v>144591</v>
      </c>
      <c r="J4689" s="188">
        <v>251702</v>
      </c>
      <c r="N4689" s="43"/>
    </row>
    <row r="4690" spans="1:14">
      <c r="A4690" s="43" t="s">
        <v>4</v>
      </c>
      <c r="B4690" s="188">
        <v>47377</v>
      </c>
      <c r="C4690" s="188">
        <v>2604.12</v>
      </c>
      <c r="D4690" s="188">
        <v>7644.66</v>
      </c>
      <c r="E4690" s="188">
        <v>17175.599999999999</v>
      </c>
      <c r="F4690" s="188">
        <v>34532.5</v>
      </c>
      <c r="G4690" s="188">
        <v>62488</v>
      </c>
      <c r="H4690" s="188">
        <v>98821</v>
      </c>
      <c r="I4690" s="188">
        <v>130776</v>
      </c>
      <c r="J4690" s="188">
        <v>229036</v>
      </c>
      <c r="N4690" s="43"/>
    </row>
    <row r="4691" spans="1:14">
      <c r="A4691" s="43" t="s">
        <v>5</v>
      </c>
      <c r="B4691" s="188">
        <v>44747</v>
      </c>
      <c r="C4691" s="188">
        <v>653.03</v>
      </c>
      <c r="D4691" s="188">
        <v>6794.33</v>
      </c>
      <c r="E4691" s="188">
        <v>16694.099999999999</v>
      </c>
      <c r="F4691" s="188">
        <v>32443.599999999999</v>
      </c>
      <c r="G4691" s="188">
        <v>59716</v>
      </c>
      <c r="H4691" s="188">
        <v>95319</v>
      </c>
      <c r="I4691" s="188">
        <v>122237</v>
      </c>
      <c r="J4691" s="188">
        <v>211849</v>
      </c>
      <c r="N4691" s="43"/>
    </row>
    <row r="4692" spans="1:14">
      <c r="A4692" s="43" t="s">
        <v>6</v>
      </c>
      <c r="B4692" s="188">
        <v>38059</v>
      </c>
      <c r="C4692" s="188">
        <v>1308.8599999999999</v>
      </c>
      <c r="D4692" s="188">
        <v>5954.43</v>
      </c>
      <c r="E4692" s="188">
        <v>15095.7</v>
      </c>
      <c r="F4692" s="188">
        <v>28338.2</v>
      </c>
      <c r="G4692" s="188">
        <v>49631</v>
      </c>
      <c r="H4692" s="188">
        <v>81392</v>
      </c>
      <c r="I4692" s="188">
        <v>105984</v>
      </c>
      <c r="J4692" s="188">
        <v>189889</v>
      </c>
      <c r="N4692" s="43"/>
    </row>
    <row r="4693" spans="1:14">
      <c r="A4693" s="43" t="s">
        <v>8</v>
      </c>
      <c r="N4693" s="43"/>
    </row>
    <row r="4694" spans="1:14">
      <c r="A4694" s="43" t="s">
        <v>9</v>
      </c>
      <c r="B4694" s="188">
        <v>46912</v>
      </c>
      <c r="C4694" s="188">
        <v>1741.9</v>
      </c>
      <c r="D4694" s="188">
        <v>7196.19</v>
      </c>
      <c r="E4694" s="188">
        <v>16899.099999999999</v>
      </c>
      <c r="F4694" s="188">
        <v>33598.800000000003</v>
      </c>
      <c r="G4694" s="188">
        <v>62085</v>
      </c>
      <c r="H4694" s="188">
        <v>99845</v>
      </c>
      <c r="I4694" s="188">
        <v>130519</v>
      </c>
      <c r="J4694" s="188">
        <v>220403</v>
      </c>
      <c r="N4694" s="43"/>
    </row>
    <row r="4695" spans="1:14">
      <c r="A4695" s="43" t="s">
        <v>8</v>
      </c>
      <c r="B4695" s="188">
        <v>52036</v>
      </c>
      <c r="C4695" s="188">
        <v>3348.86</v>
      </c>
      <c r="D4695" s="188">
        <v>8633.4500000000007</v>
      </c>
      <c r="E4695" s="188">
        <v>19211.400000000001</v>
      </c>
      <c r="F4695" s="188">
        <v>37786.400000000001</v>
      </c>
      <c r="G4695" s="188">
        <v>67660</v>
      </c>
      <c r="H4695" s="188">
        <v>107004</v>
      </c>
      <c r="I4695" s="188">
        <v>137929</v>
      </c>
      <c r="J4695" s="188">
        <v>246926</v>
      </c>
      <c r="N4695" s="43"/>
    </row>
    <row r="4696" spans="1:14">
      <c r="A4696" s="43" t="s">
        <v>152</v>
      </c>
      <c r="N4696" s="43"/>
    </row>
    <row r="4697" spans="1:14">
      <c r="A4697" s="43" t="s">
        <v>153</v>
      </c>
      <c r="B4697" s="188">
        <v>22096</v>
      </c>
      <c r="C4697" s="188">
        <v>-5113.7700000000004</v>
      </c>
      <c r="D4697" s="188">
        <v>-3717.23</v>
      </c>
      <c r="E4697" s="188">
        <v>4778.6000000000004</v>
      </c>
      <c r="F4697" s="188">
        <v>14312.7</v>
      </c>
      <c r="G4697" s="188">
        <v>29529</v>
      </c>
      <c r="H4697" s="188">
        <v>54352</v>
      </c>
      <c r="I4697" s="188">
        <v>75215</v>
      </c>
      <c r="J4697" s="188">
        <v>130061</v>
      </c>
      <c r="N4697" s="43"/>
    </row>
    <row r="4698" spans="1:14">
      <c r="A4698" s="43" t="s">
        <v>154</v>
      </c>
      <c r="B4698" s="188">
        <v>39736</v>
      </c>
      <c r="C4698" s="188">
        <v>2375.2399999999998</v>
      </c>
      <c r="D4698" s="188">
        <v>6748.85</v>
      </c>
      <c r="E4698" s="188">
        <v>14838.7</v>
      </c>
      <c r="F4698" s="188">
        <v>28229.9</v>
      </c>
      <c r="G4698" s="188">
        <v>50976</v>
      </c>
      <c r="H4698" s="188">
        <v>83082</v>
      </c>
      <c r="I4698" s="188">
        <v>108625</v>
      </c>
      <c r="J4698" s="188">
        <v>197652</v>
      </c>
      <c r="N4698" s="43"/>
    </row>
    <row r="4699" spans="1:14">
      <c r="A4699" s="43" t="s">
        <v>155</v>
      </c>
      <c r="B4699" s="188">
        <v>49760</v>
      </c>
      <c r="C4699" s="188">
        <v>7086.84</v>
      </c>
      <c r="D4699" s="188">
        <v>11390.84</v>
      </c>
      <c r="E4699" s="188">
        <v>20153.8</v>
      </c>
      <c r="F4699" s="188">
        <v>36640.9</v>
      </c>
      <c r="G4699" s="188">
        <v>63988</v>
      </c>
      <c r="H4699" s="188">
        <v>101166</v>
      </c>
      <c r="I4699" s="188">
        <v>129246</v>
      </c>
      <c r="J4699" s="188">
        <v>219267</v>
      </c>
      <c r="N4699" s="43"/>
    </row>
    <row r="4700" spans="1:14">
      <c r="A4700" s="43" t="s">
        <v>156</v>
      </c>
      <c r="B4700" s="188">
        <v>65799</v>
      </c>
      <c r="C4700" s="188">
        <v>10177.33</v>
      </c>
      <c r="D4700" s="188">
        <v>16303.42</v>
      </c>
      <c r="E4700" s="188">
        <v>29429.5</v>
      </c>
      <c r="F4700" s="188">
        <v>51537.1</v>
      </c>
      <c r="G4700" s="188">
        <v>84119</v>
      </c>
      <c r="H4700" s="188">
        <v>125947</v>
      </c>
      <c r="I4700" s="188">
        <v>162830</v>
      </c>
      <c r="J4700" s="188">
        <v>272379</v>
      </c>
      <c r="N4700" s="43"/>
    </row>
    <row r="4701" spans="1:14">
      <c r="A4701" s="43" t="s">
        <v>157</v>
      </c>
      <c r="N4701" s="43"/>
    </row>
    <row r="4702" spans="1:14">
      <c r="A4702" s="43" t="s">
        <v>158</v>
      </c>
      <c r="B4702" s="188">
        <v>56269</v>
      </c>
      <c r="C4702" s="188">
        <v>7857.77</v>
      </c>
      <c r="D4702" s="188">
        <v>12441.98</v>
      </c>
      <c r="E4702" s="188">
        <v>22888.2</v>
      </c>
      <c r="F4702" s="188">
        <v>41932.699999999997</v>
      </c>
      <c r="G4702" s="188">
        <v>72742</v>
      </c>
      <c r="H4702" s="188">
        <v>112714</v>
      </c>
      <c r="I4702" s="188">
        <v>145579</v>
      </c>
      <c r="J4702" s="188">
        <v>252897</v>
      </c>
      <c r="N4702" s="43"/>
    </row>
    <row r="4703" spans="1:14">
      <c r="A4703" s="43" t="s">
        <v>159</v>
      </c>
      <c r="B4703" s="188">
        <v>37699</v>
      </c>
      <c r="C4703" s="188">
        <v>2583.1999999999998</v>
      </c>
      <c r="D4703" s="188">
        <v>5692.32</v>
      </c>
      <c r="E4703" s="188">
        <v>12813.3</v>
      </c>
      <c r="F4703" s="188">
        <v>26381.200000000001</v>
      </c>
      <c r="G4703" s="188">
        <v>49246</v>
      </c>
      <c r="H4703" s="188">
        <v>81880</v>
      </c>
      <c r="I4703" s="188">
        <v>107934</v>
      </c>
      <c r="J4703" s="188">
        <v>204740</v>
      </c>
      <c r="N4703" s="43"/>
    </row>
    <row r="4704" spans="1:14">
      <c r="A4704" s="43" t="s">
        <v>160</v>
      </c>
      <c r="B4704" s="188">
        <v>38132</v>
      </c>
      <c r="C4704" s="188">
        <v>-5100.55</v>
      </c>
      <c r="D4704" s="188">
        <v>-1762.08</v>
      </c>
      <c r="E4704" s="188">
        <v>10518.5</v>
      </c>
      <c r="F4704" s="188">
        <v>25116.5</v>
      </c>
      <c r="G4704" s="188">
        <v>51002</v>
      </c>
      <c r="H4704" s="188">
        <v>85855</v>
      </c>
      <c r="I4704" s="188">
        <v>114333</v>
      </c>
      <c r="J4704" s="188">
        <v>197496</v>
      </c>
      <c r="N4704" s="43"/>
    </row>
    <row r="4705" spans="1:14">
      <c r="A4705" s="43" t="s">
        <v>161</v>
      </c>
      <c r="B4705" s="188">
        <v>44603</v>
      </c>
      <c r="C4705" s="188">
        <v>-1474.98</v>
      </c>
      <c r="D4705" s="188">
        <v>4091.78</v>
      </c>
      <c r="E4705" s="188">
        <v>13790.8</v>
      </c>
      <c r="F4705" s="188">
        <v>31058.799999999999</v>
      </c>
      <c r="G4705" s="188">
        <v>59833</v>
      </c>
      <c r="H4705" s="188">
        <v>97210</v>
      </c>
      <c r="I4705" s="188">
        <v>123887</v>
      </c>
      <c r="J4705" s="188">
        <v>216297</v>
      </c>
      <c r="N4705" s="43"/>
    </row>
    <row r="4706" spans="1:14">
      <c r="A4706" s="43" t="s">
        <v>162</v>
      </c>
      <c r="N4706" s="43"/>
    </row>
    <row r="4707" spans="1:14">
      <c r="A4707" s="43" t="s">
        <v>14</v>
      </c>
      <c r="B4707" s="188">
        <v>58395</v>
      </c>
      <c r="C4707" s="188">
        <v>5848.59</v>
      </c>
      <c r="D4707" s="188">
        <v>12603.71</v>
      </c>
      <c r="E4707" s="188">
        <v>25101.8</v>
      </c>
      <c r="F4707" s="188">
        <v>45334.7</v>
      </c>
      <c r="G4707" s="188">
        <v>76434</v>
      </c>
      <c r="H4707" s="188">
        <v>115566</v>
      </c>
      <c r="I4707" s="188">
        <v>146018</v>
      </c>
      <c r="J4707" s="188">
        <v>244931</v>
      </c>
      <c r="N4707" s="43"/>
    </row>
    <row r="4708" spans="1:14">
      <c r="A4708" s="43" t="s">
        <v>163</v>
      </c>
      <c r="B4708" s="188">
        <v>40228</v>
      </c>
      <c r="C4708" s="188">
        <v>2741.28</v>
      </c>
      <c r="D4708" s="188">
        <v>8069.76</v>
      </c>
      <c r="E4708" s="188">
        <v>16216.7</v>
      </c>
      <c r="F4708" s="188">
        <v>28923.3</v>
      </c>
      <c r="G4708" s="188">
        <v>51732</v>
      </c>
      <c r="H4708" s="188">
        <v>84210</v>
      </c>
      <c r="I4708" s="188">
        <v>110375</v>
      </c>
      <c r="J4708" s="188">
        <v>208264</v>
      </c>
      <c r="N4708" s="43"/>
    </row>
    <row r="4709" spans="1:14">
      <c r="A4709" s="43" t="s">
        <v>16</v>
      </c>
      <c r="B4709" s="188">
        <v>41300</v>
      </c>
      <c r="C4709" s="188">
        <v>909.6</v>
      </c>
      <c r="D4709" s="188">
        <v>5458.33</v>
      </c>
      <c r="E4709" s="188">
        <v>13158.4</v>
      </c>
      <c r="F4709" s="188">
        <v>26783.4</v>
      </c>
      <c r="G4709" s="188">
        <v>51272</v>
      </c>
      <c r="H4709" s="188">
        <v>89275</v>
      </c>
      <c r="I4709" s="188">
        <v>124491</v>
      </c>
      <c r="J4709" s="188">
        <v>235251</v>
      </c>
      <c r="N4709" s="43"/>
    </row>
    <row r="4710" spans="1:14">
      <c r="A4710" s="43" t="s">
        <v>164</v>
      </c>
      <c r="B4710" s="188">
        <v>36198</v>
      </c>
      <c r="C4710" s="188">
        <v>-2716.88</v>
      </c>
      <c r="D4710" s="188">
        <v>3162.23</v>
      </c>
      <c r="E4710" s="188">
        <v>9716.2999999999993</v>
      </c>
      <c r="F4710" s="188">
        <v>21424.7</v>
      </c>
      <c r="G4710" s="188">
        <v>44627</v>
      </c>
      <c r="H4710" s="188">
        <v>79642</v>
      </c>
      <c r="I4710" s="188">
        <v>112673</v>
      </c>
      <c r="J4710" s="188">
        <v>218955</v>
      </c>
      <c r="N4710" s="43"/>
    </row>
    <row r="4711" spans="1:14">
      <c r="A4711" s="43" t="s">
        <v>165</v>
      </c>
      <c r="N4711" s="43"/>
    </row>
    <row r="4712" spans="1:14">
      <c r="A4712" s="43" t="s">
        <v>166</v>
      </c>
      <c r="B4712" s="188">
        <v>4746</v>
      </c>
      <c r="C4712" s="188">
        <v>-5113.7700000000004</v>
      </c>
      <c r="D4712" s="188">
        <v>-5113.7700000000004</v>
      </c>
      <c r="E4712" s="188">
        <v>-5106.6000000000004</v>
      </c>
      <c r="F4712" s="188">
        <v>1435.7</v>
      </c>
      <c r="G4712" s="188">
        <v>7064</v>
      </c>
      <c r="H4712" s="188">
        <v>19111</v>
      </c>
      <c r="I4712" s="188">
        <v>31467</v>
      </c>
      <c r="J4712" s="188">
        <v>63138</v>
      </c>
      <c r="N4712" s="43"/>
    </row>
    <row r="4713" spans="1:14">
      <c r="A4713" s="43" t="s">
        <v>125</v>
      </c>
      <c r="B4713" s="188">
        <v>14567</v>
      </c>
      <c r="C4713" s="188">
        <v>-5113.7700000000004</v>
      </c>
      <c r="D4713" s="188">
        <v>-3717.23</v>
      </c>
      <c r="E4713" s="188">
        <v>3752.7</v>
      </c>
      <c r="F4713" s="188">
        <v>9110.9</v>
      </c>
      <c r="G4713" s="188">
        <v>18020</v>
      </c>
      <c r="H4713" s="188">
        <v>35784</v>
      </c>
      <c r="I4713" s="188">
        <v>55408</v>
      </c>
      <c r="J4713" s="188">
        <v>100169</v>
      </c>
      <c r="N4713" s="43"/>
    </row>
    <row r="4714" spans="1:14">
      <c r="A4714" s="43" t="s">
        <v>126</v>
      </c>
      <c r="B4714" s="188">
        <v>20108</v>
      </c>
      <c r="C4714" s="188">
        <v>-4244.6899999999996</v>
      </c>
      <c r="D4714" s="188">
        <v>191.45</v>
      </c>
      <c r="E4714" s="188">
        <v>5820.7</v>
      </c>
      <c r="F4714" s="188">
        <v>12735.5</v>
      </c>
      <c r="G4714" s="188">
        <v>24728</v>
      </c>
      <c r="H4714" s="188">
        <v>49762</v>
      </c>
      <c r="I4714" s="188">
        <v>69270</v>
      </c>
      <c r="J4714" s="188">
        <v>118544</v>
      </c>
      <c r="N4714" s="43"/>
    </row>
    <row r="4715" spans="1:14">
      <c r="A4715" s="43" t="s">
        <v>127</v>
      </c>
      <c r="B4715" s="188">
        <v>24558</v>
      </c>
      <c r="C4715" s="188">
        <v>-2802.41</v>
      </c>
      <c r="D4715" s="188">
        <v>3620.43</v>
      </c>
      <c r="E4715" s="188">
        <v>8907.5</v>
      </c>
      <c r="F4715" s="188">
        <v>17262.099999999999</v>
      </c>
      <c r="G4715" s="188">
        <v>30564</v>
      </c>
      <c r="H4715" s="188">
        <v>56904</v>
      </c>
      <c r="I4715" s="188">
        <v>77089</v>
      </c>
      <c r="J4715" s="188">
        <v>129995</v>
      </c>
      <c r="N4715" s="43"/>
    </row>
    <row r="4716" spans="1:14">
      <c r="A4716" s="43" t="s">
        <v>128</v>
      </c>
      <c r="B4716" s="188">
        <v>30688</v>
      </c>
      <c r="C4716" s="188">
        <v>662.76</v>
      </c>
      <c r="D4716" s="188">
        <v>5962.02</v>
      </c>
      <c r="E4716" s="188">
        <v>12291.4</v>
      </c>
      <c r="F4716" s="188">
        <v>22075.8</v>
      </c>
      <c r="G4716" s="188">
        <v>39053</v>
      </c>
      <c r="H4716" s="188">
        <v>64318</v>
      </c>
      <c r="I4716" s="188">
        <v>91013</v>
      </c>
      <c r="J4716" s="188">
        <v>142747</v>
      </c>
      <c r="N4716" s="43"/>
    </row>
    <row r="4717" spans="1:14">
      <c r="A4717" s="43" t="s">
        <v>129</v>
      </c>
      <c r="B4717" s="188">
        <v>36335</v>
      </c>
      <c r="C4717" s="188">
        <v>2711.46</v>
      </c>
      <c r="D4717" s="188">
        <v>7822.43</v>
      </c>
      <c r="E4717" s="188">
        <v>15139</v>
      </c>
      <c r="F4717" s="188">
        <v>26427.4</v>
      </c>
      <c r="G4717" s="188">
        <v>45497</v>
      </c>
      <c r="H4717" s="188">
        <v>74869</v>
      </c>
      <c r="I4717" s="188">
        <v>97399</v>
      </c>
      <c r="J4717" s="188">
        <v>169236</v>
      </c>
      <c r="N4717" s="43"/>
    </row>
    <row r="4718" spans="1:14">
      <c r="A4718" s="43" t="s">
        <v>130</v>
      </c>
      <c r="B4718" s="188">
        <v>44844</v>
      </c>
      <c r="C4718" s="188">
        <v>6437.06</v>
      </c>
      <c r="D4718" s="188">
        <v>10463.92</v>
      </c>
      <c r="E4718" s="188">
        <v>18508.7</v>
      </c>
      <c r="F4718" s="188">
        <v>32101.200000000001</v>
      </c>
      <c r="G4718" s="188">
        <v>56922</v>
      </c>
      <c r="H4718" s="188">
        <v>90428</v>
      </c>
      <c r="I4718" s="188">
        <v>115768</v>
      </c>
      <c r="J4718" s="188">
        <v>188485</v>
      </c>
      <c r="N4718" s="43"/>
    </row>
    <row r="4719" spans="1:14">
      <c r="A4719" s="43" t="s">
        <v>131</v>
      </c>
      <c r="B4719" s="188">
        <v>63362</v>
      </c>
      <c r="C4719" s="188">
        <v>10997.31</v>
      </c>
      <c r="D4719" s="188">
        <v>16394.349999999999</v>
      </c>
      <c r="E4719" s="188">
        <v>28618</v>
      </c>
      <c r="F4719" s="188">
        <v>48803.6</v>
      </c>
      <c r="G4719" s="188">
        <v>80172</v>
      </c>
      <c r="H4719" s="188">
        <v>120957</v>
      </c>
      <c r="I4719" s="188">
        <v>156401</v>
      </c>
      <c r="J4719" s="188">
        <v>269345</v>
      </c>
      <c r="N4719" s="43"/>
    </row>
    <row r="4720" spans="1:14">
      <c r="A4720" s="43" t="s">
        <v>167</v>
      </c>
      <c r="N4720" s="43"/>
    </row>
    <row r="4721" spans="1:14">
      <c r="A4721" s="43" t="s">
        <v>166</v>
      </c>
      <c r="B4721" s="188">
        <v>15632</v>
      </c>
      <c r="C4721" s="188">
        <v>-5113.7700000000004</v>
      </c>
      <c r="D4721" s="188">
        <v>-5113.7700000000004</v>
      </c>
      <c r="E4721" s="188">
        <v>-2552.9</v>
      </c>
      <c r="F4721" s="188">
        <v>7087.7</v>
      </c>
      <c r="G4721" s="188">
        <v>21166</v>
      </c>
      <c r="H4721" s="188">
        <v>47742</v>
      </c>
      <c r="I4721" s="188">
        <v>68214</v>
      </c>
      <c r="J4721" s="188">
        <v>131397</v>
      </c>
      <c r="N4721" s="43"/>
    </row>
    <row r="4722" spans="1:14">
      <c r="A4722" s="43" t="s">
        <v>125</v>
      </c>
      <c r="B4722" s="188">
        <v>24156</v>
      </c>
      <c r="C4722" s="188">
        <v>-5075.6000000000004</v>
      </c>
      <c r="D4722" s="188">
        <v>-549.24</v>
      </c>
      <c r="E4722" s="188">
        <v>5523.4</v>
      </c>
      <c r="F4722" s="188">
        <v>14437</v>
      </c>
      <c r="G4722" s="188">
        <v>30871</v>
      </c>
      <c r="H4722" s="188">
        <v>59276</v>
      </c>
      <c r="I4722" s="188">
        <v>80661</v>
      </c>
      <c r="J4722" s="188">
        <v>138027</v>
      </c>
      <c r="N4722" s="43"/>
    </row>
    <row r="4723" spans="1:14">
      <c r="A4723" s="43" t="s">
        <v>126</v>
      </c>
      <c r="B4723" s="188">
        <v>26474</v>
      </c>
      <c r="C4723" s="188">
        <v>-1249.27</v>
      </c>
      <c r="D4723" s="188">
        <v>3374.05</v>
      </c>
      <c r="E4723" s="188">
        <v>7605.5</v>
      </c>
      <c r="F4723" s="188">
        <v>16898.8</v>
      </c>
      <c r="G4723" s="188">
        <v>33347</v>
      </c>
      <c r="H4723" s="188">
        <v>62622</v>
      </c>
      <c r="I4723" s="188">
        <v>86963</v>
      </c>
      <c r="J4723" s="188">
        <v>139854</v>
      </c>
      <c r="N4723" s="43"/>
    </row>
    <row r="4724" spans="1:14">
      <c r="A4724" s="43" t="s">
        <v>127</v>
      </c>
      <c r="B4724" s="188">
        <v>29109</v>
      </c>
      <c r="C4724" s="188">
        <v>-311.82</v>
      </c>
      <c r="D4724" s="188">
        <v>4530.7299999999996</v>
      </c>
      <c r="E4724" s="188">
        <v>10140</v>
      </c>
      <c r="F4724" s="188">
        <v>19851.599999999999</v>
      </c>
      <c r="G4724" s="188">
        <v>38351</v>
      </c>
      <c r="H4724" s="188">
        <v>64512</v>
      </c>
      <c r="I4724" s="188">
        <v>88852</v>
      </c>
      <c r="J4724" s="188">
        <v>142747</v>
      </c>
      <c r="N4724" s="43"/>
    </row>
    <row r="4725" spans="1:14">
      <c r="A4725" s="43" t="s">
        <v>128</v>
      </c>
      <c r="B4725" s="188">
        <v>33033</v>
      </c>
      <c r="C4725" s="188">
        <v>-976.36</v>
      </c>
      <c r="D4725" s="188">
        <v>5238</v>
      </c>
      <c r="E4725" s="188">
        <v>12251.7</v>
      </c>
      <c r="F4725" s="188">
        <v>22892.400000000001</v>
      </c>
      <c r="G4725" s="188">
        <v>42121</v>
      </c>
      <c r="H4725" s="188">
        <v>73586</v>
      </c>
      <c r="I4725" s="188">
        <v>98381</v>
      </c>
      <c r="J4725" s="188">
        <v>165096</v>
      </c>
      <c r="N4725" s="43"/>
    </row>
    <row r="4726" spans="1:14">
      <c r="A4726" s="43" t="s">
        <v>129</v>
      </c>
      <c r="B4726" s="188">
        <v>36146</v>
      </c>
      <c r="C4726" s="188">
        <v>947.17</v>
      </c>
      <c r="D4726" s="188">
        <v>7098.26</v>
      </c>
      <c r="E4726" s="188">
        <v>14505.5</v>
      </c>
      <c r="F4726" s="188">
        <v>25536.5</v>
      </c>
      <c r="G4726" s="188">
        <v>45100</v>
      </c>
      <c r="H4726" s="188">
        <v>76938</v>
      </c>
      <c r="I4726" s="188">
        <v>100624</v>
      </c>
      <c r="J4726" s="188">
        <v>171322</v>
      </c>
      <c r="N4726" s="43"/>
    </row>
    <row r="4727" spans="1:14">
      <c r="A4727" s="43" t="s">
        <v>130</v>
      </c>
      <c r="B4727" s="188">
        <v>40073</v>
      </c>
      <c r="C4727" s="188">
        <v>4549.28</v>
      </c>
      <c r="D4727" s="188">
        <v>8879.23</v>
      </c>
      <c r="E4727" s="188">
        <v>16720.400000000001</v>
      </c>
      <c r="F4727" s="188">
        <v>29105.4</v>
      </c>
      <c r="G4727" s="188">
        <v>52001</v>
      </c>
      <c r="H4727" s="188">
        <v>84275</v>
      </c>
      <c r="I4727" s="188">
        <v>108576</v>
      </c>
      <c r="J4727" s="188">
        <v>178531</v>
      </c>
      <c r="N4727" s="43"/>
    </row>
    <row r="4728" spans="1:14">
      <c r="A4728" s="43" t="s">
        <v>131</v>
      </c>
      <c r="B4728" s="188">
        <v>62223</v>
      </c>
      <c r="C4728" s="188">
        <v>10468.34</v>
      </c>
      <c r="D4728" s="188">
        <v>15691.06</v>
      </c>
      <c r="E4728" s="188">
        <v>27565.8</v>
      </c>
      <c r="F4728" s="188">
        <v>47586.3</v>
      </c>
      <c r="G4728" s="188">
        <v>78805</v>
      </c>
      <c r="H4728" s="188">
        <v>119505</v>
      </c>
      <c r="I4728" s="188">
        <v>154423</v>
      </c>
      <c r="J4728" s="188">
        <v>267290</v>
      </c>
      <c r="N4728" s="43"/>
    </row>
    <row r="4729" spans="1:14">
      <c r="A4729" s="43" t="s">
        <v>168</v>
      </c>
      <c r="N4729" s="43"/>
    </row>
    <row r="4730" spans="1:14">
      <c r="A4730" s="43" t="s">
        <v>169</v>
      </c>
      <c r="B4730" s="188">
        <v>8007</v>
      </c>
      <c r="C4730" s="188">
        <v>-5113.7700000000004</v>
      </c>
      <c r="D4730" s="188">
        <v>-4046.06</v>
      </c>
      <c r="E4730" s="188">
        <v>3314.2</v>
      </c>
      <c r="F4730" s="188">
        <v>8664</v>
      </c>
      <c r="G4730" s="188">
        <v>12979</v>
      </c>
      <c r="H4730" s="188">
        <v>16414</v>
      </c>
      <c r="I4730" s="188">
        <v>18256</v>
      </c>
      <c r="J4730" s="188">
        <v>26313</v>
      </c>
      <c r="N4730" s="43"/>
    </row>
    <row r="4731" spans="1:14">
      <c r="A4731" s="43" t="s">
        <v>17</v>
      </c>
      <c r="B4731" s="188">
        <v>23315</v>
      </c>
      <c r="C4731" s="188">
        <v>11186.15</v>
      </c>
      <c r="D4731" s="188">
        <v>13788.28</v>
      </c>
      <c r="E4731" s="188">
        <v>18291</v>
      </c>
      <c r="F4731" s="188">
        <v>22447.9</v>
      </c>
      <c r="G4731" s="188">
        <v>27566</v>
      </c>
      <c r="H4731" s="188">
        <v>32053</v>
      </c>
      <c r="I4731" s="188">
        <v>35196</v>
      </c>
      <c r="J4731" s="188">
        <v>60131</v>
      </c>
      <c r="N4731" s="43"/>
    </row>
    <row r="4732" spans="1:14">
      <c r="A4732" s="43" t="s">
        <v>18</v>
      </c>
      <c r="B4732" s="188">
        <v>38506</v>
      </c>
      <c r="C4732" s="188">
        <v>18617.490000000002</v>
      </c>
      <c r="D4732" s="188">
        <v>23746.98</v>
      </c>
      <c r="E4732" s="188">
        <v>30770.400000000001</v>
      </c>
      <c r="F4732" s="188">
        <v>37667.5</v>
      </c>
      <c r="G4732" s="188">
        <v>45080</v>
      </c>
      <c r="H4732" s="188">
        <v>52532</v>
      </c>
      <c r="I4732" s="188">
        <v>58187</v>
      </c>
      <c r="J4732" s="188">
        <v>86357</v>
      </c>
      <c r="N4732" s="43"/>
    </row>
    <row r="4733" spans="1:14">
      <c r="A4733" s="43" t="s">
        <v>19</v>
      </c>
      <c r="B4733" s="188">
        <v>60184</v>
      </c>
      <c r="C4733" s="188">
        <v>27953.5</v>
      </c>
      <c r="D4733" s="188">
        <v>35515.379999999997</v>
      </c>
      <c r="E4733" s="188">
        <v>47793.9</v>
      </c>
      <c r="F4733" s="188">
        <v>59197</v>
      </c>
      <c r="G4733" s="188">
        <v>71538</v>
      </c>
      <c r="H4733" s="188">
        <v>84712</v>
      </c>
      <c r="I4733" s="188">
        <v>93025</v>
      </c>
      <c r="J4733" s="188">
        <v>120851</v>
      </c>
      <c r="N4733" s="43"/>
    </row>
    <row r="4734" spans="1:14">
      <c r="A4734" s="43" t="s">
        <v>170</v>
      </c>
      <c r="B4734" s="188">
        <v>116603</v>
      </c>
      <c r="C4734" s="188">
        <v>39503.760000000002</v>
      </c>
      <c r="D4734" s="188">
        <v>52822.1</v>
      </c>
      <c r="E4734" s="188">
        <v>75975.8</v>
      </c>
      <c r="F4734" s="188">
        <v>100586.1</v>
      </c>
      <c r="G4734" s="188">
        <v>132266</v>
      </c>
      <c r="H4734" s="188">
        <v>185361</v>
      </c>
      <c r="I4734" s="188">
        <v>230293</v>
      </c>
      <c r="J4734" s="188">
        <v>401316</v>
      </c>
      <c r="N4734" s="43"/>
    </row>
    <row r="4735" spans="1:14">
      <c r="A4735" s="43" t="s">
        <v>171</v>
      </c>
      <c r="N4735" s="43"/>
    </row>
    <row r="4736" spans="1:14">
      <c r="A4736" s="43" t="s">
        <v>169</v>
      </c>
      <c r="B4736" s="188">
        <v>14388</v>
      </c>
      <c r="C4736" s="188">
        <v>-5113.7700000000004</v>
      </c>
      <c r="D4736" s="188">
        <v>-3717.23</v>
      </c>
      <c r="E4736" s="188">
        <v>4465</v>
      </c>
      <c r="F4736" s="188">
        <v>10502.6</v>
      </c>
      <c r="G4736" s="188">
        <v>19034</v>
      </c>
      <c r="H4736" s="188">
        <v>33754</v>
      </c>
      <c r="I4736" s="188">
        <v>47198</v>
      </c>
      <c r="J4736" s="188">
        <v>82483</v>
      </c>
      <c r="N4736" s="43"/>
    </row>
    <row r="4737" spans="1:14">
      <c r="A4737" s="43" t="s">
        <v>17</v>
      </c>
      <c r="B4737" s="188">
        <v>28894</v>
      </c>
      <c r="C4737" s="188">
        <v>6141.06</v>
      </c>
      <c r="D4737" s="188">
        <v>9968.84</v>
      </c>
      <c r="E4737" s="188">
        <v>15245.9</v>
      </c>
      <c r="F4737" s="188">
        <v>23033.9</v>
      </c>
      <c r="G4737" s="188">
        <v>36402</v>
      </c>
      <c r="H4737" s="188">
        <v>56026</v>
      </c>
      <c r="I4737" s="188">
        <v>72875</v>
      </c>
      <c r="J4737" s="188">
        <v>107766</v>
      </c>
      <c r="N4737" s="43"/>
    </row>
    <row r="4738" spans="1:14">
      <c r="A4738" s="43" t="s">
        <v>18</v>
      </c>
      <c r="B4738" s="188">
        <v>42465</v>
      </c>
      <c r="C4738" s="188">
        <v>12126.2</v>
      </c>
      <c r="D4738" s="188">
        <v>16466.46</v>
      </c>
      <c r="E4738" s="188">
        <v>23552.1</v>
      </c>
      <c r="F4738" s="188">
        <v>35400.699999999997</v>
      </c>
      <c r="G4738" s="188">
        <v>54464</v>
      </c>
      <c r="H4738" s="188">
        <v>78499</v>
      </c>
      <c r="I4738" s="188">
        <v>96022</v>
      </c>
      <c r="J4738" s="188">
        <v>138911</v>
      </c>
      <c r="N4738" s="43"/>
    </row>
    <row r="4739" spans="1:14">
      <c r="A4739" s="43" t="s">
        <v>19</v>
      </c>
      <c r="B4739" s="188">
        <v>60780</v>
      </c>
      <c r="C4739" s="188">
        <v>19471.060000000001</v>
      </c>
      <c r="D4739" s="188">
        <v>24941.54</v>
      </c>
      <c r="E4739" s="188">
        <v>35021.599999999999</v>
      </c>
      <c r="F4739" s="188">
        <v>52131.7</v>
      </c>
      <c r="G4739" s="188">
        <v>76736</v>
      </c>
      <c r="H4739" s="188">
        <v>107764</v>
      </c>
      <c r="I4739" s="188">
        <v>128467</v>
      </c>
      <c r="J4739" s="188">
        <v>199130</v>
      </c>
      <c r="N4739" s="43"/>
    </row>
    <row r="4740" spans="1:14">
      <c r="A4740" s="43" t="s">
        <v>170</v>
      </c>
      <c r="B4740" s="188">
        <v>100085</v>
      </c>
      <c r="C4740" s="188">
        <v>28798.880000000001</v>
      </c>
      <c r="D4740" s="188">
        <v>36243.54</v>
      </c>
      <c r="E4740" s="188">
        <v>53249.5</v>
      </c>
      <c r="F4740" s="188">
        <v>79870.600000000006</v>
      </c>
      <c r="G4740" s="188">
        <v>119114</v>
      </c>
      <c r="H4740" s="188">
        <v>174155</v>
      </c>
      <c r="I4740" s="188">
        <v>222804</v>
      </c>
      <c r="J4740" s="188">
        <v>399784</v>
      </c>
      <c r="N4740" s="43"/>
    </row>
    <row r="4741" spans="1:14">
      <c r="A4741" s="43" t="s">
        <v>527</v>
      </c>
      <c r="N4741" s="43"/>
    </row>
    <row r="4742" spans="1:14">
      <c r="A4742" s="43" t="s">
        <v>172</v>
      </c>
      <c r="B4742" s="188">
        <v>57471</v>
      </c>
      <c r="C4742" s="188">
        <v>8131.32</v>
      </c>
      <c r="D4742" s="188">
        <v>13261.79</v>
      </c>
      <c r="E4742" s="188">
        <v>24144.6</v>
      </c>
      <c r="F4742" s="188">
        <v>43197.3</v>
      </c>
      <c r="G4742" s="188">
        <v>73582</v>
      </c>
      <c r="H4742" s="188">
        <v>113446</v>
      </c>
      <c r="I4742" s="188">
        <v>145971</v>
      </c>
      <c r="J4742" s="188">
        <v>251096</v>
      </c>
      <c r="N4742" s="43"/>
    </row>
    <row r="4743" spans="1:14">
      <c r="A4743" s="43" t="s">
        <v>22</v>
      </c>
      <c r="B4743" s="188">
        <v>25262</v>
      </c>
      <c r="C4743" s="188">
        <v>-4976.91</v>
      </c>
      <c r="D4743" s="188">
        <v>13.28</v>
      </c>
      <c r="E4743" s="188">
        <v>7721.9</v>
      </c>
      <c r="F4743" s="188">
        <v>17043.099999999999</v>
      </c>
      <c r="G4743" s="188">
        <v>33684</v>
      </c>
      <c r="H4743" s="188">
        <v>59661</v>
      </c>
      <c r="I4743" s="188">
        <v>80392</v>
      </c>
      <c r="J4743" s="188">
        <v>137220</v>
      </c>
      <c r="N4743" s="43"/>
    </row>
    <row r="4744" spans="1:14">
      <c r="A4744" s="43" t="s">
        <v>173</v>
      </c>
      <c r="N4744" s="43"/>
    </row>
    <row r="4745" spans="1:14">
      <c r="A4745" s="43" t="s">
        <v>174</v>
      </c>
      <c r="B4745" s="188">
        <v>1797</v>
      </c>
      <c r="C4745" s="188">
        <v>-5113.7700000000004</v>
      </c>
      <c r="D4745" s="188">
        <v>-5113.7700000000004</v>
      </c>
      <c r="E4745" s="188">
        <v>-3717.2</v>
      </c>
      <c r="F4745" s="188">
        <v>2255.5</v>
      </c>
      <c r="G4745" s="188">
        <v>4985</v>
      </c>
      <c r="H4745" s="188">
        <v>7022</v>
      </c>
      <c r="I4745" s="188">
        <v>11709</v>
      </c>
      <c r="J4745" s="188">
        <v>28621</v>
      </c>
      <c r="N4745" s="43"/>
    </row>
    <row r="4746" spans="1:14">
      <c r="A4746" s="43" t="s">
        <v>175</v>
      </c>
      <c r="B4746" s="188">
        <v>12836</v>
      </c>
      <c r="C4746" s="188">
        <v>5569.62</v>
      </c>
      <c r="D4746" s="188">
        <v>7203.96</v>
      </c>
      <c r="E4746" s="188">
        <v>9485.5</v>
      </c>
      <c r="F4746" s="188">
        <v>12458.6</v>
      </c>
      <c r="G4746" s="188">
        <v>15454</v>
      </c>
      <c r="H4746" s="188">
        <v>17947</v>
      </c>
      <c r="I4746" s="188">
        <v>22516</v>
      </c>
      <c r="J4746" s="188">
        <v>38761</v>
      </c>
      <c r="N4746" s="43"/>
    </row>
    <row r="4747" spans="1:14">
      <c r="A4747" s="43" t="s">
        <v>176</v>
      </c>
      <c r="B4747" s="188">
        <v>25279</v>
      </c>
      <c r="C4747" s="188">
        <v>8733.34</v>
      </c>
      <c r="D4747" s="188">
        <v>14190.85</v>
      </c>
      <c r="E4747" s="188">
        <v>19783.599999999999</v>
      </c>
      <c r="F4747" s="188">
        <v>25002.9</v>
      </c>
      <c r="G4747" s="188">
        <v>31173</v>
      </c>
      <c r="H4747" s="188">
        <v>36119</v>
      </c>
      <c r="I4747" s="188">
        <v>39759</v>
      </c>
      <c r="J4747" s="188">
        <v>53087</v>
      </c>
      <c r="N4747" s="43"/>
    </row>
    <row r="4748" spans="1:14">
      <c r="A4748" s="43" t="s">
        <v>177</v>
      </c>
      <c r="B4748" s="188">
        <v>75275</v>
      </c>
      <c r="C4748" s="188">
        <v>17274.03</v>
      </c>
      <c r="D4748" s="188">
        <v>29646.29</v>
      </c>
      <c r="E4748" s="188">
        <v>43389.2</v>
      </c>
      <c r="F4748" s="188">
        <v>61139.199999999997</v>
      </c>
      <c r="G4748" s="188">
        <v>90736</v>
      </c>
      <c r="H4748" s="188">
        <v>130378</v>
      </c>
      <c r="I4748" s="188">
        <v>165958</v>
      </c>
      <c r="J4748" s="188">
        <v>281045</v>
      </c>
      <c r="N4748" s="43"/>
    </row>
    <row r="4749" spans="1:14">
      <c r="A4749" s="43" t="s">
        <v>580</v>
      </c>
      <c r="N4749" s="43"/>
    </row>
    <row r="4750" spans="1:14">
      <c r="A4750" s="43" t="s">
        <v>178</v>
      </c>
      <c r="B4750" s="188">
        <v>21674</v>
      </c>
      <c r="C4750" s="188">
        <v>-5106.63</v>
      </c>
      <c r="D4750" s="188">
        <v>0</v>
      </c>
      <c r="E4750" s="188">
        <v>7232.8</v>
      </c>
      <c r="F4750" s="188">
        <v>15748.4</v>
      </c>
      <c r="G4750" s="188">
        <v>28228</v>
      </c>
      <c r="H4750" s="188">
        <v>49842</v>
      </c>
      <c r="I4750" s="188">
        <v>69145</v>
      </c>
      <c r="J4750" s="188">
        <v>114725</v>
      </c>
      <c r="N4750" s="43"/>
    </row>
    <row r="4751" spans="1:14">
      <c r="A4751" s="43" t="s">
        <v>179</v>
      </c>
      <c r="B4751" s="188">
        <v>22300</v>
      </c>
      <c r="C4751" s="188">
        <v>-2682.4</v>
      </c>
      <c r="D4751" s="188">
        <v>3544.98</v>
      </c>
      <c r="E4751" s="188">
        <v>9661.4</v>
      </c>
      <c r="F4751" s="188">
        <v>17402</v>
      </c>
      <c r="G4751" s="188">
        <v>28313</v>
      </c>
      <c r="H4751" s="188">
        <v>46372</v>
      </c>
      <c r="I4751" s="188">
        <v>61687</v>
      </c>
      <c r="J4751" s="188">
        <v>97488</v>
      </c>
      <c r="N4751" s="43"/>
    </row>
    <row r="4752" spans="1:14">
      <c r="A4752" s="43" t="s">
        <v>180</v>
      </c>
      <c r="B4752" s="188">
        <v>28425</v>
      </c>
      <c r="C4752" s="188">
        <v>1026.68</v>
      </c>
      <c r="D4752" s="188">
        <v>7274.22</v>
      </c>
      <c r="E4752" s="188">
        <v>13407.4</v>
      </c>
      <c r="F4752" s="188">
        <v>21725.5</v>
      </c>
      <c r="G4752" s="188">
        <v>34624</v>
      </c>
      <c r="H4752" s="188">
        <v>58186</v>
      </c>
      <c r="I4752" s="188">
        <v>77255</v>
      </c>
      <c r="J4752" s="188">
        <v>126108</v>
      </c>
      <c r="N4752" s="43"/>
    </row>
    <row r="4753" spans="1:14">
      <c r="A4753" s="43" t="s">
        <v>181</v>
      </c>
      <c r="B4753" s="188">
        <v>66393</v>
      </c>
      <c r="C4753" s="188">
        <v>14044.79</v>
      </c>
      <c r="D4753" s="188">
        <v>20230.97</v>
      </c>
      <c r="E4753" s="188">
        <v>32098.7</v>
      </c>
      <c r="F4753" s="188">
        <v>51813.8</v>
      </c>
      <c r="G4753" s="188">
        <v>82797</v>
      </c>
      <c r="H4753" s="188">
        <v>123028</v>
      </c>
      <c r="I4753" s="188">
        <v>158809</v>
      </c>
      <c r="J4753" s="188">
        <v>271830</v>
      </c>
      <c r="N4753" s="43"/>
    </row>
    <row r="4754" spans="1:14">
      <c r="A4754" s="43" t="s">
        <v>529</v>
      </c>
      <c r="N4754" s="43"/>
    </row>
    <row r="4755" spans="1:14">
      <c r="A4755" s="43" t="s">
        <v>178</v>
      </c>
      <c r="B4755" s="188">
        <v>15061</v>
      </c>
      <c r="C4755" s="188">
        <v>-5113.7700000000004</v>
      </c>
      <c r="D4755" s="188">
        <v>-5109.57</v>
      </c>
      <c r="E4755" s="188">
        <v>4004.9</v>
      </c>
      <c r="F4755" s="188">
        <v>9896.7000000000007</v>
      </c>
      <c r="G4755" s="188">
        <v>19840</v>
      </c>
      <c r="H4755" s="188">
        <v>37815</v>
      </c>
      <c r="I4755" s="188">
        <v>57955</v>
      </c>
      <c r="J4755" s="188">
        <v>102899</v>
      </c>
      <c r="N4755" s="43"/>
    </row>
    <row r="4756" spans="1:14">
      <c r="A4756" s="43" t="s">
        <v>179</v>
      </c>
      <c r="B4756" s="188">
        <v>24455</v>
      </c>
      <c r="C4756" s="188">
        <v>-1527.96</v>
      </c>
      <c r="D4756" s="188">
        <v>4063</v>
      </c>
      <c r="E4756" s="188">
        <v>10173.200000000001</v>
      </c>
      <c r="F4756" s="188">
        <v>19070</v>
      </c>
      <c r="G4756" s="188">
        <v>31697</v>
      </c>
      <c r="H4756" s="188">
        <v>52235</v>
      </c>
      <c r="I4756" s="188">
        <v>68523</v>
      </c>
      <c r="J4756" s="188">
        <v>107371</v>
      </c>
      <c r="N4756" s="43"/>
    </row>
    <row r="4757" spans="1:14">
      <c r="A4757" s="43" t="s">
        <v>180</v>
      </c>
      <c r="B4757" s="188">
        <v>33839</v>
      </c>
      <c r="C4757" s="188">
        <v>1175.58</v>
      </c>
      <c r="D4757" s="188">
        <v>6862.88</v>
      </c>
      <c r="E4757" s="188">
        <v>14546.1</v>
      </c>
      <c r="F4757" s="188">
        <v>25704.1</v>
      </c>
      <c r="G4757" s="188">
        <v>45053</v>
      </c>
      <c r="H4757" s="188">
        <v>70688</v>
      </c>
      <c r="I4757" s="188">
        <v>91736</v>
      </c>
      <c r="J4757" s="188">
        <v>137242</v>
      </c>
      <c r="N4757" s="43"/>
    </row>
    <row r="4758" spans="1:14">
      <c r="A4758" s="43" t="s">
        <v>181</v>
      </c>
      <c r="B4758" s="188">
        <v>60594</v>
      </c>
      <c r="C4758" s="188">
        <v>7731.14</v>
      </c>
      <c r="D4758" s="188">
        <v>13353.77</v>
      </c>
      <c r="E4758" s="188">
        <v>25798.7</v>
      </c>
      <c r="F4758" s="188">
        <v>46078</v>
      </c>
      <c r="G4758" s="188">
        <v>77620</v>
      </c>
      <c r="H4758" s="188">
        <v>118420</v>
      </c>
      <c r="I4758" s="188">
        <v>153112</v>
      </c>
      <c r="J4758" s="188">
        <v>265247</v>
      </c>
      <c r="N4758" s="43"/>
    </row>
    <row r="4759" spans="1:14">
      <c r="A4759" s="43" t="s">
        <v>530</v>
      </c>
      <c r="N4759" s="43"/>
    </row>
    <row r="4760" spans="1:14">
      <c r="A4760" s="43" t="s">
        <v>178</v>
      </c>
      <c r="B4760" s="188">
        <v>12503</v>
      </c>
      <c r="C4760" s="188">
        <v>-5113.7700000000004</v>
      </c>
      <c r="D4760" s="188">
        <v>-5113.7700000000004</v>
      </c>
      <c r="E4760" s="188">
        <v>3921.3</v>
      </c>
      <c r="F4760" s="188">
        <v>8699.5</v>
      </c>
      <c r="G4760" s="188">
        <v>17274</v>
      </c>
      <c r="H4760" s="188">
        <v>30994</v>
      </c>
      <c r="I4760" s="188">
        <v>44946</v>
      </c>
      <c r="J4760" s="188">
        <v>79534</v>
      </c>
      <c r="N4760" s="43"/>
    </row>
    <row r="4761" spans="1:14">
      <c r="A4761" s="43" t="s">
        <v>179</v>
      </c>
      <c r="B4761" s="188">
        <v>15479</v>
      </c>
      <c r="C4761" s="188">
        <v>-5020.49</v>
      </c>
      <c r="D4761" s="188">
        <v>-118.66</v>
      </c>
      <c r="E4761" s="188">
        <v>5774.6</v>
      </c>
      <c r="F4761" s="188">
        <v>11859.7</v>
      </c>
      <c r="G4761" s="188">
        <v>20255</v>
      </c>
      <c r="H4761" s="188">
        <v>31892</v>
      </c>
      <c r="I4761" s="188">
        <v>47788</v>
      </c>
      <c r="J4761" s="188">
        <v>86084</v>
      </c>
      <c r="N4761" s="43"/>
    </row>
    <row r="4762" spans="1:14">
      <c r="A4762" s="43" t="s">
        <v>180</v>
      </c>
      <c r="B4762" s="188">
        <v>19579</v>
      </c>
      <c r="C4762" s="188">
        <v>-3898.41</v>
      </c>
      <c r="D4762" s="188">
        <v>1899.12</v>
      </c>
      <c r="E4762" s="188">
        <v>8976.7000000000007</v>
      </c>
      <c r="F4762" s="188">
        <v>15965.6</v>
      </c>
      <c r="G4762" s="188">
        <v>24940</v>
      </c>
      <c r="H4762" s="188">
        <v>39643</v>
      </c>
      <c r="I4762" s="188">
        <v>54941</v>
      </c>
      <c r="J4762" s="188">
        <v>91971</v>
      </c>
      <c r="N4762" s="43"/>
    </row>
    <row r="4763" spans="1:14">
      <c r="A4763" s="43" t="s">
        <v>181</v>
      </c>
      <c r="B4763" s="188">
        <v>56903</v>
      </c>
      <c r="C4763" s="188">
        <v>7871.45</v>
      </c>
      <c r="D4763" s="188">
        <v>13249.51</v>
      </c>
      <c r="E4763" s="188">
        <v>24416.6</v>
      </c>
      <c r="F4763" s="188">
        <v>43016.9</v>
      </c>
      <c r="G4763" s="188">
        <v>72742</v>
      </c>
      <c r="H4763" s="188">
        <v>112046</v>
      </c>
      <c r="I4763" s="188">
        <v>143955</v>
      </c>
      <c r="J4763" s="188">
        <v>247623</v>
      </c>
      <c r="N4763" s="43"/>
    </row>
    <row r="4764" spans="1:14">
      <c r="A4764" s="43" t="s">
        <v>621</v>
      </c>
      <c r="B4764" s="188" t="s">
        <v>143</v>
      </c>
      <c r="C4764" s="188" t="s">
        <v>144</v>
      </c>
      <c r="D4764" s="188" t="s">
        <v>144</v>
      </c>
      <c r="E4764" s="188" t="s">
        <v>144</v>
      </c>
      <c r="F4764" s="188" t="s">
        <v>144</v>
      </c>
      <c r="G4764" s="188" t="s">
        <v>144</v>
      </c>
      <c r="H4764" s="188" t="s">
        <v>144</v>
      </c>
      <c r="I4764" s="188" t="s">
        <v>685</v>
      </c>
      <c r="J4764" s="188" t="s">
        <v>685</v>
      </c>
      <c r="K4764" s="188" t="s">
        <v>225</v>
      </c>
      <c r="N4764" s="43"/>
    </row>
    <row r="4765" spans="1:14">
      <c r="A4765" s="43" t="s">
        <v>618</v>
      </c>
      <c r="B4765" s="188" t="s">
        <v>619</v>
      </c>
      <c r="K4765" s="188" t="s">
        <v>709</v>
      </c>
      <c r="N4765" s="43"/>
    </row>
    <row r="4766" spans="1:14">
      <c r="A4766" s="43" t="s">
        <v>142</v>
      </c>
      <c r="N4766" s="43"/>
    </row>
    <row r="4768" spans="1:14">
      <c r="A4768" s="43" t="s">
        <v>220</v>
      </c>
      <c r="N4768" s="43"/>
    </row>
    <row r="4769" spans="1:14">
      <c r="A4769" s="43" t="s">
        <v>621</v>
      </c>
      <c r="B4769" s="188" t="s">
        <v>143</v>
      </c>
      <c r="C4769" s="188" t="s">
        <v>144</v>
      </c>
      <c r="D4769" s="188" t="s">
        <v>144</v>
      </c>
      <c r="E4769" s="188" t="s">
        <v>144</v>
      </c>
      <c r="F4769" s="188" t="s">
        <v>144</v>
      </c>
      <c r="G4769" s="188" t="s">
        <v>144</v>
      </c>
      <c r="H4769" s="188" t="s">
        <v>144</v>
      </c>
      <c r="I4769" s="188" t="s">
        <v>685</v>
      </c>
      <c r="J4769" s="188" t="s">
        <v>685</v>
      </c>
      <c r="K4769" s="188" t="s">
        <v>225</v>
      </c>
      <c r="N4769" s="43"/>
    </row>
    <row r="4770" spans="1:14">
      <c r="A4770" s="43" t="s">
        <v>289</v>
      </c>
      <c r="E4770" s="188" t="s">
        <v>532</v>
      </c>
      <c r="F4770" s="188" t="s">
        <v>290</v>
      </c>
      <c r="G4770" s="188" t="s">
        <v>392</v>
      </c>
      <c r="H4770" s="188" t="s">
        <v>393</v>
      </c>
      <c r="N4770" s="43"/>
    </row>
    <row r="4771" spans="1:14">
      <c r="B4771" s="188" t="s">
        <v>143</v>
      </c>
      <c r="C4771" s="188" t="s">
        <v>144</v>
      </c>
      <c r="D4771" s="188" t="s">
        <v>144</v>
      </c>
      <c r="E4771" s="188" t="s">
        <v>144</v>
      </c>
      <c r="F4771" s="188" t="s">
        <v>144</v>
      </c>
      <c r="G4771" s="188" t="s">
        <v>144</v>
      </c>
      <c r="H4771" s="188" t="s">
        <v>144</v>
      </c>
      <c r="I4771" s="188" t="s">
        <v>685</v>
      </c>
      <c r="J4771" s="188" t="s">
        <v>685</v>
      </c>
    </row>
    <row r="4772" spans="1:14">
      <c r="B4772" s="188" t="s">
        <v>33</v>
      </c>
      <c r="C4772" s="188" t="s">
        <v>134</v>
      </c>
      <c r="D4772" s="188" t="s">
        <v>135</v>
      </c>
      <c r="E4772" s="188" t="s">
        <v>136</v>
      </c>
      <c r="F4772" s="188" t="s">
        <v>137</v>
      </c>
      <c r="G4772" s="188" t="s">
        <v>138</v>
      </c>
      <c r="H4772" s="188" t="s">
        <v>139</v>
      </c>
      <c r="I4772" s="188" t="s">
        <v>140</v>
      </c>
      <c r="J4772" s="188" t="s">
        <v>141</v>
      </c>
    </row>
    <row r="4773" spans="1:14">
      <c r="A4773" s="43" t="s">
        <v>622</v>
      </c>
      <c r="B4773" s="188" t="s">
        <v>143</v>
      </c>
      <c r="C4773" s="188" t="s">
        <v>148</v>
      </c>
      <c r="D4773" s="188" t="s">
        <v>148</v>
      </c>
      <c r="E4773" s="188" t="s">
        <v>148</v>
      </c>
      <c r="F4773" s="188" t="s">
        <v>148</v>
      </c>
      <c r="G4773" s="188" t="s">
        <v>148</v>
      </c>
      <c r="H4773" s="188" t="s">
        <v>148</v>
      </c>
      <c r="I4773" s="188" t="s">
        <v>686</v>
      </c>
      <c r="J4773" s="188" t="s">
        <v>686</v>
      </c>
      <c r="N4773" s="43"/>
    </row>
    <row r="4774" spans="1:14">
      <c r="A4774" s="43" t="s">
        <v>0</v>
      </c>
      <c r="B4774" s="188">
        <v>53411</v>
      </c>
      <c r="C4774" s="188">
        <v>2145.5100000000002</v>
      </c>
      <c r="D4774" s="188">
        <v>8099.71</v>
      </c>
      <c r="E4774" s="188">
        <v>19412.8</v>
      </c>
      <c r="F4774" s="188">
        <v>39219.300000000003</v>
      </c>
      <c r="G4774" s="188">
        <v>70628</v>
      </c>
      <c r="H4774" s="188">
        <v>113454</v>
      </c>
      <c r="I4774" s="188">
        <v>149256</v>
      </c>
      <c r="J4774" s="188">
        <v>252899</v>
      </c>
      <c r="N4774" s="43"/>
    </row>
    <row r="4775" spans="1:14">
      <c r="A4775" s="43" t="s">
        <v>151</v>
      </c>
      <c r="N4775" s="43"/>
    </row>
    <row r="4776" spans="1:14">
      <c r="A4776" s="43" t="s">
        <v>2</v>
      </c>
      <c r="B4776" s="188">
        <v>59773</v>
      </c>
      <c r="C4776" s="188">
        <v>2883.57</v>
      </c>
      <c r="D4776" s="188">
        <v>9353.1299999999992</v>
      </c>
      <c r="E4776" s="188">
        <v>22137.7</v>
      </c>
      <c r="F4776" s="188">
        <v>45257.3</v>
      </c>
      <c r="G4776" s="188">
        <v>79376</v>
      </c>
      <c r="H4776" s="188">
        <v>124294</v>
      </c>
      <c r="I4776" s="188">
        <v>161228</v>
      </c>
      <c r="J4776" s="188">
        <v>283603</v>
      </c>
      <c r="N4776" s="43"/>
    </row>
    <row r="4777" spans="1:14">
      <c r="A4777" s="43" t="s">
        <v>3</v>
      </c>
      <c r="B4777" s="188">
        <v>59824</v>
      </c>
      <c r="C4777" s="188">
        <v>4197.93</v>
      </c>
      <c r="D4777" s="188">
        <v>10328.68</v>
      </c>
      <c r="E4777" s="188">
        <v>22678.1</v>
      </c>
      <c r="F4777" s="188">
        <v>44522.6</v>
      </c>
      <c r="G4777" s="188">
        <v>78664</v>
      </c>
      <c r="H4777" s="188">
        <v>124335</v>
      </c>
      <c r="I4777" s="188">
        <v>165165</v>
      </c>
      <c r="J4777" s="188">
        <v>287179</v>
      </c>
      <c r="N4777" s="43"/>
    </row>
    <row r="4778" spans="1:14">
      <c r="A4778" s="43" t="s">
        <v>4</v>
      </c>
      <c r="B4778" s="188">
        <v>52426</v>
      </c>
      <c r="C4778" s="188">
        <v>2477.9499999999998</v>
      </c>
      <c r="D4778" s="188">
        <v>8266.9500000000007</v>
      </c>
      <c r="E4778" s="188">
        <v>19224.8</v>
      </c>
      <c r="F4778" s="188">
        <v>38009.699999999997</v>
      </c>
      <c r="G4778" s="188">
        <v>68637</v>
      </c>
      <c r="H4778" s="188">
        <v>112585</v>
      </c>
      <c r="I4778" s="188">
        <v>146019</v>
      </c>
      <c r="J4778" s="188">
        <v>242998</v>
      </c>
      <c r="N4778" s="43"/>
    </row>
    <row r="4779" spans="1:14">
      <c r="A4779" s="43" t="s">
        <v>5</v>
      </c>
      <c r="B4779" s="188">
        <v>46504</v>
      </c>
      <c r="C4779" s="188">
        <v>278.91000000000003</v>
      </c>
      <c r="D4779" s="188">
        <v>6777.75</v>
      </c>
      <c r="E4779" s="188">
        <v>17306.599999999999</v>
      </c>
      <c r="F4779" s="188">
        <v>34649</v>
      </c>
      <c r="G4779" s="188">
        <v>62143</v>
      </c>
      <c r="H4779" s="188">
        <v>99141</v>
      </c>
      <c r="I4779" s="188">
        <v>129613</v>
      </c>
      <c r="J4779" s="188">
        <v>212811</v>
      </c>
      <c r="N4779" s="43"/>
    </row>
    <row r="4780" spans="1:14">
      <c r="A4780" s="43" t="s">
        <v>6</v>
      </c>
      <c r="B4780" s="188">
        <v>39949</v>
      </c>
      <c r="C4780" s="188">
        <v>-1186.98</v>
      </c>
      <c r="D4780" s="188">
        <v>5004.99</v>
      </c>
      <c r="E4780" s="188">
        <v>15064</v>
      </c>
      <c r="F4780" s="188">
        <v>29783.1</v>
      </c>
      <c r="G4780" s="188">
        <v>53162</v>
      </c>
      <c r="H4780" s="188">
        <v>85809</v>
      </c>
      <c r="I4780" s="188">
        <v>112896</v>
      </c>
      <c r="J4780" s="188">
        <v>193122</v>
      </c>
      <c r="N4780" s="43"/>
    </row>
    <row r="4781" spans="1:14">
      <c r="A4781" s="43" t="s">
        <v>8</v>
      </c>
      <c r="N4781" s="43"/>
    </row>
    <row r="4782" spans="1:14">
      <c r="A4782" s="43" t="s">
        <v>9</v>
      </c>
      <c r="B4782" s="188">
        <v>51447</v>
      </c>
      <c r="C4782" s="188">
        <v>1650.97</v>
      </c>
      <c r="D4782" s="188">
        <v>7637.35</v>
      </c>
      <c r="E4782" s="188">
        <v>18298.900000000001</v>
      </c>
      <c r="F4782" s="188">
        <v>37252.300000000003</v>
      </c>
      <c r="G4782" s="188">
        <v>68222</v>
      </c>
      <c r="H4782" s="188">
        <v>110388</v>
      </c>
      <c r="I4782" s="188">
        <v>146054</v>
      </c>
      <c r="J4782" s="188">
        <v>246444</v>
      </c>
      <c r="N4782" s="43"/>
    </row>
    <row r="4783" spans="1:14">
      <c r="A4783" s="43" t="s">
        <v>8</v>
      </c>
      <c r="B4783" s="188">
        <v>55635</v>
      </c>
      <c r="C4783" s="188">
        <v>2819.04</v>
      </c>
      <c r="D4783" s="188">
        <v>8710.24</v>
      </c>
      <c r="E4783" s="188">
        <v>20962.099999999999</v>
      </c>
      <c r="F4783" s="188">
        <v>41449</v>
      </c>
      <c r="G4783" s="188">
        <v>73536</v>
      </c>
      <c r="H4783" s="188">
        <v>117488</v>
      </c>
      <c r="I4783" s="188">
        <v>152039</v>
      </c>
      <c r="J4783" s="188">
        <v>264369</v>
      </c>
      <c r="N4783" s="43"/>
    </row>
    <row r="4784" spans="1:14">
      <c r="A4784" s="43" t="s">
        <v>152</v>
      </c>
      <c r="N4784" s="43"/>
    </row>
    <row r="4785" spans="1:14">
      <c r="A4785" s="43" t="s">
        <v>153</v>
      </c>
      <c r="B4785" s="188">
        <v>23953</v>
      </c>
      <c r="C4785" s="188">
        <v>-6215.23</v>
      </c>
      <c r="D4785" s="188">
        <v>-4517.92</v>
      </c>
      <c r="E4785" s="188">
        <v>4477</v>
      </c>
      <c r="F4785" s="188">
        <v>15795.4</v>
      </c>
      <c r="G4785" s="188">
        <v>33438</v>
      </c>
      <c r="H4785" s="188">
        <v>59138</v>
      </c>
      <c r="I4785" s="188">
        <v>79791</v>
      </c>
      <c r="J4785" s="188">
        <v>138059</v>
      </c>
      <c r="N4785" s="43"/>
    </row>
    <row r="4786" spans="1:14">
      <c r="A4786" s="43" t="s">
        <v>154</v>
      </c>
      <c r="B4786" s="188">
        <v>42855</v>
      </c>
      <c r="C4786" s="188">
        <v>1536.89</v>
      </c>
      <c r="D4786" s="188">
        <v>6925.67</v>
      </c>
      <c r="E4786" s="188">
        <v>15648.9</v>
      </c>
      <c r="F4786" s="188">
        <v>30711</v>
      </c>
      <c r="G4786" s="188">
        <v>55947</v>
      </c>
      <c r="H4786" s="188">
        <v>91063</v>
      </c>
      <c r="I4786" s="188">
        <v>119529</v>
      </c>
      <c r="J4786" s="188">
        <v>214723</v>
      </c>
      <c r="N4786" s="43"/>
    </row>
    <row r="4787" spans="1:14">
      <c r="A4787" s="43" t="s">
        <v>155</v>
      </c>
      <c r="B4787" s="188">
        <v>52870</v>
      </c>
      <c r="C4787" s="188">
        <v>6023.05</v>
      </c>
      <c r="D4787" s="188">
        <v>10994.6</v>
      </c>
      <c r="E4787" s="188">
        <v>21760.7</v>
      </c>
      <c r="F4787" s="188">
        <v>40541.300000000003</v>
      </c>
      <c r="G4787" s="188">
        <v>68670</v>
      </c>
      <c r="H4787" s="188">
        <v>107792</v>
      </c>
      <c r="I4787" s="188">
        <v>138619</v>
      </c>
      <c r="J4787" s="188">
        <v>223480</v>
      </c>
      <c r="N4787" s="43"/>
    </row>
    <row r="4788" spans="1:14">
      <c r="A4788" s="43" t="s">
        <v>156</v>
      </c>
      <c r="B4788" s="188">
        <v>70309</v>
      </c>
      <c r="C4788" s="188">
        <v>10322.299999999999</v>
      </c>
      <c r="D4788" s="188">
        <v>16987.98</v>
      </c>
      <c r="E4788" s="188">
        <v>31187.599999999999</v>
      </c>
      <c r="F4788" s="188">
        <v>54985.5</v>
      </c>
      <c r="G4788" s="188">
        <v>90925</v>
      </c>
      <c r="H4788" s="188">
        <v>138003</v>
      </c>
      <c r="I4788" s="188">
        <v>176907</v>
      </c>
      <c r="J4788" s="188">
        <v>303104</v>
      </c>
      <c r="N4788" s="43"/>
    </row>
    <row r="4789" spans="1:14">
      <c r="A4789" s="43" t="s">
        <v>157</v>
      </c>
      <c r="N4789" s="43"/>
    </row>
    <row r="4790" spans="1:14">
      <c r="A4790" s="43" t="s">
        <v>158</v>
      </c>
      <c r="B4790" s="188">
        <v>60929</v>
      </c>
      <c r="C4790" s="188">
        <v>8016.69</v>
      </c>
      <c r="D4790" s="188">
        <v>13194.37</v>
      </c>
      <c r="E4790" s="188">
        <v>24889.4</v>
      </c>
      <c r="F4790" s="188">
        <v>46144.4</v>
      </c>
      <c r="G4790" s="188">
        <v>78867</v>
      </c>
      <c r="H4790" s="188">
        <v>124309</v>
      </c>
      <c r="I4790" s="188">
        <v>161160</v>
      </c>
      <c r="J4790" s="188">
        <v>270648</v>
      </c>
      <c r="N4790" s="43"/>
    </row>
    <row r="4791" spans="1:14">
      <c r="A4791" s="43" t="s">
        <v>159</v>
      </c>
      <c r="B4791" s="188">
        <v>41843</v>
      </c>
      <c r="C4791" s="188">
        <v>1974.93</v>
      </c>
      <c r="D4791" s="188">
        <v>5949.33</v>
      </c>
      <c r="E4791" s="188">
        <v>14225.8</v>
      </c>
      <c r="F4791" s="188">
        <v>29347</v>
      </c>
      <c r="G4791" s="188">
        <v>53525</v>
      </c>
      <c r="H4791" s="188">
        <v>91111</v>
      </c>
      <c r="I4791" s="188">
        <v>120641</v>
      </c>
      <c r="J4791" s="188">
        <v>210885</v>
      </c>
      <c r="N4791" s="43"/>
    </row>
    <row r="4792" spans="1:14">
      <c r="A4792" s="43" t="s">
        <v>160</v>
      </c>
      <c r="B4792" s="188">
        <v>43218</v>
      </c>
      <c r="C4792" s="188">
        <v>-6076.52</v>
      </c>
      <c r="D4792" s="188">
        <v>-781.38</v>
      </c>
      <c r="E4792" s="188">
        <v>12449.3</v>
      </c>
      <c r="F4792" s="188">
        <v>30396.799999999999</v>
      </c>
      <c r="G4792" s="188">
        <v>60071</v>
      </c>
      <c r="H4792" s="188">
        <v>97037</v>
      </c>
      <c r="I4792" s="188">
        <v>127683</v>
      </c>
      <c r="J4792" s="188">
        <v>215976</v>
      </c>
      <c r="N4792" s="43"/>
    </row>
    <row r="4793" spans="1:14">
      <c r="A4793" s="43" t="s">
        <v>161</v>
      </c>
      <c r="B4793" s="188">
        <v>49126</v>
      </c>
      <c r="C4793" s="188">
        <v>-1005.7</v>
      </c>
      <c r="D4793" s="188">
        <v>4393.0600000000004</v>
      </c>
      <c r="E4793" s="188">
        <v>15483.7</v>
      </c>
      <c r="F4793" s="188">
        <v>36017.599999999999</v>
      </c>
      <c r="G4793" s="188">
        <v>66949</v>
      </c>
      <c r="H4793" s="188">
        <v>109163</v>
      </c>
      <c r="I4793" s="188">
        <v>144953</v>
      </c>
      <c r="J4793" s="188">
        <v>238134</v>
      </c>
      <c r="N4793" s="43"/>
    </row>
    <row r="4794" spans="1:14">
      <c r="A4794" s="43" t="s">
        <v>162</v>
      </c>
      <c r="N4794" s="43"/>
    </row>
    <row r="4795" spans="1:14">
      <c r="A4795" s="43" t="s">
        <v>14</v>
      </c>
      <c r="B4795" s="188">
        <v>63626</v>
      </c>
      <c r="C4795" s="188">
        <v>6700.52</v>
      </c>
      <c r="D4795" s="188">
        <v>14169.05</v>
      </c>
      <c r="E4795" s="188">
        <v>27919.3</v>
      </c>
      <c r="F4795" s="188">
        <v>50140.9</v>
      </c>
      <c r="G4795" s="188">
        <v>83010</v>
      </c>
      <c r="H4795" s="188">
        <v>127159</v>
      </c>
      <c r="I4795" s="188">
        <v>162095</v>
      </c>
      <c r="J4795" s="188">
        <v>274485</v>
      </c>
      <c r="N4795" s="43"/>
    </row>
    <row r="4796" spans="1:14">
      <c r="A4796" s="43" t="s">
        <v>163</v>
      </c>
      <c r="B4796" s="188">
        <v>44668</v>
      </c>
      <c r="C4796" s="188">
        <v>2480.73</v>
      </c>
      <c r="D4796" s="188">
        <v>8312.82</v>
      </c>
      <c r="E4796" s="188">
        <v>17641</v>
      </c>
      <c r="F4796" s="188">
        <v>32663.200000000001</v>
      </c>
      <c r="G4796" s="188">
        <v>57257</v>
      </c>
      <c r="H4796" s="188">
        <v>94256</v>
      </c>
      <c r="I4796" s="188">
        <v>125063</v>
      </c>
      <c r="J4796" s="188">
        <v>215911</v>
      </c>
      <c r="N4796" s="43"/>
    </row>
    <row r="4797" spans="1:14">
      <c r="A4797" s="43" t="s">
        <v>16</v>
      </c>
      <c r="B4797" s="188">
        <v>42714</v>
      </c>
      <c r="C4797" s="188">
        <v>-523.16999999999996</v>
      </c>
      <c r="D4797" s="188">
        <v>4866.0600000000004</v>
      </c>
      <c r="E4797" s="188">
        <v>14130.3</v>
      </c>
      <c r="F4797" s="188">
        <v>28499.8</v>
      </c>
      <c r="G4797" s="188">
        <v>54116</v>
      </c>
      <c r="H4797" s="188">
        <v>94573</v>
      </c>
      <c r="I4797" s="188">
        <v>128163</v>
      </c>
      <c r="J4797" s="188">
        <v>217014</v>
      </c>
      <c r="N4797" s="43"/>
    </row>
    <row r="4798" spans="1:14">
      <c r="A4798" s="43" t="s">
        <v>164</v>
      </c>
      <c r="B4798" s="188">
        <v>38582</v>
      </c>
      <c r="C4798" s="188">
        <v>-4250.4399999999996</v>
      </c>
      <c r="D4798" s="188">
        <v>2605.5</v>
      </c>
      <c r="E4798" s="188">
        <v>10040.799999999999</v>
      </c>
      <c r="F4798" s="188">
        <v>23223.8</v>
      </c>
      <c r="G4798" s="188">
        <v>48841</v>
      </c>
      <c r="H4798" s="188">
        <v>88904</v>
      </c>
      <c r="I4798" s="188">
        <v>123996</v>
      </c>
      <c r="J4798" s="188">
        <v>239360</v>
      </c>
      <c r="N4798" s="43"/>
    </row>
    <row r="4799" spans="1:14">
      <c r="A4799" s="43" t="s">
        <v>165</v>
      </c>
      <c r="N4799" s="43"/>
    </row>
    <row r="4800" spans="1:14">
      <c r="A4800" s="43" t="s">
        <v>166</v>
      </c>
      <c r="B4800" s="188">
        <v>5140</v>
      </c>
      <c r="C4800" s="188">
        <v>-6215.23</v>
      </c>
      <c r="D4800" s="188">
        <v>-6215.23</v>
      </c>
      <c r="E4800" s="188">
        <v>-6138.8</v>
      </c>
      <c r="F4800" s="188">
        <v>1224.7</v>
      </c>
      <c r="G4800" s="188">
        <v>8203</v>
      </c>
      <c r="H4800" s="188">
        <v>21480</v>
      </c>
      <c r="I4800" s="188">
        <v>35921</v>
      </c>
      <c r="J4800" s="188">
        <v>75013</v>
      </c>
      <c r="N4800" s="43"/>
    </row>
    <row r="4801" spans="1:14">
      <c r="A4801" s="43" t="s">
        <v>125</v>
      </c>
      <c r="B4801" s="188">
        <v>16079</v>
      </c>
      <c r="C4801" s="188">
        <v>-6215.23</v>
      </c>
      <c r="D4801" s="188">
        <v>-3650.18</v>
      </c>
      <c r="E4801" s="188">
        <v>3137.9</v>
      </c>
      <c r="F4801" s="188">
        <v>9648.1</v>
      </c>
      <c r="G4801" s="188">
        <v>19627</v>
      </c>
      <c r="H4801" s="188">
        <v>39989</v>
      </c>
      <c r="I4801" s="188">
        <v>61544</v>
      </c>
      <c r="J4801" s="188">
        <v>116295</v>
      </c>
      <c r="N4801" s="43"/>
    </row>
    <row r="4802" spans="1:14">
      <c r="A4802" s="43" t="s">
        <v>126</v>
      </c>
      <c r="B4802" s="188">
        <v>20581</v>
      </c>
      <c r="C4802" s="188">
        <v>-5473.15</v>
      </c>
      <c r="D4802" s="188">
        <v>1418.51</v>
      </c>
      <c r="E4802" s="188">
        <v>6827.9</v>
      </c>
      <c r="F4802" s="188">
        <v>14117</v>
      </c>
      <c r="G4802" s="188">
        <v>27280</v>
      </c>
      <c r="H4802" s="188">
        <v>46395</v>
      </c>
      <c r="I4802" s="188">
        <v>66019</v>
      </c>
      <c r="J4802" s="188">
        <v>117298</v>
      </c>
      <c r="N4802" s="43"/>
    </row>
    <row r="4803" spans="1:14">
      <c r="A4803" s="43" t="s">
        <v>127</v>
      </c>
      <c r="B4803" s="188">
        <v>26915</v>
      </c>
      <c r="C4803" s="188">
        <v>-3291.56</v>
      </c>
      <c r="D4803" s="188">
        <v>2883.75</v>
      </c>
      <c r="E4803" s="188">
        <v>9909.6</v>
      </c>
      <c r="F4803" s="188">
        <v>18928.2</v>
      </c>
      <c r="G4803" s="188">
        <v>34243</v>
      </c>
      <c r="H4803" s="188">
        <v>59508</v>
      </c>
      <c r="I4803" s="188">
        <v>79347</v>
      </c>
      <c r="J4803" s="188">
        <v>142679</v>
      </c>
      <c r="N4803" s="43"/>
    </row>
    <row r="4804" spans="1:14">
      <c r="A4804" s="43" t="s">
        <v>128</v>
      </c>
      <c r="B4804" s="188">
        <v>34149</v>
      </c>
      <c r="C4804" s="188">
        <v>588.83000000000004</v>
      </c>
      <c r="D4804" s="188">
        <v>6147.95</v>
      </c>
      <c r="E4804" s="188">
        <v>12842.9</v>
      </c>
      <c r="F4804" s="188">
        <v>23895.9</v>
      </c>
      <c r="G4804" s="188">
        <v>42035</v>
      </c>
      <c r="H4804" s="188">
        <v>70110</v>
      </c>
      <c r="I4804" s="188">
        <v>94943</v>
      </c>
      <c r="J4804" s="188">
        <v>175641</v>
      </c>
      <c r="N4804" s="43"/>
    </row>
    <row r="4805" spans="1:14">
      <c r="A4805" s="43" t="s">
        <v>129</v>
      </c>
      <c r="B4805" s="188">
        <v>39543</v>
      </c>
      <c r="C4805" s="188">
        <v>1638.51</v>
      </c>
      <c r="D4805" s="188">
        <v>7965.91</v>
      </c>
      <c r="E4805" s="188">
        <v>16488.599999999999</v>
      </c>
      <c r="F4805" s="188">
        <v>29874.400000000001</v>
      </c>
      <c r="G4805" s="188">
        <v>50839</v>
      </c>
      <c r="H4805" s="188">
        <v>84194</v>
      </c>
      <c r="I4805" s="188">
        <v>108924</v>
      </c>
      <c r="J4805" s="188">
        <v>174737</v>
      </c>
      <c r="N4805" s="43"/>
    </row>
    <row r="4806" spans="1:14">
      <c r="A4806" s="43" t="s">
        <v>130</v>
      </c>
      <c r="B4806" s="188">
        <v>48414</v>
      </c>
      <c r="C4806" s="188">
        <v>6255.22</v>
      </c>
      <c r="D4806" s="188">
        <v>11306.49</v>
      </c>
      <c r="E4806" s="188">
        <v>20759.599999999999</v>
      </c>
      <c r="F4806" s="188">
        <v>36660.300000000003</v>
      </c>
      <c r="G4806" s="188">
        <v>62481</v>
      </c>
      <c r="H4806" s="188">
        <v>98169</v>
      </c>
      <c r="I4806" s="188">
        <v>127207</v>
      </c>
      <c r="J4806" s="188">
        <v>213934</v>
      </c>
      <c r="N4806" s="43"/>
    </row>
    <row r="4807" spans="1:14">
      <c r="A4807" s="43" t="s">
        <v>131</v>
      </c>
      <c r="B4807" s="188">
        <v>68760</v>
      </c>
      <c r="C4807" s="188">
        <v>11064.72</v>
      </c>
      <c r="D4807" s="188">
        <v>17436.64</v>
      </c>
      <c r="E4807" s="188">
        <v>31343</v>
      </c>
      <c r="F4807" s="188">
        <v>54130.1</v>
      </c>
      <c r="G4807" s="188">
        <v>88039</v>
      </c>
      <c r="H4807" s="188">
        <v>134493</v>
      </c>
      <c r="I4807" s="188">
        <v>173724</v>
      </c>
      <c r="J4807" s="188">
        <v>292666</v>
      </c>
      <c r="N4807" s="43"/>
    </row>
    <row r="4808" spans="1:14">
      <c r="A4808" s="43" t="s">
        <v>167</v>
      </c>
      <c r="N4808" s="43"/>
    </row>
    <row r="4809" spans="1:14">
      <c r="A4809" s="43" t="s">
        <v>166</v>
      </c>
      <c r="B4809" s="188">
        <v>16464</v>
      </c>
      <c r="C4809" s="188">
        <v>-6215.23</v>
      </c>
      <c r="D4809" s="188">
        <v>-6215.23</v>
      </c>
      <c r="E4809" s="188">
        <v>-2678.4</v>
      </c>
      <c r="F4809" s="188">
        <v>7664.8</v>
      </c>
      <c r="G4809" s="188">
        <v>23265</v>
      </c>
      <c r="H4809" s="188">
        <v>50021</v>
      </c>
      <c r="I4809" s="188">
        <v>68340</v>
      </c>
      <c r="J4809" s="188">
        <v>128029</v>
      </c>
      <c r="N4809" s="43"/>
    </row>
    <row r="4810" spans="1:14">
      <c r="A4810" s="43" t="s">
        <v>125</v>
      </c>
      <c r="B4810" s="188">
        <v>27008</v>
      </c>
      <c r="C4810" s="188">
        <v>-5238.43</v>
      </c>
      <c r="D4810" s="188">
        <v>-438.29</v>
      </c>
      <c r="E4810" s="188">
        <v>6228.6</v>
      </c>
      <c r="F4810" s="188">
        <v>15550.8</v>
      </c>
      <c r="G4810" s="188">
        <v>34342</v>
      </c>
      <c r="H4810" s="188">
        <v>64738</v>
      </c>
      <c r="I4810" s="188">
        <v>92486</v>
      </c>
      <c r="J4810" s="188">
        <v>188162</v>
      </c>
      <c r="N4810" s="43"/>
    </row>
    <row r="4811" spans="1:14">
      <c r="A4811" s="43" t="s">
        <v>126</v>
      </c>
      <c r="B4811" s="188">
        <v>28326</v>
      </c>
      <c r="C4811" s="188">
        <v>-1795.3</v>
      </c>
      <c r="D4811" s="188">
        <v>2883.57</v>
      </c>
      <c r="E4811" s="188">
        <v>8487.6</v>
      </c>
      <c r="F4811" s="188">
        <v>19014</v>
      </c>
      <c r="G4811" s="188">
        <v>35607</v>
      </c>
      <c r="H4811" s="188">
        <v>68347</v>
      </c>
      <c r="I4811" s="188">
        <v>91509</v>
      </c>
      <c r="J4811" s="188">
        <v>144120</v>
      </c>
      <c r="N4811" s="43"/>
    </row>
    <row r="4812" spans="1:14">
      <c r="A4812" s="43" t="s">
        <v>127</v>
      </c>
      <c r="B4812" s="188">
        <v>33023</v>
      </c>
      <c r="C4812" s="188">
        <v>20.92</v>
      </c>
      <c r="D4812" s="188">
        <v>4493.47</v>
      </c>
      <c r="E4812" s="188">
        <v>11222.3</v>
      </c>
      <c r="F4812" s="188">
        <v>22514.6</v>
      </c>
      <c r="G4812" s="188">
        <v>43578</v>
      </c>
      <c r="H4812" s="188">
        <v>74942</v>
      </c>
      <c r="I4812" s="188">
        <v>99765</v>
      </c>
      <c r="J4812" s="188">
        <v>168717</v>
      </c>
      <c r="N4812" s="43"/>
    </row>
    <row r="4813" spans="1:14">
      <c r="A4813" s="43" t="s">
        <v>128</v>
      </c>
      <c r="B4813" s="188">
        <v>35319</v>
      </c>
      <c r="C4813" s="188">
        <v>-597.72</v>
      </c>
      <c r="D4813" s="188">
        <v>6067.03</v>
      </c>
      <c r="E4813" s="188">
        <v>12991.5</v>
      </c>
      <c r="F4813" s="188">
        <v>24863.8</v>
      </c>
      <c r="G4813" s="188">
        <v>45561</v>
      </c>
      <c r="H4813" s="188">
        <v>75590</v>
      </c>
      <c r="I4813" s="188">
        <v>102637</v>
      </c>
      <c r="J4813" s="188">
        <v>186952</v>
      </c>
      <c r="N4813" s="43"/>
    </row>
    <row r="4814" spans="1:14">
      <c r="A4814" s="43" t="s">
        <v>129</v>
      </c>
      <c r="B4814" s="188">
        <v>39320</v>
      </c>
      <c r="C4814" s="188">
        <v>-911.4</v>
      </c>
      <c r="D4814" s="188">
        <v>6925.15</v>
      </c>
      <c r="E4814" s="188">
        <v>15338.9</v>
      </c>
      <c r="F4814" s="188">
        <v>28364.7</v>
      </c>
      <c r="G4814" s="188">
        <v>50166</v>
      </c>
      <c r="H4814" s="188">
        <v>81115</v>
      </c>
      <c r="I4814" s="188">
        <v>110611</v>
      </c>
      <c r="J4814" s="188">
        <v>172663</v>
      </c>
      <c r="N4814" s="43"/>
    </row>
    <row r="4815" spans="1:14">
      <c r="A4815" s="43" t="s">
        <v>130</v>
      </c>
      <c r="B4815" s="188">
        <v>44843</v>
      </c>
      <c r="C4815" s="188">
        <v>3991.54</v>
      </c>
      <c r="D4815" s="188">
        <v>9295.77</v>
      </c>
      <c r="E4815" s="188">
        <v>18685.7</v>
      </c>
      <c r="F4815" s="188">
        <v>33525.1</v>
      </c>
      <c r="G4815" s="188">
        <v>58489</v>
      </c>
      <c r="H4815" s="188">
        <v>92083</v>
      </c>
      <c r="I4815" s="188">
        <v>122543</v>
      </c>
      <c r="J4815" s="188">
        <v>196202</v>
      </c>
      <c r="N4815" s="43"/>
    </row>
    <row r="4816" spans="1:14">
      <c r="A4816" s="43" t="s">
        <v>131</v>
      </c>
      <c r="B4816" s="188">
        <v>67317</v>
      </c>
      <c r="C4816" s="188">
        <v>10673.2</v>
      </c>
      <c r="D4816" s="188">
        <v>16739.009999999998</v>
      </c>
      <c r="E4816" s="188">
        <v>30113.4</v>
      </c>
      <c r="F4816" s="188">
        <v>52675.5</v>
      </c>
      <c r="G4816" s="188">
        <v>86442</v>
      </c>
      <c r="H4816" s="188">
        <v>131891</v>
      </c>
      <c r="I4816" s="188">
        <v>171862</v>
      </c>
      <c r="J4816" s="188">
        <v>291753</v>
      </c>
      <c r="N4816" s="43"/>
    </row>
    <row r="4817" spans="1:14">
      <c r="A4817" s="43" t="s">
        <v>168</v>
      </c>
      <c r="N4817" s="43"/>
    </row>
    <row r="4818" spans="1:14">
      <c r="A4818" s="43" t="s">
        <v>169</v>
      </c>
      <c r="B4818" s="188">
        <v>8341</v>
      </c>
      <c r="C4818" s="188">
        <v>-6215.23</v>
      </c>
      <c r="D4818" s="188">
        <v>-5145.7299999999996</v>
      </c>
      <c r="E4818" s="188">
        <v>2883.7</v>
      </c>
      <c r="F4818" s="188">
        <v>9023.6</v>
      </c>
      <c r="G4818" s="188">
        <v>14017</v>
      </c>
      <c r="H4818" s="188">
        <v>17789</v>
      </c>
      <c r="I4818" s="188">
        <v>19826</v>
      </c>
      <c r="J4818" s="188">
        <v>33916</v>
      </c>
      <c r="N4818" s="43"/>
    </row>
    <row r="4819" spans="1:14">
      <c r="A4819" s="43" t="s">
        <v>17</v>
      </c>
      <c r="B4819" s="188">
        <v>25459</v>
      </c>
      <c r="C4819" s="188">
        <v>11982.6</v>
      </c>
      <c r="D4819" s="188">
        <v>15197.07</v>
      </c>
      <c r="E4819" s="188">
        <v>19709.400000000001</v>
      </c>
      <c r="F4819" s="188">
        <v>24533.200000000001</v>
      </c>
      <c r="G4819" s="188">
        <v>30156</v>
      </c>
      <c r="H4819" s="188">
        <v>35237</v>
      </c>
      <c r="I4819" s="188">
        <v>39038</v>
      </c>
      <c r="J4819" s="188">
        <v>65595</v>
      </c>
      <c r="N4819" s="43"/>
    </row>
    <row r="4820" spans="1:14">
      <c r="A4820" s="43" t="s">
        <v>18</v>
      </c>
      <c r="B4820" s="188">
        <v>42480</v>
      </c>
      <c r="C4820" s="188">
        <v>20686.52</v>
      </c>
      <c r="D4820" s="188">
        <v>26209.88</v>
      </c>
      <c r="E4820" s="188">
        <v>34053.599999999999</v>
      </c>
      <c r="F4820" s="188">
        <v>41693.300000000003</v>
      </c>
      <c r="G4820" s="188">
        <v>49576</v>
      </c>
      <c r="H4820" s="188">
        <v>57614</v>
      </c>
      <c r="I4820" s="188">
        <v>64236</v>
      </c>
      <c r="J4820" s="188">
        <v>96634</v>
      </c>
      <c r="N4820" s="43"/>
    </row>
    <row r="4821" spans="1:14">
      <c r="A4821" s="43" t="s">
        <v>19</v>
      </c>
      <c r="B4821" s="188">
        <v>65442</v>
      </c>
      <c r="C4821" s="188">
        <v>30593.01</v>
      </c>
      <c r="D4821" s="188">
        <v>39105.46</v>
      </c>
      <c r="E4821" s="188">
        <v>52378</v>
      </c>
      <c r="F4821" s="188">
        <v>64676.9</v>
      </c>
      <c r="G4821" s="188">
        <v>77666</v>
      </c>
      <c r="H4821" s="188">
        <v>91101</v>
      </c>
      <c r="I4821" s="188">
        <v>99687</v>
      </c>
      <c r="J4821" s="188">
        <v>138028</v>
      </c>
      <c r="N4821" s="43"/>
    </row>
    <row r="4822" spans="1:14">
      <c r="A4822" s="43" t="s">
        <v>170</v>
      </c>
      <c r="B4822" s="188">
        <v>125344</v>
      </c>
      <c r="C4822" s="188">
        <v>43657.120000000003</v>
      </c>
      <c r="D4822" s="188">
        <v>59116.93</v>
      </c>
      <c r="E4822" s="188">
        <v>83461.8</v>
      </c>
      <c r="F4822" s="188">
        <v>110300.8</v>
      </c>
      <c r="G4822" s="188">
        <v>147153</v>
      </c>
      <c r="H4822" s="188">
        <v>201995</v>
      </c>
      <c r="I4822" s="188">
        <v>251789</v>
      </c>
      <c r="J4822" s="188">
        <v>422603</v>
      </c>
      <c r="N4822" s="43"/>
    </row>
    <row r="4823" spans="1:14">
      <c r="A4823" s="43" t="s">
        <v>171</v>
      </c>
      <c r="N4823" s="43"/>
    </row>
    <row r="4824" spans="1:14">
      <c r="A4824" s="43" t="s">
        <v>169</v>
      </c>
      <c r="B4824" s="188">
        <v>15408</v>
      </c>
      <c r="C4824" s="188">
        <v>-6215.23</v>
      </c>
      <c r="D4824" s="188">
        <v>-4499.1000000000004</v>
      </c>
      <c r="E4824" s="188">
        <v>4354.3999999999996</v>
      </c>
      <c r="F4824" s="188">
        <v>11309.2</v>
      </c>
      <c r="G4824" s="188">
        <v>20651</v>
      </c>
      <c r="H4824" s="188">
        <v>36691</v>
      </c>
      <c r="I4824" s="188">
        <v>51179</v>
      </c>
      <c r="J4824" s="188">
        <v>91988</v>
      </c>
      <c r="N4824" s="43"/>
    </row>
    <row r="4825" spans="1:14">
      <c r="A4825" s="43" t="s">
        <v>17</v>
      </c>
      <c r="B4825" s="188">
        <v>31565</v>
      </c>
      <c r="C4825" s="188">
        <v>6293.92</v>
      </c>
      <c r="D4825" s="188">
        <v>10279.93</v>
      </c>
      <c r="E4825" s="188">
        <v>16585.599999999999</v>
      </c>
      <c r="F4825" s="188">
        <v>25319.9</v>
      </c>
      <c r="G4825" s="188">
        <v>40648</v>
      </c>
      <c r="H4825" s="188">
        <v>61167</v>
      </c>
      <c r="I4825" s="188">
        <v>77015</v>
      </c>
      <c r="J4825" s="188">
        <v>118284</v>
      </c>
      <c r="N4825" s="43"/>
    </row>
    <row r="4826" spans="1:14">
      <c r="A4826" s="43" t="s">
        <v>18</v>
      </c>
      <c r="B4826" s="188">
        <v>46544</v>
      </c>
      <c r="C4826" s="188">
        <v>12677.42</v>
      </c>
      <c r="D4826" s="188">
        <v>17767.23</v>
      </c>
      <c r="E4826" s="188">
        <v>26442</v>
      </c>
      <c r="F4826" s="188">
        <v>39498.400000000001</v>
      </c>
      <c r="G4826" s="188">
        <v>60227</v>
      </c>
      <c r="H4826" s="188">
        <v>84324</v>
      </c>
      <c r="I4826" s="188">
        <v>102615</v>
      </c>
      <c r="J4826" s="188">
        <v>153750</v>
      </c>
      <c r="N4826" s="43"/>
    </row>
    <row r="4827" spans="1:14">
      <c r="A4827" s="43" t="s">
        <v>19</v>
      </c>
      <c r="B4827" s="188">
        <v>66178</v>
      </c>
      <c r="C4827" s="188">
        <v>20686.52</v>
      </c>
      <c r="D4827" s="188">
        <v>26971.96</v>
      </c>
      <c r="E4827" s="188">
        <v>38728</v>
      </c>
      <c r="F4827" s="188">
        <v>57447.4</v>
      </c>
      <c r="G4827" s="188">
        <v>84237</v>
      </c>
      <c r="H4827" s="188">
        <v>117879</v>
      </c>
      <c r="I4827" s="188">
        <v>140377</v>
      </c>
      <c r="J4827" s="188">
        <v>206429</v>
      </c>
      <c r="N4827" s="43"/>
    </row>
    <row r="4828" spans="1:14">
      <c r="A4828" s="43" t="s">
        <v>170</v>
      </c>
      <c r="B4828" s="188">
        <v>107368</v>
      </c>
      <c r="C4828" s="188">
        <v>31043.05</v>
      </c>
      <c r="D4828" s="188">
        <v>39182.97</v>
      </c>
      <c r="E4828" s="188">
        <v>57638.8</v>
      </c>
      <c r="F4828" s="188">
        <v>87993.600000000006</v>
      </c>
      <c r="G4828" s="188">
        <v>132479</v>
      </c>
      <c r="H4828" s="188">
        <v>191515</v>
      </c>
      <c r="I4828" s="188">
        <v>246783</v>
      </c>
      <c r="J4828" s="188">
        <v>420298</v>
      </c>
      <c r="N4828" s="43"/>
    </row>
    <row r="4829" spans="1:14">
      <c r="A4829" s="43" t="s">
        <v>527</v>
      </c>
      <c r="N4829" s="43"/>
    </row>
    <row r="4830" spans="1:14">
      <c r="A4830" s="43" t="s">
        <v>172</v>
      </c>
      <c r="B4830" s="188">
        <v>62406</v>
      </c>
      <c r="C4830" s="188">
        <v>8606.86</v>
      </c>
      <c r="D4830" s="188">
        <v>14500.08</v>
      </c>
      <c r="E4830" s="188">
        <v>26807.200000000001</v>
      </c>
      <c r="F4830" s="188">
        <v>47659.3</v>
      </c>
      <c r="G4830" s="188">
        <v>80315</v>
      </c>
      <c r="H4830" s="188">
        <v>125382</v>
      </c>
      <c r="I4830" s="188">
        <v>162236</v>
      </c>
      <c r="J4830" s="188">
        <v>276198</v>
      </c>
      <c r="N4830" s="43"/>
    </row>
    <row r="4831" spans="1:14">
      <c r="A4831" s="43" t="s">
        <v>22</v>
      </c>
      <c r="B4831" s="188">
        <v>27883</v>
      </c>
      <c r="C4831" s="188">
        <v>-5954.23</v>
      </c>
      <c r="D4831" s="188">
        <v>-118.63</v>
      </c>
      <c r="E4831" s="188">
        <v>8011.8</v>
      </c>
      <c r="F4831" s="188">
        <v>18609.2</v>
      </c>
      <c r="G4831" s="188">
        <v>37534</v>
      </c>
      <c r="H4831" s="188">
        <v>66301</v>
      </c>
      <c r="I4831" s="188">
        <v>88496</v>
      </c>
      <c r="J4831" s="188">
        <v>150756</v>
      </c>
      <c r="N4831" s="43"/>
    </row>
    <row r="4832" spans="1:14">
      <c r="A4832" s="43" t="s">
        <v>173</v>
      </c>
      <c r="N4832" s="43"/>
    </row>
    <row r="4833" spans="1:14">
      <c r="A4833" s="43" t="s">
        <v>174</v>
      </c>
      <c r="B4833" s="188">
        <v>-159</v>
      </c>
      <c r="C4833" s="188">
        <v>-6215.23</v>
      </c>
      <c r="D4833" s="188">
        <v>-6215.23</v>
      </c>
      <c r="E4833" s="188">
        <v>-5794.4</v>
      </c>
      <c r="F4833" s="188">
        <v>0</v>
      </c>
      <c r="G4833" s="188">
        <v>3455</v>
      </c>
      <c r="H4833" s="188">
        <v>5492</v>
      </c>
      <c r="I4833" s="188">
        <v>10383</v>
      </c>
      <c r="J4833" s="188">
        <v>26984</v>
      </c>
      <c r="N4833" s="43"/>
    </row>
    <row r="4834" spans="1:14">
      <c r="A4834" s="43" t="s">
        <v>175</v>
      </c>
      <c r="B4834" s="188">
        <v>12299</v>
      </c>
      <c r="C4834" s="188">
        <v>4403.97</v>
      </c>
      <c r="D4834" s="188">
        <v>6414.94</v>
      </c>
      <c r="E4834" s="188">
        <v>8606.9</v>
      </c>
      <c r="F4834" s="188">
        <v>11740.2</v>
      </c>
      <c r="G4834" s="188">
        <v>14785</v>
      </c>
      <c r="H4834" s="188">
        <v>17848</v>
      </c>
      <c r="I4834" s="188">
        <v>23628</v>
      </c>
      <c r="J4834" s="188">
        <v>42702</v>
      </c>
      <c r="N4834" s="43"/>
    </row>
    <row r="4835" spans="1:14">
      <c r="A4835" s="43" t="s">
        <v>176</v>
      </c>
      <c r="B4835" s="188">
        <v>24957</v>
      </c>
      <c r="C4835" s="188">
        <v>8086.76</v>
      </c>
      <c r="D4835" s="188">
        <v>14348.25</v>
      </c>
      <c r="E4835" s="188">
        <v>19170.8</v>
      </c>
      <c r="F4835" s="188">
        <v>24714.9</v>
      </c>
      <c r="G4835" s="188">
        <v>31043</v>
      </c>
      <c r="H4835" s="188">
        <v>35841</v>
      </c>
      <c r="I4835" s="188">
        <v>39380</v>
      </c>
      <c r="J4835" s="188">
        <v>54928</v>
      </c>
      <c r="N4835" s="43"/>
    </row>
    <row r="4836" spans="1:14">
      <c r="A4836" s="43" t="s">
        <v>177</v>
      </c>
      <c r="B4836" s="188">
        <v>77741</v>
      </c>
      <c r="C4836" s="188">
        <v>17931.86</v>
      </c>
      <c r="D4836" s="188">
        <v>30484.58</v>
      </c>
      <c r="E4836" s="188">
        <v>44212.5</v>
      </c>
      <c r="F4836" s="188">
        <v>63146</v>
      </c>
      <c r="G4836" s="188">
        <v>94701</v>
      </c>
      <c r="H4836" s="188">
        <v>139510</v>
      </c>
      <c r="I4836" s="188">
        <v>177999</v>
      </c>
      <c r="J4836" s="188">
        <v>303104</v>
      </c>
      <c r="N4836" s="43"/>
    </row>
    <row r="4837" spans="1:14">
      <c r="A4837" s="43" t="s">
        <v>580</v>
      </c>
      <c r="N4837" s="43"/>
    </row>
    <row r="4838" spans="1:14">
      <c r="A4838" s="43" t="s">
        <v>178</v>
      </c>
      <c r="B4838" s="188">
        <v>23552</v>
      </c>
      <c r="C4838" s="188">
        <v>-6209.96</v>
      </c>
      <c r="D4838" s="188">
        <v>-604.73</v>
      </c>
      <c r="E4838" s="188">
        <v>7509.8</v>
      </c>
      <c r="F4838" s="188">
        <v>17003.7</v>
      </c>
      <c r="G4838" s="188">
        <v>31062</v>
      </c>
      <c r="H4838" s="188">
        <v>54375</v>
      </c>
      <c r="I4838" s="188">
        <v>74401</v>
      </c>
      <c r="J4838" s="188">
        <v>126979</v>
      </c>
      <c r="N4838" s="43"/>
    </row>
    <row r="4839" spans="1:14">
      <c r="A4839" s="43" t="s">
        <v>179</v>
      </c>
      <c r="B4839" s="188">
        <v>22599</v>
      </c>
      <c r="C4839" s="188">
        <v>-5709.76</v>
      </c>
      <c r="D4839" s="188">
        <v>458.44</v>
      </c>
      <c r="E4839" s="188">
        <v>8321.7000000000007</v>
      </c>
      <c r="F4839" s="188">
        <v>17229.3</v>
      </c>
      <c r="G4839" s="188">
        <v>30867</v>
      </c>
      <c r="H4839" s="188">
        <v>52373</v>
      </c>
      <c r="I4839" s="188">
        <v>67453</v>
      </c>
      <c r="J4839" s="188">
        <v>108026</v>
      </c>
      <c r="N4839" s="43"/>
    </row>
    <row r="4840" spans="1:14">
      <c r="A4840" s="43" t="s">
        <v>180</v>
      </c>
      <c r="B4840" s="188">
        <v>29263</v>
      </c>
      <c r="C4840" s="188">
        <v>691.4</v>
      </c>
      <c r="D4840" s="188">
        <v>7031.38</v>
      </c>
      <c r="E4840" s="188">
        <v>13462.1</v>
      </c>
      <c r="F4840" s="188">
        <v>22742</v>
      </c>
      <c r="G4840" s="188">
        <v>36652</v>
      </c>
      <c r="H4840" s="188">
        <v>59070</v>
      </c>
      <c r="I4840" s="188">
        <v>78089</v>
      </c>
      <c r="J4840" s="188">
        <v>136375</v>
      </c>
      <c r="N4840" s="43"/>
    </row>
    <row r="4841" spans="1:14">
      <c r="A4841" s="43" t="s">
        <v>181</v>
      </c>
      <c r="B4841" s="188">
        <v>70981</v>
      </c>
      <c r="C4841" s="188">
        <v>15004.26</v>
      </c>
      <c r="D4841" s="188">
        <v>21525.1</v>
      </c>
      <c r="E4841" s="188">
        <v>34721.9</v>
      </c>
      <c r="F4841" s="188">
        <v>55985</v>
      </c>
      <c r="G4841" s="188">
        <v>89480</v>
      </c>
      <c r="H4841" s="188">
        <v>134820</v>
      </c>
      <c r="I4841" s="188">
        <v>172990</v>
      </c>
      <c r="J4841" s="188">
        <v>297243</v>
      </c>
      <c r="N4841" s="43"/>
    </row>
    <row r="4842" spans="1:14">
      <c r="A4842" s="43" t="s">
        <v>529</v>
      </c>
      <c r="N4842" s="43"/>
    </row>
    <row r="4843" spans="1:14">
      <c r="A4843" s="43" t="s">
        <v>178</v>
      </c>
      <c r="B4843" s="188">
        <v>16483</v>
      </c>
      <c r="C4843" s="188">
        <v>-6215.23</v>
      </c>
      <c r="D4843" s="188">
        <v>-5899.21</v>
      </c>
      <c r="E4843" s="188">
        <v>3088.2</v>
      </c>
      <c r="F4843" s="188">
        <v>10864.7</v>
      </c>
      <c r="G4843" s="188">
        <v>22415</v>
      </c>
      <c r="H4843" s="188">
        <v>43734</v>
      </c>
      <c r="I4843" s="188">
        <v>63146</v>
      </c>
      <c r="J4843" s="188">
        <v>97734</v>
      </c>
      <c r="N4843" s="43"/>
    </row>
    <row r="4844" spans="1:14">
      <c r="A4844" s="43" t="s">
        <v>179</v>
      </c>
      <c r="B4844" s="188">
        <v>26655</v>
      </c>
      <c r="C4844" s="188">
        <v>-3492.43</v>
      </c>
      <c r="D4844" s="188">
        <v>3568.41</v>
      </c>
      <c r="E4844" s="188">
        <v>10797.2</v>
      </c>
      <c r="F4844" s="188">
        <v>20134.3</v>
      </c>
      <c r="G4844" s="188">
        <v>34396</v>
      </c>
      <c r="H4844" s="188">
        <v>58016</v>
      </c>
      <c r="I4844" s="188">
        <v>77098</v>
      </c>
      <c r="J4844" s="188">
        <v>119533</v>
      </c>
      <c r="N4844" s="43"/>
    </row>
    <row r="4845" spans="1:14">
      <c r="A4845" s="43" t="s">
        <v>180</v>
      </c>
      <c r="B4845" s="188">
        <v>35550</v>
      </c>
      <c r="C4845" s="188">
        <v>0</v>
      </c>
      <c r="D4845" s="188">
        <v>6740.81</v>
      </c>
      <c r="E4845" s="188">
        <v>15402.2</v>
      </c>
      <c r="F4845" s="188">
        <v>27615.5</v>
      </c>
      <c r="G4845" s="188">
        <v>47161</v>
      </c>
      <c r="H4845" s="188">
        <v>74377</v>
      </c>
      <c r="I4845" s="188">
        <v>94610</v>
      </c>
      <c r="J4845" s="188">
        <v>150110</v>
      </c>
      <c r="N4845" s="43"/>
    </row>
    <row r="4846" spans="1:14">
      <c r="A4846" s="43" t="s">
        <v>181</v>
      </c>
      <c r="B4846" s="188">
        <v>64687</v>
      </c>
      <c r="C4846" s="188">
        <v>7234.72</v>
      </c>
      <c r="D4846" s="188">
        <v>13780.3</v>
      </c>
      <c r="E4846" s="188">
        <v>27846</v>
      </c>
      <c r="F4846" s="188">
        <v>50021.2</v>
      </c>
      <c r="G4846" s="188">
        <v>83796</v>
      </c>
      <c r="H4846" s="188">
        <v>129870</v>
      </c>
      <c r="I4846" s="188">
        <v>167736</v>
      </c>
      <c r="J4846" s="188">
        <v>286590</v>
      </c>
      <c r="N4846" s="43"/>
    </row>
    <row r="4847" spans="1:14">
      <c r="A4847" s="43" t="s">
        <v>530</v>
      </c>
      <c r="N4847" s="43"/>
    </row>
    <row r="4848" spans="1:14">
      <c r="A4848" s="43" t="s">
        <v>178</v>
      </c>
      <c r="B4848" s="188">
        <v>13808</v>
      </c>
      <c r="C4848" s="188">
        <v>-6215.23</v>
      </c>
      <c r="D4848" s="188">
        <v>-6207.32</v>
      </c>
      <c r="E4848" s="188">
        <v>2883.8</v>
      </c>
      <c r="F4848" s="188">
        <v>9499.9</v>
      </c>
      <c r="G4848" s="188">
        <v>19627</v>
      </c>
      <c r="H4848" s="188">
        <v>34033</v>
      </c>
      <c r="I4848" s="188">
        <v>51679</v>
      </c>
      <c r="J4848" s="188">
        <v>84195</v>
      </c>
      <c r="N4848" s="43"/>
    </row>
    <row r="4849" spans="1:14">
      <c r="A4849" s="43" t="s">
        <v>179</v>
      </c>
      <c r="B4849" s="188">
        <v>16098</v>
      </c>
      <c r="C4849" s="188">
        <v>-6105.42</v>
      </c>
      <c r="D4849" s="188">
        <v>-3291.56</v>
      </c>
      <c r="E4849" s="188">
        <v>5982.9</v>
      </c>
      <c r="F4849" s="188">
        <v>12872.2</v>
      </c>
      <c r="G4849" s="188">
        <v>21916</v>
      </c>
      <c r="H4849" s="188">
        <v>35724</v>
      </c>
      <c r="I4849" s="188">
        <v>50647</v>
      </c>
      <c r="J4849" s="188">
        <v>81509</v>
      </c>
      <c r="N4849" s="43"/>
    </row>
    <row r="4850" spans="1:14">
      <c r="A4850" s="43" t="s">
        <v>180</v>
      </c>
      <c r="B4850" s="188">
        <v>20322</v>
      </c>
      <c r="C4850" s="188">
        <v>-5869.74</v>
      </c>
      <c r="D4850" s="188">
        <v>11.19</v>
      </c>
      <c r="E4850" s="188">
        <v>8498.7999999999993</v>
      </c>
      <c r="F4850" s="188">
        <v>16472.3</v>
      </c>
      <c r="G4850" s="188">
        <v>26685</v>
      </c>
      <c r="H4850" s="188">
        <v>43845</v>
      </c>
      <c r="I4850" s="188">
        <v>57229</v>
      </c>
      <c r="J4850" s="188">
        <v>100211</v>
      </c>
      <c r="N4850" s="43"/>
    </row>
    <row r="4851" spans="1:14">
      <c r="A4851" s="43" t="s">
        <v>181</v>
      </c>
      <c r="B4851" s="188">
        <v>61044</v>
      </c>
      <c r="C4851" s="188">
        <v>7725.01</v>
      </c>
      <c r="D4851" s="188">
        <v>13847.15</v>
      </c>
      <c r="E4851" s="188">
        <v>26357.7</v>
      </c>
      <c r="F4851" s="188">
        <v>46765.1</v>
      </c>
      <c r="G4851" s="188">
        <v>78581</v>
      </c>
      <c r="H4851" s="188">
        <v>122635</v>
      </c>
      <c r="I4851" s="188">
        <v>159314</v>
      </c>
      <c r="J4851" s="188">
        <v>270648</v>
      </c>
      <c r="N4851" s="43"/>
    </row>
    <row r="4852" spans="1:14">
      <c r="A4852" s="43" t="s">
        <v>621</v>
      </c>
      <c r="B4852" s="188" t="s">
        <v>143</v>
      </c>
      <c r="C4852" s="188" t="s">
        <v>144</v>
      </c>
      <c r="D4852" s="188" t="s">
        <v>144</v>
      </c>
      <c r="E4852" s="188" t="s">
        <v>144</v>
      </c>
      <c r="F4852" s="188" t="s">
        <v>144</v>
      </c>
      <c r="G4852" s="188" t="s">
        <v>144</v>
      </c>
      <c r="H4852" s="188" t="s">
        <v>144</v>
      </c>
      <c r="I4852" s="188" t="s">
        <v>685</v>
      </c>
      <c r="J4852" s="188" t="s">
        <v>685</v>
      </c>
      <c r="K4852" s="188" t="s">
        <v>225</v>
      </c>
      <c r="N4852" s="43"/>
    </row>
    <row r="4853" spans="1:14">
      <c r="A4853" s="43" t="s">
        <v>618</v>
      </c>
      <c r="B4853" s="188" t="s">
        <v>619</v>
      </c>
      <c r="K4853" s="188" t="s">
        <v>710</v>
      </c>
      <c r="N4853" s="43"/>
    </row>
    <row r="4854" spans="1:14">
      <c r="A4854" s="43" t="s">
        <v>142</v>
      </c>
      <c r="N4854" s="43"/>
    </row>
    <row r="4856" spans="1:14">
      <c r="A4856" s="43" t="s">
        <v>214</v>
      </c>
      <c r="N4856" s="43"/>
    </row>
    <row r="4857" spans="1:14">
      <c r="A4857" s="43" t="s">
        <v>621</v>
      </c>
      <c r="B4857" s="188" t="s">
        <v>143</v>
      </c>
      <c r="C4857" s="188" t="s">
        <v>144</v>
      </c>
      <c r="D4857" s="188" t="s">
        <v>144</v>
      </c>
      <c r="E4857" s="188" t="s">
        <v>144</v>
      </c>
      <c r="F4857" s="188" t="s">
        <v>144</v>
      </c>
      <c r="G4857" s="188" t="s">
        <v>144</v>
      </c>
      <c r="H4857" s="188" t="s">
        <v>144</v>
      </c>
      <c r="I4857" s="188" t="s">
        <v>685</v>
      </c>
      <c r="J4857" s="188" t="s">
        <v>685</v>
      </c>
      <c r="K4857" s="188" t="s">
        <v>225</v>
      </c>
      <c r="N4857" s="43"/>
    </row>
    <row r="4858" spans="1:14">
      <c r="A4858" s="43" t="s">
        <v>244</v>
      </c>
      <c r="E4858" s="188" t="s">
        <v>584</v>
      </c>
      <c r="F4858" s="188" t="s">
        <v>585</v>
      </c>
      <c r="G4858" s="188" t="s">
        <v>401</v>
      </c>
      <c r="N4858" s="43"/>
    </row>
    <row r="4859" spans="1:14">
      <c r="B4859" s="188" t="s">
        <v>143</v>
      </c>
      <c r="C4859" s="188" t="s">
        <v>144</v>
      </c>
      <c r="D4859" s="188" t="s">
        <v>144</v>
      </c>
      <c r="E4859" s="188" t="s">
        <v>144</v>
      </c>
      <c r="F4859" s="188" t="s">
        <v>144</v>
      </c>
      <c r="G4859" s="188" t="s">
        <v>144</v>
      </c>
      <c r="H4859" s="188" t="s">
        <v>144</v>
      </c>
      <c r="I4859" s="188" t="s">
        <v>685</v>
      </c>
      <c r="J4859" s="188" t="s">
        <v>685</v>
      </c>
    </row>
    <row r="4860" spans="1:14">
      <c r="B4860" s="188" t="s">
        <v>33</v>
      </c>
      <c r="C4860" s="188" t="s">
        <v>134</v>
      </c>
      <c r="D4860" s="188" t="s">
        <v>135</v>
      </c>
      <c r="E4860" s="188" t="s">
        <v>136</v>
      </c>
      <c r="F4860" s="188" t="s">
        <v>137</v>
      </c>
      <c r="G4860" s="188" t="s">
        <v>138</v>
      </c>
      <c r="H4860" s="188" t="s">
        <v>139</v>
      </c>
      <c r="I4860" s="188" t="s">
        <v>140</v>
      </c>
      <c r="J4860" s="188" t="s">
        <v>141</v>
      </c>
    </row>
    <row r="4861" spans="1:14">
      <c r="A4861" s="43" t="s">
        <v>622</v>
      </c>
      <c r="B4861" s="188" t="s">
        <v>143</v>
      </c>
      <c r="C4861" s="188" t="s">
        <v>148</v>
      </c>
      <c r="D4861" s="188" t="s">
        <v>148</v>
      </c>
      <c r="E4861" s="188" t="s">
        <v>148</v>
      </c>
      <c r="F4861" s="188" t="s">
        <v>148</v>
      </c>
      <c r="G4861" s="188" t="s">
        <v>148</v>
      </c>
      <c r="H4861" s="188" t="s">
        <v>148</v>
      </c>
      <c r="I4861" s="188" t="s">
        <v>686</v>
      </c>
      <c r="J4861" s="188" t="s">
        <v>686</v>
      </c>
      <c r="N4861" s="43"/>
    </row>
    <row r="4862" spans="1:14">
      <c r="A4862" s="43" t="s">
        <v>0</v>
      </c>
      <c r="B4862" s="188">
        <v>439108</v>
      </c>
      <c r="C4862" s="188">
        <v>-513.67999999999995</v>
      </c>
      <c r="D4862" s="188">
        <v>1457.64</v>
      </c>
      <c r="E4862" s="188">
        <v>19714.900000000001</v>
      </c>
      <c r="F4862" s="188">
        <v>102465.1</v>
      </c>
      <c r="G4862" s="188">
        <v>354334</v>
      </c>
      <c r="H4862" s="188">
        <v>974171</v>
      </c>
      <c r="I4862" s="188">
        <v>1772611</v>
      </c>
      <c r="J4862" s="188">
        <v>5143230</v>
      </c>
      <c r="N4862" s="43"/>
    </row>
    <row r="4863" spans="1:14">
      <c r="A4863" s="43" t="s">
        <v>151</v>
      </c>
      <c r="N4863" s="43"/>
    </row>
    <row r="4864" spans="1:14">
      <c r="A4864" s="43" t="s">
        <v>2</v>
      </c>
      <c r="B4864" s="188">
        <v>505841</v>
      </c>
      <c r="C4864" s="188">
        <v>-277.95999999999998</v>
      </c>
      <c r="D4864" s="188">
        <v>4164.3500000000004</v>
      </c>
      <c r="E4864" s="188">
        <v>30793.5</v>
      </c>
      <c r="F4864" s="188">
        <v>135057</v>
      </c>
      <c r="G4864" s="188">
        <v>431381</v>
      </c>
      <c r="H4864" s="188">
        <v>1144178</v>
      </c>
      <c r="I4864" s="188">
        <v>1978006</v>
      </c>
      <c r="J4864" s="188">
        <v>5576388</v>
      </c>
      <c r="N4864" s="43"/>
    </row>
    <row r="4865" spans="1:14">
      <c r="A4865" s="43" t="s">
        <v>3</v>
      </c>
      <c r="B4865" s="188">
        <v>490334</v>
      </c>
      <c r="C4865" s="188">
        <v>-754.11</v>
      </c>
      <c r="D4865" s="188">
        <v>1536.03</v>
      </c>
      <c r="E4865" s="188">
        <v>22257.3</v>
      </c>
      <c r="F4865" s="188">
        <v>100246.7</v>
      </c>
      <c r="G4865" s="188">
        <v>370716</v>
      </c>
      <c r="H4865" s="188">
        <v>1012284</v>
      </c>
      <c r="I4865" s="188">
        <v>1919915</v>
      </c>
      <c r="J4865" s="188">
        <v>6561261</v>
      </c>
      <c r="N4865" s="43"/>
    </row>
    <row r="4866" spans="1:14">
      <c r="A4866" s="43" t="s">
        <v>4</v>
      </c>
      <c r="B4866" s="188">
        <v>382860</v>
      </c>
      <c r="C4866" s="188">
        <v>-747.99</v>
      </c>
      <c r="D4866" s="188">
        <v>16.97</v>
      </c>
      <c r="E4866" s="188">
        <v>13042.7</v>
      </c>
      <c r="F4866" s="188">
        <v>81988.100000000006</v>
      </c>
      <c r="G4866" s="188">
        <v>304398</v>
      </c>
      <c r="H4866" s="188">
        <v>907458</v>
      </c>
      <c r="I4866" s="188">
        <v>1700231</v>
      </c>
      <c r="J4866" s="188">
        <v>5076849</v>
      </c>
      <c r="N4866" s="43"/>
    </row>
    <row r="4867" spans="1:14">
      <c r="A4867" s="43" t="s">
        <v>5</v>
      </c>
      <c r="B4867" s="188">
        <v>366192</v>
      </c>
      <c r="C4867" s="188">
        <v>-453.68</v>
      </c>
      <c r="D4867" s="188">
        <v>129.88999999999999</v>
      </c>
      <c r="E4867" s="188">
        <v>11741.6</v>
      </c>
      <c r="F4867" s="188">
        <v>78085.2</v>
      </c>
      <c r="G4867" s="188">
        <v>302324</v>
      </c>
      <c r="H4867" s="188">
        <v>845065</v>
      </c>
      <c r="I4867" s="188">
        <v>1653104</v>
      </c>
      <c r="J4867" s="188">
        <v>3840401</v>
      </c>
      <c r="N4867" s="43"/>
    </row>
    <row r="4868" spans="1:14">
      <c r="A4868" s="43" t="s">
        <v>6</v>
      </c>
      <c r="B4868" s="188">
        <v>171300</v>
      </c>
      <c r="C4868" s="188">
        <v>-347.49</v>
      </c>
      <c r="D4868" s="188">
        <v>115.13</v>
      </c>
      <c r="E4868" s="188">
        <v>6046.5</v>
      </c>
      <c r="F4868" s="188">
        <v>38539.199999999997</v>
      </c>
      <c r="G4868" s="188">
        <v>149599</v>
      </c>
      <c r="H4868" s="188">
        <v>370216</v>
      </c>
      <c r="I4868" s="188">
        <v>662427</v>
      </c>
      <c r="J4868" s="188">
        <v>2029347</v>
      </c>
      <c r="N4868" s="43"/>
    </row>
    <row r="4869" spans="1:14">
      <c r="A4869" s="43" t="s">
        <v>8</v>
      </c>
      <c r="N4869" s="43"/>
    </row>
    <row r="4870" spans="1:14">
      <c r="A4870" s="43" t="s">
        <v>9</v>
      </c>
      <c r="B4870" s="188">
        <v>386579</v>
      </c>
      <c r="C4870" s="188">
        <v>-599.38</v>
      </c>
      <c r="D4870" s="188">
        <v>726.24</v>
      </c>
      <c r="E4870" s="188">
        <v>15184.4</v>
      </c>
      <c r="F4870" s="188">
        <v>85504.6</v>
      </c>
      <c r="G4870" s="188">
        <v>306101</v>
      </c>
      <c r="H4870" s="188">
        <v>870136</v>
      </c>
      <c r="I4870" s="188">
        <v>1615701</v>
      </c>
      <c r="J4870" s="188">
        <v>4607450</v>
      </c>
      <c r="N4870" s="43"/>
    </row>
    <row r="4871" spans="1:14">
      <c r="A4871" s="43" t="s">
        <v>8</v>
      </c>
      <c r="B4871" s="188">
        <v>502664</v>
      </c>
      <c r="C4871" s="188">
        <v>-379.23</v>
      </c>
      <c r="D4871" s="188">
        <v>2780</v>
      </c>
      <c r="E4871" s="188">
        <v>27706.1</v>
      </c>
      <c r="F4871" s="188">
        <v>123914.2</v>
      </c>
      <c r="G4871" s="188">
        <v>409207</v>
      </c>
      <c r="H4871" s="188">
        <v>1108369</v>
      </c>
      <c r="I4871" s="188">
        <v>1981337</v>
      </c>
      <c r="J4871" s="188">
        <v>5862710</v>
      </c>
      <c r="N4871" s="43"/>
    </row>
    <row r="4872" spans="1:14">
      <c r="A4872" s="43" t="s">
        <v>152</v>
      </c>
      <c r="N4872" s="43"/>
    </row>
    <row r="4873" spans="1:14">
      <c r="A4873" s="43" t="s">
        <v>153</v>
      </c>
      <c r="B4873" s="188">
        <v>84094</v>
      </c>
      <c r="C4873" s="188">
        <v>-1217.49</v>
      </c>
      <c r="D4873" s="188">
        <v>-850.59</v>
      </c>
      <c r="E4873" s="188">
        <v>782.9</v>
      </c>
      <c r="F4873" s="188">
        <v>12182.6</v>
      </c>
      <c r="G4873" s="188">
        <v>60102</v>
      </c>
      <c r="H4873" s="188">
        <v>173606</v>
      </c>
      <c r="I4873" s="188">
        <v>327719</v>
      </c>
      <c r="J4873" s="188">
        <v>1028748</v>
      </c>
      <c r="N4873" s="43"/>
    </row>
    <row r="4874" spans="1:14">
      <c r="A4874" s="43" t="s">
        <v>154</v>
      </c>
      <c r="B4874" s="188">
        <v>236373</v>
      </c>
      <c r="C4874" s="188">
        <v>-650.4</v>
      </c>
      <c r="D4874" s="188">
        <v>1406.83</v>
      </c>
      <c r="E4874" s="188">
        <v>15480</v>
      </c>
      <c r="F4874" s="188">
        <v>71865.899999999994</v>
      </c>
      <c r="G4874" s="188">
        <v>209972</v>
      </c>
      <c r="H4874" s="188">
        <v>547169</v>
      </c>
      <c r="I4874" s="188">
        <v>910026</v>
      </c>
      <c r="J4874" s="188">
        <v>2559936</v>
      </c>
      <c r="N4874" s="43"/>
    </row>
    <row r="4875" spans="1:14">
      <c r="A4875" s="43" t="s">
        <v>155</v>
      </c>
      <c r="B4875" s="188">
        <v>402021</v>
      </c>
      <c r="C4875" s="188">
        <v>1764.35</v>
      </c>
      <c r="D4875" s="188">
        <v>8246.57</v>
      </c>
      <c r="E4875" s="188">
        <v>39566.1</v>
      </c>
      <c r="F4875" s="188">
        <v>131566.79999999999</v>
      </c>
      <c r="G4875" s="188">
        <v>370864</v>
      </c>
      <c r="H4875" s="188">
        <v>924323</v>
      </c>
      <c r="I4875" s="188">
        <v>1626568</v>
      </c>
      <c r="J4875" s="188">
        <v>3790301</v>
      </c>
      <c r="N4875" s="43"/>
    </row>
    <row r="4876" spans="1:14">
      <c r="A4876" s="43" t="s">
        <v>156</v>
      </c>
      <c r="B4876" s="188">
        <v>964931</v>
      </c>
      <c r="C4876" s="188">
        <v>10539.61</v>
      </c>
      <c r="D4876" s="188">
        <v>30580.5</v>
      </c>
      <c r="E4876" s="188">
        <v>111784.7</v>
      </c>
      <c r="F4876" s="188">
        <v>337061.8</v>
      </c>
      <c r="G4876" s="188">
        <v>915771</v>
      </c>
      <c r="H4876" s="188">
        <v>2154998</v>
      </c>
      <c r="I4876" s="188">
        <v>3533652</v>
      </c>
      <c r="J4876" s="188">
        <v>10218613</v>
      </c>
      <c r="N4876" s="43"/>
    </row>
    <row r="4877" spans="1:14">
      <c r="A4877" s="43" t="s">
        <v>157</v>
      </c>
      <c r="N4877" s="43"/>
    </row>
    <row r="4878" spans="1:14">
      <c r="A4878" s="43" t="s">
        <v>158</v>
      </c>
      <c r="B4878" s="188">
        <v>524702</v>
      </c>
      <c r="C4878" s="188">
        <v>1229.98</v>
      </c>
      <c r="D4878" s="188">
        <v>6921.75</v>
      </c>
      <c r="E4878" s="188">
        <v>38260</v>
      </c>
      <c r="F4878" s="188">
        <v>141585.70000000001</v>
      </c>
      <c r="G4878" s="188">
        <v>451848</v>
      </c>
      <c r="H4878" s="188">
        <v>1189206</v>
      </c>
      <c r="I4878" s="188">
        <v>2105577</v>
      </c>
      <c r="J4878" s="188">
        <v>5950346</v>
      </c>
      <c r="N4878" s="43"/>
    </row>
    <row r="4879" spans="1:14">
      <c r="A4879" s="43" t="s">
        <v>159</v>
      </c>
      <c r="B4879" s="188">
        <v>100850</v>
      </c>
      <c r="C4879" s="188">
        <v>-856.68</v>
      </c>
      <c r="D4879" s="188">
        <v>-183.33</v>
      </c>
      <c r="E4879" s="188">
        <v>2991</v>
      </c>
      <c r="F4879" s="188">
        <v>21406.9</v>
      </c>
      <c r="G4879" s="188">
        <v>93721</v>
      </c>
      <c r="H4879" s="188">
        <v>255857</v>
      </c>
      <c r="I4879" s="188">
        <v>421283</v>
      </c>
      <c r="J4879" s="188">
        <v>1155961</v>
      </c>
      <c r="N4879" s="43"/>
    </row>
    <row r="4880" spans="1:14">
      <c r="A4880" s="43" t="s">
        <v>160</v>
      </c>
      <c r="B4880" s="188">
        <v>117602</v>
      </c>
      <c r="C4880" s="188">
        <v>-1387.79</v>
      </c>
      <c r="D4880" s="188">
        <v>-1033.3499999999999</v>
      </c>
      <c r="E4880" s="188">
        <v>69.099999999999994</v>
      </c>
      <c r="F4880" s="188">
        <v>13511.4</v>
      </c>
      <c r="G4880" s="188">
        <v>80335</v>
      </c>
      <c r="H4880" s="188">
        <v>236482</v>
      </c>
      <c r="I4880" s="188">
        <v>487276</v>
      </c>
      <c r="J4880" s="188">
        <v>1388230</v>
      </c>
      <c r="N4880" s="43"/>
    </row>
    <row r="4881" spans="1:14">
      <c r="A4881" s="43" t="s">
        <v>161</v>
      </c>
      <c r="B4881" s="188">
        <v>443746</v>
      </c>
      <c r="C4881" s="188">
        <v>-1441.08</v>
      </c>
      <c r="D4881" s="188">
        <v>-850.02</v>
      </c>
      <c r="E4881" s="188">
        <v>5819.3</v>
      </c>
      <c r="F4881" s="188">
        <v>67480</v>
      </c>
      <c r="G4881" s="188">
        <v>291959</v>
      </c>
      <c r="H4881" s="188">
        <v>856195</v>
      </c>
      <c r="I4881" s="188">
        <v>1718506</v>
      </c>
      <c r="J4881" s="188">
        <v>5323001</v>
      </c>
      <c r="N4881" s="43"/>
    </row>
    <row r="4882" spans="1:14">
      <c r="A4882" s="43" t="s">
        <v>162</v>
      </c>
      <c r="N4882" s="43"/>
    </row>
    <row r="4883" spans="1:14">
      <c r="A4883" s="43" t="s">
        <v>14</v>
      </c>
      <c r="B4883" s="188">
        <v>537409</v>
      </c>
      <c r="C4883" s="188">
        <v>-19.53</v>
      </c>
      <c r="D4883" s="188">
        <v>4906.58</v>
      </c>
      <c r="E4883" s="188">
        <v>38089.4</v>
      </c>
      <c r="F4883" s="188">
        <v>144850.70000000001</v>
      </c>
      <c r="G4883" s="188">
        <v>463614</v>
      </c>
      <c r="H4883" s="188">
        <v>1206861</v>
      </c>
      <c r="I4883" s="188">
        <v>2154141</v>
      </c>
      <c r="J4883" s="188">
        <v>6237575</v>
      </c>
      <c r="N4883" s="43"/>
    </row>
    <row r="4884" spans="1:14">
      <c r="A4884" s="43" t="s">
        <v>163</v>
      </c>
      <c r="B4884" s="188">
        <v>288974</v>
      </c>
      <c r="C4884" s="188">
        <v>-505.75</v>
      </c>
      <c r="D4884" s="188">
        <v>313.11</v>
      </c>
      <c r="E4884" s="188">
        <v>9128.2000000000007</v>
      </c>
      <c r="F4884" s="188">
        <v>57110.3</v>
      </c>
      <c r="G4884" s="188">
        <v>211902</v>
      </c>
      <c r="H4884" s="188">
        <v>641496</v>
      </c>
      <c r="I4884" s="188">
        <v>1238551</v>
      </c>
      <c r="J4884" s="188">
        <v>3616487</v>
      </c>
      <c r="N4884" s="43"/>
    </row>
    <row r="4885" spans="1:14">
      <c r="A4885" s="43" t="s">
        <v>16</v>
      </c>
      <c r="B4885" s="188">
        <v>340346</v>
      </c>
      <c r="C4885" s="188">
        <v>-759.82</v>
      </c>
      <c r="D4885" s="188">
        <v>79.62</v>
      </c>
      <c r="E4885" s="188">
        <v>10508.1</v>
      </c>
      <c r="F4885" s="188">
        <v>61475.7</v>
      </c>
      <c r="G4885" s="188">
        <v>215246</v>
      </c>
      <c r="H4885" s="188">
        <v>696059</v>
      </c>
      <c r="I4885" s="188">
        <v>1222833</v>
      </c>
      <c r="J4885" s="188">
        <v>3836334</v>
      </c>
      <c r="N4885" s="43"/>
    </row>
    <row r="4886" spans="1:14">
      <c r="A4886" s="43" t="s">
        <v>164</v>
      </c>
      <c r="B4886" s="188">
        <v>277430</v>
      </c>
      <c r="C4886" s="188">
        <v>-981.17</v>
      </c>
      <c r="D4886" s="188">
        <v>-268.2</v>
      </c>
      <c r="E4886" s="188">
        <v>3946.2</v>
      </c>
      <c r="F4886" s="188">
        <v>44013.2</v>
      </c>
      <c r="G4886" s="188">
        <v>210125</v>
      </c>
      <c r="H4886" s="188">
        <v>693343</v>
      </c>
      <c r="I4886" s="188">
        <v>1361800</v>
      </c>
      <c r="J4886" s="188">
        <v>3619867</v>
      </c>
      <c r="N4886" s="43"/>
    </row>
    <row r="4887" spans="1:14">
      <c r="A4887" s="43" t="s">
        <v>165</v>
      </c>
      <c r="N4887" s="43"/>
    </row>
    <row r="4888" spans="1:14">
      <c r="A4888" s="43" t="s">
        <v>166</v>
      </c>
      <c r="B4888" s="188">
        <v>18044</v>
      </c>
      <c r="C4888" s="188">
        <v>-1482.38</v>
      </c>
      <c r="D4888" s="188">
        <v>-1387.79</v>
      </c>
      <c r="E4888" s="188">
        <v>-1128.5</v>
      </c>
      <c r="F4888" s="188">
        <v>-500</v>
      </c>
      <c r="G4888" s="188">
        <v>6775</v>
      </c>
      <c r="H4888" s="188">
        <v>48238</v>
      </c>
      <c r="I4888" s="188">
        <v>81524</v>
      </c>
      <c r="J4888" s="188">
        <v>261974</v>
      </c>
      <c r="N4888" s="43"/>
    </row>
    <row r="4889" spans="1:14">
      <c r="A4889" s="43" t="s">
        <v>125</v>
      </c>
      <c r="B4889" s="188">
        <v>161737</v>
      </c>
      <c r="C4889" s="188">
        <v>-1368.71</v>
      </c>
      <c r="D4889" s="188">
        <v>-861.96</v>
      </c>
      <c r="E4889" s="188">
        <v>643.1</v>
      </c>
      <c r="F4889" s="188">
        <v>9705.1</v>
      </c>
      <c r="G4889" s="188">
        <v>48132</v>
      </c>
      <c r="H4889" s="188">
        <v>165078</v>
      </c>
      <c r="I4889" s="188">
        <v>423288</v>
      </c>
      <c r="J4889" s="188">
        <v>2657450</v>
      </c>
      <c r="N4889" s="43"/>
    </row>
    <row r="4890" spans="1:14">
      <c r="A4890" s="43" t="s">
        <v>126</v>
      </c>
      <c r="B4890" s="188">
        <v>175090</v>
      </c>
      <c r="C4890" s="188">
        <v>-981.17</v>
      </c>
      <c r="D4890" s="188">
        <v>-195.08</v>
      </c>
      <c r="E4890" s="188">
        <v>2379.4</v>
      </c>
      <c r="F4890" s="188">
        <v>20148.8</v>
      </c>
      <c r="G4890" s="188">
        <v>108732</v>
      </c>
      <c r="H4890" s="188">
        <v>321807</v>
      </c>
      <c r="I4890" s="188">
        <v>598323</v>
      </c>
      <c r="J4890" s="188">
        <v>1964386</v>
      </c>
      <c r="N4890" s="43"/>
    </row>
    <row r="4891" spans="1:14">
      <c r="A4891" s="43" t="s">
        <v>127</v>
      </c>
      <c r="B4891" s="188">
        <v>192636</v>
      </c>
      <c r="C4891" s="188">
        <v>-695.33</v>
      </c>
      <c r="D4891" s="188">
        <v>47.25</v>
      </c>
      <c r="E4891" s="188">
        <v>6063.7</v>
      </c>
      <c r="F4891" s="188">
        <v>33196.699999999997</v>
      </c>
      <c r="G4891" s="188">
        <v>129265</v>
      </c>
      <c r="H4891" s="188">
        <v>385990</v>
      </c>
      <c r="I4891" s="188">
        <v>746328</v>
      </c>
      <c r="J4891" s="188">
        <v>2175484</v>
      </c>
      <c r="N4891" s="43"/>
    </row>
    <row r="4892" spans="1:14">
      <c r="A4892" s="43" t="s">
        <v>128</v>
      </c>
      <c r="B4892" s="188">
        <v>295960</v>
      </c>
      <c r="C4892" s="188">
        <v>-387.51</v>
      </c>
      <c r="D4892" s="188">
        <v>642.02</v>
      </c>
      <c r="E4892" s="188">
        <v>9740.5</v>
      </c>
      <c r="F4892" s="188">
        <v>55298.3</v>
      </c>
      <c r="G4892" s="188">
        <v>199351</v>
      </c>
      <c r="H4892" s="188">
        <v>648607</v>
      </c>
      <c r="I4892" s="188">
        <v>1225911</v>
      </c>
      <c r="J4892" s="188">
        <v>3474578</v>
      </c>
      <c r="N4892" s="43"/>
    </row>
    <row r="4893" spans="1:14">
      <c r="A4893" s="43" t="s">
        <v>129</v>
      </c>
      <c r="B4893" s="188">
        <v>357945</v>
      </c>
      <c r="C4893" s="188">
        <v>-130.58000000000001</v>
      </c>
      <c r="D4893" s="188">
        <v>1998.49</v>
      </c>
      <c r="E4893" s="188">
        <v>17729.3</v>
      </c>
      <c r="F4893" s="188">
        <v>78000.899999999994</v>
      </c>
      <c r="G4893" s="188">
        <v>261104</v>
      </c>
      <c r="H4893" s="188">
        <v>734223</v>
      </c>
      <c r="I4893" s="188">
        <v>1366422</v>
      </c>
      <c r="J4893" s="188">
        <v>4238539</v>
      </c>
      <c r="N4893" s="43"/>
    </row>
    <row r="4894" spans="1:14">
      <c r="A4894" s="43" t="s">
        <v>130</v>
      </c>
      <c r="B4894" s="188">
        <v>402420</v>
      </c>
      <c r="C4894" s="188">
        <v>1451.58</v>
      </c>
      <c r="D4894" s="188">
        <v>6497.85</v>
      </c>
      <c r="E4894" s="188">
        <v>32296</v>
      </c>
      <c r="F4894" s="188">
        <v>115974.39999999999</v>
      </c>
      <c r="G4894" s="188">
        <v>349177</v>
      </c>
      <c r="H4894" s="188">
        <v>933186</v>
      </c>
      <c r="I4894" s="188">
        <v>1728046</v>
      </c>
      <c r="J4894" s="188">
        <v>4473295</v>
      </c>
      <c r="N4894" s="43"/>
    </row>
    <row r="4895" spans="1:14">
      <c r="A4895" s="43" t="s">
        <v>131</v>
      </c>
      <c r="B4895" s="188">
        <v>639095</v>
      </c>
      <c r="C4895" s="188">
        <v>4988.7299999999996</v>
      </c>
      <c r="D4895" s="188">
        <v>15663.73</v>
      </c>
      <c r="E4895" s="188">
        <v>63391.7</v>
      </c>
      <c r="F4895" s="188">
        <v>196977.2</v>
      </c>
      <c r="G4895" s="188">
        <v>580112</v>
      </c>
      <c r="H4895" s="188">
        <v>1420244</v>
      </c>
      <c r="I4895" s="188">
        <v>2441733</v>
      </c>
      <c r="J4895" s="188">
        <v>6633631</v>
      </c>
      <c r="N4895" s="43"/>
    </row>
    <row r="4896" spans="1:14">
      <c r="A4896" s="43" t="s">
        <v>167</v>
      </c>
      <c r="N4896" s="43"/>
    </row>
    <row r="4897" spans="1:14">
      <c r="A4897" s="43" t="s">
        <v>166</v>
      </c>
      <c r="B4897" s="188">
        <v>140046</v>
      </c>
      <c r="C4897" s="188">
        <v>-1427.57</v>
      </c>
      <c r="D4897" s="188">
        <v>-1387.79</v>
      </c>
      <c r="E4897" s="188">
        <v>-748</v>
      </c>
      <c r="F4897" s="188">
        <v>5233.8999999999996</v>
      </c>
      <c r="G4897" s="188">
        <v>54960</v>
      </c>
      <c r="H4897" s="188">
        <v>209839</v>
      </c>
      <c r="I4897" s="188">
        <v>502047</v>
      </c>
      <c r="J4897" s="188">
        <v>1974146</v>
      </c>
      <c r="N4897" s="43"/>
    </row>
    <row r="4898" spans="1:14">
      <c r="A4898" s="43" t="s">
        <v>125</v>
      </c>
      <c r="B4898" s="188">
        <v>189328</v>
      </c>
      <c r="C4898" s="188">
        <v>-1033.3499999999999</v>
      </c>
      <c r="D4898" s="188">
        <v>-469.35</v>
      </c>
      <c r="E4898" s="188">
        <v>2387.1999999999998</v>
      </c>
      <c r="F4898" s="188">
        <v>23805.200000000001</v>
      </c>
      <c r="G4898" s="188">
        <v>104577</v>
      </c>
      <c r="H4898" s="188">
        <v>426311</v>
      </c>
      <c r="I4898" s="188">
        <v>748354</v>
      </c>
      <c r="J4898" s="188">
        <v>2401097</v>
      </c>
      <c r="N4898" s="43"/>
    </row>
    <row r="4899" spans="1:14">
      <c r="A4899" s="43" t="s">
        <v>126</v>
      </c>
      <c r="B4899" s="188">
        <v>264115</v>
      </c>
      <c r="C4899" s="188">
        <v>-890.74</v>
      </c>
      <c r="D4899" s="188">
        <v>0</v>
      </c>
      <c r="E4899" s="188">
        <v>5596.4</v>
      </c>
      <c r="F4899" s="188">
        <v>38034.699999999997</v>
      </c>
      <c r="G4899" s="188">
        <v>155230</v>
      </c>
      <c r="H4899" s="188">
        <v>577742</v>
      </c>
      <c r="I4899" s="188">
        <v>991305</v>
      </c>
      <c r="J4899" s="188">
        <v>3785550</v>
      </c>
      <c r="N4899" s="43"/>
    </row>
    <row r="4900" spans="1:14">
      <c r="A4900" s="43" t="s">
        <v>127</v>
      </c>
      <c r="B4900" s="188">
        <v>226723</v>
      </c>
      <c r="C4900" s="188">
        <v>-506.96</v>
      </c>
      <c r="D4900" s="188">
        <v>399.2</v>
      </c>
      <c r="E4900" s="188">
        <v>7472.3</v>
      </c>
      <c r="F4900" s="188">
        <v>48666.9</v>
      </c>
      <c r="G4900" s="188">
        <v>189609</v>
      </c>
      <c r="H4900" s="188">
        <v>569573</v>
      </c>
      <c r="I4900" s="188">
        <v>954720</v>
      </c>
      <c r="J4900" s="188">
        <v>2769457</v>
      </c>
      <c r="N4900" s="43"/>
    </row>
    <row r="4901" spans="1:14">
      <c r="A4901" s="43" t="s">
        <v>128</v>
      </c>
      <c r="B4901" s="188">
        <v>278798</v>
      </c>
      <c r="C4901" s="188">
        <v>-630.79999999999995</v>
      </c>
      <c r="D4901" s="188">
        <v>420.32</v>
      </c>
      <c r="E4901" s="188">
        <v>9181.2999999999993</v>
      </c>
      <c r="F4901" s="188">
        <v>51542.1</v>
      </c>
      <c r="G4901" s="188">
        <v>191310</v>
      </c>
      <c r="H4901" s="188">
        <v>567464</v>
      </c>
      <c r="I4901" s="188">
        <v>1096944</v>
      </c>
      <c r="J4901" s="188">
        <v>4400734</v>
      </c>
      <c r="N4901" s="43"/>
    </row>
    <row r="4902" spans="1:14">
      <c r="A4902" s="43" t="s">
        <v>129</v>
      </c>
      <c r="B4902" s="188">
        <v>316648</v>
      </c>
      <c r="C4902" s="188">
        <v>-105.19</v>
      </c>
      <c r="D4902" s="188">
        <v>2388.5300000000002</v>
      </c>
      <c r="E4902" s="188">
        <v>15553.5</v>
      </c>
      <c r="F4902" s="188">
        <v>75176.800000000003</v>
      </c>
      <c r="G4902" s="188">
        <v>248927</v>
      </c>
      <c r="H4902" s="188">
        <v>771486</v>
      </c>
      <c r="I4902" s="188">
        <v>1450592</v>
      </c>
      <c r="J4902" s="188">
        <v>4021130</v>
      </c>
      <c r="N4902" s="43"/>
    </row>
    <row r="4903" spans="1:14">
      <c r="A4903" s="43" t="s">
        <v>130</v>
      </c>
      <c r="B4903" s="188">
        <v>406406</v>
      </c>
      <c r="C4903" s="188">
        <v>-1.93</v>
      </c>
      <c r="D4903" s="188">
        <v>3429.52</v>
      </c>
      <c r="E4903" s="188">
        <v>23016.5</v>
      </c>
      <c r="F4903" s="188">
        <v>93134.8</v>
      </c>
      <c r="G4903" s="188">
        <v>306937</v>
      </c>
      <c r="H4903" s="188">
        <v>787510</v>
      </c>
      <c r="I4903" s="188">
        <v>1485925</v>
      </c>
      <c r="J4903" s="188">
        <v>4690422</v>
      </c>
      <c r="N4903" s="43"/>
    </row>
    <row r="4904" spans="1:14">
      <c r="A4904" s="43" t="s">
        <v>131</v>
      </c>
      <c r="B4904" s="188">
        <v>604425</v>
      </c>
      <c r="C4904" s="188">
        <v>4442.1899999999996</v>
      </c>
      <c r="D4904" s="188">
        <v>13451.55</v>
      </c>
      <c r="E4904" s="188">
        <v>57918.8</v>
      </c>
      <c r="F4904" s="188">
        <v>183467.8</v>
      </c>
      <c r="G4904" s="188">
        <v>544970</v>
      </c>
      <c r="H4904" s="188">
        <v>1366113</v>
      </c>
      <c r="I4904" s="188">
        <v>2311737</v>
      </c>
      <c r="J4904" s="188">
        <v>6543485</v>
      </c>
      <c r="N4904" s="43"/>
    </row>
    <row r="4905" spans="1:14">
      <c r="A4905" s="43" t="s">
        <v>168</v>
      </c>
      <c r="N4905" s="43"/>
    </row>
    <row r="4906" spans="1:14">
      <c r="A4906" s="43" t="s">
        <v>169</v>
      </c>
      <c r="B4906" s="188">
        <v>19136</v>
      </c>
      <c r="C4906" s="188">
        <v>-1387.79</v>
      </c>
      <c r="D4906" s="188">
        <v>-1021.04</v>
      </c>
      <c r="E4906" s="188">
        <v>-13.4</v>
      </c>
      <c r="F4906" s="188">
        <v>4807.7</v>
      </c>
      <c r="G4906" s="188">
        <v>22011</v>
      </c>
      <c r="H4906" s="188">
        <v>60246</v>
      </c>
      <c r="I4906" s="188">
        <v>92853</v>
      </c>
      <c r="J4906" s="188">
        <v>171740</v>
      </c>
      <c r="N4906" s="43"/>
    </row>
    <row r="4907" spans="1:14">
      <c r="A4907" s="43" t="s">
        <v>17</v>
      </c>
      <c r="B4907" s="188">
        <v>63732</v>
      </c>
      <c r="C4907" s="188">
        <v>0</v>
      </c>
      <c r="D4907" s="188">
        <v>2384.87</v>
      </c>
      <c r="E4907" s="188">
        <v>11909.5</v>
      </c>
      <c r="F4907" s="188">
        <v>39064.400000000001</v>
      </c>
      <c r="G4907" s="188">
        <v>89223</v>
      </c>
      <c r="H4907" s="188">
        <v>151274</v>
      </c>
      <c r="I4907" s="188">
        <v>210515</v>
      </c>
      <c r="J4907" s="188">
        <v>377642</v>
      </c>
      <c r="N4907" s="43"/>
    </row>
    <row r="4908" spans="1:14">
      <c r="A4908" s="43" t="s">
        <v>18</v>
      </c>
      <c r="B4908" s="188">
        <v>145364</v>
      </c>
      <c r="C4908" s="188">
        <v>4504.54</v>
      </c>
      <c r="D4908" s="188">
        <v>12802.77</v>
      </c>
      <c r="E4908" s="188">
        <v>42864.1</v>
      </c>
      <c r="F4908" s="188">
        <v>104729.5</v>
      </c>
      <c r="G4908" s="188">
        <v>196846</v>
      </c>
      <c r="H4908" s="188">
        <v>329495</v>
      </c>
      <c r="I4908" s="188">
        <v>434933</v>
      </c>
      <c r="J4908" s="188">
        <v>683475</v>
      </c>
      <c r="N4908" s="43"/>
    </row>
    <row r="4909" spans="1:14">
      <c r="A4909" s="43" t="s">
        <v>19</v>
      </c>
      <c r="B4909" s="188">
        <v>325706</v>
      </c>
      <c r="C4909" s="188">
        <v>23222.99</v>
      </c>
      <c r="D4909" s="188">
        <v>51630.99</v>
      </c>
      <c r="E4909" s="188">
        <v>121339.5</v>
      </c>
      <c r="F4909" s="188">
        <v>249613.6</v>
      </c>
      <c r="G4909" s="188">
        <v>463736</v>
      </c>
      <c r="H4909" s="188">
        <v>694071</v>
      </c>
      <c r="I4909" s="188">
        <v>862254</v>
      </c>
      <c r="J4909" s="188">
        <v>1215210</v>
      </c>
      <c r="N4909" s="43"/>
    </row>
    <row r="4910" spans="1:14">
      <c r="A4910" s="43" t="s">
        <v>170</v>
      </c>
      <c r="B4910" s="188">
        <v>1641711</v>
      </c>
      <c r="C4910" s="188">
        <v>112355.21</v>
      </c>
      <c r="D4910" s="188">
        <v>189878.49</v>
      </c>
      <c r="E4910" s="188">
        <v>414751</v>
      </c>
      <c r="F4910" s="188">
        <v>895368.3</v>
      </c>
      <c r="G4910" s="188">
        <v>1772611</v>
      </c>
      <c r="H4910" s="188">
        <v>3397004</v>
      </c>
      <c r="I4910" s="188">
        <v>5143230</v>
      </c>
      <c r="J4910" s="188">
        <v>13633033</v>
      </c>
      <c r="N4910" s="43"/>
    </row>
    <row r="4911" spans="1:14">
      <c r="A4911" s="43" t="s">
        <v>171</v>
      </c>
      <c r="N4911" s="43"/>
    </row>
    <row r="4912" spans="1:14">
      <c r="A4912" s="43" t="s">
        <v>169</v>
      </c>
      <c r="B4912" s="188">
        <v>66232</v>
      </c>
      <c r="C4912" s="188">
        <v>-1387.79</v>
      </c>
      <c r="D4912" s="188">
        <v>-1021.04</v>
      </c>
      <c r="E4912" s="188">
        <v>0</v>
      </c>
      <c r="F4912" s="188">
        <v>8428.1</v>
      </c>
      <c r="G4912" s="188">
        <v>40959</v>
      </c>
      <c r="H4912" s="188">
        <v>123506</v>
      </c>
      <c r="I4912" s="188">
        <v>240213</v>
      </c>
      <c r="J4912" s="188">
        <v>820015</v>
      </c>
      <c r="N4912" s="43"/>
    </row>
    <row r="4913" spans="1:14">
      <c r="A4913" s="43" t="s">
        <v>17</v>
      </c>
      <c r="B4913" s="188">
        <v>178959</v>
      </c>
      <c r="C4913" s="188">
        <v>-107.8</v>
      </c>
      <c r="D4913" s="188">
        <v>1428.26</v>
      </c>
      <c r="E4913" s="188">
        <v>11232.8</v>
      </c>
      <c r="F4913" s="188">
        <v>48404</v>
      </c>
      <c r="G4913" s="188">
        <v>141267</v>
      </c>
      <c r="H4913" s="188">
        <v>410348</v>
      </c>
      <c r="I4913" s="188">
        <v>735472</v>
      </c>
      <c r="J4913" s="188">
        <v>2224614</v>
      </c>
      <c r="N4913" s="43"/>
    </row>
    <row r="4914" spans="1:14">
      <c r="A4914" s="43" t="s">
        <v>18</v>
      </c>
      <c r="B4914" s="188">
        <v>243858</v>
      </c>
      <c r="C4914" s="188">
        <v>1925.77</v>
      </c>
      <c r="D4914" s="188">
        <v>7627.6</v>
      </c>
      <c r="E4914" s="188">
        <v>33195.199999999997</v>
      </c>
      <c r="F4914" s="188">
        <v>99288.5</v>
      </c>
      <c r="G4914" s="188">
        <v>244979</v>
      </c>
      <c r="H4914" s="188">
        <v>570997</v>
      </c>
      <c r="I4914" s="188">
        <v>904272</v>
      </c>
      <c r="J4914" s="188">
        <v>2540078</v>
      </c>
      <c r="N4914" s="43"/>
    </row>
    <row r="4915" spans="1:14">
      <c r="A4915" s="43" t="s">
        <v>19</v>
      </c>
      <c r="B4915" s="188">
        <v>435721</v>
      </c>
      <c r="C4915" s="188">
        <v>10753.31</v>
      </c>
      <c r="D4915" s="188">
        <v>26021.3</v>
      </c>
      <c r="E4915" s="188">
        <v>77890.3</v>
      </c>
      <c r="F4915" s="188">
        <v>178756.4</v>
      </c>
      <c r="G4915" s="188">
        <v>432657</v>
      </c>
      <c r="H4915" s="188">
        <v>984485</v>
      </c>
      <c r="I4915" s="188">
        <v>1578891</v>
      </c>
      <c r="J4915" s="188">
        <v>4045232</v>
      </c>
      <c r="N4915" s="43"/>
    </row>
    <row r="4916" spans="1:14">
      <c r="A4916" s="43" t="s">
        <v>170</v>
      </c>
      <c r="B4916" s="188">
        <v>1270846</v>
      </c>
      <c r="C4916" s="188">
        <v>45432.36</v>
      </c>
      <c r="D4916" s="188">
        <v>87127.48</v>
      </c>
      <c r="E4916" s="188">
        <v>214787</v>
      </c>
      <c r="F4916" s="188">
        <v>535254.19999999995</v>
      </c>
      <c r="G4916" s="188">
        <v>1276372</v>
      </c>
      <c r="H4916" s="188">
        <v>2734539</v>
      </c>
      <c r="I4916" s="188">
        <v>4354005</v>
      </c>
      <c r="J4916" s="188">
        <v>12549654</v>
      </c>
      <c r="N4916" s="43"/>
    </row>
    <row r="4917" spans="1:14">
      <c r="A4917" s="43" t="s">
        <v>527</v>
      </c>
      <c r="N4917" s="43"/>
    </row>
    <row r="4918" spans="1:14">
      <c r="A4918" s="43" t="s">
        <v>172</v>
      </c>
      <c r="B4918" s="188">
        <v>506676</v>
      </c>
      <c r="C4918" s="188">
        <v>1528.05</v>
      </c>
      <c r="D4918" s="188">
        <v>6306.15</v>
      </c>
      <c r="E4918" s="188">
        <v>34399.5</v>
      </c>
      <c r="F4918" s="188">
        <v>131284.6</v>
      </c>
      <c r="G4918" s="188">
        <v>420251</v>
      </c>
      <c r="H4918" s="188">
        <v>1137437</v>
      </c>
      <c r="I4918" s="188">
        <v>2020825</v>
      </c>
      <c r="J4918" s="188">
        <v>5780906</v>
      </c>
      <c r="N4918" s="43"/>
    </row>
    <row r="4919" spans="1:14">
      <c r="A4919" s="43" t="s">
        <v>22</v>
      </c>
      <c r="B4919" s="188">
        <v>170909</v>
      </c>
      <c r="C4919" s="188">
        <v>-1387.79</v>
      </c>
      <c r="D4919" s="188">
        <v>-1007.57</v>
      </c>
      <c r="E4919" s="188">
        <v>75.8</v>
      </c>
      <c r="F4919" s="188">
        <v>19411</v>
      </c>
      <c r="G4919" s="188">
        <v>114958</v>
      </c>
      <c r="H4919" s="188">
        <v>409243</v>
      </c>
      <c r="I4919" s="188">
        <v>767935</v>
      </c>
      <c r="J4919" s="188">
        <v>2540078</v>
      </c>
      <c r="N4919" s="43"/>
    </row>
    <row r="4920" spans="1:14">
      <c r="A4920" s="43" t="s">
        <v>173</v>
      </c>
      <c r="N4920" s="43"/>
    </row>
    <row r="4921" spans="1:14">
      <c r="A4921" s="43" t="s">
        <v>174</v>
      </c>
      <c r="B4921" s="188">
        <v>61596</v>
      </c>
      <c r="C4921" s="188">
        <v>-1387.79</v>
      </c>
      <c r="D4921" s="188">
        <v>-1021.04</v>
      </c>
      <c r="E4921" s="188">
        <v>-15</v>
      </c>
      <c r="F4921" s="188">
        <v>6426.5</v>
      </c>
      <c r="G4921" s="188">
        <v>38308</v>
      </c>
      <c r="H4921" s="188">
        <v>115020</v>
      </c>
      <c r="I4921" s="188">
        <v>238821</v>
      </c>
      <c r="J4921" s="188">
        <v>998171</v>
      </c>
      <c r="N4921" s="43"/>
    </row>
    <row r="4922" spans="1:14">
      <c r="A4922" s="43" t="s">
        <v>175</v>
      </c>
      <c r="B4922" s="188">
        <v>104668</v>
      </c>
      <c r="C4922" s="188">
        <v>-981.17</v>
      </c>
      <c r="D4922" s="188">
        <v>-117.76</v>
      </c>
      <c r="E4922" s="188">
        <v>3798.5</v>
      </c>
      <c r="F4922" s="188">
        <v>23123</v>
      </c>
      <c r="G4922" s="188">
        <v>89865</v>
      </c>
      <c r="H4922" s="188">
        <v>219671</v>
      </c>
      <c r="I4922" s="188">
        <v>434724</v>
      </c>
      <c r="J4922" s="188">
        <v>1294757</v>
      </c>
      <c r="N4922" s="43"/>
    </row>
    <row r="4923" spans="1:14">
      <c r="A4923" s="43" t="s">
        <v>176</v>
      </c>
      <c r="B4923" s="188">
        <v>278837</v>
      </c>
      <c r="C4923" s="188">
        <v>88.46</v>
      </c>
      <c r="D4923" s="188">
        <v>4351.32</v>
      </c>
      <c r="E4923" s="188">
        <v>23590.400000000001</v>
      </c>
      <c r="F4923" s="188">
        <v>84566.3</v>
      </c>
      <c r="G4923" s="188">
        <v>234111</v>
      </c>
      <c r="H4923" s="188">
        <v>575791</v>
      </c>
      <c r="I4923" s="188">
        <v>983671</v>
      </c>
      <c r="J4923" s="188">
        <v>3401750</v>
      </c>
      <c r="N4923" s="43"/>
    </row>
    <row r="4924" spans="1:14">
      <c r="A4924" s="43" t="s">
        <v>177</v>
      </c>
      <c r="B4924" s="188">
        <v>794992</v>
      </c>
      <c r="C4924" s="188">
        <v>9950.01</v>
      </c>
      <c r="D4924" s="188">
        <v>28420.400000000001</v>
      </c>
      <c r="E4924" s="188">
        <v>103173.3</v>
      </c>
      <c r="F4924" s="188">
        <v>284982.90000000002</v>
      </c>
      <c r="G4924" s="188">
        <v>748354</v>
      </c>
      <c r="H4924" s="188">
        <v>1742462</v>
      </c>
      <c r="I4924" s="188">
        <v>2855399</v>
      </c>
      <c r="J4924" s="188">
        <v>7926353</v>
      </c>
      <c r="N4924" s="43"/>
    </row>
    <row r="4925" spans="1:14">
      <c r="A4925" s="43" t="s">
        <v>580</v>
      </c>
      <c r="N4925" s="43"/>
    </row>
    <row r="4926" spans="1:14">
      <c r="A4926" s="43" t="s">
        <v>178</v>
      </c>
      <c r="B4926" s="188">
        <v>101460</v>
      </c>
      <c r="C4926" s="188">
        <v>-1283.77</v>
      </c>
      <c r="D4926" s="188">
        <v>-975.14</v>
      </c>
      <c r="E4926" s="188">
        <v>882.8</v>
      </c>
      <c r="F4926" s="188">
        <v>11662.3</v>
      </c>
      <c r="G4926" s="188">
        <v>55272</v>
      </c>
      <c r="H4926" s="188">
        <v>175125</v>
      </c>
      <c r="I4926" s="188">
        <v>420092</v>
      </c>
      <c r="J4926" s="188">
        <v>1952721</v>
      </c>
      <c r="N4926" s="43"/>
    </row>
    <row r="4927" spans="1:14">
      <c r="A4927" s="43" t="s">
        <v>179</v>
      </c>
      <c r="B4927" s="188">
        <v>158014</v>
      </c>
      <c r="C4927" s="188">
        <v>989.62</v>
      </c>
      <c r="D4927" s="188">
        <v>2056.15</v>
      </c>
      <c r="E4927" s="188">
        <v>4929.5</v>
      </c>
      <c r="F4927" s="188">
        <v>20631.599999999999</v>
      </c>
      <c r="G4927" s="188">
        <v>86436</v>
      </c>
      <c r="H4927" s="188">
        <v>255368</v>
      </c>
      <c r="I4927" s="188">
        <v>609687</v>
      </c>
      <c r="J4927" s="188">
        <v>2724131</v>
      </c>
      <c r="N4927" s="43"/>
    </row>
    <row r="4928" spans="1:14">
      <c r="A4928" s="43" t="s">
        <v>180</v>
      </c>
      <c r="B4928" s="188">
        <v>202327</v>
      </c>
      <c r="C4928" s="188">
        <v>10231.18</v>
      </c>
      <c r="D4928" s="188">
        <v>13337.95</v>
      </c>
      <c r="E4928" s="188">
        <v>21339.599999999999</v>
      </c>
      <c r="F4928" s="188">
        <v>44162.8</v>
      </c>
      <c r="G4928" s="188">
        <v>121078</v>
      </c>
      <c r="H4928" s="188">
        <v>371621</v>
      </c>
      <c r="I4928" s="188">
        <v>730896</v>
      </c>
      <c r="J4928" s="188">
        <v>3211449</v>
      </c>
      <c r="N4928" s="43"/>
    </row>
    <row r="4929" spans="1:14">
      <c r="A4929" s="43" t="s">
        <v>181</v>
      </c>
      <c r="B4929" s="188">
        <v>750133</v>
      </c>
      <c r="C4929" s="188">
        <v>49431.22</v>
      </c>
      <c r="D4929" s="188">
        <v>67133.960000000006</v>
      </c>
      <c r="E4929" s="188">
        <v>126345.1</v>
      </c>
      <c r="F4929" s="188">
        <v>281964</v>
      </c>
      <c r="G4929" s="188">
        <v>683601</v>
      </c>
      <c r="H4929" s="188">
        <v>1616109</v>
      </c>
      <c r="I4929" s="188">
        <v>2659495</v>
      </c>
      <c r="J4929" s="188">
        <v>7230277</v>
      </c>
      <c r="N4929" s="43"/>
    </row>
    <row r="4930" spans="1:14">
      <c r="A4930" s="43" t="s">
        <v>529</v>
      </c>
      <c r="N4930" s="43"/>
    </row>
    <row r="4931" spans="1:14">
      <c r="A4931" s="43" t="s">
        <v>178</v>
      </c>
      <c r="B4931" s="188">
        <v>1180</v>
      </c>
      <c r="C4931" s="188">
        <v>-1644.21</v>
      </c>
      <c r="D4931" s="188">
        <v>-1441.08</v>
      </c>
      <c r="E4931" s="188">
        <v>-1230.4000000000001</v>
      </c>
      <c r="F4931" s="188">
        <v>-880.2</v>
      </c>
      <c r="G4931" s="188">
        <v>-212</v>
      </c>
      <c r="H4931" s="188">
        <v>0</v>
      </c>
      <c r="I4931" s="188">
        <v>2696</v>
      </c>
      <c r="J4931" s="188">
        <v>62052</v>
      </c>
      <c r="N4931" s="43"/>
    </row>
    <row r="4932" spans="1:14">
      <c r="A4932" s="43" t="s">
        <v>179</v>
      </c>
      <c r="B4932" s="188">
        <v>19861</v>
      </c>
      <c r="C4932" s="188">
        <v>162.59</v>
      </c>
      <c r="D4932" s="188">
        <v>481.81</v>
      </c>
      <c r="E4932" s="188">
        <v>1546.6</v>
      </c>
      <c r="F4932" s="188">
        <v>4164.3</v>
      </c>
      <c r="G4932" s="188">
        <v>20193</v>
      </c>
      <c r="H4932" s="188">
        <v>56388</v>
      </c>
      <c r="I4932" s="188">
        <v>80823</v>
      </c>
      <c r="J4932" s="188">
        <v>213140</v>
      </c>
      <c r="N4932" s="43"/>
    </row>
    <row r="4933" spans="1:14">
      <c r="A4933" s="43" t="s">
        <v>180</v>
      </c>
      <c r="B4933" s="188">
        <v>65347</v>
      </c>
      <c r="C4933" s="188">
        <v>6383.23</v>
      </c>
      <c r="D4933" s="188">
        <v>7920.3</v>
      </c>
      <c r="E4933" s="188">
        <v>13287.8</v>
      </c>
      <c r="F4933" s="188">
        <v>26773.599999999999</v>
      </c>
      <c r="G4933" s="188">
        <v>84498</v>
      </c>
      <c r="H4933" s="188">
        <v>168638</v>
      </c>
      <c r="I4933" s="188">
        <v>233539</v>
      </c>
      <c r="J4933" s="188">
        <v>414751</v>
      </c>
      <c r="N4933" s="43"/>
    </row>
    <row r="4934" spans="1:14">
      <c r="A4934" s="43" t="s">
        <v>181</v>
      </c>
      <c r="B4934" s="188">
        <v>724165</v>
      </c>
      <c r="C4934" s="188">
        <v>39789.339999999997</v>
      </c>
      <c r="D4934" s="188">
        <v>55596.68</v>
      </c>
      <c r="E4934" s="188">
        <v>111879.1</v>
      </c>
      <c r="F4934" s="188">
        <v>266745.7</v>
      </c>
      <c r="G4934" s="188">
        <v>668064</v>
      </c>
      <c r="H4934" s="188">
        <v>1578891</v>
      </c>
      <c r="I4934" s="188">
        <v>2636784</v>
      </c>
      <c r="J4934" s="188">
        <v>7013602</v>
      </c>
      <c r="N4934" s="43"/>
    </row>
    <row r="4935" spans="1:14">
      <c r="A4935" s="43" t="s">
        <v>530</v>
      </c>
      <c r="N4935" s="43"/>
    </row>
    <row r="4936" spans="1:14">
      <c r="A4936" s="43" t="s">
        <v>178</v>
      </c>
      <c r="B4936" s="188">
        <v>-1769</v>
      </c>
      <c r="C4936" s="188">
        <v>-1659.77</v>
      </c>
      <c r="D4936" s="188">
        <v>-1468.48</v>
      </c>
      <c r="E4936" s="188">
        <v>-1276.5</v>
      </c>
      <c r="F4936" s="188">
        <v>-972.7</v>
      </c>
      <c r="G4936" s="188">
        <v>-423</v>
      </c>
      <c r="H4936" s="188">
        <v>-30</v>
      </c>
      <c r="I4936" s="188">
        <v>0</v>
      </c>
      <c r="J4936" s="188">
        <v>0</v>
      </c>
      <c r="N4936" s="43"/>
    </row>
    <row r="4937" spans="1:14">
      <c r="A4937" s="43" t="s">
        <v>179</v>
      </c>
      <c r="B4937" s="188">
        <v>2154</v>
      </c>
      <c r="C4937" s="188">
        <v>69.61</v>
      </c>
      <c r="D4937" s="188">
        <v>221.34</v>
      </c>
      <c r="E4937" s="188">
        <v>854.5</v>
      </c>
      <c r="F4937" s="188">
        <v>1925.8</v>
      </c>
      <c r="G4937" s="188">
        <v>3490</v>
      </c>
      <c r="H4937" s="188">
        <v>4427</v>
      </c>
      <c r="I4937" s="188">
        <v>4681</v>
      </c>
      <c r="J4937" s="188">
        <v>4904</v>
      </c>
      <c r="N4937" s="43"/>
    </row>
    <row r="4938" spans="1:14">
      <c r="A4938" s="43" t="s">
        <v>180</v>
      </c>
      <c r="B4938" s="188">
        <v>13860</v>
      </c>
      <c r="C4938" s="188">
        <v>5662.9</v>
      </c>
      <c r="D4938" s="188">
        <v>6396.34</v>
      </c>
      <c r="E4938" s="188">
        <v>8734</v>
      </c>
      <c r="F4938" s="188">
        <v>13221</v>
      </c>
      <c r="G4938" s="188">
        <v>18779</v>
      </c>
      <c r="H4938" s="188">
        <v>22384</v>
      </c>
      <c r="I4938" s="188">
        <v>23702</v>
      </c>
      <c r="J4938" s="188">
        <v>24722</v>
      </c>
      <c r="N4938" s="43"/>
    </row>
    <row r="4939" spans="1:14">
      <c r="A4939" s="43" t="s">
        <v>181</v>
      </c>
      <c r="B4939" s="188">
        <v>605776</v>
      </c>
      <c r="C4939" s="188">
        <v>34168.870000000003</v>
      </c>
      <c r="D4939" s="188">
        <v>43883.31</v>
      </c>
      <c r="E4939" s="188">
        <v>83299.7</v>
      </c>
      <c r="F4939" s="188">
        <v>197138.2</v>
      </c>
      <c r="G4939" s="188">
        <v>537482</v>
      </c>
      <c r="H4939" s="188">
        <v>1323122</v>
      </c>
      <c r="I4939" s="188">
        <v>2265524</v>
      </c>
      <c r="J4939" s="188">
        <v>6330608</v>
      </c>
      <c r="N4939" s="43"/>
    </row>
    <row r="4940" spans="1:14">
      <c r="A4940" s="43" t="s">
        <v>621</v>
      </c>
      <c r="B4940" s="188" t="s">
        <v>143</v>
      </c>
      <c r="C4940" s="188" t="s">
        <v>144</v>
      </c>
      <c r="D4940" s="188" t="s">
        <v>144</v>
      </c>
      <c r="E4940" s="188" t="s">
        <v>144</v>
      </c>
      <c r="F4940" s="188" t="s">
        <v>144</v>
      </c>
      <c r="G4940" s="188" t="s">
        <v>144</v>
      </c>
      <c r="H4940" s="188" t="s">
        <v>144</v>
      </c>
      <c r="I4940" s="188" t="s">
        <v>685</v>
      </c>
      <c r="J4940" s="188" t="s">
        <v>685</v>
      </c>
      <c r="K4940" s="188" t="s">
        <v>225</v>
      </c>
      <c r="N4940" s="43"/>
    </row>
    <row r="4941" spans="1:14">
      <c r="A4941" s="43" t="s">
        <v>618</v>
      </c>
      <c r="B4941" s="188" t="s">
        <v>619</v>
      </c>
      <c r="K4941" s="188" t="s">
        <v>711</v>
      </c>
      <c r="N4941" s="43"/>
    </row>
    <row r="4942" spans="1:14">
      <c r="A4942" s="43" t="s">
        <v>142</v>
      </c>
      <c r="N4942" s="43"/>
    </row>
    <row r="4944" spans="1:14">
      <c r="A4944" s="43" t="s">
        <v>216</v>
      </c>
      <c r="N4944" s="43"/>
    </row>
    <row r="4945" spans="1:14">
      <c r="A4945" s="43" t="s">
        <v>621</v>
      </c>
      <c r="B4945" s="188" t="s">
        <v>143</v>
      </c>
      <c r="C4945" s="188" t="s">
        <v>144</v>
      </c>
      <c r="D4945" s="188" t="s">
        <v>144</v>
      </c>
      <c r="E4945" s="188" t="s">
        <v>144</v>
      </c>
      <c r="F4945" s="188" t="s">
        <v>144</v>
      </c>
      <c r="G4945" s="188" t="s">
        <v>144</v>
      </c>
      <c r="H4945" s="188" t="s">
        <v>144</v>
      </c>
      <c r="I4945" s="188" t="s">
        <v>685</v>
      </c>
      <c r="J4945" s="188" t="s">
        <v>685</v>
      </c>
      <c r="K4945" s="188" t="s">
        <v>225</v>
      </c>
      <c r="N4945" s="43"/>
    </row>
    <row r="4946" spans="1:14">
      <c r="A4946" s="43" t="s">
        <v>244</v>
      </c>
      <c r="E4946" s="188" t="s">
        <v>584</v>
      </c>
      <c r="F4946" s="188" t="s">
        <v>585</v>
      </c>
      <c r="G4946" s="188" t="s">
        <v>401</v>
      </c>
      <c r="N4946" s="43"/>
    </row>
    <row r="4947" spans="1:14">
      <c r="B4947" s="188" t="s">
        <v>143</v>
      </c>
      <c r="C4947" s="188" t="s">
        <v>144</v>
      </c>
      <c r="D4947" s="188" t="s">
        <v>144</v>
      </c>
      <c r="E4947" s="188" t="s">
        <v>144</v>
      </c>
      <c r="F4947" s="188" t="s">
        <v>144</v>
      </c>
      <c r="G4947" s="188" t="s">
        <v>144</v>
      </c>
      <c r="H4947" s="188" t="s">
        <v>144</v>
      </c>
      <c r="I4947" s="188" t="s">
        <v>685</v>
      </c>
      <c r="J4947" s="188" t="s">
        <v>685</v>
      </c>
    </row>
    <row r="4948" spans="1:14">
      <c r="B4948" s="188" t="s">
        <v>33</v>
      </c>
      <c r="C4948" s="188" t="s">
        <v>134</v>
      </c>
      <c r="D4948" s="188" t="s">
        <v>135</v>
      </c>
      <c r="E4948" s="188" t="s">
        <v>136</v>
      </c>
      <c r="F4948" s="188" t="s">
        <v>137</v>
      </c>
      <c r="G4948" s="188" t="s">
        <v>138</v>
      </c>
      <c r="H4948" s="188" t="s">
        <v>139</v>
      </c>
      <c r="I4948" s="188" t="s">
        <v>140</v>
      </c>
      <c r="J4948" s="188" t="s">
        <v>141</v>
      </c>
    </row>
    <row r="4949" spans="1:14">
      <c r="A4949" s="43" t="s">
        <v>622</v>
      </c>
      <c r="B4949" s="188" t="s">
        <v>143</v>
      </c>
      <c r="C4949" s="188" t="s">
        <v>148</v>
      </c>
      <c r="D4949" s="188" t="s">
        <v>148</v>
      </c>
      <c r="E4949" s="188" t="s">
        <v>148</v>
      </c>
      <c r="F4949" s="188" t="s">
        <v>148</v>
      </c>
      <c r="G4949" s="188" t="s">
        <v>148</v>
      </c>
      <c r="H4949" s="188" t="s">
        <v>148</v>
      </c>
      <c r="I4949" s="188" t="s">
        <v>686</v>
      </c>
      <c r="J4949" s="188" t="s">
        <v>686</v>
      </c>
      <c r="N4949" s="43"/>
    </row>
    <row r="4950" spans="1:14">
      <c r="A4950" s="43" t="s">
        <v>0</v>
      </c>
      <c r="B4950" s="188">
        <v>512101</v>
      </c>
      <c r="C4950" s="188">
        <v>-528.11</v>
      </c>
      <c r="D4950" s="188">
        <v>3205.74</v>
      </c>
      <c r="E4950" s="188">
        <v>28898.6</v>
      </c>
      <c r="F4950" s="188">
        <v>130619.1</v>
      </c>
      <c r="G4950" s="188">
        <v>431728</v>
      </c>
      <c r="H4950" s="188">
        <v>1150671</v>
      </c>
      <c r="I4950" s="188">
        <v>1982716</v>
      </c>
      <c r="J4950" s="188">
        <v>5952811</v>
      </c>
      <c r="N4950" s="43"/>
    </row>
    <row r="4951" spans="1:14">
      <c r="A4951" s="43" t="s">
        <v>151</v>
      </c>
      <c r="N4951" s="43"/>
    </row>
    <row r="4952" spans="1:14">
      <c r="A4952" s="43" t="s">
        <v>2</v>
      </c>
      <c r="B4952" s="188">
        <v>516915</v>
      </c>
      <c r="C4952" s="188">
        <v>-403.85</v>
      </c>
      <c r="D4952" s="188">
        <v>5105.7299999999996</v>
      </c>
      <c r="E4952" s="188">
        <v>33817.4</v>
      </c>
      <c r="F4952" s="188">
        <v>142295.5</v>
      </c>
      <c r="G4952" s="188">
        <v>452484</v>
      </c>
      <c r="H4952" s="188">
        <v>1169272</v>
      </c>
      <c r="I4952" s="188">
        <v>1980079</v>
      </c>
      <c r="J4952" s="188">
        <v>5735404</v>
      </c>
      <c r="N4952" s="43"/>
    </row>
    <row r="4953" spans="1:14">
      <c r="A4953" s="43" t="s">
        <v>3</v>
      </c>
      <c r="B4953" s="188">
        <v>581358</v>
      </c>
      <c r="C4953" s="188">
        <v>-399.2</v>
      </c>
      <c r="D4953" s="188">
        <v>4831.91</v>
      </c>
      <c r="E4953" s="188">
        <v>37023.199999999997</v>
      </c>
      <c r="F4953" s="188">
        <v>159881.29999999999</v>
      </c>
      <c r="G4953" s="188">
        <v>484780</v>
      </c>
      <c r="H4953" s="188">
        <v>1259569</v>
      </c>
      <c r="I4953" s="188">
        <v>2144643</v>
      </c>
      <c r="J4953" s="188">
        <v>7021889</v>
      </c>
      <c r="N4953" s="43"/>
    </row>
    <row r="4954" spans="1:14">
      <c r="A4954" s="43" t="s">
        <v>4</v>
      </c>
      <c r="B4954" s="188">
        <v>511515</v>
      </c>
      <c r="C4954" s="188">
        <v>-599.16999999999996</v>
      </c>
      <c r="D4954" s="188">
        <v>3129.41</v>
      </c>
      <c r="E4954" s="188">
        <v>29504.3</v>
      </c>
      <c r="F4954" s="188">
        <v>138283</v>
      </c>
      <c r="G4954" s="188">
        <v>443302</v>
      </c>
      <c r="H4954" s="188">
        <v>1177688</v>
      </c>
      <c r="I4954" s="188">
        <v>2071688</v>
      </c>
      <c r="J4954" s="188">
        <v>5437454</v>
      </c>
      <c r="N4954" s="43"/>
    </row>
    <row r="4955" spans="1:14">
      <c r="A4955" s="43" t="s">
        <v>5</v>
      </c>
      <c r="B4955" s="188">
        <v>500120</v>
      </c>
      <c r="C4955" s="188">
        <v>-868.58</v>
      </c>
      <c r="D4955" s="188">
        <v>1100.0999999999999</v>
      </c>
      <c r="E4955" s="188">
        <v>21747.3</v>
      </c>
      <c r="F4955" s="188">
        <v>97595.3</v>
      </c>
      <c r="G4955" s="188">
        <v>354354</v>
      </c>
      <c r="H4955" s="188">
        <v>1051657</v>
      </c>
      <c r="I4955" s="188">
        <v>1954110</v>
      </c>
      <c r="J4955" s="188">
        <v>7740108</v>
      </c>
      <c r="N4955" s="43"/>
    </row>
    <row r="4956" spans="1:14">
      <c r="A4956" s="43" t="s">
        <v>6</v>
      </c>
      <c r="B4956" s="188">
        <v>336548</v>
      </c>
      <c r="C4956" s="188">
        <v>-440.75</v>
      </c>
      <c r="D4956" s="188">
        <v>14.59</v>
      </c>
      <c r="E4956" s="188">
        <v>9303.1</v>
      </c>
      <c r="F4956" s="188">
        <v>62224.6</v>
      </c>
      <c r="G4956" s="188">
        <v>240099</v>
      </c>
      <c r="H4956" s="188">
        <v>814490</v>
      </c>
      <c r="I4956" s="188">
        <v>1512452</v>
      </c>
      <c r="J4956" s="188">
        <v>4477945</v>
      </c>
      <c r="N4956" s="43"/>
    </row>
    <row r="4957" spans="1:14">
      <c r="A4957" s="43" t="s">
        <v>8</v>
      </c>
      <c r="N4957" s="43"/>
    </row>
    <row r="4958" spans="1:14">
      <c r="A4958" s="43" t="s">
        <v>9</v>
      </c>
      <c r="B4958" s="188">
        <v>477698</v>
      </c>
      <c r="C4958" s="188">
        <v>-553.08000000000004</v>
      </c>
      <c r="D4958" s="188">
        <v>2397.84</v>
      </c>
      <c r="E4958" s="188">
        <v>24478.3</v>
      </c>
      <c r="F4958" s="188">
        <v>118979</v>
      </c>
      <c r="G4958" s="188">
        <v>400610</v>
      </c>
      <c r="H4958" s="188">
        <v>1081618</v>
      </c>
      <c r="I4958" s="188">
        <v>1868473</v>
      </c>
      <c r="J4958" s="188">
        <v>5437454</v>
      </c>
      <c r="N4958" s="43"/>
    </row>
    <row r="4959" spans="1:14">
      <c r="A4959" s="43" t="s">
        <v>8</v>
      </c>
      <c r="B4959" s="188">
        <v>552197</v>
      </c>
      <c r="C4959" s="188">
        <v>-499</v>
      </c>
      <c r="D4959" s="188">
        <v>4645.43</v>
      </c>
      <c r="E4959" s="188">
        <v>35099.5</v>
      </c>
      <c r="F4959" s="188">
        <v>144873.1</v>
      </c>
      <c r="G4959" s="188">
        <v>468293</v>
      </c>
      <c r="H4959" s="188">
        <v>1214448</v>
      </c>
      <c r="I4959" s="188">
        <v>2116412</v>
      </c>
      <c r="J4959" s="188">
        <v>6525817</v>
      </c>
      <c r="N4959" s="43"/>
    </row>
    <row r="4960" spans="1:14">
      <c r="A4960" s="43" t="s">
        <v>152</v>
      </c>
      <c r="N4960" s="43"/>
    </row>
    <row r="4961" spans="1:14">
      <c r="A4961" s="43" t="s">
        <v>153</v>
      </c>
      <c r="B4961" s="188">
        <v>86581</v>
      </c>
      <c r="C4961" s="188">
        <v>-1603.23</v>
      </c>
      <c r="D4961" s="188">
        <v>-1152.49</v>
      </c>
      <c r="E4961" s="188">
        <v>903.1</v>
      </c>
      <c r="F4961" s="188">
        <v>14538</v>
      </c>
      <c r="G4961" s="188">
        <v>62902</v>
      </c>
      <c r="H4961" s="188">
        <v>178593</v>
      </c>
      <c r="I4961" s="188">
        <v>343969</v>
      </c>
      <c r="J4961" s="188">
        <v>1193396</v>
      </c>
      <c r="N4961" s="43"/>
    </row>
    <row r="4962" spans="1:14">
      <c r="A4962" s="43" t="s">
        <v>154</v>
      </c>
      <c r="B4962" s="188">
        <v>254961</v>
      </c>
      <c r="C4962" s="188">
        <v>-690.84</v>
      </c>
      <c r="D4962" s="188">
        <v>2495.7800000000002</v>
      </c>
      <c r="E4962" s="188">
        <v>20012.8</v>
      </c>
      <c r="F4962" s="188">
        <v>83645.2</v>
      </c>
      <c r="G4962" s="188">
        <v>235413</v>
      </c>
      <c r="H4962" s="188">
        <v>601844</v>
      </c>
      <c r="I4962" s="188">
        <v>991599</v>
      </c>
      <c r="J4962" s="188">
        <v>2543783</v>
      </c>
      <c r="N4962" s="43"/>
    </row>
    <row r="4963" spans="1:14">
      <c r="A4963" s="43" t="s">
        <v>155</v>
      </c>
      <c r="B4963" s="188">
        <v>440193</v>
      </c>
      <c r="C4963" s="188">
        <v>3203.13</v>
      </c>
      <c r="D4963" s="188">
        <v>11965.82</v>
      </c>
      <c r="E4963" s="188">
        <v>48647.5</v>
      </c>
      <c r="F4963" s="188">
        <v>157903.1</v>
      </c>
      <c r="G4963" s="188">
        <v>420185</v>
      </c>
      <c r="H4963" s="188">
        <v>989403</v>
      </c>
      <c r="I4963" s="188">
        <v>1614516</v>
      </c>
      <c r="J4963" s="188">
        <v>4117877</v>
      </c>
      <c r="N4963" s="43"/>
    </row>
    <row r="4964" spans="1:14">
      <c r="A4964" s="43" t="s">
        <v>156</v>
      </c>
      <c r="B4964" s="188">
        <v>1074552</v>
      </c>
      <c r="C4964" s="188">
        <v>15814.85</v>
      </c>
      <c r="D4964" s="188">
        <v>41599.81</v>
      </c>
      <c r="E4964" s="188">
        <v>143099.70000000001</v>
      </c>
      <c r="F4964" s="188">
        <v>402193.2</v>
      </c>
      <c r="G4964" s="188">
        <v>1038605</v>
      </c>
      <c r="H4964" s="188">
        <v>2281786</v>
      </c>
      <c r="I4964" s="188">
        <v>3716492</v>
      </c>
      <c r="J4964" s="188">
        <v>11169414</v>
      </c>
      <c r="N4964" s="43"/>
    </row>
    <row r="4965" spans="1:14">
      <c r="A4965" s="43" t="s">
        <v>157</v>
      </c>
      <c r="N4965" s="43"/>
    </row>
    <row r="4966" spans="1:14">
      <c r="A4966" s="43" t="s">
        <v>158</v>
      </c>
      <c r="B4966" s="188">
        <v>621417</v>
      </c>
      <c r="C4966" s="188">
        <v>3400.9</v>
      </c>
      <c r="D4966" s="188">
        <v>12610.23</v>
      </c>
      <c r="E4966" s="188">
        <v>54359.199999999997</v>
      </c>
      <c r="F4966" s="188">
        <v>186525.5</v>
      </c>
      <c r="G4966" s="188">
        <v>559488</v>
      </c>
      <c r="H4966" s="188">
        <v>1379936</v>
      </c>
      <c r="I4966" s="188">
        <v>2288177</v>
      </c>
      <c r="J4966" s="188">
        <v>7044388</v>
      </c>
      <c r="N4966" s="43"/>
    </row>
    <row r="4967" spans="1:14">
      <c r="A4967" s="43" t="s">
        <v>159</v>
      </c>
      <c r="B4967" s="188">
        <v>163992</v>
      </c>
      <c r="C4967" s="188">
        <v>-1079.0899999999999</v>
      </c>
      <c r="D4967" s="188">
        <v>-84.92</v>
      </c>
      <c r="E4967" s="188">
        <v>6169</v>
      </c>
      <c r="F4967" s="188">
        <v>41402.1</v>
      </c>
      <c r="G4967" s="188">
        <v>153011</v>
      </c>
      <c r="H4967" s="188">
        <v>385826</v>
      </c>
      <c r="I4967" s="188">
        <v>673513</v>
      </c>
      <c r="J4967" s="188">
        <v>1701659</v>
      </c>
      <c r="N4967" s="43"/>
    </row>
    <row r="4968" spans="1:14">
      <c r="A4968" s="43" t="s">
        <v>160</v>
      </c>
      <c r="B4968" s="188">
        <v>169636</v>
      </c>
      <c r="C4968" s="188">
        <v>-1630.12</v>
      </c>
      <c r="D4968" s="188">
        <v>-1152.49</v>
      </c>
      <c r="E4968" s="188">
        <v>1464</v>
      </c>
      <c r="F4968" s="188">
        <v>26512.5</v>
      </c>
      <c r="G4968" s="188">
        <v>112787</v>
      </c>
      <c r="H4968" s="188">
        <v>351071</v>
      </c>
      <c r="I4968" s="188">
        <v>669721</v>
      </c>
      <c r="J4968" s="188">
        <v>2024397</v>
      </c>
      <c r="N4968" s="43"/>
    </row>
    <row r="4969" spans="1:14">
      <c r="A4969" s="43" t="s">
        <v>161</v>
      </c>
      <c r="B4969" s="188">
        <v>483031</v>
      </c>
      <c r="C4969" s="188">
        <v>-1645.54</v>
      </c>
      <c r="D4969" s="188">
        <v>-842.45</v>
      </c>
      <c r="E4969" s="188">
        <v>10321.5</v>
      </c>
      <c r="F4969" s="188">
        <v>83588.899999999994</v>
      </c>
      <c r="G4969" s="188">
        <v>327306</v>
      </c>
      <c r="H4969" s="188">
        <v>1009430</v>
      </c>
      <c r="I4969" s="188">
        <v>2222142</v>
      </c>
      <c r="J4969" s="188">
        <v>6725661</v>
      </c>
      <c r="N4969" s="43"/>
    </row>
    <row r="4970" spans="1:14">
      <c r="A4970" s="43" t="s">
        <v>162</v>
      </c>
      <c r="N4970" s="43"/>
    </row>
    <row r="4971" spans="1:14">
      <c r="A4971" s="43" t="s">
        <v>14</v>
      </c>
      <c r="B4971" s="188">
        <v>616130</v>
      </c>
      <c r="C4971" s="188">
        <v>168.05</v>
      </c>
      <c r="D4971" s="188">
        <v>7161.05</v>
      </c>
      <c r="E4971" s="188">
        <v>46365.3</v>
      </c>
      <c r="F4971" s="188">
        <v>173725.3</v>
      </c>
      <c r="G4971" s="188">
        <v>534225</v>
      </c>
      <c r="H4971" s="188">
        <v>1346283</v>
      </c>
      <c r="I4971" s="188">
        <v>2257678</v>
      </c>
      <c r="J4971" s="188">
        <v>7298715</v>
      </c>
      <c r="N4971" s="43"/>
    </row>
    <row r="4972" spans="1:14">
      <c r="A4972" s="43" t="s">
        <v>163</v>
      </c>
      <c r="B4972" s="188">
        <v>413147</v>
      </c>
      <c r="C4972" s="188">
        <v>-435.63</v>
      </c>
      <c r="D4972" s="188">
        <v>1451.15</v>
      </c>
      <c r="E4972" s="188">
        <v>17267.3</v>
      </c>
      <c r="F4972" s="188">
        <v>86192.2</v>
      </c>
      <c r="G4972" s="188">
        <v>319529</v>
      </c>
      <c r="H4972" s="188">
        <v>954068</v>
      </c>
      <c r="I4972" s="188">
        <v>1654231</v>
      </c>
      <c r="J4972" s="188">
        <v>4616055</v>
      </c>
      <c r="N4972" s="43"/>
    </row>
    <row r="4973" spans="1:14">
      <c r="A4973" s="43" t="s">
        <v>16</v>
      </c>
      <c r="B4973" s="188">
        <v>334152</v>
      </c>
      <c r="C4973" s="188">
        <v>-763.75</v>
      </c>
      <c r="D4973" s="188">
        <v>1357.08</v>
      </c>
      <c r="E4973" s="188">
        <v>18832.3</v>
      </c>
      <c r="F4973" s="188">
        <v>91421.6</v>
      </c>
      <c r="G4973" s="188">
        <v>274424</v>
      </c>
      <c r="H4973" s="188">
        <v>785100</v>
      </c>
      <c r="I4973" s="188">
        <v>1352396</v>
      </c>
      <c r="J4973" s="188">
        <v>3466863</v>
      </c>
      <c r="N4973" s="43"/>
    </row>
    <row r="4974" spans="1:14">
      <c r="A4974" s="43" t="s">
        <v>164</v>
      </c>
      <c r="B4974" s="188">
        <v>333972</v>
      </c>
      <c r="C4974" s="188">
        <v>-1152.49</v>
      </c>
      <c r="D4974" s="188">
        <v>-161.94</v>
      </c>
      <c r="E4974" s="188">
        <v>10797.8</v>
      </c>
      <c r="F4974" s="188">
        <v>72386.2</v>
      </c>
      <c r="G4974" s="188">
        <v>270143</v>
      </c>
      <c r="H4974" s="188">
        <v>864075</v>
      </c>
      <c r="I4974" s="188">
        <v>1507390</v>
      </c>
      <c r="J4974" s="188">
        <v>4048324</v>
      </c>
      <c r="N4974" s="43"/>
    </row>
    <row r="4975" spans="1:14">
      <c r="A4975" s="43" t="s">
        <v>165</v>
      </c>
      <c r="N4975" s="43"/>
    </row>
    <row r="4976" spans="1:14">
      <c r="A4976" s="43" t="s">
        <v>166</v>
      </c>
      <c r="B4976" s="188">
        <v>17288</v>
      </c>
      <c r="C4976" s="188">
        <v>-1724.89</v>
      </c>
      <c r="D4976" s="188">
        <v>-1630.12</v>
      </c>
      <c r="E4976" s="188">
        <v>-1572.5</v>
      </c>
      <c r="F4976" s="188">
        <v>-892.5</v>
      </c>
      <c r="G4976" s="188">
        <v>6926</v>
      </c>
      <c r="H4976" s="188">
        <v>43186</v>
      </c>
      <c r="I4976" s="188">
        <v>83240</v>
      </c>
      <c r="J4976" s="188">
        <v>272510</v>
      </c>
      <c r="N4976" s="43"/>
    </row>
    <row r="4977" spans="1:14">
      <c r="A4977" s="43" t="s">
        <v>125</v>
      </c>
      <c r="B4977" s="188">
        <v>88154</v>
      </c>
      <c r="C4977" s="188">
        <v>-1636.58</v>
      </c>
      <c r="D4977" s="188">
        <v>-1152.49</v>
      </c>
      <c r="E4977" s="188">
        <v>0</v>
      </c>
      <c r="F4977" s="188">
        <v>9002.9</v>
      </c>
      <c r="G4977" s="188">
        <v>50839</v>
      </c>
      <c r="H4977" s="188">
        <v>147001</v>
      </c>
      <c r="I4977" s="188">
        <v>235049</v>
      </c>
      <c r="J4977" s="188">
        <v>1172118</v>
      </c>
      <c r="N4977" s="43"/>
    </row>
    <row r="4978" spans="1:14">
      <c r="A4978" s="43" t="s">
        <v>126</v>
      </c>
      <c r="B4978" s="188">
        <v>203641</v>
      </c>
      <c r="C4978" s="188">
        <v>-1152.49</v>
      </c>
      <c r="D4978" s="188">
        <v>-638.4</v>
      </c>
      <c r="E4978" s="188">
        <v>3356.1</v>
      </c>
      <c r="F4978" s="188">
        <v>22272.1</v>
      </c>
      <c r="G4978" s="188">
        <v>92994</v>
      </c>
      <c r="H4978" s="188">
        <v>346294</v>
      </c>
      <c r="I4978" s="188">
        <v>636191</v>
      </c>
      <c r="J4978" s="188">
        <v>3578321</v>
      </c>
      <c r="N4978" s="43"/>
    </row>
    <row r="4979" spans="1:14">
      <c r="A4979" s="43" t="s">
        <v>127</v>
      </c>
      <c r="B4979" s="188">
        <v>192443</v>
      </c>
      <c r="C4979" s="188">
        <v>-892.5</v>
      </c>
      <c r="D4979" s="188">
        <v>33.07</v>
      </c>
      <c r="E4979" s="188">
        <v>6572.3</v>
      </c>
      <c r="F4979" s="188">
        <v>33017.9</v>
      </c>
      <c r="G4979" s="188">
        <v>132216</v>
      </c>
      <c r="H4979" s="188">
        <v>407652</v>
      </c>
      <c r="I4979" s="188">
        <v>740936</v>
      </c>
      <c r="J4979" s="188">
        <v>2520187</v>
      </c>
      <c r="N4979" s="43"/>
    </row>
    <row r="4980" spans="1:14">
      <c r="A4980" s="43" t="s">
        <v>128</v>
      </c>
      <c r="B4980" s="188">
        <v>304230</v>
      </c>
      <c r="C4980" s="188">
        <v>-189.12</v>
      </c>
      <c r="D4980" s="188">
        <v>1576.88</v>
      </c>
      <c r="E4980" s="188">
        <v>13455</v>
      </c>
      <c r="F4980" s="188">
        <v>65156.3</v>
      </c>
      <c r="G4980" s="188">
        <v>240067</v>
      </c>
      <c r="H4980" s="188">
        <v>692317</v>
      </c>
      <c r="I4980" s="188">
        <v>1222585</v>
      </c>
      <c r="J4980" s="188">
        <v>3176707</v>
      </c>
      <c r="N4980" s="43"/>
    </row>
    <row r="4981" spans="1:14">
      <c r="A4981" s="43" t="s">
        <v>129</v>
      </c>
      <c r="B4981" s="188">
        <v>373000</v>
      </c>
      <c r="C4981" s="188">
        <v>197.29</v>
      </c>
      <c r="D4981" s="188">
        <v>3901.35</v>
      </c>
      <c r="E4981" s="188">
        <v>21109.4</v>
      </c>
      <c r="F4981" s="188">
        <v>85534.5</v>
      </c>
      <c r="G4981" s="188">
        <v>296129</v>
      </c>
      <c r="H4981" s="188">
        <v>805236</v>
      </c>
      <c r="I4981" s="188">
        <v>1591085</v>
      </c>
      <c r="J4981" s="188">
        <v>4047371</v>
      </c>
      <c r="N4981" s="43"/>
    </row>
    <row r="4982" spans="1:14">
      <c r="A4982" s="43" t="s">
        <v>130</v>
      </c>
      <c r="B4982" s="188">
        <v>448040</v>
      </c>
      <c r="C4982" s="188">
        <v>1995.85</v>
      </c>
      <c r="D4982" s="188">
        <v>7727.58</v>
      </c>
      <c r="E4982" s="188">
        <v>35330.9</v>
      </c>
      <c r="F4982" s="188">
        <v>124453.8</v>
      </c>
      <c r="G4982" s="188">
        <v>394955</v>
      </c>
      <c r="H4982" s="188">
        <v>1023807</v>
      </c>
      <c r="I4982" s="188">
        <v>1755711</v>
      </c>
      <c r="J4982" s="188">
        <v>4845881</v>
      </c>
      <c r="N4982" s="43"/>
    </row>
    <row r="4983" spans="1:14">
      <c r="A4983" s="43" t="s">
        <v>131</v>
      </c>
      <c r="B4983" s="188">
        <v>705371</v>
      </c>
      <c r="C4983" s="188">
        <v>9343.66</v>
      </c>
      <c r="D4983" s="188">
        <v>23839.07</v>
      </c>
      <c r="E4983" s="188">
        <v>81979.600000000006</v>
      </c>
      <c r="F4983" s="188">
        <v>233702.3</v>
      </c>
      <c r="G4983" s="188">
        <v>642849</v>
      </c>
      <c r="H4983" s="188">
        <v>1522165</v>
      </c>
      <c r="I4983" s="188">
        <v>2484163</v>
      </c>
      <c r="J4983" s="188">
        <v>7718703</v>
      </c>
      <c r="N4983" s="43"/>
    </row>
    <row r="4984" spans="1:14">
      <c r="A4984" s="43" t="s">
        <v>167</v>
      </c>
      <c r="N4984" s="43"/>
    </row>
    <row r="4985" spans="1:14">
      <c r="A4985" s="43" t="s">
        <v>166</v>
      </c>
      <c r="B4985" s="188">
        <v>149391</v>
      </c>
      <c r="C4985" s="188">
        <v>-1636.58</v>
      </c>
      <c r="D4985" s="188">
        <v>-1630.12</v>
      </c>
      <c r="E4985" s="188">
        <v>-1152.5</v>
      </c>
      <c r="F4985" s="188">
        <v>4078.5</v>
      </c>
      <c r="G4985" s="188">
        <v>51048</v>
      </c>
      <c r="H4985" s="188">
        <v>202474</v>
      </c>
      <c r="I4985" s="188">
        <v>527865</v>
      </c>
      <c r="J4985" s="188">
        <v>2141997</v>
      </c>
      <c r="N4985" s="43"/>
    </row>
    <row r="4986" spans="1:14">
      <c r="A4986" s="43" t="s">
        <v>125</v>
      </c>
      <c r="B4986" s="188">
        <v>155292</v>
      </c>
      <c r="C4986" s="188">
        <v>-1493.81</v>
      </c>
      <c r="D4986" s="188">
        <v>-1006.27</v>
      </c>
      <c r="E4986" s="188">
        <v>1517.8</v>
      </c>
      <c r="F4986" s="188">
        <v>20979.9</v>
      </c>
      <c r="G4986" s="188">
        <v>96382</v>
      </c>
      <c r="H4986" s="188">
        <v>356730</v>
      </c>
      <c r="I4986" s="188">
        <v>745916</v>
      </c>
      <c r="J4986" s="188">
        <v>2411309</v>
      </c>
      <c r="N4986" s="43"/>
    </row>
    <row r="4987" spans="1:14">
      <c r="A4987" s="43" t="s">
        <v>126</v>
      </c>
      <c r="B4987" s="188">
        <v>283615</v>
      </c>
      <c r="C4987" s="188">
        <v>-1152.49</v>
      </c>
      <c r="D4987" s="188">
        <v>-238.33</v>
      </c>
      <c r="E4987" s="188">
        <v>6359.8</v>
      </c>
      <c r="F4987" s="188">
        <v>36249.699999999997</v>
      </c>
      <c r="G4987" s="188">
        <v>154649</v>
      </c>
      <c r="H4987" s="188">
        <v>573642</v>
      </c>
      <c r="I4987" s="188">
        <v>1080672</v>
      </c>
      <c r="J4987" s="188">
        <v>4020487</v>
      </c>
      <c r="N4987" s="43"/>
    </row>
    <row r="4988" spans="1:14">
      <c r="A4988" s="43" t="s">
        <v>127</v>
      </c>
      <c r="B4988" s="188">
        <v>269666</v>
      </c>
      <c r="C4988" s="188">
        <v>-734.16</v>
      </c>
      <c r="D4988" s="188">
        <v>432.91</v>
      </c>
      <c r="E4988" s="188">
        <v>8486.1</v>
      </c>
      <c r="F4988" s="188">
        <v>49180.6</v>
      </c>
      <c r="G4988" s="188">
        <v>172271</v>
      </c>
      <c r="H4988" s="188">
        <v>536626</v>
      </c>
      <c r="I4988" s="188">
        <v>1012912</v>
      </c>
      <c r="J4988" s="188">
        <v>2972476</v>
      </c>
      <c r="N4988" s="43"/>
    </row>
    <row r="4989" spans="1:14">
      <c r="A4989" s="43" t="s">
        <v>128</v>
      </c>
      <c r="B4989" s="188">
        <v>303069</v>
      </c>
      <c r="C4989" s="188">
        <v>-500.9</v>
      </c>
      <c r="D4989" s="188">
        <v>1576.88</v>
      </c>
      <c r="E4989" s="188">
        <v>13482.1</v>
      </c>
      <c r="F4989" s="188">
        <v>57913.5</v>
      </c>
      <c r="G4989" s="188">
        <v>205773</v>
      </c>
      <c r="H4989" s="188">
        <v>621707</v>
      </c>
      <c r="I4989" s="188">
        <v>1113377</v>
      </c>
      <c r="J4989" s="188">
        <v>3835589</v>
      </c>
      <c r="N4989" s="43"/>
    </row>
    <row r="4990" spans="1:14">
      <c r="A4990" s="43" t="s">
        <v>129</v>
      </c>
      <c r="B4990" s="188">
        <v>308689</v>
      </c>
      <c r="C4990" s="188">
        <v>38.74</v>
      </c>
      <c r="D4990" s="188">
        <v>3616.55</v>
      </c>
      <c r="E4990" s="188">
        <v>21033.599999999999</v>
      </c>
      <c r="F4990" s="188">
        <v>86772.6</v>
      </c>
      <c r="G4990" s="188">
        <v>291079</v>
      </c>
      <c r="H4990" s="188">
        <v>765294</v>
      </c>
      <c r="I4990" s="188">
        <v>1261983</v>
      </c>
      <c r="J4990" s="188">
        <v>3428079</v>
      </c>
      <c r="N4990" s="43"/>
    </row>
    <row r="4991" spans="1:14">
      <c r="A4991" s="43" t="s">
        <v>130</v>
      </c>
      <c r="B4991" s="188">
        <v>395295</v>
      </c>
      <c r="C4991" s="188">
        <v>867.79</v>
      </c>
      <c r="D4991" s="188">
        <v>5623.62</v>
      </c>
      <c r="E4991" s="188">
        <v>27676.9</v>
      </c>
      <c r="F4991" s="188">
        <v>104681</v>
      </c>
      <c r="G4991" s="188">
        <v>343766</v>
      </c>
      <c r="H4991" s="188">
        <v>932146</v>
      </c>
      <c r="I4991" s="188">
        <v>1684044</v>
      </c>
      <c r="J4991" s="188">
        <v>4831348</v>
      </c>
      <c r="N4991" s="43"/>
    </row>
    <row r="4992" spans="1:14">
      <c r="A4992" s="43" t="s">
        <v>131</v>
      </c>
      <c r="B4992" s="188">
        <v>688445</v>
      </c>
      <c r="C4992" s="188">
        <v>7720.2</v>
      </c>
      <c r="D4992" s="188">
        <v>20149.09</v>
      </c>
      <c r="E4992" s="188">
        <v>74828.399999999994</v>
      </c>
      <c r="F4992" s="188">
        <v>222330.9</v>
      </c>
      <c r="G4992" s="188">
        <v>624071</v>
      </c>
      <c r="H4992" s="188">
        <v>1494670</v>
      </c>
      <c r="I4992" s="188">
        <v>2421280</v>
      </c>
      <c r="J4992" s="188">
        <v>7682465</v>
      </c>
      <c r="N4992" s="43"/>
    </row>
    <row r="4993" spans="1:14">
      <c r="A4993" s="43" t="s">
        <v>168</v>
      </c>
      <c r="N4993" s="43"/>
    </row>
    <row r="4994" spans="1:14">
      <c r="A4994" s="43" t="s">
        <v>169</v>
      </c>
      <c r="B4994" s="188">
        <v>26171</v>
      </c>
      <c r="C4994" s="188">
        <v>-1630.12</v>
      </c>
      <c r="D4994" s="188">
        <v>-1191.3800000000001</v>
      </c>
      <c r="E4994" s="188">
        <v>7.7</v>
      </c>
      <c r="F4994" s="188">
        <v>9002.1</v>
      </c>
      <c r="G4994" s="188">
        <v>32569</v>
      </c>
      <c r="H4994" s="188">
        <v>78829</v>
      </c>
      <c r="I4994" s="188">
        <v>116057</v>
      </c>
      <c r="J4994" s="188">
        <v>201777</v>
      </c>
      <c r="N4994" s="43"/>
    </row>
    <row r="4995" spans="1:14">
      <c r="A4995" s="43" t="s">
        <v>17</v>
      </c>
      <c r="B4995" s="188">
        <v>78035</v>
      </c>
      <c r="C4995" s="188">
        <v>432.91</v>
      </c>
      <c r="D4995" s="188">
        <v>3774.13</v>
      </c>
      <c r="E4995" s="188">
        <v>16962.900000000001</v>
      </c>
      <c r="F4995" s="188">
        <v>51294.6</v>
      </c>
      <c r="G4995" s="188">
        <v>108317</v>
      </c>
      <c r="H4995" s="188">
        <v>183908</v>
      </c>
      <c r="I4995" s="188">
        <v>248550</v>
      </c>
      <c r="J4995" s="188">
        <v>412951</v>
      </c>
      <c r="N4995" s="43"/>
    </row>
    <row r="4996" spans="1:14">
      <c r="A4996" s="43" t="s">
        <v>18</v>
      </c>
      <c r="B4996" s="188">
        <v>177465</v>
      </c>
      <c r="C4996" s="188">
        <v>8533.4699999999993</v>
      </c>
      <c r="D4996" s="188">
        <v>21901.52</v>
      </c>
      <c r="E4996" s="188">
        <v>61964.5</v>
      </c>
      <c r="F4996" s="188">
        <v>135157.9</v>
      </c>
      <c r="G4996" s="188">
        <v>242378</v>
      </c>
      <c r="H4996" s="188">
        <v>389950</v>
      </c>
      <c r="I4996" s="188">
        <v>503728</v>
      </c>
      <c r="J4996" s="188">
        <v>754870</v>
      </c>
      <c r="N4996" s="43"/>
    </row>
    <row r="4997" spans="1:14">
      <c r="A4997" s="43" t="s">
        <v>19</v>
      </c>
      <c r="B4997" s="188">
        <v>386180</v>
      </c>
      <c r="C4997" s="188">
        <v>36881.96</v>
      </c>
      <c r="D4997" s="188">
        <v>68531.009999999995</v>
      </c>
      <c r="E4997" s="188">
        <v>156800.9</v>
      </c>
      <c r="F4997" s="188">
        <v>315026.3</v>
      </c>
      <c r="G4997" s="188">
        <v>540331</v>
      </c>
      <c r="H4997" s="188">
        <v>797246</v>
      </c>
      <c r="I4997" s="188">
        <v>975830</v>
      </c>
      <c r="J4997" s="188">
        <v>1313169</v>
      </c>
      <c r="N4997" s="43"/>
    </row>
    <row r="4998" spans="1:14">
      <c r="A4998" s="43" t="s">
        <v>170</v>
      </c>
      <c r="B4998" s="188">
        <v>1892813</v>
      </c>
      <c r="C4998" s="188">
        <v>169559.41</v>
      </c>
      <c r="D4998" s="188">
        <v>269149.92</v>
      </c>
      <c r="E4998" s="188">
        <v>550778.9</v>
      </c>
      <c r="F4998" s="188">
        <v>1078106.3999999999</v>
      </c>
      <c r="G4998" s="188">
        <v>1979484</v>
      </c>
      <c r="H4998" s="188">
        <v>3645074</v>
      </c>
      <c r="I4998" s="188">
        <v>5952811</v>
      </c>
      <c r="J4998" s="188">
        <v>15324188</v>
      </c>
      <c r="N4998" s="43"/>
    </row>
    <row r="4999" spans="1:14">
      <c r="A4999" s="43" t="s">
        <v>171</v>
      </c>
      <c r="N4999" s="43"/>
    </row>
    <row r="5000" spans="1:14">
      <c r="A5000" s="43" t="s">
        <v>169</v>
      </c>
      <c r="B5000" s="188">
        <v>58920</v>
      </c>
      <c r="C5000" s="188">
        <v>-1630.12</v>
      </c>
      <c r="D5000" s="188">
        <v>-1213.79</v>
      </c>
      <c r="E5000" s="188">
        <v>49</v>
      </c>
      <c r="F5000" s="188">
        <v>11070.5</v>
      </c>
      <c r="G5000" s="188">
        <v>47241</v>
      </c>
      <c r="H5000" s="188">
        <v>122671</v>
      </c>
      <c r="I5000" s="188">
        <v>208262</v>
      </c>
      <c r="J5000" s="188">
        <v>712643</v>
      </c>
      <c r="N5000" s="43"/>
    </row>
    <row r="5001" spans="1:14">
      <c r="A5001" s="43" t="s">
        <v>17</v>
      </c>
      <c r="B5001" s="188">
        <v>168773</v>
      </c>
      <c r="C5001" s="188">
        <v>206.51</v>
      </c>
      <c r="D5001" s="188">
        <v>3376.66</v>
      </c>
      <c r="E5001" s="188">
        <v>17730.599999999999</v>
      </c>
      <c r="F5001" s="188">
        <v>60261.7</v>
      </c>
      <c r="G5001" s="188">
        <v>157903</v>
      </c>
      <c r="H5001" s="188">
        <v>388710</v>
      </c>
      <c r="I5001" s="188">
        <v>656074</v>
      </c>
      <c r="J5001" s="188">
        <v>1671045</v>
      </c>
      <c r="N5001" s="43"/>
    </row>
    <row r="5002" spans="1:14">
      <c r="A5002" s="43" t="s">
        <v>18</v>
      </c>
      <c r="B5002" s="188">
        <v>272255</v>
      </c>
      <c r="C5002" s="188">
        <v>5849.12</v>
      </c>
      <c r="D5002" s="188">
        <v>14269.58</v>
      </c>
      <c r="E5002" s="188">
        <v>48526.3</v>
      </c>
      <c r="F5002" s="188">
        <v>127261.4</v>
      </c>
      <c r="G5002" s="188">
        <v>290205</v>
      </c>
      <c r="H5002" s="188">
        <v>635069</v>
      </c>
      <c r="I5002" s="188">
        <v>1000427</v>
      </c>
      <c r="J5002" s="188">
        <v>2348744</v>
      </c>
      <c r="N5002" s="43"/>
    </row>
    <row r="5003" spans="1:14">
      <c r="A5003" s="43" t="s">
        <v>19</v>
      </c>
      <c r="B5003" s="188">
        <v>527242</v>
      </c>
      <c r="C5003" s="188">
        <v>20397.689999999999</v>
      </c>
      <c r="D5003" s="188">
        <v>45629.17</v>
      </c>
      <c r="E5003" s="188">
        <v>111772.7</v>
      </c>
      <c r="F5003" s="188">
        <v>257576.3</v>
      </c>
      <c r="G5003" s="188">
        <v>551306</v>
      </c>
      <c r="H5003" s="188">
        <v>1120120</v>
      </c>
      <c r="I5003" s="188">
        <v>1701659</v>
      </c>
      <c r="J5003" s="188">
        <v>4127163</v>
      </c>
      <c r="N5003" s="43"/>
    </row>
    <row r="5004" spans="1:14">
      <c r="A5004" s="43" t="s">
        <v>170</v>
      </c>
      <c r="B5004" s="188">
        <v>1533339</v>
      </c>
      <c r="C5004" s="188">
        <v>80459.429999999993</v>
      </c>
      <c r="D5004" s="188">
        <v>143065.87</v>
      </c>
      <c r="E5004" s="188">
        <v>311698</v>
      </c>
      <c r="F5004" s="188">
        <v>698679.8</v>
      </c>
      <c r="G5004" s="188">
        <v>1559961</v>
      </c>
      <c r="H5004" s="188">
        <v>3161582</v>
      </c>
      <c r="I5004" s="188">
        <v>5144630</v>
      </c>
      <c r="J5004" s="188">
        <v>14288200</v>
      </c>
      <c r="N5004" s="43"/>
    </row>
    <row r="5005" spans="1:14">
      <c r="A5005" s="43" t="s">
        <v>527</v>
      </c>
      <c r="N5005" s="43"/>
    </row>
    <row r="5006" spans="1:14">
      <c r="A5006" s="43" t="s">
        <v>172</v>
      </c>
      <c r="B5006" s="188">
        <v>598629</v>
      </c>
      <c r="C5006" s="188">
        <v>2929.06</v>
      </c>
      <c r="D5006" s="188">
        <v>10011.5</v>
      </c>
      <c r="E5006" s="188">
        <v>46781.3</v>
      </c>
      <c r="F5006" s="188">
        <v>168191.4</v>
      </c>
      <c r="G5006" s="188">
        <v>517027</v>
      </c>
      <c r="H5006" s="188">
        <v>1330354</v>
      </c>
      <c r="I5006" s="188">
        <v>2247746</v>
      </c>
      <c r="J5006" s="188">
        <v>6932692</v>
      </c>
      <c r="N5006" s="43"/>
    </row>
    <row r="5007" spans="1:14">
      <c r="A5007" s="43" t="s">
        <v>22</v>
      </c>
      <c r="B5007" s="188">
        <v>174967</v>
      </c>
      <c r="C5007" s="188">
        <v>-1630.12</v>
      </c>
      <c r="D5007" s="188">
        <v>-1207.69</v>
      </c>
      <c r="E5007" s="188">
        <v>1224.5</v>
      </c>
      <c r="F5007" s="188">
        <v>32261</v>
      </c>
      <c r="G5007" s="188">
        <v>150285</v>
      </c>
      <c r="H5007" s="188">
        <v>441457</v>
      </c>
      <c r="I5007" s="188">
        <v>783764</v>
      </c>
      <c r="J5007" s="188">
        <v>2069174</v>
      </c>
      <c r="N5007" s="43"/>
    </row>
    <row r="5008" spans="1:14">
      <c r="A5008" s="43" t="s">
        <v>173</v>
      </c>
      <c r="N5008" s="43"/>
    </row>
    <row r="5009" spans="1:14">
      <c r="A5009" s="43" t="s">
        <v>174</v>
      </c>
      <c r="B5009" s="188">
        <v>75380</v>
      </c>
      <c r="C5009" s="188">
        <v>-1630.12</v>
      </c>
      <c r="D5009" s="188">
        <v>-1321.17</v>
      </c>
      <c r="E5009" s="188">
        <v>-508.8</v>
      </c>
      <c r="F5009" s="188">
        <v>8276.1</v>
      </c>
      <c r="G5009" s="188">
        <v>40481</v>
      </c>
      <c r="H5009" s="188">
        <v>129179</v>
      </c>
      <c r="I5009" s="188">
        <v>257195</v>
      </c>
      <c r="J5009" s="188">
        <v>1458422</v>
      </c>
      <c r="N5009" s="43"/>
    </row>
    <row r="5010" spans="1:14">
      <c r="A5010" s="43" t="s">
        <v>175</v>
      </c>
      <c r="B5010" s="188">
        <v>91901</v>
      </c>
      <c r="C5010" s="188">
        <v>-1152.49</v>
      </c>
      <c r="D5010" s="188">
        <v>-75.02</v>
      </c>
      <c r="E5010" s="188">
        <v>5307.3</v>
      </c>
      <c r="F5010" s="188">
        <v>27206.5</v>
      </c>
      <c r="G5010" s="188">
        <v>85293</v>
      </c>
      <c r="H5010" s="188">
        <v>204076</v>
      </c>
      <c r="I5010" s="188">
        <v>365913</v>
      </c>
      <c r="J5010" s="188">
        <v>1149569</v>
      </c>
      <c r="N5010" s="43"/>
    </row>
    <row r="5011" spans="1:14">
      <c r="A5011" s="43" t="s">
        <v>176</v>
      </c>
      <c r="B5011" s="188">
        <v>259083</v>
      </c>
      <c r="C5011" s="188">
        <v>183.53</v>
      </c>
      <c r="D5011" s="188">
        <v>5283.01</v>
      </c>
      <c r="E5011" s="188">
        <v>29775.4</v>
      </c>
      <c r="F5011" s="188">
        <v>94401.8</v>
      </c>
      <c r="G5011" s="188">
        <v>232101</v>
      </c>
      <c r="H5011" s="188">
        <v>534998</v>
      </c>
      <c r="I5011" s="188">
        <v>931326</v>
      </c>
      <c r="J5011" s="188">
        <v>3188436</v>
      </c>
      <c r="N5011" s="43"/>
    </row>
    <row r="5012" spans="1:14">
      <c r="A5012" s="43" t="s">
        <v>177</v>
      </c>
      <c r="B5012" s="188">
        <v>893800</v>
      </c>
      <c r="C5012" s="188">
        <v>12615.86</v>
      </c>
      <c r="D5012" s="188">
        <v>39299.53</v>
      </c>
      <c r="E5012" s="188">
        <v>127006.5</v>
      </c>
      <c r="F5012" s="188">
        <v>349503.4</v>
      </c>
      <c r="G5012" s="188">
        <v>858561</v>
      </c>
      <c r="H5012" s="188">
        <v>1876294</v>
      </c>
      <c r="I5012" s="188">
        <v>3043574</v>
      </c>
      <c r="J5012" s="188">
        <v>9716495</v>
      </c>
      <c r="N5012" s="43"/>
    </row>
    <row r="5013" spans="1:14">
      <c r="A5013" s="43" t="s">
        <v>580</v>
      </c>
      <c r="N5013" s="43"/>
    </row>
    <row r="5014" spans="1:14">
      <c r="A5014" s="43" t="s">
        <v>178</v>
      </c>
      <c r="B5014" s="188">
        <v>103673</v>
      </c>
      <c r="C5014" s="188">
        <v>-1583.35</v>
      </c>
      <c r="D5014" s="188">
        <v>-1152.49</v>
      </c>
      <c r="E5014" s="188">
        <v>1035.0999999999999</v>
      </c>
      <c r="F5014" s="188">
        <v>13501.3</v>
      </c>
      <c r="G5014" s="188">
        <v>60027</v>
      </c>
      <c r="H5014" s="188">
        <v>178385</v>
      </c>
      <c r="I5014" s="188">
        <v>425566</v>
      </c>
      <c r="J5014" s="188">
        <v>1652946</v>
      </c>
      <c r="N5014" s="43"/>
    </row>
    <row r="5015" spans="1:14">
      <c r="A5015" s="43" t="s">
        <v>179</v>
      </c>
      <c r="B5015" s="188">
        <v>139501</v>
      </c>
      <c r="C5015" s="188">
        <v>1083.97</v>
      </c>
      <c r="D5015" s="188">
        <v>2329.35</v>
      </c>
      <c r="E5015" s="188">
        <v>6386.2</v>
      </c>
      <c r="F5015" s="188">
        <v>21747.3</v>
      </c>
      <c r="G5015" s="188">
        <v>70419</v>
      </c>
      <c r="H5015" s="188">
        <v>214342</v>
      </c>
      <c r="I5015" s="188">
        <v>495470</v>
      </c>
      <c r="J5015" s="188">
        <v>2257678</v>
      </c>
      <c r="N5015" s="43"/>
    </row>
    <row r="5016" spans="1:14">
      <c r="A5016" s="43" t="s">
        <v>180</v>
      </c>
      <c r="B5016" s="188">
        <v>173151</v>
      </c>
      <c r="C5016" s="188">
        <v>10132.84</v>
      </c>
      <c r="D5016" s="188">
        <v>13541.72</v>
      </c>
      <c r="E5016" s="188">
        <v>22019.200000000001</v>
      </c>
      <c r="F5016" s="188">
        <v>42857.7</v>
      </c>
      <c r="G5016" s="188">
        <v>117303</v>
      </c>
      <c r="H5016" s="188">
        <v>367625</v>
      </c>
      <c r="I5016" s="188">
        <v>714129</v>
      </c>
      <c r="J5016" s="188">
        <v>2140890</v>
      </c>
      <c r="N5016" s="43"/>
    </row>
    <row r="5017" spans="1:14">
      <c r="A5017" s="43" t="s">
        <v>181</v>
      </c>
      <c r="B5017" s="188">
        <v>820806</v>
      </c>
      <c r="C5017" s="188">
        <v>53394.38</v>
      </c>
      <c r="D5017" s="188">
        <v>74877.289999999994</v>
      </c>
      <c r="E5017" s="188">
        <v>142112.5</v>
      </c>
      <c r="F5017" s="188">
        <v>314891.7</v>
      </c>
      <c r="G5017" s="188">
        <v>760278</v>
      </c>
      <c r="H5017" s="188">
        <v>1706034</v>
      </c>
      <c r="I5017" s="188">
        <v>2787736</v>
      </c>
      <c r="J5017" s="188">
        <v>8438495</v>
      </c>
      <c r="N5017" s="43"/>
    </row>
    <row r="5018" spans="1:14">
      <c r="A5018" s="43" t="s">
        <v>529</v>
      </c>
      <c r="N5018" s="43"/>
    </row>
    <row r="5019" spans="1:14">
      <c r="A5019" s="43" t="s">
        <v>178</v>
      </c>
      <c r="B5019" s="188">
        <v>4739</v>
      </c>
      <c r="C5019" s="188">
        <v>-1757.69</v>
      </c>
      <c r="D5019" s="188">
        <v>-1630.12</v>
      </c>
      <c r="E5019" s="188">
        <v>-1457.2</v>
      </c>
      <c r="F5019" s="188">
        <v>-1068.0999999999999</v>
      </c>
      <c r="G5019" s="188">
        <v>-490</v>
      </c>
      <c r="H5019" s="188">
        <v>483</v>
      </c>
      <c r="I5019" s="188">
        <v>16191</v>
      </c>
      <c r="J5019" s="188">
        <v>156693</v>
      </c>
      <c r="N5019" s="43"/>
    </row>
    <row r="5020" spans="1:14">
      <c r="A5020" s="43" t="s">
        <v>179</v>
      </c>
      <c r="B5020" s="188">
        <v>34736</v>
      </c>
      <c r="C5020" s="188">
        <v>284.01</v>
      </c>
      <c r="D5020" s="188">
        <v>761.94</v>
      </c>
      <c r="E5020" s="188">
        <v>2233.8000000000002</v>
      </c>
      <c r="F5020" s="188">
        <v>5714.9</v>
      </c>
      <c r="G5020" s="188">
        <v>37080</v>
      </c>
      <c r="H5020" s="188">
        <v>90482</v>
      </c>
      <c r="I5020" s="188">
        <v>145656</v>
      </c>
      <c r="J5020" s="188">
        <v>367483</v>
      </c>
      <c r="N5020" s="43"/>
    </row>
    <row r="5021" spans="1:14">
      <c r="A5021" s="43" t="s">
        <v>180</v>
      </c>
      <c r="B5021" s="188">
        <v>86731</v>
      </c>
      <c r="C5021" s="188">
        <v>6657.58</v>
      </c>
      <c r="D5021" s="188">
        <v>8407.89</v>
      </c>
      <c r="E5021" s="188">
        <v>14821.4</v>
      </c>
      <c r="F5021" s="188">
        <v>34136.1</v>
      </c>
      <c r="G5021" s="188">
        <v>111430</v>
      </c>
      <c r="H5021" s="188">
        <v>234120</v>
      </c>
      <c r="I5021" s="188">
        <v>324516</v>
      </c>
      <c r="J5021" s="188">
        <v>557355</v>
      </c>
      <c r="N5021" s="43"/>
    </row>
    <row r="5022" spans="1:14">
      <c r="A5022" s="43" t="s">
        <v>181</v>
      </c>
      <c r="B5022" s="188">
        <v>800509</v>
      </c>
      <c r="C5022" s="188">
        <v>41169.53</v>
      </c>
      <c r="D5022" s="188">
        <v>58328.05</v>
      </c>
      <c r="E5022" s="188">
        <v>121290.2</v>
      </c>
      <c r="F5022" s="188">
        <v>304874.3</v>
      </c>
      <c r="G5022" s="188">
        <v>757521</v>
      </c>
      <c r="H5022" s="188">
        <v>1697639</v>
      </c>
      <c r="I5022" s="188">
        <v>2769795</v>
      </c>
      <c r="J5022" s="188">
        <v>8257699</v>
      </c>
      <c r="N5022" s="43"/>
    </row>
    <row r="5023" spans="1:14">
      <c r="A5023" s="43" t="s">
        <v>530</v>
      </c>
      <c r="N5023" s="43"/>
    </row>
    <row r="5024" spans="1:14">
      <c r="A5024" s="43" t="s">
        <v>178</v>
      </c>
      <c r="B5024" s="188">
        <v>-1182</v>
      </c>
      <c r="C5024" s="188">
        <v>-1774.33</v>
      </c>
      <c r="D5024" s="188">
        <v>-1630.12</v>
      </c>
      <c r="E5024" s="188">
        <v>-1568.1</v>
      </c>
      <c r="F5024" s="188">
        <v>-1152.5</v>
      </c>
      <c r="G5024" s="188">
        <v>-677</v>
      </c>
      <c r="H5024" s="188">
        <v>-245</v>
      </c>
      <c r="I5024" s="188">
        <v>-70</v>
      </c>
      <c r="J5024" s="188">
        <v>0</v>
      </c>
      <c r="N5024" s="43"/>
    </row>
    <row r="5025" spans="1:14">
      <c r="A5025" s="43" t="s">
        <v>179</v>
      </c>
      <c r="B5025" s="188">
        <v>2235</v>
      </c>
      <c r="C5025" s="188">
        <v>76.53</v>
      </c>
      <c r="D5025" s="188">
        <v>278.55</v>
      </c>
      <c r="E5025" s="188">
        <v>954.7</v>
      </c>
      <c r="F5025" s="188">
        <v>2151.1</v>
      </c>
      <c r="G5025" s="188">
        <v>3452</v>
      </c>
      <c r="H5025" s="188">
        <v>4423</v>
      </c>
      <c r="I5025" s="188">
        <v>4719</v>
      </c>
      <c r="J5025" s="188">
        <v>4938</v>
      </c>
      <c r="N5025" s="43"/>
    </row>
    <row r="5026" spans="1:14">
      <c r="A5026" s="43" t="s">
        <v>180</v>
      </c>
      <c r="B5026" s="188">
        <v>13947</v>
      </c>
      <c r="C5026" s="188">
        <v>5619.47</v>
      </c>
      <c r="D5026" s="188">
        <v>6366.99</v>
      </c>
      <c r="E5026" s="188">
        <v>8731.2000000000007</v>
      </c>
      <c r="F5026" s="188">
        <v>13469.4</v>
      </c>
      <c r="G5026" s="188">
        <v>18752</v>
      </c>
      <c r="H5026" s="188">
        <v>22504</v>
      </c>
      <c r="I5026" s="188">
        <v>23764</v>
      </c>
      <c r="J5026" s="188">
        <v>24797</v>
      </c>
      <c r="N5026" s="43"/>
    </row>
    <row r="5027" spans="1:14">
      <c r="A5027" s="43" t="s">
        <v>181</v>
      </c>
      <c r="B5027" s="188">
        <v>665660</v>
      </c>
      <c r="C5027" s="188">
        <v>34538.15</v>
      </c>
      <c r="D5027" s="188">
        <v>46157.49</v>
      </c>
      <c r="E5027" s="188">
        <v>90704.4</v>
      </c>
      <c r="F5027" s="188">
        <v>223740.2</v>
      </c>
      <c r="G5027" s="188">
        <v>601291</v>
      </c>
      <c r="H5027" s="188">
        <v>1431154</v>
      </c>
      <c r="I5027" s="188">
        <v>2350111</v>
      </c>
      <c r="J5027" s="188">
        <v>7129654</v>
      </c>
      <c r="N5027" s="43"/>
    </row>
    <row r="5028" spans="1:14">
      <c r="A5028" s="43" t="s">
        <v>621</v>
      </c>
      <c r="B5028" s="188" t="s">
        <v>143</v>
      </c>
      <c r="C5028" s="188" t="s">
        <v>144</v>
      </c>
      <c r="D5028" s="188" t="s">
        <v>144</v>
      </c>
      <c r="E5028" s="188" t="s">
        <v>144</v>
      </c>
      <c r="F5028" s="188" t="s">
        <v>144</v>
      </c>
      <c r="G5028" s="188" t="s">
        <v>144</v>
      </c>
      <c r="H5028" s="188" t="s">
        <v>144</v>
      </c>
      <c r="I5028" s="188" t="s">
        <v>685</v>
      </c>
      <c r="J5028" s="188" t="s">
        <v>685</v>
      </c>
      <c r="K5028" s="188" t="s">
        <v>225</v>
      </c>
      <c r="N5028" s="43"/>
    </row>
    <row r="5029" spans="1:14">
      <c r="A5029" s="43" t="s">
        <v>618</v>
      </c>
      <c r="B5029" s="188" t="s">
        <v>619</v>
      </c>
      <c r="K5029" s="188" t="s">
        <v>712</v>
      </c>
      <c r="N5029" s="43"/>
    </row>
    <row r="5030" spans="1:14">
      <c r="A5030" s="43" t="s">
        <v>142</v>
      </c>
      <c r="N5030" s="43"/>
    </row>
    <row r="5032" spans="1:14">
      <c r="A5032" s="43" t="s">
        <v>217</v>
      </c>
      <c r="N5032" s="43"/>
    </row>
    <row r="5033" spans="1:14">
      <c r="A5033" s="43" t="s">
        <v>621</v>
      </c>
      <c r="B5033" s="188" t="s">
        <v>143</v>
      </c>
      <c r="C5033" s="188" t="s">
        <v>144</v>
      </c>
      <c r="D5033" s="188" t="s">
        <v>144</v>
      </c>
      <c r="E5033" s="188" t="s">
        <v>144</v>
      </c>
      <c r="F5033" s="188" t="s">
        <v>144</v>
      </c>
      <c r="G5033" s="188" t="s">
        <v>144</v>
      </c>
      <c r="H5033" s="188" t="s">
        <v>144</v>
      </c>
      <c r="I5033" s="188" t="s">
        <v>685</v>
      </c>
      <c r="J5033" s="188" t="s">
        <v>685</v>
      </c>
      <c r="K5033" s="188" t="s">
        <v>225</v>
      </c>
      <c r="N5033" s="43"/>
    </row>
    <row r="5034" spans="1:14">
      <c r="A5034" s="43" t="s">
        <v>244</v>
      </c>
      <c r="E5034" s="188" t="s">
        <v>584</v>
      </c>
      <c r="F5034" s="188" t="s">
        <v>585</v>
      </c>
      <c r="G5034" s="188" t="s">
        <v>401</v>
      </c>
      <c r="N5034" s="43"/>
    </row>
    <row r="5035" spans="1:14">
      <c r="B5035" s="188" t="s">
        <v>143</v>
      </c>
      <c r="C5035" s="188" t="s">
        <v>144</v>
      </c>
      <c r="D5035" s="188" t="s">
        <v>144</v>
      </c>
      <c r="E5035" s="188" t="s">
        <v>144</v>
      </c>
      <c r="F5035" s="188" t="s">
        <v>144</v>
      </c>
      <c r="G5035" s="188" t="s">
        <v>144</v>
      </c>
      <c r="H5035" s="188" t="s">
        <v>144</v>
      </c>
      <c r="I5035" s="188" t="s">
        <v>685</v>
      </c>
      <c r="J5035" s="188" t="s">
        <v>685</v>
      </c>
    </row>
    <row r="5036" spans="1:14">
      <c r="B5036" s="188" t="s">
        <v>33</v>
      </c>
      <c r="C5036" s="188" t="s">
        <v>134</v>
      </c>
      <c r="D5036" s="188" t="s">
        <v>135</v>
      </c>
      <c r="E5036" s="188" t="s">
        <v>136</v>
      </c>
      <c r="F5036" s="188" t="s">
        <v>137</v>
      </c>
      <c r="G5036" s="188" t="s">
        <v>138</v>
      </c>
      <c r="H5036" s="188" t="s">
        <v>139</v>
      </c>
      <c r="I5036" s="188" t="s">
        <v>140</v>
      </c>
      <c r="J5036" s="188" t="s">
        <v>141</v>
      </c>
    </row>
    <row r="5037" spans="1:14">
      <c r="A5037" s="43" t="s">
        <v>622</v>
      </c>
      <c r="B5037" s="188" t="s">
        <v>143</v>
      </c>
      <c r="C5037" s="188" t="s">
        <v>148</v>
      </c>
      <c r="D5037" s="188" t="s">
        <v>148</v>
      </c>
      <c r="E5037" s="188" t="s">
        <v>148</v>
      </c>
      <c r="F5037" s="188" t="s">
        <v>148</v>
      </c>
      <c r="G5037" s="188" t="s">
        <v>148</v>
      </c>
      <c r="H5037" s="188" t="s">
        <v>148</v>
      </c>
      <c r="I5037" s="188" t="s">
        <v>686</v>
      </c>
      <c r="J5037" s="188" t="s">
        <v>686</v>
      </c>
      <c r="N5037" s="43"/>
    </row>
    <row r="5038" spans="1:14">
      <c r="A5038" s="43" t="s">
        <v>0</v>
      </c>
      <c r="B5038" s="188">
        <v>559448</v>
      </c>
      <c r="C5038" s="188">
        <v>-587.73</v>
      </c>
      <c r="D5038" s="188">
        <v>4172.03</v>
      </c>
      <c r="E5038" s="188">
        <v>34646.199999999997</v>
      </c>
      <c r="F5038" s="188">
        <v>150605.79999999999</v>
      </c>
      <c r="G5038" s="188">
        <v>495239</v>
      </c>
      <c r="H5038" s="188">
        <v>1278919</v>
      </c>
      <c r="I5038" s="188">
        <v>2188745</v>
      </c>
      <c r="J5038" s="188">
        <v>6531306</v>
      </c>
      <c r="N5038" s="43"/>
    </row>
    <row r="5039" spans="1:14">
      <c r="A5039" s="43" t="s">
        <v>151</v>
      </c>
      <c r="N5039" s="43"/>
    </row>
    <row r="5040" spans="1:14">
      <c r="A5040" s="43" t="s">
        <v>2</v>
      </c>
      <c r="B5040" s="188">
        <v>634145</v>
      </c>
      <c r="C5040" s="188">
        <v>-673.44</v>
      </c>
      <c r="D5040" s="188">
        <v>5611.96</v>
      </c>
      <c r="E5040" s="188">
        <v>44023.5</v>
      </c>
      <c r="F5040" s="188">
        <v>178443.6</v>
      </c>
      <c r="G5040" s="188">
        <v>584097</v>
      </c>
      <c r="H5040" s="188">
        <v>1472537</v>
      </c>
      <c r="I5040" s="188">
        <v>2483183</v>
      </c>
      <c r="J5040" s="188">
        <v>7004013</v>
      </c>
      <c r="N5040" s="43"/>
    </row>
    <row r="5041" spans="1:14">
      <c r="A5041" s="43" t="s">
        <v>3</v>
      </c>
      <c r="B5041" s="188">
        <v>517148</v>
      </c>
      <c r="C5041" s="188">
        <v>-559.12</v>
      </c>
      <c r="D5041" s="188">
        <v>4620.3999999999996</v>
      </c>
      <c r="E5041" s="188">
        <v>34215</v>
      </c>
      <c r="F5041" s="188">
        <v>144822.20000000001</v>
      </c>
      <c r="G5041" s="188">
        <v>473145</v>
      </c>
      <c r="H5041" s="188">
        <v>1216274</v>
      </c>
      <c r="I5041" s="188">
        <v>2037138</v>
      </c>
      <c r="J5041" s="188">
        <v>5674227</v>
      </c>
      <c r="N5041" s="43"/>
    </row>
    <row r="5042" spans="1:14">
      <c r="A5042" s="43" t="s">
        <v>4</v>
      </c>
      <c r="B5042" s="188">
        <v>536380</v>
      </c>
      <c r="C5042" s="188">
        <v>-537.07000000000005</v>
      </c>
      <c r="D5042" s="188">
        <v>4585.7</v>
      </c>
      <c r="E5042" s="188">
        <v>34330.1</v>
      </c>
      <c r="F5042" s="188">
        <v>145497.29999999999</v>
      </c>
      <c r="G5042" s="188">
        <v>459099</v>
      </c>
      <c r="H5042" s="188">
        <v>1205671</v>
      </c>
      <c r="I5042" s="188">
        <v>2022560</v>
      </c>
      <c r="J5042" s="188">
        <v>6104894</v>
      </c>
      <c r="N5042" s="43"/>
    </row>
    <row r="5043" spans="1:14">
      <c r="A5043" s="43" t="s">
        <v>5</v>
      </c>
      <c r="B5043" s="188">
        <v>588815</v>
      </c>
      <c r="C5043" s="188">
        <v>-365.66</v>
      </c>
      <c r="D5043" s="188">
        <v>4547.26</v>
      </c>
      <c r="E5043" s="188">
        <v>35043</v>
      </c>
      <c r="F5043" s="188">
        <v>152610.29999999999</v>
      </c>
      <c r="G5043" s="188">
        <v>496898</v>
      </c>
      <c r="H5043" s="188">
        <v>1263581</v>
      </c>
      <c r="I5043" s="188">
        <v>2203310</v>
      </c>
      <c r="J5043" s="188">
        <v>7015411</v>
      </c>
      <c r="N5043" s="43"/>
    </row>
    <row r="5044" spans="1:14">
      <c r="A5044" s="43" t="s">
        <v>6</v>
      </c>
      <c r="B5044" s="188">
        <v>424592</v>
      </c>
      <c r="C5044" s="188">
        <v>-563.55999999999995</v>
      </c>
      <c r="D5044" s="188">
        <v>1362.43</v>
      </c>
      <c r="E5044" s="188">
        <v>18251.099999999999</v>
      </c>
      <c r="F5044" s="188">
        <v>102534.39999999999</v>
      </c>
      <c r="G5044" s="188">
        <v>356704</v>
      </c>
      <c r="H5044" s="188">
        <v>1035467</v>
      </c>
      <c r="I5044" s="188">
        <v>1739846</v>
      </c>
      <c r="J5044" s="188">
        <v>5259048</v>
      </c>
      <c r="N5044" s="43"/>
    </row>
    <row r="5045" spans="1:14">
      <c r="A5045" s="43" t="s">
        <v>8</v>
      </c>
      <c r="N5045" s="43"/>
    </row>
    <row r="5046" spans="1:14">
      <c r="A5046" s="43" t="s">
        <v>9</v>
      </c>
      <c r="B5046" s="188">
        <v>524800</v>
      </c>
      <c r="C5046" s="188">
        <v>-610.87</v>
      </c>
      <c r="D5046" s="188">
        <v>3249.38</v>
      </c>
      <c r="E5046" s="188">
        <v>29810</v>
      </c>
      <c r="F5046" s="188">
        <v>137796.6</v>
      </c>
      <c r="G5046" s="188">
        <v>463257</v>
      </c>
      <c r="H5046" s="188">
        <v>1216274</v>
      </c>
      <c r="I5046" s="188">
        <v>2077188</v>
      </c>
      <c r="J5046" s="188">
        <v>6229911</v>
      </c>
      <c r="N5046" s="43"/>
    </row>
    <row r="5047" spans="1:14">
      <c r="A5047" s="43" t="s">
        <v>8</v>
      </c>
      <c r="B5047" s="188">
        <v>599053</v>
      </c>
      <c r="C5047" s="188">
        <v>-549.12</v>
      </c>
      <c r="D5047" s="188">
        <v>5648.42</v>
      </c>
      <c r="E5047" s="188">
        <v>41000.6</v>
      </c>
      <c r="F5047" s="188">
        <v>164887.20000000001</v>
      </c>
      <c r="G5047" s="188">
        <v>531746</v>
      </c>
      <c r="H5047" s="188">
        <v>1355332</v>
      </c>
      <c r="I5047" s="188">
        <v>2310569</v>
      </c>
      <c r="J5047" s="188">
        <v>6832891</v>
      </c>
      <c r="N5047" s="43"/>
    </row>
    <row r="5048" spans="1:14">
      <c r="A5048" s="43" t="s">
        <v>152</v>
      </c>
      <c r="N5048" s="43"/>
    </row>
    <row r="5049" spans="1:14">
      <c r="A5049" s="43" t="s">
        <v>153</v>
      </c>
      <c r="B5049" s="188">
        <v>119962</v>
      </c>
      <c r="C5049" s="188">
        <v>-1745.2</v>
      </c>
      <c r="D5049" s="188">
        <v>-1297.52</v>
      </c>
      <c r="E5049" s="188">
        <v>1515.4</v>
      </c>
      <c r="F5049" s="188">
        <v>19975.3</v>
      </c>
      <c r="G5049" s="188">
        <v>83430</v>
      </c>
      <c r="H5049" s="188">
        <v>237038</v>
      </c>
      <c r="I5049" s="188">
        <v>467628</v>
      </c>
      <c r="J5049" s="188">
        <v>1522656</v>
      </c>
      <c r="N5049" s="43"/>
    </row>
    <row r="5050" spans="1:14">
      <c r="A5050" s="43" t="s">
        <v>154</v>
      </c>
      <c r="B5050" s="188">
        <v>295257</v>
      </c>
      <c r="C5050" s="188">
        <v>-839.54</v>
      </c>
      <c r="D5050" s="188">
        <v>2603.1999999999998</v>
      </c>
      <c r="E5050" s="188">
        <v>22100</v>
      </c>
      <c r="F5050" s="188">
        <v>91846.1</v>
      </c>
      <c r="G5050" s="188">
        <v>265986</v>
      </c>
      <c r="H5050" s="188">
        <v>673498</v>
      </c>
      <c r="I5050" s="188">
        <v>1152830</v>
      </c>
      <c r="J5050" s="188">
        <v>3259434</v>
      </c>
      <c r="N5050" s="43"/>
    </row>
    <row r="5051" spans="1:14">
      <c r="A5051" s="43" t="s">
        <v>155</v>
      </c>
      <c r="B5051" s="188">
        <v>455690</v>
      </c>
      <c r="C5051" s="188">
        <v>2489.38</v>
      </c>
      <c r="D5051" s="188">
        <v>11679.87</v>
      </c>
      <c r="E5051" s="188">
        <v>51594</v>
      </c>
      <c r="F5051" s="188">
        <v>166866.5</v>
      </c>
      <c r="G5051" s="188">
        <v>456849</v>
      </c>
      <c r="H5051" s="188">
        <v>1043505</v>
      </c>
      <c r="I5051" s="188">
        <v>1816005</v>
      </c>
      <c r="J5051" s="188">
        <v>4653327</v>
      </c>
      <c r="N5051" s="43"/>
    </row>
    <row r="5052" spans="1:14">
      <c r="A5052" s="43" t="s">
        <v>156</v>
      </c>
      <c r="B5052" s="188">
        <v>1070512</v>
      </c>
      <c r="C5052" s="188">
        <v>16295.85</v>
      </c>
      <c r="D5052" s="188">
        <v>40325.93</v>
      </c>
      <c r="E5052" s="188">
        <v>144028</v>
      </c>
      <c r="F5052" s="188">
        <v>414807</v>
      </c>
      <c r="G5052" s="188">
        <v>1089576</v>
      </c>
      <c r="H5052" s="188">
        <v>2348525</v>
      </c>
      <c r="I5052" s="188">
        <v>3939101</v>
      </c>
      <c r="J5052" s="188">
        <v>10884435</v>
      </c>
      <c r="N5052" s="43"/>
    </row>
    <row r="5053" spans="1:14">
      <c r="A5053" s="43" t="s">
        <v>157</v>
      </c>
      <c r="N5053" s="43"/>
    </row>
    <row r="5054" spans="1:14">
      <c r="A5054" s="43" t="s">
        <v>158</v>
      </c>
      <c r="B5054" s="188">
        <v>688932</v>
      </c>
      <c r="C5054" s="188">
        <v>3792.64</v>
      </c>
      <c r="D5054" s="188">
        <v>14037.35</v>
      </c>
      <c r="E5054" s="188">
        <v>62465.3</v>
      </c>
      <c r="F5054" s="188">
        <v>216827.4</v>
      </c>
      <c r="G5054" s="188">
        <v>643962</v>
      </c>
      <c r="H5054" s="188">
        <v>1558133</v>
      </c>
      <c r="I5054" s="188">
        <v>2568633</v>
      </c>
      <c r="J5054" s="188">
        <v>7493280</v>
      </c>
      <c r="N5054" s="43"/>
    </row>
    <row r="5055" spans="1:14">
      <c r="A5055" s="43" t="s">
        <v>159</v>
      </c>
      <c r="B5055" s="188">
        <v>215690</v>
      </c>
      <c r="C5055" s="188">
        <v>-1018.4</v>
      </c>
      <c r="D5055" s="188">
        <v>252.93</v>
      </c>
      <c r="E5055" s="188">
        <v>10341.700000000001</v>
      </c>
      <c r="F5055" s="188">
        <v>61446</v>
      </c>
      <c r="G5055" s="188">
        <v>200755</v>
      </c>
      <c r="H5055" s="188">
        <v>509910</v>
      </c>
      <c r="I5055" s="188">
        <v>920742</v>
      </c>
      <c r="J5055" s="188">
        <v>2267473</v>
      </c>
      <c r="N5055" s="43"/>
    </row>
    <row r="5056" spans="1:14">
      <c r="A5056" s="43" t="s">
        <v>160</v>
      </c>
      <c r="B5056" s="188">
        <v>233638</v>
      </c>
      <c r="C5056" s="188">
        <v>-1721.98</v>
      </c>
      <c r="D5056" s="188">
        <v>-1220.42</v>
      </c>
      <c r="E5056" s="188">
        <v>5412</v>
      </c>
      <c r="F5056" s="188">
        <v>44579.6</v>
      </c>
      <c r="G5056" s="188">
        <v>177458</v>
      </c>
      <c r="H5056" s="188">
        <v>523460</v>
      </c>
      <c r="I5056" s="188">
        <v>1019483</v>
      </c>
      <c r="J5056" s="188">
        <v>2764455</v>
      </c>
      <c r="N5056" s="43"/>
    </row>
    <row r="5057" spans="1:14">
      <c r="A5057" s="43" t="s">
        <v>161</v>
      </c>
      <c r="B5057" s="188">
        <v>526279</v>
      </c>
      <c r="C5057" s="188">
        <v>-1513.34</v>
      </c>
      <c r="D5057" s="188">
        <v>-518.48</v>
      </c>
      <c r="E5057" s="188">
        <v>18630.5</v>
      </c>
      <c r="F5057" s="188">
        <v>115102.2</v>
      </c>
      <c r="G5057" s="188">
        <v>445838</v>
      </c>
      <c r="H5057" s="188">
        <v>1219616</v>
      </c>
      <c r="I5057" s="188">
        <v>2254194</v>
      </c>
      <c r="J5057" s="188">
        <v>6964642</v>
      </c>
      <c r="N5057" s="43"/>
    </row>
    <row r="5058" spans="1:14">
      <c r="A5058" s="43" t="s">
        <v>162</v>
      </c>
      <c r="N5058" s="43"/>
    </row>
    <row r="5059" spans="1:14">
      <c r="A5059" s="43" t="s">
        <v>14</v>
      </c>
      <c r="B5059" s="188">
        <v>644727</v>
      </c>
      <c r="C5059" s="188">
        <v>283.81</v>
      </c>
      <c r="D5059" s="188">
        <v>8659.99</v>
      </c>
      <c r="E5059" s="188">
        <v>52558.5</v>
      </c>
      <c r="F5059" s="188">
        <v>193428</v>
      </c>
      <c r="G5059" s="188">
        <v>594812</v>
      </c>
      <c r="H5059" s="188">
        <v>1435978</v>
      </c>
      <c r="I5059" s="188">
        <v>2393027</v>
      </c>
      <c r="J5059" s="188">
        <v>7465321</v>
      </c>
      <c r="N5059" s="43"/>
    </row>
    <row r="5060" spans="1:14">
      <c r="A5060" s="43" t="s">
        <v>163</v>
      </c>
      <c r="B5060" s="188">
        <v>461635</v>
      </c>
      <c r="C5060" s="188">
        <v>-332.19</v>
      </c>
      <c r="D5060" s="188">
        <v>2657.21</v>
      </c>
      <c r="E5060" s="188">
        <v>24172.9</v>
      </c>
      <c r="F5060" s="188">
        <v>110859.7</v>
      </c>
      <c r="G5060" s="188">
        <v>385310</v>
      </c>
      <c r="H5060" s="188">
        <v>1053743</v>
      </c>
      <c r="I5060" s="188">
        <v>1869152</v>
      </c>
      <c r="J5060" s="188">
        <v>5628828</v>
      </c>
      <c r="N5060" s="43"/>
    </row>
    <row r="5061" spans="1:14">
      <c r="A5061" s="43" t="s">
        <v>16</v>
      </c>
      <c r="B5061" s="188">
        <v>440202</v>
      </c>
      <c r="C5061" s="188">
        <v>-777.78</v>
      </c>
      <c r="D5061" s="188">
        <v>2333.09</v>
      </c>
      <c r="E5061" s="188">
        <v>24035.599999999999</v>
      </c>
      <c r="F5061" s="188">
        <v>109503.3</v>
      </c>
      <c r="G5061" s="188">
        <v>347525</v>
      </c>
      <c r="H5061" s="188">
        <v>1015717</v>
      </c>
      <c r="I5061" s="188">
        <v>1789100</v>
      </c>
      <c r="J5061" s="188">
        <v>4944134</v>
      </c>
      <c r="N5061" s="43"/>
    </row>
    <row r="5062" spans="1:14">
      <c r="A5062" s="43" t="s">
        <v>164</v>
      </c>
      <c r="B5062" s="188">
        <v>456879</v>
      </c>
      <c r="C5062" s="188">
        <v>-1297.52</v>
      </c>
      <c r="D5062" s="188">
        <v>-150.91999999999999</v>
      </c>
      <c r="E5062" s="188">
        <v>15019.1</v>
      </c>
      <c r="F5062" s="188">
        <v>93463.8</v>
      </c>
      <c r="G5062" s="188">
        <v>361985</v>
      </c>
      <c r="H5062" s="188">
        <v>1120718</v>
      </c>
      <c r="I5062" s="188">
        <v>2096096</v>
      </c>
      <c r="J5062" s="188">
        <v>5669758</v>
      </c>
      <c r="N5062" s="43"/>
    </row>
    <row r="5063" spans="1:14">
      <c r="A5063" s="43" t="s">
        <v>165</v>
      </c>
      <c r="N5063" s="43"/>
    </row>
    <row r="5064" spans="1:14">
      <c r="A5064" s="43" t="s">
        <v>166</v>
      </c>
      <c r="B5064" s="188">
        <v>17513</v>
      </c>
      <c r="C5064" s="188">
        <v>-1997.61</v>
      </c>
      <c r="D5064" s="188">
        <v>-1835.25</v>
      </c>
      <c r="E5064" s="188">
        <v>-1717.2</v>
      </c>
      <c r="F5064" s="188">
        <v>-1004.8</v>
      </c>
      <c r="G5064" s="188">
        <v>7312</v>
      </c>
      <c r="H5064" s="188">
        <v>43581</v>
      </c>
      <c r="I5064" s="188">
        <v>81432</v>
      </c>
      <c r="J5064" s="188">
        <v>211159</v>
      </c>
      <c r="N5064" s="43"/>
    </row>
    <row r="5065" spans="1:14">
      <c r="A5065" s="43" t="s">
        <v>125</v>
      </c>
      <c r="B5065" s="188">
        <v>79064</v>
      </c>
      <c r="C5065" s="188">
        <v>-1835.25</v>
      </c>
      <c r="D5065" s="188">
        <v>-1492.42</v>
      </c>
      <c r="E5065" s="188">
        <v>36</v>
      </c>
      <c r="F5065" s="188">
        <v>11475.9</v>
      </c>
      <c r="G5065" s="188">
        <v>52437</v>
      </c>
      <c r="H5065" s="188">
        <v>134902</v>
      </c>
      <c r="I5065" s="188">
        <v>264557</v>
      </c>
      <c r="J5065" s="188">
        <v>985403</v>
      </c>
      <c r="N5065" s="43"/>
    </row>
    <row r="5066" spans="1:14">
      <c r="A5066" s="43" t="s">
        <v>126</v>
      </c>
      <c r="B5066" s="188">
        <v>141846</v>
      </c>
      <c r="C5066" s="188">
        <v>-1297.52</v>
      </c>
      <c r="D5066" s="188">
        <v>-794.82</v>
      </c>
      <c r="E5066" s="188">
        <v>2911.3</v>
      </c>
      <c r="F5066" s="188">
        <v>22094.400000000001</v>
      </c>
      <c r="G5066" s="188">
        <v>89755</v>
      </c>
      <c r="H5066" s="188">
        <v>240022</v>
      </c>
      <c r="I5066" s="188">
        <v>508512</v>
      </c>
      <c r="J5066" s="188">
        <v>1828195</v>
      </c>
      <c r="N5066" s="43"/>
    </row>
    <row r="5067" spans="1:14">
      <c r="A5067" s="43" t="s">
        <v>127</v>
      </c>
      <c r="B5067" s="188">
        <v>217914</v>
      </c>
      <c r="C5067" s="188">
        <v>-1110.01</v>
      </c>
      <c r="D5067" s="188">
        <v>-255.72</v>
      </c>
      <c r="E5067" s="188">
        <v>7502.9</v>
      </c>
      <c r="F5067" s="188">
        <v>39231.9</v>
      </c>
      <c r="G5067" s="188">
        <v>146365</v>
      </c>
      <c r="H5067" s="188">
        <v>450615</v>
      </c>
      <c r="I5067" s="188">
        <v>845660</v>
      </c>
      <c r="J5067" s="188">
        <v>2629359</v>
      </c>
      <c r="N5067" s="43"/>
    </row>
    <row r="5068" spans="1:14">
      <c r="A5068" s="43" t="s">
        <v>128</v>
      </c>
      <c r="B5068" s="188">
        <v>251265</v>
      </c>
      <c r="C5068" s="188">
        <v>-397.99</v>
      </c>
      <c r="D5068" s="188">
        <v>1936.15</v>
      </c>
      <c r="E5068" s="188">
        <v>15720.8</v>
      </c>
      <c r="F5068" s="188">
        <v>63024</v>
      </c>
      <c r="G5068" s="188">
        <v>203152</v>
      </c>
      <c r="H5068" s="188">
        <v>586323</v>
      </c>
      <c r="I5068" s="188">
        <v>1045749</v>
      </c>
      <c r="J5068" s="188">
        <v>2743976</v>
      </c>
      <c r="N5068" s="43"/>
    </row>
    <row r="5069" spans="1:14">
      <c r="A5069" s="43" t="s">
        <v>129</v>
      </c>
      <c r="B5069" s="188">
        <v>338570</v>
      </c>
      <c r="C5069" s="188">
        <v>131.16</v>
      </c>
      <c r="D5069" s="188">
        <v>4086.87</v>
      </c>
      <c r="E5069" s="188">
        <v>23223.200000000001</v>
      </c>
      <c r="F5069" s="188">
        <v>90332.3</v>
      </c>
      <c r="G5069" s="188">
        <v>296204</v>
      </c>
      <c r="H5069" s="188">
        <v>863069</v>
      </c>
      <c r="I5069" s="188">
        <v>1420404</v>
      </c>
      <c r="J5069" s="188">
        <v>3719962</v>
      </c>
      <c r="N5069" s="43"/>
    </row>
    <row r="5070" spans="1:14">
      <c r="A5070" s="43" t="s">
        <v>130</v>
      </c>
      <c r="B5070" s="188">
        <v>454320</v>
      </c>
      <c r="C5070" s="188">
        <v>1458.7</v>
      </c>
      <c r="D5070" s="188">
        <v>6960.84</v>
      </c>
      <c r="E5070" s="188">
        <v>35695.800000000003</v>
      </c>
      <c r="F5070" s="188">
        <v>132451.29999999999</v>
      </c>
      <c r="G5070" s="188">
        <v>393540</v>
      </c>
      <c r="H5070" s="188">
        <v>1042039</v>
      </c>
      <c r="I5070" s="188">
        <v>1754277</v>
      </c>
      <c r="J5070" s="188">
        <v>4978052</v>
      </c>
      <c r="N5070" s="43"/>
    </row>
    <row r="5071" spans="1:14">
      <c r="A5071" s="43" t="s">
        <v>131</v>
      </c>
      <c r="B5071" s="188">
        <v>774750</v>
      </c>
      <c r="C5071" s="188">
        <v>9848.7000000000007</v>
      </c>
      <c r="D5071" s="188">
        <v>26108.55</v>
      </c>
      <c r="E5071" s="188">
        <v>90859.1</v>
      </c>
      <c r="F5071" s="188">
        <v>266659.20000000001</v>
      </c>
      <c r="G5071" s="188">
        <v>734989</v>
      </c>
      <c r="H5071" s="188">
        <v>1735712</v>
      </c>
      <c r="I5071" s="188">
        <v>2856859</v>
      </c>
      <c r="J5071" s="188">
        <v>8124965</v>
      </c>
      <c r="N5071" s="43"/>
    </row>
    <row r="5072" spans="1:14">
      <c r="A5072" s="43" t="s">
        <v>167</v>
      </c>
      <c r="N5072" s="43"/>
    </row>
    <row r="5073" spans="1:14">
      <c r="A5073" s="43" t="s">
        <v>166</v>
      </c>
      <c r="B5073" s="188">
        <v>139780</v>
      </c>
      <c r="C5073" s="188">
        <v>-1870.15</v>
      </c>
      <c r="D5073" s="188">
        <v>-1835.25</v>
      </c>
      <c r="E5073" s="188">
        <v>-1297.5</v>
      </c>
      <c r="F5073" s="188">
        <v>5021.7</v>
      </c>
      <c r="G5073" s="188">
        <v>54846</v>
      </c>
      <c r="H5073" s="188">
        <v>209214</v>
      </c>
      <c r="I5073" s="188">
        <v>574710</v>
      </c>
      <c r="J5073" s="188">
        <v>2116822</v>
      </c>
      <c r="N5073" s="43"/>
    </row>
    <row r="5074" spans="1:14">
      <c r="A5074" s="43" t="s">
        <v>125</v>
      </c>
      <c r="B5074" s="188">
        <v>147489</v>
      </c>
      <c r="C5074" s="188">
        <v>-1827.64</v>
      </c>
      <c r="D5074" s="188">
        <v>-1297.52</v>
      </c>
      <c r="E5074" s="188">
        <v>2487.1999999999998</v>
      </c>
      <c r="F5074" s="188">
        <v>23889.5</v>
      </c>
      <c r="G5074" s="188">
        <v>102534</v>
      </c>
      <c r="H5074" s="188">
        <v>370760</v>
      </c>
      <c r="I5074" s="188">
        <v>712681</v>
      </c>
      <c r="J5074" s="188">
        <v>1951080</v>
      </c>
      <c r="N5074" s="43"/>
    </row>
    <row r="5075" spans="1:14">
      <c r="A5075" s="43" t="s">
        <v>126</v>
      </c>
      <c r="B5075" s="188">
        <v>255699</v>
      </c>
      <c r="C5075" s="188">
        <v>-1297.52</v>
      </c>
      <c r="D5075" s="188">
        <v>-702.19</v>
      </c>
      <c r="E5075" s="188">
        <v>6044.6</v>
      </c>
      <c r="F5075" s="188">
        <v>38980.1</v>
      </c>
      <c r="G5075" s="188">
        <v>154339</v>
      </c>
      <c r="H5075" s="188">
        <v>526386</v>
      </c>
      <c r="I5075" s="188">
        <v>1036341</v>
      </c>
      <c r="J5075" s="188">
        <v>3270081</v>
      </c>
      <c r="N5075" s="43"/>
    </row>
    <row r="5076" spans="1:14">
      <c r="A5076" s="43" t="s">
        <v>127</v>
      </c>
      <c r="B5076" s="188">
        <v>250956</v>
      </c>
      <c r="C5076" s="188">
        <v>-979.31</v>
      </c>
      <c r="D5076" s="188">
        <v>194.45</v>
      </c>
      <c r="E5076" s="188">
        <v>9539.2000000000007</v>
      </c>
      <c r="F5076" s="188">
        <v>52726</v>
      </c>
      <c r="G5076" s="188">
        <v>178996</v>
      </c>
      <c r="H5076" s="188">
        <v>538831</v>
      </c>
      <c r="I5076" s="188">
        <v>995896</v>
      </c>
      <c r="J5076" s="188">
        <v>3719962</v>
      </c>
      <c r="N5076" s="43"/>
    </row>
    <row r="5077" spans="1:14">
      <c r="A5077" s="43" t="s">
        <v>128</v>
      </c>
      <c r="B5077" s="188">
        <v>273526</v>
      </c>
      <c r="C5077" s="188">
        <v>-396.66</v>
      </c>
      <c r="D5077" s="188">
        <v>1968.59</v>
      </c>
      <c r="E5077" s="188">
        <v>16348.1</v>
      </c>
      <c r="F5077" s="188">
        <v>67272.899999999994</v>
      </c>
      <c r="G5077" s="188">
        <v>209542</v>
      </c>
      <c r="H5077" s="188">
        <v>614803</v>
      </c>
      <c r="I5077" s="188">
        <v>1096268</v>
      </c>
      <c r="J5077" s="188">
        <v>3371622</v>
      </c>
      <c r="N5077" s="43"/>
    </row>
    <row r="5078" spans="1:14">
      <c r="A5078" s="43" t="s">
        <v>129</v>
      </c>
      <c r="B5078" s="188">
        <v>307892</v>
      </c>
      <c r="C5078" s="188">
        <v>-543.76</v>
      </c>
      <c r="D5078" s="188">
        <v>3035.59</v>
      </c>
      <c r="E5078" s="188">
        <v>19597.3</v>
      </c>
      <c r="F5078" s="188">
        <v>83856.899999999994</v>
      </c>
      <c r="G5078" s="188">
        <v>274133</v>
      </c>
      <c r="H5078" s="188">
        <v>760794</v>
      </c>
      <c r="I5078" s="188">
        <v>1218175</v>
      </c>
      <c r="J5078" s="188">
        <v>2966115</v>
      </c>
      <c r="N5078" s="43"/>
    </row>
    <row r="5079" spans="1:14">
      <c r="A5079" s="43" t="s">
        <v>130</v>
      </c>
      <c r="B5079" s="188">
        <v>388539</v>
      </c>
      <c r="C5079" s="188">
        <v>815.3</v>
      </c>
      <c r="D5079" s="188">
        <v>5887.9</v>
      </c>
      <c r="E5079" s="188">
        <v>28901.4</v>
      </c>
      <c r="F5079" s="188">
        <v>109433.7</v>
      </c>
      <c r="G5079" s="188">
        <v>323087</v>
      </c>
      <c r="H5079" s="188">
        <v>908572</v>
      </c>
      <c r="I5079" s="188">
        <v>1554747</v>
      </c>
      <c r="J5079" s="188">
        <v>3837893</v>
      </c>
      <c r="N5079" s="43"/>
    </row>
    <row r="5080" spans="1:14">
      <c r="A5080" s="43" t="s">
        <v>131</v>
      </c>
      <c r="B5080" s="188">
        <v>751377</v>
      </c>
      <c r="C5080" s="188">
        <v>8164.87</v>
      </c>
      <c r="D5080" s="188">
        <v>23042.13</v>
      </c>
      <c r="E5080" s="188">
        <v>84008.2</v>
      </c>
      <c r="F5080" s="188">
        <v>254492.6</v>
      </c>
      <c r="G5080" s="188">
        <v>709933</v>
      </c>
      <c r="H5080" s="188">
        <v>1684935</v>
      </c>
      <c r="I5080" s="188">
        <v>2768675</v>
      </c>
      <c r="J5080" s="188">
        <v>7950711</v>
      </c>
      <c r="N5080" s="43"/>
    </row>
    <row r="5081" spans="1:14">
      <c r="A5081" s="43" t="s">
        <v>168</v>
      </c>
      <c r="N5081" s="43"/>
    </row>
    <row r="5082" spans="1:14">
      <c r="A5082" s="43" t="s">
        <v>169</v>
      </c>
      <c r="B5082" s="188">
        <v>29000</v>
      </c>
      <c r="C5082" s="188">
        <v>-1793.21</v>
      </c>
      <c r="D5082" s="188">
        <v>-1307.0899999999999</v>
      </c>
      <c r="E5082" s="188">
        <v>283.8</v>
      </c>
      <c r="F5082" s="188">
        <v>10963</v>
      </c>
      <c r="G5082" s="188">
        <v>37702</v>
      </c>
      <c r="H5082" s="188">
        <v>83912</v>
      </c>
      <c r="I5082" s="188">
        <v>119402</v>
      </c>
      <c r="J5082" s="188">
        <v>219856</v>
      </c>
      <c r="N5082" s="43"/>
    </row>
    <row r="5083" spans="1:14">
      <c r="A5083" s="43" t="s">
        <v>17</v>
      </c>
      <c r="B5083" s="188">
        <v>85945</v>
      </c>
      <c r="C5083" s="188">
        <v>599.73</v>
      </c>
      <c r="D5083" s="188">
        <v>4554.3</v>
      </c>
      <c r="E5083" s="188">
        <v>21976.2</v>
      </c>
      <c r="F5083" s="188">
        <v>60805.4</v>
      </c>
      <c r="G5083" s="188">
        <v>122284</v>
      </c>
      <c r="H5083" s="188">
        <v>199563</v>
      </c>
      <c r="I5083" s="188">
        <v>254097</v>
      </c>
      <c r="J5083" s="188">
        <v>407840</v>
      </c>
      <c r="N5083" s="43"/>
    </row>
    <row r="5084" spans="1:14">
      <c r="A5084" s="43" t="s">
        <v>18</v>
      </c>
      <c r="B5084" s="188">
        <v>201659</v>
      </c>
      <c r="C5084" s="188">
        <v>11080.8</v>
      </c>
      <c r="D5084" s="188">
        <v>26588.51</v>
      </c>
      <c r="E5084" s="188">
        <v>74491.7</v>
      </c>
      <c r="F5084" s="188">
        <v>160788.29999999999</v>
      </c>
      <c r="G5084" s="188">
        <v>280107</v>
      </c>
      <c r="H5084" s="188">
        <v>425384</v>
      </c>
      <c r="I5084" s="188">
        <v>528875</v>
      </c>
      <c r="J5084" s="188">
        <v>813810</v>
      </c>
      <c r="N5084" s="43"/>
    </row>
    <row r="5085" spans="1:14">
      <c r="A5085" s="43" t="s">
        <v>19</v>
      </c>
      <c r="B5085" s="188">
        <v>441824</v>
      </c>
      <c r="C5085" s="188">
        <v>43249.11</v>
      </c>
      <c r="D5085" s="188">
        <v>84411.76</v>
      </c>
      <c r="E5085" s="188">
        <v>187206.1</v>
      </c>
      <c r="F5085" s="188">
        <v>371052.4</v>
      </c>
      <c r="G5085" s="188">
        <v>618593</v>
      </c>
      <c r="H5085" s="188">
        <v>891640</v>
      </c>
      <c r="I5085" s="188">
        <v>1086833</v>
      </c>
      <c r="J5085" s="188">
        <v>1500394</v>
      </c>
      <c r="N5085" s="43"/>
    </row>
    <row r="5086" spans="1:14">
      <c r="A5086" s="43" t="s">
        <v>170</v>
      </c>
      <c r="B5086" s="188">
        <v>2039051</v>
      </c>
      <c r="C5086" s="188">
        <v>185912.03</v>
      </c>
      <c r="D5086" s="188">
        <v>314607</v>
      </c>
      <c r="E5086" s="188">
        <v>646573.30000000005</v>
      </c>
      <c r="F5086" s="188">
        <v>1225760.8999999999</v>
      </c>
      <c r="G5086" s="188">
        <v>2188745</v>
      </c>
      <c r="H5086" s="188">
        <v>4053126</v>
      </c>
      <c r="I5086" s="188">
        <v>6531306</v>
      </c>
      <c r="J5086" s="188">
        <v>15180722</v>
      </c>
      <c r="N5086" s="43"/>
    </row>
    <row r="5087" spans="1:14">
      <c r="A5087" s="43" t="s">
        <v>171</v>
      </c>
      <c r="N5087" s="43"/>
    </row>
    <row r="5088" spans="1:14">
      <c r="A5088" s="43" t="s">
        <v>169</v>
      </c>
      <c r="B5088" s="188">
        <v>63931</v>
      </c>
      <c r="C5088" s="188">
        <v>-1835.25</v>
      </c>
      <c r="D5088" s="188">
        <v>-1359.24</v>
      </c>
      <c r="E5088" s="188">
        <v>283.8</v>
      </c>
      <c r="F5088" s="188">
        <v>13417.6</v>
      </c>
      <c r="G5088" s="188">
        <v>54619</v>
      </c>
      <c r="H5088" s="188">
        <v>140198</v>
      </c>
      <c r="I5088" s="188">
        <v>246899</v>
      </c>
      <c r="J5088" s="188">
        <v>799216</v>
      </c>
      <c r="N5088" s="43"/>
    </row>
    <row r="5089" spans="1:14">
      <c r="A5089" s="43" t="s">
        <v>17</v>
      </c>
      <c r="B5089" s="188">
        <v>167609</v>
      </c>
      <c r="C5089" s="188">
        <v>621.58000000000004</v>
      </c>
      <c r="D5089" s="188">
        <v>4478.4799999999996</v>
      </c>
      <c r="E5089" s="188">
        <v>21420.6</v>
      </c>
      <c r="F5089" s="188">
        <v>66150.899999999994</v>
      </c>
      <c r="G5089" s="188">
        <v>165650</v>
      </c>
      <c r="H5089" s="188">
        <v>379661</v>
      </c>
      <c r="I5089" s="188">
        <v>651508</v>
      </c>
      <c r="J5089" s="188">
        <v>1513134</v>
      </c>
      <c r="N5089" s="43"/>
    </row>
    <row r="5090" spans="1:14">
      <c r="A5090" s="43" t="s">
        <v>18</v>
      </c>
      <c r="B5090" s="188">
        <v>298345</v>
      </c>
      <c r="C5090" s="188">
        <v>6424.82</v>
      </c>
      <c r="D5090" s="188">
        <v>18141.55</v>
      </c>
      <c r="E5090" s="188">
        <v>57356.6</v>
      </c>
      <c r="F5090" s="188">
        <v>144122.1</v>
      </c>
      <c r="G5090" s="188">
        <v>321402</v>
      </c>
      <c r="H5090" s="188">
        <v>665574</v>
      </c>
      <c r="I5090" s="188">
        <v>1015938</v>
      </c>
      <c r="J5090" s="188">
        <v>2504302</v>
      </c>
      <c r="N5090" s="43"/>
    </row>
    <row r="5091" spans="1:14">
      <c r="A5091" s="43" t="s">
        <v>19</v>
      </c>
      <c r="B5091" s="188">
        <v>568293</v>
      </c>
      <c r="C5091" s="188">
        <v>28231.42</v>
      </c>
      <c r="D5091" s="188">
        <v>57530.41</v>
      </c>
      <c r="E5091" s="188">
        <v>137122.6</v>
      </c>
      <c r="F5091" s="188">
        <v>300151.09999999998</v>
      </c>
      <c r="G5091" s="188">
        <v>638388</v>
      </c>
      <c r="H5091" s="188">
        <v>1229159</v>
      </c>
      <c r="I5091" s="188">
        <v>1903982</v>
      </c>
      <c r="J5091" s="188">
        <v>4489315</v>
      </c>
      <c r="N5091" s="43"/>
    </row>
    <row r="5092" spans="1:14">
      <c r="A5092" s="43" t="s">
        <v>170</v>
      </c>
      <c r="B5092" s="188">
        <v>1699238</v>
      </c>
      <c r="C5092" s="188">
        <v>103184.36</v>
      </c>
      <c r="D5092" s="188">
        <v>180730.78</v>
      </c>
      <c r="E5092" s="188">
        <v>385525.3</v>
      </c>
      <c r="F5092" s="188">
        <v>851910.7</v>
      </c>
      <c r="G5092" s="188">
        <v>1789885</v>
      </c>
      <c r="H5092" s="188">
        <v>3610483</v>
      </c>
      <c r="I5092" s="188">
        <v>5995665</v>
      </c>
      <c r="J5092" s="188">
        <v>14206939</v>
      </c>
      <c r="N5092" s="43"/>
    </row>
    <row r="5093" spans="1:14">
      <c r="A5093" s="43" t="s">
        <v>527</v>
      </c>
      <c r="N5093" s="43"/>
    </row>
    <row r="5094" spans="1:14">
      <c r="A5094" s="43" t="s">
        <v>172</v>
      </c>
      <c r="B5094" s="188">
        <v>651917</v>
      </c>
      <c r="C5094" s="188">
        <v>3286.49</v>
      </c>
      <c r="D5094" s="188">
        <v>11557.77</v>
      </c>
      <c r="E5094" s="188">
        <v>53755.7</v>
      </c>
      <c r="F5094" s="188">
        <v>193358.6</v>
      </c>
      <c r="G5094" s="188">
        <v>595541</v>
      </c>
      <c r="H5094" s="188">
        <v>1465816</v>
      </c>
      <c r="I5094" s="188">
        <v>2459620</v>
      </c>
      <c r="J5094" s="188">
        <v>7320017</v>
      </c>
      <c r="N5094" s="43"/>
    </row>
    <row r="5095" spans="1:14">
      <c r="A5095" s="43" t="s">
        <v>22</v>
      </c>
      <c r="B5095" s="188">
        <v>221084</v>
      </c>
      <c r="C5095" s="188">
        <v>-1835.25</v>
      </c>
      <c r="D5095" s="188">
        <v>-1297.52</v>
      </c>
      <c r="E5095" s="188">
        <v>3554.5</v>
      </c>
      <c r="F5095" s="188">
        <v>46194</v>
      </c>
      <c r="G5095" s="188">
        <v>190516</v>
      </c>
      <c r="H5095" s="188">
        <v>539009</v>
      </c>
      <c r="I5095" s="188">
        <v>982950</v>
      </c>
      <c r="J5095" s="188">
        <v>2651124</v>
      </c>
      <c r="N5095" s="43"/>
    </row>
    <row r="5096" spans="1:14">
      <c r="A5096" s="43" t="s">
        <v>173</v>
      </c>
      <c r="N5096" s="43"/>
    </row>
    <row r="5097" spans="1:14">
      <c r="A5097" s="43" t="s">
        <v>174</v>
      </c>
      <c r="B5097" s="188">
        <v>70451</v>
      </c>
      <c r="C5097" s="188">
        <v>-1835.25</v>
      </c>
      <c r="D5097" s="188">
        <v>-1423.89</v>
      </c>
      <c r="E5097" s="188">
        <v>-584</v>
      </c>
      <c r="F5097" s="188">
        <v>8196.4</v>
      </c>
      <c r="G5097" s="188">
        <v>41201</v>
      </c>
      <c r="H5097" s="188">
        <v>127422</v>
      </c>
      <c r="I5097" s="188">
        <v>224986</v>
      </c>
      <c r="J5097" s="188">
        <v>1249828</v>
      </c>
      <c r="N5097" s="43"/>
    </row>
    <row r="5098" spans="1:14">
      <c r="A5098" s="43" t="s">
        <v>175</v>
      </c>
      <c r="B5098" s="188">
        <v>111916</v>
      </c>
      <c r="C5098" s="188">
        <v>-1297.52</v>
      </c>
      <c r="D5098" s="188">
        <v>-451.98</v>
      </c>
      <c r="E5098" s="188">
        <v>6534.4</v>
      </c>
      <c r="F5098" s="188">
        <v>29528.9</v>
      </c>
      <c r="G5098" s="188">
        <v>84710</v>
      </c>
      <c r="H5098" s="188">
        <v>191176</v>
      </c>
      <c r="I5098" s="188">
        <v>334991</v>
      </c>
      <c r="J5098" s="188">
        <v>1281216</v>
      </c>
      <c r="N5098" s="43"/>
    </row>
    <row r="5099" spans="1:14">
      <c r="A5099" s="43" t="s">
        <v>176</v>
      </c>
      <c r="B5099" s="188">
        <v>249661</v>
      </c>
      <c r="C5099" s="188">
        <v>1304.81</v>
      </c>
      <c r="D5099" s="188">
        <v>8560.81</v>
      </c>
      <c r="E5099" s="188">
        <v>37380.800000000003</v>
      </c>
      <c r="F5099" s="188">
        <v>107791.8</v>
      </c>
      <c r="G5099" s="188">
        <v>241218</v>
      </c>
      <c r="H5099" s="188">
        <v>511585</v>
      </c>
      <c r="I5099" s="188">
        <v>882712</v>
      </c>
      <c r="J5099" s="188">
        <v>2481896</v>
      </c>
      <c r="N5099" s="43"/>
    </row>
    <row r="5100" spans="1:14">
      <c r="A5100" s="43" t="s">
        <v>177</v>
      </c>
      <c r="B5100" s="188">
        <v>959486</v>
      </c>
      <c r="C5100" s="188">
        <v>11447.65</v>
      </c>
      <c r="D5100" s="188">
        <v>39602.199999999997</v>
      </c>
      <c r="E5100" s="188">
        <v>144222.70000000001</v>
      </c>
      <c r="F5100" s="188">
        <v>403058.5</v>
      </c>
      <c r="G5100" s="188">
        <v>970268</v>
      </c>
      <c r="H5100" s="188">
        <v>2086895</v>
      </c>
      <c r="I5100" s="188">
        <v>3403455</v>
      </c>
      <c r="J5100" s="188">
        <v>9305402</v>
      </c>
      <c r="N5100" s="43"/>
    </row>
    <row r="5101" spans="1:14">
      <c r="A5101" s="43" t="s">
        <v>580</v>
      </c>
      <c r="N5101" s="43"/>
    </row>
    <row r="5102" spans="1:14">
      <c r="A5102" s="43" t="s">
        <v>178</v>
      </c>
      <c r="B5102" s="188">
        <v>116143</v>
      </c>
      <c r="C5102" s="188">
        <v>-1745.99</v>
      </c>
      <c r="D5102" s="188">
        <v>-1297.52</v>
      </c>
      <c r="E5102" s="188">
        <v>991.6</v>
      </c>
      <c r="F5102" s="188">
        <v>15721.6</v>
      </c>
      <c r="G5102" s="188">
        <v>68810</v>
      </c>
      <c r="H5102" s="188">
        <v>208800</v>
      </c>
      <c r="I5102" s="188">
        <v>478139</v>
      </c>
      <c r="J5102" s="188">
        <v>1658095</v>
      </c>
      <c r="N5102" s="43"/>
    </row>
    <row r="5103" spans="1:14">
      <c r="A5103" s="43" t="s">
        <v>179</v>
      </c>
      <c r="B5103" s="188">
        <v>119642</v>
      </c>
      <c r="C5103" s="188">
        <v>1138.32</v>
      </c>
      <c r="D5103" s="188">
        <v>2315.4299999999998</v>
      </c>
      <c r="E5103" s="188">
        <v>6340.9</v>
      </c>
      <c r="F5103" s="188">
        <v>23109</v>
      </c>
      <c r="G5103" s="188">
        <v>77608</v>
      </c>
      <c r="H5103" s="188">
        <v>196680</v>
      </c>
      <c r="I5103" s="188">
        <v>463923</v>
      </c>
      <c r="J5103" s="188">
        <v>1426874</v>
      </c>
      <c r="N5103" s="43"/>
    </row>
    <row r="5104" spans="1:14">
      <c r="A5104" s="43" t="s">
        <v>180</v>
      </c>
      <c r="B5104" s="188">
        <v>197764</v>
      </c>
      <c r="C5104" s="188">
        <v>9315.44</v>
      </c>
      <c r="D5104" s="188">
        <v>12889.99</v>
      </c>
      <c r="E5104" s="188">
        <v>21759.200000000001</v>
      </c>
      <c r="F5104" s="188">
        <v>42464.4</v>
      </c>
      <c r="G5104" s="188">
        <v>115394</v>
      </c>
      <c r="H5104" s="188">
        <v>346266</v>
      </c>
      <c r="I5104" s="188">
        <v>723400</v>
      </c>
      <c r="J5104" s="188">
        <v>2554228</v>
      </c>
      <c r="N5104" s="43"/>
    </row>
    <row r="5105" spans="1:14">
      <c r="A5105" s="43" t="s">
        <v>181</v>
      </c>
      <c r="B5105" s="188">
        <v>866554</v>
      </c>
      <c r="C5105" s="188">
        <v>55223.99</v>
      </c>
      <c r="D5105" s="188">
        <v>78660.09</v>
      </c>
      <c r="E5105" s="188">
        <v>152035.70000000001</v>
      </c>
      <c r="F5105" s="188">
        <v>346846.2</v>
      </c>
      <c r="G5105" s="188">
        <v>847508</v>
      </c>
      <c r="H5105" s="188">
        <v>1895962</v>
      </c>
      <c r="I5105" s="188">
        <v>3024515</v>
      </c>
      <c r="J5105" s="188">
        <v>8277912</v>
      </c>
      <c r="N5105" s="43"/>
    </row>
    <row r="5106" spans="1:14">
      <c r="A5106" s="43" t="s">
        <v>529</v>
      </c>
      <c r="N5106" s="43"/>
    </row>
    <row r="5107" spans="1:14">
      <c r="A5107" s="43" t="s">
        <v>178</v>
      </c>
      <c r="B5107" s="188">
        <v>5531</v>
      </c>
      <c r="C5107" s="188">
        <v>-1996.56</v>
      </c>
      <c r="D5107" s="188">
        <v>-1835.25</v>
      </c>
      <c r="E5107" s="188">
        <v>-1522.2</v>
      </c>
      <c r="F5107" s="188">
        <v>-1202.5</v>
      </c>
      <c r="G5107" s="188">
        <v>-576</v>
      </c>
      <c r="H5107" s="188">
        <v>2034</v>
      </c>
      <c r="I5107" s="188">
        <v>18544</v>
      </c>
      <c r="J5107" s="188">
        <v>171607</v>
      </c>
      <c r="N5107" s="43"/>
    </row>
    <row r="5108" spans="1:14">
      <c r="A5108" s="43" t="s">
        <v>179</v>
      </c>
      <c r="B5108" s="188">
        <v>44087</v>
      </c>
      <c r="C5108" s="188">
        <v>407.39</v>
      </c>
      <c r="D5108" s="188">
        <v>905.11</v>
      </c>
      <c r="E5108" s="188">
        <v>2614.1999999999998</v>
      </c>
      <c r="F5108" s="188">
        <v>9865.6</v>
      </c>
      <c r="G5108" s="188">
        <v>45356</v>
      </c>
      <c r="H5108" s="188">
        <v>101896</v>
      </c>
      <c r="I5108" s="188">
        <v>182292</v>
      </c>
      <c r="J5108" s="188">
        <v>469340</v>
      </c>
      <c r="N5108" s="43"/>
    </row>
    <row r="5109" spans="1:14">
      <c r="A5109" s="43" t="s">
        <v>180</v>
      </c>
      <c r="B5109" s="188">
        <v>100203</v>
      </c>
      <c r="C5109" s="188">
        <v>6852.09</v>
      </c>
      <c r="D5109" s="188">
        <v>8890.2999999999993</v>
      </c>
      <c r="E5109" s="188">
        <v>15938.1</v>
      </c>
      <c r="F5109" s="188">
        <v>40695.9</v>
      </c>
      <c r="G5109" s="188">
        <v>130896</v>
      </c>
      <c r="H5109" s="188">
        <v>262112</v>
      </c>
      <c r="I5109" s="188">
        <v>369409</v>
      </c>
      <c r="J5109" s="188">
        <v>649204</v>
      </c>
      <c r="N5109" s="43"/>
    </row>
    <row r="5110" spans="1:14">
      <c r="A5110" s="43" t="s">
        <v>181</v>
      </c>
      <c r="B5110" s="188">
        <v>849945</v>
      </c>
      <c r="C5110" s="188">
        <v>41836.080000000002</v>
      </c>
      <c r="D5110" s="188">
        <v>60555.47</v>
      </c>
      <c r="E5110" s="188">
        <v>128573.3</v>
      </c>
      <c r="F5110" s="188">
        <v>331885</v>
      </c>
      <c r="G5110" s="188">
        <v>845588</v>
      </c>
      <c r="H5110" s="188">
        <v>1866130</v>
      </c>
      <c r="I5110" s="188">
        <v>3019121</v>
      </c>
      <c r="J5110" s="188">
        <v>8217616</v>
      </c>
      <c r="N5110" s="43"/>
    </row>
    <row r="5111" spans="1:14">
      <c r="A5111" s="43" t="s">
        <v>530</v>
      </c>
      <c r="N5111" s="43"/>
    </row>
    <row r="5112" spans="1:14">
      <c r="A5112" s="43" t="s">
        <v>178</v>
      </c>
      <c r="B5112" s="188">
        <v>-1227</v>
      </c>
      <c r="C5112" s="188">
        <v>-1997.61</v>
      </c>
      <c r="D5112" s="188">
        <v>-1835.25</v>
      </c>
      <c r="E5112" s="188">
        <v>-1698.5</v>
      </c>
      <c r="F5112" s="188">
        <v>-1297.5</v>
      </c>
      <c r="G5112" s="188">
        <v>-795</v>
      </c>
      <c r="H5112" s="188">
        <v>-474</v>
      </c>
      <c r="I5112" s="188">
        <v>-273</v>
      </c>
      <c r="J5112" s="188">
        <v>-36</v>
      </c>
      <c r="N5112" s="43"/>
    </row>
    <row r="5113" spans="1:14">
      <c r="A5113" s="43" t="s">
        <v>179</v>
      </c>
      <c r="B5113" s="188">
        <v>2286</v>
      </c>
      <c r="C5113" s="188">
        <v>115.72</v>
      </c>
      <c r="D5113" s="188">
        <v>339.75</v>
      </c>
      <c r="E5113" s="188">
        <v>1005</v>
      </c>
      <c r="F5113" s="188">
        <v>2209.3000000000002</v>
      </c>
      <c r="G5113" s="188">
        <v>3554</v>
      </c>
      <c r="H5113" s="188">
        <v>4372</v>
      </c>
      <c r="I5113" s="188">
        <v>4653</v>
      </c>
      <c r="J5113" s="188">
        <v>4958</v>
      </c>
      <c r="N5113" s="43"/>
    </row>
    <row r="5114" spans="1:14">
      <c r="A5114" s="43" t="s">
        <v>180</v>
      </c>
      <c r="B5114" s="188">
        <v>13944</v>
      </c>
      <c r="C5114" s="188">
        <v>5730.32</v>
      </c>
      <c r="D5114" s="188">
        <v>6390.66</v>
      </c>
      <c r="E5114" s="188">
        <v>8860.1</v>
      </c>
      <c r="F5114" s="188">
        <v>13521.6</v>
      </c>
      <c r="G5114" s="188">
        <v>18775</v>
      </c>
      <c r="H5114" s="188">
        <v>22417</v>
      </c>
      <c r="I5114" s="188">
        <v>23602</v>
      </c>
      <c r="J5114" s="188">
        <v>24713</v>
      </c>
      <c r="N5114" s="43"/>
    </row>
    <row r="5115" spans="1:14">
      <c r="A5115" s="43" t="s">
        <v>181</v>
      </c>
      <c r="B5115" s="188">
        <v>708518</v>
      </c>
      <c r="C5115" s="188">
        <v>35190.769999999997</v>
      </c>
      <c r="D5115" s="188">
        <v>47857.85</v>
      </c>
      <c r="E5115" s="188">
        <v>96803.4</v>
      </c>
      <c r="F5115" s="188">
        <v>243938</v>
      </c>
      <c r="G5115" s="188">
        <v>664418</v>
      </c>
      <c r="H5115" s="188">
        <v>1558133</v>
      </c>
      <c r="I5115" s="188">
        <v>2564569</v>
      </c>
      <c r="J5115" s="188">
        <v>7484946</v>
      </c>
      <c r="N5115" s="43"/>
    </row>
    <row r="5116" spans="1:14">
      <c r="A5116" s="43" t="s">
        <v>621</v>
      </c>
      <c r="B5116" s="188" t="s">
        <v>143</v>
      </c>
      <c r="C5116" s="188" t="s">
        <v>144</v>
      </c>
      <c r="D5116" s="188" t="s">
        <v>144</v>
      </c>
      <c r="E5116" s="188" t="s">
        <v>144</v>
      </c>
      <c r="F5116" s="188" t="s">
        <v>144</v>
      </c>
      <c r="G5116" s="188" t="s">
        <v>144</v>
      </c>
      <c r="H5116" s="188" t="s">
        <v>144</v>
      </c>
      <c r="I5116" s="188" t="s">
        <v>685</v>
      </c>
      <c r="J5116" s="188" t="s">
        <v>685</v>
      </c>
      <c r="K5116" s="188" t="s">
        <v>225</v>
      </c>
      <c r="N5116" s="43"/>
    </row>
    <row r="5117" spans="1:14">
      <c r="A5117" s="43" t="s">
        <v>618</v>
      </c>
      <c r="B5117" s="188" t="s">
        <v>619</v>
      </c>
      <c r="K5117" s="188" t="s">
        <v>713</v>
      </c>
      <c r="N5117" s="43"/>
    </row>
    <row r="5118" spans="1:14">
      <c r="A5118" s="43" t="s">
        <v>142</v>
      </c>
      <c r="N5118" s="43"/>
    </row>
    <row r="5120" spans="1:14">
      <c r="A5120" s="43" t="s">
        <v>218</v>
      </c>
      <c r="N5120" s="43"/>
    </row>
    <row r="5121" spans="1:14">
      <c r="A5121" s="43" t="s">
        <v>621</v>
      </c>
      <c r="B5121" s="188" t="s">
        <v>143</v>
      </c>
      <c r="C5121" s="188" t="s">
        <v>144</v>
      </c>
      <c r="D5121" s="188" t="s">
        <v>144</v>
      </c>
      <c r="E5121" s="188" t="s">
        <v>144</v>
      </c>
      <c r="F5121" s="188" t="s">
        <v>144</v>
      </c>
      <c r="G5121" s="188" t="s">
        <v>144</v>
      </c>
      <c r="H5121" s="188" t="s">
        <v>144</v>
      </c>
      <c r="I5121" s="188" t="s">
        <v>685</v>
      </c>
      <c r="J5121" s="188" t="s">
        <v>685</v>
      </c>
      <c r="K5121" s="188" t="s">
        <v>225</v>
      </c>
      <c r="N5121" s="43"/>
    </row>
    <row r="5122" spans="1:14">
      <c r="A5122" s="43" t="s">
        <v>244</v>
      </c>
      <c r="E5122" s="188" t="s">
        <v>584</v>
      </c>
      <c r="F5122" s="188" t="s">
        <v>585</v>
      </c>
      <c r="G5122" s="188" t="s">
        <v>401</v>
      </c>
      <c r="N5122" s="43"/>
    </row>
    <row r="5123" spans="1:14">
      <c r="B5123" s="188" t="s">
        <v>143</v>
      </c>
      <c r="C5123" s="188" t="s">
        <v>144</v>
      </c>
      <c r="D5123" s="188" t="s">
        <v>144</v>
      </c>
      <c r="E5123" s="188" t="s">
        <v>144</v>
      </c>
      <c r="F5123" s="188" t="s">
        <v>144</v>
      </c>
      <c r="G5123" s="188" t="s">
        <v>144</v>
      </c>
      <c r="H5123" s="188" t="s">
        <v>144</v>
      </c>
      <c r="I5123" s="188" t="s">
        <v>685</v>
      </c>
      <c r="J5123" s="188" t="s">
        <v>685</v>
      </c>
    </row>
    <row r="5124" spans="1:14">
      <c r="B5124" s="188" t="s">
        <v>33</v>
      </c>
      <c r="C5124" s="188" t="s">
        <v>134</v>
      </c>
      <c r="D5124" s="188" t="s">
        <v>135</v>
      </c>
      <c r="E5124" s="188" t="s">
        <v>136</v>
      </c>
      <c r="F5124" s="188" t="s">
        <v>137</v>
      </c>
      <c r="G5124" s="188" t="s">
        <v>138</v>
      </c>
      <c r="H5124" s="188" t="s">
        <v>139</v>
      </c>
      <c r="I5124" s="188" t="s">
        <v>140</v>
      </c>
      <c r="J5124" s="188" t="s">
        <v>141</v>
      </c>
    </row>
    <row r="5125" spans="1:14">
      <c r="A5125" s="43" t="s">
        <v>622</v>
      </c>
      <c r="B5125" s="188" t="s">
        <v>143</v>
      </c>
      <c r="C5125" s="188" t="s">
        <v>148</v>
      </c>
      <c r="D5125" s="188" t="s">
        <v>148</v>
      </c>
      <c r="E5125" s="188" t="s">
        <v>148</v>
      </c>
      <c r="F5125" s="188" t="s">
        <v>148</v>
      </c>
      <c r="G5125" s="188" t="s">
        <v>148</v>
      </c>
      <c r="H5125" s="188" t="s">
        <v>148</v>
      </c>
      <c r="I5125" s="188" t="s">
        <v>686</v>
      </c>
      <c r="J5125" s="188" t="s">
        <v>686</v>
      </c>
      <c r="N5125" s="43"/>
    </row>
    <row r="5126" spans="1:14">
      <c r="A5126" s="43" t="s">
        <v>0</v>
      </c>
      <c r="B5126" s="188">
        <v>629014</v>
      </c>
      <c r="C5126" s="188">
        <v>-701.89</v>
      </c>
      <c r="D5126" s="188">
        <v>4359.07</v>
      </c>
      <c r="E5126" s="188">
        <v>37507.599999999999</v>
      </c>
      <c r="F5126" s="188">
        <v>164863.29999999999</v>
      </c>
      <c r="G5126" s="188">
        <v>553690</v>
      </c>
      <c r="H5126" s="188">
        <v>1453465</v>
      </c>
      <c r="I5126" s="188">
        <v>2523027</v>
      </c>
      <c r="J5126" s="188">
        <v>7179454</v>
      </c>
      <c r="N5126" s="43"/>
    </row>
    <row r="5127" spans="1:14">
      <c r="A5127" s="43" t="s">
        <v>151</v>
      </c>
      <c r="N5127" s="43"/>
    </row>
    <row r="5128" spans="1:14">
      <c r="A5128" s="43" t="s">
        <v>2</v>
      </c>
      <c r="B5128" s="188">
        <v>691988</v>
      </c>
      <c r="C5128" s="188">
        <v>-949.64</v>
      </c>
      <c r="D5128" s="188">
        <v>5592.82</v>
      </c>
      <c r="E5128" s="188">
        <v>44658.2</v>
      </c>
      <c r="F5128" s="188">
        <v>190622.4</v>
      </c>
      <c r="G5128" s="188">
        <v>631763</v>
      </c>
      <c r="H5128" s="188">
        <v>1647098</v>
      </c>
      <c r="I5128" s="188">
        <v>2696548</v>
      </c>
      <c r="J5128" s="188">
        <v>7212069</v>
      </c>
      <c r="N5128" s="43"/>
    </row>
    <row r="5129" spans="1:14">
      <c r="A5129" s="43" t="s">
        <v>3</v>
      </c>
      <c r="B5129" s="188">
        <v>734408</v>
      </c>
      <c r="C5129" s="188">
        <v>-960.97</v>
      </c>
      <c r="D5129" s="188">
        <v>5186.47</v>
      </c>
      <c r="E5129" s="188">
        <v>43879.8</v>
      </c>
      <c r="F5129" s="188">
        <v>182959.7</v>
      </c>
      <c r="G5129" s="188">
        <v>624484</v>
      </c>
      <c r="H5129" s="188">
        <v>1665765</v>
      </c>
      <c r="I5129" s="188">
        <v>2856317</v>
      </c>
      <c r="J5129" s="188">
        <v>8499902</v>
      </c>
      <c r="N5129" s="43"/>
    </row>
    <row r="5130" spans="1:14">
      <c r="A5130" s="43" t="s">
        <v>4</v>
      </c>
      <c r="B5130" s="188">
        <v>623136</v>
      </c>
      <c r="C5130" s="188">
        <v>-712.75</v>
      </c>
      <c r="D5130" s="188">
        <v>5071.24</v>
      </c>
      <c r="E5130" s="188">
        <v>43070.7</v>
      </c>
      <c r="F5130" s="188">
        <v>179695.1</v>
      </c>
      <c r="G5130" s="188">
        <v>589815</v>
      </c>
      <c r="H5130" s="188">
        <v>1534465</v>
      </c>
      <c r="I5130" s="188">
        <v>2568485</v>
      </c>
      <c r="J5130" s="188">
        <v>6753181</v>
      </c>
      <c r="N5130" s="43"/>
    </row>
    <row r="5131" spans="1:14">
      <c r="A5131" s="43" t="s">
        <v>5</v>
      </c>
      <c r="B5131" s="188">
        <v>510475</v>
      </c>
      <c r="C5131" s="188">
        <v>-461.21</v>
      </c>
      <c r="D5131" s="188">
        <v>4095.55</v>
      </c>
      <c r="E5131" s="188">
        <v>32768.9</v>
      </c>
      <c r="F5131" s="188">
        <v>137345.60000000001</v>
      </c>
      <c r="G5131" s="188">
        <v>456343</v>
      </c>
      <c r="H5131" s="188">
        <v>1177300</v>
      </c>
      <c r="I5131" s="188">
        <v>1963312</v>
      </c>
      <c r="J5131" s="188">
        <v>6553966</v>
      </c>
      <c r="N5131" s="43"/>
    </row>
    <row r="5132" spans="1:14">
      <c r="A5132" s="43" t="s">
        <v>6</v>
      </c>
      <c r="B5132" s="188">
        <v>503723</v>
      </c>
      <c r="C5132" s="188">
        <v>-419.1</v>
      </c>
      <c r="D5132" s="188">
        <v>2753.39</v>
      </c>
      <c r="E5132" s="188">
        <v>23234.9</v>
      </c>
      <c r="F5132" s="188">
        <v>113624.7</v>
      </c>
      <c r="G5132" s="188">
        <v>408885</v>
      </c>
      <c r="H5132" s="188">
        <v>1094848</v>
      </c>
      <c r="I5132" s="188">
        <v>1956858</v>
      </c>
      <c r="J5132" s="188">
        <v>6229785</v>
      </c>
      <c r="N5132" s="43"/>
    </row>
    <row r="5133" spans="1:14">
      <c r="A5133" s="43" t="s">
        <v>8</v>
      </c>
      <c r="N5133" s="43"/>
    </row>
    <row r="5134" spans="1:14">
      <c r="A5134" s="43" t="s">
        <v>9</v>
      </c>
      <c r="B5134" s="188">
        <v>581031</v>
      </c>
      <c r="C5134" s="188">
        <v>-750.47</v>
      </c>
      <c r="D5134" s="188">
        <v>3514.9</v>
      </c>
      <c r="E5134" s="188">
        <v>33043.9</v>
      </c>
      <c r="F5134" s="188">
        <v>152032.1</v>
      </c>
      <c r="G5134" s="188">
        <v>516200</v>
      </c>
      <c r="H5134" s="188">
        <v>1349416</v>
      </c>
      <c r="I5134" s="188">
        <v>2379134</v>
      </c>
      <c r="J5134" s="188">
        <v>6746340</v>
      </c>
      <c r="N5134" s="43"/>
    </row>
    <row r="5135" spans="1:14">
      <c r="A5135" s="43" t="s">
        <v>8</v>
      </c>
      <c r="B5135" s="188">
        <v>683699</v>
      </c>
      <c r="C5135" s="188">
        <v>-639.85</v>
      </c>
      <c r="D5135" s="188">
        <v>5801.6</v>
      </c>
      <c r="E5135" s="188">
        <v>43614.7</v>
      </c>
      <c r="F5135" s="188">
        <v>180346.7</v>
      </c>
      <c r="G5135" s="188">
        <v>601538</v>
      </c>
      <c r="H5135" s="188">
        <v>1558912</v>
      </c>
      <c r="I5135" s="188">
        <v>2664264</v>
      </c>
      <c r="J5135" s="188">
        <v>7477799</v>
      </c>
      <c r="N5135" s="43"/>
    </row>
    <row r="5136" spans="1:14">
      <c r="A5136" s="43" t="s">
        <v>152</v>
      </c>
      <c r="N5136" s="43"/>
    </row>
    <row r="5137" spans="1:14">
      <c r="A5137" s="43" t="s">
        <v>153</v>
      </c>
      <c r="B5137" s="188">
        <v>144819</v>
      </c>
      <c r="C5137" s="188">
        <v>-1902.32</v>
      </c>
      <c r="D5137" s="188">
        <v>-1450.11</v>
      </c>
      <c r="E5137" s="188">
        <v>1992.2</v>
      </c>
      <c r="F5137" s="188">
        <v>23403.5</v>
      </c>
      <c r="G5137" s="188">
        <v>96247</v>
      </c>
      <c r="H5137" s="188">
        <v>275325</v>
      </c>
      <c r="I5137" s="188">
        <v>585269</v>
      </c>
      <c r="J5137" s="188">
        <v>1633872</v>
      </c>
      <c r="N5137" s="43"/>
    </row>
    <row r="5138" spans="1:14">
      <c r="A5138" s="43" t="s">
        <v>154</v>
      </c>
      <c r="B5138" s="188">
        <v>386111</v>
      </c>
      <c r="C5138" s="188">
        <v>-1082.8499999999999</v>
      </c>
      <c r="D5138" s="188">
        <v>2492.8000000000002</v>
      </c>
      <c r="E5138" s="188">
        <v>23850</v>
      </c>
      <c r="F5138" s="188">
        <v>101009.4</v>
      </c>
      <c r="G5138" s="188">
        <v>314033</v>
      </c>
      <c r="H5138" s="188">
        <v>828668</v>
      </c>
      <c r="I5138" s="188">
        <v>1480133</v>
      </c>
      <c r="J5138" s="188">
        <v>4416059</v>
      </c>
      <c r="N5138" s="43"/>
    </row>
    <row r="5139" spans="1:14">
      <c r="A5139" s="43" t="s">
        <v>155</v>
      </c>
      <c r="B5139" s="188">
        <v>486100</v>
      </c>
      <c r="C5139" s="188">
        <v>1765.29</v>
      </c>
      <c r="D5139" s="188">
        <v>11348.97</v>
      </c>
      <c r="E5139" s="188">
        <v>51787.9</v>
      </c>
      <c r="F5139" s="188">
        <v>169867.5</v>
      </c>
      <c r="G5139" s="188">
        <v>483053</v>
      </c>
      <c r="H5139" s="188">
        <v>1153321</v>
      </c>
      <c r="I5139" s="188">
        <v>1947271</v>
      </c>
      <c r="J5139" s="188">
        <v>4865693</v>
      </c>
      <c r="N5139" s="43"/>
    </row>
    <row r="5140" spans="1:14">
      <c r="A5140" s="43" t="s">
        <v>156</v>
      </c>
      <c r="B5140" s="188">
        <v>1109936</v>
      </c>
      <c r="C5140" s="188">
        <v>14588.62</v>
      </c>
      <c r="D5140" s="188">
        <v>38894.31</v>
      </c>
      <c r="E5140" s="188">
        <v>141366.6</v>
      </c>
      <c r="F5140" s="188">
        <v>418892.5</v>
      </c>
      <c r="G5140" s="188">
        <v>1116054</v>
      </c>
      <c r="H5140" s="188">
        <v>2514519</v>
      </c>
      <c r="I5140" s="188">
        <v>4048085</v>
      </c>
      <c r="J5140" s="188">
        <v>10995047</v>
      </c>
      <c r="N5140" s="43"/>
    </row>
    <row r="5141" spans="1:14">
      <c r="A5141" s="43" t="s">
        <v>157</v>
      </c>
      <c r="N5141" s="43"/>
    </row>
    <row r="5142" spans="1:14">
      <c r="A5142" s="43" t="s">
        <v>158</v>
      </c>
      <c r="B5142" s="188">
        <v>795748</v>
      </c>
      <c r="C5142" s="188">
        <v>3451.17</v>
      </c>
      <c r="D5142" s="188">
        <v>14864.4</v>
      </c>
      <c r="E5142" s="188">
        <v>68603.399999999994</v>
      </c>
      <c r="F5142" s="188">
        <v>241577.4</v>
      </c>
      <c r="G5142" s="188">
        <v>728959</v>
      </c>
      <c r="H5142" s="188">
        <v>1801239</v>
      </c>
      <c r="I5142" s="188">
        <v>3070570</v>
      </c>
      <c r="J5142" s="188">
        <v>8595323</v>
      </c>
      <c r="N5142" s="43"/>
    </row>
    <row r="5143" spans="1:14">
      <c r="A5143" s="43" t="s">
        <v>159</v>
      </c>
      <c r="B5143" s="188">
        <v>285029</v>
      </c>
      <c r="C5143" s="188">
        <v>-1122.97</v>
      </c>
      <c r="D5143" s="188">
        <v>153.9</v>
      </c>
      <c r="E5143" s="188">
        <v>14668</v>
      </c>
      <c r="F5143" s="188">
        <v>77890.899999999994</v>
      </c>
      <c r="G5143" s="188">
        <v>243678</v>
      </c>
      <c r="H5143" s="188">
        <v>680177</v>
      </c>
      <c r="I5143" s="188">
        <v>1175144</v>
      </c>
      <c r="J5143" s="188">
        <v>3310329</v>
      </c>
      <c r="N5143" s="43"/>
    </row>
    <row r="5144" spans="1:14">
      <c r="A5144" s="43" t="s">
        <v>160</v>
      </c>
      <c r="B5144" s="188">
        <v>310135</v>
      </c>
      <c r="C5144" s="188">
        <v>-1600.04</v>
      </c>
      <c r="D5144" s="188">
        <v>-1026.8499999999999</v>
      </c>
      <c r="E5144" s="188">
        <v>9586.1</v>
      </c>
      <c r="F5144" s="188">
        <v>66057.100000000006</v>
      </c>
      <c r="G5144" s="188">
        <v>251134</v>
      </c>
      <c r="H5144" s="188">
        <v>748961</v>
      </c>
      <c r="I5144" s="188">
        <v>1292325</v>
      </c>
      <c r="J5144" s="188">
        <v>3484675</v>
      </c>
      <c r="N5144" s="43"/>
    </row>
    <row r="5145" spans="1:14">
      <c r="A5145" s="43" t="s">
        <v>161</v>
      </c>
      <c r="B5145" s="188">
        <v>533444</v>
      </c>
      <c r="C5145" s="188">
        <v>-1561.58</v>
      </c>
      <c r="D5145" s="188">
        <v>-386.78</v>
      </c>
      <c r="E5145" s="188">
        <v>22875.3</v>
      </c>
      <c r="F5145" s="188">
        <v>136486.6</v>
      </c>
      <c r="G5145" s="188">
        <v>502245</v>
      </c>
      <c r="H5145" s="188">
        <v>1315051</v>
      </c>
      <c r="I5145" s="188">
        <v>2373855</v>
      </c>
      <c r="J5145" s="188">
        <v>6176719</v>
      </c>
      <c r="N5145" s="43"/>
    </row>
    <row r="5146" spans="1:14">
      <c r="A5146" s="43" t="s">
        <v>162</v>
      </c>
      <c r="N5146" s="43"/>
    </row>
    <row r="5147" spans="1:14">
      <c r="A5147" s="43" t="s">
        <v>14</v>
      </c>
      <c r="B5147" s="188">
        <v>707723</v>
      </c>
      <c r="C5147" s="188">
        <v>446.19</v>
      </c>
      <c r="D5147" s="188">
        <v>9936.69</v>
      </c>
      <c r="E5147" s="188">
        <v>58478.8</v>
      </c>
      <c r="F5147" s="188">
        <v>214502.39999999999</v>
      </c>
      <c r="G5147" s="188">
        <v>681719</v>
      </c>
      <c r="H5147" s="188">
        <v>1698041</v>
      </c>
      <c r="I5147" s="188">
        <v>2844729</v>
      </c>
      <c r="J5147" s="188">
        <v>7623480</v>
      </c>
      <c r="N5147" s="43"/>
    </row>
    <row r="5148" spans="1:14">
      <c r="A5148" s="43" t="s">
        <v>163</v>
      </c>
      <c r="B5148" s="188">
        <v>501448</v>
      </c>
      <c r="C5148" s="188">
        <v>-367.06</v>
      </c>
      <c r="D5148" s="188">
        <v>3164.9</v>
      </c>
      <c r="E5148" s="188">
        <v>26208.6</v>
      </c>
      <c r="F5148" s="188">
        <v>119925.3</v>
      </c>
      <c r="G5148" s="188">
        <v>422514</v>
      </c>
      <c r="H5148" s="188">
        <v>1114378</v>
      </c>
      <c r="I5148" s="188">
        <v>1861976</v>
      </c>
      <c r="J5148" s="188">
        <v>5477860</v>
      </c>
      <c r="N5148" s="43"/>
    </row>
    <row r="5149" spans="1:14">
      <c r="A5149" s="43" t="s">
        <v>16</v>
      </c>
      <c r="B5149" s="188">
        <v>593106</v>
      </c>
      <c r="C5149" s="188">
        <v>-899.07</v>
      </c>
      <c r="D5149" s="188">
        <v>1936.87</v>
      </c>
      <c r="E5149" s="188">
        <v>27104.7</v>
      </c>
      <c r="F5149" s="188">
        <v>129456.9</v>
      </c>
      <c r="G5149" s="188">
        <v>440273</v>
      </c>
      <c r="H5149" s="188">
        <v>1244845</v>
      </c>
      <c r="I5149" s="188">
        <v>2266253</v>
      </c>
      <c r="J5149" s="188">
        <v>7212069</v>
      </c>
      <c r="N5149" s="43"/>
    </row>
    <row r="5150" spans="1:14">
      <c r="A5150" s="43" t="s">
        <v>164</v>
      </c>
      <c r="B5150" s="188">
        <v>550374</v>
      </c>
      <c r="C5150" s="188">
        <v>-1450.11</v>
      </c>
      <c r="D5150" s="188">
        <v>-338.37</v>
      </c>
      <c r="E5150" s="188">
        <v>16960.3</v>
      </c>
      <c r="F5150" s="188">
        <v>105177.1</v>
      </c>
      <c r="G5150" s="188">
        <v>385161</v>
      </c>
      <c r="H5150" s="188">
        <v>1205403</v>
      </c>
      <c r="I5150" s="188">
        <v>2242533</v>
      </c>
      <c r="J5150" s="188">
        <v>7128470</v>
      </c>
      <c r="N5150" s="43"/>
    </row>
    <row r="5151" spans="1:14">
      <c r="A5151" s="43" t="s">
        <v>165</v>
      </c>
      <c r="N5151" s="43"/>
    </row>
    <row r="5152" spans="1:14">
      <c r="A5152" s="43" t="s">
        <v>166</v>
      </c>
      <c r="B5152" s="188">
        <v>19617</v>
      </c>
      <c r="C5152" s="188">
        <v>-2253.65</v>
      </c>
      <c r="D5152" s="188">
        <v>-2051.12</v>
      </c>
      <c r="E5152" s="188">
        <v>-1962.8</v>
      </c>
      <c r="F5152" s="188">
        <v>-1101</v>
      </c>
      <c r="G5152" s="188">
        <v>7278</v>
      </c>
      <c r="H5152" s="188">
        <v>44253</v>
      </c>
      <c r="I5152" s="188">
        <v>92514</v>
      </c>
      <c r="J5152" s="188">
        <v>269422</v>
      </c>
      <c r="N5152" s="43"/>
    </row>
    <row r="5153" spans="1:14">
      <c r="A5153" s="43" t="s">
        <v>125</v>
      </c>
      <c r="B5153" s="188">
        <v>65640</v>
      </c>
      <c r="C5153" s="188">
        <v>-2071.38</v>
      </c>
      <c r="D5153" s="188">
        <v>-1838.36</v>
      </c>
      <c r="E5153" s="188">
        <v>-565.9</v>
      </c>
      <c r="F5153" s="188">
        <v>10400.9</v>
      </c>
      <c r="G5153" s="188">
        <v>52117</v>
      </c>
      <c r="H5153" s="188">
        <v>134991</v>
      </c>
      <c r="I5153" s="188">
        <v>226777</v>
      </c>
      <c r="J5153" s="188">
        <v>749083</v>
      </c>
      <c r="N5153" s="43"/>
    </row>
    <row r="5154" spans="1:14">
      <c r="A5154" s="43" t="s">
        <v>126</v>
      </c>
      <c r="B5154" s="188">
        <v>128080</v>
      </c>
      <c r="C5154" s="188">
        <v>-1450.11</v>
      </c>
      <c r="D5154" s="188">
        <v>-1011.38</v>
      </c>
      <c r="E5154" s="188">
        <v>3631.8</v>
      </c>
      <c r="F5154" s="188">
        <v>23113.3</v>
      </c>
      <c r="G5154" s="188">
        <v>85720</v>
      </c>
      <c r="H5154" s="188">
        <v>243708</v>
      </c>
      <c r="I5154" s="188">
        <v>442331</v>
      </c>
      <c r="J5154" s="188">
        <v>2091843</v>
      </c>
      <c r="N5154" s="43"/>
    </row>
    <row r="5155" spans="1:14">
      <c r="A5155" s="43" t="s">
        <v>127</v>
      </c>
      <c r="B5155" s="188">
        <v>235164</v>
      </c>
      <c r="C5155" s="188">
        <v>-1450.11</v>
      </c>
      <c r="D5155" s="188">
        <v>-541.17999999999995</v>
      </c>
      <c r="E5155" s="188">
        <v>8437.6</v>
      </c>
      <c r="F5155" s="188">
        <v>48137.3</v>
      </c>
      <c r="G5155" s="188">
        <v>156207</v>
      </c>
      <c r="H5155" s="188">
        <v>495217</v>
      </c>
      <c r="I5155" s="188">
        <v>878089</v>
      </c>
      <c r="J5155" s="188">
        <v>3393109</v>
      </c>
      <c r="N5155" s="43"/>
    </row>
    <row r="5156" spans="1:14">
      <c r="A5156" s="43" t="s">
        <v>128</v>
      </c>
      <c r="B5156" s="188">
        <v>254088</v>
      </c>
      <c r="C5156" s="188">
        <v>-866.94</v>
      </c>
      <c r="D5156" s="188">
        <v>1366.89</v>
      </c>
      <c r="E5156" s="188">
        <v>16216</v>
      </c>
      <c r="F5156" s="188">
        <v>68964</v>
      </c>
      <c r="G5156" s="188">
        <v>214471</v>
      </c>
      <c r="H5156" s="188">
        <v>605170</v>
      </c>
      <c r="I5156" s="188">
        <v>1081254</v>
      </c>
      <c r="J5156" s="188">
        <v>2712872</v>
      </c>
      <c r="N5156" s="43"/>
    </row>
    <row r="5157" spans="1:14">
      <c r="A5157" s="43" t="s">
        <v>129</v>
      </c>
      <c r="B5157" s="188">
        <v>361060</v>
      </c>
      <c r="C5157" s="188">
        <v>408.17</v>
      </c>
      <c r="D5157" s="188">
        <v>4975.92</v>
      </c>
      <c r="E5157" s="188">
        <v>26842.5</v>
      </c>
      <c r="F5157" s="188">
        <v>101890.5</v>
      </c>
      <c r="G5157" s="188">
        <v>308058</v>
      </c>
      <c r="H5157" s="188">
        <v>884672</v>
      </c>
      <c r="I5157" s="188">
        <v>1561536</v>
      </c>
      <c r="J5157" s="188">
        <v>3817104</v>
      </c>
      <c r="N5157" s="43"/>
    </row>
    <row r="5158" spans="1:14">
      <c r="A5158" s="43" t="s">
        <v>130</v>
      </c>
      <c r="B5158" s="188">
        <v>480729</v>
      </c>
      <c r="C5158" s="188">
        <v>1039.26</v>
      </c>
      <c r="D5158" s="188">
        <v>7317.45</v>
      </c>
      <c r="E5158" s="188">
        <v>36582</v>
      </c>
      <c r="F5158" s="188">
        <v>141247.5</v>
      </c>
      <c r="G5158" s="188">
        <v>438666</v>
      </c>
      <c r="H5158" s="188">
        <v>1149954</v>
      </c>
      <c r="I5158" s="188">
        <v>1919745</v>
      </c>
      <c r="J5158" s="188">
        <v>4931670</v>
      </c>
      <c r="N5158" s="43"/>
    </row>
    <row r="5159" spans="1:14">
      <c r="A5159" s="43" t="s">
        <v>131</v>
      </c>
      <c r="B5159" s="188">
        <v>884560</v>
      </c>
      <c r="C5159" s="188">
        <v>9675.43</v>
      </c>
      <c r="D5159" s="188">
        <v>27073.22</v>
      </c>
      <c r="E5159" s="188">
        <v>97368.9</v>
      </c>
      <c r="F5159" s="188">
        <v>302561.2</v>
      </c>
      <c r="G5159" s="188">
        <v>832958</v>
      </c>
      <c r="H5159" s="188">
        <v>1989880</v>
      </c>
      <c r="I5159" s="188">
        <v>3320467</v>
      </c>
      <c r="J5159" s="188">
        <v>9047912</v>
      </c>
      <c r="N5159" s="43"/>
    </row>
    <row r="5160" spans="1:14">
      <c r="A5160" s="43" t="s">
        <v>167</v>
      </c>
      <c r="N5160" s="43"/>
    </row>
    <row r="5161" spans="1:14">
      <c r="A5161" s="43" t="s">
        <v>166</v>
      </c>
      <c r="B5161" s="188">
        <v>135528</v>
      </c>
      <c r="C5161" s="188">
        <v>-2109.85</v>
      </c>
      <c r="D5161" s="188">
        <v>-2051.0700000000002</v>
      </c>
      <c r="E5161" s="188">
        <v>-1382.1</v>
      </c>
      <c r="F5161" s="188">
        <v>6084.8</v>
      </c>
      <c r="G5161" s="188">
        <v>53070</v>
      </c>
      <c r="H5161" s="188">
        <v>236439</v>
      </c>
      <c r="I5161" s="188">
        <v>604945</v>
      </c>
      <c r="J5161" s="188">
        <v>2185936</v>
      </c>
      <c r="N5161" s="43"/>
    </row>
    <row r="5162" spans="1:14">
      <c r="A5162" s="43" t="s">
        <v>125</v>
      </c>
      <c r="B5162" s="188">
        <v>174251</v>
      </c>
      <c r="C5162" s="188">
        <v>-2051.0700000000002</v>
      </c>
      <c r="D5162" s="188">
        <v>-1450.11</v>
      </c>
      <c r="E5162" s="188">
        <v>1965</v>
      </c>
      <c r="F5162" s="188">
        <v>25832.2</v>
      </c>
      <c r="G5162" s="188">
        <v>118563</v>
      </c>
      <c r="H5162" s="188">
        <v>367306</v>
      </c>
      <c r="I5162" s="188">
        <v>736884</v>
      </c>
      <c r="J5162" s="188">
        <v>2939448</v>
      </c>
      <c r="N5162" s="43"/>
    </row>
    <row r="5163" spans="1:14">
      <c r="A5163" s="43" t="s">
        <v>126</v>
      </c>
      <c r="B5163" s="188">
        <v>240331</v>
      </c>
      <c r="C5163" s="188">
        <v>-1499.04</v>
      </c>
      <c r="D5163" s="188">
        <v>-869.64</v>
      </c>
      <c r="E5163" s="188">
        <v>5962.7</v>
      </c>
      <c r="F5163" s="188">
        <v>41146.699999999997</v>
      </c>
      <c r="G5163" s="188">
        <v>166749</v>
      </c>
      <c r="H5163" s="188">
        <v>521173</v>
      </c>
      <c r="I5163" s="188">
        <v>1031281</v>
      </c>
      <c r="J5163" s="188">
        <v>3190237</v>
      </c>
      <c r="N5163" s="43"/>
    </row>
    <row r="5164" spans="1:14">
      <c r="A5164" s="43" t="s">
        <v>127</v>
      </c>
      <c r="B5164" s="188">
        <v>242847</v>
      </c>
      <c r="C5164" s="188">
        <v>-1450.11</v>
      </c>
      <c r="D5164" s="188">
        <v>-403.26</v>
      </c>
      <c r="E5164" s="188">
        <v>10486.3</v>
      </c>
      <c r="F5164" s="188">
        <v>54521.599999999999</v>
      </c>
      <c r="G5164" s="188">
        <v>184198</v>
      </c>
      <c r="H5164" s="188">
        <v>546253</v>
      </c>
      <c r="I5164" s="188">
        <v>1022131</v>
      </c>
      <c r="J5164" s="188">
        <v>2848180</v>
      </c>
      <c r="N5164" s="43"/>
    </row>
    <row r="5165" spans="1:14">
      <c r="A5165" s="43" t="s">
        <v>128</v>
      </c>
      <c r="B5165" s="188">
        <v>309244</v>
      </c>
      <c r="C5165" s="188">
        <v>-616.33000000000004</v>
      </c>
      <c r="D5165" s="188">
        <v>2063.92</v>
      </c>
      <c r="E5165" s="188">
        <v>18122.599999999999</v>
      </c>
      <c r="F5165" s="188">
        <v>75603.399999999994</v>
      </c>
      <c r="G5165" s="188">
        <v>235934</v>
      </c>
      <c r="H5165" s="188">
        <v>700350</v>
      </c>
      <c r="I5165" s="188">
        <v>1261783</v>
      </c>
      <c r="J5165" s="188">
        <v>3600221</v>
      </c>
      <c r="N5165" s="43"/>
    </row>
    <row r="5166" spans="1:14">
      <c r="A5166" s="43" t="s">
        <v>129</v>
      </c>
      <c r="B5166" s="188">
        <v>351086</v>
      </c>
      <c r="C5166" s="188">
        <v>-171.74</v>
      </c>
      <c r="D5166" s="188">
        <v>3492.8</v>
      </c>
      <c r="E5166" s="188">
        <v>22393</v>
      </c>
      <c r="F5166" s="188">
        <v>96668.1</v>
      </c>
      <c r="G5166" s="188">
        <v>287916</v>
      </c>
      <c r="H5166" s="188">
        <v>842343</v>
      </c>
      <c r="I5166" s="188">
        <v>1483655</v>
      </c>
      <c r="J5166" s="188">
        <v>3457573</v>
      </c>
      <c r="N5166" s="43"/>
    </row>
    <row r="5167" spans="1:14">
      <c r="A5167" s="43" t="s">
        <v>130</v>
      </c>
      <c r="B5167" s="188">
        <v>454957</v>
      </c>
      <c r="C5167" s="188">
        <v>422.67</v>
      </c>
      <c r="D5167" s="188">
        <v>6291.29</v>
      </c>
      <c r="E5167" s="188">
        <v>34108.9</v>
      </c>
      <c r="F5167" s="188">
        <v>127679.8</v>
      </c>
      <c r="G5167" s="188">
        <v>390772</v>
      </c>
      <c r="H5167" s="188">
        <v>1108325</v>
      </c>
      <c r="I5167" s="188">
        <v>1923351</v>
      </c>
      <c r="J5167" s="188">
        <v>4950053</v>
      </c>
      <c r="N5167" s="43"/>
    </row>
    <row r="5168" spans="1:14">
      <c r="A5168" s="43" t="s">
        <v>131</v>
      </c>
      <c r="B5168" s="188">
        <v>852431</v>
      </c>
      <c r="C5168" s="188">
        <v>7705.08</v>
      </c>
      <c r="D5168" s="188">
        <v>23494.080000000002</v>
      </c>
      <c r="E5168" s="188">
        <v>89229.1</v>
      </c>
      <c r="F5168" s="188">
        <v>285881.3</v>
      </c>
      <c r="G5168" s="188">
        <v>796572</v>
      </c>
      <c r="H5168" s="188">
        <v>1925435</v>
      </c>
      <c r="I5168" s="188">
        <v>3202796</v>
      </c>
      <c r="J5168" s="188">
        <v>8816670</v>
      </c>
      <c r="N5168" s="43"/>
    </row>
    <row r="5169" spans="1:14">
      <c r="A5169" s="43" t="s">
        <v>168</v>
      </c>
      <c r="N5169" s="43"/>
    </row>
    <row r="5170" spans="1:14">
      <c r="A5170" s="43" t="s">
        <v>169</v>
      </c>
      <c r="B5170" s="188">
        <v>32854</v>
      </c>
      <c r="C5170" s="188">
        <v>-2021.32</v>
      </c>
      <c r="D5170" s="188">
        <v>-1450.11</v>
      </c>
      <c r="E5170" s="188">
        <v>305.3</v>
      </c>
      <c r="F5170" s="188">
        <v>12543.2</v>
      </c>
      <c r="G5170" s="188">
        <v>43314</v>
      </c>
      <c r="H5170" s="188">
        <v>94409</v>
      </c>
      <c r="I5170" s="188">
        <v>134243</v>
      </c>
      <c r="J5170" s="188">
        <v>247708</v>
      </c>
      <c r="N5170" s="43"/>
    </row>
    <row r="5171" spans="1:14">
      <c r="A5171" s="43" t="s">
        <v>17</v>
      </c>
      <c r="B5171" s="188">
        <v>93473</v>
      </c>
      <c r="C5171" s="188">
        <v>140.43</v>
      </c>
      <c r="D5171" s="188">
        <v>5192.92</v>
      </c>
      <c r="E5171" s="188">
        <v>23461.599999999999</v>
      </c>
      <c r="F5171" s="188">
        <v>66288.5</v>
      </c>
      <c r="G5171" s="188">
        <v>133280</v>
      </c>
      <c r="H5171" s="188">
        <v>217765</v>
      </c>
      <c r="I5171" s="188">
        <v>277560</v>
      </c>
      <c r="J5171" s="188">
        <v>455531</v>
      </c>
      <c r="N5171" s="43"/>
    </row>
    <row r="5172" spans="1:14">
      <c r="A5172" s="43" t="s">
        <v>18</v>
      </c>
      <c r="B5172" s="188">
        <v>220998</v>
      </c>
      <c r="C5172" s="188">
        <v>10898.46</v>
      </c>
      <c r="D5172" s="188">
        <v>28792.29</v>
      </c>
      <c r="E5172" s="188">
        <v>83702.100000000006</v>
      </c>
      <c r="F5172" s="188">
        <v>177114.5</v>
      </c>
      <c r="G5172" s="188">
        <v>307306</v>
      </c>
      <c r="H5172" s="188">
        <v>467985</v>
      </c>
      <c r="I5172" s="188">
        <v>585031</v>
      </c>
      <c r="J5172" s="188">
        <v>886452</v>
      </c>
      <c r="N5172" s="43"/>
    </row>
    <row r="5173" spans="1:14">
      <c r="A5173" s="43" t="s">
        <v>19</v>
      </c>
      <c r="B5173" s="188">
        <v>502181</v>
      </c>
      <c r="C5173" s="188">
        <v>38738.839999999997</v>
      </c>
      <c r="D5173" s="188">
        <v>86133.01</v>
      </c>
      <c r="E5173" s="188">
        <v>213324.79999999999</v>
      </c>
      <c r="F5173" s="188">
        <v>427157.4</v>
      </c>
      <c r="G5173" s="188">
        <v>701759</v>
      </c>
      <c r="H5173" s="188">
        <v>1001232</v>
      </c>
      <c r="I5173" s="188">
        <v>1209733</v>
      </c>
      <c r="J5173" s="188">
        <v>1747655</v>
      </c>
      <c r="N5173" s="43"/>
    </row>
    <row r="5174" spans="1:14">
      <c r="A5174" s="43" t="s">
        <v>170</v>
      </c>
      <c r="B5174" s="188">
        <v>2295669</v>
      </c>
      <c r="C5174" s="188">
        <v>175215.87</v>
      </c>
      <c r="D5174" s="188">
        <v>321436.34999999998</v>
      </c>
      <c r="E5174" s="188">
        <v>716962.7</v>
      </c>
      <c r="F5174" s="188">
        <v>1377957.8</v>
      </c>
      <c r="G5174" s="188">
        <v>2519842</v>
      </c>
      <c r="H5174" s="188">
        <v>4610415</v>
      </c>
      <c r="I5174" s="188">
        <v>7179454</v>
      </c>
      <c r="J5174" s="188">
        <v>16304558</v>
      </c>
      <c r="N5174" s="43"/>
    </row>
    <row r="5175" spans="1:14">
      <c r="A5175" s="43" t="s">
        <v>171</v>
      </c>
      <c r="N5175" s="43"/>
    </row>
    <row r="5176" spans="1:14">
      <c r="A5176" s="43" t="s">
        <v>169</v>
      </c>
      <c r="B5176" s="188">
        <v>73472</v>
      </c>
      <c r="C5176" s="188">
        <v>-2051.0700000000002</v>
      </c>
      <c r="D5176" s="188">
        <v>-1499.04</v>
      </c>
      <c r="E5176" s="188">
        <v>279.3</v>
      </c>
      <c r="F5176" s="188">
        <v>15382.4</v>
      </c>
      <c r="G5176" s="188">
        <v>63029</v>
      </c>
      <c r="H5176" s="188">
        <v>163511</v>
      </c>
      <c r="I5176" s="188">
        <v>275266</v>
      </c>
      <c r="J5176" s="188">
        <v>977609</v>
      </c>
      <c r="N5176" s="43"/>
    </row>
    <row r="5177" spans="1:14">
      <c r="A5177" s="43" t="s">
        <v>17</v>
      </c>
      <c r="B5177" s="188">
        <v>181577</v>
      </c>
      <c r="C5177" s="188">
        <v>59.85</v>
      </c>
      <c r="D5177" s="188">
        <v>4231.9799999999996</v>
      </c>
      <c r="E5177" s="188">
        <v>22196.1</v>
      </c>
      <c r="F5177" s="188">
        <v>73278.100000000006</v>
      </c>
      <c r="G5177" s="188">
        <v>182773</v>
      </c>
      <c r="H5177" s="188">
        <v>421118</v>
      </c>
      <c r="I5177" s="188">
        <v>700350</v>
      </c>
      <c r="J5177" s="188">
        <v>1787120</v>
      </c>
      <c r="N5177" s="43"/>
    </row>
    <row r="5178" spans="1:14">
      <c r="A5178" s="43" t="s">
        <v>18</v>
      </c>
      <c r="B5178" s="188">
        <v>320634</v>
      </c>
      <c r="C5178" s="188">
        <v>7574.42</v>
      </c>
      <c r="D5178" s="188">
        <v>19675.3</v>
      </c>
      <c r="E5178" s="188">
        <v>63149</v>
      </c>
      <c r="F5178" s="188">
        <v>158832.29999999999</v>
      </c>
      <c r="G5178" s="188">
        <v>366489</v>
      </c>
      <c r="H5178" s="188">
        <v>762048</v>
      </c>
      <c r="I5178" s="188">
        <v>1115902</v>
      </c>
      <c r="J5178" s="188">
        <v>2553975</v>
      </c>
      <c r="N5178" s="43"/>
    </row>
    <row r="5179" spans="1:14">
      <c r="A5179" s="43" t="s">
        <v>19</v>
      </c>
      <c r="B5179" s="188">
        <v>614097</v>
      </c>
      <c r="C5179" s="188">
        <v>26557.49</v>
      </c>
      <c r="D5179" s="188">
        <v>57726.57</v>
      </c>
      <c r="E5179" s="188">
        <v>145339.79999999999</v>
      </c>
      <c r="F5179" s="188">
        <v>328884.5</v>
      </c>
      <c r="G5179" s="188">
        <v>706910</v>
      </c>
      <c r="H5179" s="188">
        <v>1382282</v>
      </c>
      <c r="I5179" s="188">
        <v>2133884</v>
      </c>
      <c r="J5179" s="188">
        <v>4167764</v>
      </c>
      <c r="N5179" s="43"/>
    </row>
    <row r="5180" spans="1:14">
      <c r="A5180" s="43" t="s">
        <v>170</v>
      </c>
      <c r="B5180" s="188">
        <v>1955398</v>
      </c>
      <c r="C5180" s="188">
        <v>107854.71</v>
      </c>
      <c r="D5180" s="188">
        <v>196634.66</v>
      </c>
      <c r="E5180" s="188">
        <v>427768.3</v>
      </c>
      <c r="F5180" s="188">
        <v>961356.7</v>
      </c>
      <c r="G5180" s="188">
        <v>2049824</v>
      </c>
      <c r="H5180" s="188">
        <v>4183030</v>
      </c>
      <c r="I5180" s="188">
        <v>6695984</v>
      </c>
      <c r="J5180" s="188">
        <v>15965436</v>
      </c>
      <c r="N5180" s="43"/>
    </row>
    <row r="5181" spans="1:14">
      <c r="A5181" s="43" t="s">
        <v>527</v>
      </c>
      <c r="N5181" s="43"/>
    </row>
    <row r="5182" spans="1:14">
      <c r="A5182" s="43" t="s">
        <v>172</v>
      </c>
      <c r="B5182" s="188">
        <v>741808</v>
      </c>
      <c r="C5182" s="188">
        <v>3628.87</v>
      </c>
      <c r="D5182" s="188">
        <v>12771.53</v>
      </c>
      <c r="E5182" s="188">
        <v>59434.2</v>
      </c>
      <c r="F5182" s="188">
        <v>214668.2</v>
      </c>
      <c r="G5182" s="188">
        <v>675298</v>
      </c>
      <c r="H5182" s="188">
        <v>1697566</v>
      </c>
      <c r="I5182" s="188">
        <v>2890626</v>
      </c>
      <c r="J5182" s="188">
        <v>8094461</v>
      </c>
      <c r="N5182" s="43"/>
    </row>
    <row r="5183" spans="1:14">
      <c r="A5183" s="43" t="s">
        <v>22</v>
      </c>
      <c r="B5183" s="188">
        <v>267841</v>
      </c>
      <c r="C5183" s="188">
        <v>-2034.08</v>
      </c>
      <c r="D5183" s="188">
        <v>-1450.11</v>
      </c>
      <c r="E5183" s="188">
        <v>4963.1000000000004</v>
      </c>
      <c r="F5183" s="188">
        <v>56920.4</v>
      </c>
      <c r="G5183" s="188">
        <v>224179</v>
      </c>
      <c r="H5183" s="188">
        <v>650217</v>
      </c>
      <c r="I5183" s="188">
        <v>1173936</v>
      </c>
      <c r="J5183" s="188">
        <v>3229301</v>
      </c>
      <c r="N5183" s="43"/>
    </row>
    <row r="5184" spans="1:14">
      <c r="A5184" s="43" t="s">
        <v>173</v>
      </c>
      <c r="N5184" s="43"/>
    </row>
    <row r="5185" spans="1:14">
      <c r="A5185" s="43" t="s">
        <v>174</v>
      </c>
      <c r="B5185" s="188">
        <v>77796</v>
      </c>
      <c r="C5185" s="188">
        <v>-2051.0700000000002</v>
      </c>
      <c r="D5185" s="188">
        <v>-1580.16</v>
      </c>
      <c r="E5185" s="188">
        <v>-641.79999999999995</v>
      </c>
      <c r="F5185" s="188">
        <v>9736.6</v>
      </c>
      <c r="G5185" s="188">
        <v>49935</v>
      </c>
      <c r="H5185" s="188">
        <v>155213</v>
      </c>
      <c r="I5185" s="188">
        <v>275987</v>
      </c>
      <c r="J5185" s="188">
        <v>1200065</v>
      </c>
      <c r="N5185" s="43"/>
    </row>
    <row r="5186" spans="1:14">
      <c r="A5186" s="43" t="s">
        <v>175</v>
      </c>
      <c r="B5186" s="188">
        <v>103709</v>
      </c>
      <c r="C5186" s="188">
        <v>-1450.11</v>
      </c>
      <c r="D5186" s="188">
        <v>-367.43</v>
      </c>
      <c r="E5186" s="188">
        <v>7310.8</v>
      </c>
      <c r="F5186" s="188">
        <v>31846.5</v>
      </c>
      <c r="G5186" s="188">
        <v>92417</v>
      </c>
      <c r="H5186" s="188">
        <v>225124</v>
      </c>
      <c r="I5186" s="188">
        <v>387992</v>
      </c>
      <c r="J5186" s="188">
        <v>1297189</v>
      </c>
      <c r="N5186" s="43"/>
    </row>
    <row r="5187" spans="1:14">
      <c r="A5187" s="43" t="s">
        <v>176</v>
      </c>
      <c r="B5187" s="188">
        <v>250297</v>
      </c>
      <c r="C5187" s="188">
        <v>26.27</v>
      </c>
      <c r="D5187" s="188">
        <v>7508.14</v>
      </c>
      <c r="E5187" s="188">
        <v>35837.300000000003</v>
      </c>
      <c r="F5187" s="188">
        <v>103868.4</v>
      </c>
      <c r="G5187" s="188">
        <v>231934</v>
      </c>
      <c r="H5187" s="188">
        <v>488600</v>
      </c>
      <c r="I5187" s="188">
        <v>867907</v>
      </c>
      <c r="J5187" s="188">
        <v>2561395</v>
      </c>
      <c r="N5187" s="43"/>
    </row>
    <row r="5188" spans="1:14">
      <c r="A5188" s="43" t="s">
        <v>177</v>
      </c>
      <c r="B5188" s="188">
        <v>1071054</v>
      </c>
      <c r="C5188" s="188">
        <v>10927.96</v>
      </c>
      <c r="D5188" s="188">
        <v>39905.56</v>
      </c>
      <c r="E5188" s="188">
        <v>161472.20000000001</v>
      </c>
      <c r="F5188" s="188">
        <v>446335.3</v>
      </c>
      <c r="G5188" s="188">
        <v>1074119</v>
      </c>
      <c r="H5188" s="188">
        <v>2381393</v>
      </c>
      <c r="I5188" s="188">
        <v>3814362</v>
      </c>
      <c r="J5188" s="188">
        <v>10150852</v>
      </c>
      <c r="N5188" s="43"/>
    </row>
    <row r="5189" spans="1:14">
      <c r="A5189" s="43" t="s">
        <v>580</v>
      </c>
      <c r="N5189" s="43"/>
    </row>
    <row r="5190" spans="1:14">
      <c r="A5190" s="43" t="s">
        <v>178</v>
      </c>
      <c r="B5190" s="188">
        <v>146895</v>
      </c>
      <c r="C5190" s="188">
        <v>-1976.3</v>
      </c>
      <c r="D5190" s="188">
        <v>-1450.11</v>
      </c>
      <c r="E5190" s="188">
        <v>664.7</v>
      </c>
      <c r="F5190" s="188">
        <v>17796</v>
      </c>
      <c r="G5190" s="188">
        <v>81199</v>
      </c>
      <c r="H5190" s="188">
        <v>250695</v>
      </c>
      <c r="I5190" s="188">
        <v>609324</v>
      </c>
      <c r="J5190" s="188">
        <v>2553975</v>
      </c>
      <c r="N5190" s="43"/>
    </row>
    <row r="5191" spans="1:14">
      <c r="A5191" s="43" t="s">
        <v>179</v>
      </c>
      <c r="B5191" s="188">
        <v>113674</v>
      </c>
      <c r="C5191" s="188">
        <v>916.01</v>
      </c>
      <c r="D5191" s="188">
        <v>2100.75</v>
      </c>
      <c r="E5191" s="188">
        <v>5952.6</v>
      </c>
      <c r="F5191" s="188">
        <v>24547.9</v>
      </c>
      <c r="G5191" s="188">
        <v>87675</v>
      </c>
      <c r="H5191" s="188">
        <v>238430</v>
      </c>
      <c r="I5191" s="188">
        <v>536791</v>
      </c>
      <c r="J5191" s="188">
        <v>1505734</v>
      </c>
      <c r="N5191" s="43"/>
    </row>
    <row r="5192" spans="1:14">
      <c r="A5192" s="43" t="s">
        <v>180</v>
      </c>
      <c r="B5192" s="188">
        <v>197838</v>
      </c>
      <c r="C5192" s="188">
        <v>9127.0300000000007</v>
      </c>
      <c r="D5192" s="188">
        <v>12020.69</v>
      </c>
      <c r="E5192" s="188">
        <v>20528.5</v>
      </c>
      <c r="F5192" s="188">
        <v>41204.699999999997</v>
      </c>
      <c r="G5192" s="188">
        <v>113334</v>
      </c>
      <c r="H5192" s="188">
        <v>334916</v>
      </c>
      <c r="I5192" s="188">
        <v>784752</v>
      </c>
      <c r="J5192" s="188">
        <v>2661688</v>
      </c>
      <c r="N5192" s="43"/>
    </row>
    <row r="5193" spans="1:14">
      <c r="A5193" s="43" t="s">
        <v>181</v>
      </c>
      <c r="B5193" s="188">
        <v>961320</v>
      </c>
      <c r="C5193" s="188">
        <v>56047.35</v>
      </c>
      <c r="D5193" s="188">
        <v>79809.539999999994</v>
      </c>
      <c r="E5193" s="188">
        <v>160564.70000000001</v>
      </c>
      <c r="F5193" s="188">
        <v>377918.3</v>
      </c>
      <c r="G5193" s="188">
        <v>923668</v>
      </c>
      <c r="H5193" s="188">
        <v>2092568</v>
      </c>
      <c r="I5193" s="188">
        <v>3418547</v>
      </c>
      <c r="J5193" s="188">
        <v>9177474</v>
      </c>
      <c r="N5193" s="43"/>
    </row>
    <row r="5194" spans="1:14">
      <c r="A5194" s="43" t="s">
        <v>529</v>
      </c>
      <c r="N5194" s="43"/>
    </row>
    <row r="5195" spans="1:14">
      <c r="A5195" s="43" t="s">
        <v>178</v>
      </c>
      <c r="B5195" s="188">
        <v>10514</v>
      </c>
      <c r="C5195" s="188">
        <v>-2232.52</v>
      </c>
      <c r="D5195" s="188">
        <v>-2051.0700000000002</v>
      </c>
      <c r="E5195" s="188">
        <v>-1667.9</v>
      </c>
      <c r="F5195" s="188">
        <v>-1336.7</v>
      </c>
      <c r="G5195" s="188">
        <v>-588</v>
      </c>
      <c r="H5195" s="188">
        <v>2648</v>
      </c>
      <c r="I5195" s="188">
        <v>34792</v>
      </c>
      <c r="J5195" s="188">
        <v>284334</v>
      </c>
      <c r="N5195" s="43"/>
    </row>
    <row r="5196" spans="1:14">
      <c r="A5196" s="43" t="s">
        <v>179</v>
      </c>
      <c r="B5196" s="188">
        <v>45860</v>
      </c>
      <c r="C5196" s="188">
        <v>467.1</v>
      </c>
      <c r="D5196" s="188">
        <v>996.79</v>
      </c>
      <c r="E5196" s="188">
        <v>2910.6</v>
      </c>
      <c r="F5196" s="188">
        <v>10957.2</v>
      </c>
      <c r="G5196" s="188">
        <v>46395</v>
      </c>
      <c r="H5196" s="188">
        <v>109558</v>
      </c>
      <c r="I5196" s="188">
        <v>180083</v>
      </c>
      <c r="J5196" s="188">
        <v>524793</v>
      </c>
      <c r="N5196" s="43"/>
    </row>
    <row r="5197" spans="1:14">
      <c r="A5197" s="43" t="s">
        <v>180</v>
      </c>
      <c r="B5197" s="188">
        <v>109464</v>
      </c>
      <c r="C5197" s="188">
        <v>7106.45</v>
      </c>
      <c r="D5197" s="188">
        <v>9246.1299999999992</v>
      </c>
      <c r="E5197" s="188">
        <v>16802.5</v>
      </c>
      <c r="F5197" s="188">
        <v>44392</v>
      </c>
      <c r="G5197" s="188">
        <v>137146</v>
      </c>
      <c r="H5197" s="188">
        <v>288532</v>
      </c>
      <c r="I5197" s="188">
        <v>415315</v>
      </c>
      <c r="J5197" s="188">
        <v>800820</v>
      </c>
      <c r="N5197" s="43"/>
    </row>
    <row r="5198" spans="1:14">
      <c r="A5198" s="43" t="s">
        <v>181</v>
      </c>
      <c r="B5198" s="188">
        <v>942115</v>
      </c>
      <c r="C5198" s="188">
        <v>42448.2</v>
      </c>
      <c r="D5198" s="188">
        <v>63644.85</v>
      </c>
      <c r="E5198" s="188">
        <v>138969.1</v>
      </c>
      <c r="F5198" s="188">
        <v>358385.5</v>
      </c>
      <c r="G5198" s="188">
        <v>921507</v>
      </c>
      <c r="H5198" s="188">
        <v>2092568</v>
      </c>
      <c r="I5198" s="188">
        <v>3395102</v>
      </c>
      <c r="J5198" s="188">
        <v>9050542</v>
      </c>
      <c r="N5198" s="43"/>
    </row>
    <row r="5199" spans="1:14">
      <c r="A5199" s="43" t="s">
        <v>530</v>
      </c>
      <c r="N5199" s="43"/>
    </row>
    <row r="5200" spans="1:14">
      <c r="A5200" s="43" t="s">
        <v>178</v>
      </c>
      <c r="B5200" s="188">
        <v>-1355</v>
      </c>
      <c r="C5200" s="188">
        <v>-2274.98</v>
      </c>
      <c r="D5200" s="188">
        <v>-2051.0700000000002</v>
      </c>
      <c r="E5200" s="188">
        <v>-1815.5</v>
      </c>
      <c r="F5200" s="188">
        <v>-1450.1</v>
      </c>
      <c r="G5200" s="188">
        <v>-870</v>
      </c>
      <c r="H5200" s="188">
        <v>-461</v>
      </c>
      <c r="I5200" s="188">
        <v>-294</v>
      </c>
      <c r="J5200" s="188">
        <v>-61</v>
      </c>
      <c r="N5200" s="43"/>
    </row>
    <row r="5201" spans="1:14">
      <c r="A5201" s="43" t="s">
        <v>179</v>
      </c>
      <c r="B5201" s="188">
        <v>2317</v>
      </c>
      <c r="C5201" s="188">
        <v>117.6</v>
      </c>
      <c r="D5201" s="188">
        <v>319.42</v>
      </c>
      <c r="E5201" s="188">
        <v>984.8</v>
      </c>
      <c r="F5201" s="188">
        <v>2304.8000000000002</v>
      </c>
      <c r="G5201" s="188">
        <v>3572</v>
      </c>
      <c r="H5201" s="188">
        <v>4385</v>
      </c>
      <c r="I5201" s="188">
        <v>4710</v>
      </c>
      <c r="J5201" s="188">
        <v>4950</v>
      </c>
      <c r="N5201" s="43"/>
    </row>
    <row r="5202" spans="1:14">
      <c r="A5202" s="43" t="s">
        <v>180</v>
      </c>
      <c r="B5202" s="188">
        <v>14042</v>
      </c>
      <c r="C5202" s="188">
        <v>5836.91</v>
      </c>
      <c r="D5202" s="188">
        <v>6535.49</v>
      </c>
      <c r="E5202" s="188">
        <v>8948.2999999999993</v>
      </c>
      <c r="F5202" s="188">
        <v>13599.9</v>
      </c>
      <c r="G5202" s="188">
        <v>18855</v>
      </c>
      <c r="H5202" s="188">
        <v>22356</v>
      </c>
      <c r="I5202" s="188">
        <v>23680</v>
      </c>
      <c r="J5202" s="188">
        <v>24714</v>
      </c>
      <c r="N5202" s="43"/>
    </row>
    <row r="5203" spans="1:14">
      <c r="A5203" s="43" t="s">
        <v>181</v>
      </c>
      <c r="B5203" s="188">
        <v>788569</v>
      </c>
      <c r="C5203" s="188">
        <v>35649.69</v>
      </c>
      <c r="D5203" s="188">
        <v>49169.08</v>
      </c>
      <c r="E5203" s="188">
        <v>102233.60000000001</v>
      </c>
      <c r="F5203" s="188">
        <v>264987.09999999998</v>
      </c>
      <c r="G5203" s="188">
        <v>734836</v>
      </c>
      <c r="H5203" s="188">
        <v>1767282</v>
      </c>
      <c r="I5203" s="188">
        <v>2939448</v>
      </c>
      <c r="J5203" s="188">
        <v>8029876</v>
      </c>
      <c r="N5203" s="43"/>
    </row>
    <row r="5204" spans="1:14">
      <c r="A5204" s="43" t="s">
        <v>621</v>
      </c>
      <c r="B5204" s="188" t="s">
        <v>143</v>
      </c>
      <c r="C5204" s="188" t="s">
        <v>144</v>
      </c>
      <c r="D5204" s="188" t="s">
        <v>144</v>
      </c>
      <c r="E5204" s="188" t="s">
        <v>144</v>
      </c>
      <c r="F5204" s="188" t="s">
        <v>144</v>
      </c>
      <c r="G5204" s="188" t="s">
        <v>144</v>
      </c>
      <c r="H5204" s="188" t="s">
        <v>144</v>
      </c>
      <c r="I5204" s="188" t="s">
        <v>685</v>
      </c>
      <c r="J5204" s="188" t="s">
        <v>685</v>
      </c>
      <c r="K5204" s="188" t="s">
        <v>225</v>
      </c>
      <c r="N5204" s="43"/>
    </row>
    <row r="5205" spans="1:14">
      <c r="A5205" s="43" t="s">
        <v>618</v>
      </c>
      <c r="B5205" s="188" t="s">
        <v>619</v>
      </c>
      <c r="K5205" s="188" t="s">
        <v>714</v>
      </c>
      <c r="N5205" s="43"/>
    </row>
    <row r="5206" spans="1:14">
      <c r="A5206" s="43" t="s">
        <v>142</v>
      </c>
      <c r="N5206" s="43"/>
    </row>
    <row r="5208" spans="1:14">
      <c r="A5208" s="43" t="s">
        <v>219</v>
      </c>
      <c r="N5208" s="43"/>
    </row>
    <row r="5209" spans="1:14">
      <c r="A5209" s="43" t="s">
        <v>621</v>
      </c>
      <c r="B5209" s="188" t="s">
        <v>143</v>
      </c>
      <c r="C5209" s="188" t="s">
        <v>144</v>
      </c>
      <c r="D5209" s="188" t="s">
        <v>144</v>
      </c>
      <c r="E5209" s="188" t="s">
        <v>144</v>
      </c>
      <c r="F5209" s="188" t="s">
        <v>144</v>
      </c>
      <c r="G5209" s="188" t="s">
        <v>144</v>
      </c>
      <c r="H5209" s="188" t="s">
        <v>144</v>
      </c>
      <c r="I5209" s="188" t="s">
        <v>685</v>
      </c>
      <c r="J5209" s="188" t="s">
        <v>685</v>
      </c>
      <c r="K5209" s="188" t="s">
        <v>225</v>
      </c>
      <c r="N5209" s="43"/>
    </row>
    <row r="5210" spans="1:14">
      <c r="A5210" s="43" t="s">
        <v>244</v>
      </c>
      <c r="E5210" s="188" t="s">
        <v>584</v>
      </c>
      <c r="F5210" s="188" t="s">
        <v>585</v>
      </c>
      <c r="G5210" s="188" t="s">
        <v>401</v>
      </c>
      <c r="N5210" s="43"/>
    </row>
    <row r="5211" spans="1:14">
      <c r="B5211" s="188" t="s">
        <v>143</v>
      </c>
      <c r="C5211" s="188" t="s">
        <v>144</v>
      </c>
      <c r="D5211" s="188" t="s">
        <v>144</v>
      </c>
      <c r="E5211" s="188" t="s">
        <v>144</v>
      </c>
      <c r="F5211" s="188" t="s">
        <v>144</v>
      </c>
      <c r="G5211" s="188" t="s">
        <v>144</v>
      </c>
      <c r="H5211" s="188" t="s">
        <v>144</v>
      </c>
      <c r="I5211" s="188" t="s">
        <v>685</v>
      </c>
      <c r="J5211" s="188" t="s">
        <v>685</v>
      </c>
    </row>
    <row r="5212" spans="1:14">
      <c r="B5212" s="188" t="s">
        <v>33</v>
      </c>
      <c r="C5212" s="188" t="s">
        <v>134</v>
      </c>
      <c r="D5212" s="188" t="s">
        <v>135</v>
      </c>
      <c r="E5212" s="188" t="s">
        <v>136</v>
      </c>
      <c r="F5212" s="188" t="s">
        <v>137</v>
      </c>
      <c r="G5212" s="188" t="s">
        <v>138</v>
      </c>
      <c r="H5212" s="188" t="s">
        <v>139</v>
      </c>
      <c r="I5212" s="188" t="s">
        <v>140</v>
      </c>
      <c r="J5212" s="188" t="s">
        <v>141</v>
      </c>
    </row>
    <row r="5213" spans="1:14">
      <c r="A5213" s="43" t="s">
        <v>622</v>
      </c>
      <c r="B5213" s="188" t="s">
        <v>143</v>
      </c>
      <c r="C5213" s="188" t="s">
        <v>148</v>
      </c>
      <c r="D5213" s="188" t="s">
        <v>148</v>
      </c>
      <c r="E5213" s="188" t="s">
        <v>148</v>
      </c>
      <c r="F5213" s="188" t="s">
        <v>148</v>
      </c>
      <c r="G5213" s="188" t="s">
        <v>148</v>
      </c>
      <c r="H5213" s="188" t="s">
        <v>148</v>
      </c>
      <c r="I5213" s="188" t="s">
        <v>686</v>
      </c>
      <c r="J5213" s="188" t="s">
        <v>686</v>
      </c>
      <c r="N5213" s="43"/>
    </row>
    <row r="5214" spans="1:14">
      <c r="A5214" s="43" t="s">
        <v>0</v>
      </c>
      <c r="B5214" s="188">
        <v>692484</v>
      </c>
      <c r="C5214" s="188">
        <v>-734.68</v>
      </c>
      <c r="D5214" s="188">
        <v>5501.53</v>
      </c>
      <c r="E5214" s="188">
        <v>44504.9</v>
      </c>
      <c r="F5214" s="188">
        <v>190880.3</v>
      </c>
      <c r="G5214" s="188">
        <v>635695</v>
      </c>
      <c r="H5214" s="188">
        <v>1616083</v>
      </c>
      <c r="I5214" s="188">
        <v>2762749</v>
      </c>
      <c r="J5214" s="188">
        <v>7552714</v>
      </c>
      <c r="N5214" s="43"/>
    </row>
    <row r="5215" spans="1:14">
      <c r="A5215" s="43" t="s">
        <v>151</v>
      </c>
      <c r="N5215" s="43"/>
    </row>
    <row r="5216" spans="1:14">
      <c r="A5216" s="43" t="s">
        <v>2</v>
      </c>
      <c r="B5216" s="188">
        <v>761478</v>
      </c>
      <c r="C5216" s="188">
        <v>-617.64</v>
      </c>
      <c r="D5216" s="188">
        <v>8596.26</v>
      </c>
      <c r="E5216" s="188">
        <v>57397.599999999999</v>
      </c>
      <c r="F5216" s="188">
        <v>228931.20000000001</v>
      </c>
      <c r="G5216" s="188">
        <v>716706</v>
      </c>
      <c r="H5216" s="188">
        <v>1780558</v>
      </c>
      <c r="I5216" s="188">
        <v>2982189</v>
      </c>
      <c r="J5216" s="188">
        <v>8182386</v>
      </c>
      <c r="N5216" s="43"/>
    </row>
    <row r="5217" spans="1:14">
      <c r="A5217" s="43" t="s">
        <v>3</v>
      </c>
      <c r="B5217" s="188">
        <v>707657</v>
      </c>
      <c r="C5217" s="188">
        <v>-968.37</v>
      </c>
      <c r="D5217" s="188">
        <v>5515.25</v>
      </c>
      <c r="E5217" s="188">
        <v>46307.199999999997</v>
      </c>
      <c r="F5217" s="188">
        <v>200867.4</v>
      </c>
      <c r="G5217" s="188">
        <v>677060</v>
      </c>
      <c r="H5217" s="188">
        <v>1677995</v>
      </c>
      <c r="I5217" s="188">
        <v>2797095</v>
      </c>
      <c r="J5217" s="188">
        <v>7552714</v>
      </c>
      <c r="N5217" s="43"/>
    </row>
    <row r="5218" spans="1:14">
      <c r="A5218" s="43" t="s">
        <v>4</v>
      </c>
      <c r="B5218" s="188">
        <v>677675</v>
      </c>
      <c r="C5218" s="188">
        <v>-999.42</v>
      </c>
      <c r="D5218" s="188">
        <v>5071.53</v>
      </c>
      <c r="E5218" s="188">
        <v>43708.7</v>
      </c>
      <c r="F5218" s="188">
        <v>186765.9</v>
      </c>
      <c r="G5218" s="188">
        <v>641643</v>
      </c>
      <c r="H5218" s="188">
        <v>1625124</v>
      </c>
      <c r="I5218" s="188">
        <v>2761723</v>
      </c>
      <c r="J5218" s="188">
        <v>7024601</v>
      </c>
      <c r="N5218" s="43"/>
    </row>
    <row r="5219" spans="1:14">
      <c r="A5219" s="43" t="s">
        <v>5</v>
      </c>
      <c r="B5219" s="188">
        <v>745032</v>
      </c>
      <c r="C5219" s="188">
        <v>-764.58</v>
      </c>
      <c r="D5219" s="188">
        <v>5266.24</v>
      </c>
      <c r="E5219" s="188">
        <v>42190.5</v>
      </c>
      <c r="F5219" s="188">
        <v>182025.9</v>
      </c>
      <c r="G5219" s="188">
        <v>615276</v>
      </c>
      <c r="H5219" s="188">
        <v>1668088</v>
      </c>
      <c r="I5219" s="188">
        <v>2900729</v>
      </c>
      <c r="J5219" s="188">
        <v>8949569</v>
      </c>
      <c r="N5219" s="43"/>
    </row>
    <row r="5220" spans="1:14">
      <c r="A5220" s="43" t="s">
        <v>6</v>
      </c>
      <c r="B5220" s="188">
        <v>512226</v>
      </c>
      <c r="C5220" s="188">
        <v>-449.73</v>
      </c>
      <c r="D5220" s="188">
        <v>2553.54</v>
      </c>
      <c r="E5220" s="188">
        <v>28268.3</v>
      </c>
      <c r="F5220" s="188">
        <v>128465.9</v>
      </c>
      <c r="G5220" s="188">
        <v>448422</v>
      </c>
      <c r="H5220" s="188">
        <v>1212352</v>
      </c>
      <c r="I5220" s="188">
        <v>2090731</v>
      </c>
      <c r="J5220" s="188">
        <v>6387439</v>
      </c>
      <c r="N5220" s="43"/>
    </row>
    <row r="5221" spans="1:14">
      <c r="A5221" s="43" t="s">
        <v>8</v>
      </c>
      <c r="N5221" s="43"/>
    </row>
    <row r="5222" spans="1:14">
      <c r="A5222" s="43" t="s">
        <v>9</v>
      </c>
      <c r="B5222" s="188">
        <v>650589</v>
      </c>
      <c r="C5222" s="188">
        <v>-749.91</v>
      </c>
      <c r="D5222" s="188">
        <v>4323.12</v>
      </c>
      <c r="E5222" s="188">
        <v>40579.599999999999</v>
      </c>
      <c r="F5222" s="188">
        <v>178208</v>
      </c>
      <c r="G5222" s="188">
        <v>593625</v>
      </c>
      <c r="H5222" s="188">
        <v>1527903</v>
      </c>
      <c r="I5222" s="188">
        <v>2654221</v>
      </c>
      <c r="J5222" s="188">
        <v>7140081</v>
      </c>
      <c r="N5222" s="43"/>
    </row>
    <row r="5223" spans="1:14">
      <c r="A5223" s="43" t="s">
        <v>8</v>
      </c>
      <c r="B5223" s="188">
        <v>739690</v>
      </c>
      <c r="C5223" s="188">
        <v>-712.5</v>
      </c>
      <c r="D5223" s="188">
        <v>7113.94</v>
      </c>
      <c r="E5223" s="188">
        <v>49841.9</v>
      </c>
      <c r="F5223" s="188">
        <v>207602.9</v>
      </c>
      <c r="G5223" s="188">
        <v>683766</v>
      </c>
      <c r="H5223" s="188">
        <v>1725051</v>
      </c>
      <c r="I5223" s="188">
        <v>2887610</v>
      </c>
      <c r="J5223" s="188">
        <v>7969494</v>
      </c>
      <c r="N5223" s="43"/>
    </row>
    <row r="5224" spans="1:14">
      <c r="A5224" s="43" t="s">
        <v>152</v>
      </c>
      <c r="N5224" s="43"/>
    </row>
    <row r="5225" spans="1:14">
      <c r="A5225" s="43" t="s">
        <v>153</v>
      </c>
      <c r="B5225" s="188">
        <v>169831</v>
      </c>
      <c r="C5225" s="188">
        <v>-1857.29</v>
      </c>
      <c r="D5225" s="188">
        <v>-1388.65</v>
      </c>
      <c r="E5225" s="188">
        <v>2911.5</v>
      </c>
      <c r="F5225" s="188">
        <v>29979.7</v>
      </c>
      <c r="G5225" s="188">
        <v>118141</v>
      </c>
      <c r="H5225" s="188">
        <v>358997</v>
      </c>
      <c r="I5225" s="188">
        <v>688699</v>
      </c>
      <c r="J5225" s="188">
        <v>2001393</v>
      </c>
      <c r="N5225" s="43"/>
    </row>
    <row r="5226" spans="1:14">
      <c r="A5226" s="43" t="s">
        <v>154</v>
      </c>
      <c r="B5226" s="188">
        <v>434191</v>
      </c>
      <c r="C5226" s="188">
        <v>-1250.47</v>
      </c>
      <c r="D5226" s="188">
        <v>2289.41</v>
      </c>
      <c r="E5226" s="188">
        <v>27385.4</v>
      </c>
      <c r="F5226" s="188">
        <v>118853.4</v>
      </c>
      <c r="G5226" s="188">
        <v>374290</v>
      </c>
      <c r="H5226" s="188">
        <v>985231</v>
      </c>
      <c r="I5226" s="188">
        <v>1725088</v>
      </c>
      <c r="J5226" s="188">
        <v>4723366</v>
      </c>
      <c r="N5226" s="43"/>
    </row>
    <row r="5227" spans="1:14">
      <c r="A5227" s="43" t="s">
        <v>155</v>
      </c>
      <c r="B5227" s="188">
        <v>557374</v>
      </c>
      <c r="C5227" s="188">
        <v>1561.88</v>
      </c>
      <c r="D5227" s="188">
        <v>11603.15</v>
      </c>
      <c r="E5227" s="188">
        <v>57019.199999999997</v>
      </c>
      <c r="F5227" s="188">
        <v>192907.2</v>
      </c>
      <c r="G5227" s="188">
        <v>551219</v>
      </c>
      <c r="H5227" s="188">
        <v>1320892</v>
      </c>
      <c r="I5227" s="188">
        <v>2243438</v>
      </c>
      <c r="J5227" s="188">
        <v>5437796</v>
      </c>
      <c r="N5227" s="43"/>
    </row>
    <row r="5228" spans="1:14">
      <c r="A5228" s="43" t="s">
        <v>156</v>
      </c>
      <c r="B5228" s="188">
        <v>1146150</v>
      </c>
      <c r="C5228" s="188">
        <v>13117.92</v>
      </c>
      <c r="D5228" s="188">
        <v>38852.949999999997</v>
      </c>
      <c r="E5228" s="188">
        <v>141942.6</v>
      </c>
      <c r="F5228" s="188">
        <v>434662.3</v>
      </c>
      <c r="G5228" s="188">
        <v>1171255</v>
      </c>
      <c r="H5228" s="188">
        <v>2608248</v>
      </c>
      <c r="I5228" s="188">
        <v>4211107</v>
      </c>
      <c r="J5228" s="188">
        <v>10940904</v>
      </c>
      <c r="N5228" s="43"/>
    </row>
    <row r="5229" spans="1:14">
      <c r="A5229" s="43" t="s">
        <v>157</v>
      </c>
      <c r="N5229" s="43"/>
    </row>
    <row r="5230" spans="1:14">
      <c r="A5230" s="43" t="s">
        <v>158</v>
      </c>
      <c r="B5230" s="188">
        <v>873509</v>
      </c>
      <c r="C5230" s="188">
        <v>3784.24</v>
      </c>
      <c r="D5230" s="188">
        <v>17310.12</v>
      </c>
      <c r="E5230" s="188">
        <v>80196.899999999994</v>
      </c>
      <c r="F5230" s="188">
        <v>280131.09999999998</v>
      </c>
      <c r="G5230" s="188">
        <v>837712</v>
      </c>
      <c r="H5230" s="188">
        <v>2005915</v>
      </c>
      <c r="I5230" s="188">
        <v>3314102</v>
      </c>
      <c r="J5230" s="188">
        <v>9215024</v>
      </c>
      <c r="N5230" s="43"/>
    </row>
    <row r="5231" spans="1:14">
      <c r="A5231" s="43" t="s">
        <v>159</v>
      </c>
      <c r="B5231" s="188">
        <v>356443</v>
      </c>
      <c r="C5231" s="188">
        <v>-1264.8499999999999</v>
      </c>
      <c r="D5231" s="188">
        <v>444.06</v>
      </c>
      <c r="E5231" s="188">
        <v>19302.8</v>
      </c>
      <c r="F5231" s="188">
        <v>96432.7</v>
      </c>
      <c r="G5231" s="188">
        <v>315782</v>
      </c>
      <c r="H5231" s="188">
        <v>824870</v>
      </c>
      <c r="I5231" s="188">
        <v>1500408</v>
      </c>
      <c r="J5231" s="188">
        <v>4187681</v>
      </c>
      <c r="N5231" s="43"/>
    </row>
    <row r="5232" spans="1:14">
      <c r="A5232" s="43" t="s">
        <v>160</v>
      </c>
      <c r="B5232" s="188">
        <v>411178</v>
      </c>
      <c r="C5232" s="188">
        <v>-1614.75</v>
      </c>
      <c r="D5232" s="188">
        <v>-733.29</v>
      </c>
      <c r="E5232" s="188">
        <v>15790.6</v>
      </c>
      <c r="F5232" s="188">
        <v>95028</v>
      </c>
      <c r="G5232" s="188">
        <v>350273</v>
      </c>
      <c r="H5232" s="188">
        <v>995615</v>
      </c>
      <c r="I5232" s="188">
        <v>1685910</v>
      </c>
      <c r="J5232" s="188">
        <v>4415241</v>
      </c>
      <c r="N5232" s="43"/>
    </row>
    <row r="5233" spans="1:14">
      <c r="A5233" s="43" t="s">
        <v>161</v>
      </c>
      <c r="B5233" s="188">
        <v>595713</v>
      </c>
      <c r="C5233" s="188">
        <v>-1749.37</v>
      </c>
      <c r="D5233" s="188">
        <v>146.83000000000001</v>
      </c>
      <c r="E5233" s="188">
        <v>28435.9</v>
      </c>
      <c r="F5233" s="188">
        <v>157271.20000000001</v>
      </c>
      <c r="G5233" s="188">
        <v>569569</v>
      </c>
      <c r="H5233" s="188">
        <v>1463123</v>
      </c>
      <c r="I5233" s="188">
        <v>2625556</v>
      </c>
      <c r="J5233" s="188">
        <v>6249662</v>
      </c>
      <c r="N5233" s="43"/>
    </row>
    <row r="5234" spans="1:14">
      <c r="A5234" s="43" t="s">
        <v>162</v>
      </c>
      <c r="N5234" s="43"/>
    </row>
    <row r="5235" spans="1:14">
      <c r="A5235" s="43" t="s">
        <v>14</v>
      </c>
      <c r="B5235" s="188">
        <v>779484</v>
      </c>
      <c r="C5235" s="188">
        <v>1272.56</v>
      </c>
      <c r="D5235" s="188">
        <v>12797.34</v>
      </c>
      <c r="E5235" s="188">
        <v>69268.600000000006</v>
      </c>
      <c r="F5235" s="188">
        <v>255804.2</v>
      </c>
      <c r="G5235" s="188">
        <v>780472</v>
      </c>
      <c r="H5235" s="188">
        <v>1875763</v>
      </c>
      <c r="I5235" s="188">
        <v>3042618</v>
      </c>
      <c r="J5235" s="188">
        <v>7872533</v>
      </c>
      <c r="N5235" s="43"/>
    </row>
    <row r="5236" spans="1:14">
      <c r="A5236" s="43" t="s">
        <v>163</v>
      </c>
      <c r="B5236" s="188">
        <v>504642</v>
      </c>
      <c r="C5236" s="188">
        <v>-406</v>
      </c>
      <c r="D5236" s="188">
        <v>3820.43</v>
      </c>
      <c r="E5236" s="188">
        <v>29660.6</v>
      </c>
      <c r="F5236" s="188">
        <v>131308.6</v>
      </c>
      <c r="G5236" s="188">
        <v>449718</v>
      </c>
      <c r="H5236" s="188">
        <v>1198158</v>
      </c>
      <c r="I5236" s="188">
        <v>2031664</v>
      </c>
      <c r="J5236" s="188">
        <v>5838430</v>
      </c>
      <c r="N5236" s="43"/>
    </row>
    <row r="5237" spans="1:14">
      <c r="A5237" s="43" t="s">
        <v>16</v>
      </c>
      <c r="B5237" s="188">
        <v>681254</v>
      </c>
      <c r="C5237" s="188">
        <v>-917.25</v>
      </c>
      <c r="D5237" s="188">
        <v>2545.3200000000002</v>
      </c>
      <c r="E5237" s="188">
        <v>34909.599999999999</v>
      </c>
      <c r="F5237" s="188">
        <v>156396.79999999999</v>
      </c>
      <c r="G5237" s="188">
        <v>510328</v>
      </c>
      <c r="H5237" s="188">
        <v>1401135</v>
      </c>
      <c r="I5237" s="188">
        <v>2599901</v>
      </c>
      <c r="J5237" s="188">
        <v>9067461</v>
      </c>
      <c r="N5237" s="43"/>
    </row>
    <row r="5238" spans="1:14">
      <c r="A5238" s="43" t="s">
        <v>164</v>
      </c>
      <c r="B5238" s="188">
        <v>631216</v>
      </c>
      <c r="C5238" s="188">
        <v>-1614.75</v>
      </c>
      <c r="D5238" s="188">
        <v>-388.95</v>
      </c>
      <c r="E5238" s="188">
        <v>19619.7</v>
      </c>
      <c r="F5238" s="188">
        <v>125366</v>
      </c>
      <c r="G5238" s="188">
        <v>462740</v>
      </c>
      <c r="H5238" s="188">
        <v>1383969</v>
      </c>
      <c r="I5238" s="188">
        <v>2480605</v>
      </c>
      <c r="J5238" s="188">
        <v>7961238</v>
      </c>
      <c r="N5238" s="43"/>
    </row>
    <row r="5239" spans="1:14">
      <c r="A5239" s="43" t="s">
        <v>165</v>
      </c>
      <c r="N5239" s="43"/>
    </row>
    <row r="5240" spans="1:14">
      <c r="A5240" s="43" t="s">
        <v>166</v>
      </c>
      <c r="B5240" s="188">
        <v>26387</v>
      </c>
      <c r="C5240" s="188">
        <v>-2439.61</v>
      </c>
      <c r="D5240" s="188">
        <v>-2283.9499999999998</v>
      </c>
      <c r="E5240" s="188">
        <v>-2110.5</v>
      </c>
      <c r="F5240" s="188">
        <v>-1129.7</v>
      </c>
      <c r="G5240" s="188">
        <v>11891</v>
      </c>
      <c r="H5240" s="188">
        <v>56484</v>
      </c>
      <c r="I5240" s="188">
        <v>116858</v>
      </c>
      <c r="J5240" s="188">
        <v>398217</v>
      </c>
      <c r="N5240" s="43"/>
    </row>
    <row r="5241" spans="1:14">
      <c r="A5241" s="43" t="s">
        <v>125</v>
      </c>
      <c r="B5241" s="188">
        <v>96401</v>
      </c>
      <c r="C5241" s="188">
        <v>-2283.9499999999998</v>
      </c>
      <c r="D5241" s="188">
        <v>-1700.63</v>
      </c>
      <c r="E5241" s="188">
        <v>-204</v>
      </c>
      <c r="F5241" s="188">
        <v>14849.1</v>
      </c>
      <c r="G5241" s="188">
        <v>69154</v>
      </c>
      <c r="H5241" s="188">
        <v>170148</v>
      </c>
      <c r="I5241" s="188">
        <v>321058</v>
      </c>
      <c r="J5241" s="188">
        <v>1276077</v>
      </c>
      <c r="N5241" s="43"/>
    </row>
    <row r="5242" spans="1:14">
      <c r="A5242" s="43" t="s">
        <v>126</v>
      </c>
      <c r="B5242" s="188">
        <v>132746</v>
      </c>
      <c r="C5242" s="188">
        <v>-1680.36</v>
      </c>
      <c r="D5242" s="188">
        <v>-1143.18</v>
      </c>
      <c r="E5242" s="188">
        <v>3358.2</v>
      </c>
      <c r="F5242" s="188">
        <v>28049.200000000001</v>
      </c>
      <c r="G5242" s="188">
        <v>101579</v>
      </c>
      <c r="H5242" s="188">
        <v>269842</v>
      </c>
      <c r="I5242" s="188">
        <v>530144</v>
      </c>
      <c r="J5242" s="188">
        <v>1966694</v>
      </c>
      <c r="N5242" s="43"/>
    </row>
    <row r="5243" spans="1:14">
      <c r="A5243" s="43" t="s">
        <v>127</v>
      </c>
      <c r="B5243" s="188">
        <v>218971</v>
      </c>
      <c r="C5243" s="188">
        <v>-1614.75</v>
      </c>
      <c r="D5243" s="188">
        <v>-711.99</v>
      </c>
      <c r="E5243" s="188">
        <v>9223</v>
      </c>
      <c r="F5243" s="188">
        <v>50285.1</v>
      </c>
      <c r="G5243" s="188">
        <v>167433</v>
      </c>
      <c r="H5243" s="188">
        <v>481846</v>
      </c>
      <c r="I5243" s="188">
        <v>942293</v>
      </c>
      <c r="J5243" s="188">
        <v>2800129</v>
      </c>
      <c r="N5243" s="43"/>
    </row>
    <row r="5244" spans="1:14">
      <c r="A5244" s="43" t="s">
        <v>128</v>
      </c>
      <c r="B5244" s="188">
        <v>302547</v>
      </c>
      <c r="C5244" s="188">
        <v>-1172.3800000000001</v>
      </c>
      <c r="D5244" s="188">
        <v>2123.0500000000002</v>
      </c>
      <c r="E5244" s="188">
        <v>19972.900000000001</v>
      </c>
      <c r="F5244" s="188">
        <v>85839.9</v>
      </c>
      <c r="G5244" s="188">
        <v>262633</v>
      </c>
      <c r="H5244" s="188">
        <v>771132</v>
      </c>
      <c r="I5244" s="188">
        <v>1205513</v>
      </c>
      <c r="J5244" s="188">
        <v>2971046</v>
      </c>
      <c r="N5244" s="43"/>
    </row>
    <row r="5245" spans="1:14">
      <c r="A5245" s="43" t="s">
        <v>129</v>
      </c>
      <c r="B5245" s="188">
        <v>419214</v>
      </c>
      <c r="C5245" s="188">
        <v>131.41</v>
      </c>
      <c r="D5245" s="188">
        <v>5048.43</v>
      </c>
      <c r="E5245" s="188">
        <v>30287.599999999999</v>
      </c>
      <c r="F5245" s="188">
        <v>117906.2</v>
      </c>
      <c r="G5245" s="188">
        <v>355735</v>
      </c>
      <c r="H5245" s="188">
        <v>992030</v>
      </c>
      <c r="I5245" s="188">
        <v>1673743</v>
      </c>
      <c r="J5245" s="188">
        <v>4602306</v>
      </c>
      <c r="N5245" s="43"/>
    </row>
    <row r="5246" spans="1:14">
      <c r="A5246" s="43" t="s">
        <v>130</v>
      </c>
      <c r="B5246" s="188">
        <v>561464</v>
      </c>
      <c r="C5246" s="188">
        <v>1345.34</v>
      </c>
      <c r="D5246" s="188">
        <v>9191.49</v>
      </c>
      <c r="E5246" s="188">
        <v>48670.2</v>
      </c>
      <c r="F5246" s="188">
        <v>169084.6</v>
      </c>
      <c r="G5246" s="188">
        <v>508429</v>
      </c>
      <c r="H5246" s="188">
        <v>1283143</v>
      </c>
      <c r="I5246" s="188">
        <v>2187145</v>
      </c>
      <c r="J5246" s="188">
        <v>5812410</v>
      </c>
      <c r="N5246" s="43"/>
    </row>
    <row r="5247" spans="1:14">
      <c r="A5247" s="43" t="s">
        <v>131</v>
      </c>
      <c r="B5247" s="188">
        <v>968929</v>
      </c>
      <c r="C5247" s="188">
        <v>10786.09</v>
      </c>
      <c r="D5247" s="188">
        <v>31003.27</v>
      </c>
      <c r="E5247" s="188">
        <v>112798.5</v>
      </c>
      <c r="F5247" s="188">
        <v>352608.5</v>
      </c>
      <c r="G5247" s="188">
        <v>954150</v>
      </c>
      <c r="H5247" s="188">
        <v>2223008</v>
      </c>
      <c r="I5247" s="188">
        <v>3639508</v>
      </c>
      <c r="J5247" s="188">
        <v>9450132</v>
      </c>
      <c r="N5247" s="43"/>
    </row>
    <row r="5248" spans="1:14">
      <c r="A5248" s="43" t="s">
        <v>167</v>
      </c>
      <c r="N5248" s="43"/>
    </row>
    <row r="5249" spans="1:14">
      <c r="A5249" s="43" t="s">
        <v>166</v>
      </c>
      <c r="B5249" s="188">
        <v>142954</v>
      </c>
      <c r="C5249" s="188">
        <v>-2327.38</v>
      </c>
      <c r="D5249" s="188">
        <v>-2283.9499999999998</v>
      </c>
      <c r="E5249" s="188">
        <v>-1549.9</v>
      </c>
      <c r="F5249" s="188">
        <v>7097.8</v>
      </c>
      <c r="G5249" s="188">
        <v>65371</v>
      </c>
      <c r="H5249" s="188">
        <v>281874</v>
      </c>
      <c r="I5249" s="188">
        <v>682882</v>
      </c>
      <c r="J5249" s="188">
        <v>2506004</v>
      </c>
      <c r="N5249" s="43"/>
    </row>
    <row r="5250" spans="1:14">
      <c r="A5250" s="43" t="s">
        <v>125</v>
      </c>
      <c r="B5250" s="188">
        <v>192813</v>
      </c>
      <c r="C5250" s="188">
        <v>-1783.81</v>
      </c>
      <c r="D5250" s="188">
        <v>-1372.25</v>
      </c>
      <c r="E5250" s="188">
        <v>4373</v>
      </c>
      <c r="F5250" s="188">
        <v>37125.599999999999</v>
      </c>
      <c r="G5250" s="188">
        <v>146368</v>
      </c>
      <c r="H5250" s="188">
        <v>391075</v>
      </c>
      <c r="I5250" s="188">
        <v>886571</v>
      </c>
      <c r="J5250" s="188">
        <v>2855021</v>
      </c>
      <c r="N5250" s="43"/>
    </row>
    <row r="5251" spans="1:14">
      <c r="A5251" s="43" t="s">
        <v>126</v>
      </c>
      <c r="B5251" s="188">
        <v>269151</v>
      </c>
      <c r="C5251" s="188">
        <v>-1725.57</v>
      </c>
      <c r="D5251" s="188">
        <v>-1250.47</v>
      </c>
      <c r="E5251" s="188">
        <v>5148.8999999999996</v>
      </c>
      <c r="F5251" s="188">
        <v>43589.8</v>
      </c>
      <c r="G5251" s="188">
        <v>173185</v>
      </c>
      <c r="H5251" s="188">
        <v>529721</v>
      </c>
      <c r="I5251" s="188">
        <v>1015845</v>
      </c>
      <c r="J5251" s="188">
        <v>2821855</v>
      </c>
      <c r="N5251" s="43"/>
    </row>
    <row r="5252" spans="1:14">
      <c r="A5252" s="43" t="s">
        <v>127</v>
      </c>
      <c r="B5252" s="188">
        <v>283060</v>
      </c>
      <c r="C5252" s="188">
        <v>-1614.75</v>
      </c>
      <c r="D5252" s="188">
        <v>-449.73</v>
      </c>
      <c r="E5252" s="188">
        <v>12586.3</v>
      </c>
      <c r="F5252" s="188">
        <v>67669.3</v>
      </c>
      <c r="G5252" s="188">
        <v>232250</v>
      </c>
      <c r="H5252" s="188">
        <v>646977</v>
      </c>
      <c r="I5252" s="188">
        <v>1185516</v>
      </c>
      <c r="J5252" s="188">
        <v>3262040</v>
      </c>
      <c r="N5252" s="43"/>
    </row>
    <row r="5253" spans="1:14">
      <c r="A5253" s="43" t="s">
        <v>128</v>
      </c>
      <c r="B5253" s="188">
        <v>351465</v>
      </c>
      <c r="C5253" s="188">
        <v>-1172.3800000000001</v>
      </c>
      <c r="D5253" s="188">
        <v>2508.7199999999998</v>
      </c>
      <c r="E5253" s="188">
        <v>22423.200000000001</v>
      </c>
      <c r="F5253" s="188">
        <v>96570.9</v>
      </c>
      <c r="G5253" s="188">
        <v>284445</v>
      </c>
      <c r="H5253" s="188">
        <v>835245</v>
      </c>
      <c r="I5253" s="188">
        <v>1486674</v>
      </c>
      <c r="J5253" s="188">
        <v>3895318</v>
      </c>
      <c r="N5253" s="43"/>
    </row>
    <row r="5254" spans="1:14">
      <c r="A5254" s="43" t="s">
        <v>129</v>
      </c>
      <c r="B5254" s="188">
        <v>412330</v>
      </c>
      <c r="C5254" s="188">
        <v>-331.5</v>
      </c>
      <c r="D5254" s="188">
        <v>4144.71</v>
      </c>
      <c r="E5254" s="188">
        <v>28945.1</v>
      </c>
      <c r="F5254" s="188">
        <v>112683.1</v>
      </c>
      <c r="G5254" s="188">
        <v>345624</v>
      </c>
      <c r="H5254" s="188">
        <v>987699</v>
      </c>
      <c r="I5254" s="188">
        <v>1664034</v>
      </c>
      <c r="J5254" s="188">
        <v>4372739</v>
      </c>
      <c r="N5254" s="43"/>
    </row>
    <row r="5255" spans="1:14">
      <c r="A5255" s="43" t="s">
        <v>130</v>
      </c>
      <c r="B5255" s="188">
        <v>508621</v>
      </c>
      <c r="C5255" s="188">
        <v>687.98</v>
      </c>
      <c r="D5255" s="188">
        <v>7489.38</v>
      </c>
      <c r="E5255" s="188">
        <v>37885.699999999997</v>
      </c>
      <c r="F5255" s="188">
        <v>145098.9</v>
      </c>
      <c r="G5255" s="188">
        <v>453765</v>
      </c>
      <c r="H5255" s="188">
        <v>1198719</v>
      </c>
      <c r="I5255" s="188">
        <v>2076424</v>
      </c>
      <c r="J5255" s="188">
        <v>5346354</v>
      </c>
      <c r="N5255" s="43"/>
    </row>
    <row r="5256" spans="1:14">
      <c r="A5256" s="43" t="s">
        <v>131</v>
      </c>
      <c r="B5256" s="188">
        <v>942137</v>
      </c>
      <c r="C5256" s="188">
        <v>9217.31</v>
      </c>
      <c r="D5256" s="188">
        <v>28423.07</v>
      </c>
      <c r="E5256" s="188">
        <v>106019.3</v>
      </c>
      <c r="F5256" s="188">
        <v>335571.5</v>
      </c>
      <c r="G5256" s="188">
        <v>917192</v>
      </c>
      <c r="H5256" s="188">
        <v>2136370</v>
      </c>
      <c r="I5256" s="188">
        <v>3563705</v>
      </c>
      <c r="J5256" s="188">
        <v>9366081</v>
      </c>
      <c r="N5256" s="43"/>
    </row>
    <row r="5257" spans="1:14">
      <c r="A5257" s="43" t="s">
        <v>168</v>
      </c>
      <c r="N5257" s="43"/>
    </row>
    <row r="5258" spans="1:14">
      <c r="A5258" s="43" t="s">
        <v>169</v>
      </c>
      <c r="B5258" s="188">
        <v>39001</v>
      </c>
      <c r="C5258" s="188">
        <v>-2061.02</v>
      </c>
      <c r="D5258" s="188">
        <v>-1614.75</v>
      </c>
      <c r="E5258" s="188">
        <v>504.5</v>
      </c>
      <c r="F5258" s="188">
        <v>15357</v>
      </c>
      <c r="G5258" s="188">
        <v>51431</v>
      </c>
      <c r="H5258" s="188">
        <v>113558</v>
      </c>
      <c r="I5258" s="188">
        <v>162027</v>
      </c>
      <c r="J5258" s="188">
        <v>285611</v>
      </c>
      <c r="N5258" s="43"/>
    </row>
    <row r="5259" spans="1:14">
      <c r="A5259" s="43" t="s">
        <v>17</v>
      </c>
      <c r="B5259" s="188">
        <v>112959</v>
      </c>
      <c r="C5259" s="188">
        <v>698.83</v>
      </c>
      <c r="D5259" s="188">
        <v>6806.35</v>
      </c>
      <c r="E5259" s="188">
        <v>28833.4</v>
      </c>
      <c r="F5259" s="188">
        <v>76863.600000000006</v>
      </c>
      <c r="G5259" s="188">
        <v>157649</v>
      </c>
      <c r="H5259" s="188">
        <v>261321</v>
      </c>
      <c r="I5259" s="188">
        <v>346496</v>
      </c>
      <c r="J5259" s="188">
        <v>562327</v>
      </c>
      <c r="N5259" s="43"/>
    </row>
    <row r="5260" spans="1:14">
      <c r="A5260" s="43" t="s">
        <v>18</v>
      </c>
      <c r="B5260" s="188">
        <v>258251</v>
      </c>
      <c r="C5260" s="188">
        <v>12485.38</v>
      </c>
      <c r="D5260" s="188">
        <v>31665.66</v>
      </c>
      <c r="E5260" s="188">
        <v>96659.1</v>
      </c>
      <c r="F5260" s="188">
        <v>203020</v>
      </c>
      <c r="G5260" s="188">
        <v>363304</v>
      </c>
      <c r="H5260" s="188">
        <v>547438</v>
      </c>
      <c r="I5260" s="188">
        <v>687279</v>
      </c>
      <c r="J5260" s="188">
        <v>1030549</v>
      </c>
      <c r="N5260" s="43"/>
    </row>
    <row r="5261" spans="1:14">
      <c r="A5261" s="43" t="s">
        <v>19</v>
      </c>
      <c r="B5261" s="188">
        <v>574697</v>
      </c>
      <c r="C5261" s="188">
        <v>44503.13</v>
      </c>
      <c r="D5261" s="188">
        <v>99765.15</v>
      </c>
      <c r="E5261" s="188">
        <v>243759</v>
      </c>
      <c r="F5261" s="188">
        <v>490333</v>
      </c>
      <c r="G5261" s="188">
        <v>816138</v>
      </c>
      <c r="H5261" s="188">
        <v>1173210</v>
      </c>
      <c r="I5261" s="188">
        <v>1382024</v>
      </c>
      <c r="J5261" s="188">
        <v>1879542</v>
      </c>
      <c r="N5261" s="43"/>
    </row>
    <row r="5262" spans="1:14">
      <c r="A5262" s="43" t="s">
        <v>170</v>
      </c>
      <c r="B5262" s="188">
        <v>2477684</v>
      </c>
      <c r="C5262" s="188">
        <v>191378.08</v>
      </c>
      <c r="D5262" s="188">
        <v>342763.54</v>
      </c>
      <c r="E5262" s="188">
        <v>788785.9</v>
      </c>
      <c r="F5262" s="188">
        <v>1542502.5</v>
      </c>
      <c r="G5262" s="188">
        <v>2761723</v>
      </c>
      <c r="H5262" s="188">
        <v>4930073</v>
      </c>
      <c r="I5262" s="188">
        <v>7552714</v>
      </c>
      <c r="J5262" s="188">
        <v>18530814</v>
      </c>
      <c r="N5262" s="43"/>
    </row>
    <row r="5263" spans="1:14">
      <c r="A5263" s="43" t="s">
        <v>171</v>
      </c>
      <c r="N5263" s="43"/>
    </row>
    <row r="5264" spans="1:14">
      <c r="A5264" s="43" t="s">
        <v>169</v>
      </c>
      <c r="B5264" s="188">
        <v>87300</v>
      </c>
      <c r="C5264" s="188">
        <v>-2263.52</v>
      </c>
      <c r="D5264" s="188">
        <v>-1614.75</v>
      </c>
      <c r="E5264" s="188">
        <v>886</v>
      </c>
      <c r="F5264" s="188">
        <v>19721.099999999999</v>
      </c>
      <c r="G5264" s="188">
        <v>76415</v>
      </c>
      <c r="H5264" s="188">
        <v>197236</v>
      </c>
      <c r="I5264" s="188">
        <v>344804</v>
      </c>
      <c r="J5264" s="188">
        <v>1125778</v>
      </c>
      <c r="N5264" s="43"/>
    </row>
    <row r="5265" spans="1:14">
      <c r="A5265" s="43" t="s">
        <v>17</v>
      </c>
      <c r="B5265" s="188">
        <v>202441</v>
      </c>
      <c r="C5265" s="188">
        <v>-135.77000000000001</v>
      </c>
      <c r="D5265" s="188">
        <v>4590.92</v>
      </c>
      <c r="E5265" s="188">
        <v>25893.9</v>
      </c>
      <c r="F5265" s="188">
        <v>85588.5</v>
      </c>
      <c r="G5265" s="188">
        <v>211788</v>
      </c>
      <c r="H5265" s="188">
        <v>476424</v>
      </c>
      <c r="I5265" s="188">
        <v>780526</v>
      </c>
      <c r="J5265" s="188">
        <v>1893917</v>
      </c>
      <c r="N5265" s="43"/>
    </row>
    <row r="5266" spans="1:14">
      <c r="A5266" s="43" t="s">
        <v>18</v>
      </c>
      <c r="B5266" s="188">
        <v>364232</v>
      </c>
      <c r="C5266" s="188">
        <v>8438.75</v>
      </c>
      <c r="D5266" s="188">
        <v>23305.26</v>
      </c>
      <c r="E5266" s="188">
        <v>72555.399999999994</v>
      </c>
      <c r="F5266" s="188">
        <v>187270.9</v>
      </c>
      <c r="G5266" s="188">
        <v>416594</v>
      </c>
      <c r="H5266" s="188">
        <v>860371</v>
      </c>
      <c r="I5266" s="188">
        <v>1237285</v>
      </c>
      <c r="J5266" s="188">
        <v>2664373</v>
      </c>
      <c r="N5266" s="43"/>
    </row>
    <row r="5267" spans="1:14">
      <c r="A5267" s="43" t="s">
        <v>19</v>
      </c>
      <c r="B5267" s="188">
        <v>711509</v>
      </c>
      <c r="C5267" s="188">
        <v>32444.01</v>
      </c>
      <c r="D5267" s="188">
        <v>64508.41</v>
      </c>
      <c r="E5267" s="188">
        <v>161996.5</v>
      </c>
      <c r="F5267" s="188">
        <v>384910.6</v>
      </c>
      <c r="G5267" s="188">
        <v>814773</v>
      </c>
      <c r="H5267" s="188">
        <v>1578922</v>
      </c>
      <c r="I5267" s="188">
        <v>2334307</v>
      </c>
      <c r="J5267" s="188">
        <v>4784338</v>
      </c>
      <c r="N5267" s="43"/>
    </row>
    <row r="5268" spans="1:14">
      <c r="A5268" s="43" t="s">
        <v>170</v>
      </c>
      <c r="B5268" s="188">
        <v>2097038</v>
      </c>
      <c r="C5268" s="188">
        <v>120515.45</v>
      </c>
      <c r="D5268" s="188">
        <v>221664.71</v>
      </c>
      <c r="E5268" s="188">
        <v>486914.3</v>
      </c>
      <c r="F5268" s="188">
        <v>1079101.2</v>
      </c>
      <c r="G5268" s="188">
        <v>2278178</v>
      </c>
      <c r="H5268" s="188">
        <v>4551071</v>
      </c>
      <c r="I5268" s="188">
        <v>6982176</v>
      </c>
      <c r="J5268" s="188">
        <v>17138309</v>
      </c>
      <c r="N5268" s="43"/>
    </row>
    <row r="5269" spans="1:14">
      <c r="A5269" s="43" t="s">
        <v>527</v>
      </c>
      <c r="N5269" s="43"/>
    </row>
    <row r="5270" spans="1:14">
      <c r="A5270" s="43" t="s">
        <v>172</v>
      </c>
      <c r="B5270" s="188">
        <v>820663</v>
      </c>
      <c r="C5270" s="188">
        <v>4462.8599999999997</v>
      </c>
      <c r="D5270" s="188">
        <v>15885.57</v>
      </c>
      <c r="E5270" s="188">
        <v>70155.399999999994</v>
      </c>
      <c r="F5270" s="188">
        <v>253148.6</v>
      </c>
      <c r="G5270" s="188">
        <v>775033</v>
      </c>
      <c r="H5270" s="188">
        <v>1894045</v>
      </c>
      <c r="I5270" s="188">
        <v>3181724</v>
      </c>
      <c r="J5270" s="188">
        <v>8786691</v>
      </c>
      <c r="N5270" s="43"/>
    </row>
    <row r="5271" spans="1:14">
      <c r="A5271" s="43" t="s">
        <v>22</v>
      </c>
      <c r="B5271" s="188">
        <v>314097</v>
      </c>
      <c r="C5271" s="188">
        <v>-1927.88</v>
      </c>
      <c r="D5271" s="188">
        <v>-1614.75</v>
      </c>
      <c r="E5271" s="188">
        <v>7541.2</v>
      </c>
      <c r="F5271" s="188">
        <v>71622.8</v>
      </c>
      <c r="G5271" s="188">
        <v>274438</v>
      </c>
      <c r="H5271" s="188">
        <v>797424</v>
      </c>
      <c r="I5271" s="188">
        <v>1402476</v>
      </c>
      <c r="J5271" s="188">
        <v>3327216</v>
      </c>
      <c r="N5271" s="43"/>
    </row>
    <row r="5272" spans="1:14">
      <c r="A5272" s="43" t="s">
        <v>173</v>
      </c>
      <c r="N5272" s="43"/>
    </row>
    <row r="5273" spans="1:14">
      <c r="A5273" s="43" t="s">
        <v>174</v>
      </c>
      <c r="B5273" s="188">
        <v>81644</v>
      </c>
      <c r="C5273" s="188">
        <v>-2283.9499999999998</v>
      </c>
      <c r="D5273" s="188">
        <v>-1702.82</v>
      </c>
      <c r="E5273" s="188">
        <v>-566.6</v>
      </c>
      <c r="F5273" s="188">
        <v>12622.6</v>
      </c>
      <c r="G5273" s="188">
        <v>65287</v>
      </c>
      <c r="H5273" s="188">
        <v>178125</v>
      </c>
      <c r="I5273" s="188">
        <v>320783</v>
      </c>
      <c r="J5273" s="188">
        <v>1193578</v>
      </c>
      <c r="N5273" s="43"/>
    </row>
    <row r="5274" spans="1:14">
      <c r="A5274" s="43" t="s">
        <v>175</v>
      </c>
      <c r="B5274" s="188">
        <v>114949</v>
      </c>
      <c r="C5274" s="188">
        <v>-1614.75</v>
      </c>
      <c r="D5274" s="188">
        <v>-725.3</v>
      </c>
      <c r="E5274" s="188">
        <v>6894.5</v>
      </c>
      <c r="F5274" s="188">
        <v>33185.4</v>
      </c>
      <c r="G5274" s="188">
        <v>101297</v>
      </c>
      <c r="H5274" s="188">
        <v>237841</v>
      </c>
      <c r="I5274" s="188">
        <v>417953</v>
      </c>
      <c r="J5274" s="188">
        <v>1579208</v>
      </c>
      <c r="N5274" s="43"/>
    </row>
    <row r="5275" spans="1:14">
      <c r="A5275" s="43" t="s">
        <v>176</v>
      </c>
      <c r="B5275" s="188">
        <v>256522</v>
      </c>
      <c r="C5275" s="188">
        <v>-596.91999999999996</v>
      </c>
      <c r="D5275" s="188">
        <v>6617.93</v>
      </c>
      <c r="E5275" s="188">
        <v>34785.800000000003</v>
      </c>
      <c r="F5275" s="188">
        <v>106291.9</v>
      </c>
      <c r="G5275" s="188">
        <v>238170</v>
      </c>
      <c r="H5275" s="188">
        <v>517928</v>
      </c>
      <c r="I5275" s="188">
        <v>932869</v>
      </c>
      <c r="J5275" s="188">
        <v>2592261</v>
      </c>
      <c r="N5275" s="43"/>
    </row>
    <row r="5276" spans="1:14">
      <c r="A5276" s="43" t="s">
        <v>177</v>
      </c>
      <c r="B5276" s="188">
        <v>1113694</v>
      </c>
      <c r="C5276" s="188">
        <v>12426.93</v>
      </c>
      <c r="D5276" s="188">
        <v>42600.23</v>
      </c>
      <c r="E5276" s="188">
        <v>165921.70000000001</v>
      </c>
      <c r="F5276" s="188">
        <v>468518</v>
      </c>
      <c r="G5276" s="188">
        <v>1137408</v>
      </c>
      <c r="H5276" s="188">
        <v>2518239</v>
      </c>
      <c r="I5276" s="188">
        <v>4053651</v>
      </c>
      <c r="J5276" s="188">
        <v>10139346</v>
      </c>
      <c r="N5276" s="43"/>
    </row>
    <row r="5277" spans="1:14">
      <c r="A5277" s="43" t="s">
        <v>580</v>
      </c>
      <c r="N5277" s="43"/>
    </row>
    <row r="5278" spans="1:14">
      <c r="A5278" s="43" t="s">
        <v>178</v>
      </c>
      <c r="B5278" s="188">
        <v>167804</v>
      </c>
      <c r="C5278" s="188">
        <v>-2058.5100000000002</v>
      </c>
      <c r="D5278" s="188">
        <v>-1614.75</v>
      </c>
      <c r="E5278" s="188">
        <v>699.6</v>
      </c>
      <c r="F5278" s="188">
        <v>21145.3</v>
      </c>
      <c r="G5278" s="188">
        <v>99317</v>
      </c>
      <c r="H5278" s="188">
        <v>295565</v>
      </c>
      <c r="I5278" s="188">
        <v>733065</v>
      </c>
      <c r="J5278" s="188">
        <v>2716085</v>
      </c>
      <c r="N5278" s="43"/>
    </row>
    <row r="5279" spans="1:14">
      <c r="A5279" s="43" t="s">
        <v>179</v>
      </c>
      <c r="B5279" s="188">
        <v>123527</v>
      </c>
      <c r="C5279" s="188">
        <v>706.65</v>
      </c>
      <c r="D5279" s="188">
        <v>1607.3</v>
      </c>
      <c r="E5279" s="188">
        <v>4961</v>
      </c>
      <c r="F5279" s="188">
        <v>24726.7</v>
      </c>
      <c r="G5279" s="188">
        <v>89477</v>
      </c>
      <c r="H5279" s="188">
        <v>255425</v>
      </c>
      <c r="I5279" s="188">
        <v>569211</v>
      </c>
      <c r="J5279" s="188">
        <v>1673743</v>
      </c>
      <c r="N5279" s="43"/>
    </row>
    <row r="5280" spans="1:14">
      <c r="A5280" s="43" t="s">
        <v>180</v>
      </c>
      <c r="B5280" s="188">
        <v>194531</v>
      </c>
      <c r="C5280" s="188">
        <v>9416.83</v>
      </c>
      <c r="D5280" s="188">
        <v>12508.83</v>
      </c>
      <c r="E5280" s="188">
        <v>21087.1</v>
      </c>
      <c r="F5280" s="188">
        <v>44512.4</v>
      </c>
      <c r="G5280" s="188">
        <v>123152</v>
      </c>
      <c r="H5280" s="188">
        <v>346979</v>
      </c>
      <c r="I5280" s="188">
        <v>746533</v>
      </c>
      <c r="J5280" s="188">
        <v>2696412</v>
      </c>
      <c r="N5280" s="43"/>
    </row>
    <row r="5281" spans="1:14">
      <c r="A5281" s="43" t="s">
        <v>181</v>
      </c>
      <c r="B5281" s="188">
        <v>1036275</v>
      </c>
      <c r="C5281" s="188">
        <v>58592.78</v>
      </c>
      <c r="D5281" s="188">
        <v>86509.77</v>
      </c>
      <c r="E5281" s="188">
        <v>177478</v>
      </c>
      <c r="F5281" s="188">
        <v>419366.5</v>
      </c>
      <c r="G5281" s="188">
        <v>1031442</v>
      </c>
      <c r="H5281" s="188">
        <v>2286638</v>
      </c>
      <c r="I5281" s="188">
        <v>3679597</v>
      </c>
      <c r="J5281" s="188">
        <v>9495663</v>
      </c>
      <c r="N5281" s="43"/>
    </row>
    <row r="5282" spans="1:14">
      <c r="A5282" s="43" t="s">
        <v>529</v>
      </c>
      <c r="N5282" s="43"/>
    </row>
    <row r="5283" spans="1:14">
      <c r="A5283" s="43" t="s">
        <v>178</v>
      </c>
      <c r="B5283" s="188">
        <v>12265</v>
      </c>
      <c r="C5283" s="188">
        <v>-2420.89</v>
      </c>
      <c r="D5283" s="188">
        <v>-2283.9499999999998</v>
      </c>
      <c r="E5283" s="188">
        <v>-1760.3</v>
      </c>
      <c r="F5283" s="188">
        <v>-1429.2</v>
      </c>
      <c r="G5283" s="188">
        <v>-657</v>
      </c>
      <c r="H5283" s="188">
        <v>3512</v>
      </c>
      <c r="I5283" s="188">
        <v>32015</v>
      </c>
      <c r="J5283" s="188">
        <v>347962</v>
      </c>
      <c r="N5283" s="43"/>
    </row>
    <row r="5284" spans="1:14">
      <c r="A5284" s="43" t="s">
        <v>179</v>
      </c>
      <c r="B5284" s="188">
        <v>56650</v>
      </c>
      <c r="C5284" s="188">
        <v>502</v>
      </c>
      <c r="D5284" s="188">
        <v>1109.0899999999999</v>
      </c>
      <c r="E5284" s="188">
        <v>3039.6</v>
      </c>
      <c r="F5284" s="188">
        <v>14096.1</v>
      </c>
      <c r="G5284" s="188">
        <v>54488</v>
      </c>
      <c r="H5284" s="188">
        <v>136182</v>
      </c>
      <c r="I5284" s="188">
        <v>226076</v>
      </c>
      <c r="J5284" s="188">
        <v>623197</v>
      </c>
      <c r="N5284" s="43"/>
    </row>
    <row r="5285" spans="1:14">
      <c r="A5285" s="43" t="s">
        <v>180</v>
      </c>
      <c r="B5285" s="188">
        <v>124389</v>
      </c>
      <c r="C5285" s="188">
        <v>7381.87</v>
      </c>
      <c r="D5285" s="188">
        <v>9522.3700000000008</v>
      </c>
      <c r="E5285" s="188">
        <v>17620.5</v>
      </c>
      <c r="F5285" s="188">
        <v>50570.5</v>
      </c>
      <c r="G5285" s="188">
        <v>154451</v>
      </c>
      <c r="H5285" s="188">
        <v>323511</v>
      </c>
      <c r="I5285" s="188">
        <v>451693</v>
      </c>
      <c r="J5285" s="188">
        <v>894454</v>
      </c>
      <c r="N5285" s="43"/>
    </row>
    <row r="5286" spans="1:14">
      <c r="A5286" s="43" t="s">
        <v>181</v>
      </c>
      <c r="B5286" s="188">
        <v>1006584</v>
      </c>
      <c r="C5286" s="188">
        <v>44279.9</v>
      </c>
      <c r="D5286" s="188">
        <v>66314.539999999994</v>
      </c>
      <c r="E5286" s="188">
        <v>150010.6</v>
      </c>
      <c r="F5286" s="188">
        <v>395045.8</v>
      </c>
      <c r="G5286" s="188">
        <v>1009231</v>
      </c>
      <c r="H5286" s="188">
        <v>2266667</v>
      </c>
      <c r="I5286" s="188">
        <v>3597421</v>
      </c>
      <c r="J5286" s="188">
        <v>9452501</v>
      </c>
      <c r="N5286" s="43"/>
    </row>
    <row r="5287" spans="1:14">
      <c r="A5287" s="43" t="s">
        <v>530</v>
      </c>
      <c r="N5287" s="43"/>
    </row>
    <row r="5288" spans="1:14">
      <c r="A5288" s="43" t="s">
        <v>178</v>
      </c>
      <c r="B5288" s="188">
        <v>-1475</v>
      </c>
      <c r="C5288" s="188">
        <v>-2462.6999999999998</v>
      </c>
      <c r="D5288" s="188">
        <v>-2283.9499999999998</v>
      </c>
      <c r="E5288" s="188">
        <v>-1859.2</v>
      </c>
      <c r="F5288" s="188">
        <v>-1614.7</v>
      </c>
      <c r="G5288" s="188">
        <v>-947</v>
      </c>
      <c r="H5288" s="188">
        <v>-518</v>
      </c>
      <c r="I5288" s="188">
        <v>-296</v>
      </c>
      <c r="J5288" s="188">
        <v>-77</v>
      </c>
      <c r="N5288" s="43"/>
    </row>
    <row r="5289" spans="1:14">
      <c r="A5289" s="43" t="s">
        <v>179</v>
      </c>
      <c r="B5289" s="188">
        <v>2262</v>
      </c>
      <c r="C5289" s="188">
        <v>98.68</v>
      </c>
      <c r="D5289" s="188">
        <v>343.54</v>
      </c>
      <c r="E5289" s="188">
        <v>990.3</v>
      </c>
      <c r="F5289" s="188">
        <v>2178.3000000000002</v>
      </c>
      <c r="G5289" s="188">
        <v>3511</v>
      </c>
      <c r="H5289" s="188">
        <v>4313</v>
      </c>
      <c r="I5289" s="188">
        <v>4641</v>
      </c>
      <c r="J5289" s="188">
        <v>4960</v>
      </c>
      <c r="N5289" s="43"/>
    </row>
    <row r="5290" spans="1:14">
      <c r="A5290" s="43" t="s">
        <v>180</v>
      </c>
      <c r="B5290" s="188">
        <v>14223</v>
      </c>
      <c r="C5290" s="188">
        <v>5831.81</v>
      </c>
      <c r="D5290" s="188">
        <v>6757.98</v>
      </c>
      <c r="E5290" s="188">
        <v>9129.2000000000007</v>
      </c>
      <c r="F5290" s="188">
        <v>13738.3</v>
      </c>
      <c r="G5290" s="188">
        <v>19119</v>
      </c>
      <c r="H5290" s="188">
        <v>22499</v>
      </c>
      <c r="I5290" s="188">
        <v>23715</v>
      </c>
      <c r="J5290" s="188">
        <v>24689</v>
      </c>
      <c r="N5290" s="43"/>
    </row>
    <row r="5291" spans="1:14">
      <c r="A5291" s="43" t="s">
        <v>181</v>
      </c>
      <c r="B5291" s="188">
        <v>850846</v>
      </c>
      <c r="C5291" s="188">
        <v>37195.69</v>
      </c>
      <c r="D5291" s="188">
        <v>52053.06</v>
      </c>
      <c r="E5291" s="188">
        <v>112223.7</v>
      </c>
      <c r="F5291" s="188">
        <v>296948.3</v>
      </c>
      <c r="G5291" s="188">
        <v>818185</v>
      </c>
      <c r="H5291" s="188">
        <v>1921297</v>
      </c>
      <c r="I5291" s="188">
        <v>3169156</v>
      </c>
      <c r="J5291" s="188">
        <v>8650083</v>
      </c>
      <c r="N5291" s="43"/>
    </row>
    <row r="5292" spans="1:14">
      <c r="A5292" s="43" t="s">
        <v>621</v>
      </c>
      <c r="B5292" s="188" t="s">
        <v>143</v>
      </c>
      <c r="C5292" s="188" t="s">
        <v>144</v>
      </c>
      <c r="D5292" s="188" t="s">
        <v>144</v>
      </c>
      <c r="E5292" s="188" t="s">
        <v>144</v>
      </c>
      <c r="F5292" s="188" t="s">
        <v>144</v>
      </c>
      <c r="G5292" s="188" t="s">
        <v>144</v>
      </c>
      <c r="H5292" s="188" t="s">
        <v>144</v>
      </c>
      <c r="I5292" s="188" t="s">
        <v>685</v>
      </c>
      <c r="J5292" s="188" t="s">
        <v>685</v>
      </c>
      <c r="K5292" s="188" t="s">
        <v>225</v>
      </c>
      <c r="N5292" s="43"/>
    </row>
    <row r="5293" spans="1:14">
      <c r="A5293" s="43" t="s">
        <v>618</v>
      </c>
      <c r="B5293" s="188" t="s">
        <v>619</v>
      </c>
      <c r="K5293" s="188" t="s">
        <v>715</v>
      </c>
      <c r="N5293" s="43"/>
    </row>
    <row r="5294" spans="1:14">
      <c r="A5294" s="43" t="s">
        <v>142</v>
      </c>
      <c r="N5294" s="43"/>
    </row>
    <row r="5296" spans="1:14">
      <c r="A5296" s="43" t="s">
        <v>220</v>
      </c>
      <c r="N5296" s="43"/>
    </row>
    <row r="5297" spans="1:14">
      <c r="A5297" s="43" t="s">
        <v>621</v>
      </c>
      <c r="B5297" s="188" t="s">
        <v>143</v>
      </c>
      <c r="C5297" s="188" t="s">
        <v>144</v>
      </c>
      <c r="D5297" s="188" t="s">
        <v>144</v>
      </c>
      <c r="E5297" s="188" t="s">
        <v>144</v>
      </c>
      <c r="F5297" s="188" t="s">
        <v>144</v>
      </c>
      <c r="G5297" s="188" t="s">
        <v>144</v>
      </c>
      <c r="H5297" s="188" t="s">
        <v>144</v>
      </c>
      <c r="I5297" s="188" t="s">
        <v>685</v>
      </c>
      <c r="J5297" s="188" t="s">
        <v>685</v>
      </c>
      <c r="K5297" s="188" t="s">
        <v>225</v>
      </c>
      <c r="N5297" s="43"/>
    </row>
    <row r="5298" spans="1:14">
      <c r="A5298" s="43" t="s">
        <v>244</v>
      </c>
      <c r="E5298" s="188" t="s">
        <v>584</v>
      </c>
      <c r="F5298" s="188" t="s">
        <v>585</v>
      </c>
      <c r="G5298" s="188" t="s">
        <v>401</v>
      </c>
      <c r="N5298" s="43"/>
    </row>
    <row r="5299" spans="1:14">
      <c r="B5299" s="188" t="s">
        <v>143</v>
      </c>
      <c r="C5299" s="188" t="s">
        <v>144</v>
      </c>
      <c r="D5299" s="188" t="s">
        <v>144</v>
      </c>
      <c r="E5299" s="188" t="s">
        <v>144</v>
      </c>
      <c r="F5299" s="188" t="s">
        <v>144</v>
      </c>
      <c r="G5299" s="188" t="s">
        <v>144</v>
      </c>
      <c r="H5299" s="188" t="s">
        <v>144</v>
      </c>
      <c r="I5299" s="188" t="s">
        <v>685</v>
      </c>
      <c r="J5299" s="188" t="s">
        <v>685</v>
      </c>
    </row>
    <row r="5300" spans="1:14">
      <c r="B5300" s="188" t="s">
        <v>33</v>
      </c>
      <c r="C5300" s="188" t="s">
        <v>134</v>
      </c>
      <c r="D5300" s="188" t="s">
        <v>135</v>
      </c>
      <c r="E5300" s="188" t="s">
        <v>136</v>
      </c>
      <c r="F5300" s="188" t="s">
        <v>137</v>
      </c>
      <c r="G5300" s="188" t="s">
        <v>138</v>
      </c>
      <c r="H5300" s="188" t="s">
        <v>139</v>
      </c>
      <c r="I5300" s="188" t="s">
        <v>140</v>
      </c>
      <c r="J5300" s="188" t="s">
        <v>141</v>
      </c>
    </row>
    <row r="5301" spans="1:14">
      <c r="A5301" s="43" t="s">
        <v>622</v>
      </c>
      <c r="B5301" s="188" t="s">
        <v>143</v>
      </c>
      <c r="C5301" s="188" t="s">
        <v>148</v>
      </c>
      <c r="D5301" s="188" t="s">
        <v>148</v>
      </c>
      <c r="E5301" s="188" t="s">
        <v>148</v>
      </c>
      <c r="F5301" s="188" t="s">
        <v>148</v>
      </c>
      <c r="G5301" s="188" t="s">
        <v>148</v>
      </c>
      <c r="H5301" s="188" t="s">
        <v>148</v>
      </c>
      <c r="I5301" s="188" t="s">
        <v>686</v>
      </c>
      <c r="J5301" s="188" t="s">
        <v>686</v>
      </c>
      <c r="N5301" s="43"/>
    </row>
    <row r="5302" spans="1:14">
      <c r="A5302" s="43" t="s">
        <v>0</v>
      </c>
      <c r="B5302" s="188">
        <v>781539</v>
      </c>
      <c r="C5302" s="188">
        <v>-728.07</v>
      </c>
      <c r="D5302" s="188">
        <v>6823.32</v>
      </c>
      <c r="E5302" s="188">
        <v>51064.7</v>
      </c>
      <c r="F5302" s="188">
        <v>220931.7</v>
      </c>
      <c r="G5302" s="188">
        <v>704293</v>
      </c>
      <c r="H5302" s="188">
        <v>1771457</v>
      </c>
      <c r="I5302" s="188">
        <v>2999258</v>
      </c>
      <c r="J5302" s="188">
        <v>8482443</v>
      </c>
      <c r="N5302" s="43"/>
    </row>
    <row r="5303" spans="1:14">
      <c r="A5303" s="43" t="s">
        <v>151</v>
      </c>
      <c r="N5303" s="43"/>
    </row>
    <row r="5304" spans="1:14">
      <c r="A5304" s="43" t="s">
        <v>2</v>
      </c>
      <c r="B5304" s="188">
        <v>914360</v>
      </c>
      <c r="C5304" s="188">
        <v>-747.72</v>
      </c>
      <c r="D5304" s="188">
        <v>9107.14</v>
      </c>
      <c r="E5304" s="188">
        <v>61148.5</v>
      </c>
      <c r="F5304" s="188">
        <v>259664.8</v>
      </c>
      <c r="G5304" s="188">
        <v>787327</v>
      </c>
      <c r="H5304" s="188">
        <v>1946614</v>
      </c>
      <c r="I5304" s="188">
        <v>3242951</v>
      </c>
      <c r="J5304" s="188">
        <v>9371437</v>
      </c>
      <c r="N5304" s="43"/>
    </row>
    <row r="5305" spans="1:14">
      <c r="A5305" s="43" t="s">
        <v>3</v>
      </c>
      <c r="B5305" s="188">
        <v>804986</v>
      </c>
      <c r="C5305" s="188">
        <v>-830.19</v>
      </c>
      <c r="D5305" s="188">
        <v>8072.85</v>
      </c>
      <c r="E5305" s="188">
        <v>62086.8</v>
      </c>
      <c r="F5305" s="188">
        <v>245515.5</v>
      </c>
      <c r="G5305" s="188">
        <v>768838</v>
      </c>
      <c r="H5305" s="188">
        <v>1901621</v>
      </c>
      <c r="I5305" s="188">
        <v>3215405</v>
      </c>
      <c r="J5305" s="188">
        <v>8399697</v>
      </c>
      <c r="N5305" s="43"/>
    </row>
    <row r="5306" spans="1:14">
      <c r="A5306" s="43" t="s">
        <v>4</v>
      </c>
      <c r="B5306" s="188">
        <v>768216</v>
      </c>
      <c r="C5306" s="188">
        <v>-727.7</v>
      </c>
      <c r="D5306" s="188">
        <v>7679.2</v>
      </c>
      <c r="E5306" s="188">
        <v>54303.6</v>
      </c>
      <c r="F5306" s="188">
        <v>227200.1</v>
      </c>
      <c r="G5306" s="188">
        <v>711413</v>
      </c>
      <c r="H5306" s="188">
        <v>1780440</v>
      </c>
      <c r="I5306" s="188">
        <v>2999258</v>
      </c>
      <c r="J5306" s="188">
        <v>8116976</v>
      </c>
      <c r="N5306" s="43"/>
    </row>
    <row r="5307" spans="1:14">
      <c r="A5307" s="43" t="s">
        <v>5</v>
      </c>
      <c r="B5307" s="188">
        <v>702420</v>
      </c>
      <c r="C5307" s="188">
        <v>-833.89</v>
      </c>
      <c r="D5307" s="188">
        <v>5443.32</v>
      </c>
      <c r="E5307" s="188">
        <v>44806.9</v>
      </c>
      <c r="F5307" s="188">
        <v>202928.8</v>
      </c>
      <c r="G5307" s="188">
        <v>671346</v>
      </c>
      <c r="H5307" s="188">
        <v>1639843</v>
      </c>
      <c r="I5307" s="188">
        <v>2787355</v>
      </c>
      <c r="J5307" s="188">
        <v>7659902</v>
      </c>
      <c r="N5307" s="43"/>
    </row>
    <row r="5308" spans="1:14">
      <c r="A5308" s="43" t="s">
        <v>6</v>
      </c>
      <c r="B5308" s="188">
        <v>568315</v>
      </c>
      <c r="C5308" s="188">
        <v>-547.03</v>
      </c>
      <c r="D5308" s="188">
        <v>3194.71</v>
      </c>
      <c r="E5308" s="188">
        <v>32038.5</v>
      </c>
      <c r="F5308" s="188">
        <v>144189.1</v>
      </c>
      <c r="G5308" s="188">
        <v>505639</v>
      </c>
      <c r="H5308" s="188">
        <v>1349493</v>
      </c>
      <c r="I5308" s="188">
        <v>2433595</v>
      </c>
      <c r="J5308" s="188">
        <v>6585697</v>
      </c>
      <c r="N5308" s="43"/>
    </row>
    <row r="5309" spans="1:14">
      <c r="A5309" s="43" t="s">
        <v>8</v>
      </c>
      <c r="N5309" s="43"/>
    </row>
    <row r="5310" spans="1:14">
      <c r="A5310" s="43" t="s">
        <v>9</v>
      </c>
      <c r="B5310" s="188">
        <v>748462</v>
      </c>
      <c r="C5310" s="188">
        <v>-773.91</v>
      </c>
      <c r="D5310" s="188">
        <v>5735.75</v>
      </c>
      <c r="E5310" s="188">
        <v>46581.7</v>
      </c>
      <c r="F5310" s="188">
        <v>207209.60000000001</v>
      </c>
      <c r="G5310" s="188">
        <v>672184</v>
      </c>
      <c r="H5310" s="188">
        <v>1701051</v>
      </c>
      <c r="I5310" s="188">
        <v>2871769</v>
      </c>
      <c r="J5310" s="188">
        <v>8136556</v>
      </c>
      <c r="N5310" s="43"/>
    </row>
    <row r="5311" spans="1:14">
      <c r="A5311" s="43" t="s">
        <v>8</v>
      </c>
      <c r="B5311" s="188">
        <v>818982</v>
      </c>
      <c r="C5311" s="188">
        <v>-669.51</v>
      </c>
      <c r="D5311" s="188">
        <v>8168.83</v>
      </c>
      <c r="E5311" s="188">
        <v>57561.2</v>
      </c>
      <c r="F5311" s="188">
        <v>239431.4</v>
      </c>
      <c r="G5311" s="188">
        <v>748716</v>
      </c>
      <c r="H5311" s="188">
        <v>1850550</v>
      </c>
      <c r="I5311" s="188">
        <v>3119993</v>
      </c>
      <c r="J5311" s="188">
        <v>8877578</v>
      </c>
      <c r="N5311" s="43"/>
    </row>
    <row r="5312" spans="1:14">
      <c r="A5312" s="43" t="s">
        <v>152</v>
      </c>
      <c r="N5312" s="43"/>
    </row>
    <row r="5313" spans="1:14">
      <c r="A5313" s="43" t="s">
        <v>153</v>
      </c>
      <c r="B5313" s="188">
        <v>181206</v>
      </c>
      <c r="C5313" s="188">
        <v>-1963.67</v>
      </c>
      <c r="D5313" s="188">
        <v>-1546.21</v>
      </c>
      <c r="E5313" s="188">
        <v>3798.2</v>
      </c>
      <c r="F5313" s="188">
        <v>34890.199999999997</v>
      </c>
      <c r="G5313" s="188">
        <v>140160</v>
      </c>
      <c r="H5313" s="188">
        <v>429626</v>
      </c>
      <c r="I5313" s="188">
        <v>807664</v>
      </c>
      <c r="J5313" s="188">
        <v>2186674</v>
      </c>
      <c r="N5313" s="43"/>
    </row>
    <row r="5314" spans="1:14">
      <c r="A5314" s="43" t="s">
        <v>154</v>
      </c>
      <c r="B5314" s="188">
        <v>488957</v>
      </c>
      <c r="C5314" s="188">
        <v>-1365.74</v>
      </c>
      <c r="D5314" s="188">
        <v>2850.42</v>
      </c>
      <c r="E5314" s="188">
        <v>30609.4</v>
      </c>
      <c r="F5314" s="188">
        <v>135001.1</v>
      </c>
      <c r="G5314" s="188">
        <v>420293</v>
      </c>
      <c r="H5314" s="188">
        <v>1087444</v>
      </c>
      <c r="I5314" s="188">
        <v>1921391</v>
      </c>
      <c r="J5314" s="188">
        <v>5713944</v>
      </c>
      <c r="N5314" s="43"/>
    </row>
    <row r="5315" spans="1:14">
      <c r="A5315" s="43" t="s">
        <v>155</v>
      </c>
      <c r="B5315" s="188">
        <v>632749</v>
      </c>
      <c r="C5315" s="188">
        <v>1632.06</v>
      </c>
      <c r="D5315" s="188">
        <v>11795.61</v>
      </c>
      <c r="E5315" s="188">
        <v>62964.7</v>
      </c>
      <c r="F5315" s="188">
        <v>219999.9</v>
      </c>
      <c r="G5315" s="188">
        <v>602526</v>
      </c>
      <c r="H5315" s="188">
        <v>1448608</v>
      </c>
      <c r="I5315" s="188">
        <v>2396626</v>
      </c>
      <c r="J5315" s="188">
        <v>5910600</v>
      </c>
      <c r="N5315" s="43"/>
    </row>
    <row r="5316" spans="1:14">
      <c r="A5316" s="43" t="s">
        <v>156</v>
      </c>
      <c r="B5316" s="188">
        <v>1255397</v>
      </c>
      <c r="C5316" s="188">
        <v>13200.85</v>
      </c>
      <c r="D5316" s="188">
        <v>40010.54</v>
      </c>
      <c r="E5316" s="188">
        <v>152141.79999999999</v>
      </c>
      <c r="F5316" s="188">
        <v>465513.8</v>
      </c>
      <c r="G5316" s="188">
        <v>1235870</v>
      </c>
      <c r="H5316" s="188">
        <v>2745194</v>
      </c>
      <c r="I5316" s="188">
        <v>4420584</v>
      </c>
      <c r="J5316" s="188">
        <v>11661347</v>
      </c>
      <c r="N5316" s="43"/>
    </row>
    <row r="5317" spans="1:14">
      <c r="A5317" s="43" t="s">
        <v>157</v>
      </c>
      <c r="N5317" s="43"/>
    </row>
    <row r="5318" spans="1:14">
      <c r="A5318" s="43" t="s">
        <v>158</v>
      </c>
      <c r="B5318" s="188">
        <v>983270</v>
      </c>
      <c r="C5318" s="188">
        <v>5087.42</v>
      </c>
      <c r="D5318" s="188">
        <v>20304.54</v>
      </c>
      <c r="E5318" s="188">
        <v>91983.8</v>
      </c>
      <c r="F5318" s="188">
        <v>317232.09999999998</v>
      </c>
      <c r="G5318" s="188">
        <v>921310</v>
      </c>
      <c r="H5318" s="188">
        <v>2190110</v>
      </c>
      <c r="I5318" s="188">
        <v>3619363</v>
      </c>
      <c r="J5318" s="188">
        <v>9981821</v>
      </c>
      <c r="N5318" s="43"/>
    </row>
    <row r="5319" spans="1:14">
      <c r="A5319" s="43" t="s">
        <v>159</v>
      </c>
      <c r="B5319" s="188">
        <v>420172</v>
      </c>
      <c r="C5319" s="188">
        <v>-1390.5</v>
      </c>
      <c r="D5319" s="188">
        <v>597.41999999999996</v>
      </c>
      <c r="E5319" s="188">
        <v>21729.7</v>
      </c>
      <c r="F5319" s="188">
        <v>112910.5</v>
      </c>
      <c r="G5319" s="188">
        <v>389336</v>
      </c>
      <c r="H5319" s="188">
        <v>1004881</v>
      </c>
      <c r="I5319" s="188">
        <v>1656617</v>
      </c>
      <c r="J5319" s="188">
        <v>4504237</v>
      </c>
      <c r="N5319" s="43"/>
    </row>
    <row r="5320" spans="1:14">
      <c r="A5320" s="43" t="s">
        <v>160</v>
      </c>
      <c r="B5320" s="188">
        <v>530188</v>
      </c>
      <c r="C5320" s="188">
        <v>-1795.57</v>
      </c>
      <c r="D5320" s="188">
        <v>-109.07</v>
      </c>
      <c r="E5320" s="188">
        <v>22919.9</v>
      </c>
      <c r="F5320" s="188">
        <v>123583.1</v>
      </c>
      <c r="G5320" s="188">
        <v>441142</v>
      </c>
      <c r="H5320" s="188">
        <v>1236716</v>
      </c>
      <c r="I5320" s="188">
        <v>2139254</v>
      </c>
      <c r="J5320" s="188">
        <v>5980004</v>
      </c>
      <c r="N5320" s="43"/>
    </row>
    <row r="5321" spans="1:14">
      <c r="A5321" s="43" t="s">
        <v>161</v>
      </c>
      <c r="B5321" s="188">
        <v>687342</v>
      </c>
      <c r="C5321" s="188">
        <v>-1880.97</v>
      </c>
      <c r="D5321" s="188">
        <v>1019.97</v>
      </c>
      <c r="E5321" s="188">
        <v>37513.800000000003</v>
      </c>
      <c r="F5321" s="188">
        <v>191075</v>
      </c>
      <c r="G5321" s="188">
        <v>630078</v>
      </c>
      <c r="H5321" s="188">
        <v>1721318</v>
      </c>
      <c r="I5321" s="188">
        <v>2856173</v>
      </c>
      <c r="J5321" s="188">
        <v>6636239</v>
      </c>
      <c r="N5321" s="43"/>
    </row>
    <row r="5322" spans="1:14">
      <c r="A5322" s="43" t="s">
        <v>162</v>
      </c>
      <c r="N5322" s="43"/>
    </row>
    <row r="5323" spans="1:14">
      <c r="A5323" s="43" t="s">
        <v>14</v>
      </c>
      <c r="B5323" s="188">
        <v>881408</v>
      </c>
      <c r="C5323" s="188">
        <v>2184.8000000000002</v>
      </c>
      <c r="D5323" s="188">
        <v>15578.96</v>
      </c>
      <c r="E5323" s="188">
        <v>80873.7</v>
      </c>
      <c r="F5323" s="188">
        <v>298872.59999999998</v>
      </c>
      <c r="G5323" s="188">
        <v>865724</v>
      </c>
      <c r="H5323" s="188">
        <v>2046041</v>
      </c>
      <c r="I5323" s="188">
        <v>3261029</v>
      </c>
      <c r="J5323" s="188">
        <v>8937684</v>
      </c>
      <c r="N5323" s="43"/>
    </row>
    <row r="5324" spans="1:14">
      <c r="A5324" s="43" t="s">
        <v>163</v>
      </c>
      <c r="B5324" s="188">
        <v>604123</v>
      </c>
      <c r="C5324" s="188">
        <v>-247.7</v>
      </c>
      <c r="D5324" s="188">
        <v>5115.54</v>
      </c>
      <c r="E5324" s="188">
        <v>36185.300000000003</v>
      </c>
      <c r="F5324" s="188">
        <v>157543.1</v>
      </c>
      <c r="G5324" s="188">
        <v>530152</v>
      </c>
      <c r="H5324" s="188">
        <v>1401054</v>
      </c>
      <c r="I5324" s="188">
        <v>2408344</v>
      </c>
      <c r="J5324" s="188">
        <v>6668394</v>
      </c>
      <c r="N5324" s="43"/>
    </row>
    <row r="5325" spans="1:14">
      <c r="A5325" s="43" t="s">
        <v>16</v>
      </c>
      <c r="B5325" s="188">
        <v>703259</v>
      </c>
      <c r="C5325" s="188">
        <v>-1076.81</v>
      </c>
      <c r="D5325" s="188">
        <v>3632.93</v>
      </c>
      <c r="E5325" s="188">
        <v>39345.300000000003</v>
      </c>
      <c r="F5325" s="188">
        <v>174813.7</v>
      </c>
      <c r="G5325" s="188">
        <v>543847</v>
      </c>
      <c r="H5325" s="188">
        <v>1503839</v>
      </c>
      <c r="I5325" s="188">
        <v>2776972</v>
      </c>
      <c r="J5325" s="188">
        <v>9531697</v>
      </c>
      <c r="N5325" s="43"/>
    </row>
    <row r="5326" spans="1:14">
      <c r="A5326" s="43" t="s">
        <v>164</v>
      </c>
      <c r="B5326" s="188">
        <v>713133</v>
      </c>
      <c r="C5326" s="188">
        <v>-1795.57</v>
      </c>
      <c r="D5326" s="188">
        <v>-540.78</v>
      </c>
      <c r="E5326" s="188">
        <v>20630.3</v>
      </c>
      <c r="F5326" s="188">
        <v>136398</v>
      </c>
      <c r="G5326" s="188">
        <v>502584</v>
      </c>
      <c r="H5326" s="188">
        <v>1460489</v>
      </c>
      <c r="I5326" s="188">
        <v>2786990</v>
      </c>
      <c r="J5326" s="188">
        <v>8235781</v>
      </c>
      <c r="N5326" s="43"/>
    </row>
    <row r="5327" spans="1:14">
      <c r="A5327" s="43" t="s">
        <v>165</v>
      </c>
      <c r="N5327" s="43"/>
    </row>
    <row r="5328" spans="1:14">
      <c r="A5328" s="43" t="s">
        <v>166</v>
      </c>
      <c r="B5328" s="188">
        <v>38339</v>
      </c>
      <c r="C5328" s="188">
        <v>-2766.03</v>
      </c>
      <c r="D5328" s="188">
        <v>-2539.6999999999998</v>
      </c>
      <c r="E5328" s="188">
        <v>-2065.3000000000002</v>
      </c>
      <c r="F5328" s="188">
        <v>-1135.9000000000001</v>
      </c>
      <c r="G5328" s="188">
        <v>15133</v>
      </c>
      <c r="H5328" s="188">
        <v>62670</v>
      </c>
      <c r="I5328" s="188">
        <v>136205</v>
      </c>
      <c r="J5328" s="188">
        <v>851076</v>
      </c>
      <c r="N5328" s="43"/>
    </row>
    <row r="5329" spans="1:14">
      <c r="A5329" s="43" t="s">
        <v>125</v>
      </c>
      <c r="B5329" s="188">
        <v>105704</v>
      </c>
      <c r="C5329" s="188">
        <v>-2366.37</v>
      </c>
      <c r="D5329" s="188">
        <v>-1795.57</v>
      </c>
      <c r="E5329" s="188">
        <v>679.8</v>
      </c>
      <c r="F5329" s="188">
        <v>24759.200000000001</v>
      </c>
      <c r="G5329" s="188">
        <v>102003</v>
      </c>
      <c r="H5329" s="188">
        <v>231857</v>
      </c>
      <c r="I5329" s="188">
        <v>405405</v>
      </c>
      <c r="J5329" s="188">
        <v>1453255</v>
      </c>
      <c r="N5329" s="43"/>
    </row>
    <row r="5330" spans="1:14">
      <c r="A5330" s="43" t="s">
        <v>126</v>
      </c>
      <c r="B5330" s="188">
        <v>154712</v>
      </c>
      <c r="C5330" s="188">
        <v>-1930.97</v>
      </c>
      <c r="D5330" s="188">
        <v>-1390.5</v>
      </c>
      <c r="E5330" s="188">
        <v>3859</v>
      </c>
      <c r="F5330" s="188">
        <v>32176.400000000001</v>
      </c>
      <c r="G5330" s="188">
        <v>117269</v>
      </c>
      <c r="H5330" s="188">
        <v>316518</v>
      </c>
      <c r="I5330" s="188">
        <v>595054</v>
      </c>
      <c r="J5330" s="188">
        <v>2069182</v>
      </c>
      <c r="N5330" s="43"/>
    </row>
    <row r="5331" spans="1:14">
      <c r="A5331" s="43" t="s">
        <v>127</v>
      </c>
      <c r="B5331" s="188">
        <v>239728</v>
      </c>
      <c r="C5331" s="188">
        <v>-1795.57</v>
      </c>
      <c r="D5331" s="188">
        <v>-767.28</v>
      </c>
      <c r="E5331" s="188">
        <v>10585.7</v>
      </c>
      <c r="F5331" s="188">
        <v>58157.2</v>
      </c>
      <c r="G5331" s="188">
        <v>200983</v>
      </c>
      <c r="H5331" s="188">
        <v>558793</v>
      </c>
      <c r="I5331" s="188">
        <v>1009928</v>
      </c>
      <c r="J5331" s="188">
        <v>2890686</v>
      </c>
      <c r="N5331" s="43"/>
    </row>
    <row r="5332" spans="1:14">
      <c r="A5332" s="43" t="s">
        <v>128</v>
      </c>
      <c r="B5332" s="188">
        <v>346965</v>
      </c>
      <c r="C5332" s="188">
        <v>-1199.42</v>
      </c>
      <c r="D5332" s="188">
        <v>1996.52</v>
      </c>
      <c r="E5332" s="188">
        <v>20272.5</v>
      </c>
      <c r="F5332" s="188">
        <v>91605.4</v>
      </c>
      <c r="G5332" s="188">
        <v>279886</v>
      </c>
      <c r="H5332" s="188">
        <v>774059</v>
      </c>
      <c r="I5332" s="188">
        <v>1415787</v>
      </c>
      <c r="J5332" s="188">
        <v>3596396</v>
      </c>
      <c r="N5332" s="43"/>
    </row>
    <row r="5333" spans="1:14">
      <c r="A5333" s="43" t="s">
        <v>129</v>
      </c>
      <c r="B5333" s="188">
        <v>505768</v>
      </c>
      <c r="C5333" s="188">
        <v>35.700000000000003</v>
      </c>
      <c r="D5333" s="188">
        <v>6690.08</v>
      </c>
      <c r="E5333" s="188">
        <v>34387.300000000003</v>
      </c>
      <c r="F5333" s="188">
        <v>137488.4</v>
      </c>
      <c r="G5333" s="188">
        <v>426861</v>
      </c>
      <c r="H5333" s="188">
        <v>1150228</v>
      </c>
      <c r="I5333" s="188">
        <v>1986275</v>
      </c>
      <c r="J5333" s="188">
        <v>6018918</v>
      </c>
      <c r="N5333" s="43"/>
    </row>
    <row r="5334" spans="1:14">
      <c r="A5334" s="43" t="s">
        <v>130</v>
      </c>
      <c r="B5334" s="188">
        <v>602793</v>
      </c>
      <c r="C5334" s="188">
        <v>2536.3000000000002</v>
      </c>
      <c r="D5334" s="188">
        <v>12110.43</v>
      </c>
      <c r="E5334" s="188">
        <v>59243.199999999997</v>
      </c>
      <c r="F5334" s="188">
        <v>203284.7</v>
      </c>
      <c r="G5334" s="188">
        <v>579614</v>
      </c>
      <c r="H5334" s="188">
        <v>1397183</v>
      </c>
      <c r="I5334" s="188">
        <v>2363316</v>
      </c>
      <c r="J5334" s="188">
        <v>6298188</v>
      </c>
      <c r="N5334" s="43"/>
    </row>
    <row r="5335" spans="1:14">
      <c r="A5335" s="43" t="s">
        <v>131</v>
      </c>
      <c r="B5335" s="188">
        <v>1099839</v>
      </c>
      <c r="C5335" s="188">
        <v>11542.33</v>
      </c>
      <c r="D5335" s="188">
        <v>34088.629999999997</v>
      </c>
      <c r="E5335" s="188">
        <v>128743.2</v>
      </c>
      <c r="F5335" s="188">
        <v>395693.9</v>
      </c>
      <c r="G5335" s="188">
        <v>1047047</v>
      </c>
      <c r="H5335" s="188">
        <v>2443475</v>
      </c>
      <c r="I5335" s="188">
        <v>3915964</v>
      </c>
      <c r="J5335" s="188">
        <v>10768619</v>
      </c>
      <c r="N5335" s="43"/>
    </row>
    <row r="5336" spans="1:14">
      <c r="A5336" s="43" t="s">
        <v>167</v>
      </c>
      <c r="N5336" s="43"/>
    </row>
    <row r="5337" spans="1:14">
      <c r="A5337" s="43" t="s">
        <v>166</v>
      </c>
      <c r="B5337" s="188">
        <v>163281</v>
      </c>
      <c r="C5337" s="188">
        <v>-2539.6999999999998</v>
      </c>
      <c r="D5337" s="188">
        <v>-2539.6999999999998</v>
      </c>
      <c r="E5337" s="188">
        <v>-1664.1</v>
      </c>
      <c r="F5337" s="188">
        <v>10367.200000000001</v>
      </c>
      <c r="G5337" s="188">
        <v>82867</v>
      </c>
      <c r="H5337" s="188">
        <v>373367</v>
      </c>
      <c r="I5337" s="188">
        <v>860426</v>
      </c>
      <c r="J5337" s="188">
        <v>2592726</v>
      </c>
      <c r="N5337" s="43"/>
    </row>
    <row r="5338" spans="1:14">
      <c r="A5338" s="43" t="s">
        <v>125</v>
      </c>
      <c r="B5338" s="188">
        <v>249815</v>
      </c>
      <c r="C5338" s="188">
        <v>-1944.44</v>
      </c>
      <c r="D5338" s="188">
        <v>-1493.6</v>
      </c>
      <c r="E5338" s="188">
        <v>7587.4</v>
      </c>
      <c r="F5338" s="188">
        <v>44131.6</v>
      </c>
      <c r="G5338" s="188">
        <v>163926</v>
      </c>
      <c r="H5338" s="188">
        <v>526229</v>
      </c>
      <c r="I5338" s="188">
        <v>1102381</v>
      </c>
      <c r="J5338" s="188">
        <v>3054542</v>
      </c>
      <c r="N5338" s="43"/>
    </row>
    <row r="5339" spans="1:14">
      <c r="A5339" s="43" t="s">
        <v>126</v>
      </c>
      <c r="B5339" s="188">
        <v>301762</v>
      </c>
      <c r="C5339" s="188">
        <v>-1918.8</v>
      </c>
      <c r="D5339" s="188">
        <v>-1390.5</v>
      </c>
      <c r="E5339" s="188">
        <v>5921.2</v>
      </c>
      <c r="F5339" s="188">
        <v>50519.8</v>
      </c>
      <c r="G5339" s="188">
        <v>200426</v>
      </c>
      <c r="H5339" s="188">
        <v>641915</v>
      </c>
      <c r="I5339" s="188">
        <v>1061384</v>
      </c>
      <c r="J5339" s="188">
        <v>3350670</v>
      </c>
      <c r="N5339" s="43"/>
    </row>
    <row r="5340" spans="1:14">
      <c r="A5340" s="43" t="s">
        <v>127</v>
      </c>
      <c r="B5340" s="188">
        <v>331958</v>
      </c>
      <c r="C5340" s="188">
        <v>-1795.57</v>
      </c>
      <c r="D5340" s="188">
        <v>-243.94</v>
      </c>
      <c r="E5340" s="188">
        <v>14132.5</v>
      </c>
      <c r="F5340" s="188">
        <v>77179.399999999994</v>
      </c>
      <c r="G5340" s="188">
        <v>275722</v>
      </c>
      <c r="H5340" s="188">
        <v>783553</v>
      </c>
      <c r="I5340" s="188">
        <v>1388821</v>
      </c>
      <c r="J5340" s="188">
        <v>3680091</v>
      </c>
      <c r="N5340" s="43"/>
    </row>
    <row r="5341" spans="1:14">
      <c r="A5341" s="43" t="s">
        <v>128</v>
      </c>
      <c r="B5341" s="188">
        <v>389099</v>
      </c>
      <c r="C5341" s="188">
        <v>-1293.5</v>
      </c>
      <c r="D5341" s="188">
        <v>1742.45</v>
      </c>
      <c r="E5341" s="188">
        <v>22036.799999999999</v>
      </c>
      <c r="F5341" s="188">
        <v>98138.9</v>
      </c>
      <c r="G5341" s="188">
        <v>302976</v>
      </c>
      <c r="H5341" s="188">
        <v>881514</v>
      </c>
      <c r="I5341" s="188">
        <v>1706791</v>
      </c>
      <c r="J5341" s="188">
        <v>4413583</v>
      </c>
      <c r="N5341" s="43"/>
    </row>
    <row r="5342" spans="1:14">
      <c r="A5342" s="43" t="s">
        <v>129</v>
      </c>
      <c r="B5342" s="188">
        <v>462933</v>
      </c>
      <c r="C5342" s="188">
        <v>-299.02999999999997</v>
      </c>
      <c r="D5342" s="188">
        <v>6029.64</v>
      </c>
      <c r="E5342" s="188">
        <v>33232.1</v>
      </c>
      <c r="F5342" s="188">
        <v>130439.5</v>
      </c>
      <c r="G5342" s="188">
        <v>410187</v>
      </c>
      <c r="H5342" s="188">
        <v>1087909</v>
      </c>
      <c r="I5342" s="188">
        <v>1857074</v>
      </c>
      <c r="J5342" s="188">
        <v>4911132</v>
      </c>
      <c r="N5342" s="43"/>
    </row>
    <row r="5343" spans="1:14">
      <c r="A5343" s="43" t="s">
        <v>130</v>
      </c>
      <c r="B5343" s="188">
        <v>566267</v>
      </c>
      <c r="C5343" s="188">
        <v>1142.3699999999999</v>
      </c>
      <c r="D5343" s="188">
        <v>9010.34</v>
      </c>
      <c r="E5343" s="188">
        <v>48079.4</v>
      </c>
      <c r="F5343" s="188">
        <v>180667</v>
      </c>
      <c r="G5343" s="188">
        <v>535272</v>
      </c>
      <c r="H5343" s="188">
        <v>1272767</v>
      </c>
      <c r="I5343" s="188">
        <v>2304040</v>
      </c>
      <c r="J5343" s="188">
        <v>6109423</v>
      </c>
      <c r="N5343" s="43"/>
    </row>
    <row r="5344" spans="1:14">
      <c r="A5344" s="43" t="s">
        <v>131</v>
      </c>
      <c r="B5344" s="188">
        <v>1070036</v>
      </c>
      <c r="C5344" s="188">
        <v>10222.48</v>
      </c>
      <c r="D5344" s="188">
        <v>31643.69</v>
      </c>
      <c r="E5344" s="188">
        <v>121876.4</v>
      </c>
      <c r="F5344" s="188">
        <v>377648.2</v>
      </c>
      <c r="G5344" s="188">
        <v>1020398</v>
      </c>
      <c r="H5344" s="188">
        <v>2386538</v>
      </c>
      <c r="I5344" s="188">
        <v>3846812</v>
      </c>
      <c r="J5344" s="188">
        <v>10437706</v>
      </c>
      <c r="N5344" s="43"/>
    </row>
    <row r="5345" spans="1:14">
      <c r="A5345" s="43" t="s">
        <v>168</v>
      </c>
      <c r="N5345" s="43"/>
    </row>
    <row r="5346" spans="1:14">
      <c r="A5346" s="43" t="s">
        <v>169</v>
      </c>
      <c r="B5346" s="188">
        <v>46240</v>
      </c>
      <c r="C5346" s="188">
        <v>-2065.27</v>
      </c>
      <c r="D5346" s="188">
        <v>-1795.57</v>
      </c>
      <c r="E5346" s="188">
        <v>1228.4000000000001</v>
      </c>
      <c r="F5346" s="188">
        <v>19101.099999999999</v>
      </c>
      <c r="G5346" s="188">
        <v>59610</v>
      </c>
      <c r="H5346" s="188">
        <v>131639</v>
      </c>
      <c r="I5346" s="188">
        <v>190138</v>
      </c>
      <c r="J5346" s="188">
        <v>332884</v>
      </c>
      <c r="N5346" s="43"/>
    </row>
    <row r="5347" spans="1:14">
      <c r="A5347" s="43" t="s">
        <v>17</v>
      </c>
      <c r="B5347" s="188">
        <v>129091</v>
      </c>
      <c r="C5347" s="188">
        <v>21.49</v>
      </c>
      <c r="D5347" s="188">
        <v>7333.2</v>
      </c>
      <c r="E5347" s="188">
        <v>32912.300000000003</v>
      </c>
      <c r="F5347" s="188">
        <v>89772.1</v>
      </c>
      <c r="G5347" s="188">
        <v>181556</v>
      </c>
      <c r="H5347" s="188">
        <v>298294</v>
      </c>
      <c r="I5347" s="188">
        <v>387905</v>
      </c>
      <c r="J5347" s="188">
        <v>624721</v>
      </c>
      <c r="N5347" s="43"/>
    </row>
    <row r="5348" spans="1:14">
      <c r="A5348" s="43" t="s">
        <v>18</v>
      </c>
      <c r="B5348" s="188">
        <v>299788</v>
      </c>
      <c r="C5348" s="188">
        <v>13409.97</v>
      </c>
      <c r="D5348" s="188">
        <v>36907.050000000003</v>
      </c>
      <c r="E5348" s="188">
        <v>113715.2</v>
      </c>
      <c r="F5348" s="188">
        <v>245418.1</v>
      </c>
      <c r="G5348" s="188">
        <v>423351</v>
      </c>
      <c r="H5348" s="188">
        <v>623145</v>
      </c>
      <c r="I5348" s="188">
        <v>777427</v>
      </c>
      <c r="J5348" s="188">
        <v>1100832</v>
      </c>
      <c r="N5348" s="43"/>
    </row>
    <row r="5349" spans="1:14">
      <c r="A5349" s="43" t="s">
        <v>19</v>
      </c>
      <c r="B5349" s="188">
        <v>639447</v>
      </c>
      <c r="C5349" s="188">
        <v>45739.95</v>
      </c>
      <c r="D5349" s="188">
        <v>104747.58</v>
      </c>
      <c r="E5349" s="188">
        <v>270887.5</v>
      </c>
      <c r="F5349" s="188">
        <v>552607.19999999995</v>
      </c>
      <c r="G5349" s="188">
        <v>909102</v>
      </c>
      <c r="H5349" s="188">
        <v>1298462</v>
      </c>
      <c r="I5349" s="188">
        <v>1540163</v>
      </c>
      <c r="J5349" s="188">
        <v>2101016</v>
      </c>
      <c r="N5349" s="43"/>
    </row>
    <row r="5350" spans="1:14">
      <c r="A5350" s="43" t="s">
        <v>170</v>
      </c>
      <c r="B5350" s="188">
        <v>2793304</v>
      </c>
      <c r="C5350" s="188">
        <v>211206.43</v>
      </c>
      <c r="D5350" s="188">
        <v>379972.18</v>
      </c>
      <c r="E5350" s="188">
        <v>849293.7</v>
      </c>
      <c r="F5350" s="188">
        <v>1680777.9</v>
      </c>
      <c r="G5350" s="188">
        <v>2991453</v>
      </c>
      <c r="H5350" s="188">
        <v>5510604</v>
      </c>
      <c r="I5350" s="188">
        <v>8482443</v>
      </c>
      <c r="J5350" s="188">
        <v>20838692</v>
      </c>
      <c r="N5350" s="43"/>
    </row>
    <row r="5351" spans="1:14">
      <c r="A5351" s="43" t="s">
        <v>171</v>
      </c>
      <c r="N5351" s="43"/>
    </row>
    <row r="5352" spans="1:14">
      <c r="A5352" s="43" t="s">
        <v>169</v>
      </c>
      <c r="B5352" s="188">
        <v>103885</v>
      </c>
      <c r="C5352" s="188">
        <v>-2398.63</v>
      </c>
      <c r="D5352" s="188">
        <v>-1795.57</v>
      </c>
      <c r="E5352" s="188">
        <v>1440.5</v>
      </c>
      <c r="F5352" s="188">
        <v>23935.1</v>
      </c>
      <c r="G5352" s="188">
        <v>90481</v>
      </c>
      <c r="H5352" s="188">
        <v>234994</v>
      </c>
      <c r="I5352" s="188">
        <v>413942</v>
      </c>
      <c r="J5352" s="188">
        <v>1304744</v>
      </c>
      <c r="N5352" s="43"/>
    </row>
    <row r="5353" spans="1:14">
      <c r="A5353" s="43" t="s">
        <v>17</v>
      </c>
      <c r="B5353" s="188">
        <v>229938</v>
      </c>
      <c r="C5353" s="188">
        <v>234.5</v>
      </c>
      <c r="D5353" s="188">
        <v>6014.46</v>
      </c>
      <c r="E5353" s="188">
        <v>29829.3</v>
      </c>
      <c r="F5353" s="188">
        <v>97843.5</v>
      </c>
      <c r="G5353" s="188">
        <v>235846</v>
      </c>
      <c r="H5353" s="188">
        <v>521524</v>
      </c>
      <c r="I5353" s="188">
        <v>877893</v>
      </c>
      <c r="J5353" s="188">
        <v>2195891</v>
      </c>
      <c r="N5353" s="43"/>
    </row>
    <row r="5354" spans="1:14">
      <c r="A5354" s="43" t="s">
        <v>18</v>
      </c>
      <c r="B5354" s="188">
        <v>415554</v>
      </c>
      <c r="C5354" s="188">
        <v>9528.57</v>
      </c>
      <c r="D5354" s="188">
        <v>26504.59</v>
      </c>
      <c r="E5354" s="188">
        <v>84058.8</v>
      </c>
      <c r="F5354" s="188">
        <v>217720.2</v>
      </c>
      <c r="G5354" s="188">
        <v>475110</v>
      </c>
      <c r="H5354" s="188">
        <v>956078</v>
      </c>
      <c r="I5354" s="188">
        <v>1420764</v>
      </c>
      <c r="J5354" s="188">
        <v>2948173</v>
      </c>
      <c r="N5354" s="43"/>
    </row>
    <row r="5355" spans="1:14">
      <c r="A5355" s="43" t="s">
        <v>19</v>
      </c>
      <c r="B5355" s="188">
        <v>769915</v>
      </c>
      <c r="C5355" s="188">
        <v>35691.629999999997</v>
      </c>
      <c r="D5355" s="188">
        <v>75105.88</v>
      </c>
      <c r="E5355" s="188">
        <v>193527.7</v>
      </c>
      <c r="F5355" s="188">
        <v>436377.1</v>
      </c>
      <c r="G5355" s="188">
        <v>881514</v>
      </c>
      <c r="H5355" s="188">
        <v>1685697</v>
      </c>
      <c r="I5355" s="188">
        <v>2508688</v>
      </c>
      <c r="J5355" s="188">
        <v>5510604</v>
      </c>
      <c r="N5355" s="43"/>
    </row>
    <row r="5356" spans="1:14">
      <c r="A5356" s="43" t="s">
        <v>170</v>
      </c>
      <c r="B5356" s="188">
        <v>2388521</v>
      </c>
      <c r="C5356" s="188">
        <v>133228.85999999999</v>
      </c>
      <c r="D5356" s="188">
        <v>247595.25</v>
      </c>
      <c r="E5356" s="188">
        <v>548596.19999999995</v>
      </c>
      <c r="F5356" s="188">
        <v>1182503.2</v>
      </c>
      <c r="G5356" s="188">
        <v>2503376</v>
      </c>
      <c r="H5356" s="188">
        <v>4951719</v>
      </c>
      <c r="I5356" s="188">
        <v>7607447</v>
      </c>
      <c r="J5356" s="188">
        <v>20576290</v>
      </c>
      <c r="N5356" s="43"/>
    </row>
    <row r="5357" spans="1:14">
      <c r="A5357" s="43" t="s">
        <v>527</v>
      </c>
      <c r="N5357" s="43"/>
    </row>
    <row r="5358" spans="1:14">
      <c r="A5358" s="43" t="s">
        <v>172</v>
      </c>
      <c r="B5358" s="188">
        <v>931650</v>
      </c>
      <c r="C5358" s="188">
        <v>5624.01</v>
      </c>
      <c r="D5358" s="188">
        <v>18958.78</v>
      </c>
      <c r="E5358" s="188">
        <v>81221.600000000006</v>
      </c>
      <c r="F5358" s="188">
        <v>294119.5</v>
      </c>
      <c r="G5358" s="188">
        <v>861920</v>
      </c>
      <c r="H5358" s="188">
        <v>2085675</v>
      </c>
      <c r="I5358" s="188">
        <v>3455870</v>
      </c>
      <c r="J5358" s="188">
        <v>9678837</v>
      </c>
      <c r="N5358" s="43"/>
    </row>
    <row r="5359" spans="1:14">
      <c r="A5359" s="43" t="s">
        <v>22</v>
      </c>
      <c r="B5359" s="188">
        <v>355480</v>
      </c>
      <c r="C5359" s="188">
        <v>-2023.45</v>
      </c>
      <c r="D5359" s="188">
        <v>-1795.57</v>
      </c>
      <c r="E5359" s="188">
        <v>10116.799999999999</v>
      </c>
      <c r="F5359" s="188">
        <v>86265.5</v>
      </c>
      <c r="G5359" s="188">
        <v>320880</v>
      </c>
      <c r="H5359" s="188">
        <v>894354</v>
      </c>
      <c r="I5359" s="188">
        <v>1555122</v>
      </c>
      <c r="J5359" s="188">
        <v>3860504</v>
      </c>
      <c r="N5359" s="43"/>
    </row>
    <row r="5360" spans="1:14">
      <c r="A5360" s="43" t="s">
        <v>173</v>
      </c>
      <c r="N5360" s="43"/>
    </row>
    <row r="5361" spans="1:14">
      <c r="A5361" s="43" t="s">
        <v>174</v>
      </c>
      <c r="B5361" s="188">
        <v>126306</v>
      </c>
      <c r="C5361" s="188">
        <v>-2539.6999999999998</v>
      </c>
      <c r="D5361" s="188">
        <v>-1891.06</v>
      </c>
      <c r="E5361" s="188">
        <v>-645.79999999999995</v>
      </c>
      <c r="F5361" s="188">
        <v>14495</v>
      </c>
      <c r="G5361" s="188">
        <v>75170</v>
      </c>
      <c r="H5361" s="188">
        <v>206400</v>
      </c>
      <c r="I5361" s="188">
        <v>352018</v>
      </c>
      <c r="J5361" s="188">
        <v>1732519</v>
      </c>
      <c r="N5361" s="43"/>
    </row>
    <row r="5362" spans="1:14">
      <c r="A5362" s="43" t="s">
        <v>175</v>
      </c>
      <c r="B5362" s="188">
        <v>106633</v>
      </c>
      <c r="C5362" s="188">
        <v>-1795.57</v>
      </c>
      <c r="D5362" s="188">
        <v>-968.05</v>
      </c>
      <c r="E5362" s="188">
        <v>6283.4</v>
      </c>
      <c r="F5362" s="188">
        <v>32655.9</v>
      </c>
      <c r="G5362" s="188">
        <v>102244</v>
      </c>
      <c r="H5362" s="188">
        <v>232753</v>
      </c>
      <c r="I5362" s="188">
        <v>398906</v>
      </c>
      <c r="J5362" s="188">
        <v>1177067</v>
      </c>
      <c r="N5362" s="43"/>
    </row>
    <row r="5363" spans="1:14">
      <c r="A5363" s="43" t="s">
        <v>176</v>
      </c>
      <c r="B5363" s="188">
        <v>239133</v>
      </c>
      <c r="C5363" s="188">
        <v>-833.89</v>
      </c>
      <c r="D5363" s="188">
        <v>5201.07</v>
      </c>
      <c r="E5363" s="188">
        <v>30681.4</v>
      </c>
      <c r="F5363" s="188">
        <v>97361.5</v>
      </c>
      <c r="G5363" s="188">
        <v>223307</v>
      </c>
      <c r="H5363" s="188">
        <v>462340</v>
      </c>
      <c r="I5363" s="188">
        <v>782260</v>
      </c>
      <c r="J5363" s="188">
        <v>2537093</v>
      </c>
      <c r="N5363" s="43"/>
    </row>
    <row r="5364" spans="1:14">
      <c r="A5364" s="43" t="s">
        <v>177</v>
      </c>
      <c r="B5364" s="188">
        <v>1192161</v>
      </c>
      <c r="C5364" s="188">
        <v>12877.51</v>
      </c>
      <c r="D5364" s="188">
        <v>46990.32</v>
      </c>
      <c r="E5364" s="188">
        <v>182604.9</v>
      </c>
      <c r="F5364" s="188">
        <v>490855.3</v>
      </c>
      <c r="G5364" s="188">
        <v>1183533</v>
      </c>
      <c r="H5364" s="188">
        <v>2599101</v>
      </c>
      <c r="I5364" s="188">
        <v>4084270</v>
      </c>
      <c r="J5364" s="188">
        <v>10720807</v>
      </c>
      <c r="N5364" s="43"/>
    </row>
    <row r="5365" spans="1:14">
      <c r="A5365" s="43" t="s">
        <v>580</v>
      </c>
      <c r="N5365" s="43"/>
    </row>
    <row r="5366" spans="1:14">
      <c r="A5366" s="43" t="s">
        <v>178</v>
      </c>
      <c r="B5366" s="188">
        <v>186430</v>
      </c>
      <c r="C5366" s="188">
        <v>-2176.73</v>
      </c>
      <c r="D5366" s="188">
        <v>-1795.57</v>
      </c>
      <c r="E5366" s="188">
        <v>908.7</v>
      </c>
      <c r="F5366" s="188">
        <v>24343</v>
      </c>
      <c r="G5366" s="188">
        <v>108414</v>
      </c>
      <c r="H5366" s="188">
        <v>323047</v>
      </c>
      <c r="I5366" s="188">
        <v>759316</v>
      </c>
      <c r="J5366" s="188">
        <v>3166111</v>
      </c>
      <c r="N5366" s="43"/>
    </row>
    <row r="5367" spans="1:14">
      <c r="A5367" s="43" t="s">
        <v>179</v>
      </c>
      <c r="B5367" s="188">
        <v>137332</v>
      </c>
      <c r="C5367" s="188">
        <v>507.01</v>
      </c>
      <c r="D5367" s="188">
        <v>1721.88</v>
      </c>
      <c r="E5367" s="188">
        <v>5104.5</v>
      </c>
      <c r="F5367" s="188">
        <v>25177.8</v>
      </c>
      <c r="G5367" s="188">
        <v>99396</v>
      </c>
      <c r="H5367" s="188">
        <v>289192</v>
      </c>
      <c r="I5367" s="188">
        <v>624721</v>
      </c>
      <c r="J5367" s="188">
        <v>1930589</v>
      </c>
      <c r="N5367" s="43"/>
    </row>
    <row r="5368" spans="1:14">
      <c r="A5368" s="43" t="s">
        <v>180</v>
      </c>
      <c r="B5368" s="188">
        <v>211232</v>
      </c>
      <c r="C5368" s="188">
        <v>8710</v>
      </c>
      <c r="D5368" s="188">
        <v>11847.99</v>
      </c>
      <c r="E5368" s="188">
        <v>21274.6</v>
      </c>
      <c r="F5368" s="188">
        <v>46004.7</v>
      </c>
      <c r="G5368" s="188">
        <v>136811</v>
      </c>
      <c r="H5368" s="188">
        <v>412553</v>
      </c>
      <c r="I5368" s="188">
        <v>870319</v>
      </c>
      <c r="J5368" s="188">
        <v>2784051</v>
      </c>
      <c r="N5368" s="43"/>
    </row>
    <row r="5369" spans="1:14">
      <c r="A5369" s="43" t="s">
        <v>181</v>
      </c>
      <c r="B5369" s="188">
        <v>1146060</v>
      </c>
      <c r="C5369" s="188">
        <v>61743.48</v>
      </c>
      <c r="D5369" s="188">
        <v>92339.76</v>
      </c>
      <c r="E5369" s="188">
        <v>193717.8</v>
      </c>
      <c r="F5369" s="188">
        <v>455816</v>
      </c>
      <c r="G5369" s="188">
        <v>1100497</v>
      </c>
      <c r="H5369" s="188">
        <v>2466226</v>
      </c>
      <c r="I5369" s="188">
        <v>3915964</v>
      </c>
      <c r="J5369" s="188">
        <v>10437706</v>
      </c>
      <c r="N5369" s="43"/>
    </row>
    <row r="5370" spans="1:14">
      <c r="A5370" s="43" t="s">
        <v>529</v>
      </c>
      <c r="N5370" s="43"/>
    </row>
    <row r="5371" spans="1:14">
      <c r="A5371" s="43" t="s">
        <v>178</v>
      </c>
      <c r="B5371" s="188">
        <v>12501</v>
      </c>
      <c r="C5371" s="188">
        <v>-2712.79</v>
      </c>
      <c r="D5371" s="188">
        <v>-2539.6999999999998</v>
      </c>
      <c r="E5371" s="188">
        <v>-1918.8</v>
      </c>
      <c r="F5371" s="188">
        <v>-1567</v>
      </c>
      <c r="G5371" s="188">
        <v>-716</v>
      </c>
      <c r="H5371" s="188">
        <v>3741</v>
      </c>
      <c r="I5371" s="188">
        <v>41480</v>
      </c>
      <c r="J5371" s="188">
        <v>385580</v>
      </c>
      <c r="N5371" s="43"/>
    </row>
    <row r="5372" spans="1:14">
      <c r="A5372" s="43" t="s">
        <v>179</v>
      </c>
      <c r="B5372" s="188">
        <v>57645</v>
      </c>
      <c r="C5372" s="188">
        <v>488.69</v>
      </c>
      <c r="D5372" s="188">
        <v>1115.49</v>
      </c>
      <c r="E5372" s="188">
        <v>3268.3</v>
      </c>
      <c r="F5372" s="188">
        <v>14355.9</v>
      </c>
      <c r="G5372" s="188">
        <v>52611</v>
      </c>
      <c r="H5372" s="188">
        <v>126407</v>
      </c>
      <c r="I5372" s="188">
        <v>233708</v>
      </c>
      <c r="J5372" s="188">
        <v>672238</v>
      </c>
      <c r="N5372" s="43"/>
    </row>
    <row r="5373" spans="1:14">
      <c r="A5373" s="43" t="s">
        <v>180</v>
      </c>
      <c r="B5373" s="188">
        <v>128201</v>
      </c>
      <c r="C5373" s="188">
        <v>7331.57</v>
      </c>
      <c r="D5373" s="188">
        <v>9704.65</v>
      </c>
      <c r="E5373" s="188">
        <v>18011</v>
      </c>
      <c r="F5373" s="188">
        <v>53212.2</v>
      </c>
      <c r="G5373" s="188">
        <v>164527</v>
      </c>
      <c r="H5373" s="188">
        <v>337762</v>
      </c>
      <c r="I5373" s="188">
        <v>460744</v>
      </c>
      <c r="J5373" s="188">
        <v>901826</v>
      </c>
      <c r="N5373" s="43"/>
    </row>
    <row r="5374" spans="1:14">
      <c r="A5374" s="43" t="s">
        <v>181</v>
      </c>
      <c r="B5374" s="188">
        <v>1106316</v>
      </c>
      <c r="C5374" s="188">
        <v>45892.77</v>
      </c>
      <c r="D5374" s="188">
        <v>71019.44</v>
      </c>
      <c r="E5374" s="188">
        <v>164733.1</v>
      </c>
      <c r="F5374" s="188">
        <v>429481.4</v>
      </c>
      <c r="G5374" s="188">
        <v>1076124</v>
      </c>
      <c r="H5374" s="188">
        <v>2432624</v>
      </c>
      <c r="I5374" s="188">
        <v>3857324</v>
      </c>
      <c r="J5374" s="188">
        <v>10351278</v>
      </c>
      <c r="N5374" s="43"/>
    </row>
    <row r="5375" spans="1:14">
      <c r="A5375" s="43" t="s">
        <v>530</v>
      </c>
      <c r="N5375" s="43"/>
    </row>
    <row r="5376" spans="1:14">
      <c r="A5376" s="43" t="s">
        <v>178</v>
      </c>
      <c r="B5376" s="188">
        <v>-1620</v>
      </c>
      <c r="C5376" s="188">
        <v>-2790.54</v>
      </c>
      <c r="D5376" s="188">
        <v>-2539.6999999999998</v>
      </c>
      <c r="E5376" s="188">
        <v>-2027.6</v>
      </c>
      <c r="F5376" s="188">
        <v>-1795.6</v>
      </c>
      <c r="G5376" s="188">
        <v>-1044</v>
      </c>
      <c r="H5376" s="188">
        <v>-570</v>
      </c>
      <c r="I5376" s="188">
        <v>-330</v>
      </c>
      <c r="J5376" s="188">
        <v>-72</v>
      </c>
      <c r="N5376" s="43"/>
    </row>
    <row r="5377" spans="1:14">
      <c r="A5377" s="43" t="s">
        <v>179</v>
      </c>
      <c r="B5377" s="188">
        <v>2262</v>
      </c>
      <c r="C5377" s="188">
        <v>69.25</v>
      </c>
      <c r="D5377" s="188">
        <v>347.19</v>
      </c>
      <c r="E5377" s="188">
        <v>938.6</v>
      </c>
      <c r="F5377" s="188">
        <v>2200.6999999999998</v>
      </c>
      <c r="G5377" s="188">
        <v>3522</v>
      </c>
      <c r="H5377" s="188">
        <v>4351</v>
      </c>
      <c r="I5377" s="188">
        <v>4660</v>
      </c>
      <c r="J5377" s="188">
        <v>4902</v>
      </c>
      <c r="N5377" s="43"/>
    </row>
    <row r="5378" spans="1:14">
      <c r="A5378" s="43" t="s">
        <v>180</v>
      </c>
      <c r="B5378" s="188">
        <v>14189</v>
      </c>
      <c r="C5378" s="188">
        <v>5748.06</v>
      </c>
      <c r="D5378" s="188">
        <v>6580.88</v>
      </c>
      <c r="E5378" s="188">
        <v>9053.7000000000007</v>
      </c>
      <c r="F5378" s="188">
        <v>13699.8</v>
      </c>
      <c r="G5378" s="188">
        <v>19333</v>
      </c>
      <c r="H5378" s="188">
        <v>22754</v>
      </c>
      <c r="I5378" s="188">
        <v>23870</v>
      </c>
      <c r="J5378" s="188">
        <v>24773</v>
      </c>
      <c r="N5378" s="43"/>
    </row>
    <row r="5379" spans="1:14">
      <c r="A5379" s="43" t="s">
        <v>181</v>
      </c>
      <c r="B5379" s="188">
        <v>945663</v>
      </c>
      <c r="C5379" s="188">
        <v>38329.620000000003</v>
      </c>
      <c r="D5379" s="188">
        <v>54314.22</v>
      </c>
      <c r="E5379" s="188">
        <v>123328.8</v>
      </c>
      <c r="F5379" s="188">
        <v>329938.59999999998</v>
      </c>
      <c r="G5379" s="188">
        <v>887330</v>
      </c>
      <c r="H5379" s="188">
        <v>2084073</v>
      </c>
      <c r="I5379" s="188">
        <v>3392831</v>
      </c>
      <c r="J5379" s="188">
        <v>9371437</v>
      </c>
      <c r="N5379" s="43"/>
    </row>
    <row r="5380" spans="1:14">
      <c r="A5380" s="43" t="s">
        <v>621</v>
      </c>
      <c r="B5380" s="188" t="s">
        <v>143</v>
      </c>
      <c r="C5380" s="188" t="s">
        <v>144</v>
      </c>
      <c r="D5380" s="188" t="s">
        <v>144</v>
      </c>
      <c r="E5380" s="188" t="s">
        <v>144</v>
      </c>
      <c r="F5380" s="188" t="s">
        <v>144</v>
      </c>
      <c r="G5380" s="188" t="s">
        <v>144</v>
      </c>
      <c r="H5380" s="188" t="s">
        <v>144</v>
      </c>
      <c r="I5380" s="188" t="s">
        <v>685</v>
      </c>
      <c r="J5380" s="188" t="s">
        <v>685</v>
      </c>
      <c r="K5380" s="188" t="s">
        <v>225</v>
      </c>
      <c r="N5380" s="43"/>
    </row>
    <row r="5381" spans="1:14">
      <c r="A5381" s="43" t="s">
        <v>618</v>
      </c>
      <c r="B5381" s="188" t="s">
        <v>619</v>
      </c>
      <c r="K5381" s="188" t="s">
        <v>716</v>
      </c>
      <c r="N5381" s="43"/>
    </row>
    <row r="5382" spans="1:14">
      <c r="A5382" s="43" t="s">
        <v>142</v>
      </c>
      <c r="N5382" s="43"/>
    </row>
    <row r="5384" spans="1:14">
      <c r="A5384" s="43" t="s">
        <v>214</v>
      </c>
      <c r="N5384" s="43"/>
    </row>
    <row r="5385" spans="1:14">
      <c r="A5385" s="43" t="s">
        <v>621</v>
      </c>
      <c r="B5385" s="188" t="s">
        <v>143</v>
      </c>
      <c r="C5385" s="188" t="s">
        <v>144</v>
      </c>
      <c r="D5385" s="188" t="s">
        <v>144</v>
      </c>
      <c r="E5385" s="188" t="s">
        <v>144</v>
      </c>
      <c r="F5385" s="188" t="s">
        <v>144</v>
      </c>
      <c r="G5385" s="188" t="s">
        <v>144</v>
      </c>
      <c r="H5385" s="188" t="s">
        <v>144</v>
      </c>
      <c r="I5385" s="188" t="s">
        <v>685</v>
      </c>
      <c r="J5385" s="188" t="s">
        <v>685</v>
      </c>
      <c r="K5385" s="188" t="s">
        <v>225</v>
      </c>
      <c r="N5385" s="43"/>
    </row>
    <row r="5386" spans="1:14">
      <c r="A5386" s="43" t="s">
        <v>245</v>
      </c>
      <c r="E5386" s="188" t="s">
        <v>584</v>
      </c>
      <c r="F5386" s="188" t="s">
        <v>586</v>
      </c>
      <c r="G5386" s="188" t="s">
        <v>235</v>
      </c>
      <c r="N5386" s="43"/>
    </row>
    <row r="5387" spans="1:14">
      <c r="B5387" s="188" t="s">
        <v>143</v>
      </c>
      <c r="C5387" s="188" t="s">
        <v>144</v>
      </c>
      <c r="D5387" s="188" t="s">
        <v>144</v>
      </c>
      <c r="E5387" s="188" t="s">
        <v>144</v>
      </c>
      <c r="F5387" s="188" t="s">
        <v>144</v>
      </c>
      <c r="G5387" s="188" t="s">
        <v>144</v>
      </c>
      <c r="H5387" s="188" t="s">
        <v>144</v>
      </c>
      <c r="I5387" s="188" t="s">
        <v>685</v>
      </c>
      <c r="J5387" s="188" t="s">
        <v>685</v>
      </c>
    </row>
    <row r="5388" spans="1:14">
      <c r="B5388" s="188" t="s">
        <v>33</v>
      </c>
      <c r="C5388" s="188" t="s">
        <v>134</v>
      </c>
      <c r="D5388" s="188" t="s">
        <v>135</v>
      </c>
      <c r="E5388" s="188" t="s">
        <v>136</v>
      </c>
      <c r="F5388" s="188" t="s">
        <v>137</v>
      </c>
      <c r="G5388" s="188" t="s">
        <v>138</v>
      </c>
      <c r="H5388" s="188" t="s">
        <v>139</v>
      </c>
      <c r="I5388" s="188" t="s">
        <v>140</v>
      </c>
      <c r="J5388" s="188" t="s">
        <v>141</v>
      </c>
    </row>
    <row r="5389" spans="1:14">
      <c r="A5389" s="43" t="s">
        <v>622</v>
      </c>
      <c r="B5389" s="188" t="s">
        <v>143</v>
      </c>
      <c r="C5389" s="188" t="s">
        <v>148</v>
      </c>
      <c r="D5389" s="188" t="s">
        <v>148</v>
      </c>
      <c r="E5389" s="188" t="s">
        <v>148</v>
      </c>
      <c r="F5389" s="188" t="s">
        <v>148</v>
      </c>
      <c r="G5389" s="188" t="s">
        <v>148</v>
      </c>
      <c r="H5389" s="188" t="s">
        <v>148</v>
      </c>
      <c r="I5389" s="188" t="s">
        <v>686</v>
      </c>
      <c r="J5389" s="188" t="s">
        <v>686</v>
      </c>
      <c r="N5389" s="43"/>
    </row>
    <row r="5390" spans="1:14">
      <c r="A5390" s="43" t="s">
        <v>0</v>
      </c>
      <c r="B5390" s="188">
        <v>337679</v>
      </c>
      <c r="C5390" s="188">
        <v>-610.75</v>
      </c>
      <c r="D5390" s="188">
        <v>661.05</v>
      </c>
      <c r="E5390" s="188">
        <v>8069.3</v>
      </c>
      <c r="F5390" s="188">
        <v>40865.599999999999</v>
      </c>
      <c r="G5390" s="188">
        <v>167169</v>
      </c>
      <c r="H5390" s="188">
        <v>694000</v>
      </c>
      <c r="I5390" s="188">
        <v>1432669</v>
      </c>
      <c r="J5390" s="188">
        <v>4790627</v>
      </c>
      <c r="N5390" s="43"/>
    </row>
    <row r="5391" spans="1:14">
      <c r="A5391" s="43" t="s">
        <v>151</v>
      </c>
      <c r="N5391" s="43"/>
    </row>
    <row r="5392" spans="1:14">
      <c r="A5392" s="43" t="s">
        <v>2</v>
      </c>
      <c r="B5392" s="188">
        <v>378663</v>
      </c>
      <c r="C5392" s="188">
        <v>-539.85</v>
      </c>
      <c r="D5392" s="188">
        <v>1516.59</v>
      </c>
      <c r="E5392" s="188">
        <v>10934.2</v>
      </c>
      <c r="F5392" s="188">
        <v>49277.7</v>
      </c>
      <c r="G5392" s="188">
        <v>195044</v>
      </c>
      <c r="H5392" s="188">
        <v>813049</v>
      </c>
      <c r="I5392" s="188">
        <v>1578475</v>
      </c>
      <c r="J5392" s="188">
        <v>5269616</v>
      </c>
      <c r="N5392" s="43"/>
    </row>
    <row r="5393" spans="1:14">
      <c r="A5393" s="43" t="s">
        <v>3</v>
      </c>
      <c r="B5393" s="188">
        <v>379372</v>
      </c>
      <c r="C5393" s="188">
        <v>-788.17</v>
      </c>
      <c r="D5393" s="188">
        <v>836.69</v>
      </c>
      <c r="E5393" s="188">
        <v>7702.6</v>
      </c>
      <c r="F5393" s="188">
        <v>36817.1</v>
      </c>
      <c r="G5393" s="188">
        <v>159516</v>
      </c>
      <c r="H5393" s="188">
        <v>718201</v>
      </c>
      <c r="I5393" s="188">
        <v>1618253</v>
      </c>
      <c r="J5393" s="188">
        <v>6295898</v>
      </c>
      <c r="N5393" s="43"/>
    </row>
    <row r="5394" spans="1:14">
      <c r="A5394" s="43" t="s">
        <v>4</v>
      </c>
      <c r="B5394" s="188">
        <v>296041</v>
      </c>
      <c r="C5394" s="188">
        <v>-751.65</v>
      </c>
      <c r="D5394" s="188">
        <v>0</v>
      </c>
      <c r="E5394" s="188">
        <v>5360.8</v>
      </c>
      <c r="F5394" s="188">
        <v>34063.1</v>
      </c>
      <c r="G5394" s="188">
        <v>154795</v>
      </c>
      <c r="H5394" s="188">
        <v>632443</v>
      </c>
      <c r="I5394" s="188">
        <v>1355499</v>
      </c>
      <c r="J5394" s="188">
        <v>4820325</v>
      </c>
      <c r="N5394" s="43"/>
    </row>
    <row r="5395" spans="1:14">
      <c r="A5395" s="43" t="s">
        <v>5</v>
      </c>
      <c r="B5395" s="188">
        <v>307029</v>
      </c>
      <c r="C5395" s="188">
        <v>-453.73</v>
      </c>
      <c r="D5395" s="188">
        <v>70.98</v>
      </c>
      <c r="E5395" s="188">
        <v>6613.8</v>
      </c>
      <c r="F5395" s="188">
        <v>39255.699999999997</v>
      </c>
      <c r="G5395" s="188">
        <v>196064</v>
      </c>
      <c r="H5395" s="188">
        <v>665563</v>
      </c>
      <c r="I5395" s="188">
        <v>1472127</v>
      </c>
      <c r="J5395" s="188">
        <v>3720689</v>
      </c>
      <c r="N5395" s="43"/>
    </row>
    <row r="5396" spans="1:14">
      <c r="A5396" s="43" t="s">
        <v>6</v>
      </c>
      <c r="B5396" s="188">
        <v>148414</v>
      </c>
      <c r="C5396" s="188">
        <v>-366.43</v>
      </c>
      <c r="D5396" s="188">
        <v>104.2</v>
      </c>
      <c r="E5396" s="188">
        <v>4369.7</v>
      </c>
      <c r="F5396" s="188">
        <v>26187.8</v>
      </c>
      <c r="G5396" s="188">
        <v>110322</v>
      </c>
      <c r="H5396" s="188">
        <v>308794</v>
      </c>
      <c r="I5396" s="188">
        <v>590303</v>
      </c>
      <c r="J5396" s="188">
        <v>1968075</v>
      </c>
      <c r="N5396" s="43"/>
    </row>
    <row r="5397" spans="1:14">
      <c r="A5397" s="43" t="s">
        <v>8</v>
      </c>
      <c r="N5397" s="43"/>
    </row>
    <row r="5398" spans="1:14">
      <c r="A5398" s="43" t="s">
        <v>9</v>
      </c>
      <c r="B5398" s="188">
        <v>294462</v>
      </c>
      <c r="C5398" s="188">
        <v>-650.21</v>
      </c>
      <c r="D5398" s="188">
        <v>295.64</v>
      </c>
      <c r="E5398" s="188">
        <v>6517.8</v>
      </c>
      <c r="F5398" s="188">
        <v>34590.1</v>
      </c>
      <c r="G5398" s="188">
        <v>140602</v>
      </c>
      <c r="H5398" s="188">
        <v>614019</v>
      </c>
      <c r="I5398" s="188">
        <v>1287242</v>
      </c>
      <c r="J5398" s="188">
        <v>4236564</v>
      </c>
      <c r="N5398" s="43"/>
    </row>
    <row r="5399" spans="1:14">
      <c r="A5399" s="43" t="s">
        <v>8</v>
      </c>
      <c r="B5399" s="188">
        <v>389968</v>
      </c>
      <c r="C5399" s="188">
        <v>-479.76</v>
      </c>
      <c r="D5399" s="188">
        <v>1331.84</v>
      </c>
      <c r="E5399" s="188">
        <v>10561.4</v>
      </c>
      <c r="F5399" s="188">
        <v>49559.7</v>
      </c>
      <c r="G5399" s="188">
        <v>215602</v>
      </c>
      <c r="H5399" s="188">
        <v>803758</v>
      </c>
      <c r="I5399" s="188">
        <v>1620626</v>
      </c>
      <c r="J5399" s="188">
        <v>5533771</v>
      </c>
      <c r="N5399" s="43"/>
    </row>
    <row r="5400" spans="1:14">
      <c r="A5400" s="43" t="s">
        <v>152</v>
      </c>
      <c r="N5400" s="43"/>
    </row>
    <row r="5401" spans="1:14">
      <c r="A5401" s="43" t="s">
        <v>153</v>
      </c>
      <c r="B5401" s="188">
        <v>65373</v>
      </c>
      <c r="C5401" s="188">
        <v>-1240.48</v>
      </c>
      <c r="D5401" s="188">
        <v>-856.68</v>
      </c>
      <c r="E5401" s="188">
        <v>448.4</v>
      </c>
      <c r="F5401" s="188">
        <v>6863.4</v>
      </c>
      <c r="G5401" s="188">
        <v>33886</v>
      </c>
      <c r="H5401" s="188">
        <v>108555</v>
      </c>
      <c r="I5401" s="188">
        <v>237142</v>
      </c>
      <c r="J5401" s="188">
        <v>964190</v>
      </c>
      <c r="N5401" s="43"/>
    </row>
    <row r="5402" spans="1:14">
      <c r="A5402" s="43" t="s">
        <v>154</v>
      </c>
      <c r="B5402" s="188">
        <v>170153</v>
      </c>
      <c r="C5402" s="188">
        <v>-768.56</v>
      </c>
      <c r="D5402" s="188">
        <v>509.93</v>
      </c>
      <c r="E5402" s="188">
        <v>6836.9</v>
      </c>
      <c r="F5402" s="188">
        <v>29258.400000000001</v>
      </c>
      <c r="G5402" s="188">
        <v>104404</v>
      </c>
      <c r="H5402" s="188">
        <v>380736</v>
      </c>
      <c r="I5402" s="188">
        <v>684183</v>
      </c>
      <c r="J5402" s="188">
        <v>2385847</v>
      </c>
      <c r="N5402" s="43"/>
    </row>
    <row r="5403" spans="1:14">
      <c r="A5403" s="43" t="s">
        <v>155</v>
      </c>
      <c r="B5403" s="188">
        <v>290656</v>
      </c>
      <c r="C5403" s="188">
        <v>494.16</v>
      </c>
      <c r="D5403" s="188">
        <v>3048.26</v>
      </c>
      <c r="E5403" s="188">
        <v>13490.5</v>
      </c>
      <c r="F5403" s="188">
        <v>49559.7</v>
      </c>
      <c r="G5403" s="188">
        <v>174577</v>
      </c>
      <c r="H5403" s="188">
        <v>656783</v>
      </c>
      <c r="I5403" s="188">
        <v>1291606</v>
      </c>
      <c r="J5403" s="188">
        <v>3602426</v>
      </c>
      <c r="N5403" s="43"/>
    </row>
    <row r="5404" spans="1:14">
      <c r="A5404" s="43" t="s">
        <v>156</v>
      </c>
      <c r="B5404" s="188">
        <v>772164</v>
      </c>
      <c r="C5404" s="188">
        <v>3215.5</v>
      </c>
      <c r="D5404" s="188">
        <v>8564.64</v>
      </c>
      <c r="E5404" s="188">
        <v>35014.400000000001</v>
      </c>
      <c r="F5404" s="188">
        <v>133493.9</v>
      </c>
      <c r="G5404" s="188">
        <v>613409</v>
      </c>
      <c r="H5404" s="188">
        <v>1775308</v>
      </c>
      <c r="I5404" s="188">
        <v>3145383</v>
      </c>
      <c r="J5404" s="188">
        <v>9841704</v>
      </c>
      <c r="N5404" s="43"/>
    </row>
    <row r="5405" spans="1:14">
      <c r="A5405" s="43" t="s">
        <v>157</v>
      </c>
      <c r="N5405" s="43"/>
    </row>
    <row r="5406" spans="1:14">
      <c r="A5406" s="43" t="s">
        <v>158</v>
      </c>
      <c r="B5406" s="188">
        <v>406289</v>
      </c>
      <c r="C5406" s="188">
        <v>555.47</v>
      </c>
      <c r="D5406" s="188">
        <v>3355.83</v>
      </c>
      <c r="E5406" s="188">
        <v>14802.2</v>
      </c>
      <c r="F5406" s="188">
        <v>61036.800000000003</v>
      </c>
      <c r="G5406" s="188">
        <v>248999</v>
      </c>
      <c r="H5406" s="188">
        <v>882948</v>
      </c>
      <c r="I5406" s="188">
        <v>1765863</v>
      </c>
      <c r="J5406" s="188">
        <v>5588373</v>
      </c>
      <c r="N5406" s="43"/>
    </row>
    <row r="5407" spans="1:14">
      <c r="A5407" s="43" t="s">
        <v>159</v>
      </c>
      <c r="B5407" s="188">
        <v>53418</v>
      </c>
      <c r="C5407" s="188">
        <v>-969.36</v>
      </c>
      <c r="D5407" s="188">
        <v>-358.17</v>
      </c>
      <c r="E5407" s="188">
        <v>1251.4000000000001</v>
      </c>
      <c r="F5407" s="188">
        <v>7616.7</v>
      </c>
      <c r="G5407" s="188">
        <v>29059</v>
      </c>
      <c r="H5407" s="188">
        <v>95606</v>
      </c>
      <c r="I5407" s="188">
        <v>220425</v>
      </c>
      <c r="J5407" s="188">
        <v>847007</v>
      </c>
      <c r="N5407" s="43"/>
    </row>
    <row r="5408" spans="1:14">
      <c r="A5408" s="43" t="s">
        <v>160</v>
      </c>
      <c r="B5408" s="188">
        <v>84180</v>
      </c>
      <c r="C5408" s="188">
        <v>-1387.79</v>
      </c>
      <c r="D5408" s="188">
        <v>-1033.3499999999999</v>
      </c>
      <c r="E5408" s="188">
        <v>8.1999999999999993</v>
      </c>
      <c r="F5408" s="188">
        <v>6366.6</v>
      </c>
      <c r="G5408" s="188">
        <v>37614</v>
      </c>
      <c r="H5408" s="188">
        <v>128626</v>
      </c>
      <c r="I5408" s="188">
        <v>331646</v>
      </c>
      <c r="J5408" s="188">
        <v>1099789</v>
      </c>
      <c r="N5408" s="43"/>
    </row>
    <row r="5409" spans="1:14">
      <c r="A5409" s="43" t="s">
        <v>161</v>
      </c>
      <c r="B5409" s="188">
        <v>358657</v>
      </c>
      <c r="C5409" s="188">
        <v>-1441.08</v>
      </c>
      <c r="D5409" s="188">
        <v>-922.65</v>
      </c>
      <c r="E5409" s="188">
        <v>2504.1999999999998</v>
      </c>
      <c r="F5409" s="188">
        <v>19638.400000000001</v>
      </c>
      <c r="G5409" s="188">
        <v>129017</v>
      </c>
      <c r="H5409" s="188">
        <v>658895</v>
      </c>
      <c r="I5409" s="188">
        <v>1303308</v>
      </c>
      <c r="J5409" s="188">
        <v>5294519</v>
      </c>
      <c r="N5409" s="43"/>
    </row>
    <row r="5410" spans="1:14">
      <c r="A5410" s="43" t="s">
        <v>162</v>
      </c>
      <c r="N5410" s="43"/>
    </row>
    <row r="5411" spans="1:14">
      <c r="A5411" s="43" t="s">
        <v>14</v>
      </c>
      <c r="B5411" s="188">
        <v>413480</v>
      </c>
      <c r="C5411" s="188">
        <v>-478.3</v>
      </c>
      <c r="D5411" s="188">
        <v>2205.19</v>
      </c>
      <c r="E5411" s="188">
        <v>13209.1</v>
      </c>
      <c r="F5411" s="188">
        <v>57400.5</v>
      </c>
      <c r="G5411" s="188">
        <v>253936</v>
      </c>
      <c r="H5411" s="188">
        <v>912000</v>
      </c>
      <c r="I5411" s="188">
        <v>1776606</v>
      </c>
      <c r="J5411" s="188">
        <v>5822639</v>
      </c>
      <c r="N5411" s="43"/>
    </row>
    <row r="5412" spans="1:14">
      <c r="A5412" s="43" t="s">
        <v>163</v>
      </c>
      <c r="B5412" s="188">
        <v>222204</v>
      </c>
      <c r="C5412" s="188">
        <v>-505.75</v>
      </c>
      <c r="D5412" s="188">
        <v>157.36000000000001</v>
      </c>
      <c r="E5412" s="188">
        <v>4211.2</v>
      </c>
      <c r="F5412" s="188">
        <v>23123</v>
      </c>
      <c r="G5412" s="188">
        <v>107614</v>
      </c>
      <c r="H5412" s="188">
        <v>458356</v>
      </c>
      <c r="I5412" s="188">
        <v>962449</v>
      </c>
      <c r="J5412" s="188">
        <v>3342449</v>
      </c>
      <c r="N5412" s="43"/>
    </row>
    <row r="5413" spans="1:14">
      <c r="A5413" s="43" t="s">
        <v>16</v>
      </c>
      <c r="B5413" s="188">
        <v>266251</v>
      </c>
      <c r="C5413" s="188">
        <v>-839.37</v>
      </c>
      <c r="D5413" s="188">
        <v>15.41</v>
      </c>
      <c r="E5413" s="188">
        <v>5277.6</v>
      </c>
      <c r="F5413" s="188">
        <v>28621.1</v>
      </c>
      <c r="G5413" s="188">
        <v>109902</v>
      </c>
      <c r="H5413" s="188">
        <v>426756</v>
      </c>
      <c r="I5413" s="188">
        <v>955596</v>
      </c>
      <c r="J5413" s="188">
        <v>3700968</v>
      </c>
      <c r="N5413" s="43"/>
    </row>
    <row r="5414" spans="1:14">
      <c r="A5414" s="43" t="s">
        <v>164</v>
      </c>
      <c r="B5414" s="188">
        <v>201927</v>
      </c>
      <c r="C5414" s="188">
        <v>-981.17</v>
      </c>
      <c r="D5414" s="188">
        <v>-324.20999999999998</v>
      </c>
      <c r="E5414" s="188">
        <v>2044.8</v>
      </c>
      <c r="F5414" s="188">
        <v>17357.5</v>
      </c>
      <c r="G5414" s="188">
        <v>98166</v>
      </c>
      <c r="H5414" s="188">
        <v>489029</v>
      </c>
      <c r="I5414" s="188">
        <v>985163</v>
      </c>
      <c r="J5414" s="188">
        <v>3330127</v>
      </c>
      <c r="N5414" s="43"/>
    </row>
    <row r="5415" spans="1:14">
      <c r="A5415" s="43" t="s">
        <v>165</v>
      </c>
      <c r="N5415" s="43"/>
    </row>
    <row r="5416" spans="1:14">
      <c r="A5416" s="43" t="s">
        <v>166</v>
      </c>
      <c r="B5416" s="188">
        <v>13490</v>
      </c>
      <c r="C5416" s="188">
        <v>-1482.38</v>
      </c>
      <c r="D5416" s="188">
        <v>-1387.79</v>
      </c>
      <c r="E5416" s="188">
        <v>-1225.5999999999999</v>
      </c>
      <c r="F5416" s="188">
        <v>-556.79999999999995</v>
      </c>
      <c r="G5416" s="188">
        <v>3064</v>
      </c>
      <c r="H5416" s="188">
        <v>25919</v>
      </c>
      <c r="I5416" s="188">
        <v>60847</v>
      </c>
      <c r="J5416" s="188">
        <v>241399</v>
      </c>
      <c r="N5416" s="43"/>
    </row>
    <row r="5417" spans="1:14">
      <c r="A5417" s="43" t="s">
        <v>125</v>
      </c>
      <c r="B5417" s="188">
        <v>140367</v>
      </c>
      <c r="C5417" s="188">
        <v>-1387.79</v>
      </c>
      <c r="D5417" s="188">
        <v>-971.71</v>
      </c>
      <c r="E5417" s="188">
        <v>244.1</v>
      </c>
      <c r="F5417" s="188">
        <v>6575.4</v>
      </c>
      <c r="G5417" s="188">
        <v>28440</v>
      </c>
      <c r="H5417" s="188">
        <v>93771</v>
      </c>
      <c r="I5417" s="188">
        <v>268572</v>
      </c>
      <c r="J5417" s="188">
        <v>2637979</v>
      </c>
      <c r="N5417" s="43"/>
    </row>
    <row r="5418" spans="1:14">
      <c r="A5418" s="43" t="s">
        <v>126</v>
      </c>
      <c r="B5418" s="188">
        <v>142198</v>
      </c>
      <c r="C5418" s="188">
        <v>-981.17</v>
      </c>
      <c r="D5418" s="188">
        <v>-343.18</v>
      </c>
      <c r="E5418" s="188">
        <v>1630.8</v>
      </c>
      <c r="F5418" s="188">
        <v>12656.9</v>
      </c>
      <c r="G5418" s="188">
        <v>62575</v>
      </c>
      <c r="H5418" s="188">
        <v>210992</v>
      </c>
      <c r="I5418" s="188">
        <v>508155</v>
      </c>
      <c r="J5418" s="188">
        <v>1964386</v>
      </c>
      <c r="N5418" s="43"/>
    </row>
    <row r="5419" spans="1:14">
      <c r="A5419" s="43" t="s">
        <v>127</v>
      </c>
      <c r="B5419" s="188">
        <v>154956</v>
      </c>
      <c r="C5419" s="188">
        <v>-762.07</v>
      </c>
      <c r="D5419" s="188">
        <v>0</v>
      </c>
      <c r="E5419" s="188">
        <v>3680.7</v>
      </c>
      <c r="F5419" s="188">
        <v>19725.7</v>
      </c>
      <c r="G5419" s="188">
        <v>77926</v>
      </c>
      <c r="H5419" s="188">
        <v>265077</v>
      </c>
      <c r="I5419" s="188">
        <v>545648</v>
      </c>
      <c r="J5419" s="188">
        <v>2022385</v>
      </c>
      <c r="N5419" s="43"/>
    </row>
    <row r="5420" spans="1:14">
      <c r="A5420" s="43" t="s">
        <v>128</v>
      </c>
      <c r="B5420" s="188">
        <v>234630</v>
      </c>
      <c r="C5420" s="188">
        <v>-438.06</v>
      </c>
      <c r="D5420" s="188">
        <v>270.93</v>
      </c>
      <c r="E5420" s="188">
        <v>5297.2</v>
      </c>
      <c r="F5420" s="188">
        <v>25585.200000000001</v>
      </c>
      <c r="G5420" s="188">
        <v>113768</v>
      </c>
      <c r="H5420" s="188">
        <v>487860</v>
      </c>
      <c r="I5420" s="188">
        <v>1018178</v>
      </c>
      <c r="J5420" s="188">
        <v>3201393</v>
      </c>
      <c r="N5420" s="43"/>
    </row>
    <row r="5421" spans="1:14">
      <c r="A5421" s="43" t="s">
        <v>129</v>
      </c>
      <c r="B5421" s="188">
        <v>283869</v>
      </c>
      <c r="C5421" s="188">
        <v>-201.47</v>
      </c>
      <c r="D5421" s="188">
        <v>1166.18</v>
      </c>
      <c r="E5421" s="188">
        <v>8230.7999999999993</v>
      </c>
      <c r="F5421" s="188">
        <v>36817.1</v>
      </c>
      <c r="G5421" s="188">
        <v>138404</v>
      </c>
      <c r="H5421" s="188">
        <v>556919</v>
      </c>
      <c r="I5421" s="188">
        <v>1189914</v>
      </c>
      <c r="J5421" s="188">
        <v>4223682</v>
      </c>
      <c r="N5421" s="43"/>
    </row>
    <row r="5422" spans="1:14">
      <c r="A5422" s="43" t="s">
        <v>130</v>
      </c>
      <c r="B5422" s="188">
        <v>305145</v>
      </c>
      <c r="C5422" s="188">
        <v>497.95</v>
      </c>
      <c r="D5422" s="188">
        <v>2580.89</v>
      </c>
      <c r="E5422" s="188">
        <v>11539.6</v>
      </c>
      <c r="F5422" s="188">
        <v>49952.800000000003</v>
      </c>
      <c r="G5422" s="188">
        <v>181493</v>
      </c>
      <c r="H5422" s="188">
        <v>631995</v>
      </c>
      <c r="I5422" s="188">
        <v>1404692</v>
      </c>
      <c r="J5422" s="188">
        <v>4334441</v>
      </c>
      <c r="N5422" s="43"/>
    </row>
    <row r="5423" spans="1:14">
      <c r="A5423" s="43" t="s">
        <v>131</v>
      </c>
      <c r="B5423" s="188">
        <v>486232</v>
      </c>
      <c r="C5423" s="188">
        <v>1875.43</v>
      </c>
      <c r="D5423" s="188">
        <v>4836.09</v>
      </c>
      <c r="E5423" s="188">
        <v>18378.400000000001</v>
      </c>
      <c r="F5423" s="188">
        <v>71966</v>
      </c>
      <c r="G5423" s="188">
        <v>333081</v>
      </c>
      <c r="H5423" s="188">
        <v>1068839</v>
      </c>
      <c r="I5423" s="188">
        <v>2081679</v>
      </c>
      <c r="J5423" s="188">
        <v>6404924</v>
      </c>
      <c r="N5423" s="43"/>
    </row>
    <row r="5424" spans="1:14">
      <c r="A5424" s="43" t="s">
        <v>167</v>
      </c>
      <c r="N5424" s="43"/>
    </row>
    <row r="5425" spans="1:14">
      <c r="A5425" s="43" t="s">
        <v>166</v>
      </c>
      <c r="B5425" s="188">
        <v>119803</v>
      </c>
      <c r="C5425" s="188">
        <v>-1427.57</v>
      </c>
      <c r="D5425" s="188">
        <v>-1387.79</v>
      </c>
      <c r="E5425" s="188">
        <v>-789.7</v>
      </c>
      <c r="F5425" s="188">
        <v>2840.1</v>
      </c>
      <c r="G5425" s="188">
        <v>31516</v>
      </c>
      <c r="H5425" s="188">
        <v>150560</v>
      </c>
      <c r="I5425" s="188">
        <v>342160</v>
      </c>
      <c r="J5425" s="188">
        <v>1859668</v>
      </c>
      <c r="N5425" s="43"/>
    </row>
    <row r="5426" spans="1:14">
      <c r="A5426" s="43" t="s">
        <v>125</v>
      </c>
      <c r="B5426" s="188">
        <v>148701</v>
      </c>
      <c r="C5426" s="188">
        <v>-1103.72</v>
      </c>
      <c r="D5426" s="188">
        <v>-550.45000000000005</v>
      </c>
      <c r="E5426" s="188">
        <v>1102.2</v>
      </c>
      <c r="F5426" s="188">
        <v>11686.7</v>
      </c>
      <c r="G5426" s="188">
        <v>62051</v>
      </c>
      <c r="H5426" s="188">
        <v>263554</v>
      </c>
      <c r="I5426" s="188">
        <v>613955</v>
      </c>
      <c r="J5426" s="188">
        <v>2139300</v>
      </c>
      <c r="N5426" s="43"/>
    </row>
    <row r="5427" spans="1:14">
      <c r="A5427" s="43" t="s">
        <v>126</v>
      </c>
      <c r="B5427" s="188">
        <v>211857</v>
      </c>
      <c r="C5427" s="188">
        <v>-944.9</v>
      </c>
      <c r="D5427" s="188">
        <v>-2.95</v>
      </c>
      <c r="E5427" s="188">
        <v>3565.3</v>
      </c>
      <c r="F5427" s="188">
        <v>18327.8</v>
      </c>
      <c r="G5427" s="188">
        <v>85601</v>
      </c>
      <c r="H5427" s="188">
        <v>369466</v>
      </c>
      <c r="I5427" s="188">
        <v>771589</v>
      </c>
      <c r="J5427" s="188">
        <v>3779514</v>
      </c>
      <c r="N5427" s="43"/>
    </row>
    <row r="5428" spans="1:14">
      <c r="A5428" s="43" t="s">
        <v>127</v>
      </c>
      <c r="B5428" s="188">
        <v>173704</v>
      </c>
      <c r="C5428" s="188">
        <v>-609.26</v>
      </c>
      <c r="D5428" s="188">
        <v>97.98</v>
      </c>
      <c r="E5428" s="188">
        <v>4463.8</v>
      </c>
      <c r="F5428" s="188">
        <v>23681.9</v>
      </c>
      <c r="G5428" s="188">
        <v>107563</v>
      </c>
      <c r="H5428" s="188">
        <v>404730</v>
      </c>
      <c r="I5428" s="188">
        <v>782395</v>
      </c>
      <c r="J5428" s="188">
        <v>2352531</v>
      </c>
      <c r="N5428" s="43"/>
    </row>
    <row r="5429" spans="1:14">
      <c r="A5429" s="43" t="s">
        <v>128</v>
      </c>
      <c r="B5429" s="188">
        <v>216747</v>
      </c>
      <c r="C5429" s="188">
        <v>-641.02</v>
      </c>
      <c r="D5429" s="188">
        <v>171.45</v>
      </c>
      <c r="E5429" s="188">
        <v>4709.1000000000004</v>
      </c>
      <c r="F5429" s="188">
        <v>23391.9</v>
      </c>
      <c r="G5429" s="188">
        <v>94749</v>
      </c>
      <c r="H5429" s="188">
        <v>388081</v>
      </c>
      <c r="I5429" s="188">
        <v>857659</v>
      </c>
      <c r="J5429" s="188">
        <v>4114792</v>
      </c>
      <c r="N5429" s="43"/>
    </row>
    <row r="5430" spans="1:14">
      <c r="A5430" s="43" t="s">
        <v>129</v>
      </c>
      <c r="B5430" s="188">
        <v>241629</v>
      </c>
      <c r="C5430" s="188">
        <v>-189.98</v>
      </c>
      <c r="D5430" s="188">
        <v>1083.1600000000001</v>
      </c>
      <c r="E5430" s="188">
        <v>7633.4</v>
      </c>
      <c r="F5430" s="188">
        <v>35380</v>
      </c>
      <c r="G5430" s="188">
        <v>121269</v>
      </c>
      <c r="H5430" s="188">
        <v>535706</v>
      </c>
      <c r="I5430" s="188">
        <v>1173522</v>
      </c>
      <c r="J5430" s="188">
        <v>3528311</v>
      </c>
      <c r="N5430" s="43"/>
    </row>
    <row r="5431" spans="1:14">
      <c r="A5431" s="43" t="s">
        <v>130</v>
      </c>
      <c r="B5431" s="188">
        <v>316056</v>
      </c>
      <c r="C5431" s="188">
        <v>-129.01</v>
      </c>
      <c r="D5431" s="188">
        <v>1477.45</v>
      </c>
      <c r="E5431" s="188">
        <v>9371.6</v>
      </c>
      <c r="F5431" s="188">
        <v>42064.6</v>
      </c>
      <c r="G5431" s="188">
        <v>150387</v>
      </c>
      <c r="H5431" s="188">
        <v>563685</v>
      </c>
      <c r="I5431" s="188">
        <v>1196495</v>
      </c>
      <c r="J5431" s="188">
        <v>4218590</v>
      </c>
      <c r="N5431" s="43"/>
    </row>
    <row r="5432" spans="1:14">
      <c r="A5432" s="43" t="s">
        <v>131</v>
      </c>
      <c r="B5432" s="188">
        <v>460895</v>
      </c>
      <c r="C5432" s="188">
        <v>1649.03</v>
      </c>
      <c r="D5432" s="188">
        <v>4547.99</v>
      </c>
      <c r="E5432" s="188">
        <v>17590.5</v>
      </c>
      <c r="F5432" s="188">
        <v>69000.800000000003</v>
      </c>
      <c r="G5432" s="188">
        <v>314948</v>
      </c>
      <c r="H5432" s="188">
        <v>1023762</v>
      </c>
      <c r="I5432" s="188">
        <v>1982312</v>
      </c>
      <c r="J5432" s="188">
        <v>6263683</v>
      </c>
      <c r="N5432" s="43"/>
    </row>
    <row r="5433" spans="1:14">
      <c r="A5433" s="43" t="s">
        <v>168</v>
      </c>
      <c r="N5433" s="43"/>
    </row>
    <row r="5434" spans="1:14">
      <c r="A5434" s="43" t="s">
        <v>169</v>
      </c>
      <c r="B5434" s="188">
        <v>13379</v>
      </c>
      <c r="C5434" s="188">
        <v>-1387.79</v>
      </c>
      <c r="D5434" s="188">
        <v>-1033.3499999999999</v>
      </c>
      <c r="E5434" s="188">
        <v>-56.5</v>
      </c>
      <c r="F5434" s="188">
        <v>3036.6</v>
      </c>
      <c r="G5434" s="188">
        <v>14361</v>
      </c>
      <c r="H5434" s="188">
        <v>39755</v>
      </c>
      <c r="I5434" s="188">
        <v>65393</v>
      </c>
      <c r="J5434" s="188">
        <v>138928</v>
      </c>
      <c r="N5434" s="43"/>
    </row>
    <row r="5435" spans="1:14">
      <c r="A5435" s="43" t="s">
        <v>17</v>
      </c>
      <c r="B5435" s="188">
        <v>38921</v>
      </c>
      <c r="C5435" s="188">
        <v>-117.76</v>
      </c>
      <c r="D5435" s="188">
        <v>1131.8</v>
      </c>
      <c r="E5435" s="188">
        <v>5330.5</v>
      </c>
      <c r="F5435" s="188">
        <v>17456.900000000001</v>
      </c>
      <c r="G5435" s="188">
        <v>50386</v>
      </c>
      <c r="H5435" s="188">
        <v>100176</v>
      </c>
      <c r="I5435" s="188">
        <v>141027</v>
      </c>
      <c r="J5435" s="188">
        <v>281658</v>
      </c>
      <c r="N5435" s="43"/>
    </row>
    <row r="5436" spans="1:14">
      <c r="A5436" s="43" t="s">
        <v>18</v>
      </c>
      <c r="B5436" s="188">
        <v>83331</v>
      </c>
      <c r="C5436" s="188">
        <v>1295.6600000000001</v>
      </c>
      <c r="D5436" s="188">
        <v>3708.81</v>
      </c>
      <c r="E5436" s="188">
        <v>12663.6</v>
      </c>
      <c r="F5436" s="188">
        <v>40186</v>
      </c>
      <c r="G5436" s="188">
        <v>104379</v>
      </c>
      <c r="H5436" s="188">
        <v>217715</v>
      </c>
      <c r="I5436" s="188">
        <v>321389</v>
      </c>
      <c r="J5436" s="188">
        <v>583692</v>
      </c>
      <c r="N5436" s="43"/>
    </row>
    <row r="5437" spans="1:14">
      <c r="A5437" s="43" t="s">
        <v>19</v>
      </c>
      <c r="B5437" s="188">
        <v>192366</v>
      </c>
      <c r="C5437" s="188">
        <v>5534.01</v>
      </c>
      <c r="D5437" s="188">
        <v>11454.54</v>
      </c>
      <c r="E5437" s="188">
        <v>33913.800000000003</v>
      </c>
      <c r="F5437" s="188">
        <v>94348.3</v>
      </c>
      <c r="G5437" s="188">
        <v>267945</v>
      </c>
      <c r="H5437" s="188">
        <v>523020</v>
      </c>
      <c r="I5437" s="188">
        <v>672023</v>
      </c>
      <c r="J5437" s="188">
        <v>1081129</v>
      </c>
      <c r="N5437" s="43"/>
    </row>
    <row r="5438" spans="1:14">
      <c r="A5438" s="43" t="s">
        <v>170</v>
      </c>
      <c r="B5438" s="188">
        <v>1360476</v>
      </c>
      <c r="C5438" s="188">
        <v>19000.16</v>
      </c>
      <c r="D5438" s="188">
        <v>38491.67</v>
      </c>
      <c r="E5438" s="188">
        <v>141658.5</v>
      </c>
      <c r="F5438" s="188">
        <v>577611.80000000005</v>
      </c>
      <c r="G5438" s="188">
        <v>1427666</v>
      </c>
      <c r="H5438" s="188">
        <v>3090627</v>
      </c>
      <c r="I5438" s="188">
        <v>4790627</v>
      </c>
      <c r="J5438" s="188">
        <v>13314898</v>
      </c>
      <c r="N5438" s="43"/>
    </row>
    <row r="5439" spans="1:14">
      <c r="A5439" s="43" t="s">
        <v>171</v>
      </c>
      <c r="N5439" s="43"/>
    </row>
    <row r="5440" spans="1:14">
      <c r="A5440" s="43" t="s">
        <v>169</v>
      </c>
      <c r="B5440" s="188">
        <v>51911</v>
      </c>
      <c r="C5440" s="188">
        <v>-1387.79</v>
      </c>
      <c r="D5440" s="188">
        <v>-1033.3499999999999</v>
      </c>
      <c r="E5440" s="188">
        <v>-17</v>
      </c>
      <c r="F5440" s="188">
        <v>4702.3</v>
      </c>
      <c r="G5440" s="188">
        <v>23535</v>
      </c>
      <c r="H5440" s="188">
        <v>85825</v>
      </c>
      <c r="I5440" s="188">
        <v>171178</v>
      </c>
      <c r="J5440" s="188">
        <v>770097</v>
      </c>
      <c r="N5440" s="43"/>
    </row>
    <row r="5441" spans="1:14">
      <c r="A5441" s="43" t="s">
        <v>17</v>
      </c>
      <c r="B5441" s="188">
        <v>136781</v>
      </c>
      <c r="C5441" s="188">
        <v>-201.47</v>
      </c>
      <c r="D5441" s="188">
        <v>691.57</v>
      </c>
      <c r="E5441" s="188">
        <v>5205.3</v>
      </c>
      <c r="F5441" s="188">
        <v>21939</v>
      </c>
      <c r="G5441" s="188">
        <v>80585</v>
      </c>
      <c r="H5441" s="188">
        <v>269292</v>
      </c>
      <c r="I5441" s="188">
        <v>564699</v>
      </c>
      <c r="J5441" s="188">
        <v>2134160</v>
      </c>
      <c r="N5441" s="43"/>
    </row>
    <row r="5442" spans="1:14">
      <c r="A5442" s="43" t="s">
        <v>18</v>
      </c>
      <c r="B5442" s="188">
        <v>171731</v>
      </c>
      <c r="C5442" s="188">
        <v>956.08</v>
      </c>
      <c r="D5442" s="188">
        <v>3146.33</v>
      </c>
      <c r="E5442" s="188">
        <v>11076.2</v>
      </c>
      <c r="F5442" s="188">
        <v>40397.4</v>
      </c>
      <c r="G5442" s="188">
        <v>125085</v>
      </c>
      <c r="H5442" s="188">
        <v>406783</v>
      </c>
      <c r="I5442" s="188">
        <v>703738</v>
      </c>
      <c r="J5442" s="188">
        <v>2484258</v>
      </c>
      <c r="N5442" s="43"/>
    </row>
    <row r="5443" spans="1:14">
      <c r="A5443" s="43" t="s">
        <v>19</v>
      </c>
      <c r="B5443" s="188">
        <v>312862</v>
      </c>
      <c r="C5443" s="188">
        <v>2965.44</v>
      </c>
      <c r="D5443" s="188">
        <v>7280.1</v>
      </c>
      <c r="E5443" s="188">
        <v>22585.1</v>
      </c>
      <c r="F5443" s="188">
        <v>70078.2</v>
      </c>
      <c r="G5443" s="188">
        <v>239361</v>
      </c>
      <c r="H5443" s="188">
        <v>721714</v>
      </c>
      <c r="I5443" s="188">
        <v>1307052</v>
      </c>
      <c r="J5443" s="188">
        <v>3706334</v>
      </c>
      <c r="N5443" s="43"/>
    </row>
    <row r="5444" spans="1:14">
      <c r="A5444" s="43" t="s">
        <v>170</v>
      </c>
      <c r="B5444" s="188">
        <v>1015167</v>
      </c>
      <c r="C5444" s="188">
        <v>9337.77</v>
      </c>
      <c r="D5444" s="188">
        <v>19744.099999999999</v>
      </c>
      <c r="E5444" s="188">
        <v>63383.3</v>
      </c>
      <c r="F5444" s="188">
        <v>249127.1</v>
      </c>
      <c r="G5444" s="188">
        <v>878941</v>
      </c>
      <c r="H5444" s="188">
        <v>2379003</v>
      </c>
      <c r="I5444" s="188">
        <v>4098483</v>
      </c>
      <c r="J5444" s="188">
        <v>12543385</v>
      </c>
      <c r="N5444" s="43"/>
    </row>
    <row r="5445" spans="1:14">
      <c r="A5445" s="43" t="s">
        <v>527</v>
      </c>
      <c r="N5445" s="43"/>
    </row>
    <row r="5446" spans="1:14">
      <c r="A5446" s="43" t="s">
        <v>172</v>
      </c>
      <c r="B5446" s="188">
        <v>388031</v>
      </c>
      <c r="C5446" s="188">
        <v>684.11</v>
      </c>
      <c r="D5446" s="188">
        <v>2780.51</v>
      </c>
      <c r="E5446" s="188">
        <v>12503.3</v>
      </c>
      <c r="F5446" s="188">
        <v>51986.8</v>
      </c>
      <c r="G5446" s="188">
        <v>216385</v>
      </c>
      <c r="H5446" s="188">
        <v>824472</v>
      </c>
      <c r="I5446" s="188">
        <v>1655339</v>
      </c>
      <c r="J5446" s="188">
        <v>5418207</v>
      </c>
      <c r="N5446" s="43"/>
    </row>
    <row r="5447" spans="1:14">
      <c r="A5447" s="43" t="s">
        <v>22</v>
      </c>
      <c r="B5447" s="188">
        <v>137816</v>
      </c>
      <c r="C5447" s="188">
        <v>-1387.79</v>
      </c>
      <c r="D5447" s="188">
        <v>-1021.04</v>
      </c>
      <c r="E5447" s="188">
        <v>1.4</v>
      </c>
      <c r="F5447" s="188">
        <v>9829.6</v>
      </c>
      <c r="G5447" s="188">
        <v>72717</v>
      </c>
      <c r="H5447" s="188">
        <v>283785</v>
      </c>
      <c r="I5447" s="188">
        <v>610194</v>
      </c>
      <c r="J5447" s="188">
        <v>2362328</v>
      </c>
      <c r="N5447" s="43"/>
    </row>
    <row r="5448" spans="1:14">
      <c r="A5448" s="43" t="s">
        <v>173</v>
      </c>
      <c r="N5448" s="43"/>
    </row>
    <row r="5449" spans="1:14">
      <c r="A5449" s="43" t="s">
        <v>174</v>
      </c>
      <c r="B5449" s="188">
        <v>47373</v>
      </c>
      <c r="C5449" s="188">
        <v>-1387.79</v>
      </c>
      <c r="D5449" s="188">
        <v>-1033.3499999999999</v>
      </c>
      <c r="E5449" s="188">
        <v>-56.5</v>
      </c>
      <c r="F5449" s="188">
        <v>4594.3</v>
      </c>
      <c r="G5449" s="188">
        <v>25858</v>
      </c>
      <c r="H5449" s="188">
        <v>80021</v>
      </c>
      <c r="I5449" s="188">
        <v>160538</v>
      </c>
      <c r="J5449" s="188">
        <v>718345</v>
      </c>
      <c r="N5449" s="43"/>
    </row>
    <row r="5450" spans="1:14">
      <c r="A5450" s="43" t="s">
        <v>175</v>
      </c>
      <c r="B5450" s="188">
        <v>79394</v>
      </c>
      <c r="C5450" s="188">
        <v>-994.28</v>
      </c>
      <c r="D5450" s="188">
        <v>-216.15</v>
      </c>
      <c r="E5450" s="188">
        <v>2042</v>
      </c>
      <c r="F5450" s="188">
        <v>12780.9</v>
      </c>
      <c r="G5450" s="188">
        <v>55011</v>
      </c>
      <c r="H5450" s="188">
        <v>148897</v>
      </c>
      <c r="I5450" s="188">
        <v>322220</v>
      </c>
      <c r="J5450" s="188">
        <v>1104718</v>
      </c>
      <c r="N5450" s="43"/>
    </row>
    <row r="5451" spans="1:14">
      <c r="A5451" s="43" t="s">
        <v>176</v>
      </c>
      <c r="B5451" s="188">
        <v>212579</v>
      </c>
      <c r="C5451" s="188">
        <v>-42.78</v>
      </c>
      <c r="D5451" s="188">
        <v>1637.6</v>
      </c>
      <c r="E5451" s="188">
        <v>8652.9</v>
      </c>
      <c r="F5451" s="188">
        <v>35528.800000000003</v>
      </c>
      <c r="G5451" s="188">
        <v>121037</v>
      </c>
      <c r="H5451" s="188">
        <v>430309</v>
      </c>
      <c r="I5451" s="188">
        <v>820662</v>
      </c>
      <c r="J5451" s="188">
        <v>3147072</v>
      </c>
      <c r="N5451" s="43"/>
    </row>
    <row r="5452" spans="1:14">
      <c r="A5452" s="43" t="s">
        <v>177</v>
      </c>
      <c r="B5452" s="188">
        <v>613208</v>
      </c>
      <c r="C5452" s="188">
        <v>2685.79</v>
      </c>
      <c r="D5452" s="188">
        <v>7556.96</v>
      </c>
      <c r="E5452" s="188">
        <v>27570.6</v>
      </c>
      <c r="F5452" s="188">
        <v>103496.6</v>
      </c>
      <c r="G5452" s="188">
        <v>492236</v>
      </c>
      <c r="H5452" s="188">
        <v>1386879</v>
      </c>
      <c r="I5452" s="188">
        <v>2566393</v>
      </c>
      <c r="J5452" s="188">
        <v>7490400</v>
      </c>
      <c r="N5452" s="43"/>
    </row>
    <row r="5453" spans="1:14">
      <c r="A5453" s="43" t="s">
        <v>580</v>
      </c>
      <c r="N5453" s="43"/>
    </row>
    <row r="5454" spans="1:14">
      <c r="A5454" s="43" t="s">
        <v>178</v>
      </c>
      <c r="B5454" s="188">
        <v>101460</v>
      </c>
      <c r="C5454" s="188">
        <v>-1283.77</v>
      </c>
      <c r="D5454" s="188">
        <v>-975.14</v>
      </c>
      <c r="E5454" s="188">
        <v>882.8</v>
      </c>
      <c r="F5454" s="188">
        <v>11662.3</v>
      </c>
      <c r="G5454" s="188">
        <v>55272</v>
      </c>
      <c r="H5454" s="188">
        <v>175125</v>
      </c>
      <c r="I5454" s="188">
        <v>420092</v>
      </c>
      <c r="J5454" s="188">
        <v>1952721</v>
      </c>
      <c r="N5454" s="43"/>
    </row>
    <row r="5455" spans="1:14">
      <c r="A5455" s="43" t="s">
        <v>179</v>
      </c>
      <c r="B5455" s="188">
        <v>155686</v>
      </c>
      <c r="C5455" s="188">
        <v>-162.13</v>
      </c>
      <c r="D5455" s="188">
        <v>137.34</v>
      </c>
      <c r="E5455" s="188">
        <v>2592.6</v>
      </c>
      <c r="F5455" s="188">
        <v>17890.3</v>
      </c>
      <c r="G5455" s="188">
        <v>84162</v>
      </c>
      <c r="H5455" s="188">
        <v>254152</v>
      </c>
      <c r="I5455" s="188">
        <v>606358</v>
      </c>
      <c r="J5455" s="188">
        <v>2724061</v>
      </c>
      <c r="N5455" s="43"/>
    </row>
    <row r="5456" spans="1:14">
      <c r="A5456" s="43" t="s">
        <v>180</v>
      </c>
      <c r="B5456" s="188">
        <v>188178</v>
      </c>
      <c r="C5456" s="188">
        <v>722.3</v>
      </c>
      <c r="D5456" s="188">
        <v>1504.46</v>
      </c>
      <c r="E5456" s="188">
        <v>5616.2</v>
      </c>
      <c r="F5456" s="188">
        <v>28867.599999999999</v>
      </c>
      <c r="G5456" s="188">
        <v>106583</v>
      </c>
      <c r="H5456" s="188">
        <v>357641</v>
      </c>
      <c r="I5456" s="188">
        <v>717804</v>
      </c>
      <c r="J5456" s="188">
        <v>3189477</v>
      </c>
      <c r="N5456" s="43"/>
    </row>
    <row r="5457" spans="1:14">
      <c r="A5457" s="43" t="s">
        <v>181</v>
      </c>
      <c r="B5457" s="188">
        <v>550607</v>
      </c>
      <c r="C5457" s="188">
        <v>4907.78</v>
      </c>
      <c r="D5457" s="188">
        <v>8640.1200000000008</v>
      </c>
      <c r="E5457" s="188">
        <v>26042.5</v>
      </c>
      <c r="F5457" s="188">
        <v>91672.7</v>
      </c>
      <c r="G5457" s="188">
        <v>422942</v>
      </c>
      <c r="H5457" s="188">
        <v>1241343</v>
      </c>
      <c r="I5457" s="188">
        <v>2331331</v>
      </c>
      <c r="J5457" s="188">
        <v>6782162</v>
      </c>
      <c r="N5457" s="43"/>
    </row>
    <row r="5458" spans="1:14">
      <c r="A5458" s="43" t="s">
        <v>529</v>
      </c>
      <c r="N5458" s="43"/>
    </row>
    <row r="5459" spans="1:14">
      <c r="A5459" s="43" t="s">
        <v>178</v>
      </c>
      <c r="B5459" s="188">
        <v>-1694</v>
      </c>
      <c r="C5459" s="188">
        <v>-1644.21</v>
      </c>
      <c r="D5459" s="188">
        <v>-1454.72</v>
      </c>
      <c r="E5459" s="188">
        <v>-1283.8</v>
      </c>
      <c r="F5459" s="188">
        <v>-949.7</v>
      </c>
      <c r="G5459" s="188">
        <v>-411</v>
      </c>
      <c r="H5459" s="188">
        <v>-38</v>
      </c>
      <c r="I5459" s="188">
        <v>0</v>
      </c>
      <c r="J5459" s="188">
        <v>0</v>
      </c>
      <c r="N5459" s="43"/>
    </row>
    <row r="5460" spans="1:14">
      <c r="A5460" s="43" t="s">
        <v>179</v>
      </c>
      <c r="B5460" s="188">
        <v>2204</v>
      </c>
      <c r="C5460" s="188">
        <v>97.98</v>
      </c>
      <c r="D5460" s="188">
        <v>254.09</v>
      </c>
      <c r="E5460" s="188">
        <v>898.6</v>
      </c>
      <c r="F5460" s="188">
        <v>2029</v>
      </c>
      <c r="G5460" s="188">
        <v>3471</v>
      </c>
      <c r="H5460" s="188">
        <v>4402</v>
      </c>
      <c r="I5460" s="188">
        <v>4716</v>
      </c>
      <c r="J5460" s="188">
        <v>4944</v>
      </c>
      <c r="N5460" s="43"/>
    </row>
    <row r="5461" spans="1:14">
      <c r="A5461" s="43" t="s">
        <v>180</v>
      </c>
      <c r="B5461" s="188">
        <v>13358</v>
      </c>
      <c r="C5461" s="188">
        <v>5561.91</v>
      </c>
      <c r="D5461" s="188">
        <v>6225.29</v>
      </c>
      <c r="E5461" s="188">
        <v>8264.2000000000007</v>
      </c>
      <c r="F5461" s="188">
        <v>12595.5</v>
      </c>
      <c r="G5461" s="188">
        <v>17993</v>
      </c>
      <c r="H5461" s="188">
        <v>22111</v>
      </c>
      <c r="I5461" s="188">
        <v>23535</v>
      </c>
      <c r="J5461" s="188">
        <v>24624</v>
      </c>
      <c r="N5461" s="43"/>
    </row>
    <row r="5462" spans="1:14">
      <c r="A5462" s="43" t="s">
        <v>181</v>
      </c>
      <c r="B5462" s="188">
        <v>573781</v>
      </c>
      <c r="C5462" s="188">
        <v>29584.75</v>
      </c>
      <c r="D5462" s="188">
        <v>35613.14</v>
      </c>
      <c r="E5462" s="188">
        <v>58320.6</v>
      </c>
      <c r="F5462" s="188">
        <v>126101.4</v>
      </c>
      <c r="G5462" s="188">
        <v>459697</v>
      </c>
      <c r="H5462" s="188">
        <v>1255048</v>
      </c>
      <c r="I5462" s="188">
        <v>2346352</v>
      </c>
      <c r="J5462" s="188">
        <v>6519421</v>
      </c>
      <c r="N5462" s="43"/>
    </row>
    <row r="5463" spans="1:14">
      <c r="A5463" s="43" t="s">
        <v>530</v>
      </c>
      <c r="N5463" s="43"/>
    </row>
    <row r="5464" spans="1:14">
      <c r="A5464" s="43" t="s">
        <v>178</v>
      </c>
      <c r="B5464" s="188">
        <v>-1772</v>
      </c>
      <c r="C5464" s="188">
        <v>-1659.77</v>
      </c>
      <c r="D5464" s="188">
        <v>-1468.48</v>
      </c>
      <c r="E5464" s="188">
        <v>-1284.4000000000001</v>
      </c>
      <c r="F5464" s="188">
        <v>-981.2</v>
      </c>
      <c r="G5464" s="188">
        <v>-430</v>
      </c>
      <c r="H5464" s="188">
        <v>-30</v>
      </c>
      <c r="I5464" s="188">
        <v>0</v>
      </c>
      <c r="J5464" s="188">
        <v>0</v>
      </c>
      <c r="N5464" s="43"/>
    </row>
    <row r="5465" spans="1:14">
      <c r="A5465" s="43" t="s">
        <v>179</v>
      </c>
      <c r="B5465" s="188">
        <v>1880</v>
      </c>
      <c r="C5465" s="188">
        <v>10.76</v>
      </c>
      <c r="D5465" s="188">
        <v>85.92</v>
      </c>
      <c r="E5465" s="188">
        <v>509.9</v>
      </c>
      <c r="F5465" s="188">
        <v>1574.9</v>
      </c>
      <c r="G5465" s="188">
        <v>3095</v>
      </c>
      <c r="H5465" s="188">
        <v>4278</v>
      </c>
      <c r="I5465" s="188">
        <v>4627</v>
      </c>
      <c r="J5465" s="188">
        <v>4893</v>
      </c>
      <c r="N5465" s="43"/>
    </row>
    <row r="5466" spans="1:14">
      <c r="A5466" s="43" t="s">
        <v>180</v>
      </c>
      <c r="B5466" s="188">
        <v>10567</v>
      </c>
      <c r="C5466" s="188">
        <v>942.17</v>
      </c>
      <c r="D5466" s="188">
        <v>1943.87</v>
      </c>
      <c r="E5466" s="188">
        <v>5667</v>
      </c>
      <c r="F5466" s="188">
        <v>9645.7999999999993</v>
      </c>
      <c r="G5466" s="188">
        <v>15334</v>
      </c>
      <c r="H5466" s="188">
        <v>20447</v>
      </c>
      <c r="I5466" s="188">
        <v>22503</v>
      </c>
      <c r="J5466" s="188">
        <v>24353</v>
      </c>
      <c r="N5466" s="43"/>
    </row>
    <row r="5467" spans="1:14">
      <c r="A5467" s="43" t="s">
        <v>181</v>
      </c>
      <c r="B5467" s="188">
        <v>465882</v>
      </c>
      <c r="C5467" s="188">
        <v>6157.62</v>
      </c>
      <c r="D5467" s="188">
        <v>11862.08</v>
      </c>
      <c r="E5467" s="188">
        <v>32321.1</v>
      </c>
      <c r="F5467" s="188">
        <v>87095.6</v>
      </c>
      <c r="G5467" s="188">
        <v>328321</v>
      </c>
      <c r="H5467" s="188">
        <v>1015466</v>
      </c>
      <c r="I5467" s="188">
        <v>1949013</v>
      </c>
      <c r="J5467" s="188">
        <v>5926894</v>
      </c>
      <c r="N5467" s="43"/>
    </row>
    <row r="5468" spans="1:14">
      <c r="A5468" s="43" t="s">
        <v>621</v>
      </c>
      <c r="B5468" s="188" t="s">
        <v>143</v>
      </c>
      <c r="C5468" s="188" t="s">
        <v>144</v>
      </c>
      <c r="D5468" s="188" t="s">
        <v>144</v>
      </c>
      <c r="E5468" s="188" t="s">
        <v>144</v>
      </c>
      <c r="F5468" s="188" t="s">
        <v>144</v>
      </c>
      <c r="G5468" s="188" t="s">
        <v>144</v>
      </c>
      <c r="H5468" s="188" t="s">
        <v>144</v>
      </c>
      <c r="I5468" s="188" t="s">
        <v>685</v>
      </c>
      <c r="J5468" s="188" t="s">
        <v>685</v>
      </c>
      <c r="K5468" s="188" t="s">
        <v>225</v>
      </c>
      <c r="N5468" s="43"/>
    </row>
    <row r="5469" spans="1:14">
      <c r="A5469" s="43" t="s">
        <v>618</v>
      </c>
      <c r="B5469" s="188" t="s">
        <v>619</v>
      </c>
      <c r="K5469" s="188" t="s">
        <v>717</v>
      </c>
      <c r="N5469" s="43"/>
    </row>
    <row r="5470" spans="1:14">
      <c r="A5470" s="43" t="s">
        <v>142</v>
      </c>
      <c r="N5470" s="43"/>
    </row>
    <row r="5472" spans="1:14">
      <c r="A5472" s="43" t="s">
        <v>216</v>
      </c>
      <c r="N5472" s="43"/>
    </row>
    <row r="5473" spans="1:14">
      <c r="A5473" s="43" t="s">
        <v>621</v>
      </c>
      <c r="B5473" s="188" t="s">
        <v>143</v>
      </c>
      <c r="C5473" s="188" t="s">
        <v>144</v>
      </c>
      <c r="D5473" s="188" t="s">
        <v>144</v>
      </c>
      <c r="E5473" s="188" t="s">
        <v>144</v>
      </c>
      <c r="F5473" s="188" t="s">
        <v>144</v>
      </c>
      <c r="G5473" s="188" t="s">
        <v>144</v>
      </c>
      <c r="H5473" s="188" t="s">
        <v>144</v>
      </c>
      <c r="I5473" s="188" t="s">
        <v>685</v>
      </c>
      <c r="J5473" s="188" t="s">
        <v>685</v>
      </c>
      <c r="K5473" s="188" t="s">
        <v>225</v>
      </c>
      <c r="N5473" s="43"/>
    </row>
    <row r="5474" spans="1:14">
      <c r="A5474" s="43" t="s">
        <v>245</v>
      </c>
      <c r="E5474" s="188" t="s">
        <v>584</v>
      </c>
      <c r="F5474" s="188" t="s">
        <v>586</v>
      </c>
      <c r="G5474" s="188" t="s">
        <v>235</v>
      </c>
      <c r="N5474" s="43"/>
    </row>
    <row r="5475" spans="1:14">
      <c r="B5475" s="188" t="s">
        <v>143</v>
      </c>
      <c r="C5475" s="188" t="s">
        <v>144</v>
      </c>
      <c r="D5475" s="188" t="s">
        <v>144</v>
      </c>
      <c r="E5475" s="188" t="s">
        <v>144</v>
      </c>
      <c r="F5475" s="188" t="s">
        <v>144</v>
      </c>
      <c r="G5475" s="188" t="s">
        <v>144</v>
      </c>
      <c r="H5475" s="188" t="s">
        <v>144</v>
      </c>
      <c r="I5475" s="188" t="s">
        <v>685</v>
      </c>
      <c r="J5475" s="188" t="s">
        <v>685</v>
      </c>
    </row>
    <row r="5476" spans="1:14">
      <c r="B5476" s="188" t="s">
        <v>33</v>
      </c>
      <c r="C5476" s="188" t="s">
        <v>134</v>
      </c>
      <c r="D5476" s="188" t="s">
        <v>135</v>
      </c>
      <c r="E5476" s="188" t="s">
        <v>136</v>
      </c>
      <c r="F5476" s="188" t="s">
        <v>137</v>
      </c>
      <c r="G5476" s="188" t="s">
        <v>138</v>
      </c>
      <c r="H5476" s="188" t="s">
        <v>139</v>
      </c>
      <c r="I5476" s="188" t="s">
        <v>140</v>
      </c>
      <c r="J5476" s="188" t="s">
        <v>141</v>
      </c>
    </row>
    <row r="5477" spans="1:14">
      <c r="A5477" s="43" t="s">
        <v>622</v>
      </c>
      <c r="B5477" s="188" t="s">
        <v>143</v>
      </c>
      <c r="C5477" s="188" t="s">
        <v>148</v>
      </c>
      <c r="D5477" s="188" t="s">
        <v>148</v>
      </c>
      <c r="E5477" s="188" t="s">
        <v>148</v>
      </c>
      <c r="F5477" s="188" t="s">
        <v>148</v>
      </c>
      <c r="G5477" s="188" t="s">
        <v>148</v>
      </c>
      <c r="H5477" s="188" t="s">
        <v>148</v>
      </c>
      <c r="I5477" s="188" t="s">
        <v>686</v>
      </c>
      <c r="J5477" s="188" t="s">
        <v>686</v>
      </c>
      <c r="N5477" s="43"/>
    </row>
    <row r="5478" spans="1:14">
      <c r="A5478" s="43" t="s">
        <v>0</v>
      </c>
      <c r="B5478" s="188">
        <v>376043</v>
      </c>
      <c r="C5478" s="188">
        <v>-657.87</v>
      </c>
      <c r="D5478" s="188">
        <v>1089.32</v>
      </c>
      <c r="E5478" s="188">
        <v>9978.1</v>
      </c>
      <c r="F5478" s="188">
        <v>47276.9</v>
      </c>
      <c r="G5478" s="188">
        <v>185068</v>
      </c>
      <c r="H5478" s="188">
        <v>785449</v>
      </c>
      <c r="I5478" s="188">
        <v>1556214</v>
      </c>
      <c r="J5478" s="188">
        <v>5422678</v>
      </c>
      <c r="N5478" s="43"/>
    </row>
    <row r="5479" spans="1:14">
      <c r="A5479" s="43" t="s">
        <v>151</v>
      </c>
      <c r="N5479" s="43"/>
    </row>
    <row r="5480" spans="1:14">
      <c r="A5480" s="43" t="s">
        <v>2</v>
      </c>
      <c r="B5480" s="188">
        <v>361289</v>
      </c>
      <c r="C5480" s="188">
        <v>-723.98</v>
      </c>
      <c r="D5480" s="188">
        <v>1309.44</v>
      </c>
      <c r="E5480" s="188">
        <v>10759.8</v>
      </c>
      <c r="F5480" s="188">
        <v>47275.199999999997</v>
      </c>
      <c r="G5480" s="188">
        <v>176369</v>
      </c>
      <c r="H5480" s="188">
        <v>753742</v>
      </c>
      <c r="I5480" s="188">
        <v>1480927</v>
      </c>
      <c r="J5480" s="188">
        <v>5148556</v>
      </c>
      <c r="N5480" s="43"/>
    </row>
    <row r="5481" spans="1:14">
      <c r="A5481" s="43" t="s">
        <v>3</v>
      </c>
      <c r="B5481" s="188">
        <v>424615</v>
      </c>
      <c r="C5481" s="188">
        <v>-514.33000000000004</v>
      </c>
      <c r="D5481" s="188">
        <v>1724.99</v>
      </c>
      <c r="E5481" s="188">
        <v>11699.1</v>
      </c>
      <c r="F5481" s="188">
        <v>49757.3</v>
      </c>
      <c r="G5481" s="188">
        <v>212910</v>
      </c>
      <c r="H5481" s="188">
        <v>894543</v>
      </c>
      <c r="I5481" s="188">
        <v>1683979</v>
      </c>
      <c r="J5481" s="188">
        <v>6443128</v>
      </c>
      <c r="N5481" s="43"/>
    </row>
    <row r="5482" spans="1:14">
      <c r="A5482" s="43" t="s">
        <v>4</v>
      </c>
      <c r="B5482" s="188">
        <v>386665</v>
      </c>
      <c r="C5482" s="188">
        <v>-638.4</v>
      </c>
      <c r="D5482" s="188">
        <v>1334.04</v>
      </c>
      <c r="E5482" s="188">
        <v>10884.7</v>
      </c>
      <c r="F5482" s="188">
        <v>53774.3</v>
      </c>
      <c r="G5482" s="188">
        <v>218132</v>
      </c>
      <c r="H5482" s="188">
        <v>860711</v>
      </c>
      <c r="I5482" s="188">
        <v>1652990</v>
      </c>
      <c r="J5482" s="188">
        <v>5057052</v>
      </c>
      <c r="N5482" s="43"/>
    </row>
    <row r="5483" spans="1:14">
      <c r="A5483" s="43" t="s">
        <v>5</v>
      </c>
      <c r="B5483" s="188">
        <v>400785</v>
      </c>
      <c r="C5483" s="188">
        <v>-868.58</v>
      </c>
      <c r="D5483" s="188">
        <v>462.92</v>
      </c>
      <c r="E5483" s="188">
        <v>7916</v>
      </c>
      <c r="F5483" s="188">
        <v>42207</v>
      </c>
      <c r="G5483" s="188">
        <v>177134</v>
      </c>
      <c r="H5483" s="188">
        <v>770622</v>
      </c>
      <c r="I5483" s="188">
        <v>1621613</v>
      </c>
      <c r="J5483" s="188">
        <v>6983031</v>
      </c>
      <c r="N5483" s="43"/>
    </row>
    <row r="5484" spans="1:14">
      <c r="A5484" s="43" t="s">
        <v>6</v>
      </c>
      <c r="B5484" s="188">
        <v>282220</v>
      </c>
      <c r="C5484" s="188">
        <v>-488.25</v>
      </c>
      <c r="D5484" s="188">
        <v>7.03</v>
      </c>
      <c r="E5484" s="188">
        <v>4668.5</v>
      </c>
      <c r="F5484" s="188">
        <v>32636.9</v>
      </c>
      <c r="G5484" s="188">
        <v>159725</v>
      </c>
      <c r="H5484" s="188">
        <v>616660</v>
      </c>
      <c r="I5484" s="188">
        <v>1236280</v>
      </c>
      <c r="J5484" s="188">
        <v>4198619</v>
      </c>
      <c r="N5484" s="43"/>
    </row>
    <row r="5485" spans="1:14">
      <c r="A5485" s="43" t="s">
        <v>8</v>
      </c>
      <c r="N5485" s="43"/>
    </row>
    <row r="5486" spans="1:14">
      <c r="A5486" s="43" t="s">
        <v>9</v>
      </c>
      <c r="B5486" s="188">
        <v>346746</v>
      </c>
      <c r="C5486" s="188">
        <v>-658.76</v>
      </c>
      <c r="D5486" s="188">
        <v>769.08</v>
      </c>
      <c r="E5486" s="188">
        <v>8627.7000000000007</v>
      </c>
      <c r="F5486" s="188">
        <v>42590.5</v>
      </c>
      <c r="G5486" s="188">
        <v>168420</v>
      </c>
      <c r="H5486" s="188">
        <v>725954</v>
      </c>
      <c r="I5486" s="188">
        <v>1458710</v>
      </c>
      <c r="J5486" s="188">
        <v>4931743</v>
      </c>
      <c r="N5486" s="43"/>
    </row>
    <row r="5487" spans="1:14">
      <c r="A5487" s="43" t="s">
        <v>8</v>
      </c>
      <c r="B5487" s="188">
        <v>410189</v>
      </c>
      <c r="C5487" s="188">
        <v>-657.87</v>
      </c>
      <c r="D5487" s="188">
        <v>1537.95</v>
      </c>
      <c r="E5487" s="188">
        <v>11816.7</v>
      </c>
      <c r="F5487" s="188">
        <v>52911.199999999997</v>
      </c>
      <c r="G5487" s="188">
        <v>215043</v>
      </c>
      <c r="H5487" s="188">
        <v>857252</v>
      </c>
      <c r="I5487" s="188">
        <v>1675339</v>
      </c>
      <c r="J5487" s="188">
        <v>6066086</v>
      </c>
      <c r="N5487" s="43"/>
    </row>
    <row r="5488" spans="1:14">
      <c r="A5488" s="43" t="s">
        <v>152</v>
      </c>
      <c r="N5488" s="43"/>
    </row>
    <row r="5489" spans="1:14">
      <c r="A5489" s="43" t="s">
        <v>153</v>
      </c>
      <c r="B5489" s="188">
        <v>60768</v>
      </c>
      <c r="C5489" s="188">
        <v>-1607.69</v>
      </c>
      <c r="D5489" s="188">
        <v>-1152.49</v>
      </c>
      <c r="E5489" s="188">
        <v>342.2</v>
      </c>
      <c r="F5489" s="188">
        <v>7431.6</v>
      </c>
      <c r="G5489" s="188">
        <v>35950</v>
      </c>
      <c r="H5489" s="188">
        <v>105823</v>
      </c>
      <c r="I5489" s="188">
        <v>196931</v>
      </c>
      <c r="J5489" s="188">
        <v>880241</v>
      </c>
      <c r="N5489" s="43"/>
    </row>
    <row r="5490" spans="1:14">
      <c r="A5490" s="43" t="s">
        <v>154</v>
      </c>
      <c r="B5490" s="188">
        <v>171364</v>
      </c>
      <c r="C5490" s="188">
        <v>-814.48</v>
      </c>
      <c r="D5490" s="188">
        <v>640.08000000000004</v>
      </c>
      <c r="E5490" s="188">
        <v>7228.9</v>
      </c>
      <c r="F5490" s="188">
        <v>30515.3</v>
      </c>
      <c r="G5490" s="188">
        <v>107361</v>
      </c>
      <c r="H5490" s="188">
        <v>371893</v>
      </c>
      <c r="I5490" s="188">
        <v>738411</v>
      </c>
      <c r="J5490" s="188">
        <v>2302048</v>
      </c>
      <c r="N5490" s="43"/>
    </row>
    <row r="5491" spans="1:14">
      <c r="A5491" s="43" t="s">
        <v>155</v>
      </c>
      <c r="B5491" s="188">
        <v>298743</v>
      </c>
      <c r="C5491" s="188">
        <v>728.55</v>
      </c>
      <c r="D5491" s="188">
        <v>3284.18</v>
      </c>
      <c r="E5491" s="188">
        <v>13984.7</v>
      </c>
      <c r="F5491" s="188">
        <v>50282.8</v>
      </c>
      <c r="G5491" s="188">
        <v>172695</v>
      </c>
      <c r="H5491" s="188">
        <v>659776</v>
      </c>
      <c r="I5491" s="188">
        <v>1285941</v>
      </c>
      <c r="J5491" s="188">
        <v>3877328</v>
      </c>
      <c r="N5491" s="43"/>
    </row>
    <row r="5492" spans="1:14">
      <c r="A5492" s="43" t="s">
        <v>156</v>
      </c>
      <c r="B5492" s="188">
        <v>828681</v>
      </c>
      <c r="C5492" s="188">
        <v>3408.9</v>
      </c>
      <c r="D5492" s="188">
        <v>9972.68</v>
      </c>
      <c r="E5492" s="188">
        <v>40020</v>
      </c>
      <c r="F5492" s="188">
        <v>148704.1</v>
      </c>
      <c r="G5492" s="188">
        <v>651845</v>
      </c>
      <c r="H5492" s="188">
        <v>1817166</v>
      </c>
      <c r="I5492" s="188">
        <v>3255671</v>
      </c>
      <c r="J5492" s="188">
        <v>10677274</v>
      </c>
      <c r="N5492" s="43"/>
    </row>
    <row r="5493" spans="1:14">
      <c r="A5493" s="43" t="s">
        <v>157</v>
      </c>
      <c r="N5493" s="43"/>
    </row>
    <row r="5494" spans="1:14">
      <c r="A5494" s="43" t="s">
        <v>158</v>
      </c>
      <c r="B5494" s="188">
        <v>462072</v>
      </c>
      <c r="C5494" s="188">
        <v>1115.25</v>
      </c>
      <c r="D5494" s="188">
        <v>4300.01</v>
      </c>
      <c r="E5494" s="188">
        <v>18435.099999999999</v>
      </c>
      <c r="F5494" s="188">
        <v>70262.899999999994</v>
      </c>
      <c r="G5494" s="188">
        <v>282412</v>
      </c>
      <c r="H5494" s="188">
        <v>1020804</v>
      </c>
      <c r="I5494" s="188">
        <v>1904049</v>
      </c>
      <c r="J5494" s="188">
        <v>6499389</v>
      </c>
      <c r="N5494" s="43"/>
    </row>
    <row r="5495" spans="1:14">
      <c r="A5495" s="43" t="s">
        <v>159</v>
      </c>
      <c r="B5495" s="188">
        <v>78427</v>
      </c>
      <c r="C5495" s="188">
        <v>-1152.49</v>
      </c>
      <c r="D5495" s="188">
        <v>-316.79000000000002</v>
      </c>
      <c r="E5495" s="188">
        <v>2161.5</v>
      </c>
      <c r="F5495" s="188">
        <v>10957.6</v>
      </c>
      <c r="G5495" s="188">
        <v>41728</v>
      </c>
      <c r="H5495" s="188">
        <v>123779</v>
      </c>
      <c r="I5495" s="188">
        <v>291214</v>
      </c>
      <c r="J5495" s="188">
        <v>1350224</v>
      </c>
      <c r="N5495" s="43"/>
    </row>
    <row r="5496" spans="1:14">
      <c r="A5496" s="43" t="s">
        <v>160</v>
      </c>
      <c r="B5496" s="188">
        <v>117798</v>
      </c>
      <c r="C5496" s="188">
        <v>-1630.12</v>
      </c>
      <c r="D5496" s="188">
        <v>-1152.49</v>
      </c>
      <c r="E5496" s="188">
        <v>550.5</v>
      </c>
      <c r="F5496" s="188">
        <v>11432.9</v>
      </c>
      <c r="G5496" s="188">
        <v>52235</v>
      </c>
      <c r="H5496" s="188">
        <v>167001</v>
      </c>
      <c r="I5496" s="188">
        <v>416614</v>
      </c>
      <c r="J5496" s="188">
        <v>1652990</v>
      </c>
      <c r="N5496" s="43"/>
    </row>
    <row r="5497" spans="1:14">
      <c r="A5497" s="43" t="s">
        <v>161</v>
      </c>
      <c r="B5497" s="188">
        <v>372224</v>
      </c>
      <c r="C5497" s="188">
        <v>-1645.54</v>
      </c>
      <c r="D5497" s="188">
        <v>-981.01</v>
      </c>
      <c r="E5497" s="188">
        <v>4210.8</v>
      </c>
      <c r="F5497" s="188">
        <v>28855.1</v>
      </c>
      <c r="G5497" s="188">
        <v>140660</v>
      </c>
      <c r="H5497" s="188">
        <v>703781</v>
      </c>
      <c r="I5497" s="188">
        <v>1655519</v>
      </c>
      <c r="J5497" s="188">
        <v>6327150</v>
      </c>
      <c r="N5497" s="43"/>
    </row>
    <row r="5498" spans="1:14">
      <c r="A5498" s="43" t="s">
        <v>162</v>
      </c>
      <c r="N5498" s="43"/>
    </row>
    <row r="5499" spans="1:14">
      <c r="A5499" s="43" t="s">
        <v>14</v>
      </c>
      <c r="B5499" s="188">
        <v>456882</v>
      </c>
      <c r="C5499" s="188">
        <v>-519.79</v>
      </c>
      <c r="D5499" s="188">
        <v>2500.04</v>
      </c>
      <c r="E5499" s="188">
        <v>14280.1</v>
      </c>
      <c r="F5499" s="188">
        <v>60604.5</v>
      </c>
      <c r="G5499" s="188">
        <v>262661</v>
      </c>
      <c r="H5499" s="188">
        <v>954655</v>
      </c>
      <c r="I5499" s="188">
        <v>1849564</v>
      </c>
      <c r="J5499" s="188">
        <v>6895879</v>
      </c>
      <c r="N5499" s="43"/>
    </row>
    <row r="5500" spans="1:14">
      <c r="A5500" s="43" t="s">
        <v>163</v>
      </c>
      <c r="B5500" s="188">
        <v>305216</v>
      </c>
      <c r="C5500" s="188">
        <v>-463.85</v>
      </c>
      <c r="D5500" s="188">
        <v>397.13</v>
      </c>
      <c r="E5500" s="188">
        <v>5025.3</v>
      </c>
      <c r="F5500" s="188">
        <v>27906.799999999999</v>
      </c>
      <c r="G5500" s="188">
        <v>138555</v>
      </c>
      <c r="H5500" s="188">
        <v>628760</v>
      </c>
      <c r="I5500" s="188">
        <v>1317971</v>
      </c>
      <c r="J5500" s="188">
        <v>4154686</v>
      </c>
      <c r="N5500" s="43"/>
    </row>
    <row r="5501" spans="1:14">
      <c r="A5501" s="43" t="s">
        <v>16</v>
      </c>
      <c r="B5501" s="188">
        <v>237666</v>
      </c>
      <c r="C5501" s="188">
        <v>-864.02</v>
      </c>
      <c r="D5501" s="188">
        <v>496.63</v>
      </c>
      <c r="E5501" s="188">
        <v>8269.7000000000007</v>
      </c>
      <c r="F5501" s="188">
        <v>38248.1</v>
      </c>
      <c r="G5501" s="188">
        <v>134835</v>
      </c>
      <c r="H5501" s="188">
        <v>490312</v>
      </c>
      <c r="I5501" s="188">
        <v>1051565</v>
      </c>
      <c r="J5501" s="188">
        <v>3144945</v>
      </c>
      <c r="N5501" s="43"/>
    </row>
    <row r="5502" spans="1:14">
      <c r="A5502" s="43" t="s">
        <v>164</v>
      </c>
      <c r="B5502" s="188">
        <v>225046</v>
      </c>
      <c r="C5502" s="188">
        <v>-1152.49</v>
      </c>
      <c r="D5502" s="188">
        <v>-333.52</v>
      </c>
      <c r="E5502" s="188">
        <v>4500.8999999999996</v>
      </c>
      <c r="F5502" s="188">
        <v>25892.799999999999</v>
      </c>
      <c r="G5502" s="188">
        <v>121416</v>
      </c>
      <c r="H5502" s="188">
        <v>527465</v>
      </c>
      <c r="I5502" s="188">
        <v>1067196</v>
      </c>
      <c r="J5502" s="188">
        <v>3495713</v>
      </c>
      <c r="N5502" s="43"/>
    </row>
    <row r="5503" spans="1:14">
      <c r="A5503" s="43" t="s">
        <v>165</v>
      </c>
      <c r="N5503" s="43"/>
    </row>
    <row r="5504" spans="1:14">
      <c r="A5504" s="43" t="s">
        <v>166</v>
      </c>
      <c r="B5504" s="188">
        <v>13163</v>
      </c>
      <c r="C5504" s="188">
        <v>-1724.89</v>
      </c>
      <c r="D5504" s="188">
        <v>-1630.12</v>
      </c>
      <c r="E5504" s="188">
        <v>-1590</v>
      </c>
      <c r="F5504" s="188">
        <v>-902.8</v>
      </c>
      <c r="G5504" s="188">
        <v>2873</v>
      </c>
      <c r="H5504" s="188">
        <v>28472</v>
      </c>
      <c r="I5504" s="188">
        <v>56646</v>
      </c>
      <c r="J5504" s="188">
        <v>218503</v>
      </c>
      <c r="N5504" s="43"/>
    </row>
    <row r="5505" spans="1:14">
      <c r="A5505" s="43" t="s">
        <v>125</v>
      </c>
      <c r="B5505" s="188">
        <v>73860</v>
      </c>
      <c r="C5505" s="188">
        <v>-1636.58</v>
      </c>
      <c r="D5505" s="188">
        <v>-1191.3800000000001</v>
      </c>
      <c r="E5505" s="188">
        <v>-122.8</v>
      </c>
      <c r="F5505" s="188">
        <v>5960.9</v>
      </c>
      <c r="G5505" s="188">
        <v>30075</v>
      </c>
      <c r="H5505" s="188">
        <v>97736</v>
      </c>
      <c r="I5505" s="188">
        <v>171779</v>
      </c>
      <c r="J5505" s="188">
        <v>751043</v>
      </c>
      <c r="N5505" s="43"/>
    </row>
    <row r="5506" spans="1:14">
      <c r="A5506" s="43" t="s">
        <v>126</v>
      </c>
      <c r="B5506" s="188">
        <v>167350</v>
      </c>
      <c r="C5506" s="188">
        <v>-1152.49</v>
      </c>
      <c r="D5506" s="188">
        <v>-679.04</v>
      </c>
      <c r="E5506" s="188">
        <v>1899</v>
      </c>
      <c r="F5506" s="188">
        <v>12990.5</v>
      </c>
      <c r="G5506" s="188">
        <v>55615</v>
      </c>
      <c r="H5506" s="188">
        <v>181236</v>
      </c>
      <c r="I5506" s="188">
        <v>465672</v>
      </c>
      <c r="J5506" s="188">
        <v>3529349</v>
      </c>
      <c r="N5506" s="43"/>
    </row>
    <row r="5507" spans="1:14">
      <c r="A5507" s="43" t="s">
        <v>127</v>
      </c>
      <c r="B5507" s="188">
        <v>148346</v>
      </c>
      <c r="C5507" s="188">
        <v>-973.33</v>
      </c>
      <c r="D5507" s="188">
        <v>-37.950000000000003</v>
      </c>
      <c r="E5507" s="188">
        <v>3536.4</v>
      </c>
      <c r="F5507" s="188">
        <v>18659.900000000001</v>
      </c>
      <c r="G5507" s="188">
        <v>75214</v>
      </c>
      <c r="H5507" s="188">
        <v>252798</v>
      </c>
      <c r="I5507" s="188">
        <v>572605</v>
      </c>
      <c r="J5507" s="188">
        <v>2146402</v>
      </c>
      <c r="N5507" s="43"/>
    </row>
    <row r="5508" spans="1:14">
      <c r="A5508" s="43" t="s">
        <v>128</v>
      </c>
      <c r="B5508" s="188">
        <v>221473</v>
      </c>
      <c r="C5508" s="188">
        <v>-395.08</v>
      </c>
      <c r="D5508" s="188">
        <v>724.79</v>
      </c>
      <c r="E5508" s="188">
        <v>6332.6</v>
      </c>
      <c r="F5508" s="188">
        <v>28960.7</v>
      </c>
      <c r="G5508" s="188">
        <v>119146</v>
      </c>
      <c r="H5508" s="188">
        <v>500649</v>
      </c>
      <c r="I5508" s="188">
        <v>892771</v>
      </c>
      <c r="J5508" s="188">
        <v>2770097</v>
      </c>
      <c r="N5508" s="43"/>
    </row>
    <row r="5509" spans="1:14">
      <c r="A5509" s="43" t="s">
        <v>129</v>
      </c>
      <c r="B5509" s="188">
        <v>275111</v>
      </c>
      <c r="C5509" s="188">
        <v>-49.11</v>
      </c>
      <c r="D5509" s="188">
        <v>1444.42</v>
      </c>
      <c r="E5509" s="188">
        <v>8231.1</v>
      </c>
      <c r="F5509" s="188">
        <v>35351</v>
      </c>
      <c r="G5509" s="188">
        <v>135270</v>
      </c>
      <c r="H5509" s="188">
        <v>558820</v>
      </c>
      <c r="I5509" s="188">
        <v>1259242</v>
      </c>
      <c r="J5509" s="188">
        <v>3542348</v>
      </c>
      <c r="N5509" s="43"/>
    </row>
    <row r="5510" spans="1:14">
      <c r="A5510" s="43" t="s">
        <v>130</v>
      </c>
      <c r="B5510" s="188">
        <v>327302</v>
      </c>
      <c r="C5510" s="188">
        <v>324.8</v>
      </c>
      <c r="D5510" s="188">
        <v>2541.0300000000002</v>
      </c>
      <c r="E5510" s="188">
        <v>11822</v>
      </c>
      <c r="F5510" s="188">
        <v>48171.9</v>
      </c>
      <c r="G5510" s="188">
        <v>175863</v>
      </c>
      <c r="H5510" s="188">
        <v>726413</v>
      </c>
      <c r="I5510" s="188">
        <v>1410414</v>
      </c>
      <c r="J5510" s="188">
        <v>4644189</v>
      </c>
      <c r="N5510" s="43"/>
    </row>
    <row r="5511" spans="1:14">
      <c r="A5511" s="43" t="s">
        <v>131</v>
      </c>
      <c r="B5511" s="188">
        <v>515874</v>
      </c>
      <c r="C5511" s="188">
        <v>2158.3200000000002</v>
      </c>
      <c r="D5511" s="188">
        <v>6042.59</v>
      </c>
      <c r="E5511" s="188">
        <v>20945.599999999999</v>
      </c>
      <c r="F5511" s="188">
        <v>77216.5</v>
      </c>
      <c r="G5511" s="188">
        <v>330248</v>
      </c>
      <c r="H5511" s="188">
        <v>1135731</v>
      </c>
      <c r="I5511" s="188">
        <v>2051757</v>
      </c>
      <c r="J5511" s="188">
        <v>7110720</v>
      </c>
      <c r="N5511" s="43"/>
    </row>
    <row r="5512" spans="1:14">
      <c r="A5512" s="43" t="s">
        <v>167</v>
      </c>
      <c r="N5512" s="43"/>
    </row>
    <row r="5513" spans="1:14">
      <c r="A5513" s="43" t="s">
        <v>166</v>
      </c>
      <c r="B5513" s="188">
        <v>123708</v>
      </c>
      <c r="C5513" s="188">
        <v>-1636.58</v>
      </c>
      <c r="D5513" s="188">
        <v>-1630.12</v>
      </c>
      <c r="E5513" s="188">
        <v>-1152.5</v>
      </c>
      <c r="F5513" s="188">
        <v>2120.8000000000002</v>
      </c>
      <c r="G5513" s="188">
        <v>28891</v>
      </c>
      <c r="H5513" s="188">
        <v>115957</v>
      </c>
      <c r="I5513" s="188">
        <v>371257</v>
      </c>
      <c r="J5513" s="188">
        <v>2014901</v>
      </c>
      <c r="N5513" s="43"/>
    </row>
    <row r="5514" spans="1:14">
      <c r="A5514" s="43" t="s">
        <v>125</v>
      </c>
      <c r="B5514" s="188">
        <v>111157</v>
      </c>
      <c r="C5514" s="188">
        <v>-1589.98</v>
      </c>
      <c r="D5514" s="188">
        <v>-1111.23</v>
      </c>
      <c r="E5514" s="188">
        <v>649.70000000000005</v>
      </c>
      <c r="F5514" s="188">
        <v>10603.8</v>
      </c>
      <c r="G5514" s="188">
        <v>56759</v>
      </c>
      <c r="H5514" s="188">
        <v>200486</v>
      </c>
      <c r="I5514" s="188">
        <v>539134</v>
      </c>
      <c r="J5514" s="188">
        <v>1737999</v>
      </c>
      <c r="N5514" s="43"/>
    </row>
    <row r="5515" spans="1:14">
      <c r="A5515" s="43" t="s">
        <v>126</v>
      </c>
      <c r="B5515" s="188">
        <v>219162</v>
      </c>
      <c r="C5515" s="188">
        <v>-1152.49</v>
      </c>
      <c r="D5515" s="188">
        <v>-363.89</v>
      </c>
      <c r="E5515" s="188">
        <v>3124.3</v>
      </c>
      <c r="F5515" s="188">
        <v>19954.400000000001</v>
      </c>
      <c r="G5515" s="188">
        <v>85602</v>
      </c>
      <c r="H5515" s="188">
        <v>347849</v>
      </c>
      <c r="I5515" s="188">
        <v>769549</v>
      </c>
      <c r="J5515" s="188">
        <v>3542348</v>
      </c>
      <c r="N5515" s="43"/>
    </row>
    <row r="5516" spans="1:14">
      <c r="A5516" s="43" t="s">
        <v>127</v>
      </c>
      <c r="B5516" s="188">
        <v>211586</v>
      </c>
      <c r="C5516" s="188">
        <v>-784.06</v>
      </c>
      <c r="D5516" s="188">
        <v>21.27</v>
      </c>
      <c r="E5516" s="188">
        <v>4460.3</v>
      </c>
      <c r="F5516" s="188">
        <v>21970</v>
      </c>
      <c r="G5516" s="188">
        <v>94121</v>
      </c>
      <c r="H5516" s="188">
        <v>345418</v>
      </c>
      <c r="I5516" s="188">
        <v>793594</v>
      </c>
      <c r="J5516" s="188">
        <v>2811948</v>
      </c>
      <c r="N5516" s="43"/>
    </row>
    <row r="5517" spans="1:14">
      <c r="A5517" s="43" t="s">
        <v>128</v>
      </c>
      <c r="B5517" s="188">
        <v>227494</v>
      </c>
      <c r="C5517" s="188">
        <v>-559.82000000000005</v>
      </c>
      <c r="D5517" s="188">
        <v>459.16</v>
      </c>
      <c r="E5517" s="188">
        <v>5493.8</v>
      </c>
      <c r="F5517" s="188">
        <v>24483.3</v>
      </c>
      <c r="G5517" s="188">
        <v>106600</v>
      </c>
      <c r="H5517" s="188">
        <v>397144</v>
      </c>
      <c r="I5517" s="188">
        <v>867110</v>
      </c>
      <c r="J5517" s="188">
        <v>3369829</v>
      </c>
      <c r="N5517" s="43"/>
    </row>
    <row r="5518" spans="1:14">
      <c r="A5518" s="43" t="s">
        <v>129</v>
      </c>
      <c r="B5518" s="188">
        <v>214807</v>
      </c>
      <c r="C5518" s="188">
        <v>-198.56</v>
      </c>
      <c r="D5518" s="188">
        <v>1455.52</v>
      </c>
      <c r="E5518" s="188">
        <v>8156.3</v>
      </c>
      <c r="F5518" s="188">
        <v>36438.5</v>
      </c>
      <c r="G5518" s="188">
        <v>125599</v>
      </c>
      <c r="H5518" s="188">
        <v>538343</v>
      </c>
      <c r="I5518" s="188">
        <v>1052948</v>
      </c>
      <c r="J5518" s="188">
        <v>2963921</v>
      </c>
      <c r="N5518" s="43"/>
    </row>
    <row r="5519" spans="1:14">
      <c r="A5519" s="43" t="s">
        <v>130</v>
      </c>
      <c r="B5519" s="188">
        <v>283266</v>
      </c>
      <c r="C5519" s="188">
        <v>75.31</v>
      </c>
      <c r="D5519" s="188">
        <v>1809.51</v>
      </c>
      <c r="E5519" s="188">
        <v>10555.4</v>
      </c>
      <c r="F5519" s="188">
        <v>44253.3</v>
      </c>
      <c r="G5519" s="188">
        <v>152109</v>
      </c>
      <c r="H5519" s="188">
        <v>643014</v>
      </c>
      <c r="I5519" s="188">
        <v>1315262</v>
      </c>
      <c r="J5519" s="188">
        <v>4455152</v>
      </c>
      <c r="N5519" s="43"/>
    </row>
    <row r="5520" spans="1:14">
      <c r="A5520" s="43" t="s">
        <v>131</v>
      </c>
      <c r="B5520" s="188">
        <v>504540</v>
      </c>
      <c r="C5520" s="188">
        <v>1871.13</v>
      </c>
      <c r="D5520" s="188">
        <v>5357.82</v>
      </c>
      <c r="E5520" s="188">
        <v>19401</v>
      </c>
      <c r="F5520" s="188">
        <v>74563.8</v>
      </c>
      <c r="G5520" s="188">
        <v>318031</v>
      </c>
      <c r="H5520" s="188">
        <v>1105811</v>
      </c>
      <c r="I5520" s="188">
        <v>1986041</v>
      </c>
      <c r="J5520" s="188">
        <v>7087430</v>
      </c>
      <c r="N5520" s="43"/>
    </row>
    <row r="5521" spans="1:14">
      <c r="A5521" s="43" t="s">
        <v>168</v>
      </c>
      <c r="N5521" s="43"/>
    </row>
    <row r="5522" spans="1:14">
      <c r="A5522" s="43" t="s">
        <v>169</v>
      </c>
      <c r="B5522" s="188">
        <v>18407</v>
      </c>
      <c r="C5522" s="188">
        <v>-1630.12</v>
      </c>
      <c r="D5522" s="188">
        <v>-1199.32</v>
      </c>
      <c r="E5522" s="188">
        <v>-36.1</v>
      </c>
      <c r="F5522" s="188">
        <v>5057.8</v>
      </c>
      <c r="G5522" s="188">
        <v>21338</v>
      </c>
      <c r="H5522" s="188">
        <v>52896</v>
      </c>
      <c r="I5522" s="188">
        <v>86914</v>
      </c>
      <c r="J5522" s="188">
        <v>168465</v>
      </c>
      <c r="N5522" s="43"/>
    </row>
    <row r="5523" spans="1:14">
      <c r="A5523" s="43" t="s">
        <v>17</v>
      </c>
      <c r="B5523" s="188">
        <v>44156</v>
      </c>
      <c r="C5523" s="188">
        <v>-58.14</v>
      </c>
      <c r="D5523" s="188">
        <v>1125.95</v>
      </c>
      <c r="E5523" s="188">
        <v>5828.1</v>
      </c>
      <c r="F5523" s="188">
        <v>20592</v>
      </c>
      <c r="G5523" s="188">
        <v>56855</v>
      </c>
      <c r="H5523" s="188">
        <v>114813</v>
      </c>
      <c r="I5523" s="188">
        <v>161017</v>
      </c>
      <c r="J5523" s="188">
        <v>314584</v>
      </c>
      <c r="N5523" s="43"/>
    </row>
    <row r="5524" spans="1:14">
      <c r="A5524" s="43" t="s">
        <v>18</v>
      </c>
      <c r="B5524" s="188">
        <v>90588</v>
      </c>
      <c r="C5524" s="188">
        <v>1640.63</v>
      </c>
      <c r="D5524" s="188">
        <v>4467.99</v>
      </c>
      <c r="E5524" s="188">
        <v>14378</v>
      </c>
      <c r="F5524" s="188">
        <v>46070.7</v>
      </c>
      <c r="G5524" s="188">
        <v>114332</v>
      </c>
      <c r="H5524" s="188">
        <v>236821</v>
      </c>
      <c r="I5524" s="188">
        <v>345405</v>
      </c>
      <c r="J5524" s="188">
        <v>611537</v>
      </c>
      <c r="N5524" s="43"/>
    </row>
    <row r="5525" spans="1:14">
      <c r="A5525" s="43" t="s">
        <v>19</v>
      </c>
      <c r="B5525" s="188">
        <v>207071</v>
      </c>
      <c r="C5525" s="188">
        <v>5605.67</v>
      </c>
      <c r="D5525" s="188">
        <v>11726.66</v>
      </c>
      <c r="E5525" s="188">
        <v>35720.6</v>
      </c>
      <c r="F5525" s="188">
        <v>102975.7</v>
      </c>
      <c r="G5525" s="188">
        <v>285968</v>
      </c>
      <c r="H5525" s="188">
        <v>574979</v>
      </c>
      <c r="I5525" s="188">
        <v>738315</v>
      </c>
      <c r="J5525" s="188">
        <v>1114694</v>
      </c>
      <c r="N5525" s="43"/>
    </row>
    <row r="5526" spans="1:14">
      <c r="A5526" s="43" t="s">
        <v>170</v>
      </c>
      <c r="B5526" s="188">
        <v>1520116</v>
      </c>
      <c r="C5526" s="188">
        <v>21894.16</v>
      </c>
      <c r="D5526" s="188">
        <v>49216.32</v>
      </c>
      <c r="E5526" s="188">
        <v>160772</v>
      </c>
      <c r="F5526" s="188">
        <v>667033.30000000005</v>
      </c>
      <c r="G5526" s="188">
        <v>1545732</v>
      </c>
      <c r="H5526" s="188">
        <v>3211110</v>
      </c>
      <c r="I5526" s="188">
        <v>5422678</v>
      </c>
      <c r="J5526" s="188">
        <v>15000735</v>
      </c>
      <c r="N5526" s="43"/>
    </row>
    <row r="5527" spans="1:14">
      <c r="A5527" s="43" t="s">
        <v>171</v>
      </c>
      <c r="N5527" s="43"/>
    </row>
    <row r="5528" spans="1:14">
      <c r="A5528" s="43" t="s">
        <v>169</v>
      </c>
      <c r="B5528" s="188">
        <v>44819</v>
      </c>
      <c r="C5528" s="188">
        <v>-1630.12</v>
      </c>
      <c r="D5528" s="188">
        <v>-1223.44</v>
      </c>
      <c r="E5528" s="188">
        <v>-69.900000000000006</v>
      </c>
      <c r="F5528" s="188">
        <v>5986</v>
      </c>
      <c r="G5528" s="188">
        <v>28051</v>
      </c>
      <c r="H5528" s="188">
        <v>89694</v>
      </c>
      <c r="I5528" s="188">
        <v>156270</v>
      </c>
      <c r="J5528" s="188">
        <v>608650</v>
      </c>
      <c r="N5528" s="43"/>
    </row>
    <row r="5529" spans="1:14">
      <c r="A5529" s="43" t="s">
        <v>17</v>
      </c>
      <c r="B5529" s="188">
        <v>116773</v>
      </c>
      <c r="C5529" s="188">
        <v>-31.37</v>
      </c>
      <c r="D5529" s="188">
        <v>1185.32</v>
      </c>
      <c r="E5529" s="188">
        <v>6526.2</v>
      </c>
      <c r="F5529" s="188">
        <v>24738.799999999999</v>
      </c>
      <c r="G5529" s="188">
        <v>82175</v>
      </c>
      <c r="H5529" s="188">
        <v>246790</v>
      </c>
      <c r="I5529" s="188">
        <v>519699</v>
      </c>
      <c r="J5529" s="188">
        <v>1535731</v>
      </c>
      <c r="N5529" s="43"/>
    </row>
    <row r="5530" spans="1:14">
      <c r="A5530" s="43" t="s">
        <v>18</v>
      </c>
      <c r="B5530" s="188">
        <v>175559</v>
      </c>
      <c r="C5530" s="188">
        <v>1221.2</v>
      </c>
      <c r="D5530" s="188">
        <v>3717.98</v>
      </c>
      <c r="E5530" s="188">
        <v>12709.5</v>
      </c>
      <c r="F5530" s="188">
        <v>43140.800000000003</v>
      </c>
      <c r="G5530" s="188">
        <v>129874</v>
      </c>
      <c r="H5530" s="188">
        <v>427659</v>
      </c>
      <c r="I5530" s="188">
        <v>787090</v>
      </c>
      <c r="J5530" s="188">
        <v>2156070</v>
      </c>
      <c r="N5530" s="43"/>
    </row>
    <row r="5531" spans="1:14">
      <c r="A5531" s="43" t="s">
        <v>19</v>
      </c>
      <c r="B5531" s="188">
        <v>356075</v>
      </c>
      <c r="C5531" s="188">
        <v>4431.49</v>
      </c>
      <c r="D5531" s="188">
        <v>9316.59</v>
      </c>
      <c r="E5531" s="188">
        <v>27571.4</v>
      </c>
      <c r="F5531" s="188">
        <v>82932.600000000006</v>
      </c>
      <c r="G5531" s="188">
        <v>280481</v>
      </c>
      <c r="H5531" s="188">
        <v>819579</v>
      </c>
      <c r="I5531" s="188">
        <v>1456378</v>
      </c>
      <c r="J5531" s="188">
        <v>3895848</v>
      </c>
      <c r="N5531" s="43"/>
    </row>
    <row r="5532" spans="1:14">
      <c r="A5532" s="43" t="s">
        <v>170</v>
      </c>
      <c r="B5532" s="188">
        <v>1187005</v>
      </c>
      <c r="C5532" s="188">
        <v>12853.37</v>
      </c>
      <c r="D5532" s="188">
        <v>27133.58</v>
      </c>
      <c r="E5532" s="188">
        <v>80446.899999999994</v>
      </c>
      <c r="F5532" s="188">
        <v>316976</v>
      </c>
      <c r="G5532" s="188">
        <v>1116362</v>
      </c>
      <c r="H5532" s="188">
        <v>2637441</v>
      </c>
      <c r="I5532" s="188">
        <v>4717293</v>
      </c>
      <c r="J5532" s="188">
        <v>13921008</v>
      </c>
      <c r="N5532" s="43"/>
    </row>
    <row r="5533" spans="1:14">
      <c r="A5533" s="43" t="s">
        <v>527</v>
      </c>
      <c r="N5533" s="43"/>
    </row>
    <row r="5534" spans="1:14">
      <c r="A5534" s="43" t="s">
        <v>172</v>
      </c>
      <c r="B5534" s="188">
        <v>438562</v>
      </c>
      <c r="C5534" s="188">
        <v>943.29</v>
      </c>
      <c r="D5534" s="188">
        <v>3292.3</v>
      </c>
      <c r="E5534" s="188">
        <v>13835.8</v>
      </c>
      <c r="F5534" s="188">
        <v>56649.1</v>
      </c>
      <c r="G5534" s="188">
        <v>241881</v>
      </c>
      <c r="H5534" s="188">
        <v>938045</v>
      </c>
      <c r="I5534" s="188">
        <v>1832893</v>
      </c>
      <c r="J5534" s="188">
        <v>6347729</v>
      </c>
      <c r="N5534" s="43"/>
    </row>
    <row r="5535" spans="1:14">
      <c r="A5535" s="43" t="s">
        <v>22</v>
      </c>
      <c r="B5535" s="188">
        <v>132454</v>
      </c>
      <c r="C5535" s="188">
        <v>-1630.12</v>
      </c>
      <c r="D5535" s="188">
        <v>-1213.79</v>
      </c>
      <c r="E5535" s="188">
        <v>262.3</v>
      </c>
      <c r="F5535" s="188">
        <v>18107.7</v>
      </c>
      <c r="G5535" s="188">
        <v>94015</v>
      </c>
      <c r="H5535" s="188">
        <v>287300</v>
      </c>
      <c r="I5535" s="188">
        <v>618617</v>
      </c>
      <c r="J5535" s="188">
        <v>1672564</v>
      </c>
      <c r="N5535" s="43"/>
    </row>
    <row r="5536" spans="1:14">
      <c r="A5536" s="43" t="s">
        <v>173</v>
      </c>
      <c r="N5536" s="43"/>
    </row>
    <row r="5537" spans="1:14">
      <c r="A5537" s="43" t="s">
        <v>174</v>
      </c>
      <c r="B5537" s="188">
        <v>57383</v>
      </c>
      <c r="C5537" s="188">
        <v>-1630.12</v>
      </c>
      <c r="D5537" s="188">
        <v>-1325.6</v>
      </c>
      <c r="E5537" s="188">
        <v>-541.4</v>
      </c>
      <c r="F5537" s="188">
        <v>5504.3</v>
      </c>
      <c r="G5537" s="188">
        <v>28643</v>
      </c>
      <c r="H5537" s="188">
        <v>99431</v>
      </c>
      <c r="I5537" s="188">
        <v>170709</v>
      </c>
      <c r="J5537" s="188">
        <v>1044798</v>
      </c>
      <c r="N5537" s="43"/>
    </row>
    <row r="5538" spans="1:14">
      <c r="A5538" s="43" t="s">
        <v>175</v>
      </c>
      <c r="B5538" s="188">
        <v>64799</v>
      </c>
      <c r="C5538" s="188">
        <v>-1152.49</v>
      </c>
      <c r="D5538" s="188">
        <v>-369.27</v>
      </c>
      <c r="E5538" s="188">
        <v>2476.6</v>
      </c>
      <c r="F5538" s="188">
        <v>14477.7</v>
      </c>
      <c r="G5538" s="188">
        <v>51668</v>
      </c>
      <c r="H5538" s="188">
        <v>135270</v>
      </c>
      <c r="I5538" s="188">
        <v>241651</v>
      </c>
      <c r="J5538" s="188">
        <v>933583</v>
      </c>
      <c r="N5538" s="43"/>
    </row>
    <row r="5539" spans="1:14">
      <c r="A5539" s="43" t="s">
        <v>176</v>
      </c>
      <c r="B5539" s="188">
        <v>185436</v>
      </c>
      <c r="C5539" s="188">
        <v>-207.05</v>
      </c>
      <c r="D5539" s="188">
        <v>1515.98</v>
      </c>
      <c r="E5539" s="188">
        <v>8949.2999999999993</v>
      </c>
      <c r="F5539" s="188">
        <v>36299.5</v>
      </c>
      <c r="G5539" s="188">
        <v>115819</v>
      </c>
      <c r="H5539" s="188">
        <v>366340</v>
      </c>
      <c r="I5539" s="188">
        <v>732070</v>
      </c>
      <c r="J5539" s="188">
        <v>2907095</v>
      </c>
      <c r="N5539" s="43"/>
    </row>
    <row r="5540" spans="1:14">
      <c r="A5540" s="43" t="s">
        <v>177</v>
      </c>
      <c r="B5540" s="188">
        <v>659953</v>
      </c>
      <c r="C5540" s="188">
        <v>2857.04</v>
      </c>
      <c r="D5540" s="188">
        <v>8106.02</v>
      </c>
      <c r="E5540" s="188">
        <v>29211.3</v>
      </c>
      <c r="F5540" s="188">
        <v>110990.1</v>
      </c>
      <c r="G5540" s="188">
        <v>526692</v>
      </c>
      <c r="H5540" s="188">
        <v>1444664</v>
      </c>
      <c r="I5540" s="188">
        <v>2562792</v>
      </c>
      <c r="J5540" s="188">
        <v>9126736</v>
      </c>
      <c r="N5540" s="43"/>
    </row>
    <row r="5541" spans="1:14">
      <c r="A5541" s="43" t="s">
        <v>580</v>
      </c>
      <c r="N5541" s="43"/>
    </row>
    <row r="5542" spans="1:14">
      <c r="A5542" s="43" t="s">
        <v>178</v>
      </c>
      <c r="B5542" s="188">
        <v>103673</v>
      </c>
      <c r="C5542" s="188">
        <v>-1583.35</v>
      </c>
      <c r="D5542" s="188">
        <v>-1152.49</v>
      </c>
      <c r="E5542" s="188">
        <v>1035.0999999999999</v>
      </c>
      <c r="F5542" s="188">
        <v>13501.3</v>
      </c>
      <c r="G5542" s="188">
        <v>60027</v>
      </c>
      <c r="H5542" s="188">
        <v>178385</v>
      </c>
      <c r="I5542" s="188">
        <v>425566</v>
      </c>
      <c r="J5542" s="188">
        <v>1652946</v>
      </c>
      <c r="N5542" s="43"/>
    </row>
    <row r="5543" spans="1:14">
      <c r="A5543" s="43" t="s">
        <v>179</v>
      </c>
      <c r="B5543" s="188">
        <v>137291</v>
      </c>
      <c r="C5543" s="188">
        <v>-51.09</v>
      </c>
      <c r="D5543" s="188">
        <v>200.4</v>
      </c>
      <c r="E5543" s="188">
        <v>4083.3</v>
      </c>
      <c r="F5543" s="188">
        <v>19698.8</v>
      </c>
      <c r="G5543" s="188">
        <v>68465</v>
      </c>
      <c r="H5543" s="188">
        <v>212428</v>
      </c>
      <c r="I5543" s="188">
        <v>494456</v>
      </c>
      <c r="J5543" s="188">
        <v>2255875</v>
      </c>
      <c r="N5543" s="43"/>
    </row>
    <row r="5544" spans="1:14">
      <c r="A5544" s="43" t="s">
        <v>180</v>
      </c>
      <c r="B5544" s="188">
        <v>158958</v>
      </c>
      <c r="C5544" s="188">
        <v>340.83</v>
      </c>
      <c r="D5544" s="188">
        <v>1185.8599999999999</v>
      </c>
      <c r="E5544" s="188">
        <v>6702</v>
      </c>
      <c r="F5544" s="188">
        <v>27990.9</v>
      </c>
      <c r="G5544" s="188">
        <v>103445</v>
      </c>
      <c r="H5544" s="188">
        <v>352274</v>
      </c>
      <c r="I5544" s="188">
        <v>703166</v>
      </c>
      <c r="J5544" s="188">
        <v>2120493</v>
      </c>
      <c r="N5544" s="43"/>
    </row>
    <row r="5545" spans="1:14">
      <c r="A5545" s="43" t="s">
        <v>181</v>
      </c>
      <c r="B5545" s="188">
        <v>579478</v>
      </c>
      <c r="C5545" s="188">
        <v>3638.71</v>
      </c>
      <c r="D5545" s="188">
        <v>7786.81</v>
      </c>
      <c r="E5545" s="188">
        <v>26091.3</v>
      </c>
      <c r="F5545" s="188">
        <v>92569.9</v>
      </c>
      <c r="G5545" s="188">
        <v>398969</v>
      </c>
      <c r="H5545" s="188">
        <v>1279852</v>
      </c>
      <c r="I5545" s="188">
        <v>2281881</v>
      </c>
      <c r="J5545" s="188">
        <v>7879012</v>
      </c>
      <c r="N5545" s="43"/>
    </row>
    <row r="5546" spans="1:14">
      <c r="A5546" s="43" t="s">
        <v>529</v>
      </c>
      <c r="N5546" s="43"/>
    </row>
    <row r="5547" spans="1:14">
      <c r="A5547" s="43" t="s">
        <v>178</v>
      </c>
      <c r="B5547" s="188">
        <v>-1141</v>
      </c>
      <c r="C5547" s="188">
        <v>-1774.33</v>
      </c>
      <c r="D5547" s="188">
        <v>-1630.12</v>
      </c>
      <c r="E5547" s="188">
        <v>-1541.2</v>
      </c>
      <c r="F5547" s="188">
        <v>-1152.5</v>
      </c>
      <c r="G5547" s="188">
        <v>-620</v>
      </c>
      <c r="H5547" s="188">
        <v>-215</v>
      </c>
      <c r="I5547" s="188">
        <v>-71</v>
      </c>
      <c r="J5547" s="188">
        <v>-1</v>
      </c>
      <c r="N5547" s="43"/>
    </row>
    <row r="5548" spans="1:14">
      <c r="A5548" s="43" t="s">
        <v>179</v>
      </c>
      <c r="B5548" s="188">
        <v>2185</v>
      </c>
      <c r="C5548" s="188">
        <v>88.12</v>
      </c>
      <c r="D5548" s="188">
        <v>258.61</v>
      </c>
      <c r="E5548" s="188">
        <v>903.8</v>
      </c>
      <c r="F5548" s="188">
        <v>2106.4</v>
      </c>
      <c r="G5548" s="188">
        <v>3389</v>
      </c>
      <c r="H5548" s="188">
        <v>4322</v>
      </c>
      <c r="I5548" s="188">
        <v>4659</v>
      </c>
      <c r="J5548" s="188">
        <v>4939</v>
      </c>
      <c r="N5548" s="43"/>
    </row>
    <row r="5549" spans="1:14">
      <c r="A5549" s="43" t="s">
        <v>180</v>
      </c>
      <c r="B5549" s="188">
        <v>13560</v>
      </c>
      <c r="C5549" s="188">
        <v>5652.52</v>
      </c>
      <c r="D5549" s="188">
        <v>6387.56</v>
      </c>
      <c r="E5549" s="188">
        <v>8469.4</v>
      </c>
      <c r="F5549" s="188">
        <v>12822.2</v>
      </c>
      <c r="G5549" s="188">
        <v>18262</v>
      </c>
      <c r="H5549" s="188">
        <v>22256</v>
      </c>
      <c r="I5549" s="188">
        <v>23661</v>
      </c>
      <c r="J5549" s="188">
        <v>24735</v>
      </c>
      <c r="N5549" s="43"/>
    </row>
    <row r="5550" spans="1:14">
      <c r="A5550" s="43" t="s">
        <v>181</v>
      </c>
      <c r="B5550" s="188">
        <v>609768</v>
      </c>
      <c r="C5550" s="188">
        <v>29674.9</v>
      </c>
      <c r="D5550" s="188">
        <v>35658.080000000002</v>
      </c>
      <c r="E5550" s="188">
        <v>58457.9</v>
      </c>
      <c r="F5550" s="188">
        <v>130203.1</v>
      </c>
      <c r="G5550" s="188">
        <v>474602</v>
      </c>
      <c r="H5550" s="188">
        <v>1317611</v>
      </c>
      <c r="I5550" s="188">
        <v>2322250</v>
      </c>
      <c r="J5550" s="188">
        <v>7783134</v>
      </c>
      <c r="N5550" s="43"/>
    </row>
    <row r="5551" spans="1:14">
      <c r="A5551" s="43" t="s">
        <v>530</v>
      </c>
      <c r="N5551" s="43"/>
    </row>
    <row r="5552" spans="1:14">
      <c r="A5552" s="43" t="s">
        <v>178</v>
      </c>
      <c r="B5552" s="188">
        <v>-1185</v>
      </c>
      <c r="C5552" s="188">
        <v>-1774.33</v>
      </c>
      <c r="D5552" s="188">
        <v>-1630.12</v>
      </c>
      <c r="E5552" s="188">
        <v>-1568.1</v>
      </c>
      <c r="F5552" s="188">
        <v>-1152.5</v>
      </c>
      <c r="G5552" s="188">
        <v>-687</v>
      </c>
      <c r="H5552" s="188">
        <v>-258</v>
      </c>
      <c r="I5552" s="188">
        <v>-70</v>
      </c>
      <c r="J5552" s="188">
        <v>0</v>
      </c>
      <c r="N5552" s="43"/>
    </row>
    <row r="5553" spans="1:14">
      <c r="A5553" s="43" t="s">
        <v>179</v>
      </c>
      <c r="B5553" s="188">
        <v>1921</v>
      </c>
      <c r="C5553" s="188">
        <v>6.61</v>
      </c>
      <c r="D5553" s="188">
        <v>63.52</v>
      </c>
      <c r="E5553" s="188">
        <v>525.79999999999995</v>
      </c>
      <c r="F5553" s="188">
        <v>1730.9</v>
      </c>
      <c r="G5553" s="188">
        <v>3203</v>
      </c>
      <c r="H5553" s="188">
        <v>4248</v>
      </c>
      <c r="I5553" s="188">
        <v>4618</v>
      </c>
      <c r="J5553" s="188">
        <v>4932</v>
      </c>
      <c r="N5553" s="43"/>
    </row>
    <row r="5554" spans="1:14">
      <c r="A5554" s="43" t="s">
        <v>180</v>
      </c>
      <c r="B5554" s="188">
        <v>10510</v>
      </c>
      <c r="C5554" s="188">
        <v>496.63</v>
      </c>
      <c r="D5554" s="188">
        <v>1314.75</v>
      </c>
      <c r="E5554" s="188">
        <v>5523.8</v>
      </c>
      <c r="F5554" s="188">
        <v>9579.7000000000007</v>
      </c>
      <c r="G5554" s="188">
        <v>15323</v>
      </c>
      <c r="H5554" s="188">
        <v>20670</v>
      </c>
      <c r="I5554" s="188">
        <v>22745</v>
      </c>
      <c r="J5554" s="188">
        <v>24558</v>
      </c>
      <c r="N5554" s="43"/>
    </row>
    <row r="5555" spans="1:14">
      <c r="A5555" s="43" t="s">
        <v>181</v>
      </c>
      <c r="B5555" s="188">
        <v>488768</v>
      </c>
      <c r="C5555" s="188">
        <v>5161.2700000000004</v>
      </c>
      <c r="D5555" s="188">
        <v>10639.95</v>
      </c>
      <c r="E5555" s="188">
        <v>30707.200000000001</v>
      </c>
      <c r="F5555" s="188">
        <v>85729.4</v>
      </c>
      <c r="G5555" s="188">
        <v>318065</v>
      </c>
      <c r="H5555" s="188">
        <v>1071333</v>
      </c>
      <c r="I5555" s="188">
        <v>1960849</v>
      </c>
      <c r="J5555" s="188">
        <v>6600068</v>
      </c>
      <c r="N5555" s="43"/>
    </row>
    <row r="5556" spans="1:14">
      <c r="A5556" s="43" t="s">
        <v>621</v>
      </c>
      <c r="B5556" s="188" t="s">
        <v>143</v>
      </c>
      <c r="C5556" s="188" t="s">
        <v>144</v>
      </c>
      <c r="D5556" s="188" t="s">
        <v>144</v>
      </c>
      <c r="E5556" s="188" t="s">
        <v>144</v>
      </c>
      <c r="F5556" s="188" t="s">
        <v>144</v>
      </c>
      <c r="G5556" s="188" t="s">
        <v>144</v>
      </c>
      <c r="H5556" s="188" t="s">
        <v>144</v>
      </c>
      <c r="I5556" s="188" t="s">
        <v>685</v>
      </c>
      <c r="J5556" s="188" t="s">
        <v>685</v>
      </c>
      <c r="K5556" s="188" t="s">
        <v>225</v>
      </c>
      <c r="N5556" s="43"/>
    </row>
    <row r="5557" spans="1:14">
      <c r="A5557" s="43" t="s">
        <v>618</v>
      </c>
      <c r="B5557" s="188" t="s">
        <v>619</v>
      </c>
      <c r="K5557" s="188" t="s">
        <v>718</v>
      </c>
      <c r="N5557" s="43"/>
    </row>
    <row r="5558" spans="1:14">
      <c r="A5558" s="43" t="s">
        <v>142</v>
      </c>
      <c r="N5558" s="43"/>
    </row>
    <row r="5560" spans="1:14">
      <c r="A5560" s="43" t="s">
        <v>217</v>
      </c>
      <c r="N5560" s="43"/>
    </row>
    <row r="5561" spans="1:14">
      <c r="A5561" s="43" t="s">
        <v>621</v>
      </c>
      <c r="B5561" s="188" t="s">
        <v>143</v>
      </c>
      <c r="C5561" s="188" t="s">
        <v>144</v>
      </c>
      <c r="D5561" s="188" t="s">
        <v>144</v>
      </c>
      <c r="E5561" s="188" t="s">
        <v>144</v>
      </c>
      <c r="F5561" s="188" t="s">
        <v>144</v>
      </c>
      <c r="G5561" s="188" t="s">
        <v>144</v>
      </c>
      <c r="H5561" s="188" t="s">
        <v>144</v>
      </c>
      <c r="I5561" s="188" t="s">
        <v>685</v>
      </c>
      <c r="J5561" s="188" t="s">
        <v>685</v>
      </c>
      <c r="K5561" s="188" t="s">
        <v>225</v>
      </c>
      <c r="N5561" s="43"/>
    </row>
    <row r="5562" spans="1:14">
      <c r="A5562" s="43" t="s">
        <v>245</v>
      </c>
      <c r="E5562" s="188" t="s">
        <v>584</v>
      </c>
      <c r="F5562" s="188" t="s">
        <v>586</v>
      </c>
      <c r="G5562" s="188" t="s">
        <v>235</v>
      </c>
      <c r="N5562" s="43"/>
    </row>
    <row r="5563" spans="1:14">
      <c r="B5563" s="188" t="s">
        <v>143</v>
      </c>
      <c r="C5563" s="188" t="s">
        <v>144</v>
      </c>
      <c r="D5563" s="188" t="s">
        <v>144</v>
      </c>
      <c r="E5563" s="188" t="s">
        <v>144</v>
      </c>
      <c r="F5563" s="188" t="s">
        <v>144</v>
      </c>
      <c r="G5563" s="188" t="s">
        <v>144</v>
      </c>
      <c r="H5563" s="188" t="s">
        <v>144</v>
      </c>
      <c r="I5563" s="188" t="s">
        <v>685</v>
      </c>
      <c r="J5563" s="188" t="s">
        <v>685</v>
      </c>
    </row>
    <row r="5564" spans="1:14">
      <c r="B5564" s="188" t="s">
        <v>33</v>
      </c>
      <c r="C5564" s="188" t="s">
        <v>134</v>
      </c>
      <c r="D5564" s="188" t="s">
        <v>135</v>
      </c>
      <c r="E5564" s="188" t="s">
        <v>136</v>
      </c>
      <c r="F5564" s="188" t="s">
        <v>137</v>
      </c>
      <c r="G5564" s="188" t="s">
        <v>138</v>
      </c>
      <c r="H5564" s="188" t="s">
        <v>139</v>
      </c>
      <c r="I5564" s="188" t="s">
        <v>140</v>
      </c>
      <c r="J5564" s="188" t="s">
        <v>141</v>
      </c>
    </row>
    <row r="5565" spans="1:14">
      <c r="A5565" s="43" t="s">
        <v>622</v>
      </c>
      <c r="B5565" s="188" t="s">
        <v>143</v>
      </c>
      <c r="C5565" s="188" t="s">
        <v>148</v>
      </c>
      <c r="D5565" s="188" t="s">
        <v>148</v>
      </c>
      <c r="E5565" s="188" t="s">
        <v>148</v>
      </c>
      <c r="F5565" s="188" t="s">
        <v>148</v>
      </c>
      <c r="G5565" s="188" t="s">
        <v>148</v>
      </c>
      <c r="H5565" s="188" t="s">
        <v>148</v>
      </c>
      <c r="I5565" s="188" t="s">
        <v>686</v>
      </c>
      <c r="J5565" s="188" t="s">
        <v>686</v>
      </c>
      <c r="N5565" s="43"/>
    </row>
    <row r="5566" spans="1:14">
      <c r="A5566" s="43" t="s">
        <v>0</v>
      </c>
      <c r="B5566" s="188">
        <v>390993</v>
      </c>
      <c r="C5566" s="188">
        <v>-725.67</v>
      </c>
      <c r="D5566" s="188">
        <v>1151.8599999999999</v>
      </c>
      <c r="E5566" s="188">
        <v>10988.2</v>
      </c>
      <c r="F5566" s="188">
        <v>51468.1</v>
      </c>
      <c r="G5566" s="188">
        <v>206214</v>
      </c>
      <c r="H5566" s="188">
        <v>850215</v>
      </c>
      <c r="I5566" s="188">
        <v>1667366</v>
      </c>
      <c r="J5566" s="188">
        <v>5830623</v>
      </c>
      <c r="N5566" s="43"/>
    </row>
    <row r="5567" spans="1:14">
      <c r="A5567" s="43" t="s">
        <v>151</v>
      </c>
      <c r="N5567" s="43"/>
    </row>
    <row r="5568" spans="1:14">
      <c r="A5568" s="43" t="s">
        <v>2</v>
      </c>
      <c r="B5568" s="188">
        <v>423344</v>
      </c>
      <c r="C5568" s="188">
        <v>-1079.47</v>
      </c>
      <c r="D5568" s="188">
        <v>590.04999999999995</v>
      </c>
      <c r="E5568" s="188">
        <v>10988</v>
      </c>
      <c r="F5568" s="188">
        <v>54332.800000000003</v>
      </c>
      <c r="G5568" s="188">
        <v>222691</v>
      </c>
      <c r="H5568" s="188">
        <v>927912</v>
      </c>
      <c r="I5568" s="188">
        <v>1896601</v>
      </c>
      <c r="J5568" s="188">
        <v>6194016</v>
      </c>
      <c r="N5568" s="43"/>
    </row>
    <row r="5569" spans="1:14">
      <c r="A5569" s="43" t="s">
        <v>3</v>
      </c>
      <c r="B5569" s="188">
        <v>339811</v>
      </c>
      <c r="C5569" s="188">
        <v>-585.94000000000005</v>
      </c>
      <c r="D5569" s="188">
        <v>1551.84</v>
      </c>
      <c r="E5569" s="188">
        <v>10445.5</v>
      </c>
      <c r="F5569" s="188">
        <v>47258.400000000001</v>
      </c>
      <c r="G5569" s="188">
        <v>171010</v>
      </c>
      <c r="H5569" s="188">
        <v>736491</v>
      </c>
      <c r="I5569" s="188">
        <v>1437606</v>
      </c>
      <c r="J5569" s="188">
        <v>5359250</v>
      </c>
      <c r="N5569" s="43"/>
    </row>
    <row r="5570" spans="1:14">
      <c r="A5570" s="43" t="s">
        <v>4</v>
      </c>
      <c r="B5570" s="188">
        <v>381078</v>
      </c>
      <c r="C5570" s="188">
        <v>-550.16</v>
      </c>
      <c r="D5570" s="188">
        <v>1631.1</v>
      </c>
      <c r="E5570" s="188">
        <v>12452.3</v>
      </c>
      <c r="F5570" s="188">
        <v>50610.6</v>
      </c>
      <c r="G5570" s="188">
        <v>190402</v>
      </c>
      <c r="H5570" s="188">
        <v>794238</v>
      </c>
      <c r="I5570" s="188">
        <v>1544226</v>
      </c>
      <c r="J5570" s="188">
        <v>5355089</v>
      </c>
      <c r="N5570" s="43"/>
    </row>
    <row r="5571" spans="1:14">
      <c r="A5571" s="43" t="s">
        <v>5</v>
      </c>
      <c r="B5571" s="188">
        <v>449884</v>
      </c>
      <c r="C5571" s="188">
        <v>-432.23</v>
      </c>
      <c r="D5571" s="188">
        <v>2021.13</v>
      </c>
      <c r="E5571" s="188">
        <v>12743.8</v>
      </c>
      <c r="F5571" s="188">
        <v>58304.2</v>
      </c>
      <c r="G5571" s="188">
        <v>246335</v>
      </c>
      <c r="H5571" s="188">
        <v>956223</v>
      </c>
      <c r="I5571" s="188">
        <v>1800104</v>
      </c>
      <c r="J5571" s="188">
        <v>6575270</v>
      </c>
      <c r="N5571" s="43"/>
    </row>
    <row r="5572" spans="1:14">
      <c r="A5572" s="43" t="s">
        <v>6</v>
      </c>
      <c r="B5572" s="188">
        <v>339792</v>
      </c>
      <c r="C5572" s="188">
        <v>-585.24</v>
      </c>
      <c r="D5572" s="188">
        <v>687.75</v>
      </c>
      <c r="E5572" s="188">
        <v>8087.3</v>
      </c>
      <c r="F5572" s="188">
        <v>47248.3</v>
      </c>
      <c r="G5572" s="188">
        <v>203213</v>
      </c>
      <c r="H5572" s="188">
        <v>814168</v>
      </c>
      <c r="I5572" s="188">
        <v>1476094</v>
      </c>
      <c r="J5572" s="188">
        <v>4948665</v>
      </c>
      <c r="N5572" s="43"/>
    </row>
    <row r="5573" spans="1:14">
      <c r="A5573" s="43" t="s">
        <v>8</v>
      </c>
      <c r="N5573" s="43"/>
    </row>
    <row r="5574" spans="1:14">
      <c r="A5574" s="43" t="s">
        <v>9</v>
      </c>
      <c r="B5574" s="188">
        <v>362720</v>
      </c>
      <c r="C5574" s="188">
        <v>-768.18</v>
      </c>
      <c r="D5574" s="188">
        <v>882.62</v>
      </c>
      <c r="E5574" s="188">
        <v>9397.7000000000007</v>
      </c>
      <c r="F5574" s="188">
        <v>46476.2</v>
      </c>
      <c r="G5574" s="188">
        <v>185155</v>
      </c>
      <c r="H5574" s="188">
        <v>785422</v>
      </c>
      <c r="I5574" s="188">
        <v>1530828</v>
      </c>
      <c r="J5574" s="188">
        <v>5511668</v>
      </c>
      <c r="N5574" s="43"/>
    </row>
    <row r="5575" spans="1:14">
      <c r="A5575" s="43" t="s">
        <v>8</v>
      </c>
      <c r="B5575" s="188">
        <v>423311</v>
      </c>
      <c r="C5575" s="188">
        <v>-664.7</v>
      </c>
      <c r="D5575" s="188">
        <v>1661.48</v>
      </c>
      <c r="E5575" s="188">
        <v>13234.5</v>
      </c>
      <c r="F5575" s="188">
        <v>57554</v>
      </c>
      <c r="G5575" s="188">
        <v>231815</v>
      </c>
      <c r="H5575" s="188">
        <v>925385</v>
      </c>
      <c r="I5575" s="188">
        <v>1813595</v>
      </c>
      <c r="J5575" s="188">
        <v>6182557</v>
      </c>
      <c r="N5575" s="43"/>
    </row>
    <row r="5576" spans="1:14">
      <c r="A5576" s="43" t="s">
        <v>152</v>
      </c>
      <c r="N5576" s="43"/>
    </row>
    <row r="5577" spans="1:14">
      <c r="A5577" s="43" t="s">
        <v>153</v>
      </c>
      <c r="B5577" s="188">
        <v>78870</v>
      </c>
      <c r="C5577" s="188">
        <v>-1766.55</v>
      </c>
      <c r="D5577" s="188">
        <v>-1297.52</v>
      </c>
      <c r="E5577" s="188">
        <v>471.8</v>
      </c>
      <c r="F5577" s="188">
        <v>9699.2000000000007</v>
      </c>
      <c r="G5577" s="188">
        <v>43847</v>
      </c>
      <c r="H5577" s="188">
        <v>129075</v>
      </c>
      <c r="I5577" s="188">
        <v>244888</v>
      </c>
      <c r="J5577" s="188">
        <v>1090447</v>
      </c>
      <c r="N5577" s="43"/>
    </row>
    <row r="5578" spans="1:14">
      <c r="A5578" s="43" t="s">
        <v>154</v>
      </c>
      <c r="B5578" s="188">
        <v>194663</v>
      </c>
      <c r="C5578" s="188">
        <v>-975.15</v>
      </c>
      <c r="D5578" s="188">
        <v>575.74</v>
      </c>
      <c r="E5578" s="188">
        <v>7486</v>
      </c>
      <c r="F5578" s="188">
        <v>32750.3</v>
      </c>
      <c r="G5578" s="188">
        <v>113796</v>
      </c>
      <c r="H5578" s="188">
        <v>408406</v>
      </c>
      <c r="I5578" s="188">
        <v>796636</v>
      </c>
      <c r="J5578" s="188">
        <v>2768732</v>
      </c>
      <c r="N5578" s="43"/>
    </row>
    <row r="5579" spans="1:14">
      <c r="A5579" s="43" t="s">
        <v>155</v>
      </c>
      <c r="B5579" s="188">
        <v>292797</v>
      </c>
      <c r="C5579" s="188">
        <v>473.35</v>
      </c>
      <c r="D5579" s="188">
        <v>2988.73</v>
      </c>
      <c r="E5579" s="188">
        <v>13828</v>
      </c>
      <c r="F5579" s="188">
        <v>53135.199999999997</v>
      </c>
      <c r="G5579" s="188">
        <v>177032</v>
      </c>
      <c r="H5579" s="188">
        <v>654727</v>
      </c>
      <c r="I5579" s="188">
        <v>1289904</v>
      </c>
      <c r="J5579" s="188">
        <v>4171444</v>
      </c>
      <c r="N5579" s="43"/>
    </row>
    <row r="5580" spans="1:14">
      <c r="A5580" s="43" t="s">
        <v>156</v>
      </c>
      <c r="B5580" s="188">
        <v>779644</v>
      </c>
      <c r="C5580" s="188">
        <v>3378.31</v>
      </c>
      <c r="D5580" s="188">
        <v>9691.2900000000009</v>
      </c>
      <c r="E5580" s="188">
        <v>37723.9</v>
      </c>
      <c r="F5580" s="188">
        <v>144365.29999999999</v>
      </c>
      <c r="G5580" s="188">
        <v>636330</v>
      </c>
      <c r="H5580" s="188">
        <v>1776181</v>
      </c>
      <c r="I5580" s="188">
        <v>3289246</v>
      </c>
      <c r="J5580" s="188">
        <v>10163949</v>
      </c>
      <c r="N5580" s="43"/>
    </row>
    <row r="5581" spans="1:14">
      <c r="A5581" s="43" t="s">
        <v>157</v>
      </c>
      <c r="N5581" s="43"/>
    </row>
    <row r="5582" spans="1:14">
      <c r="A5582" s="43" t="s">
        <v>158</v>
      </c>
      <c r="B5582" s="188">
        <v>490936</v>
      </c>
      <c r="C5582" s="188">
        <v>872.41</v>
      </c>
      <c r="D5582" s="188">
        <v>4385.4399999999996</v>
      </c>
      <c r="E5582" s="188">
        <v>19825.099999999999</v>
      </c>
      <c r="F5582" s="188">
        <v>77255.899999999994</v>
      </c>
      <c r="G5582" s="188">
        <v>311555</v>
      </c>
      <c r="H5582" s="188">
        <v>1096313</v>
      </c>
      <c r="I5582" s="188">
        <v>2022578</v>
      </c>
      <c r="J5582" s="188">
        <v>6825486</v>
      </c>
      <c r="N5582" s="43"/>
    </row>
    <row r="5583" spans="1:14">
      <c r="A5583" s="43" t="s">
        <v>159</v>
      </c>
      <c r="B5583" s="188">
        <v>105447</v>
      </c>
      <c r="C5583" s="188">
        <v>-1297.52</v>
      </c>
      <c r="D5583" s="188">
        <v>-268.89999999999998</v>
      </c>
      <c r="E5583" s="188">
        <v>2872.4</v>
      </c>
      <c r="F5583" s="188">
        <v>13671.7</v>
      </c>
      <c r="G5583" s="188">
        <v>55610</v>
      </c>
      <c r="H5583" s="188">
        <v>173670</v>
      </c>
      <c r="I5583" s="188">
        <v>443563</v>
      </c>
      <c r="J5583" s="188">
        <v>1529635</v>
      </c>
      <c r="N5583" s="43"/>
    </row>
    <row r="5584" spans="1:14">
      <c r="A5584" s="43" t="s">
        <v>160</v>
      </c>
      <c r="B5584" s="188">
        <v>149071</v>
      </c>
      <c r="C5584" s="188">
        <v>-1755.69</v>
      </c>
      <c r="D5584" s="188">
        <v>-1297.52</v>
      </c>
      <c r="E5584" s="188">
        <v>2021.2</v>
      </c>
      <c r="F5584" s="188">
        <v>17193.099999999999</v>
      </c>
      <c r="G5584" s="188">
        <v>71866</v>
      </c>
      <c r="H5584" s="188">
        <v>263587</v>
      </c>
      <c r="I5584" s="188">
        <v>648533</v>
      </c>
      <c r="J5584" s="188">
        <v>2367828</v>
      </c>
      <c r="N5584" s="43"/>
    </row>
    <row r="5585" spans="1:14">
      <c r="A5585" s="43" t="s">
        <v>161</v>
      </c>
      <c r="B5585" s="188">
        <v>377406</v>
      </c>
      <c r="C5585" s="188">
        <v>-1550.27</v>
      </c>
      <c r="D5585" s="188">
        <v>-612.08000000000004</v>
      </c>
      <c r="E5585" s="188">
        <v>8087.3</v>
      </c>
      <c r="F5585" s="188">
        <v>45232.800000000003</v>
      </c>
      <c r="G5585" s="188">
        <v>186639</v>
      </c>
      <c r="H5585" s="188">
        <v>834434</v>
      </c>
      <c r="I5585" s="188">
        <v>1616472</v>
      </c>
      <c r="J5585" s="188">
        <v>6260630</v>
      </c>
      <c r="N5585" s="43"/>
    </row>
    <row r="5586" spans="1:14">
      <c r="A5586" s="43" t="s">
        <v>162</v>
      </c>
      <c r="N5586" s="43"/>
    </row>
    <row r="5587" spans="1:14">
      <c r="A5587" s="43" t="s">
        <v>14</v>
      </c>
      <c r="B5587" s="188">
        <v>450174</v>
      </c>
      <c r="C5587" s="188">
        <v>-586.88</v>
      </c>
      <c r="D5587" s="188">
        <v>2764.77</v>
      </c>
      <c r="E5587" s="188">
        <v>16065.8</v>
      </c>
      <c r="F5587" s="188">
        <v>65025.2</v>
      </c>
      <c r="G5587" s="188">
        <v>275004</v>
      </c>
      <c r="H5587" s="188">
        <v>937485</v>
      </c>
      <c r="I5587" s="188">
        <v>1874427</v>
      </c>
      <c r="J5587" s="188">
        <v>6676678</v>
      </c>
      <c r="N5587" s="43"/>
    </row>
    <row r="5588" spans="1:14">
      <c r="A5588" s="43" t="s">
        <v>163</v>
      </c>
      <c r="B5588" s="188">
        <v>322439</v>
      </c>
      <c r="C5588" s="188">
        <v>-364</v>
      </c>
      <c r="D5588" s="188">
        <v>723.13</v>
      </c>
      <c r="E5588" s="188">
        <v>5923.1</v>
      </c>
      <c r="F5588" s="188">
        <v>30761.599999999999</v>
      </c>
      <c r="G5588" s="188">
        <v>145083</v>
      </c>
      <c r="H5588" s="188">
        <v>707210</v>
      </c>
      <c r="I5588" s="188">
        <v>1370691</v>
      </c>
      <c r="J5588" s="188">
        <v>5075353</v>
      </c>
      <c r="N5588" s="43"/>
    </row>
    <row r="5589" spans="1:14">
      <c r="A5589" s="43" t="s">
        <v>16</v>
      </c>
      <c r="B5589" s="188">
        <v>315978</v>
      </c>
      <c r="C5589" s="188">
        <v>-894.53</v>
      </c>
      <c r="D5589" s="188">
        <v>582.63</v>
      </c>
      <c r="E5589" s="188">
        <v>9315.7999999999993</v>
      </c>
      <c r="F5589" s="188">
        <v>45151</v>
      </c>
      <c r="G5589" s="188">
        <v>164153</v>
      </c>
      <c r="H5589" s="188">
        <v>660292</v>
      </c>
      <c r="I5589" s="188">
        <v>1321802</v>
      </c>
      <c r="J5589" s="188">
        <v>4531121</v>
      </c>
      <c r="N5589" s="43"/>
    </row>
    <row r="5590" spans="1:14">
      <c r="A5590" s="43" t="s">
        <v>164</v>
      </c>
      <c r="B5590" s="188">
        <v>312080</v>
      </c>
      <c r="C5590" s="188">
        <v>-1297.52</v>
      </c>
      <c r="D5590" s="188">
        <v>-460.98</v>
      </c>
      <c r="E5590" s="188">
        <v>6425.8</v>
      </c>
      <c r="F5590" s="188">
        <v>35562.300000000003</v>
      </c>
      <c r="G5590" s="188">
        <v>163279</v>
      </c>
      <c r="H5590" s="188">
        <v>710983</v>
      </c>
      <c r="I5590" s="188">
        <v>1460730</v>
      </c>
      <c r="J5590" s="188">
        <v>4608196</v>
      </c>
      <c r="N5590" s="43"/>
    </row>
    <row r="5591" spans="1:14">
      <c r="A5591" s="43" t="s">
        <v>165</v>
      </c>
      <c r="N5591" s="43"/>
    </row>
    <row r="5592" spans="1:14">
      <c r="A5592" s="43" t="s">
        <v>166</v>
      </c>
      <c r="B5592" s="188">
        <v>13668</v>
      </c>
      <c r="C5592" s="188">
        <v>-1997.61</v>
      </c>
      <c r="D5592" s="188">
        <v>-1835.25</v>
      </c>
      <c r="E5592" s="188">
        <v>-1745.2</v>
      </c>
      <c r="F5592" s="188">
        <v>-1004.8</v>
      </c>
      <c r="G5592" s="188">
        <v>4312</v>
      </c>
      <c r="H5592" s="188">
        <v>32210</v>
      </c>
      <c r="I5592" s="188">
        <v>64698</v>
      </c>
      <c r="J5592" s="188">
        <v>189927</v>
      </c>
      <c r="N5592" s="43"/>
    </row>
    <row r="5593" spans="1:14">
      <c r="A5593" s="43" t="s">
        <v>125</v>
      </c>
      <c r="B5593" s="188">
        <v>65219</v>
      </c>
      <c r="C5593" s="188">
        <v>-1835.25</v>
      </c>
      <c r="D5593" s="188">
        <v>-1657.08</v>
      </c>
      <c r="E5593" s="188">
        <v>-317.3</v>
      </c>
      <c r="F5593" s="188">
        <v>5666.9</v>
      </c>
      <c r="G5593" s="188">
        <v>31760</v>
      </c>
      <c r="H5593" s="188">
        <v>100981</v>
      </c>
      <c r="I5593" s="188">
        <v>196724</v>
      </c>
      <c r="J5593" s="188">
        <v>985403</v>
      </c>
      <c r="N5593" s="43"/>
    </row>
    <row r="5594" spans="1:14">
      <c r="A5594" s="43" t="s">
        <v>126</v>
      </c>
      <c r="B5594" s="188">
        <v>111818</v>
      </c>
      <c r="C5594" s="188">
        <v>-1305.9000000000001</v>
      </c>
      <c r="D5594" s="188">
        <v>-876.88</v>
      </c>
      <c r="E5594" s="188">
        <v>1465.9</v>
      </c>
      <c r="F5594" s="188">
        <v>12705.9</v>
      </c>
      <c r="G5594" s="188">
        <v>54597</v>
      </c>
      <c r="H5594" s="188">
        <v>155814</v>
      </c>
      <c r="I5594" s="188">
        <v>370124</v>
      </c>
      <c r="J5594" s="188">
        <v>1506924</v>
      </c>
      <c r="N5594" s="43"/>
    </row>
    <row r="5595" spans="1:14">
      <c r="A5595" s="43" t="s">
        <v>127</v>
      </c>
      <c r="B5595" s="188">
        <v>163265</v>
      </c>
      <c r="C5595" s="188">
        <v>-1190.26</v>
      </c>
      <c r="D5595" s="188">
        <v>-454.61</v>
      </c>
      <c r="E5595" s="188">
        <v>3426.7</v>
      </c>
      <c r="F5595" s="188">
        <v>20108.400000000001</v>
      </c>
      <c r="G5595" s="188">
        <v>78159</v>
      </c>
      <c r="H5595" s="188">
        <v>255967</v>
      </c>
      <c r="I5595" s="188">
        <v>620672</v>
      </c>
      <c r="J5595" s="188">
        <v>2346172</v>
      </c>
      <c r="N5595" s="43"/>
    </row>
    <row r="5596" spans="1:14">
      <c r="A5596" s="43" t="s">
        <v>128</v>
      </c>
      <c r="B5596" s="188">
        <v>170704</v>
      </c>
      <c r="C5596" s="188">
        <v>-537.07000000000005</v>
      </c>
      <c r="D5596" s="188">
        <v>542.39</v>
      </c>
      <c r="E5596" s="188">
        <v>6854.8</v>
      </c>
      <c r="F5596" s="188">
        <v>29149.9</v>
      </c>
      <c r="G5596" s="188">
        <v>108612</v>
      </c>
      <c r="H5596" s="188">
        <v>333004</v>
      </c>
      <c r="I5596" s="188">
        <v>716019</v>
      </c>
      <c r="J5596" s="188">
        <v>2206143</v>
      </c>
      <c r="N5596" s="43"/>
    </row>
    <row r="5597" spans="1:14">
      <c r="A5597" s="43" t="s">
        <v>129</v>
      </c>
      <c r="B5597" s="188">
        <v>234866</v>
      </c>
      <c r="C5597" s="188">
        <v>-233.25</v>
      </c>
      <c r="D5597" s="188">
        <v>1283.3</v>
      </c>
      <c r="E5597" s="188">
        <v>8796.2999999999993</v>
      </c>
      <c r="F5597" s="188">
        <v>37988</v>
      </c>
      <c r="G5597" s="188">
        <v>142080</v>
      </c>
      <c r="H5597" s="188">
        <v>548164</v>
      </c>
      <c r="I5597" s="188">
        <v>1057697</v>
      </c>
      <c r="J5597" s="188">
        <v>3384835</v>
      </c>
      <c r="N5597" s="43"/>
    </row>
    <row r="5598" spans="1:14">
      <c r="A5598" s="43" t="s">
        <v>130</v>
      </c>
      <c r="B5598" s="188">
        <v>321118</v>
      </c>
      <c r="C5598" s="188">
        <v>169.76</v>
      </c>
      <c r="D5598" s="188">
        <v>1988.25</v>
      </c>
      <c r="E5598" s="188">
        <v>11467.5</v>
      </c>
      <c r="F5598" s="188">
        <v>48237.9</v>
      </c>
      <c r="G5598" s="188">
        <v>176534</v>
      </c>
      <c r="H5598" s="188">
        <v>674942</v>
      </c>
      <c r="I5598" s="188">
        <v>1318563</v>
      </c>
      <c r="J5598" s="188">
        <v>4448911</v>
      </c>
      <c r="N5598" s="43"/>
    </row>
    <row r="5599" spans="1:14">
      <c r="A5599" s="43" t="s">
        <v>131</v>
      </c>
      <c r="B5599" s="188">
        <v>539211</v>
      </c>
      <c r="C5599" s="188">
        <v>1982.32</v>
      </c>
      <c r="D5599" s="188">
        <v>5849.77</v>
      </c>
      <c r="E5599" s="188">
        <v>22265.8</v>
      </c>
      <c r="F5599" s="188">
        <v>83182.7</v>
      </c>
      <c r="G5599" s="188">
        <v>359573</v>
      </c>
      <c r="H5599" s="188">
        <v>1210721</v>
      </c>
      <c r="I5599" s="188">
        <v>2268872</v>
      </c>
      <c r="J5599" s="188">
        <v>7323749</v>
      </c>
      <c r="N5599" s="43"/>
    </row>
    <row r="5600" spans="1:14">
      <c r="A5600" s="43" t="s">
        <v>167</v>
      </c>
      <c r="N5600" s="43"/>
    </row>
    <row r="5601" spans="1:14">
      <c r="A5601" s="43" t="s">
        <v>166</v>
      </c>
      <c r="B5601" s="188">
        <v>105697</v>
      </c>
      <c r="C5601" s="188">
        <v>-1870.15</v>
      </c>
      <c r="D5601" s="188">
        <v>-1835.25</v>
      </c>
      <c r="E5601" s="188">
        <v>-1297.5</v>
      </c>
      <c r="F5601" s="188">
        <v>2745</v>
      </c>
      <c r="G5601" s="188">
        <v>31707</v>
      </c>
      <c r="H5601" s="188">
        <v>125274</v>
      </c>
      <c r="I5601" s="188">
        <v>345800</v>
      </c>
      <c r="J5601" s="188">
        <v>1584397</v>
      </c>
      <c r="N5601" s="43"/>
    </row>
    <row r="5602" spans="1:14">
      <c r="A5602" s="43" t="s">
        <v>125</v>
      </c>
      <c r="B5602" s="188">
        <v>96787</v>
      </c>
      <c r="C5602" s="188">
        <v>-1835.25</v>
      </c>
      <c r="D5602" s="188">
        <v>-1297.52</v>
      </c>
      <c r="E5602" s="188">
        <v>923.5</v>
      </c>
      <c r="F5602" s="188">
        <v>12283.7</v>
      </c>
      <c r="G5602" s="188">
        <v>53186</v>
      </c>
      <c r="H5602" s="188">
        <v>162208</v>
      </c>
      <c r="I5602" s="188">
        <v>428996</v>
      </c>
      <c r="J5602" s="188">
        <v>1518967</v>
      </c>
      <c r="N5602" s="43"/>
    </row>
    <row r="5603" spans="1:14">
      <c r="A5603" s="43" t="s">
        <v>126</v>
      </c>
      <c r="B5603" s="188">
        <v>194461</v>
      </c>
      <c r="C5603" s="188">
        <v>-1350.24</v>
      </c>
      <c r="D5603" s="188">
        <v>-794.82</v>
      </c>
      <c r="E5603" s="188">
        <v>3056</v>
      </c>
      <c r="F5603" s="188">
        <v>20537.599999999999</v>
      </c>
      <c r="G5603" s="188">
        <v>85505</v>
      </c>
      <c r="H5603" s="188">
        <v>326123</v>
      </c>
      <c r="I5603" s="188">
        <v>716019</v>
      </c>
      <c r="J5603" s="188">
        <v>2970431</v>
      </c>
      <c r="N5603" s="43"/>
    </row>
    <row r="5604" spans="1:14">
      <c r="A5604" s="43" t="s">
        <v>127</v>
      </c>
      <c r="B5604" s="188">
        <v>187183</v>
      </c>
      <c r="C5604" s="188">
        <v>-1121.24</v>
      </c>
      <c r="D5604" s="188">
        <v>-256.39999999999998</v>
      </c>
      <c r="E5604" s="188">
        <v>4774.7</v>
      </c>
      <c r="F5604" s="188">
        <v>23674.400000000001</v>
      </c>
      <c r="G5604" s="188">
        <v>95940</v>
      </c>
      <c r="H5604" s="188">
        <v>308641</v>
      </c>
      <c r="I5604" s="188">
        <v>794457</v>
      </c>
      <c r="J5604" s="188">
        <v>3365635</v>
      </c>
      <c r="N5604" s="43"/>
    </row>
    <row r="5605" spans="1:14">
      <c r="A5605" s="43" t="s">
        <v>128</v>
      </c>
      <c r="B5605" s="188">
        <v>194738</v>
      </c>
      <c r="C5605" s="188">
        <v>-499.64</v>
      </c>
      <c r="D5605" s="188">
        <v>606.22</v>
      </c>
      <c r="E5605" s="188">
        <v>6031</v>
      </c>
      <c r="F5605" s="188">
        <v>28010.2</v>
      </c>
      <c r="G5605" s="188">
        <v>108242</v>
      </c>
      <c r="H5605" s="188">
        <v>369767</v>
      </c>
      <c r="I5605" s="188">
        <v>771763</v>
      </c>
      <c r="J5605" s="188">
        <v>3091524</v>
      </c>
      <c r="N5605" s="43"/>
    </row>
    <row r="5606" spans="1:14">
      <c r="A5606" s="43" t="s">
        <v>129</v>
      </c>
      <c r="B5606" s="188">
        <v>213496</v>
      </c>
      <c r="C5606" s="188">
        <v>-626.01</v>
      </c>
      <c r="D5606" s="188">
        <v>859.41</v>
      </c>
      <c r="E5606" s="188">
        <v>7880.1</v>
      </c>
      <c r="F5606" s="188">
        <v>36180.9</v>
      </c>
      <c r="G5606" s="188">
        <v>132198</v>
      </c>
      <c r="H5606" s="188">
        <v>481889</v>
      </c>
      <c r="I5606" s="188">
        <v>936325</v>
      </c>
      <c r="J5606" s="188">
        <v>2591684</v>
      </c>
      <c r="N5606" s="43"/>
    </row>
    <row r="5607" spans="1:14">
      <c r="A5607" s="43" t="s">
        <v>130</v>
      </c>
      <c r="B5607" s="188">
        <v>275285</v>
      </c>
      <c r="C5607" s="188">
        <v>5.63</v>
      </c>
      <c r="D5607" s="188">
        <v>1578.26</v>
      </c>
      <c r="E5607" s="188">
        <v>9895.2999999999993</v>
      </c>
      <c r="F5607" s="188">
        <v>41032.199999999997</v>
      </c>
      <c r="G5607" s="188">
        <v>156261</v>
      </c>
      <c r="H5607" s="188">
        <v>593252</v>
      </c>
      <c r="I5607" s="188">
        <v>1230841</v>
      </c>
      <c r="J5607" s="188">
        <v>3531643</v>
      </c>
      <c r="N5607" s="43"/>
    </row>
    <row r="5608" spans="1:14">
      <c r="A5608" s="43" t="s">
        <v>131</v>
      </c>
      <c r="B5608" s="188">
        <v>522053</v>
      </c>
      <c r="C5608" s="188">
        <v>1661.48</v>
      </c>
      <c r="D5608" s="188">
        <v>5258.54</v>
      </c>
      <c r="E5608" s="188">
        <v>20868.8</v>
      </c>
      <c r="F5608" s="188">
        <v>79725.8</v>
      </c>
      <c r="G5608" s="188">
        <v>340571</v>
      </c>
      <c r="H5608" s="188">
        <v>1168019</v>
      </c>
      <c r="I5608" s="188">
        <v>2195710</v>
      </c>
      <c r="J5608" s="188">
        <v>7204873</v>
      </c>
      <c r="N5608" s="43"/>
    </row>
    <row r="5609" spans="1:14">
      <c r="A5609" s="43" t="s">
        <v>168</v>
      </c>
      <c r="N5609" s="43"/>
    </row>
    <row r="5610" spans="1:14">
      <c r="A5610" s="43" t="s">
        <v>169</v>
      </c>
      <c r="B5610" s="188">
        <v>20738</v>
      </c>
      <c r="C5610" s="188">
        <v>-1810.01</v>
      </c>
      <c r="D5610" s="188">
        <v>-1323.62</v>
      </c>
      <c r="E5610" s="188">
        <v>-10.9</v>
      </c>
      <c r="F5610" s="188">
        <v>5863.9</v>
      </c>
      <c r="G5610" s="188">
        <v>24036</v>
      </c>
      <c r="H5610" s="188">
        <v>59904</v>
      </c>
      <c r="I5610" s="188">
        <v>94714</v>
      </c>
      <c r="J5610" s="188">
        <v>192509</v>
      </c>
      <c r="N5610" s="43"/>
    </row>
    <row r="5611" spans="1:14">
      <c r="A5611" s="43" t="s">
        <v>17</v>
      </c>
      <c r="B5611" s="188">
        <v>49089</v>
      </c>
      <c r="C5611" s="188">
        <v>-26.1</v>
      </c>
      <c r="D5611" s="188">
        <v>1212.03</v>
      </c>
      <c r="E5611" s="188">
        <v>6571.2</v>
      </c>
      <c r="F5611" s="188">
        <v>23032.5</v>
      </c>
      <c r="G5611" s="188">
        <v>62287</v>
      </c>
      <c r="H5611" s="188">
        <v>128901</v>
      </c>
      <c r="I5611" s="188">
        <v>188271</v>
      </c>
      <c r="J5611" s="188">
        <v>325322</v>
      </c>
      <c r="N5611" s="43"/>
    </row>
    <row r="5612" spans="1:14">
      <c r="A5612" s="43" t="s">
        <v>18</v>
      </c>
      <c r="B5612" s="188">
        <v>101162</v>
      </c>
      <c r="C5612" s="188">
        <v>1551.84</v>
      </c>
      <c r="D5612" s="188">
        <v>4650.63</v>
      </c>
      <c r="E5612" s="188">
        <v>16609.3</v>
      </c>
      <c r="F5612" s="188">
        <v>50245.599999999999</v>
      </c>
      <c r="G5612" s="188">
        <v>123955</v>
      </c>
      <c r="H5612" s="188">
        <v>265529</v>
      </c>
      <c r="I5612" s="188">
        <v>383840</v>
      </c>
      <c r="J5612" s="188">
        <v>721466</v>
      </c>
      <c r="N5612" s="43"/>
    </row>
    <row r="5613" spans="1:14">
      <c r="A5613" s="43" t="s">
        <v>19</v>
      </c>
      <c r="B5613" s="188">
        <v>225066</v>
      </c>
      <c r="C5613" s="188">
        <v>5276.98</v>
      </c>
      <c r="D5613" s="188">
        <v>12150.53</v>
      </c>
      <c r="E5613" s="188">
        <v>36627.5</v>
      </c>
      <c r="F5613" s="188">
        <v>110946.3</v>
      </c>
      <c r="G5613" s="188">
        <v>315670</v>
      </c>
      <c r="H5613" s="188">
        <v>619021</v>
      </c>
      <c r="I5613" s="188">
        <v>813015</v>
      </c>
      <c r="J5613" s="188">
        <v>1248720</v>
      </c>
      <c r="N5613" s="43"/>
    </row>
    <row r="5614" spans="1:14">
      <c r="A5614" s="43" t="s">
        <v>170</v>
      </c>
      <c r="B5614" s="188">
        <v>1559098</v>
      </c>
      <c r="C5614" s="188">
        <v>22014.58</v>
      </c>
      <c r="D5614" s="188">
        <v>51269.09</v>
      </c>
      <c r="E5614" s="188">
        <v>177591.3</v>
      </c>
      <c r="F5614" s="188">
        <v>711895</v>
      </c>
      <c r="G5614" s="188">
        <v>1655761</v>
      </c>
      <c r="H5614" s="188">
        <v>3529282</v>
      </c>
      <c r="I5614" s="188">
        <v>5830623</v>
      </c>
      <c r="J5614" s="188">
        <v>15062980</v>
      </c>
      <c r="N5614" s="43"/>
    </row>
    <row r="5615" spans="1:14">
      <c r="A5615" s="43" t="s">
        <v>171</v>
      </c>
      <c r="N5615" s="43"/>
    </row>
    <row r="5616" spans="1:14">
      <c r="A5616" s="43" t="s">
        <v>169</v>
      </c>
      <c r="B5616" s="188">
        <v>48483</v>
      </c>
      <c r="C5616" s="188">
        <v>-1835.25</v>
      </c>
      <c r="D5616" s="188">
        <v>-1366.53</v>
      </c>
      <c r="E5616" s="188">
        <v>-60.3</v>
      </c>
      <c r="F5616" s="188">
        <v>7099.7</v>
      </c>
      <c r="G5616" s="188">
        <v>34047</v>
      </c>
      <c r="H5616" s="188">
        <v>103119</v>
      </c>
      <c r="I5616" s="188">
        <v>178385</v>
      </c>
      <c r="J5616" s="188">
        <v>706603</v>
      </c>
      <c r="N5616" s="43"/>
    </row>
    <row r="5617" spans="1:14">
      <c r="A5617" s="43" t="s">
        <v>17</v>
      </c>
      <c r="B5617" s="188">
        <v>112985</v>
      </c>
      <c r="C5617" s="188">
        <v>-125.69</v>
      </c>
      <c r="D5617" s="188">
        <v>1109.04</v>
      </c>
      <c r="E5617" s="188">
        <v>6848.3</v>
      </c>
      <c r="F5617" s="188">
        <v>25443.3</v>
      </c>
      <c r="G5617" s="188">
        <v>86740</v>
      </c>
      <c r="H5617" s="188">
        <v>232767</v>
      </c>
      <c r="I5617" s="188">
        <v>494143</v>
      </c>
      <c r="J5617" s="188">
        <v>1316559</v>
      </c>
      <c r="N5617" s="43"/>
    </row>
    <row r="5618" spans="1:14">
      <c r="A5618" s="43" t="s">
        <v>18</v>
      </c>
      <c r="B5618" s="188">
        <v>183241</v>
      </c>
      <c r="C5618" s="188">
        <v>1276.52</v>
      </c>
      <c r="D5618" s="188">
        <v>3873.33</v>
      </c>
      <c r="E5618" s="188">
        <v>13878.5</v>
      </c>
      <c r="F5618" s="188">
        <v>45699.7</v>
      </c>
      <c r="G5618" s="188">
        <v>133497</v>
      </c>
      <c r="H5618" s="188">
        <v>410942</v>
      </c>
      <c r="I5618" s="188">
        <v>772992</v>
      </c>
      <c r="J5618" s="188">
        <v>2185722</v>
      </c>
      <c r="N5618" s="43"/>
    </row>
    <row r="5619" spans="1:14">
      <c r="A5619" s="43" t="s">
        <v>19</v>
      </c>
      <c r="B5619" s="188">
        <v>358930</v>
      </c>
      <c r="C5619" s="188">
        <v>4488.17</v>
      </c>
      <c r="D5619" s="188">
        <v>9815.48</v>
      </c>
      <c r="E5619" s="188">
        <v>29164.799999999999</v>
      </c>
      <c r="F5619" s="188">
        <v>92436.4</v>
      </c>
      <c r="G5619" s="188">
        <v>311807</v>
      </c>
      <c r="H5619" s="188">
        <v>875748</v>
      </c>
      <c r="I5619" s="188">
        <v>1529330</v>
      </c>
      <c r="J5619" s="188">
        <v>4002318</v>
      </c>
      <c r="N5619" s="43"/>
    </row>
    <row r="5620" spans="1:14">
      <c r="A5620" s="43" t="s">
        <v>170</v>
      </c>
      <c r="B5620" s="188">
        <v>1251456</v>
      </c>
      <c r="C5620" s="188">
        <v>16929.759999999998</v>
      </c>
      <c r="D5620" s="188">
        <v>32430.959999999999</v>
      </c>
      <c r="E5620" s="188">
        <v>96285.8</v>
      </c>
      <c r="F5620" s="188">
        <v>367656.9</v>
      </c>
      <c r="G5620" s="188">
        <v>1191794</v>
      </c>
      <c r="H5620" s="188">
        <v>2881426</v>
      </c>
      <c r="I5620" s="188">
        <v>5120057</v>
      </c>
      <c r="J5620" s="188">
        <v>13686303</v>
      </c>
      <c r="N5620" s="43"/>
    </row>
    <row r="5621" spans="1:14">
      <c r="A5621" s="43" t="s">
        <v>527</v>
      </c>
      <c r="N5621" s="43"/>
    </row>
    <row r="5622" spans="1:14">
      <c r="A5622" s="43" t="s">
        <v>172</v>
      </c>
      <c r="B5622" s="188">
        <v>452352</v>
      </c>
      <c r="C5622" s="188">
        <v>813.63</v>
      </c>
      <c r="D5622" s="188">
        <v>3331.9</v>
      </c>
      <c r="E5622" s="188">
        <v>14673.2</v>
      </c>
      <c r="F5622" s="188">
        <v>59904.1</v>
      </c>
      <c r="G5622" s="188">
        <v>257052</v>
      </c>
      <c r="H5622" s="188">
        <v>980238</v>
      </c>
      <c r="I5622" s="188">
        <v>1936215</v>
      </c>
      <c r="J5622" s="188">
        <v>6702037</v>
      </c>
      <c r="N5622" s="43"/>
    </row>
    <row r="5623" spans="1:14">
      <c r="A5623" s="43" t="s">
        <v>22</v>
      </c>
      <c r="B5623" s="188">
        <v>166466</v>
      </c>
      <c r="C5623" s="188">
        <v>-1835.25</v>
      </c>
      <c r="D5623" s="188">
        <v>-1314.86</v>
      </c>
      <c r="E5623" s="188">
        <v>960.6</v>
      </c>
      <c r="F5623" s="188">
        <v>25048.2</v>
      </c>
      <c r="G5623" s="188">
        <v>117342</v>
      </c>
      <c r="H5623" s="188">
        <v>345009</v>
      </c>
      <c r="I5623" s="188">
        <v>777296</v>
      </c>
      <c r="J5623" s="188">
        <v>2211682</v>
      </c>
      <c r="N5623" s="43"/>
    </row>
    <row r="5624" spans="1:14">
      <c r="A5624" s="43" t="s">
        <v>173</v>
      </c>
      <c r="N5624" s="43"/>
    </row>
    <row r="5625" spans="1:14">
      <c r="A5625" s="43" t="s">
        <v>174</v>
      </c>
      <c r="B5625" s="188">
        <v>55001</v>
      </c>
      <c r="C5625" s="188">
        <v>-1835.25</v>
      </c>
      <c r="D5625" s="188">
        <v>-1452.53</v>
      </c>
      <c r="E5625" s="188">
        <v>-621.79999999999995</v>
      </c>
      <c r="F5625" s="188">
        <v>5142</v>
      </c>
      <c r="G5625" s="188">
        <v>29214</v>
      </c>
      <c r="H5625" s="188">
        <v>103633</v>
      </c>
      <c r="I5625" s="188">
        <v>178898</v>
      </c>
      <c r="J5625" s="188">
        <v>990125</v>
      </c>
      <c r="N5625" s="43"/>
    </row>
    <row r="5626" spans="1:14">
      <c r="A5626" s="43" t="s">
        <v>175</v>
      </c>
      <c r="B5626" s="188">
        <v>89409</v>
      </c>
      <c r="C5626" s="188">
        <v>-1297.52</v>
      </c>
      <c r="D5626" s="188">
        <v>-568.01</v>
      </c>
      <c r="E5626" s="188">
        <v>2609.4</v>
      </c>
      <c r="F5626" s="188">
        <v>15485.9</v>
      </c>
      <c r="G5626" s="188">
        <v>54944</v>
      </c>
      <c r="H5626" s="188">
        <v>142416</v>
      </c>
      <c r="I5626" s="188">
        <v>255551</v>
      </c>
      <c r="J5626" s="188">
        <v>1148582</v>
      </c>
      <c r="N5626" s="43"/>
    </row>
    <row r="5627" spans="1:14">
      <c r="A5627" s="43" t="s">
        <v>176</v>
      </c>
      <c r="B5627" s="188">
        <v>165504</v>
      </c>
      <c r="C5627" s="188">
        <v>64.900000000000006</v>
      </c>
      <c r="D5627" s="188">
        <v>2093.6999999999998</v>
      </c>
      <c r="E5627" s="188">
        <v>10351.5</v>
      </c>
      <c r="F5627" s="188">
        <v>37494.300000000003</v>
      </c>
      <c r="G5627" s="188">
        <v>119166</v>
      </c>
      <c r="H5627" s="188">
        <v>333004</v>
      </c>
      <c r="I5627" s="188">
        <v>669472</v>
      </c>
      <c r="J5627" s="188">
        <v>2180098</v>
      </c>
      <c r="N5627" s="43"/>
    </row>
    <row r="5628" spans="1:14">
      <c r="A5628" s="43" t="s">
        <v>177</v>
      </c>
      <c r="B5628" s="188">
        <v>671355</v>
      </c>
      <c r="C5628" s="188">
        <v>2196.15</v>
      </c>
      <c r="D5628" s="188">
        <v>7620.51</v>
      </c>
      <c r="E5628" s="188">
        <v>30445.9</v>
      </c>
      <c r="F5628" s="188">
        <v>118900.6</v>
      </c>
      <c r="G5628" s="188">
        <v>544128</v>
      </c>
      <c r="H5628" s="188">
        <v>1533864</v>
      </c>
      <c r="I5628" s="188">
        <v>2742905</v>
      </c>
      <c r="J5628" s="188">
        <v>8455747</v>
      </c>
      <c r="N5628" s="43"/>
    </row>
    <row r="5629" spans="1:14">
      <c r="A5629" s="43" t="s">
        <v>580</v>
      </c>
      <c r="N5629" s="43"/>
    </row>
    <row r="5630" spans="1:14">
      <c r="A5630" s="43" t="s">
        <v>178</v>
      </c>
      <c r="B5630" s="188">
        <v>116143</v>
      </c>
      <c r="C5630" s="188">
        <v>-1745.99</v>
      </c>
      <c r="D5630" s="188">
        <v>-1297.52</v>
      </c>
      <c r="E5630" s="188">
        <v>991.6</v>
      </c>
      <c r="F5630" s="188">
        <v>15721.6</v>
      </c>
      <c r="G5630" s="188">
        <v>68810</v>
      </c>
      <c r="H5630" s="188">
        <v>208800</v>
      </c>
      <c r="I5630" s="188">
        <v>478139</v>
      </c>
      <c r="J5630" s="188">
        <v>1658095</v>
      </c>
      <c r="N5630" s="43"/>
    </row>
    <row r="5631" spans="1:14">
      <c r="A5631" s="43" t="s">
        <v>179</v>
      </c>
      <c r="B5631" s="188">
        <v>117444</v>
      </c>
      <c r="C5631" s="188">
        <v>-26.92</v>
      </c>
      <c r="D5631" s="188">
        <v>182.74</v>
      </c>
      <c r="E5631" s="188">
        <v>4171</v>
      </c>
      <c r="F5631" s="188">
        <v>21049.9</v>
      </c>
      <c r="G5631" s="188">
        <v>74141</v>
      </c>
      <c r="H5631" s="188">
        <v>195466</v>
      </c>
      <c r="I5631" s="188">
        <v>462080</v>
      </c>
      <c r="J5631" s="188">
        <v>1422913</v>
      </c>
      <c r="N5631" s="43"/>
    </row>
    <row r="5632" spans="1:14">
      <c r="A5632" s="43" t="s">
        <v>180</v>
      </c>
      <c r="B5632" s="188">
        <v>183623</v>
      </c>
      <c r="C5632" s="188">
        <v>235.78</v>
      </c>
      <c r="D5632" s="188">
        <v>831.38</v>
      </c>
      <c r="E5632" s="188">
        <v>5926.3</v>
      </c>
      <c r="F5632" s="188">
        <v>27771.5</v>
      </c>
      <c r="G5632" s="188">
        <v>102656</v>
      </c>
      <c r="H5632" s="188">
        <v>325263</v>
      </c>
      <c r="I5632" s="188">
        <v>714508</v>
      </c>
      <c r="J5632" s="188">
        <v>2541524</v>
      </c>
      <c r="N5632" s="43"/>
    </row>
    <row r="5633" spans="1:14">
      <c r="A5633" s="43" t="s">
        <v>181</v>
      </c>
      <c r="B5633" s="188">
        <v>578561</v>
      </c>
      <c r="C5633" s="188">
        <v>3646.51</v>
      </c>
      <c r="D5633" s="188">
        <v>7892.88</v>
      </c>
      <c r="E5633" s="188">
        <v>26196.6</v>
      </c>
      <c r="F5633" s="188">
        <v>97021.5</v>
      </c>
      <c r="G5633" s="188">
        <v>412304</v>
      </c>
      <c r="H5633" s="188">
        <v>1311256</v>
      </c>
      <c r="I5633" s="188">
        <v>2393850</v>
      </c>
      <c r="J5633" s="188">
        <v>7557289</v>
      </c>
      <c r="N5633" s="43"/>
    </row>
    <row r="5634" spans="1:14">
      <c r="A5634" s="43" t="s">
        <v>529</v>
      </c>
      <c r="N5634" s="43"/>
    </row>
    <row r="5635" spans="1:14">
      <c r="A5635" s="43" t="s">
        <v>178</v>
      </c>
      <c r="B5635" s="188">
        <v>-1181</v>
      </c>
      <c r="C5635" s="188">
        <v>-1997.61</v>
      </c>
      <c r="D5635" s="188">
        <v>-1835.25</v>
      </c>
      <c r="E5635" s="188">
        <v>-1646.6</v>
      </c>
      <c r="F5635" s="188">
        <v>-1297.5</v>
      </c>
      <c r="G5635" s="188">
        <v>-714</v>
      </c>
      <c r="H5635" s="188">
        <v>-372</v>
      </c>
      <c r="I5635" s="188">
        <v>-191</v>
      </c>
      <c r="J5635" s="188">
        <v>-24</v>
      </c>
      <c r="N5635" s="43"/>
    </row>
    <row r="5636" spans="1:14">
      <c r="A5636" s="43" t="s">
        <v>179</v>
      </c>
      <c r="B5636" s="188">
        <v>2181</v>
      </c>
      <c r="C5636" s="188">
        <v>101.95</v>
      </c>
      <c r="D5636" s="188">
        <v>262.73</v>
      </c>
      <c r="E5636" s="188">
        <v>843.1</v>
      </c>
      <c r="F5636" s="188">
        <v>2064</v>
      </c>
      <c r="G5636" s="188">
        <v>3431</v>
      </c>
      <c r="H5636" s="188">
        <v>4320</v>
      </c>
      <c r="I5636" s="188">
        <v>4632</v>
      </c>
      <c r="J5636" s="188">
        <v>4941</v>
      </c>
      <c r="N5636" s="43"/>
    </row>
    <row r="5637" spans="1:14">
      <c r="A5637" s="43" t="s">
        <v>180</v>
      </c>
      <c r="B5637" s="188">
        <v>13638</v>
      </c>
      <c r="C5637" s="188">
        <v>5670.67</v>
      </c>
      <c r="D5637" s="188">
        <v>6338.59</v>
      </c>
      <c r="E5637" s="188">
        <v>8539.9</v>
      </c>
      <c r="F5637" s="188">
        <v>13013.7</v>
      </c>
      <c r="G5637" s="188">
        <v>18376</v>
      </c>
      <c r="H5637" s="188">
        <v>22179</v>
      </c>
      <c r="I5637" s="188">
        <v>23584</v>
      </c>
      <c r="J5637" s="188">
        <v>24691</v>
      </c>
      <c r="N5637" s="43"/>
    </row>
    <row r="5638" spans="1:14">
      <c r="A5638" s="43" t="s">
        <v>181</v>
      </c>
      <c r="B5638" s="188">
        <v>617308</v>
      </c>
      <c r="C5638" s="188">
        <v>29945.360000000001</v>
      </c>
      <c r="D5638" s="188">
        <v>35930.85</v>
      </c>
      <c r="E5638" s="188">
        <v>59497.8</v>
      </c>
      <c r="F5638" s="188">
        <v>136868.1</v>
      </c>
      <c r="G5638" s="188">
        <v>475889</v>
      </c>
      <c r="H5638" s="188">
        <v>1340770</v>
      </c>
      <c r="I5638" s="188">
        <v>2434503</v>
      </c>
      <c r="J5638" s="188">
        <v>7560538</v>
      </c>
      <c r="N5638" s="43"/>
    </row>
    <row r="5639" spans="1:14">
      <c r="A5639" s="43" t="s">
        <v>530</v>
      </c>
      <c r="N5639" s="43"/>
    </row>
    <row r="5640" spans="1:14">
      <c r="A5640" s="43" t="s">
        <v>178</v>
      </c>
      <c r="B5640" s="188">
        <v>-1229</v>
      </c>
      <c r="C5640" s="188">
        <v>-1997.61</v>
      </c>
      <c r="D5640" s="188">
        <v>-1835.25</v>
      </c>
      <c r="E5640" s="188">
        <v>-1703</v>
      </c>
      <c r="F5640" s="188">
        <v>-1297.5</v>
      </c>
      <c r="G5640" s="188">
        <v>-796</v>
      </c>
      <c r="H5640" s="188">
        <v>-481</v>
      </c>
      <c r="I5640" s="188">
        <v>-273</v>
      </c>
      <c r="J5640" s="188">
        <v>-36</v>
      </c>
      <c r="N5640" s="43"/>
    </row>
    <row r="5641" spans="1:14">
      <c r="A5641" s="43" t="s">
        <v>179</v>
      </c>
      <c r="B5641" s="188">
        <v>1882</v>
      </c>
      <c r="C5641" s="188">
        <v>-2.13</v>
      </c>
      <c r="D5641" s="188">
        <v>55.48</v>
      </c>
      <c r="E5641" s="188">
        <v>502.9</v>
      </c>
      <c r="F5641" s="188">
        <v>1680.8</v>
      </c>
      <c r="G5641" s="188">
        <v>3168</v>
      </c>
      <c r="H5641" s="188">
        <v>4194</v>
      </c>
      <c r="I5641" s="188">
        <v>4586</v>
      </c>
      <c r="J5641" s="188">
        <v>4931</v>
      </c>
      <c r="N5641" s="43"/>
    </row>
    <row r="5642" spans="1:14">
      <c r="A5642" s="43" t="s">
        <v>180</v>
      </c>
      <c r="B5642" s="188">
        <v>10237</v>
      </c>
      <c r="C5642" s="188">
        <v>328.92</v>
      </c>
      <c r="D5642" s="188">
        <v>973.59</v>
      </c>
      <c r="E5642" s="188">
        <v>5380</v>
      </c>
      <c r="F5642" s="188">
        <v>9412.6</v>
      </c>
      <c r="G5642" s="188">
        <v>15141</v>
      </c>
      <c r="H5642" s="188">
        <v>20404</v>
      </c>
      <c r="I5642" s="188">
        <v>22588</v>
      </c>
      <c r="J5642" s="188">
        <v>24582</v>
      </c>
      <c r="N5642" s="43"/>
    </row>
    <row r="5643" spans="1:14">
      <c r="A5643" s="43" t="s">
        <v>181</v>
      </c>
      <c r="B5643" s="188">
        <v>495121</v>
      </c>
      <c r="C5643" s="188">
        <v>4965.5600000000004</v>
      </c>
      <c r="D5643" s="188">
        <v>10549.15</v>
      </c>
      <c r="E5643" s="188">
        <v>31045.599999999999</v>
      </c>
      <c r="F5643" s="188">
        <v>89440.9</v>
      </c>
      <c r="G5643" s="188">
        <v>325263</v>
      </c>
      <c r="H5643" s="188">
        <v>1090222</v>
      </c>
      <c r="I5643" s="188">
        <v>2009227</v>
      </c>
      <c r="J5643" s="188">
        <v>6778672</v>
      </c>
      <c r="N5643" s="43"/>
    </row>
    <row r="5644" spans="1:14">
      <c r="A5644" s="43" t="s">
        <v>621</v>
      </c>
      <c r="B5644" s="188" t="s">
        <v>143</v>
      </c>
      <c r="C5644" s="188" t="s">
        <v>144</v>
      </c>
      <c r="D5644" s="188" t="s">
        <v>144</v>
      </c>
      <c r="E5644" s="188" t="s">
        <v>144</v>
      </c>
      <c r="F5644" s="188" t="s">
        <v>144</v>
      </c>
      <c r="G5644" s="188" t="s">
        <v>144</v>
      </c>
      <c r="H5644" s="188" t="s">
        <v>144</v>
      </c>
      <c r="I5644" s="188" t="s">
        <v>685</v>
      </c>
      <c r="J5644" s="188" t="s">
        <v>685</v>
      </c>
      <c r="K5644" s="188" t="s">
        <v>225</v>
      </c>
      <c r="N5644" s="43"/>
    </row>
    <row r="5645" spans="1:14">
      <c r="A5645" s="43" t="s">
        <v>618</v>
      </c>
      <c r="B5645" s="188" t="s">
        <v>619</v>
      </c>
      <c r="K5645" s="188" t="s">
        <v>719</v>
      </c>
      <c r="N5645" s="43"/>
    </row>
    <row r="5646" spans="1:14">
      <c r="A5646" s="43" t="s">
        <v>142</v>
      </c>
      <c r="N5646" s="43"/>
    </row>
    <row r="5648" spans="1:14">
      <c r="A5648" s="43" t="s">
        <v>218</v>
      </c>
      <c r="N5648" s="43"/>
    </row>
    <row r="5649" spans="1:14">
      <c r="A5649" s="43" t="s">
        <v>621</v>
      </c>
      <c r="B5649" s="188" t="s">
        <v>143</v>
      </c>
      <c r="C5649" s="188" t="s">
        <v>144</v>
      </c>
      <c r="D5649" s="188" t="s">
        <v>144</v>
      </c>
      <c r="E5649" s="188" t="s">
        <v>144</v>
      </c>
      <c r="F5649" s="188" t="s">
        <v>144</v>
      </c>
      <c r="G5649" s="188" t="s">
        <v>144</v>
      </c>
      <c r="H5649" s="188" t="s">
        <v>144</v>
      </c>
      <c r="I5649" s="188" t="s">
        <v>685</v>
      </c>
      <c r="J5649" s="188" t="s">
        <v>685</v>
      </c>
      <c r="K5649" s="188" t="s">
        <v>225</v>
      </c>
      <c r="N5649" s="43"/>
    </row>
    <row r="5650" spans="1:14">
      <c r="A5650" s="43" t="s">
        <v>245</v>
      </c>
      <c r="E5650" s="188" t="s">
        <v>584</v>
      </c>
      <c r="F5650" s="188" t="s">
        <v>586</v>
      </c>
      <c r="G5650" s="188" t="s">
        <v>235</v>
      </c>
      <c r="N5650" s="43"/>
    </row>
    <row r="5651" spans="1:14">
      <c r="B5651" s="188" t="s">
        <v>143</v>
      </c>
      <c r="C5651" s="188" t="s">
        <v>144</v>
      </c>
      <c r="D5651" s="188" t="s">
        <v>144</v>
      </c>
      <c r="E5651" s="188" t="s">
        <v>144</v>
      </c>
      <c r="F5651" s="188" t="s">
        <v>144</v>
      </c>
      <c r="G5651" s="188" t="s">
        <v>144</v>
      </c>
      <c r="H5651" s="188" t="s">
        <v>144</v>
      </c>
      <c r="I5651" s="188" t="s">
        <v>685</v>
      </c>
      <c r="J5651" s="188" t="s">
        <v>685</v>
      </c>
    </row>
    <row r="5652" spans="1:14">
      <c r="B5652" s="188" t="s">
        <v>33</v>
      </c>
      <c r="C5652" s="188" t="s">
        <v>134</v>
      </c>
      <c r="D5652" s="188" t="s">
        <v>135</v>
      </c>
      <c r="E5652" s="188" t="s">
        <v>136</v>
      </c>
      <c r="F5652" s="188" t="s">
        <v>137</v>
      </c>
      <c r="G5652" s="188" t="s">
        <v>138</v>
      </c>
      <c r="H5652" s="188" t="s">
        <v>139</v>
      </c>
      <c r="I5652" s="188" t="s">
        <v>140</v>
      </c>
      <c r="J5652" s="188" t="s">
        <v>141</v>
      </c>
    </row>
    <row r="5653" spans="1:14">
      <c r="A5653" s="43" t="s">
        <v>622</v>
      </c>
      <c r="B5653" s="188" t="s">
        <v>143</v>
      </c>
      <c r="C5653" s="188" t="s">
        <v>148</v>
      </c>
      <c r="D5653" s="188" t="s">
        <v>148</v>
      </c>
      <c r="E5653" s="188" t="s">
        <v>148</v>
      </c>
      <c r="F5653" s="188" t="s">
        <v>148</v>
      </c>
      <c r="G5653" s="188" t="s">
        <v>148</v>
      </c>
      <c r="H5653" s="188" t="s">
        <v>148</v>
      </c>
      <c r="I5653" s="188" t="s">
        <v>686</v>
      </c>
      <c r="J5653" s="188" t="s">
        <v>686</v>
      </c>
      <c r="N5653" s="43"/>
    </row>
    <row r="5654" spans="1:14">
      <c r="A5654" s="43" t="s">
        <v>0</v>
      </c>
      <c r="B5654" s="188">
        <v>431421</v>
      </c>
      <c r="C5654" s="188">
        <v>-873.33</v>
      </c>
      <c r="D5654" s="188">
        <v>1078.57</v>
      </c>
      <c r="E5654" s="188">
        <v>11540.9</v>
      </c>
      <c r="F5654" s="188">
        <v>55769.2</v>
      </c>
      <c r="G5654" s="188">
        <v>229681</v>
      </c>
      <c r="H5654" s="188">
        <v>917679</v>
      </c>
      <c r="I5654" s="188">
        <v>1865316</v>
      </c>
      <c r="J5654" s="188">
        <v>6284732</v>
      </c>
      <c r="N5654" s="43"/>
    </row>
    <row r="5655" spans="1:14">
      <c r="A5655" s="43" t="s">
        <v>151</v>
      </c>
      <c r="N5655" s="43"/>
    </row>
    <row r="5656" spans="1:14">
      <c r="A5656" s="43" t="s">
        <v>2</v>
      </c>
      <c r="B5656" s="188">
        <v>456751</v>
      </c>
      <c r="C5656" s="188">
        <v>-1373.5</v>
      </c>
      <c r="D5656" s="188">
        <v>453.96</v>
      </c>
      <c r="E5656" s="188">
        <v>11044.4</v>
      </c>
      <c r="F5656" s="188">
        <v>56148.4</v>
      </c>
      <c r="G5656" s="188">
        <v>233834</v>
      </c>
      <c r="H5656" s="188">
        <v>1016470</v>
      </c>
      <c r="I5656" s="188">
        <v>2011566</v>
      </c>
      <c r="J5656" s="188">
        <v>6284732</v>
      </c>
      <c r="N5656" s="43"/>
    </row>
    <row r="5657" spans="1:14">
      <c r="A5657" s="43" t="s">
        <v>3</v>
      </c>
      <c r="B5657" s="188">
        <v>502740</v>
      </c>
      <c r="C5657" s="188">
        <v>-1006.61</v>
      </c>
      <c r="D5657" s="188">
        <v>1115.82</v>
      </c>
      <c r="E5657" s="188">
        <v>11810.5</v>
      </c>
      <c r="F5657" s="188">
        <v>54343</v>
      </c>
      <c r="G5657" s="188">
        <v>222553</v>
      </c>
      <c r="H5657" s="188">
        <v>1043326</v>
      </c>
      <c r="I5657" s="188">
        <v>2099973</v>
      </c>
      <c r="J5657" s="188">
        <v>7263626</v>
      </c>
      <c r="N5657" s="43"/>
    </row>
    <row r="5658" spans="1:14">
      <c r="A5658" s="43" t="s">
        <v>4</v>
      </c>
      <c r="B5658" s="188">
        <v>407258</v>
      </c>
      <c r="C5658" s="188">
        <v>-751.58</v>
      </c>
      <c r="D5658" s="188">
        <v>1538.77</v>
      </c>
      <c r="E5658" s="188">
        <v>12808.7</v>
      </c>
      <c r="F5658" s="188">
        <v>59200.4</v>
      </c>
      <c r="G5658" s="188">
        <v>251014</v>
      </c>
      <c r="H5658" s="188">
        <v>906040</v>
      </c>
      <c r="I5658" s="188">
        <v>1937838</v>
      </c>
      <c r="J5658" s="188">
        <v>5615193</v>
      </c>
      <c r="N5658" s="43"/>
    </row>
    <row r="5659" spans="1:14">
      <c r="A5659" s="43" t="s">
        <v>5</v>
      </c>
      <c r="B5659" s="188">
        <v>357356</v>
      </c>
      <c r="C5659" s="188">
        <v>-485.39</v>
      </c>
      <c r="D5659" s="188">
        <v>1646.04</v>
      </c>
      <c r="E5659" s="188">
        <v>11921.3</v>
      </c>
      <c r="F5659" s="188">
        <v>56773.599999999999</v>
      </c>
      <c r="G5659" s="188">
        <v>202821</v>
      </c>
      <c r="H5659" s="188">
        <v>763712</v>
      </c>
      <c r="I5659" s="188">
        <v>1474162</v>
      </c>
      <c r="J5659" s="188">
        <v>6311901</v>
      </c>
      <c r="N5659" s="43"/>
    </row>
    <row r="5660" spans="1:14">
      <c r="A5660" s="43" t="s">
        <v>6</v>
      </c>
      <c r="B5660" s="188">
        <v>395065</v>
      </c>
      <c r="C5660" s="188">
        <v>-449.96</v>
      </c>
      <c r="D5660" s="188">
        <v>1304.95</v>
      </c>
      <c r="E5660" s="188">
        <v>10563.5</v>
      </c>
      <c r="F5660" s="188">
        <v>51775.199999999997</v>
      </c>
      <c r="G5660" s="188">
        <v>231815</v>
      </c>
      <c r="H5660" s="188">
        <v>783240</v>
      </c>
      <c r="I5660" s="188">
        <v>1572889</v>
      </c>
      <c r="J5660" s="188">
        <v>5777943</v>
      </c>
      <c r="N5660" s="43"/>
    </row>
    <row r="5661" spans="1:14">
      <c r="A5661" s="43" t="s">
        <v>8</v>
      </c>
      <c r="N5661" s="43"/>
    </row>
    <row r="5662" spans="1:14">
      <c r="A5662" s="43" t="s">
        <v>9</v>
      </c>
      <c r="B5662" s="188">
        <v>391533</v>
      </c>
      <c r="C5662" s="188">
        <v>-916.23</v>
      </c>
      <c r="D5662" s="188">
        <v>784.38</v>
      </c>
      <c r="E5662" s="188">
        <v>10033.200000000001</v>
      </c>
      <c r="F5662" s="188">
        <v>49994.8</v>
      </c>
      <c r="G5662" s="188">
        <v>205881</v>
      </c>
      <c r="H5662" s="188">
        <v>826742</v>
      </c>
      <c r="I5662" s="188">
        <v>1699150</v>
      </c>
      <c r="J5662" s="188">
        <v>6002938</v>
      </c>
      <c r="N5662" s="43"/>
    </row>
    <row r="5663" spans="1:14">
      <c r="A5663" s="43" t="s">
        <v>8</v>
      </c>
      <c r="B5663" s="188">
        <v>476879</v>
      </c>
      <c r="C5663" s="188">
        <v>-834.03</v>
      </c>
      <c r="D5663" s="188">
        <v>1563.43</v>
      </c>
      <c r="E5663" s="188">
        <v>13628.6</v>
      </c>
      <c r="F5663" s="188">
        <v>62150.8</v>
      </c>
      <c r="G5663" s="188">
        <v>260807</v>
      </c>
      <c r="H5663" s="188">
        <v>1022349</v>
      </c>
      <c r="I5663" s="188">
        <v>2014351</v>
      </c>
      <c r="J5663" s="188">
        <v>6579391</v>
      </c>
      <c r="N5663" s="43"/>
    </row>
    <row r="5664" spans="1:14">
      <c r="A5664" s="43" t="s">
        <v>152</v>
      </c>
      <c r="N5664" s="43"/>
    </row>
    <row r="5665" spans="1:14">
      <c r="A5665" s="43" t="s">
        <v>153</v>
      </c>
      <c r="B5665" s="188">
        <v>96882</v>
      </c>
      <c r="C5665" s="188">
        <v>-1922.01</v>
      </c>
      <c r="D5665" s="188">
        <v>-1450.11</v>
      </c>
      <c r="E5665" s="188">
        <v>520.20000000000005</v>
      </c>
      <c r="F5665" s="188">
        <v>10761.1</v>
      </c>
      <c r="G5665" s="188">
        <v>49502</v>
      </c>
      <c r="H5665" s="188">
        <v>153744</v>
      </c>
      <c r="I5665" s="188">
        <v>307260</v>
      </c>
      <c r="J5665" s="188">
        <v>1198609</v>
      </c>
      <c r="N5665" s="43"/>
    </row>
    <row r="5666" spans="1:14">
      <c r="A5666" s="43" t="s">
        <v>154</v>
      </c>
      <c r="B5666" s="188">
        <v>259267</v>
      </c>
      <c r="C5666" s="188">
        <v>-1220.26</v>
      </c>
      <c r="D5666" s="188">
        <v>332.32</v>
      </c>
      <c r="E5666" s="188">
        <v>7570.9</v>
      </c>
      <c r="F5666" s="188">
        <v>35689.4</v>
      </c>
      <c r="G5666" s="188">
        <v>131808</v>
      </c>
      <c r="H5666" s="188">
        <v>479802</v>
      </c>
      <c r="I5666" s="188">
        <v>1019650</v>
      </c>
      <c r="J5666" s="188">
        <v>3753798</v>
      </c>
      <c r="N5666" s="43"/>
    </row>
    <row r="5667" spans="1:14">
      <c r="A5667" s="43" t="s">
        <v>155</v>
      </c>
      <c r="B5667" s="188">
        <v>302285</v>
      </c>
      <c r="C5667" s="188">
        <v>159.97</v>
      </c>
      <c r="D5667" s="188">
        <v>2421.86</v>
      </c>
      <c r="E5667" s="188">
        <v>13824.1</v>
      </c>
      <c r="F5667" s="188">
        <v>56092.9</v>
      </c>
      <c r="G5667" s="188">
        <v>193651</v>
      </c>
      <c r="H5667" s="188">
        <v>694237</v>
      </c>
      <c r="I5667" s="188">
        <v>1375225</v>
      </c>
      <c r="J5667" s="188">
        <v>4081701</v>
      </c>
      <c r="N5667" s="43"/>
    </row>
    <row r="5668" spans="1:14">
      <c r="A5668" s="43" t="s">
        <v>156</v>
      </c>
      <c r="B5668" s="188">
        <v>785678</v>
      </c>
      <c r="C5668" s="188">
        <v>2755.98</v>
      </c>
      <c r="D5668" s="188">
        <v>8568.0499999999993</v>
      </c>
      <c r="E5668" s="188">
        <v>35474.6</v>
      </c>
      <c r="F5668" s="188">
        <v>138499</v>
      </c>
      <c r="G5668" s="188">
        <v>620965</v>
      </c>
      <c r="H5668" s="188">
        <v>1825137</v>
      </c>
      <c r="I5668" s="188">
        <v>3311030</v>
      </c>
      <c r="J5668" s="188">
        <v>10298620</v>
      </c>
      <c r="N5668" s="43"/>
    </row>
    <row r="5669" spans="1:14">
      <c r="A5669" s="43" t="s">
        <v>157</v>
      </c>
      <c r="N5669" s="43"/>
    </row>
    <row r="5670" spans="1:14">
      <c r="A5670" s="43" t="s">
        <v>158</v>
      </c>
      <c r="B5670" s="188">
        <v>561860</v>
      </c>
      <c r="C5670" s="188">
        <v>703.45</v>
      </c>
      <c r="D5670" s="188">
        <v>4346.1499999999996</v>
      </c>
      <c r="E5670" s="188">
        <v>21231.200000000001</v>
      </c>
      <c r="F5670" s="188">
        <v>85752.5</v>
      </c>
      <c r="G5670" s="188">
        <v>349157</v>
      </c>
      <c r="H5670" s="188">
        <v>1216581</v>
      </c>
      <c r="I5670" s="188">
        <v>2371032</v>
      </c>
      <c r="J5670" s="188">
        <v>7571472</v>
      </c>
      <c r="N5670" s="43"/>
    </row>
    <row r="5671" spans="1:14">
      <c r="A5671" s="43" t="s">
        <v>159</v>
      </c>
      <c r="B5671" s="188">
        <v>145263</v>
      </c>
      <c r="C5671" s="188">
        <v>-1384.66</v>
      </c>
      <c r="D5671" s="188">
        <v>-359.56</v>
      </c>
      <c r="E5671" s="188">
        <v>3362.6</v>
      </c>
      <c r="F5671" s="188">
        <v>17854.599999999999</v>
      </c>
      <c r="G5671" s="188">
        <v>68289</v>
      </c>
      <c r="H5671" s="188">
        <v>254332</v>
      </c>
      <c r="I5671" s="188">
        <v>599679</v>
      </c>
      <c r="J5671" s="188">
        <v>2381797</v>
      </c>
      <c r="N5671" s="43"/>
    </row>
    <row r="5672" spans="1:14">
      <c r="A5672" s="43" t="s">
        <v>160</v>
      </c>
      <c r="B5672" s="188">
        <v>194576</v>
      </c>
      <c r="C5672" s="188">
        <v>-1667.92</v>
      </c>
      <c r="D5672" s="188">
        <v>-1122.97</v>
      </c>
      <c r="E5672" s="188">
        <v>3418.8</v>
      </c>
      <c r="F5672" s="188">
        <v>23667.5</v>
      </c>
      <c r="G5672" s="188">
        <v>98545</v>
      </c>
      <c r="H5672" s="188">
        <v>361412</v>
      </c>
      <c r="I5672" s="188">
        <v>840266</v>
      </c>
      <c r="J5672" s="188">
        <v>2671044</v>
      </c>
      <c r="N5672" s="43"/>
    </row>
    <row r="5673" spans="1:14">
      <c r="A5673" s="43" t="s">
        <v>161</v>
      </c>
      <c r="B5673" s="188">
        <v>355720</v>
      </c>
      <c r="C5673" s="188">
        <v>-1634.15</v>
      </c>
      <c r="D5673" s="188">
        <v>-666.38</v>
      </c>
      <c r="E5673" s="188">
        <v>8904.2999999999993</v>
      </c>
      <c r="F5673" s="188">
        <v>51627.4</v>
      </c>
      <c r="G5673" s="188">
        <v>202653</v>
      </c>
      <c r="H5673" s="188">
        <v>814050</v>
      </c>
      <c r="I5673" s="188">
        <v>1624862</v>
      </c>
      <c r="J5673" s="188">
        <v>5376327</v>
      </c>
      <c r="N5673" s="43"/>
    </row>
    <row r="5674" spans="1:14">
      <c r="A5674" s="43" t="s">
        <v>162</v>
      </c>
      <c r="N5674" s="43"/>
    </row>
    <row r="5675" spans="1:14">
      <c r="A5675" s="43" t="s">
        <v>14</v>
      </c>
      <c r="B5675" s="188">
        <v>472904</v>
      </c>
      <c r="C5675" s="188">
        <v>-740.2</v>
      </c>
      <c r="D5675" s="188">
        <v>2716.26</v>
      </c>
      <c r="E5675" s="188">
        <v>17179.900000000001</v>
      </c>
      <c r="F5675" s="188">
        <v>70351.100000000006</v>
      </c>
      <c r="G5675" s="188">
        <v>301069</v>
      </c>
      <c r="H5675" s="188">
        <v>1053137</v>
      </c>
      <c r="I5675" s="188">
        <v>2110225</v>
      </c>
      <c r="J5675" s="188">
        <v>6629217</v>
      </c>
      <c r="N5675" s="43"/>
    </row>
    <row r="5676" spans="1:14">
      <c r="A5676" s="43" t="s">
        <v>163</v>
      </c>
      <c r="B5676" s="188">
        <v>344597</v>
      </c>
      <c r="C5676" s="188">
        <v>-411.71</v>
      </c>
      <c r="D5676" s="188">
        <v>790.37</v>
      </c>
      <c r="E5676" s="188">
        <v>6474.3</v>
      </c>
      <c r="F5676" s="188">
        <v>33131</v>
      </c>
      <c r="G5676" s="188">
        <v>164729</v>
      </c>
      <c r="H5676" s="188">
        <v>675684</v>
      </c>
      <c r="I5676" s="188">
        <v>1390762</v>
      </c>
      <c r="J5676" s="188">
        <v>4966707</v>
      </c>
      <c r="N5676" s="43"/>
    </row>
    <row r="5677" spans="1:14">
      <c r="A5677" s="43" t="s">
        <v>16</v>
      </c>
      <c r="B5677" s="188">
        <v>438664</v>
      </c>
      <c r="C5677" s="188">
        <v>-1122.97</v>
      </c>
      <c r="D5677" s="188">
        <v>416.41</v>
      </c>
      <c r="E5677" s="188">
        <v>10796.8</v>
      </c>
      <c r="F5677" s="188">
        <v>52076.3</v>
      </c>
      <c r="G5677" s="188">
        <v>209105</v>
      </c>
      <c r="H5677" s="188">
        <v>791678</v>
      </c>
      <c r="I5677" s="188">
        <v>1641444</v>
      </c>
      <c r="J5677" s="188">
        <v>6280465</v>
      </c>
      <c r="N5677" s="43"/>
    </row>
    <row r="5678" spans="1:14">
      <c r="A5678" s="43" t="s">
        <v>164</v>
      </c>
      <c r="B5678" s="188">
        <v>394136</v>
      </c>
      <c r="C5678" s="188">
        <v>-1450.11</v>
      </c>
      <c r="D5678" s="188">
        <v>-479.95</v>
      </c>
      <c r="E5678" s="188">
        <v>6094.4</v>
      </c>
      <c r="F5678" s="188">
        <v>40000.6</v>
      </c>
      <c r="G5678" s="188">
        <v>177219</v>
      </c>
      <c r="H5678" s="188">
        <v>763528</v>
      </c>
      <c r="I5678" s="188">
        <v>1639263</v>
      </c>
      <c r="J5678" s="188">
        <v>5754918</v>
      </c>
      <c r="N5678" s="43"/>
    </row>
    <row r="5679" spans="1:14">
      <c r="A5679" s="43" t="s">
        <v>165</v>
      </c>
      <c r="N5679" s="43"/>
    </row>
    <row r="5680" spans="1:14">
      <c r="A5680" s="43" t="s">
        <v>166</v>
      </c>
      <c r="B5680" s="188">
        <v>15861</v>
      </c>
      <c r="C5680" s="188">
        <v>-2253.65</v>
      </c>
      <c r="D5680" s="188">
        <v>-2051.5700000000002</v>
      </c>
      <c r="E5680" s="188">
        <v>-2004.1</v>
      </c>
      <c r="F5680" s="188">
        <v>-1123</v>
      </c>
      <c r="G5680" s="188">
        <v>4392</v>
      </c>
      <c r="H5680" s="188">
        <v>34179</v>
      </c>
      <c r="I5680" s="188">
        <v>81186</v>
      </c>
      <c r="J5680" s="188">
        <v>235133</v>
      </c>
      <c r="N5680" s="43"/>
    </row>
    <row r="5681" spans="1:14">
      <c r="A5681" s="43" t="s">
        <v>125</v>
      </c>
      <c r="B5681" s="188">
        <v>54804</v>
      </c>
      <c r="C5681" s="188">
        <v>-2071.38</v>
      </c>
      <c r="D5681" s="188">
        <v>-1913.93</v>
      </c>
      <c r="E5681" s="188">
        <v>-716.8</v>
      </c>
      <c r="F5681" s="188">
        <v>5267.1</v>
      </c>
      <c r="G5681" s="188">
        <v>33855</v>
      </c>
      <c r="H5681" s="188">
        <v>108307</v>
      </c>
      <c r="I5681" s="188">
        <v>193217</v>
      </c>
      <c r="J5681" s="188">
        <v>706673</v>
      </c>
      <c r="N5681" s="43"/>
    </row>
    <row r="5682" spans="1:14">
      <c r="A5682" s="43" t="s">
        <v>126</v>
      </c>
      <c r="B5682" s="188">
        <v>101546</v>
      </c>
      <c r="C5682" s="188">
        <v>-1459.76</v>
      </c>
      <c r="D5682" s="188">
        <v>-1065.3</v>
      </c>
      <c r="E5682" s="188">
        <v>1517.8</v>
      </c>
      <c r="F5682" s="188">
        <v>12987.2</v>
      </c>
      <c r="G5682" s="188">
        <v>57597</v>
      </c>
      <c r="H5682" s="188">
        <v>171957</v>
      </c>
      <c r="I5682" s="188">
        <v>352458</v>
      </c>
      <c r="J5682" s="188">
        <v>1820946</v>
      </c>
      <c r="N5682" s="43"/>
    </row>
    <row r="5683" spans="1:14">
      <c r="A5683" s="43" t="s">
        <v>127</v>
      </c>
      <c r="B5683" s="188">
        <v>182889</v>
      </c>
      <c r="C5683" s="188">
        <v>-1450.11</v>
      </c>
      <c r="D5683" s="188">
        <v>-705.94</v>
      </c>
      <c r="E5683" s="188">
        <v>3248.8</v>
      </c>
      <c r="F5683" s="188">
        <v>23380.400000000001</v>
      </c>
      <c r="G5683" s="188">
        <v>98673</v>
      </c>
      <c r="H5683" s="188">
        <v>324151</v>
      </c>
      <c r="I5683" s="188">
        <v>640305</v>
      </c>
      <c r="J5683" s="188">
        <v>3172642</v>
      </c>
      <c r="N5683" s="43"/>
    </row>
    <row r="5684" spans="1:14">
      <c r="A5684" s="43" t="s">
        <v>128</v>
      </c>
      <c r="B5684" s="188">
        <v>167201</v>
      </c>
      <c r="C5684" s="188">
        <v>-949.64</v>
      </c>
      <c r="D5684" s="188">
        <v>182.84</v>
      </c>
      <c r="E5684" s="188">
        <v>6076.7</v>
      </c>
      <c r="F5684" s="188">
        <v>28043.1</v>
      </c>
      <c r="G5684" s="188">
        <v>102111</v>
      </c>
      <c r="H5684" s="188">
        <v>351739</v>
      </c>
      <c r="I5684" s="188">
        <v>780286</v>
      </c>
      <c r="J5684" s="188">
        <v>2305354</v>
      </c>
      <c r="N5684" s="43"/>
    </row>
    <row r="5685" spans="1:14">
      <c r="A5685" s="43" t="s">
        <v>129</v>
      </c>
      <c r="B5685" s="188">
        <v>243396</v>
      </c>
      <c r="C5685" s="188">
        <v>-155.41999999999999</v>
      </c>
      <c r="D5685" s="188">
        <v>1425.68</v>
      </c>
      <c r="E5685" s="188">
        <v>9250</v>
      </c>
      <c r="F5685" s="188">
        <v>40382</v>
      </c>
      <c r="G5685" s="188">
        <v>142744</v>
      </c>
      <c r="H5685" s="188">
        <v>560227</v>
      </c>
      <c r="I5685" s="188">
        <v>1112736</v>
      </c>
      <c r="J5685" s="188">
        <v>3410875</v>
      </c>
      <c r="N5685" s="43"/>
    </row>
    <row r="5686" spans="1:14">
      <c r="A5686" s="43" t="s">
        <v>130</v>
      </c>
      <c r="B5686" s="188">
        <v>327478</v>
      </c>
      <c r="C5686" s="188">
        <v>25.29</v>
      </c>
      <c r="D5686" s="188">
        <v>1805.74</v>
      </c>
      <c r="E5686" s="188">
        <v>11048.2</v>
      </c>
      <c r="F5686" s="188">
        <v>48533.599999999999</v>
      </c>
      <c r="G5686" s="188">
        <v>183832</v>
      </c>
      <c r="H5686" s="188">
        <v>724484</v>
      </c>
      <c r="I5686" s="188">
        <v>1429650</v>
      </c>
      <c r="J5686" s="188">
        <v>4081701</v>
      </c>
      <c r="N5686" s="43"/>
    </row>
    <row r="5687" spans="1:14">
      <c r="A5687" s="43" t="s">
        <v>131</v>
      </c>
      <c r="B5687" s="188">
        <v>605327</v>
      </c>
      <c r="C5687" s="188">
        <v>1796.57</v>
      </c>
      <c r="D5687" s="188">
        <v>5717.06</v>
      </c>
      <c r="E5687" s="188">
        <v>23709.8</v>
      </c>
      <c r="F5687" s="188">
        <v>92684.4</v>
      </c>
      <c r="G5687" s="188">
        <v>393401</v>
      </c>
      <c r="H5687" s="188">
        <v>1350349</v>
      </c>
      <c r="I5687" s="188">
        <v>2546043</v>
      </c>
      <c r="J5687" s="188">
        <v>8144727</v>
      </c>
      <c r="N5687" s="43"/>
    </row>
    <row r="5688" spans="1:14">
      <c r="A5688" s="43" t="s">
        <v>167</v>
      </c>
      <c r="N5688" s="43"/>
    </row>
    <row r="5689" spans="1:14">
      <c r="A5689" s="43" t="s">
        <v>166</v>
      </c>
      <c r="B5689" s="188">
        <v>94450</v>
      </c>
      <c r="C5689" s="188">
        <v>-2109.85</v>
      </c>
      <c r="D5689" s="188">
        <v>-2051.0700000000002</v>
      </c>
      <c r="E5689" s="188">
        <v>-1450.1</v>
      </c>
      <c r="F5689" s="188">
        <v>2836.9</v>
      </c>
      <c r="G5689" s="188">
        <v>33810</v>
      </c>
      <c r="H5689" s="188">
        <v>129067</v>
      </c>
      <c r="I5689" s="188">
        <v>351739</v>
      </c>
      <c r="J5689" s="188">
        <v>1820946</v>
      </c>
      <c r="N5689" s="43"/>
    </row>
    <row r="5690" spans="1:14">
      <c r="A5690" s="43" t="s">
        <v>125</v>
      </c>
      <c r="B5690" s="188">
        <v>114222</v>
      </c>
      <c r="C5690" s="188">
        <v>-2051.0700000000002</v>
      </c>
      <c r="D5690" s="188">
        <v>-1450.11</v>
      </c>
      <c r="E5690" s="188">
        <v>361.2</v>
      </c>
      <c r="F5690" s="188">
        <v>12073.5</v>
      </c>
      <c r="G5690" s="188">
        <v>60681</v>
      </c>
      <c r="H5690" s="188">
        <v>197439</v>
      </c>
      <c r="I5690" s="188">
        <v>493517</v>
      </c>
      <c r="J5690" s="188">
        <v>2000477</v>
      </c>
      <c r="N5690" s="43"/>
    </row>
    <row r="5691" spans="1:14">
      <c r="A5691" s="43" t="s">
        <v>126</v>
      </c>
      <c r="B5691" s="188">
        <v>174869</v>
      </c>
      <c r="C5691" s="188">
        <v>-1529.19</v>
      </c>
      <c r="D5691" s="188">
        <v>-1012.8</v>
      </c>
      <c r="E5691" s="188">
        <v>2730</v>
      </c>
      <c r="F5691" s="188">
        <v>19381.599999999999</v>
      </c>
      <c r="G5691" s="188">
        <v>91706</v>
      </c>
      <c r="H5691" s="188">
        <v>311319</v>
      </c>
      <c r="I5691" s="188">
        <v>724484</v>
      </c>
      <c r="J5691" s="188">
        <v>2542244</v>
      </c>
      <c r="N5691" s="43"/>
    </row>
    <row r="5692" spans="1:14">
      <c r="A5692" s="43" t="s">
        <v>127</v>
      </c>
      <c r="B5692" s="188">
        <v>175252</v>
      </c>
      <c r="C5692" s="188">
        <v>-1450.11</v>
      </c>
      <c r="D5692" s="188">
        <v>-648.99</v>
      </c>
      <c r="E5692" s="188">
        <v>4292.2</v>
      </c>
      <c r="F5692" s="188">
        <v>24745.8</v>
      </c>
      <c r="G5692" s="188">
        <v>100943</v>
      </c>
      <c r="H5692" s="188">
        <v>301912</v>
      </c>
      <c r="I5692" s="188">
        <v>707548</v>
      </c>
      <c r="J5692" s="188">
        <v>2782635</v>
      </c>
      <c r="N5692" s="43"/>
    </row>
    <row r="5693" spans="1:14">
      <c r="A5693" s="43" t="s">
        <v>128</v>
      </c>
      <c r="B5693" s="188">
        <v>219119</v>
      </c>
      <c r="C5693" s="188">
        <v>-821.12</v>
      </c>
      <c r="D5693" s="188">
        <v>319.42</v>
      </c>
      <c r="E5693" s="188">
        <v>6455</v>
      </c>
      <c r="F5693" s="188">
        <v>31393.3</v>
      </c>
      <c r="G5693" s="188">
        <v>117865</v>
      </c>
      <c r="H5693" s="188">
        <v>436157</v>
      </c>
      <c r="I5693" s="188">
        <v>965075</v>
      </c>
      <c r="J5693" s="188">
        <v>3334651</v>
      </c>
      <c r="N5693" s="43"/>
    </row>
    <row r="5694" spans="1:14">
      <c r="A5694" s="43" t="s">
        <v>129</v>
      </c>
      <c r="B5694" s="188">
        <v>243128</v>
      </c>
      <c r="C5694" s="188">
        <v>-458.29</v>
      </c>
      <c r="D5694" s="188">
        <v>948.12</v>
      </c>
      <c r="E5694" s="188">
        <v>8207.7999999999993</v>
      </c>
      <c r="F5694" s="188">
        <v>39376</v>
      </c>
      <c r="G5694" s="188">
        <v>143722</v>
      </c>
      <c r="H5694" s="188">
        <v>544504</v>
      </c>
      <c r="I5694" s="188">
        <v>1091581</v>
      </c>
      <c r="J5694" s="188">
        <v>3066336</v>
      </c>
      <c r="N5694" s="43"/>
    </row>
    <row r="5695" spans="1:14">
      <c r="A5695" s="43" t="s">
        <v>130</v>
      </c>
      <c r="B5695" s="188">
        <v>316478</v>
      </c>
      <c r="C5695" s="188">
        <v>-233.36</v>
      </c>
      <c r="D5695" s="188">
        <v>1585.68</v>
      </c>
      <c r="E5695" s="188">
        <v>10872.2</v>
      </c>
      <c r="F5695" s="188">
        <v>46556.9</v>
      </c>
      <c r="G5695" s="188">
        <v>178500</v>
      </c>
      <c r="H5695" s="188">
        <v>747708</v>
      </c>
      <c r="I5695" s="188">
        <v>1470067</v>
      </c>
      <c r="J5695" s="188">
        <v>4290037</v>
      </c>
      <c r="N5695" s="43"/>
    </row>
    <row r="5696" spans="1:14">
      <c r="A5696" s="43" t="s">
        <v>131</v>
      </c>
      <c r="B5696" s="188">
        <v>581727</v>
      </c>
      <c r="C5696" s="188">
        <v>1488.55</v>
      </c>
      <c r="D5696" s="188">
        <v>5176.58</v>
      </c>
      <c r="E5696" s="188">
        <v>22014.7</v>
      </c>
      <c r="F5696" s="188">
        <v>87632.2</v>
      </c>
      <c r="G5696" s="188">
        <v>364762</v>
      </c>
      <c r="H5696" s="188">
        <v>1280893</v>
      </c>
      <c r="I5696" s="188">
        <v>2441363</v>
      </c>
      <c r="J5696" s="188">
        <v>7794767</v>
      </c>
      <c r="N5696" s="43"/>
    </row>
    <row r="5697" spans="1:14">
      <c r="A5697" s="43" t="s">
        <v>168</v>
      </c>
      <c r="N5697" s="43"/>
    </row>
    <row r="5698" spans="1:14">
      <c r="A5698" s="43" t="s">
        <v>169</v>
      </c>
      <c r="B5698" s="188">
        <v>23491</v>
      </c>
      <c r="C5698" s="188">
        <v>-2042.56</v>
      </c>
      <c r="D5698" s="188">
        <v>-1450.11</v>
      </c>
      <c r="E5698" s="188">
        <v>2.1</v>
      </c>
      <c r="F5698" s="188">
        <v>6318.3</v>
      </c>
      <c r="G5698" s="188">
        <v>27397</v>
      </c>
      <c r="H5698" s="188">
        <v>69003</v>
      </c>
      <c r="I5698" s="188">
        <v>109793</v>
      </c>
      <c r="J5698" s="188">
        <v>211415</v>
      </c>
      <c r="N5698" s="43"/>
    </row>
    <row r="5699" spans="1:14">
      <c r="A5699" s="43" t="s">
        <v>17</v>
      </c>
      <c r="B5699" s="188">
        <v>52785</v>
      </c>
      <c r="C5699" s="188">
        <v>-324.51</v>
      </c>
      <c r="D5699" s="188">
        <v>1113.3800000000001</v>
      </c>
      <c r="E5699" s="188">
        <v>6451.1</v>
      </c>
      <c r="F5699" s="188">
        <v>23422.6</v>
      </c>
      <c r="G5699" s="188">
        <v>67578</v>
      </c>
      <c r="H5699" s="188">
        <v>142994</v>
      </c>
      <c r="I5699" s="188">
        <v>208586</v>
      </c>
      <c r="J5699" s="188">
        <v>346684</v>
      </c>
      <c r="N5699" s="43"/>
    </row>
    <row r="5700" spans="1:14">
      <c r="A5700" s="43" t="s">
        <v>18</v>
      </c>
      <c r="B5700" s="188">
        <v>110220</v>
      </c>
      <c r="C5700" s="188">
        <v>1356.22</v>
      </c>
      <c r="D5700" s="188">
        <v>4864.0200000000004</v>
      </c>
      <c r="E5700" s="188">
        <v>17239.7</v>
      </c>
      <c r="F5700" s="188">
        <v>54430.400000000001</v>
      </c>
      <c r="G5700" s="188">
        <v>137642</v>
      </c>
      <c r="H5700" s="188">
        <v>288758</v>
      </c>
      <c r="I5700" s="188">
        <v>427077</v>
      </c>
      <c r="J5700" s="188">
        <v>749083</v>
      </c>
      <c r="N5700" s="43"/>
    </row>
    <row r="5701" spans="1:14">
      <c r="A5701" s="43" t="s">
        <v>19</v>
      </c>
      <c r="B5701" s="188">
        <v>257437</v>
      </c>
      <c r="C5701" s="188">
        <v>4872.3599999999997</v>
      </c>
      <c r="D5701" s="188">
        <v>12762.18</v>
      </c>
      <c r="E5701" s="188">
        <v>41000.699999999997</v>
      </c>
      <c r="F5701" s="188">
        <v>129553.7</v>
      </c>
      <c r="G5701" s="188">
        <v>352759</v>
      </c>
      <c r="H5701" s="188">
        <v>697518</v>
      </c>
      <c r="I5701" s="188">
        <v>930495</v>
      </c>
      <c r="J5701" s="188">
        <v>1490720</v>
      </c>
      <c r="N5701" s="43"/>
    </row>
    <row r="5702" spans="1:14">
      <c r="A5702" s="43" t="s">
        <v>170</v>
      </c>
      <c r="B5702" s="188">
        <v>1713235</v>
      </c>
      <c r="C5702" s="188">
        <v>21653.93</v>
      </c>
      <c r="D5702" s="188">
        <v>46396.94</v>
      </c>
      <c r="E5702" s="188">
        <v>178996.6</v>
      </c>
      <c r="F5702" s="188">
        <v>748497.2</v>
      </c>
      <c r="G5702" s="188">
        <v>1832416</v>
      </c>
      <c r="H5702" s="188">
        <v>3830093</v>
      </c>
      <c r="I5702" s="188">
        <v>6284732</v>
      </c>
      <c r="J5702" s="188">
        <v>15347153</v>
      </c>
      <c r="N5702" s="43"/>
    </row>
    <row r="5703" spans="1:14">
      <c r="A5703" s="43" t="s">
        <v>171</v>
      </c>
      <c r="N5703" s="43"/>
    </row>
    <row r="5704" spans="1:14">
      <c r="A5704" s="43" t="s">
        <v>169</v>
      </c>
      <c r="B5704" s="188">
        <v>56127</v>
      </c>
      <c r="C5704" s="188">
        <v>-2051.0700000000002</v>
      </c>
      <c r="D5704" s="188">
        <v>-1527.23</v>
      </c>
      <c r="E5704" s="188">
        <v>-164.6</v>
      </c>
      <c r="F5704" s="188">
        <v>7705.1</v>
      </c>
      <c r="G5704" s="188">
        <v>39781</v>
      </c>
      <c r="H5704" s="188">
        <v>121921</v>
      </c>
      <c r="I5704" s="188">
        <v>216861</v>
      </c>
      <c r="J5704" s="188">
        <v>887391</v>
      </c>
      <c r="N5704" s="43"/>
    </row>
    <row r="5705" spans="1:14">
      <c r="A5705" s="43" t="s">
        <v>17</v>
      </c>
      <c r="B5705" s="188">
        <v>120937</v>
      </c>
      <c r="C5705" s="188">
        <v>-450.49</v>
      </c>
      <c r="D5705" s="188">
        <v>902.81</v>
      </c>
      <c r="E5705" s="188">
        <v>6711.1</v>
      </c>
      <c r="F5705" s="188">
        <v>27000.9</v>
      </c>
      <c r="G5705" s="188">
        <v>91508</v>
      </c>
      <c r="H5705" s="188">
        <v>255288</v>
      </c>
      <c r="I5705" s="188">
        <v>548704</v>
      </c>
      <c r="J5705" s="188">
        <v>1582697</v>
      </c>
      <c r="N5705" s="43"/>
    </row>
    <row r="5706" spans="1:14">
      <c r="A5706" s="43" t="s">
        <v>18</v>
      </c>
      <c r="B5706" s="188">
        <v>187447</v>
      </c>
      <c r="C5706" s="188">
        <v>1384.79</v>
      </c>
      <c r="D5706" s="188">
        <v>4047.89</v>
      </c>
      <c r="E5706" s="188">
        <v>15202.6</v>
      </c>
      <c r="F5706" s="188">
        <v>49096.1</v>
      </c>
      <c r="G5706" s="188">
        <v>149193</v>
      </c>
      <c r="H5706" s="188">
        <v>464601</v>
      </c>
      <c r="I5706" s="188">
        <v>830096</v>
      </c>
      <c r="J5706" s="188">
        <v>2287662</v>
      </c>
      <c r="N5706" s="43"/>
    </row>
    <row r="5707" spans="1:14">
      <c r="A5707" s="43" t="s">
        <v>19</v>
      </c>
      <c r="B5707" s="188">
        <v>362622</v>
      </c>
      <c r="C5707" s="188">
        <v>4461.34</v>
      </c>
      <c r="D5707" s="188">
        <v>9786.34</v>
      </c>
      <c r="E5707" s="188">
        <v>30542.6</v>
      </c>
      <c r="F5707" s="188">
        <v>95245.8</v>
      </c>
      <c r="G5707" s="188">
        <v>320367</v>
      </c>
      <c r="H5707" s="188">
        <v>889810</v>
      </c>
      <c r="I5707" s="188">
        <v>1572889</v>
      </c>
      <c r="J5707" s="188">
        <v>3729417</v>
      </c>
      <c r="N5707" s="43"/>
    </row>
    <row r="5708" spans="1:14">
      <c r="A5708" s="43" t="s">
        <v>170</v>
      </c>
      <c r="B5708" s="188">
        <v>1430049</v>
      </c>
      <c r="C5708" s="188">
        <v>17198.580000000002</v>
      </c>
      <c r="D5708" s="188">
        <v>35860.629999999997</v>
      </c>
      <c r="E5708" s="188">
        <v>107114</v>
      </c>
      <c r="F5708" s="188">
        <v>397850</v>
      </c>
      <c r="G5708" s="188">
        <v>1341546</v>
      </c>
      <c r="H5708" s="188">
        <v>3336398</v>
      </c>
      <c r="I5708" s="188">
        <v>5826167</v>
      </c>
      <c r="J5708" s="188">
        <v>15305731</v>
      </c>
      <c r="N5708" s="43"/>
    </row>
    <row r="5709" spans="1:14">
      <c r="A5709" s="43" t="s">
        <v>527</v>
      </c>
      <c r="N5709" s="43"/>
    </row>
    <row r="5710" spans="1:14">
      <c r="A5710" s="43" t="s">
        <v>172</v>
      </c>
      <c r="B5710" s="188">
        <v>503862</v>
      </c>
      <c r="C5710" s="188">
        <v>747.42</v>
      </c>
      <c r="D5710" s="188">
        <v>3476.78</v>
      </c>
      <c r="E5710" s="188">
        <v>15736.7</v>
      </c>
      <c r="F5710" s="188">
        <v>64928.5</v>
      </c>
      <c r="G5710" s="188">
        <v>283093</v>
      </c>
      <c r="H5710" s="188">
        <v>1088109</v>
      </c>
      <c r="I5710" s="188">
        <v>2172247</v>
      </c>
      <c r="J5710" s="188">
        <v>7175645</v>
      </c>
      <c r="N5710" s="43"/>
    </row>
    <row r="5711" spans="1:14">
      <c r="A5711" s="43" t="s">
        <v>22</v>
      </c>
      <c r="B5711" s="188">
        <v>199459</v>
      </c>
      <c r="C5711" s="188">
        <v>-2051.0700000000002</v>
      </c>
      <c r="D5711" s="188">
        <v>-1450.11</v>
      </c>
      <c r="E5711" s="188">
        <v>1488.2</v>
      </c>
      <c r="F5711" s="188">
        <v>29211</v>
      </c>
      <c r="G5711" s="188">
        <v>134640</v>
      </c>
      <c r="H5711" s="188">
        <v>428537</v>
      </c>
      <c r="I5711" s="188">
        <v>934069</v>
      </c>
      <c r="J5711" s="188">
        <v>2702040</v>
      </c>
      <c r="N5711" s="43"/>
    </row>
    <row r="5712" spans="1:14">
      <c r="A5712" s="43" t="s">
        <v>173</v>
      </c>
      <c r="N5712" s="43"/>
    </row>
    <row r="5713" spans="1:14">
      <c r="A5713" s="43" t="s">
        <v>174</v>
      </c>
      <c r="B5713" s="188">
        <v>62567</v>
      </c>
      <c r="C5713" s="188">
        <v>-2051.0700000000002</v>
      </c>
      <c r="D5713" s="188">
        <v>-1580.16</v>
      </c>
      <c r="E5713" s="188">
        <v>-708.5</v>
      </c>
      <c r="F5713" s="188">
        <v>5276.8</v>
      </c>
      <c r="G5713" s="188">
        <v>34150</v>
      </c>
      <c r="H5713" s="188">
        <v>125685</v>
      </c>
      <c r="I5713" s="188">
        <v>215324</v>
      </c>
      <c r="J5713" s="188">
        <v>1021785</v>
      </c>
      <c r="N5713" s="43"/>
    </row>
    <row r="5714" spans="1:14">
      <c r="A5714" s="43" t="s">
        <v>175</v>
      </c>
      <c r="B5714" s="188">
        <v>76979</v>
      </c>
      <c r="C5714" s="188">
        <v>-1450.11</v>
      </c>
      <c r="D5714" s="188">
        <v>-576.6</v>
      </c>
      <c r="E5714" s="188">
        <v>2847.3</v>
      </c>
      <c r="F5714" s="188">
        <v>15531.6</v>
      </c>
      <c r="G5714" s="188">
        <v>57125</v>
      </c>
      <c r="H5714" s="188">
        <v>164930</v>
      </c>
      <c r="I5714" s="188">
        <v>280514</v>
      </c>
      <c r="J5714" s="188">
        <v>1174491</v>
      </c>
      <c r="N5714" s="43"/>
    </row>
    <row r="5715" spans="1:14">
      <c r="A5715" s="43" t="s">
        <v>176</v>
      </c>
      <c r="B5715" s="188">
        <v>169291</v>
      </c>
      <c r="C5715" s="188">
        <v>-485.17</v>
      </c>
      <c r="D5715" s="188">
        <v>1549.51</v>
      </c>
      <c r="E5715" s="188">
        <v>9702.7999999999993</v>
      </c>
      <c r="F5715" s="188">
        <v>37043.300000000003</v>
      </c>
      <c r="G5715" s="188">
        <v>116418</v>
      </c>
      <c r="H5715" s="188">
        <v>326458</v>
      </c>
      <c r="I5715" s="188">
        <v>654881</v>
      </c>
      <c r="J5715" s="188">
        <v>2251228</v>
      </c>
      <c r="N5715" s="43"/>
    </row>
    <row r="5716" spans="1:14">
      <c r="A5716" s="43" t="s">
        <v>177</v>
      </c>
      <c r="B5716" s="188">
        <v>732892</v>
      </c>
      <c r="C5716" s="188">
        <v>1862.31</v>
      </c>
      <c r="D5716" s="188">
        <v>7574.42</v>
      </c>
      <c r="E5716" s="188">
        <v>32645.8</v>
      </c>
      <c r="F5716" s="188">
        <v>130998.5</v>
      </c>
      <c r="G5716" s="188">
        <v>567687</v>
      </c>
      <c r="H5716" s="188">
        <v>1679474</v>
      </c>
      <c r="I5716" s="188">
        <v>3014857</v>
      </c>
      <c r="J5716" s="188">
        <v>9247941</v>
      </c>
      <c r="N5716" s="43"/>
    </row>
    <row r="5717" spans="1:14">
      <c r="A5717" s="43" t="s">
        <v>580</v>
      </c>
      <c r="N5717" s="43"/>
    </row>
    <row r="5718" spans="1:14">
      <c r="A5718" s="43" t="s">
        <v>178</v>
      </c>
      <c r="B5718" s="188">
        <v>146895</v>
      </c>
      <c r="C5718" s="188">
        <v>-1976.3</v>
      </c>
      <c r="D5718" s="188">
        <v>-1450.11</v>
      </c>
      <c r="E5718" s="188">
        <v>664.7</v>
      </c>
      <c r="F5718" s="188">
        <v>17796</v>
      </c>
      <c r="G5718" s="188">
        <v>81199</v>
      </c>
      <c r="H5718" s="188">
        <v>250695</v>
      </c>
      <c r="I5718" s="188">
        <v>609324</v>
      </c>
      <c r="J5718" s="188">
        <v>2553975</v>
      </c>
      <c r="N5718" s="43"/>
    </row>
    <row r="5719" spans="1:14">
      <c r="A5719" s="43" t="s">
        <v>179</v>
      </c>
      <c r="B5719" s="188">
        <v>111500</v>
      </c>
      <c r="C5719" s="188">
        <v>-148.47</v>
      </c>
      <c r="D5719" s="188">
        <v>141.88999999999999</v>
      </c>
      <c r="E5719" s="188">
        <v>3283.3</v>
      </c>
      <c r="F5719" s="188">
        <v>21995.200000000001</v>
      </c>
      <c r="G5719" s="188">
        <v>85591</v>
      </c>
      <c r="H5719" s="188">
        <v>236268</v>
      </c>
      <c r="I5719" s="188">
        <v>533917</v>
      </c>
      <c r="J5719" s="188">
        <v>1501023</v>
      </c>
      <c r="N5719" s="43"/>
    </row>
    <row r="5720" spans="1:14">
      <c r="A5720" s="43" t="s">
        <v>180</v>
      </c>
      <c r="B5720" s="188">
        <v>183942</v>
      </c>
      <c r="C5720" s="188">
        <v>331.04</v>
      </c>
      <c r="D5720" s="188">
        <v>898.05</v>
      </c>
      <c r="E5720" s="188">
        <v>5211.6000000000004</v>
      </c>
      <c r="F5720" s="188">
        <v>26483.7</v>
      </c>
      <c r="G5720" s="188">
        <v>97790</v>
      </c>
      <c r="H5720" s="188">
        <v>321680</v>
      </c>
      <c r="I5720" s="188">
        <v>766614</v>
      </c>
      <c r="J5720" s="188">
        <v>2641289</v>
      </c>
      <c r="N5720" s="43"/>
    </row>
    <row r="5721" spans="1:14">
      <c r="A5721" s="43" t="s">
        <v>181</v>
      </c>
      <c r="B5721" s="188">
        <v>627591</v>
      </c>
      <c r="C5721" s="188">
        <v>3650.53</v>
      </c>
      <c r="D5721" s="188">
        <v>7865.64</v>
      </c>
      <c r="E5721" s="188">
        <v>27061.7</v>
      </c>
      <c r="F5721" s="188">
        <v>102778.8</v>
      </c>
      <c r="G5721" s="188">
        <v>432309</v>
      </c>
      <c r="H5721" s="188">
        <v>1409550</v>
      </c>
      <c r="I5721" s="188">
        <v>2606461</v>
      </c>
      <c r="J5721" s="188">
        <v>8160925</v>
      </c>
      <c r="N5721" s="43"/>
    </row>
    <row r="5722" spans="1:14">
      <c r="A5722" s="43" t="s">
        <v>529</v>
      </c>
      <c r="N5722" s="43"/>
    </row>
    <row r="5723" spans="1:14">
      <c r="A5723" s="43" t="s">
        <v>178</v>
      </c>
      <c r="B5723" s="188">
        <v>-1309</v>
      </c>
      <c r="C5723" s="188">
        <v>-2232.52</v>
      </c>
      <c r="D5723" s="188">
        <v>-2051.0700000000002</v>
      </c>
      <c r="E5723" s="188">
        <v>-1763</v>
      </c>
      <c r="F5723" s="188">
        <v>-1450.1</v>
      </c>
      <c r="G5723" s="188">
        <v>-772</v>
      </c>
      <c r="H5723" s="188">
        <v>-404</v>
      </c>
      <c r="I5723" s="188">
        <v>-241</v>
      </c>
      <c r="J5723" s="188">
        <v>-41</v>
      </c>
      <c r="N5723" s="43"/>
    </row>
    <row r="5724" spans="1:14">
      <c r="A5724" s="43" t="s">
        <v>179</v>
      </c>
      <c r="B5724" s="188">
        <v>2207</v>
      </c>
      <c r="C5724" s="188">
        <v>106.09</v>
      </c>
      <c r="D5724" s="188">
        <v>252.2</v>
      </c>
      <c r="E5724" s="188">
        <v>825.7</v>
      </c>
      <c r="F5724" s="188">
        <v>2100.6</v>
      </c>
      <c r="G5724" s="188">
        <v>3489</v>
      </c>
      <c r="H5724" s="188">
        <v>4377</v>
      </c>
      <c r="I5724" s="188">
        <v>4686</v>
      </c>
      <c r="J5724" s="188">
        <v>4935</v>
      </c>
      <c r="N5724" s="43"/>
    </row>
    <row r="5725" spans="1:14">
      <c r="A5725" s="43" t="s">
        <v>180</v>
      </c>
      <c r="B5725" s="188">
        <v>13687</v>
      </c>
      <c r="C5725" s="188">
        <v>5612.2</v>
      </c>
      <c r="D5725" s="188">
        <v>6268.57</v>
      </c>
      <c r="E5725" s="188">
        <v>8450.1</v>
      </c>
      <c r="F5725" s="188">
        <v>13037.3</v>
      </c>
      <c r="G5725" s="188">
        <v>18538</v>
      </c>
      <c r="H5725" s="188">
        <v>22295</v>
      </c>
      <c r="I5725" s="188">
        <v>23691</v>
      </c>
      <c r="J5725" s="188">
        <v>24723</v>
      </c>
      <c r="N5725" s="43"/>
    </row>
    <row r="5726" spans="1:14">
      <c r="A5726" s="43" t="s">
        <v>181</v>
      </c>
      <c r="B5726" s="188">
        <v>669929</v>
      </c>
      <c r="C5726" s="188">
        <v>30371.65</v>
      </c>
      <c r="D5726" s="188">
        <v>36541.120000000003</v>
      </c>
      <c r="E5726" s="188">
        <v>61635.9</v>
      </c>
      <c r="F5726" s="188">
        <v>146657.70000000001</v>
      </c>
      <c r="G5726" s="188">
        <v>501671</v>
      </c>
      <c r="H5726" s="188">
        <v>1473485</v>
      </c>
      <c r="I5726" s="188">
        <v>2675125</v>
      </c>
      <c r="J5726" s="188">
        <v>8161640</v>
      </c>
      <c r="N5726" s="43"/>
    </row>
    <row r="5727" spans="1:14">
      <c r="A5727" s="43" t="s">
        <v>530</v>
      </c>
      <c r="N5727" s="43"/>
    </row>
    <row r="5728" spans="1:14">
      <c r="A5728" s="43" t="s">
        <v>178</v>
      </c>
      <c r="B5728" s="188">
        <v>-1357</v>
      </c>
      <c r="C5728" s="188">
        <v>-2274.98</v>
      </c>
      <c r="D5728" s="188">
        <v>-2051.0700000000002</v>
      </c>
      <c r="E5728" s="188">
        <v>-1815.5</v>
      </c>
      <c r="F5728" s="188">
        <v>-1450.1</v>
      </c>
      <c r="G5728" s="188">
        <v>-870</v>
      </c>
      <c r="H5728" s="188">
        <v>-468</v>
      </c>
      <c r="I5728" s="188">
        <v>-301</v>
      </c>
      <c r="J5728" s="188">
        <v>-61</v>
      </c>
      <c r="N5728" s="43"/>
    </row>
    <row r="5729" spans="1:14">
      <c r="A5729" s="43" t="s">
        <v>179</v>
      </c>
      <c r="B5729" s="188">
        <v>1858</v>
      </c>
      <c r="C5729" s="188">
        <v>-148.47</v>
      </c>
      <c r="D5729" s="188">
        <v>42.67</v>
      </c>
      <c r="E5729" s="188">
        <v>423.1</v>
      </c>
      <c r="F5729" s="188">
        <v>1652</v>
      </c>
      <c r="G5729" s="188">
        <v>3168</v>
      </c>
      <c r="H5729" s="188">
        <v>4253</v>
      </c>
      <c r="I5729" s="188">
        <v>4622</v>
      </c>
      <c r="J5729" s="188">
        <v>4946</v>
      </c>
      <c r="N5729" s="43"/>
    </row>
    <row r="5730" spans="1:14">
      <c r="A5730" s="43" t="s">
        <v>180</v>
      </c>
      <c r="B5730" s="188">
        <v>10027</v>
      </c>
      <c r="C5730" s="188">
        <v>348.05</v>
      </c>
      <c r="D5730" s="188">
        <v>951.28</v>
      </c>
      <c r="E5730" s="188">
        <v>5048.2</v>
      </c>
      <c r="F5730" s="188">
        <v>8998.2999999999993</v>
      </c>
      <c r="G5730" s="188">
        <v>15046</v>
      </c>
      <c r="H5730" s="188">
        <v>20231</v>
      </c>
      <c r="I5730" s="188">
        <v>22381</v>
      </c>
      <c r="J5730" s="188">
        <v>24325</v>
      </c>
      <c r="N5730" s="43"/>
    </row>
    <row r="5731" spans="1:14">
      <c r="A5731" s="43" t="s">
        <v>181</v>
      </c>
      <c r="B5731" s="188">
        <v>540823</v>
      </c>
      <c r="C5731" s="188">
        <v>4935.0600000000004</v>
      </c>
      <c r="D5731" s="188">
        <v>10761.15</v>
      </c>
      <c r="E5731" s="188">
        <v>32312.7</v>
      </c>
      <c r="F5731" s="188">
        <v>95564.7</v>
      </c>
      <c r="G5731" s="188">
        <v>347316</v>
      </c>
      <c r="H5731" s="188">
        <v>1169627</v>
      </c>
      <c r="I5731" s="188">
        <v>2257389</v>
      </c>
      <c r="J5731" s="188">
        <v>7159870</v>
      </c>
      <c r="N5731" s="43"/>
    </row>
    <row r="5732" spans="1:14">
      <c r="A5732" s="43" t="s">
        <v>621</v>
      </c>
      <c r="B5732" s="188" t="s">
        <v>143</v>
      </c>
      <c r="C5732" s="188" t="s">
        <v>144</v>
      </c>
      <c r="D5732" s="188" t="s">
        <v>144</v>
      </c>
      <c r="E5732" s="188" t="s">
        <v>144</v>
      </c>
      <c r="F5732" s="188" t="s">
        <v>144</v>
      </c>
      <c r="G5732" s="188" t="s">
        <v>144</v>
      </c>
      <c r="H5732" s="188" t="s">
        <v>144</v>
      </c>
      <c r="I5732" s="188" t="s">
        <v>685</v>
      </c>
      <c r="J5732" s="188" t="s">
        <v>685</v>
      </c>
      <c r="K5732" s="188" t="s">
        <v>225</v>
      </c>
      <c r="N5732" s="43"/>
    </row>
    <row r="5733" spans="1:14">
      <c r="A5733" s="43" t="s">
        <v>618</v>
      </c>
      <c r="B5733" s="188" t="s">
        <v>619</v>
      </c>
      <c r="K5733" s="188" t="s">
        <v>720</v>
      </c>
      <c r="N5733" s="43"/>
    </row>
    <row r="5734" spans="1:14">
      <c r="A5734" s="43" t="s">
        <v>142</v>
      </c>
      <c r="N5734" s="43"/>
    </row>
    <row r="5736" spans="1:14">
      <c r="A5736" s="43" t="s">
        <v>219</v>
      </c>
      <c r="N5736" s="43"/>
    </row>
    <row r="5737" spans="1:14">
      <c r="A5737" s="43" t="s">
        <v>621</v>
      </c>
      <c r="B5737" s="188" t="s">
        <v>143</v>
      </c>
      <c r="C5737" s="188" t="s">
        <v>144</v>
      </c>
      <c r="D5737" s="188" t="s">
        <v>144</v>
      </c>
      <c r="E5737" s="188" t="s">
        <v>144</v>
      </c>
      <c r="F5737" s="188" t="s">
        <v>144</v>
      </c>
      <c r="G5737" s="188" t="s">
        <v>144</v>
      </c>
      <c r="H5737" s="188" t="s">
        <v>144</v>
      </c>
      <c r="I5737" s="188" t="s">
        <v>685</v>
      </c>
      <c r="J5737" s="188" t="s">
        <v>685</v>
      </c>
      <c r="K5737" s="188" t="s">
        <v>225</v>
      </c>
      <c r="N5737" s="43"/>
    </row>
    <row r="5738" spans="1:14">
      <c r="A5738" s="43" t="s">
        <v>245</v>
      </c>
      <c r="E5738" s="188" t="s">
        <v>584</v>
      </c>
      <c r="F5738" s="188" t="s">
        <v>586</v>
      </c>
      <c r="G5738" s="188" t="s">
        <v>235</v>
      </c>
      <c r="N5738" s="43"/>
    </row>
    <row r="5739" spans="1:14">
      <c r="B5739" s="188" t="s">
        <v>143</v>
      </c>
      <c r="C5739" s="188" t="s">
        <v>144</v>
      </c>
      <c r="D5739" s="188" t="s">
        <v>144</v>
      </c>
      <c r="E5739" s="188" t="s">
        <v>144</v>
      </c>
      <c r="F5739" s="188" t="s">
        <v>144</v>
      </c>
      <c r="G5739" s="188" t="s">
        <v>144</v>
      </c>
      <c r="H5739" s="188" t="s">
        <v>144</v>
      </c>
      <c r="I5739" s="188" t="s">
        <v>685</v>
      </c>
      <c r="J5739" s="188" t="s">
        <v>685</v>
      </c>
    </row>
    <row r="5740" spans="1:14">
      <c r="B5740" s="188" t="s">
        <v>33</v>
      </c>
      <c r="C5740" s="188" t="s">
        <v>134</v>
      </c>
      <c r="D5740" s="188" t="s">
        <v>135</v>
      </c>
      <c r="E5740" s="188" t="s">
        <v>136</v>
      </c>
      <c r="F5740" s="188" t="s">
        <v>137</v>
      </c>
      <c r="G5740" s="188" t="s">
        <v>138</v>
      </c>
      <c r="H5740" s="188" t="s">
        <v>139</v>
      </c>
      <c r="I5740" s="188" t="s">
        <v>140</v>
      </c>
      <c r="J5740" s="188" t="s">
        <v>141</v>
      </c>
    </row>
    <row r="5741" spans="1:14">
      <c r="A5741" s="43" t="s">
        <v>622</v>
      </c>
      <c r="B5741" s="188" t="s">
        <v>143</v>
      </c>
      <c r="C5741" s="188" t="s">
        <v>148</v>
      </c>
      <c r="D5741" s="188" t="s">
        <v>148</v>
      </c>
      <c r="E5741" s="188" t="s">
        <v>148</v>
      </c>
      <c r="F5741" s="188" t="s">
        <v>148</v>
      </c>
      <c r="G5741" s="188" t="s">
        <v>148</v>
      </c>
      <c r="H5741" s="188" t="s">
        <v>148</v>
      </c>
      <c r="I5741" s="188" t="s">
        <v>686</v>
      </c>
      <c r="J5741" s="188" t="s">
        <v>686</v>
      </c>
      <c r="N5741" s="43"/>
    </row>
    <row r="5742" spans="1:14">
      <c r="A5742" s="43" t="s">
        <v>0</v>
      </c>
      <c r="B5742" s="188">
        <v>460346</v>
      </c>
      <c r="C5742" s="188">
        <v>-919.48</v>
      </c>
      <c r="D5742" s="188">
        <v>1209.01</v>
      </c>
      <c r="E5742" s="188">
        <v>13160.6</v>
      </c>
      <c r="F5742" s="188">
        <v>62603.9</v>
      </c>
      <c r="G5742" s="188">
        <v>249671</v>
      </c>
      <c r="H5742" s="188">
        <v>1002175</v>
      </c>
      <c r="I5742" s="188">
        <v>2007880</v>
      </c>
      <c r="J5742" s="188">
        <v>6604193</v>
      </c>
      <c r="N5742" s="43"/>
    </row>
    <row r="5743" spans="1:14">
      <c r="A5743" s="43" t="s">
        <v>151</v>
      </c>
      <c r="N5743" s="43"/>
    </row>
    <row r="5744" spans="1:14">
      <c r="A5744" s="43" t="s">
        <v>2</v>
      </c>
      <c r="B5744" s="188">
        <v>483359</v>
      </c>
      <c r="C5744" s="188">
        <v>-1070.08</v>
      </c>
      <c r="D5744" s="188">
        <v>924.11</v>
      </c>
      <c r="E5744" s="188">
        <v>13561.1</v>
      </c>
      <c r="F5744" s="188">
        <v>64371.9</v>
      </c>
      <c r="G5744" s="188">
        <v>248688</v>
      </c>
      <c r="H5744" s="188">
        <v>1058895</v>
      </c>
      <c r="I5744" s="188">
        <v>2098735</v>
      </c>
      <c r="J5744" s="188">
        <v>7002206</v>
      </c>
      <c r="N5744" s="43"/>
    </row>
    <row r="5745" spans="1:14">
      <c r="A5745" s="43" t="s">
        <v>3</v>
      </c>
      <c r="B5745" s="188">
        <v>449876</v>
      </c>
      <c r="C5745" s="188">
        <v>-1034.8699999999999</v>
      </c>
      <c r="D5745" s="188">
        <v>1410.85</v>
      </c>
      <c r="E5745" s="188">
        <v>12532</v>
      </c>
      <c r="F5745" s="188">
        <v>57361.599999999999</v>
      </c>
      <c r="G5745" s="188">
        <v>226195</v>
      </c>
      <c r="H5745" s="188">
        <v>1020799</v>
      </c>
      <c r="I5745" s="188">
        <v>1986593</v>
      </c>
      <c r="J5745" s="188">
        <v>6129775</v>
      </c>
      <c r="N5745" s="43"/>
    </row>
    <row r="5746" spans="1:14">
      <c r="A5746" s="43" t="s">
        <v>4</v>
      </c>
      <c r="B5746" s="188">
        <v>445824</v>
      </c>
      <c r="C5746" s="188">
        <v>-1015.65</v>
      </c>
      <c r="D5746" s="188">
        <v>1179.92</v>
      </c>
      <c r="E5746" s="188">
        <v>13471.1</v>
      </c>
      <c r="F5746" s="188">
        <v>61385.9</v>
      </c>
      <c r="G5746" s="188">
        <v>250562</v>
      </c>
      <c r="H5746" s="188">
        <v>1016653</v>
      </c>
      <c r="I5746" s="188">
        <v>2028850</v>
      </c>
      <c r="J5746" s="188">
        <v>5943099</v>
      </c>
      <c r="N5746" s="43"/>
    </row>
    <row r="5747" spans="1:14">
      <c r="A5747" s="43" t="s">
        <v>5</v>
      </c>
      <c r="B5747" s="188">
        <v>541795</v>
      </c>
      <c r="C5747" s="188">
        <v>-776.91</v>
      </c>
      <c r="D5747" s="188">
        <v>1615.17</v>
      </c>
      <c r="E5747" s="188">
        <v>14681.4</v>
      </c>
      <c r="F5747" s="188">
        <v>71439.3</v>
      </c>
      <c r="G5747" s="188">
        <v>282383</v>
      </c>
      <c r="H5747" s="188">
        <v>1145069</v>
      </c>
      <c r="I5747" s="188">
        <v>2221919</v>
      </c>
      <c r="J5747" s="188">
        <v>8347936</v>
      </c>
      <c r="N5747" s="43"/>
    </row>
    <row r="5748" spans="1:14">
      <c r="A5748" s="43" t="s">
        <v>6</v>
      </c>
      <c r="B5748" s="188">
        <v>378636</v>
      </c>
      <c r="C5748" s="188">
        <v>-474.22</v>
      </c>
      <c r="D5748" s="188">
        <v>1241.46</v>
      </c>
      <c r="E5748" s="188">
        <v>12094.5</v>
      </c>
      <c r="F5748" s="188">
        <v>59763</v>
      </c>
      <c r="G5748" s="188">
        <v>247722</v>
      </c>
      <c r="H5748" s="188">
        <v>834959</v>
      </c>
      <c r="I5748" s="188">
        <v>1604748</v>
      </c>
      <c r="J5748" s="188">
        <v>5657142</v>
      </c>
      <c r="N5748" s="43"/>
    </row>
    <row r="5749" spans="1:14">
      <c r="A5749" s="43" t="s">
        <v>8</v>
      </c>
      <c r="N5749" s="43"/>
    </row>
    <row r="5750" spans="1:14">
      <c r="A5750" s="43" t="s">
        <v>9</v>
      </c>
      <c r="B5750" s="188">
        <v>427000</v>
      </c>
      <c r="C5750" s="188">
        <v>-904.58</v>
      </c>
      <c r="D5750" s="188">
        <v>950.31</v>
      </c>
      <c r="E5750" s="188">
        <v>11569.4</v>
      </c>
      <c r="F5750" s="188">
        <v>57472.1</v>
      </c>
      <c r="G5750" s="188">
        <v>224372</v>
      </c>
      <c r="H5750" s="188">
        <v>923062</v>
      </c>
      <c r="I5750" s="188">
        <v>1879130</v>
      </c>
      <c r="J5750" s="188">
        <v>6249636</v>
      </c>
      <c r="N5750" s="43"/>
    </row>
    <row r="5751" spans="1:14">
      <c r="A5751" s="43" t="s">
        <v>8</v>
      </c>
      <c r="B5751" s="188">
        <v>497917</v>
      </c>
      <c r="C5751" s="188">
        <v>-938.01</v>
      </c>
      <c r="D5751" s="188">
        <v>1618.67</v>
      </c>
      <c r="E5751" s="188">
        <v>15389.9</v>
      </c>
      <c r="F5751" s="188">
        <v>69961</v>
      </c>
      <c r="G5751" s="188">
        <v>282350</v>
      </c>
      <c r="H5751" s="188">
        <v>1094298</v>
      </c>
      <c r="I5751" s="188">
        <v>2111939</v>
      </c>
      <c r="J5751" s="188">
        <v>6920984</v>
      </c>
      <c r="N5751" s="43"/>
    </row>
    <row r="5752" spans="1:14">
      <c r="A5752" s="43" t="s">
        <v>152</v>
      </c>
      <c r="N5752" s="43"/>
    </row>
    <row r="5753" spans="1:14">
      <c r="A5753" s="43" t="s">
        <v>153</v>
      </c>
      <c r="B5753" s="188">
        <v>110847</v>
      </c>
      <c r="C5753" s="188">
        <v>-1866.24</v>
      </c>
      <c r="D5753" s="188">
        <v>-1432.14</v>
      </c>
      <c r="E5753" s="188">
        <v>862.3</v>
      </c>
      <c r="F5753" s="188">
        <v>13448.9</v>
      </c>
      <c r="G5753" s="188">
        <v>59950</v>
      </c>
      <c r="H5753" s="188">
        <v>180164</v>
      </c>
      <c r="I5753" s="188">
        <v>378412</v>
      </c>
      <c r="J5753" s="188">
        <v>1539466</v>
      </c>
      <c r="N5753" s="43"/>
    </row>
    <row r="5754" spans="1:14">
      <c r="A5754" s="43" t="s">
        <v>154</v>
      </c>
      <c r="B5754" s="188">
        <v>285744</v>
      </c>
      <c r="C5754" s="188">
        <v>-1409.18</v>
      </c>
      <c r="D5754" s="188">
        <v>326.39</v>
      </c>
      <c r="E5754" s="188">
        <v>8404</v>
      </c>
      <c r="F5754" s="188">
        <v>42427.9</v>
      </c>
      <c r="G5754" s="188">
        <v>157582</v>
      </c>
      <c r="H5754" s="188">
        <v>562506</v>
      </c>
      <c r="I5754" s="188">
        <v>1216303</v>
      </c>
      <c r="J5754" s="188">
        <v>4080959</v>
      </c>
      <c r="N5754" s="43"/>
    </row>
    <row r="5755" spans="1:14">
      <c r="A5755" s="43" t="s">
        <v>155</v>
      </c>
      <c r="B5755" s="188">
        <v>337948</v>
      </c>
      <c r="C5755" s="188">
        <v>49.58</v>
      </c>
      <c r="D5755" s="188">
        <v>2285.0300000000002</v>
      </c>
      <c r="E5755" s="188">
        <v>14751.3</v>
      </c>
      <c r="F5755" s="188">
        <v>59263</v>
      </c>
      <c r="G5755" s="188">
        <v>208634</v>
      </c>
      <c r="H5755" s="188">
        <v>767036</v>
      </c>
      <c r="I5755" s="188">
        <v>1536193</v>
      </c>
      <c r="J5755" s="188">
        <v>4425280</v>
      </c>
      <c r="N5755" s="43"/>
    </row>
    <row r="5756" spans="1:14">
      <c r="A5756" s="43" t="s">
        <v>156</v>
      </c>
      <c r="B5756" s="188">
        <v>782180</v>
      </c>
      <c r="C5756" s="188">
        <v>2327.11</v>
      </c>
      <c r="D5756" s="188">
        <v>8359.76</v>
      </c>
      <c r="E5756" s="188">
        <v>34349.800000000003</v>
      </c>
      <c r="F5756" s="188">
        <v>135395.9</v>
      </c>
      <c r="G5756" s="188">
        <v>605332</v>
      </c>
      <c r="H5756" s="188">
        <v>1795043</v>
      </c>
      <c r="I5756" s="188">
        <v>3201098</v>
      </c>
      <c r="J5756" s="188">
        <v>10220868</v>
      </c>
      <c r="N5756" s="43"/>
    </row>
    <row r="5757" spans="1:14">
      <c r="A5757" s="43" t="s">
        <v>157</v>
      </c>
      <c r="N5757" s="43"/>
    </row>
    <row r="5758" spans="1:14">
      <c r="A5758" s="43" t="s">
        <v>158</v>
      </c>
      <c r="B5758" s="188">
        <v>600133</v>
      </c>
      <c r="C5758" s="188">
        <v>729.28</v>
      </c>
      <c r="D5758" s="188">
        <v>4544.03</v>
      </c>
      <c r="E5758" s="188">
        <v>23374.6</v>
      </c>
      <c r="F5758" s="188">
        <v>97086.5</v>
      </c>
      <c r="G5758" s="188">
        <v>386742</v>
      </c>
      <c r="H5758" s="188">
        <v>1372978</v>
      </c>
      <c r="I5758" s="188">
        <v>2556822</v>
      </c>
      <c r="J5758" s="188">
        <v>8178001</v>
      </c>
      <c r="N5758" s="43"/>
    </row>
    <row r="5759" spans="1:14">
      <c r="A5759" s="43" t="s">
        <v>159</v>
      </c>
      <c r="B5759" s="188">
        <v>179234</v>
      </c>
      <c r="C5759" s="188">
        <v>-1584.28</v>
      </c>
      <c r="D5759" s="188">
        <v>-342.93</v>
      </c>
      <c r="E5759" s="188">
        <v>4288</v>
      </c>
      <c r="F5759" s="188">
        <v>22716</v>
      </c>
      <c r="G5759" s="188">
        <v>88432</v>
      </c>
      <c r="H5759" s="188">
        <v>315095</v>
      </c>
      <c r="I5759" s="188">
        <v>762652</v>
      </c>
      <c r="J5759" s="188">
        <v>2862647</v>
      </c>
      <c r="N5759" s="43"/>
    </row>
    <row r="5760" spans="1:14">
      <c r="A5760" s="43" t="s">
        <v>160</v>
      </c>
      <c r="B5760" s="188">
        <v>255971</v>
      </c>
      <c r="C5760" s="188">
        <v>-1614.75</v>
      </c>
      <c r="D5760" s="188">
        <v>-847.59</v>
      </c>
      <c r="E5760" s="188">
        <v>5034.5</v>
      </c>
      <c r="F5760" s="188">
        <v>31796.5</v>
      </c>
      <c r="G5760" s="188">
        <v>130908</v>
      </c>
      <c r="H5760" s="188">
        <v>520886</v>
      </c>
      <c r="I5760" s="188">
        <v>1091336</v>
      </c>
      <c r="J5760" s="188">
        <v>3589344</v>
      </c>
      <c r="N5760" s="43"/>
    </row>
    <row r="5761" spans="1:14">
      <c r="A5761" s="43" t="s">
        <v>161</v>
      </c>
      <c r="B5761" s="188">
        <v>389709</v>
      </c>
      <c r="C5761" s="188">
        <v>-1837.19</v>
      </c>
      <c r="D5761" s="188">
        <v>-582.58000000000004</v>
      </c>
      <c r="E5761" s="188">
        <v>10046.700000000001</v>
      </c>
      <c r="F5761" s="188">
        <v>58939.6</v>
      </c>
      <c r="G5761" s="188">
        <v>213060</v>
      </c>
      <c r="H5761" s="188">
        <v>871115</v>
      </c>
      <c r="I5761" s="188">
        <v>1812107</v>
      </c>
      <c r="J5761" s="188">
        <v>5519233</v>
      </c>
      <c r="N5761" s="43"/>
    </row>
    <row r="5762" spans="1:14">
      <c r="A5762" s="43" t="s">
        <v>162</v>
      </c>
      <c r="N5762" s="43"/>
    </row>
    <row r="5763" spans="1:14">
      <c r="A5763" s="43" t="s">
        <v>14</v>
      </c>
      <c r="B5763" s="188">
        <v>503309</v>
      </c>
      <c r="C5763" s="188">
        <v>-474.22</v>
      </c>
      <c r="D5763" s="188">
        <v>3186.24</v>
      </c>
      <c r="E5763" s="188">
        <v>19187</v>
      </c>
      <c r="F5763" s="188">
        <v>78747.600000000006</v>
      </c>
      <c r="G5763" s="188">
        <v>333430</v>
      </c>
      <c r="H5763" s="188">
        <v>1176072</v>
      </c>
      <c r="I5763" s="188">
        <v>2190445</v>
      </c>
      <c r="J5763" s="188">
        <v>6691005</v>
      </c>
      <c r="N5763" s="43"/>
    </row>
    <row r="5764" spans="1:14">
      <c r="A5764" s="43" t="s">
        <v>163</v>
      </c>
      <c r="B5764" s="188">
        <v>321563</v>
      </c>
      <c r="C5764" s="188">
        <v>-454.1</v>
      </c>
      <c r="D5764" s="188">
        <v>891.37</v>
      </c>
      <c r="E5764" s="188">
        <v>7040.1</v>
      </c>
      <c r="F5764" s="188">
        <v>36897.300000000003</v>
      </c>
      <c r="G5764" s="188">
        <v>167980</v>
      </c>
      <c r="H5764" s="188">
        <v>668228</v>
      </c>
      <c r="I5764" s="188">
        <v>1399019</v>
      </c>
      <c r="J5764" s="188">
        <v>5059290</v>
      </c>
      <c r="N5764" s="43"/>
    </row>
    <row r="5765" spans="1:14">
      <c r="A5765" s="43" t="s">
        <v>16</v>
      </c>
      <c r="B5765" s="188">
        <v>499764</v>
      </c>
      <c r="C5765" s="188">
        <v>-1069.8599999999999</v>
      </c>
      <c r="D5765" s="188">
        <v>552.76</v>
      </c>
      <c r="E5765" s="188">
        <v>12789.2</v>
      </c>
      <c r="F5765" s="188">
        <v>64177.9</v>
      </c>
      <c r="G5765" s="188">
        <v>235138</v>
      </c>
      <c r="H5765" s="188">
        <v>927471</v>
      </c>
      <c r="I5765" s="188">
        <v>2034806</v>
      </c>
      <c r="J5765" s="188">
        <v>8149753</v>
      </c>
      <c r="N5765" s="43"/>
    </row>
    <row r="5766" spans="1:14">
      <c r="A5766" s="43" t="s">
        <v>164</v>
      </c>
      <c r="B5766" s="188">
        <v>448303</v>
      </c>
      <c r="C5766" s="188">
        <v>-1614.75</v>
      </c>
      <c r="D5766" s="188">
        <v>-615.57000000000005</v>
      </c>
      <c r="E5766" s="188">
        <v>6755.4</v>
      </c>
      <c r="F5766" s="188">
        <v>45230</v>
      </c>
      <c r="G5766" s="188">
        <v>202298</v>
      </c>
      <c r="H5766" s="188">
        <v>854473</v>
      </c>
      <c r="I5766" s="188">
        <v>1815416</v>
      </c>
      <c r="J5766" s="188">
        <v>7313026</v>
      </c>
      <c r="N5766" s="43"/>
    </row>
    <row r="5767" spans="1:14">
      <c r="A5767" s="43" t="s">
        <v>165</v>
      </c>
      <c r="N5767" s="43"/>
    </row>
    <row r="5768" spans="1:14">
      <c r="A5768" s="43" t="s">
        <v>166</v>
      </c>
      <c r="B5768" s="188">
        <v>21630</v>
      </c>
      <c r="C5768" s="188">
        <v>-2439.61</v>
      </c>
      <c r="D5768" s="188">
        <v>-2283.9499999999998</v>
      </c>
      <c r="E5768" s="188">
        <v>-2175.8000000000002</v>
      </c>
      <c r="F5768" s="188">
        <v>-1220.4000000000001</v>
      </c>
      <c r="G5768" s="188">
        <v>5872</v>
      </c>
      <c r="H5768" s="188">
        <v>41003</v>
      </c>
      <c r="I5768" s="188">
        <v>108233</v>
      </c>
      <c r="J5768" s="188">
        <v>252660</v>
      </c>
      <c r="N5768" s="43"/>
    </row>
    <row r="5769" spans="1:14">
      <c r="A5769" s="43" t="s">
        <v>125</v>
      </c>
      <c r="B5769" s="188">
        <v>81893</v>
      </c>
      <c r="C5769" s="188">
        <v>-2283.9499999999998</v>
      </c>
      <c r="D5769" s="188">
        <v>-1725.61</v>
      </c>
      <c r="E5769" s="188">
        <v>-661</v>
      </c>
      <c r="F5769" s="188">
        <v>8081.1</v>
      </c>
      <c r="G5769" s="188">
        <v>43103</v>
      </c>
      <c r="H5769" s="188">
        <v>136452</v>
      </c>
      <c r="I5769" s="188">
        <v>291901</v>
      </c>
      <c r="J5769" s="188">
        <v>1046145</v>
      </c>
      <c r="N5769" s="43"/>
    </row>
    <row r="5770" spans="1:14">
      <c r="A5770" s="43" t="s">
        <v>126</v>
      </c>
      <c r="B5770" s="188">
        <v>102575</v>
      </c>
      <c r="C5770" s="188">
        <v>-1737.07</v>
      </c>
      <c r="D5770" s="188">
        <v>-1250.47</v>
      </c>
      <c r="E5770" s="188">
        <v>877.6</v>
      </c>
      <c r="F5770" s="188">
        <v>13968.7</v>
      </c>
      <c r="G5770" s="188">
        <v>63965</v>
      </c>
      <c r="H5770" s="188">
        <v>182369</v>
      </c>
      <c r="I5770" s="188">
        <v>391218</v>
      </c>
      <c r="J5770" s="188">
        <v>1956104</v>
      </c>
      <c r="N5770" s="43"/>
    </row>
    <row r="5771" spans="1:14">
      <c r="A5771" s="43" t="s">
        <v>127</v>
      </c>
      <c r="B5771" s="188">
        <v>160227</v>
      </c>
      <c r="C5771" s="188">
        <v>-1614.75</v>
      </c>
      <c r="D5771" s="188">
        <v>-855.46</v>
      </c>
      <c r="E5771" s="188">
        <v>3619.8</v>
      </c>
      <c r="F5771" s="188">
        <v>22712.799999999999</v>
      </c>
      <c r="G5771" s="188">
        <v>95483</v>
      </c>
      <c r="H5771" s="188">
        <v>277228</v>
      </c>
      <c r="I5771" s="188">
        <v>644658</v>
      </c>
      <c r="J5771" s="188">
        <v>2512976</v>
      </c>
      <c r="N5771" s="43"/>
    </row>
    <row r="5772" spans="1:14">
      <c r="A5772" s="43" t="s">
        <v>128</v>
      </c>
      <c r="B5772" s="188">
        <v>204527</v>
      </c>
      <c r="C5772" s="188">
        <v>-1250.47</v>
      </c>
      <c r="D5772" s="188">
        <v>228.45</v>
      </c>
      <c r="E5772" s="188">
        <v>7435.2</v>
      </c>
      <c r="F5772" s="188">
        <v>36603.599999999999</v>
      </c>
      <c r="G5772" s="188">
        <v>132287</v>
      </c>
      <c r="H5772" s="188">
        <v>447194</v>
      </c>
      <c r="I5772" s="188">
        <v>877551</v>
      </c>
      <c r="J5772" s="188">
        <v>2452376</v>
      </c>
      <c r="N5772" s="43"/>
    </row>
    <row r="5773" spans="1:14">
      <c r="A5773" s="43" t="s">
        <v>129</v>
      </c>
      <c r="B5773" s="188">
        <v>282149</v>
      </c>
      <c r="C5773" s="188">
        <v>-312.93</v>
      </c>
      <c r="D5773" s="188">
        <v>1413.19</v>
      </c>
      <c r="E5773" s="188">
        <v>10022.200000000001</v>
      </c>
      <c r="F5773" s="188">
        <v>43654.8</v>
      </c>
      <c r="G5773" s="188">
        <v>168012</v>
      </c>
      <c r="H5773" s="188">
        <v>634505</v>
      </c>
      <c r="I5773" s="188">
        <v>1146285</v>
      </c>
      <c r="J5773" s="188">
        <v>4092114</v>
      </c>
      <c r="N5773" s="43"/>
    </row>
    <row r="5774" spans="1:14">
      <c r="A5774" s="43" t="s">
        <v>130</v>
      </c>
      <c r="B5774" s="188">
        <v>375154</v>
      </c>
      <c r="C5774" s="188">
        <v>71.63</v>
      </c>
      <c r="D5774" s="188">
        <v>2120.86</v>
      </c>
      <c r="E5774" s="188">
        <v>13458.9</v>
      </c>
      <c r="F5774" s="188">
        <v>59084</v>
      </c>
      <c r="G5774" s="188">
        <v>206177</v>
      </c>
      <c r="H5774" s="188">
        <v>801231</v>
      </c>
      <c r="I5774" s="188">
        <v>1543798</v>
      </c>
      <c r="J5774" s="188">
        <v>5222509</v>
      </c>
      <c r="N5774" s="43"/>
    </row>
    <row r="5775" spans="1:14">
      <c r="A5775" s="43" t="s">
        <v>131</v>
      </c>
      <c r="B5775" s="188">
        <v>639227</v>
      </c>
      <c r="C5775" s="188">
        <v>1699.37</v>
      </c>
      <c r="D5775" s="188">
        <v>6014.15</v>
      </c>
      <c r="E5775" s="188">
        <v>25684.7</v>
      </c>
      <c r="F5775" s="188">
        <v>104007.3</v>
      </c>
      <c r="G5775" s="188">
        <v>427074</v>
      </c>
      <c r="H5775" s="188">
        <v>1481306</v>
      </c>
      <c r="I5775" s="188">
        <v>2716802</v>
      </c>
      <c r="J5775" s="188">
        <v>8460058</v>
      </c>
      <c r="N5775" s="43"/>
    </row>
    <row r="5776" spans="1:14">
      <c r="A5776" s="43" t="s">
        <v>167</v>
      </c>
      <c r="N5776" s="43"/>
    </row>
    <row r="5777" spans="1:14">
      <c r="A5777" s="43" t="s">
        <v>166</v>
      </c>
      <c r="B5777" s="188">
        <v>95234</v>
      </c>
      <c r="C5777" s="188">
        <v>-2327.38</v>
      </c>
      <c r="D5777" s="188">
        <v>-2283.9499999999998</v>
      </c>
      <c r="E5777" s="188">
        <v>-1598.5</v>
      </c>
      <c r="F5777" s="188">
        <v>3243.6</v>
      </c>
      <c r="G5777" s="188">
        <v>37356</v>
      </c>
      <c r="H5777" s="188">
        <v>142266</v>
      </c>
      <c r="I5777" s="188">
        <v>390269</v>
      </c>
      <c r="J5777" s="188">
        <v>2019048</v>
      </c>
      <c r="N5777" s="43"/>
    </row>
    <row r="5778" spans="1:14">
      <c r="A5778" s="43" t="s">
        <v>125</v>
      </c>
      <c r="B5778" s="188">
        <v>132134</v>
      </c>
      <c r="C5778" s="188">
        <v>-1859.22</v>
      </c>
      <c r="D5778" s="188">
        <v>-1448.66</v>
      </c>
      <c r="E5778" s="188">
        <v>1541.9</v>
      </c>
      <c r="F5778" s="188">
        <v>18730.8</v>
      </c>
      <c r="G5778" s="188">
        <v>80282</v>
      </c>
      <c r="H5778" s="188">
        <v>233217</v>
      </c>
      <c r="I5778" s="188">
        <v>544074</v>
      </c>
      <c r="J5778" s="188">
        <v>2336655</v>
      </c>
      <c r="N5778" s="43"/>
    </row>
    <row r="5779" spans="1:14">
      <c r="A5779" s="43" t="s">
        <v>126</v>
      </c>
      <c r="B5779" s="188">
        <v>197626</v>
      </c>
      <c r="C5779" s="188">
        <v>-1737.07</v>
      </c>
      <c r="D5779" s="188">
        <v>-1315.48</v>
      </c>
      <c r="E5779" s="188">
        <v>1472.1</v>
      </c>
      <c r="F5779" s="188">
        <v>19779.599999999999</v>
      </c>
      <c r="G5779" s="188">
        <v>84032</v>
      </c>
      <c r="H5779" s="188">
        <v>298189</v>
      </c>
      <c r="I5779" s="188">
        <v>669495</v>
      </c>
      <c r="J5779" s="188">
        <v>2381292</v>
      </c>
      <c r="N5779" s="43"/>
    </row>
    <row r="5780" spans="1:14">
      <c r="A5780" s="43" t="s">
        <v>127</v>
      </c>
      <c r="B5780" s="188">
        <v>189516</v>
      </c>
      <c r="C5780" s="188">
        <v>-1614.75</v>
      </c>
      <c r="D5780" s="188">
        <v>-711.99</v>
      </c>
      <c r="E5780" s="188">
        <v>4071.5</v>
      </c>
      <c r="F5780" s="188">
        <v>27769</v>
      </c>
      <c r="G5780" s="188">
        <v>114024</v>
      </c>
      <c r="H5780" s="188">
        <v>382791</v>
      </c>
      <c r="I5780" s="188">
        <v>852325</v>
      </c>
      <c r="J5780" s="188">
        <v>2862069</v>
      </c>
      <c r="N5780" s="43"/>
    </row>
    <row r="5781" spans="1:14">
      <c r="A5781" s="43" t="s">
        <v>128</v>
      </c>
      <c r="B5781" s="188">
        <v>238407</v>
      </c>
      <c r="C5781" s="188">
        <v>-1250.47</v>
      </c>
      <c r="D5781" s="188">
        <v>504.76</v>
      </c>
      <c r="E5781" s="188">
        <v>8448.6</v>
      </c>
      <c r="F5781" s="188">
        <v>39732.199999999997</v>
      </c>
      <c r="G5781" s="188">
        <v>139705</v>
      </c>
      <c r="H5781" s="188">
        <v>491577</v>
      </c>
      <c r="I5781" s="188">
        <v>989102</v>
      </c>
      <c r="J5781" s="188">
        <v>3210042</v>
      </c>
      <c r="N5781" s="43"/>
    </row>
    <row r="5782" spans="1:14">
      <c r="A5782" s="43" t="s">
        <v>129</v>
      </c>
      <c r="B5782" s="188">
        <v>282509</v>
      </c>
      <c r="C5782" s="188">
        <v>-677.08</v>
      </c>
      <c r="D5782" s="188">
        <v>1091.67</v>
      </c>
      <c r="E5782" s="188">
        <v>9260.5</v>
      </c>
      <c r="F5782" s="188">
        <v>45593.2</v>
      </c>
      <c r="G5782" s="188">
        <v>162428</v>
      </c>
      <c r="H5782" s="188">
        <v>642113</v>
      </c>
      <c r="I5782" s="188">
        <v>1162722</v>
      </c>
      <c r="J5782" s="188">
        <v>3934179</v>
      </c>
      <c r="N5782" s="43"/>
    </row>
    <row r="5783" spans="1:14">
      <c r="A5783" s="43" t="s">
        <v>130</v>
      </c>
      <c r="B5783" s="188">
        <v>353001</v>
      </c>
      <c r="C5783" s="188">
        <v>-40.86</v>
      </c>
      <c r="D5783" s="188">
        <v>1805.15</v>
      </c>
      <c r="E5783" s="188">
        <v>12620.3</v>
      </c>
      <c r="F5783" s="188">
        <v>56997.7</v>
      </c>
      <c r="G5783" s="188">
        <v>201703</v>
      </c>
      <c r="H5783" s="188">
        <v>803432</v>
      </c>
      <c r="I5783" s="188">
        <v>1524490</v>
      </c>
      <c r="J5783" s="188">
        <v>4749085</v>
      </c>
      <c r="N5783" s="43"/>
    </row>
    <row r="5784" spans="1:14">
      <c r="A5784" s="43" t="s">
        <v>131</v>
      </c>
      <c r="B5784" s="188">
        <v>620358</v>
      </c>
      <c r="C5784" s="188">
        <v>1454.77</v>
      </c>
      <c r="D5784" s="188">
        <v>5459.73</v>
      </c>
      <c r="E5784" s="188">
        <v>24335.4</v>
      </c>
      <c r="F5784" s="188">
        <v>99291.4</v>
      </c>
      <c r="G5784" s="188">
        <v>402565</v>
      </c>
      <c r="H5784" s="188">
        <v>1419477</v>
      </c>
      <c r="I5784" s="188">
        <v>2654433</v>
      </c>
      <c r="J5784" s="188">
        <v>8365907</v>
      </c>
      <c r="N5784" s="43"/>
    </row>
    <row r="5785" spans="1:14">
      <c r="A5785" s="43" t="s">
        <v>168</v>
      </c>
      <c r="N5785" s="43"/>
    </row>
    <row r="5786" spans="1:14">
      <c r="A5786" s="43" t="s">
        <v>169</v>
      </c>
      <c r="B5786" s="188">
        <v>27035</v>
      </c>
      <c r="C5786" s="188">
        <v>-2104.3200000000002</v>
      </c>
      <c r="D5786" s="188">
        <v>-1614.75</v>
      </c>
      <c r="E5786" s="188">
        <v>11.6</v>
      </c>
      <c r="F5786" s="188">
        <v>7315.9</v>
      </c>
      <c r="G5786" s="188">
        <v>31231</v>
      </c>
      <c r="H5786" s="188">
        <v>82520</v>
      </c>
      <c r="I5786" s="188">
        <v>127168</v>
      </c>
      <c r="J5786" s="188">
        <v>230107</v>
      </c>
      <c r="N5786" s="43"/>
    </row>
    <row r="5787" spans="1:14">
      <c r="A5787" s="43" t="s">
        <v>17</v>
      </c>
      <c r="B5787" s="188">
        <v>63330</v>
      </c>
      <c r="C5787" s="188">
        <v>-255.56</v>
      </c>
      <c r="D5787" s="188">
        <v>1414.26</v>
      </c>
      <c r="E5787" s="188">
        <v>7597.1</v>
      </c>
      <c r="F5787" s="188">
        <v>28227.5</v>
      </c>
      <c r="G5787" s="188">
        <v>80301</v>
      </c>
      <c r="H5787" s="188">
        <v>172171</v>
      </c>
      <c r="I5787" s="188">
        <v>244988</v>
      </c>
      <c r="J5787" s="188">
        <v>421451</v>
      </c>
      <c r="N5787" s="43"/>
    </row>
    <row r="5788" spans="1:14">
      <c r="A5788" s="43" t="s">
        <v>18</v>
      </c>
      <c r="B5788" s="188">
        <v>128006</v>
      </c>
      <c r="C5788" s="188">
        <v>1728.49</v>
      </c>
      <c r="D5788" s="188">
        <v>5356.03</v>
      </c>
      <c r="E5788" s="188">
        <v>19995.2</v>
      </c>
      <c r="F5788" s="188">
        <v>63879.199999999997</v>
      </c>
      <c r="G5788" s="188">
        <v>158550</v>
      </c>
      <c r="H5788" s="188">
        <v>330694</v>
      </c>
      <c r="I5788" s="188">
        <v>498518</v>
      </c>
      <c r="J5788" s="188">
        <v>886025</v>
      </c>
      <c r="N5788" s="43"/>
    </row>
    <row r="5789" spans="1:14">
      <c r="A5789" s="43" t="s">
        <v>19</v>
      </c>
      <c r="B5789" s="188">
        <v>286350</v>
      </c>
      <c r="C5789" s="188">
        <v>4467.5200000000004</v>
      </c>
      <c r="D5789" s="188">
        <v>12288.56</v>
      </c>
      <c r="E5789" s="188">
        <v>42049.5</v>
      </c>
      <c r="F5789" s="188">
        <v>135878.1</v>
      </c>
      <c r="G5789" s="188">
        <v>388549</v>
      </c>
      <c r="H5789" s="188">
        <v>800642</v>
      </c>
      <c r="I5789" s="188">
        <v>1067588</v>
      </c>
      <c r="J5789" s="188">
        <v>1682951</v>
      </c>
      <c r="N5789" s="43"/>
    </row>
    <row r="5790" spans="1:14">
      <c r="A5790" s="43" t="s">
        <v>170</v>
      </c>
      <c r="B5790" s="188">
        <v>1797126</v>
      </c>
      <c r="C5790" s="188">
        <v>21790.85</v>
      </c>
      <c r="D5790" s="188">
        <v>49221.07</v>
      </c>
      <c r="E5790" s="188">
        <v>180577.8</v>
      </c>
      <c r="F5790" s="188">
        <v>785514</v>
      </c>
      <c r="G5790" s="188">
        <v>1991350</v>
      </c>
      <c r="H5790" s="188">
        <v>4023580</v>
      </c>
      <c r="I5790" s="188">
        <v>6604193</v>
      </c>
      <c r="J5790" s="188">
        <v>17412215</v>
      </c>
      <c r="N5790" s="43"/>
    </row>
    <row r="5791" spans="1:14">
      <c r="A5791" s="43" t="s">
        <v>171</v>
      </c>
      <c r="N5791" s="43"/>
    </row>
    <row r="5792" spans="1:14">
      <c r="A5792" s="43" t="s">
        <v>169</v>
      </c>
      <c r="B5792" s="188">
        <v>67574</v>
      </c>
      <c r="C5792" s="188">
        <v>-2283.9499999999998</v>
      </c>
      <c r="D5792" s="188">
        <v>-1614.75</v>
      </c>
      <c r="E5792" s="188">
        <v>13.1</v>
      </c>
      <c r="F5792" s="188">
        <v>9542</v>
      </c>
      <c r="G5792" s="188">
        <v>48434</v>
      </c>
      <c r="H5792" s="188">
        <v>149583</v>
      </c>
      <c r="I5792" s="188">
        <v>264929</v>
      </c>
      <c r="J5792" s="188">
        <v>1046145</v>
      </c>
      <c r="N5792" s="43"/>
    </row>
    <row r="5793" spans="1:14">
      <c r="A5793" s="43" t="s">
        <v>17</v>
      </c>
      <c r="B5793" s="188">
        <v>128173</v>
      </c>
      <c r="C5793" s="188">
        <v>-617.64</v>
      </c>
      <c r="D5793" s="188">
        <v>890.87</v>
      </c>
      <c r="E5793" s="188">
        <v>7244.8</v>
      </c>
      <c r="F5793" s="188">
        <v>29794.2</v>
      </c>
      <c r="G5793" s="188">
        <v>104189</v>
      </c>
      <c r="H5793" s="188">
        <v>273498</v>
      </c>
      <c r="I5793" s="188">
        <v>561138</v>
      </c>
      <c r="J5793" s="188">
        <v>1621029</v>
      </c>
      <c r="N5793" s="43"/>
    </row>
    <row r="5794" spans="1:14">
      <c r="A5794" s="43" t="s">
        <v>18</v>
      </c>
      <c r="B5794" s="188">
        <v>206775</v>
      </c>
      <c r="C5794" s="188">
        <v>1287.53</v>
      </c>
      <c r="D5794" s="188">
        <v>4217.7299999999996</v>
      </c>
      <c r="E5794" s="188">
        <v>16104.9</v>
      </c>
      <c r="F5794" s="188">
        <v>54854.2</v>
      </c>
      <c r="G5794" s="188">
        <v>166885</v>
      </c>
      <c r="H5794" s="188">
        <v>499618</v>
      </c>
      <c r="I5794" s="188">
        <v>906283</v>
      </c>
      <c r="J5794" s="188">
        <v>2415764</v>
      </c>
      <c r="N5794" s="43"/>
    </row>
    <row r="5795" spans="1:14">
      <c r="A5795" s="43" t="s">
        <v>19</v>
      </c>
      <c r="B5795" s="188">
        <v>415841</v>
      </c>
      <c r="C5795" s="188">
        <v>4551.18</v>
      </c>
      <c r="D5795" s="188">
        <v>10667.39</v>
      </c>
      <c r="E5795" s="188">
        <v>34166.400000000001</v>
      </c>
      <c r="F5795" s="188">
        <v>106744.9</v>
      </c>
      <c r="G5795" s="188">
        <v>359549</v>
      </c>
      <c r="H5795" s="188">
        <v>1009925</v>
      </c>
      <c r="I5795" s="188">
        <v>1724811</v>
      </c>
      <c r="J5795" s="188">
        <v>4110700</v>
      </c>
      <c r="N5795" s="43"/>
    </row>
    <row r="5796" spans="1:14">
      <c r="A5796" s="43" t="s">
        <v>170</v>
      </c>
      <c r="B5796" s="188">
        <v>1483431</v>
      </c>
      <c r="C5796" s="188">
        <v>18733.12</v>
      </c>
      <c r="D5796" s="188">
        <v>38581.71</v>
      </c>
      <c r="E5796" s="188">
        <v>116432.2</v>
      </c>
      <c r="F5796" s="188">
        <v>427699.4</v>
      </c>
      <c r="G5796" s="188">
        <v>1459516</v>
      </c>
      <c r="H5796" s="188">
        <v>3495982</v>
      </c>
      <c r="I5796" s="188">
        <v>5943099</v>
      </c>
      <c r="J5796" s="188">
        <v>16068285</v>
      </c>
      <c r="N5796" s="43"/>
    </row>
    <row r="5797" spans="1:14">
      <c r="A5797" s="43" t="s">
        <v>527</v>
      </c>
      <c r="N5797" s="43"/>
    </row>
    <row r="5798" spans="1:14">
      <c r="A5798" s="43" t="s">
        <v>172</v>
      </c>
      <c r="B5798" s="188">
        <v>538684</v>
      </c>
      <c r="C5798" s="188">
        <v>922.45</v>
      </c>
      <c r="D5798" s="188">
        <v>3783.16</v>
      </c>
      <c r="E5798" s="188">
        <v>17811.099999999999</v>
      </c>
      <c r="F5798" s="188">
        <v>72978.100000000006</v>
      </c>
      <c r="G5798" s="188">
        <v>307730</v>
      </c>
      <c r="H5798" s="188">
        <v>1186407</v>
      </c>
      <c r="I5798" s="188">
        <v>2336655</v>
      </c>
      <c r="J5798" s="188">
        <v>7601098</v>
      </c>
      <c r="N5798" s="43"/>
    </row>
    <row r="5799" spans="1:14">
      <c r="A5799" s="43" t="s">
        <v>22</v>
      </c>
      <c r="B5799" s="188">
        <v>229086</v>
      </c>
      <c r="C5799" s="188">
        <v>-2057.14</v>
      </c>
      <c r="D5799" s="188">
        <v>-1614.75</v>
      </c>
      <c r="E5799" s="188">
        <v>2246.6</v>
      </c>
      <c r="F5799" s="188">
        <v>34740.5</v>
      </c>
      <c r="G5799" s="188">
        <v>162104</v>
      </c>
      <c r="H5799" s="188">
        <v>557458</v>
      </c>
      <c r="I5799" s="188">
        <v>1114884</v>
      </c>
      <c r="J5799" s="188">
        <v>2951925</v>
      </c>
      <c r="N5799" s="43"/>
    </row>
    <row r="5800" spans="1:14">
      <c r="A5800" s="43" t="s">
        <v>173</v>
      </c>
      <c r="N5800" s="43"/>
    </row>
    <row r="5801" spans="1:14">
      <c r="A5801" s="43" t="s">
        <v>174</v>
      </c>
      <c r="B5801" s="188">
        <v>62595</v>
      </c>
      <c r="C5801" s="188">
        <v>-2283.9499999999998</v>
      </c>
      <c r="D5801" s="188">
        <v>-1707.08</v>
      </c>
      <c r="E5801" s="188">
        <v>-698.9</v>
      </c>
      <c r="F5801" s="188">
        <v>7284.7</v>
      </c>
      <c r="G5801" s="188">
        <v>44508</v>
      </c>
      <c r="H5801" s="188">
        <v>140713</v>
      </c>
      <c r="I5801" s="188">
        <v>234895</v>
      </c>
      <c r="J5801" s="188">
        <v>912732</v>
      </c>
      <c r="N5801" s="43"/>
    </row>
    <row r="5802" spans="1:14">
      <c r="A5802" s="43" t="s">
        <v>175</v>
      </c>
      <c r="B5802" s="188">
        <v>86128</v>
      </c>
      <c r="C5802" s="188">
        <v>-1614.75</v>
      </c>
      <c r="D5802" s="188">
        <v>-805.31</v>
      </c>
      <c r="E5802" s="188">
        <v>2333.5</v>
      </c>
      <c r="F5802" s="188">
        <v>16572.099999999999</v>
      </c>
      <c r="G5802" s="188">
        <v>65507</v>
      </c>
      <c r="H5802" s="188">
        <v>183781</v>
      </c>
      <c r="I5802" s="188">
        <v>305006</v>
      </c>
      <c r="J5802" s="188">
        <v>1291508</v>
      </c>
      <c r="N5802" s="43"/>
    </row>
    <row r="5803" spans="1:14">
      <c r="A5803" s="43" t="s">
        <v>176</v>
      </c>
      <c r="B5803" s="188">
        <v>174272</v>
      </c>
      <c r="C5803" s="188">
        <v>-858.44</v>
      </c>
      <c r="D5803" s="188">
        <v>1146.77</v>
      </c>
      <c r="E5803" s="188">
        <v>9178</v>
      </c>
      <c r="F5803" s="188">
        <v>37811.800000000003</v>
      </c>
      <c r="G5803" s="188">
        <v>122236</v>
      </c>
      <c r="H5803" s="188">
        <v>331372</v>
      </c>
      <c r="I5803" s="188">
        <v>702210</v>
      </c>
      <c r="J5803" s="188">
        <v>2361567</v>
      </c>
      <c r="N5803" s="43"/>
    </row>
    <row r="5804" spans="1:14">
      <c r="A5804" s="43" t="s">
        <v>177</v>
      </c>
      <c r="B5804" s="188">
        <v>735254</v>
      </c>
      <c r="C5804" s="188">
        <v>1939.53</v>
      </c>
      <c r="D5804" s="188">
        <v>7733.98</v>
      </c>
      <c r="E5804" s="188">
        <v>33058.1</v>
      </c>
      <c r="F5804" s="188">
        <v>131409.29999999999</v>
      </c>
      <c r="G5804" s="188">
        <v>566851</v>
      </c>
      <c r="H5804" s="188">
        <v>1710317</v>
      </c>
      <c r="I5804" s="188">
        <v>3036988</v>
      </c>
      <c r="J5804" s="188">
        <v>9387196</v>
      </c>
      <c r="N5804" s="43"/>
    </row>
    <row r="5805" spans="1:14">
      <c r="A5805" s="43" t="s">
        <v>580</v>
      </c>
      <c r="N5805" s="43"/>
    </row>
    <row r="5806" spans="1:14">
      <c r="A5806" s="43" t="s">
        <v>178</v>
      </c>
      <c r="B5806" s="188">
        <v>167804</v>
      </c>
      <c r="C5806" s="188">
        <v>-2058.5100000000002</v>
      </c>
      <c r="D5806" s="188">
        <v>-1614.75</v>
      </c>
      <c r="E5806" s="188">
        <v>699.6</v>
      </c>
      <c r="F5806" s="188">
        <v>21145.3</v>
      </c>
      <c r="G5806" s="188">
        <v>99317</v>
      </c>
      <c r="H5806" s="188">
        <v>295565</v>
      </c>
      <c r="I5806" s="188">
        <v>733065</v>
      </c>
      <c r="J5806" s="188">
        <v>2716085</v>
      </c>
      <c r="N5806" s="43"/>
    </row>
    <row r="5807" spans="1:14">
      <c r="A5807" s="43" t="s">
        <v>179</v>
      </c>
      <c r="B5807" s="188">
        <v>121337</v>
      </c>
      <c r="C5807" s="188">
        <v>-413.66</v>
      </c>
      <c r="D5807" s="188">
        <v>89.41</v>
      </c>
      <c r="E5807" s="188">
        <v>2126.6</v>
      </c>
      <c r="F5807" s="188">
        <v>22588</v>
      </c>
      <c r="G5807" s="188">
        <v>88260</v>
      </c>
      <c r="H5807" s="188">
        <v>254413</v>
      </c>
      <c r="I5807" s="188">
        <v>566851</v>
      </c>
      <c r="J5807" s="188">
        <v>1672381</v>
      </c>
      <c r="N5807" s="43"/>
    </row>
    <row r="5808" spans="1:14">
      <c r="A5808" s="43" t="s">
        <v>180</v>
      </c>
      <c r="B5808" s="188">
        <v>180476</v>
      </c>
      <c r="C5808" s="188">
        <v>270.36</v>
      </c>
      <c r="D5808" s="188">
        <v>881.59</v>
      </c>
      <c r="E5808" s="188">
        <v>5498.4</v>
      </c>
      <c r="F5808" s="188">
        <v>29708.7</v>
      </c>
      <c r="G5808" s="188">
        <v>107391</v>
      </c>
      <c r="H5808" s="188">
        <v>331060</v>
      </c>
      <c r="I5808" s="188">
        <v>740484</v>
      </c>
      <c r="J5808" s="188">
        <v>2684982</v>
      </c>
      <c r="N5808" s="43"/>
    </row>
    <row r="5809" spans="1:14">
      <c r="A5809" s="43" t="s">
        <v>181</v>
      </c>
      <c r="B5809" s="188">
        <v>653969</v>
      </c>
      <c r="C5809" s="188">
        <v>3676.28</v>
      </c>
      <c r="D5809" s="188">
        <v>8243.67</v>
      </c>
      <c r="E5809" s="188">
        <v>28642.7</v>
      </c>
      <c r="F5809" s="188">
        <v>109455.3</v>
      </c>
      <c r="G5809" s="188">
        <v>461117</v>
      </c>
      <c r="H5809" s="188">
        <v>1517922</v>
      </c>
      <c r="I5809" s="188">
        <v>2727200</v>
      </c>
      <c r="J5809" s="188">
        <v>8453183</v>
      </c>
      <c r="N5809" s="43"/>
    </row>
    <row r="5810" spans="1:14">
      <c r="A5810" s="43" t="s">
        <v>529</v>
      </c>
      <c r="N5810" s="43"/>
    </row>
    <row r="5811" spans="1:14">
      <c r="A5811" s="43" t="s">
        <v>178</v>
      </c>
      <c r="B5811" s="188">
        <v>-1416</v>
      </c>
      <c r="C5811" s="188">
        <v>-2439.61</v>
      </c>
      <c r="D5811" s="188">
        <v>-2283.9499999999998</v>
      </c>
      <c r="E5811" s="188">
        <v>-1838.5</v>
      </c>
      <c r="F5811" s="188">
        <v>-1571.5</v>
      </c>
      <c r="G5811" s="188">
        <v>-841</v>
      </c>
      <c r="H5811" s="188">
        <v>-427</v>
      </c>
      <c r="I5811" s="188">
        <v>-246</v>
      </c>
      <c r="J5811" s="188">
        <v>-50</v>
      </c>
      <c r="N5811" s="43"/>
    </row>
    <row r="5812" spans="1:14">
      <c r="A5812" s="43" t="s">
        <v>179</v>
      </c>
      <c r="B5812" s="188">
        <v>2179</v>
      </c>
      <c r="C5812" s="188">
        <v>104.01</v>
      </c>
      <c r="D5812" s="188">
        <v>257.67</v>
      </c>
      <c r="E5812" s="188">
        <v>828.8</v>
      </c>
      <c r="F5812" s="188">
        <v>2024.9</v>
      </c>
      <c r="G5812" s="188">
        <v>3453</v>
      </c>
      <c r="H5812" s="188">
        <v>4352</v>
      </c>
      <c r="I5812" s="188">
        <v>4697</v>
      </c>
      <c r="J5812" s="188">
        <v>4960</v>
      </c>
      <c r="N5812" s="43"/>
    </row>
    <row r="5813" spans="1:14">
      <c r="A5813" s="43" t="s">
        <v>180</v>
      </c>
      <c r="B5813" s="188">
        <v>13810</v>
      </c>
      <c r="C5813" s="188">
        <v>5672.68</v>
      </c>
      <c r="D5813" s="188">
        <v>6338.85</v>
      </c>
      <c r="E5813" s="188">
        <v>8649.5</v>
      </c>
      <c r="F5813" s="188">
        <v>13264.6</v>
      </c>
      <c r="G5813" s="188">
        <v>18595</v>
      </c>
      <c r="H5813" s="188">
        <v>22200</v>
      </c>
      <c r="I5813" s="188">
        <v>23616</v>
      </c>
      <c r="J5813" s="188">
        <v>24686</v>
      </c>
      <c r="N5813" s="43"/>
    </row>
    <row r="5814" spans="1:14">
      <c r="A5814" s="43" t="s">
        <v>181</v>
      </c>
      <c r="B5814" s="188">
        <v>693718</v>
      </c>
      <c r="C5814" s="188">
        <v>30486.49</v>
      </c>
      <c r="D5814" s="188">
        <v>36918.68</v>
      </c>
      <c r="E5814" s="188">
        <v>64289.9</v>
      </c>
      <c r="F5814" s="188">
        <v>154272.79999999999</v>
      </c>
      <c r="G5814" s="188">
        <v>528083</v>
      </c>
      <c r="H5814" s="188">
        <v>1577255</v>
      </c>
      <c r="I5814" s="188">
        <v>2759378</v>
      </c>
      <c r="J5814" s="188">
        <v>8580923</v>
      </c>
      <c r="N5814" s="43"/>
    </row>
    <row r="5815" spans="1:14">
      <c r="A5815" s="43" t="s">
        <v>530</v>
      </c>
      <c r="N5815" s="43"/>
    </row>
    <row r="5816" spans="1:14">
      <c r="A5816" s="43" t="s">
        <v>178</v>
      </c>
      <c r="B5816" s="188">
        <v>-1481</v>
      </c>
      <c r="C5816" s="188">
        <v>-2462.6999999999998</v>
      </c>
      <c r="D5816" s="188">
        <v>-2283.9499999999998</v>
      </c>
      <c r="E5816" s="188">
        <v>-1859.2</v>
      </c>
      <c r="F5816" s="188">
        <v>-1614.7</v>
      </c>
      <c r="G5816" s="188">
        <v>-963</v>
      </c>
      <c r="H5816" s="188">
        <v>-531</v>
      </c>
      <c r="I5816" s="188">
        <v>-308</v>
      </c>
      <c r="J5816" s="188">
        <v>-81</v>
      </c>
      <c r="N5816" s="43"/>
    </row>
    <row r="5817" spans="1:14">
      <c r="A5817" s="43" t="s">
        <v>179</v>
      </c>
      <c r="B5817" s="188">
        <v>1693</v>
      </c>
      <c r="C5817" s="188">
        <v>-416.85</v>
      </c>
      <c r="D5817" s="188">
        <v>27.1</v>
      </c>
      <c r="E5817" s="188">
        <v>316.7</v>
      </c>
      <c r="F5817" s="188">
        <v>1442.9</v>
      </c>
      <c r="G5817" s="188">
        <v>2914</v>
      </c>
      <c r="H5817" s="188">
        <v>4135</v>
      </c>
      <c r="I5817" s="188">
        <v>4450</v>
      </c>
      <c r="J5817" s="188">
        <v>4946</v>
      </c>
      <c r="N5817" s="43"/>
    </row>
    <row r="5818" spans="1:14">
      <c r="A5818" s="43" t="s">
        <v>180</v>
      </c>
      <c r="B5818" s="188">
        <v>9987</v>
      </c>
      <c r="C5818" s="188">
        <v>270.36</v>
      </c>
      <c r="D5818" s="188">
        <v>809.55</v>
      </c>
      <c r="E5818" s="188">
        <v>4801.3999999999996</v>
      </c>
      <c r="F5818" s="188">
        <v>9034.7999999999993</v>
      </c>
      <c r="G5818" s="188">
        <v>15367</v>
      </c>
      <c r="H5818" s="188">
        <v>20334</v>
      </c>
      <c r="I5818" s="188">
        <v>22466</v>
      </c>
      <c r="J5818" s="188">
        <v>24292</v>
      </c>
      <c r="N5818" s="43"/>
    </row>
    <row r="5819" spans="1:14">
      <c r="A5819" s="43" t="s">
        <v>181</v>
      </c>
      <c r="B5819" s="188">
        <v>565589</v>
      </c>
      <c r="C5819" s="188">
        <v>4932.71</v>
      </c>
      <c r="D5819" s="188">
        <v>11336.52</v>
      </c>
      <c r="E5819" s="188">
        <v>33740.699999999997</v>
      </c>
      <c r="F5819" s="188">
        <v>103642.6</v>
      </c>
      <c r="G5819" s="188">
        <v>371042</v>
      </c>
      <c r="H5819" s="188">
        <v>1269649</v>
      </c>
      <c r="I5819" s="188">
        <v>2363184</v>
      </c>
      <c r="J5819" s="188">
        <v>7430647</v>
      </c>
      <c r="N5819" s="43"/>
    </row>
    <row r="5820" spans="1:14">
      <c r="A5820" s="43" t="s">
        <v>621</v>
      </c>
      <c r="B5820" s="188" t="s">
        <v>143</v>
      </c>
      <c r="C5820" s="188" t="s">
        <v>144</v>
      </c>
      <c r="D5820" s="188" t="s">
        <v>144</v>
      </c>
      <c r="E5820" s="188" t="s">
        <v>144</v>
      </c>
      <c r="F5820" s="188" t="s">
        <v>144</v>
      </c>
      <c r="G5820" s="188" t="s">
        <v>144</v>
      </c>
      <c r="H5820" s="188" t="s">
        <v>144</v>
      </c>
      <c r="I5820" s="188" t="s">
        <v>685</v>
      </c>
      <c r="J5820" s="188" t="s">
        <v>685</v>
      </c>
      <c r="K5820" s="188" t="s">
        <v>225</v>
      </c>
      <c r="N5820" s="43"/>
    </row>
    <row r="5821" spans="1:14">
      <c r="A5821" s="43" t="s">
        <v>618</v>
      </c>
      <c r="B5821" s="188" t="s">
        <v>619</v>
      </c>
      <c r="K5821" s="188" t="s">
        <v>721</v>
      </c>
      <c r="N5821" s="43"/>
    </row>
    <row r="5822" spans="1:14">
      <c r="A5822" s="43" t="s">
        <v>142</v>
      </c>
      <c r="N5822" s="43"/>
    </row>
    <row r="5824" spans="1:14">
      <c r="A5824" s="43" t="s">
        <v>220</v>
      </c>
      <c r="N5824" s="43"/>
    </row>
    <row r="5825" spans="1:14">
      <c r="A5825" s="43" t="s">
        <v>621</v>
      </c>
      <c r="B5825" s="188" t="s">
        <v>143</v>
      </c>
      <c r="C5825" s="188" t="s">
        <v>144</v>
      </c>
      <c r="D5825" s="188" t="s">
        <v>144</v>
      </c>
      <c r="E5825" s="188" t="s">
        <v>144</v>
      </c>
      <c r="F5825" s="188" t="s">
        <v>144</v>
      </c>
      <c r="G5825" s="188" t="s">
        <v>144</v>
      </c>
      <c r="H5825" s="188" t="s">
        <v>144</v>
      </c>
      <c r="I5825" s="188" t="s">
        <v>685</v>
      </c>
      <c r="J5825" s="188" t="s">
        <v>685</v>
      </c>
      <c r="K5825" s="188" t="s">
        <v>225</v>
      </c>
      <c r="N5825" s="43"/>
    </row>
    <row r="5826" spans="1:14">
      <c r="A5826" s="43" t="s">
        <v>245</v>
      </c>
      <c r="E5826" s="188" t="s">
        <v>584</v>
      </c>
      <c r="F5826" s="188" t="s">
        <v>586</v>
      </c>
      <c r="G5826" s="188" t="s">
        <v>235</v>
      </c>
      <c r="N5826" s="43"/>
    </row>
    <row r="5827" spans="1:14">
      <c r="B5827" s="188" t="s">
        <v>143</v>
      </c>
      <c r="C5827" s="188" t="s">
        <v>144</v>
      </c>
      <c r="D5827" s="188" t="s">
        <v>144</v>
      </c>
      <c r="E5827" s="188" t="s">
        <v>144</v>
      </c>
      <c r="F5827" s="188" t="s">
        <v>144</v>
      </c>
      <c r="G5827" s="188" t="s">
        <v>144</v>
      </c>
      <c r="H5827" s="188" t="s">
        <v>144</v>
      </c>
      <c r="I5827" s="188" t="s">
        <v>685</v>
      </c>
      <c r="J5827" s="188" t="s">
        <v>685</v>
      </c>
    </row>
    <row r="5828" spans="1:14">
      <c r="B5828" s="188" t="s">
        <v>33</v>
      </c>
      <c r="C5828" s="188" t="s">
        <v>134</v>
      </c>
      <c r="D5828" s="188" t="s">
        <v>135</v>
      </c>
      <c r="E5828" s="188" t="s">
        <v>136</v>
      </c>
      <c r="F5828" s="188" t="s">
        <v>137</v>
      </c>
      <c r="G5828" s="188" t="s">
        <v>138</v>
      </c>
      <c r="H5828" s="188" t="s">
        <v>139</v>
      </c>
      <c r="I5828" s="188" t="s">
        <v>140</v>
      </c>
      <c r="J5828" s="188" t="s">
        <v>141</v>
      </c>
    </row>
    <row r="5829" spans="1:14">
      <c r="A5829" s="43" t="s">
        <v>622</v>
      </c>
      <c r="B5829" s="188" t="s">
        <v>143</v>
      </c>
      <c r="C5829" s="188" t="s">
        <v>148</v>
      </c>
      <c r="D5829" s="188" t="s">
        <v>148</v>
      </c>
      <c r="E5829" s="188" t="s">
        <v>148</v>
      </c>
      <c r="F5829" s="188" t="s">
        <v>148</v>
      </c>
      <c r="G5829" s="188" t="s">
        <v>148</v>
      </c>
      <c r="H5829" s="188" t="s">
        <v>148</v>
      </c>
      <c r="I5829" s="188" t="s">
        <v>686</v>
      </c>
      <c r="J5829" s="188" t="s">
        <v>686</v>
      </c>
      <c r="N5829" s="43"/>
    </row>
    <row r="5830" spans="1:14">
      <c r="A5830" s="43" t="s">
        <v>0</v>
      </c>
      <c r="B5830" s="188">
        <v>523065</v>
      </c>
      <c r="C5830" s="188">
        <v>-923.9</v>
      </c>
      <c r="D5830" s="188">
        <v>1505.25</v>
      </c>
      <c r="E5830" s="188">
        <v>15354.6</v>
      </c>
      <c r="F5830" s="188">
        <v>70712.100000000006</v>
      </c>
      <c r="G5830" s="188">
        <v>276731</v>
      </c>
      <c r="H5830" s="188">
        <v>1099401</v>
      </c>
      <c r="I5830" s="188">
        <v>2172652</v>
      </c>
      <c r="J5830" s="188">
        <v>7254754</v>
      </c>
      <c r="N5830" s="43"/>
    </row>
    <row r="5831" spans="1:14">
      <c r="A5831" s="43" t="s">
        <v>151</v>
      </c>
      <c r="N5831" s="43"/>
    </row>
    <row r="5832" spans="1:14">
      <c r="A5832" s="43" t="s">
        <v>2</v>
      </c>
      <c r="B5832" s="188">
        <v>621587</v>
      </c>
      <c r="C5832" s="188">
        <v>-1228.8599999999999</v>
      </c>
      <c r="D5832" s="188">
        <v>1099.93</v>
      </c>
      <c r="E5832" s="188">
        <v>14932.6</v>
      </c>
      <c r="F5832" s="188">
        <v>71317.3</v>
      </c>
      <c r="G5832" s="188">
        <v>283992</v>
      </c>
      <c r="H5832" s="188">
        <v>1206277</v>
      </c>
      <c r="I5832" s="188">
        <v>2437342</v>
      </c>
      <c r="J5832" s="188">
        <v>8629601</v>
      </c>
      <c r="N5832" s="43"/>
    </row>
    <row r="5833" spans="1:14">
      <c r="A5833" s="43" t="s">
        <v>3</v>
      </c>
      <c r="B5833" s="188">
        <v>504058</v>
      </c>
      <c r="C5833" s="188">
        <v>-968.05</v>
      </c>
      <c r="D5833" s="188">
        <v>1829.82</v>
      </c>
      <c r="E5833" s="188">
        <v>15743.2</v>
      </c>
      <c r="F5833" s="188">
        <v>67465.100000000006</v>
      </c>
      <c r="G5833" s="188">
        <v>255222</v>
      </c>
      <c r="H5833" s="188">
        <v>1151678</v>
      </c>
      <c r="I5833" s="188">
        <v>2300133</v>
      </c>
      <c r="J5833" s="188">
        <v>7139403</v>
      </c>
      <c r="N5833" s="43"/>
    </row>
    <row r="5834" spans="1:14">
      <c r="A5834" s="43" t="s">
        <v>4</v>
      </c>
      <c r="B5834" s="188">
        <v>493396</v>
      </c>
      <c r="C5834" s="188">
        <v>-788.61</v>
      </c>
      <c r="D5834" s="188">
        <v>1936.96</v>
      </c>
      <c r="E5834" s="188">
        <v>17261.8</v>
      </c>
      <c r="F5834" s="188">
        <v>73235.399999999994</v>
      </c>
      <c r="G5834" s="188">
        <v>281775</v>
      </c>
      <c r="H5834" s="188">
        <v>1042636</v>
      </c>
      <c r="I5834" s="188">
        <v>2117894</v>
      </c>
      <c r="J5834" s="188">
        <v>7133502</v>
      </c>
      <c r="N5834" s="43"/>
    </row>
    <row r="5835" spans="1:14">
      <c r="A5835" s="43" t="s">
        <v>5</v>
      </c>
      <c r="B5835" s="188">
        <v>476751</v>
      </c>
      <c r="C5835" s="188">
        <v>-838.18</v>
      </c>
      <c r="D5835" s="188">
        <v>1907.62</v>
      </c>
      <c r="E5835" s="188">
        <v>16485.5</v>
      </c>
      <c r="F5835" s="188">
        <v>76372.5</v>
      </c>
      <c r="G5835" s="188">
        <v>293014</v>
      </c>
      <c r="H5835" s="188">
        <v>1072158</v>
      </c>
      <c r="I5835" s="188">
        <v>2111085</v>
      </c>
      <c r="J5835" s="188">
        <v>6313695</v>
      </c>
      <c r="N5835" s="43"/>
    </row>
    <row r="5836" spans="1:14">
      <c r="A5836" s="43" t="s">
        <v>6</v>
      </c>
      <c r="B5836" s="188">
        <v>418064</v>
      </c>
      <c r="C5836" s="188">
        <v>-563.45000000000005</v>
      </c>
      <c r="D5836" s="188">
        <v>1179.42</v>
      </c>
      <c r="E5836" s="188">
        <v>13125</v>
      </c>
      <c r="F5836" s="188">
        <v>65599.899999999994</v>
      </c>
      <c r="G5836" s="188">
        <v>269377</v>
      </c>
      <c r="H5836" s="188">
        <v>966402</v>
      </c>
      <c r="I5836" s="188">
        <v>1812214</v>
      </c>
      <c r="J5836" s="188">
        <v>5861692</v>
      </c>
      <c r="N5836" s="43"/>
    </row>
    <row r="5837" spans="1:14">
      <c r="A5837" s="43" t="s">
        <v>8</v>
      </c>
      <c r="N5837" s="43"/>
    </row>
    <row r="5838" spans="1:14">
      <c r="A5838" s="43" t="s">
        <v>9</v>
      </c>
      <c r="B5838" s="188">
        <v>498074</v>
      </c>
      <c r="C5838" s="188">
        <v>-930.63</v>
      </c>
      <c r="D5838" s="188">
        <v>1196.1500000000001</v>
      </c>
      <c r="E5838" s="188">
        <v>13563.8</v>
      </c>
      <c r="F5838" s="188">
        <v>64692</v>
      </c>
      <c r="G5838" s="188">
        <v>255858</v>
      </c>
      <c r="H5838" s="188">
        <v>1031882</v>
      </c>
      <c r="I5838" s="188">
        <v>2074577</v>
      </c>
      <c r="J5838" s="188">
        <v>6947950</v>
      </c>
      <c r="N5838" s="43"/>
    </row>
    <row r="5839" spans="1:14">
      <c r="A5839" s="43" t="s">
        <v>8</v>
      </c>
      <c r="B5839" s="188">
        <v>551355</v>
      </c>
      <c r="C5839" s="188">
        <v>-917.71</v>
      </c>
      <c r="D5839" s="188">
        <v>1952.41</v>
      </c>
      <c r="E5839" s="188">
        <v>17559.8</v>
      </c>
      <c r="F5839" s="188">
        <v>77035.899999999994</v>
      </c>
      <c r="G5839" s="188">
        <v>302926</v>
      </c>
      <c r="H5839" s="188">
        <v>1181346</v>
      </c>
      <c r="I5839" s="188">
        <v>2293868</v>
      </c>
      <c r="J5839" s="188">
        <v>7757034</v>
      </c>
      <c r="N5839" s="43"/>
    </row>
    <row r="5840" spans="1:14">
      <c r="A5840" s="43" t="s">
        <v>152</v>
      </c>
      <c r="N5840" s="43"/>
    </row>
    <row r="5841" spans="1:14">
      <c r="A5841" s="43" t="s">
        <v>153</v>
      </c>
      <c r="B5841" s="188">
        <v>113832</v>
      </c>
      <c r="C5841" s="188">
        <v>-2022.03</v>
      </c>
      <c r="D5841" s="188">
        <v>-1663.44</v>
      </c>
      <c r="E5841" s="188">
        <v>1105</v>
      </c>
      <c r="F5841" s="188">
        <v>15744.5</v>
      </c>
      <c r="G5841" s="188">
        <v>65690</v>
      </c>
      <c r="H5841" s="188">
        <v>221423</v>
      </c>
      <c r="I5841" s="188">
        <v>467996</v>
      </c>
      <c r="J5841" s="188">
        <v>1747679</v>
      </c>
      <c r="N5841" s="43"/>
    </row>
    <row r="5842" spans="1:14">
      <c r="A5842" s="43" t="s">
        <v>154</v>
      </c>
      <c r="B5842" s="188">
        <v>320783</v>
      </c>
      <c r="C5842" s="188">
        <v>-1501.28</v>
      </c>
      <c r="D5842" s="188">
        <v>387.9</v>
      </c>
      <c r="E5842" s="188">
        <v>9749.4</v>
      </c>
      <c r="F5842" s="188">
        <v>46347.7</v>
      </c>
      <c r="G5842" s="188">
        <v>172518</v>
      </c>
      <c r="H5842" s="188">
        <v>621174</v>
      </c>
      <c r="I5842" s="188">
        <v>1300464</v>
      </c>
      <c r="J5842" s="188">
        <v>4981969</v>
      </c>
      <c r="N5842" s="43"/>
    </row>
    <row r="5843" spans="1:14">
      <c r="A5843" s="43" t="s">
        <v>155</v>
      </c>
      <c r="B5843" s="188">
        <v>392750</v>
      </c>
      <c r="C5843" s="188">
        <v>-27.47</v>
      </c>
      <c r="D5843" s="188">
        <v>2681.55</v>
      </c>
      <c r="E5843" s="188">
        <v>16563.8</v>
      </c>
      <c r="F5843" s="188">
        <v>65389.9</v>
      </c>
      <c r="G5843" s="188">
        <v>225527</v>
      </c>
      <c r="H5843" s="188">
        <v>858395</v>
      </c>
      <c r="I5843" s="188">
        <v>1645448</v>
      </c>
      <c r="J5843" s="188">
        <v>4821400</v>
      </c>
      <c r="N5843" s="43"/>
    </row>
    <row r="5844" spans="1:14">
      <c r="A5844" s="43" t="s">
        <v>156</v>
      </c>
      <c r="B5844" s="188">
        <v>862689</v>
      </c>
      <c r="C5844" s="188">
        <v>2269.2399999999998</v>
      </c>
      <c r="D5844" s="188">
        <v>8987.5</v>
      </c>
      <c r="E5844" s="188">
        <v>37425.4</v>
      </c>
      <c r="F5844" s="188">
        <v>142711.9</v>
      </c>
      <c r="G5844" s="188">
        <v>621885</v>
      </c>
      <c r="H5844" s="188">
        <v>1871555</v>
      </c>
      <c r="I5844" s="188">
        <v>3368330</v>
      </c>
      <c r="J5844" s="188">
        <v>10789088</v>
      </c>
      <c r="N5844" s="43"/>
    </row>
    <row r="5845" spans="1:14">
      <c r="A5845" s="43" t="s">
        <v>157</v>
      </c>
      <c r="N5845" s="43"/>
    </row>
    <row r="5846" spans="1:14">
      <c r="A5846" s="43" t="s">
        <v>158</v>
      </c>
      <c r="B5846" s="188">
        <v>677608</v>
      </c>
      <c r="C5846" s="188">
        <v>859.88</v>
      </c>
      <c r="D5846" s="188">
        <v>5576.2</v>
      </c>
      <c r="E5846" s="188">
        <v>26777.7</v>
      </c>
      <c r="F5846" s="188">
        <v>107554.8</v>
      </c>
      <c r="G5846" s="188">
        <v>422177</v>
      </c>
      <c r="H5846" s="188">
        <v>1432901</v>
      </c>
      <c r="I5846" s="188">
        <v>2753309</v>
      </c>
      <c r="J5846" s="188">
        <v>9023762</v>
      </c>
      <c r="N5846" s="43"/>
    </row>
    <row r="5847" spans="1:14">
      <c r="A5847" s="43" t="s">
        <v>159</v>
      </c>
      <c r="B5847" s="188">
        <v>217693</v>
      </c>
      <c r="C5847" s="188">
        <v>-1623.33</v>
      </c>
      <c r="D5847" s="188">
        <v>-299.89999999999998</v>
      </c>
      <c r="E5847" s="188">
        <v>5398.6</v>
      </c>
      <c r="F5847" s="188">
        <v>26475.1</v>
      </c>
      <c r="G5847" s="188">
        <v>101805</v>
      </c>
      <c r="H5847" s="188">
        <v>380271</v>
      </c>
      <c r="I5847" s="188">
        <v>844490</v>
      </c>
      <c r="J5847" s="188">
        <v>3540189</v>
      </c>
      <c r="N5847" s="43"/>
    </row>
    <row r="5848" spans="1:14">
      <c r="A5848" s="43" t="s">
        <v>160</v>
      </c>
      <c r="B5848" s="188">
        <v>348383</v>
      </c>
      <c r="C5848" s="188">
        <v>-1795.57</v>
      </c>
      <c r="D5848" s="188">
        <v>-585.15</v>
      </c>
      <c r="E5848" s="188">
        <v>7383.5</v>
      </c>
      <c r="F5848" s="188">
        <v>41229.4</v>
      </c>
      <c r="G5848" s="188">
        <v>165322</v>
      </c>
      <c r="H5848" s="188">
        <v>663262</v>
      </c>
      <c r="I5848" s="188">
        <v>1443384</v>
      </c>
      <c r="J5848" s="188">
        <v>4976004</v>
      </c>
      <c r="N5848" s="43"/>
    </row>
    <row r="5849" spans="1:14">
      <c r="A5849" s="43" t="s">
        <v>161</v>
      </c>
      <c r="B5849" s="188">
        <v>450705</v>
      </c>
      <c r="C5849" s="188">
        <v>-1880.97</v>
      </c>
      <c r="D5849" s="188">
        <v>18.170000000000002</v>
      </c>
      <c r="E5849" s="188">
        <v>13026.4</v>
      </c>
      <c r="F5849" s="188">
        <v>67951.600000000006</v>
      </c>
      <c r="G5849" s="188">
        <v>244213</v>
      </c>
      <c r="H5849" s="188">
        <v>1005566</v>
      </c>
      <c r="I5849" s="188">
        <v>2111880</v>
      </c>
      <c r="J5849" s="188">
        <v>5542478</v>
      </c>
      <c r="N5849" s="43"/>
    </row>
    <row r="5850" spans="1:14">
      <c r="A5850" s="43" t="s">
        <v>162</v>
      </c>
      <c r="N5850" s="43"/>
    </row>
    <row r="5851" spans="1:14">
      <c r="A5851" s="43" t="s">
        <v>14</v>
      </c>
      <c r="B5851" s="188">
        <v>574220</v>
      </c>
      <c r="C5851" s="188">
        <v>-329.52</v>
      </c>
      <c r="D5851" s="188">
        <v>4004.56</v>
      </c>
      <c r="E5851" s="188">
        <v>22416</v>
      </c>
      <c r="F5851" s="188">
        <v>86812.6</v>
      </c>
      <c r="G5851" s="188">
        <v>354164</v>
      </c>
      <c r="H5851" s="188">
        <v>1272767</v>
      </c>
      <c r="I5851" s="188">
        <v>2424761</v>
      </c>
      <c r="J5851" s="188">
        <v>7629387</v>
      </c>
      <c r="N5851" s="43"/>
    </row>
    <row r="5852" spans="1:14">
      <c r="A5852" s="43" t="s">
        <v>163</v>
      </c>
      <c r="B5852" s="188">
        <v>387477</v>
      </c>
      <c r="C5852" s="188">
        <v>-397.32</v>
      </c>
      <c r="D5852" s="188">
        <v>986.92</v>
      </c>
      <c r="E5852" s="188">
        <v>8611.5</v>
      </c>
      <c r="F5852" s="188">
        <v>42670.400000000001</v>
      </c>
      <c r="G5852" s="188">
        <v>197501</v>
      </c>
      <c r="H5852" s="188">
        <v>829439</v>
      </c>
      <c r="I5852" s="188">
        <v>1694397</v>
      </c>
      <c r="J5852" s="188">
        <v>5556584</v>
      </c>
      <c r="N5852" s="43"/>
    </row>
    <row r="5853" spans="1:14">
      <c r="A5853" s="43" t="s">
        <v>16</v>
      </c>
      <c r="B5853" s="188">
        <v>510846</v>
      </c>
      <c r="C5853" s="188">
        <v>-1190.6400000000001</v>
      </c>
      <c r="D5853" s="188">
        <v>914.23</v>
      </c>
      <c r="E5853" s="188">
        <v>15569</v>
      </c>
      <c r="F5853" s="188">
        <v>72159.199999999997</v>
      </c>
      <c r="G5853" s="188">
        <v>252974</v>
      </c>
      <c r="H5853" s="188">
        <v>959456</v>
      </c>
      <c r="I5853" s="188">
        <v>2113257</v>
      </c>
      <c r="J5853" s="188">
        <v>8607357</v>
      </c>
      <c r="N5853" s="43"/>
    </row>
    <row r="5854" spans="1:14">
      <c r="A5854" s="43" t="s">
        <v>164</v>
      </c>
      <c r="B5854" s="188">
        <v>515155</v>
      </c>
      <c r="C5854" s="188">
        <v>-1795.57</v>
      </c>
      <c r="D5854" s="188">
        <v>-718.62</v>
      </c>
      <c r="E5854" s="188">
        <v>7785.5</v>
      </c>
      <c r="F5854" s="188">
        <v>50980.5</v>
      </c>
      <c r="G5854" s="188">
        <v>223067</v>
      </c>
      <c r="H5854" s="188">
        <v>900434</v>
      </c>
      <c r="I5854" s="188">
        <v>1946645</v>
      </c>
      <c r="J5854" s="188">
        <v>7339649</v>
      </c>
      <c r="N5854" s="43"/>
    </row>
    <row r="5855" spans="1:14">
      <c r="A5855" s="43" t="s">
        <v>165</v>
      </c>
      <c r="N5855" s="43"/>
    </row>
    <row r="5856" spans="1:14">
      <c r="A5856" s="43" t="s">
        <v>166</v>
      </c>
      <c r="B5856" s="188">
        <v>30960</v>
      </c>
      <c r="C5856" s="188">
        <v>-2766.03</v>
      </c>
      <c r="D5856" s="188">
        <v>-2539.6999999999998</v>
      </c>
      <c r="E5856" s="188">
        <v>-2108.6999999999998</v>
      </c>
      <c r="F5856" s="188">
        <v>-1250.9000000000001</v>
      </c>
      <c r="G5856" s="188">
        <v>8961</v>
      </c>
      <c r="H5856" s="188">
        <v>48687</v>
      </c>
      <c r="I5856" s="188">
        <v>106587</v>
      </c>
      <c r="J5856" s="188">
        <v>444021</v>
      </c>
      <c r="N5856" s="43"/>
    </row>
    <row r="5857" spans="1:14">
      <c r="A5857" s="43" t="s">
        <v>125</v>
      </c>
      <c r="B5857" s="188">
        <v>81429</v>
      </c>
      <c r="C5857" s="188">
        <v>-2466.84</v>
      </c>
      <c r="D5857" s="188">
        <v>-1795.57</v>
      </c>
      <c r="E5857" s="188">
        <v>-17.899999999999999</v>
      </c>
      <c r="F5857" s="188">
        <v>14363.4</v>
      </c>
      <c r="G5857" s="188">
        <v>66460</v>
      </c>
      <c r="H5857" s="188">
        <v>188400</v>
      </c>
      <c r="I5857" s="188">
        <v>364305</v>
      </c>
      <c r="J5857" s="188">
        <v>1138002</v>
      </c>
      <c r="N5857" s="43"/>
    </row>
    <row r="5858" spans="1:14">
      <c r="A5858" s="43" t="s">
        <v>126</v>
      </c>
      <c r="B5858" s="188">
        <v>121297</v>
      </c>
      <c r="C5858" s="188">
        <v>-1964.05</v>
      </c>
      <c r="D5858" s="188">
        <v>-1493.08</v>
      </c>
      <c r="E5858" s="188">
        <v>1244.3</v>
      </c>
      <c r="F5858" s="188">
        <v>16044</v>
      </c>
      <c r="G5858" s="188">
        <v>71924</v>
      </c>
      <c r="H5858" s="188">
        <v>245794</v>
      </c>
      <c r="I5858" s="188">
        <v>435026</v>
      </c>
      <c r="J5858" s="188">
        <v>1966842</v>
      </c>
      <c r="N5858" s="43"/>
    </row>
    <row r="5859" spans="1:14">
      <c r="A5859" s="43" t="s">
        <v>127</v>
      </c>
      <c r="B5859" s="188">
        <v>175670</v>
      </c>
      <c r="C5859" s="188">
        <v>-1795.57</v>
      </c>
      <c r="D5859" s="188">
        <v>-857.74</v>
      </c>
      <c r="E5859" s="188">
        <v>4842.6000000000004</v>
      </c>
      <c r="F5859" s="188">
        <v>25922.1</v>
      </c>
      <c r="G5859" s="188">
        <v>113710</v>
      </c>
      <c r="H5859" s="188">
        <v>343259</v>
      </c>
      <c r="I5859" s="188">
        <v>795646</v>
      </c>
      <c r="J5859" s="188">
        <v>2702860</v>
      </c>
      <c r="N5859" s="43"/>
    </row>
    <row r="5860" spans="1:14">
      <c r="A5860" s="43" t="s">
        <v>128</v>
      </c>
      <c r="B5860" s="188">
        <v>243704</v>
      </c>
      <c r="C5860" s="188">
        <v>-1333.09</v>
      </c>
      <c r="D5860" s="188">
        <v>131.56</v>
      </c>
      <c r="E5860" s="188">
        <v>8022.4</v>
      </c>
      <c r="F5860" s="188">
        <v>38841.800000000003</v>
      </c>
      <c r="G5860" s="188">
        <v>148229</v>
      </c>
      <c r="H5860" s="188">
        <v>483032</v>
      </c>
      <c r="I5860" s="188">
        <v>1031929</v>
      </c>
      <c r="J5860" s="188">
        <v>3194393</v>
      </c>
      <c r="N5860" s="43"/>
    </row>
    <row r="5861" spans="1:14">
      <c r="A5861" s="43" t="s">
        <v>129</v>
      </c>
      <c r="B5861" s="188">
        <v>354787</v>
      </c>
      <c r="C5861" s="188">
        <v>-417.07</v>
      </c>
      <c r="D5861" s="188">
        <v>1556.88</v>
      </c>
      <c r="E5861" s="188">
        <v>12205.6</v>
      </c>
      <c r="F5861" s="188">
        <v>52819.1</v>
      </c>
      <c r="G5861" s="188">
        <v>193693</v>
      </c>
      <c r="H5861" s="188">
        <v>773045</v>
      </c>
      <c r="I5861" s="188">
        <v>1493563</v>
      </c>
      <c r="J5861" s="188">
        <v>5301942</v>
      </c>
      <c r="N5861" s="43"/>
    </row>
    <row r="5862" spans="1:14">
      <c r="A5862" s="43" t="s">
        <v>130</v>
      </c>
      <c r="B5862" s="188">
        <v>390542</v>
      </c>
      <c r="C5862" s="188">
        <v>261.33</v>
      </c>
      <c r="D5862" s="188">
        <v>3021.34</v>
      </c>
      <c r="E5862" s="188">
        <v>16263.3</v>
      </c>
      <c r="F5862" s="188">
        <v>66682.8</v>
      </c>
      <c r="G5862" s="188">
        <v>231470</v>
      </c>
      <c r="H5862" s="188">
        <v>875074</v>
      </c>
      <c r="I5862" s="188">
        <v>1721885</v>
      </c>
      <c r="J5862" s="188">
        <v>5301856</v>
      </c>
      <c r="N5862" s="43"/>
    </row>
    <row r="5863" spans="1:14">
      <c r="A5863" s="43" t="s">
        <v>131</v>
      </c>
      <c r="B5863" s="188">
        <v>731090</v>
      </c>
      <c r="C5863" s="188">
        <v>1845.53</v>
      </c>
      <c r="D5863" s="188">
        <v>6993.67</v>
      </c>
      <c r="E5863" s="188">
        <v>29252.6</v>
      </c>
      <c r="F5863" s="188">
        <v>112014</v>
      </c>
      <c r="G5863" s="188">
        <v>460620</v>
      </c>
      <c r="H5863" s="188">
        <v>1549660</v>
      </c>
      <c r="I5863" s="188">
        <v>2934751</v>
      </c>
      <c r="J5863" s="188">
        <v>9529545</v>
      </c>
      <c r="N5863" s="43"/>
    </row>
    <row r="5864" spans="1:14">
      <c r="A5864" s="43" t="s">
        <v>167</v>
      </c>
      <c r="N5864" s="43"/>
    </row>
    <row r="5865" spans="1:14">
      <c r="A5865" s="43" t="s">
        <v>166</v>
      </c>
      <c r="B5865" s="188">
        <v>108432</v>
      </c>
      <c r="C5865" s="188">
        <v>-2539.6999999999998</v>
      </c>
      <c r="D5865" s="188">
        <v>-2539.6999999999998</v>
      </c>
      <c r="E5865" s="188">
        <v>-1673.4</v>
      </c>
      <c r="F5865" s="188">
        <v>5003.8999999999996</v>
      </c>
      <c r="G5865" s="188">
        <v>47336</v>
      </c>
      <c r="H5865" s="188">
        <v>192736</v>
      </c>
      <c r="I5865" s="188">
        <v>436802</v>
      </c>
      <c r="J5865" s="188">
        <v>2005586</v>
      </c>
      <c r="N5865" s="43"/>
    </row>
    <row r="5866" spans="1:14">
      <c r="A5866" s="43" t="s">
        <v>125</v>
      </c>
      <c r="B5866" s="188">
        <v>176787</v>
      </c>
      <c r="C5866" s="188">
        <v>-2065.27</v>
      </c>
      <c r="D5866" s="188">
        <v>-1656.04</v>
      </c>
      <c r="E5866" s="188">
        <v>2528.6999999999998</v>
      </c>
      <c r="F5866" s="188">
        <v>24157.1</v>
      </c>
      <c r="G5866" s="188">
        <v>102944</v>
      </c>
      <c r="H5866" s="188">
        <v>290749</v>
      </c>
      <c r="I5866" s="188">
        <v>734040</v>
      </c>
      <c r="J5866" s="188">
        <v>2702860</v>
      </c>
      <c r="N5866" s="43"/>
    </row>
    <row r="5867" spans="1:14">
      <c r="A5867" s="43" t="s">
        <v>126</v>
      </c>
      <c r="B5867" s="188">
        <v>222009</v>
      </c>
      <c r="C5867" s="188">
        <v>-1930.97</v>
      </c>
      <c r="D5867" s="188">
        <v>-1433.1</v>
      </c>
      <c r="E5867" s="188">
        <v>1850.9</v>
      </c>
      <c r="F5867" s="188">
        <v>21815.599999999999</v>
      </c>
      <c r="G5867" s="188">
        <v>96791</v>
      </c>
      <c r="H5867" s="188">
        <v>331999</v>
      </c>
      <c r="I5867" s="188">
        <v>741795</v>
      </c>
      <c r="J5867" s="188">
        <v>2946579</v>
      </c>
      <c r="N5867" s="43"/>
    </row>
    <row r="5868" spans="1:14">
      <c r="A5868" s="43" t="s">
        <v>127</v>
      </c>
      <c r="B5868" s="188">
        <v>229458</v>
      </c>
      <c r="C5868" s="188">
        <v>-1795.57</v>
      </c>
      <c r="D5868" s="188">
        <v>-613.67999999999995</v>
      </c>
      <c r="E5868" s="188">
        <v>5939.2</v>
      </c>
      <c r="F5868" s="188">
        <v>33284.199999999997</v>
      </c>
      <c r="G5868" s="188">
        <v>137197</v>
      </c>
      <c r="H5868" s="188">
        <v>441079</v>
      </c>
      <c r="I5868" s="188">
        <v>963216</v>
      </c>
      <c r="J5868" s="188">
        <v>3389012</v>
      </c>
      <c r="N5868" s="43"/>
    </row>
    <row r="5869" spans="1:14">
      <c r="A5869" s="43" t="s">
        <v>128</v>
      </c>
      <c r="B5869" s="188">
        <v>274369</v>
      </c>
      <c r="C5869" s="188">
        <v>-1390.5</v>
      </c>
      <c r="D5869" s="188">
        <v>204.6</v>
      </c>
      <c r="E5869" s="188">
        <v>8044.9</v>
      </c>
      <c r="F5869" s="188">
        <v>40483.699999999997</v>
      </c>
      <c r="G5869" s="188">
        <v>155039</v>
      </c>
      <c r="H5869" s="188">
        <v>542326</v>
      </c>
      <c r="I5869" s="188">
        <v>1327224</v>
      </c>
      <c r="J5869" s="188">
        <v>4017848</v>
      </c>
      <c r="N5869" s="43"/>
    </row>
    <row r="5870" spans="1:14">
      <c r="A5870" s="43" t="s">
        <v>129</v>
      </c>
      <c r="B5870" s="188">
        <v>319099</v>
      </c>
      <c r="C5870" s="188">
        <v>-559.07000000000005</v>
      </c>
      <c r="D5870" s="188">
        <v>1384.13</v>
      </c>
      <c r="E5870" s="188">
        <v>12315.5</v>
      </c>
      <c r="F5870" s="188">
        <v>52418.6</v>
      </c>
      <c r="G5870" s="188">
        <v>189933</v>
      </c>
      <c r="H5870" s="188">
        <v>691693</v>
      </c>
      <c r="I5870" s="188">
        <v>1360546</v>
      </c>
      <c r="J5870" s="188">
        <v>4172569</v>
      </c>
      <c r="N5870" s="43"/>
    </row>
    <row r="5871" spans="1:14">
      <c r="A5871" s="43" t="s">
        <v>130</v>
      </c>
      <c r="B5871" s="188">
        <v>380837</v>
      </c>
      <c r="C5871" s="188">
        <v>1.83</v>
      </c>
      <c r="D5871" s="188">
        <v>2327.11</v>
      </c>
      <c r="E5871" s="188">
        <v>15045.4</v>
      </c>
      <c r="F5871" s="188">
        <v>62115.8</v>
      </c>
      <c r="G5871" s="188">
        <v>234025</v>
      </c>
      <c r="H5871" s="188">
        <v>837263</v>
      </c>
      <c r="I5871" s="188">
        <v>1612355</v>
      </c>
      <c r="J5871" s="188">
        <v>5613903</v>
      </c>
      <c r="N5871" s="43"/>
    </row>
    <row r="5872" spans="1:14">
      <c r="A5872" s="43" t="s">
        <v>131</v>
      </c>
      <c r="B5872" s="188">
        <v>710266</v>
      </c>
      <c r="C5872" s="188">
        <v>1688.66</v>
      </c>
      <c r="D5872" s="188">
        <v>6446.99</v>
      </c>
      <c r="E5872" s="188">
        <v>27759.7</v>
      </c>
      <c r="F5872" s="188">
        <v>107822.39999999999</v>
      </c>
      <c r="G5872" s="188">
        <v>437182</v>
      </c>
      <c r="H5872" s="188">
        <v>1502440</v>
      </c>
      <c r="I5872" s="188">
        <v>2878750</v>
      </c>
      <c r="J5872" s="188">
        <v>9268618</v>
      </c>
      <c r="N5872" s="43"/>
    </row>
    <row r="5873" spans="1:14">
      <c r="A5873" s="43" t="s">
        <v>168</v>
      </c>
      <c r="N5873" s="43"/>
    </row>
    <row r="5874" spans="1:14">
      <c r="A5874" s="43" t="s">
        <v>169</v>
      </c>
      <c r="B5874" s="188">
        <v>32552</v>
      </c>
      <c r="C5874" s="188">
        <v>-2098.6999999999998</v>
      </c>
      <c r="D5874" s="188">
        <v>-1795.57</v>
      </c>
      <c r="E5874" s="188">
        <v>161.9</v>
      </c>
      <c r="F5874" s="188">
        <v>9409.7000000000007</v>
      </c>
      <c r="G5874" s="188">
        <v>37287</v>
      </c>
      <c r="H5874" s="188">
        <v>98225</v>
      </c>
      <c r="I5874" s="188">
        <v>148160</v>
      </c>
      <c r="J5874" s="188">
        <v>278188</v>
      </c>
      <c r="N5874" s="43"/>
    </row>
    <row r="5875" spans="1:14">
      <c r="A5875" s="43" t="s">
        <v>17</v>
      </c>
      <c r="B5875" s="188">
        <v>72755</v>
      </c>
      <c r="C5875" s="188">
        <v>-657.06</v>
      </c>
      <c r="D5875" s="188">
        <v>1494.85</v>
      </c>
      <c r="E5875" s="188">
        <v>9309.2000000000007</v>
      </c>
      <c r="F5875" s="188">
        <v>32388.7</v>
      </c>
      <c r="G5875" s="188">
        <v>91849</v>
      </c>
      <c r="H5875" s="188">
        <v>197365</v>
      </c>
      <c r="I5875" s="188">
        <v>276924</v>
      </c>
      <c r="J5875" s="188">
        <v>473259</v>
      </c>
      <c r="N5875" s="43"/>
    </row>
    <row r="5876" spans="1:14">
      <c r="A5876" s="43" t="s">
        <v>18</v>
      </c>
      <c r="B5876" s="188">
        <v>145031</v>
      </c>
      <c r="C5876" s="188">
        <v>1785.29</v>
      </c>
      <c r="D5876" s="188">
        <v>6418.92</v>
      </c>
      <c r="E5876" s="188">
        <v>22329.8</v>
      </c>
      <c r="F5876" s="188">
        <v>71128.800000000003</v>
      </c>
      <c r="G5876" s="188">
        <v>178263</v>
      </c>
      <c r="H5876" s="188">
        <v>375443</v>
      </c>
      <c r="I5876" s="188">
        <v>573806</v>
      </c>
      <c r="J5876" s="188">
        <v>969204</v>
      </c>
      <c r="N5876" s="43"/>
    </row>
    <row r="5877" spans="1:14">
      <c r="A5877" s="43" t="s">
        <v>19</v>
      </c>
      <c r="B5877" s="188">
        <v>316846</v>
      </c>
      <c r="C5877" s="188">
        <v>4692.57</v>
      </c>
      <c r="D5877" s="188">
        <v>13472.79</v>
      </c>
      <c r="E5877" s="188">
        <v>45784.1</v>
      </c>
      <c r="F5877" s="188">
        <v>148136.29999999999</v>
      </c>
      <c r="G5877" s="188">
        <v>438870</v>
      </c>
      <c r="H5877" s="188">
        <v>896119</v>
      </c>
      <c r="I5877" s="188">
        <v>1186621</v>
      </c>
      <c r="J5877" s="188">
        <v>1755506</v>
      </c>
      <c r="N5877" s="43"/>
    </row>
    <row r="5878" spans="1:14">
      <c r="A5878" s="43" t="s">
        <v>170</v>
      </c>
      <c r="B5878" s="188">
        <v>2048260</v>
      </c>
      <c r="C5878" s="188">
        <v>23446.400000000001</v>
      </c>
      <c r="D5878" s="188">
        <v>51865.19</v>
      </c>
      <c r="E5878" s="188">
        <v>179945.8</v>
      </c>
      <c r="F5878" s="188">
        <v>844490.3</v>
      </c>
      <c r="G5878" s="188">
        <v>2148999</v>
      </c>
      <c r="H5878" s="188">
        <v>4455991</v>
      </c>
      <c r="I5878" s="188">
        <v>7254754</v>
      </c>
      <c r="J5878" s="188">
        <v>19806327</v>
      </c>
      <c r="N5878" s="43"/>
    </row>
    <row r="5879" spans="1:14">
      <c r="A5879" s="43" t="s">
        <v>171</v>
      </c>
      <c r="N5879" s="43"/>
    </row>
    <row r="5880" spans="1:14">
      <c r="A5880" s="43" t="s">
        <v>169</v>
      </c>
      <c r="B5880" s="188">
        <v>79397</v>
      </c>
      <c r="C5880" s="188">
        <v>-2484.87</v>
      </c>
      <c r="D5880" s="188">
        <v>-1795.57</v>
      </c>
      <c r="E5880" s="188">
        <v>119.1</v>
      </c>
      <c r="F5880" s="188">
        <v>11963.8</v>
      </c>
      <c r="G5880" s="188">
        <v>56446</v>
      </c>
      <c r="H5880" s="188">
        <v>178411</v>
      </c>
      <c r="I5880" s="188">
        <v>319404</v>
      </c>
      <c r="J5880" s="188">
        <v>1157791</v>
      </c>
      <c r="N5880" s="43"/>
    </row>
    <row r="5881" spans="1:14">
      <c r="A5881" s="43" t="s">
        <v>17</v>
      </c>
      <c r="B5881" s="188">
        <v>148420</v>
      </c>
      <c r="C5881" s="188">
        <v>-474.85</v>
      </c>
      <c r="D5881" s="188">
        <v>1104.99</v>
      </c>
      <c r="E5881" s="188">
        <v>8765.4</v>
      </c>
      <c r="F5881" s="188">
        <v>34599.1</v>
      </c>
      <c r="G5881" s="188">
        <v>117502</v>
      </c>
      <c r="H5881" s="188">
        <v>312610</v>
      </c>
      <c r="I5881" s="188">
        <v>642351</v>
      </c>
      <c r="J5881" s="188">
        <v>1986387</v>
      </c>
      <c r="N5881" s="43"/>
    </row>
    <row r="5882" spans="1:14">
      <c r="A5882" s="43" t="s">
        <v>18</v>
      </c>
      <c r="B5882" s="188">
        <v>236235</v>
      </c>
      <c r="C5882" s="188">
        <v>1241.9000000000001</v>
      </c>
      <c r="D5882" s="188">
        <v>4702.78</v>
      </c>
      <c r="E5882" s="188">
        <v>18433.7</v>
      </c>
      <c r="F5882" s="188">
        <v>63277.599999999999</v>
      </c>
      <c r="G5882" s="188">
        <v>192697</v>
      </c>
      <c r="H5882" s="188">
        <v>576099</v>
      </c>
      <c r="I5882" s="188">
        <v>1021774</v>
      </c>
      <c r="J5882" s="188">
        <v>2710789</v>
      </c>
      <c r="N5882" s="43"/>
    </row>
    <row r="5883" spans="1:14">
      <c r="A5883" s="43" t="s">
        <v>19</v>
      </c>
      <c r="B5883" s="188">
        <v>442340</v>
      </c>
      <c r="C5883" s="188">
        <v>5891.44</v>
      </c>
      <c r="D5883" s="188">
        <v>12672.94</v>
      </c>
      <c r="E5883" s="188">
        <v>37577.5</v>
      </c>
      <c r="F5883" s="188">
        <v>114707.3</v>
      </c>
      <c r="G5883" s="188">
        <v>382729</v>
      </c>
      <c r="H5883" s="188">
        <v>1098611</v>
      </c>
      <c r="I5883" s="188">
        <v>1829015</v>
      </c>
      <c r="J5883" s="188">
        <v>4548536</v>
      </c>
      <c r="N5883" s="43"/>
    </row>
    <row r="5884" spans="1:14">
      <c r="A5884" s="43" t="s">
        <v>170</v>
      </c>
      <c r="B5884" s="188">
        <v>1709016</v>
      </c>
      <c r="C5884" s="188">
        <v>19980.18</v>
      </c>
      <c r="D5884" s="188">
        <v>41968.35</v>
      </c>
      <c r="E5884" s="188">
        <v>122211</v>
      </c>
      <c r="F5884" s="188">
        <v>457558.6</v>
      </c>
      <c r="G5884" s="188">
        <v>1545437</v>
      </c>
      <c r="H5884" s="188">
        <v>3853185</v>
      </c>
      <c r="I5884" s="188">
        <v>6535319</v>
      </c>
      <c r="J5884" s="188">
        <v>19117397</v>
      </c>
      <c r="N5884" s="43"/>
    </row>
    <row r="5885" spans="1:14">
      <c r="A5885" s="43" t="s">
        <v>527</v>
      </c>
      <c r="N5885" s="43"/>
    </row>
    <row r="5886" spans="1:14">
      <c r="A5886" s="43" t="s">
        <v>172</v>
      </c>
      <c r="B5886" s="188">
        <v>615557</v>
      </c>
      <c r="C5886" s="188">
        <v>1033.03</v>
      </c>
      <c r="D5886" s="188">
        <v>4475.57</v>
      </c>
      <c r="E5886" s="188">
        <v>20509</v>
      </c>
      <c r="F5886" s="188">
        <v>80919.600000000006</v>
      </c>
      <c r="G5886" s="188">
        <v>334778</v>
      </c>
      <c r="H5886" s="188">
        <v>1282410</v>
      </c>
      <c r="I5886" s="188">
        <v>2564901</v>
      </c>
      <c r="J5886" s="188">
        <v>8669169</v>
      </c>
      <c r="N5886" s="43"/>
    </row>
    <row r="5887" spans="1:14">
      <c r="A5887" s="43" t="s">
        <v>22</v>
      </c>
      <c r="B5887" s="188">
        <v>260546</v>
      </c>
      <c r="C5887" s="188">
        <v>-2065.27</v>
      </c>
      <c r="D5887" s="188">
        <v>-1795.57</v>
      </c>
      <c r="E5887" s="188">
        <v>3582</v>
      </c>
      <c r="F5887" s="188">
        <v>42713.5</v>
      </c>
      <c r="G5887" s="188">
        <v>192103</v>
      </c>
      <c r="H5887" s="188">
        <v>628073</v>
      </c>
      <c r="I5887" s="188">
        <v>1250769</v>
      </c>
      <c r="J5887" s="188">
        <v>3424915</v>
      </c>
      <c r="N5887" s="43"/>
    </row>
    <row r="5888" spans="1:14">
      <c r="A5888" s="43" t="s">
        <v>173</v>
      </c>
      <c r="N5888" s="43"/>
    </row>
    <row r="5889" spans="1:14">
      <c r="A5889" s="43" t="s">
        <v>174</v>
      </c>
      <c r="B5889" s="188">
        <v>104119</v>
      </c>
      <c r="C5889" s="188">
        <v>-2539.6999999999998</v>
      </c>
      <c r="D5889" s="188">
        <v>-1891.06</v>
      </c>
      <c r="E5889" s="188">
        <v>-763.5</v>
      </c>
      <c r="F5889" s="188">
        <v>8743.2000000000007</v>
      </c>
      <c r="G5889" s="188">
        <v>50925</v>
      </c>
      <c r="H5889" s="188">
        <v>165342</v>
      </c>
      <c r="I5889" s="188">
        <v>272610</v>
      </c>
      <c r="J5889" s="188">
        <v>1614539</v>
      </c>
      <c r="N5889" s="43"/>
    </row>
    <row r="5890" spans="1:14">
      <c r="A5890" s="43" t="s">
        <v>175</v>
      </c>
      <c r="B5890" s="188">
        <v>81160</v>
      </c>
      <c r="C5890" s="188">
        <v>-1795.57</v>
      </c>
      <c r="D5890" s="188">
        <v>-1131.24</v>
      </c>
      <c r="E5890" s="188">
        <v>1810</v>
      </c>
      <c r="F5890" s="188">
        <v>16773.599999999999</v>
      </c>
      <c r="G5890" s="188">
        <v>70557</v>
      </c>
      <c r="H5890" s="188">
        <v>186636</v>
      </c>
      <c r="I5890" s="188">
        <v>301086</v>
      </c>
      <c r="J5890" s="188">
        <v>984227</v>
      </c>
      <c r="N5890" s="43"/>
    </row>
    <row r="5891" spans="1:14">
      <c r="A5891" s="43" t="s">
        <v>176</v>
      </c>
      <c r="B5891" s="188">
        <v>167717</v>
      </c>
      <c r="C5891" s="188">
        <v>-1036.6500000000001</v>
      </c>
      <c r="D5891" s="188">
        <v>1041.46</v>
      </c>
      <c r="E5891" s="188">
        <v>9210.9</v>
      </c>
      <c r="F5891" s="188">
        <v>36295.599999999999</v>
      </c>
      <c r="G5891" s="188">
        <v>119477</v>
      </c>
      <c r="H5891" s="188">
        <v>308740</v>
      </c>
      <c r="I5891" s="188">
        <v>604850</v>
      </c>
      <c r="J5891" s="188">
        <v>2380730</v>
      </c>
      <c r="N5891" s="43"/>
    </row>
    <row r="5892" spans="1:14">
      <c r="A5892" s="43" t="s">
        <v>177</v>
      </c>
      <c r="B5892" s="188">
        <v>791102</v>
      </c>
      <c r="C5892" s="188">
        <v>2110.63</v>
      </c>
      <c r="D5892" s="188">
        <v>8425.92</v>
      </c>
      <c r="E5892" s="188">
        <v>35056.6</v>
      </c>
      <c r="F5892" s="188">
        <v>135917.20000000001</v>
      </c>
      <c r="G5892" s="188">
        <v>580249</v>
      </c>
      <c r="H5892" s="188">
        <v>1751372</v>
      </c>
      <c r="I5892" s="188">
        <v>3104148</v>
      </c>
      <c r="J5892" s="188">
        <v>9844227</v>
      </c>
      <c r="N5892" s="43"/>
    </row>
    <row r="5893" spans="1:14">
      <c r="A5893" s="43" t="s">
        <v>580</v>
      </c>
      <c r="N5893" s="43"/>
    </row>
    <row r="5894" spans="1:14">
      <c r="A5894" s="43" t="s">
        <v>178</v>
      </c>
      <c r="B5894" s="188">
        <v>186430</v>
      </c>
      <c r="C5894" s="188">
        <v>-2176.73</v>
      </c>
      <c r="D5894" s="188">
        <v>-1795.57</v>
      </c>
      <c r="E5894" s="188">
        <v>908.7</v>
      </c>
      <c r="F5894" s="188">
        <v>24343</v>
      </c>
      <c r="G5894" s="188">
        <v>108414</v>
      </c>
      <c r="H5894" s="188">
        <v>323047</v>
      </c>
      <c r="I5894" s="188">
        <v>759316</v>
      </c>
      <c r="J5894" s="188">
        <v>3166111</v>
      </c>
      <c r="N5894" s="43"/>
    </row>
    <row r="5895" spans="1:14">
      <c r="A5895" s="43" t="s">
        <v>179</v>
      </c>
      <c r="B5895" s="188">
        <v>135155</v>
      </c>
      <c r="C5895" s="188">
        <v>-466.99</v>
      </c>
      <c r="D5895" s="188">
        <v>82.71</v>
      </c>
      <c r="E5895" s="188">
        <v>2318.6999999999998</v>
      </c>
      <c r="F5895" s="188">
        <v>22928</v>
      </c>
      <c r="G5895" s="188">
        <v>97359</v>
      </c>
      <c r="H5895" s="188">
        <v>287238</v>
      </c>
      <c r="I5895" s="188">
        <v>622316</v>
      </c>
      <c r="J5895" s="188">
        <v>1927787</v>
      </c>
      <c r="N5895" s="43"/>
    </row>
    <row r="5896" spans="1:14">
      <c r="A5896" s="43" t="s">
        <v>180</v>
      </c>
      <c r="B5896" s="188">
        <v>197363</v>
      </c>
      <c r="C5896" s="188">
        <v>219.6</v>
      </c>
      <c r="D5896" s="188">
        <v>774.3</v>
      </c>
      <c r="E5896" s="188">
        <v>5260.7</v>
      </c>
      <c r="F5896" s="188">
        <v>31933.4</v>
      </c>
      <c r="G5896" s="188">
        <v>123369</v>
      </c>
      <c r="H5896" s="188">
        <v>395035</v>
      </c>
      <c r="I5896" s="188">
        <v>858713</v>
      </c>
      <c r="J5896" s="188">
        <v>2772457</v>
      </c>
      <c r="N5896" s="43"/>
    </row>
    <row r="5897" spans="1:14">
      <c r="A5897" s="43" t="s">
        <v>181</v>
      </c>
      <c r="B5897" s="188">
        <v>731209</v>
      </c>
      <c r="C5897" s="188">
        <v>4264.08</v>
      </c>
      <c r="D5897" s="188">
        <v>9639.48</v>
      </c>
      <c r="E5897" s="188">
        <v>31923.8</v>
      </c>
      <c r="F5897" s="188">
        <v>117726.8</v>
      </c>
      <c r="G5897" s="188">
        <v>477883</v>
      </c>
      <c r="H5897" s="188">
        <v>1592071</v>
      </c>
      <c r="I5897" s="188">
        <v>2921276</v>
      </c>
      <c r="J5897" s="188">
        <v>9268618</v>
      </c>
      <c r="N5897" s="43"/>
    </row>
    <row r="5898" spans="1:14">
      <c r="A5898" s="43" t="s">
        <v>529</v>
      </c>
      <c r="N5898" s="43"/>
    </row>
    <row r="5899" spans="1:14">
      <c r="A5899" s="43" t="s">
        <v>178</v>
      </c>
      <c r="B5899" s="188">
        <v>-1562</v>
      </c>
      <c r="C5899" s="188">
        <v>-2712.79</v>
      </c>
      <c r="D5899" s="188">
        <v>-2539.6999999999998</v>
      </c>
      <c r="E5899" s="188">
        <v>-1989.4</v>
      </c>
      <c r="F5899" s="188">
        <v>-1766.5</v>
      </c>
      <c r="G5899" s="188">
        <v>-913</v>
      </c>
      <c r="H5899" s="188">
        <v>-484</v>
      </c>
      <c r="I5899" s="188">
        <v>-273</v>
      </c>
      <c r="J5899" s="188">
        <v>-50</v>
      </c>
      <c r="N5899" s="43"/>
    </row>
    <row r="5900" spans="1:14">
      <c r="A5900" s="43" t="s">
        <v>179</v>
      </c>
      <c r="B5900" s="188">
        <v>2139</v>
      </c>
      <c r="C5900" s="188">
        <v>87.77</v>
      </c>
      <c r="D5900" s="188">
        <v>238.21</v>
      </c>
      <c r="E5900" s="188">
        <v>806.4</v>
      </c>
      <c r="F5900" s="188">
        <v>1997.9</v>
      </c>
      <c r="G5900" s="188">
        <v>3392</v>
      </c>
      <c r="H5900" s="188">
        <v>4301</v>
      </c>
      <c r="I5900" s="188">
        <v>4654</v>
      </c>
      <c r="J5900" s="188">
        <v>4926</v>
      </c>
      <c r="N5900" s="43"/>
    </row>
    <row r="5901" spans="1:14">
      <c r="A5901" s="43" t="s">
        <v>180</v>
      </c>
      <c r="B5901" s="188">
        <v>13893</v>
      </c>
      <c r="C5901" s="188">
        <v>5725.61</v>
      </c>
      <c r="D5901" s="188">
        <v>6461.24</v>
      </c>
      <c r="E5901" s="188">
        <v>8825.1</v>
      </c>
      <c r="F5901" s="188">
        <v>13292.4</v>
      </c>
      <c r="G5901" s="188">
        <v>18780</v>
      </c>
      <c r="H5901" s="188">
        <v>22340</v>
      </c>
      <c r="I5901" s="188">
        <v>23651</v>
      </c>
      <c r="J5901" s="188">
        <v>24744</v>
      </c>
      <c r="N5901" s="43"/>
    </row>
    <row r="5902" spans="1:14">
      <c r="A5902" s="43" t="s">
        <v>181</v>
      </c>
      <c r="B5902" s="188">
        <v>763659</v>
      </c>
      <c r="C5902" s="188">
        <v>30861.54</v>
      </c>
      <c r="D5902" s="188">
        <v>37549.839999999997</v>
      </c>
      <c r="E5902" s="188">
        <v>66756.600000000006</v>
      </c>
      <c r="F5902" s="188">
        <v>161603.9</v>
      </c>
      <c r="G5902" s="188">
        <v>543358</v>
      </c>
      <c r="H5902" s="188">
        <v>1632942</v>
      </c>
      <c r="I5902" s="188">
        <v>2946365</v>
      </c>
      <c r="J5902" s="188">
        <v>9265016</v>
      </c>
      <c r="N5902" s="43"/>
    </row>
    <row r="5903" spans="1:14">
      <c r="A5903" s="43" t="s">
        <v>530</v>
      </c>
      <c r="N5903" s="43"/>
    </row>
    <row r="5904" spans="1:14">
      <c r="A5904" s="43" t="s">
        <v>178</v>
      </c>
      <c r="B5904" s="188">
        <v>-1629</v>
      </c>
      <c r="C5904" s="188">
        <v>-2790.54</v>
      </c>
      <c r="D5904" s="188">
        <v>-2539.6999999999998</v>
      </c>
      <c r="E5904" s="188">
        <v>-2036.9</v>
      </c>
      <c r="F5904" s="188">
        <v>-1795.6</v>
      </c>
      <c r="G5904" s="188">
        <v>-1056</v>
      </c>
      <c r="H5904" s="188">
        <v>-579</v>
      </c>
      <c r="I5904" s="188">
        <v>-348</v>
      </c>
      <c r="J5904" s="188">
        <v>-73</v>
      </c>
      <c r="N5904" s="43"/>
    </row>
    <row r="5905" spans="1:14">
      <c r="A5905" s="43" t="s">
        <v>179</v>
      </c>
      <c r="B5905" s="188">
        <v>1683</v>
      </c>
      <c r="C5905" s="188">
        <v>-491.63</v>
      </c>
      <c r="D5905" s="188">
        <v>25.75</v>
      </c>
      <c r="E5905" s="188">
        <v>304.39999999999998</v>
      </c>
      <c r="F5905" s="188">
        <v>1413.1</v>
      </c>
      <c r="G5905" s="188">
        <v>3021</v>
      </c>
      <c r="H5905" s="188">
        <v>4025</v>
      </c>
      <c r="I5905" s="188">
        <v>4528</v>
      </c>
      <c r="J5905" s="188">
        <v>4861</v>
      </c>
      <c r="N5905" s="43"/>
    </row>
    <row r="5906" spans="1:14">
      <c r="A5906" s="43" t="s">
        <v>180</v>
      </c>
      <c r="B5906" s="188">
        <v>10116</v>
      </c>
      <c r="C5906" s="188">
        <v>227.82</v>
      </c>
      <c r="D5906" s="188">
        <v>761.22</v>
      </c>
      <c r="E5906" s="188">
        <v>4756.1000000000004</v>
      </c>
      <c r="F5906" s="188">
        <v>9182.7999999999993</v>
      </c>
      <c r="G5906" s="188">
        <v>15503</v>
      </c>
      <c r="H5906" s="188">
        <v>20694</v>
      </c>
      <c r="I5906" s="188">
        <v>22792</v>
      </c>
      <c r="J5906" s="188">
        <v>24481</v>
      </c>
      <c r="N5906" s="43"/>
    </row>
    <row r="5907" spans="1:14">
      <c r="A5907" s="43" t="s">
        <v>181</v>
      </c>
      <c r="B5907" s="188">
        <v>632878</v>
      </c>
      <c r="C5907" s="188">
        <v>5784.4</v>
      </c>
      <c r="D5907" s="188">
        <v>12632.33</v>
      </c>
      <c r="E5907" s="188">
        <v>36435.1</v>
      </c>
      <c r="F5907" s="188">
        <v>111144.7</v>
      </c>
      <c r="G5907" s="188">
        <v>393148</v>
      </c>
      <c r="H5907" s="188">
        <v>1342716</v>
      </c>
      <c r="I5907" s="188">
        <v>2578445</v>
      </c>
      <c r="J5907" s="188">
        <v>8348708</v>
      </c>
      <c r="N5907" s="43"/>
    </row>
    <row r="5908" spans="1:14">
      <c r="A5908" s="43" t="s">
        <v>621</v>
      </c>
      <c r="B5908" s="188" t="s">
        <v>143</v>
      </c>
      <c r="C5908" s="188" t="s">
        <v>144</v>
      </c>
      <c r="D5908" s="188" t="s">
        <v>144</v>
      </c>
      <c r="E5908" s="188" t="s">
        <v>144</v>
      </c>
      <c r="F5908" s="188" t="s">
        <v>144</v>
      </c>
      <c r="G5908" s="188" t="s">
        <v>144</v>
      </c>
      <c r="H5908" s="188" t="s">
        <v>144</v>
      </c>
      <c r="I5908" s="188" t="s">
        <v>685</v>
      </c>
      <c r="J5908" s="188" t="s">
        <v>685</v>
      </c>
      <c r="K5908" s="188" t="s">
        <v>225</v>
      </c>
      <c r="N5908" s="43"/>
    </row>
    <row r="5909" spans="1:14">
      <c r="A5909" s="43" t="s">
        <v>618</v>
      </c>
      <c r="B5909" s="188" t="s">
        <v>619</v>
      </c>
      <c r="K5909" s="188" t="s">
        <v>722</v>
      </c>
      <c r="N5909" s="43"/>
    </row>
    <row r="5910" spans="1:14">
      <c r="A5910" s="43" t="s">
        <v>142</v>
      </c>
      <c r="N5910" s="43"/>
    </row>
    <row r="5912" spans="1:14">
      <c r="A5912" s="43" t="s">
        <v>214</v>
      </c>
      <c r="N5912" s="43"/>
    </row>
    <row r="5913" spans="1:14">
      <c r="A5913" s="43" t="s">
        <v>621</v>
      </c>
      <c r="B5913" s="188" t="s">
        <v>143</v>
      </c>
      <c r="C5913" s="188" t="s">
        <v>144</v>
      </c>
      <c r="D5913" s="188" t="s">
        <v>144</v>
      </c>
      <c r="E5913" s="188" t="s">
        <v>144</v>
      </c>
      <c r="F5913" s="188" t="s">
        <v>144</v>
      </c>
      <c r="G5913" s="188" t="s">
        <v>144</v>
      </c>
      <c r="H5913" s="188" t="s">
        <v>144</v>
      </c>
      <c r="I5913" s="188" t="s">
        <v>685</v>
      </c>
      <c r="J5913" s="188" t="s">
        <v>685</v>
      </c>
      <c r="K5913" s="188" t="s">
        <v>225</v>
      </c>
      <c r="N5913" s="43"/>
    </row>
    <row r="5914" spans="1:14">
      <c r="A5914" s="43" t="s">
        <v>250</v>
      </c>
      <c r="E5914" s="188" t="s">
        <v>587</v>
      </c>
      <c r="F5914" s="188" t="s">
        <v>588</v>
      </c>
      <c r="G5914" s="188" t="s">
        <v>402</v>
      </c>
      <c r="H5914" s="188" t="s">
        <v>403</v>
      </c>
      <c r="N5914" s="43"/>
    </row>
    <row r="5915" spans="1:14">
      <c r="B5915" s="188" t="s">
        <v>143</v>
      </c>
      <c r="C5915" s="188" t="s">
        <v>144</v>
      </c>
      <c r="D5915" s="188" t="s">
        <v>144</v>
      </c>
      <c r="E5915" s="188" t="s">
        <v>144</v>
      </c>
      <c r="F5915" s="188" t="s">
        <v>144</v>
      </c>
      <c r="G5915" s="188" t="s">
        <v>144</v>
      </c>
      <c r="H5915" s="188" t="s">
        <v>144</v>
      </c>
      <c r="I5915" s="188" t="s">
        <v>685</v>
      </c>
      <c r="J5915" s="188" t="s">
        <v>685</v>
      </c>
    </row>
    <row r="5916" spans="1:14">
      <c r="B5916" s="188" t="s">
        <v>33</v>
      </c>
      <c r="C5916" s="188" t="s">
        <v>134</v>
      </c>
      <c r="D5916" s="188" t="s">
        <v>135</v>
      </c>
      <c r="E5916" s="188" t="s">
        <v>136</v>
      </c>
      <c r="F5916" s="188" t="s">
        <v>137</v>
      </c>
      <c r="G5916" s="188" t="s">
        <v>138</v>
      </c>
      <c r="H5916" s="188" t="s">
        <v>139</v>
      </c>
      <c r="I5916" s="188" t="s">
        <v>140</v>
      </c>
      <c r="J5916" s="188" t="s">
        <v>141</v>
      </c>
    </row>
    <row r="5917" spans="1:14">
      <c r="A5917" s="43" t="s">
        <v>622</v>
      </c>
      <c r="B5917" s="188" t="s">
        <v>143</v>
      </c>
      <c r="C5917" s="188" t="s">
        <v>148</v>
      </c>
      <c r="D5917" s="188" t="s">
        <v>148</v>
      </c>
      <c r="E5917" s="188" t="s">
        <v>148</v>
      </c>
      <c r="F5917" s="188" t="s">
        <v>148</v>
      </c>
      <c r="G5917" s="188" t="s">
        <v>148</v>
      </c>
      <c r="H5917" s="188" t="s">
        <v>148</v>
      </c>
      <c r="I5917" s="188" t="s">
        <v>686</v>
      </c>
      <c r="J5917" s="188" t="s">
        <v>686</v>
      </c>
      <c r="N5917" s="43"/>
    </row>
    <row r="5918" spans="1:14">
      <c r="A5918" s="43" t="s">
        <v>0</v>
      </c>
      <c r="B5918" s="188">
        <v>101429</v>
      </c>
      <c r="C5918" s="188">
        <v>0</v>
      </c>
      <c r="D5918" s="188">
        <v>0</v>
      </c>
      <c r="E5918" s="188">
        <v>0</v>
      </c>
      <c r="F5918" s="188">
        <v>25134.7</v>
      </c>
      <c r="G5918" s="188">
        <v>123712</v>
      </c>
      <c r="H5918" s="188">
        <v>295929</v>
      </c>
      <c r="I5918" s="188">
        <v>441015</v>
      </c>
      <c r="J5918" s="188">
        <v>881423</v>
      </c>
      <c r="N5918" s="43"/>
    </row>
    <row r="5919" spans="1:14">
      <c r="A5919" s="43" t="s">
        <v>151</v>
      </c>
      <c r="N5919" s="43"/>
    </row>
    <row r="5920" spans="1:14">
      <c r="A5920" s="43" t="s">
        <v>2</v>
      </c>
      <c r="B5920" s="188">
        <v>127178</v>
      </c>
      <c r="C5920" s="188">
        <v>0</v>
      </c>
      <c r="D5920" s="188">
        <v>0</v>
      </c>
      <c r="E5920" s="188">
        <v>0</v>
      </c>
      <c r="F5920" s="188">
        <v>43647.5</v>
      </c>
      <c r="G5920" s="188">
        <v>167329</v>
      </c>
      <c r="H5920" s="188">
        <v>357714</v>
      </c>
      <c r="I5920" s="188">
        <v>517416</v>
      </c>
      <c r="J5920" s="188">
        <v>968562</v>
      </c>
      <c r="N5920" s="43"/>
    </row>
    <row r="5921" spans="1:14">
      <c r="A5921" s="43" t="s">
        <v>3</v>
      </c>
      <c r="B5921" s="188">
        <v>110962</v>
      </c>
      <c r="C5921" s="188">
        <v>0</v>
      </c>
      <c r="D5921" s="188">
        <v>0</v>
      </c>
      <c r="E5921" s="188">
        <v>0</v>
      </c>
      <c r="F5921" s="188">
        <v>32237</v>
      </c>
      <c r="G5921" s="188">
        <v>136542</v>
      </c>
      <c r="H5921" s="188">
        <v>314510</v>
      </c>
      <c r="I5921" s="188">
        <v>454677</v>
      </c>
      <c r="J5921" s="188">
        <v>957207</v>
      </c>
      <c r="N5921" s="43"/>
    </row>
    <row r="5922" spans="1:14">
      <c r="A5922" s="43" t="s">
        <v>4</v>
      </c>
      <c r="B5922" s="188">
        <v>86819</v>
      </c>
      <c r="C5922" s="188">
        <v>0</v>
      </c>
      <c r="D5922" s="188">
        <v>0</v>
      </c>
      <c r="E5922" s="188">
        <v>0</v>
      </c>
      <c r="F5922" s="188">
        <v>20070.400000000001</v>
      </c>
      <c r="G5922" s="188">
        <v>96477</v>
      </c>
      <c r="H5922" s="188">
        <v>259670</v>
      </c>
      <c r="I5922" s="188">
        <v>404918</v>
      </c>
      <c r="J5922" s="188">
        <v>789698</v>
      </c>
      <c r="N5922" s="43"/>
    </row>
    <row r="5923" spans="1:14">
      <c r="A5923" s="43" t="s">
        <v>5</v>
      </c>
      <c r="B5923" s="188">
        <v>59163</v>
      </c>
      <c r="C5923" s="188">
        <v>0</v>
      </c>
      <c r="D5923" s="188">
        <v>0</v>
      </c>
      <c r="E5923" s="188">
        <v>0</v>
      </c>
      <c r="F5923" s="188">
        <v>9887.7999999999993</v>
      </c>
      <c r="G5923" s="188">
        <v>72127</v>
      </c>
      <c r="H5923" s="188">
        <v>173653</v>
      </c>
      <c r="I5923" s="188">
        <v>267642</v>
      </c>
      <c r="J5923" s="188">
        <v>515303</v>
      </c>
      <c r="N5923" s="43"/>
    </row>
    <row r="5924" spans="1:14">
      <c r="A5924" s="43" t="s">
        <v>6</v>
      </c>
      <c r="B5924" s="188">
        <v>22886</v>
      </c>
      <c r="C5924" s="188">
        <v>0</v>
      </c>
      <c r="D5924" s="188">
        <v>0</v>
      </c>
      <c r="E5924" s="188">
        <v>0</v>
      </c>
      <c r="F5924" s="188">
        <v>0</v>
      </c>
      <c r="G5924" s="188">
        <v>21816</v>
      </c>
      <c r="H5924" s="188">
        <v>78673</v>
      </c>
      <c r="I5924" s="188">
        <v>126405</v>
      </c>
      <c r="J5924" s="188">
        <v>231540</v>
      </c>
      <c r="N5924" s="43"/>
    </row>
    <row r="5925" spans="1:14">
      <c r="A5925" s="43" t="s">
        <v>8</v>
      </c>
      <c r="N5925" s="43"/>
    </row>
    <row r="5926" spans="1:14">
      <c r="A5926" s="43" t="s">
        <v>9</v>
      </c>
      <c r="B5926" s="188">
        <v>92118</v>
      </c>
      <c r="C5926" s="188">
        <v>0</v>
      </c>
      <c r="D5926" s="188">
        <v>0</v>
      </c>
      <c r="E5926" s="188">
        <v>0</v>
      </c>
      <c r="F5926" s="188">
        <v>17515.2</v>
      </c>
      <c r="G5926" s="188">
        <v>107931</v>
      </c>
      <c r="H5926" s="188">
        <v>274911</v>
      </c>
      <c r="I5926" s="188">
        <v>412535</v>
      </c>
      <c r="J5926" s="188">
        <v>851454</v>
      </c>
      <c r="N5926" s="43"/>
    </row>
    <row r="5927" spans="1:14">
      <c r="A5927" s="43" t="s">
        <v>8</v>
      </c>
      <c r="B5927" s="188">
        <v>112696</v>
      </c>
      <c r="C5927" s="188">
        <v>0</v>
      </c>
      <c r="D5927" s="188">
        <v>0</v>
      </c>
      <c r="E5927" s="188">
        <v>0</v>
      </c>
      <c r="F5927" s="188">
        <v>35520.6</v>
      </c>
      <c r="G5927" s="188">
        <v>142287</v>
      </c>
      <c r="H5927" s="188">
        <v>323302</v>
      </c>
      <c r="I5927" s="188">
        <v>480833</v>
      </c>
      <c r="J5927" s="188">
        <v>911142</v>
      </c>
      <c r="N5927" s="43"/>
    </row>
    <row r="5928" spans="1:14">
      <c r="A5928" s="43" t="s">
        <v>152</v>
      </c>
      <c r="N5928" s="43"/>
    </row>
    <row r="5929" spans="1:14">
      <c r="A5929" s="43" t="s">
        <v>153</v>
      </c>
      <c r="B5929" s="188">
        <v>18720</v>
      </c>
      <c r="C5929" s="188">
        <v>0</v>
      </c>
      <c r="D5929" s="188">
        <v>0</v>
      </c>
      <c r="E5929" s="188">
        <v>0</v>
      </c>
      <c r="F5929" s="188">
        <v>0</v>
      </c>
      <c r="G5929" s="188">
        <v>7082</v>
      </c>
      <c r="H5929" s="188">
        <v>54706</v>
      </c>
      <c r="I5929" s="188">
        <v>110743</v>
      </c>
      <c r="J5929" s="188">
        <v>270218</v>
      </c>
      <c r="N5929" s="43"/>
    </row>
    <row r="5930" spans="1:14">
      <c r="A5930" s="43" t="s">
        <v>154</v>
      </c>
      <c r="B5930" s="188">
        <v>66220</v>
      </c>
      <c r="C5930" s="188">
        <v>0</v>
      </c>
      <c r="D5930" s="188">
        <v>0</v>
      </c>
      <c r="E5930" s="188">
        <v>0</v>
      </c>
      <c r="F5930" s="188">
        <v>12838</v>
      </c>
      <c r="G5930" s="188">
        <v>76515</v>
      </c>
      <c r="H5930" s="188">
        <v>193130</v>
      </c>
      <c r="I5930" s="188">
        <v>307977</v>
      </c>
      <c r="J5930" s="188">
        <v>585695</v>
      </c>
      <c r="N5930" s="43"/>
    </row>
    <row r="5931" spans="1:14">
      <c r="A5931" s="43" t="s">
        <v>155</v>
      </c>
      <c r="B5931" s="188">
        <v>111365</v>
      </c>
      <c r="C5931" s="188">
        <v>0</v>
      </c>
      <c r="D5931" s="188">
        <v>0</v>
      </c>
      <c r="E5931" s="188">
        <v>0</v>
      </c>
      <c r="F5931" s="188">
        <v>41353.300000000003</v>
      </c>
      <c r="G5931" s="188">
        <v>145909</v>
      </c>
      <c r="H5931" s="188">
        <v>303863</v>
      </c>
      <c r="I5931" s="188">
        <v>452467</v>
      </c>
      <c r="J5931" s="188">
        <v>820932</v>
      </c>
      <c r="N5931" s="43"/>
    </row>
    <row r="5932" spans="1:14">
      <c r="A5932" s="43" t="s">
        <v>156</v>
      </c>
      <c r="B5932" s="188">
        <v>192767</v>
      </c>
      <c r="C5932" s="188">
        <v>0</v>
      </c>
      <c r="D5932" s="188">
        <v>0</v>
      </c>
      <c r="E5932" s="188">
        <v>22692.3</v>
      </c>
      <c r="F5932" s="188">
        <v>106461.1</v>
      </c>
      <c r="G5932" s="188">
        <v>268379</v>
      </c>
      <c r="H5932" s="188">
        <v>476622</v>
      </c>
      <c r="I5932" s="188">
        <v>665957</v>
      </c>
      <c r="J5932" s="188">
        <v>1265235</v>
      </c>
      <c r="N5932" s="43"/>
    </row>
    <row r="5933" spans="1:14">
      <c r="A5933" s="43" t="s">
        <v>157</v>
      </c>
      <c r="N5933" s="43"/>
    </row>
    <row r="5934" spans="1:14">
      <c r="A5934" s="43" t="s">
        <v>158</v>
      </c>
      <c r="B5934" s="188">
        <v>118413</v>
      </c>
      <c r="C5934" s="188">
        <v>0</v>
      </c>
      <c r="D5934" s="188">
        <v>0</v>
      </c>
      <c r="E5934" s="188">
        <v>0</v>
      </c>
      <c r="F5934" s="188">
        <v>39489.199999999997</v>
      </c>
      <c r="G5934" s="188">
        <v>151443</v>
      </c>
      <c r="H5934" s="188">
        <v>333547</v>
      </c>
      <c r="I5934" s="188">
        <v>487160</v>
      </c>
      <c r="J5934" s="188">
        <v>921780</v>
      </c>
      <c r="N5934" s="43"/>
    </row>
    <row r="5935" spans="1:14">
      <c r="A5935" s="43" t="s">
        <v>159</v>
      </c>
      <c r="B5935" s="188">
        <v>47432</v>
      </c>
      <c r="C5935" s="188">
        <v>0</v>
      </c>
      <c r="D5935" s="188">
        <v>0</v>
      </c>
      <c r="E5935" s="188">
        <v>0</v>
      </c>
      <c r="F5935" s="188">
        <v>607.20000000000005</v>
      </c>
      <c r="G5935" s="188">
        <v>44070</v>
      </c>
      <c r="H5935" s="188">
        <v>153325</v>
      </c>
      <c r="I5935" s="188">
        <v>254260</v>
      </c>
      <c r="J5935" s="188">
        <v>458864</v>
      </c>
      <c r="N5935" s="43"/>
    </row>
    <row r="5936" spans="1:14">
      <c r="A5936" s="43" t="s">
        <v>160</v>
      </c>
      <c r="B5936" s="188">
        <v>33422</v>
      </c>
      <c r="C5936" s="188">
        <v>0</v>
      </c>
      <c r="D5936" s="188">
        <v>0</v>
      </c>
      <c r="E5936" s="188">
        <v>0</v>
      </c>
      <c r="F5936" s="188">
        <v>0</v>
      </c>
      <c r="G5936" s="188">
        <v>20397</v>
      </c>
      <c r="H5936" s="188">
        <v>95882</v>
      </c>
      <c r="I5936" s="188">
        <v>186730</v>
      </c>
      <c r="J5936" s="188">
        <v>450221</v>
      </c>
      <c r="N5936" s="43"/>
    </row>
    <row r="5937" spans="1:14">
      <c r="A5937" s="43" t="s">
        <v>161</v>
      </c>
      <c r="B5937" s="188">
        <v>85089</v>
      </c>
      <c r="C5937" s="188">
        <v>0</v>
      </c>
      <c r="D5937" s="188">
        <v>0</v>
      </c>
      <c r="E5937" s="188">
        <v>0</v>
      </c>
      <c r="F5937" s="188">
        <v>8236.1</v>
      </c>
      <c r="G5937" s="188">
        <v>89844</v>
      </c>
      <c r="H5937" s="188">
        <v>232195</v>
      </c>
      <c r="I5937" s="188">
        <v>412281</v>
      </c>
      <c r="J5937" s="188">
        <v>915093</v>
      </c>
      <c r="N5937" s="43"/>
    </row>
    <row r="5938" spans="1:14">
      <c r="A5938" s="43" t="s">
        <v>162</v>
      </c>
      <c r="N5938" s="43"/>
    </row>
    <row r="5939" spans="1:14">
      <c r="A5939" s="43" t="s">
        <v>14</v>
      </c>
      <c r="B5939" s="188">
        <v>123928</v>
      </c>
      <c r="C5939" s="188">
        <v>0</v>
      </c>
      <c r="D5939" s="188">
        <v>0</v>
      </c>
      <c r="E5939" s="188">
        <v>0</v>
      </c>
      <c r="F5939" s="188">
        <v>45788.3</v>
      </c>
      <c r="G5939" s="188">
        <v>163722</v>
      </c>
      <c r="H5939" s="188">
        <v>342533</v>
      </c>
      <c r="I5939" s="188">
        <v>491121</v>
      </c>
      <c r="J5939" s="188">
        <v>940095</v>
      </c>
      <c r="N5939" s="43"/>
    </row>
    <row r="5940" spans="1:14">
      <c r="A5940" s="43" t="s">
        <v>163</v>
      </c>
      <c r="B5940" s="188">
        <v>66770</v>
      </c>
      <c r="C5940" s="188">
        <v>0</v>
      </c>
      <c r="D5940" s="188">
        <v>0</v>
      </c>
      <c r="E5940" s="188">
        <v>0</v>
      </c>
      <c r="F5940" s="188">
        <v>1513.4</v>
      </c>
      <c r="G5940" s="188">
        <v>67658</v>
      </c>
      <c r="H5940" s="188">
        <v>197272</v>
      </c>
      <c r="I5940" s="188">
        <v>331312</v>
      </c>
      <c r="J5940" s="188">
        <v>715359</v>
      </c>
      <c r="N5940" s="43"/>
    </row>
    <row r="5941" spans="1:14">
      <c r="A5941" s="43" t="s">
        <v>16</v>
      </c>
      <c r="B5941" s="188">
        <v>74095</v>
      </c>
      <c r="C5941" s="188">
        <v>0</v>
      </c>
      <c r="D5941" s="188">
        <v>0</v>
      </c>
      <c r="E5941" s="188">
        <v>0</v>
      </c>
      <c r="F5941" s="188">
        <v>2690.4</v>
      </c>
      <c r="G5941" s="188">
        <v>75352</v>
      </c>
      <c r="H5941" s="188">
        <v>214643</v>
      </c>
      <c r="I5941" s="188">
        <v>354462</v>
      </c>
      <c r="J5941" s="188">
        <v>802517</v>
      </c>
      <c r="N5941" s="43"/>
    </row>
    <row r="5942" spans="1:14">
      <c r="A5942" s="43" t="s">
        <v>164</v>
      </c>
      <c r="B5942" s="188">
        <v>75503</v>
      </c>
      <c r="C5942" s="188">
        <v>0</v>
      </c>
      <c r="D5942" s="188">
        <v>0</v>
      </c>
      <c r="E5942" s="188">
        <v>0</v>
      </c>
      <c r="F5942" s="188">
        <v>0</v>
      </c>
      <c r="G5942" s="188">
        <v>75701</v>
      </c>
      <c r="H5942" s="188">
        <v>226543</v>
      </c>
      <c r="I5942" s="188">
        <v>389460</v>
      </c>
      <c r="J5942" s="188">
        <v>887631</v>
      </c>
      <c r="N5942" s="43"/>
    </row>
    <row r="5943" spans="1:14">
      <c r="A5943" s="43" t="s">
        <v>165</v>
      </c>
      <c r="N5943" s="43"/>
    </row>
    <row r="5944" spans="1:14">
      <c r="A5944" s="43" t="s">
        <v>166</v>
      </c>
      <c r="B5944" s="188">
        <v>4554</v>
      </c>
      <c r="C5944" s="188">
        <v>0</v>
      </c>
      <c r="D5944" s="188">
        <v>0</v>
      </c>
      <c r="E5944" s="188">
        <v>0</v>
      </c>
      <c r="F5944" s="188">
        <v>0</v>
      </c>
      <c r="G5944" s="188">
        <v>0</v>
      </c>
      <c r="H5944" s="188">
        <v>5474</v>
      </c>
      <c r="I5944" s="188">
        <v>40617</v>
      </c>
      <c r="J5944" s="188">
        <v>80485</v>
      </c>
      <c r="N5944" s="43"/>
    </row>
    <row r="5945" spans="1:14">
      <c r="A5945" s="43" t="s">
        <v>125</v>
      </c>
      <c r="B5945" s="188">
        <v>21370</v>
      </c>
      <c r="C5945" s="188">
        <v>0</v>
      </c>
      <c r="D5945" s="188">
        <v>0</v>
      </c>
      <c r="E5945" s="188">
        <v>0</v>
      </c>
      <c r="F5945" s="188">
        <v>0</v>
      </c>
      <c r="G5945" s="188">
        <v>5115</v>
      </c>
      <c r="H5945" s="188">
        <v>54371</v>
      </c>
      <c r="I5945" s="188">
        <v>105488</v>
      </c>
      <c r="J5945" s="188">
        <v>362015</v>
      </c>
      <c r="N5945" s="43"/>
    </row>
    <row r="5946" spans="1:14">
      <c r="A5946" s="43" t="s">
        <v>126</v>
      </c>
      <c r="B5946" s="188">
        <v>32892</v>
      </c>
      <c r="C5946" s="188">
        <v>0</v>
      </c>
      <c r="D5946" s="188">
        <v>0</v>
      </c>
      <c r="E5946" s="188">
        <v>0</v>
      </c>
      <c r="F5946" s="188">
        <v>0</v>
      </c>
      <c r="G5946" s="188">
        <v>18123</v>
      </c>
      <c r="H5946" s="188">
        <v>117360</v>
      </c>
      <c r="I5946" s="188">
        <v>211882</v>
      </c>
      <c r="J5946" s="188">
        <v>402328</v>
      </c>
      <c r="N5946" s="43"/>
    </row>
    <row r="5947" spans="1:14">
      <c r="A5947" s="43" t="s">
        <v>127</v>
      </c>
      <c r="B5947" s="188">
        <v>37680</v>
      </c>
      <c r="C5947" s="188">
        <v>0</v>
      </c>
      <c r="D5947" s="188">
        <v>0</v>
      </c>
      <c r="E5947" s="188">
        <v>0</v>
      </c>
      <c r="F5947" s="188">
        <v>0</v>
      </c>
      <c r="G5947" s="188">
        <v>26354</v>
      </c>
      <c r="H5947" s="188">
        <v>105268</v>
      </c>
      <c r="I5947" s="188">
        <v>205318</v>
      </c>
      <c r="J5947" s="188">
        <v>484845</v>
      </c>
      <c r="N5947" s="43"/>
    </row>
    <row r="5948" spans="1:14">
      <c r="A5948" s="43" t="s">
        <v>128</v>
      </c>
      <c r="B5948" s="188">
        <v>61330</v>
      </c>
      <c r="C5948" s="188">
        <v>0</v>
      </c>
      <c r="D5948" s="188">
        <v>0</v>
      </c>
      <c r="E5948" s="188">
        <v>0</v>
      </c>
      <c r="F5948" s="188">
        <v>1972.7</v>
      </c>
      <c r="G5948" s="188">
        <v>55270</v>
      </c>
      <c r="H5948" s="188">
        <v>170746</v>
      </c>
      <c r="I5948" s="188">
        <v>303490</v>
      </c>
      <c r="J5948" s="188">
        <v>716772</v>
      </c>
      <c r="N5948" s="43"/>
    </row>
    <row r="5949" spans="1:14">
      <c r="A5949" s="43" t="s">
        <v>129</v>
      </c>
      <c r="B5949" s="188">
        <v>74076</v>
      </c>
      <c r="C5949" s="188">
        <v>0</v>
      </c>
      <c r="D5949" s="188">
        <v>0</v>
      </c>
      <c r="E5949" s="188">
        <v>0</v>
      </c>
      <c r="F5949" s="188">
        <v>9198.2999999999993</v>
      </c>
      <c r="G5949" s="188">
        <v>76557</v>
      </c>
      <c r="H5949" s="188">
        <v>221672</v>
      </c>
      <c r="I5949" s="188">
        <v>354906</v>
      </c>
      <c r="J5949" s="188">
        <v>701223</v>
      </c>
      <c r="N5949" s="43"/>
    </row>
    <row r="5950" spans="1:14">
      <c r="A5950" s="43" t="s">
        <v>130</v>
      </c>
      <c r="B5950" s="188">
        <v>97275</v>
      </c>
      <c r="C5950" s="188">
        <v>0</v>
      </c>
      <c r="D5950" s="188">
        <v>0</v>
      </c>
      <c r="E5950" s="188">
        <v>0</v>
      </c>
      <c r="F5950" s="188">
        <v>31064.799999999999</v>
      </c>
      <c r="G5950" s="188">
        <v>121202</v>
      </c>
      <c r="H5950" s="188">
        <v>277123</v>
      </c>
      <c r="I5950" s="188">
        <v>405149</v>
      </c>
      <c r="J5950" s="188">
        <v>807621</v>
      </c>
      <c r="N5950" s="43"/>
    </row>
    <row r="5951" spans="1:14">
      <c r="A5951" s="43" t="s">
        <v>131</v>
      </c>
      <c r="B5951" s="188">
        <v>152863</v>
      </c>
      <c r="C5951" s="188">
        <v>0</v>
      </c>
      <c r="D5951" s="188">
        <v>0</v>
      </c>
      <c r="E5951" s="188">
        <v>10412.9</v>
      </c>
      <c r="F5951" s="188">
        <v>75151.199999999997</v>
      </c>
      <c r="G5951" s="188">
        <v>204437</v>
      </c>
      <c r="H5951" s="188">
        <v>396938</v>
      </c>
      <c r="I5951" s="188">
        <v>566434</v>
      </c>
      <c r="J5951" s="188">
        <v>1038128</v>
      </c>
      <c r="N5951" s="43"/>
    </row>
    <row r="5952" spans="1:14">
      <c r="A5952" s="43" t="s">
        <v>167</v>
      </c>
      <c r="N5952" s="43"/>
    </row>
    <row r="5953" spans="1:14">
      <c r="A5953" s="43" t="s">
        <v>166</v>
      </c>
      <c r="B5953" s="188">
        <v>20243</v>
      </c>
      <c r="C5953" s="188">
        <v>0</v>
      </c>
      <c r="D5953" s="188">
        <v>0</v>
      </c>
      <c r="E5953" s="188">
        <v>0</v>
      </c>
      <c r="F5953" s="188">
        <v>0</v>
      </c>
      <c r="G5953" s="188">
        <v>2671</v>
      </c>
      <c r="H5953" s="188">
        <v>57182</v>
      </c>
      <c r="I5953" s="188">
        <v>120543</v>
      </c>
      <c r="J5953" s="188">
        <v>304565</v>
      </c>
      <c r="N5953" s="43"/>
    </row>
    <row r="5954" spans="1:14">
      <c r="A5954" s="43" t="s">
        <v>125</v>
      </c>
      <c r="B5954" s="188">
        <v>40627</v>
      </c>
      <c r="C5954" s="188">
        <v>0</v>
      </c>
      <c r="D5954" s="188">
        <v>0</v>
      </c>
      <c r="E5954" s="188">
        <v>0</v>
      </c>
      <c r="F5954" s="188">
        <v>0</v>
      </c>
      <c r="G5954" s="188">
        <v>26391</v>
      </c>
      <c r="H5954" s="188">
        <v>114820</v>
      </c>
      <c r="I5954" s="188">
        <v>205473</v>
      </c>
      <c r="J5954" s="188">
        <v>612257</v>
      </c>
      <c r="N5954" s="43"/>
    </row>
    <row r="5955" spans="1:14">
      <c r="A5955" s="43" t="s">
        <v>126</v>
      </c>
      <c r="B5955" s="188">
        <v>52258</v>
      </c>
      <c r="C5955" s="188">
        <v>0</v>
      </c>
      <c r="D5955" s="188">
        <v>0</v>
      </c>
      <c r="E5955" s="188">
        <v>0</v>
      </c>
      <c r="F5955" s="188">
        <v>0</v>
      </c>
      <c r="G5955" s="188">
        <v>41435</v>
      </c>
      <c r="H5955" s="188">
        <v>150867</v>
      </c>
      <c r="I5955" s="188">
        <v>253890</v>
      </c>
      <c r="J5955" s="188">
        <v>595741</v>
      </c>
      <c r="N5955" s="43"/>
    </row>
    <row r="5956" spans="1:14">
      <c r="A5956" s="43" t="s">
        <v>127</v>
      </c>
      <c r="B5956" s="188">
        <v>53020</v>
      </c>
      <c r="C5956" s="188">
        <v>0</v>
      </c>
      <c r="D5956" s="188">
        <v>0</v>
      </c>
      <c r="E5956" s="188">
        <v>0</v>
      </c>
      <c r="F5956" s="188">
        <v>0</v>
      </c>
      <c r="G5956" s="188">
        <v>46614</v>
      </c>
      <c r="H5956" s="188">
        <v>167345</v>
      </c>
      <c r="I5956" s="188">
        <v>285063</v>
      </c>
      <c r="J5956" s="188">
        <v>602537</v>
      </c>
      <c r="N5956" s="43"/>
    </row>
    <row r="5957" spans="1:14">
      <c r="A5957" s="43" t="s">
        <v>128</v>
      </c>
      <c r="B5957" s="188">
        <v>62050</v>
      </c>
      <c r="C5957" s="188">
        <v>0</v>
      </c>
      <c r="D5957" s="188">
        <v>0</v>
      </c>
      <c r="E5957" s="188">
        <v>0</v>
      </c>
      <c r="F5957" s="188">
        <v>1729.8</v>
      </c>
      <c r="G5957" s="188">
        <v>63968</v>
      </c>
      <c r="H5957" s="188">
        <v>186453</v>
      </c>
      <c r="I5957" s="188">
        <v>304072</v>
      </c>
      <c r="J5957" s="188">
        <v>622076</v>
      </c>
      <c r="N5957" s="43"/>
    </row>
    <row r="5958" spans="1:14">
      <c r="A5958" s="43" t="s">
        <v>129</v>
      </c>
      <c r="B5958" s="188">
        <v>75019</v>
      </c>
      <c r="C5958" s="188">
        <v>0</v>
      </c>
      <c r="D5958" s="188">
        <v>0</v>
      </c>
      <c r="E5958" s="188">
        <v>0</v>
      </c>
      <c r="F5958" s="188">
        <v>9974.2000000000007</v>
      </c>
      <c r="G5958" s="188">
        <v>75540</v>
      </c>
      <c r="H5958" s="188">
        <v>221615</v>
      </c>
      <c r="I5958" s="188">
        <v>331424</v>
      </c>
      <c r="J5958" s="188">
        <v>730877</v>
      </c>
      <c r="N5958" s="43"/>
    </row>
    <row r="5959" spans="1:14">
      <c r="A5959" s="43" t="s">
        <v>130</v>
      </c>
      <c r="B5959" s="188">
        <v>90350</v>
      </c>
      <c r="C5959" s="188">
        <v>0</v>
      </c>
      <c r="D5959" s="188">
        <v>0</v>
      </c>
      <c r="E5959" s="188">
        <v>0</v>
      </c>
      <c r="F5959" s="188">
        <v>20628</v>
      </c>
      <c r="G5959" s="188">
        <v>104804</v>
      </c>
      <c r="H5959" s="188">
        <v>265503</v>
      </c>
      <c r="I5959" s="188">
        <v>396872</v>
      </c>
      <c r="J5959" s="188">
        <v>818682</v>
      </c>
      <c r="N5959" s="43"/>
    </row>
    <row r="5960" spans="1:14">
      <c r="A5960" s="43" t="s">
        <v>131</v>
      </c>
      <c r="B5960" s="188">
        <v>143530</v>
      </c>
      <c r="C5960" s="188">
        <v>0</v>
      </c>
      <c r="D5960" s="188">
        <v>0</v>
      </c>
      <c r="E5960" s="188">
        <v>6650.4</v>
      </c>
      <c r="F5960" s="188">
        <v>65868.7</v>
      </c>
      <c r="G5960" s="188">
        <v>191175</v>
      </c>
      <c r="H5960" s="188">
        <v>383101</v>
      </c>
      <c r="I5960" s="188">
        <v>548555</v>
      </c>
      <c r="J5960" s="188">
        <v>997823</v>
      </c>
      <c r="N5960" s="43"/>
    </row>
    <row r="5961" spans="1:14">
      <c r="A5961" s="43" t="s">
        <v>168</v>
      </c>
      <c r="N5961" s="43"/>
    </row>
    <row r="5962" spans="1:14">
      <c r="A5962" s="43" t="s">
        <v>169</v>
      </c>
      <c r="B5962" s="188">
        <v>5757</v>
      </c>
      <c r="C5962" s="188">
        <v>0</v>
      </c>
      <c r="D5962" s="188">
        <v>0</v>
      </c>
      <c r="E5962" s="188">
        <v>0</v>
      </c>
      <c r="F5962" s="188">
        <v>0</v>
      </c>
      <c r="G5962" s="188">
        <v>0</v>
      </c>
      <c r="H5962" s="188">
        <v>16684</v>
      </c>
      <c r="I5962" s="188">
        <v>36575</v>
      </c>
      <c r="J5962" s="188">
        <v>93456</v>
      </c>
      <c r="N5962" s="43"/>
    </row>
    <row r="5963" spans="1:14">
      <c r="A5963" s="43" t="s">
        <v>17</v>
      </c>
      <c r="B5963" s="188">
        <v>24811</v>
      </c>
      <c r="C5963" s="188">
        <v>0</v>
      </c>
      <c r="D5963" s="188">
        <v>0</v>
      </c>
      <c r="E5963" s="188">
        <v>0</v>
      </c>
      <c r="F5963" s="188">
        <v>1234.2</v>
      </c>
      <c r="G5963" s="188">
        <v>30050</v>
      </c>
      <c r="H5963" s="188">
        <v>75940</v>
      </c>
      <c r="I5963" s="188">
        <v>116586</v>
      </c>
      <c r="J5963" s="188">
        <v>232768</v>
      </c>
      <c r="N5963" s="43"/>
    </row>
    <row r="5964" spans="1:14">
      <c r="A5964" s="43" t="s">
        <v>18</v>
      </c>
      <c r="B5964" s="188">
        <v>62033</v>
      </c>
      <c r="C5964" s="188">
        <v>0</v>
      </c>
      <c r="D5964" s="188">
        <v>0</v>
      </c>
      <c r="E5964" s="188">
        <v>0</v>
      </c>
      <c r="F5964" s="188">
        <v>30655.8</v>
      </c>
      <c r="G5964" s="188">
        <v>90157</v>
      </c>
      <c r="H5964" s="188">
        <v>164475</v>
      </c>
      <c r="I5964" s="188">
        <v>234376</v>
      </c>
      <c r="J5964" s="188">
        <v>389445</v>
      </c>
      <c r="N5964" s="43"/>
    </row>
    <row r="5965" spans="1:14">
      <c r="A5965" s="43" t="s">
        <v>19</v>
      </c>
      <c r="B5965" s="188">
        <v>133340</v>
      </c>
      <c r="C5965" s="188">
        <v>0</v>
      </c>
      <c r="D5965" s="188">
        <v>0</v>
      </c>
      <c r="E5965" s="188">
        <v>21661.200000000001</v>
      </c>
      <c r="F5965" s="188">
        <v>85416.4</v>
      </c>
      <c r="G5965" s="188">
        <v>195197</v>
      </c>
      <c r="H5965" s="188">
        <v>334246</v>
      </c>
      <c r="I5965" s="188">
        <v>433038</v>
      </c>
      <c r="J5965" s="188">
        <v>680362</v>
      </c>
      <c r="N5965" s="43"/>
    </row>
    <row r="5966" spans="1:14">
      <c r="A5966" s="43" t="s">
        <v>170</v>
      </c>
      <c r="B5966" s="188">
        <v>281235</v>
      </c>
      <c r="C5966" s="188">
        <v>0</v>
      </c>
      <c r="D5966" s="188">
        <v>13224.66</v>
      </c>
      <c r="E5966" s="188">
        <v>79089.3</v>
      </c>
      <c r="F5966" s="188">
        <v>194204.3</v>
      </c>
      <c r="G5966" s="188">
        <v>380413</v>
      </c>
      <c r="H5966" s="188">
        <v>631366</v>
      </c>
      <c r="I5966" s="188">
        <v>868210</v>
      </c>
      <c r="J5966" s="188">
        <v>1513558</v>
      </c>
      <c r="N5966" s="43"/>
    </row>
    <row r="5967" spans="1:14">
      <c r="A5967" s="43" t="s">
        <v>171</v>
      </c>
      <c r="N5967" s="43"/>
    </row>
    <row r="5968" spans="1:14">
      <c r="A5968" s="43" t="s">
        <v>169</v>
      </c>
      <c r="B5968" s="188">
        <v>14321</v>
      </c>
      <c r="C5968" s="188">
        <v>0</v>
      </c>
      <c r="D5968" s="188">
        <v>0</v>
      </c>
      <c r="E5968" s="188">
        <v>0</v>
      </c>
      <c r="F5968" s="188">
        <v>0</v>
      </c>
      <c r="G5968" s="188">
        <v>2003</v>
      </c>
      <c r="H5968" s="188">
        <v>38681</v>
      </c>
      <c r="I5968" s="188">
        <v>73670</v>
      </c>
      <c r="J5968" s="188">
        <v>209147</v>
      </c>
      <c r="N5968" s="43"/>
    </row>
    <row r="5969" spans="1:14">
      <c r="A5969" s="43" t="s">
        <v>17</v>
      </c>
      <c r="B5969" s="188">
        <v>42178</v>
      </c>
      <c r="C5969" s="188">
        <v>0</v>
      </c>
      <c r="D5969" s="188">
        <v>0</v>
      </c>
      <c r="E5969" s="188">
        <v>0</v>
      </c>
      <c r="F5969" s="188">
        <v>3257.9</v>
      </c>
      <c r="G5969" s="188">
        <v>41756</v>
      </c>
      <c r="H5969" s="188">
        <v>124996</v>
      </c>
      <c r="I5969" s="188">
        <v>206718</v>
      </c>
      <c r="J5969" s="188">
        <v>466587</v>
      </c>
      <c r="N5969" s="43"/>
    </row>
    <row r="5970" spans="1:14">
      <c r="A5970" s="43" t="s">
        <v>18</v>
      </c>
      <c r="B5970" s="188">
        <v>72128</v>
      </c>
      <c r="C5970" s="188">
        <v>0</v>
      </c>
      <c r="D5970" s="188">
        <v>0</v>
      </c>
      <c r="E5970" s="188">
        <v>0</v>
      </c>
      <c r="F5970" s="188">
        <v>27753.9</v>
      </c>
      <c r="G5970" s="188">
        <v>93357</v>
      </c>
      <c r="H5970" s="188">
        <v>201854</v>
      </c>
      <c r="I5970" s="188">
        <v>302453</v>
      </c>
      <c r="J5970" s="188">
        <v>565108</v>
      </c>
      <c r="N5970" s="43"/>
    </row>
    <row r="5971" spans="1:14">
      <c r="A5971" s="43" t="s">
        <v>19</v>
      </c>
      <c r="B5971" s="188">
        <v>122859</v>
      </c>
      <c r="C5971" s="188">
        <v>0</v>
      </c>
      <c r="D5971" s="188">
        <v>0</v>
      </c>
      <c r="E5971" s="188">
        <v>10864.4</v>
      </c>
      <c r="F5971" s="188">
        <v>66681.100000000006</v>
      </c>
      <c r="G5971" s="188">
        <v>167222</v>
      </c>
      <c r="H5971" s="188">
        <v>307803</v>
      </c>
      <c r="I5971" s="188">
        <v>419601</v>
      </c>
      <c r="J5971" s="188">
        <v>807621</v>
      </c>
      <c r="N5971" s="43"/>
    </row>
    <row r="5972" spans="1:14">
      <c r="A5972" s="43" t="s">
        <v>170</v>
      </c>
      <c r="B5972" s="188">
        <v>255679</v>
      </c>
      <c r="C5972" s="188">
        <v>0</v>
      </c>
      <c r="D5972" s="188">
        <v>3703.7</v>
      </c>
      <c r="E5972" s="188">
        <v>60041.2</v>
      </c>
      <c r="F5972" s="188">
        <v>169927</v>
      </c>
      <c r="G5972" s="188">
        <v>346969</v>
      </c>
      <c r="H5972" s="188">
        <v>583835</v>
      </c>
      <c r="I5972" s="188">
        <v>804993</v>
      </c>
      <c r="J5972" s="188">
        <v>1393268</v>
      </c>
      <c r="N5972" s="43"/>
    </row>
    <row r="5973" spans="1:14">
      <c r="A5973" s="43" t="s">
        <v>527</v>
      </c>
      <c r="N5973" s="43"/>
    </row>
    <row r="5974" spans="1:14">
      <c r="A5974" s="43" t="s">
        <v>172</v>
      </c>
      <c r="B5974" s="188">
        <v>118646</v>
      </c>
      <c r="C5974" s="188">
        <v>0</v>
      </c>
      <c r="D5974" s="188">
        <v>0</v>
      </c>
      <c r="E5974" s="188">
        <v>0</v>
      </c>
      <c r="F5974" s="188">
        <v>40382</v>
      </c>
      <c r="G5974" s="188">
        <v>151614</v>
      </c>
      <c r="H5974" s="188">
        <v>331510</v>
      </c>
      <c r="I5974" s="188">
        <v>486503</v>
      </c>
      <c r="J5974" s="188">
        <v>923527</v>
      </c>
      <c r="N5974" s="43"/>
    </row>
    <row r="5975" spans="1:14">
      <c r="A5975" s="43" t="s">
        <v>22</v>
      </c>
      <c r="B5975" s="188">
        <v>33093</v>
      </c>
      <c r="C5975" s="188">
        <v>0</v>
      </c>
      <c r="D5975" s="188">
        <v>0</v>
      </c>
      <c r="E5975" s="188">
        <v>0</v>
      </c>
      <c r="F5975" s="188">
        <v>0</v>
      </c>
      <c r="G5975" s="188">
        <v>19315</v>
      </c>
      <c r="H5975" s="188">
        <v>94365</v>
      </c>
      <c r="I5975" s="188">
        <v>182694</v>
      </c>
      <c r="J5975" s="188">
        <v>482424</v>
      </c>
      <c r="N5975" s="43"/>
    </row>
    <row r="5976" spans="1:14">
      <c r="A5976" s="43" t="s">
        <v>173</v>
      </c>
      <c r="N5976" s="43"/>
    </row>
    <row r="5977" spans="1:14">
      <c r="A5977" s="43" t="s">
        <v>174</v>
      </c>
      <c r="B5977" s="188">
        <v>14224</v>
      </c>
      <c r="C5977" s="188">
        <v>0</v>
      </c>
      <c r="D5977" s="188">
        <v>0</v>
      </c>
      <c r="E5977" s="188">
        <v>0</v>
      </c>
      <c r="F5977" s="188">
        <v>0</v>
      </c>
      <c r="G5977" s="188">
        <v>0</v>
      </c>
      <c r="H5977" s="188">
        <v>28228</v>
      </c>
      <c r="I5977" s="188">
        <v>69812</v>
      </c>
      <c r="J5977" s="188">
        <v>327765</v>
      </c>
      <c r="N5977" s="43"/>
    </row>
    <row r="5978" spans="1:14">
      <c r="A5978" s="43" t="s">
        <v>175</v>
      </c>
      <c r="B5978" s="188">
        <v>25273</v>
      </c>
      <c r="C5978" s="188">
        <v>0</v>
      </c>
      <c r="D5978" s="188">
        <v>0</v>
      </c>
      <c r="E5978" s="188">
        <v>0</v>
      </c>
      <c r="F5978" s="188">
        <v>0</v>
      </c>
      <c r="G5978" s="188">
        <v>15750</v>
      </c>
      <c r="H5978" s="188">
        <v>64385</v>
      </c>
      <c r="I5978" s="188">
        <v>125695</v>
      </c>
      <c r="J5978" s="188">
        <v>383012</v>
      </c>
      <c r="N5978" s="43"/>
    </row>
    <row r="5979" spans="1:14">
      <c r="A5979" s="43" t="s">
        <v>176</v>
      </c>
      <c r="B5979" s="188">
        <v>66258</v>
      </c>
      <c r="C5979" s="188">
        <v>0</v>
      </c>
      <c r="D5979" s="188">
        <v>0</v>
      </c>
      <c r="E5979" s="188">
        <v>0</v>
      </c>
      <c r="F5979" s="188">
        <v>20268.599999999999</v>
      </c>
      <c r="G5979" s="188">
        <v>81284</v>
      </c>
      <c r="H5979" s="188">
        <v>178305</v>
      </c>
      <c r="I5979" s="188">
        <v>278109</v>
      </c>
      <c r="J5979" s="188">
        <v>566434</v>
      </c>
      <c r="N5979" s="43"/>
    </row>
    <row r="5980" spans="1:14">
      <c r="A5980" s="43" t="s">
        <v>177</v>
      </c>
      <c r="B5980" s="188">
        <v>181784</v>
      </c>
      <c r="C5980" s="188">
        <v>0</v>
      </c>
      <c r="D5980" s="188">
        <v>0</v>
      </c>
      <c r="E5980" s="188">
        <v>24381.5</v>
      </c>
      <c r="F5980" s="188">
        <v>104930.3</v>
      </c>
      <c r="G5980" s="188">
        <v>247560</v>
      </c>
      <c r="H5980" s="188">
        <v>445362</v>
      </c>
      <c r="I5980" s="188">
        <v>623372</v>
      </c>
      <c r="J5980" s="188">
        <v>1163876</v>
      </c>
      <c r="N5980" s="43"/>
    </row>
    <row r="5981" spans="1:14">
      <c r="A5981" s="43" t="s">
        <v>580</v>
      </c>
      <c r="N5981" s="43"/>
    </row>
    <row r="5982" spans="1:14">
      <c r="A5982" s="43" t="s">
        <v>178</v>
      </c>
      <c r="B5982" s="188">
        <v>0</v>
      </c>
      <c r="C5982" s="188">
        <v>0</v>
      </c>
      <c r="D5982" s="188">
        <v>0</v>
      </c>
      <c r="E5982" s="188">
        <v>0</v>
      </c>
      <c r="F5982" s="188">
        <v>0</v>
      </c>
      <c r="G5982" s="188">
        <v>0</v>
      </c>
      <c r="H5982" s="188">
        <v>0</v>
      </c>
      <c r="I5982" s="188">
        <v>0</v>
      </c>
      <c r="J5982" s="188">
        <v>0</v>
      </c>
      <c r="N5982" s="43"/>
    </row>
    <row r="5983" spans="1:14">
      <c r="A5983" s="43" t="s">
        <v>179</v>
      </c>
      <c r="B5983" s="188">
        <v>2328</v>
      </c>
      <c r="C5983" s="188">
        <v>70.66</v>
      </c>
      <c r="D5983" s="188">
        <v>350.55</v>
      </c>
      <c r="E5983" s="188">
        <v>1052.3</v>
      </c>
      <c r="F5983" s="188">
        <v>2342.1</v>
      </c>
      <c r="G5983" s="188">
        <v>3494</v>
      </c>
      <c r="H5983" s="188">
        <v>4409</v>
      </c>
      <c r="I5983" s="188">
        <v>4705</v>
      </c>
      <c r="J5983" s="188">
        <v>4936</v>
      </c>
      <c r="N5983" s="43"/>
    </row>
    <row r="5984" spans="1:14">
      <c r="A5984" s="43" t="s">
        <v>180</v>
      </c>
      <c r="B5984" s="188">
        <v>14149</v>
      </c>
      <c r="C5984" s="188">
        <v>5668.86</v>
      </c>
      <c r="D5984" s="188">
        <v>6456.36</v>
      </c>
      <c r="E5984" s="188">
        <v>9116.1</v>
      </c>
      <c r="F5984" s="188">
        <v>13805.7</v>
      </c>
      <c r="G5984" s="188">
        <v>19058</v>
      </c>
      <c r="H5984" s="188">
        <v>22399</v>
      </c>
      <c r="I5984" s="188">
        <v>23710</v>
      </c>
      <c r="J5984" s="188">
        <v>24711</v>
      </c>
      <c r="N5984" s="43"/>
    </row>
    <row r="5985" spans="1:14">
      <c r="A5985" s="43" t="s">
        <v>181</v>
      </c>
      <c r="B5985" s="188">
        <v>199526</v>
      </c>
      <c r="C5985" s="188">
        <v>30789.35</v>
      </c>
      <c r="D5985" s="188">
        <v>37192.629999999997</v>
      </c>
      <c r="E5985" s="188">
        <v>60886.3</v>
      </c>
      <c r="F5985" s="188">
        <v>123637.6</v>
      </c>
      <c r="G5985" s="188">
        <v>253069</v>
      </c>
      <c r="H5985" s="188">
        <v>440881</v>
      </c>
      <c r="I5985" s="188">
        <v>613202</v>
      </c>
      <c r="J5985" s="188">
        <v>1129091</v>
      </c>
      <c r="N5985" s="43"/>
    </row>
    <row r="5986" spans="1:14">
      <c r="A5986" s="43" t="s">
        <v>529</v>
      </c>
      <c r="N5986" s="43"/>
    </row>
    <row r="5987" spans="1:14">
      <c r="A5987" s="43" t="s">
        <v>178</v>
      </c>
      <c r="B5987" s="188">
        <v>2873</v>
      </c>
      <c r="C5987" s="188">
        <v>0</v>
      </c>
      <c r="D5987" s="188">
        <v>0</v>
      </c>
      <c r="E5987" s="188">
        <v>0</v>
      </c>
      <c r="F5987" s="188">
        <v>0</v>
      </c>
      <c r="G5987" s="188">
        <v>0</v>
      </c>
      <c r="H5987" s="188">
        <v>0</v>
      </c>
      <c r="I5987" s="188">
        <v>2795</v>
      </c>
      <c r="J5987" s="188">
        <v>62545</v>
      </c>
      <c r="N5987" s="43"/>
    </row>
    <row r="5988" spans="1:14">
      <c r="A5988" s="43" t="s">
        <v>179</v>
      </c>
      <c r="B5988" s="188">
        <v>17657</v>
      </c>
      <c r="C5988" s="188">
        <v>0</v>
      </c>
      <c r="D5988" s="188">
        <v>0</v>
      </c>
      <c r="E5988" s="188">
        <v>0</v>
      </c>
      <c r="F5988" s="188">
        <v>0</v>
      </c>
      <c r="G5988" s="188">
        <v>17591</v>
      </c>
      <c r="H5988" s="188">
        <v>53283</v>
      </c>
      <c r="I5988" s="188">
        <v>77584</v>
      </c>
      <c r="J5988" s="188">
        <v>212697</v>
      </c>
      <c r="N5988" s="43"/>
    </row>
    <row r="5989" spans="1:14">
      <c r="A5989" s="43" t="s">
        <v>180</v>
      </c>
      <c r="B5989" s="188">
        <v>51989</v>
      </c>
      <c r="C5989" s="188">
        <v>0</v>
      </c>
      <c r="D5989" s="188">
        <v>0</v>
      </c>
      <c r="E5989" s="188">
        <v>0</v>
      </c>
      <c r="F5989" s="188">
        <v>12944.2</v>
      </c>
      <c r="G5989" s="188">
        <v>71104</v>
      </c>
      <c r="H5989" s="188">
        <v>151992</v>
      </c>
      <c r="I5989" s="188">
        <v>218646</v>
      </c>
      <c r="J5989" s="188">
        <v>396493</v>
      </c>
      <c r="N5989" s="43"/>
    </row>
    <row r="5990" spans="1:14">
      <c r="A5990" s="43" t="s">
        <v>181</v>
      </c>
      <c r="B5990" s="188">
        <v>150383</v>
      </c>
      <c r="C5990" s="188">
        <v>0</v>
      </c>
      <c r="D5990" s="188">
        <v>0</v>
      </c>
      <c r="E5990" s="188">
        <v>4026.5</v>
      </c>
      <c r="F5990" s="188">
        <v>68480.800000000003</v>
      </c>
      <c r="G5990" s="188">
        <v>202577</v>
      </c>
      <c r="H5990" s="188">
        <v>399044</v>
      </c>
      <c r="I5990" s="188">
        <v>570761</v>
      </c>
      <c r="J5990" s="188">
        <v>1050811</v>
      </c>
      <c r="N5990" s="43"/>
    </row>
    <row r="5991" spans="1:14">
      <c r="A5991" s="43" t="s">
        <v>530</v>
      </c>
      <c r="N5991" s="43"/>
    </row>
    <row r="5992" spans="1:14">
      <c r="A5992" s="43" t="s">
        <v>178</v>
      </c>
      <c r="B5992" s="188">
        <v>3</v>
      </c>
      <c r="C5992" s="188">
        <v>0</v>
      </c>
      <c r="D5992" s="188">
        <v>0</v>
      </c>
      <c r="E5992" s="188">
        <v>0</v>
      </c>
      <c r="F5992" s="188">
        <v>0</v>
      </c>
      <c r="G5992" s="188">
        <v>0</v>
      </c>
      <c r="H5992" s="188">
        <v>0</v>
      </c>
      <c r="I5992" s="188">
        <v>0</v>
      </c>
      <c r="J5992" s="188">
        <v>0</v>
      </c>
      <c r="N5992" s="43"/>
    </row>
    <row r="5993" spans="1:14">
      <c r="A5993" s="43" t="s">
        <v>179</v>
      </c>
      <c r="B5993" s="188">
        <v>274</v>
      </c>
      <c r="C5993" s="188">
        <v>0</v>
      </c>
      <c r="D5993" s="188">
        <v>0</v>
      </c>
      <c r="E5993" s="188">
        <v>0</v>
      </c>
      <c r="F5993" s="188">
        <v>0</v>
      </c>
      <c r="G5993" s="188">
        <v>0</v>
      </c>
      <c r="H5993" s="188">
        <v>995</v>
      </c>
      <c r="I5993" s="188">
        <v>2314</v>
      </c>
      <c r="J5993" s="188">
        <v>4157</v>
      </c>
      <c r="N5993" s="43"/>
    </row>
    <row r="5994" spans="1:14">
      <c r="A5994" s="43" t="s">
        <v>180</v>
      </c>
      <c r="B5994" s="188">
        <v>3293</v>
      </c>
      <c r="C5994" s="188">
        <v>0</v>
      </c>
      <c r="D5994" s="188">
        <v>0</v>
      </c>
      <c r="E5994" s="188">
        <v>0</v>
      </c>
      <c r="F5994" s="188">
        <v>0</v>
      </c>
      <c r="G5994" s="188">
        <v>5159</v>
      </c>
      <c r="H5994" s="188">
        <v>12728</v>
      </c>
      <c r="I5994" s="188">
        <v>16834</v>
      </c>
      <c r="J5994" s="188">
        <v>21473</v>
      </c>
      <c r="N5994" s="43"/>
    </row>
    <row r="5995" spans="1:14">
      <c r="A5995" s="43" t="s">
        <v>181</v>
      </c>
      <c r="B5995" s="188">
        <v>139894</v>
      </c>
      <c r="C5995" s="188">
        <v>0</v>
      </c>
      <c r="D5995" s="188">
        <v>0</v>
      </c>
      <c r="E5995" s="188">
        <v>13876.2</v>
      </c>
      <c r="F5995" s="188">
        <v>66591.5</v>
      </c>
      <c r="G5995" s="188">
        <v>180496</v>
      </c>
      <c r="H5995" s="188">
        <v>362250</v>
      </c>
      <c r="I5995" s="188">
        <v>525093</v>
      </c>
      <c r="J5995" s="188">
        <v>977071</v>
      </c>
      <c r="N5995" s="43"/>
    </row>
    <row r="5996" spans="1:14">
      <c r="A5996" s="43" t="s">
        <v>621</v>
      </c>
      <c r="B5996" s="188" t="s">
        <v>143</v>
      </c>
      <c r="C5996" s="188" t="s">
        <v>144</v>
      </c>
      <c r="D5996" s="188" t="s">
        <v>144</v>
      </c>
      <c r="E5996" s="188" t="s">
        <v>144</v>
      </c>
      <c r="F5996" s="188" t="s">
        <v>144</v>
      </c>
      <c r="G5996" s="188" t="s">
        <v>144</v>
      </c>
      <c r="H5996" s="188" t="s">
        <v>144</v>
      </c>
      <c r="I5996" s="188" t="s">
        <v>685</v>
      </c>
      <c r="J5996" s="188" t="s">
        <v>685</v>
      </c>
      <c r="K5996" s="188" t="s">
        <v>225</v>
      </c>
      <c r="N5996" s="43"/>
    </row>
    <row r="5997" spans="1:14">
      <c r="A5997" s="43" t="s">
        <v>618</v>
      </c>
      <c r="B5997" s="188" t="s">
        <v>619</v>
      </c>
      <c r="K5997" s="188" t="s">
        <v>723</v>
      </c>
      <c r="N5997" s="43"/>
    </row>
    <row r="5998" spans="1:14">
      <c r="A5998" s="43" t="s">
        <v>142</v>
      </c>
      <c r="N5998" s="43"/>
    </row>
    <row r="6000" spans="1:14">
      <c r="A6000" s="43" t="s">
        <v>216</v>
      </c>
      <c r="N6000" s="43"/>
    </row>
    <row r="6001" spans="1:14">
      <c r="A6001" s="43" t="s">
        <v>621</v>
      </c>
      <c r="B6001" s="188" t="s">
        <v>143</v>
      </c>
      <c r="C6001" s="188" t="s">
        <v>144</v>
      </c>
      <c r="D6001" s="188" t="s">
        <v>144</v>
      </c>
      <c r="E6001" s="188" t="s">
        <v>144</v>
      </c>
      <c r="F6001" s="188" t="s">
        <v>144</v>
      </c>
      <c r="G6001" s="188" t="s">
        <v>144</v>
      </c>
      <c r="H6001" s="188" t="s">
        <v>144</v>
      </c>
      <c r="I6001" s="188" t="s">
        <v>685</v>
      </c>
      <c r="J6001" s="188" t="s">
        <v>685</v>
      </c>
      <c r="K6001" s="188" t="s">
        <v>225</v>
      </c>
      <c r="N6001" s="43"/>
    </row>
    <row r="6002" spans="1:14">
      <c r="A6002" s="43" t="s">
        <v>250</v>
      </c>
      <c r="E6002" s="188" t="s">
        <v>587</v>
      </c>
      <c r="F6002" s="188" t="s">
        <v>588</v>
      </c>
      <c r="G6002" s="188" t="s">
        <v>402</v>
      </c>
      <c r="H6002" s="188" t="s">
        <v>403</v>
      </c>
      <c r="N6002" s="43"/>
    </row>
    <row r="6003" spans="1:14">
      <c r="B6003" s="188" t="s">
        <v>143</v>
      </c>
      <c r="C6003" s="188" t="s">
        <v>144</v>
      </c>
      <c r="D6003" s="188" t="s">
        <v>144</v>
      </c>
      <c r="E6003" s="188" t="s">
        <v>144</v>
      </c>
      <c r="F6003" s="188" t="s">
        <v>144</v>
      </c>
      <c r="G6003" s="188" t="s">
        <v>144</v>
      </c>
      <c r="H6003" s="188" t="s">
        <v>144</v>
      </c>
      <c r="I6003" s="188" t="s">
        <v>685</v>
      </c>
      <c r="J6003" s="188" t="s">
        <v>685</v>
      </c>
    </row>
    <row r="6004" spans="1:14">
      <c r="B6004" s="188" t="s">
        <v>33</v>
      </c>
      <c r="C6004" s="188" t="s">
        <v>134</v>
      </c>
      <c r="D6004" s="188" t="s">
        <v>135</v>
      </c>
      <c r="E6004" s="188" t="s">
        <v>136</v>
      </c>
      <c r="F6004" s="188" t="s">
        <v>137</v>
      </c>
      <c r="G6004" s="188" t="s">
        <v>138</v>
      </c>
      <c r="H6004" s="188" t="s">
        <v>139</v>
      </c>
      <c r="I6004" s="188" t="s">
        <v>140</v>
      </c>
      <c r="J6004" s="188" t="s">
        <v>141</v>
      </c>
    </row>
    <row r="6005" spans="1:14">
      <c r="A6005" s="43" t="s">
        <v>622</v>
      </c>
      <c r="B6005" s="188" t="s">
        <v>143</v>
      </c>
      <c r="C6005" s="188" t="s">
        <v>148</v>
      </c>
      <c r="D6005" s="188" t="s">
        <v>148</v>
      </c>
      <c r="E6005" s="188" t="s">
        <v>148</v>
      </c>
      <c r="F6005" s="188" t="s">
        <v>148</v>
      </c>
      <c r="G6005" s="188" t="s">
        <v>148</v>
      </c>
      <c r="H6005" s="188" t="s">
        <v>148</v>
      </c>
      <c r="I6005" s="188" t="s">
        <v>686</v>
      </c>
      <c r="J6005" s="188" t="s">
        <v>686</v>
      </c>
      <c r="N6005" s="43"/>
    </row>
    <row r="6006" spans="1:14">
      <c r="A6006" s="43" t="s">
        <v>0</v>
      </c>
      <c r="B6006" s="188">
        <v>136058</v>
      </c>
      <c r="C6006" s="188">
        <v>0</v>
      </c>
      <c r="D6006" s="188">
        <v>0</v>
      </c>
      <c r="E6006" s="188">
        <v>0</v>
      </c>
      <c r="F6006" s="188">
        <v>40487.9</v>
      </c>
      <c r="G6006" s="188">
        <v>174674</v>
      </c>
      <c r="H6006" s="188">
        <v>393218</v>
      </c>
      <c r="I6006" s="188">
        <v>582276</v>
      </c>
      <c r="J6006" s="188">
        <v>1097309</v>
      </c>
      <c r="N6006" s="43"/>
    </row>
    <row r="6007" spans="1:14">
      <c r="A6007" s="43" t="s">
        <v>151</v>
      </c>
      <c r="N6007" s="43"/>
    </row>
    <row r="6008" spans="1:14">
      <c r="A6008" s="43" t="s">
        <v>2</v>
      </c>
      <c r="B6008" s="188">
        <v>155626</v>
      </c>
      <c r="C6008" s="188">
        <v>0</v>
      </c>
      <c r="D6008" s="188">
        <v>0</v>
      </c>
      <c r="E6008" s="188">
        <v>0</v>
      </c>
      <c r="F6008" s="188">
        <v>48453.3</v>
      </c>
      <c r="G6008" s="188">
        <v>206021</v>
      </c>
      <c r="H6008" s="188">
        <v>454066</v>
      </c>
      <c r="I6008" s="188">
        <v>666355</v>
      </c>
      <c r="J6008" s="188">
        <v>1176287</v>
      </c>
      <c r="N6008" s="43"/>
    </row>
    <row r="6009" spans="1:14">
      <c r="A6009" s="43" t="s">
        <v>3</v>
      </c>
      <c r="B6009" s="188">
        <v>156742</v>
      </c>
      <c r="C6009" s="188">
        <v>0</v>
      </c>
      <c r="D6009" s="188">
        <v>0</v>
      </c>
      <c r="E6009" s="188">
        <v>0</v>
      </c>
      <c r="F6009" s="188">
        <v>55446.7</v>
      </c>
      <c r="G6009" s="188">
        <v>204808</v>
      </c>
      <c r="H6009" s="188">
        <v>439973</v>
      </c>
      <c r="I6009" s="188">
        <v>631753</v>
      </c>
      <c r="J6009" s="188">
        <v>1237579</v>
      </c>
      <c r="N6009" s="43"/>
    </row>
    <row r="6010" spans="1:14">
      <c r="A6010" s="43" t="s">
        <v>4</v>
      </c>
      <c r="B6010" s="188">
        <v>124850</v>
      </c>
      <c r="C6010" s="188">
        <v>0</v>
      </c>
      <c r="D6010" s="188">
        <v>0</v>
      </c>
      <c r="E6010" s="188">
        <v>0</v>
      </c>
      <c r="F6010" s="188">
        <v>43370.7</v>
      </c>
      <c r="G6010" s="188">
        <v>166684</v>
      </c>
      <c r="H6010" s="188">
        <v>345373</v>
      </c>
      <c r="I6010" s="188">
        <v>500094</v>
      </c>
      <c r="J6010" s="188">
        <v>974080</v>
      </c>
      <c r="N6010" s="43"/>
    </row>
    <row r="6011" spans="1:14">
      <c r="A6011" s="43" t="s">
        <v>5</v>
      </c>
      <c r="B6011" s="188">
        <v>99335</v>
      </c>
      <c r="C6011" s="188">
        <v>0</v>
      </c>
      <c r="D6011" s="188">
        <v>0</v>
      </c>
      <c r="E6011" s="188">
        <v>0</v>
      </c>
      <c r="F6011" s="188">
        <v>29445.9</v>
      </c>
      <c r="G6011" s="188">
        <v>125902</v>
      </c>
      <c r="H6011" s="188">
        <v>278122</v>
      </c>
      <c r="I6011" s="188">
        <v>405614</v>
      </c>
      <c r="J6011" s="188">
        <v>895739</v>
      </c>
      <c r="N6011" s="43"/>
    </row>
    <row r="6012" spans="1:14">
      <c r="A6012" s="43" t="s">
        <v>6</v>
      </c>
      <c r="B6012" s="188">
        <v>54328</v>
      </c>
      <c r="C6012" s="188">
        <v>0</v>
      </c>
      <c r="D6012" s="188">
        <v>0</v>
      </c>
      <c r="E6012" s="188">
        <v>0</v>
      </c>
      <c r="F6012" s="188">
        <v>9741</v>
      </c>
      <c r="G6012" s="188">
        <v>58896</v>
      </c>
      <c r="H6012" s="188">
        <v>148452</v>
      </c>
      <c r="I6012" s="188">
        <v>264116</v>
      </c>
      <c r="J6012" s="188">
        <v>514523</v>
      </c>
      <c r="N6012" s="43"/>
    </row>
    <row r="6013" spans="1:14">
      <c r="A6013" s="43" t="s">
        <v>8</v>
      </c>
      <c r="N6013" s="43"/>
    </row>
    <row r="6014" spans="1:14">
      <c r="A6014" s="43" t="s">
        <v>9</v>
      </c>
      <c r="B6014" s="188">
        <v>130953</v>
      </c>
      <c r="C6014" s="188">
        <v>0</v>
      </c>
      <c r="D6014" s="188">
        <v>0</v>
      </c>
      <c r="E6014" s="188">
        <v>0</v>
      </c>
      <c r="F6014" s="188">
        <v>34923.599999999999</v>
      </c>
      <c r="G6014" s="188">
        <v>165531</v>
      </c>
      <c r="H6014" s="188">
        <v>380965</v>
      </c>
      <c r="I6014" s="188">
        <v>565161</v>
      </c>
      <c r="J6014" s="188">
        <v>1095454</v>
      </c>
      <c r="N6014" s="43"/>
    </row>
    <row r="6015" spans="1:14">
      <c r="A6015" s="43" t="s">
        <v>8</v>
      </c>
      <c r="B6015" s="188">
        <v>142008</v>
      </c>
      <c r="C6015" s="188">
        <v>0</v>
      </c>
      <c r="D6015" s="188">
        <v>0</v>
      </c>
      <c r="E6015" s="188">
        <v>0</v>
      </c>
      <c r="F6015" s="188">
        <v>46762.2</v>
      </c>
      <c r="G6015" s="188">
        <v>183078</v>
      </c>
      <c r="H6015" s="188">
        <v>408260</v>
      </c>
      <c r="I6015" s="188">
        <v>603643</v>
      </c>
      <c r="J6015" s="188">
        <v>1098255</v>
      </c>
      <c r="N6015" s="43"/>
    </row>
    <row r="6016" spans="1:14">
      <c r="A6016" s="43" t="s">
        <v>152</v>
      </c>
      <c r="N6016" s="43"/>
    </row>
    <row r="6017" spans="1:14">
      <c r="A6017" s="43" t="s">
        <v>153</v>
      </c>
      <c r="B6017" s="188">
        <v>25813</v>
      </c>
      <c r="C6017" s="188">
        <v>0</v>
      </c>
      <c r="D6017" s="188">
        <v>0</v>
      </c>
      <c r="E6017" s="188">
        <v>0</v>
      </c>
      <c r="F6017" s="188">
        <v>0</v>
      </c>
      <c r="G6017" s="188">
        <v>10076</v>
      </c>
      <c r="H6017" s="188">
        <v>67362</v>
      </c>
      <c r="I6017" s="188">
        <v>143844</v>
      </c>
      <c r="J6017" s="188">
        <v>384440</v>
      </c>
      <c r="N6017" s="43"/>
    </row>
    <row r="6018" spans="1:14">
      <c r="A6018" s="43" t="s">
        <v>154</v>
      </c>
      <c r="B6018" s="188">
        <v>83597</v>
      </c>
      <c r="C6018" s="188">
        <v>0</v>
      </c>
      <c r="D6018" s="188">
        <v>0</v>
      </c>
      <c r="E6018" s="188">
        <v>0</v>
      </c>
      <c r="F6018" s="188">
        <v>19522.599999999999</v>
      </c>
      <c r="G6018" s="188">
        <v>100898</v>
      </c>
      <c r="H6018" s="188">
        <v>244453</v>
      </c>
      <c r="I6018" s="188">
        <v>378367</v>
      </c>
      <c r="J6018" s="188">
        <v>724679</v>
      </c>
      <c r="N6018" s="43"/>
    </row>
    <row r="6019" spans="1:14">
      <c r="A6019" s="43" t="s">
        <v>155</v>
      </c>
      <c r="B6019" s="188">
        <v>141450</v>
      </c>
      <c r="C6019" s="188">
        <v>0</v>
      </c>
      <c r="D6019" s="188">
        <v>0</v>
      </c>
      <c r="E6019" s="188">
        <v>3172.6</v>
      </c>
      <c r="F6019" s="188">
        <v>59160.4</v>
      </c>
      <c r="G6019" s="188">
        <v>186350</v>
      </c>
      <c r="H6019" s="188">
        <v>383853</v>
      </c>
      <c r="I6019" s="188">
        <v>558873</v>
      </c>
      <c r="J6019" s="188">
        <v>1011693</v>
      </c>
      <c r="N6019" s="43"/>
    </row>
    <row r="6020" spans="1:14">
      <c r="A6020" s="43" t="s">
        <v>156</v>
      </c>
      <c r="B6020" s="188">
        <v>245871</v>
      </c>
      <c r="C6020" s="188">
        <v>0</v>
      </c>
      <c r="D6020" s="188">
        <v>0</v>
      </c>
      <c r="E6020" s="188">
        <v>33678.300000000003</v>
      </c>
      <c r="F6020" s="188">
        <v>143423.6</v>
      </c>
      <c r="G6020" s="188">
        <v>340249</v>
      </c>
      <c r="H6020" s="188">
        <v>612540</v>
      </c>
      <c r="I6020" s="188">
        <v>839101</v>
      </c>
      <c r="J6020" s="188">
        <v>1422165</v>
      </c>
      <c r="N6020" s="43"/>
    </row>
    <row r="6021" spans="1:14">
      <c r="A6021" s="43" t="s">
        <v>157</v>
      </c>
      <c r="N6021" s="43"/>
    </row>
    <row r="6022" spans="1:14">
      <c r="A6022" s="43" t="s">
        <v>158</v>
      </c>
      <c r="B6022" s="188">
        <v>159345</v>
      </c>
      <c r="C6022" s="188">
        <v>0</v>
      </c>
      <c r="D6022" s="188">
        <v>0</v>
      </c>
      <c r="E6022" s="188">
        <v>2232.5</v>
      </c>
      <c r="F6022" s="188">
        <v>63429.5</v>
      </c>
      <c r="G6022" s="188">
        <v>211619</v>
      </c>
      <c r="H6022" s="188">
        <v>442175</v>
      </c>
      <c r="I6022" s="188">
        <v>634254</v>
      </c>
      <c r="J6022" s="188">
        <v>1144697</v>
      </c>
      <c r="N6022" s="43"/>
    </row>
    <row r="6023" spans="1:14">
      <c r="A6023" s="43" t="s">
        <v>159</v>
      </c>
      <c r="B6023" s="188">
        <v>85565</v>
      </c>
      <c r="C6023" s="188">
        <v>0</v>
      </c>
      <c r="D6023" s="188">
        <v>0</v>
      </c>
      <c r="E6023" s="188">
        <v>0</v>
      </c>
      <c r="F6023" s="188">
        <v>8636.1</v>
      </c>
      <c r="G6023" s="188">
        <v>90413</v>
      </c>
      <c r="H6023" s="188">
        <v>256209</v>
      </c>
      <c r="I6023" s="188">
        <v>394314</v>
      </c>
      <c r="J6023" s="188">
        <v>926889</v>
      </c>
      <c r="N6023" s="43"/>
    </row>
    <row r="6024" spans="1:14">
      <c r="A6024" s="43" t="s">
        <v>160</v>
      </c>
      <c r="B6024" s="188">
        <v>51839</v>
      </c>
      <c r="C6024" s="188">
        <v>0</v>
      </c>
      <c r="D6024" s="188">
        <v>0</v>
      </c>
      <c r="E6024" s="188">
        <v>0</v>
      </c>
      <c r="F6024" s="188">
        <v>0</v>
      </c>
      <c r="G6024" s="188">
        <v>36405</v>
      </c>
      <c r="H6024" s="188">
        <v>151014</v>
      </c>
      <c r="I6024" s="188">
        <v>288885</v>
      </c>
      <c r="J6024" s="188">
        <v>693011</v>
      </c>
      <c r="N6024" s="43"/>
    </row>
    <row r="6025" spans="1:14">
      <c r="A6025" s="43" t="s">
        <v>161</v>
      </c>
      <c r="B6025" s="188">
        <v>110807</v>
      </c>
      <c r="C6025" s="188">
        <v>0</v>
      </c>
      <c r="D6025" s="188">
        <v>0</v>
      </c>
      <c r="E6025" s="188">
        <v>0</v>
      </c>
      <c r="F6025" s="188">
        <v>16640.599999999999</v>
      </c>
      <c r="G6025" s="188">
        <v>115842</v>
      </c>
      <c r="H6025" s="188">
        <v>339052</v>
      </c>
      <c r="I6025" s="188">
        <v>540302</v>
      </c>
      <c r="J6025" s="188">
        <v>1170671</v>
      </c>
      <c r="N6025" s="43"/>
    </row>
    <row r="6026" spans="1:14">
      <c r="A6026" s="43" t="s">
        <v>162</v>
      </c>
      <c r="N6026" s="43"/>
    </row>
    <row r="6027" spans="1:14">
      <c r="A6027" s="43" t="s">
        <v>14</v>
      </c>
      <c r="B6027" s="188">
        <v>159248</v>
      </c>
      <c r="C6027" s="188">
        <v>0</v>
      </c>
      <c r="D6027" s="188">
        <v>0</v>
      </c>
      <c r="E6027" s="188">
        <v>3426</v>
      </c>
      <c r="F6027" s="188">
        <v>65525.3</v>
      </c>
      <c r="G6027" s="188">
        <v>214898</v>
      </c>
      <c r="H6027" s="188">
        <v>440370</v>
      </c>
      <c r="I6027" s="188">
        <v>623580</v>
      </c>
      <c r="J6027" s="188">
        <v>1132325</v>
      </c>
      <c r="N6027" s="43"/>
    </row>
    <row r="6028" spans="1:14">
      <c r="A6028" s="43" t="s">
        <v>163</v>
      </c>
      <c r="B6028" s="188">
        <v>107931</v>
      </c>
      <c r="C6028" s="188">
        <v>0</v>
      </c>
      <c r="D6028" s="188">
        <v>0</v>
      </c>
      <c r="E6028" s="188">
        <v>0</v>
      </c>
      <c r="F6028" s="188">
        <v>20546.099999999999</v>
      </c>
      <c r="G6028" s="188">
        <v>118456</v>
      </c>
      <c r="H6028" s="188">
        <v>313770</v>
      </c>
      <c r="I6028" s="188">
        <v>511753</v>
      </c>
      <c r="J6028" s="188">
        <v>1036288</v>
      </c>
      <c r="N6028" s="43"/>
    </row>
    <row r="6029" spans="1:14">
      <c r="A6029" s="43" t="s">
        <v>16</v>
      </c>
      <c r="B6029" s="188">
        <v>96487</v>
      </c>
      <c r="C6029" s="188">
        <v>0</v>
      </c>
      <c r="D6029" s="188">
        <v>0</v>
      </c>
      <c r="E6029" s="188">
        <v>0</v>
      </c>
      <c r="F6029" s="188">
        <v>11447</v>
      </c>
      <c r="G6029" s="188">
        <v>109959</v>
      </c>
      <c r="H6029" s="188">
        <v>285545</v>
      </c>
      <c r="I6029" s="188">
        <v>449023</v>
      </c>
      <c r="J6029" s="188">
        <v>982231</v>
      </c>
      <c r="N6029" s="43"/>
    </row>
    <row r="6030" spans="1:14">
      <c r="A6030" s="43" t="s">
        <v>164</v>
      </c>
      <c r="B6030" s="188">
        <v>108925</v>
      </c>
      <c r="C6030" s="188">
        <v>0</v>
      </c>
      <c r="D6030" s="188">
        <v>0</v>
      </c>
      <c r="E6030" s="188">
        <v>0</v>
      </c>
      <c r="F6030" s="188">
        <v>3312.8</v>
      </c>
      <c r="G6030" s="188">
        <v>111502</v>
      </c>
      <c r="H6030" s="188">
        <v>332996</v>
      </c>
      <c r="I6030" s="188">
        <v>564711</v>
      </c>
      <c r="J6030" s="188">
        <v>1112636</v>
      </c>
      <c r="N6030" s="43"/>
    </row>
    <row r="6031" spans="1:14">
      <c r="A6031" s="43" t="s">
        <v>165</v>
      </c>
      <c r="N6031" s="43"/>
    </row>
    <row r="6032" spans="1:14">
      <c r="A6032" s="43" t="s">
        <v>166</v>
      </c>
      <c r="B6032" s="188">
        <v>4126</v>
      </c>
      <c r="C6032" s="188">
        <v>0</v>
      </c>
      <c r="D6032" s="188">
        <v>0</v>
      </c>
      <c r="E6032" s="188">
        <v>0</v>
      </c>
      <c r="F6032" s="188">
        <v>0</v>
      </c>
      <c r="G6032" s="188">
        <v>0</v>
      </c>
      <c r="H6032" s="188">
        <v>4734</v>
      </c>
      <c r="I6032" s="188">
        <v>28503</v>
      </c>
      <c r="J6032" s="188">
        <v>87921</v>
      </c>
      <c r="N6032" s="43"/>
    </row>
    <row r="6033" spans="1:14">
      <c r="A6033" s="43" t="s">
        <v>125</v>
      </c>
      <c r="B6033" s="188">
        <v>14294</v>
      </c>
      <c r="C6033" s="188">
        <v>0</v>
      </c>
      <c r="D6033" s="188">
        <v>0</v>
      </c>
      <c r="E6033" s="188">
        <v>0</v>
      </c>
      <c r="F6033" s="188">
        <v>0</v>
      </c>
      <c r="G6033" s="188">
        <v>1036</v>
      </c>
      <c r="H6033" s="188">
        <v>43298</v>
      </c>
      <c r="I6033" s="188">
        <v>74740</v>
      </c>
      <c r="J6033" s="188">
        <v>225942</v>
      </c>
      <c r="N6033" s="43"/>
    </row>
    <row r="6034" spans="1:14">
      <c r="A6034" s="43" t="s">
        <v>126</v>
      </c>
      <c r="B6034" s="188">
        <v>36291</v>
      </c>
      <c r="C6034" s="188">
        <v>0</v>
      </c>
      <c r="D6034" s="188">
        <v>0</v>
      </c>
      <c r="E6034" s="188">
        <v>0</v>
      </c>
      <c r="F6034" s="188">
        <v>0</v>
      </c>
      <c r="G6034" s="188">
        <v>18487</v>
      </c>
      <c r="H6034" s="188">
        <v>99987</v>
      </c>
      <c r="I6034" s="188">
        <v>217818</v>
      </c>
      <c r="J6034" s="188">
        <v>485334</v>
      </c>
      <c r="N6034" s="43"/>
    </row>
    <row r="6035" spans="1:14">
      <c r="A6035" s="43" t="s">
        <v>127</v>
      </c>
      <c r="B6035" s="188">
        <v>44097</v>
      </c>
      <c r="C6035" s="188">
        <v>0</v>
      </c>
      <c r="D6035" s="188">
        <v>0</v>
      </c>
      <c r="E6035" s="188">
        <v>0</v>
      </c>
      <c r="F6035" s="188">
        <v>0</v>
      </c>
      <c r="G6035" s="188">
        <v>29712</v>
      </c>
      <c r="H6035" s="188">
        <v>139037</v>
      </c>
      <c r="I6035" s="188">
        <v>245722</v>
      </c>
      <c r="J6035" s="188">
        <v>558873</v>
      </c>
      <c r="N6035" s="43"/>
    </row>
    <row r="6036" spans="1:14">
      <c r="A6036" s="43" t="s">
        <v>128</v>
      </c>
      <c r="B6036" s="188">
        <v>82758</v>
      </c>
      <c r="C6036" s="188">
        <v>0</v>
      </c>
      <c r="D6036" s="188">
        <v>0</v>
      </c>
      <c r="E6036" s="188">
        <v>0</v>
      </c>
      <c r="F6036" s="188">
        <v>5878.7</v>
      </c>
      <c r="G6036" s="188">
        <v>77091</v>
      </c>
      <c r="H6036" s="188">
        <v>247478</v>
      </c>
      <c r="I6036" s="188">
        <v>429518</v>
      </c>
      <c r="J6036" s="188">
        <v>895596</v>
      </c>
      <c r="N6036" s="43"/>
    </row>
    <row r="6037" spans="1:14">
      <c r="A6037" s="43" t="s">
        <v>129</v>
      </c>
      <c r="B6037" s="188">
        <v>97890</v>
      </c>
      <c r="C6037" s="188">
        <v>0</v>
      </c>
      <c r="D6037" s="188">
        <v>0</v>
      </c>
      <c r="E6037" s="188">
        <v>0</v>
      </c>
      <c r="F6037" s="188">
        <v>16412.599999999999</v>
      </c>
      <c r="G6037" s="188">
        <v>108489</v>
      </c>
      <c r="H6037" s="188">
        <v>302652</v>
      </c>
      <c r="I6037" s="188">
        <v>467413</v>
      </c>
      <c r="J6037" s="188">
        <v>924288</v>
      </c>
      <c r="N6037" s="43"/>
    </row>
    <row r="6038" spans="1:14">
      <c r="A6038" s="43" t="s">
        <v>130</v>
      </c>
      <c r="B6038" s="188">
        <v>120738</v>
      </c>
      <c r="C6038" s="188">
        <v>0</v>
      </c>
      <c r="D6038" s="188">
        <v>0</v>
      </c>
      <c r="E6038" s="188">
        <v>0</v>
      </c>
      <c r="F6038" s="188">
        <v>35519.5</v>
      </c>
      <c r="G6038" s="188">
        <v>153494</v>
      </c>
      <c r="H6038" s="188">
        <v>349144</v>
      </c>
      <c r="I6038" s="188">
        <v>511753</v>
      </c>
      <c r="J6038" s="188">
        <v>932055</v>
      </c>
      <c r="N6038" s="43"/>
    </row>
    <row r="6039" spans="1:14">
      <c r="A6039" s="43" t="s">
        <v>131</v>
      </c>
      <c r="B6039" s="188">
        <v>189497</v>
      </c>
      <c r="C6039" s="188">
        <v>0</v>
      </c>
      <c r="D6039" s="188">
        <v>0</v>
      </c>
      <c r="E6039" s="188">
        <v>17881.2</v>
      </c>
      <c r="F6039" s="188">
        <v>96227.3</v>
      </c>
      <c r="G6039" s="188">
        <v>255112</v>
      </c>
      <c r="H6039" s="188">
        <v>493844</v>
      </c>
      <c r="I6039" s="188">
        <v>699205</v>
      </c>
      <c r="J6039" s="188">
        <v>1254493</v>
      </c>
      <c r="N6039" s="43"/>
    </row>
    <row r="6040" spans="1:14">
      <c r="A6040" s="43" t="s">
        <v>167</v>
      </c>
      <c r="N6040" s="43"/>
    </row>
    <row r="6041" spans="1:14">
      <c r="A6041" s="43" t="s">
        <v>166</v>
      </c>
      <c r="B6041" s="188">
        <v>25683</v>
      </c>
      <c r="C6041" s="188">
        <v>0</v>
      </c>
      <c r="D6041" s="188">
        <v>0</v>
      </c>
      <c r="E6041" s="188">
        <v>0</v>
      </c>
      <c r="F6041" s="188">
        <v>0</v>
      </c>
      <c r="G6041" s="188">
        <v>1163</v>
      </c>
      <c r="H6041" s="188">
        <v>60338</v>
      </c>
      <c r="I6041" s="188">
        <v>142843</v>
      </c>
      <c r="J6041" s="188">
        <v>420601</v>
      </c>
      <c r="N6041" s="43"/>
    </row>
    <row r="6042" spans="1:14">
      <c r="A6042" s="43" t="s">
        <v>125</v>
      </c>
      <c r="B6042" s="188">
        <v>44135</v>
      </c>
      <c r="C6042" s="188">
        <v>0</v>
      </c>
      <c r="D6042" s="188">
        <v>0</v>
      </c>
      <c r="E6042" s="188">
        <v>0</v>
      </c>
      <c r="F6042" s="188">
        <v>0</v>
      </c>
      <c r="G6042" s="188">
        <v>23072</v>
      </c>
      <c r="H6042" s="188">
        <v>112473</v>
      </c>
      <c r="I6042" s="188">
        <v>240058</v>
      </c>
      <c r="J6042" s="188">
        <v>685503</v>
      </c>
      <c r="N6042" s="43"/>
    </row>
    <row r="6043" spans="1:14">
      <c r="A6043" s="43" t="s">
        <v>126</v>
      </c>
      <c r="B6043" s="188">
        <v>64453</v>
      </c>
      <c r="C6043" s="188">
        <v>0</v>
      </c>
      <c r="D6043" s="188">
        <v>0</v>
      </c>
      <c r="E6043" s="188">
        <v>0</v>
      </c>
      <c r="F6043" s="188">
        <v>0</v>
      </c>
      <c r="G6043" s="188">
        <v>43840</v>
      </c>
      <c r="H6043" s="188">
        <v>198401</v>
      </c>
      <c r="I6043" s="188">
        <v>376518</v>
      </c>
      <c r="J6043" s="188">
        <v>788635</v>
      </c>
      <c r="N6043" s="43"/>
    </row>
    <row r="6044" spans="1:14">
      <c r="A6044" s="43" t="s">
        <v>127</v>
      </c>
      <c r="B6044" s="188">
        <v>58081</v>
      </c>
      <c r="C6044" s="188">
        <v>0</v>
      </c>
      <c r="D6044" s="188">
        <v>0</v>
      </c>
      <c r="E6044" s="188">
        <v>0</v>
      </c>
      <c r="F6044" s="188">
        <v>870.9</v>
      </c>
      <c r="G6044" s="188">
        <v>49977</v>
      </c>
      <c r="H6044" s="188">
        <v>172043</v>
      </c>
      <c r="I6044" s="188">
        <v>323669</v>
      </c>
      <c r="J6044" s="188">
        <v>706217</v>
      </c>
      <c r="N6044" s="43"/>
    </row>
    <row r="6045" spans="1:14">
      <c r="A6045" s="43" t="s">
        <v>128</v>
      </c>
      <c r="B6045" s="188">
        <v>75576</v>
      </c>
      <c r="C6045" s="188">
        <v>0</v>
      </c>
      <c r="D6045" s="188">
        <v>0</v>
      </c>
      <c r="E6045" s="188">
        <v>0</v>
      </c>
      <c r="F6045" s="188">
        <v>6958.4</v>
      </c>
      <c r="G6045" s="188">
        <v>78243</v>
      </c>
      <c r="H6045" s="188">
        <v>223233</v>
      </c>
      <c r="I6045" s="188">
        <v>389923</v>
      </c>
      <c r="J6045" s="188">
        <v>811804</v>
      </c>
      <c r="N6045" s="43"/>
    </row>
    <row r="6046" spans="1:14">
      <c r="A6046" s="43" t="s">
        <v>129</v>
      </c>
      <c r="B6046" s="188">
        <v>93882</v>
      </c>
      <c r="C6046" s="188">
        <v>0</v>
      </c>
      <c r="D6046" s="188">
        <v>0</v>
      </c>
      <c r="E6046" s="188">
        <v>0</v>
      </c>
      <c r="F6046" s="188">
        <v>17280.8</v>
      </c>
      <c r="G6046" s="188">
        <v>110369</v>
      </c>
      <c r="H6046" s="188">
        <v>285054</v>
      </c>
      <c r="I6046" s="188">
        <v>412415</v>
      </c>
      <c r="J6046" s="188">
        <v>839700</v>
      </c>
      <c r="N6046" s="43"/>
    </row>
    <row r="6047" spans="1:14">
      <c r="A6047" s="43" t="s">
        <v>130</v>
      </c>
      <c r="B6047" s="188">
        <v>112029</v>
      </c>
      <c r="C6047" s="188">
        <v>0</v>
      </c>
      <c r="D6047" s="188">
        <v>0</v>
      </c>
      <c r="E6047" s="188">
        <v>0</v>
      </c>
      <c r="F6047" s="188">
        <v>26671.3</v>
      </c>
      <c r="G6047" s="188">
        <v>138139</v>
      </c>
      <c r="H6047" s="188">
        <v>335215</v>
      </c>
      <c r="I6047" s="188">
        <v>494198</v>
      </c>
      <c r="J6047" s="188">
        <v>924629</v>
      </c>
      <c r="N6047" s="43"/>
    </row>
    <row r="6048" spans="1:14">
      <c r="A6048" s="43" t="s">
        <v>131</v>
      </c>
      <c r="B6048" s="188">
        <v>183905</v>
      </c>
      <c r="C6048" s="188">
        <v>0</v>
      </c>
      <c r="D6048" s="188">
        <v>0</v>
      </c>
      <c r="E6048" s="188">
        <v>14257.1</v>
      </c>
      <c r="F6048" s="188">
        <v>90271.7</v>
      </c>
      <c r="G6048" s="188">
        <v>248235</v>
      </c>
      <c r="H6048" s="188">
        <v>486608</v>
      </c>
      <c r="I6048" s="188">
        <v>689250</v>
      </c>
      <c r="J6048" s="188">
        <v>1225453</v>
      </c>
      <c r="N6048" s="43"/>
    </row>
    <row r="6049" spans="1:14">
      <c r="A6049" s="43" t="s">
        <v>168</v>
      </c>
      <c r="N6049" s="43"/>
    </row>
    <row r="6050" spans="1:14">
      <c r="A6050" s="43" t="s">
        <v>169</v>
      </c>
      <c r="B6050" s="188">
        <v>7765</v>
      </c>
      <c r="C6050" s="188">
        <v>0</v>
      </c>
      <c r="D6050" s="188">
        <v>0</v>
      </c>
      <c r="E6050" s="188">
        <v>0</v>
      </c>
      <c r="F6050" s="188">
        <v>0</v>
      </c>
      <c r="G6050" s="188">
        <v>1223</v>
      </c>
      <c r="H6050" s="188">
        <v>23254</v>
      </c>
      <c r="I6050" s="188">
        <v>43967</v>
      </c>
      <c r="J6050" s="188">
        <v>122680</v>
      </c>
      <c r="N6050" s="43"/>
    </row>
    <row r="6051" spans="1:14">
      <c r="A6051" s="43" t="s">
        <v>17</v>
      </c>
      <c r="B6051" s="188">
        <v>33879</v>
      </c>
      <c r="C6051" s="188">
        <v>0</v>
      </c>
      <c r="D6051" s="188">
        <v>0</v>
      </c>
      <c r="E6051" s="188">
        <v>0</v>
      </c>
      <c r="F6051" s="188">
        <v>7590.6</v>
      </c>
      <c r="G6051" s="188">
        <v>43453</v>
      </c>
      <c r="H6051" s="188">
        <v>102928</v>
      </c>
      <c r="I6051" s="188">
        <v>149677</v>
      </c>
      <c r="J6051" s="188">
        <v>266327</v>
      </c>
      <c r="N6051" s="43"/>
    </row>
    <row r="6052" spans="1:14">
      <c r="A6052" s="43" t="s">
        <v>18</v>
      </c>
      <c r="B6052" s="188">
        <v>86877</v>
      </c>
      <c r="C6052" s="188">
        <v>0</v>
      </c>
      <c r="D6052" s="188">
        <v>0</v>
      </c>
      <c r="E6052" s="188">
        <v>5041.7</v>
      </c>
      <c r="F6052" s="188">
        <v>49433.9</v>
      </c>
      <c r="G6052" s="188">
        <v>126094</v>
      </c>
      <c r="H6052" s="188">
        <v>224694</v>
      </c>
      <c r="I6052" s="188">
        <v>308384</v>
      </c>
      <c r="J6052" s="188">
        <v>497819</v>
      </c>
      <c r="N6052" s="43"/>
    </row>
    <row r="6053" spans="1:14">
      <c r="A6053" s="43" t="s">
        <v>19</v>
      </c>
      <c r="B6053" s="188">
        <v>179109</v>
      </c>
      <c r="C6053" s="188">
        <v>0</v>
      </c>
      <c r="D6053" s="188">
        <v>121.37</v>
      </c>
      <c r="E6053" s="188">
        <v>38662.6</v>
      </c>
      <c r="F6053" s="188">
        <v>123358.1</v>
      </c>
      <c r="G6053" s="188">
        <v>256124</v>
      </c>
      <c r="H6053" s="188">
        <v>423218</v>
      </c>
      <c r="I6053" s="188">
        <v>553550</v>
      </c>
      <c r="J6053" s="188">
        <v>841839</v>
      </c>
      <c r="N6053" s="43"/>
    </row>
    <row r="6054" spans="1:14">
      <c r="A6054" s="43" t="s">
        <v>170</v>
      </c>
      <c r="B6054" s="188">
        <v>372697</v>
      </c>
      <c r="C6054" s="188">
        <v>1731.5</v>
      </c>
      <c r="D6054" s="188">
        <v>30814.080000000002</v>
      </c>
      <c r="E6054" s="188">
        <v>117630.1</v>
      </c>
      <c r="F6054" s="188">
        <v>275692.40000000002</v>
      </c>
      <c r="G6054" s="188">
        <v>511234</v>
      </c>
      <c r="H6054" s="188">
        <v>823620</v>
      </c>
      <c r="I6054" s="188">
        <v>1082046</v>
      </c>
      <c r="J6054" s="188">
        <v>1719013</v>
      </c>
      <c r="N6054" s="43"/>
    </row>
    <row r="6055" spans="1:14">
      <c r="A6055" s="43" t="s">
        <v>171</v>
      </c>
      <c r="N6055" s="43"/>
    </row>
    <row r="6056" spans="1:14">
      <c r="A6056" s="43" t="s">
        <v>169</v>
      </c>
      <c r="B6056" s="188">
        <v>14100</v>
      </c>
      <c r="C6056" s="188">
        <v>0</v>
      </c>
      <c r="D6056" s="188">
        <v>0</v>
      </c>
      <c r="E6056" s="188">
        <v>0</v>
      </c>
      <c r="F6056" s="188">
        <v>0</v>
      </c>
      <c r="G6056" s="188">
        <v>3953</v>
      </c>
      <c r="H6056" s="188">
        <v>36898</v>
      </c>
      <c r="I6056" s="188">
        <v>73025</v>
      </c>
      <c r="J6056" s="188">
        <v>220862</v>
      </c>
      <c r="N6056" s="43"/>
    </row>
    <row r="6057" spans="1:14">
      <c r="A6057" s="43" t="s">
        <v>17</v>
      </c>
      <c r="B6057" s="188">
        <v>52000</v>
      </c>
      <c r="C6057" s="188">
        <v>0</v>
      </c>
      <c r="D6057" s="188">
        <v>0</v>
      </c>
      <c r="E6057" s="188">
        <v>0</v>
      </c>
      <c r="F6057" s="188">
        <v>8957.9</v>
      </c>
      <c r="G6057" s="188">
        <v>58249</v>
      </c>
      <c r="H6057" s="188">
        <v>145382</v>
      </c>
      <c r="I6057" s="188">
        <v>235087</v>
      </c>
      <c r="J6057" s="188">
        <v>548339</v>
      </c>
      <c r="N6057" s="43"/>
    </row>
    <row r="6058" spans="1:14">
      <c r="A6058" s="43" t="s">
        <v>18</v>
      </c>
      <c r="B6058" s="188">
        <v>96697</v>
      </c>
      <c r="C6058" s="188">
        <v>0</v>
      </c>
      <c r="D6058" s="188">
        <v>0</v>
      </c>
      <c r="E6058" s="188">
        <v>3032.6</v>
      </c>
      <c r="F6058" s="188">
        <v>45668</v>
      </c>
      <c r="G6058" s="188">
        <v>132563</v>
      </c>
      <c r="H6058" s="188">
        <v>256871</v>
      </c>
      <c r="I6058" s="188">
        <v>358076</v>
      </c>
      <c r="J6058" s="188">
        <v>639524</v>
      </c>
      <c r="N6058" s="43"/>
    </row>
    <row r="6059" spans="1:14">
      <c r="A6059" s="43" t="s">
        <v>19</v>
      </c>
      <c r="B6059" s="188">
        <v>171167</v>
      </c>
      <c r="C6059" s="188">
        <v>0</v>
      </c>
      <c r="D6059" s="188">
        <v>0</v>
      </c>
      <c r="E6059" s="188">
        <v>29248.7</v>
      </c>
      <c r="F6059" s="188">
        <v>107169.9</v>
      </c>
      <c r="G6059" s="188">
        <v>239517</v>
      </c>
      <c r="H6059" s="188">
        <v>419951</v>
      </c>
      <c r="I6059" s="188">
        <v>553550</v>
      </c>
      <c r="J6059" s="188">
        <v>944800</v>
      </c>
      <c r="N6059" s="43"/>
    </row>
    <row r="6060" spans="1:14">
      <c r="A6060" s="43" t="s">
        <v>170</v>
      </c>
      <c r="B6060" s="188">
        <v>346334</v>
      </c>
      <c r="C6060" s="188">
        <v>0</v>
      </c>
      <c r="D6060" s="188">
        <v>21606.66</v>
      </c>
      <c r="E6060" s="188">
        <v>100559.1</v>
      </c>
      <c r="F6060" s="188">
        <v>250848.6</v>
      </c>
      <c r="G6060" s="188">
        <v>472919</v>
      </c>
      <c r="H6060" s="188">
        <v>771760</v>
      </c>
      <c r="I6060" s="188">
        <v>1032526</v>
      </c>
      <c r="J6060" s="188">
        <v>1710959</v>
      </c>
      <c r="N6060" s="43"/>
    </row>
    <row r="6061" spans="1:14">
      <c r="A6061" s="43" t="s">
        <v>527</v>
      </c>
      <c r="N6061" s="43"/>
    </row>
    <row r="6062" spans="1:14">
      <c r="A6062" s="43" t="s">
        <v>172</v>
      </c>
      <c r="B6062" s="188">
        <v>160067</v>
      </c>
      <c r="C6062" s="188">
        <v>0</v>
      </c>
      <c r="D6062" s="188">
        <v>0</v>
      </c>
      <c r="E6062" s="188">
        <v>2820.2</v>
      </c>
      <c r="F6062" s="188">
        <v>64364.7</v>
      </c>
      <c r="G6062" s="188">
        <v>211799</v>
      </c>
      <c r="H6062" s="188">
        <v>444071</v>
      </c>
      <c r="I6062" s="188">
        <v>636552</v>
      </c>
      <c r="J6062" s="188">
        <v>1161837</v>
      </c>
      <c r="N6062" s="43"/>
    </row>
    <row r="6063" spans="1:14">
      <c r="A6063" s="43" t="s">
        <v>22</v>
      </c>
      <c r="B6063" s="188">
        <v>42514</v>
      </c>
      <c r="C6063" s="188">
        <v>0</v>
      </c>
      <c r="D6063" s="188">
        <v>0</v>
      </c>
      <c r="E6063" s="188">
        <v>0</v>
      </c>
      <c r="F6063" s="188">
        <v>0</v>
      </c>
      <c r="G6063" s="188">
        <v>30118</v>
      </c>
      <c r="H6063" s="188">
        <v>127777</v>
      </c>
      <c r="I6063" s="188">
        <v>233196</v>
      </c>
      <c r="J6063" s="188">
        <v>520572</v>
      </c>
      <c r="N6063" s="43"/>
    </row>
    <row r="6064" spans="1:14">
      <c r="A6064" s="43" t="s">
        <v>173</v>
      </c>
      <c r="N6064" s="43"/>
    </row>
    <row r="6065" spans="1:14">
      <c r="A6065" s="43" t="s">
        <v>174</v>
      </c>
      <c r="B6065" s="188">
        <v>17997</v>
      </c>
      <c r="C6065" s="188">
        <v>0</v>
      </c>
      <c r="D6065" s="188">
        <v>0</v>
      </c>
      <c r="E6065" s="188">
        <v>0</v>
      </c>
      <c r="F6065" s="188">
        <v>0</v>
      </c>
      <c r="G6065" s="188">
        <v>264</v>
      </c>
      <c r="H6065" s="188">
        <v>30998</v>
      </c>
      <c r="I6065" s="188">
        <v>80621</v>
      </c>
      <c r="J6065" s="188">
        <v>395532</v>
      </c>
      <c r="N6065" s="43"/>
    </row>
    <row r="6066" spans="1:14">
      <c r="A6066" s="43" t="s">
        <v>175</v>
      </c>
      <c r="B6066" s="188">
        <v>27102</v>
      </c>
      <c r="C6066" s="188">
        <v>0</v>
      </c>
      <c r="D6066" s="188">
        <v>0</v>
      </c>
      <c r="E6066" s="188">
        <v>0</v>
      </c>
      <c r="F6066" s="188">
        <v>0</v>
      </c>
      <c r="G6066" s="188">
        <v>18487</v>
      </c>
      <c r="H6066" s="188">
        <v>70010</v>
      </c>
      <c r="I6066" s="188">
        <v>136307</v>
      </c>
      <c r="J6066" s="188">
        <v>405704</v>
      </c>
      <c r="N6066" s="43"/>
    </row>
    <row r="6067" spans="1:14">
      <c r="A6067" s="43" t="s">
        <v>176</v>
      </c>
      <c r="B6067" s="188">
        <v>73648</v>
      </c>
      <c r="C6067" s="188">
        <v>0</v>
      </c>
      <c r="D6067" s="188">
        <v>0</v>
      </c>
      <c r="E6067" s="188">
        <v>0</v>
      </c>
      <c r="F6067" s="188">
        <v>25168.6</v>
      </c>
      <c r="G6067" s="188">
        <v>91935</v>
      </c>
      <c r="H6067" s="188">
        <v>198966</v>
      </c>
      <c r="I6067" s="188">
        <v>300835</v>
      </c>
      <c r="J6067" s="188">
        <v>650794</v>
      </c>
      <c r="N6067" s="43"/>
    </row>
    <row r="6068" spans="1:14">
      <c r="A6068" s="43" t="s">
        <v>177</v>
      </c>
      <c r="B6068" s="188">
        <v>233847</v>
      </c>
      <c r="C6068" s="188">
        <v>0</v>
      </c>
      <c r="D6068" s="188">
        <v>0</v>
      </c>
      <c r="E6068" s="188">
        <v>39244</v>
      </c>
      <c r="F6068" s="188">
        <v>141928.9</v>
      </c>
      <c r="G6068" s="188">
        <v>322039</v>
      </c>
      <c r="H6068" s="188">
        <v>572008</v>
      </c>
      <c r="I6068" s="188">
        <v>779551</v>
      </c>
      <c r="J6068" s="188">
        <v>1318815</v>
      </c>
      <c r="N6068" s="43"/>
    </row>
    <row r="6069" spans="1:14">
      <c r="A6069" s="43" t="s">
        <v>580</v>
      </c>
      <c r="N6069" s="43"/>
    </row>
    <row r="6070" spans="1:14">
      <c r="A6070" s="43" t="s">
        <v>178</v>
      </c>
      <c r="B6070" s="188">
        <v>0</v>
      </c>
      <c r="C6070" s="188">
        <v>0</v>
      </c>
      <c r="D6070" s="188">
        <v>0</v>
      </c>
      <c r="E6070" s="188">
        <v>0</v>
      </c>
      <c r="F6070" s="188">
        <v>0</v>
      </c>
      <c r="G6070" s="188">
        <v>0</v>
      </c>
      <c r="H6070" s="188">
        <v>0</v>
      </c>
      <c r="I6070" s="188">
        <v>0</v>
      </c>
      <c r="J6070" s="188">
        <v>0</v>
      </c>
      <c r="N6070" s="43"/>
    </row>
    <row r="6071" spans="1:14">
      <c r="A6071" s="43" t="s">
        <v>179</v>
      </c>
      <c r="B6071" s="188">
        <v>2209</v>
      </c>
      <c r="C6071" s="188">
        <v>83.48</v>
      </c>
      <c r="D6071" s="188">
        <v>266.37</v>
      </c>
      <c r="E6071" s="188">
        <v>868.4</v>
      </c>
      <c r="F6071" s="188">
        <v>2158.9</v>
      </c>
      <c r="G6071" s="188">
        <v>3429</v>
      </c>
      <c r="H6071" s="188">
        <v>4382</v>
      </c>
      <c r="I6071" s="188">
        <v>4669</v>
      </c>
      <c r="J6071" s="188">
        <v>4942</v>
      </c>
      <c r="N6071" s="43"/>
    </row>
    <row r="6072" spans="1:14">
      <c r="A6072" s="43" t="s">
        <v>180</v>
      </c>
      <c r="B6072" s="188">
        <v>14193</v>
      </c>
      <c r="C6072" s="188">
        <v>5685.19</v>
      </c>
      <c r="D6072" s="188">
        <v>6474.24</v>
      </c>
      <c r="E6072" s="188">
        <v>8974.7000000000007</v>
      </c>
      <c r="F6072" s="188">
        <v>13773.7</v>
      </c>
      <c r="G6072" s="188">
        <v>19150</v>
      </c>
      <c r="H6072" s="188">
        <v>22859</v>
      </c>
      <c r="I6072" s="188">
        <v>23881</v>
      </c>
      <c r="J6072" s="188">
        <v>24804</v>
      </c>
      <c r="N6072" s="43"/>
    </row>
    <row r="6073" spans="1:14">
      <c r="A6073" s="43" t="s">
        <v>181</v>
      </c>
      <c r="B6073" s="188">
        <v>241328</v>
      </c>
      <c r="C6073" s="188">
        <v>32284.91</v>
      </c>
      <c r="D6073" s="188">
        <v>40135.050000000003</v>
      </c>
      <c r="E6073" s="188">
        <v>70107.600000000006</v>
      </c>
      <c r="F6073" s="188">
        <v>150169.29999999999</v>
      </c>
      <c r="G6073" s="188">
        <v>310006</v>
      </c>
      <c r="H6073" s="188">
        <v>549073</v>
      </c>
      <c r="I6073" s="188">
        <v>752704</v>
      </c>
      <c r="J6073" s="188">
        <v>1277836</v>
      </c>
      <c r="N6073" s="43"/>
    </row>
    <row r="6074" spans="1:14">
      <c r="A6074" s="43" t="s">
        <v>529</v>
      </c>
      <c r="N6074" s="43"/>
    </row>
    <row r="6075" spans="1:14">
      <c r="A6075" s="43" t="s">
        <v>178</v>
      </c>
      <c r="B6075" s="188">
        <v>5880</v>
      </c>
      <c r="C6075" s="188">
        <v>0</v>
      </c>
      <c r="D6075" s="188">
        <v>0</v>
      </c>
      <c r="E6075" s="188">
        <v>0</v>
      </c>
      <c r="F6075" s="188">
        <v>0</v>
      </c>
      <c r="G6075" s="188">
        <v>0</v>
      </c>
      <c r="H6075" s="188">
        <v>1167</v>
      </c>
      <c r="I6075" s="188">
        <v>16625</v>
      </c>
      <c r="J6075" s="188">
        <v>158323</v>
      </c>
      <c r="N6075" s="43"/>
    </row>
    <row r="6076" spans="1:14">
      <c r="A6076" s="43" t="s">
        <v>179</v>
      </c>
      <c r="B6076" s="188">
        <v>32551</v>
      </c>
      <c r="C6076" s="188">
        <v>0</v>
      </c>
      <c r="D6076" s="188">
        <v>0</v>
      </c>
      <c r="E6076" s="188">
        <v>0</v>
      </c>
      <c r="F6076" s="188">
        <v>4024</v>
      </c>
      <c r="G6076" s="188">
        <v>34756</v>
      </c>
      <c r="H6076" s="188">
        <v>87663</v>
      </c>
      <c r="I6076" s="188">
        <v>143844</v>
      </c>
      <c r="J6076" s="188">
        <v>364370</v>
      </c>
      <c r="N6076" s="43"/>
    </row>
    <row r="6077" spans="1:14">
      <c r="A6077" s="43" t="s">
        <v>180</v>
      </c>
      <c r="B6077" s="188">
        <v>73172</v>
      </c>
      <c r="C6077" s="188">
        <v>0</v>
      </c>
      <c r="D6077" s="188">
        <v>0</v>
      </c>
      <c r="E6077" s="188">
        <v>0</v>
      </c>
      <c r="F6077" s="188">
        <v>21070.2</v>
      </c>
      <c r="G6077" s="188">
        <v>99259</v>
      </c>
      <c r="H6077" s="188">
        <v>219760</v>
      </c>
      <c r="I6077" s="188">
        <v>310190</v>
      </c>
      <c r="J6077" s="188">
        <v>537784</v>
      </c>
      <c r="N6077" s="43"/>
    </row>
    <row r="6078" spans="1:14">
      <c r="A6078" s="43" t="s">
        <v>181</v>
      </c>
      <c r="B6078" s="188">
        <v>190741</v>
      </c>
      <c r="C6078" s="188">
        <v>0</v>
      </c>
      <c r="D6078" s="188">
        <v>0</v>
      </c>
      <c r="E6078" s="188">
        <v>10052</v>
      </c>
      <c r="F6078" s="188">
        <v>90997.6</v>
      </c>
      <c r="G6078" s="188">
        <v>261352</v>
      </c>
      <c r="H6078" s="188">
        <v>511261</v>
      </c>
      <c r="I6078" s="188">
        <v>712102</v>
      </c>
      <c r="J6078" s="188">
        <v>1254123</v>
      </c>
      <c r="N6078" s="43"/>
    </row>
    <row r="6079" spans="1:14">
      <c r="A6079" s="43" t="s">
        <v>530</v>
      </c>
      <c r="N6079" s="43"/>
    </row>
    <row r="6080" spans="1:14">
      <c r="A6080" s="43" t="s">
        <v>178</v>
      </c>
      <c r="B6080" s="188">
        <v>3</v>
      </c>
      <c r="C6080" s="188">
        <v>0</v>
      </c>
      <c r="D6080" s="188">
        <v>0</v>
      </c>
      <c r="E6080" s="188">
        <v>0</v>
      </c>
      <c r="F6080" s="188">
        <v>0</v>
      </c>
      <c r="G6080" s="188">
        <v>0</v>
      </c>
      <c r="H6080" s="188">
        <v>0</v>
      </c>
      <c r="I6080" s="188">
        <v>0</v>
      </c>
      <c r="J6080" s="188">
        <v>0</v>
      </c>
      <c r="N6080" s="43"/>
    </row>
    <row r="6081" spans="1:14">
      <c r="A6081" s="43" t="s">
        <v>179</v>
      </c>
      <c r="B6081" s="188">
        <v>314</v>
      </c>
      <c r="C6081" s="188">
        <v>0</v>
      </c>
      <c r="D6081" s="188">
        <v>0</v>
      </c>
      <c r="E6081" s="188">
        <v>0</v>
      </c>
      <c r="F6081" s="188">
        <v>0</v>
      </c>
      <c r="G6081" s="188">
        <v>0</v>
      </c>
      <c r="H6081" s="188">
        <v>1262</v>
      </c>
      <c r="I6081" s="188">
        <v>2531</v>
      </c>
      <c r="J6081" s="188">
        <v>4366</v>
      </c>
      <c r="N6081" s="43"/>
    </row>
    <row r="6082" spans="1:14">
      <c r="A6082" s="43" t="s">
        <v>180</v>
      </c>
      <c r="B6082" s="188">
        <v>3436</v>
      </c>
      <c r="C6082" s="188">
        <v>0</v>
      </c>
      <c r="D6082" s="188">
        <v>0</v>
      </c>
      <c r="E6082" s="188">
        <v>0</v>
      </c>
      <c r="F6082" s="188">
        <v>0</v>
      </c>
      <c r="G6082" s="188">
        <v>5442</v>
      </c>
      <c r="H6082" s="188">
        <v>13111</v>
      </c>
      <c r="I6082" s="188">
        <v>16803</v>
      </c>
      <c r="J6082" s="188">
        <v>21744</v>
      </c>
      <c r="N6082" s="43"/>
    </row>
    <row r="6083" spans="1:14">
      <c r="A6083" s="43" t="s">
        <v>181</v>
      </c>
      <c r="B6083" s="188">
        <v>176892</v>
      </c>
      <c r="C6083" s="188">
        <v>0</v>
      </c>
      <c r="D6083" s="188">
        <v>0</v>
      </c>
      <c r="E6083" s="188">
        <v>20484.900000000001</v>
      </c>
      <c r="F6083" s="188">
        <v>86064.9</v>
      </c>
      <c r="G6083" s="188">
        <v>233690</v>
      </c>
      <c r="H6083" s="188">
        <v>463358</v>
      </c>
      <c r="I6083" s="188">
        <v>659592</v>
      </c>
      <c r="J6083" s="188">
        <v>1197166</v>
      </c>
      <c r="N6083" s="43"/>
    </row>
    <row r="6084" spans="1:14">
      <c r="A6084" s="43" t="s">
        <v>621</v>
      </c>
      <c r="B6084" s="188" t="s">
        <v>143</v>
      </c>
      <c r="C6084" s="188" t="s">
        <v>144</v>
      </c>
      <c r="D6084" s="188" t="s">
        <v>144</v>
      </c>
      <c r="E6084" s="188" t="s">
        <v>144</v>
      </c>
      <c r="F6084" s="188" t="s">
        <v>144</v>
      </c>
      <c r="G6084" s="188" t="s">
        <v>144</v>
      </c>
      <c r="H6084" s="188" t="s">
        <v>144</v>
      </c>
      <c r="I6084" s="188" t="s">
        <v>685</v>
      </c>
      <c r="J6084" s="188" t="s">
        <v>685</v>
      </c>
      <c r="K6084" s="188" t="s">
        <v>225</v>
      </c>
      <c r="N6084" s="43"/>
    </row>
    <row r="6085" spans="1:14">
      <c r="A6085" s="43" t="s">
        <v>618</v>
      </c>
      <c r="B6085" s="188" t="s">
        <v>619</v>
      </c>
      <c r="K6085" s="188" t="s">
        <v>724</v>
      </c>
      <c r="N6085" s="43"/>
    </row>
    <row r="6086" spans="1:14">
      <c r="A6086" s="43" t="s">
        <v>142</v>
      </c>
      <c r="N6086" s="43"/>
    </row>
    <row r="6088" spans="1:14">
      <c r="A6088" s="43" t="s">
        <v>217</v>
      </c>
      <c r="N6088" s="43"/>
    </row>
    <row r="6089" spans="1:14">
      <c r="A6089" s="43" t="s">
        <v>621</v>
      </c>
      <c r="B6089" s="188" t="s">
        <v>143</v>
      </c>
      <c r="C6089" s="188" t="s">
        <v>144</v>
      </c>
      <c r="D6089" s="188" t="s">
        <v>144</v>
      </c>
      <c r="E6089" s="188" t="s">
        <v>144</v>
      </c>
      <c r="F6089" s="188" t="s">
        <v>144</v>
      </c>
      <c r="G6089" s="188" t="s">
        <v>144</v>
      </c>
      <c r="H6089" s="188" t="s">
        <v>144</v>
      </c>
      <c r="I6089" s="188" t="s">
        <v>685</v>
      </c>
      <c r="J6089" s="188" t="s">
        <v>685</v>
      </c>
      <c r="K6089" s="188" t="s">
        <v>225</v>
      </c>
      <c r="N6089" s="43"/>
    </row>
    <row r="6090" spans="1:14">
      <c r="A6090" s="43" t="s">
        <v>250</v>
      </c>
      <c r="E6090" s="188" t="s">
        <v>587</v>
      </c>
      <c r="F6090" s="188" t="s">
        <v>588</v>
      </c>
      <c r="G6090" s="188" t="s">
        <v>402</v>
      </c>
      <c r="H6090" s="188" t="s">
        <v>403</v>
      </c>
      <c r="N6090" s="43"/>
    </row>
    <row r="6091" spans="1:14">
      <c r="B6091" s="188" t="s">
        <v>143</v>
      </c>
      <c r="C6091" s="188" t="s">
        <v>144</v>
      </c>
      <c r="D6091" s="188" t="s">
        <v>144</v>
      </c>
      <c r="E6091" s="188" t="s">
        <v>144</v>
      </c>
      <c r="F6091" s="188" t="s">
        <v>144</v>
      </c>
      <c r="G6091" s="188" t="s">
        <v>144</v>
      </c>
      <c r="H6091" s="188" t="s">
        <v>144</v>
      </c>
      <c r="I6091" s="188" t="s">
        <v>685</v>
      </c>
      <c r="J6091" s="188" t="s">
        <v>685</v>
      </c>
    </row>
    <row r="6092" spans="1:14">
      <c r="B6092" s="188" t="s">
        <v>33</v>
      </c>
      <c r="C6092" s="188" t="s">
        <v>134</v>
      </c>
      <c r="D6092" s="188" t="s">
        <v>135</v>
      </c>
      <c r="E6092" s="188" t="s">
        <v>136</v>
      </c>
      <c r="F6092" s="188" t="s">
        <v>137</v>
      </c>
      <c r="G6092" s="188" t="s">
        <v>138</v>
      </c>
      <c r="H6092" s="188" t="s">
        <v>139</v>
      </c>
      <c r="I6092" s="188" t="s">
        <v>140</v>
      </c>
      <c r="J6092" s="188" t="s">
        <v>141</v>
      </c>
    </row>
    <row r="6093" spans="1:14">
      <c r="A6093" s="43" t="s">
        <v>622</v>
      </c>
      <c r="B6093" s="188" t="s">
        <v>143</v>
      </c>
      <c r="C6093" s="188" t="s">
        <v>148</v>
      </c>
      <c r="D6093" s="188" t="s">
        <v>148</v>
      </c>
      <c r="E6093" s="188" t="s">
        <v>148</v>
      </c>
      <c r="F6093" s="188" t="s">
        <v>148</v>
      </c>
      <c r="G6093" s="188" t="s">
        <v>148</v>
      </c>
      <c r="H6093" s="188" t="s">
        <v>148</v>
      </c>
      <c r="I6093" s="188" t="s">
        <v>686</v>
      </c>
      <c r="J6093" s="188" t="s">
        <v>686</v>
      </c>
      <c r="N6093" s="43"/>
    </row>
    <row r="6094" spans="1:14">
      <c r="A6094" s="43" t="s">
        <v>0</v>
      </c>
      <c r="B6094" s="188">
        <v>168455</v>
      </c>
      <c r="C6094" s="188">
        <v>0</v>
      </c>
      <c r="D6094" s="188">
        <v>0</v>
      </c>
      <c r="E6094" s="188">
        <v>0</v>
      </c>
      <c r="F6094" s="188">
        <v>49869.8</v>
      </c>
      <c r="G6094" s="188">
        <v>206846</v>
      </c>
      <c r="H6094" s="188">
        <v>482313</v>
      </c>
      <c r="I6094" s="188">
        <v>733835</v>
      </c>
      <c r="J6094" s="188">
        <v>1370533</v>
      </c>
      <c r="N6094" s="43"/>
    </row>
    <row r="6095" spans="1:14">
      <c r="A6095" s="43" t="s">
        <v>151</v>
      </c>
      <c r="N6095" s="43"/>
    </row>
    <row r="6096" spans="1:14">
      <c r="A6096" s="43" t="s">
        <v>2</v>
      </c>
      <c r="B6096" s="188">
        <v>210801</v>
      </c>
      <c r="C6096" s="188">
        <v>0</v>
      </c>
      <c r="D6096" s="188">
        <v>0</v>
      </c>
      <c r="E6096" s="188">
        <v>0</v>
      </c>
      <c r="F6096" s="188">
        <v>62719.199999999997</v>
      </c>
      <c r="G6096" s="188">
        <v>260685</v>
      </c>
      <c r="H6096" s="188">
        <v>609205</v>
      </c>
      <c r="I6096" s="188">
        <v>896034</v>
      </c>
      <c r="J6096" s="188">
        <v>1691449</v>
      </c>
      <c r="N6096" s="43"/>
    </row>
    <row r="6097" spans="1:14">
      <c r="A6097" s="43" t="s">
        <v>3</v>
      </c>
      <c r="B6097" s="188">
        <v>177337</v>
      </c>
      <c r="C6097" s="188">
        <v>0</v>
      </c>
      <c r="D6097" s="188">
        <v>0</v>
      </c>
      <c r="E6097" s="188">
        <v>0</v>
      </c>
      <c r="F6097" s="188">
        <v>51179.199999999997</v>
      </c>
      <c r="G6097" s="188">
        <v>221479</v>
      </c>
      <c r="H6097" s="188">
        <v>522791</v>
      </c>
      <c r="I6097" s="188">
        <v>776191</v>
      </c>
      <c r="J6097" s="188">
        <v>1450051</v>
      </c>
      <c r="N6097" s="43"/>
    </row>
    <row r="6098" spans="1:14">
      <c r="A6098" s="43" t="s">
        <v>4</v>
      </c>
      <c r="B6098" s="188">
        <v>155302</v>
      </c>
      <c r="C6098" s="188">
        <v>0</v>
      </c>
      <c r="D6098" s="188">
        <v>0</v>
      </c>
      <c r="E6098" s="188">
        <v>0</v>
      </c>
      <c r="F6098" s="188">
        <v>52270.5</v>
      </c>
      <c r="G6098" s="188">
        <v>207069</v>
      </c>
      <c r="H6098" s="188">
        <v>448675</v>
      </c>
      <c r="I6098" s="188">
        <v>654490</v>
      </c>
      <c r="J6098" s="188">
        <v>1140620</v>
      </c>
      <c r="N6098" s="43"/>
    </row>
    <row r="6099" spans="1:14">
      <c r="A6099" s="43" t="s">
        <v>5</v>
      </c>
      <c r="B6099" s="188">
        <v>138931</v>
      </c>
      <c r="C6099" s="188">
        <v>0</v>
      </c>
      <c r="D6099" s="188">
        <v>0</v>
      </c>
      <c r="E6099" s="188">
        <v>0</v>
      </c>
      <c r="F6099" s="188">
        <v>49671.3</v>
      </c>
      <c r="G6099" s="188">
        <v>182769</v>
      </c>
      <c r="H6099" s="188">
        <v>392525</v>
      </c>
      <c r="I6099" s="188">
        <v>557537</v>
      </c>
      <c r="J6099" s="188">
        <v>1042078</v>
      </c>
      <c r="N6099" s="43"/>
    </row>
    <row r="6100" spans="1:14">
      <c r="A6100" s="43" t="s">
        <v>6</v>
      </c>
      <c r="B6100" s="188">
        <v>84800</v>
      </c>
      <c r="C6100" s="188">
        <v>0</v>
      </c>
      <c r="D6100" s="188">
        <v>0</v>
      </c>
      <c r="E6100" s="188">
        <v>0</v>
      </c>
      <c r="F6100" s="188">
        <v>25626.2</v>
      </c>
      <c r="G6100" s="188">
        <v>109175</v>
      </c>
      <c r="H6100" s="188">
        <v>234487</v>
      </c>
      <c r="I6100" s="188">
        <v>352497</v>
      </c>
      <c r="J6100" s="188">
        <v>696667</v>
      </c>
      <c r="N6100" s="43"/>
    </row>
    <row r="6101" spans="1:14">
      <c r="A6101" s="43" t="s">
        <v>8</v>
      </c>
      <c r="N6101" s="43"/>
    </row>
    <row r="6102" spans="1:14">
      <c r="A6102" s="43" t="s">
        <v>9</v>
      </c>
      <c r="B6102" s="188">
        <v>162080</v>
      </c>
      <c r="C6102" s="188">
        <v>0</v>
      </c>
      <c r="D6102" s="188">
        <v>0</v>
      </c>
      <c r="E6102" s="188">
        <v>0</v>
      </c>
      <c r="F6102" s="188">
        <v>44934.9</v>
      </c>
      <c r="G6102" s="188">
        <v>198343</v>
      </c>
      <c r="H6102" s="188">
        <v>460658</v>
      </c>
      <c r="I6102" s="188">
        <v>711062</v>
      </c>
      <c r="J6102" s="188">
        <v>1356825</v>
      </c>
      <c r="N6102" s="43"/>
    </row>
    <row r="6103" spans="1:14">
      <c r="A6103" s="43" t="s">
        <v>8</v>
      </c>
      <c r="B6103" s="188">
        <v>175743</v>
      </c>
      <c r="C6103" s="188">
        <v>0</v>
      </c>
      <c r="D6103" s="188">
        <v>0</v>
      </c>
      <c r="E6103" s="188">
        <v>0</v>
      </c>
      <c r="F6103" s="188">
        <v>55772.3</v>
      </c>
      <c r="G6103" s="188">
        <v>217521</v>
      </c>
      <c r="H6103" s="188">
        <v>504159</v>
      </c>
      <c r="I6103" s="188">
        <v>752296</v>
      </c>
      <c r="J6103" s="188">
        <v>1394761</v>
      </c>
      <c r="N6103" s="43"/>
    </row>
    <row r="6104" spans="1:14">
      <c r="A6104" s="43" t="s">
        <v>152</v>
      </c>
      <c r="N6104" s="43"/>
    </row>
    <row r="6105" spans="1:14">
      <c r="A6105" s="43" t="s">
        <v>153</v>
      </c>
      <c r="B6105" s="188">
        <v>41092</v>
      </c>
      <c r="C6105" s="188">
        <v>0</v>
      </c>
      <c r="D6105" s="188">
        <v>0</v>
      </c>
      <c r="E6105" s="188">
        <v>0</v>
      </c>
      <c r="F6105" s="188">
        <v>0</v>
      </c>
      <c r="G6105" s="188">
        <v>17357</v>
      </c>
      <c r="H6105" s="188">
        <v>97462</v>
      </c>
      <c r="I6105" s="188">
        <v>225658</v>
      </c>
      <c r="J6105" s="188">
        <v>667584</v>
      </c>
      <c r="N6105" s="43"/>
    </row>
    <row r="6106" spans="1:14">
      <c r="A6106" s="43" t="s">
        <v>154</v>
      </c>
      <c r="B6106" s="188">
        <v>100595</v>
      </c>
      <c r="C6106" s="188">
        <v>0</v>
      </c>
      <c r="D6106" s="188">
        <v>0</v>
      </c>
      <c r="E6106" s="188">
        <v>0</v>
      </c>
      <c r="F6106" s="188">
        <v>23173.9</v>
      </c>
      <c r="G6106" s="188">
        <v>115440</v>
      </c>
      <c r="H6106" s="188">
        <v>289225</v>
      </c>
      <c r="I6106" s="188">
        <v>451534</v>
      </c>
      <c r="J6106" s="188">
        <v>932979</v>
      </c>
      <c r="N6106" s="43"/>
    </row>
    <row r="6107" spans="1:14">
      <c r="A6107" s="43" t="s">
        <v>155</v>
      </c>
      <c r="B6107" s="188">
        <v>162893</v>
      </c>
      <c r="C6107" s="188">
        <v>0</v>
      </c>
      <c r="D6107" s="188">
        <v>0</v>
      </c>
      <c r="E6107" s="188">
        <v>4233.1000000000004</v>
      </c>
      <c r="F6107" s="188">
        <v>64642.7</v>
      </c>
      <c r="G6107" s="188">
        <v>207507</v>
      </c>
      <c r="H6107" s="188">
        <v>444247</v>
      </c>
      <c r="I6107" s="188">
        <v>659559</v>
      </c>
      <c r="J6107" s="188">
        <v>1195796</v>
      </c>
      <c r="N6107" s="43"/>
    </row>
    <row r="6108" spans="1:14">
      <c r="A6108" s="43" t="s">
        <v>156</v>
      </c>
      <c r="B6108" s="188">
        <v>290869</v>
      </c>
      <c r="C6108" s="188">
        <v>0</v>
      </c>
      <c r="D6108" s="188">
        <v>0</v>
      </c>
      <c r="E6108" s="188">
        <v>33696.300000000003</v>
      </c>
      <c r="F6108" s="188">
        <v>157721.29999999999</v>
      </c>
      <c r="G6108" s="188">
        <v>390530</v>
      </c>
      <c r="H6108" s="188">
        <v>752267</v>
      </c>
      <c r="I6108" s="188">
        <v>1037107</v>
      </c>
      <c r="J6108" s="188">
        <v>1796103</v>
      </c>
      <c r="N6108" s="43"/>
    </row>
    <row r="6109" spans="1:14">
      <c r="A6109" s="43" t="s">
        <v>157</v>
      </c>
      <c r="N6109" s="43"/>
    </row>
    <row r="6110" spans="1:14">
      <c r="A6110" s="43" t="s">
        <v>158</v>
      </c>
      <c r="B6110" s="188">
        <v>197996</v>
      </c>
      <c r="C6110" s="188">
        <v>0</v>
      </c>
      <c r="D6110" s="188">
        <v>0</v>
      </c>
      <c r="E6110" s="188">
        <v>4530.1000000000004</v>
      </c>
      <c r="F6110" s="188">
        <v>77633.100000000006</v>
      </c>
      <c r="G6110" s="188">
        <v>254030</v>
      </c>
      <c r="H6110" s="188">
        <v>542435</v>
      </c>
      <c r="I6110" s="188">
        <v>791682</v>
      </c>
      <c r="J6110" s="188">
        <v>1457493</v>
      </c>
      <c r="N6110" s="43"/>
    </row>
    <row r="6111" spans="1:14">
      <c r="A6111" s="43" t="s">
        <v>159</v>
      </c>
      <c r="B6111" s="188">
        <v>110243</v>
      </c>
      <c r="C6111" s="188">
        <v>0</v>
      </c>
      <c r="D6111" s="188">
        <v>0</v>
      </c>
      <c r="E6111" s="188">
        <v>0</v>
      </c>
      <c r="F6111" s="188">
        <v>18763.099999999999</v>
      </c>
      <c r="G6111" s="188">
        <v>119396</v>
      </c>
      <c r="H6111" s="188">
        <v>310607</v>
      </c>
      <c r="I6111" s="188">
        <v>494443</v>
      </c>
      <c r="J6111" s="188">
        <v>1203871</v>
      </c>
      <c r="N6111" s="43"/>
    </row>
    <row r="6112" spans="1:14">
      <c r="A6112" s="43" t="s">
        <v>160</v>
      </c>
      <c r="B6112" s="188">
        <v>84568</v>
      </c>
      <c r="C6112" s="188">
        <v>0</v>
      </c>
      <c r="D6112" s="188">
        <v>0</v>
      </c>
      <c r="E6112" s="188">
        <v>0</v>
      </c>
      <c r="F6112" s="188">
        <v>2204.1</v>
      </c>
      <c r="G6112" s="188">
        <v>73478</v>
      </c>
      <c r="H6112" s="188">
        <v>252258</v>
      </c>
      <c r="I6112" s="188">
        <v>446336</v>
      </c>
      <c r="J6112" s="188">
        <v>1006731</v>
      </c>
      <c r="N6112" s="43"/>
    </row>
    <row r="6113" spans="1:14">
      <c r="A6113" s="43" t="s">
        <v>161</v>
      </c>
      <c r="B6113" s="188">
        <v>148873</v>
      </c>
      <c r="C6113" s="188">
        <v>0</v>
      </c>
      <c r="D6113" s="188">
        <v>0</v>
      </c>
      <c r="E6113" s="188">
        <v>0</v>
      </c>
      <c r="F6113" s="188">
        <v>24033</v>
      </c>
      <c r="G6113" s="188">
        <v>163845</v>
      </c>
      <c r="H6113" s="188">
        <v>448658</v>
      </c>
      <c r="I6113" s="188">
        <v>749063</v>
      </c>
      <c r="J6113" s="188">
        <v>1422530</v>
      </c>
      <c r="N6113" s="43"/>
    </row>
    <row r="6114" spans="1:14">
      <c r="A6114" s="43" t="s">
        <v>162</v>
      </c>
      <c r="N6114" s="43"/>
    </row>
    <row r="6115" spans="1:14">
      <c r="A6115" s="43" t="s">
        <v>14</v>
      </c>
      <c r="B6115" s="188">
        <v>194553</v>
      </c>
      <c r="C6115" s="188">
        <v>0</v>
      </c>
      <c r="D6115" s="188">
        <v>0</v>
      </c>
      <c r="E6115" s="188">
        <v>4907.3999999999996</v>
      </c>
      <c r="F6115" s="188">
        <v>75374.8</v>
      </c>
      <c r="G6115" s="188">
        <v>250068</v>
      </c>
      <c r="H6115" s="188">
        <v>534414</v>
      </c>
      <c r="I6115" s="188">
        <v>791682</v>
      </c>
      <c r="J6115" s="188">
        <v>1425953</v>
      </c>
      <c r="N6115" s="43"/>
    </row>
    <row r="6116" spans="1:14">
      <c r="A6116" s="43" t="s">
        <v>163</v>
      </c>
      <c r="B6116" s="188">
        <v>139196</v>
      </c>
      <c r="C6116" s="188">
        <v>0</v>
      </c>
      <c r="D6116" s="188">
        <v>0</v>
      </c>
      <c r="E6116" s="188">
        <v>0</v>
      </c>
      <c r="F6116" s="188">
        <v>35480.1</v>
      </c>
      <c r="G6116" s="188">
        <v>169032</v>
      </c>
      <c r="H6116" s="188">
        <v>400423</v>
      </c>
      <c r="I6116" s="188">
        <v>623840</v>
      </c>
      <c r="J6116" s="188">
        <v>1252093</v>
      </c>
      <c r="N6116" s="43"/>
    </row>
    <row r="6117" spans="1:14">
      <c r="A6117" s="43" t="s">
        <v>16</v>
      </c>
      <c r="B6117" s="188">
        <v>124224</v>
      </c>
      <c r="C6117" s="188">
        <v>0</v>
      </c>
      <c r="D6117" s="188">
        <v>0</v>
      </c>
      <c r="E6117" s="188">
        <v>0</v>
      </c>
      <c r="F6117" s="188">
        <v>18620.8</v>
      </c>
      <c r="G6117" s="188">
        <v>133552</v>
      </c>
      <c r="H6117" s="188">
        <v>356469</v>
      </c>
      <c r="I6117" s="188">
        <v>561927</v>
      </c>
      <c r="J6117" s="188">
        <v>1274183</v>
      </c>
      <c r="N6117" s="43"/>
    </row>
    <row r="6118" spans="1:14">
      <c r="A6118" s="43" t="s">
        <v>164</v>
      </c>
      <c r="B6118" s="188">
        <v>144799</v>
      </c>
      <c r="C6118" s="188">
        <v>0</v>
      </c>
      <c r="D6118" s="188">
        <v>0</v>
      </c>
      <c r="E6118" s="188">
        <v>0</v>
      </c>
      <c r="F6118" s="188">
        <v>8128.7</v>
      </c>
      <c r="G6118" s="188">
        <v>144649</v>
      </c>
      <c r="H6118" s="188">
        <v>424452</v>
      </c>
      <c r="I6118" s="188">
        <v>693104</v>
      </c>
      <c r="J6118" s="188">
        <v>1523906</v>
      </c>
      <c r="N6118" s="43"/>
    </row>
    <row r="6119" spans="1:14">
      <c r="A6119" s="43" t="s">
        <v>165</v>
      </c>
      <c r="N6119" s="43"/>
    </row>
    <row r="6120" spans="1:14">
      <c r="A6120" s="43" t="s">
        <v>166</v>
      </c>
      <c r="B6120" s="188">
        <v>3845</v>
      </c>
      <c r="C6120" s="188">
        <v>0</v>
      </c>
      <c r="D6120" s="188">
        <v>0</v>
      </c>
      <c r="E6120" s="188">
        <v>0</v>
      </c>
      <c r="F6120" s="188">
        <v>0</v>
      </c>
      <c r="G6120" s="188">
        <v>0</v>
      </c>
      <c r="H6120" s="188">
        <v>1848</v>
      </c>
      <c r="I6120" s="188">
        <v>17123</v>
      </c>
      <c r="J6120" s="188">
        <v>74819</v>
      </c>
      <c r="N6120" s="43"/>
    </row>
    <row r="6121" spans="1:14">
      <c r="A6121" s="43" t="s">
        <v>125</v>
      </c>
      <c r="B6121" s="188">
        <v>13845</v>
      </c>
      <c r="C6121" s="188">
        <v>0</v>
      </c>
      <c r="D6121" s="188">
        <v>0</v>
      </c>
      <c r="E6121" s="188">
        <v>0</v>
      </c>
      <c r="F6121" s="188">
        <v>0</v>
      </c>
      <c r="G6121" s="188">
        <v>1219</v>
      </c>
      <c r="H6121" s="188">
        <v>37315</v>
      </c>
      <c r="I6121" s="188">
        <v>73921</v>
      </c>
      <c r="J6121" s="188">
        <v>249879</v>
      </c>
      <c r="N6121" s="43"/>
    </row>
    <row r="6122" spans="1:14">
      <c r="A6122" s="43" t="s">
        <v>126</v>
      </c>
      <c r="B6122" s="188">
        <v>30028</v>
      </c>
      <c r="C6122" s="188">
        <v>0</v>
      </c>
      <c r="D6122" s="188">
        <v>0</v>
      </c>
      <c r="E6122" s="188">
        <v>0</v>
      </c>
      <c r="F6122" s="188">
        <v>0</v>
      </c>
      <c r="G6122" s="188">
        <v>15476</v>
      </c>
      <c r="H6122" s="188">
        <v>77138</v>
      </c>
      <c r="I6122" s="188">
        <v>157653</v>
      </c>
      <c r="J6122" s="188">
        <v>483732</v>
      </c>
      <c r="N6122" s="43"/>
    </row>
    <row r="6123" spans="1:14">
      <c r="A6123" s="43" t="s">
        <v>127</v>
      </c>
      <c r="B6123" s="188">
        <v>54650</v>
      </c>
      <c r="C6123" s="188">
        <v>0</v>
      </c>
      <c r="D6123" s="188">
        <v>0</v>
      </c>
      <c r="E6123" s="188">
        <v>0</v>
      </c>
      <c r="F6123" s="188">
        <v>0</v>
      </c>
      <c r="G6123" s="188">
        <v>40213</v>
      </c>
      <c r="H6123" s="188">
        <v>163845</v>
      </c>
      <c r="I6123" s="188">
        <v>296659</v>
      </c>
      <c r="J6123" s="188">
        <v>754077</v>
      </c>
      <c r="N6123" s="43"/>
    </row>
    <row r="6124" spans="1:14">
      <c r="A6124" s="43" t="s">
        <v>128</v>
      </c>
      <c r="B6124" s="188">
        <v>80561</v>
      </c>
      <c r="C6124" s="188">
        <v>0</v>
      </c>
      <c r="D6124" s="188">
        <v>0</v>
      </c>
      <c r="E6124" s="188">
        <v>0</v>
      </c>
      <c r="F6124" s="188">
        <v>4947.2</v>
      </c>
      <c r="G6124" s="188">
        <v>72189</v>
      </c>
      <c r="H6124" s="188">
        <v>234274</v>
      </c>
      <c r="I6124" s="188">
        <v>419304</v>
      </c>
      <c r="J6124" s="188">
        <v>876676</v>
      </c>
      <c r="N6124" s="43"/>
    </row>
    <row r="6125" spans="1:14">
      <c r="A6125" s="43" t="s">
        <v>129</v>
      </c>
      <c r="B6125" s="188">
        <v>103704</v>
      </c>
      <c r="C6125" s="188">
        <v>0</v>
      </c>
      <c r="D6125" s="188">
        <v>0</v>
      </c>
      <c r="E6125" s="188">
        <v>0</v>
      </c>
      <c r="F6125" s="188">
        <v>16182</v>
      </c>
      <c r="G6125" s="188">
        <v>113330</v>
      </c>
      <c r="H6125" s="188">
        <v>318066</v>
      </c>
      <c r="I6125" s="188">
        <v>505028</v>
      </c>
      <c r="J6125" s="188">
        <v>920110</v>
      </c>
      <c r="N6125" s="43"/>
    </row>
    <row r="6126" spans="1:14">
      <c r="A6126" s="43" t="s">
        <v>130</v>
      </c>
      <c r="B6126" s="188">
        <v>133202</v>
      </c>
      <c r="C6126" s="188">
        <v>0</v>
      </c>
      <c r="D6126" s="188">
        <v>0</v>
      </c>
      <c r="E6126" s="188">
        <v>0</v>
      </c>
      <c r="F6126" s="188">
        <v>36727.199999999997</v>
      </c>
      <c r="G6126" s="188">
        <v>156709</v>
      </c>
      <c r="H6126" s="188">
        <v>389253</v>
      </c>
      <c r="I6126" s="188">
        <v>591038</v>
      </c>
      <c r="J6126" s="188">
        <v>1113974</v>
      </c>
      <c r="N6126" s="43"/>
    </row>
    <row r="6127" spans="1:14">
      <c r="A6127" s="43" t="s">
        <v>131</v>
      </c>
      <c r="B6127" s="188">
        <v>235539</v>
      </c>
      <c r="C6127" s="188">
        <v>0</v>
      </c>
      <c r="D6127" s="188">
        <v>0</v>
      </c>
      <c r="E6127" s="188">
        <v>21350.2</v>
      </c>
      <c r="F6127" s="188">
        <v>113089.1</v>
      </c>
      <c r="G6127" s="188">
        <v>306558</v>
      </c>
      <c r="H6127" s="188">
        <v>613527</v>
      </c>
      <c r="I6127" s="188">
        <v>883976</v>
      </c>
      <c r="J6127" s="188">
        <v>1585306</v>
      </c>
      <c r="N6127" s="43"/>
    </row>
    <row r="6128" spans="1:14">
      <c r="A6128" s="43" t="s">
        <v>167</v>
      </c>
      <c r="N6128" s="43"/>
    </row>
    <row r="6129" spans="1:14">
      <c r="A6129" s="43" t="s">
        <v>166</v>
      </c>
      <c r="B6129" s="188">
        <v>34083</v>
      </c>
      <c r="C6129" s="188">
        <v>0</v>
      </c>
      <c r="D6129" s="188">
        <v>0</v>
      </c>
      <c r="E6129" s="188">
        <v>0</v>
      </c>
      <c r="F6129" s="188">
        <v>0</v>
      </c>
      <c r="G6129" s="188">
        <v>1659</v>
      </c>
      <c r="H6129" s="188">
        <v>71922</v>
      </c>
      <c r="I6129" s="188">
        <v>191238</v>
      </c>
      <c r="J6129" s="188">
        <v>692204</v>
      </c>
      <c r="N6129" s="43"/>
    </row>
    <row r="6130" spans="1:14">
      <c r="A6130" s="43" t="s">
        <v>125</v>
      </c>
      <c r="B6130" s="188">
        <v>50702</v>
      </c>
      <c r="C6130" s="188">
        <v>0</v>
      </c>
      <c r="D6130" s="188">
        <v>0</v>
      </c>
      <c r="E6130" s="188">
        <v>0</v>
      </c>
      <c r="F6130" s="188">
        <v>0</v>
      </c>
      <c r="G6130" s="188">
        <v>26003</v>
      </c>
      <c r="H6130" s="188">
        <v>137300</v>
      </c>
      <c r="I6130" s="188">
        <v>308731</v>
      </c>
      <c r="J6130" s="188">
        <v>726554</v>
      </c>
      <c r="N6130" s="43"/>
    </row>
    <row r="6131" spans="1:14">
      <c r="A6131" s="43" t="s">
        <v>126</v>
      </c>
      <c r="B6131" s="188">
        <v>61238</v>
      </c>
      <c r="C6131" s="188">
        <v>0</v>
      </c>
      <c r="D6131" s="188">
        <v>0</v>
      </c>
      <c r="E6131" s="188">
        <v>0</v>
      </c>
      <c r="F6131" s="188">
        <v>0</v>
      </c>
      <c r="G6131" s="188">
        <v>41664</v>
      </c>
      <c r="H6131" s="188">
        <v>178073</v>
      </c>
      <c r="I6131" s="188">
        <v>367241</v>
      </c>
      <c r="J6131" s="188">
        <v>795822</v>
      </c>
      <c r="N6131" s="43"/>
    </row>
    <row r="6132" spans="1:14">
      <c r="A6132" s="43" t="s">
        <v>127</v>
      </c>
      <c r="B6132" s="188">
        <v>63774</v>
      </c>
      <c r="C6132" s="188">
        <v>0</v>
      </c>
      <c r="D6132" s="188">
        <v>0</v>
      </c>
      <c r="E6132" s="188">
        <v>0</v>
      </c>
      <c r="F6132" s="188">
        <v>1433</v>
      </c>
      <c r="G6132" s="188">
        <v>55670</v>
      </c>
      <c r="H6132" s="188">
        <v>194237</v>
      </c>
      <c r="I6132" s="188">
        <v>345526</v>
      </c>
      <c r="J6132" s="188">
        <v>706292</v>
      </c>
      <c r="N6132" s="43"/>
    </row>
    <row r="6133" spans="1:14">
      <c r="A6133" s="43" t="s">
        <v>128</v>
      </c>
      <c r="B6133" s="188">
        <v>78788</v>
      </c>
      <c r="C6133" s="188">
        <v>0</v>
      </c>
      <c r="D6133" s="188">
        <v>0</v>
      </c>
      <c r="E6133" s="188">
        <v>0</v>
      </c>
      <c r="F6133" s="188">
        <v>8992</v>
      </c>
      <c r="G6133" s="188">
        <v>77169</v>
      </c>
      <c r="H6133" s="188">
        <v>235743</v>
      </c>
      <c r="I6133" s="188">
        <v>397998</v>
      </c>
      <c r="J6133" s="188">
        <v>850900</v>
      </c>
      <c r="N6133" s="43"/>
    </row>
    <row r="6134" spans="1:14">
      <c r="A6134" s="43" t="s">
        <v>129</v>
      </c>
      <c r="B6134" s="188">
        <v>94396</v>
      </c>
      <c r="C6134" s="188">
        <v>0</v>
      </c>
      <c r="D6134" s="188">
        <v>0</v>
      </c>
      <c r="E6134" s="188">
        <v>0</v>
      </c>
      <c r="F6134" s="188">
        <v>13239.6</v>
      </c>
      <c r="G6134" s="188">
        <v>102392</v>
      </c>
      <c r="H6134" s="188">
        <v>278582</v>
      </c>
      <c r="I6134" s="188">
        <v>437683</v>
      </c>
      <c r="J6134" s="188">
        <v>864399</v>
      </c>
      <c r="N6134" s="43"/>
    </row>
    <row r="6135" spans="1:14">
      <c r="A6135" s="43" t="s">
        <v>130</v>
      </c>
      <c r="B6135" s="188">
        <v>113255</v>
      </c>
      <c r="C6135" s="188">
        <v>0</v>
      </c>
      <c r="D6135" s="188">
        <v>0</v>
      </c>
      <c r="E6135" s="188">
        <v>0</v>
      </c>
      <c r="F6135" s="188">
        <v>25750.1</v>
      </c>
      <c r="G6135" s="188">
        <v>129153</v>
      </c>
      <c r="H6135" s="188">
        <v>334127</v>
      </c>
      <c r="I6135" s="188">
        <v>524294</v>
      </c>
      <c r="J6135" s="188">
        <v>1042441</v>
      </c>
      <c r="N6135" s="43"/>
    </row>
    <row r="6136" spans="1:14">
      <c r="A6136" s="43" t="s">
        <v>131</v>
      </c>
      <c r="B6136" s="188">
        <v>229324</v>
      </c>
      <c r="C6136" s="188">
        <v>0</v>
      </c>
      <c r="D6136" s="188">
        <v>0</v>
      </c>
      <c r="E6136" s="188">
        <v>17581.599999999999</v>
      </c>
      <c r="F6136" s="188">
        <v>106257</v>
      </c>
      <c r="G6136" s="188">
        <v>297410</v>
      </c>
      <c r="H6136" s="188">
        <v>599343</v>
      </c>
      <c r="I6136" s="188">
        <v>868550</v>
      </c>
      <c r="J6136" s="188">
        <v>1571206</v>
      </c>
      <c r="N6136" s="43"/>
    </row>
    <row r="6137" spans="1:14">
      <c r="A6137" s="43" t="s">
        <v>168</v>
      </c>
      <c r="N6137" s="43"/>
    </row>
    <row r="6138" spans="1:14">
      <c r="A6138" s="43" t="s">
        <v>169</v>
      </c>
      <c r="B6138" s="188">
        <v>8263</v>
      </c>
      <c r="C6138" s="188">
        <v>0</v>
      </c>
      <c r="D6138" s="188">
        <v>0</v>
      </c>
      <c r="E6138" s="188">
        <v>0</v>
      </c>
      <c r="F6138" s="188">
        <v>0</v>
      </c>
      <c r="G6138" s="188">
        <v>3481</v>
      </c>
      <c r="H6138" s="188">
        <v>25531</v>
      </c>
      <c r="I6138" s="188">
        <v>47656</v>
      </c>
      <c r="J6138" s="188">
        <v>113320</v>
      </c>
      <c r="N6138" s="43"/>
    </row>
    <row r="6139" spans="1:14">
      <c r="A6139" s="43" t="s">
        <v>17</v>
      </c>
      <c r="B6139" s="188">
        <v>36856</v>
      </c>
      <c r="C6139" s="188">
        <v>0</v>
      </c>
      <c r="D6139" s="188">
        <v>0</v>
      </c>
      <c r="E6139" s="188">
        <v>0</v>
      </c>
      <c r="F6139" s="188">
        <v>10857.7</v>
      </c>
      <c r="G6139" s="188">
        <v>54018</v>
      </c>
      <c r="H6139" s="188">
        <v>111913</v>
      </c>
      <c r="I6139" s="188">
        <v>148618</v>
      </c>
      <c r="J6139" s="188">
        <v>242944</v>
      </c>
      <c r="N6139" s="43"/>
    </row>
    <row r="6140" spans="1:14">
      <c r="A6140" s="43" t="s">
        <v>18</v>
      </c>
      <c r="B6140" s="188">
        <v>100497</v>
      </c>
      <c r="C6140" s="188">
        <v>0</v>
      </c>
      <c r="D6140" s="188">
        <v>0</v>
      </c>
      <c r="E6140" s="188">
        <v>9778.7000000000007</v>
      </c>
      <c r="F6140" s="188">
        <v>62319.1</v>
      </c>
      <c r="G6140" s="188">
        <v>151074</v>
      </c>
      <c r="H6140" s="188">
        <v>257043</v>
      </c>
      <c r="I6140" s="188">
        <v>336422</v>
      </c>
      <c r="J6140" s="188">
        <v>500784</v>
      </c>
      <c r="N6140" s="43"/>
    </row>
    <row r="6141" spans="1:14">
      <c r="A6141" s="43" t="s">
        <v>19</v>
      </c>
      <c r="B6141" s="188">
        <v>216758</v>
      </c>
      <c r="C6141" s="188">
        <v>0</v>
      </c>
      <c r="D6141" s="188">
        <v>1570.64</v>
      </c>
      <c r="E6141" s="188">
        <v>49604.5</v>
      </c>
      <c r="F6141" s="188">
        <v>157908.9</v>
      </c>
      <c r="G6141" s="188">
        <v>320009</v>
      </c>
      <c r="H6141" s="188">
        <v>507289</v>
      </c>
      <c r="I6141" s="188">
        <v>643344</v>
      </c>
      <c r="J6141" s="188">
        <v>950451</v>
      </c>
      <c r="N6141" s="43"/>
    </row>
    <row r="6142" spans="1:14">
      <c r="A6142" s="43" t="s">
        <v>170</v>
      </c>
      <c r="B6142" s="188">
        <v>479953</v>
      </c>
      <c r="C6142" s="188">
        <v>2628.77</v>
      </c>
      <c r="D6142" s="188">
        <v>38225.42</v>
      </c>
      <c r="E6142" s="188">
        <v>147476.20000000001</v>
      </c>
      <c r="F6142" s="188">
        <v>346437.8</v>
      </c>
      <c r="G6142" s="188">
        <v>662688</v>
      </c>
      <c r="H6142" s="188">
        <v>1066511</v>
      </c>
      <c r="I6142" s="188">
        <v>1363957</v>
      </c>
      <c r="J6142" s="188">
        <v>2332091</v>
      </c>
      <c r="N6142" s="43"/>
    </row>
    <row r="6143" spans="1:14">
      <c r="A6143" s="43" t="s">
        <v>171</v>
      </c>
      <c r="N6143" s="43"/>
    </row>
    <row r="6144" spans="1:14">
      <c r="A6144" s="43" t="s">
        <v>169</v>
      </c>
      <c r="B6144" s="188">
        <v>15448</v>
      </c>
      <c r="C6144" s="188">
        <v>0</v>
      </c>
      <c r="D6144" s="188">
        <v>0</v>
      </c>
      <c r="E6144" s="188">
        <v>0</v>
      </c>
      <c r="F6144" s="188">
        <v>0</v>
      </c>
      <c r="G6144" s="188">
        <v>5334</v>
      </c>
      <c r="H6144" s="188">
        <v>38925</v>
      </c>
      <c r="I6144" s="188">
        <v>77194</v>
      </c>
      <c r="J6144" s="188">
        <v>249230</v>
      </c>
      <c r="N6144" s="43"/>
    </row>
    <row r="6145" spans="1:14">
      <c r="A6145" s="43" t="s">
        <v>17</v>
      </c>
      <c r="B6145" s="188">
        <v>54624</v>
      </c>
      <c r="C6145" s="188">
        <v>0</v>
      </c>
      <c r="D6145" s="188">
        <v>0</v>
      </c>
      <c r="E6145" s="188">
        <v>0</v>
      </c>
      <c r="F6145" s="188">
        <v>13662.7</v>
      </c>
      <c r="G6145" s="188">
        <v>62891</v>
      </c>
      <c r="H6145" s="188">
        <v>148618</v>
      </c>
      <c r="I6145" s="188">
        <v>242172</v>
      </c>
      <c r="J6145" s="188">
        <v>511152</v>
      </c>
      <c r="N6145" s="43"/>
    </row>
    <row r="6146" spans="1:14">
      <c r="A6146" s="43" t="s">
        <v>18</v>
      </c>
      <c r="B6146" s="188">
        <v>115104</v>
      </c>
      <c r="C6146" s="188">
        <v>0</v>
      </c>
      <c r="D6146" s="188">
        <v>0</v>
      </c>
      <c r="E6146" s="188">
        <v>5945.3</v>
      </c>
      <c r="F6146" s="188">
        <v>58503.1</v>
      </c>
      <c r="G6146" s="188">
        <v>156180</v>
      </c>
      <c r="H6146" s="188">
        <v>297548</v>
      </c>
      <c r="I6146" s="188">
        <v>423247</v>
      </c>
      <c r="J6146" s="188">
        <v>769742</v>
      </c>
      <c r="N6146" s="43"/>
    </row>
    <row r="6147" spans="1:14">
      <c r="A6147" s="43" t="s">
        <v>19</v>
      </c>
      <c r="B6147" s="188">
        <v>209363</v>
      </c>
      <c r="C6147" s="188">
        <v>0</v>
      </c>
      <c r="D6147" s="188">
        <v>0</v>
      </c>
      <c r="E6147" s="188">
        <v>39210</v>
      </c>
      <c r="F6147" s="188">
        <v>133869.1</v>
      </c>
      <c r="G6147" s="188">
        <v>286995</v>
      </c>
      <c r="H6147" s="188">
        <v>517493</v>
      </c>
      <c r="I6147" s="188">
        <v>683160</v>
      </c>
      <c r="J6147" s="188">
        <v>1155663</v>
      </c>
      <c r="N6147" s="43"/>
    </row>
    <row r="6148" spans="1:14">
      <c r="A6148" s="43" t="s">
        <v>170</v>
      </c>
      <c r="B6148" s="188">
        <v>447782</v>
      </c>
      <c r="C6148" s="188">
        <v>0</v>
      </c>
      <c r="D6148" s="188">
        <v>29810.42</v>
      </c>
      <c r="E6148" s="188">
        <v>131552.5</v>
      </c>
      <c r="F6148" s="188">
        <v>314786.59999999998</v>
      </c>
      <c r="G6148" s="188">
        <v>598027</v>
      </c>
      <c r="H6148" s="188">
        <v>995507</v>
      </c>
      <c r="I6148" s="188">
        <v>1316799</v>
      </c>
      <c r="J6148" s="188">
        <v>2313289</v>
      </c>
      <c r="N6148" s="43"/>
    </row>
    <row r="6149" spans="1:14">
      <c r="A6149" s="43" t="s">
        <v>527</v>
      </c>
      <c r="N6149" s="43"/>
    </row>
    <row r="6150" spans="1:14">
      <c r="A6150" s="43" t="s">
        <v>172</v>
      </c>
      <c r="B6150" s="188">
        <v>199565</v>
      </c>
      <c r="C6150" s="188">
        <v>0</v>
      </c>
      <c r="D6150" s="188">
        <v>0</v>
      </c>
      <c r="E6150" s="188">
        <v>5857</v>
      </c>
      <c r="F6150" s="188">
        <v>78619.5</v>
      </c>
      <c r="G6150" s="188">
        <v>254042</v>
      </c>
      <c r="H6150" s="188">
        <v>543103</v>
      </c>
      <c r="I6150" s="188">
        <v>795985</v>
      </c>
      <c r="J6150" s="188">
        <v>1464408</v>
      </c>
      <c r="N6150" s="43"/>
    </row>
    <row r="6151" spans="1:14">
      <c r="A6151" s="43" t="s">
        <v>22</v>
      </c>
      <c r="B6151" s="188">
        <v>54618</v>
      </c>
      <c r="C6151" s="188">
        <v>0</v>
      </c>
      <c r="D6151" s="188">
        <v>0</v>
      </c>
      <c r="E6151" s="188">
        <v>0</v>
      </c>
      <c r="F6151" s="188">
        <v>0</v>
      </c>
      <c r="G6151" s="188">
        <v>39084</v>
      </c>
      <c r="H6151" s="188">
        <v>160894</v>
      </c>
      <c r="I6151" s="188">
        <v>295846</v>
      </c>
      <c r="J6151" s="188">
        <v>712691</v>
      </c>
      <c r="N6151" s="43"/>
    </row>
    <row r="6152" spans="1:14">
      <c r="A6152" s="43" t="s">
        <v>173</v>
      </c>
      <c r="N6152" s="43"/>
    </row>
    <row r="6153" spans="1:14">
      <c r="A6153" s="43" t="s">
        <v>174</v>
      </c>
      <c r="B6153" s="188">
        <v>15449</v>
      </c>
      <c r="C6153" s="188">
        <v>0</v>
      </c>
      <c r="D6153" s="188">
        <v>0</v>
      </c>
      <c r="E6153" s="188">
        <v>0</v>
      </c>
      <c r="F6153" s="188">
        <v>0</v>
      </c>
      <c r="G6153" s="188">
        <v>0</v>
      </c>
      <c r="H6153" s="188">
        <v>21822</v>
      </c>
      <c r="I6153" s="188">
        <v>59130</v>
      </c>
      <c r="J6153" s="188">
        <v>358016</v>
      </c>
      <c r="N6153" s="43"/>
    </row>
    <row r="6154" spans="1:14">
      <c r="A6154" s="43" t="s">
        <v>175</v>
      </c>
      <c r="B6154" s="188">
        <v>22508</v>
      </c>
      <c r="C6154" s="188">
        <v>0</v>
      </c>
      <c r="D6154" s="188">
        <v>0</v>
      </c>
      <c r="E6154" s="188">
        <v>0</v>
      </c>
      <c r="F6154" s="188">
        <v>0</v>
      </c>
      <c r="G6154" s="188">
        <v>17072</v>
      </c>
      <c r="H6154" s="188">
        <v>60976</v>
      </c>
      <c r="I6154" s="188">
        <v>104296</v>
      </c>
      <c r="J6154" s="188">
        <v>278841</v>
      </c>
      <c r="N6154" s="43"/>
    </row>
    <row r="6155" spans="1:14">
      <c r="A6155" s="43" t="s">
        <v>176</v>
      </c>
      <c r="B6155" s="188">
        <v>84157</v>
      </c>
      <c r="C6155" s="188">
        <v>0</v>
      </c>
      <c r="D6155" s="188">
        <v>0</v>
      </c>
      <c r="E6155" s="188">
        <v>0</v>
      </c>
      <c r="F6155" s="188">
        <v>32863</v>
      </c>
      <c r="G6155" s="188">
        <v>103587</v>
      </c>
      <c r="H6155" s="188">
        <v>207438</v>
      </c>
      <c r="I6155" s="188">
        <v>306240</v>
      </c>
      <c r="J6155" s="188">
        <v>755329</v>
      </c>
      <c r="N6155" s="43"/>
    </row>
    <row r="6156" spans="1:14">
      <c r="A6156" s="43" t="s">
        <v>177</v>
      </c>
      <c r="B6156" s="188">
        <v>288132</v>
      </c>
      <c r="C6156" s="188">
        <v>0</v>
      </c>
      <c r="D6156" s="188">
        <v>0</v>
      </c>
      <c r="E6156" s="188">
        <v>43640.7</v>
      </c>
      <c r="F6156" s="188">
        <v>173841.2</v>
      </c>
      <c r="G6156" s="188">
        <v>391343</v>
      </c>
      <c r="H6156" s="188">
        <v>716082</v>
      </c>
      <c r="I6156" s="188">
        <v>965759</v>
      </c>
      <c r="J6156" s="188">
        <v>1693151</v>
      </c>
      <c r="N6156" s="43"/>
    </row>
    <row r="6157" spans="1:14">
      <c r="A6157" s="43" t="s">
        <v>580</v>
      </c>
      <c r="N6157" s="43"/>
    </row>
    <row r="6158" spans="1:14">
      <c r="A6158" s="43" t="s">
        <v>178</v>
      </c>
      <c r="B6158" s="188">
        <v>0</v>
      </c>
      <c r="C6158" s="188">
        <v>0</v>
      </c>
      <c r="D6158" s="188">
        <v>0</v>
      </c>
      <c r="E6158" s="188">
        <v>0</v>
      </c>
      <c r="F6158" s="188">
        <v>0</v>
      </c>
      <c r="G6158" s="188">
        <v>0</v>
      </c>
      <c r="H6158" s="188">
        <v>0</v>
      </c>
      <c r="I6158" s="188">
        <v>0</v>
      </c>
      <c r="J6158" s="188">
        <v>0</v>
      </c>
      <c r="N6158" s="43"/>
    </row>
    <row r="6159" spans="1:14">
      <c r="A6159" s="43" t="s">
        <v>179</v>
      </c>
      <c r="B6159" s="188">
        <v>2197</v>
      </c>
      <c r="C6159" s="188">
        <v>50.11</v>
      </c>
      <c r="D6159" s="188">
        <v>243.43</v>
      </c>
      <c r="E6159" s="188">
        <v>846.9</v>
      </c>
      <c r="F6159" s="188">
        <v>2075.3000000000002</v>
      </c>
      <c r="G6159" s="188">
        <v>3519</v>
      </c>
      <c r="H6159" s="188">
        <v>4355</v>
      </c>
      <c r="I6159" s="188">
        <v>4671</v>
      </c>
      <c r="J6159" s="188">
        <v>4926</v>
      </c>
      <c r="N6159" s="43"/>
    </row>
    <row r="6160" spans="1:14">
      <c r="A6160" s="43" t="s">
        <v>180</v>
      </c>
      <c r="B6160" s="188">
        <v>14141</v>
      </c>
      <c r="C6160" s="188">
        <v>5769.81</v>
      </c>
      <c r="D6160" s="188">
        <v>6472.39</v>
      </c>
      <c r="E6160" s="188">
        <v>8954.6</v>
      </c>
      <c r="F6160" s="188">
        <v>13870</v>
      </c>
      <c r="G6160" s="188">
        <v>18938</v>
      </c>
      <c r="H6160" s="188">
        <v>22656</v>
      </c>
      <c r="I6160" s="188">
        <v>23759</v>
      </c>
      <c r="J6160" s="188">
        <v>24809</v>
      </c>
      <c r="N6160" s="43"/>
    </row>
    <row r="6161" spans="1:14">
      <c r="A6161" s="43" t="s">
        <v>181</v>
      </c>
      <c r="B6161" s="188">
        <v>287993</v>
      </c>
      <c r="C6161" s="188">
        <v>33012.699999999997</v>
      </c>
      <c r="D6161" s="188">
        <v>42109.36</v>
      </c>
      <c r="E6161" s="188">
        <v>76904.7</v>
      </c>
      <c r="F6161" s="188">
        <v>169709.9</v>
      </c>
      <c r="G6161" s="188">
        <v>363030</v>
      </c>
      <c r="H6161" s="188">
        <v>673197</v>
      </c>
      <c r="I6161" s="188">
        <v>926766</v>
      </c>
      <c r="J6161" s="188">
        <v>1642867</v>
      </c>
      <c r="N6161" s="43"/>
    </row>
    <row r="6162" spans="1:14">
      <c r="A6162" s="43" t="s">
        <v>529</v>
      </c>
      <c r="N6162" s="43"/>
    </row>
    <row r="6163" spans="1:14">
      <c r="A6163" s="43" t="s">
        <v>178</v>
      </c>
      <c r="B6163" s="188">
        <v>6712</v>
      </c>
      <c r="C6163" s="188">
        <v>0</v>
      </c>
      <c r="D6163" s="188">
        <v>0</v>
      </c>
      <c r="E6163" s="188">
        <v>0</v>
      </c>
      <c r="F6163" s="188">
        <v>0</v>
      </c>
      <c r="G6163" s="188">
        <v>0</v>
      </c>
      <c r="H6163" s="188">
        <v>2365</v>
      </c>
      <c r="I6163" s="188">
        <v>19841</v>
      </c>
      <c r="J6163" s="188">
        <v>172221</v>
      </c>
      <c r="N6163" s="43"/>
    </row>
    <row r="6164" spans="1:14">
      <c r="A6164" s="43" t="s">
        <v>179</v>
      </c>
      <c r="B6164" s="188">
        <v>41906</v>
      </c>
      <c r="C6164" s="188">
        <v>0</v>
      </c>
      <c r="D6164" s="188">
        <v>0</v>
      </c>
      <c r="E6164" s="188">
        <v>0</v>
      </c>
      <c r="F6164" s="188">
        <v>8062.7</v>
      </c>
      <c r="G6164" s="188">
        <v>42986</v>
      </c>
      <c r="H6164" s="188">
        <v>99430</v>
      </c>
      <c r="I6164" s="188">
        <v>179903</v>
      </c>
      <c r="J6164" s="188">
        <v>465095</v>
      </c>
      <c r="N6164" s="43"/>
    </row>
    <row r="6165" spans="1:14">
      <c r="A6165" s="43" t="s">
        <v>180</v>
      </c>
      <c r="B6165" s="188">
        <v>86565</v>
      </c>
      <c r="C6165" s="188">
        <v>0</v>
      </c>
      <c r="D6165" s="188">
        <v>0</v>
      </c>
      <c r="E6165" s="188">
        <v>0</v>
      </c>
      <c r="F6165" s="188">
        <v>26703.1</v>
      </c>
      <c r="G6165" s="188">
        <v>118515</v>
      </c>
      <c r="H6165" s="188">
        <v>246181</v>
      </c>
      <c r="I6165" s="188">
        <v>353917</v>
      </c>
      <c r="J6165" s="188">
        <v>628258</v>
      </c>
      <c r="N6165" s="43"/>
    </row>
    <row r="6166" spans="1:14">
      <c r="A6166" s="43" t="s">
        <v>181</v>
      </c>
      <c r="B6166" s="188">
        <v>232637</v>
      </c>
      <c r="C6166" s="188">
        <v>0</v>
      </c>
      <c r="D6166" s="188">
        <v>0</v>
      </c>
      <c r="E6166" s="188">
        <v>11353.7</v>
      </c>
      <c r="F6166" s="188">
        <v>104105.9</v>
      </c>
      <c r="G6166" s="188">
        <v>310650</v>
      </c>
      <c r="H6166" s="188">
        <v>623840</v>
      </c>
      <c r="I6166" s="188">
        <v>883171</v>
      </c>
      <c r="J6166" s="188">
        <v>1585306</v>
      </c>
      <c r="N6166" s="43"/>
    </row>
    <row r="6167" spans="1:14">
      <c r="A6167" s="43" t="s">
        <v>530</v>
      </c>
      <c r="N6167" s="43"/>
    </row>
    <row r="6168" spans="1:14">
      <c r="A6168" s="43" t="s">
        <v>178</v>
      </c>
      <c r="B6168" s="188">
        <v>2</v>
      </c>
      <c r="C6168" s="188">
        <v>0</v>
      </c>
      <c r="D6168" s="188">
        <v>0</v>
      </c>
      <c r="E6168" s="188">
        <v>0</v>
      </c>
      <c r="F6168" s="188">
        <v>0</v>
      </c>
      <c r="G6168" s="188">
        <v>0</v>
      </c>
      <c r="H6168" s="188">
        <v>0</v>
      </c>
      <c r="I6168" s="188">
        <v>0</v>
      </c>
      <c r="J6168" s="188">
        <v>0</v>
      </c>
      <c r="N6168" s="43"/>
    </row>
    <row r="6169" spans="1:14">
      <c r="A6169" s="43" t="s">
        <v>179</v>
      </c>
      <c r="B6169" s="188">
        <v>404</v>
      </c>
      <c r="C6169" s="188">
        <v>0</v>
      </c>
      <c r="D6169" s="188">
        <v>0</v>
      </c>
      <c r="E6169" s="188">
        <v>0</v>
      </c>
      <c r="F6169" s="188">
        <v>0</v>
      </c>
      <c r="G6169" s="188">
        <v>0</v>
      </c>
      <c r="H6169" s="188">
        <v>1837</v>
      </c>
      <c r="I6169" s="188">
        <v>2982</v>
      </c>
      <c r="J6169" s="188">
        <v>4619</v>
      </c>
      <c r="N6169" s="43"/>
    </row>
    <row r="6170" spans="1:14">
      <c r="A6170" s="43" t="s">
        <v>180</v>
      </c>
      <c r="B6170" s="188">
        <v>3707</v>
      </c>
      <c r="C6170" s="188">
        <v>0</v>
      </c>
      <c r="D6170" s="188">
        <v>0</v>
      </c>
      <c r="E6170" s="188">
        <v>0</v>
      </c>
      <c r="F6170" s="188">
        <v>0</v>
      </c>
      <c r="G6170" s="188">
        <v>6312</v>
      </c>
      <c r="H6170" s="188">
        <v>13855</v>
      </c>
      <c r="I6170" s="188">
        <v>17123</v>
      </c>
      <c r="J6170" s="188">
        <v>21822</v>
      </c>
      <c r="N6170" s="43"/>
    </row>
    <row r="6171" spans="1:14">
      <c r="A6171" s="43" t="s">
        <v>181</v>
      </c>
      <c r="B6171" s="188">
        <v>213397</v>
      </c>
      <c r="C6171" s="188">
        <v>0</v>
      </c>
      <c r="D6171" s="188">
        <v>0</v>
      </c>
      <c r="E6171" s="188">
        <v>22175.599999999999</v>
      </c>
      <c r="F6171" s="188">
        <v>96959.4</v>
      </c>
      <c r="G6171" s="188">
        <v>272475</v>
      </c>
      <c r="H6171" s="188">
        <v>557506</v>
      </c>
      <c r="I6171" s="188">
        <v>811522</v>
      </c>
      <c r="J6171" s="188">
        <v>1479186</v>
      </c>
      <c r="N6171" s="43"/>
    </row>
    <row r="6172" spans="1:14">
      <c r="A6172" s="43" t="s">
        <v>621</v>
      </c>
      <c r="B6172" s="188" t="s">
        <v>143</v>
      </c>
      <c r="C6172" s="188" t="s">
        <v>144</v>
      </c>
      <c r="D6172" s="188" t="s">
        <v>144</v>
      </c>
      <c r="E6172" s="188" t="s">
        <v>144</v>
      </c>
      <c r="F6172" s="188" t="s">
        <v>144</v>
      </c>
      <c r="G6172" s="188" t="s">
        <v>144</v>
      </c>
      <c r="H6172" s="188" t="s">
        <v>144</v>
      </c>
      <c r="I6172" s="188" t="s">
        <v>685</v>
      </c>
      <c r="J6172" s="188" t="s">
        <v>685</v>
      </c>
      <c r="K6172" s="188" t="s">
        <v>225</v>
      </c>
      <c r="N6172" s="43"/>
    </row>
    <row r="6173" spans="1:14">
      <c r="A6173" s="43" t="s">
        <v>618</v>
      </c>
      <c r="B6173" s="188" t="s">
        <v>619</v>
      </c>
      <c r="K6173" s="188" t="s">
        <v>725</v>
      </c>
      <c r="N6173" s="43"/>
    </row>
    <row r="6174" spans="1:14">
      <c r="A6174" s="43" t="s">
        <v>142</v>
      </c>
      <c r="N6174" s="43"/>
    </row>
    <row r="6176" spans="1:14">
      <c r="A6176" s="43" t="s">
        <v>218</v>
      </c>
      <c r="N6176" s="43"/>
    </row>
    <row r="6177" spans="1:14">
      <c r="A6177" s="43" t="s">
        <v>621</v>
      </c>
      <c r="B6177" s="188" t="s">
        <v>143</v>
      </c>
      <c r="C6177" s="188" t="s">
        <v>144</v>
      </c>
      <c r="D6177" s="188" t="s">
        <v>144</v>
      </c>
      <c r="E6177" s="188" t="s">
        <v>144</v>
      </c>
      <c r="F6177" s="188" t="s">
        <v>144</v>
      </c>
      <c r="G6177" s="188" t="s">
        <v>144</v>
      </c>
      <c r="H6177" s="188" t="s">
        <v>144</v>
      </c>
      <c r="I6177" s="188" t="s">
        <v>685</v>
      </c>
      <c r="J6177" s="188" t="s">
        <v>685</v>
      </c>
      <c r="K6177" s="188" t="s">
        <v>225</v>
      </c>
      <c r="N6177" s="43"/>
    </row>
    <row r="6178" spans="1:14">
      <c r="A6178" s="43" t="s">
        <v>250</v>
      </c>
      <c r="E6178" s="188" t="s">
        <v>587</v>
      </c>
      <c r="F6178" s="188" t="s">
        <v>588</v>
      </c>
      <c r="G6178" s="188" t="s">
        <v>402</v>
      </c>
      <c r="H6178" s="188" t="s">
        <v>403</v>
      </c>
      <c r="N6178" s="43"/>
    </row>
    <row r="6179" spans="1:14">
      <c r="B6179" s="188" t="s">
        <v>143</v>
      </c>
      <c r="C6179" s="188" t="s">
        <v>144</v>
      </c>
      <c r="D6179" s="188" t="s">
        <v>144</v>
      </c>
      <c r="E6179" s="188" t="s">
        <v>144</v>
      </c>
      <c r="F6179" s="188" t="s">
        <v>144</v>
      </c>
      <c r="G6179" s="188" t="s">
        <v>144</v>
      </c>
      <c r="H6179" s="188" t="s">
        <v>144</v>
      </c>
      <c r="I6179" s="188" t="s">
        <v>685</v>
      </c>
      <c r="J6179" s="188" t="s">
        <v>685</v>
      </c>
    </row>
    <row r="6180" spans="1:14">
      <c r="B6180" s="188" t="s">
        <v>33</v>
      </c>
      <c r="C6180" s="188" t="s">
        <v>134</v>
      </c>
      <c r="D6180" s="188" t="s">
        <v>135</v>
      </c>
      <c r="E6180" s="188" t="s">
        <v>136</v>
      </c>
      <c r="F6180" s="188" t="s">
        <v>137</v>
      </c>
      <c r="G6180" s="188" t="s">
        <v>138</v>
      </c>
      <c r="H6180" s="188" t="s">
        <v>139</v>
      </c>
      <c r="I6180" s="188" t="s">
        <v>140</v>
      </c>
      <c r="J6180" s="188" t="s">
        <v>141</v>
      </c>
    </row>
    <row r="6181" spans="1:14">
      <c r="A6181" s="43" t="s">
        <v>622</v>
      </c>
      <c r="B6181" s="188" t="s">
        <v>143</v>
      </c>
      <c r="C6181" s="188" t="s">
        <v>148</v>
      </c>
      <c r="D6181" s="188" t="s">
        <v>148</v>
      </c>
      <c r="E6181" s="188" t="s">
        <v>148</v>
      </c>
      <c r="F6181" s="188" t="s">
        <v>148</v>
      </c>
      <c r="G6181" s="188" t="s">
        <v>148</v>
      </c>
      <c r="H6181" s="188" t="s">
        <v>148</v>
      </c>
      <c r="I6181" s="188" t="s">
        <v>686</v>
      </c>
      <c r="J6181" s="188" t="s">
        <v>686</v>
      </c>
      <c r="N6181" s="43"/>
    </row>
    <row r="6182" spans="1:14">
      <c r="A6182" s="43" t="s">
        <v>0</v>
      </c>
      <c r="B6182" s="188">
        <v>197593</v>
      </c>
      <c r="C6182" s="188">
        <v>0</v>
      </c>
      <c r="D6182" s="188">
        <v>0</v>
      </c>
      <c r="E6182" s="188">
        <v>0</v>
      </c>
      <c r="F6182" s="188">
        <v>53663.1</v>
      </c>
      <c r="G6182" s="188">
        <v>235248</v>
      </c>
      <c r="H6182" s="188">
        <v>560493</v>
      </c>
      <c r="I6182" s="188">
        <v>848105</v>
      </c>
      <c r="J6182" s="188">
        <v>1718950</v>
      </c>
      <c r="N6182" s="43"/>
    </row>
    <row r="6183" spans="1:14">
      <c r="A6183" s="43" t="s">
        <v>151</v>
      </c>
      <c r="N6183" s="43"/>
    </row>
    <row r="6184" spans="1:14">
      <c r="A6184" s="43" t="s">
        <v>2</v>
      </c>
      <c r="B6184" s="188">
        <v>235237</v>
      </c>
      <c r="C6184" s="188">
        <v>0</v>
      </c>
      <c r="D6184" s="188">
        <v>0</v>
      </c>
      <c r="E6184" s="188">
        <v>0</v>
      </c>
      <c r="F6184" s="188">
        <v>63471.9</v>
      </c>
      <c r="G6184" s="188">
        <v>286014</v>
      </c>
      <c r="H6184" s="188">
        <v>666514</v>
      </c>
      <c r="I6184" s="188">
        <v>996102</v>
      </c>
      <c r="J6184" s="188">
        <v>2040938</v>
      </c>
      <c r="N6184" s="43"/>
    </row>
    <row r="6185" spans="1:14">
      <c r="A6185" s="43" t="s">
        <v>3</v>
      </c>
      <c r="B6185" s="188">
        <v>231668</v>
      </c>
      <c r="C6185" s="188">
        <v>0</v>
      </c>
      <c r="D6185" s="188">
        <v>0</v>
      </c>
      <c r="E6185" s="188">
        <v>0</v>
      </c>
      <c r="F6185" s="188">
        <v>65260.9</v>
      </c>
      <c r="G6185" s="188">
        <v>291532</v>
      </c>
      <c r="H6185" s="188">
        <v>665773</v>
      </c>
      <c r="I6185" s="188">
        <v>1003438</v>
      </c>
      <c r="J6185" s="188">
        <v>1910884</v>
      </c>
      <c r="N6185" s="43"/>
    </row>
    <row r="6186" spans="1:14">
      <c r="A6186" s="43" t="s">
        <v>4</v>
      </c>
      <c r="B6186" s="188">
        <v>215878</v>
      </c>
      <c r="C6186" s="188">
        <v>0</v>
      </c>
      <c r="D6186" s="188">
        <v>0</v>
      </c>
      <c r="E6186" s="188">
        <v>0</v>
      </c>
      <c r="F6186" s="188">
        <v>68465.100000000006</v>
      </c>
      <c r="G6186" s="188">
        <v>263810</v>
      </c>
      <c r="H6186" s="188">
        <v>611376</v>
      </c>
      <c r="I6186" s="188">
        <v>907305</v>
      </c>
      <c r="J6186" s="188">
        <v>1734375</v>
      </c>
      <c r="N6186" s="43"/>
    </row>
    <row r="6187" spans="1:14">
      <c r="A6187" s="43" t="s">
        <v>5</v>
      </c>
      <c r="B6187" s="188">
        <v>153119</v>
      </c>
      <c r="C6187" s="188">
        <v>0</v>
      </c>
      <c r="D6187" s="188">
        <v>0</v>
      </c>
      <c r="E6187" s="188">
        <v>0</v>
      </c>
      <c r="F6187" s="188">
        <v>45408.4</v>
      </c>
      <c r="G6187" s="188">
        <v>190067</v>
      </c>
      <c r="H6187" s="188">
        <v>442256</v>
      </c>
      <c r="I6187" s="188">
        <v>666938</v>
      </c>
      <c r="J6187" s="188">
        <v>1221975</v>
      </c>
      <c r="N6187" s="43"/>
    </row>
    <row r="6188" spans="1:14">
      <c r="A6188" s="43" t="s">
        <v>6</v>
      </c>
      <c r="B6188" s="188">
        <v>108658</v>
      </c>
      <c r="C6188" s="188">
        <v>0</v>
      </c>
      <c r="D6188" s="188">
        <v>0</v>
      </c>
      <c r="E6188" s="188">
        <v>0</v>
      </c>
      <c r="F6188" s="188">
        <v>32288.7</v>
      </c>
      <c r="G6188" s="188">
        <v>137238</v>
      </c>
      <c r="H6188" s="188">
        <v>312430</v>
      </c>
      <c r="I6188" s="188">
        <v>464870</v>
      </c>
      <c r="J6188" s="188">
        <v>890049</v>
      </c>
      <c r="N6188" s="43"/>
    </row>
    <row r="6189" spans="1:14">
      <c r="A6189" s="43" t="s">
        <v>8</v>
      </c>
      <c r="N6189" s="43"/>
    </row>
    <row r="6190" spans="1:14">
      <c r="A6190" s="43" t="s">
        <v>9</v>
      </c>
      <c r="B6190" s="188">
        <v>189498</v>
      </c>
      <c r="C6190" s="188">
        <v>0</v>
      </c>
      <c r="D6190" s="188">
        <v>0</v>
      </c>
      <c r="E6190" s="188">
        <v>0</v>
      </c>
      <c r="F6190" s="188">
        <v>49707.6</v>
      </c>
      <c r="G6190" s="188">
        <v>221541</v>
      </c>
      <c r="H6190" s="188">
        <v>538141</v>
      </c>
      <c r="I6190" s="188">
        <v>827129</v>
      </c>
      <c r="J6190" s="188">
        <v>1689680</v>
      </c>
      <c r="N6190" s="43"/>
    </row>
    <row r="6191" spans="1:14">
      <c r="A6191" s="43" t="s">
        <v>8</v>
      </c>
      <c r="B6191" s="188">
        <v>206819</v>
      </c>
      <c r="C6191" s="188">
        <v>0</v>
      </c>
      <c r="D6191" s="188">
        <v>0</v>
      </c>
      <c r="E6191" s="188">
        <v>0</v>
      </c>
      <c r="F6191" s="188">
        <v>59114.3</v>
      </c>
      <c r="G6191" s="188">
        <v>251242</v>
      </c>
      <c r="H6191" s="188">
        <v>589993</v>
      </c>
      <c r="I6191" s="188">
        <v>877893</v>
      </c>
      <c r="J6191" s="188">
        <v>1738701</v>
      </c>
      <c r="N6191" s="43"/>
    </row>
    <row r="6192" spans="1:14">
      <c r="A6192" s="43" t="s">
        <v>152</v>
      </c>
      <c r="N6192" s="43"/>
    </row>
    <row r="6193" spans="1:14">
      <c r="A6193" s="43" t="s">
        <v>153</v>
      </c>
      <c r="B6193" s="188">
        <v>47937</v>
      </c>
      <c r="C6193" s="188">
        <v>0</v>
      </c>
      <c r="D6193" s="188">
        <v>0</v>
      </c>
      <c r="E6193" s="188">
        <v>0</v>
      </c>
      <c r="F6193" s="188">
        <v>0</v>
      </c>
      <c r="G6193" s="188">
        <v>22759</v>
      </c>
      <c r="H6193" s="188">
        <v>117929</v>
      </c>
      <c r="I6193" s="188">
        <v>252870</v>
      </c>
      <c r="J6193" s="188">
        <v>803608</v>
      </c>
      <c r="N6193" s="43"/>
    </row>
    <row r="6194" spans="1:14">
      <c r="A6194" s="43" t="s">
        <v>154</v>
      </c>
      <c r="B6194" s="188">
        <v>126843</v>
      </c>
      <c r="C6194" s="188">
        <v>0</v>
      </c>
      <c r="D6194" s="188">
        <v>0</v>
      </c>
      <c r="E6194" s="188">
        <v>0</v>
      </c>
      <c r="F6194" s="188">
        <v>25333.200000000001</v>
      </c>
      <c r="G6194" s="188">
        <v>135700</v>
      </c>
      <c r="H6194" s="188">
        <v>359854</v>
      </c>
      <c r="I6194" s="188">
        <v>575940</v>
      </c>
      <c r="J6194" s="188">
        <v>1248514</v>
      </c>
      <c r="N6194" s="43"/>
    </row>
    <row r="6195" spans="1:14">
      <c r="A6195" s="43" t="s">
        <v>155</v>
      </c>
      <c r="B6195" s="188">
        <v>183816</v>
      </c>
      <c r="C6195" s="188">
        <v>0</v>
      </c>
      <c r="D6195" s="188">
        <v>0</v>
      </c>
      <c r="E6195" s="188">
        <v>3466.7</v>
      </c>
      <c r="F6195" s="188">
        <v>65459.6</v>
      </c>
      <c r="G6195" s="188">
        <v>225041</v>
      </c>
      <c r="H6195" s="188">
        <v>495030</v>
      </c>
      <c r="I6195" s="188">
        <v>759630</v>
      </c>
      <c r="J6195" s="188">
        <v>1506626</v>
      </c>
      <c r="N6195" s="43"/>
    </row>
    <row r="6196" spans="1:14">
      <c r="A6196" s="43" t="s">
        <v>156</v>
      </c>
      <c r="B6196" s="188">
        <v>324257</v>
      </c>
      <c r="C6196" s="188">
        <v>0</v>
      </c>
      <c r="D6196" s="188">
        <v>0</v>
      </c>
      <c r="E6196" s="188">
        <v>30370.9</v>
      </c>
      <c r="F6196" s="188">
        <v>161955.70000000001</v>
      </c>
      <c r="G6196" s="188">
        <v>431965</v>
      </c>
      <c r="H6196" s="188">
        <v>818885</v>
      </c>
      <c r="I6196" s="188">
        <v>1174232</v>
      </c>
      <c r="J6196" s="188">
        <v>2214780</v>
      </c>
      <c r="N6196" s="43"/>
    </row>
    <row r="6197" spans="1:14">
      <c r="A6197" s="43" t="s">
        <v>157</v>
      </c>
      <c r="N6197" s="43"/>
    </row>
    <row r="6198" spans="1:14">
      <c r="A6198" s="43" t="s">
        <v>158</v>
      </c>
      <c r="B6198" s="188">
        <v>233888</v>
      </c>
      <c r="C6198" s="188">
        <v>0</v>
      </c>
      <c r="D6198" s="188">
        <v>0</v>
      </c>
      <c r="E6198" s="188">
        <v>4839.3999999999996</v>
      </c>
      <c r="F6198" s="188">
        <v>84165.6</v>
      </c>
      <c r="G6198" s="188">
        <v>294713</v>
      </c>
      <c r="H6198" s="188">
        <v>639136</v>
      </c>
      <c r="I6198" s="188">
        <v>937283</v>
      </c>
      <c r="J6198" s="188">
        <v>1866165</v>
      </c>
      <c r="N6198" s="43"/>
    </row>
    <row r="6199" spans="1:14">
      <c r="A6199" s="43" t="s">
        <v>159</v>
      </c>
      <c r="B6199" s="188">
        <v>139766</v>
      </c>
      <c r="C6199" s="188">
        <v>0</v>
      </c>
      <c r="D6199" s="188">
        <v>0</v>
      </c>
      <c r="E6199" s="188">
        <v>0</v>
      </c>
      <c r="F6199" s="188">
        <v>27528.799999999999</v>
      </c>
      <c r="G6199" s="188">
        <v>145218</v>
      </c>
      <c r="H6199" s="188">
        <v>387391</v>
      </c>
      <c r="I6199" s="188">
        <v>659376</v>
      </c>
      <c r="J6199" s="188">
        <v>1515187</v>
      </c>
      <c r="N6199" s="43"/>
    </row>
    <row r="6200" spans="1:14">
      <c r="A6200" s="43" t="s">
        <v>160</v>
      </c>
      <c r="B6200" s="188">
        <v>115559</v>
      </c>
      <c r="C6200" s="188">
        <v>0</v>
      </c>
      <c r="D6200" s="188">
        <v>0</v>
      </c>
      <c r="E6200" s="188">
        <v>0</v>
      </c>
      <c r="F6200" s="188">
        <v>8277.7999999999993</v>
      </c>
      <c r="G6200" s="188">
        <v>105206</v>
      </c>
      <c r="H6200" s="188">
        <v>340469</v>
      </c>
      <c r="I6200" s="188">
        <v>584813</v>
      </c>
      <c r="J6200" s="188">
        <v>1270756</v>
      </c>
      <c r="N6200" s="43"/>
    </row>
    <row r="6201" spans="1:14">
      <c r="A6201" s="43" t="s">
        <v>161</v>
      </c>
      <c r="B6201" s="188">
        <v>177724</v>
      </c>
      <c r="C6201" s="188">
        <v>0</v>
      </c>
      <c r="D6201" s="188">
        <v>0</v>
      </c>
      <c r="E6201" s="188">
        <v>0</v>
      </c>
      <c r="F6201" s="188">
        <v>32559.1</v>
      </c>
      <c r="G6201" s="188">
        <v>194428</v>
      </c>
      <c r="H6201" s="188">
        <v>534568</v>
      </c>
      <c r="I6201" s="188">
        <v>841879</v>
      </c>
      <c r="J6201" s="188">
        <v>1622112</v>
      </c>
      <c r="N6201" s="43"/>
    </row>
    <row r="6202" spans="1:14">
      <c r="A6202" s="43" t="s">
        <v>162</v>
      </c>
      <c r="N6202" s="43"/>
    </row>
    <row r="6203" spans="1:14">
      <c r="A6203" s="43" t="s">
        <v>14</v>
      </c>
      <c r="B6203" s="188">
        <v>234818</v>
      </c>
      <c r="C6203" s="188">
        <v>0</v>
      </c>
      <c r="D6203" s="188">
        <v>0</v>
      </c>
      <c r="E6203" s="188">
        <v>6724</v>
      </c>
      <c r="F6203" s="188">
        <v>85805.1</v>
      </c>
      <c r="G6203" s="188">
        <v>294847</v>
      </c>
      <c r="H6203" s="188">
        <v>643559</v>
      </c>
      <c r="I6203" s="188">
        <v>935657</v>
      </c>
      <c r="J6203" s="188">
        <v>1870952</v>
      </c>
      <c r="N6203" s="43"/>
    </row>
    <row r="6204" spans="1:14">
      <c r="A6204" s="43" t="s">
        <v>163</v>
      </c>
      <c r="B6204" s="188">
        <v>156851</v>
      </c>
      <c r="C6204" s="188">
        <v>0</v>
      </c>
      <c r="D6204" s="188">
        <v>0</v>
      </c>
      <c r="E6204" s="188">
        <v>0</v>
      </c>
      <c r="F6204" s="188">
        <v>39291.800000000003</v>
      </c>
      <c r="G6204" s="188">
        <v>180081</v>
      </c>
      <c r="H6204" s="188">
        <v>442766</v>
      </c>
      <c r="I6204" s="188">
        <v>704289</v>
      </c>
      <c r="J6204" s="188">
        <v>1390984</v>
      </c>
      <c r="N6204" s="43"/>
    </row>
    <row r="6205" spans="1:14">
      <c r="A6205" s="43" t="s">
        <v>16</v>
      </c>
      <c r="B6205" s="188">
        <v>154441</v>
      </c>
      <c r="C6205" s="188">
        <v>0</v>
      </c>
      <c r="D6205" s="188">
        <v>0</v>
      </c>
      <c r="E6205" s="188">
        <v>0</v>
      </c>
      <c r="F6205" s="188">
        <v>21908.3</v>
      </c>
      <c r="G6205" s="188">
        <v>160190</v>
      </c>
      <c r="H6205" s="188">
        <v>460259</v>
      </c>
      <c r="I6205" s="188">
        <v>716127</v>
      </c>
      <c r="J6205" s="188">
        <v>1631092</v>
      </c>
      <c r="N6205" s="43"/>
    </row>
    <row r="6206" spans="1:14">
      <c r="A6206" s="43" t="s">
        <v>164</v>
      </c>
      <c r="B6206" s="188">
        <v>156238</v>
      </c>
      <c r="C6206" s="188">
        <v>0</v>
      </c>
      <c r="D6206" s="188">
        <v>0</v>
      </c>
      <c r="E6206" s="188">
        <v>0</v>
      </c>
      <c r="F6206" s="188">
        <v>9047.7999999999993</v>
      </c>
      <c r="G6206" s="188">
        <v>144403</v>
      </c>
      <c r="H6206" s="188">
        <v>455737</v>
      </c>
      <c r="I6206" s="188">
        <v>744119</v>
      </c>
      <c r="J6206" s="188">
        <v>1702889</v>
      </c>
      <c r="N6206" s="43"/>
    </row>
    <row r="6207" spans="1:14">
      <c r="A6207" s="43" t="s">
        <v>165</v>
      </c>
      <c r="N6207" s="43"/>
    </row>
    <row r="6208" spans="1:14">
      <c r="A6208" s="43" t="s">
        <v>166</v>
      </c>
      <c r="B6208" s="188">
        <v>3756</v>
      </c>
      <c r="C6208" s="188">
        <v>0</v>
      </c>
      <c r="D6208" s="188">
        <v>0</v>
      </c>
      <c r="E6208" s="188">
        <v>0</v>
      </c>
      <c r="F6208" s="188">
        <v>0</v>
      </c>
      <c r="G6208" s="188">
        <v>0</v>
      </c>
      <c r="H6208" s="188">
        <v>1986</v>
      </c>
      <c r="I6208" s="188">
        <v>13349</v>
      </c>
      <c r="J6208" s="188">
        <v>77320</v>
      </c>
      <c r="N6208" s="43"/>
    </row>
    <row r="6209" spans="1:14">
      <c r="A6209" s="43" t="s">
        <v>125</v>
      </c>
      <c r="B6209" s="188">
        <v>10836</v>
      </c>
      <c r="C6209" s="188">
        <v>0</v>
      </c>
      <c r="D6209" s="188">
        <v>0</v>
      </c>
      <c r="E6209" s="188">
        <v>0</v>
      </c>
      <c r="F6209" s="188">
        <v>0</v>
      </c>
      <c r="G6209" s="188">
        <v>1019</v>
      </c>
      <c r="H6209" s="188">
        <v>32344</v>
      </c>
      <c r="I6209" s="188">
        <v>66710</v>
      </c>
      <c r="J6209" s="188">
        <v>181798</v>
      </c>
      <c r="N6209" s="43"/>
    </row>
    <row r="6210" spans="1:14">
      <c r="A6210" s="43" t="s">
        <v>126</v>
      </c>
      <c r="B6210" s="188">
        <v>26534</v>
      </c>
      <c r="C6210" s="188">
        <v>0</v>
      </c>
      <c r="D6210" s="188">
        <v>0</v>
      </c>
      <c r="E6210" s="188">
        <v>0</v>
      </c>
      <c r="F6210" s="188">
        <v>0</v>
      </c>
      <c r="G6210" s="188">
        <v>11905</v>
      </c>
      <c r="H6210" s="188">
        <v>69255</v>
      </c>
      <c r="I6210" s="188">
        <v>149618</v>
      </c>
      <c r="J6210" s="188">
        <v>432379</v>
      </c>
      <c r="N6210" s="43"/>
    </row>
    <row r="6211" spans="1:14">
      <c r="A6211" s="43" t="s">
        <v>127</v>
      </c>
      <c r="B6211" s="188">
        <v>52276</v>
      </c>
      <c r="C6211" s="188">
        <v>0</v>
      </c>
      <c r="D6211" s="188">
        <v>0</v>
      </c>
      <c r="E6211" s="188">
        <v>0</v>
      </c>
      <c r="F6211" s="188">
        <v>212.1</v>
      </c>
      <c r="G6211" s="188">
        <v>41089</v>
      </c>
      <c r="H6211" s="188">
        <v>145798</v>
      </c>
      <c r="I6211" s="188">
        <v>263251</v>
      </c>
      <c r="J6211" s="188">
        <v>677877</v>
      </c>
      <c r="N6211" s="43"/>
    </row>
    <row r="6212" spans="1:14">
      <c r="A6212" s="43" t="s">
        <v>128</v>
      </c>
      <c r="B6212" s="188">
        <v>86887</v>
      </c>
      <c r="C6212" s="188">
        <v>0</v>
      </c>
      <c r="D6212" s="188">
        <v>0</v>
      </c>
      <c r="E6212" s="188">
        <v>0</v>
      </c>
      <c r="F6212" s="188">
        <v>6780.2</v>
      </c>
      <c r="G6212" s="188">
        <v>78076</v>
      </c>
      <c r="H6212" s="188">
        <v>244712</v>
      </c>
      <c r="I6212" s="188">
        <v>406279</v>
      </c>
      <c r="J6212" s="188">
        <v>1094653</v>
      </c>
      <c r="N6212" s="43"/>
    </row>
    <row r="6213" spans="1:14">
      <c r="A6213" s="43" t="s">
        <v>129</v>
      </c>
      <c r="B6213" s="188">
        <v>117664</v>
      </c>
      <c r="C6213" s="188">
        <v>0</v>
      </c>
      <c r="D6213" s="188">
        <v>0</v>
      </c>
      <c r="E6213" s="188">
        <v>0</v>
      </c>
      <c r="F6213" s="188">
        <v>20126.3</v>
      </c>
      <c r="G6213" s="188">
        <v>116061</v>
      </c>
      <c r="H6213" s="188">
        <v>323467</v>
      </c>
      <c r="I6213" s="188">
        <v>562659</v>
      </c>
      <c r="J6213" s="188">
        <v>1242382</v>
      </c>
      <c r="N6213" s="43"/>
    </row>
    <row r="6214" spans="1:14">
      <c r="A6214" s="43" t="s">
        <v>130</v>
      </c>
      <c r="B6214" s="188">
        <v>153251</v>
      </c>
      <c r="C6214" s="188">
        <v>0</v>
      </c>
      <c r="D6214" s="188">
        <v>0</v>
      </c>
      <c r="E6214" s="188">
        <v>0</v>
      </c>
      <c r="F6214" s="188">
        <v>39393.300000000003</v>
      </c>
      <c r="G6214" s="188">
        <v>174053</v>
      </c>
      <c r="H6214" s="188">
        <v>441992</v>
      </c>
      <c r="I6214" s="188">
        <v>675608</v>
      </c>
      <c r="J6214" s="188">
        <v>1412440</v>
      </c>
      <c r="N6214" s="43"/>
    </row>
    <row r="6215" spans="1:14">
      <c r="A6215" s="43" t="s">
        <v>131</v>
      </c>
      <c r="B6215" s="188">
        <v>279233</v>
      </c>
      <c r="C6215" s="188">
        <v>0</v>
      </c>
      <c r="D6215" s="188">
        <v>0</v>
      </c>
      <c r="E6215" s="188">
        <v>22468.9</v>
      </c>
      <c r="F6215" s="188">
        <v>128203.9</v>
      </c>
      <c r="G6215" s="188">
        <v>365062</v>
      </c>
      <c r="H6215" s="188">
        <v>724756</v>
      </c>
      <c r="I6215" s="188">
        <v>1048013</v>
      </c>
      <c r="J6215" s="188">
        <v>1985813</v>
      </c>
      <c r="N6215" s="43"/>
    </row>
    <row r="6216" spans="1:14">
      <c r="A6216" s="43" t="s">
        <v>167</v>
      </c>
      <c r="N6216" s="43"/>
    </row>
    <row r="6217" spans="1:14">
      <c r="A6217" s="43" t="s">
        <v>166</v>
      </c>
      <c r="B6217" s="188">
        <v>41078</v>
      </c>
      <c r="C6217" s="188">
        <v>0</v>
      </c>
      <c r="D6217" s="188">
        <v>0</v>
      </c>
      <c r="E6217" s="188">
        <v>0</v>
      </c>
      <c r="F6217" s="188">
        <v>0</v>
      </c>
      <c r="G6217" s="188">
        <v>3842</v>
      </c>
      <c r="H6217" s="188">
        <v>84497</v>
      </c>
      <c r="I6217" s="188">
        <v>207880</v>
      </c>
      <c r="J6217" s="188">
        <v>815068</v>
      </c>
      <c r="N6217" s="43"/>
    </row>
    <row r="6218" spans="1:14">
      <c r="A6218" s="43" t="s">
        <v>125</v>
      </c>
      <c r="B6218" s="188">
        <v>60029</v>
      </c>
      <c r="C6218" s="188">
        <v>0</v>
      </c>
      <c r="D6218" s="188">
        <v>0</v>
      </c>
      <c r="E6218" s="188">
        <v>0</v>
      </c>
      <c r="F6218" s="188">
        <v>0</v>
      </c>
      <c r="G6218" s="188">
        <v>26963</v>
      </c>
      <c r="H6218" s="188">
        <v>163753</v>
      </c>
      <c r="I6218" s="188">
        <v>315283</v>
      </c>
      <c r="J6218" s="188">
        <v>866291</v>
      </c>
      <c r="N6218" s="43"/>
    </row>
    <row r="6219" spans="1:14">
      <c r="A6219" s="43" t="s">
        <v>126</v>
      </c>
      <c r="B6219" s="188">
        <v>65463</v>
      </c>
      <c r="C6219" s="188">
        <v>0</v>
      </c>
      <c r="D6219" s="188">
        <v>0</v>
      </c>
      <c r="E6219" s="188">
        <v>0</v>
      </c>
      <c r="F6219" s="188">
        <v>0</v>
      </c>
      <c r="G6219" s="188">
        <v>39268</v>
      </c>
      <c r="H6219" s="188">
        <v>165393</v>
      </c>
      <c r="I6219" s="188">
        <v>355123</v>
      </c>
      <c r="J6219" s="188">
        <v>888161</v>
      </c>
      <c r="N6219" s="43"/>
    </row>
    <row r="6220" spans="1:14">
      <c r="A6220" s="43" t="s">
        <v>127</v>
      </c>
      <c r="B6220" s="188">
        <v>67595</v>
      </c>
      <c r="C6220" s="188">
        <v>0</v>
      </c>
      <c r="D6220" s="188">
        <v>0</v>
      </c>
      <c r="E6220" s="188">
        <v>0</v>
      </c>
      <c r="F6220" s="188">
        <v>1908</v>
      </c>
      <c r="G6220" s="188">
        <v>54658</v>
      </c>
      <c r="H6220" s="188">
        <v>204376</v>
      </c>
      <c r="I6220" s="188">
        <v>349394</v>
      </c>
      <c r="J6220" s="188">
        <v>807635</v>
      </c>
      <c r="N6220" s="43"/>
    </row>
    <row r="6221" spans="1:14">
      <c r="A6221" s="43" t="s">
        <v>128</v>
      </c>
      <c r="B6221" s="188">
        <v>90125</v>
      </c>
      <c r="C6221" s="188">
        <v>0</v>
      </c>
      <c r="D6221" s="188">
        <v>0</v>
      </c>
      <c r="E6221" s="188">
        <v>0</v>
      </c>
      <c r="F6221" s="188">
        <v>10793</v>
      </c>
      <c r="G6221" s="188">
        <v>81492</v>
      </c>
      <c r="H6221" s="188">
        <v>263251</v>
      </c>
      <c r="I6221" s="188">
        <v>435169</v>
      </c>
      <c r="J6221" s="188">
        <v>963374</v>
      </c>
      <c r="N6221" s="43"/>
    </row>
    <row r="6222" spans="1:14">
      <c r="A6222" s="43" t="s">
        <v>129</v>
      </c>
      <c r="B6222" s="188">
        <v>107958</v>
      </c>
      <c r="C6222" s="188">
        <v>0</v>
      </c>
      <c r="D6222" s="188">
        <v>0</v>
      </c>
      <c r="E6222" s="188">
        <v>0</v>
      </c>
      <c r="F6222" s="188">
        <v>16181.4</v>
      </c>
      <c r="G6222" s="188">
        <v>106643</v>
      </c>
      <c r="H6222" s="188">
        <v>307970</v>
      </c>
      <c r="I6222" s="188">
        <v>517621</v>
      </c>
      <c r="J6222" s="188">
        <v>1179666</v>
      </c>
      <c r="N6222" s="43"/>
    </row>
    <row r="6223" spans="1:14">
      <c r="A6223" s="43" t="s">
        <v>130</v>
      </c>
      <c r="B6223" s="188">
        <v>138479</v>
      </c>
      <c r="C6223" s="188">
        <v>0</v>
      </c>
      <c r="D6223" s="188">
        <v>0</v>
      </c>
      <c r="E6223" s="188">
        <v>0</v>
      </c>
      <c r="F6223" s="188">
        <v>30940.9</v>
      </c>
      <c r="G6223" s="188">
        <v>148160</v>
      </c>
      <c r="H6223" s="188">
        <v>401253</v>
      </c>
      <c r="I6223" s="188">
        <v>627794</v>
      </c>
      <c r="J6223" s="188">
        <v>1412440</v>
      </c>
      <c r="N6223" s="43"/>
    </row>
    <row r="6224" spans="1:14">
      <c r="A6224" s="43" t="s">
        <v>131</v>
      </c>
      <c r="B6224" s="188">
        <v>270704</v>
      </c>
      <c r="C6224" s="188">
        <v>0</v>
      </c>
      <c r="D6224" s="188">
        <v>0</v>
      </c>
      <c r="E6224" s="188">
        <v>18794.2</v>
      </c>
      <c r="F6224" s="188">
        <v>119984.6</v>
      </c>
      <c r="G6224" s="188">
        <v>350294</v>
      </c>
      <c r="H6224" s="188">
        <v>711295</v>
      </c>
      <c r="I6224" s="188">
        <v>1031263</v>
      </c>
      <c r="J6224" s="188">
        <v>1980147</v>
      </c>
      <c r="N6224" s="43"/>
    </row>
    <row r="6225" spans="1:14">
      <c r="A6225" s="43" t="s">
        <v>168</v>
      </c>
      <c r="N6225" s="43"/>
    </row>
    <row r="6226" spans="1:14">
      <c r="A6226" s="43" t="s">
        <v>169</v>
      </c>
      <c r="B6226" s="188">
        <v>9363</v>
      </c>
      <c r="C6226" s="188">
        <v>0</v>
      </c>
      <c r="D6226" s="188">
        <v>0</v>
      </c>
      <c r="E6226" s="188">
        <v>0</v>
      </c>
      <c r="F6226" s="188">
        <v>0</v>
      </c>
      <c r="G6226" s="188">
        <v>5034</v>
      </c>
      <c r="H6226" s="188">
        <v>28834</v>
      </c>
      <c r="I6226" s="188">
        <v>54738</v>
      </c>
      <c r="J6226" s="188">
        <v>128757</v>
      </c>
      <c r="N6226" s="43"/>
    </row>
    <row r="6227" spans="1:14">
      <c r="A6227" s="43" t="s">
        <v>17</v>
      </c>
      <c r="B6227" s="188">
        <v>40688</v>
      </c>
      <c r="C6227" s="188">
        <v>0</v>
      </c>
      <c r="D6227" s="188">
        <v>0</v>
      </c>
      <c r="E6227" s="188">
        <v>0</v>
      </c>
      <c r="F6227" s="188">
        <v>12494.5</v>
      </c>
      <c r="G6227" s="188">
        <v>57748</v>
      </c>
      <c r="H6227" s="188">
        <v>118722</v>
      </c>
      <c r="I6227" s="188">
        <v>165865</v>
      </c>
      <c r="J6227" s="188">
        <v>292133</v>
      </c>
      <c r="N6227" s="43"/>
    </row>
    <row r="6228" spans="1:14">
      <c r="A6228" s="43" t="s">
        <v>18</v>
      </c>
      <c r="B6228" s="188">
        <v>110777</v>
      </c>
      <c r="C6228" s="188">
        <v>0</v>
      </c>
      <c r="D6228" s="188">
        <v>0</v>
      </c>
      <c r="E6228" s="188">
        <v>11381.1</v>
      </c>
      <c r="F6228" s="188">
        <v>70653.399999999994</v>
      </c>
      <c r="G6228" s="188">
        <v>164844</v>
      </c>
      <c r="H6228" s="188">
        <v>278157</v>
      </c>
      <c r="I6228" s="188">
        <v>369881</v>
      </c>
      <c r="J6228" s="188">
        <v>572984</v>
      </c>
      <c r="N6228" s="43"/>
    </row>
    <row r="6229" spans="1:14">
      <c r="A6229" s="43" t="s">
        <v>19</v>
      </c>
      <c r="B6229" s="188">
        <v>244744</v>
      </c>
      <c r="C6229" s="188">
        <v>0</v>
      </c>
      <c r="D6229" s="188">
        <v>0</v>
      </c>
      <c r="E6229" s="188">
        <v>51455.9</v>
      </c>
      <c r="F6229" s="188">
        <v>178673.5</v>
      </c>
      <c r="G6229" s="188">
        <v>363038</v>
      </c>
      <c r="H6229" s="188">
        <v>571735</v>
      </c>
      <c r="I6229" s="188">
        <v>723492</v>
      </c>
      <c r="J6229" s="188">
        <v>1085766</v>
      </c>
      <c r="N6229" s="43"/>
    </row>
    <row r="6230" spans="1:14">
      <c r="A6230" s="43" t="s">
        <v>170</v>
      </c>
      <c r="B6230" s="188">
        <v>582434</v>
      </c>
      <c r="C6230" s="188">
        <v>0</v>
      </c>
      <c r="D6230" s="188">
        <v>37126.61</v>
      </c>
      <c r="E6230" s="188">
        <v>169635.5</v>
      </c>
      <c r="F6230" s="188">
        <v>419496.8</v>
      </c>
      <c r="G6230" s="188">
        <v>785412</v>
      </c>
      <c r="H6230" s="188">
        <v>1263490</v>
      </c>
      <c r="I6230" s="188">
        <v>1713437</v>
      </c>
      <c r="J6230" s="188">
        <v>2946574</v>
      </c>
      <c r="N6230" s="43"/>
    </row>
    <row r="6231" spans="1:14">
      <c r="A6231" s="43" t="s">
        <v>171</v>
      </c>
      <c r="N6231" s="43"/>
    </row>
    <row r="6232" spans="1:14">
      <c r="A6232" s="43" t="s">
        <v>169</v>
      </c>
      <c r="B6232" s="188">
        <v>17345</v>
      </c>
      <c r="C6232" s="188">
        <v>0</v>
      </c>
      <c r="D6232" s="188">
        <v>0</v>
      </c>
      <c r="E6232" s="188">
        <v>0</v>
      </c>
      <c r="F6232" s="188">
        <v>0</v>
      </c>
      <c r="G6232" s="188">
        <v>6453</v>
      </c>
      <c r="H6232" s="188">
        <v>43211</v>
      </c>
      <c r="I6232" s="188">
        <v>89511</v>
      </c>
      <c r="J6232" s="188">
        <v>261332</v>
      </c>
      <c r="N6232" s="43"/>
    </row>
    <row r="6233" spans="1:14">
      <c r="A6233" s="43" t="s">
        <v>17</v>
      </c>
      <c r="B6233" s="188">
        <v>60641</v>
      </c>
      <c r="C6233" s="188">
        <v>0</v>
      </c>
      <c r="D6233" s="188">
        <v>0</v>
      </c>
      <c r="E6233" s="188">
        <v>0</v>
      </c>
      <c r="F6233" s="188">
        <v>15139.4</v>
      </c>
      <c r="G6233" s="188">
        <v>68832</v>
      </c>
      <c r="H6233" s="188">
        <v>165393</v>
      </c>
      <c r="I6233" s="188">
        <v>270376</v>
      </c>
      <c r="J6233" s="188">
        <v>579810</v>
      </c>
      <c r="N6233" s="43"/>
    </row>
    <row r="6234" spans="1:14">
      <c r="A6234" s="43" t="s">
        <v>18</v>
      </c>
      <c r="B6234" s="188">
        <v>133187</v>
      </c>
      <c r="C6234" s="188">
        <v>0</v>
      </c>
      <c r="D6234" s="188">
        <v>0</v>
      </c>
      <c r="E6234" s="188">
        <v>7462.1</v>
      </c>
      <c r="F6234" s="188">
        <v>62821.7</v>
      </c>
      <c r="G6234" s="188">
        <v>167656</v>
      </c>
      <c r="H6234" s="188">
        <v>343253</v>
      </c>
      <c r="I6234" s="188">
        <v>495049</v>
      </c>
      <c r="J6234" s="188">
        <v>1004431</v>
      </c>
      <c r="N6234" s="43"/>
    </row>
    <row r="6235" spans="1:14">
      <c r="A6235" s="43" t="s">
        <v>19</v>
      </c>
      <c r="B6235" s="188">
        <v>251475</v>
      </c>
      <c r="C6235" s="188">
        <v>0</v>
      </c>
      <c r="D6235" s="188">
        <v>0</v>
      </c>
      <c r="E6235" s="188">
        <v>41391.1</v>
      </c>
      <c r="F6235" s="188">
        <v>150288</v>
      </c>
      <c r="G6235" s="188">
        <v>334607</v>
      </c>
      <c r="H6235" s="188">
        <v>597024</v>
      </c>
      <c r="I6235" s="188">
        <v>817585</v>
      </c>
      <c r="J6235" s="188">
        <v>1623065</v>
      </c>
      <c r="N6235" s="43"/>
    </row>
    <row r="6236" spans="1:14">
      <c r="A6236" s="43" t="s">
        <v>170</v>
      </c>
      <c r="B6236" s="188">
        <v>525349</v>
      </c>
      <c r="C6236" s="188">
        <v>0</v>
      </c>
      <c r="D6236" s="188">
        <v>28743.25</v>
      </c>
      <c r="E6236" s="188">
        <v>152650.70000000001</v>
      </c>
      <c r="F6236" s="188">
        <v>365857.9</v>
      </c>
      <c r="G6236" s="188">
        <v>701638</v>
      </c>
      <c r="H6236" s="188">
        <v>1170889</v>
      </c>
      <c r="I6236" s="188">
        <v>1599457</v>
      </c>
      <c r="J6236" s="188">
        <v>2693086</v>
      </c>
      <c r="N6236" s="43"/>
    </row>
    <row r="6237" spans="1:14">
      <c r="A6237" s="43" t="s">
        <v>527</v>
      </c>
      <c r="N6237" s="43"/>
    </row>
    <row r="6238" spans="1:14">
      <c r="A6238" s="43" t="s">
        <v>172</v>
      </c>
      <c r="B6238" s="188">
        <v>237946</v>
      </c>
      <c r="C6238" s="188">
        <v>0</v>
      </c>
      <c r="D6238" s="188">
        <v>0</v>
      </c>
      <c r="E6238" s="188">
        <v>7549.8</v>
      </c>
      <c r="F6238" s="188">
        <v>88723.3</v>
      </c>
      <c r="G6238" s="188">
        <v>300079</v>
      </c>
      <c r="H6238" s="188">
        <v>645511</v>
      </c>
      <c r="I6238" s="188">
        <v>954172</v>
      </c>
      <c r="J6238" s="188">
        <v>1863505</v>
      </c>
      <c r="N6238" s="43"/>
    </row>
    <row r="6239" spans="1:14">
      <c r="A6239" s="43" t="s">
        <v>22</v>
      </c>
      <c r="B6239" s="188">
        <v>68381</v>
      </c>
      <c r="C6239" s="188">
        <v>0</v>
      </c>
      <c r="D6239" s="188">
        <v>0</v>
      </c>
      <c r="E6239" s="188">
        <v>0</v>
      </c>
      <c r="F6239" s="188">
        <v>0</v>
      </c>
      <c r="G6239" s="188">
        <v>49981</v>
      </c>
      <c r="H6239" s="188">
        <v>187296</v>
      </c>
      <c r="I6239" s="188">
        <v>352117</v>
      </c>
      <c r="J6239" s="188">
        <v>860183</v>
      </c>
      <c r="N6239" s="43"/>
    </row>
    <row r="6240" spans="1:14">
      <c r="A6240" s="43" t="s">
        <v>173</v>
      </c>
      <c r="N6240" s="43"/>
    </row>
    <row r="6241" spans="1:14">
      <c r="A6241" s="43" t="s">
        <v>174</v>
      </c>
      <c r="B6241" s="188">
        <v>15228</v>
      </c>
      <c r="C6241" s="188">
        <v>0</v>
      </c>
      <c r="D6241" s="188">
        <v>0</v>
      </c>
      <c r="E6241" s="188">
        <v>0</v>
      </c>
      <c r="F6241" s="188">
        <v>0</v>
      </c>
      <c r="G6241" s="188">
        <v>1338</v>
      </c>
      <c r="H6241" s="188">
        <v>25263</v>
      </c>
      <c r="I6241" s="188">
        <v>72650</v>
      </c>
      <c r="J6241" s="188">
        <v>338941</v>
      </c>
      <c r="N6241" s="43"/>
    </row>
    <row r="6242" spans="1:14">
      <c r="A6242" s="43" t="s">
        <v>175</v>
      </c>
      <c r="B6242" s="188">
        <v>26729</v>
      </c>
      <c r="C6242" s="188">
        <v>0</v>
      </c>
      <c r="D6242" s="188">
        <v>0</v>
      </c>
      <c r="E6242" s="188">
        <v>0</v>
      </c>
      <c r="F6242" s="188">
        <v>0</v>
      </c>
      <c r="G6242" s="188">
        <v>19462</v>
      </c>
      <c r="H6242" s="188">
        <v>64253</v>
      </c>
      <c r="I6242" s="188">
        <v>110476</v>
      </c>
      <c r="J6242" s="188">
        <v>430144</v>
      </c>
      <c r="N6242" s="43"/>
    </row>
    <row r="6243" spans="1:14">
      <c r="A6243" s="43" t="s">
        <v>176</v>
      </c>
      <c r="B6243" s="188">
        <v>81007</v>
      </c>
      <c r="C6243" s="188">
        <v>0</v>
      </c>
      <c r="D6243" s="188">
        <v>0</v>
      </c>
      <c r="E6243" s="188">
        <v>0</v>
      </c>
      <c r="F6243" s="188">
        <v>30061.200000000001</v>
      </c>
      <c r="G6243" s="188">
        <v>98880</v>
      </c>
      <c r="H6243" s="188">
        <v>201211</v>
      </c>
      <c r="I6243" s="188">
        <v>297853</v>
      </c>
      <c r="J6243" s="188">
        <v>720047</v>
      </c>
      <c r="N6243" s="43"/>
    </row>
    <row r="6244" spans="1:14">
      <c r="A6244" s="43" t="s">
        <v>177</v>
      </c>
      <c r="B6244" s="188">
        <v>338162</v>
      </c>
      <c r="C6244" s="188">
        <v>0</v>
      </c>
      <c r="D6244" s="188">
        <v>0</v>
      </c>
      <c r="E6244" s="188">
        <v>46356.1</v>
      </c>
      <c r="F6244" s="188">
        <v>193719</v>
      </c>
      <c r="G6244" s="188">
        <v>448791</v>
      </c>
      <c r="H6244" s="188">
        <v>823306</v>
      </c>
      <c r="I6244" s="188">
        <v>1160551</v>
      </c>
      <c r="J6244" s="188">
        <v>2121535</v>
      </c>
      <c r="N6244" s="43"/>
    </row>
    <row r="6245" spans="1:14">
      <c r="A6245" s="43" t="s">
        <v>580</v>
      </c>
      <c r="N6245" s="43"/>
    </row>
    <row r="6246" spans="1:14">
      <c r="A6246" s="43" t="s">
        <v>178</v>
      </c>
      <c r="B6246" s="188">
        <v>0</v>
      </c>
      <c r="C6246" s="188">
        <v>0</v>
      </c>
      <c r="D6246" s="188">
        <v>0</v>
      </c>
      <c r="E6246" s="188">
        <v>0</v>
      </c>
      <c r="F6246" s="188">
        <v>0</v>
      </c>
      <c r="G6246" s="188">
        <v>0</v>
      </c>
      <c r="H6246" s="188">
        <v>0</v>
      </c>
      <c r="I6246" s="188">
        <v>0</v>
      </c>
      <c r="J6246" s="188">
        <v>0</v>
      </c>
      <c r="N6246" s="43"/>
    </row>
    <row r="6247" spans="1:14">
      <c r="A6247" s="43" t="s">
        <v>179</v>
      </c>
      <c r="B6247" s="188">
        <v>2174</v>
      </c>
      <c r="C6247" s="188">
        <v>38.49</v>
      </c>
      <c r="D6247" s="188">
        <v>216.31</v>
      </c>
      <c r="E6247" s="188">
        <v>816.8</v>
      </c>
      <c r="F6247" s="188">
        <v>2053</v>
      </c>
      <c r="G6247" s="188">
        <v>3494</v>
      </c>
      <c r="H6247" s="188">
        <v>4418</v>
      </c>
      <c r="I6247" s="188">
        <v>4687</v>
      </c>
      <c r="J6247" s="188">
        <v>4945</v>
      </c>
      <c r="N6247" s="43"/>
    </row>
    <row r="6248" spans="1:14">
      <c r="A6248" s="43" t="s">
        <v>180</v>
      </c>
      <c r="B6248" s="188">
        <v>13895</v>
      </c>
      <c r="C6248" s="188">
        <v>5763.18</v>
      </c>
      <c r="D6248" s="188">
        <v>6515.06</v>
      </c>
      <c r="E6248" s="188">
        <v>8836</v>
      </c>
      <c r="F6248" s="188">
        <v>13364.3</v>
      </c>
      <c r="G6248" s="188">
        <v>18588</v>
      </c>
      <c r="H6248" s="188">
        <v>22442</v>
      </c>
      <c r="I6248" s="188">
        <v>23772</v>
      </c>
      <c r="J6248" s="188">
        <v>24662</v>
      </c>
      <c r="N6248" s="43"/>
    </row>
    <row r="6249" spans="1:14">
      <c r="A6249" s="43" t="s">
        <v>181</v>
      </c>
      <c r="B6249" s="188">
        <v>333729</v>
      </c>
      <c r="C6249" s="188">
        <v>33279.57</v>
      </c>
      <c r="D6249" s="188">
        <v>43231.78</v>
      </c>
      <c r="E6249" s="188">
        <v>80295.7</v>
      </c>
      <c r="F6249" s="188">
        <v>185422.5</v>
      </c>
      <c r="G6249" s="188">
        <v>417113</v>
      </c>
      <c r="H6249" s="188">
        <v>780803</v>
      </c>
      <c r="I6249" s="188">
        <v>1107204</v>
      </c>
      <c r="J6249" s="188">
        <v>2071763</v>
      </c>
      <c r="N6249" s="43"/>
    </row>
    <row r="6250" spans="1:14">
      <c r="A6250" s="43" t="s">
        <v>529</v>
      </c>
      <c r="N6250" s="43"/>
    </row>
    <row r="6251" spans="1:14">
      <c r="A6251" s="43" t="s">
        <v>178</v>
      </c>
      <c r="B6251" s="188">
        <v>11823</v>
      </c>
      <c r="C6251" s="188">
        <v>0</v>
      </c>
      <c r="D6251" s="188">
        <v>0</v>
      </c>
      <c r="E6251" s="188">
        <v>0</v>
      </c>
      <c r="F6251" s="188">
        <v>0</v>
      </c>
      <c r="G6251" s="188">
        <v>0</v>
      </c>
      <c r="H6251" s="188">
        <v>3225</v>
      </c>
      <c r="I6251" s="188">
        <v>35222</v>
      </c>
      <c r="J6251" s="188">
        <v>285878</v>
      </c>
      <c r="N6251" s="43"/>
    </row>
    <row r="6252" spans="1:14">
      <c r="A6252" s="43" t="s">
        <v>179</v>
      </c>
      <c r="B6252" s="188">
        <v>43654</v>
      </c>
      <c r="C6252" s="188">
        <v>0</v>
      </c>
      <c r="D6252" s="188">
        <v>0</v>
      </c>
      <c r="E6252" s="188">
        <v>0</v>
      </c>
      <c r="F6252" s="188">
        <v>9059.4</v>
      </c>
      <c r="G6252" s="188">
        <v>44150</v>
      </c>
      <c r="H6252" s="188">
        <v>106564</v>
      </c>
      <c r="I6252" s="188">
        <v>178494</v>
      </c>
      <c r="J6252" s="188">
        <v>520824</v>
      </c>
      <c r="N6252" s="43"/>
    </row>
    <row r="6253" spans="1:14">
      <c r="A6253" s="43" t="s">
        <v>180</v>
      </c>
      <c r="B6253" s="188">
        <v>95777</v>
      </c>
      <c r="C6253" s="188">
        <v>0</v>
      </c>
      <c r="D6253" s="188">
        <v>0</v>
      </c>
      <c r="E6253" s="188">
        <v>0</v>
      </c>
      <c r="F6253" s="188">
        <v>30357.200000000001</v>
      </c>
      <c r="G6253" s="188">
        <v>123643</v>
      </c>
      <c r="H6253" s="188">
        <v>273456</v>
      </c>
      <c r="I6253" s="188">
        <v>400492</v>
      </c>
      <c r="J6253" s="188">
        <v>789372</v>
      </c>
      <c r="N6253" s="43"/>
    </row>
    <row r="6254" spans="1:14">
      <c r="A6254" s="43" t="s">
        <v>181</v>
      </c>
      <c r="B6254" s="188">
        <v>272185</v>
      </c>
      <c r="C6254" s="188">
        <v>0</v>
      </c>
      <c r="D6254" s="188">
        <v>0</v>
      </c>
      <c r="E6254" s="188">
        <v>11200</v>
      </c>
      <c r="F6254" s="188">
        <v>114564.5</v>
      </c>
      <c r="G6254" s="188">
        <v>359745</v>
      </c>
      <c r="H6254" s="188">
        <v>721261</v>
      </c>
      <c r="I6254" s="188">
        <v>1049079</v>
      </c>
      <c r="J6254" s="188">
        <v>1985106</v>
      </c>
      <c r="N6254" s="43"/>
    </row>
    <row r="6255" spans="1:14">
      <c r="A6255" s="43" t="s">
        <v>530</v>
      </c>
      <c r="N6255" s="43"/>
    </row>
    <row r="6256" spans="1:14">
      <c r="A6256" s="43" t="s">
        <v>178</v>
      </c>
      <c r="B6256" s="188">
        <v>2</v>
      </c>
      <c r="C6256" s="188">
        <v>0</v>
      </c>
      <c r="D6256" s="188">
        <v>0</v>
      </c>
      <c r="E6256" s="188">
        <v>0</v>
      </c>
      <c r="F6256" s="188">
        <v>0</v>
      </c>
      <c r="G6256" s="188">
        <v>0</v>
      </c>
      <c r="H6256" s="188">
        <v>0</v>
      </c>
      <c r="I6256" s="188">
        <v>0</v>
      </c>
      <c r="J6256" s="188">
        <v>0</v>
      </c>
      <c r="N6256" s="43"/>
    </row>
    <row r="6257" spans="1:14">
      <c r="A6257" s="43" t="s">
        <v>179</v>
      </c>
      <c r="B6257" s="188">
        <v>459</v>
      </c>
      <c r="C6257" s="188">
        <v>0</v>
      </c>
      <c r="D6257" s="188">
        <v>0</v>
      </c>
      <c r="E6257" s="188">
        <v>0</v>
      </c>
      <c r="F6257" s="188">
        <v>0</v>
      </c>
      <c r="G6257" s="188">
        <v>0</v>
      </c>
      <c r="H6257" s="188">
        <v>2154</v>
      </c>
      <c r="I6257" s="188">
        <v>3173</v>
      </c>
      <c r="J6257" s="188">
        <v>4491</v>
      </c>
      <c r="N6257" s="43"/>
    </row>
    <row r="6258" spans="1:14">
      <c r="A6258" s="43" t="s">
        <v>180</v>
      </c>
      <c r="B6258" s="188">
        <v>4015</v>
      </c>
      <c r="C6258" s="188">
        <v>0</v>
      </c>
      <c r="D6258" s="188">
        <v>0</v>
      </c>
      <c r="E6258" s="188">
        <v>0</v>
      </c>
      <c r="F6258" s="188">
        <v>0</v>
      </c>
      <c r="G6258" s="188">
        <v>7227</v>
      </c>
      <c r="H6258" s="188">
        <v>14007</v>
      </c>
      <c r="I6258" s="188">
        <v>17096</v>
      </c>
      <c r="J6258" s="188">
        <v>21913</v>
      </c>
      <c r="N6258" s="43"/>
    </row>
    <row r="6259" spans="1:14">
      <c r="A6259" s="43" t="s">
        <v>181</v>
      </c>
      <c r="B6259" s="188">
        <v>247746</v>
      </c>
      <c r="C6259" s="188">
        <v>0</v>
      </c>
      <c r="D6259" s="188">
        <v>0</v>
      </c>
      <c r="E6259" s="188">
        <v>22376.9</v>
      </c>
      <c r="F6259" s="188">
        <v>104365.6</v>
      </c>
      <c r="G6259" s="188">
        <v>311113</v>
      </c>
      <c r="H6259" s="188">
        <v>652597</v>
      </c>
      <c r="I6259" s="188">
        <v>957048</v>
      </c>
      <c r="J6259" s="188">
        <v>1866165</v>
      </c>
      <c r="N6259" s="43"/>
    </row>
    <row r="6260" spans="1:14">
      <c r="A6260" s="43" t="s">
        <v>621</v>
      </c>
      <c r="B6260" s="188" t="s">
        <v>143</v>
      </c>
      <c r="C6260" s="188" t="s">
        <v>144</v>
      </c>
      <c r="D6260" s="188" t="s">
        <v>144</v>
      </c>
      <c r="E6260" s="188" t="s">
        <v>144</v>
      </c>
      <c r="F6260" s="188" t="s">
        <v>144</v>
      </c>
      <c r="G6260" s="188" t="s">
        <v>144</v>
      </c>
      <c r="H6260" s="188" t="s">
        <v>144</v>
      </c>
      <c r="I6260" s="188" t="s">
        <v>685</v>
      </c>
      <c r="J6260" s="188" t="s">
        <v>685</v>
      </c>
      <c r="K6260" s="188" t="s">
        <v>225</v>
      </c>
      <c r="N6260" s="43"/>
    </row>
    <row r="6261" spans="1:14">
      <c r="A6261" s="43" t="s">
        <v>618</v>
      </c>
      <c r="B6261" s="188" t="s">
        <v>619</v>
      </c>
      <c r="K6261" s="188" t="s">
        <v>726</v>
      </c>
      <c r="N6261" s="43"/>
    </row>
    <row r="6262" spans="1:14">
      <c r="A6262" s="43" t="s">
        <v>142</v>
      </c>
      <c r="N6262" s="43"/>
    </row>
    <row r="6264" spans="1:14">
      <c r="A6264" s="43" t="s">
        <v>219</v>
      </c>
      <c r="N6264" s="43"/>
    </row>
    <row r="6265" spans="1:14">
      <c r="A6265" s="43" t="s">
        <v>621</v>
      </c>
      <c r="B6265" s="188" t="s">
        <v>143</v>
      </c>
      <c r="C6265" s="188" t="s">
        <v>144</v>
      </c>
      <c r="D6265" s="188" t="s">
        <v>144</v>
      </c>
      <c r="E6265" s="188" t="s">
        <v>144</v>
      </c>
      <c r="F6265" s="188" t="s">
        <v>144</v>
      </c>
      <c r="G6265" s="188" t="s">
        <v>144</v>
      </c>
      <c r="H6265" s="188" t="s">
        <v>144</v>
      </c>
      <c r="I6265" s="188" t="s">
        <v>685</v>
      </c>
      <c r="J6265" s="188" t="s">
        <v>685</v>
      </c>
      <c r="K6265" s="188" t="s">
        <v>225</v>
      </c>
      <c r="N6265" s="43"/>
    </row>
    <row r="6266" spans="1:14">
      <c r="A6266" s="43" t="s">
        <v>250</v>
      </c>
      <c r="E6266" s="188" t="s">
        <v>587</v>
      </c>
      <c r="F6266" s="188" t="s">
        <v>588</v>
      </c>
      <c r="G6266" s="188" t="s">
        <v>402</v>
      </c>
      <c r="H6266" s="188" t="s">
        <v>403</v>
      </c>
      <c r="N6266" s="43"/>
    </row>
    <row r="6267" spans="1:14">
      <c r="B6267" s="188" t="s">
        <v>143</v>
      </c>
      <c r="C6267" s="188" t="s">
        <v>144</v>
      </c>
      <c r="D6267" s="188" t="s">
        <v>144</v>
      </c>
      <c r="E6267" s="188" t="s">
        <v>144</v>
      </c>
      <c r="F6267" s="188" t="s">
        <v>144</v>
      </c>
      <c r="G6267" s="188" t="s">
        <v>144</v>
      </c>
      <c r="H6267" s="188" t="s">
        <v>144</v>
      </c>
      <c r="I6267" s="188" t="s">
        <v>685</v>
      </c>
      <c r="J6267" s="188" t="s">
        <v>685</v>
      </c>
    </row>
    <row r="6268" spans="1:14">
      <c r="B6268" s="188" t="s">
        <v>33</v>
      </c>
      <c r="C6268" s="188" t="s">
        <v>134</v>
      </c>
      <c r="D6268" s="188" t="s">
        <v>135</v>
      </c>
      <c r="E6268" s="188" t="s">
        <v>136</v>
      </c>
      <c r="F6268" s="188" t="s">
        <v>137</v>
      </c>
      <c r="G6268" s="188" t="s">
        <v>138</v>
      </c>
      <c r="H6268" s="188" t="s">
        <v>139</v>
      </c>
      <c r="I6268" s="188" t="s">
        <v>140</v>
      </c>
      <c r="J6268" s="188" t="s">
        <v>141</v>
      </c>
    </row>
    <row r="6269" spans="1:14">
      <c r="A6269" s="43" t="s">
        <v>622</v>
      </c>
      <c r="B6269" s="188" t="s">
        <v>143</v>
      </c>
      <c r="C6269" s="188" t="s">
        <v>148</v>
      </c>
      <c r="D6269" s="188" t="s">
        <v>148</v>
      </c>
      <c r="E6269" s="188" t="s">
        <v>148</v>
      </c>
      <c r="F6269" s="188" t="s">
        <v>148</v>
      </c>
      <c r="G6269" s="188" t="s">
        <v>148</v>
      </c>
      <c r="H6269" s="188" t="s">
        <v>148</v>
      </c>
      <c r="I6269" s="188" t="s">
        <v>686</v>
      </c>
      <c r="J6269" s="188" t="s">
        <v>686</v>
      </c>
      <c r="N6269" s="43"/>
    </row>
    <row r="6270" spans="1:14">
      <c r="A6270" s="43" t="s">
        <v>0</v>
      </c>
      <c r="B6270" s="188">
        <v>232139</v>
      </c>
      <c r="C6270" s="188">
        <v>0</v>
      </c>
      <c r="D6270" s="188">
        <v>0</v>
      </c>
      <c r="E6270" s="188">
        <v>0</v>
      </c>
      <c r="F6270" s="188">
        <v>63494.400000000001</v>
      </c>
      <c r="G6270" s="188">
        <v>278558</v>
      </c>
      <c r="H6270" s="188">
        <v>657329</v>
      </c>
      <c r="I6270" s="188">
        <v>1003954</v>
      </c>
      <c r="J6270" s="188">
        <v>2058488</v>
      </c>
      <c r="N6270" s="43"/>
    </row>
    <row r="6271" spans="1:14">
      <c r="A6271" s="43" t="s">
        <v>151</v>
      </c>
      <c r="N6271" s="43"/>
    </row>
    <row r="6272" spans="1:14">
      <c r="A6272" s="43" t="s">
        <v>2</v>
      </c>
      <c r="B6272" s="188">
        <v>278119</v>
      </c>
      <c r="C6272" s="188">
        <v>0</v>
      </c>
      <c r="D6272" s="188">
        <v>0</v>
      </c>
      <c r="E6272" s="188">
        <v>0</v>
      </c>
      <c r="F6272" s="188">
        <v>85322.7</v>
      </c>
      <c r="G6272" s="188">
        <v>343384</v>
      </c>
      <c r="H6272" s="188">
        <v>768131</v>
      </c>
      <c r="I6272" s="188">
        <v>1172346</v>
      </c>
      <c r="J6272" s="188">
        <v>2343634</v>
      </c>
      <c r="N6272" s="43"/>
    </row>
    <row r="6273" spans="1:14">
      <c r="A6273" s="43" t="s">
        <v>3</v>
      </c>
      <c r="B6273" s="188">
        <v>257781</v>
      </c>
      <c r="C6273" s="188">
        <v>0</v>
      </c>
      <c r="D6273" s="188">
        <v>0</v>
      </c>
      <c r="E6273" s="188">
        <v>0</v>
      </c>
      <c r="F6273" s="188">
        <v>70838.7</v>
      </c>
      <c r="G6273" s="188">
        <v>321881</v>
      </c>
      <c r="H6273" s="188">
        <v>734018</v>
      </c>
      <c r="I6273" s="188">
        <v>1102365</v>
      </c>
      <c r="J6273" s="188">
        <v>2143494</v>
      </c>
      <c r="N6273" s="43"/>
    </row>
    <row r="6274" spans="1:14">
      <c r="A6274" s="43" t="s">
        <v>4</v>
      </c>
      <c r="B6274" s="188">
        <v>231851</v>
      </c>
      <c r="C6274" s="188">
        <v>0</v>
      </c>
      <c r="D6274" s="188">
        <v>0</v>
      </c>
      <c r="E6274" s="188">
        <v>0</v>
      </c>
      <c r="F6274" s="188">
        <v>65204.7</v>
      </c>
      <c r="G6274" s="188">
        <v>278476</v>
      </c>
      <c r="H6274" s="188">
        <v>658172</v>
      </c>
      <c r="I6274" s="188">
        <v>993212</v>
      </c>
      <c r="J6274" s="188">
        <v>2004357</v>
      </c>
      <c r="N6274" s="43"/>
    </row>
    <row r="6275" spans="1:14">
      <c r="A6275" s="43" t="s">
        <v>5</v>
      </c>
      <c r="B6275" s="188">
        <v>203237</v>
      </c>
      <c r="C6275" s="188">
        <v>0</v>
      </c>
      <c r="D6275" s="188">
        <v>0</v>
      </c>
      <c r="E6275" s="188">
        <v>0</v>
      </c>
      <c r="F6275" s="188">
        <v>58112.9</v>
      </c>
      <c r="G6275" s="188">
        <v>254502</v>
      </c>
      <c r="H6275" s="188">
        <v>581556</v>
      </c>
      <c r="I6275" s="188">
        <v>878340</v>
      </c>
      <c r="J6275" s="188">
        <v>1631982</v>
      </c>
      <c r="N6275" s="43"/>
    </row>
    <row r="6276" spans="1:14">
      <c r="A6276" s="43" t="s">
        <v>6</v>
      </c>
      <c r="B6276" s="188">
        <v>133590</v>
      </c>
      <c r="C6276" s="188">
        <v>0</v>
      </c>
      <c r="D6276" s="188">
        <v>0</v>
      </c>
      <c r="E6276" s="188">
        <v>0</v>
      </c>
      <c r="F6276" s="188">
        <v>36155.599999999999</v>
      </c>
      <c r="G6276" s="188">
        <v>153702</v>
      </c>
      <c r="H6276" s="188">
        <v>371248</v>
      </c>
      <c r="I6276" s="188">
        <v>572888</v>
      </c>
      <c r="J6276" s="188">
        <v>1206921</v>
      </c>
      <c r="N6276" s="43"/>
    </row>
    <row r="6277" spans="1:14">
      <c r="A6277" s="43" t="s">
        <v>8</v>
      </c>
      <c r="N6277" s="43"/>
    </row>
    <row r="6278" spans="1:14">
      <c r="A6278" s="43" t="s">
        <v>9</v>
      </c>
      <c r="B6278" s="188">
        <v>223589</v>
      </c>
      <c r="C6278" s="188">
        <v>0</v>
      </c>
      <c r="D6278" s="188">
        <v>0</v>
      </c>
      <c r="E6278" s="188">
        <v>0</v>
      </c>
      <c r="F6278" s="188">
        <v>59446.2</v>
      </c>
      <c r="G6278" s="188">
        <v>267545</v>
      </c>
      <c r="H6278" s="188">
        <v>638904</v>
      </c>
      <c r="I6278" s="188">
        <v>980228</v>
      </c>
      <c r="J6278" s="188">
        <v>1995255</v>
      </c>
      <c r="N6278" s="43"/>
    </row>
    <row r="6279" spans="1:14">
      <c r="A6279" s="43" t="s">
        <v>8</v>
      </c>
      <c r="B6279" s="188">
        <v>241773</v>
      </c>
      <c r="C6279" s="188">
        <v>0</v>
      </c>
      <c r="D6279" s="188">
        <v>0</v>
      </c>
      <c r="E6279" s="188">
        <v>0</v>
      </c>
      <c r="F6279" s="188">
        <v>68281.100000000006</v>
      </c>
      <c r="G6279" s="188">
        <v>293301</v>
      </c>
      <c r="H6279" s="188">
        <v>679258</v>
      </c>
      <c r="I6279" s="188">
        <v>1028298</v>
      </c>
      <c r="J6279" s="188">
        <v>2116908</v>
      </c>
      <c r="N6279" s="43"/>
    </row>
    <row r="6280" spans="1:14">
      <c r="A6280" s="43" t="s">
        <v>152</v>
      </c>
      <c r="N6280" s="43"/>
    </row>
    <row r="6281" spans="1:14">
      <c r="A6281" s="43" t="s">
        <v>153</v>
      </c>
      <c r="B6281" s="188">
        <v>58985</v>
      </c>
      <c r="C6281" s="188">
        <v>0</v>
      </c>
      <c r="D6281" s="188">
        <v>0</v>
      </c>
      <c r="E6281" s="188">
        <v>0</v>
      </c>
      <c r="F6281" s="188">
        <v>0</v>
      </c>
      <c r="G6281" s="188">
        <v>31901</v>
      </c>
      <c r="H6281" s="188">
        <v>154254</v>
      </c>
      <c r="I6281" s="188">
        <v>301376</v>
      </c>
      <c r="J6281" s="188">
        <v>883454</v>
      </c>
      <c r="N6281" s="43"/>
    </row>
    <row r="6282" spans="1:14">
      <c r="A6282" s="43" t="s">
        <v>154</v>
      </c>
      <c r="B6282" s="188">
        <v>148448</v>
      </c>
      <c r="C6282" s="188">
        <v>0</v>
      </c>
      <c r="D6282" s="188">
        <v>0</v>
      </c>
      <c r="E6282" s="188">
        <v>0</v>
      </c>
      <c r="F6282" s="188">
        <v>27904.1</v>
      </c>
      <c r="G6282" s="188">
        <v>160033</v>
      </c>
      <c r="H6282" s="188">
        <v>425212</v>
      </c>
      <c r="I6282" s="188">
        <v>677979</v>
      </c>
      <c r="J6282" s="188">
        <v>1486793</v>
      </c>
      <c r="N6282" s="43"/>
    </row>
    <row r="6283" spans="1:14">
      <c r="A6283" s="43" t="s">
        <v>155</v>
      </c>
      <c r="B6283" s="188">
        <v>219426</v>
      </c>
      <c r="C6283" s="188">
        <v>0</v>
      </c>
      <c r="D6283" s="188">
        <v>0</v>
      </c>
      <c r="E6283" s="188">
        <v>3842</v>
      </c>
      <c r="F6283" s="188">
        <v>74272.5</v>
      </c>
      <c r="G6283" s="188">
        <v>270268</v>
      </c>
      <c r="H6283" s="188">
        <v>600263</v>
      </c>
      <c r="I6283" s="188">
        <v>906494</v>
      </c>
      <c r="J6283" s="188">
        <v>1758905</v>
      </c>
      <c r="N6283" s="43"/>
    </row>
    <row r="6284" spans="1:14">
      <c r="A6284" s="43" t="s">
        <v>156</v>
      </c>
      <c r="B6284" s="188">
        <v>363970</v>
      </c>
      <c r="C6284" s="188">
        <v>0</v>
      </c>
      <c r="D6284" s="188">
        <v>0</v>
      </c>
      <c r="E6284" s="188">
        <v>31000.9</v>
      </c>
      <c r="F6284" s="188">
        <v>175541</v>
      </c>
      <c r="G6284" s="188">
        <v>476782</v>
      </c>
      <c r="H6284" s="188">
        <v>949583</v>
      </c>
      <c r="I6284" s="188">
        <v>1323460</v>
      </c>
      <c r="J6284" s="188">
        <v>2499022</v>
      </c>
      <c r="N6284" s="43"/>
    </row>
    <row r="6285" spans="1:14">
      <c r="A6285" s="43" t="s">
        <v>157</v>
      </c>
      <c r="N6285" s="43"/>
    </row>
    <row r="6286" spans="1:14">
      <c r="A6286" s="43" t="s">
        <v>158</v>
      </c>
      <c r="B6286" s="188">
        <v>273376</v>
      </c>
      <c r="C6286" s="188">
        <v>0</v>
      </c>
      <c r="D6286" s="188">
        <v>0</v>
      </c>
      <c r="E6286" s="188">
        <v>6039.6</v>
      </c>
      <c r="F6286" s="188">
        <v>98671.9</v>
      </c>
      <c r="G6286" s="188">
        <v>343381</v>
      </c>
      <c r="H6286" s="188">
        <v>748550</v>
      </c>
      <c r="I6286" s="188">
        <v>1115011</v>
      </c>
      <c r="J6286" s="188">
        <v>2170199</v>
      </c>
      <c r="N6286" s="43"/>
    </row>
    <row r="6287" spans="1:14">
      <c r="A6287" s="43" t="s">
        <v>159</v>
      </c>
      <c r="B6287" s="188">
        <v>177209</v>
      </c>
      <c r="C6287" s="188">
        <v>0</v>
      </c>
      <c r="D6287" s="188">
        <v>0</v>
      </c>
      <c r="E6287" s="188">
        <v>0</v>
      </c>
      <c r="F6287" s="188">
        <v>35312.5</v>
      </c>
      <c r="G6287" s="188">
        <v>185450</v>
      </c>
      <c r="H6287" s="188">
        <v>487718</v>
      </c>
      <c r="I6287" s="188">
        <v>767630</v>
      </c>
      <c r="J6287" s="188">
        <v>1760345</v>
      </c>
      <c r="N6287" s="43"/>
    </row>
    <row r="6288" spans="1:14">
      <c r="A6288" s="43" t="s">
        <v>160</v>
      </c>
      <c r="B6288" s="188">
        <v>155208</v>
      </c>
      <c r="C6288" s="188">
        <v>0</v>
      </c>
      <c r="D6288" s="188">
        <v>0</v>
      </c>
      <c r="E6288" s="188">
        <v>0</v>
      </c>
      <c r="F6288" s="188">
        <v>19025.7</v>
      </c>
      <c r="G6288" s="188">
        <v>155761</v>
      </c>
      <c r="H6288" s="188">
        <v>448302</v>
      </c>
      <c r="I6288" s="188">
        <v>737362</v>
      </c>
      <c r="J6288" s="188">
        <v>1631982</v>
      </c>
      <c r="N6288" s="43"/>
    </row>
    <row r="6289" spans="1:14">
      <c r="A6289" s="43" t="s">
        <v>161</v>
      </c>
      <c r="B6289" s="188">
        <v>206004</v>
      </c>
      <c r="C6289" s="188">
        <v>0</v>
      </c>
      <c r="D6289" s="188">
        <v>0</v>
      </c>
      <c r="E6289" s="188">
        <v>0</v>
      </c>
      <c r="F6289" s="188">
        <v>37484.6</v>
      </c>
      <c r="G6289" s="188">
        <v>230117</v>
      </c>
      <c r="H6289" s="188">
        <v>604909</v>
      </c>
      <c r="I6289" s="188">
        <v>926214</v>
      </c>
      <c r="J6289" s="188">
        <v>1894037</v>
      </c>
      <c r="N6289" s="43"/>
    </row>
    <row r="6290" spans="1:14">
      <c r="A6290" s="43" t="s">
        <v>162</v>
      </c>
      <c r="N6290" s="43"/>
    </row>
    <row r="6291" spans="1:14">
      <c r="A6291" s="43" t="s">
        <v>14</v>
      </c>
      <c r="B6291" s="188">
        <v>276176</v>
      </c>
      <c r="C6291" s="188">
        <v>0</v>
      </c>
      <c r="D6291" s="188">
        <v>0</v>
      </c>
      <c r="E6291" s="188">
        <v>10075.700000000001</v>
      </c>
      <c r="F6291" s="188">
        <v>104647.6</v>
      </c>
      <c r="G6291" s="188">
        <v>350935</v>
      </c>
      <c r="H6291" s="188">
        <v>749206</v>
      </c>
      <c r="I6291" s="188">
        <v>1112512</v>
      </c>
      <c r="J6291" s="188">
        <v>2140157</v>
      </c>
      <c r="N6291" s="43"/>
    </row>
    <row r="6292" spans="1:14">
      <c r="A6292" s="43" t="s">
        <v>163</v>
      </c>
      <c r="B6292" s="188">
        <v>183078</v>
      </c>
      <c r="C6292" s="188">
        <v>0</v>
      </c>
      <c r="D6292" s="188">
        <v>0</v>
      </c>
      <c r="E6292" s="188">
        <v>0</v>
      </c>
      <c r="F6292" s="188">
        <v>43201.9</v>
      </c>
      <c r="G6292" s="188">
        <v>208606</v>
      </c>
      <c r="H6292" s="188">
        <v>514046</v>
      </c>
      <c r="I6292" s="188">
        <v>856762</v>
      </c>
      <c r="J6292" s="188">
        <v>1687947</v>
      </c>
      <c r="N6292" s="43"/>
    </row>
    <row r="6293" spans="1:14">
      <c r="A6293" s="43" t="s">
        <v>16</v>
      </c>
      <c r="B6293" s="188">
        <v>181490</v>
      </c>
      <c r="C6293" s="188">
        <v>0</v>
      </c>
      <c r="D6293" s="188">
        <v>0</v>
      </c>
      <c r="E6293" s="188">
        <v>0</v>
      </c>
      <c r="F6293" s="188">
        <v>26628</v>
      </c>
      <c r="G6293" s="188">
        <v>190723</v>
      </c>
      <c r="H6293" s="188">
        <v>528714</v>
      </c>
      <c r="I6293" s="188">
        <v>832233</v>
      </c>
      <c r="J6293" s="188">
        <v>1957086</v>
      </c>
      <c r="N6293" s="43"/>
    </row>
    <row r="6294" spans="1:14">
      <c r="A6294" s="43" t="s">
        <v>164</v>
      </c>
      <c r="B6294" s="188">
        <v>182914</v>
      </c>
      <c r="C6294" s="188">
        <v>0</v>
      </c>
      <c r="D6294" s="188">
        <v>0</v>
      </c>
      <c r="E6294" s="188">
        <v>0</v>
      </c>
      <c r="F6294" s="188">
        <v>12026.8</v>
      </c>
      <c r="G6294" s="188">
        <v>167914</v>
      </c>
      <c r="H6294" s="188">
        <v>519156</v>
      </c>
      <c r="I6294" s="188">
        <v>878754</v>
      </c>
      <c r="J6294" s="188">
        <v>2070318</v>
      </c>
      <c r="N6294" s="43"/>
    </row>
    <row r="6295" spans="1:14">
      <c r="A6295" s="43" t="s">
        <v>165</v>
      </c>
      <c r="N6295" s="43"/>
    </row>
    <row r="6296" spans="1:14">
      <c r="A6296" s="43" t="s">
        <v>166</v>
      </c>
      <c r="B6296" s="188">
        <v>4757</v>
      </c>
      <c r="C6296" s="188">
        <v>0</v>
      </c>
      <c r="D6296" s="188">
        <v>0</v>
      </c>
      <c r="E6296" s="188">
        <v>0</v>
      </c>
      <c r="F6296" s="188">
        <v>0</v>
      </c>
      <c r="G6296" s="188">
        <v>0</v>
      </c>
      <c r="H6296" s="188">
        <v>3105</v>
      </c>
      <c r="I6296" s="188">
        <v>18837</v>
      </c>
      <c r="J6296" s="188">
        <v>102612</v>
      </c>
      <c r="N6296" s="43"/>
    </row>
    <row r="6297" spans="1:14">
      <c r="A6297" s="43" t="s">
        <v>125</v>
      </c>
      <c r="B6297" s="188">
        <v>14508</v>
      </c>
      <c r="C6297" s="188">
        <v>0</v>
      </c>
      <c r="D6297" s="188">
        <v>0</v>
      </c>
      <c r="E6297" s="188">
        <v>0</v>
      </c>
      <c r="F6297" s="188">
        <v>0</v>
      </c>
      <c r="G6297" s="188">
        <v>3021</v>
      </c>
      <c r="H6297" s="188">
        <v>37473</v>
      </c>
      <c r="I6297" s="188">
        <v>87778</v>
      </c>
      <c r="J6297" s="188">
        <v>224407</v>
      </c>
      <c r="N6297" s="43"/>
    </row>
    <row r="6298" spans="1:14">
      <c r="A6298" s="43" t="s">
        <v>126</v>
      </c>
      <c r="B6298" s="188">
        <v>30171</v>
      </c>
      <c r="C6298" s="188">
        <v>0</v>
      </c>
      <c r="D6298" s="188">
        <v>0</v>
      </c>
      <c r="E6298" s="188">
        <v>0</v>
      </c>
      <c r="F6298" s="188">
        <v>0</v>
      </c>
      <c r="G6298" s="188">
        <v>12191</v>
      </c>
      <c r="H6298" s="188">
        <v>75819</v>
      </c>
      <c r="I6298" s="188">
        <v>154926</v>
      </c>
      <c r="J6298" s="188">
        <v>538606</v>
      </c>
      <c r="N6298" s="43"/>
    </row>
    <row r="6299" spans="1:14">
      <c r="A6299" s="43" t="s">
        <v>127</v>
      </c>
      <c r="B6299" s="188">
        <v>58744</v>
      </c>
      <c r="C6299" s="188">
        <v>0</v>
      </c>
      <c r="D6299" s="188">
        <v>0</v>
      </c>
      <c r="E6299" s="188">
        <v>0</v>
      </c>
      <c r="F6299" s="188">
        <v>527.79999999999995</v>
      </c>
      <c r="G6299" s="188">
        <v>43190</v>
      </c>
      <c r="H6299" s="188">
        <v>157160</v>
      </c>
      <c r="I6299" s="188">
        <v>283717</v>
      </c>
      <c r="J6299" s="188">
        <v>712192</v>
      </c>
      <c r="N6299" s="43"/>
    </row>
    <row r="6300" spans="1:14">
      <c r="A6300" s="43" t="s">
        <v>128</v>
      </c>
      <c r="B6300" s="188">
        <v>98020</v>
      </c>
      <c r="C6300" s="188">
        <v>0</v>
      </c>
      <c r="D6300" s="188">
        <v>0</v>
      </c>
      <c r="E6300" s="188">
        <v>0</v>
      </c>
      <c r="F6300" s="188">
        <v>9709.7000000000007</v>
      </c>
      <c r="G6300" s="188">
        <v>91466</v>
      </c>
      <c r="H6300" s="188">
        <v>262045</v>
      </c>
      <c r="I6300" s="188">
        <v>482233</v>
      </c>
      <c r="J6300" s="188">
        <v>1181927</v>
      </c>
      <c r="N6300" s="43"/>
    </row>
    <row r="6301" spans="1:14">
      <c r="A6301" s="43" t="s">
        <v>129</v>
      </c>
      <c r="B6301" s="188">
        <v>137065</v>
      </c>
      <c r="C6301" s="188">
        <v>0</v>
      </c>
      <c r="D6301" s="188">
        <v>0</v>
      </c>
      <c r="E6301" s="188">
        <v>0</v>
      </c>
      <c r="F6301" s="188">
        <v>25598.1</v>
      </c>
      <c r="G6301" s="188">
        <v>145712</v>
      </c>
      <c r="H6301" s="188">
        <v>374692</v>
      </c>
      <c r="I6301" s="188">
        <v>604214</v>
      </c>
      <c r="J6301" s="188">
        <v>1459816</v>
      </c>
      <c r="N6301" s="43"/>
    </row>
    <row r="6302" spans="1:14">
      <c r="A6302" s="43" t="s">
        <v>130</v>
      </c>
      <c r="B6302" s="188">
        <v>186310</v>
      </c>
      <c r="C6302" s="188">
        <v>0</v>
      </c>
      <c r="D6302" s="188">
        <v>0</v>
      </c>
      <c r="E6302" s="188">
        <v>0</v>
      </c>
      <c r="F6302" s="188">
        <v>50433</v>
      </c>
      <c r="G6302" s="188">
        <v>224064</v>
      </c>
      <c r="H6302" s="188">
        <v>542277</v>
      </c>
      <c r="I6302" s="188">
        <v>792201</v>
      </c>
      <c r="J6302" s="188">
        <v>1711082</v>
      </c>
      <c r="N6302" s="43"/>
    </row>
    <row r="6303" spans="1:14">
      <c r="A6303" s="43" t="s">
        <v>131</v>
      </c>
      <c r="B6303" s="188">
        <v>329703</v>
      </c>
      <c r="C6303" s="188">
        <v>0</v>
      </c>
      <c r="D6303" s="188">
        <v>0</v>
      </c>
      <c r="E6303" s="188">
        <v>27577.8</v>
      </c>
      <c r="F6303" s="188">
        <v>152179.9</v>
      </c>
      <c r="G6303" s="188">
        <v>425241</v>
      </c>
      <c r="H6303" s="188">
        <v>858565</v>
      </c>
      <c r="I6303" s="188">
        <v>1235025</v>
      </c>
      <c r="J6303" s="188">
        <v>2370170</v>
      </c>
      <c r="N6303" s="43"/>
    </row>
    <row r="6304" spans="1:14">
      <c r="A6304" s="43" t="s">
        <v>167</v>
      </c>
      <c r="N6304" s="43"/>
    </row>
    <row r="6305" spans="1:14">
      <c r="A6305" s="43" t="s">
        <v>166</v>
      </c>
      <c r="B6305" s="188">
        <v>47720</v>
      </c>
      <c r="C6305" s="188">
        <v>0</v>
      </c>
      <c r="D6305" s="188">
        <v>0</v>
      </c>
      <c r="E6305" s="188">
        <v>0</v>
      </c>
      <c r="F6305" s="188">
        <v>0</v>
      </c>
      <c r="G6305" s="188">
        <v>4283</v>
      </c>
      <c r="H6305" s="188">
        <v>97062</v>
      </c>
      <c r="I6305" s="188">
        <v>247643</v>
      </c>
      <c r="J6305" s="188">
        <v>936568</v>
      </c>
      <c r="N6305" s="43"/>
    </row>
    <row r="6306" spans="1:14">
      <c r="A6306" s="43" t="s">
        <v>125</v>
      </c>
      <c r="B6306" s="188">
        <v>60679</v>
      </c>
      <c r="C6306" s="188">
        <v>0</v>
      </c>
      <c r="D6306" s="188">
        <v>0</v>
      </c>
      <c r="E6306" s="188">
        <v>0</v>
      </c>
      <c r="F6306" s="188">
        <v>0</v>
      </c>
      <c r="G6306" s="188">
        <v>31003</v>
      </c>
      <c r="H6306" s="188">
        <v>161096</v>
      </c>
      <c r="I6306" s="188">
        <v>285308</v>
      </c>
      <c r="J6306" s="188">
        <v>1025947</v>
      </c>
      <c r="N6306" s="43"/>
    </row>
    <row r="6307" spans="1:14">
      <c r="A6307" s="43" t="s">
        <v>126</v>
      </c>
      <c r="B6307" s="188">
        <v>71525</v>
      </c>
      <c r="C6307" s="188">
        <v>0</v>
      </c>
      <c r="D6307" s="188">
        <v>0</v>
      </c>
      <c r="E6307" s="188">
        <v>0</v>
      </c>
      <c r="F6307" s="188">
        <v>0</v>
      </c>
      <c r="G6307" s="188">
        <v>42711</v>
      </c>
      <c r="H6307" s="188">
        <v>197064</v>
      </c>
      <c r="I6307" s="188">
        <v>407409</v>
      </c>
      <c r="J6307" s="188">
        <v>1057270</v>
      </c>
      <c r="N6307" s="43"/>
    </row>
    <row r="6308" spans="1:14">
      <c r="A6308" s="43" t="s">
        <v>127</v>
      </c>
      <c r="B6308" s="188">
        <v>93545</v>
      </c>
      <c r="C6308" s="188">
        <v>0</v>
      </c>
      <c r="D6308" s="188">
        <v>0</v>
      </c>
      <c r="E6308" s="188">
        <v>0</v>
      </c>
      <c r="F6308" s="188">
        <v>4207.2</v>
      </c>
      <c r="G6308" s="188">
        <v>72160</v>
      </c>
      <c r="H6308" s="188">
        <v>252437</v>
      </c>
      <c r="I6308" s="188">
        <v>471294</v>
      </c>
      <c r="J6308" s="188">
        <v>1151816</v>
      </c>
      <c r="N6308" s="43"/>
    </row>
    <row r="6309" spans="1:14">
      <c r="A6309" s="43" t="s">
        <v>128</v>
      </c>
      <c r="B6309" s="188">
        <v>113059</v>
      </c>
      <c r="C6309" s="188">
        <v>0</v>
      </c>
      <c r="D6309" s="188">
        <v>0</v>
      </c>
      <c r="E6309" s="188">
        <v>0</v>
      </c>
      <c r="F6309" s="188">
        <v>13225.3</v>
      </c>
      <c r="G6309" s="188">
        <v>102195</v>
      </c>
      <c r="H6309" s="188">
        <v>306893</v>
      </c>
      <c r="I6309" s="188">
        <v>544540</v>
      </c>
      <c r="J6309" s="188">
        <v>1261660</v>
      </c>
      <c r="N6309" s="43"/>
    </row>
    <row r="6310" spans="1:14">
      <c r="A6310" s="43" t="s">
        <v>129</v>
      </c>
      <c r="B6310" s="188">
        <v>129821</v>
      </c>
      <c r="C6310" s="188">
        <v>0</v>
      </c>
      <c r="D6310" s="188">
        <v>0</v>
      </c>
      <c r="E6310" s="188">
        <v>0</v>
      </c>
      <c r="F6310" s="188">
        <v>20961.900000000001</v>
      </c>
      <c r="G6310" s="188">
        <v>137660</v>
      </c>
      <c r="H6310" s="188">
        <v>358061</v>
      </c>
      <c r="I6310" s="188">
        <v>600940</v>
      </c>
      <c r="J6310" s="188">
        <v>1374016</v>
      </c>
      <c r="N6310" s="43"/>
    </row>
    <row r="6311" spans="1:14">
      <c r="A6311" s="43" t="s">
        <v>130</v>
      </c>
      <c r="B6311" s="188">
        <v>155620</v>
      </c>
      <c r="C6311" s="188">
        <v>0</v>
      </c>
      <c r="D6311" s="188">
        <v>0</v>
      </c>
      <c r="E6311" s="188">
        <v>0</v>
      </c>
      <c r="F6311" s="188">
        <v>34560.6</v>
      </c>
      <c r="G6311" s="188">
        <v>173608</v>
      </c>
      <c r="H6311" s="188">
        <v>460648</v>
      </c>
      <c r="I6311" s="188">
        <v>694764</v>
      </c>
      <c r="J6311" s="188">
        <v>1474975</v>
      </c>
      <c r="N6311" s="43"/>
    </row>
    <row r="6312" spans="1:14">
      <c r="A6312" s="43" t="s">
        <v>131</v>
      </c>
      <c r="B6312" s="188">
        <v>321779</v>
      </c>
      <c r="C6312" s="188">
        <v>0</v>
      </c>
      <c r="D6312" s="188">
        <v>0</v>
      </c>
      <c r="E6312" s="188">
        <v>24635.200000000001</v>
      </c>
      <c r="F6312" s="188">
        <v>144512.9</v>
      </c>
      <c r="G6312" s="188">
        <v>413194</v>
      </c>
      <c r="H6312" s="188">
        <v>846451</v>
      </c>
      <c r="I6312" s="188">
        <v>1215567</v>
      </c>
      <c r="J6312" s="188">
        <v>2343634</v>
      </c>
      <c r="N6312" s="43"/>
    </row>
    <row r="6313" spans="1:14">
      <c r="A6313" s="43" t="s">
        <v>168</v>
      </c>
      <c r="N6313" s="43"/>
    </row>
    <row r="6314" spans="1:14">
      <c r="A6314" s="43" t="s">
        <v>169</v>
      </c>
      <c r="B6314" s="188">
        <v>11965</v>
      </c>
      <c r="C6314" s="188">
        <v>0</v>
      </c>
      <c r="D6314" s="188">
        <v>0</v>
      </c>
      <c r="E6314" s="188">
        <v>0</v>
      </c>
      <c r="F6314" s="188">
        <v>0</v>
      </c>
      <c r="G6314" s="188">
        <v>7337</v>
      </c>
      <c r="H6314" s="188">
        <v>36634</v>
      </c>
      <c r="I6314" s="188">
        <v>67181</v>
      </c>
      <c r="J6314" s="188">
        <v>156468</v>
      </c>
      <c r="N6314" s="43"/>
    </row>
    <row r="6315" spans="1:14">
      <c r="A6315" s="43" t="s">
        <v>17</v>
      </c>
      <c r="B6315" s="188">
        <v>49629</v>
      </c>
      <c r="C6315" s="188">
        <v>0</v>
      </c>
      <c r="D6315" s="188">
        <v>0</v>
      </c>
      <c r="E6315" s="188">
        <v>0</v>
      </c>
      <c r="F6315" s="188">
        <v>16210.7</v>
      </c>
      <c r="G6315" s="188">
        <v>67624</v>
      </c>
      <c r="H6315" s="188">
        <v>143474</v>
      </c>
      <c r="I6315" s="188">
        <v>203898</v>
      </c>
      <c r="J6315" s="188">
        <v>383554</v>
      </c>
      <c r="N6315" s="43"/>
    </row>
    <row r="6316" spans="1:14">
      <c r="A6316" s="43" t="s">
        <v>18</v>
      </c>
      <c r="B6316" s="188">
        <v>130245</v>
      </c>
      <c r="C6316" s="188">
        <v>0</v>
      </c>
      <c r="D6316" s="188">
        <v>0</v>
      </c>
      <c r="E6316" s="188">
        <v>11241.7</v>
      </c>
      <c r="F6316" s="188">
        <v>80399</v>
      </c>
      <c r="G6316" s="188">
        <v>195558</v>
      </c>
      <c r="H6316" s="188">
        <v>331843</v>
      </c>
      <c r="I6316" s="188">
        <v>435500</v>
      </c>
      <c r="J6316" s="188">
        <v>663784</v>
      </c>
      <c r="N6316" s="43"/>
    </row>
    <row r="6317" spans="1:14">
      <c r="A6317" s="43" t="s">
        <v>19</v>
      </c>
      <c r="B6317" s="188">
        <v>288348</v>
      </c>
      <c r="C6317" s="188">
        <v>0</v>
      </c>
      <c r="D6317" s="188">
        <v>0</v>
      </c>
      <c r="E6317" s="188">
        <v>65193</v>
      </c>
      <c r="F6317" s="188">
        <v>210427.1</v>
      </c>
      <c r="G6317" s="188">
        <v>423703</v>
      </c>
      <c r="H6317" s="188">
        <v>685162</v>
      </c>
      <c r="I6317" s="188">
        <v>871017</v>
      </c>
      <c r="J6317" s="188">
        <v>1220403</v>
      </c>
      <c r="N6317" s="43"/>
    </row>
    <row r="6318" spans="1:14">
      <c r="A6318" s="43" t="s">
        <v>170</v>
      </c>
      <c r="B6318" s="188">
        <v>680558</v>
      </c>
      <c r="C6318" s="188">
        <v>0</v>
      </c>
      <c r="D6318" s="188">
        <v>43326.5</v>
      </c>
      <c r="E6318" s="188">
        <v>207234.7</v>
      </c>
      <c r="F6318" s="188">
        <v>477548</v>
      </c>
      <c r="G6318" s="188">
        <v>919433</v>
      </c>
      <c r="H6318" s="188">
        <v>1504394</v>
      </c>
      <c r="I6318" s="188">
        <v>2045486</v>
      </c>
      <c r="J6318" s="188">
        <v>3507244</v>
      </c>
      <c r="N6318" s="43"/>
    </row>
    <row r="6319" spans="1:14">
      <c r="A6319" s="43" t="s">
        <v>171</v>
      </c>
      <c r="N6319" s="43"/>
    </row>
    <row r="6320" spans="1:14">
      <c r="A6320" s="43" t="s">
        <v>169</v>
      </c>
      <c r="B6320" s="188">
        <v>19726</v>
      </c>
      <c r="C6320" s="188">
        <v>0</v>
      </c>
      <c r="D6320" s="188">
        <v>0</v>
      </c>
      <c r="E6320" s="188">
        <v>0</v>
      </c>
      <c r="F6320" s="188">
        <v>0</v>
      </c>
      <c r="G6320" s="188">
        <v>9414</v>
      </c>
      <c r="H6320" s="188">
        <v>50973</v>
      </c>
      <c r="I6320" s="188">
        <v>99526</v>
      </c>
      <c r="J6320" s="188">
        <v>329635</v>
      </c>
      <c r="N6320" s="43"/>
    </row>
    <row r="6321" spans="1:14">
      <c r="A6321" s="43" t="s">
        <v>17</v>
      </c>
      <c r="B6321" s="188">
        <v>74268</v>
      </c>
      <c r="C6321" s="188">
        <v>0</v>
      </c>
      <c r="D6321" s="188">
        <v>0</v>
      </c>
      <c r="E6321" s="188">
        <v>0</v>
      </c>
      <c r="F6321" s="188">
        <v>18740.2</v>
      </c>
      <c r="G6321" s="188">
        <v>84540</v>
      </c>
      <c r="H6321" s="188">
        <v>206118</v>
      </c>
      <c r="I6321" s="188">
        <v>321552</v>
      </c>
      <c r="J6321" s="188">
        <v>706158</v>
      </c>
      <c r="N6321" s="43"/>
    </row>
    <row r="6322" spans="1:14">
      <c r="A6322" s="43" t="s">
        <v>18</v>
      </c>
      <c r="B6322" s="188">
        <v>157458</v>
      </c>
      <c r="C6322" s="188">
        <v>0</v>
      </c>
      <c r="D6322" s="188">
        <v>0</v>
      </c>
      <c r="E6322" s="188">
        <v>8308.1</v>
      </c>
      <c r="F6322" s="188">
        <v>74194</v>
      </c>
      <c r="G6322" s="188">
        <v>204413</v>
      </c>
      <c r="H6322" s="188">
        <v>401405</v>
      </c>
      <c r="I6322" s="188">
        <v>582746</v>
      </c>
      <c r="J6322" s="188">
        <v>1113655</v>
      </c>
      <c r="N6322" s="43"/>
    </row>
    <row r="6323" spans="1:14">
      <c r="A6323" s="43" t="s">
        <v>19</v>
      </c>
      <c r="B6323" s="188">
        <v>295668</v>
      </c>
      <c r="C6323" s="188">
        <v>0</v>
      </c>
      <c r="D6323" s="188">
        <v>0</v>
      </c>
      <c r="E6323" s="188">
        <v>50293.4</v>
      </c>
      <c r="F6323" s="188">
        <v>180567.4</v>
      </c>
      <c r="G6323" s="188">
        <v>396025</v>
      </c>
      <c r="H6323" s="188">
        <v>693961</v>
      </c>
      <c r="I6323" s="188">
        <v>959051</v>
      </c>
      <c r="J6323" s="188">
        <v>1919251</v>
      </c>
      <c r="N6323" s="43"/>
    </row>
    <row r="6324" spans="1:14">
      <c r="A6324" s="43" t="s">
        <v>170</v>
      </c>
      <c r="B6324" s="188">
        <v>613607</v>
      </c>
      <c r="C6324" s="188">
        <v>0</v>
      </c>
      <c r="D6324" s="188">
        <v>33628.69</v>
      </c>
      <c r="E6324" s="188">
        <v>168101.3</v>
      </c>
      <c r="F6324" s="188">
        <v>422886</v>
      </c>
      <c r="G6324" s="188">
        <v>820853</v>
      </c>
      <c r="H6324" s="188">
        <v>1360542</v>
      </c>
      <c r="I6324" s="188">
        <v>1813673</v>
      </c>
      <c r="J6324" s="188">
        <v>3427045</v>
      </c>
      <c r="N6324" s="43"/>
    </row>
    <row r="6325" spans="1:14">
      <c r="A6325" s="43" t="s">
        <v>527</v>
      </c>
      <c r="N6325" s="43"/>
    </row>
    <row r="6326" spans="1:14">
      <c r="A6326" s="43" t="s">
        <v>172</v>
      </c>
      <c r="B6326" s="188">
        <v>281978</v>
      </c>
      <c r="C6326" s="188">
        <v>0</v>
      </c>
      <c r="D6326" s="188">
        <v>0</v>
      </c>
      <c r="E6326" s="188">
        <v>10790.3</v>
      </c>
      <c r="F6326" s="188">
        <v>107126.6</v>
      </c>
      <c r="G6326" s="188">
        <v>355189</v>
      </c>
      <c r="H6326" s="188">
        <v>759621</v>
      </c>
      <c r="I6326" s="188">
        <v>1129725</v>
      </c>
      <c r="J6326" s="188">
        <v>2186060</v>
      </c>
      <c r="N6326" s="43"/>
    </row>
    <row r="6327" spans="1:14">
      <c r="A6327" s="43" t="s">
        <v>22</v>
      </c>
      <c r="B6327" s="188">
        <v>85011</v>
      </c>
      <c r="C6327" s="188">
        <v>0</v>
      </c>
      <c r="D6327" s="188">
        <v>0</v>
      </c>
      <c r="E6327" s="188">
        <v>0</v>
      </c>
      <c r="F6327" s="188">
        <v>310.3</v>
      </c>
      <c r="G6327" s="188">
        <v>63923</v>
      </c>
      <c r="H6327" s="188">
        <v>237465</v>
      </c>
      <c r="I6327" s="188">
        <v>440086</v>
      </c>
      <c r="J6327" s="188">
        <v>1027004</v>
      </c>
      <c r="N6327" s="43"/>
    </row>
    <row r="6328" spans="1:14">
      <c r="A6328" s="43" t="s">
        <v>173</v>
      </c>
      <c r="N6328" s="43"/>
    </row>
    <row r="6329" spans="1:14">
      <c r="A6329" s="43" t="s">
        <v>174</v>
      </c>
      <c r="B6329" s="188">
        <v>19049</v>
      </c>
      <c r="C6329" s="188">
        <v>0</v>
      </c>
      <c r="D6329" s="188">
        <v>0</v>
      </c>
      <c r="E6329" s="188">
        <v>0</v>
      </c>
      <c r="F6329" s="188">
        <v>0</v>
      </c>
      <c r="G6329" s="188">
        <v>2824</v>
      </c>
      <c r="H6329" s="188">
        <v>36773</v>
      </c>
      <c r="I6329" s="188">
        <v>88133</v>
      </c>
      <c r="J6329" s="188">
        <v>373451</v>
      </c>
      <c r="N6329" s="43"/>
    </row>
    <row r="6330" spans="1:14">
      <c r="A6330" s="43" t="s">
        <v>175</v>
      </c>
      <c r="B6330" s="188">
        <v>28821</v>
      </c>
      <c r="C6330" s="188">
        <v>0</v>
      </c>
      <c r="D6330" s="188">
        <v>0</v>
      </c>
      <c r="E6330" s="188">
        <v>0</v>
      </c>
      <c r="F6330" s="188">
        <v>0</v>
      </c>
      <c r="G6330" s="188">
        <v>18425</v>
      </c>
      <c r="H6330" s="188">
        <v>65327</v>
      </c>
      <c r="I6330" s="188">
        <v>121700</v>
      </c>
      <c r="J6330" s="188">
        <v>415964</v>
      </c>
      <c r="N6330" s="43"/>
    </row>
    <row r="6331" spans="1:14">
      <c r="A6331" s="43" t="s">
        <v>176</v>
      </c>
      <c r="B6331" s="188">
        <v>82250</v>
      </c>
      <c r="C6331" s="188">
        <v>0</v>
      </c>
      <c r="D6331" s="188">
        <v>0</v>
      </c>
      <c r="E6331" s="188">
        <v>0</v>
      </c>
      <c r="F6331" s="188">
        <v>26460.1</v>
      </c>
      <c r="G6331" s="188">
        <v>97092</v>
      </c>
      <c r="H6331" s="188">
        <v>205953</v>
      </c>
      <c r="I6331" s="188">
        <v>313199</v>
      </c>
      <c r="J6331" s="188">
        <v>795788</v>
      </c>
      <c r="N6331" s="43"/>
    </row>
    <row r="6332" spans="1:14">
      <c r="A6332" s="43" t="s">
        <v>177</v>
      </c>
      <c r="B6332" s="188">
        <v>378440</v>
      </c>
      <c r="C6332" s="188">
        <v>0</v>
      </c>
      <c r="D6332" s="188">
        <v>0</v>
      </c>
      <c r="E6332" s="188">
        <v>48345.9</v>
      </c>
      <c r="F6332" s="188">
        <v>215870.5</v>
      </c>
      <c r="G6332" s="188">
        <v>494882</v>
      </c>
      <c r="H6332" s="188">
        <v>934439</v>
      </c>
      <c r="I6332" s="188">
        <v>1306834</v>
      </c>
      <c r="J6332" s="188">
        <v>2466056</v>
      </c>
      <c r="N6332" s="43"/>
    </row>
    <row r="6333" spans="1:14">
      <c r="A6333" s="43" t="s">
        <v>580</v>
      </c>
      <c r="N6333" s="43"/>
    </row>
    <row r="6334" spans="1:14">
      <c r="A6334" s="43" t="s">
        <v>178</v>
      </c>
      <c r="B6334" s="188">
        <v>0</v>
      </c>
      <c r="C6334" s="188">
        <v>0</v>
      </c>
      <c r="D6334" s="188">
        <v>0</v>
      </c>
      <c r="E6334" s="188">
        <v>0</v>
      </c>
      <c r="F6334" s="188">
        <v>0</v>
      </c>
      <c r="G6334" s="188">
        <v>0</v>
      </c>
      <c r="H6334" s="188">
        <v>0</v>
      </c>
      <c r="I6334" s="188">
        <v>0</v>
      </c>
      <c r="J6334" s="188">
        <v>0</v>
      </c>
      <c r="N6334" s="43"/>
    </row>
    <row r="6335" spans="1:14">
      <c r="A6335" s="43" t="s">
        <v>179</v>
      </c>
      <c r="B6335" s="188">
        <v>2189</v>
      </c>
      <c r="C6335" s="188">
        <v>34.299999999999997</v>
      </c>
      <c r="D6335" s="188">
        <v>195.02</v>
      </c>
      <c r="E6335" s="188">
        <v>842.8</v>
      </c>
      <c r="F6335" s="188">
        <v>2052.6</v>
      </c>
      <c r="G6335" s="188">
        <v>3443</v>
      </c>
      <c r="H6335" s="188">
        <v>4408</v>
      </c>
      <c r="I6335" s="188">
        <v>4696</v>
      </c>
      <c r="J6335" s="188">
        <v>4950</v>
      </c>
      <c r="N6335" s="43"/>
    </row>
    <row r="6336" spans="1:14">
      <c r="A6336" s="43" t="s">
        <v>180</v>
      </c>
      <c r="B6336" s="188">
        <v>14055</v>
      </c>
      <c r="C6336" s="188">
        <v>5780.32</v>
      </c>
      <c r="D6336" s="188">
        <v>6512.82</v>
      </c>
      <c r="E6336" s="188">
        <v>8885.7000000000007</v>
      </c>
      <c r="F6336" s="188">
        <v>13631.3</v>
      </c>
      <c r="G6336" s="188">
        <v>18954</v>
      </c>
      <c r="H6336" s="188">
        <v>22520</v>
      </c>
      <c r="I6336" s="188">
        <v>23778</v>
      </c>
      <c r="J6336" s="188">
        <v>24802</v>
      </c>
      <c r="N6336" s="43"/>
    </row>
    <row r="6337" spans="1:14">
      <c r="A6337" s="43" t="s">
        <v>181</v>
      </c>
      <c r="B6337" s="188">
        <v>382307</v>
      </c>
      <c r="C6337" s="188">
        <v>34550.769999999997</v>
      </c>
      <c r="D6337" s="188">
        <v>45325.06</v>
      </c>
      <c r="E6337" s="188">
        <v>88421.7</v>
      </c>
      <c r="F6337" s="188">
        <v>213758.4</v>
      </c>
      <c r="G6337" s="188">
        <v>473527</v>
      </c>
      <c r="H6337" s="188">
        <v>905597</v>
      </c>
      <c r="I6337" s="188">
        <v>1273443</v>
      </c>
      <c r="J6337" s="188">
        <v>2426926</v>
      </c>
      <c r="N6337" s="43"/>
    </row>
    <row r="6338" spans="1:14">
      <c r="A6338" s="43" t="s">
        <v>529</v>
      </c>
      <c r="N6338" s="43"/>
    </row>
    <row r="6339" spans="1:14">
      <c r="A6339" s="43" t="s">
        <v>178</v>
      </c>
      <c r="B6339" s="188">
        <v>13681</v>
      </c>
      <c r="C6339" s="188">
        <v>0</v>
      </c>
      <c r="D6339" s="188">
        <v>0</v>
      </c>
      <c r="E6339" s="188">
        <v>0</v>
      </c>
      <c r="F6339" s="188">
        <v>0</v>
      </c>
      <c r="G6339" s="188">
        <v>0</v>
      </c>
      <c r="H6339" s="188">
        <v>4359</v>
      </c>
      <c r="I6339" s="188">
        <v>33933</v>
      </c>
      <c r="J6339" s="188">
        <v>350246</v>
      </c>
      <c r="N6339" s="43"/>
    </row>
    <row r="6340" spans="1:14">
      <c r="A6340" s="43" t="s">
        <v>179</v>
      </c>
      <c r="B6340" s="188">
        <v>54471</v>
      </c>
      <c r="C6340" s="188">
        <v>0</v>
      </c>
      <c r="D6340" s="188">
        <v>0</v>
      </c>
      <c r="E6340" s="188">
        <v>0</v>
      </c>
      <c r="F6340" s="188">
        <v>12727</v>
      </c>
      <c r="G6340" s="188">
        <v>51909</v>
      </c>
      <c r="H6340" s="188">
        <v>133572</v>
      </c>
      <c r="I6340" s="188">
        <v>225015</v>
      </c>
      <c r="J6340" s="188">
        <v>621981</v>
      </c>
      <c r="N6340" s="43"/>
    </row>
    <row r="6341" spans="1:14">
      <c r="A6341" s="43" t="s">
        <v>180</v>
      </c>
      <c r="B6341" s="188">
        <v>110580</v>
      </c>
      <c r="C6341" s="188">
        <v>0</v>
      </c>
      <c r="D6341" s="188">
        <v>0</v>
      </c>
      <c r="E6341" s="188">
        <v>0</v>
      </c>
      <c r="F6341" s="188">
        <v>36932.300000000003</v>
      </c>
      <c r="G6341" s="188">
        <v>141716</v>
      </c>
      <c r="H6341" s="188">
        <v>309588</v>
      </c>
      <c r="I6341" s="188">
        <v>437907</v>
      </c>
      <c r="J6341" s="188">
        <v>883960</v>
      </c>
      <c r="N6341" s="43"/>
    </row>
    <row r="6342" spans="1:14">
      <c r="A6342" s="43" t="s">
        <v>181</v>
      </c>
      <c r="B6342" s="188">
        <v>312866</v>
      </c>
      <c r="C6342" s="188">
        <v>0</v>
      </c>
      <c r="D6342" s="188">
        <v>0</v>
      </c>
      <c r="E6342" s="188">
        <v>11902.7</v>
      </c>
      <c r="F6342" s="188">
        <v>130510.2</v>
      </c>
      <c r="G6342" s="188">
        <v>406205</v>
      </c>
      <c r="H6342" s="188">
        <v>833474</v>
      </c>
      <c r="I6342" s="188">
        <v>1207905</v>
      </c>
      <c r="J6342" s="188">
        <v>2340288</v>
      </c>
      <c r="N6342" s="43"/>
    </row>
    <row r="6343" spans="1:14">
      <c r="A6343" s="43" t="s">
        <v>530</v>
      </c>
      <c r="N6343" s="43"/>
    </row>
    <row r="6344" spans="1:14">
      <c r="A6344" s="43" t="s">
        <v>178</v>
      </c>
      <c r="B6344" s="188">
        <v>5</v>
      </c>
      <c r="C6344" s="188">
        <v>0</v>
      </c>
      <c r="D6344" s="188">
        <v>0</v>
      </c>
      <c r="E6344" s="188">
        <v>0</v>
      </c>
      <c r="F6344" s="188">
        <v>0</v>
      </c>
      <c r="G6344" s="188">
        <v>0</v>
      </c>
      <c r="H6344" s="188">
        <v>0</v>
      </c>
      <c r="I6344" s="188">
        <v>0</v>
      </c>
      <c r="J6344" s="188">
        <v>0</v>
      </c>
      <c r="N6344" s="43"/>
    </row>
    <row r="6345" spans="1:14">
      <c r="A6345" s="43" t="s">
        <v>179</v>
      </c>
      <c r="B6345" s="188">
        <v>569</v>
      </c>
      <c r="C6345" s="188">
        <v>0</v>
      </c>
      <c r="D6345" s="188">
        <v>0</v>
      </c>
      <c r="E6345" s="188">
        <v>0</v>
      </c>
      <c r="F6345" s="188">
        <v>0</v>
      </c>
      <c r="G6345" s="188">
        <v>349</v>
      </c>
      <c r="H6345" s="188">
        <v>2428</v>
      </c>
      <c r="I6345" s="188">
        <v>3415</v>
      </c>
      <c r="J6345" s="188">
        <v>4677</v>
      </c>
      <c r="N6345" s="43"/>
    </row>
    <row r="6346" spans="1:14">
      <c r="A6346" s="43" t="s">
        <v>180</v>
      </c>
      <c r="B6346" s="188">
        <v>4236</v>
      </c>
      <c r="C6346" s="188">
        <v>0</v>
      </c>
      <c r="D6346" s="188">
        <v>0</v>
      </c>
      <c r="E6346" s="188">
        <v>0</v>
      </c>
      <c r="F6346" s="188">
        <v>0</v>
      </c>
      <c r="G6346" s="188">
        <v>7463</v>
      </c>
      <c r="H6346" s="188">
        <v>14581</v>
      </c>
      <c r="I6346" s="188">
        <v>17813</v>
      </c>
      <c r="J6346" s="188">
        <v>22055</v>
      </c>
      <c r="N6346" s="43"/>
    </row>
    <row r="6347" spans="1:14">
      <c r="A6347" s="43" t="s">
        <v>181</v>
      </c>
      <c r="B6347" s="188">
        <v>285257</v>
      </c>
      <c r="C6347" s="188">
        <v>0</v>
      </c>
      <c r="D6347" s="188">
        <v>0</v>
      </c>
      <c r="E6347" s="188">
        <v>23440</v>
      </c>
      <c r="F6347" s="188">
        <v>117608.4</v>
      </c>
      <c r="G6347" s="188">
        <v>355189</v>
      </c>
      <c r="H6347" s="188">
        <v>751206</v>
      </c>
      <c r="I6347" s="188">
        <v>1115082</v>
      </c>
      <c r="J6347" s="188">
        <v>2180690</v>
      </c>
      <c r="N6347" s="43"/>
    </row>
    <row r="6348" spans="1:14">
      <c r="A6348" s="43" t="s">
        <v>621</v>
      </c>
      <c r="B6348" s="188" t="s">
        <v>143</v>
      </c>
      <c r="C6348" s="188" t="s">
        <v>144</v>
      </c>
      <c r="D6348" s="188" t="s">
        <v>144</v>
      </c>
      <c r="E6348" s="188" t="s">
        <v>144</v>
      </c>
      <c r="F6348" s="188" t="s">
        <v>144</v>
      </c>
      <c r="G6348" s="188" t="s">
        <v>144</v>
      </c>
      <c r="H6348" s="188" t="s">
        <v>144</v>
      </c>
      <c r="I6348" s="188" t="s">
        <v>685</v>
      </c>
      <c r="J6348" s="188" t="s">
        <v>685</v>
      </c>
      <c r="K6348" s="188" t="s">
        <v>225</v>
      </c>
      <c r="N6348" s="43"/>
    </row>
    <row r="6349" spans="1:14">
      <c r="A6349" s="43" t="s">
        <v>618</v>
      </c>
      <c r="B6349" s="188" t="s">
        <v>619</v>
      </c>
      <c r="K6349" s="188" t="s">
        <v>727</v>
      </c>
      <c r="N6349" s="43"/>
    </row>
    <row r="6350" spans="1:14">
      <c r="A6350" s="43" t="s">
        <v>142</v>
      </c>
      <c r="N6350" s="43"/>
    </row>
    <row r="6352" spans="1:14">
      <c r="A6352" s="43" t="s">
        <v>220</v>
      </c>
      <c r="N6352" s="43"/>
    </row>
    <row r="6353" spans="1:14">
      <c r="A6353" s="43" t="s">
        <v>621</v>
      </c>
      <c r="B6353" s="188" t="s">
        <v>143</v>
      </c>
      <c r="C6353" s="188" t="s">
        <v>144</v>
      </c>
      <c r="D6353" s="188" t="s">
        <v>144</v>
      </c>
      <c r="E6353" s="188" t="s">
        <v>144</v>
      </c>
      <c r="F6353" s="188" t="s">
        <v>144</v>
      </c>
      <c r="G6353" s="188" t="s">
        <v>144</v>
      </c>
      <c r="H6353" s="188" t="s">
        <v>144</v>
      </c>
      <c r="I6353" s="188" t="s">
        <v>685</v>
      </c>
      <c r="J6353" s="188" t="s">
        <v>685</v>
      </c>
      <c r="K6353" s="188" t="s">
        <v>225</v>
      </c>
      <c r="N6353" s="43"/>
    </row>
    <row r="6354" spans="1:14">
      <c r="A6354" s="43" t="s">
        <v>250</v>
      </c>
      <c r="E6354" s="188" t="s">
        <v>587</v>
      </c>
      <c r="F6354" s="188" t="s">
        <v>588</v>
      </c>
      <c r="G6354" s="188" t="s">
        <v>402</v>
      </c>
      <c r="H6354" s="188" t="s">
        <v>403</v>
      </c>
      <c r="N6354" s="43"/>
    </row>
    <row r="6355" spans="1:14">
      <c r="B6355" s="188" t="s">
        <v>143</v>
      </c>
      <c r="C6355" s="188" t="s">
        <v>144</v>
      </c>
      <c r="D6355" s="188" t="s">
        <v>144</v>
      </c>
      <c r="E6355" s="188" t="s">
        <v>144</v>
      </c>
      <c r="F6355" s="188" t="s">
        <v>144</v>
      </c>
      <c r="G6355" s="188" t="s">
        <v>144</v>
      </c>
      <c r="H6355" s="188" t="s">
        <v>144</v>
      </c>
      <c r="I6355" s="188" t="s">
        <v>685</v>
      </c>
      <c r="J6355" s="188" t="s">
        <v>685</v>
      </c>
    </row>
    <row r="6356" spans="1:14">
      <c r="B6356" s="188" t="s">
        <v>33</v>
      </c>
      <c r="C6356" s="188" t="s">
        <v>134</v>
      </c>
      <c r="D6356" s="188" t="s">
        <v>135</v>
      </c>
      <c r="E6356" s="188" t="s">
        <v>136</v>
      </c>
      <c r="F6356" s="188" t="s">
        <v>137</v>
      </c>
      <c r="G6356" s="188" t="s">
        <v>138</v>
      </c>
      <c r="H6356" s="188" t="s">
        <v>139</v>
      </c>
      <c r="I6356" s="188" t="s">
        <v>140</v>
      </c>
      <c r="J6356" s="188" t="s">
        <v>141</v>
      </c>
    </row>
    <row r="6357" spans="1:14">
      <c r="A6357" s="43" t="s">
        <v>622</v>
      </c>
      <c r="B6357" s="188" t="s">
        <v>143</v>
      </c>
      <c r="C6357" s="188" t="s">
        <v>148</v>
      </c>
      <c r="D6357" s="188" t="s">
        <v>148</v>
      </c>
      <c r="E6357" s="188" t="s">
        <v>148</v>
      </c>
      <c r="F6357" s="188" t="s">
        <v>148</v>
      </c>
      <c r="G6357" s="188" t="s">
        <v>148</v>
      </c>
      <c r="H6357" s="188" t="s">
        <v>148</v>
      </c>
      <c r="I6357" s="188" t="s">
        <v>686</v>
      </c>
      <c r="J6357" s="188" t="s">
        <v>686</v>
      </c>
      <c r="N6357" s="43"/>
    </row>
    <row r="6358" spans="1:14">
      <c r="A6358" s="43" t="s">
        <v>0</v>
      </c>
      <c r="B6358" s="188">
        <v>258474</v>
      </c>
      <c r="C6358" s="188">
        <v>0</v>
      </c>
      <c r="D6358" s="188">
        <v>0</v>
      </c>
      <c r="E6358" s="188">
        <v>0</v>
      </c>
      <c r="F6358" s="188">
        <v>74896.3</v>
      </c>
      <c r="G6358" s="188">
        <v>319081</v>
      </c>
      <c r="H6358" s="188">
        <v>735613</v>
      </c>
      <c r="I6358" s="188">
        <v>1109308</v>
      </c>
      <c r="J6358" s="188">
        <v>2187446</v>
      </c>
      <c r="N6358" s="43"/>
    </row>
    <row r="6359" spans="1:14">
      <c r="A6359" s="43" t="s">
        <v>151</v>
      </c>
      <c r="N6359" s="43"/>
    </row>
    <row r="6360" spans="1:14">
      <c r="A6360" s="43" t="s">
        <v>2</v>
      </c>
      <c r="B6360" s="188">
        <v>292773</v>
      </c>
      <c r="C6360" s="188">
        <v>0</v>
      </c>
      <c r="D6360" s="188">
        <v>0</v>
      </c>
      <c r="E6360" s="188">
        <v>0</v>
      </c>
      <c r="F6360" s="188">
        <v>92634</v>
      </c>
      <c r="G6360" s="188">
        <v>383745</v>
      </c>
      <c r="H6360" s="188">
        <v>836163</v>
      </c>
      <c r="I6360" s="188">
        <v>1241108</v>
      </c>
      <c r="J6360" s="188">
        <v>2254545</v>
      </c>
      <c r="N6360" s="43"/>
    </row>
    <row r="6361" spans="1:14">
      <c r="A6361" s="43" t="s">
        <v>3</v>
      </c>
      <c r="B6361" s="188">
        <v>300928</v>
      </c>
      <c r="C6361" s="188">
        <v>0</v>
      </c>
      <c r="D6361" s="188">
        <v>0</v>
      </c>
      <c r="E6361" s="188">
        <v>48.4</v>
      </c>
      <c r="F6361" s="188">
        <v>97490.7</v>
      </c>
      <c r="G6361" s="188">
        <v>378340</v>
      </c>
      <c r="H6361" s="188">
        <v>859638</v>
      </c>
      <c r="I6361" s="188">
        <v>1272017</v>
      </c>
      <c r="J6361" s="188">
        <v>2424185</v>
      </c>
      <c r="N6361" s="43"/>
    </row>
    <row r="6362" spans="1:14">
      <c r="A6362" s="43" t="s">
        <v>4</v>
      </c>
      <c r="B6362" s="188">
        <v>274820</v>
      </c>
      <c r="C6362" s="188">
        <v>0</v>
      </c>
      <c r="D6362" s="188">
        <v>0</v>
      </c>
      <c r="E6362" s="188">
        <v>0</v>
      </c>
      <c r="F6362" s="188">
        <v>82098.2</v>
      </c>
      <c r="G6362" s="188">
        <v>333052</v>
      </c>
      <c r="H6362" s="188">
        <v>753848</v>
      </c>
      <c r="I6362" s="188">
        <v>1189524</v>
      </c>
      <c r="J6362" s="188">
        <v>2323521</v>
      </c>
      <c r="N6362" s="43"/>
    </row>
    <row r="6363" spans="1:14">
      <c r="A6363" s="43" t="s">
        <v>5</v>
      </c>
      <c r="B6363" s="188">
        <v>225668</v>
      </c>
      <c r="C6363" s="188">
        <v>0</v>
      </c>
      <c r="D6363" s="188">
        <v>0</v>
      </c>
      <c r="E6363" s="188">
        <v>0</v>
      </c>
      <c r="F6363" s="188">
        <v>66961.8</v>
      </c>
      <c r="G6363" s="188">
        <v>282662</v>
      </c>
      <c r="H6363" s="188">
        <v>625335</v>
      </c>
      <c r="I6363" s="188">
        <v>955737</v>
      </c>
      <c r="J6363" s="188">
        <v>1857909</v>
      </c>
      <c r="N6363" s="43"/>
    </row>
    <row r="6364" spans="1:14">
      <c r="A6364" s="43" t="s">
        <v>6</v>
      </c>
      <c r="B6364" s="188">
        <v>150251</v>
      </c>
      <c r="C6364" s="188">
        <v>0</v>
      </c>
      <c r="D6364" s="188">
        <v>0</v>
      </c>
      <c r="E6364" s="188">
        <v>0</v>
      </c>
      <c r="F6364" s="188">
        <v>39505.699999999997</v>
      </c>
      <c r="G6364" s="188">
        <v>178968</v>
      </c>
      <c r="H6364" s="188">
        <v>413530</v>
      </c>
      <c r="I6364" s="188">
        <v>642304</v>
      </c>
      <c r="J6364" s="188">
        <v>1333789</v>
      </c>
      <c r="N6364" s="43"/>
    </row>
    <row r="6365" spans="1:14">
      <c r="A6365" s="43" t="s">
        <v>8</v>
      </c>
      <c r="N6365" s="43"/>
    </row>
    <row r="6366" spans="1:14">
      <c r="A6366" s="43" t="s">
        <v>9</v>
      </c>
      <c r="B6366" s="188">
        <v>250388</v>
      </c>
      <c r="C6366" s="188">
        <v>0</v>
      </c>
      <c r="D6366" s="188">
        <v>0</v>
      </c>
      <c r="E6366" s="188">
        <v>0</v>
      </c>
      <c r="F6366" s="188">
        <v>70737.899999999994</v>
      </c>
      <c r="G6366" s="188">
        <v>307932</v>
      </c>
      <c r="H6366" s="188">
        <v>715849</v>
      </c>
      <c r="I6366" s="188">
        <v>1076017</v>
      </c>
      <c r="J6366" s="188">
        <v>2145696</v>
      </c>
      <c r="N6366" s="43"/>
    </row>
    <row r="6367" spans="1:14">
      <c r="A6367" s="43" t="s">
        <v>8</v>
      </c>
      <c r="B6367" s="188">
        <v>267627</v>
      </c>
      <c r="C6367" s="188">
        <v>0</v>
      </c>
      <c r="D6367" s="188">
        <v>0</v>
      </c>
      <c r="E6367" s="188">
        <v>0</v>
      </c>
      <c r="F6367" s="188">
        <v>79092.800000000003</v>
      </c>
      <c r="G6367" s="188">
        <v>331825</v>
      </c>
      <c r="H6367" s="188">
        <v>759717</v>
      </c>
      <c r="I6367" s="188">
        <v>1145307</v>
      </c>
      <c r="J6367" s="188">
        <v>2221116</v>
      </c>
      <c r="N6367" s="43"/>
    </row>
    <row r="6368" spans="1:14">
      <c r="A6368" s="43" t="s">
        <v>152</v>
      </c>
      <c r="N6368" s="43"/>
    </row>
    <row r="6369" spans="1:14">
      <c r="A6369" s="43" t="s">
        <v>153</v>
      </c>
      <c r="B6369" s="188">
        <v>67374</v>
      </c>
      <c r="C6369" s="188">
        <v>0</v>
      </c>
      <c r="D6369" s="188">
        <v>0</v>
      </c>
      <c r="E6369" s="188">
        <v>0</v>
      </c>
      <c r="F6369" s="188">
        <v>0</v>
      </c>
      <c r="G6369" s="188">
        <v>39062</v>
      </c>
      <c r="H6369" s="188">
        <v>191241</v>
      </c>
      <c r="I6369" s="188">
        <v>369520</v>
      </c>
      <c r="J6369" s="188">
        <v>936525</v>
      </c>
      <c r="N6369" s="43"/>
    </row>
    <row r="6370" spans="1:14">
      <c r="A6370" s="43" t="s">
        <v>154</v>
      </c>
      <c r="B6370" s="188">
        <v>168174</v>
      </c>
      <c r="C6370" s="188">
        <v>0</v>
      </c>
      <c r="D6370" s="188">
        <v>0</v>
      </c>
      <c r="E6370" s="188">
        <v>0</v>
      </c>
      <c r="F6370" s="188">
        <v>33619.9</v>
      </c>
      <c r="G6370" s="188">
        <v>191406</v>
      </c>
      <c r="H6370" s="188">
        <v>479795</v>
      </c>
      <c r="I6370" s="188">
        <v>769021</v>
      </c>
      <c r="J6370" s="188">
        <v>1643705</v>
      </c>
      <c r="N6370" s="43"/>
    </row>
    <row r="6371" spans="1:14">
      <c r="A6371" s="43" t="s">
        <v>155</v>
      </c>
      <c r="B6371" s="188">
        <v>239999</v>
      </c>
      <c r="C6371" s="188">
        <v>0</v>
      </c>
      <c r="D6371" s="188">
        <v>0</v>
      </c>
      <c r="E6371" s="188">
        <v>3095.6</v>
      </c>
      <c r="F6371" s="188">
        <v>84097.2</v>
      </c>
      <c r="G6371" s="188">
        <v>302226</v>
      </c>
      <c r="H6371" s="188">
        <v>653957</v>
      </c>
      <c r="I6371" s="188">
        <v>962918</v>
      </c>
      <c r="J6371" s="188">
        <v>1947163</v>
      </c>
      <c r="N6371" s="43"/>
    </row>
    <row r="6372" spans="1:14">
      <c r="A6372" s="43" t="s">
        <v>156</v>
      </c>
      <c r="B6372" s="188">
        <v>392707</v>
      </c>
      <c r="C6372" s="188">
        <v>0</v>
      </c>
      <c r="D6372" s="188">
        <v>0</v>
      </c>
      <c r="E6372" s="188">
        <v>32910.5</v>
      </c>
      <c r="F6372" s="188">
        <v>195175.6</v>
      </c>
      <c r="G6372" s="188">
        <v>523858</v>
      </c>
      <c r="H6372" s="188">
        <v>1036144</v>
      </c>
      <c r="I6372" s="188">
        <v>1469221</v>
      </c>
      <c r="J6372" s="188">
        <v>2574651</v>
      </c>
      <c r="N6372" s="43"/>
    </row>
    <row r="6373" spans="1:14">
      <c r="A6373" s="43" t="s">
        <v>157</v>
      </c>
      <c r="N6373" s="43"/>
    </row>
    <row r="6374" spans="1:14">
      <c r="A6374" s="43" t="s">
        <v>158</v>
      </c>
      <c r="B6374" s="188">
        <v>305662</v>
      </c>
      <c r="C6374" s="188">
        <v>0</v>
      </c>
      <c r="D6374" s="188">
        <v>0</v>
      </c>
      <c r="E6374" s="188">
        <v>8859.9</v>
      </c>
      <c r="F6374" s="188">
        <v>119270.6</v>
      </c>
      <c r="G6374" s="188">
        <v>390127</v>
      </c>
      <c r="H6374" s="188">
        <v>834486</v>
      </c>
      <c r="I6374" s="188">
        <v>1251046</v>
      </c>
      <c r="J6374" s="188">
        <v>2300017</v>
      </c>
      <c r="N6374" s="43"/>
    </row>
    <row r="6375" spans="1:14">
      <c r="A6375" s="43" t="s">
        <v>159</v>
      </c>
      <c r="B6375" s="188">
        <v>202480</v>
      </c>
      <c r="C6375" s="188">
        <v>0</v>
      </c>
      <c r="D6375" s="188">
        <v>0</v>
      </c>
      <c r="E6375" s="188">
        <v>0</v>
      </c>
      <c r="F6375" s="188">
        <v>41052.6</v>
      </c>
      <c r="G6375" s="188">
        <v>222988</v>
      </c>
      <c r="H6375" s="188">
        <v>581733</v>
      </c>
      <c r="I6375" s="188">
        <v>924816</v>
      </c>
      <c r="J6375" s="188">
        <v>2079544</v>
      </c>
      <c r="N6375" s="43"/>
    </row>
    <row r="6376" spans="1:14">
      <c r="A6376" s="43" t="s">
        <v>160</v>
      </c>
      <c r="B6376" s="188">
        <v>181805</v>
      </c>
      <c r="C6376" s="188">
        <v>0</v>
      </c>
      <c r="D6376" s="188">
        <v>0</v>
      </c>
      <c r="E6376" s="188">
        <v>0</v>
      </c>
      <c r="F6376" s="188">
        <v>26326.1</v>
      </c>
      <c r="G6376" s="188">
        <v>200849</v>
      </c>
      <c r="H6376" s="188">
        <v>541638</v>
      </c>
      <c r="I6376" s="188">
        <v>846816</v>
      </c>
      <c r="J6376" s="188">
        <v>1799451</v>
      </c>
      <c r="N6376" s="43"/>
    </row>
    <row r="6377" spans="1:14">
      <c r="A6377" s="43" t="s">
        <v>161</v>
      </c>
      <c r="B6377" s="188">
        <v>236637</v>
      </c>
      <c r="C6377" s="188">
        <v>0</v>
      </c>
      <c r="D6377" s="188">
        <v>0</v>
      </c>
      <c r="E6377" s="188">
        <v>0</v>
      </c>
      <c r="F6377" s="188">
        <v>50734.7</v>
      </c>
      <c r="G6377" s="188">
        <v>288652</v>
      </c>
      <c r="H6377" s="188">
        <v>692205</v>
      </c>
      <c r="I6377" s="188">
        <v>1048099</v>
      </c>
      <c r="J6377" s="188">
        <v>2136741</v>
      </c>
      <c r="N6377" s="43"/>
    </row>
    <row r="6378" spans="1:14">
      <c r="A6378" s="43" t="s">
        <v>162</v>
      </c>
      <c r="N6378" s="43"/>
    </row>
    <row r="6379" spans="1:14">
      <c r="A6379" s="43" t="s">
        <v>14</v>
      </c>
      <c r="B6379" s="188">
        <v>307187</v>
      </c>
      <c r="C6379" s="188">
        <v>0</v>
      </c>
      <c r="D6379" s="188">
        <v>0</v>
      </c>
      <c r="E6379" s="188">
        <v>12848.7</v>
      </c>
      <c r="F6379" s="188">
        <v>128798.7</v>
      </c>
      <c r="G6379" s="188">
        <v>400473</v>
      </c>
      <c r="H6379" s="188">
        <v>832838</v>
      </c>
      <c r="I6379" s="188">
        <v>1221620</v>
      </c>
      <c r="J6379" s="188">
        <v>2221694</v>
      </c>
      <c r="N6379" s="43"/>
    </row>
    <row r="6380" spans="1:14">
      <c r="A6380" s="43" t="s">
        <v>163</v>
      </c>
      <c r="B6380" s="188">
        <v>216646</v>
      </c>
      <c r="C6380" s="188">
        <v>0</v>
      </c>
      <c r="D6380" s="188">
        <v>0</v>
      </c>
      <c r="E6380" s="188">
        <v>0</v>
      </c>
      <c r="F6380" s="188">
        <v>54488.1</v>
      </c>
      <c r="G6380" s="188">
        <v>245320</v>
      </c>
      <c r="H6380" s="188">
        <v>609355</v>
      </c>
      <c r="I6380" s="188">
        <v>1000705</v>
      </c>
      <c r="J6380" s="188">
        <v>2097851</v>
      </c>
      <c r="N6380" s="43"/>
    </row>
    <row r="6381" spans="1:14">
      <c r="A6381" s="43" t="s">
        <v>16</v>
      </c>
      <c r="B6381" s="188">
        <v>192413</v>
      </c>
      <c r="C6381" s="188">
        <v>0</v>
      </c>
      <c r="D6381" s="188">
        <v>0</v>
      </c>
      <c r="E6381" s="188">
        <v>0</v>
      </c>
      <c r="F6381" s="188">
        <v>30017.599999999999</v>
      </c>
      <c r="G6381" s="188">
        <v>210882</v>
      </c>
      <c r="H6381" s="188">
        <v>558352</v>
      </c>
      <c r="I6381" s="188">
        <v>897002</v>
      </c>
      <c r="J6381" s="188">
        <v>1893584</v>
      </c>
      <c r="N6381" s="43"/>
    </row>
    <row r="6382" spans="1:14">
      <c r="A6382" s="43" t="s">
        <v>164</v>
      </c>
      <c r="B6382" s="188">
        <v>197978</v>
      </c>
      <c r="C6382" s="188">
        <v>0</v>
      </c>
      <c r="D6382" s="188">
        <v>0</v>
      </c>
      <c r="E6382" s="188">
        <v>0</v>
      </c>
      <c r="F6382" s="188">
        <v>13795.4</v>
      </c>
      <c r="G6382" s="188">
        <v>184439</v>
      </c>
      <c r="H6382" s="188">
        <v>582383</v>
      </c>
      <c r="I6382" s="188">
        <v>999360</v>
      </c>
      <c r="J6382" s="188">
        <v>2249738</v>
      </c>
      <c r="N6382" s="43"/>
    </row>
    <row r="6383" spans="1:14">
      <c r="A6383" s="43" t="s">
        <v>165</v>
      </c>
      <c r="N6383" s="43"/>
    </row>
    <row r="6384" spans="1:14">
      <c r="A6384" s="43" t="s">
        <v>166</v>
      </c>
      <c r="B6384" s="188">
        <v>7380</v>
      </c>
      <c r="C6384" s="188">
        <v>0</v>
      </c>
      <c r="D6384" s="188">
        <v>0</v>
      </c>
      <c r="E6384" s="188">
        <v>0</v>
      </c>
      <c r="F6384" s="188">
        <v>0</v>
      </c>
      <c r="G6384" s="188">
        <v>0</v>
      </c>
      <c r="H6384" s="188">
        <v>3833</v>
      </c>
      <c r="I6384" s="188">
        <v>18748</v>
      </c>
      <c r="J6384" s="188">
        <v>144831</v>
      </c>
      <c r="N6384" s="43"/>
    </row>
    <row r="6385" spans="1:14">
      <c r="A6385" s="43" t="s">
        <v>125</v>
      </c>
      <c r="B6385" s="188">
        <v>24275</v>
      </c>
      <c r="C6385" s="188">
        <v>0</v>
      </c>
      <c r="D6385" s="188">
        <v>0</v>
      </c>
      <c r="E6385" s="188">
        <v>0</v>
      </c>
      <c r="F6385" s="188">
        <v>0</v>
      </c>
      <c r="G6385" s="188">
        <v>3112</v>
      </c>
      <c r="H6385" s="188">
        <v>50807</v>
      </c>
      <c r="I6385" s="188">
        <v>107727</v>
      </c>
      <c r="J6385" s="188">
        <v>435632</v>
      </c>
      <c r="N6385" s="43"/>
    </row>
    <row r="6386" spans="1:14">
      <c r="A6386" s="43" t="s">
        <v>126</v>
      </c>
      <c r="B6386" s="188">
        <v>33415</v>
      </c>
      <c r="C6386" s="188">
        <v>0</v>
      </c>
      <c r="D6386" s="188">
        <v>0</v>
      </c>
      <c r="E6386" s="188">
        <v>0</v>
      </c>
      <c r="F6386" s="188">
        <v>0</v>
      </c>
      <c r="G6386" s="188">
        <v>14867</v>
      </c>
      <c r="H6386" s="188">
        <v>98236</v>
      </c>
      <c r="I6386" s="188">
        <v>183754</v>
      </c>
      <c r="J6386" s="188">
        <v>510678</v>
      </c>
      <c r="N6386" s="43"/>
    </row>
    <row r="6387" spans="1:14">
      <c r="A6387" s="43" t="s">
        <v>127</v>
      </c>
      <c r="B6387" s="188">
        <v>64058</v>
      </c>
      <c r="C6387" s="188">
        <v>0</v>
      </c>
      <c r="D6387" s="188">
        <v>0</v>
      </c>
      <c r="E6387" s="188">
        <v>0</v>
      </c>
      <c r="F6387" s="188">
        <v>372.9</v>
      </c>
      <c r="G6387" s="188">
        <v>48453</v>
      </c>
      <c r="H6387" s="188">
        <v>194794</v>
      </c>
      <c r="I6387" s="188">
        <v>318816</v>
      </c>
      <c r="J6387" s="188">
        <v>853502</v>
      </c>
      <c r="N6387" s="43"/>
    </row>
    <row r="6388" spans="1:14">
      <c r="A6388" s="43" t="s">
        <v>128</v>
      </c>
      <c r="B6388" s="188">
        <v>103261</v>
      </c>
      <c r="C6388" s="188">
        <v>0</v>
      </c>
      <c r="D6388" s="188">
        <v>0</v>
      </c>
      <c r="E6388" s="188">
        <v>0</v>
      </c>
      <c r="F6388" s="188">
        <v>8308.6</v>
      </c>
      <c r="G6388" s="188">
        <v>92931</v>
      </c>
      <c r="H6388" s="188">
        <v>295389</v>
      </c>
      <c r="I6388" s="188">
        <v>503227</v>
      </c>
      <c r="J6388" s="188">
        <v>1144675</v>
      </c>
      <c r="N6388" s="43"/>
    </row>
    <row r="6389" spans="1:14">
      <c r="A6389" s="43" t="s">
        <v>129</v>
      </c>
      <c r="B6389" s="188">
        <v>150981</v>
      </c>
      <c r="C6389" s="188">
        <v>0</v>
      </c>
      <c r="D6389" s="188">
        <v>0</v>
      </c>
      <c r="E6389" s="188">
        <v>0</v>
      </c>
      <c r="F6389" s="188">
        <v>28685.200000000001</v>
      </c>
      <c r="G6389" s="188">
        <v>161127</v>
      </c>
      <c r="H6389" s="188">
        <v>428031</v>
      </c>
      <c r="I6389" s="188">
        <v>669977</v>
      </c>
      <c r="J6389" s="188">
        <v>1573568</v>
      </c>
      <c r="N6389" s="43"/>
    </row>
    <row r="6390" spans="1:14">
      <c r="A6390" s="43" t="s">
        <v>130</v>
      </c>
      <c r="B6390" s="188">
        <v>212251</v>
      </c>
      <c r="C6390" s="188">
        <v>0</v>
      </c>
      <c r="D6390" s="188">
        <v>0</v>
      </c>
      <c r="E6390" s="188">
        <v>1294.8</v>
      </c>
      <c r="F6390" s="188">
        <v>65153.599999999999</v>
      </c>
      <c r="G6390" s="188">
        <v>263593</v>
      </c>
      <c r="H6390" s="188">
        <v>614033</v>
      </c>
      <c r="I6390" s="188">
        <v>889022</v>
      </c>
      <c r="J6390" s="188">
        <v>1726643</v>
      </c>
      <c r="N6390" s="43"/>
    </row>
    <row r="6391" spans="1:14">
      <c r="A6391" s="43" t="s">
        <v>131</v>
      </c>
      <c r="B6391" s="188">
        <v>368749</v>
      </c>
      <c r="C6391" s="188">
        <v>0</v>
      </c>
      <c r="D6391" s="188">
        <v>0</v>
      </c>
      <c r="E6391" s="188">
        <v>33630.1</v>
      </c>
      <c r="F6391" s="188">
        <v>184073.9</v>
      </c>
      <c r="G6391" s="188">
        <v>478216</v>
      </c>
      <c r="H6391" s="188">
        <v>961753</v>
      </c>
      <c r="I6391" s="188">
        <v>1376786</v>
      </c>
      <c r="J6391" s="188">
        <v>2483764</v>
      </c>
      <c r="N6391" s="43"/>
    </row>
    <row r="6392" spans="1:14">
      <c r="A6392" s="43" t="s">
        <v>167</v>
      </c>
      <c r="N6392" s="43"/>
    </row>
    <row r="6393" spans="1:14">
      <c r="A6393" s="43" t="s">
        <v>166</v>
      </c>
      <c r="B6393" s="188">
        <v>54850</v>
      </c>
      <c r="C6393" s="188">
        <v>0</v>
      </c>
      <c r="D6393" s="188">
        <v>0</v>
      </c>
      <c r="E6393" s="188">
        <v>0</v>
      </c>
      <c r="F6393" s="188">
        <v>0</v>
      </c>
      <c r="G6393" s="188">
        <v>5361</v>
      </c>
      <c r="H6393" s="188">
        <v>124579</v>
      </c>
      <c r="I6393" s="188">
        <v>316418</v>
      </c>
      <c r="J6393" s="188">
        <v>1011844</v>
      </c>
      <c r="N6393" s="43"/>
    </row>
    <row r="6394" spans="1:14">
      <c r="A6394" s="43" t="s">
        <v>125</v>
      </c>
      <c r="B6394" s="188">
        <v>73028</v>
      </c>
      <c r="C6394" s="188">
        <v>0</v>
      </c>
      <c r="D6394" s="188">
        <v>0</v>
      </c>
      <c r="E6394" s="188">
        <v>0</v>
      </c>
      <c r="F6394" s="188">
        <v>0</v>
      </c>
      <c r="G6394" s="188">
        <v>35897</v>
      </c>
      <c r="H6394" s="188">
        <v>188726</v>
      </c>
      <c r="I6394" s="188">
        <v>421718</v>
      </c>
      <c r="J6394" s="188">
        <v>1121124</v>
      </c>
      <c r="N6394" s="43"/>
    </row>
    <row r="6395" spans="1:14">
      <c r="A6395" s="43" t="s">
        <v>126</v>
      </c>
      <c r="B6395" s="188">
        <v>79752</v>
      </c>
      <c r="C6395" s="188">
        <v>0</v>
      </c>
      <c r="D6395" s="188">
        <v>0</v>
      </c>
      <c r="E6395" s="188">
        <v>0</v>
      </c>
      <c r="F6395" s="188">
        <v>327.5</v>
      </c>
      <c r="G6395" s="188">
        <v>53920</v>
      </c>
      <c r="H6395" s="188">
        <v>250390</v>
      </c>
      <c r="I6395" s="188">
        <v>483421</v>
      </c>
      <c r="J6395" s="188">
        <v>940178</v>
      </c>
      <c r="N6395" s="43"/>
    </row>
    <row r="6396" spans="1:14">
      <c r="A6396" s="43" t="s">
        <v>127</v>
      </c>
      <c r="B6396" s="188">
        <v>102500</v>
      </c>
      <c r="C6396" s="188">
        <v>0</v>
      </c>
      <c r="D6396" s="188">
        <v>0</v>
      </c>
      <c r="E6396" s="188">
        <v>0</v>
      </c>
      <c r="F6396" s="188">
        <v>6215.4</v>
      </c>
      <c r="G6396" s="188">
        <v>82962</v>
      </c>
      <c r="H6396" s="188">
        <v>295144</v>
      </c>
      <c r="I6396" s="188">
        <v>520952</v>
      </c>
      <c r="J6396" s="188">
        <v>1190181</v>
      </c>
      <c r="N6396" s="43"/>
    </row>
    <row r="6397" spans="1:14">
      <c r="A6397" s="43" t="s">
        <v>128</v>
      </c>
      <c r="B6397" s="188">
        <v>114731</v>
      </c>
      <c r="C6397" s="188">
        <v>0</v>
      </c>
      <c r="D6397" s="188">
        <v>0</v>
      </c>
      <c r="E6397" s="188">
        <v>0</v>
      </c>
      <c r="F6397" s="188">
        <v>11639</v>
      </c>
      <c r="G6397" s="188">
        <v>103219</v>
      </c>
      <c r="H6397" s="188">
        <v>320262</v>
      </c>
      <c r="I6397" s="188">
        <v>556496</v>
      </c>
      <c r="J6397" s="188">
        <v>1357391</v>
      </c>
      <c r="N6397" s="43"/>
    </row>
    <row r="6398" spans="1:14">
      <c r="A6398" s="43" t="s">
        <v>129</v>
      </c>
      <c r="B6398" s="188">
        <v>143834</v>
      </c>
      <c r="C6398" s="188">
        <v>0</v>
      </c>
      <c r="D6398" s="188">
        <v>0</v>
      </c>
      <c r="E6398" s="188">
        <v>0</v>
      </c>
      <c r="F6398" s="188">
        <v>23073.9</v>
      </c>
      <c r="G6398" s="188">
        <v>146096</v>
      </c>
      <c r="H6398" s="188">
        <v>415372</v>
      </c>
      <c r="I6398" s="188">
        <v>676341</v>
      </c>
      <c r="J6398" s="188">
        <v>1495497</v>
      </c>
      <c r="N6398" s="43"/>
    </row>
    <row r="6399" spans="1:14">
      <c r="A6399" s="43" t="s">
        <v>130</v>
      </c>
      <c r="B6399" s="188">
        <v>185430</v>
      </c>
      <c r="C6399" s="188">
        <v>0</v>
      </c>
      <c r="D6399" s="188">
        <v>0</v>
      </c>
      <c r="E6399" s="188">
        <v>0</v>
      </c>
      <c r="F6399" s="188">
        <v>48510.6</v>
      </c>
      <c r="G6399" s="188">
        <v>225084</v>
      </c>
      <c r="H6399" s="188">
        <v>512596</v>
      </c>
      <c r="I6399" s="188">
        <v>784902</v>
      </c>
      <c r="J6399" s="188">
        <v>1683623</v>
      </c>
      <c r="N6399" s="43"/>
    </row>
    <row r="6400" spans="1:14">
      <c r="A6400" s="43" t="s">
        <v>131</v>
      </c>
      <c r="B6400" s="188">
        <v>359770</v>
      </c>
      <c r="C6400" s="188">
        <v>0</v>
      </c>
      <c r="D6400" s="188">
        <v>0</v>
      </c>
      <c r="E6400" s="188">
        <v>30137.7</v>
      </c>
      <c r="F6400" s="188">
        <v>173897.4</v>
      </c>
      <c r="G6400" s="188">
        <v>467291</v>
      </c>
      <c r="H6400" s="188">
        <v>947793</v>
      </c>
      <c r="I6400" s="188">
        <v>1361374</v>
      </c>
      <c r="J6400" s="188">
        <v>2452235</v>
      </c>
      <c r="N6400" s="43"/>
    </row>
    <row r="6401" spans="1:14">
      <c r="A6401" s="43" t="s">
        <v>168</v>
      </c>
      <c r="N6401" s="43"/>
    </row>
    <row r="6402" spans="1:14">
      <c r="A6402" s="43" t="s">
        <v>169</v>
      </c>
      <c r="B6402" s="188">
        <v>13688</v>
      </c>
      <c r="C6402" s="188">
        <v>0</v>
      </c>
      <c r="D6402" s="188">
        <v>0</v>
      </c>
      <c r="E6402" s="188">
        <v>0</v>
      </c>
      <c r="F6402" s="188">
        <v>0</v>
      </c>
      <c r="G6402" s="188">
        <v>8710</v>
      </c>
      <c r="H6402" s="188">
        <v>42560</v>
      </c>
      <c r="I6402" s="188">
        <v>75120</v>
      </c>
      <c r="J6402" s="188">
        <v>177836</v>
      </c>
      <c r="N6402" s="43"/>
    </row>
    <row r="6403" spans="1:14">
      <c r="A6403" s="43" t="s">
        <v>17</v>
      </c>
      <c r="B6403" s="188">
        <v>56336</v>
      </c>
      <c r="C6403" s="188">
        <v>0</v>
      </c>
      <c r="D6403" s="188">
        <v>0</v>
      </c>
      <c r="E6403" s="188">
        <v>0</v>
      </c>
      <c r="F6403" s="188">
        <v>20443.3</v>
      </c>
      <c r="G6403" s="188">
        <v>77539</v>
      </c>
      <c r="H6403" s="188">
        <v>162356</v>
      </c>
      <c r="I6403" s="188">
        <v>231568</v>
      </c>
      <c r="J6403" s="188">
        <v>393547</v>
      </c>
      <c r="N6403" s="43"/>
    </row>
    <row r="6404" spans="1:14">
      <c r="A6404" s="43" t="s">
        <v>18</v>
      </c>
      <c r="B6404" s="188">
        <v>154757</v>
      </c>
      <c r="C6404" s="188">
        <v>0</v>
      </c>
      <c r="D6404" s="188">
        <v>0</v>
      </c>
      <c r="E6404" s="188">
        <v>15312.1</v>
      </c>
      <c r="F6404" s="188">
        <v>101407.8</v>
      </c>
      <c r="G6404" s="188">
        <v>238268</v>
      </c>
      <c r="H6404" s="188">
        <v>389060</v>
      </c>
      <c r="I6404" s="188">
        <v>492791</v>
      </c>
      <c r="J6404" s="188">
        <v>727497</v>
      </c>
      <c r="N6404" s="43"/>
    </row>
    <row r="6405" spans="1:14">
      <c r="A6405" s="43" t="s">
        <v>19</v>
      </c>
      <c r="B6405" s="188">
        <v>322601</v>
      </c>
      <c r="C6405" s="188">
        <v>0</v>
      </c>
      <c r="D6405" s="188">
        <v>0</v>
      </c>
      <c r="E6405" s="188">
        <v>71929.3</v>
      </c>
      <c r="F6405" s="188">
        <v>239933.6</v>
      </c>
      <c r="G6405" s="188">
        <v>471599</v>
      </c>
      <c r="H6405" s="188">
        <v>747118</v>
      </c>
      <c r="I6405" s="188">
        <v>955026</v>
      </c>
      <c r="J6405" s="188">
        <v>1439245</v>
      </c>
      <c r="N6405" s="43"/>
    </row>
    <row r="6406" spans="1:14">
      <c r="A6406" s="43" t="s">
        <v>170</v>
      </c>
      <c r="B6406" s="188">
        <v>745045</v>
      </c>
      <c r="C6406" s="188">
        <v>0</v>
      </c>
      <c r="D6406" s="188">
        <v>52068.47</v>
      </c>
      <c r="E6406" s="188">
        <v>234803.20000000001</v>
      </c>
      <c r="F6406" s="188">
        <v>545562.4</v>
      </c>
      <c r="G6406" s="188">
        <v>1023979</v>
      </c>
      <c r="H6406" s="188">
        <v>1645359</v>
      </c>
      <c r="I6406" s="188">
        <v>2178713</v>
      </c>
      <c r="J6406" s="188">
        <v>3377929</v>
      </c>
      <c r="N6406" s="43"/>
    </row>
    <row r="6407" spans="1:14">
      <c r="A6407" s="43" t="s">
        <v>171</v>
      </c>
      <c r="N6407" s="43"/>
    </row>
    <row r="6408" spans="1:14">
      <c r="A6408" s="43" t="s">
        <v>169</v>
      </c>
      <c r="B6408" s="188">
        <v>24487</v>
      </c>
      <c r="C6408" s="188">
        <v>0</v>
      </c>
      <c r="D6408" s="188">
        <v>0</v>
      </c>
      <c r="E6408" s="188">
        <v>0</v>
      </c>
      <c r="F6408" s="188">
        <v>0</v>
      </c>
      <c r="G6408" s="188">
        <v>11389</v>
      </c>
      <c r="H6408" s="188">
        <v>58903</v>
      </c>
      <c r="I6408" s="188">
        <v>122144</v>
      </c>
      <c r="J6408" s="188">
        <v>408810</v>
      </c>
      <c r="N6408" s="43"/>
    </row>
    <row r="6409" spans="1:14">
      <c r="A6409" s="43" t="s">
        <v>17</v>
      </c>
      <c r="B6409" s="188">
        <v>81518</v>
      </c>
      <c r="C6409" s="188">
        <v>0</v>
      </c>
      <c r="D6409" s="188">
        <v>0</v>
      </c>
      <c r="E6409" s="188">
        <v>0</v>
      </c>
      <c r="F6409" s="188">
        <v>21862.400000000001</v>
      </c>
      <c r="G6409" s="188">
        <v>95711</v>
      </c>
      <c r="H6409" s="188">
        <v>229787</v>
      </c>
      <c r="I6409" s="188">
        <v>351682</v>
      </c>
      <c r="J6409" s="188">
        <v>757266</v>
      </c>
      <c r="N6409" s="43"/>
    </row>
    <row r="6410" spans="1:14">
      <c r="A6410" s="43" t="s">
        <v>18</v>
      </c>
      <c r="B6410" s="188">
        <v>179319</v>
      </c>
      <c r="C6410" s="188">
        <v>0</v>
      </c>
      <c r="D6410" s="188">
        <v>0</v>
      </c>
      <c r="E6410" s="188">
        <v>11378.1</v>
      </c>
      <c r="F6410" s="188">
        <v>86471.1</v>
      </c>
      <c r="G6410" s="188">
        <v>237337</v>
      </c>
      <c r="H6410" s="188">
        <v>457683</v>
      </c>
      <c r="I6410" s="188">
        <v>653537</v>
      </c>
      <c r="J6410" s="188">
        <v>1277808</v>
      </c>
      <c r="N6410" s="43"/>
    </row>
    <row r="6411" spans="1:14">
      <c r="A6411" s="43" t="s">
        <v>19</v>
      </c>
      <c r="B6411" s="188">
        <v>327575</v>
      </c>
      <c r="C6411" s="188">
        <v>0</v>
      </c>
      <c r="D6411" s="188">
        <v>0</v>
      </c>
      <c r="E6411" s="188">
        <v>60697.1</v>
      </c>
      <c r="F6411" s="188">
        <v>218301.8</v>
      </c>
      <c r="G6411" s="188">
        <v>443337</v>
      </c>
      <c r="H6411" s="188">
        <v>753279</v>
      </c>
      <c r="I6411" s="188">
        <v>1031308</v>
      </c>
      <c r="J6411" s="188">
        <v>1929372</v>
      </c>
      <c r="N6411" s="43"/>
    </row>
    <row r="6412" spans="1:14">
      <c r="A6412" s="43" t="s">
        <v>170</v>
      </c>
      <c r="B6412" s="188">
        <v>679505</v>
      </c>
      <c r="C6412" s="188">
        <v>0</v>
      </c>
      <c r="D6412" s="188">
        <v>37311.94</v>
      </c>
      <c r="E6412" s="188">
        <v>200161.8</v>
      </c>
      <c r="F6412" s="188">
        <v>478748.1</v>
      </c>
      <c r="G6412" s="188">
        <v>935689</v>
      </c>
      <c r="H6412" s="188">
        <v>1527566</v>
      </c>
      <c r="I6412" s="188">
        <v>2073751</v>
      </c>
      <c r="J6412" s="188">
        <v>3162880</v>
      </c>
      <c r="N6412" s="43"/>
    </row>
    <row r="6413" spans="1:14">
      <c r="A6413" s="43" t="s">
        <v>527</v>
      </c>
      <c r="N6413" s="43"/>
    </row>
    <row r="6414" spans="1:14">
      <c r="A6414" s="43" t="s">
        <v>172</v>
      </c>
      <c r="B6414" s="188">
        <v>316093</v>
      </c>
      <c r="C6414" s="188">
        <v>0</v>
      </c>
      <c r="D6414" s="188">
        <v>0</v>
      </c>
      <c r="E6414" s="188">
        <v>14090.6</v>
      </c>
      <c r="F6414" s="188">
        <v>130492</v>
      </c>
      <c r="G6414" s="188">
        <v>405203</v>
      </c>
      <c r="H6414" s="188">
        <v>856315</v>
      </c>
      <c r="I6414" s="188">
        <v>1266311</v>
      </c>
      <c r="J6414" s="188">
        <v>2318795</v>
      </c>
      <c r="N6414" s="43"/>
    </row>
    <row r="6415" spans="1:14">
      <c r="A6415" s="43" t="s">
        <v>22</v>
      </c>
      <c r="B6415" s="188">
        <v>94934</v>
      </c>
      <c r="C6415" s="188">
        <v>0</v>
      </c>
      <c r="D6415" s="188">
        <v>0</v>
      </c>
      <c r="E6415" s="188">
        <v>0</v>
      </c>
      <c r="F6415" s="188">
        <v>1224.4000000000001</v>
      </c>
      <c r="G6415" s="188">
        <v>74994</v>
      </c>
      <c r="H6415" s="188">
        <v>276504</v>
      </c>
      <c r="I6415" s="188">
        <v>476155</v>
      </c>
      <c r="J6415" s="188">
        <v>1183427</v>
      </c>
      <c r="N6415" s="43"/>
    </row>
    <row r="6416" spans="1:14">
      <c r="A6416" s="43" t="s">
        <v>173</v>
      </c>
      <c r="N6416" s="43"/>
    </row>
    <row r="6417" spans="1:14">
      <c r="A6417" s="43" t="s">
        <v>174</v>
      </c>
      <c r="B6417" s="188">
        <v>22187</v>
      </c>
      <c r="C6417" s="188">
        <v>0</v>
      </c>
      <c r="D6417" s="188">
        <v>0</v>
      </c>
      <c r="E6417" s="188">
        <v>0</v>
      </c>
      <c r="F6417" s="188">
        <v>0</v>
      </c>
      <c r="G6417" s="188">
        <v>2569</v>
      </c>
      <c r="H6417" s="188">
        <v>34938</v>
      </c>
      <c r="I6417" s="188">
        <v>103978</v>
      </c>
      <c r="J6417" s="188">
        <v>382277</v>
      </c>
      <c r="N6417" s="43"/>
    </row>
    <row r="6418" spans="1:14">
      <c r="A6418" s="43" t="s">
        <v>175</v>
      </c>
      <c r="B6418" s="188">
        <v>25474</v>
      </c>
      <c r="C6418" s="188">
        <v>0</v>
      </c>
      <c r="D6418" s="188">
        <v>0</v>
      </c>
      <c r="E6418" s="188">
        <v>0</v>
      </c>
      <c r="F6418" s="188">
        <v>0</v>
      </c>
      <c r="G6418" s="188">
        <v>15567</v>
      </c>
      <c r="H6418" s="188">
        <v>59818</v>
      </c>
      <c r="I6418" s="188">
        <v>113446</v>
      </c>
      <c r="J6418" s="188">
        <v>378616</v>
      </c>
      <c r="N6418" s="43"/>
    </row>
    <row r="6419" spans="1:14">
      <c r="A6419" s="43" t="s">
        <v>176</v>
      </c>
      <c r="B6419" s="188">
        <v>71416</v>
      </c>
      <c r="C6419" s="188">
        <v>0</v>
      </c>
      <c r="D6419" s="188">
        <v>0</v>
      </c>
      <c r="E6419" s="188">
        <v>0</v>
      </c>
      <c r="F6419" s="188">
        <v>21436</v>
      </c>
      <c r="G6419" s="188">
        <v>84715</v>
      </c>
      <c r="H6419" s="188">
        <v>183417</v>
      </c>
      <c r="I6419" s="188">
        <v>284530</v>
      </c>
      <c r="J6419" s="188">
        <v>642939</v>
      </c>
      <c r="N6419" s="43"/>
    </row>
    <row r="6420" spans="1:14">
      <c r="A6420" s="43" t="s">
        <v>177</v>
      </c>
      <c r="B6420" s="188">
        <v>401060</v>
      </c>
      <c r="C6420" s="188">
        <v>0</v>
      </c>
      <c r="D6420" s="188">
        <v>0</v>
      </c>
      <c r="E6420" s="188">
        <v>51479.6</v>
      </c>
      <c r="F6420" s="188">
        <v>230607.3</v>
      </c>
      <c r="G6420" s="188">
        <v>531603</v>
      </c>
      <c r="H6420" s="188">
        <v>997694</v>
      </c>
      <c r="I6420" s="188">
        <v>1424611</v>
      </c>
      <c r="J6420" s="188">
        <v>2511086</v>
      </c>
      <c r="N6420" s="43"/>
    </row>
    <row r="6421" spans="1:14">
      <c r="A6421" s="43" t="s">
        <v>580</v>
      </c>
      <c r="N6421" s="43"/>
    </row>
    <row r="6422" spans="1:14">
      <c r="A6422" s="43" t="s">
        <v>178</v>
      </c>
      <c r="B6422" s="188">
        <v>0</v>
      </c>
      <c r="C6422" s="188">
        <v>0</v>
      </c>
      <c r="D6422" s="188">
        <v>0</v>
      </c>
      <c r="E6422" s="188">
        <v>0</v>
      </c>
      <c r="F6422" s="188">
        <v>0</v>
      </c>
      <c r="G6422" s="188">
        <v>0</v>
      </c>
      <c r="H6422" s="188">
        <v>0</v>
      </c>
      <c r="I6422" s="188">
        <v>0</v>
      </c>
      <c r="J6422" s="188">
        <v>0</v>
      </c>
      <c r="N6422" s="43"/>
    </row>
    <row r="6423" spans="1:14">
      <c r="A6423" s="43" t="s">
        <v>179</v>
      </c>
      <c r="B6423" s="188">
        <v>2177</v>
      </c>
      <c r="C6423" s="188">
        <v>51.82</v>
      </c>
      <c r="D6423" s="188">
        <v>270.83</v>
      </c>
      <c r="E6423" s="188">
        <v>896.9</v>
      </c>
      <c r="F6423" s="188">
        <v>2071.3000000000002</v>
      </c>
      <c r="G6423" s="188">
        <v>3385</v>
      </c>
      <c r="H6423" s="188">
        <v>4284</v>
      </c>
      <c r="I6423" s="188">
        <v>4698</v>
      </c>
      <c r="J6423" s="188">
        <v>4934</v>
      </c>
      <c r="N6423" s="43"/>
    </row>
    <row r="6424" spans="1:14">
      <c r="A6424" s="43" t="s">
        <v>180</v>
      </c>
      <c r="B6424" s="188">
        <v>13869</v>
      </c>
      <c r="C6424" s="188">
        <v>5726.96</v>
      </c>
      <c r="D6424" s="188">
        <v>6440.19</v>
      </c>
      <c r="E6424" s="188">
        <v>8891.7000000000007</v>
      </c>
      <c r="F6424" s="188">
        <v>13228.3</v>
      </c>
      <c r="G6424" s="188">
        <v>18668</v>
      </c>
      <c r="H6424" s="188">
        <v>22394</v>
      </c>
      <c r="I6424" s="188">
        <v>23632</v>
      </c>
      <c r="J6424" s="188">
        <v>24740</v>
      </c>
      <c r="N6424" s="43"/>
    </row>
    <row r="6425" spans="1:14">
      <c r="A6425" s="43" t="s">
        <v>181</v>
      </c>
      <c r="B6425" s="188">
        <v>414851</v>
      </c>
      <c r="C6425" s="188">
        <v>35532.01</v>
      </c>
      <c r="D6425" s="188">
        <v>47400.71</v>
      </c>
      <c r="E6425" s="188">
        <v>96234.1</v>
      </c>
      <c r="F6425" s="188">
        <v>238337.1</v>
      </c>
      <c r="G6425" s="188">
        <v>522052</v>
      </c>
      <c r="H6425" s="188">
        <v>987160</v>
      </c>
      <c r="I6425" s="188">
        <v>1402063</v>
      </c>
      <c r="J6425" s="188">
        <v>2491133</v>
      </c>
      <c r="N6425" s="43"/>
    </row>
    <row r="6426" spans="1:14">
      <c r="A6426" s="43" t="s">
        <v>529</v>
      </c>
      <c r="N6426" s="43"/>
    </row>
    <row r="6427" spans="1:14">
      <c r="A6427" s="43" t="s">
        <v>178</v>
      </c>
      <c r="B6427" s="188">
        <v>14063</v>
      </c>
      <c r="C6427" s="188">
        <v>0</v>
      </c>
      <c r="D6427" s="188">
        <v>0</v>
      </c>
      <c r="E6427" s="188">
        <v>0</v>
      </c>
      <c r="F6427" s="188">
        <v>0</v>
      </c>
      <c r="G6427" s="188">
        <v>0</v>
      </c>
      <c r="H6427" s="188">
        <v>4716</v>
      </c>
      <c r="I6427" s="188">
        <v>42691</v>
      </c>
      <c r="J6427" s="188">
        <v>387471</v>
      </c>
      <c r="N6427" s="43"/>
    </row>
    <row r="6428" spans="1:14">
      <c r="A6428" s="43" t="s">
        <v>179</v>
      </c>
      <c r="B6428" s="188">
        <v>55505</v>
      </c>
      <c r="C6428" s="188">
        <v>0</v>
      </c>
      <c r="D6428" s="188">
        <v>0</v>
      </c>
      <c r="E6428" s="188">
        <v>0</v>
      </c>
      <c r="F6428" s="188">
        <v>12778</v>
      </c>
      <c r="G6428" s="188">
        <v>50136</v>
      </c>
      <c r="H6428" s="188">
        <v>124030</v>
      </c>
      <c r="I6428" s="188">
        <v>228999</v>
      </c>
      <c r="J6428" s="188">
        <v>669327</v>
      </c>
      <c r="N6428" s="43"/>
    </row>
    <row r="6429" spans="1:14">
      <c r="A6429" s="43" t="s">
        <v>180</v>
      </c>
      <c r="B6429" s="188">
        <v>114309</v>
      </c>
      <c r="C6429" s="188">
        <v>0</v>
      </c>
      <c r="D6429" s="188">
        <v>0</v>
      </c>
      <c r="E6429" s="188">
        <v>0</v>
      </c>
      <c r="F6429" s="188">
        <v>39390</v>
      </c>
      <c r="G6429" s="188">
        <v>152054</v>
      </c>
      <c r="H6429" s="188">
        <v>321051</v>
      </c>
      <c r="I6429" s="188">
        <v>443712</v>
      </c>
      <c r="J6429" s="188">
        <v>893401</v>
      </c>
      <c r="N6429" s="43"/>
    </row>
    <row r="6430" spans="1:14">
      <c r="A6430" s="43" t="s">
        <v>181</v>
      </c>
      <c r="B6430" s="188">
        <v>342657</v>
      </c>
      <c r="C6430" s="188">
        <v>0</v>
      </c>
      <c r="D6430" s="188">
        <v>0</v>
      </c>
      <c r="E6430" s="188">
        <v>14262.3</v>
      </c>
      <c r="F6430" s="188">
        <v>152662.79999999999</v>
      </c>
      <c r="G6430" s="188">
        <v>453857</v>
      </c>
      <c r="H6430" s="188">
        <v>921996</v>
      </c>
      <c r="I6430" s="188">
        <v>1340811</v>
      </c>
      <c r="J6430" s="188">
        <v>2406446</v>
      </c>
      <c r="N6430" s="43"/>
    </row>
    <row r="6431" spans="1:14">
      <c r="A6431" s="43" t="s">
        <v>530</v>
      </c>
      <c r="N6431" s="43"/>
    </row>
    <row r="6432" spans="1:14">
      <c r="A6432" s="43" t="s">
        <v>178</v>
      </c>
      <c r="B6432" s="188">
        <v>9</v>
      </c>
      <c r="C6432" s="188">
        <v>0</v>
      </c>
      <c r="D6432" s="188">
        <v>0</v>
      </c>
      <c r="E6432" s="188">
        <v>0</v>
      </c>
      <c r="F6432" s="188">
        <v>0</v>
      </c>
      <c r="G6432" s="188">
        <v>0</v>
      </c>
      <c r="H6432" s="188">
        <v>0</v>
      </c>
      <c r="I6432" s="188">
        <v>0</v>
      </c>
      <c r="J6432" s="188">
        <v>27</v>
      </c>
      <c r="N6432" s="43"/>
    </row>
    <row r="6433" spans="1:14">
      <c r="A6433" s="43" t="s">
        <v>179</v>
      </c>
      <c r="B6433" s="188">
        <v>578</v>
      </c>
      <c r="C6433" s="188">
        <v>0</v>
      </c>
      <c r="D6433" s="188">
        <v>0</v>
      </c>
      <c r="E6433" s="188">
        <v>0</v>
      </c>
      <c r="F6433" s="188">
        <v>0</v>
      </c>
      <c r="G6433" s="188">
        <v>374</v>
      </c>
      <c r="H6433" s="188">
        <v>2425</v>
      </c>
      <c r="I6433" s="188">
        <v>3420</v>
      </c>
      <c r="J6433" s="188">
        <v>4716</v>
      </c>
      <c r="N6433" s="43"/>
    </row>
    <row r="6434" spans="1:14">
      <c r="A6434" s="43" t="s">
        <v>180</v>
      </c>
      <c r="B6434" s="188">
        <v>4073</v>
      </c>
      <c r="C6434" s="188">
        <v>0</v>
      </c>
      <c r="D6434" s="188">
        <v>0</v>
      </c>
      <c r="E6434" s="188">
        <v>0</v>
      </c>
      <c r="F6434" s="188">
        <v>0</v>
      </c>
      <c r="G6434" s="188">
        <v>7354</v>
      </c>
      <c r="H6434" s="188">
        <v>14109</v>
      </c>
      <c r="I6434" s="188">
        <v>17710</v>
      </c>
      <c r="J6434" s="188">
        <v>22491</v>
      </c>
      <c r="N6434" s="43"/>
    </row>
    <row r="6435" spans="1:14">
      <c r="A6435" s="43" t="s">
        <v>181</v>
      </c>
      <c r="B6435" s="188">
        <v>312785</v>
      </c>
      <c r="C6435" s="188">
        <v>0</v>
      </c>
      <c r="D6435" s="188">
        <v>0</v>
      </c>
      <c r="E6435" s="188">
        <v>25295.200000000001</v>
      </c>
      <c r="F6435" s="188">
        <v>134197.5</v>
      </c>
      <c r="G6435" s="188">
        <v>396117</v>
      </c>
      <c r="H6435" s="188">
        <v>832900</v>
      </c>
      <c r="I6435" s="188">
        <v>1231798</v>
      </c>
      <c r="J6435" s="188">
        <v>2300618</v>
      </c>
      <c r="N6435" s="43"/>
    </row>
    <row r="6436" spans="1:14">
      <c r="A6436" s="43" t="s">
        <v>621</v>
      </c>
      <c r="B6436" s="188" t="s">
        <v>143</v>
      </c>
      <c r="C6436" s="188" t="s">
        <v>144</v>
      </c>
      <c r="D6436" s="188" t="s">
        <v>144</v>
      </c>
      <c r="E6436" s="188" t="s">
        <v>144</v>
      </c>
      <c r="F6436" s="188" t="s">
        <v>144</v>
      </c>
      <c r="G6436" s="188" t="s">
        <v>144</v>
      </c>
      <c r="H6436" s="188" t="s">
        <v>144</v>
      </c>
      <c r="I6436" s="188" t="s">
        <v>685</v>
      </c>
      <c r="J6436" s="188" t="s">
        <v>685</v>
      </c>
      <c r="K6436" s="188" t="s">
        <v>225</v>
      </c>
      <c r="N6436" s="43"/>
    </row>
    <row r="6437" spans="1:14">
      <c r="A6437" s="43" t="s">
        <v>618</v>
      </c>
      <c r="B6437" s="188" t="s">
        <v>619</v>
      </c>
      <c r="K6437" s="188" t="s">
        <v>728</v>
      </c>
      <c r="N6437" s="43"/>
    </row>
    <row r="6438" spans="1:14">
      <c r="A6438" s="43" t="s">
        <v>142</v>
      </c>
      <c r="N6438" s="43"/>
    </row>
    <row r="6440" spans="1:14">
      <c r="A6440" s="43" t="s">
        <v>214</v>
      </c>
      <c r="N6440" s="43"/>
    </row>
    <row r="6441" spans="1:14">
      <c r="A6441" s="43" t="s">
        <v>621</v>
      </c>
      <c r="B6441" s="188" t="s">
        <v>143</v>
      </c>
      <c r="C6441" s="188" t="s">
        <v>144</v>
      </c>
      <c r="D6441" s="188" t="s">
        <v>144</v>
      </c>
      <c r="E6441" s="188" t="s">
        <v>144</v>
      </c>
      <c r="F6441" s="188" t="s">
        <v>144</v>
      </c>
      <c r="G6441" s="188" t="s">
        <v>144</v>
      </c>
      <c r="H6441" s="188" t="s">
        <v>144</v>
      </c>
      <c r="I6441" s="188" t="s">
        <v>685</v>
      </c>
      <c r="J6441" s="188" t="s">
        <v>685</v>
      </c>
      <c r="K6441" s="188" t="s">
        <v>225</v>
      </c>
      <c r="N6441" s="43"/>
    </row>
    <row r="6442" spans="1:14">
      <c r="A6442" s="43" t="s">
        <v>251</v>
      </c>
      <c r="E6442" s="188" t="s">
        <v>589</v>
      </c>
      <c r="F6442" s="188" t="s">
        <v>590</v>
      </c>
      <c r="G6442" s="188" t="s">
        <v>404</v>
      </c>
      <c r="N6442" s="43"/>
    </row>
    <row r="6443" spans="1:14">
      <c r="B6443" s="188" t="s">
        <v>143</v>
      </c>
      <c r="C6443" s="188" t="s">
        <v>144</v>
      </c>
      <c r="D6443" s="188" t="s">
        <v>144</v>
      </c>
      <c r="E6443" s="188" t="s">
        <v>144</v>
      </c>
      <c r="F6443" s="188" t="s">
        <v>144</v>
      </c>
      <c r="G6443" s="188" t="s">
        <v>144</v>
      </c>
      <c r="H6443" s="188" t="s">
        <v>144</v>
      </c>
      <c r="I6443" s="188" t="s">
        <v>685</v>
      </c>
      <c r="J6443" s="188" t="s">
        <v>685</v>
      </c>
    </row>
    <row r="6444" spans="1:14">
      <c r="B6444" s="188" t="s">
        <v>33</v>
      </c>
      <c r="C6444" s="188" t="s">
        <v>134</v>
      </c>
      <c r="D6444" s="188" t="s">
        <v>135</v>
      </c>
      <c r="E6444" s="188" t="s">
        <v>136</v>
      </c>
      <c r="F6444" s="188" t="s">
        <v>137</v>
      </c>
      <c r="G6444" s="188" t="s">
        <v>138</v>
      </c>
      <c r="H6444" s="188" t="s">
        <v>139</v>
      </c>
      <c r="I6444" s="188" t="s">
        <v>140</v>
      </c>
      <c r="J6444" s="188" t="s">
        <v>141</v>
      </c>
    </row>
    <row r="6445" spans="1:14">
      <c r="A6445" s="43" t="s">
        <v>622</v>
      </c>
      <c r="B6445" s="188" t="s">
        <v>143</v>
      </c>
      <c r="C6445" s="188" t="s">
        <v>148</v>
      </c>
      <c r="D6445" s="188" t="s">
        <v>148</v>
      </c>
      <c r="E6445" s="188" t="s">
        <v>148</v>
      </c>
      <c r="F6445" s="188" t="s">
        <v>148</v>
      </c>
      <c r="G6445" s="188" t="s">
        <v>148</v>
      </c>
      <c r="H6445" s="188" t="s">
        <v>148</v>
      </c>
      <c r="I6445" s="188" t="s">
        <v>686</v>
      </c>
      <c r="J6445" s="188" t="s">
        <v>686</v>
      </c>
      <c r="N6445" s="43"/>
    </row>
    <row r="6446" spans="1:14">
      <c r="A6446" s="43" t="s">
        <v>0</v>
      </c>
      <c r="B6446" s="188">
        <v>164494</v>
      </c>
      <c r="C6446" s="188">
        <v>0</v>
      </c>
      <c r="D6446" s="188">
        <v>0</v>
      </c>
      <c r="E6446" s="188">
        <v>22085</v>
      </c>
      <c r="F6446" s="188">
        <v>96581.3</v>
      </c>
      <c r="G6446" s="188">
        <v>218194</v>
      </c>
      <c r="H6446" s="188">
        <v>403765</v>
      </c>
      <c r="I6446" s="188">
        <v>558384</v>
      </c>
      <c r="J6446" s="188">
        <v>1061931</v>
      </c>
      <c r="N6446" s="43"/>
    </row>
    <row r="6447" spans="1:14">
      <c r="A6447" s="43" t="s">
        <v>151</v>
      </c>
      <c r="N6447" s="43"/>
    </row>
    <row r="6448" spans="1:14">
      <c r="A6448" s="43" t="s">
        <v>2</v>
      </c>
      <c r="B6448" s="188">
        <v>180322</v>
      </c>
      <c r="C6448" s="188">
        <v>0</v>
      </c>
      <c r="D6448" s="188">
        <v>0</v>
      </c>
      <c r="E6448" s="188">
        <v>23079.200000000001</v>
      </c>
      <c r="F6448" s="188">
        <v>93912</v>
      </c>
      <c r="G6448" s="188">
        <v>231309</v>
      </c>
      <c r="H6448" s="188">
        <v>459502</v>
      </c>
      <c r="I6448" s="188">
        <v>662170</v>
      </c>
      <c r="J6448" s="188">
        <v>1209944</v>
      </c>
      <c r="N6448" s="43"/>
    </row>
    <row r="6449" spans="1:14">
      <c r="A6449" s="43" t="s">
        <v>3</v>
      </c>
      <c r="B6449" s="188">
        <v>173336</v>
      </c>
      <c r="C6449" s="188">
        <v>0</v>
      </c>
      <c r="D6449" s="188">
        <v>0</v>
      </c>
      <c r="E6449" s="188">
        <v>20051.5</v>
      </c>
      <c r="F6449" s="188">
        <v>103849.8</v>
      </c>
      <c r="G6449" s="188">
        <v>238358</v>
      </c>
      <c r="H6449" s="188">
        <v>423982</v>
      </c>
      <c r="I6449" s="188">
        <v>575906</v>
      </c>
      <c r="J6449" s="188">
        <v>1036913</v>
      </c>
      <c r="N6449" s="43"/>
    </row>
    <row r="6450" spans="1:14">
      <c r="A6450" s="43" t="s">
        <v>4</v>
      </c>
      <c r="B6450" s="188">
        <v>147271</v>
      </c>
      <c r="C6450" s="188">
        <v>0</v>
      </c>
      <c r="D6450" s="188">
        <v>0</v>
      </c>
      <c r="E6450" s="188">
        <v>18457.400000000001</v>
      </c>
      <c r="F6450" s="188">
        <v>95187.8</v>
      </c>
      <c r="G6450" s="188">
        <v>206520</v>
      </c>
      <c r="H6450" s="188">
        <v>360078</v>
      </c>
      <c r="I6450" s="188">
        <v>477561</v>
      </c>
      <c r="J6450" s="188">
        <v>773639</v>
      </c>
      <c r="N6450" s="43"/>
    </row>
    <row r="6451" spans="1:14">
      <c r="A6451" s="43" t="s">
        <v>5</v>
      </c>
      <c r="B6451" s="188">
        <v>140603</v>
      </c>
      <c r="C6451" s="188">
        <v>0</v>
      </c>
      <c r="D6451" s="188">
        <v>0</v>
      </c>
      <c r="E6451" s="188">
        <v>30117.9</v>
      </c>
      <c r="F6451" s="188">
        <v>104419.4</v>
      </c>
      <c r="G6451" s="188">
        <v>205369</v>
      </c>
      <c r="H6451" s="188">
        <v>329376</v>
      </c>
      <c r="I6451" s="188">
        <v>410133</v>
      </c>
      <c r="J6451" s="188">
        <v>644843</v>
      </c>
      <c r="N6451" s="43"/>
    </row>
    <row r="6452" spans="1:14">
      <c r="A6452" s="43" t="s">
        <v>6</v>
      </c>
      <c r="B6452" s="188">
        <v>119649</v>
      </c>
      <c r="C6452" s="188">
        <v>0</v>
      </c>
      <c r="D6452" s="188">
        <v>0</v>
      </c>
      <c r="E6452" s="188">
        <v>19281.599999999999</v>
      </c>
      <c r="F6452" s="188">
        <v>87946.8</v>
      </c>
      <c r="G6452" s="188">
        <v>166175</v>
      </c>
      <c r="H6452" s="188">
        <v>297424</v>
      </c>
      <c r="I6452" s="188">
        <v>396373</v>
      </c>
      <c r="J6452" s="188">
        <v>537522</v>
      </c>
      <c r="N6452" s="43"/>
    </row>
    <row r="6453" spans="1:14">
      <c r="A6453" s="43" t="s">
        <v>8</v>
      </c>
      <c r="N6453" s="43"/>
    </row>
    <row r="6454" spans="1:14">
      <c r="A6454" s="43" t="s">
        <v>9</v>
      </c>
      <c r="B6454" s="188">
        <v>161291</v>
      </c>
      <c r="C6454" s="188">
        <v>0</v>
      </c>
      <c r="D6454" s="188">
        <v>0</v>
      </c>
      <c r="E6454" s="188">
        <v>21122.3</v>
      </c>
      <c r="F6454" s="188">
        <v>96261.5</v>
      </c>
      <c r="G6454" s="188">
        <v>215757</v>
      </c>
      <c r="H6454" s="188">
        <v>398743</v>
      </c>
      <c r="I6454" s="188">
        <v>542253</v>
      </c>
      <c r="J6454" s="188">
        <v>1004708</v>
      </c>
      <c r="N6454" s="43"/>
    </row>
    <row r="6455" spans="1:14">
      <c r="A6455" s="43" t="s">
        <v>8</v>
      </c>
      <c r="B6455" s="188">
        <v>168370</v>
      </c>
      <c r="C6455" s="188">
        <v>0</v>
      </c>
      <c r="D6455" s="188">
        <v>0</v>
      </c>
      <c r="E6455" s="188">
        <v>23064.3</v>
      </c>
      <c r="F6455" s="188">
        <v>96959.5</v>
      </c>
      <c r="G6455" s="188">
        <v>221699</v>
      </c>
      <c r="H6455" s="188">
        <v>408950</v>
      </c>
      <c r="I6455" s="188">
        <v>579309</v>
      </c>
      <c r="J6455" s="188">
        <v>1083415</v>
      </c>
      <c r="N6455" s="43"/>
    </row>
    <row r="6456" spans="1:14">
      <c r="A6456" s="43" t="s">
        <v>152</v>
      </c>
      <c r="N6456" s="43"/>
    </row>
    <row r="6457" spans="1:14">
      <c r="A6457" s="43" t="s">
        <v>153</v>
      </c>
      <c r="B6457" s="188">
        <v>72607</v>
      </c>
      <c r="C6457" s="188">
        <v>0</v>
      </c>
      <c r="D6457" s="188">
        <v>0</v>
      </c>
      <c r="E6457" s="188">
        <v>0</v>
      </c>
      <c r="F6457" s="188">
        <v>34680.699999999997</v>
      </c>
      <c r="G6457" s="188">
        <v>96032</v>
      </c>
      <c r="H6457" s="188">
        <v>193660</v>
      </c>
      <c r="I6457" s="188">
        <v>284423</v>
      </c>
      <c r="J6457" s="188">
        <v>527964</v>
      </c>
      <c r="N6457" s="43"/>
    </row>
    <row r="6458" spans="1:14">
      <c r="A6458" s="43" t="s">
        <v>154</v>
      </c>
      <c r="B6458" s="188">
        <v>130125</v>
      </c>
      <c r="C6458" s="188">
        <v>0</v>
      </c>
      <c r="D6458" s="188">
        <v>0</v>
      </c>
      <c r="E6458" s="188">
        <v>15204.8</v>
      </c>
      <c r="F6458" s="188">
        <v>83378.8</v>
      </c>
      <c r="G6458" s="188">
        <v>178484</v>
      </c>
      <c r="H6458" s="188">
        <v>318936</v>
      </c>
      <c r="I6458" s="188">
        <v>433394</v>
      </c>
      <c r="J6458" s="188">
        <v>786752</v>
      </c>
      <c r="N6458" s="43"/>
    </row>
    <row r="6459" spans="1:14">
      <c r="A6459" s="43" t="s">
        <v>155</v>
      </c>
      <c r="B6459" s="188">
        <v>172158</v>
      </c>
      <c r="C6459" s="188">
        <v>0</v>
      </c>
      <c r="D6459" s="188">
        <v>0</v>
      </c>
      <c r="E6459" s="188">
        <v>38857.4</v>
      </c>
      <c r="F6459" s="188">
        <v>109521.3</v>
      </c>
      <c r="G6459" s="188">
        <v>230456</v>
      </c>
      <c r="H6459" s="188">
        <v>395677</v>
      </c>
      <c r="I6459" s="188">
        <v>552928</v>
      </c>
      <c r="J6459" s="188">
        <v>1059364</v>
      </c>
      <c r="N6459" s="43"/>
    </row>
    <row r="6460" spans="1:14">
      <c r="A6460" s="43" t="s">
        <v>156</v>
      </c>
      <c r="B6460" s="188">
        <v>262154</v>
      </c>
      <c r="C6460" s="188">
        <v>0</v>
      </c>
      <c r="D6460" s="188">
        <v>0</v>
      </c>
      <c r="E6460" s="188">
        <v>69173.7</v>
      </c>
      <c r="F6460" s="188">
        <v>173770.9</v>
      </c>
      <c r="G6460" s="188">
        <v>355676</v>
      </c>
      <c r="H6460" s="188">
        <v>584468</v>
      </c>
      <c r="I6460" s="188">
        <v>808450</v>
      </c>
      <c r="J6460" s="188">
        <v>1363911</v>
      </c>
      <c r="N6460" s="43"/>
    </row>
    <row r="6461" spans="1:14">
      <c r="A6461" s="43" t="s">
        <v>157</v>
      </c>
      <c r="N6461" s="43"/>
    </row>
    <row r="6462" spans="1:14">
      <c r="A6462" s="43" t="s">
        <v>158</v>
      </c>
      <c r="B6462" s="188">
        <v>189585</v>
      </c>
      <c r="C6462" s="188">
        <v>0</v>
      </c>
      <c r="D6462" s="188">
        <v>0</v>
      </c>
      <c r="E6462" s="188">
        <v>46079.6</v>
      </c>
      <c r="F6462" s="188">
        <v>121202.7</v>
      </c>
      <c r="G6462" s="188">
        <v>250244</v>
      </c>
      <c r="H6462" s="188">
        <v>443479</v>
      </c>
      <c r="I6462" s="188">
        <v>607186</v>
      </c>
      <c r="J6462" s="188">
        <v>1119754</v>
      </c>
      <c r="N6462" s="43"/>
    </row>
    <row r="6463" spans="1:14">
      <c r="A6463" s="43" t="s">
        <v>159</v>
      </c>
      <c r="B6463" s="188">
        <v>68242</v>
      </c>
      <c r="C6463" s="188">
        <v>0</v>
      </c>
      <c r="D6463" s="188">
        <v>0</v>
      </c>
      <c r="E6463" s="188">
        <v>0</v>
      </c>
      <c r="F6463" s="188">
        <v>30220.1</v>
      </c>
      <c r="G6463" s="188">
        <v>93672</v>
      </c>
      <c r="H6463" s="188">
        <v>179615</v>
      </c>
      <c r="I6463" s="188">
        <v>260758</v>
      </c>
      <c r="J6463" s="188">
        <v>509506</v>
      </c>
      <c r="N6463" s="43"/>
    </row>
    <row r="6464" spans="1:14">
      <c r="A6464" s="43" t="s">
        <v>160</v>
      </c>
      <c r="B6464" s="188">
        <v>76128</v>
      </c>
      <c r="C6464" s="188">
        <v>0</v>
      </c>
      <c r="D6464" s="188">
        <v>0</v>
      </c>
      <c r="E6464" s="188">
        <v>0</v>
      </c>
      <c r="F6464" s="188">
        <v>17149.7</v>
      </c>
      <c r="G6464" s="188">
        <v>94209</v>
      </c>
      <c r="H6464" s="188">
        <v>227618</v>
      </c>
      <c r="I6464" s="188">
        <v>323587</v>
      </c>
      <c r="J6464" s="188">
        <v>616284</v>
      </c>
      <c r="N6464" s="43"/>
    </row>
    <row r="6465" spans="1:14">
      <c r="A6465" s="43" t="s">
        <v>161</v>
      </c>
      <c r="B6465" s="188">
        <v>148131</v>
      </c>
      <c r="C6465" s="188">
        <v>0</v>
      </c>
      <c r="D6465" s="188">
        <v>0</v>
      </c>
      <c r="E6465" s="188">
        <v>0</v>
      </c>
      <c r="F6465" s="188">
        <v>56235.1</v>
      </c>
      <c r="G6465" s="188">
        <v>197595</v>
      </c>
      <c r="H6465" s="188">
        <v>431659</v>
      </c>
      <c r="I6465" s="188">
        <v>608235</v>
      </c>
      <c r="J6465" s="188">
        <v>986989</v>
      </c>
      <c r="N6465" s="43"/>
    </row>
    <row r="6466" spans="1:14">
      <c r="A6466" s="43" t="s">
        <v>162</v>
      </c>
      <c r="N6466" s="43"/>
    </row>
    <row r="6467" spans="1:14">
      <c r="A6467" s="43" t="s">
        <v>14</v>
      </c>
      <c r="B6467" s="188">
        <v>177597</v>
      </c>
      <c r="C6467" s="188">
        <v>0</v>
      </c>
      <c r="D6467" s="188">
        <v>0</v>
      </c>
      <c r="E6467" s="188">
        <v>42945.7</v>
      </c>
      <c r="F6467" s="188">
        <v>110461.6</v>
      </c>
      <c r="G6467" s="188">
        <v>237025</v>
      </c>
      <c r="H6467" s="188">
        <v>417729</v>
      </c>
      <c r="I6467" s="188">
        <v>572300</v>
      </c>
      <c r="J6467" s="188">
        <v>1068631</v>
      </c>
      <c r="N6467" s="43"/>
    </row>
    <row r="6468" spans="1:14">
      <c r="A6468" s="43" t="s">
        <v>163</v>
      </c>
      <c r="B6468" s="188">
        <v>175070</v>
      </c>
      <c r="C6468" s="188">
        <v>0</v>
      </c>
      <c r="D6468" s="188">
        <v>0</v>
      </c>
      <c r="E6468" s="188">
        <v>36615</v>
      </c>
      <c r="F6468" s="188">
        <v>116913.7</v>
      </c>
      <c r="G6468" s="188">
        <v>233852</v>
      </c>
      <c r="H6468" s="188">
        <v>409425</v>
      </c>
      <c r="I6468" s="188">
        <v>559238</v>
      </c>
      <c r="J6468" s="188">
        <v>980358</v>
      </c>
      <c r="N6468" s="43"/>
    </row>
    <row r="6469" spans="1:14">
      <c r="A6469" s="43" t="s">
        <v>16</v>
      </c>
      <c r="B6469" s="188">
        <v>125190</v>
      </c>
      <c r="C6469" s="188">
        <v>0</v>
      </c>
      <c r="D6469" s="188">
        <v>0</v>
      </c>
      <c r="E6469" s="188">
        <v>0</v>
      </c>
      <c r="F6469" s="188">
        <v>40245.599999999999</v>
      </c>
      <c r="G6469" s="188">
        <v>154880</v>
      </c>
      <c r="H6469" s="188">
        <v>344048</v>
      </c>
      <c r="I6469" s="188">
        <v>510478</v>
      </c>
      <c r="J6469" s="188">
        <v>1142458</v>
      </c>
      <c r="N6469" s="43"/>
    </row>
    <row r="6470" spans="1:14">
      <c r="A6470" s="43" t="s">
        <v>164</v>
      </c>
      <c r="B6470" s="188">
        <v>96808</v>
      </c>
      <c r="C6470" s="188">
        <v>0</v>
      </c>
      <c r="D6470" s="188">
        <v>0</v>
      </c>
      <c r="E6470" s="188">
        <v>0</v>
      </c>
      <c r="F6470" s="188">
        <v>0</v>
      </c>
      <c r="G6470" s="188">
        <v>85112</v>
      </c>
      <c r="H6470" s="188">
        <v>269079</v>
      </c>
      <c r="I6470" s="188">
        <v>501229</v>
      </c>
      <c r="J6470" s="188">
        <v>1189343</v>
      </c>
      <c r="N6470" s="43"/>
    </row>
    <row r="6471" spans="1:14">
      <c r="A6471" s="43" t="s">
        <v>165</v>
      </c>
      <c r="N6471" s="43"/>
    </row>
    <row r="6472" spans="1:14">
      <c r="A6472" s="43" t="s">
        <v>166</v>
      </c>
      <c r="B6472" s="188">
        <v>17833</v>
      </c>
      <c r="C6472" s="188">
        <v>0</v>
      </c>
      <c r="D6472" s="188">
        <v>0</v>
      </c>
      <c r="E6472" s="188">
        <v>0</v>
      </c>
      <c r="F6472" s="188">
        <v>0</v>
      </c>
      <c r="G6472" s="188">
        <v>0</v>
      </c>
      <c r="H6472" s="188">
        <v>42971</v>
      </c>
      <c r="I6472" s="188">
        <v>122719</v>
      </c>
      <c r="J6472" s="188">
        <v>324671</v>
      </c>
      <c r="N6472" s="43"/>
    </row>
    <row r="6473" spans="1:14">
      <c r="A6473" s="43" t="s">
        <v>125</v>
      </c>
      <c r="B6473" s="188">
        <v>73230</v>
      </c>
      <c r="C6473" s="188">
        <v>0</v>
      </c>
      <c r="D6473" s="188">
        <v>0</v>
      </c>
      <c r="E6473" s="188">
        <v>0</v>
      </c>
      <c r="F6473" s="188">
        <v>0</v>
      </c>
      <c r="G6473" s="188">
        <v>83251</v>
      </c>
      <c r="H6473" s="188">
        <v>190872</v>
      </c>
      <c r="I6473" s="188">
        <v>336552</v>
      </c>
      <c r="J6473" s="188">
        <v>748416</v>
      </c>
      <c r="N6473" s="43"/>
    </row>
    <row r="6474" spans="1:14">
      <c r="A6474" s="43" t="s">
        <v>126</v>
      </c>
      <c r="B6474" s="188">
        <v>103391</v>
      </c>
      <c r="C6474" s="188">
        <v>0</v>
      </c>
      <c r="D6474" s="188">
        <v>0</v>
      </c>
      <c r="E6474" s="188">
        <v>0</v>
      </c>
      <c r="F6474" s="188">
        <v>44851.6</v>
      </c>
      <c r="G6474" s="188">
        <v>123387</v>
      </c>
      <c r="H6474" s="188">
        <v>301131</v>
      </c>
      <c r="I6474" s="188">
        <v>430106</v>
      </c>
      <c r="J6474" s="188">
        <v>801636</v>
      </c>
      <c r="N6474" s="43"/>
    </row>
    <row r="6475" spans="1:14">
      <c r="A6475" s="43" t="s">
        <v>127</v>
      </c>
      <c r="B6475" s="188">
        <v>111773</v>
      </c>
      <c r="C6475" s="188">
        <v>0</v>
      </c>
      <c r="D6475" s="188">
        <v>0</v>
      </c>
      <c r="E6475" s="188">
        <v>0</v>
      </c>
      <c r="F6475" s="188">
        <v>59648.6</v>
      </c>
      <c r="G6475" s="188">
        <v>145200</v>
      </c>
      <c r="H6475" s="188">
        <v>290445</v>
      </c>
      <c r="I6475" s="188">
        <v>392839</v>
      </c>
      <c r="J6475" s="188">
        <v>764924</v>
      </c>
      <c r="N6475" s="43"/>
    </row>
    <row r="6476" spans="1:14">
      <c r="A6476" s="43" t="s">
        <v>128</v>
      </c>
      <c r="B6476" s="188">
        <v>132899</v>
      </c>
      <c r="C6476" s="188">
        <v>0</v>
      </c>
      <c r="D6476" s="188">
        <v>0</v>
      </c>
      <c r="E6476" s="188">
        <v>15215.1</v>
      </c>
      <c r="F6476" s="188">
        <v>77594.5</v>
      </c>
      <c r="G6476" s="188">
        <v>180315</v>
      </c>
      <c r="H6476" s="188">
        <v>333008</v>
      </c>
      <c r="I6476" s="188">
        <v>453271</v>
      </c>
      <c r="J6476" s="188">
        <v>764924</v>
      </c>
      <c r="N6476" s="43"/>
    </row>
    <row r="6477" spans="1:14">
      <c r="A6477" s="43" t="s">
        <v>129</v>
      </c>
      <c r="B6477" s="188">
        <v>157008</v>
      </c>
      <c r="C6477" s="188">
        <v>0</v>
      </c>
      <c r="D6477" s="188">
        <v>0</v>
      </c>
      <c r="E6477" s="188">
        <v>26382.400000000001</v>
      </c>
      <c r="F6477" s="188">
        <v>96485.8</v>
      </c>
      <c r="G6477" s="188">
        <v>210895</v>
      </c>
      <c r="H6477" s="188">
        <v>377852</v>
      </c>
      <c r="I6477" s="188">
        <v>530569</v>
      </c>
      <c r="J6477" s="188">
        <v>912891</v>
      </c>
      <c r="N6477" s="43"/>
    </row>
    <row r="6478" spans="1:14">
      <c r="A6478" s="43" t="s">
        <v>130</v>
      </c>
      <c r="B6478" s="188">
        <v>166870</v>
      </c>
      <c r="C6478" s="188">
        <v>0</v>
      </c>
      <c r="D6478" s="188">
        <v>0</v>
      </c>
      <c r="E6478" s="188">
        <v>40501.300000000003</v>
      </c>
      <c r="F6478" s="188">
        <v>107803.7</v>
      </c>
      <c r="G6478" s="188">
        <v>222093</v>
      </c>
      <c r="H6478" s="188">
        <v>395443</v>
      </c>
      <c r="I6478" s="188">
        <v>541451</v>
      </c>
      <c r="J6478" s="188">
        <v>918113</v>
      </c>
      <c r="N6478" s="43"/>
    </row>
    <row r="6479" spans="1:14">
      <c r="A6479" s="43" t="s">
        <v>131</v>
      </c>
      <c r="B6479" s="188">
        <v>208889</v>
      </c>
      <c r="C6479" s="188">
        <v>0</v>
      </c>
      <c r="D6479" s="188">
        <v>0</v>
      </c>
      <c r="E6479" s="188">
        <v>53247.3</v>
      </c>
      <c r="F6479" s="188">
        <v>132610.5</v>
      </c>
      <c r="G6479" s="188">
        <v>274915</v>
      </c>
      <c r="H6479" s="188">
        <v>480588</v>
      </c>
      <c r="I6479" s="188">
        <v>669839</v>
      </c>
      <c r="J6479" s="188">
        <v>1194629</v>
      </c>
      <c r="N6479" s="43"/>
    </row>
    <row r="6480" spans="1:14">
      <c r="A6480" s="43" t="s">
        <v>167</v>
      </c>
      <c r="N6480" s="43"/>
    </row>
    <row r="6481" spans="1:14">
      <c r="A6481" s="43" t="s">
        <v>166</v>
      </c>
      <c r="B6481" s="188">
        <v>72369</v>
      </c>
      <c r="C6481" s="188">
        <v>0</v>
      </c>
      <c r="D6481" s="188">
        <v>0</v>
      </c>
      <c r="E6481" s="188">
        <v>0</v>
      </c>
      <c r="F6481" s="188">
        <v>0</v>
      </c>
      <c r="G6481" s="188">
        <v>93672</v>
      </c>
      <c r="H6481" s="188">
        <v>229543</v>
      </c>
      <c r="I6481" s="188">
        <v>341815</v>
      </c>
      <c r="J6481" s="188">
        <v>586705</v>
      </c>
      <c r="N6481" s="43"/>
    </row>
    <row r="6482" spans="1:14">
      <c r="A6482" s="43" t="s">
        <v>125</v>
      </c>
      <c r="B6482" s="188">
        <v>104570</v>
      </c>
      <c r="C6482" s="188">
        <v>0</v>
      </c>
      <c r="D6482" s="188">
        <v>0</v>
      </c>
      <c r="E6482" s="188">
        <v>0</v>
      </c>
      <c r="F6482" s="188">
        <v>46288.800000000003</v>
      </c>
      <c r="G6482" s="188">
        <v>134372</v>
      </c>
      <c r="H6482" s="188">
        <v>277244</v>
      </c>
      <c r="I6482" s="188">
        <v>391056</v>
      </c>
      <c r="J6482" s="188">
        <v>832096</v>
      </c>
      <c r="N6482" s="43"/>
    </row>
    <row r="6483" spans="1:14">
      <c r="A6483" s="43" t="s">
        <v>126</v>
      </c>
      <c r="B6483" s="188">
        <v>124931</v>
      </c>
      <c r="C6483" s="188">
        <v>0</v>
      </c>
      <c r="D6483" s="188">
        <v>0</v>
      </c>
      <c r="E6483" s="188">
        <v>0</v>
      </c>
      <c r="F6483" s="188">
        <v>58855.1</v>
      </c>
      <c r="G6483" s="188">
        <v>172231</v>
      </c>
      <c r="H6483" s="188">
        <v>335824</v>
      </c>
      <c r="I6483" s="188">
        <v>459417</v>
      </c>
      <c r="J6483" s="188">
        <v>829681</v>
      </c>
      <c r="N6483" s="43"/>
    </row>
    <row r="6484" spans="1:14">
      <c r="A6484" s="43" t="s">
        <v>127</v>
      </c>
      <c r="B6484" s="188">
        <v>119245</v>
      </c>
      <c r="C6484" s="188">
        <v>0</v>
      </c>
      <c r="D6484" s="188">
        <v>0</v>
      </c>
      <c r="E6484" s="188">
        <v>0</v>
      </c>
      <c r="F6484" s="188">
        <v>61410.2</v>
      </c>
      <c r="G6484" s="188">
        <v>168422</v>
      </c>
      <c r="H6484" s="188">
        <v>311652</v>
      </c>
      <c r="I6484" s="188">
        <v>414005</v>
      </c>
      <c r="J6484" s="188">
        <v>735378</v>
      </c>
      <c r="N6484" s="43"/>
    </row>
    <row r="6485" spans="1:14">
      <c r="A6485" s="43" t="s">
        <v>128</v>
      </c>
      <c r="B6485" s="188">
        <v>137946</v>
      </c>
      <c r="C6485" s="188">
        <v>0</v>
      </c>
      <c r="D6485" s="188">
        <v>0</v>
      </c>
      <c r="E6485" s="188">
        <v>14286.9</v>
      </c>
      <c r="F6485" s="188">
        <v>81758.7</v>
      </c>
      <c r="G6485" s="188">
        <v>188809</v>
      </c>
      <c r="H6485" s="188">
        <v>344740</v>
      </c>
      <c r="I6485" s="188">
        <v>477406</v>
      </c>
      <c r="J6485" s="188">
        <v>879823</v>
      </c>
      <c r="N6485" s="43"/>
    </row>
    <row r="6486" spans="1:14">
      <c r="A6486" s="43" t="s">
        <v>129</v>
      </c>
      <c r="B6486" s="188">
        <v>147188</v>
      </c>
      <c r="C6486" s="188">
        <v>0</v>
      </c>
      <c r="D6486" s="188">
        <v>0</v>
      </c>
      <c r="E6486" s="188">
        <v>14698.4</v>
      </c>
      <c r="F6486" s="188">
        <v>86473.9</v>
      </c>
      <c r="G6486" s="188">
        <v>193670</v>
      </c>
      <c r="H6486" s="188">
        <v>362708</v>
      </c>
      <c r="I6486" s="188">
        <v>528409</v>
      </c>
      <c r="J6486" s="188">
        <v>948145</v>
      </c>
      <c r="N6486" s="43"/>
    </row>
    <row r="6487" spans="1:14">
      <c r="A6487" s="43" t="s">
        <v>130</v>
      </c>
      <c r="B6487" s="188">
        <v>154948</v>
      </c>
      <c r="C6487" s="188">
        <v>0</v>
      </c>
      <c r="D6487" s="188">
        <v>0</v>
      </c>
      <c r="E6487" s="188">
        <v>28736.2</v>
      </c>
      <c r="F6487" s="188">
        <v>93999</v>
      </c>
      <c r="G6487" s="188">
        <v>208052</v>
      </c>
      <c r="H6487" s="188">
        <v>381082</v>
      </c>
      <c r="I6487" s="188">
        <v>523022</v>
      </c>
      <c r="J6487" s="188">
        <v>899932</v>
      </c>
      <c r="N6487" s="43"/>
    </row>
    <row r="6488" spans="1:14">
      <c r="A6488" s="43" t="s">
        <v>131</v>
      </c>
      <c r="B6488" s="188">
        <v>203301</v>
      </c>
      <c r="C6488" s="188">
        <v>0</v>
      </c>
      <c r="D6488" s="188">
        <v>0</v>
      </c>
      <c r="E6488" s="188">
        <v>51272.3</v>
      </c>
      <c r="F6488" s="188">
        <v>128617</v>
      </c>
      <c r="G6488" s="188">
        <v>264126</v>
      </c>
      <c r="H6488" s="188">
        <v>466756</v>
      </c>
      <c r="I6488" s="188">
        <v>657406</v>
      </c>
      <c r="J6488" s="188">
        <v>1185431</v>
      </c>
      <c r="N6488" s="43"/>
    </row>
    <row r="6489" spans="1:14">
      <c r="A6489" s="43" t="s">
        <v>168</v>
      </c>
      <c r="N6489" s="43"/>
    </row>
    <row r="6490" spans="1:14">
      <c r="A6490" s="43" t="s">
        <v>169</v>
      </c>
      <c r="B6490" s="188">
        <v>33139</v>
      </c>
      <c r="C6490" s="188">
        <v>0</v>
      </c>
      <c r="D6490" s="188">
        <v>0</v>
      </c>
      <c r="E6490" s="188">
        <v>0</v>
      </c>
      <c r="F6490" s="188">
        <v>0</v>
      </c>
      <c r="G6490" s="188">
        <v>49047</v>
      </c>
      <c r="H6490" s="188">
        <v>103813</v>
      </c>
      <c r="I6490" s="188">
        <v>148606</v>
      </c>
      <c r="J6490" s="188">
        <v>257088</v>
      </c>
      <c r="N6490" s="43"/>
    </row>
    <row r="6491" spans="1:14">
      <c r="A6491" s="43" t="s">
        <v>17</v>
      </c>
      <c r="B6491" s="188">
        <v>98923</v>
      </c>
      <c r="C6491" s="188">
        <v>0</v>
      </c>
      <c r="D6491" s="188">
        <v>0</v>
      </c>
      <c r="E6491" s="188">
        <v>19278.400000000001</v>
      </c>
      <c r="F6491" s="188">
        <v>72253.8</v>
      </c>
      <c r="G6491" s="188">
        <v>143295</v>
      </c>
      <c r="H6491" s="188">
        <v>241036</v>
      </c>
      <c r="I6491" s="188">
        <v>302540</v>
      </c>
      <c r="J6491" s="188">
        <v>451755</v>
      </c>
      <c r="N6491" s="43"/>
    </row>
    <row r="6492" spans="1:14">
      <c r="A6492" s="43" t="s">
        <v>18</v>
      </c>
      <c r="B6492" s="188">
        <v>154380</v>
      </c>
      <c r="C6492" s="188">
        <v>0</v>
      </c>
      <c r="D6492" s="188">
        <v>0</v>
      </c>
      <c r="E6492" s="188">
        <v>42836.5</v>
      </c>
      <c r="F6492" s="188">
        <v>110780.7</v>
      </c>
      <c r="G6492" s="188">
        <v>214078</v>
      </c>
      <c r="H6492" s="188">
        <v>363023</v>
      </c>
      <c r="I6492" s="188">
        <v>473340</v>
      </c>
      <c r="J6492" s="188">
        <v>707539</v>
      </c>
      <c r="N6492" s="43"/>
    </row>
    <row r="6493" spans="1:14">
      <c r="A6493" s="43" t="s">
        <v>19</v>
      </c>
      <c r="B6493" s="188">
        <v>207119</v>
      </c>
      <c r="C6493" s="188">
        <v>0</v>
      </c>
      <c r="D6493" s="188">
        <v>13943.79</v>
      </c>
      <c r="E6493" s="188">
        <v>69059.7</v>
      </c>
      <c r="F6493" s="188">
        <v>146117</v>
      </c>
      <c r="G6493" s="188">
        <v>277987</v>
      </c>
      <c r="H6493" s="188">
        <v>460596</v>
      </c>
      <c r="I6493" s="188">
        <v>607186</v>
      </c>
      <c r="J6493" s="188">
        <v>1067267</v>
      </c>
      <c r="N6493" s="43"/>
    </row>
    <row r="6494" spans="1:14">
      <c r="A6494" s="43" t="s">
        <v>170</v>
      </c>
      <c r="B6494" s="188">
        <v>328950</v>
      </c>
      <c r="C6494" s="188">
        <v>0</v>
      </c>
      <c r="D6494" s="188">
        <v>45752.45</v>
      </c>
      <c r="E6494" s="188">
        <v>115772.6</v>
      </c>
      <c r="F6494" s="188">
        <v>236478.3</v>
      </c>
      <c r="G6494" s="188">
        <v>423141</v>
      </c>
      <c r="H6494" s="188">
        <v>711479</v>
      </c>
      <c r="I6494" s="188">
        <v>939475</v>
      </c>
      <c r="J6494" s="188">
        <v>1618961</v>
      </c>
      <c r="N6494" s="43"/>
    </row>
    <row r="6495" spans="1:14">
      <c r="A6495" s="43" t="s">
        <v>171</v>
      </c>
      <c r="N6495" s="43"/>
    </row>
    <row r="6496" spans="1:14">
      <c r="A6496" s="43" t="s">
        <v>169</v>
      </c>
      <c r="B6496" s="188">
        <v>51107</v>
      </c>
      <c r="C6496" s="188">
        <v>0</v>
      </c>
      <c r="D6496" s="188">
        <v>0</v>
      </c>
      <c r="E6496" s="188">
        <v>0</v>
      </c>
      <c r="F6496" s="188">
        <v>0</v>
      </c>
      <c r="G6496" s="188">
        <v>63292</v>
      </c>
      <c r="H6496" s="188">
        <v>153045</v>
      </c>
      <c r="I6496" s="188">
        <v>246390</v>
      </c>
      <c r="J6496" s="188">
        <v>460915</v>
      </c>
      <c r="N6496" s="43"/>
    </row>
    <row r="6497" spans="1:14">
      <c r="A6497" s="43" t="s">
        <v>17</v>
      </c>
      <c r="B6497" s="188">
        <v>111099</v>
      </c>
      <c r="C6497" s="188">
        <v>0</v>
      </c>
      <c r="D6497" s="188">
        <v>0</v>
      </c>
      <c r="E6497" s="188">
        <v>11306.3</v>
      </c>
      <c r="F6497" s="188">
        <v>68235.7</v>
      </c>
      <c r="G6497" s="188">
        <v>148688</v>
      </c>
      <c r="H6497" s="188">
        <v>276236</v>
      </c>
      <c r="I6497" s="188">
        <v>378869</v>
      </c>
      <c r="J6497" s="188">
        <v>644348</v>
      </c>
      <c r="N6497" s="43"/>
    </row>
    <row r="6498" spans="1:14">
      <c r="A6498" s="43" t="s">
        <v>18</v>
      </c>
      <c r="B6498" s="188">
        <v>155852</v>
      </c>
      <c r="C6498" s="188">
        <v>0</v>
      </c>
      <c r="D6498" s="188">
        <v>0</v>
      </c>
      <c r="E6498" s="188">
        <v>42040.3</v>
      </c>
      <c r="F6498" s="188">
        <v>106476.1</v>
      </c>
      <c r="G6498" s="188">
        <v>205179</v>
      </c>
      <c r="H6498" s="188">
        <v>356276</v>
      </c>
      <c r="I6498" s="188">
        <v>495421</v>
      </c>
      <c r="J6498" s="188">
        <v>871001</v>
      </c>
      <c r="N6498" s="43"/>
    </row>
    <row r="6499" spans="1:14">
      <c r="A6499" s="43" t="s">
        <v>19</v>
      </c>
      <c r="B6499" s="188">
        <v>195377</v>
      </c>
      <c r="C6499" s="188">
        <v>0</v>
      </c>
      <c r="D6499" s="188">
        <v>17226.759999999998</v>
      </c>
      <c r="E6499" s="188">
        <v>66042.600000000006</v>
      </c>
      <c r="F6499" s="188">
        <v>139680.29999999999</v>
      </c>
      <c r="G6499" s="188">
        <v>257723</v>
      </c>
      <c r="H6499" s="188">
        <v>426863</v>
      </c>
      <c r="I6499" s="188">
        <v>561172</v>
      </c>
      <c r="J6499" s="188">
        <v>986621</v>
      </c>
      <c r="N6499" s="43"/>
    </row>
    <row r="6500" spans="1:14">
      <c r="A6500" s="43" t="s">
        <v>170</v>
      </c>
      <c r="B6500" s="188">
        <v>309058</v>
      </c>
      <c r="C6500" s="188">
        <v>8281.83</v>
      </c>
      <c r="D6500" s="188">
        <v>37769.07</v>
      </c>
      <c r="E6500" s="188">
        <v>101902.8</v>
      </c>
      <c r="F6500" s="188">
        <v>218467.8</v>
      </c>
      <c r="G6500" s="188">
        <v>402502</v>
      </c>
      <c r="H6500" s="188">
        <v>675008</v>
      </c>
      <c r="I6500" s="188">
        <v>900047</v>
      </c>
      <c r="J6500" s="188">
        <v>1554398</v>
      </c>
      <c r="N6500" s="43"/>
    </row>
    <row r="6501" spans="1:14">
      <c r="A6501" s="43" t="s">
        <v>527</v>
      </c>
      <c r="N6501" s="43"/>
    </row>
    <row r="6502" spans="1:14">
      <c r="A6502" s="43" t="s">
        <v>172</v>
      </c>
      <c r="B6502" s="188">
        <v>205936</v>
      </c>
      <c r="C6502" s="188">
        <v>19049.84</v>
      </c>
      <c r="D6502" s="188">
        <v>32206.43</v>
      </c>
      <c r="E6502" s="188">
        <v>65787</v>
      </c>
      <c r="F6502" s="188">
        <v>134908.20000000001</v>
      </c>
      <c r="G6502" s="188">
        <v>262433</v>
      </c>
      <c r="H6502" s="188">
        <v>453271</v>
      </c>
      <c r="I6502" s="188">
        <v>618428</v>
      </c>
      <c r="J6502" s="188">
        <v>1136146</v>
      </c>
      <c r="N6502" s="43"/>
    </row>
    <row r="6503" spans="1:14">
      <c r="A6503" s="43" t="s">
        <v>22</v>
      </c>
      <c r="B6503" s="188">
        <v>0</v>
      </c>
      <c r="C6503" s="188">
        <v>0</v>
      </c>
      <c r="D6503" s="188">
        <v>0</v>
      </c>
      <c r="E6503" s="188">
        <v>0</v>
      </c>
      <c r="F6503" s="188">
        <v>0</v>
      </c>
      <c r="G6503" s="188">
        <v>0</v>
      </c>
      <c r="H6503" s="188">
        <v>0</v>
      </c>
      <c r="I6503" s="188">
        <v>0</v>
      </c>
      <c r="J6503" s="188">
        <v>0</v>
      </c>
      <c r="N6503" s="43"/>
    </row>
    <row r="6504" spans="1:14">
      <c r="A6504" s="43" t="s">
        <v>173</v>
      </c>
      <c r="N6504" s="43"/>
    </row>
    <row r="6505" spans="1:14">
      <c r="A6505" s="43" t="s">
        <v>174</v>
      </c>
      <c r="B6505" s="188">
        <v>51976</v>
      </c>
      <c r="C6505" s="188">
        <v>0</v>
      </c>
      <c r="D6505" s="188">
        <v>0</v>
      </c>
      <c r="E6505" s="188">
        <v>0</v>
      </c>
      <c r="F6505" s="188">
        <v>0</v>
      </c>
      <c r="G6505" s="188">
        <v>60284</v>
      </c>
      <c r="H6505" s="188">
        <v>163770</v>
      </c>
      <c r="I6505" s="188">
        <v>242811</v>
      </c>
      <c r="J6505" s="188">
        <v>453039</v>
      </c>
      <c r="N6505" s="43"/>
    </row>
    <row r="6506" spans="1:14">
      <c r="A6506" s="43" t="s">
        <v>175</v>
      </c>
      <c r="B6506" s="188">
        <v>93367</v>
      </c>
      <c r="C6506" s="188">
        <v>0</v>
      </c>
      <c r="D6506" s="188">
        <v>0</v>
      </c>
      <c r="E6506" s="188">
        <v>0</v>
      </c>
      <c r="F6506" s="188">
        <v>46822.2</v>
      </c>
      <c r="G6506" s="188">
        <v>126626</v>
      </c>
      <c r="H6506" s="188">
        <v>255573</v>
      </c>
      <c r="I6506" s="188">
        <v>361364</v>
      </c>
      <c r="J6506" s="188">
        <v>682517</v>
      </c>
      <c r="N6506" s="43"/>
    </row>
    <row r="6507" spans="1:14">
      <c r="A6507" s="43" t="s">
        <v>176</v>
      </c>
      <c r="B6507" s="188">
        <v>152286</v>
      </c>
      <c r="C6507" s="188">
        <v>0</v>
      </c>
      <c r="D6507" s="188">
        <v>0</v>
      </c>
      <c r="E6507" s="188">
        <v>28591.3</v>
      </c>
      <c r="F6507" s="188">
        <v>93069.5</v>
      </c>
      <c r="G6507" s="188">
        <v>200934</v>
      </c>
      <c r="H6507" s="188">
        <v>359463</v>
      </c>
      <c r="I6507" s="188">
        <v>518918</v>
      </c>
      <c r="J6507" s="188">
        <v>965775</v>
      </c>
      <c r="N6507" s="43"/>
    </row>
    <row r="6508" spans="1:14">
      <c r="A6508" s="43" t="s">
        <v>177</v>
      </c>
      <c r="B6508" s="188">
        <v>231416</v>
      </c>
      <c r="C6508" s="188">
        <v>0</v>
      </c>
      <c r="D6508" s="188">
        <v>18187.98</v>
      </c>
      <c r="E6508" s="188">
        <v>70011.8</v>
      </c>
      <c r="F6508" s="188">
        <v>155112.6</v>
      </c>
      <c r="G6508" s="188">
        <v>306108</v>
      </c>
      <c r="H6508" s="188">
        <v>515044</v>
      </c>
      <c r="I6508" s="188">
        <v>704540</v>
      </c>
      <c r="J6508" s="188">
        <v>1216418</v>
      </c>
      <c r="N6508" s="43"/>
    </row>
    <row r="6509" spans="1:14">
      <c r="A6509" s="43" t="s">
        <v>580</v>
      </c>
      <c r="N6509" s="43"/>
    </row>
    <row r="6510" spans="1:14">
      <c r="A6510" s="43" t="s">
        <v>178</v>
      </c>
      <c r="B6510" s="188">
        <v>95557</v>
      </c>
      <c r="C6510" s="188">
        <v>0</v>
      </c>
      <c r="D6510" s="188">
        <v>0</v>
      </c>
      <c r="E6510" s="188">
        <v>0</v>
      </c>
      <c r="F6510" s="188">
        <v>44443</v>
      </c>
      <c r="G6510" s="188">
        <v>129598</v>
      </c>
      <c r="H6510" s="188">
        <v>260278</v>
      </c>
      <c r="I6510" s="188">
        <v>373458</v>
      </c>
      <c r="J6510" s="188">
        <v>684537</v>
      </c>
      <c r="N6510" s="43"/>
    </row>
    <row r="6511" spans="1:14">
      <c r="A6511" s="43" t="s">
        <v>179</v>
      </c>
      <c r="B6511" s="188">
        <v>113911</v>
      </c>
      <c r="C6511" s="188">
        <v>0</v>
      </c>
      <c r="D6511" s="188">
        <v>0</v>
      </c>
      <c r="E6511" s="188">
        <v>0</v>
      </c>
      <c r="F6511" s="188">
        <v>61231.6</v>
      </c>
      <c r="G6511" s="188">
        <v>152652</v>
      </c>
      <c r="H6511" s="188">
        <v>302654</v>
      </c>
      <c r="I6511" s="188">
        <v>418157</v>
      </c>
      <c r="J6511" s="188">
        <v>812714</v>
      </c>
      <c r="N6511" s="43"/>
    </row>
    <row r="6512" spans="1:14">
      <c r="A6512" s="43" t="s">
        <v>180</v>
      </c>
      <c r="B6512" s="188">
        <v>135302</v>
      </c>
      <c r="C6512" s="188">
        <v>0</v>
      </c>
      <c r="D6512" s="188">
        <v>0</v>
      </c>
      <c r="E6512" s="188">
        <v>21339.3</v>
      </c>
      <c r="F6512" s="188">
        <v>86056.4</v>
      </c>
      <c r="G6512" s="188">
        <v>177266</v>
      </c>
      <c r="H6512" s="188">
        <v>316404</v>
      </c>
      <c r="I6512" s="188">
        <v>462288</v>
      </c>
      <c r="J6512" s="188">
        <v>807471</v>
      </c>
      <c r="N6512" s="43"/>
    </row>
    <row r="6513" spans="1:14">
      <c r="A6513" s="43" t="s">
        <v>181</v>
      </c>
      <c r="B6513" s="188">
        <v>223370</v>
      </c>
      <c r="C6513" s="188">
        <v>0</v>
      </c>
      <c r="D6513" s="188">
        <v>9448.2900000000009</v>
      </c>
      <c r="E6513" s="188">
        <v>62470.1</v>
      </c>
      <c r="F6513" s="188">
        <v>146504.70000000001</v>
      </c>
      <c r="G6513" s="188">
        <v>292373</v>
      </c>
      <c r="H6513" s="188">
        <v>504624</v>
      </c>
      <c r="I6513" s="188">
        <v>686395</v>
      </c>
      <c r="J6513" s="188">
        <v>1214431</v>
      </c>
      <c r="N6513" s="43"/>
    </row>
    <row r="6514" spans="1:14">
      <c r="A6514" s="43" t="s">
        <v>529</v>
      </c>
      <c r="N6514" s="43"/>
    </row>
    <row r="6515" spans="1:14">
      <c r="A6515" s="43" t="s">
        <v>178</v>
      </c>
      <c r="B6515" s="188">
        <v>35201</v>
      </c>
      <c r="C6515" s="188">
        <v>0</v>
      </c>
      <c r="D6515" s="188">
        <v>0</v>
      </c>
      <c r="E6515" s="188">
        <v>0</v>
      </c>
      <c r="F6515" s="188">
        <v>0</v>
      </c>
      <c r="G6515" s="188">
        <v>32566</v>
      </c>
      <c r="H6515" s="188">
        <v>116271</v>
      </c>
      <c r="I6515" s="188">
        <v>200273</v>
      </c>
      <c r="J6515" s="188">
        <v>392214</v>
      </c>
      <c r="N6515" s="43"/>
    </row>
    <row r="6516" spans="1:14">
      <c r="A6516" s="43" t="s">
        <v>179</v>
      </c>
      <c r="B6516" s="188">
        <v>92320</v>
      </c>
      <c r="C6516" s="188">
        <v>0</v>
      </c>
      <c r="D6516" s="188">
        <v>0</v>
      </c>
      <c r="E6516" s="188">
        <v>0</v>
      </c>
      <c r="F6516" s="188">
        <v>46822.2</v>
      </c>
      <c r="G6516" s="188">
        <v>118183</v>
      </c>
      <c r="H6516" s="188">
        <v>239863</v>
      </c>
      <c r="I6516" s="188">
        <v>347086</v>
      </c>
      <c r="J6516" s="188">
        <v>671065</v>
      </c>
      <c r="N6516" s="43"/>
    </row>
    <row r="6517" spans="1:14">
      <c r="A6517" s="43" t="s">
        <v>180</v>
      </c>
      <c r="B6517" s="188">
        <v>124020</v>
      </c>
      <c r="C6517" s="188">
        <v>0</v>
      </c>
      <c r="D6517" s="188">
        <v>0</v>
      </c>
      <c r="E6517" s="188">
        <v>22622.5</v>
      </c>
      <c r="F6517" s="188">
        <v>76931</v>
      </c>
      <c r="G6517" s="188">
        <v>163770</v>
      </c>
      <c r="H6517" s="188">
        <v>295763</v>
      </c>
      <c r="I6517" s="188">
        <v>421337</v>
      </c>
      <c r="J6517" s="188">
        <v>753115</v>
      </c>
      <c r="N6517" s="43"/>
    </row>
    <row r="6518" spans="1:14">
      <c r="A6518" s="43" t="s">
        <v>181</v>
      </c>
      <c r="B6518" s="188">
        <v>211657</v>
      </c>
      <c r="C6518" s="188">
        <v>0</v>
      </c>
      <c r="D6518" s="188">
        <v>0</v>
      </c>
      <c r="E6518" s="188">
        <v>54305.599999999999</v>
      </c>
      <c r="F6518" s="188">
        <v>139093</v>
      </c>
      <c r="G6518" s="188">
        <v>282522</v>
      </c>
      <c r="H6518" s="188">
        <v>480588</v>
      </c>
      <c r="I6518" s="188">
        <v>663145</v>
      </c>
      <c r="J6518" s="188">
        <v>1189343</v>
      </c>
      <c r="N6518" s="43"/>
    </row>
    <row r="6519" spans="1:14">
      <c r="A6519" s="43" t="s">
        <v>530</v>
      </c>
      <c r="N6519" s="43"/>
    </row>
    <row r="6520" spans="1:14">
      <c r="A6520" s="43" t="s">
        <v>178</v>
      </c>
      <c r="B6520" s="188">
        <v>33505</v>
      </c>
      <c r="C6520" s="188">
        <v>0</v>
      </c>
      <c r="D6520" s="188">
        <v>0</v>
      </c>
      <c r="E6520" s="188">
        <v>0</v>
      </c>
      <c r="F6520" s="188">
        <v>0</v>
      </c>
      <c r="G6520" s="188">
        <v>27264</v>
      </c>
      <c r="H6520" s="188">
        <v>111536</v>
      </c>
      <c r="I6520" s="188">
        <v>197164</v>
      </c>
      <c r="J6520" s="188">
        <v>404123</v>
      </c>
      <c r="N6520" s="43"/>
    </row>
    <row r="6521" spans="1:14">
      <c r="A6521" s="43" t="s">
        <v>179</v>
      </c>
      <c r="B6521" s="188">
        <v>74494</v>
      </c>
      <c r="C6521" s="188">
        <v>0</v>
      </c>
      <c r="D6521" s="188">
        <v>0</v>
      </c>
      <c r="E6521" s="188">
        <v>0</v>
      </c>
      <c r="F6521" s="188">
        <v>34797</v>
      </c>
      <c r="G6521" s="188">
        <v>93804</v>
      </c>
      <c r="H6521" s="188">
        <v>189569</v>
      </c>
      <c r="I6521" s="188">
        <v>279364</v>
      </c>
      <c r="J6521" s="188">
        <v>618270</v>
      </c>
      <c r="N6521" s="43"/>
    </row>
    <row r="6522" spans="1:14">
      <c r="A6522" s="43" t="s">
        <v>180</v>
      </c>
      <c r="B6522" s="188">
        <v>97382</v>
      </c>
      <c r="C6522" s="188">
        <v>0</v>
      </c>
      <c r="D6522" s="188">
        <v>0</v>
      </c>
      <c r="E6522" s="188">
        <v>1895.9</v>
      </c>
      <c r="F6522" s="188">
        <v>59253.1</v>
      </c>
      <c r="G6522" s="188">
        <v>130052</v>
      </c>
      <c r="H6522" s="188">
        <v>245217</v>
      </c>
      <c r="I6522" s="188">
        <v>330973</v>
      </c>
      <c r="J6522" s="188">
        <v>646488</v>
      </c>
      <c r="N6522" s="43"/>
    </row>
    <row r="6523" spans="1:14">
      <c r="A6523" s="43" t="s">
        <v>181</v>
      </c>
      <c r="B6523" s="188">
        <v>198972</v>
      </c>
      <c r="C6523" s="188">
        <v>0</v>
      </c>
      <c r="D6523" s="188">
        <v>0</v>
      </c>
      <c r="E6523" s="188">
        <v>49158.1</v>
      </c>
      <c r="F6523" s="188">
        <v>128638.7</v>
      </c>
      <c r="G6523" s="188">
        <v>264438</v>
      </c>
      <c r="H6523" s="188">
        <v>460071</v>
      </c>
      <c r="I6523" s="188">
        <v>631001</v>
      </c>
      <c r="J6523" s="188">
        <v>1151462</v>
      </c>
      <c r="N6523" s="43"/>
    </row>
    <row r="6524" spans="1:14">
      <c r="A6524" s="43" t="s">
        <v>621</v>
      </c>
      <c r="B6524" s="188" t="s">
        <v>143</v>
      </c>
      <c r="C6524" s="188" t="s">
        <v>144</v>
      </c>
      <c r="D6524" s="188" t="s">
        <v>144</v>
      </c>
      <c r="E6524" s="188" t="s">
        <v>144</v>
      </c>
      <c r="F6524" s="188" t="s">
        <v>144</v>
      </c>
      <c r="G6524" s="188" t="s">
        <v>144</v>
      </c>
      <c r="H6524" s="188" t="s">
        <v>144</v>
      </c>
      <c r="I6524" s="188" t="s">
        <v>685</v>
      </c>
      <c r="J6524" s="188" t="s">
        <v>685</v>
      </c>
      <c r="K6524" s="188" t="s">
        <v>225</v>
      </c>
      <c r="N6524" s="43"/>
    </row>
    <row r="6525" spans="1:14">
      <c r="A6525" s="43" t="s">
        <v>618</v>
      </c>
      <c r="B6525" s="188" t="s">
        <v>619</v>
      </c>
      <c r="K6525" s="188" t="s">
        <v>729</v>
      </c>
      <c r="N6525" s="43"/>
    </row>
    <row r="6526" spans="1:14">
      <c r="A6526" s="43" t="s">
        <v>142</v>
      </c>
      <c r="N6526" s="43"/>
    </row>
    <row r="6528" spans="1:14">
      <c r="A6528" s="43" t="s">
        <v>216</v>
      </c>
      <c r="N6528" s="43"/>
    </row>
    <row r="6529" spans="1:14">
      <c r="A6529" s="43" t="s">
        <v>621</v>
      </c>
      <c r="B6529" s="188" t="s">
        <v>143</v>
      </c>
      <c r="C6529" s="188" t="s">
        <v>144</v>
      </c>
      <c r="D6529" s="188" t="s">
        <v>144</v>
      </c>
      <c r="E6529" s="188" t="s">
        <v>144</v>
      </c>
      <c r="F6529" s="188" t="s">
        <v>144</v>
      </c>
      <c r="G6529" s="188" t="s">
        <v>144</v>
      </c>
      <c r="H6529" s="188" t="s">
        <v>144</v>
      </c>
      <c r="I6529" s="188" t="s">
        <v>685</v>
      </c>
      <c r="J6529" s="188" t="s">
        <v>685</v>
      </c>
      <c r="K6529" s="188" t="s">
        <v>225</v>
      </c>
      <c r="N6529" s="43"/>
    </row>
    <row r="6530" spans="1:14">
      <c r="A6530" s="43" t="s">
        <v>251</v>
      </c>
      <c r="E6530" s="188" t="s">
        <v>589</v>
      </c>
      <c r="F6530" s="188" t="s">
        <v>590</v>
      </c>
      <c r="G6530" s="188" t="s">
        <v>404</v>
      </c>
      <c r="N6530" s="43"/>
    </row>
    <row r="6531" spans="1:14">
      <c r="B6531" s="188" t="s">
        <v>143</v>
      </c>
      <c r="C6531" s="188" t="s">
        <v>144</v>
      </c>
      <c r="D6531" s="188" t="s">
        <v>144</v>
      </c>
      <c r="E6531" s="188" t="s">
        <v>144</v>
      </c>
      <c r="F6531" s="188" t="s">
        <v>144</v>
      </c>
      <c r="G6531" s="188" t="s">
        <v>144</v>
      </c>
      <c r="H6531" s="188" t="s">
        <v>144</v>
      </c>
      <c r="I6531" s="188" t="s">
        <v>685</v>
      </c>
      <c r="J6531" s="188" t="s">
        <v>685</v>
      </c>
    </row>
    <row r="6532" spans="1:14">
      <c r="B6532" s="188" t="s">
        <v>33</v>
      </c>
      <c r="C6532" s="188" t="s">
        <v>134</v>
      </c>
      <c r="D6532" s="188" t="s">
        <v>135</v>
      </c>
      <c r="E6532" s="188" t="s">
        <v>136</v>
      </c>
      <c r="F6532" s="188" t="s">
        <v>137</v>
      </c>
      <c r="G6532" s="188" t="s">
        <v>138</v>
      </c>
      <c r="H6532" s="188" t="s">
        <v>139</v>
      </c>
      <c r="I6532" s="188" t="s">
        <v>140</v>
      </c>
      <c r="J6532" s="188" t="s">
        <v>141</v>
      </c>
    </row>
    <row r="6533" spans="1:14">
      <c r="A6533" s="43" t="s">
        <v>622</v>
      </c>
      <c r="B6533" s="188" t="s">
        <v>143</v>
      </c>
      <c r="C6533" s="188" t="s">
        <v>148</v>
      </c>
      <c r="D6533" s="188" t="s">
        <v>148</v>
      </c>
      <c r="E6533" s="188" t="s">
        <v>148</v>
      </c>
      <c r="F6533" s="188" t="s">
        <v>148</v>
      </c>
      <c r="G6533" s="188" t="s">
        <v>148</v>
      </c>
      <c r="H6533" s="188" t="s">
        <v>148</v>
      </c>
      <c r="I6533" s="188" t="s">
        <v>686</v>
      </c>
      <c r="J6533" s="188" t="s">
        <v>686</v>
      </c>
      <c r="N6533" s="43"/>
    </row>
    <row r="6534" spans="1:14">
      <c r="A6534" s="43" t="s">
        <v>0</v>
      </c>
      <c r="B6534" s="188">
        <v>183165</v>
      </c>
      <c r="C6534" s="188">
        <v>0</v>
      </c>
      <c r="D6534" s="188">
        <v>0</v>
      </c>
      <c r="E6534" s="188">
        <v>21100.6</v>
      </c>
      <c r="F6534" s="188">
        <v>95096.8</v>
      </c>
      <c r="G6534" s="188">
        <v>231254</v>
      </c>
      <c r="H6534" s="188">
        <v>458432</v>
      </c>
      <c r="I6534" s="188">
        <v>664102</v>
      </c>
      <c r="J6534" s="188">
        <v>1261158</v>
      </c>
      <c r="N6534" s="43"/>
    </row>
    <row r="6535" spans="1:14">
      <c r="A6535" s="43" t="s">
        <v>151</v>
      </c>
      <c r="N6535" s="43"/>
    </row>
    <row r="6536" spans="1:14">
      <c r="A6536" s="43" t="s">
        <v>2</v>
      </c>
      <c r="B6536" s="188">
        <v>159386</v>
      </c>
      <c r="C6536" s="188">
        <v>0</v>
      </c>
      <c r="D6536" s="188">
        <v>0</v>
      </c>
      <c r="E6536" s="188">
        <v>16967.099999999999</v>
      </c>
      <c r="F6536" s="188">
        <v>76880.600000000006</v>
      </c>
      <c r="G6536" s="188">
        <v>191881</v>
      </c>
      <c r="H6536" s="188">
        <v>392926</v>
      </c>
      <c r="I6536" s="188">
        <v>589144</v>
      </c>
      <c r="J6536" s="188">
        <v>1219232</v>
      </c>
      <c r="N6536" s="43"/>
    </row>
    <row r="6537" spans="1:14">
      <c r="A6537" s="43" t="s">
        <v>3</v>
      </c>
      <c r="B6537" s="188">
        <v>208893</v>
      </c>
      <c r="C6537" s="188">
        <v>0</v>
      </c>
      <c r="D6537" s="188">
        <v>0</v>
      </c>
      <c r="E6537" s="188">
        <v>25886.799999999999</v>
      </c>
      <c r="F6537" s="188">
        <v>109173.3</v>
      </c>
      <c r="G6537" s="188">
        <v>259078</v>
      </c>
      <c r="H6537" s="188">
        <v>525203</v>
      </c>
      <c r="I6537" s="188">
        <v>778587</v>
      </c>
      <c r="J6537" s="188">
        <v>1466943</v>
      </c>
      <c r="N6537" s="43"/>
    </row>
    <row r="6538" spans="1:14">
      <c r="A6538" s="43" t="s">
        <v>4</v>
      </c>
      <c r="B6538" s="188">
        <v>225387</v>
      </c>
      <c r="C6538" s="188">
        <v>0</v>
      </c>
      <c r="D6538" s="188">
        <v>0</v>
      </c>
      <c r="E6538" s="188">
        <v>31419</v>
      </c>
      <c r="F6538" s="188">
        <v>122815.9</v>
      </c>
      <c r="G6538" s="188">
        <v>297075</v>
      </c>
      <c r="H6538" s="188">
        <v>566827</v>
      </c>
      <c r="I6538" s="188">
        <v>783994</v>
      </c>
      <c r="J6538" s="188">
        <v>1475041</v>
      </c>
      <c r="N6538" s="43"/>
    </row>
    <row r="6539" spans="1:14">
      <c r="A6539" s="43" t="s">
        <v>5</v>
      </c>
      <c r="B6539" s="188">
        <v>186805</v>
      </c>
      <c r="C6539" s="188">
        <v>0</v>
      </c>
      <c r="D6539" s="188">
        <v>0</v>
      </c>
      <c r="E6539" s="188">
        <v>20039</v>
      </c>
      <c r="F6539" s="188">
        <v>111147.6</v>
      </c>
      <c r="G6539" s="188">
        <v>257135</v>
      </c>
      <c r="H6539" s="188">
        <v>469961</v>
      </c>
      <c r="I6539" s="188">
        <v>636636</v>
      </c>
      <c r="J6539" s="188">
        <v>1149473</v>
      </c>
      <c r="N6539" s="43"/>
    </row>
    <row r="6540" spans="1:14">
      <c r="A6540" s="43" t="s">
        <v>6</v>
      </c>
      <c r="B6540" s="188">
        <v>154098</v>
      </c>
      <c r="C6540" s="188">
        <v>0</v>
      </c>
      <c r="D6540" s="188">
        <v>0</v>
      </c>
      <c r="E6540" s="188">
        <v>21707.200000000001</v>
      </c>
      <c r="F6540" s="188">
        <v>104729.8</v>
      </c>
      <c r="G6540" s="188">
        <v>218360</v>
      </c>
      <c r="H6540" s="188">
        <v>376249</v>
      </c>
      <c r="I6540" s="188">
        <v>483802</v>
      </c>
      <c r="J6540" s="188">
        <v>770137</v>
      </c>
      <c r="N6540" s="43"/>
    </row>
    <row r="6541" spans="1:14">
      <c r="A6541" s="43" t="s">
        <v>8</v>
      </c>
      <c r="N6541" s="43"/>
    </row>
    <row r="6542" spans="1:14">
      <c r="A6542" s="43" t="s">
        <v>9</v>
      </c>
      <c r="B6542" s="188">
        <v>187759</v>
      </c>
      <c r="C6542" s="188">
        <v>0</v>
      </c>
      <c r="D6542" s="188">
        <v>0</v>
      </c>
      <c r="E6542" s="188">
        <v>24645.8</v>
      </c>
      <c r="F6542" s="188">
        <v>100384.9</v>
      </c>
      <c r="G6542" s="188">
        <v>239938</v>
      </c>
      <c r="H6542" s="188">
        <v>467785</v>
      </c>
      <c r="I6542" s="188">
        <v>662793</v>
      </c>
      <c r="J6542" s="188">
        <v>1271609</v>
      </c>
      <c r="N6542" s="43"/>
    </row>
    <row r="6543" spans="1:14">
      <c r="A6543" s="43" t="s">
        <v>8</v>
      </c>
      <c r="B6543" s="188">
        <v>177811</v>
      </c>
      <c r="C6543" s="188">
        <v>0</v>
      </c>
      <c r="D6543" s="188">
        <v>0</v>
      </c>
      <c r="E6543" s="188">
        <v>17534.099999999999</v>
      </c>
      <c r="F6543" s="188">
        <v>88573.7</v>
      </c>
      <c r="G6543" s="188">
        <v>221019</v>
      </c>
      <c r="H6543" s="188">
        <v>448278</v>
      </c>
      <c r="I6543" s="188">
        <v>666329</v>
      </c>
      <c r="J6543" s="188">
        <v>1251035</v>
      </c>
      <c r="N6543" s="43"/>
    </row>
    <row r="6544" spans="1:14">
      <c r="A6544" s="43" t="s">
        <v>152</v>
      </c>
      <c r="N6544" s="43"/>
    </row>
    <row r="6545" spans="1:14">
      <c r="A6545" s="43" t="s">
        <v>153</v>
      </c>
      <c r="B6545" s="188">
        <v>70432</v>
      </c>
      <c r="C6545" s="188">
        <v>0</v>
      </c>
      <c r="D6545" s="188">
        <v>0</v>
      </c>
      <c r="E6545" s="188">
        <v>0</v>
      </c>
      <c r="F6545" s="188">
        <v>27518.799999999999</v>
      </c>
      <c r="G6545" s="188">
        <v>88055</v>
      </c>
      <c r="H6545" s="188">
        <v>189190</v>
      </c>
      <c r="I6545" s="188">
        <v>295412</v>
      </c>
      <c r="J6545" s="188">
        <v>565456</v>
      </c>
      <c r="N6545" s="43"/>
    </row>
    <row r="6546" spans="1:14">
      <c r="A6546" s="43" t="s">
        <v>154</v>
      </c>
      <c r="B6546" s="188">
        <v>136009</v>
      </c>
      <c r="C6546" s="188">
        <v>0</v>
      </c>
      <c r="D6546" s="188">
        <v>0</v>
      </c>
      <c r="E6546" s="188">
        <v>10695.3</v>
      </c>
      <c r="F6546" s="188">
        <v>75170</v>
      </c>
      <c r="G6546" s="188">
        <v>177938</v>
      </c>
      <c r="H6546" s="188">
        <v>344143</v>
      </c>
      <c r="I6546" s="188">
        <v>496020</v>
      </c>
      <c r="J6546" s="188">
        <v>923618</v>
      </c>
      <c r="N6546" s="43"/>
    </row>
    <row r="6547" spans="1:14">
      <c r="A6547" s="43" t="s">
        <v>155</v>
      </c>
      <c r="B6547" s="188">
        <v>179743</v>
      </c>
      <c r="C6547" s="188">
        <v>0</v>
      </c>
      <c r="D6547" s="188">
        <v>0</v>
      </c>
      <c r="E6547" s="188">
        <v>32819.699999999997</v>
      </c>
      <c r="F6547" s="188">
        <v>105215</v>
      </c>
      <c r="G6547" s="188">
        <v>231122</v>
      </c>
      <c r="H6547" s="188">
        <v>422313</v>
      </c>
      <c r="I6547" s="188">
        <v>614991</v>
      </c>
      <c r="J6547" s="188">
        <v>1149494</v>
      </c>
      <c r="N6547" s="43"/>
    </row>
    <row r="6548" spans="1:14">
      <c r="A6548" s="43" t="s">
        <v>156</v>
      </c>
      <c r="B6548" s="188">
        <v>294800</v>
      </c>
      <c r="C6548" s="188">
        <v>0</v>
      </c>
      <c r="D6548" s="188">
        <v>0</v>
      </c>
      <c r="E6548" s="188">
        <v>68978.399999999994</v>
      </c>
      <c r="F6548" s="188">
        <v>180747.8</v>
      </c>
      <c r="G6548" s="188">
        <v>384907</v>
      </c>
      <c r="H6548" s="188">
        <v>682402</v>
      </c>
      <c r="I6548" s="188">
        <v>955599</v>
      </c>
      <c r="J6548" s="188">
        <v>1737946</v>
      </c>
      <c r="N6548" s="43"/>
    </row>
    <row r="6549" spans="1:14">
      <c r="A6549" s="43" t="s">
        <v>157</v>
      </c>
      <c r="N6549" s="43"/>
    </row>
    <row r="6550" spans="1:14">
      <c r="A6550" s="43" t="s">
        <v>158</v>
      </c>
      <c r="B6550" s="188">
        <v>215109</v>
      </c>
      <c r="C6550" s="188">
        <v>0</v>
      </c>
      <c r="D6550" s="188">
        <v>0</v>
      </c>
      <c r="E6550" s="188">
        <v>44249.8</v>
      </c>
      <c r="F6550" s="188">
        <v>124341.4</v>
      </c>
      <c r="G6550" s="188">
        <v>274628</v>
      </c>
      <c r="H6550" s="188">
        <v>514350</v>
      </c>
      <c r="I6550" s="188">
        <v>732433</v>
      </c>
      <c r="J6550" s="188">
        <v>1360034</v>
      </c>
      <c r="N6550" s="43"/>
    </row>
    <row r="6551" spans="1:14">
      <c r="A6551" s="43" t="s">
        <v>159</v>
      </c>
      <c r="B6551" s="188">
        <v>83283</v>
      </c>
      <c r="C6551" s="188">
        <v>0</v>
      </c>
      <c r="D6551" s="188">
        <v>0</v>
      </c>
      <c r="E6551" s="188">
        <v>0</v>
      </c>
      <c r="F6551" s="188">
        <v>30060.6</v>
      </c>
      <c r="G6551" s="188">
        <v>97363</v>
      </c>
      <c r="H6551" s="188">
        <v>214010</v>
      </c>
      <c r="I6551" s="188">
        <v>342777</v>
      </c>
      <c r="J6551" s="188">
        <v>709528</v>
      </c>
      <c r="N6551" s="43"/>
    </row>
    <row r="6552" spans="1:14">
      <c r="A6552" s="43" t="s">
        <v>160</v>
      </c>
      <c r="B6552" s="188">
        <v>87667</v>
      </c>
      <c r="C6552" s="188">
        <v>0</v>
      </c>
      <c r="D6552" s="188">
        <v>0</v>
      </c>
      <c r="E6552" s="188">
        <v>0</v>
      </c>
      <c r="F6552" s="188">
        <v>26942.400000000001</v>
      </c>
      <c r="G6552" s="188">
        <v>104077</v>
      </c>
      <c r="H6552" s="188">
        <v>238504</v>
      </c>
      <c r="I6552" s="188">
        <v>367935</v>
      </c>
      <c r="J6552" s="188">
        <v>793423</v>
      </c>
      <c r="N6552" s="43"/>
    </row>
    <row r="6553" spans="1:14">
      <c r="A6553" s="43" t="s">
        <v>161</v>
      </c>
      <c r="B6553" s="188">
        <v>162579</v>
      </c>
      <c r="C6553" s="188">
        <v>0</v>
      </c>
      <c r="D6553" s="188">
        <v>0</v>
      </c>
      <c r="E6553" s="188">
        <v>0</v>
      </c>
      <c r="F6553" s="188">
        <v>60993.4</v>
      </c>
      <c r="G6553" s="188">
        <v>200354</v>
      </c>
      <c r="H6553" s="188">
        <v>445873</v>
      </c>
      <c r="I6553" s="188">
        <v>626253</v>
      </c>
      <c r="J6553" s="188">
        <v>1338262</v>
      </c>
      <c r="N6553" s="43"/>
    </row>
    <row r="6554" spans="1:14">
      <c r="A6554" s="43" t="s">
        <v>162</v>
      </c>
      <c r="N6554" s="43"/>
    </row>
    <row r="6555" spans="1:14">
      <c r="A6555" s="43" t="s">
        <v>14</v>
      </c>
      <c r="B6555" s="188">
        <v>191212</v>
      </c>
      <c r="C6555" s="188">
        <v>0</v>
      </c>
      <c r="D6555" s="188">
        <v>0</v>
      </c>
      <c r="E6555" s="188">
        <v>39604.800000000003</v>
      </c>
      <c r="F6555" s="188">
        <v>106156.2</v>
      </c>
      <c r="G6555" s="188">
        <v>241815</v>
      </c>
      <c r="H6555" s="188">
        <v>466592</v>
      </c>
      <c r="I6555" s="188">
        <v>667092</v>
      </c>
      <c r="J6555" s="188">
        <v>1220242</v>
      </c>
      <c r="N6555" s="43"/>
    </row>
    <row r="6556" spans="1:14">
      <c r="A6556" s="43" t="s">
        <v>163</v>
      </c>
      <c r="B6556" s="188">
        <v>227630</v>
      </c>
      <c r="C6556" s="188">
        <v>0</v>
      </c>
      <c r="D6556" s="188">
        <v>0</v>
      </c>
      <c r="E6556" s="188">
        <v>48116.2</v>
      </c>
      <c r="F6556" s="188">
        <v>136971.1</v>
      </c>
      <c r="G6556" s="188">
        <v>296092</v>
      </c>
      <c r="H6556" s="188">
        <v>543201</v>
      </c>
      <c r="I6556" s="188">
        <v>748316</v>
      </c>
      <c r="J6556" s="188">
        <v>1417259</v>
      </c>
      <c r="N6556" s="43"/>
    </row>
    <row r="6557" spans="1:14">
      <c r="A6557" s="43" t="s">
        <v>16</v>
      </c>
      <c r="B6557" s="188">
        <v>142252</v>
      </c>
      <c r="C6557" s="188">
        <v>0</v>
      </c>
      <c r="D6557" s="188">
        <v>0</v>
      </c>
      <c r="E6557" s="188">
        <v>0</v>
      </c>
      <c r="F6557" s="188">
        <v>46739.199999999997</v>
      </c>
      <c r="G6557" s="188">
        <v>170919</v>
      </c>
      <c r="H6557" s="188">
        <v>376578</v>
      </c>
      <c r="I6557" s="188">
        <v>574890</v>
      </c>
      <c r="J6557" s="188">
        <v>1225757</v>
      </c>
      <c r="N6557" s="43"/>
    </row>
    <row r="6558" spans="1:14">
      <c r="A6558" s="43" t="s">
        <v>164</v>
      </c>
      <c r="B6558" s="188">
        <v>102040</v>
      </c>
      <c r="C6558" s="188">
        <v>0</v>
      </c>
      <c r="D6558" s="188">
        <v>0</v>
      </c>
      <c r="E6558" s="188">
        <v>0</v>
      </c>
      <c r="F6558" s="188">
        <v>0</v>
      </c>
      <c r="G6558" s="188">
        <v>85241</v>
      </c>
      <c r="H6558" s="188">
        <v>310204</v>
      </c>
      <c r="I6558" s="188">
        <v>509923</v>
      </c>
      <c r="J6558" s="188">
        <v>1182505</v>
      </c>
      <c r="N6558" s="43"/>
    </row>
    <row r="6559" spans="1:14">
      <c r="A6559" s="43" t="s">
        <v>165</v>
      </c>
      <c r="N6559" s="43"/>
    </row>
    <row r="6560" spans="1:14">
      <c r="A6560" s="43" t="s">
        <v>166</v>
      </c>
      <c r="B6560" s="188">
        <v>14833</v>
      </c>
      <c r="C6560" s="188">
        <v>0</v>
      </c>
      <c r="D6560" s="188">
        <v>0</v>
      </c>
      <c r="E6560" s="188">
        <v>0</v>
      </c>
      <c r="F6560" s="188">
        <v>0</v>
      </c>
      <c r="G6560" s="188">
        <v>0</v>
      </c>
      <c r="H6560" s="188">
        <v>27895</v>
      </c>
      <c r="I6560" s="188">
        <v>94444</v>
      </c>
      <c r="J6560" s="188">
        <v>324671</v>
      </c>
      <c r="N6560" s="43"/>
    </row>
    <row r="6561" spans="1:14">
      <c r="A6561" s="43" t="s">
        <v>125</v>
      </c>
      <c r="B6561" s="188">
        <v>53103</v>
      </c>
      <c r="C6561" s="188">
        <v>0</v>
      </c>
      <c r="D6561" s="188">
        <v>0</v>
      </c>
      <c r="E6561" s="188">
        <v>0</v>
      </c>
      <c r="F6561" s="188">
        <v>0</v>
      </c>
      <c r="G6561" s="188">
        <v>60661</v>
      </c>
      <c r="H6561" s="188">
        <v>149917</v>
      </c>
      <c r="I6561" s="188">
        <v>266936</v>
      </c>
      <c r="J6561" s="188">
        <v>548600</v>
      </c>
      <c r="N6561" s="43"/>
    </row>
    <row r="6562" spans="1:14">
      <c r="A6562" s="43" t="s">
        <v>126</v>
      </c>
      <c r="B6562" s="188">
        <v>94946</v>
      </c>
      <c r="C6562" s="188">
        <v>0</v>
      </c>
      <c r="D6562" s="188">
        <v>0</v>
      </c>
      <c r="E6562" s="188">
        <v>0</v>
      </c>
      <c r="F6562" s="188">
        <v>32909.199999999997</v>
      </c>
      <c r="G6562" s="188">
        <v>103834</v>
      </c>
      <c r="H6562" s="188">
        <v>259667</v>
      </c>
      <c r="I6562" s="188">
        <v>401329</v>
      </c>
      <c r="J6562" s="188">
        <v>914499</v>
      </c>
      <c r="N6562" s="43"/>
    </row>
    <row r="6563" spans="1:14">
      <c r="A6563" s="43" t="s">
        <v>127</v>
      </c>
      <c r="B6563" s="188">
        <v>116938</v>
      </c>
      <c r="C6563" s="188">
        <v>0</v>
      </c>
      <c r="D6563" s="188">
        <v>0</v>
      </c>
      <c r="E6563" s="188">
        <v>0</v>
      </c>
      <c r="F6563" s="188">
        <v>51112.7</v>
      </c>
      <c r="G6563" s="188">
        <v>131773</v>
      </c>
      <c r="H6563" s="188">
        <v>305883</v>
      </c>
      <c r="I6563" s="188">
        <v>445175</v>
      </c>
      <c r="J6563" s="188">
        <v>938042</v>
      </c>
      <c r="N6563" s="43"/>
    </row>
    <row r="6564" spans="1:14">
      <c r="A6564" s="43" t="s">
        <v>128</v>
      </c>
      <c r="B6564" s="188">
        <v>140580</v>
      </c>
      <c r="C6564" s="188">
        <v>0</v>
      </c>
      <c r="D6564" s="188">
        <v>0</v>
      </c>
      <c r="E6564" s="188">
        <v>10534.9</v>
      </c>
      <c r="F6564" s="188">
        <v>68270.7</v>
      </c>
      <c r="G6564" s="188">
        <v>175805</v>
      </c>
      <c r="H6564" s="188">
        <v>355569</v>
      </c>
      <c r="I6564" s="188">
        <v>521426</v>
      </c>
      <c r="J6564" s="188">
        <v>1033967</v>
      </c>
      <c r="N6564" s="43"/>
    </row>
    <row r="6565" spans="1:14">
      <c r="A6565" s="43" t="s">
        <v>129</v>
      </c>
      <c r="B6565" s="188">
        <v>157297</v>
      </c>
      <c r="C6565" s="188">
        <v>0</v>
      </c>
      <c r="D6565" s="188">
        <v>0</v>
      </c>
      <c r="E6565" s="188">
        <v>17865.5</v>
      </c>
      <c r="F6565" s="188">
        <v>80026.2</v>
      </c>
      <c r="G6565" s="188">
        <v>191030</v>
      </c>
      <c r="H6565" s="188">
        <v>380647</v>
      </c>
      <c r="I6565" s="188">
        <v>573575</v>
      </c>
      <c r="J6565" s="188">
        <v>1167705</v>
      </c>
      <c r="N6565" s="43"/>
    </row>
    <row r="6566" spans="1:14">
      <c r="A6566" s="43" t="s">
        <v>130</v>
      </c>
      <c r="B6566" s="188">
        <v>172850</v>
      </c>
      <c r="C6566" s="188">
        <v>0</v>
      </c>
      <c r="D6566" s="188">
        <v>0</v>
      </c>
      <c r="E6566" s="188">
        <v>28935.4</v>
      </c>
      <c r="F6566" s="188">
        <v>97362.1</v>
      </c>
      <c r="G6566" s="188">
        <v>234105</v>
      </c>
      <c r="H6566" s="188">
        <v>416435</v>
      </c>
      <c r="I6566" s="188">
        <v>599181</v>
      </c>
      <c r="J6566" s="188">
        <v>1108530</v>
      </c>
      <c r="N6566" s="43"/>
    </row>
    <row r="6567" spans="1:14">
      <c r="A6567" s="43" t="s">
        <v>131</v>
      </c>
      <c r="B6567" s="188">
        <v>230852</v>
      </c>
      <c r="C6567" s="188">
        <v>0</v>
      </c>
      <c r="D6567" s="188">
        <v>0</v>
      </c>
      <c r="E6567" s="188">
        <v>51538.1</v>
      </c>
      <c r="F6567" s="188">
        <v>134855.70000000001</v>
      </c>
      <c r="G6567" s="188">
        <v>290534</v>
      </c>
      <c r="H6567" s="188">
        <v>550807</v>
      </c>
      <c r="I6567" s="188">
        <v>771501</v>
      </c>
      <c r="J6567" s="188">
        <v>1469550</v>
      </c>
      <c r="N6567" s="43"/>
    </row>
    <row r="6568" spans="1:14">
      <c r="A6568" s="43" t="s">
        <v>167</v>
      </c>
      <c r="N6568" s="43"/>
    </row>
    <row r="6569" spans="1:14">
      <c r="A6569" s="43" t="s">
        <v>166</v>
      </c>
      <c r="B6569" s="188">
        <v>66342</v>
      </c>
      <c r="C6569" s="188">
        <v>0</v>
      </c>
      <c r="D6569" s="188">
        <v>0</v>
      </c>
      <c r="E6569" s="188">
        <v>0</v>
      </c>
      <c r="F6569" s="188">
        <v>0</v>
      </c>
      <c r="G6569" s="188">
        <v>72435</v>
      </c>
      <c r="H6569" s="188">
        <v>204960</v>
      </c>
      <c r="I6569" s="188">
        <v>345988</v>
      </c>
      <c r="J6569" s="188">
        <v>687333</v>
      </c>
      <c r="N6569" s="43"/>
    </row>
    <row r="6570" spans="1:14">
      <c r="A6570" s="43" t="s">
        <v>125</v>
      </c>
      <c r="B6570" s="188">
        <v>99932</v>
      </c>
      <c r="C6570" s="188">
        <v>0</v>
      </c>
      <c r="D6570" s="188">
        <v>0</v>
      </c>
      <c r="E6570" s="188">
        <v>0</v>
      </c>
      <c r="F6570" s="188">
        <v>34841.199999999997</v>
      </c>
      <c r="G6570" s="188">
        <v>125876</v>
      </c>
      <c r="H6570" s="188">
        <v>255527</v>
      </c>
      <c r="I6570" s="188">
        <v>391732</v>
      </c>
      <c r="J6570" s="188">
        <v>913848</v>
      </c>
      <c r="N6570" s="43"/>
    </row>
    <row r="6571" spans="1:14">
      <c r="A6571" s="43" t="s">
        <v>126</v>
      </c>
      <c r="B6571" s="188">
        <v>130458</v>
      </c>
      <c r="C6571" s="188">
        <v>0</v>
      </c>
      <c r="D6571" s="188">
        <v>0</v>
      </c>
      <c r="E6571" s="188">
        <v>0</v>
      </c>
      <c r="F6571" s="188">
        <v>46730</v>
      </c>
      <c r="G6571" s="188">
        <v>153380</v>
      </c>
      <c r="H6571" s="188">
        <v>349780</v>
      </c>
      <c r="I6571" s="188">
        <v>498291</v>
      </c>
      <c r="J6571" s="188">
        <v>1127691</v>
      </c>
      <c r="N6571" s="43"/>
    </row>
    <row r="6572" spans="1:14">
      <c r="A6572" s="43" t="s">
        <v>127</v>
      </c>
      <c r="B6572" s="188">
        <v>118128</v>
      </c>
      <c r="C6572" s="188">
        <v>0</v>
      </c>
      <c r="D6572" s="188">
        <v>0</v>
      </c>
      <c r="E6572" s="188">
        <v>0</v>
      </c>
      <c r="F6572" s="188">
        <v>51551.3</v>
      </c>
      <c r="G6572" s="188">
        <v>137890</v>
      </c>
      <c r="H6572" s="188">
        <v>314910</v>
      </c>
      <c r="I6572" s="188">
        <v>468878</v>
      </c>
      <c r="J6572" s="188">
        <v>963602</v>
      </c>
      <c r="N6572" s="43"/>
    </row>
    <row r="6573" spans="1:14">
      <c r="A6573" s="43" t="s">
        <v>128</v>
      </c>
      <c r="B6573" s="188">
        <v>139215</v>
      </c>
      <c r="C6573" s="188">
        <v>0</v>
      </c>
      <c r="D6573" s="188">
        <v>0</v>
      </c>
      <c r="E6573" s="188">
        <v>5319</v>
      </c>
      <c r="F6573" s="188">
        <v>66886.100000000006</v>
      </c>
      <c r="G6573" s="188">
        <v>179985</v>
      </c>
      <c r="H6573" s="188">
        <v>356903</v>
      </c>
      <c r="I6573" s="188">
        <v>523021</v>
      </c>
      <c r="J6573" s="188">
        <v>1033967</v>
      </c>
      <c r="N6573" s="43"/>
    </row>
    <row r="6574" spans="1:14">
      <c r="A6574" s="43" t="s">
        <v>129</v>
      </c>
      <c r="B6574" s="188">
        <v>148727</v>
      </c>
      <c r="C6574" s="188">
        <v>0</v>
      </c>
      <c r="D6574" s="188">
        <v>0</v>
      </c>
      <c r="E6574" s="188">
        <v>11183.6</v>
      </c>
      <c r="F6574" s="188">
        <v>73945.7</v>
      </c>
      <c r="G6574" s="188">
        <v>190232</v>
      </c>
      <c r="H6574" s="188">
        <v>365907</v>
      </c>
      <c r="I6574" s="188">
        <v>537399</v>
      </c>
      <c r="J6574" s="188">
        <v>1101356</v>
      </c>
      <c r="N6574" s="43"/>
    </row>
    <row r="6575" spans="1:14">
      <c r="A6575" s="43" t="s">
        <v>130</v>
      </c>
      <c r="B6575" s="188">
        <v>164394</v>
      </c>
      <c r="C6575" s="188">
        <v>0</v>
      </c>
      <c r="D6575" s="188">
        <v>0</v>
      </c>
      <c r="E6575" s="188">
        <v>19032</v>
      </c>
      <c r="F6575" s="188">
        <v>85874.7</v>
      </c>
      <c r="G6575" s="188">
        <v>207308</v>
      </c>
      <c r="H6575" s="188">
        <v>417171</v>
      </c>
      <c r="I6575" s="188">
        <v>602260</v>
      </c>
      <c r="J6575" s="188">
        <v>1149494</v>
      </c>
      <c r="N6575" s="43"/>
    </row>
    <row r="6576" spans="1:14">
      <c r="A6576" s="43" t="s">
        <v>131</v>
      </c>
      <c r="B6576" s="188">
        <v>224895</v>
      </c>
      <c r="C6576" s="188">
        <v>0</v>
      </c>
      <c r="D6576" s="188">
        <v>0</v>
      </c>
      <c r="E6576" s="188">
        <v>48369.599999999999</v>
      </c>
      <c r="F6576" s="188">
        <v>129910.1</v>
      </c>
      <c r="G6576" s="188">
        <v>282578</v>
      </c>
      <c r="H6576" s="188">
        <v>536474</v>
      </c>
      <c r="I6576" s="188">
        <v>759934</v>
      </c>
      <c r="J6576" s="188">
        <v>1444782</v>
      </c>
      <c r="N6576" s="43"/>
    </row>
    <row r="6577" spans="1:14">
      <c r="A6577" s="43" t="s">
        <v>168</v>
      </c>
      <c r="N6577" s="43"/>
    </row>
    <row r="6578" spans="1:14">
      <c r="A6578" s="43" t="s">
        <v>169</v>
      </c>
      <c r="B6578" s="188">
        <v>34071</v>
      </c>
      <c r="C6578" s="188">
        <v>0</v>
      </c>
      <c r="D6578" s="188">
        <v>0</v>
      </c>
      <c r="E6578" s="188">
        <v>0</v>
      </c>
      <c r="F6578" s="188">
        <v>0</v>
      </c>
      <c r="G6578" s="188">
        <v>48737</v>
      </c>
      <c r="H6578" s="188">
        <v>105189</v>
      </c>
      <c r="I6578" s="188">
        <v>154242</v>
      </c>
      <c r="J6578" s="188">
        <v>265226</v>
      </c>
      <c r="N6578" s="43"/>
    </row>
    <row r="6579" spans="1:14">
      <c r="A6579" s="43" t="s">
        <v>17</v>
      </c>
      <c r="B6579" s="188">
        <v>98880</v>
      </c>
      <c r="C6579" s="188">
        <v>0</v>
      </c>
      <c r="D6579" s="188">
        <v>0</v>
      </c>
      <c r="E6579" s="188">
        <v>15110.4</v>
      </c>
      <c r="F6579" s="188">
        <v>66597.600000000006</v>
      </c>
      <c r="G6579" s="188">
        <v>139644</v>
      </c>
      <c r="H6579" s="188">
        <v>247867</v>
      </c>
      <c r="I6579" s="188">
        <v>334922</v>
      </c>
      <c r="J6579" s="188">
        <v>494417</v>
      </c>
      <c r="N6579" s="43"/>
    </row>
    <row r="6580" spans="1:14">
      <c r="A6580" s="43" t="s">
        <v>18</v>
      </c>
      <c r="B6580" s="188">
        <v>161785</v>
      </c>
      <c r="C6580" s="188">
        <v>0</v>
      </c>
      <c r="D6580" s="188">
        <v>0</v>
      </c>
      <c r="E6580" s="188">
        <v>39464.1</v>
      </c>
      <c r="F6580" s="188">
        <v>107332.7</v>
      </c>
      <c r="G6580" s="188">
        <v>222001</v>
      </c>
      <c r="H6580" s="188">
        <v>398953</v>
      </c>
      <c r="I6580" s="188">
        <v>526626</v>
      </c>
      <c r="J6580" s="188">
        <v>781895</v>
      </c>
      <c r="N6580" s="43"/>
    </row>
    <row r="6581" spans="1:14">
      <c r="A6581" s="43" t="s">
        <v>19</v>
      </c>
      <c r="B6581" s="188">
        <v>233690</v>
      </c>
      <c r="C6581" s="188">
        <v>0</v>
      </c>
      <c r="D6581" s="188">
        <v>13661.95</v>
      </c>
      <c r="E6581" s="188">
        <v>67995.7</v>
      </c>
      <c r="F6581" s="188">
        <v>156758.29999999999</v>
      </c>
      <c r="G6581" s="188">
        <v>310617</v>
      </c>
      <c r="H6581" s="188">
        <v>546997</v>
      </c>
      <c r="I6581" s="188">
        <v>734900</v>
      </c>
      <c r="J6581" s="188">
        <v>1225757</v>
      </c>
      <c r="N6581" s="43"/>
    </row>
    <row r="6582" spans="1:14">
      <c r="A6582" s="43" t="s">
        <v>170</v>
      </c>
      <c r="B6582" s="188">
        <v>387435</v>
      </c>
      <c r="C6582" s="188">
        <v>11652.51</v>
      </c>
      <c r="D6582" s="188">
        <v>46489.59</v>
      </c>
      <c r="E6582" s="188">
        <v>114387.7</v>
      </c>
      <c r="F6582" s="188">
        <v>249030.39999999999</v>
      </c>
      <c r="G6582" s="188">
        <v>490705</v>
      </c>
      <c r="H6582" s="188">
        <v>859320</v>
      </c>
      <c r="I6582" s="188">
        <v>1193320</v>
      </c>
      <c r="J6582" s="188">
        <v>2190898</v>
      </c>
      <c r="N6582" s="43"/>
    </row>
    <row r="6583" spans="1:14">
      <c r="A6583" s="43" t="s">
        <v>171</v>
      </c>
      <c r="N6583" s="43"/>
    </row>
    <row r="6584" spans="1:14">
      <c r="A6584" s="43" t="s">
        <v>169</v>
      </c>
      <c r="B6584" s="188">
        <v>49553</v>
      </c>
      <c r="C6584" s="188">
        <v>0</v>
      </c>
      <c r="D6584" s="188">
        <v>0</v>
      </c>
      <c r="E6584" s="188">
        <v>0</v>
      </c>
      <c r="F6584" s="188">
        <v>0</v>
      </c>
      <c r="G6584" s="188">
        <v>59845</v>
      </c>
      <c r="H6584" s="188">
        <v>138951</v>
      </c>
      <c r="I6584" s="188">
        <v>231348</v>
      </c>
      <c r="J6584" s="188">
        <v>481899</v>
      </c>
      <c r="N6584" s="43"/>
    </row>
    <row r="6585" spans="1:14">
      <c r="A6585" s="43" t="s">
        <v>17</v>
      </c>
      <c r="B6585" s="188">
        <v>112316</v>
      </c>
      <c r="C6585" s="188">
        <v>0</v>
      </c>
      <c r="D6585" s="188">
        <v>0</v>
      </c>
      <c r="E6585" s="188">
        <v>8544</v>
      </c>
      <c r="F6585" s="188">
        <v>59448.4</v>
      </c>
      <c r="G6585" s="188">
        <v>143257</v>
      </c>
      <c r="H6585" s="188">
        <v>284971</v>
      </c>
      <c r="I6585" s="188">
        <v>400079</v>
      </c>
      <c r="J6585" s="188">
        <v>748416</v>
      </c>
      <c r="N6585" s="43"/>
    </row>
    <row r="6586" spans="1:14">
      <c r="A6586" s="43" t="s">
        <v>18</v>
      </c>
      <c r="B6586" s="188">
        <v>163208</v>
      </c>
      <c r="C6586" s="188">
        <v>0</v>
      </c>
      <c r="D6586" s="188">
        <v>0</v>
      </c>
      <c r="E6586" s="188">
        <v>36370.699999999997</v>
      </c>
      <c r="F6586" s="188">
        <v>100560.6</v>
      </c>
      <c r="G6586" s="188">
        <v>214801</v>
      </c>
      <c r="H6586" s="188">
        <v>390597</v>
      </c>
      <c r="I6586" s="188">
        <v>538843</v>
      </c>
      <c r="J6586" s="188">
        <v>994209</v>
      </c>
      <c r="N6586" s="43"/>
    </row>
    <row r="6587" spans="1:14">
      <c r="A6587" s="43" t="s">
        <v>19</v>
      </c>
      <c r="B6587" s="188">
        <v>223095</v>
      </c>
      <c r="C6587" s="188">
        <v>0</v>
      </c>
      <c r="D6587" s="188">
        <v>16401.21</v>
      </c>
      <c r="E6587" s="188">
        <v>65330.6</v>
      </c>
      <c r="F6587" s="188">
        <v>144339.4</v>
      </c>
      <c r="G6587" s="188">
        <v>290097</v>
      </c>
      <c r="H6587" s="188">
        <v>509224</v>
      </c>
      <c r="I6587" s="188">
        <v>704795</v>
      </c>
      <c r="J6587" s="188">
        <v>1239578</v>
      </c>
      <c r="N6587" s="43"/>
    </row>
    <row r="6588" spans="1:14">
      <c r="A6588" s="43" t="s">
        <v>170</v>
      </c>
      <c r="B6588" s="188">
        <v>367659</v>
      </c>
      <c r="C6588" s="188">
        <v>21339.33</v>
      </c>
      <c r="D6588" s="188">
        <v>50764.25</v>
      </c>
      <c r="E6588" s="188">
        <v>115013.9</v>
      </c>
      <c r="F6588" s="188">
        <v>241189.8</v>
      </c>
      <c r="G6588" s="188">
        <v>469144</v>
      </c>
      <c r="H6588" s="188">
        <v>808489</v>
      </c>
      <c r="I6588" s="188">
        <v>1121244</v>
      </c>
      <c r="J6588" s="188">
        <v>2027492</v>
      </c>
      <c r="N6588" s="43"/>
    </row>
    <row r="6589" spans="1:14">
      <c r="A6589" s="43" t="s">
        <v>527</v>
      </c>
      <c r="N6589" s="43"/>
    </row>
    <row r="6590" spans="1:14">
      <c r="A6590" s="43" t="s">
        <v>172</v>
      </c>
      <c r="B6590" s="188">
        <v>230176</v>
      </c>
      <c r="C6590" s="188">
        <v>19514.89</v>
      </c>
      <c r="D6590" s="188">
        <v>31052.26</v>
      </c>
      <c r="E6590" s="188">
        <v>63963.8</v>
      </c>
      <c r="F6590" s="188">
        <v>136472.20000000001</v>
      </c>
      <c r="G6590" s="188">
        <v>284443</v>
      </c>
      <c r="H6590" s="188">
        <v>521927</v>
      </c>
      <c r="I6590" s="188">
        <v>738380</v>
      </c>
      <c r="J6590" s="188">
        <v>1373265</v>
      </c>
      <c r="N6590" s="43"/>
    </row>
    <row r="6591" spans="1:14">
      <c r="A6591" s="43" t="s">
        <v>22</v>
      </c>
      <c r="B6591" s="188">
        <v>0</v>
      </c>
      <c r="C6591" s="188">
        <v>0</v>
      </c>
      <c r="D6591" s="188">
        <v>0</v>
      </c>
      <c r="E6591" s="188">
        <v>0</v>
      </c>
      <c r="F6591" s="188">
        <v>0</v>
      </c>
      <c r="G6591" s="188">
        <v>0</v>
      </c>
      <c r="H6591" s="188">
        <v>0</v>
      </c>
      <c r="I6591" s="188">
        <v>0</v>
      </c>
      <c r="J6591" s="188">
        <v>0</v>
      </c>
      <c r="N6591" s="43"/>
    </row>
    <row r="6592" spans="1:14">
      <c r="A6592" s="43" t="s">
        <v>173</v>
      </c>
      <c r="N6592" s="43"/>
    </row>
    <row r="6593" spans="1:14">
      <c r="A6593" s="43" t="s">
        <v>174</v>
      </c>
      <c r="B6593" s="188">
        <v>50977</v>
      </c>
      <c r="C6593" s="188">
        <v>0</v>
      </c>
      <c r="D6593" s="188">
        <v>0</v>
      </c>
      <c r="E6593" s="188">
        <v>0</v>
      </c>
      <c r="F6593" s="188">
        <v>0</v>
      </c>
      <c r="G6593" s="188">
        <v>49769</v>
      </c>
      <c r="H6593" s="188">
        <v>139523</v>
      </c>
      <c r="I6593" s="188">
        <v>235730</v>
      </c>
      <c r="J6593" s="188">
        <v>495787</v>
      </c>
      <c r="N6593" s="43"/>
    </row>
    <row r="6594" spans="1:14">
      <c r="A6594" s="43" t="s">
        <v>175</v>
      </c>
      <c r="B6594" s="188">
        <v>91880</v>
      </c>
      <c r="C6594" s="188">
        <v>0</v>
      </c>
      <c r="D6594" s="188">
        <v>0</v>
      </c>
      <c r="E6594" s="188">
        <v>0</v>
      </c>
      <c r="F6594" s="188">
        <v>36685.199999999997</v>
      </c>
      <c r="G6594" s="188">
        <v>114263</v>
      </c>
      <c r="H6594" s="188">
        <v>246114</v>
      </c>
      <c r="I6594" s="188">
        <v>380045</v>
      </c>
      <c r="J6594" s="188">
        <v>719238</v>
      </c>
      <c r="N6594" s="43"/>
    </row>
    <row r="6595" spans="1:14">
      <c r="A6595" s="43" t="s">
        <v>176</v>
      </c>
      <c r="B6595" s="188">
        <v>152644</v>
      </c>
      <c r="C6595" s="188">
        <v>0</v>
      </c>
      <c r="D6595" s="188">
        <v>0</v>
      </c>
      <c r="E6595" s="188">
        <v>19560.599999999999</v>
      </c>
      <c r="F6595" s="188">
        <v>82741.7</v>
      </c>
      <c r="G6595" s="188">
        <v>196799</v>
      </c>
      <c r="H6595" s="188">
        <v>388957</v>
      </c>
      <c r="I6595" s="188">
        <v>544274</v>
      </c>
      <c r="J6595" s="188">
        <v>1053274</v>
      </c>
      <c r="N6595" s="43"/>
    </row>
    <row r="6596" spans="1:14">
      <c r="A6596" s="43" t="s">
        <v>177</v>
      </c>
      <c r="B6596" s="188">
        <v>257101</v>
      </c>
      <c r="C6596" s="188">
        <v>0</v>
      </c>
      <c r="D6596" s="188">
        <v>16756.79</v>
      </c>
      <c r="E6596" s="188">
        <v>65654.2</v>
      </c>
      <c r="F6596" s="188">
        <v>155760</v>
      </c>
      <c r="G6596" s="188">
        <v>323352</v>
      </c>
      <c r="H6596" s="188">
        <v>602260</v>
      </c>
      <c r="I6596" s="188">
        <v>841284</v>
      </c>
      <c r="J6596" s="188">
        <v>1543100</v>
      </c>
      <c r="N6596" s="43"/>
    </row>
    <row r="6597" spans="1:14">
      <c r="A6597" s="43" t="s">
        <v>580</v>
      </c>
      <c r="N6597" s="43"/>
    </row>
    <row r="6598" spans="1:14">
      <c r="A6598" s="43" t="s">
        <v>178</v>
      </c>
      <c r="B6598" s="188">
        <v>96673</v>
      </c>
      <c r="C6598" s="188">
        <v>0</v>
      </c>
      <c r="D6598" s="188">
        <v>0</v>
      </c>
      <c r="E6598" s="188">
        <v>0</v>
      </c>
      <c r="F6598" s="188">
        <v>33904</v>
      </c>
      <c r="G6598" s="188">
        <v>120649</v>
      </c>
      <c r="H6598" s="188">
        <v>267052</v>
      </c>
      <c r="I6598" s="188">
        <v>389994</v>
      </c>
      <c r="J6598" s="188">
        <v>814284</v>
      </c>
      <c r="N6598" s="43"/>
    </row>
    <row r="6599" spans="1:14">
      <c r="A6599" s="43" t="s">
        <v>179</v>
      </c>
      <c r="B6599" s="188">
        <v>113445</v>
      </c>
      <c r="C6599" s="188">
        <v>0</v>
      </c>
      <c r="D6599" s="188">
        <v>0</v>
      </c>
      <c r="E6599" s="188">
        <v>0</v>
      </c>
      <c r="F6599" s="188">
        <v>54261</v>
      </c>
      <c r="G6599" s="188">
        <v>143384</v>
      </c>
      <c r="H6599" s="188">
        <v>312939</v>
      </c>
      <c r="I6599" s="188">
        <v>438809</v>
      </c>
      <c r="J6599" s="188">
        <v>828022</v>
      </c>
      <c r="N6599" s="43"/>
    </row>
    <row r="6600" spans="1:14">
      <c r="A6600" s="43" t="s">
        <v>180</v>
      </c>
      <c r="B6600" s="188">
        <v>139513</v>
      </c>
      <c r="C6600" s="188">
        <v>0</v>
      </c>
      <c r="D6600" s="188">
        <v>0</v>
      </c>
      <c r="E6600" s="188">
        <v>18200.3</v>
      </c>
      <c r="F6600" s="188">
        <v>80239.5</v>
      </c>
      <c r="G6600" s="188">
        <v>179232</v>
      </c>
      <c r="H6600" s="188">
        <v>346143</v>
      </c>
      <c r="I6600" s="188">
        <v>495787</v>
      </c>
      <c r="J6600" s="188">
        <v>901288</v>
      </c>
      <c r="N6600" s="43"/>
    </row>
    <row r="6601" spans="1:14">
      <c r="A6601" s="43" t="s">
        <v>181</v>
      </c>
      <c r="B6601" s="188">
        <v>242631</v>
      </c>
      <c r="C6601" s="188">
        <v>0</v>
      </c>
      <c r="D6601" s="188">
        <v>5960.35</v>
      </c>
      <c r="E6601" s="188">
        <v>56606.7</v>
      </c>
      <c r="F6601" s="188">
        <v>141537.4</v>
      </c>
      <c r="G6601" s="188">
        <v>308243</v>
      </c>
      <c r="H6601" s="188">
        <v>570908</v>
      </c>
      <c r="I6601" s="188">
        <v>806449</v>
      </c>
      <c r="J6601" s="188">
        <v>1516385</v>
      </c>
      <c r="N6601" s="43"/>
    </row>
    <row r="6602" spans="1:14">
      <c r="A6602" s="43" t="s">
        <v>529</v>
      </c>
      <c r="N6602" s="43"/>
    </row>
    <row r="6603" spans="1:14">
      <c r="A6603" s="43" t="s">
        <v>178</v>
      </c>
      <c r="B6603" s="188">
        <v>33398</v>
      </c>
      <c r="C6603" s="188">
        <v>0</v>
      </c>
      <c r="D6603" s="188">
        <v>0</v>
      </c>
      <c r="E6603" s="188">
        <v>0</v>
      </c>
      <c r="F6603" s="188">
        <v>0</v>
      </c>
      <c r="G6603" s="188">
        <v>28170</v>
      </c>
      <c r="H6603" s="188">
        <v>111425</v>
      </c>
      <c r="I6603" s="188">
        <v>188732</v>
      </c>
      <c r="J6603" s="188">
        <v>389414</v>
      </c>
      <c r="N6603" s="43"/>
    </row>
    <row r="6604" spans="1:14">
      <c r="A6604" s="43" t="s">
        <v>179</v>
      </c>
      <c r="B6604" s="188">
        <v>104425</v>
      </c>
      <c r="C6604" s="188">
        <v>0</v>
      </c>
      <c r="D6604" s="188">
        <v>0</v>
      </c>
      <c r="E6604" s="188">
        <v>0</v>
      </c>
      <c r="F6604" s="188">
        <v>50756.6</v>
      </c>
      <c r="G6604" s="188">
        <v>128573</v>
      </c>
      <c r="H6604" s="188">
        <v>265497</v>
      </c>
      <c r="I6604" s="188">
        <v>403657</v>
      </c>
      <c r="J6604" s="188">
        <v>796495</v>
      </c>
      <c r="N6604" s="43"/>
    </row>
    <row r="6605" spans="1:14">
      <c r="A6605" s="43" t="s">
        <v>180</v>
      </c>
      <c r="B6605" s="188">
        <v>127346</v>
      </c>
      <c r="C6605" s="188">
        <v>0</v>
      </c>
      <c r="D6605" s="188">
        <v>0</v>
      </c>
      <c r="E6605" s="188">
        <v>22039</v>
      </c>
      <c r="F6605" s="188">
        <v>73288.899999999994</v>
      </c>
      <c r="G6605" s="188">
        <v>163524</v>
      </c>
      <c r="H6605" s="188">
        <v>311721</v>
      </c>
      <c r="I6605" s="188">
        <v>444098</v>
      </c>
      <c r="J6605" s="188">
        <v>826979</v>
      </c>
      <c r="N6605" s="43"/>
    </row>
    <row r="6606" spans="1:14">
      <c r="A6606" s="43" t="s">
        <v>181</v>
      </c>
      <c r="B6606" s="188">
        <v>233193</v>
      </c>
      <c r="C6606" s="188">
        <v>0</v>
      </c>
      <c r="D6606" s="188">
        <v>0</v>
      </c>
      <c r="E6606" s="188">
        <v>45443.1</v>
      </c>
      <c r="F6606" s="188">
        <v>134974.6</v>
      </c>
      <c r="G6606" s="188">
        <v>301074</v>
      </c>
      <c r="H6606" s="188">
        <v>557439</v>
      </c>
      <c r="I6606" s="188">
        <v>786918</v>
      </c>
      <c r="J6606" s="188">
        <v>1496910</v>
      </c>
      <c r="N6606" s="43"/>
    </row>
    <row r="6607" spans="1:14">
      <c r="A6607" s="43" t="s">
        <v>530</v>
      </c>
      <c r="N6607" s="43"/>
    </row>
    <row r="6608" spans="1:14">
      <c r="A6608" s="43" t="s">
        <v>178</v>
      </c>
      <c r="B6608" s="188">
        <v>31577</v>
      </c>
      <c r="C6608" s="188">
        <v>0</v>
      </c>
      <c r="D6608" s="188">
        <v>0</v>
      </c>
      <c r="E6608" s="188">
        <v>0</v>
      </c>
      <c r="F6608" s="188">
        <v>0</v>
      </c>
      <c r="G6608" s="188">
        <v>18324</v>
      </c>
      <c r="H6608" s="188">
        <v>106589</v>
      </c>
      <c r="I6608" s="188">
        <v>187945</v>
      </c>
      <c r="J6608" s="188">
        <v>389414</v>
      </c>
      <c r="N6608" s="43"/>
    </row>
    <row r="6609" spans="1:14">
      <c r="A6609" s="43" t="s">
        <v>179</v>
      </c>
      <c r="B6609" s="188">
        <v>74894</v>
      </c>
      <c r="C6609" s="188">
        <v>0</v>
      </c>
      <c r="D6609" s="188">
        <v>0</v>
      </c>
      <c r="E6609" s="188">
        <v>0</v>
      </c>
      <c r="F6609" s="188">
        <v>34302.5</v>
      </c>
      <c r="G6609" s="188">
        <v>93087</v>
      </c>
      <c r="H6609" s="188">
        <v>204852</v>
      </c>
      <c r="I6609" s="188">
        <v>299301</v>
      </c>
      <c r="J6609" s="188">
        <v>596317</v>
      </c>
      <c r="N6609" s="43"/>
    </row>
    <row r="6610" spans="1:14">
      <c r="A6610" s="43" t="s">
        <v>180</v>
      </c>
      <c r="B6610" s="188">
        <v>95956</v>
      </c>
      <c r="C6610" s="188">
        <v>0</v>
      </c>
      <c r="D6610" s="188">
        <v>0</v>
      </c>
      <c r="E6610" s="188">
        <v>0</v>
      </c>
      <c r="F6610" s="188">
        <v>49631.5</v>
      </c>
      <c r="G6610" s="188">
        <v>123633</v>
      </c>
      <c r="H6610" s="188">
        <v>249996</v>
      </c>
      <c r="I6610" s="188">
        <v>350690</v>
      </c>
      <c r="J6610" s="188">
        <v>705089</v>
      </c>
      <c r="N6610" s="43"/>
    </row>
    <row r="6611" spans="1:14">
      <c r="A6611" s="43" t="s">
        <v>181</v>
      </c>
      <c r="B6611" s="188">
        <v>216351</v>
      </c>
      <c r="C6611" s="188">
        <v>0</v>
      </c>
      <c r="D6611" s="188">
        <v>0</v>
      </c>
      <c r="E6611" s="188">
        <v>41963</v>
      </c>
      <c r="F6611" s="188">
        <v>123327.6</v>
      </c>
      <c r="G6611" s="188">
        <v>275893</v>
      </c>
      <c r="H6611" s="188">
        <v>520362</v>
      </c>
      <c r="I6611" s="188">
        <v>738798</v>
      </c>
      <c r="J6611" s="188">
        <v>1379706</v>
      </c>
      <c r="N6611" s="43"/>
    </row>
    <row r="6612" spans="1:14">
      <c r="A6612" s="43" t="s">
        <v>621</v>
      </c>
      <c r="B6612" s="188" t="s">
        <v>143</v>
      </c>
      <c r="C6612" s="188" t="s">
        <v>144</v>
      </c>
      <c r="D6612" s="188" t="s">
        <v>144</v>
      </c>
      <c r="E6612" s="188" t="s">
        <v>144</v>
      </c>
      <c r="F6612" s="188" t="s">
        <v>144</v>
      </c>
      <c r="G6612" s="188" t="s">
        <v>144</v>
      </c>
      <c r="H6612" s="188" t="s">
        <v>144</v>
      </c>
      <c r="I6612" s="188" t="s">
        <v>685</v>
      </c>
      <c r="J6612" s="188" t="s">
        <v>685</v>
      </c>
      <c r="K6612" s="188" t="s">
        <v>225</v>
      </c>
      <c r="N6612" s="43"/>
    </row>
    <row r="6613" spans="1:14">
      <c r="A6613" s="43" t="s">
        <v>618</v>
      </c>
      <c r="B6613" s="188" t="s">
        <v>619</v>
      </c>
      <c r="K6613" s="188" t="s">
        <v>730</v>
      </c>
      <c r="N6613" s="43"/>
    </row>
    <row r="6614" spans="1:14">
      <c r="A6614" s="43" t="s">
        <v>142</v>
      </c>
      <c r="N6614" s="43"/>
    </row>
    <row r="6616" spans="1:14">
      <c r="A6616" s="43" t="s">
        <v>217</v>
      </c>
      <c r="N6616" s="43"/>
    </row>
    <row r="6617" spans="1:14">
      <c r="A6617" s="43" t="s">
        <v>621</v>
      </c>
      <c r="B6617" s="188" t="s">
        <v>143</v>
      </c>
      <c r="C6617" s="188" t="s">
        <v>144</v>
      </c>
      <c r="D6617" s="188" t="s">
        <v>144</v>
      </c>
      <c r="E6617" s="188" t="s">
        <v>144</v>
      </c>
      <c r="F6617" s="188" t="s">
        <v>144</v>
      </c>
      <c r="G6617" s="188" t="s">
        <v>144</v>
      </c>
      <c r="H6617" s="188" t="s">
        <v>144</v>
      </c>
      <c r="I6617" s="188" t="s">
        <v>685</v>
      </c>
      <c r="J6617" s="188" t="s">
        <v>685</v>
      </c>
      <c r="K6617" s="188" t="s">
        <v>225</v>
      </c>
      <c r="N6617" s="43"/>
    </row>
    <row r="6618" spans="1:14">
      <c r="A6618" s="43" t="s">
        <v>251</v>
      </c>
      <c r="E6618" s="188" t="s">
        <v>589</v>
      </c>
      <c r="F6618" s="188" t="s">
        <v>590</v>
      </c>
      <c r="G6618" s="188" t="s">
        <v>404</v>
      </c>
      <c r="N6618" s="43"/>
    </row>
    <row r="6619" spans="1:14">
      <c r="B6619" s="188" t="s">
        <v>143</v>
      </c>
      <c r="C6619" s="188" t="s">
        <v>144</v>
      </c>
      <c r="D6619" s="188" t="s">
        <v>144</v>
      </c>
      <c r="E6619" s="188" t="s">
        <v>144</v>
      </c>
      <c r="F6619" s="188" t="s">
        <v>144</v>
      </c>
      <c r="G6619" s="188" t="s">
        <v>144</v>
      </c>
      <c r="H6619" s="188" t="s">
        <v>144</v>
      </c>
      <c r="I6619" s="188" t="s">
        <v>685</v>
      </c>
      <c r="J6619" s="188" t="s">
        <v>685</v>
      </c>
    </row>
    <row r="6620" spans="1:14">
      <c r="B6620" s="188" t="s">
        <v>33</v>
      </c>
      <c r="C6620" s="188" t="s">
        <v>134</v>
      </c>
      <c r="D6620" s="188" t="s">
        <v>135</v>
      </c>
      <c r="E6620" s="188" t="s">
        <v>136</v>
      </c>
      <c r="F6620" s="188" t="s">
        <v>137</v>
      </c>
      <c r="G6620" s="188" t="s">
        <v>138</v>
      </c>
      <c r="H6620" s="188" t="s">
        <v>139</v>
      </c>
      <c r="I6620" s="188" t="s">
        <v>140</v>
      </c>
      <c r="J6620" s="188" t="s">
        <v>141</v>
      </c>
    </row>
    <row r="6621" spans="1:14">
      <c r="A6621" s="43" t="s">
        <v>622</v>
      </c>
      <c r="B6621" s="188" t="s">
        <v>143</v>
      </c>
      <c r="C6621" s="188" t="s">
        <v>148</v>
      </c>
      <c r="D6621" s="188" t="s">
        <v>148</v>
      </c>
      <c r="E6621" s="188" t="s">
        <v>148</v>
      </c>
      <c r="F6621" s="188" t="s">
        <v>148</v>
      </c>
      <c r="G6621" s="188" t="s">
        <v>148</v>
      </c>
      <c r="H6621" s="188" t="s">
        <v>148</v>
      </c>
      <c r="I6621" s="188" t="s">
        <v>686</v>
      </c>
      <c r="J6621" s="188" t="s">
        <v>686</v>
      </c>
      <c r="N6621" s="43"/>
    </row>
    <row r="6622" spans="1:14">
      <c r="A6622" s="43" t="s">
        <v>0</v>
      </c>
      <c r="B6622" s="188">
        <v>202323</v>
      </c>
      <c r="C6622" s="188">
        <v>0</v>
      </c>
      <c r="D6622" s="188">
        <v>0</v>
      </c>
      <c r="E6622" s="188">
        <v>21043</v>
      </c>
      <c r="F6622" s="188">
        <v>99019.3</v>
      </c>
      <c r="G6622" s="188">
        <v>245587</v>
      </c>
      <c r="H6622" s="188">
        <v>506989</v>
      </c>
      <c r="I6622" s="188">
        <v>748814</v>
      </c>
      <c r="J6622" s="188">
        <v>1512548</v>
      </c>
      <c r="N6622" s="43"/>
    </row>
    <row r="6623" spans="1:14">
      <c r="A6623" s="43" t="s">
        <v>151</v>
      </c>
      <c r="N6623" s="43"/>
    </row>
    <row r="6624" spans="1:14">
      <c r="A6624" s="43" t="s">
        <v>2</v>
      </c>
      <c r="B6624" s="188">
        <v>196816</v>
      </c>
      <c r="C6624" s="188">
        <v>0</v>
      </c>
      <c r="D6624" s="188">
        <v>0</v>
      </c>
      <c r="E6624" s="188">
        <v>14771.6</v>
      </c>
      <c r="F6624" s="188">
        <v>91968.3</v>
      </c>
      <c r="G6624" s="188">
        <v>233695</v>
      </c>
      <c r="H6624" s="188">
        <v>485615</v>
      </c>
      <c r="I6624" s="188">
        <v>735205</v>
      </c>
      <c r="J6624" s="188">
        <v>1524408</v>
      </c>
      <c r="N6624" s="43"/>
    </row>
    <row r="6625" spans="1:14">
      <c r="A6625" s="43" t="s">
        <v>3</v>
      </c>
      <c r="B6625" s="188">
        <v>183535</v>
      </c>
      <c r="C6625" s="188">
        <v>0</v>
      </c>
      <c r="D6625" s="188">
        <v>0</v>
      </c>
      <c r="E6625" s="188">
        <v>16447.599999999999</v>
      </c>
      <c r="F6625" s="188">
        <v>85709</v>
      </c>
      <c r="G6625" s="188">
        <v>209453</v>
      </c>
      <c r="H6625" s="188">
        <v>442702</v>
      </c>
      <c r="I6625" s="188">
        <v>674815</v>
      </c>
      <c r="J6625" s="188">
        <v>1503478</v>
      </c>
      <c r="N6625" s="43"/>
    </row>
    <row r="6626" spans="1:14">
      <c r="A6626" s="43" t="s">
        <v>4</v>
      </c>
      <c r="B6626" s="188">
        <v>192958</v>
      </c>
      <c r="C6626" s="188">
        <v>0</v>
      </c>
      <c r="D6626" s="188">
        <v>0</v>
      </c>
      <c r="E6626" s="188">
        <v>22953.7</v>
      </c>
      <c r="F6626" s="188">
        <v>94079.1</v>
      </c>
      <c r="G6626" s="188">
        <v>234299</v>
      </c>
      <c r="H6626" s="188">
        <v>484252</v>
      </c>
      <c r="I6626" s="188">
        <v>722503</v>
      </c>
      <c r="J6626" s="188">
        <v>1461706</v>
      </c>
      <c r="N6626" s="43"/>
    </row>
    <row r="6627" spans="1:14">
      <c r="A6627" s="43" t="s">
        <v>5</v>
      </c>
      <c r="B6627" s="188">
        <v>233020</v>
      </c>
      <c r="C6627" s="188">
        <v>0</v>
      </c>
      <c r="D6627" s="188">
        <v>0</v>
      </c>
      <c r="E6627" s="188">
        <v>30993.9</v>
      </c>
      <c r="F6627" s="188">
        <v>122373.5</v>
      </c>
      <c r="G6627" s="188">
        <v>293824</v>
      </c>
      <c r="H6627" s="188">
        <v>582165</v>
      </c>
      <c r="I6627" s="188">
        <v>858561</v>
      </c>
      <c r="J6627" s="188">
        <v>1584723</v>
      </c>
      <c r="N6627" s="43"/>
    </row>
    <row r="6628" spans="1:14">
      <c r="A6628" s="43" t="s">
        <v>6</v>
      </c>
      <c r="B6628" s="188">
        <v>232260</v>
      </c>
      <c r="C6628" s="188">
        <v>0</v>
      </c>
      <c r="D6628" s="188">
        <v>0</v>
      </c>
      <c r="E6628" s="188">
        <v>30639.5</v>
      </c>
      <c r="F6628" s="188">
        <v>131381</v>
      </c>
      <c r="G6628" s="188">
        <v>309651</v>
      </c>
      <c r="H6628" s="188">
        <v>577010</v>
      </c>
      <c r="I6628" s="188">
        <v>808301</v>
      </c>
      <c r="J6628" s="188">
        <v>1480982</v>
      </c>
      <c r="N6628" s="43"/>
    </row>
    <row r="6629" spans="1:14">
      <c r="A6629" s="43" t="s">
        <v>8</v>
      </c>
      <c r="N6629" s="43"/>
    </row>
    <row r="6630" spans="1:14">
      <c r="A6630" s="43" t="s">
        <v>9</v>
      </c>
      <c r="B6630" s="188">
        <v>208526</v>
      </c>
      <c r="C6630" s="188">
        <v>0</v>
      </c>
      <c r="D6630" s="188">
        <v>0</v>
      </c>
      <c r="E6630" s="188">
        <v>25795.8</v>
      </c>
      <c r="F6630" s="188">
        <v>104516.4</v>
      </c>
      <c r="G6630" s="188">
        <v>255441</v>
      </c>
      <c r="H6630" s="188">
        <v>521001</v>
      </c>
      <c r="I6630" s="188">
        <v>755716</v>
      </c>
      <c r="J6630" s="188">
        <v>1506671</v>
      </c>
      <c r="N6630" s="43"/>
    </row>
    <row r="6631" spans="1:14">
      <c r="A6631" s="43" t="s">
        <v>8</v>
      </c>
      <c r="B6631" s="188">
        <v>195232</v>
      </c>
      <c r="C6631" s="188">
        <v>0</v>
      </c>
      <c r="D6631" s="188">
        <v>0</v>
      </c>
      <c r="E6631" s="188">
        <v>14916.1</v>
      </c>
      <c r="F6631" s="188">
        <v>91825.7</v>
      </c>
      <c r="G6631" s="188">
        <v>233620</v>
      </c>
      <c r="H6631" s="188">
        <v>488213</v>
      </c>
      <c r="I6631" s="188">
        <v>739812</v>
      </c>
      <c r="J6631" s="188">
        <v>1513068</v>
      </c>
      <c r="N6631" s="43"/>
    </row>
    <row r="6632" spans="1:14">
      <c r="A6632" s="43" t="s">
        <v>152</v>
      </c>
      <c r="N6632" s="43"/>
    </row>
    <row r="6633" spans="1:14">
      <c r="A6633" s="43" t="s">
        <v>153</v>
      </c>
      <c r="B6633" s="188">
        <v>82852</v>
      </c>
      <c r="C6633" s="188">
        <v>0</v>
      </c>
      <c r="D6633" s="188">
        <v>0</v>
      </c>
      <c r="E6633" s="188">
        <v>0</v>
      </c>
      <c r="F6633" s="188">
        <v>28289.200000000001</v>
      </c>
      <c r="G6633" s="188">
        <v>96374</v>
      </c>
      <c r="H6633" s="188">
        <v>219281</v>
      </c>
      <c r="I6633" s="188">
        <v>346557</v>
      </c>
      <c r="J6633" s="188">
        <v>810247</v>
      </c>
      <c r="N6633" s="43"/>
    </row>
    <row r="6634" spans="1:14">
      <c r="A6634" s="43" t="s">
        <v>154</v>
      </c>
      <c r="B6634" s="188">
        <v>148659</v>
      </c>
      <c r="C6634" s="188">
        <v>0</v>
      </c>
      <c r="D6634" s="188">
        <v>0</v>
      </c>
      <c r="E6634" s="188">
        <v>4586.2</v>
      </c>
      <c r="F6634" s="188">
        <v>76104.100000000006</v>
      </c>
      <c r="G6634" s="188">
        <v>184914</v>
      </c>
      <c r="H6634" s="188">
        <v>371043</v>
      </c>
      <c r="I6634" s="188">
        <v>552285</v>
      </c>
      <c r="J6634" s="188">
        <v>1092687</v>
      </c>
      <c r="N6634" s="43"/>
    </row>
    <row r="6635" spans="1:14">
      <c r="A6635" s="43" t="s">
        <v>155</v>
      </c>
      <c r="B6635" s="188">
        <v>195861</v>
      </c>
      <c r="C6635" s="188">
        <v>0</v>
      </c>
      <c r="D6635" s="188">
        <v>0</v>
      </c>
      <c r="E6635" s="188">
        <v>31539.8</v>
      </c>
      <c r="F6635" s="188">
        <v>104420.8</v>
      </c>
      <c r="G6635" s="188">
        <v>240696</v>
      </c>
      <c r="H6635" s="188">
        <v>462750</v>
      </c>
      <c r="I6635" s="188">
        <v>690125</v>
      </c>
      <c r="J6635" s="188">
        <v>1407848</v>
      </c>
      <c r="N6635" s="43"/>
    </row>
    <row r="6636" spans="1:14">
      <c r="A6636" s="43" t="s">
        <v>156</v>
      </c>
      <c r="B6636" s="188">
        <v>308124</v>
      </c>
      <c r="C6636" s="188">
        <v>0</v>
      </c>
      <c r="D6636" s="188">
        <v>0</v>
      </c>
      <c r="E6636" s="188">
        <v>64275.9</v>
      </c>
      <c r="F6636" s="188">
        <v>172577.3</v>
      </c>
      <c r="G6636" s="188">
        <v>392244</v>
      </c>
      <c r="H6636" s="188">
        <v>723743</v>
      </c>
      <c r="I6636" s="188">
        <v>1034622</v>
      </c>
      <c r="J6636" s="188">
        <v>2116981</v>
      </c>
      <c r="N6636" s="43"/>
    </row>
    <row r="6637" spans="1:14">
      <c r="A6637" s="43" t="s">
        <v>157</v>
      </c>
      <c r="N6637" s="43"/>
    </row>
    <row r="6638" spans="1:14">
      <c r="A6638" s="43" t="s">
        <v>158</v>
      </c>
      <c r="B6638" s="188">
        <v>238350</v>
      </c>
      <c r="C6638" s="188">
        <v>0</v>
      </c>
      <c r="D6638" s="188">
        <v>0</v>
      </c>
      <c r="E6638" s="188">
        <v>45253.5</v>
      </c>
      <c r="F6638" s="188">
        <v>129835.1</v>
      </c>
      <c r="G6638" s="188">
        <v>292386</v>
      </c>
      <c r="H6638" s="188">
        <v>567818</v>
      </c>
      <c r="I6638" s="188">
        <v>829440</v>
      </c>
      <c r="J6638" s="188">
        <v>1648654</v>
      </c>
      <c r="N6638" s="43"/>
    </row>
    <row r="6639" spans="1:14">
      <c r="A6639" s="43" t="s">
        <v>159</v>
      </c>
      <c r="B6639" s="188">
        <v>101527</v>
      </c>
      <c r="C6639" s="188">
        <v>0</v>
      </c>
      <c r="D6639" s="188">
        <v>0</v>
      </c>
      <c r="E6639" s="188">
        <v>0</v>
      </c>
      <c r="F6639" s="188">
        <v>35814.800000000003</v>
      </c>
      <c r="G6639" s="188">
        <v>109891</v>
      </c>
      <c r="H6639" s="188">
        <v>258564</v>
      </c>
      <c r="I6639" s="188">
        <v>428950</v>
      </c>
      <c r="J6639" s="188">
        <v>955599</v>
      </c>
      <c r="N6639" s="43"/>
    </row>
    <row r="6640" spans="1:14">
      <c r="A6640" s="43" t="s">
        <v>160</v>
      </c>
      <c r="B6640" s="188">
        <v>119845</v>
      </c>
      <c r="C6640" s="188">
        <v>0</v>
      </c>
      <c r="D6640" s="188">
        <v>0</v>
      </c>
      <c r="E6640" s="188">
        <v>0</v>
      </c>
      <c r="F6640" s="188">
        <v>43253.3</v>
      </c>
      <c r="G6640" s="188">
        <v>136251</v>
      </c>
      <c r="H6640" s="188">
        <v>307878</v>
      </c>
      <c r="I6640" s="188">
        <v>482040</v>
      </c>
      <c r="J6640" s="188">
        <v>1120126</v>
      </c>
      <c r="N6640" s="43"/>
    </row>
    <row r="6641" spans="1:14">
      <c r="A6641" s="43" t="s">
        <v>161</v>
      </c>
      <c r="B6641" s="188">
        <v>184208</v>
      </c>
      <c r="C6641" s="188">
        <v>0</v>
      </c>
      <c r="D6641" s="188">
        <v>0</v>
      </c>
      <c r="E6641" s="188">
        <v>0</v>
      </c>
      <c r="F6641" s="188">
        <v>73471.5</v>
      </c>
      <c r="G6641" s="188">
        <v>212643</v>
      </c>
      <c r="H6641" s="188">
        <v>506989</v>
      </c>
      <c r="I6641" s="188">
        <v>779423</v>
      </c>
      <c r="J6641" s="188">
        <v>1409844</v>
      </c>
      <c r="N6641" s="43"/>
    </row>
    <row r="6642" spans="1:14">
      <c r="A6642" s="43" t="s">
        <v>162</v>
      </c>
      <c r="N6642" s="43"/>
    </row>
    <row r="6643" spans="1:14">
      <c r="A6643" s="43" t="s">
        <v>14</v>
      </c>
      <c r="B6643" s="188">
        <v>203713</v>
      </c>
      <c r="C6643" s="188">
        <v>0</v>
      </c>
      <c r="D6643" s="188">
        <v>0</v>
      </c>
      <c r="E6643" s="188">
        <v>42828</v>
      </c>
      <c r="F6643" s="188">
        <v>110515.7</v>
      </c>
      <c r="G6643" s="188">
        <v>247867</v>
      </c>
      <c r="H6643" s="188">
        <v>488227</v>
      </c>
      <c r="I6643" s="188">
        <v>715346</v>
      </c>
      <c r="J6643" s="188">
        <v>1334980</v>
      </c>
      <c r="N6643" s="43"/>
    </row>
    <row r="6644" spans="1:14">
      <c r="A6644" s="43" t="s">
        <v>163</v>
      </c>
      <c r="B6644" s="188">
        <v>263349</v>
      </c>
      <c r="C6644" s="188">
        <v>0</v>
      </c>
      <c r="D6644" s="188">
        <v>0</v>
      </c>
      <c r="E6644" s="188">
        <v>54002</v>
      </c>
      <c r="F6644" s="188">
        <v>147741</v>
      </c>
      <c r="G6644" s="188">
        <v>336740</v>
      </c>
      <c r="H6644" s="188">
        <v>621443</v>
      </c>
      <c r="I6644" s="188">
        <v>904504</v>
      </c>
      <c r="J6644" s="188">
        <v>1724025</v>
      </c>
      <c r="N6644" s="43"/>
    </row>
    <row r="6645" spans="1:14">
      <c r="A6645" s="43" t="s">
        <v>16</v>
      </c>
      <c r="B6645" s="188">
        <v>165287</v>
      </c>
      <c r="C6645" s="188">
        <v>0</v>
      </c>
      <c r="D6645" s="188">
        <v>0</v>
      </c>
      <c r="E6645" s="188">
        <v>0</v>
      </c>
      <c r="F6645" s="188">
        <v>50222.3</v>
      </c>
      <c r="G6645" s="188">
        <v>184710</v>
      </c>
      <c r="H6645" s="188">
        <v>417478</v>
      </c>
      <c r="I6645" s="188">
        <v>678107</v>
      </c>
      <c r="J6645" s="188">
        <v>1681590</v>
      </c>
      <c r="N6645" s="43"/>
    </row>
    <row r="6646" spans="1:14">
      <c r="A6646" s="43" t="s">
        <v>164</v>
      </c>
      <c r="B6646" s="188">
        <v>135023</v>
      </c>
      <c r="C6646" s="188">
        <v>0</v>
      </c>
      <c r="D6646" s="188">
        <v>0</v>
      </c>
      <c r="E6646" s="188">
        <v>0</v>
      </c>
      <c r="F6646" s="188">
        <v>0</v>
      </c>
      <c r="G6646" s="188">
        <v>110444</v>
      </c>
      <c r="H6646" s="188">
        <v>384956</v>
      </c>
      <c r="I6646" s="188">
        <v>671579</v>
      </c>
      <c r="J6646" s="188">
        <v>1666171</v>
      </c>
      <c r="N6646" s="43"/>
    </row>
    <row r="6647" spans="1:14">
      <c r="A6647" s="43" t="s">
        <v>165</v>
      </c>
      <c r="N6647" s="43"/>
    </row>
    <row r="6648" spans="1:14">
      <c r="A6648" s="43" t="s">
        <v>166</v>
      </c>
      <c r="B6648" s="188">
        <v>16368</v>
      </c>
      <c r="C6648" s="188">
        <v>0</v>
      </c>
      <c r="D6648" s="188">
        <v>0</v>
      </c>
      <c r="E6648" s="188">
        <v>0</v>
      </c>
      <c r="F6648" s="188">
        <v>0</v>
      </c>
      <c r="G6648" s="188">
        <v>0</v>
      </c>
      <c r="H6648" s="188">
        <v>37030</v>
      </c>
      <c r="I6648" s="188">
        <v>89426</v>
      </c>
      <c r="J6648" s="188">
        <v>329436</v>
      </c>
      <c r="N6648" s="43"/>
    </row>
    <row r="6649" spans="1:14">
      <c r="A6649" s="43" t="s">
        <v>125</v>
      </c>
      <c r="B6649" s="188">
        <v>56099</v>
      </c>
      <c r="C6649" s="188">
        <v>0</v>
      </c>
      <c r="D6649" s="188">
        <v>0</v>
      </c>
      <c r="E6649" s="188">
        <v>0</v>
      </c>
      <c r="F6649" s="188">
        <v>0</v>
      </c>
      <c r="G6649" s="188">
        <v>65875</v>
      </c>
      <c r="H6649" s="188">
        <v>146209</v>
      </c>
      <c r="I6649" s="188">
        <v>277044</v>
      </c>
      <c r="J6649" s="188">
        <v>587469</v>
      </c>
      <c r="N6649" s="43"/>
    </row>
    <row r="6650" spans="1:14">
      <c r="A6650" s="43" t="s">
        <v>126</v>
      </c>
      <c r="B6650" s="188">
        <v>97793</v>
      </c>
      <c r="C6650" s="188">
        <v>0</v>
      </c>
      <c r="D6650" s="188">
        <v>0</v>
      </c>
      <c r="E6650" s="188">
        <v>0</v>
      </c>
      <c r="F6650" s="188">
        <v>26465.4</v>
      </c>
      <c r="G6650" s="188">
        <v>104902</v>
      </c>
      <c r="H6650" s="188">
        <v>239193</v>
      </c>
      <c r="I6650" s="188">
        <v>380135</v>
      </c>
      <c r="J6650" s="188">
        <v>954518</v>
      </c>
      <c r="N6650" s="43"/>
    </row>
    <row r="6651" spans="1:14">
      <c r="A6651" s="43" t="s">
        <v>127</v>
      </c>
      <c r="B6651" s="188">
        <v>123542</v>
      </c>
      <c r="C6651" s="188">
        <v>0</v>
      </c>
      <c r="D6651" s="188">
        <v>0</v>
      </c>
      <c r="E6651" s="188">
        <v>0</v>
      </c>
      <c r="F6651" s="188">
        <v>50389.7</v>
      </c>
      <c r="G6651" s="188">
        <v>136955</v>
      </c>
      <c r="H6651" s="188">
        <v>304992</v>
      </c>
      <c r="I6651" s="188">
        <v>506964</v>
      </c>
      <c r="J6651" s="188">
        <v>1204496</v>
      </c>
      <c r="N6651" s="43"/>
    </row>
    <row r="6652" spans="1:14">
      <c r="A6652" s="43" t="s">
        <v>128</v>
      </c>
      <c r="B6652" s="188">
        <v>145605</v>
      </c>
      <c r="C6652" s="188">
        <v>0</v>
      </c>
      <c r="D6652" s="188">
        <v>0</v>
      </c>
      <c r="E6652" s="188">
        <v>0</v>
      </c>
      <c r="F6652" s="188">
        <v>63880.6</v>
      </c>
      <c r="G6652" s="188">
        <v>170857</v>
      </c>
      <c r="H6652" s="188">
        <v>385108</v>
      </c>
      <c r="I6652" s="188">
        <v>541538</v>
      </c>
      <c r="J6652" s="188">
        <v>1235627</v>
      </c>
      <c r="N6652" s="43"/>
    </row>
    <row r="6653" spans="1:14">
      <c r="A6653" s="43" t="s">
        <v>129</v>
      </c>
      <c r="B6653" s="188">
        <v>160051</v>
      </c>
      <c r="C6653" s="188">
        <v>0</v>
      </c>
      <c r="D6653" s="188">
        <v>0</v>
      </c>
      <c r="E6653" s="188">
        <v>14792.9</v>
      </c>
      <c r="F6653" s="188">
        <v>77998.3</v>
      </c>
      <c r="G6653" s="188">
        <v>190634</v>
      </c>
      <c r="H6653" s="188">
        <v>407462</v>
      </c>
      <c r="I6653" s="188">
        <v>584276</v>
      </c>
      <c r="J6653" s="188">
        <v>1269994</v>
      </c>
      <c r="N6653" s="43"/>
    </row>
    <row r="6654" spans="1:14">
      <c r="A6654" s="43" t="s">
        <v>130</v>
      </c>
      <c r="B6654" s="188">
        <v>184600</v>
      </c>
      <c r="C6654" s="188">
        <v>0</v>
      </c>
      <c r="D6654" s="188">
        <v>0</v>
      </c>
      <c r="E6654" s="188">
        <v>26940.799999999999</v>
      </c>
      <c r="F6654" s="188">
        <v>96480.1</v>
      </c>
      <c r="G6654" s="188">
        <v>231838</v>
      </c>
      <c r="H6654" s="188">
        <v>459496</v>
      </c>
      <c r="I6654" s="188">
        <v>678934</v>
      </c>
      <c r="J6654" s="188">
        <v>1235953</v>
      </c>
      <c r="N6654" s="43"/>
    </row>
    <row r="6655" spans="1:14">
      <c r="A6655" s="43" t="s">
        <v>131</v>
      </c>
      <c r="B6655" s="188">
        <v>253063</v>
      </c>
      <c r="C6655" s="188">
        <v>0</v>
      </c>
      <c r="D6655" s="188">
        <v>0</v>
      </c>
      <c r="E6655" s="188">
        <v>51014.5</v>
      </c>
      <c r="F6655" s="188">
        <v>137938.79999999999</v>
      </c>
      <c r="G6655" s="188">
        <v>307433</v>
      </c>
      <c r="H6655" s="188">
        <v>600542</v>
      </c>
      <c r="I6655" s="188">
        <v>876286</v>
      </c>
      <c r="J6655" s="188">
        <v>1745452</v>
      </c>
      <c r="N6655" s="43"/>
    </row>
    <row r="6656" spans="1:14">
      <c r="A6656" s="43" t="s">
        <v>167</v>
      </c>
      <c r="N6656" s="43"/>
    </row>
    <row r="6657" spans="1:14">
      <c r="A6657" s="43" t="s">
        <v>166</v>
      </c>
      <c r="B6657" s="188">
        <v>74682</v>
      </c>
      <c r="C6657" s="188">
        <v>0</v>
      </c>
      <c r="D6657" s="188">
        <v>0</v>
      </c>
      <c r="E6657" s="188">
        <v>0</v>
      </c>
      <c r="F6657" s="188">
        <v>0</v>
      </c>
      <c r="G6657" s="188">
        <v>73270</v>
      </c>
      <c r="H6657" s="188">
        <v>218673</v>
      </c>
      <c r="I6657" s="188">
        <v>374591</v>
      </c>
      <c r="J6657" s="188">
        <v>898319</v>
      </c>
      <c r="N6657" s="43"/>
    </row>
    <row r="6658" spans="1:14">
      <c r="A6658" s="43" t="s">
        <v>125</v>
      </c>
      <c r="B6658" s="188">
        <v>102867</v>
      </c>
      <c r="C6658" s="188">
        <v>0</v>
      </c>
      <c r="D6658" s="188">
        <v>0</v>
      </c>
      <c r="E6658" s="188">
        <v>0</v>
      </c>
      <c r="F6658" s="188">
        <v>33278</v>
      </c>
      <c r="G6658" s="188">
        <v>125935</v>
      </c>
      <c r="H6658" s="188">
        <v>278134</v>
      </c>
      <c r="I6658" s="188">
        <v>409758</v>
      </c>
      <c r="J6658" s="188">
        <v>877752</v>
      </c>
      <c r="N6658" s="43"/>
    </row>
    <row r="6659" spans="1:14">
      <c r="A6659" s="43" t="s">
        <v>126</v>
      </c>
      <c r="B6659" s="188">
        <v>130119</v>
      </c>
      <c r="C6659" s="188">
        <v>0</v>
      </c>
      <c r="D6659" s="188">
        <v>0</v>
      </c>
      <c r="E6659" s="188">
        <v>0</v>
      </c>
      <c r="F6659" s="188">
        <v>42061.4</v>
      </c>
      <c r="G6659" s="188">
        <v>140753</v>
      </c>
      <c r="H6659" s="188">
        <v>333611</v>
      </c>
      <c r="I6659" s="188">
        <v>512282</v>
      </c>
      <c r="J6659" s="188">
        <v>1314331</v>
      </c>
      <c r="N6659" s="43"/>
    </row>
    <row r="6660" spans="1:14">
      <c r="A6660" s="43" t="s">
        <v>127</v>
      </c>
      <c r="B6660" s="188">
        <v>132538</v>
      </c>
      <c r="C6660" s="188">
        <v>0</v>
      </c>
      <c r="D6660" s="188">
        <v>0</v>
      </c>
      <c r="E6660" s="188">
        <v>0</v>
      </c>
      <c r="F6660" s="188">
        <v>50288.9</v>
      </c>
      <c r="G6660" s="188">
        <v>147838</v>
      </c>
      <c r="H6660" s="188">
        <v>337693</v>
      </c>
      <c r="I6660" s="188">
        <v>534725</v>
      </c>
      <c r="J6660" s="188">
        <v>1041275</v>
      </c>
      <c r="N6660" s="43"/>
    </row>
    <row r="6661" spans="1:14">
      <c r="A6661" s="43" t="s">
        <v>128</v>
      </c>
      <c r="B6661" s="188">
        <v>138642</v>
      </c>
      <c r="C6661" s="188">
        <v>0</v>
      </c>
      <c r="D6661" s="188">
        <v>0</v>
      </c>
      <c r="E6661" s="188">
        <v>0</v>
      </c>
      <c r="F6661" s="188">
        <v>60157.4</v>
      </c>
      <c r="G6661" s="188">
        <v>165774</v>
      </c>
      <c r="H6661" s="188">
        <v>369015</v>
      </c>
      <c r="I6661" s="188">
        <v>533362</v>
      </c>
      <c r="J6661" s="188">
        <v>1079478</v>
      </c>
      <c r="N6661" s="43"/>
    </row>
    <row r="6662" spans="1:14">
      <c r="A6662" s="43" t="s">
        <v>129</v>
      </c>
      <c r="B6662" s="188">
        <v>152616</v>
      </c>
      <c r="C6662" s="188">
        <v>0</v>
      </c>
      <c r="D6662" s="188">
        <v>0</v>
      </c>
      <c r="E6662" s="188">
        <v>0</v>
      </c>
      <c r="F6662" s="188">
        <v>68324.100000000006</v>
      </c>
      <c r="G6662" s="188">
        <v>186347</v>
      </c>
      <c r="H6662" s="188">
        <v>392127</v>
      </c>
      <c r="I6662" s="188">
        <v>571744</v>
      </c>
      <c r="J6662" s="188">
        <v>1188137</v>
      </c>
      <c r="N6662" s="43"/>
    </row>
    <row r="6663" spans="1:14">
      <c r="A6663" s="43" t="s">
        <v>130</v>
      </c>
      <c r="B6663" s="188">
        <v>168320</v>
      </c>
      <c r="C6663" s="188">
        <v>0</v>
      </c>
      <c r="D6663" s="188">
        <v>0</v>
      </c>
      <c r="E6663" s="188">
        <v>12026.1</v>
      </c>
      <c r="F6663" s="188">
        <v>84090.4</v>
      </c>
      <c r="G6663" s="188">
        <v>206676</v>
      </c>
      <c r="H6663" s="188">
        <v>424599</v>
      </c>
      <c r="I6663" s="188">
        <v>610265</v>
      </c>
      <c r="J6663" s="188">
        <v>1188315</v>
      </c>
      <c r="N6663" s="43"/>
    </row>
    <row r="6664" spans="1:14">
      <c r="A6664" s="43" t="s">
        <v>131</v>
      </c>
      <c r="B6664" s="188">
        <v>247875</v>
      </c>
      <c r="C6664" s="188">
        <v>0</v>
      </c>
      <c r="D6664" s="188">
        <v>0</v>
      </c>
      <c r="E6664" s="188">
        <v>49509.8</v>
      </c>
      <c r="F6664" s="188">
        <v>134159.79999999999</v>
      </c>
      <c r="G6664" s="188">
        <v>300648</v>
      </c>
      <c r="H6664" s="188">
        <v>587003</v>
      </c>
      <c r="I6664" s="188">
        <v>866272</v>
      </c>
      <c r="J6664" s="188">
        <v>1720548</v>
      </c>
      <c r="N6664" s="43"/>
    </row>
    <row r="6665" spans="1:14">
      <c r="A6665" s="43" t="s">
        <v>168</v>
      </c>
      <c r="N6665" s="43"/>
    </row>
    <row r="6666" spans="1:14">
      <c r="A6666" s="43" t="s">
        <v>169</v>
      </c>
      <c r="B6666" s="188">
        <v>35166</v>
      </c>
      <c r="C6666" s="188">
        <v>0</v>
      </c>
      <c r="D6666" s="188">
        <v>0</v>
      </c>
      <c r="E6666" s="188">
        <v>0</v>
      </c>
      <c r="F6666" s="188">
        <v>0</v>
      </c>
      <c r="G6666" s="188">
        <v>51087</v>
      </c>
      <c r="H6666" s="188">
        <v>108510</v>
      </c>
      <c r="I6666" s="188">
        <v>154612</v>
      </c>
      <c r="J6666" s="188">
        <v>291772</v>
      </c>
      <c r="N6666" s="43"/>
    </row>
    <row r="6667" spans="1:14">
      <c r="A6667" s="43" t="s">
        <v>17</v>
      </c>
      <c r="B6667" s="188">
        <v>106395</v>
      </c>
      <c r="C6667" s="188">
        <v>0</v>
      </c>
      <c r="D6667" s="188">
        <v>0</v>
      </c>
      <c r="E6667" s="188">
        <v>15441.2</v>
      </c>
      <c r="F6667" s="188">
        <v>71000.5</v>
      </c>
      <c r="G6667" s="188">
        <v>151067</v>
      </c>
      <c r="H6667" s="188">
        <v>265652</v>
      </c>
      <c r="I6667" s="188">
        <v>356457</v>
      </c>
      <c r="J6667" s="188">
        <v>553616</v>
      </c>
      <c r="N6667" s="43"/>
    </row>
    <row r="6668" spans="1:14">
      <c r="A6668" s="43" t="s">
        <v>18</v>
      </c>
      <c r="B6668" s="188">
        <v>174123</v>
      </c>
      <c r="C6668" s="188">
        <v>0</v>
      </c>
      <c r="D6668" s="188">
        <v>0</v>
      </c>
      <c r="E6668" s="188">
        <v>41947.8</v>
      </c>
      <c r="F6668" s="188">
        <v>110984.1</v>
      </c>
      <c r="G6668" s="188">
        <v>236962</v>
      </c>
      <c r="H6668" s="188">
        <v>430810</v>
      </c>
      <c r="I6668" s="188">
        <v>571744</v>
      </c>
      <c r="J6668" s="188">
        <v>883598</v>
      </c>
      <c r="N6668" s="43"/>
    </row>
    <row r="6669" spans="1:14">
      <c r="A6669" s="43" t="s">
        <v>19</v>
      </c>
      <c r="B6669" s="188">
        <v>251171</v>
      </c>
      <c r="C6669" s="188">
        <v>0</v>
      </c>
      <c r="D6669" s="188">
        <v>9385.5400000000009</v>
      </c>
      <c r="E6669" s="188">
        <v>67360.3</v>
      </c>
      <c r="F6669" s="188">
        <v>158315.1</v>
      </c>
      <c r="G6669" s="188">
        <v>330253</v>
      </c>
      <c r="H6669" s="188">
        <v>588811</v>
      </c>
      <c r="I6669" s="188">
        <v>835163</v>
      </c>
      <c r="J6669" s="188">
        <v>1387480</v>
      </c>
      <c r="N6669" s="43"/>
    </row>
    <row r="6670" spans="1:14">
      <c r="A6670" s="43" t="s">
        <v>170</v>
      </c>
      <c r="B6670" s="188">
        <v>444795</v>
      </c>
      <c r="C6670" s="188">
        <v>0</v>
      </c>
      <c r="D6670" s="188">
        <v>46067.41</v>
      </c>
      <c r="E6670" s="188">
        <v>119210.6</v>
      </c>
      <c r="F6670" s="188">
        <v>267230.7</v>
      </c>
      <c r="G6670" s="188">
        <v>549108</v>
      </c>
      <c r="H6670" s="188">
        <v>995088</v>
      </c>
      <c r="I6670" s="188">
        <v>1416326</v>
      </c>
      <c r="J6670" s="188">
        <v>2821585</v>
      </c>
      <c r="N6670" s="43"/>
    </row>
    <row r="6671" spans="1:14">
      <c r="A6671" s="43" t="s">
        <v>171</v>
      </c>
      <c r="N6671" s="43"/>
    </row>
    <row r="6672" spans="1:14">
      <c r="A6672" s="43" t="s">
        <v>169</v>
      </c>
      <c r="B6672" s="188">
        <v>56259</v>
      </c>
      <c r="C6672" s="188">
        <v>0</v>
      </c>
      <c r="D6672" s="188">
        <v>0</v>
      </c>
      <c r="E6672" s="188">
        <v>0</v>
      </c>
      <c r="F6672" s="188">
        <v>0</v>
      </c>
      <c r="G6672" s="188">
        <v>65194</v>
      </c>
      <c r="H6672" s="188">
        <v>158134</v>
      </c>
      <c r="I6672" s="188">
        <v>265788</v>
      </c>
      <c r="J6672" s="188">
        <v>587469</v>
      </c>
      <c r="N6672" s="43"/>
    </row>
    <row r="6673" spans="1:14">
      <c r="A6673" s="43" t="s">
        <v>17</v>
      </c>
      <c r="B6673" s="188">
        <v>118562</v>
      </c>
      <c r="C6673" s="188">
        <v>0</v>
      </c>
      <c r="D6673" s="188">
        <v>0</v>
      </c>
      <c r="E6673" s="188">
        <v>0</v>
      </c>
      <c r="F6673" s="188">
        <v>60931.9</v>
      </c>
      <c r="G6673" s="188">
        <v>144690</v>
      </c>
      <c r="H6673" s="188">
        <v>294103</v>
      </c>
      <c r="I6673" s="188">
        <v>428637</v>
      </c>
      <c r="J6673" s="188">
        <v>839641</v>
      </c>
      <c r="N6673" s="43"/>
    </row>
    <row r="6674" spans="1:14">
      <c r="A6674" s="43" t="s">
        <v>18</v>
      </c>
      <c r="B6674" s="188">
        <v>172269</v>
      </c>
      <c r="C6674" s="188">
        <v>0</v>
      </c>
      <c r="D6674" s="188">
        <v>0</v>
      </c>
      <c r="E6674" s="188">
        <v>36905.9</v>
      </c>
      <c r="F6674" s="188">
        <v>102911</v>
      </c>
      <c r="G6674" s="188">
        <v>219187</v>
      </c>
      <c r="H6674" s="188">
        <v>408176</v>
      </c>
      <c r="I6674" s="188">
        <v>592679</v>
      </c>
      <c r="J6674" s="188">
        <v>1046767</v>
      </c>
      <c r="N6674" s="43"/>
    </row>
    <row r="6675" spans="1:14">
      <c r="A6675" s="43" t="s">
        <v>19</v>
      </c>
      <c r="B6675" s="188">
        <v>243463</v>
      </c>
      <c r="C6675" s="188">
        <v>0</v>
      </c>
      <c r="D6675" s="188">
        <v>16351.63</v>
      </c>
      <c r="E6675" s="188">
        <v>66492.600000000006</v>
      </c>
      <c r="F6675" s="188">
        <v>152340.6</v>
      </c>
      <c r="G6675" s="188">
        <v>306166</v>
      </c>
      <c r="H6675" s="188">
        <v>552846</v>
      </c>
      <c r="I6675" s="188">
        <v>787165</v>
      </c>
      <c r="J6675" s="188">
        <v>1476847</v>
      </c>
      <c r="N6675" s="43"/>
    </row>
    <row r="6676" spans="1:14">
      <c r="A6676" s="43" t="s">
        <v>170</v>
      </c>
      <c r="B6676" s="188">
        <v>421096</v>
      </c>
      <c r="C6676" s="188">
        <v>21962.880000000001</v>
      </c>
      <c r="D6676" s="188">
        <v>56281.07</v>
      </c>
      <c r="E6676" s="188">
        <v>123164.5</v>
      </c>
      <c r="F6676" s="188">
        <v>260464.8</v>
      </c>
      <c r="G6676" s="188">
        <v>517180</v>
      </c>
      <c r="H6676" s="188">
        <v>932266</v>
      </c>
      <c r="I6676" s="188">
        <v>1280974</v>
      </c>
      <c r="J6676" s="188">
        <v>2592831</v>
      </c>
      <c r="N6676" s="43"/>
    </row>
    <row r="6677" spans="1:14">
      <c r="A6677" s="43" t="s">
        <v>527</v>
      </c>
      <c r="N6677" s="43"/>
    </row>
    <row r="6678" spans="1:14">
      <c r="A6678" s="43" t="s">
        <v>172</v>
      </c>
      <c r="B6678" s="188">
        <v>257613</v>
      </c>
      <c r="C6678" s="188">
        <v>22526.91</v>
      </c>
      <c r="D6678" s="188">
        <v>34756.080000000002</v>
      </c>
      <c r="E6678" s="188">
        <v>69025.3</v>
      </c>
      <c r="F6678" s="188">
        <v>144875.79999999999</v>
      </c>
      <c r="G6678" s="188">
        <v>305917</v>
      </c>
      <c r="H6678" s="188">
        <v>577947</v>
      </c>
      <c r="I6678" s="188">
        <v>848394</v>
      </c>
      <c r="J6678" s="188">
        <v>1665881</v>
      </c>
      <c r="N6678" s="43"/>
    </row>
    <row r="6679" spans="1:14">
      <c r="A6679" s="43" t="s">
        <v>22</v>
      </c>
      <c r="B6679" s="188">
        <v>0</v>
      </c>
      <c r="C6679" s="188">
        <v>0</v>
      </c>
      <c r="D6679" s="188">
        <v>0</v>
      </c>
      <c r="E6679" s="188">
        <v>0</v>
      </c>
      <c r="F6679" s="188">
        <v>0</v>
      </c>
      <c r="G6679" s="188">
        <v>0</v>
      </c>
      <c r="H6679" s="188">
        <v>0</v>
      </c>
      <c r="I6679" s="188">
        <v>0</v>
      </c>
      <c r="J6679" s="188">
        <v>0</v>
      </c>
      <c r="N6679" s="43"/>
    </row>
    <row r="6680" spans="1:14">
      <c r="A6680" s="43" t="s">
        <v>173</v>
      </c>
      <c r="N6680" s="43"/>
    </row>
    <row r="6681" spans="1:14">
      <c r="A6681" s="43" t="s">
        <v>174</v>
      </c>
      <c r="B6681" s="188">
        <v>52377</v>
      </c>
      <c r="C6681" s="188">
        <v>0</v>
      </c>
      <c r="D6681" s="188">
        <v>0</v>
      </c>
      <c r="E6681" s="188">
        <v>0</v>
      </c>
      <c r="F6681" s="188">
        <v>0</v>
      </c>
      <c r="G6681" s="188">
        <v>45689</v>
      </c>
      <c r="H6681" s="188">
        <v>141655</v>
      </c>
      <c r="I6681" s="188">
        <v>247606</v>
      </c>
      <c r="J6681" s="188">
        <v>699105</v>
      </c>
      <c r="N6681" s="43"/>
    </row>
    <row r="6682" spans="1:14">
      <c r="A6682" s="43" t="s">
        <v>175</v>
      </c>
      <c r="B6682" s="188">
        <v>98524</v>
      </c>
      <c r="C6682" s="188">
        <v>0</v>
      </c>
      <c r="D6682" s="188">
        <v>0</v>
      </c>
      <c r="E6682" s="188">
        <v>0</v>
      </c>
      <c r="F6682" s="188">
        <v>34773.599999999999</v>
      </c>
      <c r="G6682" s="188">
        <v>118388</v>
      </c>
      <c r="H6682" s="188">
        <v>253471</v>
      </c>
      <c r="I6682" s="188">
        <v>411928</v>
      </c>
      <c r="J6682" s="188">
        <v>854075</v>
      </c>
      <c r="N6682" s="43"/>
    </row>
    <row r="6683" spans="1:14">
      <c r="A6683" s="43" t="s">
        <v>176</v>
      </c>
      <c r="B6683" s="188">
        <v>172292</v>
      </c>
      <c r="C6683" s="188">
        <v>0</v>
      </c>
      <c r="D6683" s="188">
        <v>0</v>
      </c>
      <c r="E6683" s="188">
        <v>21547.200000000001</v>
      </c>
      <c r="F6683" s="188">
        <v>85671.9</v>
      </c>
      <c r="G6683" s="188">
        <v>209447</v>
      </c>
      <c r="H6683" s="188">
        <v>423629</v>
      </c>
      <c r="I6683" s="188">
        <v>613567</v>
      </c>
      <c r="J6683" s="188">
        <v>1254391</v>
      </c>
      <c r="N6683" s="43"/>
    </row>
    <row r="6684" spans="1:14">
      <c r="A6684" s="43" t="s">
        <v>177</v>
      </c>
      <c r="B6684" s="188">
        <v>276086</v>
      </c>
      <c r="C6684" s="188">
        <v>0</v>
      </c>
      <c r="D6684" s="188">
        <v>4586.2</v>
      </c>
      <c r="E6684" s="188">
        <v>64133.2</v>
      </c>
      <c r="F6684" s="188">
        <v>155359.20000000001</v>
      </c>
      <c r="G6684" s="188">
        <v>338241</v>
      </c>
      <c r="H6684" s="188">
        <v>643715</v>
      </c>
      <c r="I6684" s="188">
        <v>925088</v>
      </c>
      <c r="J6684" s="188">
        <v>1848653</v>
      </c>
      <c r="N6684" s="43"/>
    </row>
    <row r="6685" spans="1:14">
      <c r="A6685" s="43" t="s">
        <v>580</v>
      </c>
      <c r="N6685" s="43"/>
    </row>
    <row r="6686" spans="1:14">
      <c r="A6686" s="43" t="s">
        <v>178</v>
      </c>
      <c r="B6686" s="188">
        <v>104696</v>
      </c>
      <c r="C6686" s="188">
        <v>0</v>
      </c>
      <c r="D6686" s="188">
        <v>0</v>
      </c>
      <c r="E6686" s="188">
        <v>0</v>
      </c>
      <c r="F6686" s="188">
        <v>31277.599999999999</v>
      </c>
      <c r="G6686" s="188">
        <v>122973</v>
      </c>
      <c r="H6686" s="188">
        <v>287887</v>
      </c>
      <c r="I6686" s="188">
        <v>442848</v>
      </c>
      <c r="J6686" s="188">
        <v>941296</v>
      </c>
      <c r="N6686" s="43"/>
    </row>
    <row r="6687" spans="1:14">
      <c r="A6687" s="43" t="s">
        <v>179</v>
      </c>
      <c r="B6687" s="188">
        <v>121604</v>
      </c>
      <c r="C6687" s="188">
        <v>0</v>
      </c>
      <c r="D6687" s="188">
        <v>0</v>
      </c>
      <c r="E6687" s="188">
        <v>0</v>
      </c>
      <c r="F6687" s="188">
        <v>54252.7</v>
      </c>
      <c r="G6687" s="188">
        <v>146209</v>
      </c>
      <c r="H6687" s="188">
        <v>319428</v>
      </c>
      <c r="I6687" s="188">
        <v>484702</v>
      </c>
      <c r="J6687" s="188">
        <v>1092687</v>
      </c>
      <c r="N6687" s="43"/>
    </row>
    <row r="6688" spans="1:14">
      <c r="A6688" s="43" t="s">
        <v>180</v>
      </c>
      <c r="B6688" s="188">
        <v>150601</v>
      </c>
      <c r="C6688" s="188">
        <v>0</v>
      </c>
      <c r="D6688" s="188">
        <v>0</v>
      </c>
      <c r="E6688" s="188">
        <v>13883.9</v>
      </c>
      <c r="F6688" s="188">
        <v>76981.5</v>
      </c>
      <c r="G6688" s="188">
        <v>187503</v>
      </c>
      <c r="H6688" s="188">
        <v>374982</v>
      </c>
      <c r="I6688" s="188">
        <v>539239</v>
      </c>
      <c r="J6688" s="188">
        <v>1086919</v>
      </c>
      <c r="N6688" s="43"/>
    </row>
    <row r="6689" spans="1:14">
      <c r="A6689" s="43" t="s">
        <v>181</v>
      </c>
      <c r="B6689" s="188">
        <v>263903</v>
      </c>
      <c r="C6689" s="188">
        <v>0</v>
      </c>
      <c r="D6689" s="188">
        <v>0</v>
      </c>
      <c r="E6689" s="188">
        <v>57870.400000000001</v>
      </c>
      <c r="F6689" s="188">
        <v>144672.29999999999</v>
      </c>
      <c r="G6689" s="188">
        <v>322914</v>
      </c>
      <c r="H6689" s="188">
        <v>616614</v>
      </c>
      <c r="I6689" s="188">
        <v>897538</v>
      </c>
      <c r="J6689" s="188">
        <v>1784127</v>
      </c>
      <c r="N6689" s="43"/>
    </row>
    <row r="6690" spans="1:14">
      <c r="A6690" s="43" t="s">
        <v>529</v>
      </c>
      <c r="N6690" s="43"/>
    </row>
    <row r="6691" spans="1:14">
      <c r="A6691" s="43" t="s">
        <v>178</v>
      </c>
      <c r="B6691" s="188">
        <v>44155</v>
      </c>
      <c r="C6691" s="188">
        <v>0</v>
      </c>
      <c r="D6691" s="188">
        <v>0</v>
      </c>
      <c r="E6691" s="188">
        <v>0</v>
      </c>
      <c r="F6691" s="188">
        <v>0</v>
      </c>
      <c r="G6691" s="188">
        <v>37112</v>
      </c>
      <c r="H6691" s="188">
        <v>134138</v>
      </c>
      <c r="I6691" s="188">
        <v>240282</v>
      </c>
      <c r="J6691" s="188">
        <v>490007</v>
      </c>
      <c r="N6691" s="43"/>
    </row>
    <row r="6692" spans="1:14">
      <c r="A6692" s="43" t="s">
        <v>179</v>
      </c>
      <c r="B6692" s="188">
        <v>124236</v>
      </c>
      <c r="C6692" s="188">
        <v>0</v>
      </c>
      <c r="D6692" s="188">
        <v>0</v>
      </c>
      <c r="E6692" s="188">
        <v>4957.6000000000004</v>
      </c>
      <c r="F6692" s="188">
        <v>55577.2</v>
      </c>
      <c r="G6692" s="188">
        <v>139620</v>
      </c>
      <c r="H6692" s="188">
        <v>296081</v>
      </c>
      <c r="I6692" s="188">
        <v>482998</v>
      </c>
      <c r="J6692" s="188">
        <v>896772</v>
      </c>
      <c r="N6692" s="43"/>
    </row>
    <row r="6693" spans="1:14">
      <c r="A6693" s="43" t="s">
        <v>180</v>
      </c>
      <c r="B6693" s="188">
        <v>143082</v>
      </c>
      <c r="C6693" s="188">
        <v>0</v>
      </c>
      <c r="D6693" s="188">
        <v>0</v>
      </c>
      <c r="E6693" s="188">
        <v>23553.8</v>
      </c>
      <c r="F6693" s="188">
        <v>78762.399999999994</v>
      </c>
      <c r="G6693" s="188">
        <v>175554</v>
      </c>
      <c r="H6693" s="188">
        <v>344001</v>
      </c>
      <c r="I6693" s="188">
        <v>503094</v>
      </c>
      <c r="J6693" s="188">
        <v>1048807</v>
      </c>
      <c r="N6693" s="43"/>
    </row>
    <row r="6694" spans="1:14">
      <c r="A6694" s="43" t="s">
        <v>181</v>
      </c>
      <c r="B6694" s="188">
        <v>250967</v>
      </c>
      <c r="C6694" s="188">
        <v>0</v>
      </c>
      <c r="D6694" s="188">
        <v>0</v>
      </c>
      <c r="E6694" s="188">
        <v>41956.1</v>
      </c>
      <c r="F6694" s="188">
        <v>134354.20000000001</v>
      </c>
      <c r="G6694" s="188">
        <v>311743</v>
      </c>
      <c r="H6694" s="188">
        <v>605265</v>
      </c>
      <c r="I6694" s="188">
        <v>886180</v>
      </c>
      <c r="J6694" s="188">
        <v>1744021</v>
      </c>
      <c r="N6694" s="43"/>
    </row>
    <row r="6695" spans="1:14">
      <c r="A6695" s="43" t="s">
        <v>530</v>
      </c>
      <c r="N6695" s="43"/>
    </row>
    <row r="6696" spans="1:14">
      <c r="A6696" s="43" t="s">
        <v>178</v>
      </c>
      <c r="B6696" s="188">
        <v>39815</v>
      </c>
      <c r="C6696" s="188">
        <v>0</v>
      </c>
      <c r="D6696" s="188">
        <v>0</v>
      </c>
      <c r="E6696" s="188">
        <v>0</v>
      </c>
      <c r="F6696" s="188">
        <v>0</v>
      </c>
      <c r="G6696" s="188">
        <v>27958</v>
      </c>
      <c r="H6696" s="188">
        <v>125771</v>
      </c>
      <c r="I6696" s="188">
        <v>237933</v>
      </c>
      <c r="J6696" s="188">
        <v>475186</v>
      </c>
      <c r="N6696" s="43"/>
    </row>
    <row r="6697" spans="1:14">
      <c r="A6697" s="43" t="s">
        <v>179</v>
      </c>
      <c r="B6697" s="188">
        <v>85280</v>
      </c>
      <c r="C6697" s="188">
        <v>0</v>
      </c>
      <c r="D6697" s="188">
        <v>0</v>
      </c>
      <c r="E6697" s="188">
        <v>0</v>
      </c>
      <c r="F6697" s="188">
        <v>38418.699999999997</v>
      </c>
      <c r="G6697" s="188">
        <v>104427</v>
      </c>
      <c r="H6697" s="188">
        <v>216489</v>
      </c>
      <c r="I6697" s="188">
        <v>331732</v>
      </c>
      <c r="J6697" s="188">
        <v>741364</v>
      </c>
      <c r="N6697" s="43"/>
    </row>
    <row r="6698" spans="1:14">
      <c r="A6698" s="43" t="s">
        <v>180</v>
      </c>
      <c r="B6698" s="188">
        <v>101114</v>
      </c>
      <c r="C6698" s="188">
        <v>0</v>
      </c>
      <c r="D6698" s="188">
        <v>0</v>
      </c>
      <c r="E6698" s="188">
        <v>0</v>
      </c>
      <c r="F6698" s="188">
        <v>50286.8</v>
      </c>
      <c r="G6698" s="188">
        <v>128218</v>
      </c>
      <c r="H6698" s="188">
        <v>254467</v>
      </c>
      <c r="I6698" s="188">
        <v>395443</v>
      </c>
      <c r="J6698" s="188">
        <v>761451</v>
      </c>
      <c r="N6698" s="43"/>
    </row>
    <row r="6699" spans="1:14">
      <c r="A6699" s="43" t="s">
        <v>181</v>
      </c>
      <c r="B6699" s="188">
        <v>235198</v>
      </c>
      <c r="C6699" s="188">
        <v>0</v>
      </c>
      <c r="D6699" s="188">
        <v>0</v>
      </c>
      <c r="E6699" s="188">
        <v>41209.9</v>
      </c>
      <c r="F6699" s="188">
        <v>123447.3</v>
      </c>
      <c r="G6699" s="188">
        <v>287342</v>
      </c>
      <c r="H6699" s="188">
        <v>565711</v>
      </c>
      <c r="I6699" s="188">
        <v>834801</v>
      </c>
      <c r="J6699" s="188">
        <v>1638406</v>
      </c>
      <c r="N6699" s="43"/>
    </row>
    <row r="6700" spans="1:14">
      <c r="A6700" s="43" t="s">
        <v>621</v>
      </c>
      <c r="B6700" s="188" t="s">
        <v>143</v>
      </c>
      <c r="C6700" s="188" t="s">
        <v>144</v>
      </c>
      <c r="D6700" s="188" t="s">
        <v>144</v>
      </c>
      <c r="E6700" s="188" t="s">
        <v>144</v>
      </c>
      <c r="F6700" s="188" t="s">
        <v>144</v>
      </c>
      <c r="G6700" s="188" t="s">
        <v>144</v>
      </c>
      <c r="H6700" s="188" t="s">
        <v>144</v>
      </c>
      <c r="I6700" s="188" t="s">
        <v>685</v>
      </c>
      <c r="J6700" s="188" t="s">
        <v>685</v>
      </c>
      <c r="K6700" s="188" t="s">
        <v>225</v>
      </c>
      <c r="N6700" s="43"/>
    </row>
    <row r="6701" spans="1:14">
      <c r="A6701" s="43" t="s">
        <v>618</v>
      </c>
      <c r="B6701" s="188" t="s">
        <v>619</v>
      </c>
      <c r="K6701" s="188" t="s">
        <v>731</v>
      </c>
      <c r="N6701" s="43"/>
    </row>
    <row r="6702" spans="1:14">
      <c r="A6702" s="43" t="s">
        <v>142</v>
      </c>
      <c r="N6702" s="43"/>
    </row>
    <row r="6704" spans="1:14">
      <c r="A6704" s="43" t="s">
        <v>218</v>
      </c>
      <c r="N6704" s="43"/>
    </row>
    <row r="6705" spans="1:14">
      <c r="A6705" s="43" t="s">
        <v>621</v>
      </c>
      <c r="B6705" s="188" t="s">
        <v>143</v>
      </c>
      <c r="C6705" s="188" t="s">
        <v>144</v>
      </c>
      <c r="D6705" s="188" t="s">
        <v>144</v>
      </c>
      <c r="E6705" s="188" t="s">
        <v>144</v>
      </c>
      <c r="F6705" s="188" t="s">
        <v>144</v>
      </c>
      <c r="G6705" s="188" t="s">
        <v>144</v>
      </c>
      <c r="H6705" s="188" t="s">
        <v>144</v>
      </c>
      <c r="I6705" s="188" t="s">
        <v>685</v>
      </c>
      <c r="J6705" s="188" t="s">
        <v>685</v>
      </c>
      <c r="K6705" s="188" t="s">
        <v>225</v>
      </c>
      <c r="N6705" s="43"/>
    </row>
    <row r="6706" spans="1:14">
      <c r="A6706" s="43" t="s">
        <v>251</v>
      </c>
      <c r="E6706" s="188" t="s">
        <v>589</v>
      </c>
      <c r="F6706" s="188" t="s">
        <v>590</v>
      </c>
      <c r="G6706" s="188" t="s">
        <v>404</v>
      </c>
      <c r="N6706" s="43"/>
    </row>
    <row r="6707" spans="1:14">
      <c r="B6707" s="188" t="s">
        <v>143</v>
      </c>
      <c r="C6707" s="188" t="s">
        <v>144</v>
      </c>
      <c r="D6707" s="188" t="s">
        <v>144</v>
      </c>
      <c r="E6707" s="188" t="s">
        <v>144</v>
      </c>
      <c r="F6707" s="188" t="s">
        <v>144</v>
      </c>
      <c r="G6707" s="188" t="s">
        <v>144</v>
      </c>
      <c r="H6707" s="188" t="s">
        <v>144</v>
      </c>
      <c r="I6707" s="188" t="s">
        <v>685</v>
      </c>
      <c r="J6707" s="188" t="s">
        <v>685</v>
      </c>
    </row>
    <row r="6708" spans="1:14">
      <c r="B6708" s="188" t="s">
        <v>33</v>
      </c>
      <c r="C6708" s="188" t="s">
        <v>134</v>
      </c>
      <c r="D6708" s="188" t="s">
        <v>135</v>
      </c>
      <c r="E6708" s="188" t="s">
        <v>136</v>
      </c>
      <c r="F6708" s="188" t="s">
        <v>137</v>
      </c>
      <c r="G6708" s="188" t="s">
        <v>138</v>
      </c>
      <c r="H6708" s="188" t="s">
        <v>139</v>
      </c>
      <c r="I6708" s="188" t="s">
        <v>140</v>
      </c>
      <c r="J6708" s="188" t="s">
        <v>141</v>
      </c>
    </row>
    <row r="6709" spans="1:14">
      <c r="A6709" s="43" t="s">
        <v>622</v>
      </c>
      <c r="B6709" s="188" t="s">
        <v>143</v>
      </c>
      <c r="C6709" s="188" t="s">
        <v>148</v>
      </c>
      <c r="D6709" s="188" t="s">
        <v>148</v>
      </c>
      <c r="E6709" s="188" t="s">
        <v>148</v>
      </c>
      <c r="F6709" s="188" t="s">
        <v>148</v>
      </c>
      <c r="G6709" s="188" t="s">
        <v>148</v>
      </c>
      <c r="H6709" s="188" t="s">
        <v>148</v>
      </c>
      <c r="I6709" s="188" t="s">
        <v>686</v>
      </c>
      <c r="J6709" s="188" t="s">
        <v>686</v>
      </c>
      <c r="N6709" s="43"/>
    </row>
    <row r="6710" spans="1:14">
      <c r="A6710" s="43" t="s">
        <v>0</v>
      </c>
      <c r="B6710" s="188">
        <v>222251</v>
      </c>
      <c r="C6710" s="188">
        <v>0</v>
      </c>
      <c r="D6710" s="188">
        <v>0</v>
      </c>
      <c r="E6710" s="188">
        <v>14771.6</v>
      </c>
      <c r="F6710" s="188">
        <v>99590.3</v>
      </c>
      <c r="G6710" s="188">
        <v>255496</v>
      </c>
      <c r="H6710" s="188">
        <v>547742</v>
      </c>
      <c r="I6710" s="188">
        <v>829440</v>
      </c>
      <c r="J6710" s="188">
        <v>1854215</v>
      </c>
      <c r="N6710" s="43"/>
    </row>
    <row r="6711" spans="1:14">
      <c r="A6711" s="43" t="s">
        <v>151</v>
      </c>
      <c r="N6711" s="43"/>
    </row>
    <row r="6712" spans="1:14">
      <c r="A6712" s="43" t="s">
        <v>2</v>
      </c>
      <c r="B6712" s="188">
        <v>214785</v>
      </c>
      <c r="C6712" s="188">
        <v>0</v>
      </c>
      <c r="D6712" s="188">
        <v>0</v>
      </c>
      <c r="E6712" s="188">
        <v>0</v>
      </c>
      <c r="F6712" s="188">
        <v>89257.4</v>
      </c>
      <c r="G6712" s="188">
        <v>237388</v>
      </c>
      <c r="H6712" s="188">
        <v>523441</v>
      </c>
      <c r="I6712" s="188">
        <v>795099</v>
      </c>
      <c r="J6712" s="188">
        <v>1984533</v>
      </c>
      <c r="N6712" s="43"/>
    </row>
    <row r="6713" spans="1:14">
      <c r="A6713" s="43" t="s">
        <v>3</v>
      </c>
      <c r="B6713" s="188">
        <v>236101</v>
      </c>
      <c r="C6713" s="188">
        <v>0</v>
      </c>
      <c r="D6713" s="188">
        <v>0</v>
      </c>
      <c r="E6713" s="188">
        <v>0</v>
      </c>
      <c r="F6713" s="188">
        <v>103310.9</v>
      </c>
      <c r="G6713" s="188">
        <v>266649</v>
      </c>
      <c r="H6713" s="188">
        <v>582050</v>
      </c>
      <c r="I6713" s="188">
        <v>883116</v>
      </c>
      <c r="J6713" s="188">
        <v>2134191</v>
      </c>
      <c r="N6713" s="43"/>
    </row>
    <row r="6714" spans="1:14">
      <c r="A6714" s="43" t="s">
        <v>4</v>
      </c>
      <c r="B6714" s="188">
        <v>234417</v>
      </c>
      <c r="C6714" s="188">
        <v>0</v>
      </c>
      <c r="D6714" s="188">
        <v>0</v>
      </c>
      <c r="E6714" s="188">
        <v>26478.6</v>
      </c>
      <c r="F6714" s="188">
        <v>113042.2</v>
      </c>
      <c r="G6714" s="188">
        <v>275952</v>
      </c>
      <c r="H6714" s="188">
        <v>569766</v>
      </c>
      <c r="I6714" s="188">
        <v>872730</v>
      </c>
      <c r="J6714" s="188">
        <v>1709076</v>
      </c>
      <c r="N6714" s="43"/>
    </row>
    <row r="6715" spans="1:14">
      <c r="A6715" s="43" t="s">
        <v>5</v>
      </c>
      <c r="B6715" s="188">
        <v>200107</v>
      </c>
      <c r="C6715" s="188">
        <v>0</v>
      </c>
      <c r="D6715" s="188">
        <v>0</v>
      </c>
      <c r="E6715" s="188">
        <v>21973.1</v>
      </c>
      <c r="F6715" s="188">
        <v>91731.8</v>
      </c>
      <c r="G6715" s="188">
        <v>227921</v>
      </c>
      <c r="H6715" s="188">
        <v>497146</v>
      </c>
      <c r="I6715" s="188">
        <v>744918</v>
      </c>
      <c r="J6715" s="188">
        <v>1609008</v>
      </c>
      <c r="N6715" s="43"/>
    </row>
    <row r="6716" spans="1:14">
      <c r="A6716" s="43" t="s">
        <v>6</v>
      </c>
      <c r="B6716" s="188">
        <v>229453</v>
      </c>
      <c r="C6716" s="188">
        <v>0</v>
      </c>
      <c r="D6716" s="188">
        <v>0</v>
      </c>
      <c r="E6716" s="188">
        <v>29342.3</v>
      </c>
      <c r="F6716" s="188">
        <v>113259.4</v>
      </c>
      <c r="G6716" s="188">
        <v>283435</v>
      </c>
      <c r="H6716" s="188">
        <v>578153</v>
      </c>
      <c r="I6716" s="188">
        <v>849146</v>
      </c>
      <c r="J6716" s="188">
        <v>1643573</v>
      </c>
      <c r="N6716" s="43"/>
    </row>
    <row r="6717" spans="1:14">
      <c r="A6717" s="43" t="s">
        <v>8</v>
      </c>
      <c r="N6717" s="43"/>
    </row>
    <row r="6718" spans="1:14">
      <c r="A6718" s="43" t="s">
        <v>9</v>
      </c>
      <c r="B6718" s="188">
        <v>227939</v>
      </c>
      <c r="C6718" s="188">
        <v>0</v>
      </c>
      <c r="D6718" s="188">
        <v>0</v>
      </c>
      <c r="E6718" s="188">
        <v>20443.599999999999</v>
      </c>
      <c r="F6718" s="188">
        <v>105940.2</v>
      </c>
      <c r="G6718" s="188">
        <v>264465</v>
      </c>
      <c r="H6718" s="188">
        <v>558544</v>
      </c>
      <c r="I6718" s="188">
        <v>846987</v>
      </c>
      <c r="J6718" s="188">
        <v>1889115</v>
      </c>
      <c r="N6718" s="43"/>
    </row>
    <row r="6719" spans="1:14">
      <c r="A6719" s="43" t="s">
        <v>8</v>
      </c>
      <c r="B6719" s="188">
        <v>215770</v>
      </c>
      <c r="C6719" s="188">
        <v>0</v>
      </c>
      <c r="D6719" s="188">
        <v>0</v>
      </c>
      <c r="E6719" s="188">
        <v>0</v>
      </c>
      <c r="F6719" s="188">
        <v>93312.6</v>
      </c>
      <c r="G6719" s="188">
        <v>247225</v>
      </c>
      <c r="H6719" s="188">
        <v>533176</v>
      </c>
      <c r="I6719" s="188">
        <v>809185</v>
      </c>
      <c r="J6719" s="188">
        <v>1819943</v>
      </c>
      <c r="N6719" s="43"/>
    </row>
    <row r="6720" spans="1:14">
      <c r="A6720" s="43" t="s">
        <v>152</v>
      </c>
      <c r="N6720" s="43"/>
    </row>
    <row r="6721" spans="1:14">
      <c r="A6721" s="43" t="s">
        <v>153</v>
      </c>
      <c r="B6721" s="188">
        <v>86725</v>
      </c>
      <c r="C6721" s="188">
        <v>0</v>
      </c>
      <c r="D6721" s="188">
        <v>0</v>
      </c>
      <c r="E6721" s="188">
        <v>0</v>
      </c>
      <c r="F6721" s="188">
        <v>26713.7</v>
      </c>
      <c r="G6721" s="188">
        <v>104415</v>
      </c>
      <c r="H6721" s="188">
        <v>225855</v>
      </c>
      <c r="I6721" s="188">
        <v>369574</v>
      </c>
      <c r="J6721" s="188">
        <v>795099</v>
      </c>
      <c r="N6721" s="43"/>
    </row>
    <row r="6722" spans="1:14">
      <c r="A6722" s="43" t="s">
        <v>154</v>
      </c>
      <c r="B6722" s="188">
        <v>165875</v>
      </c>
      <c r="C6722" s="188">
        <v>0</v>
      </c>
      <c r="D6722" s="188">
        <v>0</v>
      </c>
      <c r="E6722" s="188">
        <v>0</v>
      </c>
      <c r="F6722" s="188">
        <v>77023</v>
      </c>
      <c r="G6722" s="188">
        <v>197419</v>
      </c>
      <c r="H6722" s="188">
        <v>413595</v>
      </c>
      <c r="I6722" s="188">
        <v>628852</v>
      </c>
      <c r="J6722" s="188">
        <v>1362310</v>
      </c>
      <c r="N6722" s="43"/>
    </row>
    <row r="6723" spans="1:14">
      <c r="A6723" s="43" t="s">
        <v>155</v>
      </c>
      <c r="B6723" s="188">
        <v>203678</v>
      </c>
      <c r="C6723" s="188">
        <v>0</v>
      </c>
      <c r="D6723" s="188">
        <v>0</v>
      </c>
      <c r="E6723" s="188">
        <v>26226.2</v>
      </c>
      <c r="F6723" s="188">
        <v>101604.4</v>
      </c>
      <c r="G6723" s="188">
        <v>245825</v>
      </c>
      <c r="H6723" s="188">
        <v>489000</v>
      </c>
      <c r="I6723" s="188">
        <v>733232</v>
      </c>
      <c r="J6723" s="188">
        <v>1609008</v>
      </c>
      <c r="N6723" s="43"/>
    </row>
    <row r="6724" spans="1:14">
      <c r="A6724" s="43" t="s">
        <v>156</v>
      </c>
      <c r="B6724" s="188">
        <v>333740</v>
      </c>
      <c r="C6724" s="188">
        <v>0</v>
      </c>
      <c r="D6724" s="188">
        <v>0</v>
      </c>
      <c r="E6724" s="188">
        <v>60604.9</v>
      </c>
      <c r="F6724" s="188">
        <v>171126.9</v>
      </c>
      <c r="G6724" s="188">
        <v>397497</v>
      </c>
      <c r="H6724" s="188">
        <v>769823</v>
      </c>
      <c r="I6724" s="188">
        <v>1163768</v>
      </c>
      <c r="J6724" s="188">
        <v>2578003</v>
      </c>
      <c r="N6724" s="43"/>
    </row>
    <row r="6725" spans="1:14">
      <c r="A6725" s="43" t="s">
        <v>157</v>
      </c>
      <c r="N6725" s="43"/>
    </row>
    <row r="6726" spans="1:14">
      <c r="A6726" s="43" t="s">
        <v>158</v>
      </c>
      <c r="B6726" s="188">
        <v>265596</v>
      </c>
      <c r="C6726" s="188">
        <v>0</v>
      </c>
      <c r="D6726" s="188">
        <v>0</v>
      </c>
      <c r="E6726" s="188">
        <v>43706</v>
      </c>
      <c r="F6726" s="188">
        <v>135714.1</v>
      </c>
      <c r="G6726" s="188">
        <v>309584</v>
      </c>
      <c r="H6726" s="188">
        <v>622883</v>
      </c>
      <c r="I6726" s="188">
        <v>941296</v>
      </c>
      <c r="J6726" s="188">
        <v>2078189</v>
      </c>
      <c r="N6726" s="43"/>
    </row>
    <row r="6727" spans="1:14">
      <c r="A6727" s="43" t="s">
        <v>159</v>
      </c>
      <c r="B6727" s="188">
        <v>115270</v>
      </c>
      <c r="C6727" s="188">
        <v>0</v>
      </c>
      <c r="D6727" s="188">
        <v>0</v>
      </c>
      <c r="E6727" s="188">
        <v>0</v>
      </c>
      <c r="F6727" s="188">
        <v>37464.6</v>
      </c>
      <c r="G6727" s="188">
        <v>119145</v>
      </c>
      <c r="H6727" s="188">
        <v>286997</v>
      </c>
      <c r="I6727" s="188">
        <v>484006</v>
      </c>
      <c r="J6727" s="188">
        <v>1173166</v>
      </c>
      <c r="N6727" s="43"/>
    </row>
    <row r="6728" spans="1:14">
      <c r="A6728" s="43" t="s">
        <v>160</v>
      </c>
      <c r="B6728" s="188">
        <v>152096</v>
      </c>
      <c r="C6728" s="188">
        <v>0</v>
      </c>
      <c r="D6728" s="188">
        <v>0</v>
      </c>
      <c r="E6728" s="188">
        <v>0</v>
      </c>
      <c r="F6728" s="188">
        <v>54315.8</v>
      </c>
      <c r="G6728" s="188">
        <v>167172</v>
      </c>
      <c r="H6728" s="188">
        <v>385430</v>
      </c>
      <c r="I6728" s="188">
        <v>607046</v>
      </c>
      <c r="J6728" s="188">
        <v>1512548</v>
      </c>
      <c r="N6728" s="43"/>
    </row>
    <row r="6729" spans="1:14">
      <c r="A6729" s="43" t="s">
        <v>161</v>
      </c>
      <c r="B6729" s="188">
        <v>196973</v>
      </c>
      <c r="C6729" s="188">
        <v>0</v>
      </c>
      <c r="D6729" s="188">
        <v>0</v>
      </c>
      <c r="E6729" s="188">
        <v>0</v>
      </c>
      <c r="F6729" s="188">
        <v>80459.100000000006</v>
      </c>
      <c r="G6729" s="188">
        <v>216644</v>
      </c>
      <c r="H6729" s="188">
        <v>515639</v>
      </c>
      <c r="I6729" s="188">
        <v>825866</v>
      </c>
      <c r="J6729" s="188">
        <v>1837143</v>
      </c>
      <c r="N6729" s="43"/>
    </row>
    <row r="6730" spans="1:14">
      <c r="A6730" s="43" t="s">
        <v>162</v>
      </c>
      <c r="N6730" s="43"/>
    </row>
    <row r="6731" spans="1:14">
      <c r="A6731" s="43" t="s">
        <v>14</v>
      </c>
      <c r="B6731" s="188">
        <v>222292</v>
      </c>
      <c r="C6731" s="188">
        <v>0</v>
      </c>
      <c r="D6731" s="188">
        <v>0</v>
      </c>
      <c r="E6731" s="188">
        <v>45872</v>
      </c>
      <c r="F6731" s="188">
        <v>116198.3</v>
      </c>
      <c r="G6731" s="188">
        <v>263177</v>
      </c>
      <c r="H6731" s="188">
        <v>522338</v>
      </c>
      <c r="I6731" s="188">
        <v>767310</v>
      </c>
      <c r="J6731" s="188">
        <v>1604737</v>
      </c>
      <c r="N6731" s="43"/>
    </row>
    <row r="6732" spans="1:14">
      <c r="A6732" s="43" t="s">
        <v>163</v>
      </c>
      <c r="B6732" s="188">
        <v>281286</v>
      </c>
      <c r="C6732" s="188">
        <v>0</v>
      </c>
      <c r="D6732" s="188">
        <v>0</v>
      </c>
      <c r="E6732" s="188">
        <v>51174.2</v>
      </c>
      <c r="F6732" s="188">
        <v>150941.20000000001</v>
      </c>
      <c r="G6732" s="188">
        <v>347758</v>
      </c>
      <c r="H6732" s="188">
        <v>678395</v>
      </c>
      <c r="I6732" s="188">
        <v>1000644</v>
      </c>
      <c r="J6732" s="188">
        <v>1969838</v>
      </c>
      <c r="N6732" s="43"/>
    </row>
    <row r="6733" spans="1:14">
      <c r="A6733" s="43" t="s">
        <v>16</v>
      </c>
      <c r="B6733" s="188">
        <v>208779</v>
      </c>
      <c r="C6733" s="188">
        <v>0</v>
      </c>
      <c r="D6733" s="188">
        <v>0</v>
      </c>
      <c r="E6733" s="188">
        <v>0</v>
      </c>
      <c r="F6733" s="188">
        <v>51719.5</v>
      </c>
      <c r="G6733" s="188">
        <v>199198</v>
      </c>
      <c r="H6733" s="188">
        <v>485868</v>
      </c>
      <c r="I6733" s="188">
        <v>859441</v>
      </c>
      <c r="J6733" s="188">
        <v>2400150</v>
      </c>
      <c r="N6733" s="43"/>
    </row>
    <row r="6734" spans="1:14">
      <c r="A6734" s="43" t="s">
        <v>164</v>
      </c>
      <c r="B6734" s="188">
        <v>150104</v>
      </c>
      <c r="C6734" s="188">
        <v>0</v>
      </c>
      <c r="D6734" s="188">
        <v>0</v>
      </c>
      <c r="E6734" s="188">
        <v>0</v>
      </c>
      <c r="F6734" s="188">
        <v>0</v>
      </c>
      <c r="G6734" s="188">
        <v>107992</v>
      </c>
      <c r="H6734" s="188">
        <v>410426</v>
      </c>
      <c r="I6734" s="188">
        <v>752316</v>
      </c>
      <c r="J6734" s="188">
        <v>2170000</v>
      </c>
      <c r="N6734" s="43"/>
    </row>
    <row r="6735" spans="1:14">
      <c r="A6735" s="43" t="s">
        <v>165</v>
      </c>
      <c r="N6735" s="43"/>
    </row>
    <row r="6736" spans="1:14">
      <c r="A6736" s="43" t="s">
        <v>166</v>
      </c>
      <c r="B6736" s="188">
        <v>17487</v>
      </c>
      <c r="C6736" s="188">
        <v>0</v>
      </c>
      <c r="D6736" s="188">
        <v>0</v>
      </c>
      <c r="E6736" s="188">
        <v>0</v>
      </c>
      <c r="F6736" s="188">
        <v>0</v>
      </c>
      <c r="G6736" s="188">
        <v>0</v>
      </c>
      <c r="H6736" s="188">
        <v>26579</v>
      </c>
      <c r="I6736" s="188">
        <v>101491</v>
      </c>
      <c r="J6736" s="188">
        <v>396081</v>
      </c>
      <c r="N6736" s="43"/>
    </row>
    <row r="6737" spans="1:14">
      <c r="A6737" s="43" t="s">
        <v>125</v>
      </c>
      <c r="B6737" s="188">
        <v>48278</v>
      </c>
      <c r="C6737" s="188">
        <v>0</v>
      </c>
      <c r="D6737" s="188">
        <v>0</v>
      </c>
      <c r="E6737" s="188">
        <v>0</v>
      </c>
      <c r="F6737" s="188">
        <v>0</v>
      </c>
      <c r="G6737" s="188">
        <v>53121</v>
      </c>
      <c r="H6737" s="188">
        <v>134116</v>
      </c>
      <c r="I6737" s="188">
        <v>217732</v>
      </c>
      <c r="J6737" s="188">
        <v>537157</v>
      </c>
      <c r="N6737" s="43"/>
    </row>
    <row r="6738" spans="1:14">
      <c r="A6738" s="43" t="s">
        <v>126</v>
      </c>
      <c r="B6738" s="188">
        <v>83218</v>
      </c>
      <c r="C6738" s="188">
        <v>0</v>
      </c>
      <c r="D6738" s="188">
        <v>0</v>
      </c>
      <c r="E6738" s="188">
        <v>0</v>
      </c>
      <c r="F6738" s="188">
        <v>27251.8</v>
      </c>
      <c r="G6738" s="188">
        <v>95765</v>
      </c>
      <c r="H6738" s="188">
        <v>205286</v>
      </c>
      <c r="I6738" s="188">
        <v>314376</v>
      </c>
      <c r="J6738" s="188">
        <v>796437</v>
      </c>
      <c r="N6738" s="43"/>
    </row>
    <row r="6739" spans="1:14">
      <c r="A6739" s="43" t="s">
        <v>127</v>
      </c>
      <c r="B6739" s="188">
        <v>135866</v>
      </c>
      <c r="C6739" s="188">
        <v>0</v>
      </c>
      <c r="D6739" s="188">
        <v>0</v>
      </c>
      <c r="E6739" s="188">
        <v>0</v>
      </c>
      <c r="F6739" s="188">
        <v>48394.7</v>
      </c>
      <c r="G6739" s="188">
        <v>149239</v>
      </c>
      <c r="H6739" s="188">
        <v>324655</v>
      </c>
      <c r="I6739" s="188">
        <v>535925</v>
      </c>
      <c r="J6739" s="188">
        <v>1204496</v>
      </c>
      <c r="N6739" s="43"/>
    </row>
    <row r="6740" spans="1:14">
      <c r="A6740" s="43" t="s">
        <v>128</v>
      </c>
      <c r="B6740" s="188">
        <v>149972</v>
      </c>
      <c r="C6740" s="188">
        <v>0</v>
      </c>
      <c r="D6740" s="188">
        <v>0</v>
      </c>
      <c r="E6740" s="188">
        <v>0</v>
      </c>
      <c r="F6740" s="188">
        <v>61106.8</v>
      </c>
      <c r="G6740" s="188">
        <v>169561</v>
      </c>
      <c r="H6740" s="188">
        <v>396406</v>
      </c>
      <c r="I6740" s="188">
        <v>596600</v>
      </c>
      <c r="J6740" s="188">
        <v>1515567</v>
      </c>
      <c r="N6740" s="43"/>
    </row>
    <row r="6741" spans="1:14">
      <c r="A6741" s="43" t="s">
        <v>129</v>
      </c>
      <c r="B6741" s="188">
        <v>178646</v>
      </c>
      <c r="C6741" s="188">
        <v>0</v>
      </c>
      <c r="D6741" s="188">
        <v>0</v>
      </c>
      <c r="E6741" s="188">
        <v>0</v>
      </c>
      <c r="F6741" s="188">
        <v>80119.899999999994</v>
      </c>
      <c r="G6741" s="188">
        <v>210853</v>
      </c>
      <c r="H6741" s="188">
        <v>465718</v>
      </c>
      <c r="I6741" s="188">
        <v>673330</v>
      </c>
      <c r="J6741" s="188">
        <v>1500507</v>
      </c>
      <c r="N6741" s="43"/>
    </row>
    <row r="6742" spans="1:14">
      <c r="A6742" s="43" t="s">
        <v>130</v>
      </c>
      <c r="B6742" s="188">
        <v>196182</v>
      </c>
      <c r="C6742" s="188">
        <v>0</v>
      </c>
      <c r="D6742" s="188">
        <v>0</v>
      </c>
      <c r="E6742" s="188">
        <v>25225.599999999999</v>
      </c>
      <c r="F6742" s="188">
        <v>96462.9</v>
      </c>
      <c r="G6742" s="188">
        <v>227244</v>
      </c>
      <c r="H6742" s="188">
        <v>474864</v>
      </c>
      <c r="I6742" s="188">
        <v>739558</v>
      </c>
      <c r="J6742" s="188">
        <v>1411253</v>
      </c>
      <c r="N6742" s="43"/>
    </row>
    <row r="6743" spans="1:14">
      <c r="A6743" s="43" t="s">
        <v>131</v>
      </c>
      <c r="B6743" s="188">
        <v>280968</v>
      </c>
      <c r="C6743" s="188">
        <v>0</v>
      </c>
      <c r="D6743" s="188">
        <v>0</v>
      </c>
      <c r="E6743" s="188">
        <v>48963.199999999997</v>
      </c>
      <c r="F6743" s="188">
        <v>141824.6</v>
      </c>
      <c r="G6743" s="188">
        <v>325615</v>
      </c>
      <c r="H6743" s="188">
        <v>655086</v>
      </c>
      <c r="I6743" s="188">
        <v>987587</v>
      </c>
      <c r="J6743" s="188">
        <v>2211871</v>
      </c>
      <c r="N6743" s="43"/>
    </row>
    <row r="6744" spans="1:14">
      <c r="A6744" s="43" t="s">
        <v>167</v>
      </c>
      <c r="N6744" s="43"/>
    </row>
    <row r="6745" spans="1:14">
      <c r="A6745" s="43" t="s">
        <v>166</v>
      </c>
      <c r="B6745" s="188">
        <v>77518</v>
      </c>
      <c r="C6745" s="188">
        <v>0</v>
      </c>
      <c r="D6745" s="188">
        <v>0</v>
      </c>
      <c r="E6745" s="188">
        <v>0</v>
      </c>
      <c r="F6745" s="188">
        <v>0</v>
      </c>
      <c r="G6745" s="188">
        <v>77917</v>
      </c>
      <c r="H6745" s="188">
        <v>214557</v>
      </c>
      <c r="I6745" s="188">
        <v>375902</v>
      </c>
      <c r="J6745" s="188">
        <v>876022</v>
      </c>
      <c r="N6745" s="43"/>
    </row>
    <row r="6746" spans="1:14">
      <c r="A6746" s="43" t="s">
        <v>125</v>
      </c>
      <c r="B6746" s="188">
        <v>102043</v>
      </c>
      <c r="C6746" s="188">
        <v>0</v>
      </c>
      <c r="D6746" s="188">
        <v>0</v>
      </c>
      <c r="E6746" s="188">
        <v>0</v>
      </c>
      <c r="F6746" s="188">
        <v>28473.8</v>
      </c>
      <c r="G6746" s="188">
        <v>117350</v>
      </c>
      <c r="H6746" s="188">
        <v>268530</v>
      </c>
      <c r="I6746" s="188">
        <v>446347</v>
      </c>
      <c r="J6746" s="188">
        <v>1014354</v>
      </c>
      <c r="N6746" s="43"/>
    </row>
    <row r="6747" spans="1:14">
      <c r="A6747" s="43" t="s">
        <v>126</v>
      </c>
      <c r="B6747" s="188">
        <v>127893</v>
      </c>
      <c r="C6747" s="188">
        <v>0</v>
      </c>
      <c r="D6747" s="188">
        <v>0</v>
      </c>
      <c r="E6747" s="188">
        <v>0</v>
      </c>
      <c r="F6747" s="188">
        <v>42491</v>
      </c>
      <c r="G6747" s="188">
        <v>146535</v>
      </c>
      <c r="H6747" s="188">
        <v>336525</v>
      </c>
      <c r="I6747" s="188">
        <v>524154</v>
      </c>
      <c r="J6747" s="188">
        <v>1378484</v>
      </c>
      <c r="N6747" s="43"/>
    </row>
    <row r="6748" spans="1:14">
      <c r="A6748" s="43" t="s">
        <v>127</v>
      </c>
      <c r="B6748" s="188">
        <v>145896</v>
      </c>
      <c r="C6748" s="188">
        <v>0</v>
      </c>
      <c r="D6748" s="188">
        <v>0</v>
      </c>
      <c r="E6748" s="188">
        <v>0</v>
      </c>
      <c r="F6748" s="188">
        <v>50555.1</v>
      </c>
      <c r="G6748" s="188">
        <v>167849</v>
      </c>
      <c r="H6748" s="188">
        <v>401571</v>
      </c>
      <c r="I6748" s="188">
        <v>598504</v>
      </c>
      <c r="J6748" s="188">
        <v>1304863</v>
      </c>
      <c r="N6748" s="43"/>
    </row>
    <row r="6749" spans="1:14">
      <c r="A6749" s="43" t="s">
        <v>128</v>
      </c>
      <c r="B6749" s="188">
        <v>145409</v>
      </c>
      <c r="C6749" s="188">
        <v>0</v>
      </c>
      <c r="D6749" s="188">
        <v>0</v>
      </c>
      <c r="E6749" s="188">
        <v>0</v>
      </c>
      <c r="F6749" s="188">
        <v>55144.800000000003</v>
      </c>
      <c r="G6749" s="188">
        <v>164815</v>
      </c>
      <c r="H6749" s="188">
        <v>362052</v>
      </c>
      <c r="I6749" s="188">
        <v>573194</v>
      </c>
      <c r="J6749" s="188">
        <v>1251170</v>
      </c>
      <c r="N6749" s="43"/>
    </row>
    <row r="6750" spans="1:14">
      <c r="A6750" s="43" t="s">
        <v>129</v>
      </c>
      <c r="B6750" s="188">
        <v>176520</v>
      </c>
      <c r="C6750" s="188">
        <v>0</v>
      </c>
      <c r="D6750" s="188">
        <v>0</v>
      </c>
      <c r="E6750" s="188">
        <v>0</v>
      </c>
      <c r="F6750" s="188">
        <v>72360.399999999994</v>
      </c>
      <c r="G6750" s="188">
        <v>198166</v>
      </c>
      <c r="H6750" s="188">
        <v>431802</v>
      </c>
      <c r="I6750" s="188">
        <v>695436</v>
      </c>
      <c r="J6750" s="188">
        <v>1515567</v>
      </c>
      <c r="N6750" s="43"/>
    </row>
    <row r="6751" spans="1:14">
      <c r="A6751" s="43" t="s">
        <v>130</v>
      </c>
      <c r="B6751" s="188">
        <v>183349</v>
      </c>
      <c r="C6751" s="188">
        <v>0</v>
      </c>
      <c r="D6751" s="188">
        <v>0</v>
      </c>
      <c r="E6751" s="188">
        <v>0</v>
      </c>
      <c r="F6751" s="188">
        <v>85419.5</v>
      </c>
      <c r="G6751" s="188">
        <v>215837</v>
      </c>
      <c r="H6751" s="188">
        <v>470044</v>
      </c>
      <c r="I6751" s="188">
        <v>696696</v>
      </c>
      <c r="J6751" s="188">
        <v>1494399</v>
      </c>
      <c r="N6751" s="43"/>
    </row>
    <row r="6752" spans="1:14">
      <c r="A6752" s="43" t="s">
        <v>131</v>
      </c>
      <c r="B6752" s="188">
        <v>274517</v>
      </c>
      <c r="C6752" s="188">
        <v>0</v>
      </c>
      <c r="D6752" s="188">
        <v>0</v>
      </c>
      <c r="E6752" s="188">
        <v>47593.8</v>
      </c>
      <c r="F6752" s="188">
        <v>138303.70000000001</v>
      </c>
      <c r="G6752" s="188">
        <v>317912</v>
      </c>
      <c r="H6752" s="188">
        <v>644395</v>
      </c>
      <c r="I6752" s="188">
        <v>971667</v>
      </c>
      <c r="J6752" s="188">
        <v>2142110</v>
      </c>
      <c r="N6752" s="43"/>
    </row>
    <row r="6753" spans="1:14">
      <c r="A6753" s="43" t="s">
        <v>168</v>
      </c>
      <c r="N6753" s="43"/>
    </row>
    <row r="6754" spans="1:14">
      <c r="A6754" s="43" t="s">
        <v>169</v>
      </c>
      <c r="B6754" s="188">
        <v>36254</v>
      </c>
      <c r="C6754" s="188">
        <v>0</v>
      </c>
      <c r="D6754" s="188">
        <v>0</v>
      </c>
      <c r="E6754" s="188">
        <v>0</v>
      </c>
      <c r="F6754" s="188">
        <v>0</v>
      </c>
      <c r="G6754" s="188">
        <v>51201</v>
      </c>
      <c r="H6754" s="188">
        <v>112900</v>
      </c>
      <c r="I6754" s="188">
        <v>169814</v>
      </c>
      <c r="J6754" s="188">
        <v>308507</v>
      </c>
      <c r="N6754" s="43"/>
    </row>
    <row r="6755" spans="1:14">
      <c r="A6755" s="43" t="s">
        <v>17</v>
      </c>
      <c r="B6755" s="188">
        <v>102835</v>
      </c>
      <c r="C6755" s="188">
        <v>0</v>
      </c>
      <c r="D6755" s="188">
        <v>0</v>
      </c>
      <c r="E6755" s="188">
        <v>0</v>
      </c>
      <c r="F6755" s="188">
        <v>69000.5</v>
      </c>
      <c r="G6755" s="188">
        <v>147925</v>
      </c>
      <c r="H6755" s="188">
        <v>252786</v>
      </c>
      <c r="I6755" s="188">
        <v>345627</v>
      </c>
      <c r="J6755" s="188">
        <v>555566</v>
      </c>
      <c r="N6755" s="43"/>
    </row>
    <row r="6756" spans="1:14">
      <c r="A6756" s="43" t="s">
        <v>18</v>
      </c>
      <c r="B6756" s="188">
        <v>184467</v>
      </c>
      <c r="C6756" s="188">
        <v>0</v>
      </c>
      <c r="D6756" s="188">
        <v>0</v>
      </c>
      <c r="E6756" s="188">
        <v>41729.5</v>
      </c>
      <c r="F6756" s="188">
        <v>116786.7</v>
      </c>
      <c r="G6756" s="188">
        <v>249351</v>
      </c>
      <c r="H6756" s="188">
        <v>461843</v>
      </c>
      <c r="I6756" s="188">
        <v>622972</v>
      </c>
      <c r="J6756" s="188">
        <v>954250</v>
      </c>
      <c r="N6756" s="43"/>
    </row>
    <row r="6757" spans="1:14">
      <c r="A6757" s="43" t="s">
        <v>19</v>
      </c>
      <c r="B6757" s="188">
        <v>270941</v>
      </c>
      <c r="C6757" s="188">
        <v>0</v>
      </c>
      <c r="D6757" s="188">
        <v>0</v>
      </c>
      <c r="E6757" s="188">
        <v>66998.100000000006</v>
      </c>
      <c r="F6757" s="188">
        <v>165888.4</v>
      </c>
      <c r="G6757" s="188">
        <v>347923</v>
      </c>
      <c r="H6757" s="188">
        <v>659616</v>
      </c>
      <c r="I6757" s="188">
        <v>920435</v>
      </c>
      <c r="J6757" s="188">
        <v>1597650</v>
      </c>
      <c r="N6757" s="43"/>
    </row>
    <row r="6758" spans="1:14">
      <c r="A6758" s="43" t="s">
        <v>170</v>
      </c>
      <c r="B6758" s="188">
        <v>516789</v>
      </c>
      <c r="C6758" s="188">
        <v>0</v>
      </c>
      <c r="D6758" s="188">
        <v>42831.97</v>
      </c>
      <c r="E6758" s="188">
        <v>125968.2</v>
      </c>
      <c r="F6758" s="188">
        <v>285752.09999999998</v>
      </c>
      <c r="G6758" s="188">
        <v>595394</v>
      </c>
      <c r="H6758" s="188">
        <v>1184775</v>
      </c>
      <c r="I6758" s="188">
        <v>1730964</v>
      </c>
      <c r="J6758" s="188">
        <v>3774259</v>
      </c>
      <c r="N6758" s="43"/>
    </row>
    <row r="6759" spans="1:14">
      <c r="A6759" s="43" t="s">
        <v>171</v>
      </c>
      <c r="N6759" s="43"/>
    </row>
    <row r="6760" spans="1:14">
      <c r="A6760" s="43" t="s">
        <v>169</v>
      </c>
      <c r="B6760" s="188">
        <v>58728</v>
      </c>
      <c r="C6760" s="188">
        <v>0</v>
      </c>
      <c r="D6760" s="188">
        <v>0</v>
      </c>
      <c r="E6760" s="188">
        <v>0</v>
      </c>
      <c r="F6760" s="188">
        <v>0</v>
      </c>
      <c r="G6760" s="188">
        <v>66748</v>
      </c>
      <c r="H6760" s="188">
        <v>163645</v>
      </c>
      <c r="I6760" s="188">
        <v>281613</v>
      </c>
      <c r="J6760" s="188">
        <v>642586</v>
      </c>
      <c r="N6760" s="43"/>
    </row>
    <row r="6761" spans="1:14">
      <c r="A6761" s="43" t="s">
        <v>17</v>
      </c>
      <c r="B6761" s="188">
        <v>125644</v>
      </c>
      <c r="C6761" s="188">
        <v>0</v>
      </c>
      <c r="D6761" s="188">
        <v>0</v>
      </c>
      <c r="E6761" s="188">
        <v>0</v>
      </c>
      <c r="F6761" s="188">
        <v>60511.3</v>
      </c>
      <c r="G6761" s="188">
        <v>150707</v>
      </c>
      <c r="H6761" s="188">
        <v>304416</v>
      </c>
      <c r="I6761" s="188">
        <v>474790</v>
      </c>
      <c r="J6761" s="188">
        <v>1007746</v>
      </c>
      <c r="N6761" s="43"/>
    </row>
    <row r="6762" spans="1:14">
      <c r="A6762" s="43" t="s">
        <v>18</v>
      </c>
      <c r="B6762" s="188">
        <v>177878</v>
      </c>
      <c r="C6762" s="188">
        <v>0</v>
      </c>
      <c r="D6762" s="188">
        <v>0</v>
      </c>
      <c r="E6762" s="188">
        <v>32623.5</v>
      </c>
      <c r="F6762" s="188">
        <v>99024.4</v>
      </c>
      <c r="G6762" s="188">
        <v>219318</v>
      </c>
      <c r="H6762" s="188">
        <v>433849</v>
      </c>
      <c r="I6762" s="188">
        <v>624740</v>
      </c>
      <c r="J6762" s="188">
        <v>1193081</v>
      </c>
      <c r="N6762" s="43"/>
    </row>
    <row r="6763" spans="1:14">
      <c r="A6763" s="43" t="s">
        <v>19</v>
      </c>
      <c r="B6763" s="188">
        <v>262338</v>
      </c>
      <c r="C6763" s="188">
        <v>0</v>
      </c>
      <c r="D6763" s="188">
        <v>0</v>
      </c>
      <c r="E6763" s="188">
        <v>67389.600000000006</v>
      </c>
      <c r="F6763" s="188">
        <v>154545.60000000001</v>
      </c>
      <c r="G6763" s="188">
        <v>320341</v>
      </c>
      <c r="H6763" s="188">
        <v>594826</v>
      </c>
      <c r="I6763" s="188">
        <v>864005</v>
      </c>
      <c r="J6763" s="188">
        <v>1744021</v>
      </c>
      <c r="N6763" s="43"/>
    </row>
    <row r="6764" spans="1:14">
      <c r="A6764" s="43" t="s">
        <v>170</v>
      </c>
      <c r="B6764" s="188">
        <v>486696</v>
      </c>
      <c r="C6764" s="188">
        <v>24399.54</v>
      </c>
      <c r="D6764" s="188">
        <v>61340.14</v>
      </c>
      <c r="E6764" s="188">
        <v>133750.6</v>
      </c>
      <c r="F6764" s="188">
        <v>280207.5</v>
      </c>
      <c r="G6764" s="188">
        <v>564807</v>
      </c>
      <c r="H6764" s="188">
        <v>1067640</v>
      </c>
      <c r="I6764" s="188">
        <v>1580272</v>
      </c>
      <c r="J6764" s="188">
        <v>3414383</v>
      </c>
      <c r="N6764" s="43"/>
    </row>
    <row r="6765" spans="1:14">
      <c r="A6765" s="43" t="s">
        <v>527</v>
      </c>
      <c r="N6765" s="43"/>
    </row>
    <row r="6766" spans="1:14">
      <c r="A6766" s="43" t="s">
        <v>172</v>
      </c>
      <c r="B6766" s="188">
        <v>291660</v>
      </c>
      <c r="C6766" s="188">
        <v>25813.439999999999</v>
      </c>
      <c r="D6766" s="188">
        <v>38400.54</v>
      </c>
      <c r="E6766" s="188">
        <v>74240.600000000006</v>
      </c>
      <c r="F6766" s="188">
        <v>156269.20000000001</v>
      </c>
      <c r="G6766" s="188">
        <v>330268</v>
      </c>
      <c r="H6766" s="188">
        <v>647981</v>
      </c>
      <c r="I6766" s="188">
        <v>964373</v>
      </c>
      <c r="J6766" s="188">
        <v>2125299</v>
      </c>
      <c r="N6766" s="43"/>
    </row>
    <row r="6767" spans="1:14">
      <c r="A6767" s="43" t="s">
        <v>22</v>
      </c>
      <c r="B6767" s="188">
        <v>0</v>
      </c>
      <c r="C6767" s="188">
        <v>0</v>
      </c>
      <c r="D6767" s="188">
        <v>0</v>
      </c>
      <c r="E6767" s="188">
        <v>0</v>
      </c>
      <c r="F6767" s="188">
        <v>0</v>
      </c>
      <c r="G6767" s="188">
        <v>0</v>
      </c>
      <c r="H6767" s="188">
        <v>0</v>
      </c>
      <c r="I6767" s="188">
        <v>0</v>
      </c>
      <c r="J6767" s="188">
        <v>0</v>
      </c>
      <c r="N6767" s="43"/>
    </row>
    <row r="6768" spans="1:14">
      <c r="A6768" s="43" t="s">
        <v>173</v>
      </c>
      <c r="N6768" s="43"/>
    </row>
    <row r="6769" spans="1:14">
      <c r="A6769" s="43" t="s">
        <v>174</v>
      </c>
      <c r="B6769" s="188">
        <v>61554</v>
      </c>
      <c r="C6769" s="188">
        <v>0</v>
      </c>
      <c r="D6769" s="188">
        <v>0</v>
      </c>
      <c r="E6769" s="188">
        <v>0</v>
      </c>
      <c r="F6769" s="188">
        <v>0</v>
      </c>
      <c r="G6769" s="188">
        <v>52322</v>
      </c>
      <c r="H6769" s="188">
        <v>172367</v>
      </c>
      <c r="I6769" s="188">
        <v>302868</v>
      </c>
      <c r="J6769" s="188">
        <v>760837</v>
      </c>
      <c r="N6769" s="43"/>
    </row>
    <row r="6770" spans="1:14">
      <c r="A6770" s="43" t="s">
        <v>175</v>
      </c>
      <c r="B6770" s="188">
        <v>98450</v>
      </c>
      <c r="C6770" s="188">
        <v>0</v>
      </c>
      <c r="D6770" s="188">
        <v>0</v>
      </c>
      <c r="E6770" s="188">
        <v>0</v>
      </c>
      <c r="F6770" s="188">
        <v>32511.1</v>
      </c>
      <c r="G6770" s="188">
        <v>117537</v>
      </c>
      <c r="H6770" s="188">
        <v>253082</v>
      </c>
      <c r="I6770" s="188">
        <v>420323</v>
      </c>
      <c r="J6770" s="188">
        <v>941296</v>
      </c>
      <c r="N6770" s="43"/>
    </row>
    <row r="6771" spans="1:14">
      <c r="A6771" s="43" t="s">
        <v>176</v>
      </c>
      <c r="B6771" s="188">
        <v>164969</v>
      </c>
      <c r="C6771" s="188">
        <v>0</v>
      </c>
      <c r="D6771" s="188">
        <v>0</v>
      </c>
      <c r="E6771" s="188">
        <v>0</v>
      </c>
      <c r="F6771" s="188">
        <v>80237.3</v>
      </c>
      <c r="G6771" s="188">
        <v>196293</v>
      </c>
      <c r="H6771" s="188">
        <v>416910</v>
      </c>
      <c r="I6771" s="188">
        <v>639493</v>
      </c>
      <c r="J6771" s="188">
        <v>1301357</v>
      </c>
      <c r="N6771" s="43"/>
    </row>
    <row r="6772" spans="1:14">
      <c r="A6772" s="43" t="s">
        <v>177</v>
      </c>
      <c r="B6772" s="188">
        <v>313149</v>
      </c>
      <c r="C6772" s="188">
        <v>0</v>
      </c>
      <c r="D6772" s="188">
        <v>0</v>
      </c>
      <c r="E6772" s="188">
        <v>63450.7</v>
      </c>
      <c r="F6772" s="188">
        <v>163313.20000000001</v>
      </c>
      <c r="G6772" s="188">
        <v>362165</v>
      </c>
      <c r="H6772" s="188">
        <v>713072</v>
      </c>
      <c r="I6772" s="188">
        <v>1082905</v>
      </c>
      <c r="J6772" s="188">
        <v>2409547</v>
      </c>
      <c r="N6772" s="43"/>
    </row>
    <row r="6773" spans="1:14">
      <c r="A6773" s="43" t="s">
        <v>580</v>
      </c>
      <c r="N6773" s="43"/>
    </row>
    <row r="6774" spans="1:14">
      <c r="A6774" s="43" t="s">
        <v>178</v>
      </c>
      <c r="B6774" s="188">
        <v>112694</v>
      </c>
      <c r="C6774" s="188">
        <v>0</v>
      </c>
      <c r="D6774" s="188">
        <v>0</v>
      </c>
      <c r="E6774" s="188">
        <v>0</v>
      </c>
      <c r="F6774" s="188">
        <v>25424.400000000001</v>
      </c>
      <c r="G6774" s="188">
        <v>124759</v>
      </c>
      <c r="H6774" s="188">
        <v>297289</v>
      </c>
      <c r="I6774" s="188">
        <v>491412</v>
      </c>
      <c r="J6774" s="188">
        <v>1207139</v>
      </c>
      <c r="N6774" s="43"/>
    </row>
    <row r="6775" spans="1:14">
      <c r="A6775" s="43" t="s">
        <v>179</v>
      </c>
      <c r="B6775" s="188">
        <v>142844</v>
      </c>
      <c r="C6775" s="188">
        <v>0</v>
      </c>
      <c r="D6775" s="188">
        <v>0</v>
      </c>
      <c r="E6775" s="188">
        <v>0</v>
      </c>
      <c r="F6775" s="188">
        <v>58006</v>
      </c>
      <c r="G6775" s="188">
        <v>164907</v>
      </c>
      <c r="H6775" s="188">
        <v>344256</v>
      </c>
      <c r="I6775" s="188">
        <v>575655</v>
      </c>
      <c r="J6775" s="188">
        <v>1418616</v>
      </c>
      <c r="N6775" s="43"/>
    </row>
    <row r="6776" spans="1:14">
      <c r="A6776" s="43" t="s">
        <v>180</v>
      </c>
      <c r="B6776" s="188">
        <v>153228</v>
      </c>
      <c r="C6776" s="188">
        <v>0</v>
      </c>
      <c r="D6776" s="188">
        <v>0</v>
      </c>
      <c r="E6776" s="188">
        <v>0</v>
      </c>
      <c r="F6776" s="188">
        <v>71657.899999999994</v>
      </c>
      <c r="G6776" s="188">
        <v>186822</v>
      </c>
      <c r="H6776" s="188">
        <v>377214</v>
      </c>
      <c r="I6776" s="188">
        <v>548934</v>
      </c>
      <c r="J6776" s="188">
        <v>1242546</v>
      </c>
      <c r="N6776" s="43"/>
    </row>
    <row r="6777" spans="1:14">
      <c r="A6777" s="43" t="s">
        <v>181</v>
      </c>
      <c r="B6777" s="188">
        <v>290096</v>
      </c>
      <c r="C6777" s="188">
        <v>0</v>
      </c>
      <c r="D6777" s="188">
        <v>0</v>
      </c>
      <c r="E6777" s="188">
        <v>56892.7</v>
      </c>
      <c r="F6777" s="188">
        <v>149117.1</v>
      </c>
      <c r="G6777" s="188">
        <v>338075</v>
      </c>
      <c r="H6777" s="188">
        <v>669227</v>
      </c>
      <c r="I6777" s="188">
        <v>996388</v>
      </c>
      <c r="J6777" s="188">
        <v>2194712</v>
      </c>
      <c r="N6777" s="43"/>
    </row>
    <row r="6778" spans="1:14">
      <c r="A6778" s="43" t="s">
        <v>529</v>
      </c>
      <c r="N6778" s="43"/>
    </row>
    <row r="6779" spans="1:14">
      <c r="A6779" s="43" t="s">
        <v>178</v>
      </c>
      <c r="B6779" s="188">
        <v>54028</v>
      </c>
      <c r="C6779" s="188">
        <v>0</v>
      </c>
      <c r="D6779" s="188">
        <v>0</v>
      </c>
      <c r="E6779" s="188">
        <v>0</v>
      </c>
      <c r="F6779" s="188">
        <v>0</v>
      </c>
      <c r="G6779" s="188">
        <v>42849</v>
      </c>
      <c r="H6779" s="188">
        <v>151827</v>
      </c>
      <c r="I6779" s="188">
        <v>284445</v>
      </c>
      <c r="J6779" s="188">
        <v>698746</v>
      </c>
      <c r="N6779" s="43"/>
    </row>
    <row r="6780" spans="1:14">
      <c r="A6780" s="43" t="s">
        <v>179</v>
      </c>
      <c r="B6780" s="188">
        <v>129760</v>
      </c>
      <c r="C6780" s="188">
        <v>0</v>
      </c>
      <c r="D6780" s="188">
        <v>0</v>
      </c>
      <c r="E6780" s="188">
        <v>0</v>
      </c>
      <c r="F6780" s="188">
        <v>59187.3</v>
      </c>
      <c r="G6780" s="188">
        <v>149893</v>
      </c>
      <c r="H6780" s="188">
        <v>322823</v>
      </c>
      <c r="I6780" s="188">
        <v>485912</v>
      </c>
      <c r="J6780" s="188">
        <v>1110847</v>
      </c>
      <c r="N6780" s="43"/>
    </row>
    <row r="6781" spans="1:14">
      <c r="A6781" s="43" t="s">
        <v>180</v>
      </c>
      <c r="B6781" s="188">
        <v>161703</v>
      </c>
      <c r="C6781" s="188">
        <v>0</v>
      </c>
      <c r="D6781" s="188">
        <v>0</v>
      </c>
      <c r="E6781" s="188">
        <v>20806.3</v>
      </c>
      <c r="F6781" s="188">
        <v>82126.399999999994</v>
      </c>
      <c r="G6781" s="188">
        <v>187534</v>
      </c>
      <c r="H6781" s="188">
        <v>384858</v>
      </c>
      <c r="I6781" s="188">
        <v>590490</v>
      </c>
      <c r="J6781" s="188">
        <v>1245822</v>
      </c>
      <c r="N6781" s="43"/>
    </row>
    <row r="6782" spans="1:14">
      <c r="A6782" s="43" t="s">
        <v>181</v>
      </c>
      <c r="B6782" s="188">
        <v>273113</v>
      </c>
      <c r="C6782" s="188">
        <v>0</v>
      </c>
      <c r="D6782" s="188">
        <v>0</v>
      </c>
      <c r="E6782" s="188">
        <v>37974.199999999997</v>
      </c>
      <c r="F6782" s="188">
        <v>134828.1</v>
      </c>
      <c r="G6782" s="188">
        <v>320100</v>
      </c>
      <c r="H6782" s="188">
        <v>649851</v>
      </c>
      <c r="I6782" s="188">
        <v>984595</v>
      </c>
      <c r="J6782" s="188">
        <v>2158673</v>
      </c>
      <c r="N6782" s="43"/>
    </row>
    <row r="6783" spans="1:14">
      <c r="A6783" s="43" t="s">
        <v>530</v>
      </c>
      <c r="N6783" s="43"/>
    </row>
    <row r="6784" spans="1:14">
      <c r="A6784" s="43" t="s">
        <v>178</v>
      </c>
      <c r="B6784" s="188">
        <v>45410</v>
      </c>
      <c r="C6784" s="188">
        <v>0</v>
      </c>
      <c r="D6784" s="188">
        <v>0</v>
      </c>
      <c r="E6784" s="188">
        <v>0</v>
      </c>
      <c r="F6784" s="188">
        <v>0</v>
      </c>
      <c r="G6784" s="188">
        <v>26429</v>
      </c>
      <c r="H6784" s="188">
        <v>134391</v>
      </c>
      <c r="I6784" s="188">
        <v>252641</v>
      </c>
      <c r="J6784" s="188">
        <v>609624</v>
      </c>
      <c r="N6784" s="43"/>
    </row>
    <row r="6785" spans="1:14">
      <c r="A6785" s="43" t="s">
        <v>179</v>
      </c>
      <c r="B6785" s="188">
        <v>92257</v>
      </c>
      <c r="C6785" s="188">
        <v>0</v>
      </c>
      <c r="D6785" s="188">
        <v>0</v>
      </c>
      <c r="E6785" s="188">
        <v>0</v>
      </c>
      <c r="F6785" s="188">
        <v>36373.4</v>
      </c>
      <c r="G6785" s="188">
        <v>110111</v>
      </c>
      <c r="H6785" s="188">
        <v>225554</v>
      </c>
      <c r="I6785" s="188">
        <v>333688</v>
      </c>
      <c r="J6785" s="188">
        <v>920435</v>
      </c>
      <c r="N6785" s="43"/>
    </row>
    <row r="6786" spans="1:14">
      <c r="A6786" s="43" t="s">
        <v>180</v>
      </c>
      <c r="B6786" s="188">
        <v>114843</v>
      </c>
      <c r="C6786" s="188">
        <v>0</v>
      </c>
      <c r="D6786" s="188">
        <v>0</v>
      </c>
      <c r="E6786" s="188">
        <v>0</v>
      </c>
      <c r="F6786" s="188">
        <v>53700.6</v>
      </c>
      <c r="G6786" s="188">
        <v>133910</v>
      </c>
      <c r="H6786" s="188">
        <v>287754</v>
      </c>
      <c r="I6786" s="188">
        <v>441515</v>
      </c>
      <c r="J6786" s="188">
        <v>1023449</v>
      </c>
      <c r="N6786" s="43"/>
    </row>
    <row r="6787" spans="1:14">
      <c r="A6787" s="43" t="s">
        <v>181</v>
      </c>
      <c r="B6787" s="188">
        <v>256389</v>
      </c>
      <c r="C6787" s="188">
        <v>0</v>
      </c>
      <c r="D6787" s="188">
        <v>0</v>
      </c>
      <c r="E6787" s="188">
        <v>37380.6</v>
      </c>
      <c r="F6787" s="188">
        <v>126082.6</v>
      </c>
      <c r="G6787" s="188">
        <v>297476</v>
      </c>
      <c r="H6787" s="188">
        <v>606236</v>
      </c>
      <c r="I6787" s="188">
        <v>917628</v>
      </c>
      <c r="J6787" s="188">
        <v>2055171</v>
      </c>
      <c r="N6787" s="43"/>
    </row>
    <row r="6788" spans="1:14">
      <c r="A6788" s="43" t="s">
        <v>621</v>
      </c>
      <c r="B6788" s="188" t="s">
        <v>143</v>
      </c>
      <c r="C6788" s="188" t="s">
        <v>144</v>
      </c>
      <c r="D6788" s="188" t="s">
        <v>144</v>
      </c>
      <c r="E6788" s="188" t="s">
        <v>144</v>
      </c>
      <c r="F6788" s="188" t="s">
        <v>144</v>
      </c>
      <c r="G6788" s="188" t="s">
        <v>144</v>
      </c>
      <c r="H6788" s="188" t="s">
        <v>144</v>
      </c>
      <c r="I6788" s="188" t="s">
        <v>685</v>
      </c>
      <c r="J6788" s="188" t="s">
        <v>685</v>
      </c>
      <c r="K6788" s="188" t="s">
        <v>225</v>
      </c>
      <c r="N6788" s="43"/>
    </row>
    <row r="6789" spans="1:14">
      <c r="A6789" s="43" t="s">
        <v>618</v>
      </c>
      <c r="B6789" s="188" t="s">
        <v>619</v>
      </c>
      <c r="K6789" s="188" t="s">
        <v>732</v>
      </c>
      <c r="N6789" s="43"/>
    </row>
    <row r="6790" spans="1:14">
      <c r="A6790" s="43" t="s">
        <v>142</v>
      </c>
      <c r="N6790" s="43"/>
    </row>
    <row r="6792" spans="1:14">
      <c r="A6792" s="43" t="s">
        <v>219</v>
      </c>
      <c r="N6792" s="43"/>
    </row>
    <row r="6793" spans="1:14">
      <c r="A6793" s="43" t="s">
        <v>621</v>
      </c>
      <c r="B6793" s="188" t="s">
        <v>143</v>
      </c>
      <c r="C6793" s="188" t="s">
        <v>144</v>
      </c>
      <c r="D6793" s="188" t="s">
        <v>144</v>
      </c>
      <c r="E6793" s="188" t="s">
        <v>144</v>
      </c>
      <c r="F6793" s="188" t="s">
        <v>144</v>
      </c>
      <c r="G6793" s="188" t="s">
        <v>144</v>
      </c>
      <c r="H6793" s="188" t="s">
        <v>144</v>
      </c>
      <c r="I6793" s="188" t="s">
        <v>685</v>
      </c>
      <c r="J6793" s="188" t="s">
        <v>685</v>
      </c>
      <c r="K6793" s="188" t="s">
        <v>225</v>
      </c>
      <c r="N6793" s="43"/>
    </row>
    <row r="6794" spans="1:14">
      <c r="A6794" s="43" t="s">
        <v>251</v>
      </c>
      <c r="E6794" s="188" t="s">
        <v>589</v>
      </c>
      <c r="F6794" s="188" t="s">
        <v>590</v>
      </c>
      <c r="G6794" s="188" t="s">
        <v>404</v>
      </c>
      <c r="N6794" s="43"/>
    </row>
    <row r="6795" spans="1:14">
      <c r="B6795" s="188" t="s">
        <v>143</v>
      </c>
      <c r="C6795" s="188" t="s">
        <v>144</v>
      </c>
      <c r="D6795" s="188" t="s">
        <v>144</v>
      </c>
      <c r="E6795" s="188" t="s">
        <v>144</v>
      </c>
      <c r="F6795" s="188" t="s">
        <v>144</v>
      </c>
      <c r="G6795" s="188" t="s">
        <v>144</v>
      </c>
      <c r="H6795" s="188" t="s">
        <v>144</v>
      </c>
      <c r="I6795" s="188" t="s">
        <v>685</v>
      </c>
      <c r="J6795" s="188" t="s">
        <v>685</v>
      </c>
    </row>
    <row r="6796" spans="1:14">
      <c r="B6796" s="188" t="s">
        <v>33</v>
      </c>
      <c r="C6796" s="188" t="s">
        <v>134</v>
      </c>
      <c r="D6796" s="188" t="s">
        <v>135</v>
      </c>
      <c r="E6796" s="188" t="s">
        <v>136</v>
      </c>
      <c r="F6796" s="188" t="s">
        <v>137</v>
      </c>
      <c r="G6796" s="188" t="s">
        <v>138</v>
      </c>
      <c r="H6796" s="188" t="s">
        <v>139</v>
      </c>
      <c r="I6796" s="188" t="s">
        <v>140</v>
      </c>
      <c r="J6796" s="188" t="s">
        <v>141</v>
      </c>
    </row>
    <row r="6797" spans="1:14">
      <c r="A6797" s="43" t="s">
        <v>622</v>
      </c>
      <c r="B6797" s="188" t="s">
        <v>143</v>
      </c>
      <c r="C6797" s="188" t="s">
        <v>148</v>
      </c>
      <c r="D6797" s="188" t="s">
        <v>148</v>
      </c>
      <c r="E6797" s="188" t="s">
        <v>148</v>
      </c>
      <c r="F6797" s="188" t="s">
        <v>148</v>
      </c>
      <c r="G6797" s="188" t="s">
        <v>148</v>
      </c>
      <c r="H6797" s="188" t="s">
        <v>148</v>
      </c>
      <c r="I6797" s="188" t="s">
        <v>686</v>
      </c>
      <c r="J6797" s="188" t="s">
        <v>686</v>
      </c>
      <c r="N6797" s="43"/>
    </row>
    <row r="6798" spans="1:14">
      <c r="A6798" s="43" t="s">
        <v>0</v>
      </c>
      <c r="B6798" s="188">
        <v>246977</v>
      </c>
      <c r="C6798" s="188">
        <v>0</v>
      </c>
      <c r="D6798" s="188">
        <v>0</v>
      </c>
      <c r="E6798" s="188">
        <v>0</v>
      </c>
      <c r="F6798" s="188">
        <v>108456.9</v>
      </c>
      <c r="G6798" s="188">
        <v>279709</v>
      </c>
      <c r="H6798" s="188">
        <v>592951</v>
      </c>
      <c r="I6798" s="188">
        <v>900594</v>
      </c>
      <c r="J6798" s="188">
        <v>2141662</v>
      </c>
      <c r="N6798" s="43"/>
    </row>
    <row r="6799" spans="1:14">
      <c r="A6799" s="43" t="s">
        <v>151</v>
      </c>
      <c r="N6799" s="43"/>
    </row>
    <row r="6800" spans="1:14">
      <c r="A6800" s="43" t="s">
        <v>2</v>
      </c>
      <c r="B6800" s="188">
        <v>241098</v>
      </c>
      <c r="C6800" s="188">
        <v>0</v>
      </c>
      <c r="D6800" s="188">
        <v>0</v>
      </c>
      <c r="E6800" s="188">
        <v>0</v>
      </c>
      <c r="F6800" s="188">
        <v>103302.9</v>
      </c>
      <c r="G6800" s="188">
        <v>268051</v>
      </c>
      <c r="H6800" s="188">
        <v>573484</v>
      </c>
      <c r="I6800" s="188">
        <v>857642</v>
      </c>
      <c r="J6800" s="188">
        <v>2116517</v>
      </c>
      <c r="N6800" s="43"/>
    </row>
    <row r="6801" spans="1:14">
      <c r="A6801" s="43" t="s">
        <v>3</v>
      </c>
      <c r="B6801" s="188">
        <v>253007</v>
      </c>
      <c r="C6801" s="188">
        <v>0</v>
      </c>
      <c r="D6801" s="188">
        <v>0</v>
      </c>
      <c r="E6801" s="188">
        <v>0</v>
      </c>
      <c r="F6801" s="188">
        <v>107982.39999999999</v>
      </c>
      <c r="G6801" s="188">
        <v>283790</v>
      </c>
      <c r="H6801" s="188">
        <v>606348</v>
      </c>
      <c r="I6801" s="188">
        <v>930422</v>
      </c>
      <c r="J6801" s="188">
        <v>2376199</v>
      </c>
      <c r="N6801" s="43"/>
    </row>
    <row r="6802" spans="1:14">
      <c r="A6802" s="43" t="s">
        <v>4</v>
      </c>
      <c r="B6802" s="188">
        <v>246863</v>
      </c>
      <c r="C6802" s="188">
        <v>0</v>
      </c>
      <c r="D6802" s="188">
        <v>0</v>
      </c>
      <c r="E6802" s="188">
        <v>0</v>
      </c>
      <c r="F6802" s="188">
        <v>104777.7</v>
      </c>
      <c r="G6802" s="188">
        <v>280231</v>
      </c>
      <c r="H6802" s="188">
        <v>616559</v>
      </c>
      <c r="I6802" s="188">
        <v>921813</v>
      </c>
      <c r="J6802" s="188">
        <v>2125879</v>
      </c>
      <c r="N6802" s="43"/>
    </row>
    <row r="6803" spans="1:14">
      <c r="A6803" s="43" t="s">
        <v>5</v>
      </c>
      <c r="B6803" s="188">
        <v>257780</v>
      </c>
      <c r="C6803" s="188">
        <v>0</v>
      </c>
      <c r="D6803" s="188">
        <v>0</v>
      </c>
      <c r="E6803" s="188">
        <v>15607.2</v>
      </c>
      <c r="F6803" s="188">
        <v>114706.4</v>
      </c>
      <c r="G6803" s="188">
        <v>292562</v>
      </c>
      <c r="H6803" s="188">
        <v>632637</v>
      </c>
      <c r="I6803" s="188">
        <v>943999</v>
      </c>
      <c r="J6803" s="188">
        <v>2292306</v>
      </c>
      <c r="N6803" s="43"/>
    </row>
    <row r="6804" spans="1:14">
      <c r="A6804" s="43" t="s">
        <v>6</v>
      </c>
      <c r="B6804" s="188">
        <v>244452</v>
      </c>
      <c r="C6804" s="188">
        <v>0</v>
      </c>
      <c r="D6804" s="188">
        <v>0</v>
      </c>
      <c r="E6804" s="188">
        <v>28434.3</v>
      </c>
      <c r="F6804" s="188">
        <v>118399.1</v>
      </c>
      <c r="G6804" s="188">
        <v>287466</v>
      </c>
      <c r="H6804" s="188">
        <v>589511</v>
      </c>
      <c r="I6804" s="188">
        <v>894568</v>
      </c>
      <c r="J6804" s="188">
        <v>1866779</v>
      </c>
      <c r="N6804" s="43"/>
    </row>
    <row r="6805" spans="1:14">
      <c r="A6805" s="43" t="s">
        <v>8</v>
      </c>
      <c r="N6805" s="43"/>
    </row>
    <row r="6806" spans="1:14">
      <c r="A6806" s="43" t="s">
        <v>9</v>
      </c>
      <c r="B6806" s="188">
        <v>253389</v>
      </c>
      <c r="C6806" s="188">
        <v>0</v>
      </c>
      <c r="D6806" s="188">
        <v>0</v>
      </c>
      <c r="E6806" s="188">
        <v>14837.2</v>
      </c>
      <c r="F6806" s="188">
        <v>113386.3</v>
      </c>
      <c r="G6806" s="188">
        <v>289165</v>
      </c>
      <c r="H6806" s="188">
        <v>606926</v>
      </c>
      <c r="I6806" s="188">
        <v>920474</v>
      </c>
      <c r="J6806" s="188">
        <v>2155533</v>
      </c>
      <c r="N6806" s="43"/>
    </row>
    <row r="6807" spans="1:14">
      <c r="A6807" s="43" t="s">
        <v>8</v>
      </c>
      <c r="B6807" s="188">
        <v>239753</v>
      </c>
      <c r="C6807" s="188">
        <v>0</v>
      </c>
      <c r="D6807" s="188">
        <v>0</v>
      </c>
      <c r="E6807" s="188">
        <v>0</v>
      </c>
      <c r="F6807" s="188">
        <v>103031.1</v>
      </c>
      <c r="G6807" s="188">
        <v>268177</v>
      </c>
      <c r="H6807" s="188">
        <v>576669</v>
      </c>
      <c r="I6807" s="188">
        <v>881140</v>
      </c>
      <c r="J6807" s="188">
        <v>2128665</v>
      </c>
      <c r="N6807" s="43"/>
    </row>
    <row r="6808" spans="1:14">
      <c r="A6808" s="43" t="s">
        <v>152</v>
      </c>
      <c r="N6808" s="43"/>
    </row>
    <row r="6809" spans="1:14">
      <c r="A6809" s="43" t="s">
        <v>153</v>
      </c>
      <c r="B6809" s="188">
        <v>98532</v>
      </c>
      <c r="C6809" s="188">
        <v>0</v>
      </c>
      <c r="D6809" s="188">
        <v>0</v>
      </c>
      <c r="E6809" s="188">
        <v>0</v>
      </c>
      <c r="F6809" s="188">
        <v>29046</v>
      </c>
      <c r="G6809" s="188">
        <v>117484</v>
      </c>
      <c r="H6809" s="188">
        <v>259245</v>
      </c>
      <c r="I6809" s="188">
        <v>409522</v>
      </c>
      <c r="J6809" s="188">
        <v>884579</v>
      </c>
      <c r="N6809" s="43"/>
    </row>
    <row r="6810" spans="1:14">
      <c r="A6810" s="43" t="s">
        <v>154</v>
      </c>
      <c r="B6810" s="188">
        <v>189118</v>
      </c>
      <c r="C6810" s="188">
        <v>0</v>
      </c>
      <c r="D6810" s="188">
        <v>0</v>
      </c>
      <c r="E6810" s="188">
        <v>0</v>
      </c>
      <c r="F6810" s="188">
        <v>80832.399999999994</v>
      </c>
      <c r="G6810" s="188">
        <v>218469</v>
      </c>
      <c r="H6810" s="188">
        <v>472932</v>
      </c>
      <c r="I6810" s="188">
        <v>709939</v>
      </c>
      <c r="J6810" s="188">
        <v>1610210</v>
      </c>
      <c r="N6810" s="43"/>
    </row>
    <row r="6811" spans="1:14">
      <c r="A6811" s="43" t="s">
        <v>155</v>
      </c>
      <c r="B6811" s="188">
        <v>223739</v>
      </c>
      <c r="C6811" s="188">
        <v>0</v>
      </c>
      <c r="D6811" s="188">
        <v>0</v>
      </c>
      <c r="E6811" s="188">
        <v>19842.8</v>
      </c>
      <c r="F6811" s="188">
        <v>106543.3</v>
      </c>
      <c r="G6811" s="188">
        <v>264629</v>
      </c>
      <c r="H6811" s="188">
        <v>539437</v>
      </c>
      <c r="I6811" s="188">
        <v>837032</v>
      </c>
      <c r="J6811" s="188">
        <v>1753118</v>
      </c>
      <c r="N6811" s="43"/>
    </row>
    <row r="6812" spans="1:14">
      <c r="A6812" s="43" t="s">
        <v>156</v>
      </c>
      <c r="B6812" s="188">
        <v>354987</v>
      </c>
      <c r="C6812" s="188">
        <v>0</v>
      </c>
      <c r="D6812" s="188">
        <v>0</v>
      </c>
      <c r="E6812" s="188">
        <v>58776.800000000003</v>
      </c>
      <c r="F6812" s="188">
        <v>176000.4</v>
      </c>
      <c r="G6812" s="188">
        <v>407634</v>
      </c>
      <c r="H6812" s="188">
        <v>790870</v>
      </c>
      <c r="I6812" s="188">
        <v>1244200</v>
      </c>
      <c r="J6812" s="188">
        <v>2938102</v>
      </c>
      <c r="N6812" s="43"/>
    </row>
    <row r="6813" spans="1:14">
      <c r="A6813" s="43" t="s">
        <v>157</v>
      </c>
      <c r="N6813" s="43"/>
    </row>
    <row r="6814" spans="1:14">
      <c r="A6814" s="43" t="s">
        <v>158</v>
      </c>
      <c r="B6814" s="188">
        <v>294351</v>
      </c>
      <c r="C6814" s="188">
        <v>0</v>
      </c>
      <c r="D6814" s="188">
        <v>0</v>
      </c>
      <c r="E6814" s="188">
        <v>44542.3</v>
      </c>
      <c r="F6814" s="188">
        <v>146772.9</v>
      </c>
      <c r="G6814" s="188">
        <v>338767</v>
      </c>
      <c r="H6814" s="188">
        <v>673682</v>
      </c>
      <c r="I6814" s="188">
        <v>1018425</v>
      </c>
      <c r="J6814" s="188">
        <v>2353171</v>
      </c>
      <c r="N6814" s="43"/>
    </row>
    <row r="6815" spans="1:14">
      <c r="A6815" s="43" t="s">
        <v>159</v>
      </c>
      <c r="B6815" s="188">
        <v>136064</v>
      </c>
      <c r="C6815" s="188">
        <v>0</v>
      </c>
      <c r="D6815" s="188">
        <v>0</v>
      </c>
      <c r="E6815" s="188">
        <v>0</v>
      </c>
      <c r="F6815" s="188">
        <v>40349.800000000003</v>
      </c>
      <c r="G6815" s="188">
        <v>134650</v>
      </c>
      <c r="H6815" s="188">
        <v>329567</v>
      </c>
      <c r="I6815" s="188">
        <v>564229</v>
      </c>
      <c r="J6815" s="188">
        <v>1424151</v>
      </c>
      <c r="N6815" s="43"/>
    </row>
    <row r="6816" spans="1:14">
      <c r="A6816" s="43" t="s">
        <v>160</v>
      </c>
      <c r="B6816" s="188">
        <v>191494</v>
      </c>
      <c r="C6816" s="188">
        <v>0</v>
      </c>
      <c r="D6816" s="188">
        <v>0</v>
      </c>
      <c r="E6816" s="188">
        <v>0</v>
      </c>
      <c r="F6816" s="188">
        <v>70133.899999999994</v>
      </c>
      <c r="G6816" s="188">
        <v>211063</v>
      </c>
      <c r="H6816" s="188">
        <v>476308</v>
      </c>
      <c r="I6816" s="188">
        <v>737925</v>
      </c>
      <c r="J6816" s="188">
        <v>1835500</v>
      </c>
      <c r="N6816" s="43"/>
    </row>
    <row r="6817" spans="1:14">
      <c r="A6817" s="43" t="s">
        <v>161</v>
      </c>
      <c r="B6817" s="188">
        <v>216604</v>
      </c>
      <c r="C6817" s="188">
        <v>0</v>
      </c>
      <c r="D6817" s="188">
        <v>0</v>
      </c>
      <c r="E6817" s="188">
        <v>0</v>
      </c>
      <c r="F6817" s="188">
        <v>83939.1</v>
      </c>
      <c r="G6817" s="188">
        <v>232986</v>
      </c>
      <c r="H6817" s="188">
        <v>529880</v>
      </c>
      <c r="I6817" s="188">
        <v>891293</v>
      </c>
      <c r="J6817" s="188">
        <v>2107945</v>
      </c>
      <c r="N6817" s="43"/>
    </row>
    <row r="6818" spans="1:14">
      <c r="A6818" s="43" t="s">
        <v>162</v>
      </c>
      <c r="N6818" s="43"/>
    </row>
    <row r="6819" spans="1:14">
      <c r="A6819" s="43" t="s">
        <v>14</v>
      </c>
      <c r="B6819" s="188">
        <v>249290</v>
      </c>
      <c r="C6819" s="188">
        <v>0</v>
      </c>
      <c r="D6819" s="188">
        <v>0</v>
      </c>
      <c r="E6819" s="188">
        <v>50220.2</v>
      </c>
      <c r="F6819" s="188">
        <v>130433.9</v>
      </c>
      <c r="G6819" s="188">
        <v>293638</v>
      </c>
      <c r="H6819" s="188">
        <v>578743</v>
      </c>
      <c r="I6819" s="188">
        <v>838537</v>
      </c>
      <c r="J6819" s="188">
        <v>1832577</v>
      </c>
      <c r="N6819" s="43"/>
    </row>
    <row r="6820" spans="1:14">
      <c r="A6820" s="43" t="s">
        <v>163</v>
      </c>
      <c r="B6820" s="188">
        <v>299585</v>
      </c>
      <c r="C6820" s="188">
        <v>0</v>
      </c>
      <c r="D6820" s="188">
        <v>0</v>
      </c>
      <c r="E6820" s="188">
        <v>53562</v>
      </c>
      <c r="F6820" s="188">
        <v>158516.5</v>
      </c>
      <c r="G6820" s="188">
        <v>368681</v>
      </c>
      <c r="H6820" s="188">
        <v>707215</v>
      </c>
      <c r="I6820" s="188">
        <v>1058191</v>
      </c>
      <c r="J6820" s="188">
        <v>2179600</v>
      </c>
      <c r="N6820" s="43"/>
    </row>
    <row r="6821" spans="1:14">
      <c r="A6821" s="43" t="s">
        <v>16</v>
      </c>
      <c r="B6821" s="188">
        <v>254819</v>
      </c>
      <c r="C6821" s="188">
        <v>0</v>
      </c>
      <c r="D6821" s="188">
        <v>0</v>
      </c>
      <c r="E6821" s="188">
        <v>0</v>
      </c>
      <c r="F6821" s="188">
        <v>57754.2</v>
      </c>
      <c r="G6821" s="188">
        <v>223671</v>
      </c>
      <c r="H6821" s="188">
        <v>574432</v>
      </c>
      <c r="I6821" s="188">
        <v>998969</v>
      </c>
      <c r="J6821" s="188">
        <v>2974216</v>
      </c>
      <c r="N6821" s="43"/>
    </row>
    <row r="6822" spans="1:14">
      <c r="A6822" s="43" t="s">
        <v>164</v>
      </c>
      <c r="B6822" s="188">
        <v>173769</v>
      </c>
      <c r="C6822" s="188">
        <v>0</v>
      </c>
      <c r="D6822" s="188">
        <v>0</v>
      </c>
      <c r="E6822" s="188">
        <v>0</v>
      </c>
      <c r="F6822" s="188">
        <v>0</v>
      </c>
      <c r="G6822" s="188">
        <v>119726</v>
      </c>
      <c r="H6822" s="188">
        <v>449754</v>
      </c>
      <c r="I6822" s="188">
        <v>852815</v>
      </c>
      <c r="J6822" s="188">
        <v>2583086</v>
      </c>
      <c r="N6822" s="43"/>
    </row>
    <row r="6823" spans="1:14">
      <c r="A6823" s="43" t="s">
        <v>165</v>
      </c>
      <c r="N6823" s="43"/>
    </row>
    <row r="6824" spans="1:14">
      <c r="A6824" s="43" t="s">
        <v>166</v>
      </c>
      <c r="B6824" s="188">
        <v>17012</v>
      </c>
      <c r="C6824" s="188">
        <v>0</v>
      </c>
      <c r="D6824" s="188">
        <v>0</v>
      </c>
      <c r="E6824" s="188">
        <v>0</v>
      </c>
      <c r="F6824" s="188">
        <v>0</v>
      </c>
      <c r="G6824" s="188">
        <v>0</v>
      </c>
      <c r="H6824" s="188">
        <v>37245</v>
      </c>
      <c r="I6824" s="188">
        <v>103815</v>
      </c>
      <c r="J6824" s="188">
        <v>343048</v>
      </c>
      <c r="N6824" s="43"/>
    </row>
    <row r="6825" spans="1:14">
      <c r="A6825" s="43" t="s">
        <v>125</v>
      </c>
      <c r="B6825" s="188">
        <v>61607</v>
      </c>
      <c r="C6825" s="188">
        <v>0</v>
      </c>
      <c r="D6825" s="188">
        <v>0</v>
      </c>
      <c r="E6825" s="188">
        <v>0</v>
      </c>
      <c r="F6825" s="188">
        <v>0</v>
      </c>
      <c r="G6825" s="188">
        <v>42891</v>
      </c>
      <c r="H6825" s="188">
        <v>135967</v>
      </c>
      <c r="I6825" s="188">
        <v>222453</v>
      </c>
      <c r="J6825" s="188">
        <v>861828</v>
      </c>
      <c r="N6825" s="43"/>
    </row>
    <row r="6826" spans="1:14">
      <c r="A6826" s="43" t="s">
        <v>126</v>
      </c>
      <c r="B6826" s="188">
        <v>90679</v>
      </c>
      <c r="C6826" s="188">
        <v>0</v>
      </c>
      <c r="D6826" s="188">
        <v>0</v>
      </c>
      <c r="E6826" s="188">
        <v>0</v>
      </c>
      <c r="F6826" s="188">
        <v>25452.6</v>
      </c>
      <c r="G6826" s="188">
        <v>113152</v>
      </c>
      <c r="H6826" s="188">
        <v>235269</v>
      </c>
      <c r="I6826" s="188">
        <v>340012</v>
      </c>
      <c r="J6826" s="188">
        <v>851354</v>
      </c>
      <c r="N6826" s="43"/>
    </row>
    <row r="6827" spans="1:14">
      <c r="A6827" s="43" t="s">
        <v>127</v>
      </c>
      <c r="B6827" s="188">
        <v>139093</v>
      </c>
      <c r="C6827" s="188">
        <v>0</v>
      </c>
      <c r="D6827" s="188">
        <v>0</v>
      </c>
      <c r="E6827" s="188">
        <v>0</v>
      </c>
      <c r="F6827" s="188">
        <v>46662.7</v>
      </c>
      <c r="G6827" s="188">
        <v>151829</v>
      </c>
      <c r="H6827" s="188">
        <v>341049</v>
      </c>
      <c r="I6827" s="188">
        <v>575238</v>
      </c>
      <c r="J6827" s="188">
        <v>1212380</v>
      </c>
      <c r="N6827" s="43"/>
    </row>
    <row r="6828" spans="1:14">
      <c r="A6828" s="43" t="s">
        <v>128</v>
      </c>
      <c r="B6828" s="188">
        <v>171394</v>
      </c>
      <c r="C6828" s="188">
        <v>0</v>
      </c>
      <c r="D6828" s="188">
        <v>0</v>
      </c>
      <c r="E6828" s="188">
        <v>0</v>
      </c>
      <c r="F6828" s="188">
        <v>66510.399999999994</v>
      </c>
      <c r="G6828" s="188">
        <v>189935</v>
      </c>
      <c r="H6828" s="188">
        <v>454182</v>
      </c>
      <c r="I6828" s="188">
        <v>686731</v>
      </c>
      <c r="J6828" s="188">
        <v>1587831</v>
      </c>
      <c r="N6828" s="43"/>
    </row>
    <row r="6829" spans="1:14">
      <c r="A6829" s="43" t="s">
        <v>129</v>
      </c>
      <c r="B6829" s="188">
        <v>187659</v>
      </c>
      <c r="C6829" s="188">
        <v>0</v>
      </c>
      <c r="D6829" s="188">
        <v>0</v>
      </c>
      <c r="E6829" s="188">
        <v>0</v>
      </c>
      <c r="F6829" s="188">
        <v>86909.5</v>
      </c>
      <c r="G6829" s="188">
        <v>228038</v>
      </c>
      <c r="H6829" s="188">
        <v>471913</v>
      </c>
      <c r="I6829" s="188">
        <v>691760</v>
      </c>
      <c r="J6829" s="188">
        <v>1458860</v>
      </c>
      <c r="N6829" s="43"/>
    </row>
    <row r="6830" spans="1:14">
      <c r="A6830" s="43" t="s">
        <v>130</v>
      </c>
      <c r="B6830" s="188">
        <v>222045</v>
      </c>
      <c r="C6830" s="188">
        <v>0</v>
      </c>
      <c r="D6830" s="188">
        <v>0</v>
      </c>
      <c r="E6830" s="188">
        <v>24811.5</v>
      </c>
      <c r="F6830" s="188">
        <v>103505.2</v>
      </c>
      <c r="G6830" s="188">
        <v>252945</v>
      </c>
      <c r="H6830" s="188">
        <v>529215</v>
      </c>
      <c r="I6830" s="188">
        <v>787500</v>
      </c>
      <c r="J6830" s="188">
        <v>1764747</v>
      </c>
      <c r="N6830" s="43"/>
    </row>
    <row r="6831" spans="1:14">
      <c r="A6831" s="43" t="s">
        <v>131</v>
      </c>
      <c r="B6831" s="188">
        <v>314377</v>
      </c>
      <c r="C6831" s="188">
        <v>0</v>
      </c>
      <c r="D6831" s="188">
        <v>0</v>
      </c>
      <c r="E6831" s="188">
        <v>49297.7</v>
      </c>
      <c r="F6831" s="188">
        <v>154230</v>
      </c>
      <c r="G6831" s="188">
        <v>357427</v>
      </c>
      <c r="H6831" s="188">
        <v>714163</v>
      </c>
      <c r="I6831" s="188">
        <v>1101648</v>
      </c>
      <c r="J6831" s="188">
        <v>2579327</v>
      </c>
      <c r="N6831" s="43"/>
    </row>
    <row r="6832" spans="1:14">
      <c r="A6832" s="43" t="s">
        <v>167</v>
      </c>
      <c r="N6832" s="43"/>
    </row>
    <row r="6833" spans="1:14">
      <c r="A6833" s="43" t="s">
        <v>166</v>
      </c>
      <c r="B6833" s="188">
        <v>83515</v>
      </c>
      <c r="C6833" s="188">
        <v>0</v>
      </c>
      <c r="D6833" s="188">
        <v>0</v>
      </c>
      <c r="E6833" s="188">
        <v>0</v>
      </c>
      <c r="F6833" s="188">
        <v>0</v>
      </c>
      <c r="G6833" s="188">
        <v>87494</v>
      </c>
      <c r="H6833" s="188">
        <v>215221</v>
      </c>
      <c r="I6833" s="188">
        <v>373486</v>
      </c>
      <c r="J6833" s="188">
        <v>990775</v>
      </c>
      <c r="N6833" s="43"/>
    </row>
    <row r="6834" spans="1:14">
      <c r="A6834" s="43" t="s">
        <v>125</v>
      </c>
      <c r="B6834" s="188">
        <v>117685</v>
      </c>
      <c r="C6834" s="188">
        <v>0</v>
      </c>
      <c r="D6834" s="188">
        <v>0</v>
      </c>
      <c r="E6834" s="188">
        <v>0</v>
      </c>
      <c r="F6834" s="188">
        <v>25653.7</v>
      </c>
      <c r="G6834" s="188">
        <v>121170</v>
      </c>
      <c r="H6834" s="188">
        <v>327210</v>
      </c>
      <c r="I6834" s="188">
        <v>532166</v>
      </c>
      <c r="J6834" s="188">
        <v>1152321</v>
      </c>
      <c r="N6834" s="43"/>
    </row>
    <row r="6835" spans="1:14">
      <c r="A6835" s="43" t="s">
        <v>126</v>
      </c>
      <c r="B6835" s="188">
        <v>131733</v>
      </c>
      <c r="C6835" s="188">
        <v>0</v>
      </c>
      <c r="D6835" s="188">
        <v>0</v>
      </c>
      <c r="E6835" s="188">
        <v>0</v>
      </c>
      <c r="F6835" s="188">
        <v>36585.800000000003</v>
      </c>
      <c r="G6835" s="188">
        <v>152397</v>
      </c>
      <c r="H6835" s="188">
        <v>355893</v>
      </c>
      <c r="I6835" s="188">
        <v>561152</v>
      </c>
      <c r="J6835" s="188">
        <v>1378484</v>
      </c>
      <c r="N6835" s="43"/>
    </row>
    <row r="6836" spans="1:14">
      <c r="A6836" s="43" t="s">
        <v>127</v>
      </c>
      <c r="B6836" s="188">
        <v>150290</v>
      </c>
      <c r="C6836" s="188">
        <v>0</v>
      </c>
      <c r="D6836" s="188">
        <v>0</v>
      </c>
      <c r="E6836" s="188">
        <v>0</v>
      </c>
      <c r="F6836" s="188">
        <v>55988.6</v>
      </c>
      <c r="G6836" s="188">
        <v>181151</v>
      </c>
      <c r="H6836" s="188">
        <v>393563</v>
      </c>
      <c r="I6836" s="188">
        <v>631308</v>
      </c>
      <c r="J6836" s="188">
        <v>1237139</v>
      </c>
      <c r="N6836" s="43"/>
    </row>
    <row r="6837" spans="1:14">
      <c r="A6837" s="43" t="s">
        <v>128</v>
      </c>
      <c r="B6837" s="188">
        <v>171722</v>
      </c>
      <c r="C6837" s="188">
        <v>0</v>
      </c>
      <c r="D6837" s="188">
        <v>0</v>
      </c>
      <c r="E6837" s="188">
        <v>0</v>
      </c>
      <c r="F6837" s="188">
        <v>66381.2</v>
      </c>
      <c r="G6837" s="188">
        <v>197171</v>
      </c>
      <c r="H6837" s="188">
        <v>433594</v>
      </c>
      <c r="I6837" s="188">
        <v>639929</v>
      </c>
      <c r="J6837" s="188">
        <v>1745608</v>
      </c>
      <c r="N6837" s="43"/>
    </row>
    <row r="6838" spans="1:14">
      <c r="A6838" s="43" t="s">
        <v>129</v>
      </c>
      <c r="B6838" s="188">
        <v>180081</v>
      </c>
      <c r="C6838" s="188">
        <v>0</v>
      </c>
      <c r="D6838" s="188">
        <v>0</v>
      </c>
      <c r="E6838" s="188">
        <v>0</v>
      </c>
      <c r="F6838" s="188">
        <v>76032.5</v>
      </c>
      <c r="G6838" s="188">
        <v>206859</v>
      </c>
      <c r="H6838" s="188">
        <v>469905</v>
      </c>
      <c r="I6838" s="188">
        <v>730960</v>
      </c>
      <c r="J6838" s="188">
        <v>1565900</v>
      </c>
      <c r="N6838" s="43"/>
    </row>
    <row r="6839" spans="1:14">
      <c r="A6839" s="43" t="s">
        <v>130</v>
      </c>
      <c r="B6839" s="188">
        <v>205383</v>
      </c>
      <c r="C6839" s="188">
        <v>0</v>
      </c>
      <c r="D6839" s="188">
        <v>0</v>
      </c>
      <c r="E6839" s="188">
        <v>0</v>
      </c>
      <c r="F6839" s="188">
        <v>88483</v>
      </c>
      <c r="G6839" s="188">
        <v>238936</v>
      </c>
      <c r="H6839" s="188">
        <v>494317</v>
      </c>
      <c r="I6839" s="188">
        <v>738877</v>
      </c>
      <c r="J6839" s="188">
        <v>1792421</v>
      </c>
      <c r="N6839" s="43"/>
    </row>
    <row r="6840" spans="1:14">
      <c r="A6840" s="43" t="s">
        <v>131</v>
      </c>
      <c r="B6840" s="188">
        <v>309571</v>
      </c>
      <c r="C6840" s="188">
        <v>0</v>
      </c>
      <c r="D6840" s="188">
        <v>0</v>
      </c>
      <c r="E6840" s="188">
        <v>48798.3</v>
      </c>
      <c r="F6840" s="188">
        <v>150690.79999999999</v>
      </c>
      <c r="G6840" s="188">
        <v>350512</v>
      </c>
      <c r="H6840" s="188">
        <v>706721</v>
      </c>
      <c r="I6840" s="188">
        <v>1083981</v>
      </c>
      <c r="J6840" s="188">
        <v>2529770</v>
      </c>
      <c r="N6840" s="43"/>
    </row>
    <row r="6841" spans="1:14">
      <c r="A6841" s="43" t="s">
        <v>168</v>
      </c>
      <c r="N6841" s="43"/>
    </row>
    <row r="6842" spans="1:14">
      <c r="A6842" s="43" t="s">
        <v>169</v>
      </c>
      <c r="B6842" s="188">
        <v>39515</v>
      </c>
      <c r="C6842" s="188">
        <v>0</v>
      </c>
      <c r="D6842" s="188">
        <v>0</v>
      </c>
      <c r="E6842" s="188">
        <v>0</v>
      </c>
      <c r="F6842" s="188">
        <v>0</v>
      </c>
      <c r="G6842" s="188">
        <v>55595</v>
      </c>
      <c r="H6842" s="188">
        <v>125830</v>
      </c>
      <c r="I6842" s="188">
        <v>186063</v>
      </c>
      <c r="J6842" s="188">
        <v>353428</v>
      </c>
      <c r="N6842" s="43"/>
    </row>
    <row r="6843" spans="1:14">
      <c r="A6843" s="43" t="s">
        <v>17</v>
      </c>
      <c r="B6843" s="188">
        <v>114009</v>
      </c>
      <c r="C6843" s="188">
        <v>0</v>
      </c>
      <c r="D6843" s="188">
        <v>0</v>
      </c>
      <c r="E6843" s="188">
        <v>0</v>
      </c>
      <c r="F6843" s="188">
        <v>71810.399999999994</v>
      </c>
      <c r="G6843" s="188">
        <v>162210</v>
      </c>
      <c r="H6843" s="188">
        <v>287835</v>
      </c>
      <c r="I6843" s="188">
        <v>395032</v>
      </c>
      <c r="J6843" s="188">
        <v>637479</v>
      </c>
      <c r="N6843" s="43"/>
    </row>
    <row r="6844" spans="1:14">
      <c r="A6844" s="43" t="s">
        <v>18</v>
      </c>
      <c r="B6844" s="188">
        <v>200695</v>
      </c>
      <c r="C6844" s="188">
        <v>0</v>
      </c>
      <c r="D6844" s="188">
        <v>0</v>
      </c>
      <c r="E6844" s="188">
        <v>41392.6</v>
      </c>
      <c r="F6844" s="188">
        <v>126917.6</v>
      </c>
      <c r="G6844" s="188">
        <v>272727</v>
      </c>
      <c r="H6844" s="188">
        <v>506138</v>
      </c>
      <c r="I6844" s="188">
        <v>673970</v>
      </c>
      <c r="J6844" s="188">
        <v>1088712</v>
      </c>
      <c r="N6844" s="43"/>
    </row>
    <row r="6845" spans="1:14">
      <c r="A6845" s="43" t="s">
        <v>19</v>
      </c>
      <c r="B6845" s="188">
        <v>300120</v>
      </c>
      <c r="C6845" s="188">
        <v>0</v>
      </c>
      <c r="D6845" s="188">
        <v>0</v>
      </c>
      <c r="E6845" s="188">
        <v>72356</v>
      </c>
      <c r="F6845" s="188">
        <v>179512.5</v>
      </c>
      <c r="G6845" s="188">
        <v>379466</v>
      </c>
      <c r="H6845" s="188">
        <v>735950</v>
      </c>
      <c r="I6845" s="188">
        <v>1014018</v>
      </c>
      <c r="J6845" s="188">
        <v>1846696</v>
      </c>
      <c r="N6845" s="43"/>
    </row>
    <row r="6846" spans="1:14">
      <c r="A6846" s="43" t="s">
        <v>170</v>
      </c>
      <c r="B6846" s="188">
        <v>580588</v>
      </c>
      <c r="C6846" s="188">
        <v>0</v>
      </c>
      <c r="D6846" s="188">
        <v>40748.1</v>
      </c>
      <c r="E6846" s="188">
        <v>131727.29999999999</v>
      </c>
      <c r="F6846" s="188">
        <v>303943.3</v>
      </c>
      <c r="G6846" s="188">
        <v>635186</v>
      </c>
      <c r="H6846" s="188">
        <v>1301245</v>
      </c>
      <c r="I6846" s="188">
        <v>2016607</v>
      </c>
      <c r="J6846" s="188">
        <v>4874649</v>
      </c>
      <c r="N6846" s="43"/>
    </row>
    <row r="6847" spans="1:14">
      <c r="A6847" s="43" t="s">
        <v>171</v>
      </c>
      <c r="N6847" s="43"/>
    </row>
    <row r="6848" spans="1:14">
      <c r="A6848" s="43" t="s">
        <v>169</v>
      </c>
      <c r="B6848" s="188">
        <v>66765</v>
      </c>
      <c r="C6848" s="188">
        <v>0</v>
      </c>
      <c r="D6848" s="188">
        <v>0</v>
      </c>
      <c r="E6848" s="188">
        <v>0</v>
      </c>
      <c r="F6848" s="188">
        <v>0</v>
      </c>
      <c r="G6848" s="188">
        <v>71919</v>
      </c>
      <c r="H6848" s="188">
        <v>189308</v>
      </c>
      <c r="I6848" s="188">
        <v>301973</v>
      </c>
      <c r="J6848" s="188">
        <v>733005</v>
      </c>
      <c r="N6848" s="43"/>
    </row>
    <row r="6849" spans="1:14">
      <c r="A6849" s="43" t="s">
        <v>17</v>
      </c>
      <c r="B6849" s="188">
        <v>137079</v>
      </c>
      <c r="C6849" s="188">
        <v>0</v>
      </c>
      <c r="D6849" s="188">
        <v>0</v>
      </c>
      <c r="E6849" s="188">
        <v>0</v>
      </c>
      <c r="F6849" s="188">
        <v>66346.600000000006</v>
      </c>
      <c r="G6849" s="188">
        <v>166254</v>
      </c>
      <c r="H6849" s="188">
        <v>338978</v>
      </c>
      <c r="I6849" s="188">
        <v>517038</v>
      </c>
      <c r="J6849" s="188">
        <v>1120492</v>
      </c>
      <c r="N6849" s="43"/>
    </row>
    <row r="6850" spans="1:14">
      <c r="A6850" s="43" t="s">
        <v>18</v>
      </c>
      <c r="B6850" s="188">
        <v>196793</v>
      </c>
      <c r="C6850" s="188">
        <v>0</v>
      </c>
      <c r="D6850" s="188">
        <v>0</v>
      </c>
      <c r="E6850" s="188">
        <v>31091.7</v>
      </c>
      <c r="F6850" s="188">
        <v>108061.9</v>
      </c>
      <c r="G6850" s="188">
        <v>239290</v>
      </c>
      <c r="H6850" s="188">
        <v>471510</v>
      </c>
      <c r="I6850" s="188">
        <v>691063</v>
      </c>
      <c r="J6850" s="188">
        <v>1378484</v>
      </c>
      <c r="N6850" s="43"/>
    </row>
    <row r="6851" spans="1:14">
      <c r="A6851" s="43" t="s">
        <v>19</v>
      </c>
      <c r="B6851" s="188">
        <v>289898</v>
      </c>
      <c r="C6851" s="188">
        <v>0</v>
      </c>
      <c r="D6851" s="188">
        <v>0</v>
      </c>
      <c r="E6851" s="188">
        <v>67780</v>
      </c>
      <c r="F6851" s="188">
        <v>166536.6</v>
      </c>
      <c r="G6851" s="188">
        <v>352086</v>
      </c>
      <c r="H6851" s="188">
        <v>664386</v>
      </c>
      <c r="I6851" s="188">
        <v>980363</v>
      </c>
      <c r="J6851" s="188">
        <v>1968680</v>
      </c>
      <c r="N6851" s="43"/>
    </row>
    <row r="6852" spans="1:14">
      <c r="A6852" s="43" t="s">
        <v>170</v>
      </c>
      <c r="B6852" s="188">
        <v>544378</v>
      </c>
      <c r="C6852" s="188">
        <v>17830.61</v>
      </c>
      <c r="D6852" s="188">
        <v>62322.9</v>
      </c>
      <c r="E6852" s="188">
        <v>144623.6</v>
      </c>
      <c r="F6852" s="188">
        <v>300109.5</v>
      </c>
      <c r="G6852" s="188">
        <v>603840</v>
      </c>
      <c r="H6852" s="188">
        <v>1160165</v>
      </c>
      <c r="I6852" s="188">
        <v>1755354</v>
      </c>
      <c r="J6852" s="188">
        <v>4106043</v>
      </c>
      <c r="N6852" s="43"/>
    </row>
    <row r="6853" spans="1:14">
      <c r="A6853" s="43" t="s">
        <v>527</v>
      </c>
      <c r="N6853" s="43"/>
    </row>
    <row r="6854" spans="1:14">
      <c r="A6854" s="43" t="s">
        <v>172</v>
      </c>
      <c r="B6854" s="188">
        <v>330640</v>
      </c>
      <c r="C6854" s="188">
        <v>29763.06</v>
      </c>
      <c r="D6854" s="188">
        <v>43702.12</v>
      </c>
      <c r="E6854" s="188">
        <v>84110.399999999994</v>
      </c>
      <c r="F6854" s="188">
        <v>175331.1</v>
      </c>
      <c r="G6854" s="188">
        <v>368681</v>
      </c>
      <c r="H6854" s="188">
        <v>711651</v>
      </c>
      <c r="I6854" s="188">
        <v>1069253</v>
      </c>
      <c r="J6854" s="188">
        <v>2465169</v>
      </c>
      <c r="N6854" s="43"/>
    </row>
    <row r="6855" spans="1:14">
      <c r="A6855" s="43" t="s">
        <v>22</v>
      </c>
      <c r="B6855" s="188">
        <v>0</v>
      </c>
      <c r="C6855" s="188">
        <v>0</v>
      </c>
      <c r="D6855" s="188">
        <v>0</v>
      </c>
      <c r="E6855" s="188">
        <v>0</v>
      </c>
      <c r="F6855" s="188">
        <v>0</v>
      </c>
      <c r="G6855" s="188">
        <v>0</v>
      </c>
      <c r="H6855" s="188">
        <v>0</v>
      </c>
      <c r="I6855" s="188">
        <v>0</v>
      </c>
      <c r="J6855" s="188">
        <v>0</v>
      </c>
      <c r="N6855" s="43"/>
    </row>
    <row r="6856" spans="1:14">
      <c r="A6856" s="43" t="s">
        <v>173</v>
      </c>
      <c r="N6856" s="43"/>
    </row>
    <row r="6857" spans="1:14">
      <c r="A6857" s="43" t="s">
        <v>174</v>
      </c>
      <c r="B6857" s="188">
        <v>63114</v>
      </c>
      <c r="C6857" s="188">
        <v>0</v>
      </c>
      <c r="D6857" s="188">
        <v>0</v>
      </c>
      <c r="E6857" s="188">
        <v>0</v>
      </c>
      <c r="F6857" s="188">
        <v>0</v>
      </c>
      <c r="G6857" s="188">
        <v>57447</v>
      </c>
      <c r="H6857" s="188">
        <v>185932</v>
      </c>
      <c r="I6857" s="188">
        <v>327336</v>
      </c>
      <c r="J6857" s="188">
        <v>772625</v>
      </c>
      <c r="N6857" s="43"/>
    </row>
    <row r="6858" spans="1:14">
      <c r="A6858" s="43" t="s">
        <v>175</v>
      </c>
      <c r="B6858" s="188">
        <v>104007</v>
      </c>
      <c r="C6858" s="188">
        <v>0</v>
      </c>
      <c r="D6858" s="188">
        <v>0</v>
      </c>
      <c r="E6858" s="188">
        <v>0</v>
      </c>
      <c r="F6858" s="188">
        <v>20941.400000000001</v>
      </c>
      <c r="G6858" s="188">
        <v>118180</v>
      </c>
      <c r="H6858" s="188">
        <v>265062</v>
      </c>
      <c r="I6858" s="188">
        <v>422084</v>
      </c>
      <c r="J6858" s="188">
        <v>1103687</v>
      </c>
      <c r="N6858" s="43"/>
    </row>
    <row r="6859" spans="1:14">
      <c r="A6859" s="43" t="s">
        <v>176</v>
      </c>
      <c r="B6859" s="188">
        <v>174658</v>
      </c>
      <c r="C6859" s="188">
        <v>0</v>
      </c>
      <c r="D6859" s="188">
        <v>0</v>
      </c>
      <c r="E6859" s="188">
        <v>0</v>
      </c>
      <c r="F6859" s="188">
        <v>77339.100000000006</v>
      </c>
      <c r="G6859" s="188">
        <v>206018</v>
      </c>
      <c r="H6859" s="188">
        <v>434252</v>
      </c>
      <c r="I6859" s="188">
        <v>660291</v>
      </c>
      <c r="J6859" s="188">
        <v>1586578</v>
      </c>
      <c r="N6859" s="43"/>
    </row>
    <row r="6860" spans="1:14">
      <c r="A6860" s="43" t="s">
        <v>177</v>
      </c>
      <c r="B6860" s="188">
        <v>337707</v>
      </c>
      <c r="C6860" s="188">
        <v>0</v>
      </c>
      <c r="D6860" s="188">
        <v>0</v>
      </c>
      <c r="E6860" s="188">
        <v>65060.6</v>
      </c>
      <c r="F6860" s="188">
        <v>172047.3</v>
      </c>
      <c r="G6860" s="188">
        <v>385133</v>
      </c>
      <c r="H6860" s="188">
        <v>756859</v>
      </c>
      <c r="I6860" s="188">
        <v>1144019</v>
      </c>
      <c r="J6860" s="188">
        <v>2687357</v>
      </c>
      <c r="N6860" s="43"/>
    </row>
    <row r="6861" spans="1:14">
      <c r="A6861" s="43" t="s">
        <v>580</v>
      </c>
      <c r="N6861" s="43"/>
    </row>
    <row r="6862" spans="1:14">
      <c r="A6862" s="43" t="s">
        <v>178</v>
      </c>
      <c r="B6862" s="188">
        <v>127234</v>
      </c>
      <c r="C6862" s="188">
        <v>0</v>
      </c>
      <c r="D6862" s="188">
        <v>0</v>
      </c>
      <c r="E6862" s="188">
        <v>0</v>
      </c>
      <c r="F6862" s="188">
        <v>18398.099999999999</v>
      </c>
      <c r="G6862" s="188">
        <v>129745</v>
      </c>
      <c r="H6862" s="188">
        <v>322126</v>
      </c>
      <c r="I6862" s="188">
        <v>533542</v>
      </c>
      <c r="J6862" s="188">
        <v>1438119</v>
      </c>
      <c r="N6862" s="43"/>
    </row>
    <row r="6863" spans="1:14">
      <c r="A6863" s="43" t="s">
        <v>179</v>
      </c>
      <c r="B6863" s="188">
        <v>152863</v>
      </c>
      <c r="C6863" s="188">
        <v>0</v>
      </c>
      <c r="D6863" s="188">
        <v>0</v>
      </c>
      <c r="E6863" s="188">
        <v>0</v>
      </c>
      <c r="F6863" s="188">
        <v>59531.199999999997</v>
      </c>
      <c r="G6863" s="188">
        <v>169378</v>
      </c>
      <c r="H6863" s="188">
        <v>342061</v>
      </c>
      <c r="I6863" s="188">
        <v>599938</v>
      </c>
      <c r="J6863" s="188">
        <v>1633129</v>
      </c>
      <c r="N6863" s="43"/>
    </row>
    <row r="6864" spans="1:14">
      <c r="A6864" s="43" t="s">
        <v>180</v>
      </c>
      <c r="B6864" s="188">
        <v>163570</v>
      </c>
      <c r="C6864" s="188">
        <v>0</v>
      </c>
      <c r="D6864" s="188">
        <v>0</v>
      </c>
      <c r="E6864" s="188">
        <v>0</v>
      </c>
      <c r="F6864" s="188">
        <v>75551.899999999994</v>
      </c>
      <c r="G6864" s="188">
        <v>187350</v>
      </c>
      <c r="H6864" s="188">
        <v>394672</v>
      </c>
      <c r="I6864" s="188">
        <v>610276</v>
      </c>
      <c r="J6864" s="188">
        <v>1408915</v>
      </c>
      <c r="N6864" s="43"/>
    </row>
    <row r="6865" spans="1:14">
      <c r="A6865" s="43" t="s">
        <v>181</v>
      </c>
      <c r="B6865" s="188">
        <v>318141</v>
      </c>
      <c r="C6865" s="188">
        <v>0</v>
      </c>
      <c r="D6865" s="188">
        <v>0</v>
      </c>
      <c r="E6865" s="188">
        <v>58562.5</v>
      </c>
      <c r="F6865" s="188">
        <v>162221.79999999999</v>
      </c>
      <c r="G6865" s="188">
        <v>368357</v>
      </c>
      <c r="H6865" s="188">
        <v>719348</v>
      </c>
      <c r="I6865" s="188">
        <v>1082956</v>
      </c>
      <c r="J6865" s="188">
        <v>2484864</v>
      </c>
      <c r="N6865" s="43"/>
    </row>
    <row r="6866" spans="1:14">
      <c r="A6866" s="43" t="s">
        <v>529</v>
      </c>
      <c r="N6866" s="43"/>
    </row>
    <row r="6867" spans="1:14">
      <c r="A6867" s="43" t="s">
        <v>178</v>
      </c>
      <c r="B6867" s="188">
        <v>61025</v>
      </c>
      <c r="C6867" s="188">
        <v>0</v>
      </c>
      <c r="D6867" s="188">
        <v>0</v>
      </c>
      <c r="E6867" s="188">
        <v>0</v>
      </c>
      <c r="F6867" s="188">
        <v>0</v>
      </c>
      <c r="G6867" s="188">
        <v>45363</v>
      </c>
      <c r="H6867" s="188">
        <v>167715</v>
      </c>
      <c r="I6867" s="188">
        <v>301211</v>
      </c>
      <c r="J6867" s="188">
        <v>908952</v>
      </c>
      <c r="N6867" s="43"/>
    </row>
    <row r="6868" spans="1:14">
      <c r="A6868" s="43" t="s">
        <v>179</v>
      </c>
      <c r="B6868" s="188">
        <v>158238</v>
      </c>
      <c r="C6868" s="188">
        <v>0</v>
      </c>
      <c r="D6868" s="188">
        <v>0</v>
      </c>
      <c r="E6868" s="188">
        <v>0</v>
      </c>
      <c r="F6868" s="188">
        <v>69727.8</v>
      </c>
      <c r="G6868" s="188">
        <v>176499</v>
      </c>
      <c r="H6868" s="188">
        <v>386348</v>
      </c>
      <c r="I6868" s="188">
        <v>616430</v>
      </c>
      <c r="J6868" s="188">
        <v>1420270</v>
      </c>
      <c r="N6868" s="43"/>
    </row>
    <row r="6869" spans="1:14">
      <c r="A6869" s="43" t="s">
        <v>180</v>
      </c>
      <c r="B6869" s="188">
        <v>175946</v>
      </c>
      <c r="C6869" s="188">
        <v>0</v>
      </c>
      <c r="D6869" s="188">
        <v>0</v>
      </c>
      <c r="E6869" s="188">
        <v>18011.3</v>
      </c>
      <c r="F6869" s="188">
        <v>86641.9</v>
      </c>
      <c r="G6869" s="188">
        <v>203230</v>
      </c>
      <c r="H6869" s="188">
        <v>417769</v>
      </c>
      <c r="I6869" s="188">
        <v>637479</v>
      </c>
      <c r="J6869" s="188">
        <v>1432706</v>
      </c>
      <c r="N6869" s="43"/>
    </row>
    <row r="6870" spans="1:14">
      <c r="A6870" s="43" t="s">
        <v>181</v>
      </c>
      <c r="B6870" s="188">
        <v>298133</v>
      </c>
      <c r="C6870" s="188">
        <v>0</v>
      </c>
      <c r="D6870" s="188">
        <v>0</v>
      </c>
      <c r="E6870" s="188">
        <v>35349.1</v>
      </c>
      <c r="F6870" s="188">
        <v>142591.79999999999</v>
      </c>
      <c r="G6870" s="188">
        <v>341885</v>
      </c>
      <c r="H6870" s="188">
        <v>691760</v>
      </c>
      <c r="I6870" s="188">
        <v>1058574</v>
      </c>
      <c r="J6870" s="188">
        <v>2459832</v>
      </c>
      <c r="N6870" s="43"/>
    </row>
    <row r="6871" spans="1:14">
      <c r="A6871" s="43" t="s">
        <v>530</v>
      </c>
      <c r="N6871" s="43"/>
    </row>
    <row r="6872" spans="1:14">
      <c r="A6872" s="43" t="s">
        <v>178</v>
      </c>
      <c r="B6872" s="188">
        <v>50639</v>
      </c>
      <c r="C6872" s="188">
        <v>0</v>
      </c>
      <c r="D6872" s="188">
        <v>0</v>
      </c>
      <c r="E6872" s="188">
        <v>0</v>
      </c>
      <c r="F6872" s="188">
        <v>0</v>
      </c>
      <c r="G6872" s="188">
        <v>23959</v>
      </c>
      <c r="H6872" s="188">
        <v>133130</v>
      </c>
      <c r="I6872" s="188">
        <v>252620</v>
      </c>
      <c r="J6872" s="188">
        <v>780551</v>
      </c>
      <c r="N6872" s="43"/>
    </row>
    <row r="6873" spans="1:14">
      <c r="A6873" s="43" t="s">
        <v>179</v>
      </c>
      <c r="B6873" s="188">
        <v>106753</v>
      </c>
      <c r="C6873" s="188">
        <v>0</v>
      </c>
      <c r="D6873" s="188">
        <v>0</v>
      </c>
      <c r="E6873" s="188">
        <v>0</v>
      </c>
      <c r="F6873" s="188">
        <v>38392.199999999997</v>
      </c>
      <c r="G6873" s="188">
        <v>122472</v>
      </c>
      <c r="H6873" s="188">
        <v>251264</v>
      </c>
      <c r="I6873" s="188">
        <v>405773</v>
      </c>
      <c r="J6873" s="188">
        <v>1016721</v>
      </c>
      <c r="N6873" s="43"/>
    </row>
    <row r="6874" spans="1:14">
      <c r="A6874" s="43" t="s">
        <v>180</v>
      </c>
      <c r="B6874" s="188">
        <v>128441</v>
      </c>
      <c r="C6874" s="188">
        <v>0</v>
      </c>
      <c r="D6874" s="188">
        <v>0</v>
      </c>
      <c r="E6874" s="188">
        <v>0</v>
      </c>
      <c r="F6874" s="188">
        <v>52315</v>
      </c>
      <c r="G6874" s="188">
        <v>138727</v>
      </c>
      <c r="H6874" s="188">
        <v>301973</v>
      </c>
      <c r="I6874" s="188">
        <v>497626</v>
      </c>
      <c r="J6874" s="188">
        <v>1258232</v>
      </c>
      <c r="N6874" s="43"/>
    </row>
    <row r="6875" spans="1:14">
      <c r="A6875" s="43" t="s">
        <v>181</v>
      </c>
      <c r="B6875" s="188">
        <v>281112</v>
      </c>
      <c r="C6875" s="188">
        <v>0</v>
      </c>
      <c r="D6875" s="188">
        <v>0</v>
      </c>
      <c r="E6875" s="188">
        <v>36078.5</v>
      </c>
      <c r="F6875" s="188">
        <v>134091.6</v>
      </c>
      <c r="G6875" s="188">
        <v>321001</v>
      </c>
      <c r="H6875" s="188">
        <v>652177</v>
      </c>
      <c r="I6875" s="188">
        <v>987605</v>
      </c>
      <c r="J6875" s="188">
        <v>2311857</v>
      </c>
      <c r="N6875" s="43"/>
    </row>
    <row r="6876" spans="1:14">
      <c r="A6876" s="43" t="s">
        <v>621</v>
      </c>
      <c r="B6876" s="188" t="s">
        <v>143</v>
      </c>
      <c r="C6876" s="188" t="s">
        <v>144</v>
      </c>
      <c r="D6876" s="188" t="s">
        <v>144</v>
      </c>
      <c r="E6876" s="188" t="s">
        <v>144</v>
      </c>
      <c r="F6876" s="188" t="s">
        <v>144</v>
      </c>
      <c r="G6876" s="188" t="s">
        <v>144</v>
      </c>
      <c r="H6876" s="188" t="s">
        <v>144</v>
      </c>
      <c r="I6876" s="188" t="s">
        <v>685</v>
      </c>
      <c r="J6876" s="188" t="s">
        <v>685</v>
      </c>
      <c r="K6876" s="188" t="s">
        <v>225</v>
      </c>
      <c r="N6876" s="43"/>
    </row>
    <row r="6877" spans="1:14">
      <c r="A6877" s="43" t="s">
        <v>618</v>
      </c>
      <c r="B6877" s="188" t="s">
        <v>619</v>
      </c>
      <c r="K6877" s="188" t="s">
        <v>733</v>
      </c>
      <c r="N6877" s="43"/>
    </row>
    <row r="6878" spans="1:14">
      <c r="A6878" s="43" t="s">
        <v>142</v>
      </c>
      <c r="N6878" s="43"/>
    </row>
    <row r="6880" spans="1:14">
      <c r="A6880" s="43" t="s">
        <v>220</v>
      </c>
      <c r="N6880" s="43"/>
    </row>
    <row r="6881" spans="1:14">
      <c r="A6881" s="43" t="s">
        <v>621</v>
      </c>
      <c r="B6881" s="188" t="s">
        <v>143</v>
      </c>
      <c r="C6881" s="188" t="s">
        <v>144</v>
      </c>
      <c r="D6881" s="188" t="s">
        <v>144</v>
      </c>
      <c r="E6881" s="188" t="s">
        <v>144</v>
      </c>
      <c r="F6881" s="188" t="s">
        <v>144</v>
      </c>
      <c r="G6881" s="188" t="s">
        <v>144</v>
      </c>
      <c r="H6881" s="188" t="s">
        <v>144</v>
      </c>
      <c r="I6881" s="188" t="s">
        <v>685</v>
      </c>
      <c r="J6881" s="188" t="s">
        <v>685</v>
      </c>
      <c r="K6881" s="188" t="s">
        <v>225</v>
      </c>
      <c r="N6881" s="43"/>
    </row>
    <row r="6882" spans="1:14">
      <c r="A6882" s="43" t="s">
        <v>251</v>
      </c>
      <c r="E6882" s="188" t="s">
        <v>589</v>
      </c>
      <c r="F6882" s="188" t="s">
        <v>590</v>
      </c>
      <c r="G6882" s="188" t="s">
        <v>404</v>
      </c>
      <c r="N6882" s="43"/>
    </row>
    <row r="6883" spans="1:14">
      <c r="B6883" s="188" t="s">
        <v>143</v>
      </c>
      <c r="C6883" s="188" t="s">
        <v>144</v>
      </c>
      <c r="D6883" s="188" t="s">
        <v>144</v>
      </c>
      <c r="E6883" s="188" t="s">
        <v>144</v>
      </c>
      <c r="F6883" s="188" t="s">
        <v>144</v>
      </c>
      <c r="G6883" s="188" t="s">
        <v>144</v>
      </c>
      <c r="H6883" s="188" t="s">
        <v>144</v>
      </c>
      <c r="I6883" s="188" t="s">
        <v>685</v>
      </c>
      <c r="J6883" s="188" t="s">
        <v>685</v>
      </c>
    </row>
    <row r="6884" spans="1:14">
      <c r="B6884" s="188" t="s">
        <v>33</v>
      </c>
      <c r="C6884" s="188" t="s">
        <v>134</v>
      </c>
      <c r="D6884" s="188" t="s">
        <v>135</v>
      </c>
      <c r="E6884" s="188" t="s">
        <v>136</v>
      </c>
      <c r="F6884" s="188" t="s">
        <v>137</v>
      </c>
      <c r="G6884" s="188" t="s">
        <v>138</v>
      </c>
      <c r="H6884" s="188" t="s">
        <v>139</v>
      </c>
      <c r="I6884" s="188" t="s">
        <v>140</v>
      </c>
      <c r="J6884" s="188" t="s">
        <v>141</v>
      </c>
    </row>
    <row r="6885" spans="1:14">
      <c r="A6885" s="43" t="s">
        <v>622</v>
      </c>
      <c r="B6885" s="188" t="s">
        <v>143</v>
      </c>
      <c r="C6885" s="188" t="s">
        <v>148</v>
      </c>
      <c r="D6885" s="188" t="s">
        <v>148</v>
      </c>
      <c r="E6885" s="188" t="s">
        <v>148</v>
      </c>
      <c r="F6885" s="188" t="s">
        <v>148</v>
      </c>
      <c r="G6885" s="188" t="s">
        <v>148</v>
      </c>
      <c r="H6885" s="188" t="s">
        <v>148</v>
      </c>
      <c r="I6885" s="188" t="s">
        <v>686</v>
      </c>
      <c r="J6885" s="188" t="s">
        <v>686</v>
      </c>
      <c r="N6885" s="43"/>
    </row>
    <row r="6886" spans="1:14">
      <c r="A6886" s="43" t="s">
        <v>0</v>
      </c>
      <c r="B6886" s="188">
        <v>277453</v>
      </c>
      <c r="C6886" s="188">
        <v>0</v>
      </c>
      <c r="D6886" s="188">
        <v>0</v>
      </c>
      <c r="E6886" s="188">
        <v>0</v>
      </c>
      <c r="F6886" s="188">
        <v>119712.8</v>
      </c>
      <c r="G6886" s="188">
        <v>311408</v>
      </c>
      <c r="H6886" s="188">
        <v>667648</v>
      </c>
      <c r="I6886" s="188">
        <v>1026781</v>
      </c>
      <c r="J6886" s="188">
        <v>2374334</v>
      </c>
      <c r="N6886" s="43"/>
    </row>
    <row r="6887" spans="1:14">
      <c r="A6887" s="43" t="s">
        <v>151</v>
      </c>
      <c r="N6887" s="43"/>
    </row>
    <row r="6888" spans="1:14">
      <c r="A6888" s="43" t="s">
        <v>2</v>
      </c>
      <c r="B6888" s="188">
        <v>276258</v>
      </c>
      <c r="C6888" s="188">
        <v>0</v>
      </c>
      <c r="D6888" s="188">
        <v>0</v>
      </c>
      <c r="E6888" s="188">
        <v>0</v>
      </c>
      <c r="F6888" s="188">
        <v>118943.7</v>
      </c>
      <c r="G6888" s="188">
        <v>303442</v>
      </c>
      <c r="H6888" s="188">
        <v>663483</v>
      </c>
      <c r="I6888" s="188">
        <v>1042218</v>
      </c>
      <c r="J6888" s="188">
        <v>2369761</v>
      </c>
      <c r="N6888" s="43"/>
    </row>
    <row r="6889" spans="1:14">
      <c r="A6889" s="43" t="s">
        <v>3</v>
      </c>
      <c r="B6889" s="188">
        <v>281615</v>
      </c>
      <c r="C6889" s="188">
        <v>0</v>
      </c>
      <c r="D6889" s="188">
        <v>0</v>
      </c>
      <c r="E6889" s="188">
        <v>0</v>
      </c>
      <c r="F6889" s="188">
        <v>121439.6</v>
      </c>
      <c r="G6889" s="188">
        <v>319814</v>
      </c>
      <c r="H6889" s="188">
        <v>677053</v>
      </c>
      <c r="I6889" s="188">
        <v>1014018</v>
      </c>
      <c r="J6889" s="188">
        <v>2297430</v>
      </c>
      <c r="N6889" s="43"/>
    </row>
    <row r="6890" spans="1:14">
      <c r="A6890" s="43" t="s">
        <v>4</v>
      </c>
      <c r="B6890" s="188">
        <v>280418</v>
      </c>
      <c r="C6890" s="188">
        <v>0</v>
      </c>
      <c r="D6890" s="188">
        <v>0</v>
      </c>
      <c r="E6890" s="188">
        <v>0</v>
      </c>
      <c r="F6890" s="188">
        <v>120083.4</v>
      </c>
      <c r="G6890" s="188">
        <v>312117</v>
      </c>
      <c r="H6890" s="188">
        <v>658264</v>
      </c>
      <c r="I6890" s="188">
        <v>1001643</v>
      </c>
      <c r="J6890" s="188">
        <v>2580922</v>
      </c>
      <c r="N6890" s="43"/>
    </row>
    <row r="6891" spans="1:14">
      <c r="A6891" s="43" t="s">
        <v>5</v>
      </c>
      <c r="B6891" s="188">
        <v>275307</v>
      </c>
      <c r="C6891" s="188">
        <v>0</v>
      </c>
      <c r="D6891" s="188">
        <v>0</v>
      </c>
      <c r="E6891" s="188">
        <v>0</v>
      </c>
      <c r="F6891" s="188">
        <v>118775.7</v>
      </c>
      <c r="G6891" s="188">
        <v>317361</v>
      </c>
      <c r="H6891" s="188">
        <v>652177</v>
      </c>
      <c r="I6891" s="188">
        <v>1020456</v>
      </c>
      <c r="J6891" s="188">
        <v>2439487</v>
      </c>
      <c r="N6891" s="43"/>
    </row>
    <row r="6892" spans="1:14">
      <c r="A6892" s="43" t="s">
        <v>6</v>
      </c>
      <c r="B6892" s="188">
        <v>273624</v>
      </c>
      <c r="C6892" s="188">
        <v>0</v>
      </c>
      <c r="D6892" s="188">
        <v>0</v>
      </c>
      <c r="E6892" s="188">
        <v>16183.2</v>
      </c>
      <c r="F6892" s="188">
        <v>119646.8</v>
      </c>
      <c r="G6892" s="188">
        <v>312464</v>
      </c>
      <c r="H6892" s="188">
        <v>679968</v>
      </c>
      <c r="I6892" s="188">
        <v>1044851</v>
      </c>
      <c r="J6892" s="188">
        <v>2273584</v>
      </c>
      <c r="N6892" s="43"/>
    </row>
    <row r="6893" spans="1:14">
      <c r="A6893" s="43" t="s">
        <v>8</v>
      </c>
      <c r="N6893" s="43"/>
    </row>
    <row r="6894" spans="1:14">
      <c r="A6894" s="43" t="s">
        <v>9</v>
      </c>
      <c r="B6894" s="188">
        <v>288826</v>
      </c>
      <c r="C6894" s="188">
        <v>0</v>
      </c>
      <c r="D6894" s="188">
        <v>0</v>
      </c>
      <c r="E6894" s="188">
        <v>0</v>
      </c>
      <c r="F6894" s="188">
        <v>125349.4</v>
      </c>
      <c r="G6894" s="188">
        <v>323514</v>
      </c>
      <c r="H6894" s="188">
        <v>698803</v>
      </c>
      <c r="I6894" s="188">
        <v>1064188</v>
      </c>
      <c r="J6894" s="188">
        <v>2439487</v>
      </c>
      <c r="N6894" s="43"/>
    </row>
    <row r="6895" spans="1:14">
      <c r="A6895" s="43" t="s">
        <v>8</v>
      </c>
      <c r="B6895" s="188">
        <v>264580</v>
      </c>
      <c r="C6895" s="188">
        <v>0</v>
      </c>
      <c r="D6895" s="188">
        <v>0</v>
      </c>
      <c r="E6895" s="188">
        <v>0</v>
      </c>
      <c r="F6895" s="188">
        <v>113570.2</v>
      </c>
      <c r="G6895" s="188">
        <v>296321</v>
      </c>
      <c r="H6895" s="188">
        <v>633282</v>
      </c>
      <c r="I6895" s="188">
        <v>987702</v>
      </c>
      <c r="J6895" s="188">
        <v>2309986</v>
      </c>
      <c r="N6895" s="43"/>
    </row>
    <row r="6896" spans="1:14">
      <c r="A6896" s="43" t="s">
        <v>152</v>
      </c>
      <c r="N6896" s="43"/>
    </row>
    <row r="6897" spans="1:14">
      <c r="A6897" s="43" t="s">
        <v>153</v>
      </c>
      <c r="B6897" s="188">
        <v>112111</v>
      </c>
      <c r="C6897" s="188">
        <v>0</v>
      </c>
      <c r="D6897" s="188">
        <v>0</v>
      </c>
      <c r="E6897" s="188">
        <v>0</v>
      </c>
      <c r="F6897" s="188">
        <v>29016.1</v>
      </c>
      <c r="G6897" s="188">
        <v>130512</v>
      </c>
      <c r="H6897" s="188">
        <v>287446</v>
      </c>
      <c r="I6897" s="188">
        <v>452172</v>
      </c>
      <c r="J6897" s="188">
        <v>1106782</v>
      </c>
      <c r="N6897" s="43"/>
    </row>
    <row r="6898" spans="1:14">
      <c r="A6898" s="43" t="s">
        <v>154</v>
      </c>
      <c r="B6898" s="188">
        <v>214376</v>
      </c>
      <c r="C6898" s="188">
        <v>0</v>
      </c>
      <c r="D6898" s="188">
        <v>0</v>
      </c>
      <c r="E6898" s="188">
        <v>0</v>
      </c>
      <c r="F6898" s="188">
        <v>86441.7</v>
      </c>
      <c r="G6898" s="188">
        <v>242907</v>
      </c>
      <c r="H6898" s="188">
        <v>521212</v>
      </c>
      <c r="I6898" s="188">
        <v>815815</v>
      </c>
      <c r="J6898" s="188">
        <v>1842908</v>
      </c>
      <c r="N6898" s="43"/>
    </row>
    <row r="6899" spans="1:14">
      <c r="A6899" s="43" t="s">
        <v>155</v>
      </c>
      <c r="B6899" s="188">
        <v>241803</v>
      </c>
      <c r="C6899" s="188">
        <v>0</v>
      </c>
      <c r="D6899" s="188">
        <v>0</v>
      </c>
      <c r="E6899" s="188">
        <v>9400.5</v>
      </c>
      <c r="F6899" s="188">
        <v>117373.8</v>
      </c>
      <c r="G6899" s="188">
        <v>282602</v>
      </c>
      <c r="H6899" s="188">
        <v>586846</v>
      </c>
      <c r="I6899" s="188">
        <v>894608</v>
      </c>
      <c r="J6899" s="188">
        <v>2050239</v>
      </c>
      <c r="N6899" s="43"/>
    </row>
    <row r="6900" spans="1:14">
      <c r="A6900" s="43" t="s">
        <v>156</v>
      </c>
      <c r="B6900" s="188">
        <v>391534</v>
      </c>
      <c r="C6900" s="188">
        <v>0</v>
      </c>
      <c r="D6900" s="188">
        <v>0</v>
      </c>
      <c r="E6900" s="188">
        <v>61599.3</v>
      </c>
      <c r="F6900" s="188">
        <v>192044.7</v>
      </c>
      <c r="G6900" s="188">
        <v>444665</v>
      </c>
      <c r="H6900" s="188">
        <v>886787</v>
      </c>
      <c r="I6900" s="188">
        <v>1372691</v>
      </c>
      <c r="J6900" s="188">
        <v>3184220</v>
      </c>
      <c r="N6900" s="43"/>
    </row>
    <row r="6901" spans="1:14">
      <c r="A6901" s="43" t="s">
        <v>157</v>
      </c>
      <c r="N6901" s="43"/>
    </row>
    <row r="6902" spans="1:14">
      <c r="A6902" s="43" t="s">
        <v>158</v>
      </c>
      <c r="B6902" s="188">
        <v>332546</v>
      </c>
      <c r="C6902" s="188">
        <v>0</v>
      </c>
      <c r="D6902" s="188">
        <v>0</v>
      </c>
      <c r="E6902" s="188">
        <v>46876</v>
      </c>
      <c r="F6902" s="188">
        <v>161650.70000000001</v>
      </c>
      <c r="G6902" s="188">
        <v>377969</v>
      </c>
      <c r="H6902" s="188">
        <v>772551</v>
      </c>
      <c r="I6902" s="188">
        <v>1167665</v>
      </c>
      <c r="J6902" s="188">
        <v>2573703</v>
      </c>
      <c r="N6902" s="43"/>
    </row>
    <row r="6903" spans="1:14">
      <c r="A6903" s="43" t="s">
        <v>159</v>
      </c>
      <c r="B6903" s="188">
        <v>155304</v>
      </c>
      <c r="C6903" s="188">
        <v>0</v>
      </c>
      <c r="D6903" s="188">
        <v>0</v>
      </c>
      <c r="E6903" s="188">
        <v>0</v>
      </c>
      <c r="F6903" s="188">
        <v>45494</v>
      </c>
      <c r="G6903" s="188">
        <v>157076</v>
      </c>
      <c r="H6903" s="188">
        <v>385168</v>
      </c>
      <c r="I6903" s="188">
        <v>650452</v>
      </c>
      <c r="J6903" s="188">
        <v>1609488</v>
      </c>
      <c r="N6903" s="43"/>
    </row>
    <row r="6904" spans="1:14">
      <c r="A6904" s="43" t="s">
        <v>160</v>
      </c>
      <c r="B6904" s="188">
        <v>228814</v>
      </c>
      <c r="C6904" s="188">
        <v>0</v>
      </c>
      <c r="D6904" s="188">
        <v>0</v>
      </c>
      <c r="E6904" s="188">
        <v>0</v>
      </c>
      <c r="F6904" s="188">
        <v>86589.6</v>
      </c>
      <c r="G6904" s="188">
        <v>252644</v>
      </c>
      <c r="H6904" s="188">
        <v>562308</v>
      </c>
      <c r="I6904" s="188">
        <v>890599</v>
      </c>
      <c r="J6904" s="188">
        <v>2193274</v>
      </c>
      <c r="N6904" s="43"/>
    </row>
    <row r="6905" spans="1:14">
      <c r="A6905" s="43" t="s">
        <v>161</v>
      </c>
      <c r="B6905" s="188">
        <v>240006</v>
      </c>
      <c r="C6905" s="188">
        <v>0</v>
      </c>
      <c r="D6905" s="188">
        <v>0</v>
      </c>
      <c r="E6905" s="188">
        <v>0</v>
      </c>
      <c r="F6905" s="188">
        <v>99408.2</v>
      </c>
      <c r="G6905" s="188">
        <v>262901</v>
      </c>
      <c r="H6905" s="188">
        <v>562360</v>
      </c>
      <c r="I6905" s="188">
        <v>955523</v>
      </c>
      <c r="J6905" s="188">
        <v>2255320</v>
      </c>
      <c r="N6905" s="43"/>
    </row>
    <row r="6906" spans="1:14">
      <c r="A6906" s="43" t="s">
        <v>162</v>
      </c>
      <c r="N6906" s="43"/>
    </row>
    <row r="6907" spans="1:14">
      <c r="A6907" s="43" t="s">
        <v>14</v>
      </c>
      <c r="B6907" s="188">
        <v>273001</v>
      </c>
      <c r="C6907" s="188">
        <v>0</v>
      </c>
      <c r="D6907" s="188">
        <v>0</v>
      </c>
      <c r="E6907" s="188">
        <v>56929.4</v>
      </c>
      <c r="F6907" s="188">
        <v>147318.39999999999</v>
      </c>
      <c r="G6907" s="188">
        <v>326064</v>
      </c>
      <c r="H6907" s="188">
        <v>639695</v>
      </c>
      <c r="I6907" s="188">
        <v>938513</v>
      </c>
      <c r="J6907" s="188">
        <v>1933391</v>
      </c>
      <c r="N6907" s="43"/>
    </row>
    <row r="6908" spans="1:14">
      <c r="A6908" s="43" t="s">
        <v>163</v>
      </c>
      <c r="B6908" s="188">
        <v>354362</v>
      </c>
      <c r="C6908" s="188">
        <v>0</v>
      </c>
      <c r="D6908" s="188">
        <v>0</v>
      </c>
      <c r="E6908" s="188">
        <v>59193.3</v>
      </c>
      <c r="F6908" s="188">
        <v>177276.3</v>
      </c>
      <c r="G6908" s="188">
        <v>415506</v>
      </c>
      <c r="H6908" s="188">
        <v>841055</v>
      </c>
      <c r="I6908" s="188">
        <v>1256825</v>
      </c>
      <c r="J6908" s="188">
        <v>2702709</v>
      </c>
      <c r="N6908" s="43"/>
    </row>
    <row r="6909" spans="1:14">
      <c r="A6909" s="43" t="s">
        <v>16</v>
      </c>
      <c r="B6909" s="188">
        <v>274468</v>
      </c>
      <c r="C6909" s="188">
        <v>0</v>
      </c>
      <c r="D6909" s="188">
        <v>0</v>
      </c>
      <c r="E6909" s="188">
        <v>0</v>
      </c>
      <c r="F6909" s="188">
        <v>58054.7</v>
      </c>
      <c r="G6909" s="188">
        <v>246525</v>
      </c>
      <c r="H6909" s="188">
        <v>646811</v>
      </c>
      <c r="I6909" s="188">
        <v>1195275</v>
      </c>
      <c r="J6909" s="188">
        <v>3356014</v>
      </c>
      <c r="N6909" s="43"/>
    </row>
    <row r="6910" spans="1:14">
      <c r="A6910" s="43" t="s">
        <v>164</v>
      </c>
      <c r="B6910" s="188">
        <v>214114</v>
      </c>
      <c r="C6910" s="188">
        <v>0</v>
      </c>
      <c r="D6910" s="188">
        <v>0</v>
      </c>
      <c r="E6910" s="188">
        <v>0</v>
      </c>
      <c r="F6910" s="188">
        <v>0</v>
      </c>
      <c r="G6910" s="188">
        <v>138418</v>
      </c>
      <c r="H6910" s="188">
        <v>527346</v>
      </c>
      <c r="I6910" s="188">
        <v>996198</v>
      </c>
      <c r="J6910" s="188">
        <v>3063695</v>
      </c>
      <c r="N6910" s="43"/>
    </row>
    <row r="6911" spans="1:14">
      <c r="A6911" s="43" t="s">
        <v>165</v>
      </c>
      <c r="N6911" s="43"/>
    </row>
    <row r="6912" spans="1:14">
      <c r="A6912" s="43" t="s">
        <v>166</v>
      </c>
      <c r="B6912" s="188">
        <v>21402</v>
      </c>
      <c r="C6912" s="188">
        <v>0</v>
      </c>
      <c r="D6912" s="188">
        <v>0</v>
      </c>
      <c r="E6912" s="188">
        <v>0</v>
      </c>
      <c r="F6912" s="188">
        <v>0</v>
      </c>
      <c r="G6912" s="188">
        <v>0</v>
      </c>
      <c r="H6912" s="188">
        <v>42391</v>
      </c>
      <c r="I6912" s="188">
        <v>120031</v>
      </c>
      <c r="J6912" s="188">
        <v>459036</v>
      </c>
      <c r="N6912" s="43"/>
    </row>
    <row r="6913" spans="1:14">
      <c r="A6913" s="43" t="s">
        <v>125</v>
      </c>
      <c r="B6913" s="188">
        <v>84135</v>
      </c>
      <c r="C6913" s="188">
        <v>0</v>
      </c>
      <c r="D6913" s="188">
        <v>0</v>
      </c>
      <c r="E6913" s="188">
        <v>0</v>
      </c>
      <c r="F6913" s="188">
        <v>0</v>
      </c>
      <c r="G6913" s="188">
        <v>46502</v>
      </c>
      <c r="H6913" s="188">
        <v>166356</v>
      </c>
      <c r="I6913" s="188">
        <v>406660</v>
      </c>
      <c r="J6913" s="188">
        <v>1450673</v>
      </c>
      <c r="N6913" s="43"/>
    </row>
    <row r="6914" spans="1:14">
      <c r="A6914" s="43" t="s">
        <v>126</v>
      </c>
      <c r="B6914" s="188">
        <v>127785</v>
      </c>
      <c r="C6914" s="188">
        <v>0</v>
      </c>
      <c r="D6914" s="188">
        <v>0</v>
      </c>
      <c r="E6914" s="188">
        <v>0</v>
      </c>
      <c r="F6914" s="188">
        <v>13952.2</v>
      </c>
      <c r="G6914" s="188">
        <v>118497</v>
      </c>
      <c r="H6914" s="188">
        <v>260720</v>
      </c>
      <c r="I6914" s="188">
        <v>376965</v>
      </c>
      <c r="J6914" s="188">
        <v>1587974</v>
      </c>
      <c r="N6914" s="43"/>
    </row>
    <row r="6915" spans="1:14">
      <c r="A6915" s="43" t="s">
        <v>127</v>
      </c>
      <c r="B6915" s="188">
        <v>152508</v>
      </c>
      <c r="C6915" s="188">
        <v>0</v>
      </c>
      <c r="D6915" s="188">
        <v>0</v>
      </c>
      <c r="E6915" s="188">
        <v>0</v>
      </c>
      <c r="F6915" s="188">
        <v>51250.8</v>
      </c>
      <c r="G6915" s="188">
        <v>164998</v>
      </c>
      <c r="H6915" s="188">
        <v>374537</v>
      </c>
      <c r="I6915" s="188">
        <v>627803</v>
      </c>
      <c r="J6915" s="188">
        <v>1589334</v>
      </c>
      <c r="N6915" s="43"/>
    </row>
    <row r="6916" spans="1:14">
      <c r="A6916" s="43" t="s">
        <v>128</v>
      </c>
      <c r="B6916" s="188">
        <v>190465</v>
      </c>
      <c r="C6916" s="188">
        <v>0</v>
      </c>
      <c r="D6916" s="188">
        <v>0</v>
      </c>
      <c r="E6916" s="188">
        <v>0</v>
      </c>
      <c r="F6916" s="188">
        <v>73507.5</v>
      </c>
      <c r="G6916" s="188">
        <v>213845</v>
      </c>
      <c r="H6916" s="188">
        <v>488037</v>
      </c>
      <c r="I6916" s="188">
        <v>752455</v>
      </c>
      <c r="J6916" s="188">
        <v>1695246</v>
      </c>
      <c r="N6916" s="43"/>
    </row>
    <row r="6917" spans="1:14">
      <c r="A6917" s="43" t="s">
        <v>129</v>
      </c>
      <c r="B6917" s="188">
        <v>218069</v>
      </c>
      <c r="C6917" s="188">
        <v>0</v>
      </c>
      <c r="D6917" s="188">
        <v>0</v>
      </c>
      <c r="E6917" s="188">
        <v>0</v>
      </c>
      <c r="F6917" s="188">
        <v>100318.9</v>
      </c>
      <c r="G6917" s="188">
        <v>252464</v>
      </c>
      <c r="H6917" s="188">
        <v>512858</v>
      </c>
      <c r="I6917" s="188">
        <v>823656</v>
      </c>
      <c r="J6917" s="188">
        <v>1738477</v>
      </c>
      <c r="N6917" s="43"/>
    </row>
    <row r="6918" spans="1:14">
      <c r="A6918" s="43" t="s">
        <v>130</v>
      </c>
      <c r="B6918" s="188">
        <v>251142</v>
      </c>
      <c r="C6918" s="188">
        <v>0</v>
      </c>
      <c r="D6918" s="188">
        <v>0</v>
      </c>
      <c r="E6918" s="188">
        <v>23772.7</v>
      </c>
      <c r="F6918" s="188">
        <v>116659.3</v>
      </c>
      <c r="G6918" s="188">
        <v>292346</v>
      </c>
      <c r="H6918" s="188">
        <v>613390</v>
      </c>
      <c r="I6918" s="188">
        <v>945513</v>
      </c>
      <c r="J6918" s="188">
        <v>2068629</v>
      </c>
      <c r="N6918" s="43"/>
    </row>
    <row r="6919" spans="1:14">
      <c r="A6919" s="43" t="s">
        <v>131</v>
      </c>
      <c r="B6919" s="188">
        <v>350582</v>
      </c>
      <c r="C6919" s="188">
        <v>0</v>
      </c>
      <c r="D6919" s="188">
        <v>0</v>
      </c>
      <c r="E6919" s="188">
        <v>53701.9</v>
      </c>
      <c r="F6919" s="188">
        <v>171134</v>
      </c>
      <c r="G6919" s="188">
        <v>396256</v>
      </c>
      <c r="H6919" s="188">
        <v>803543</v>
      </c>
      <c r="I6919" s="188">
        <v>1226722</v>
      </c>
      <c r="J6919" s="188">
        <v>2851482</v>
      </c>
      <c r="N6919" s="43"/>
    </row>
    <row r="6920" spans="1:14">
      <c r="A6920" s="43" t="s">
        <v>167</v>
      </c>
      <c r="N6920" s="43"/>
    </row>
    <row r="6921" spans="1:14">
      <c r="A6921" s="43" t="s">
        <v>166</v>
      </c>
      <c r="B6921" s="188">
        <v>112164</v>
      </c>
      <c r="C6921" s="188">
        <v>0</v>
      </c>
      <c r="D6921" s="188">
        <v>0</v>
      </c>
      <c r="E6921" s="188">
        <v>0</v>
      </c>
      <c r="F6921" s="188">
        <v>0</v>
      </c>
      <c r="G6921" s="188">
        <v>91174</v>
      </c>
      <c r="H6921" s="188">
        <v>247343</v>
      </c>
      <c r="I6921" s="188">
        <v>440244</v>
      </c>
      <c r="J6921" s="188">
        <v>1248005</v>
      </c>
      <c r="N6921" s="43"/>
    </row>
    <row r="6922" spans="1:14">
      <c r="A6922" s="43" t="s">
        <v>125</v>
      </c>
      <c r="B6922" s="188">
        <v>145005</v>
      </c>
      <c r="C6922" s="188">
        <v>0</v>
      </c>
      <c r="D6922" s="188">
        <v>0</v>
      </c>
      <c r="E6922" s="188">
        <v>0</v>
      </c>
      <c r="F6922" s="188">
        <v>23651.200000000001</v>
      </c>
      <c r="G6922" s="188">
        <v>146247</v>
      </c>
      <c r="H6922" s="188">
        <v>372738</v>
      </c>
      <c r="I6922" s="188">
        <v>649254</v>
      </c>
      <c r="J6922" s="188">
        <v>1687834</v>
      </c>
      <c r="N6922" s="43"/>
    </row>
    <row r="6923" spans="1:14">
      <c r="A6923" s="43" t="s">
        <v>126</v>
      </c>
      <c r="B6923" s="188">
        <v>153812</v>
      </c>
      <c r="C6923" s="188">
        <v>0</v>
      </c>
      <c r="D6923" s="188">
        <v>0</v>
      </c>
      <c r="E6923" s="188">
        <v>0</v>
      </c>
      <c r="F6923" s="188">
        <v>32561.9</v>
      </c>
      <c r="G6923" s="188">
        <v>159096</v>
      </c>
      <c r="H6923" s="188">
        <v>402720</v>
      </c>
      <c r="I6923" s="188">
        <v>704462</v>
      </c>
      <c r="J6923" s="188">
        <v>1595821</v>
      </c>
      <c r="N6923" s="43"/>
    </row>
    <row r="6924" spans="1:14">
      <c r="A6924" s="43" t="s">
        <v>127</v>
      </c>
      <c r="B6924" s="188">
        <v>166020</v>
      </c>
      <c r="C6924" s="188">
        <v>0</v>
      </c>
      <c r="D6924" s="188">
        <v>0</v>
      </c>
      <c r="E6924" s="188">
        <v>0</v>
      </c>
      <c r="F6924" s="188">
        <v>61720.7</v>
      </c>
      <c r="G6924" s="188">
        <v>200086</v>
      </c>
      <c r="H6924" s="188">
        <v>428263</v>
      </c>
      <c r="I6924" s="188">
        <v>687545</v>
      </c>
      <c r="J6924" s="188">
        <v>1524930</v>
      </c>
      <c r="N6924" s="43"/>
    </row>
    <row r="6925" spans="1:14">
      <c r="A6925" s="43" t="s">
        <v>128</v>
      </c>
      <c r="B6925" s="188">
        <v>192296</v>
      </c>
      <c r="C6925" s="188">
        <v>0</v>
      </c>
      <c r="D6925" s="188">
        <v>0</v>
      </c>
      <c r="E6925" s="188">
        <v>0</v>
      </c>
      <c r="F6925" s="188">
        <v>71443.600000000006</v>
      </c>
      <c r="G6925" s="188">
        <v>215743</v>
      </c>
      <c r="H6925" s="188">
        <v>468294</v>
      </c>
      <c r="I6925" s="188">
        <v>707357</v>
      </c>
      <c r="J6925" s="188">
        <v>1895590</v>
      </c>
      <c r="N6925" s="43"/>
    </row>
    <row r="6926" spans="1:14">
      <c r="A6926" s="43" t="s">
        <v>129</v>
      </c>
      <c r="B6926" s="188">
        <v>221812</v>
      </c>
      <c r="C6926" s="188">
        <v>0</v>
      </c>
      <c r="D6926" s="188">
        <v>0</v>
      </c>
      <c r="E6926" s="188">
        <v>0</v>
      </c>
      <c r="F6926" s="188">
        <v>92374.1</v>
      </c>
      <c r="G6926" s="188">
        <v>247102</v>
      </c>
      <c r="H6926" s="188">
        <v>534580</v>
      </c>
      <c r="I6926" s="188">
        <v>873572</v>
      </c>
      <c r="J6926" s="188">
        <v>1919121</v>
      </c>
      <c r="N6926" s="43"/>
    </row>
    <row r="6927" spans="1:14">
      <c r="A6927" s="43" t="s">
        <v>130</v>
      </c>
      <c r="B6927" s="188">
        <v>222373</v>
      </c>
      <c r="C6927" s="188">
        <v>0</v>
      </c>
      <c r="D6927" s="188">
        <v>0</v>
      </c>
      <c r="E6927" s="188">
        <v>0</v>
      </c>
      <c r="F6927" s="188">
        <v>100500.7</v>
      </c>
      <c r="G6927" s="188">
        <v>269727</v>
      </c>
      <c r="H6927" s="188">
        <v>549042</v>
      </c>
      <c r="I6927" s="188">
        <v>863887</v>
      </c>
      <c r="J6927" s="188">
        <v>1916634</v>
      </c>
      <c r="N6927" s="43"/>
    </row>
    <row r="6928" spans="1:14">
      <c r="A6928" s="43" t="s">
        <v>131</v>
      </c>
      <c r="B6928" s="188">
        <v>345637</v>
      </c>
      <c r="C6928" s="188">
        <v>0</v>
      </c>
      <c r="D6928" s="188">
        <v>0</v>
      </c>
      <c r="E6928" s="188">
        <v>51964.6</v>
      </c>
      <c r="F6928" s="188">
        <v>166876</v>
      </c>
      <c r="G6928" s="188">
        <v>388647</v>
      </c>
      <c r="H6928" s="188">
        <v>795831</v>
      </c>
      <c r="I6928" s="188">
        <v>1213032</v>
      </c>
      <c r="J6928" s="188">
        <v>2830211</v>
      </c>
      <c r="N6928" s="43"/>
    </row>
    <row r="6929" spans="1:14">
      <c r="A6929" s="43" t="s">
        <v>168</v>
      </c>
      <c r="N6929" s="43"/>
    </row>
    <row r="6930" spans="1:14">
      <c r="A6930" s="43" t="s">
        <v>169</v>
      </c>
      <c r="B6930" s="188">
        <v>42391</v>
      </c>
      <c r="C6930" s="188">
        <v>0</v>
      </c>
      <c r="D6930" s="188">
        <v>0</v>
      </c>
      <c r="E6930" s="188">
        <v>0</v>
      </c>
      <c r="F6930" s="188">
        <v>0</v>
      </c>
      <c r="G6930" s="188">
        <v>58082</v>
      </c>
      <c r="H6930" s="188">
        <v>140408</v>
      </c>
      <c r="I6930" s="188">
        <v>203376</v>
      </c>
      <c r="J6930" s="188">
        <v>384663</v>
      </c>
      <c r="N6930" s="43"/>
    </row>
    <row r="6931" spans="1:14">
      <c r="A6931" s="43" t="s">
        <v>17</v>
      </c>
      <c r="B6931" s="188">
        <v>125322</v>
      </c>
      <c r="C6931" s="188">
        <v>0</v>
      </c>
      <c r="D6931" s="188">
        <v>0</v>
      </c>
      <c r="E6931" s="188">
        <v>0</v>
      </c>
      <c r="F6931" s="188">
        <v>78356.5</v>
      </c>
      <c r="G6931" s="188">
        <v>179463</v>
      </c>
      <c r="H6931" s="188">
        <v>321179</v>
      </c>
      <c r="I6931" s="188">
        <v>433339</v>
      </c>
      <c r="J6931" s="188">
        <v>704993</v>
      </c>
      <c r="N6931" s="43"/>
    </row>
    <row r="6932" spans="1:14">
      <c r="A6932" s="43" t="s">
        <v>18</v>
      </c>
      <c r="B6932" s="188">
        <v>222747</v>
      </c>
      <c r="C6932" s="188">
        <v>0</v>
      </c>
      <c r="D6932" s="188">
        <v>0</v>
      </c>
      <c r="E6932" s="188">
        <v>44568.2</v>
      </c>
      <c r="F6932" s="188">
        <v>140961.20000000001</v>
      </c>
      <c r="G6932" s="188">
        <v>304970</v>
      </c>
      <c r="H6932" s="188">
        <v>550917</v>
      </c>
      <c r="I6932" s="188">
        <v>758393</v>
      </c>
      <c r="J6932" s="188">
        <v>1255481</v>
      </c>
      <c r="N6932" s="43"/>
    </row>
    <row r="6933" spans="1:14">
      <c r="A6933" s="43" t="s">
        <v>19</v>
      </c>
      <c r="B6933" s="188">
        <v>341288</v>
      </c>
      <c r="C6933" s="188">
        <v>0</v>
      </c>
      <c r="D6933" s="188">
        <v>0</v>
      </c>
      <c r="E6933" s="188">
        <v>78309.5</v>
      </c>
      <c r="F6933" s="188">
        <v>200343.3</v>
      </c>
      <c r="G6933" s="188">
        <v>432555</v>
      </c>
      <c r="H6933" s="188">
        <v>841203</v>
      </c>
      <c r="I6933" s="188">
        <v>1195906</v>
      </c>
      <c r="J6933" s="188">
        <v>2133895</v>
      </c>
      <c r="N6933" s="43"/>
    </row>
    <row r="6934" spans="1:14">
      <c r="A6934" s="43" t="s">
        <v>170</v>
      </c>
      <c r="B6934" s="188">
        <v>655565</v>
      </c>
      <c r="C6934" s="188">
        <v>0</v>
      </c>
      <c r="D6934" s="188">
        <v>49096.9</v>
      </c>
      <c r="E6934" s="188">
        <v>149300</v>
      </c>
      <c r="F6934" s="188">
        <v>336484.8</v>
      </c>
      <c r="G6934" s="188">
        <v>725942</v>
      </c>
      <c r="H6934" s="188">
        <v>1468528</v>
      </c>
      <c r="I6934" s="188">
        <v>2230969</v>
      </c>
      <c r="J6934" s="188">
        <v>5136153</v>
      </c>
      <c r="N6934" s="43"/>
    </row>
    <row r="6935" spans="1:14">
      <c r="A6935" s="43" t="s">
        <v>171</v>
      </c>
      <c r="N6935" s="43"/>
    </row>
    <row r="6936" spans="1:14">
      <c r="A6936" s="43" t="s">
        <v>169</v>
      </c>
      <c r="B6936" s="188">
        <v>76861</v>
      </c>
      <c r="C6936" s="188">
        <v>0</v>
      </c>
      <c r="D6936" s="188">
        <v>0</v>
      </c>
      <c r="E6936" s="188">
        <v>0</v>
      </c>
      <c r="F6936" s="188">
        <v>0</v>
      </c>
      <c r="G6936" s="188">
        <v>79595</v>
      </c>
      <c r="H6936" s="188">
        <v>205735</v>
      </c>
      <c r="I6936" s="188">
        <v>346268</v>
      </c>
      <c r="J6936" s="188">
        <v>916101</v>
      </c>
      <c r="N6936" s="43"/>
    </row>
    <row r="6937" spans="1:14">
      <c r="A6937" s="43" t="s">
        <v>17</v>
      </c>
      <c r="B6937" s="188">
        <v>155430</v>
      </c>
      <c r="C6937" s="188">
        <v>0</v>
      </c>
      <c r="D6937" s="188">
        <v>0</v>
      </c>
      <c r="E6937" s="188">
        <v>0</v>
      </c>
      <c r="F6937" s="188">
        <v>71242.7</v>
      </c>
      <c r="G6937" s="188">
        <v>184754</v>
      </c>
      <c r="H6937" s="188">
        <v>360854</v>
      </c>
      <c r="I6937" s="188">
        <v>546208</v>
      </c>
      <c r="J6937" s="188">
        <v>1283626</v>
      </c>
      <c r="N6937" s="43"/>
    </row>
    <row r="6938" spans="1:14">
      <c r="A6938" s="43" t="s">
        <v>18</v>
      </c>
      <c r="B6938" s="188">
        <v>220407</v>
      </c>
      <c r="C6938" s="188">
        <v>0</v>
      </c>
      <c r="D6938" s="188">
        <v>0</v>
      </c>
      <c r="E6938" s="188">
        <v>32371.3</v>
      </c>
      <c r="F6938" s="188">
        <v>118615.9</v>
      </c>
      <c r="G6938" s="188">
        <v>270382</v>
      </c>
      <c r="H6938" s="188">
        <v>514597</v>
      </c>
      <c r="I6938" s="188">
        <v>784384</v>
      </c>
      <c r="J6938" s="188">
        <v>1556717</v>
      </c>
      <c r="N6938" s="43"/>
    </row>
    <row r="6939" spans="1:14">
      <c r="A6939" s="43" t="s">
        <v>19</v>
      </c>
      <c r="B6939" s="188">
        <v>321384</v>
      </c>
      <c r="C6939" s="188">
        <v>0</v>
      </c>
      <c r="D6939" s="188">
        <v>0</v>
      </c>
      <c r="E6939" s="188">
        <v>73138.600000000006</v>
      </c>
      <c r="F6939" s="188">
        <v>185003.3</v>
      </c>
      <c r="G6939" s="188">
        <v>394645</v>
      </c>
      <c r="H6939" s="188">
        <v>742607</v>
      </c>
      <c r="I6939" s="188">
        <v>1099177</v>
      </c>
      <c r="J6939" s="188">
        <v>2133697</v>
      </c>
      <c r="N6939" s="43"/>
    </row>
    <row r="6940" spans="1:14">
      <c r="A6940" s="43" t="s">
        <v>170</v>
      </c>
      <c r="B6940" s="188">
        <v>613214</v>
      </c>
      <c r="C6940" s="188">
        <v>12580.9</v>
      </c>
      <c r="D6940" s="188">
        <v>70483.66</v>
      </c>
      <c r="E6940" s="188">
        <v>161793.5</v>
      </c>
      <c r="F6940" s="188">
        <v>335606.2</v>
      </c>
      <c r="G6940" s="188">
        <v>691518</v>
      </c>
      <c r="H6940" s="188">
        <v>1310454</v>
      </c>
      <c r="I6940" s="188">
        <v>1984431</v>
      </c>
      <c r="J6940" s="188">
        <v>4403333</v>
      </c>
      <c r="N6940" s="43"/>
    </row>
    <row r="6941" spans="1:14">
      <c r="A6941" s="43" t="s">
        <v>527</v>
      </c>
      <c r="N6941" s="43"/>
    </row>
    <row r="6942" spans="1:14">
      <c r="A6942" s="43" t="s">
        <v>172</v>
      </c>
      <c r="B6942" s="188">
        <v>375207</v>
      </c>
      <c r="C6942" s="188">
        <v>33049.06</v>
      </c>
      <c r="D6942" s="188">
        <v>49013.61</v>
      </c>
      <c r="E6942" s="188">
        <v>95825.2</v>
      </c>
      <c r="F6942" s="188">
        <v>197169.8</v>
      </c>
      <c r="G6942" s="188">
        <v>412305</v>
      </c>
      <c r="H6942" s="188">
        <v>813575</v>
      </c>
      <c r="I6942" s="188">
        <v>1224008</v>
      </c>
      <c r="J6942" s="188">
        <v>2748140</v>
      </c>
      <c r="N6942" s="43"/>
    </row>
    <row r="6943" spans="1:14">
      <c r="A6943" s="43" t="s">
        <v>22</v>
      </c>
      <c r="B6943" s="188">
        <v>0</v>
      </c>
      <c r="C6943" s="188">
        <v>0</v>
      </c>
      <c r="D6943" s="188">
        <v>0</v>
      </c>
      <c r="E6943" s="188">
        <v>0</v>
      </c>
      <c r="F6943" s="188">
        <v>0</v>
      </c>
      <c r="G6943" s="188">
        <v>0</v>
      </c>
      <c r="H6943" s="188">
        <v>0</v>
      </c>
      <c r="I6943" s="188">
        <v>0</v>
      </c>
      <c r="J6943" s="188">
        <v>0</v>
      </c>
      <c r="N6943" s="43"/>
    </row>
    <row r="6944" spans="1:14">
      <c r="A6944" s="43" t="s">
        <v>173</v>
      </c>
      <c r="N6944" s="43"/>
    </row>
    <row r="6945" spans="1:14">
      <c r="A6945" s="43" t="s">
        <v>174</v>
      </c>
      <c r="B6945" s="188">
        <v>78172</v>
      </c>
      <c r="C6945" s="188">
        <v>0</v>
      </c>
      <c r="D6945" s="188">
        <v>0</v>
      </c>
      <c r="E6945" s="188">
        <v>0</v>
      </c>
      <c r="F6945" s="188">
        <v>0</v>
      </c>
      <c r="G6945" s="188">
        <v>51718</v>
      </c>
      <c r="H6945" s="188">
        <v>192477</v>
      </c>
      <c r="I6945" s="188">
        <v>332393</v>
      </c>
      <c r="J6945" s="188">
        <v>1049284</v>
      </c>
      <c r="N6945" s="43"/>
    </row>
    <row r="6946" spans="1:14">
      <c r="A6946" s="43" t="s">
        <v>175</v>
      </c>
      <c r="B6946" s="188">
        <v>109004</v>
      </c>
      <c r="C6946" s="188">
        <v>0</v>
      </c>
      <c r="D6946" s="188">
        <v>0</v>
      </c>
      <c r="E6946" s="188">
        <v>0</v>
      </c>
      <c r="F6946" s="188">
        <v>0</v>
      </c>
      <c r="G6946" s="188">
        <v>112261</v>
      </c>
      <c r="H6946" s="188">
        <v>272197</v>
      </c>
      <c r="I6946" s="188">
        <v>459268</v>
      </c>
      <c r="J6946" s="188">
        <v>1371149</v>
      </c>
      <c r="N6946" s="43"/>
    </row>
    <row r="6947" spans="1:14">
      <c r="A6947" s="43" t="s">
        <v>176</v>
      </c>
      <c r="B6947" s="188">
        <v>187186</v>
      </c>
      <c r="C6947" s="188">
        <v>0</v>
      </c>
      <c r="D6947" s="188">
        <v>0</v>
      </c>
      <c r="E6947" s="188">
        <v>0</v>
      </c>
      <c r="F6947" s="188">
        <v>74430.5</v>
      </c>
      <c r="G6947" s="188">
        <v>210331</v>
      </c>
      <c r="H6947" s="188">
        <v>459344</v>
      </c>
      <c r="I6947" s="188">
        <v>732080</v>
      </c>
      <c r="J6947" s="188">
        <v>1747176</v>
      </c>
      <c r="N6947" s="43"/>
    </row>
    <row r="6948" spans="1:14">
      <c r="A6948" s="43" t="s">
        <v>177</v>
      </c>
      <c r="B6948" s="188">
        <v>364329</v>
      </c>
      <c r="C6948" s="188">
        <v>0</v>
      </c>
      <c r="D6948" s="188">
        <v>0</v>
      </c>
      <c r="E6948" s="188">
        <v>67189.899999999994</v>
      </c>
      <c r="F6948" s="188">
        <v>184485.2</v>
      </c>
      <c r="G6948" s="188">
        <v>413594</v>
      </c>
      <c r="H6948" s="188">
        <v>826101</v>
      </c>
      <c r="I6948" s="188">
        <v>1248005</v>
      </c>
      <c r="J6948" s="188">
        <v>2828827</v>
      </c>
      <c r="N6948" s="43"/>
    </row>
    <row r="6949" spans="1:14">
      <c r="A6949" s="43" t="s">
        <v>580</v>
      </c>
      <c r="N6949" s="43"/>
    </row>
    <row r="6950" spans="1:14">
      <c r="A6950" s="43" t="s">
        <v>178</v>
      </c>
      <c r="B6950" s="188">
        <v>144530</v>
      </c>
      <c r="C6950" s="188">
        <v>0</v>
      </c>
      <c r="D6950" s="188">
        <v>0</v>
      </c>
      <c r="E6950" s="188">
        <v>0</v>
      </c>
      <c r="F6950" s="188">
        <v>11196.3</v>
      </c>
      <c r="G6950" s="188">
        <v>140029</v>
      </c>
      <c r="H6950" s="188">
        <v>353397</v>
      </c>
      <c r="I6950" s="188">
        <v>589663</v>
      </c>
      <c r="J6950" s="188">
        <v>1687834</v>
      </c>
      <c r="N6950" s="43"/>
    </row>
    <row r="6951" spans="1:14">
      <c r="A6951" s="43" t="s">
        <v>179</v>
      </c>
      <c r="B6951" s="188">
        <v>165651</v>
      </c>
      <c r="C6951" s="188">
        <v>0</v>
      </c>
      <c r="D6951" s="188">
        <v>0</v>
      </c>
      <c r="E6951" s="188">
        <v>0</v>
      </c>
      <c r="F6951" s="188">
        <v>63908.3</v>
      </c>
      <c r="G6951" s="188">
        <v>172086</v>
      </c>
      <c r="H6951" s="188">
        <v>361367</v>
      </c>
      <c r="I6951" s="188">
        <v>660576</v>
      </c>
      <c r="J6951" s="188">
        <v>1794979</v>
      </c>
      <c r="N6951" s="43"/>
    </row>
    <row r="6952" spans="1:14">
      <c r="A6952" s="43" t="s">
        <v>180</v>
      </c>
      <c r="B6952" s="188">
        <v>178239</v>
      </c>
      <c r="C6952" s="188">
        <v>0</v>
      </c>
      <c r="D6952" s="188">
        <v>0</v>
      </c>
      <c r="E6952" s="188">
        <v>0</v>
      </c>
      <c r="F6952" s="188">
        <v>79801.7</v>
      </c>
      <c r="G6952" s="188">
        <v>203262</v>
      </c>
      <c r="H6952" s="188">
        <v>431932</v>
      </c>
      <c r="I6952" s="188">
        <v>691760</v>
      </c>
      <c r="J6952" s="188">
        <v>1494876</v>
      </c>
      <c r="N6952" s="43"/>
    </row>
    <row r="6953" spans="1:14">
      <c r="A6953" s="43" t="s">
        <v>181</v>
      </c>
      <c r="B6953" s="188">
        <v>352879</v>
      </c>
      <c r="C6953" s="188">
        <v>0</v>
      </c>
      <c r="D6953" s="188">
        <v>0</v>
      </c>
      <c r="E6953" s="188">
        <v>62456.3</v>
      </c>
      <c r="F6953" s="188">
        <v>179364.7</v>
      </c>
      <c r="G6953" s="188">
        <v>403380</v>
      </c>
      <c r="H6953" s="188">
        <v>807014</v>
      </c>
      <c r="I6953" s="188">
        <v>1211832</v>
      </c>
      <c r="J6953" s="188">
        <v>2717233</v>
      </c>
      <c r="N6953" s="43"/>
    </row>
    <row r="6954" spans="1:14">
      <c r="A6954" s="43" t="s">
        <v>529</v>
      </c>
      <c r="N6954" s="43"/>
    </row>
    <row r="6955" spans="1:14">
      <c r="A6955" s="43" t="s">
        <v>178</v>
      </c>
      <c r="B6955" s="188">
        <v>66217</v>
      </c>
      <c r="C6955" s="188">
        <v>0</v>
      </c>
      <c r="D6955" s="188">
        <v>0</v>
      </c>
      <c r="E6955" s="188">
        <v>0</v>
      </c>
      <c r="F6955" s="188">
        <v>0</v>
      </c>
      <c r="G6955" s="188">
        <v>50124</v>
      </c>
      <c r="H6955" s="188">
        <v>173682</v>
      </c>
      <c r="I6955" s="188">
        <v>334949</v>
      </c>
      <c r="J6955" s="188">
        <v>939743</v>
      </c>
      <c r="N6955" s="43"/>
    </row>
    <row r="6956" spans="1:14">
      <c r="A6956" s="43" t="s">
        <v>179</v>
      </c>
      <c r="B6956" s="188">
        <v>188876</v>
      </c>
      <c r="C6956" s="188">
        <v>0</v>
      </c>
      <c r="D6956" s="188">
        <v>0</v>
      </c>
      <c r="E6956" s="188">
        <v>0</v>
      </c>
      <c r="F6956" s="188">
        <v>70066.399999999994</v>
      </c>
      <c r="G6956" s="188">
        <v>194732</v>
      </c>
      <c r="H6956" s="188">
        <v>443556</v>
      </c>
      <c r="I6956" s="188">
        <v>776215</v>
      </c>
      <c r="J6956" s="188">
        <v>1794979</v>
      </c>
      <c r="N6956" s="43"/>
    </row>
    <row r="6957" spans="1:14">
      <c r="A6957" s="43" t="s">
        <v>180</v>
      </c>
      <c r="B6957" s="188">
        <v>193112</v>
      </c>
      <c r="C6957" s="188">
        <v>0</v>
      </c>
      <c r="D6957" s="188">
        <v>0</v>
      </c>
      <c r="E6957" s="188">
        <v>15903</v>
      </c>
      <c r="F6957" s="188">
        <v>95918.1</v>
      </c>
      <c r="G6957" s="188">
        <v>221834</v>
      </c>
      <c r="H6957" s="188">
        <v>463065</v>
      </c>
      <c r="I6957" s="188">
        <v>698209</v>
      </c>
      <c r="J6957" s="188">
        <v>1619506</v>
      </c>
      <c r="N6957" s="43"/>
    </row>
    <row r="6958" spans="1:14">
      <c r="A6958" s="43" t="s">
        <v>181</v>
      </c>
      <c r="B6958" s="188">
        <v>329808</v>
      </c>
      <c r="C6958" s="188">
        <v>0</v>
      </c>
      <c r="D6958" s="188">
        <v>0</v>
      </c>
      <c r="E6958" s="188">
        <v>33620.800000000003</v>
      </c>
      <c r="F6958" s="188">
        <v>154899.70000000001</v>
      </c>
      <c r="G6958" s="188">
        <v>374983</v>
      </c>
      <c r="H6958" s="188">
        <v>774511</v>
      </c>
      <c r="I6958" s="188">
        <v>1177075</v>
      </c>
      <c r="J6958" s="188">
        <v>2697766</v>
      </c>
      <c r="N6958" s="43"/>
    </row>
    <row r="6959" spans="1:14">
      <c r="A6959" s="43" t="s">
        <v>530</v>
      </c>
      <c r="N6959" s="43"/>
    </row>
    <row r="6960" spans="1:14">
      <c r="A6960" s="43" t="s">
        <v>178</v>
      </c>
      <c r="B6960" s="188">
        <v>58909</v>
      </c>
      <c r="C6960" s="188">
        <v>0</v>
      </c>
      <c r="D6960" s="188">
        <v>0</v>
      </c>
      <c r="E6960" s="188">
        <v>0</v>
      </c>
      <c r="F6960" s="188">
        <v>0</v>
      </c>
      <c r="G6960" s="188">
        <v>31107</v>
      </c>
      <c r="H6960" s="188">
        <v>153077</v>
      </c>
      <c r="I6960" s="188">
        <v>297032</v>
      </c>
      <c r="J6960" s="188">
        <v>893179</v>
      </c>
      <c r="N6960" s="43"/>
    </row>
    <row r="6961" spans="1:14">
      <c r="A6961" s="43" t="s">
        <v>179</v>
      </c>
      <c r="B6961" s="188">
        <v>121941</v>
      </c>
      <c r="C6961" s="188">
        <v>0</v>
      </c>
      <c r="D6961" s="188">
        <v>0</v>
      </c>
      <c r="E6961" s="188">
        <v>0</v>
      </c>
      <c r="F6961" s="188">
        <v>35451.5</v>
      </c>
      <c r="G6961" s="188">
        <v>125089</v>
      </c>
      <c r="H6961" s="188">
        <v>310142</v>
      </c>
      <c r="I6961" s="188">
        <v>496408</v>
      </c>
      <c r="J6961" s="188">
        <v>1421683</v>
      </c>
      <c r="N6961" s="43"/>
    </row>
    <row r="6962" spans="1:14">
      <c r="A6962" s="43" t="s">
        <v>180</v>
      </c>
      <c r="B6962" s="188">
        <v>141032</v>
      </c>
      <c r="C6962" s="188">
        <v>0</v>
      </c>
      <c r="D6962" s="188">
        <v>0</v>
      </c>
      <c r="E6962" s="188">
        <v>0</v>
      </c>
      <c r="F6962" s="188">
        <v>56417.7</v>
      </c>
      <c r="G6962" s="188">
        <v>149355</v>
      </c>
      <c r="H6962" s="188">
        <v>329746</v>
      </c>
      <c r="I6962" s="188">
        <v>542654</v>
      </c>
      <c r="J6962" s="188">
        <v>1474882</v>
      </c>
      <c r="N6962" s="43"/>
    </row>
    <row r="6963" spans="1:14">
      <c r="A6963" s="43" t="s">
        <v>181</v>
      </c>
      <c r="B6963" s="188">
        <v>312895</v>
      </c>
      <c r="C6963" s="188">
        <v>0</v>
      </c>
      <c r="D6963" s="188">
        <v>0</v>
      </c>
      <c r="E6963" s="188">
        <v>35164</v>
      </c>
      <c r="F6963" s="188">
        <v>147249.79999999999</v>
      </c>
      <c r="G6963" s="188">
        <v>354069</v>
      </c>
      <c r="H6963" s="188">
        <v>731506</v>
      </c>
      <c r="I6963" s="188">
        <v>1119334</v>
      </c>
      <c r="J6963" s="188">
        <v>2556996</v>
      </c>
      <c r="N6963" s="43"/>
    </row>
    <row r="6964" spans="1:14">
      <c r="A6964" s="43" t="s">
        <v>621</v>
      </c>
      <c r="B6964" s="188" t="s">
        <v>143</v>
      </c>
      <c r="C6964" s="188" t="s">
        <v>144</v>
      </c>
      <c r="D6964" s="188" t="s">
        <v>144</v>
      </c>
      <c r="E6964" s="188" t="s">
        <v>144</v>
      </c>
      <c r="F6964" s="188" t="s">
        <v>144</v>
      </c>
      <c r="G6964" s="188" t="s">
        <v>144</v>
      </c>
      <c r="H6964" s="188" t="s">
        <v>144</v>
      </c>
      <c r="I6964" s="188" t="s">
        <v>685</v>
      </c>
      <c r="J6964" s="188" t="s">
        <v>685</v>
      </c>
      <c r="K6964" s="188" t="s">
        <v>225</v>
      </c>
      <c r="N6964" s="43"/>
    </row>
    <row r="6965" spans="1:14">
      <c r="A6965" s="43" t="s">
        <v>618</v>
      </c>
      <c r="B6965" s="188" t="s">
        <v>619</v>
      </c>
      <c r="K6965" s="188" t="s">
        <v>734</v>
      </c>
      <c r="N6965" s="43"/>
    </row>
    <row r="6966" spans="1:14">
      <c r="A6966" s="43" t="s">
        <v>142</v>
      </c>
      <c r="N6966" s="43"/>
    </row>
    <row r="6968" spans="1:14">
      <c r="A6968" s="43" t="s">
        <v>621</v>
      </c>
      <c r="B6968" s="188" t="s">
        <v>143</v>
      </c>
      <c r="C6968" s="188" t="s">
        <v>144</v>
      </c>
      <c r="D6968" s="188" t="s">
        <v>144</v>
      </c>
      <c r="E6968" s="188" t="s">
        <v>144</v>
      </c>
      <c r="F6968" s="188" t="s">
        <v>144</v>
      </c>
      <c r="G6968" s="188" t="s">
        <v>144</v>
      </c>
      <c r="H6968" s="188" t="s">
        <v>225</v>
      </c>
      <c r="N6968" s="43"/>
    </row>
    <row r="6969" spans="1:14">
      <c r="A6969" s="43" t="s">
        <v>252</v>
      </c>
      <c r="D6969" s="188" t="s">
        <v>146</v>
      </c>
      <c r="E6969" s="188" t="s">
        <v>147</v>
      </c>
      <c r="N6969" s="43"/>
    </row>
    <row r="6970" spans="1:14">
      <c r="B6970" s="188" t="s">
        <v>143</v>
      </c>
      <c r="C6970" s="188" t="s">
        <v>144</v>
      </c>
      <c r="D6970" s="188" t="s">
        <v>144</v>
      </c>
      <c r="E6970" s="188" t="s">
        <v>144</v>
      </c>
      <c r="F6970" s="188" t="s">
        <v>144</v>
      </c>
      <c r="G6970" s="188" t="s">
        <v>144</v>
      </c>
    </row>
    <row r="6971" spans="1:14">
      <c r="B6971" s="188">
        <v>2015</v>
      </c>
      <c r="C6971" s="188">
        <v>2025</v>
      </c>
      <c r="D6971" s="188">
        <v>2035</v>
      </c>
      <c r="E6971" s="188">
        <v>2045</v>
      </c>
      <c r="F6971" s="188">
        <v>2055</v>
      </c>
      <c r="G6971" s="188">
        <v>2065</v>
      </c>
    </row>
    <row r="6972" spans="1:14">
      <c r="B6972" s="188" t="s">
        <v>143</v>
      </c>
      <c r="C6972" s="188" t="s">
        <v>148</v>
      </c>
      <c r="D6972" s="188" t="s">
        <v>148</v>
      </c>
      <c r="E6972" s="188" t="s">
        <v>148</v>
      </c>
      <c r="F6972" s="188" t="s">
        <v>148</v>
      </c>
      <c r="G6972" s="188" t="s">
        <v>148</v>
      </c>
    </row>
    <row r="6973" spans="1:14">
      <c r="B6973" s="188" t="s">
        <v>591</v>
      </c>
      <c r="C6973" s="188" t="s">
        <v>591</v>
      </c>
      <c r="D6973" s="188" t="s">
        <v>591</v>
      </c>
      <c r="E6973" s="188" t="s">
        <v>591</v>
      </c>
      <c r="F6973" s="188" t="s">
        <v>591</v>
      </c>
      <c r="G6973" s="188" t="s">
        <v>591</v>
      </c>
    </row>
    <row r="6974" spans="1:14">
      <c r="B6974" s="188" t="s">
        <v>532</v>
      </c>
      <c r="C6974" s="188" t="s">
        <v>532</v>
      </c>
      <c r="D6974" s="188" t="s">
        <v>532</v>
      </c>
      <c r="E6974" s="188" t="s">
        <v>532</v>
      </c>
      <c r="F6974" s="188" t="s">
        <v>532</v>
      </c>
      <c r="G6974" s="188" t="s">
        <v>532</v>
      </c>
    </row>
    <row r="6975" spans="1:14">
      <c r="B6975" s="188" t="s">
        <v>246</v>
      </c>
      <c r="C6975" s="188" t="s">
        <v>246</v>
      </c>
      <c r="D6975" s="188" t="s">
        <v>246</v>
      </c>
      <c r="E6975" s="188" t="s">
        <v>246</v>
      </c>
      <c r="F6975" s="188" t="s">
        <v>246</v>
      </c>
      <c r="G6975" s="188" t="s">
        <v>246</v>
      </c>
    </row>
    <row r="6976" spans="1:14">
      <c r="B6976" s="188" t="e">
        <f t="shared" ref="B6976:G6976" si="0">+retacct</f>
        <v>#NAME?</v>
      </c>
      <c r="C6976" s="188" t="e">
        <f t="shared" si="0"/>
        <v>#NAME?</v>
      </c>
      <c r="D6976" s="188" t="e">
        <f t="shared" si="0"/>
        <v>#NAME?</v>
      </c>
      <c r="E6976" s="188" t="e">
        <f t="shared" si="0"/>
        <v>#NAME?</v>
      </c>
      <c r="F6976" s="188" t="e">
        <f t="shared" si="0"/>
        <v>#NAME?</v>
      </c>
      <c r="G6976" s="188" t="e">
        <f t="shared" si="0"/>
        <v>#NAME?</v>
      </c>
    </row>
    <row r="6977" spans="1:14">
      <c r="B6977" s="188" t="s">
        <v>143</v>
      </c>
      <c r="C6977" s="188" t="s">
        <v>148</v>
      </c>
      <c r="D6977" s="188" t="s">
        <v>148</v>
      </c>
      <c r="E6977" s="188" t="s">
        <v>148</v>
      </c>
      <c r="F6977" s="188" t="s">
        <v>148</v>
      </c>
      <c r="G6977" s="188" t="s">
        <v>148</v>
      </c>
    </row>
    <row r="6978" spans="1:14">
      <c r="B6978" s="188" t="s">
        <v>33</v>
      </c>
      <c r="C6978" s="188" t="s">
        <v>33</v>
      </c>
      <c r="D6978" s="188" t="s">
        <v>33</v>
      </c>
      <c r="E6978" s="188" t="s">
        <v>33</v>
      </c>
      <c r="F6978" s="188" t="s">
        <v>33</v>
      </c>
      <c r="G6978" s="188" t="s">
        <v>33</v>
      </c>
    </row>
    <row r="6979" spans="1:14">
      <c r="A6979" s="43" t="s">
        <v>622</v>
      </c>
      <c r="B6979" s="188" t="s">
        <v>143</v>
      </c>
      <c r="C6979" s="188" t="s">
        <v>148</v>
      </c>
      <c r="D6979" s="188" t="s">
        <v>148</v>
      </c>
      <c r="E6979" s="188" t="s">
        <v>148</v>
      </c>
      <c r="F6979" s="188" t="s">
        <v>148</v>
      </c>
      <c r="G6979" s="188" t="s">
        <v>148</v>
      </c>
      <c r="N6979" s="43"/>
    </row>
    <row r="6980" spans="1:14">
      <c r="A6980" s="43" t="s">
        <v>0</v>
      </c>
      <c r="B6980" s="188">
        <v>0.93</v>
      </c>
      <c r="C6980" s="188">
        <v>0.93899999999999995</v>
      </c>
      <c r="D6980" s="188">
        <v>0.94099999999999995</v>
      </c>
      <c r="E6980" s="188">
        <v>0.93799999999999994</v>
      </c>
      <c r="F6980" s="188">
        <v>0.94</v>
      </c>
      <c r="G6980" s="188">
        <v>0.94199999999999995</v>
      </c>
      <c r="N6980" s="43"/>
    </row>
    <row r="6981" spans="1:14">
      <c r="A6981" s="43" t="s">
        <v>151</v>
      </c>
      <c r="N6981" s="43"/>
    </row>
    <row r="6982" spans="1:14">
      <c r="A6982" s="43" t="s">
        <v>2</v>
      </c>
      <c r="B6982" s="188">
        <v>0.94699999999999995</v>
      </c>
      <c r="C6982" s="188">
        <v>0.94699999999999995</v>
      </c>
      <c r="D6982" s="188">
        <v>0.94</v>
      </c>
      <c r="E6982" s="188">
        <v>0.93799999999999994</v>
      </c>
      <c r="F6982" s="188">
        <v>0.94599999999999995</v>
      </c>
      <c r="G6982" s="188">
        <v>0.94499999999999995</v>
      </c>
      <c r="N6982" s="43"/>
    </row>
    <row r="6983" spans="1:14">
      <c r="A6983" s="43" t="s">
        <v>3</v>
      </c>
      <c r="B6983" s="188">
        <v>0.92400000000000004</v>
      </c>
      <c r="C6983" s="188">
        <v>0.94499999999999995</v>
      </c>
      <c r="D6983" s="188">
        <v>0.94299999999999995</v>
      </c>
      <c r="E6983" s="188">
        <v>0.93600000000000005</v>
      </c>
      <c r="F6983" s="188">
        <v>0.93799999999999994</v>
      </c>
      <c r="G6983" s="188">
        <v>0.94299999999999995</v>
      </c>
      <c r="N6983" s="43"/>
    </row>
    <row r="6984" spans="1:14">
      <c r="A6984" s="43" t="s">
        <v>4</v>
      </c>
      <c r="B6984" s="188">
        <v>0.90300000000000002</v>
      </c>
      <c r="C6984" s="188">
        <v>0.94</v>
      </c>
      <c r="D6984" s="188">
        <v>0.94299999999999995</v>
      </c>
      <c r="E6984" s="188">
        <v>0.93799999999999994</v>
      </c>
      <c r="F6984" s="188">
        <v>0.93500000000000005</v>
      </c>
      <c r="G6984" s="188">
        <v>0.94299999999999995</v>
      </c>
      <c r="N6984" s="43"/>
    </row>
    <row r="6985" spans="1:14">
      <c r="A6985" s="43" t="s">
        <v>5</v>
      </c>
      <c r="B6985" s="188">
        <v>0.91600000000000004</v>
      </c>
      <c r="C6985" s="188">
        <v>0.91700000000000004</v>
      </c>
      <c r="D6985" s="188">
        <v>0.94499999999999995</v>
      </c>
      <c r="E6985" s="188">
        <v>0.94199999999999995</v>
      </c>
      <c r="F6985" s="188">
        <v>0.93700000000000006</v>
      </c>
      <c r="G6985" s="188">
        <v>0.93899999999999995</v>
      </c>
      <c r="N6985" s="43"/>
    </row>
    <row r="6986" spans="1:14">
      <c r="A6986" s="43" t="s">
        <v>6</v>
      </c>
      <c r="B6986" s="188">
        <v>0.91</v>
      </c>
      <c r="C6986" s="188">
        <v>0.90500000000000003</v>
      </c>
      <c r="D6986" s="188">
        <v>0.93</v>
      </c>
      <c r="E6986" s="188">
        <v>0.93899999999999995</v>
      </c>
      <c r="F6986" s="188">
        <v>0.93700000000000006</v>
      </c>
      <c r="G6986" s="188">
        <v>0.93400000000000005</v>
      </c>
      <c r="N6986" s="43"/>
    </row>
    <row r="6987" spans="1:14">
      <c r="A6987" s="43" t="s">
        <v>8</v>
      </c>
      <c r="N6987" s="43"/>
    </row>
    <row r="6988" spans="1:14">
      <c r="A6988" s="43" t="s">
        <v>9</v>
      </c>
      <c r="B6988" s="188">
        <v>0.92200000000000004</v>
      </c>
      <c r="C6988" s="188">
        <v>0.93500000000000005</v>
      </c>
      <c r="D6988" s="188">
        <v>0.93799999999999994</v>
      </c>
      <c r="E6988" s="188">
        <v>0.93500000000000005</v>
      </c>
      <c r="F6988" s="188">
        <v>0.93799999999999994</v>
      </c>
      <c r="G6988" s="188">
        <v>0.94</v>
      </c>
      <c r="N6988" s="43"/>
    </row>
    <row r="6989" spans="1:14">
      <c r="A6989" s="43" t="s">
        <v>8</v>
      </c>
      <c r="B6989" s="188">
        <v>0.93899999999999995</v>
      </c>
      <c r="C6989" s="188">
        <v>0.94299999999999995</v>
      </c>
      <c r="D6989" s="188">
        <v>0.94399999999999995</v>
      </c>
      <c r="E6989" s="188">
        <v>0.94199999999999995</v>
      </c>
      <c r="F6989" s="188">
        <v>0.94199999999999995</v>
      </c>
      <c r="G6989" s="188">
        <v>0.94399999999999995</v>
      </c>
      <c r="N6989" s="43"/>
    </row>
    <row r="6990" spans="1:14">
      <c r="A6990" s="43" t="s">
        <v>152</v>
      </c>
      <c r="N6990" s="43"/>
    </row>
    <row r="6991" spans="1:14">
      <c r="A6991" s="43" t="s">
        <v>153</v>
      </c>
      <c r="B6991" s="188">
        <v>0.8</v>
      </c>
      <c r="C6991" s="188">
        <v>0.79200000000000004</v>
      </c>
      <c r="D6991" s="188">
        <v>0.80100000000000005</v>
      </c>
      <c r="E6991" s="188">
        <v>0.80300000000000005</v>
      </c>
      <c r="F6991" s="188">
        <v>0.81899999999999995</v>
      </c>
      <c r="G6991" s="188">
        <v>0.82</v>
      </c>
      <c r="N6991" s="43"/>
    </row>
    <row r="6992" spans="1:14">
      <c r="A6992" s="43" t="s">
        <v>154</v>
      </c>
      <c r="B6992" s="188">
        <v>0.92700000000000005</v>
      </c>
      <c r="C6992" s="188">
        <v>0.93300000000000005</v>
      </c>
      <c r="D6992" s="188">
        <v>0.93200000000000005</v>
      </c>
      <c r="E6992" s="188">
        <v>0.92800000000000005</v>
      </c>
      <c r="F6992" s="188">
        <v>0.92400000000000004</v>
      </c>
      <c r="G6992" s="188">
        <v>0.92600000000000005</v>
      </c>
      <c r="N6992" s="43"/>
    </row>
    <row r="6993" spans="1:14">
      <c r="A6993" s="43" t="s">
        <v>155</v>
      </c>
      <c r="B6993" s="188">
        <v>0.96799999999999997</v>
      </c>
      <c r="C6993" s="188">
        <v>0.97499999999999998</v>
      </c>
      <c r="D6993" s="188">
        <v>0.97</v>
      </c>
      <c r="E6993" s="188">
        <v>0.96399999999999997</v>
      </c>
      <c r="F6993" s="188">
        <v>0.96099999999999997</v>
      </c>
      <c r="G6993" s="188">
        <v>0.95899999999999996</v>
      </c>
      <c r="N6993" s="43"/>
    </row>
    <row r="6994" spans="1:14">
      <c r="A6994" s="43" t="s">
        <v>156</v>
      </c>
      <c r="B6994" s="188">
        <v>0.98199999999999998</v>
      </c>
      <c r="C6994" s="188">
        <v>0.98599999999999999</v>
      </c>
      <c r="D6994" s="188">
        <v>0.98599999999999999</v>
      </c>
      <c r="E6994" s="188">
        <v>0.98299999999999998</v>
      </c>
      <c r="F6994" s="188">
        <v>0.98099999999999998</v>
      </c>
      <c r="G6994" s="188">
        <v>0.98</v>
      </c>
      <c r="N6994" s="43"/>
    </row>
    <row r="6995" spans="1:14">
      <c r="A6995" s="43" t="s">
        <v>157</v>
      </c>
      <c r="N6995" s="43"/>
    </row>
    <row r="6996" spans="1:14">
      <c r="A6996" s="43" t="s">
        <v>158</v>
      </c>
      <c r="B6996" s="188">
        <v>0.96599999999999997</v>
      </c>
      <c r="C6996" s="188">
        <v>0.97499999999999998</v>
      </c>
      <c r="D6996" s="188">
        <v>0.97299999999999998</v>
      </c>
      <c r="E6996" s="188">
        <v>0.97</v>
      </c>
      <c r="F6996" s="188">
        <v>0.97099999999999997</v>
      </c>
      <c r="G6996" s="188">
        <v>0.97199999999999998</v>
      </c>
      <c r="N6996" s="43"/>
    </row>
    <row r="6997" spans="1:14">
      <c r="A6997" s="43" t="s">
        <v>159</v>
      </c>
      <c r="B6997" s="188">
        <v>0.85399999999999998</v>
      </c>
      <c r="C6997" s="188">
        <v>0.89100000000000001</v>
      </c>
      <c r="D6997" s="188">
        <v>0.90900000000000003</v>
      </c>
      <c r="E6997" s="188">
        <v>0.90500000000000003</v>
      </c>
      <c r="F6997" s="188">
        <v>0.90800000000000003</v>
      </c>
      <c r="G6997" s="188">
        <v>0.91100000000000003</v>
      </c>
      <c r="N6997" s="43"/>
    </row>
    <row r="6998" spans="1:14">
      <c r="A6998" s="43" t="s">
        <v>160</v>
      </c>
      <c r="B6998" s="188">
        <v>0.76200000000000001</v>
      </c>
      <c r="C6998" s="188">
        <v>0.79600000000000004</v>
      </c>
      <c r="D6998" s="188">
        <v>0.83699999999999997</v>
      </c>
      <c r="E6998" s="188">
        <v>0.86499999999999999</v>
      </c>
      <c r="F6998" s="188">
        <v>0.88400000000000001</v>
      </c>
      <c r="G6998" s="188">
        <v>0.89900000000000002</v>
      </c>
      <c r="N6998" s="43"/>
    </row>
    <row r="6999" spans="1:14">
      <c r="A6999" s="43" t="s">
        <v>161</v>
      </c>
      <c r="B6999" s="188">
        <v>0.85699999999999998</v>
      </c>
      <c r="C6999" s="188">
        <v>0.87</v>
      </c>
      <c r="D6999" s="188">
        <v>0.89200000000000002</v>
      </c>
      <c r="E6999" s="188">
        <v>0.89600000000000002</v>
      </c>
      <c r="F6999" s="188">
        <v>0.90200000000000002</v>
      </c>
      <c r="G6999" s="188">
        <v>0.91</v>
      </c>
      <c r="N6999" s="43"/>
    </row>
    <row r="7000" spans="1:14">
      <c r="A7000" s="43" t="s">
        <v>162</v>
      </c>
      <c r="N7000" s="43"/>
    </row>
    <row r="7001" spans="1:14">
      <c r="A7001" s="43" t="s">
        <v>14</v>
      </c>
      <c r="B7001" s="188">
        <v>0.94899999999999995</v>
      </c>
      <c r="C7001" s="188">
        <v>0.95199999999999996</v>
      </c>
      <c r="D7001" s="188">
        <v>0.95199999999999996</v>
      </c>
      <c r="E7001" s="188">
        <v>0.95199999999999996</v>
      </c>
      <c r="F7001" s="188">
        <v>0.95699999999999996</v>
      </c>
      <c r="G7001" s="188">
        <v>0.96</v>
      </c>
      <c r="N7001" s="43"/>
    </row>
    <row r="7002" spans="1:14">
      <c r="A7002" s="43" t="s">
        <v>163</v>
      </c>
      <c r="B7002" s="188">
        <v>0.91700000000000004</v>
      </c>
      <c r="C7002" s="188">
        <v>0.93300000000000005</v>
      </c>
      <c r="D7002" s="188">
        <v>0.94299999999999995</v>
      </c>
      <c r="E7002" s="188">
        <v>0.94199999999999995</v>
      </c>
      <c r="F7002" s="188">
        <v>0.94199999999999995</v>
      </c>
      <c r="G7002" s="188">
        <v>0.94599999999999995</v>
      </c>
      <c r="N7002" s="43"/>
    </row>
    <row r="7003" spans="1:14">
      <c r="A7003" s="43" t="s">
        <v>16</v>
      </c>
      <c r="B7003" s="188">
        <v>0.90600000000000003</v>
      </c>
      <c r="C7003" s="188">
        <v>0.92600000000000005</v>
      </c>
      <c r="D7003" s="188">
        <v>0.93</v>
      </c>
      <c r="E7003" s="188">
        <v>0.92400000000000004</v>
      </c>
      <c r="F7003" s="188">
        <v>0.92600000000000005</v>
      </c>
      <c r="G7003" s="188">
        <v>0.92900000000000005</v>
      </c>
      <c r="N7003" s="43"/>
    </row>
    <row r="7004" spans="1:14">
      <c r="A7004" s="43" t="s">
        <v>164</v>
      </c>
      <c r="B7004" s="188">
        <v>0.84799999999999998</v>
      </c>
      <c r="C7004" s="188">
        <v>0.88700000000000001</v>
      </c>
      <c r="D7004" s="188">
        <v>0.89800000000000002</v>
      </c>
      <c r="E7004" s="188">
        <v>0.89500000000000002</v>
      </c>
      <c r="F7004" s="188">
        <v>0.89300000000000002</v>
      </c>
      <c r="G7004" s="188">
        <v>0.89100000000000001</v>
      </c>
      <c r="N7004" s="43"/>
    </row>
    <row r="7005" spans="1:14">
      <c r="A7005" s="43" t="s">
        <v>165</v>
      </c>
      <c r="N7005" s="43"/>
    </row>
    <row r="7006" spans="1:14">
      <c r="A7006" s="43" t="s">
        <v>166</v>
      </c>
      <c r="B7006" s="188">
        <v>0.434</v>
      </c>
      <c r="C7006" s="188">
        <v>0.39500000000000002</v>
      </c>
      <c r="D7006" s="188">
        <v>0.39100000000000001</v>
      </c>
      <c r="E7006" s="188">
        <v>0.38300000000000001</v>
      </c>
      <c r="F7006" s="188">
        <v>0.39500000000000002</v>
      </c>
      <c r="G7006" s="188">
        <v>0.42</v>
      </c>
      <c r="N7006" s="43"/>
    </row>
    <row r="7007" spans="1:14">
      <c r="A7007" s="43" t="s">
        <v>125</v>
      </c>
      <c r="B7007" s="188">
        <v>0.8</v>
      </c>
      <c r="C7007" s="188">
        <v>0.748</v>
      </c>
      <c r="D7007" s="188">
        <v>0.75600000000000001</v>
      </c>
      <c r="E7007" s="188">
        <v>0.72199999999999998</v>
      </c>
      <c r="F7007" s="188">
        <v>0.74299999999999999</v>
      </c>
      <c r="G7007" s="188">
        <v>0.76400000000000001</v>
      </c>
      <c r="N7007" s="43"/>
    </row>
    <row r="7008" spans="1:14">
      <c r="A7008" s="43" t="s">
        <v>126</v>
      </c>
      <c r="B7008" s="188">
        <v>0.86099999999999999</v>
      </c>
      <c r="C7008" s="188">
        <v>0.86099999999999999</v>
      </c>
      <c r="D7008" s="188">
        <v>0.85099999999999998</v>
      </c>
      <c r="E7008" s="188">
        <v>0.83699999999999997</v>
      </c>
      <c r="F7008" s="188">
        <v>0.83199999999999996</v>
      </c>
      <c r="G7008" s="188">
        <v>0.83399999999999996</v>
      </c>
      <c r="N7008" s="43"/>
    </row>
    <row r="7009" spans="1:14">
      <c r="A7009" s="43" t="s">
        <v>127</v>
      </c>
      <c r="B7009" s="188">
        <v>0.90500000000000003</v>
      </c>
      <c r="C7009" s="188">
        <v>0.90400000000000003</v>
      </c>
      <c r="D7009" s="188">
        <v>0.89200000000000002</v>
      </c>
      <c r="E7009" s="188">
        <v>0.88400000000000001</v>
      </c>
      <c r="F7009" s="188">
        <v>0.879</v>
      </c>
      <c r="G7009" s="188">
        <v>0.88100000000000001</v>
      </c>
      <c r="N7009" s="43"/>
    </row>
    <row r="7010" spans="1:14">
      <c r="A7010" s="43" t="s">
        <v>128</v>
      </c>
      <c r="B7010" s="188">
        <v>0.92400000000000004</v>
      </c>
      <c r="C7010" s="188">
        <v>0.93899999999999995</v>
      </c>
      <c r="D7010" s="188">
        <v>0.93899999999999995</v>
      </c>
      <c r="E7010" s="188">
        <v>0.92600000000000005</v>
      </c>
      <c r="F7010" s="188">
        <v>0.92400000000000004</v>
      </c>
      <c r="G7010" s="188">
        <v>0.92200000000000004</v>
      </c>
      <c r="N7010" s="43"/>
    </row>
    <row r="7011" spans="1:14">
      <c r="A7011" s="43" t="s">
        <v>129</v>
      </c>
      <c r="B7011" s="188">
        <v>0.94</v>
      </c>
      <c r="C7011" s="188">
        <v>0.95499999999999996</v>
      </c>
      <c r="D7011" s="188">
        <v>0.95299999999999996</v>
      </c>
      <c r="E7011" s="188">
        <v>0.95599999999999996</v>
      </c>
      <c r="F7011" s="188">
        <v>0.95199999999999996</v>
      </c>
      <c r="G7011" s="188">
        <v>0.95199999999999996</v>
      </c>
      <c r="N7011" s="43"/>
    </row>
    <row r="7012" spans="1:14">
      <c r="A7012" s="43" t="s">
        <v>130</v>
      </c>
      <c r="B7012" s="188">
        <v>0.96599999999999997</v>
      </c>
      <c r="C7012" s="188">
        <v>0.96899999999999997</v>
      </c>
      <c r="D7012" s="188">
        <v>0.96399999999999997</v>
      </c>
      <c r="E7012" s="188">
        <v>0.96199999999999997</v>
      </c>
      <c r="F7012" s="188">
        <v>0.96399999999999997</v>
      </c>
      <c r="G7012" s="188">
        <v>0.96699999999999997</v>
      </c>
      <c r="N7012" s="43"/>
    </row>
    <row r="7013" spans="1:14">
      <c r="A7013" s="43" t="s">
        <v>131</v>
      </c>
      <c r="B7013" s="188">
        <v>0.98399999999999999</v>
      </c>
      <c r="C7013" s="188">
        <v>0.98899999999999999</v>
      </c>
      <c r="D7013" s="188">
        <v>0.98599999999999999</v>
      </c>
      <c r="E7013" s="188">
        <v>0.98399999999999999</v>
      </c>
      <c r="F7013" s="188">
        <v>0.98299999999999998</v>
      </c>
      <c r="G7013" s="188">
        <v>0.98199999999999998</v>
      </c>
      <c r="N7013" s="43"/>
    </row>
    <row r="7014" spans="1:14">
      <c r="A7014" s="43" t="s">
        <v>167</v>
      </c>
      <c r="N7014" s="43"/>
    </row>
    <row r="7015" spans="1:14">
      <c r="A7015" s="43" t="s">
        <v>166</v>
      </c>
      <c r="B7015" s="188">
        <v>0.66400000000000003</v>
      </c>
      <c r="C7015" s="188">
        <v>0.60699999999999998</v>
      </c>
      <c r="D7015" s="188">
        <v>0.61199999999999999</v>
      </c>
      <c r="E7015" s="188">
        <v>0.60599999999999998</v>
      </c>
      <c r="F7015" s="188">
        <v>0.61499999999999999</v>
      </c>
      <c r="G7015" s="188">
        <v>0.63500000000000001</v>
      </c>
      <c r="N7015" s="43"/>
    </row>
    <row r="7016" spans="1:14">
      <c r="A7016" s="43" t="s">
        <v>125</v>
      </c>
      <c r="B7016" s="188">
        <v>0.84099999999999997</v>
      </c>
      <c r="C7016" s="188">
        <v>0.81799999999999995</v>
      </c>
      <c r="D7016" s="188">
        <v>0.82499999999999996</v>
      </c>
      <c r="E7016" s="188">
        <v>0.80400000000000005</v>
      </c>
      <c r="F7016" s="188">
        <v>0.82899999999999996</v>
      </c>
      <c r="G7016" s="188">
        <v>0.83599999999999997</v>
      </c>
      <c r="N7016" s="43"/>
    </row>
    <row r="7017" spans="1:14">
      <c r="A7017" s="43" t="s">
        <v>126</v>
      </c>
      <c r="B7017" s="188">
        <v>0.89100000000000001</v>
      </c>
      <c r="C7017" s="188">
        <v>0.88600000000000001</v>
      </c>
      <c r="D7017" s="188">
        <v>0.873</v>
      </c>
      <c r="E7017" s="188">
        <v>0.86099999999999999</v>
      </c>
      <c r="F7017" s="188">
        <v>0.84299999999999997</v>
      </c>
      <c r="G7017" s="188">
        <v>0.84199999999999997</v>
      </c>
      <c r="N7017" s="43"/>
    </row>
    <row r="7018" spans="1:14">
      <c r="A7018" s="43" t="s">
        <v>127</v>
      </c>
      <c r="B7018" s="188">
        <v>0.91500000000000004</v>
      </c>
      <c r="C7018" s="188">
        <v>0.91100000000000003</v>
      </c>
      <c r="D7018" s="188">
        <v>0.90600000000000003</v>
      </c>
      <c r="E7018" s="188">
        <v>0.89100000000000001</v>
      </c>
      <c r="F7018" s="188">
        <v>0.89</v>
      </c>
      <c r="G7018" s="188">
        <v>0.89600000000000002</v>
      </c>
      <c r="N7018" s="43"/>
    </row>
    <row r="7019" spans="1:14">
      <c r="A7019" s="43" t="s">
        <v>128</v>
      </c>
      <c r="B7019" s="188">
        <v>0.91800000000000004</v>
      </c>
      <c r="C7019" s="188">
        <v>0.93400000000000005</v>
      </c>
      <c r="D7019" s="188">
        <v>0.93899999999999995</v>
      </c>
      <c r="E7019" s="188">
        <v>0.93100000000000005</v>
      </c>
      <c r="F7019" s="188">
        <v>0.92800000000000005</v>
      </c>
      <c r="G7019" s="188">
        <v>0.92200000000000004</v>
      </c>
      <c r="N7019" s="43"/>
    </row>
    <row r="7020" spans="1:14">
      <c r="A7020" s="43" t="s">
        <v>129</v>
      </c>
      <c r="B7020" s="188">
        <v>0.94</v>
      </c>
      <c r="C7020" s="188">
        <v>0.95299999999999996</v>
      </c>
      <c r="D7020" s="188">
        <v>0.94</v>
      </c>
      <c r="E7020" s="188">
        <v>0.94799999999999995</v>
      </c>
      <c r="F7020" s="188">
        <v>0.94599999999999995</v>
      </c>
      <c r="G7020" s="188">
        <v>0.94699999999999995</v>
      </c>
      <c r="N7020" s="43"/>
    </row>
    <row r="7021" spans="1:14">
      <c r="A7021" s="43" t="s">
        <v>130</v>
      </c>
      <c r="B7021" s="188">
        <v>0.94799999999999995</v>
      </c>
      <c r="C7021" s="188">
        <v>0.96099999999999997</v>
      </c>
      <c r="D7021" s="188">
        <v>0.95899999999999996</v>
      </c>
      <c r="E7021" s="188">
        <v>0.95599999999999996</v>
      </c>
      <c r="F7021" s="188">
        <v>0.95799999999999996</v>
      </c>
      <c r="G7021" s="188">
        <v>0.96</v>
      </c>
      <c r="N7021" s="43"/>
    </row>
    <row r="7022" spans="1:14">
      <c r="A7022" s="43" t="s">
        <v>131</v>
      </c>
      <c r="B7022" s="188">
        <v>0.98299999999999998</v>
      </c>
      <c r="C7022" s="188">
        <v>0.98699999999999999</v>
      </c>
      <c r="D7022" s="188">
        <v>0.98399999999999999</v>
      </c>
      <c r="E7022" s="188">
        <v>0.98199999999999998</v>
      </c>
      <c r="F7022" s="188">
        <v>0.98099999999999998</v>
      </c>
      <c r="G7022" s="188">
        <v>0.98099999999999998</v>
      </c>
      <c r="N7022" s="43"/>
    </row>
    <row r="7023" spans="1:14">
      <c r="A7023" s="43" t="s">
        <v>168</v>
      </c>
      <c r="N7023" s="43"/>
    </row>
    <row r="7024" spans="1:14">
      <c r="A7024" s="43" t="s">
        <v>169</v>
      </c>
      <c r="B7024" s="188">
        <v>0.72399999999999998</v>
      </c>
      <c r="C7024" s="188">
        <v>0.753</v>
      </c>
      <c r="D7024" s="188">
        <v>0.76500000000000001</v>
      </c>
      <c r="E7024" s="188">
        <v>0.76500000000000001</v>
      </c>
      <c r="F7024" s="188">
        <v>0.76900000000000002</v>
      </c>
      <c r="G7024" s="188">
        <v>0.78400000000000003</v>
      </c>
      <c r="N7024" s="43"/>
    </row>
    <row r="7025" spans="1:14">
      <c r="A7025" s="43" t="s">
        <v>17</v>
      </c>
      <c r="B7025" s="188">
        <v>0.94899999999999995</v>
      </c>
      <c r="C7025" s="188">
        <v>0.95799999999999996</v>
      </c>
      <c r="D7025" s="188">
        <v>0.95799999999999996</v>
      </c>
      <c r="E7025" s="188">
        <v>0.95299999999999996</v>
      </c>
      <c r="F7025" s="188">
        <v>0.95699999999999996</v>
      </c>
      <c r="G7025" s="188">
        <v>0.95099999999999996</v>
      </c>
      <c r="N7025" s="43"/>
    </row>
    <row r="7026" spans="1:14">
      <c r="A7026" s="43" t="s">
        <v>18</v>
      </c>
      <c r="B7026" s="188">
        <v>0.98</v>
      </c>
      <c r="C7026" s="188">
        <v>0.98699999999999999</v>
      </c>
      <c r="D7026" s="188">
        <v>0.98599999999999999</v>
      </c>
      <c r="E7026" s="188">
        <v>0.98199999999999998</v>
      </c>
      <c r="F7026" s="188">
        <v>0.98299999999999998</v>
      </c>
      <c r="G7026" s="188">
        <v>0.98399999999999999</v>
      </c>
      <c r="N7026" s="43"/>
    </row>
    <row r="7027" spans="1:14">
      <c r="A7027" s="43" t="s">
        <v>19</v>
      </c>
      <c r="B7027" s="188">
        <v>0.996</v>
      </c>
      <c r="C7027" s="188">
        <v>0.996</v>
      </c>
      <c r="D7027" s="188">
        <v>0.995</v>
      </c>
      <c r="E7027" s="188">
        <v>0.99299999999999999</v>
      </c>
      <c r="F7027" s="188">
        <v>0.99199999999999999</v>
      </c>
      <c r="G7027" s="188">
        <v>0.99</v>
      </c>
      <c r="N7027" s="43"/>
    </row>
    <row r="7028" spans="1:14">
      <c r="A7028" s="43" t="s">
        <v>170</v>
      </c>
      <c r="B7028" s="188">
        <v>0.999</v>
      </c>
      <c r="C7028" s="188">
        <v>1</v>
      </c>
      <c r="D7028" s="188">
        <v>1</v>
      </c>
      <c r="E7028" s="188">
        <v>0.999</v>
      </c>
      <c r="F7028" s="188">
        <v>0.999</v>
      </c>
      <c r="G7028" s="188">
        <v>0.999</v>
      </c>
      <c r="N7028" s="43"/>
    </row>
    <row r="7029" spans="1:14">
      <c r="A7029" s="43" t="s">
        <v>171</v>
      </c>
      <c r="N7029" s="43"/>
    </row>
    <row r="7030" spans="1:14">
      <c r="A7030" s="43" t="s">
        <v>169</v>
      </c>
      <c r="B7030" s="188">
        <v>0.745</v>
      </c>
      <c r="C7030" s="188">
        <v>0.75600000000000001</v>
      </c>
      <c r="D7030" s="188">
        <v>0.76400000000000001</v>
      </c>
      <c r="E7030" s="188">
        <v>0.76300000000000001</v>
      </c>
      <c r="F7030" s="188">
        <v>0.77500000000000002</v>
      </c>
      <c r="G7030" s="188">
        <v>0.78300000000000003</v>
      </c>
      <c r="N7030" s="43"/>
    </row>
    <row r="7031" spans="1:14">
      <c r="A7031" s="43" t="s">
        <v>17</v>
      </c>
      <c r="B7031" s="188">
        <v>0.93899999999999995</v>
      </c>
      <c r="C7031" s="188">
        <v>0.95699999999999996</v>
      </c>
      <c r="D7031" s="188">
        <v>0.95899999999999996</v>
      </c>
      <c r="E7031" s="188">
        <v>0.95099999999999996</v>
      </c>
      <c r="F7031" s="188">
        <v>0.94899999999999995</v>
      </c>
      <c r="G7031" s="188">
        <v>0.95199999999999996</v>
      </c>
      <c r="N7031" s="43"/>
    </row>
    <row r="7032" spans="1:14">
      <c r="A7032" s="43" t="s">
        <v>18</v>
      </c>
      <c r="B7032" s="188">
        <v>0.97399999999999998</v>
      </c>
      <c r="C7032" s="188">
        <v>0.98499999999999999</v>
      </c>
      <c r="D7032" s="188">
        <v>0.98399999999999999</v>
      </c>
      <c r="E7032" s="188">
        <v>0.98299999999999998</v>
      </c>
      <c r="F7032" s="188">
        <v>0.98099999999999998</v>
      </c>
      <c r="G7032" s="188">
        <v>0.97899999999999998</v>
      </c>
      <c r="N7032" s="43"/>
    </row>
    <row r="7033" spans="1:14">
      <c r="A7033" s="43" t="s">
        <v>19</v>
      </c>
      <c r="B7033" s="188">
        <v>0.99199999999999999</v>
      </c>
      <c r="C7033" s="188">
        <v>0.996</v>
      </c>
      <c r="D7033" s="188">
        <v>0.997</v>
      </c>
      <c r="E7033" s="188">
        <v>0.996</v>
      </c>
      <c r="F7033" s="188">
        <v>0.995</v>
      </c>
      <c r="G7033" s="188">
        <v>0.995</v>
      </c>
      <c r="N7033" s="43"/>
    </row>
    <row r="7034" spans="1:14">
      <c r="A7034" s="43" t="s">
        <v>170</v>
      </c>
      <c r="B7034" s="188">
        <v>0.998</v>
      </c>
      <c r="C7034" s="188">
        <v>0.999</v>
      </c>
      <c r="D7034" s="188">
        <v>1</v>
      </c>
      <c r="E7034" s="188">
        <v>0.999</v>
      </c>
      <c r="F7034" s="188">
        <v>0.999</v>
      </c>
      <c r="G7034" s="188">
        <v>0.999</v>
      </c>
      <c r="N7034" s="43"/>
    </row>
    <row r="7035" spans="1:14">
      <c r="A7035" s="43" t="s">
        <v>527</v>
      </c>
      <c r="N7035" s="43"/>
    </row>
    <row r="7036" spans="1:14">
      <c r="A7036" s="43" t="s">
        <v>172</v>
      </c>
      <c r="B7036" s="188">
        <v>0.97199999999999998</v>
      </c>
      <c r="C7036" s="188">
        <v>0.97799999999999998</v>
      </c>
      <c r="D7036" s="188">
        <v>0.97699999999999998</v>
      </c>
      <c r="E7036" s="188">
        <v>0.97699999999999998</v>
      </c>
      <c r="F7036" s="188">
        <v>0.97799999999999998</v>
      </c>
      <c r="G7036" s="188">
        <v>0.97799999999999998</v>
      </c>
      <c r="N7036" s="43"/>
    </row>
    <row r="7037" spans="1:14">
      <c r="A7037" s="43" t="s">
        <v>22</v>
      </c>
      <c r="B7037" s="188">
        <v>0.76100000000000001</v>
      </c>
      <c r="C7037" s="188">
        <v>0.78500000000000003</v>
      </c>
      <c r="D7037" s="188">
        <v>0.80700000000000005</v>
      </c>
      <c r="E7037" s="188">
        <v>0.81499999999999995</v>
      </c>
      <c r="F7037" s="188">
        <v>0.82799999999999996</v>
      </c>
      <c r="G7037" s="188">
        <v>0.83799999999999997</v>
      </c>
      <c r="N7037" s="43"/>
    </row>
    <row r="7038" spans="1:14">
      <c r="A7038" s="43" t="s">
        <v>173</v>
      </c>
      <c r="N7038" s="43"/>
    </row>
    <row r="7039" spans="1:14">
      <c r="A7039" s="43" t="s">
        <v>174</v>
      </c>
      <c r="B7039" s="188">
        <v>0.72299999999999998</v>
      </c>
      <c r="C7039" s="188">
        <v>0.70699999999999996</v>
      </c>
      <c r="D7039" s="188">
        <v>0.70899999999999996</v>
      </c>
      <c r="E7039" s="188">
        <v>0.71099999999999997</v>
      </c>
      <c r="F7039" s="188">
        <v>0.71699999999999997</v>
      </c>
      <c r="G7039" s="188">
        <v>0.72099999999999997</v>
      </c>
      <c r="N7039" s="43"/>
    </row>
    <row r="7040" spans="1:14">
      <c r="A7040" s="43" t="s">
        <v>175</v>
      </c>
      <c r="B7040" s="188">
        <v>0.877</v>
      </c>
      <c r="C7040" s="188">
        <v>0.89200000000000002</v>
      </c>
      <c r="D7040" s="188">
        <v>0.88700000000000001</v>
      </c>
      <c r="E7040" s="188">
        <v>0.88900000000000001</v>
      </c>
      <c r="F7040" s="188">
        <v>0.877</v>
      </c>
      <c r="G7040" s="188">
        <v>0.85699999999999998</v>
      </c>
      <c r="N7040" s="43"/>
    </row>
    <row r="7041" spans="1:14">
      <c r="A7041" s="43" t="s">
        <v>176</v>
      </c>
      <c r="B7041" s="188">
        <v>0.95299999999999996</v>
      </c>
      <c r="C7041" s="188">
        <v>0.95299999999999996</v>
      </c>
      <c r="D7041" s="188">
        <v>0.96099999999999997</v>
      </c>
      <c r="E7041" s="188">
        <v>0.95099999999999996</v>
      </c>
      <c r="F7041" s="188">
        <v>0.94399999999999995</v>
      </c>
      <c r="G7041" s="188">
        <v>0.94</v>
      </c>
      <c r="N7041" s="43"/>
    </row>
    <row r="7042" spans="1:14">
      <c r="A7042" s="43" t="s">
        <v>177</v>
      </c>
      <c r="B7042" s="188">
        <v>0.98199999999999998</v>
      </c>
      <c r="C7042" s="188">
        <v>0.98499999999999999</v>
      </c>
      <c r="D7042" s="188">
        <v>0.98099999999999998</v>
      </c>
      <c r="E7042" s="188">
        <v>0.97899999999999998</v>
      </c>
      <c r="F7042" s="188">
        <v>0.97899999999999998</v>
      </c>
      <c r="G7042" s="188">
        <v>0.97799999999999998</v>
      </c>
      <c r="N7042" s="43"/>
    </row>
    <row r="7043" spans="1:14">
      <c r="A7043" s="43" t="s">
        <v>580</v>
      </c>
      <c r="N7043" s="43"/>
    </row>
    <row r="7044" spans="1:14">
      <c r="A7044" s="43" t="s">
        <v>178</v>
      </c>
      <c r="B7044" s="188">
        <v>0.80100000000000005</v>
      </c>
      <c r="C7044" s="188">
        <v>0.79400000000000004</v>
      </c>
      <c r="D7044" s="188">
        <v>0.78600000000000003</v>
      </c>
      <c r="E7044" s="188">
        <v>0.77300000000000002</v>
      </c>
      <c r="F7044" s="188">
        <v>0.77</v>
      </c>
      <c r="G7044" s="188">
        <v>0.77300000000000002</v>
      </c>
      <c r="N7044" s="43"/>
    </row>
    <row r="7045" spans="1:14">
      <c r="A7045" s="43" t="s">
        <v>179</v>
      </c>
      <c r="B7045" s="188">
        <v>0.99</v>
      </c>
      <c r="C7045" s="188">
        <v>0.99</v>
      </c>
      <c r="D7045" s="188">
        <v>0.995</v>
      </c>
      <c r="E7045" s="188">
        <v>0.995</v>
      </c>
      <c r="F7045" s="188">
        <v>0.98799999999999999</v>
      </c>
      <c r="G7045" s="188">
        <v>0.98399999999999999</v>
      </c>
      <c r="N7045" s="43"/>
    </row>
    <row r="7046" spans="1:14">
      <c r="A7046" s="43" t="s">
        <v>180</v>
      </c>
      <c r="B7046" s="188">
        <v>1</v>
      </c>
      <c r="C7046" s="188">
        <v>1</v>
      </c>
      <c r="D7046" s="188">
        <v>1</v>
      </c>
      <c r="E7046" s="188">
        <v>1</v>
      </c>
      <c r="F7046" s="188">
        <v>1</v>
      </c>
      <c r="G7046" s="188">
        <v>1</v>
      </c>
      <c r="N7046" s="43"/>
    </row>
    <row r="7047" spans="1:14">
      <c r="A7047" s="43" t="s">
        <v>181</v>
      </c>
      <c r="B7047" s="188">
        <v>1</v>
      </c>
      <c r="C7047" s="188">
        <v>1</v>
      </c>
      <c r="D7047" s="188">
        <v>1</v>
      </c>
      <c r="E7047" s="188">
        <v>1</v>
      </c>
      <c r="F7047" s="188">
        <v>1</v>
      </c>
      <c r="G7047" s="188">
        <v>1</v>
      </c>
      <c r="N7047" s="43"/>
    </row>
    <row r="7048" spans="1:14">
      <c r="A7048" s="43" t="s">
        <v>529</v>
      </c>
      <c r="N7048" s="43"/>
    </row>
    <row r="7049" spans="1:14">
      <c r="A7049" s="43" t="s">
        <v>178</v>
      </c>
      <c r="B7049" s="188">
        <v>7.2999999999999995E-2</v>
      </c>
      <c r="C7049" s="188">
        <v>0.104</v>
      </c>
      <c r="D7049" s="188">
        <v>0.11899999999999999</v>
      </c>
      <c r="E7049" s="188">
        <v>0.126</v>
      </c>
      <c r="F7049" s="188">
        <v>0.13100000000000001</v>
      </c>
      <c r="G7049" s="188">
        <v>0.13</v>
      </c>
      <c r="N7049" s="43"/>
    </row>
    <row r="7050" spans="1:14">
      <c r="A7050" s="43" t="s">
        <v>179</v>
      </c>
      <c r="B7050" s="188">
        <v>1</v>
      </c>
      <c r="C7050" s="188">
        <v>1</v>
      </c>
      <c r="D7050" s="188">
        <v>1</v>
      </c>
      <c r="E7050" s="188">
        <v>1</v>
      </c>
      <c r="F7050" s="188">
        <v>1</v>
      </c>
      <c r="G7050" s="188">
        <v>1</v>
      </c>
      <c r="N7050" s="43"/>
    </row>
    <row r="7051" spans="1:14">
      <c r="A7051" s="43" t="s">
        <v>180</v>
      </c>
      <c r="B7051" s="188">
        <v>1</v>
      </c>
      <c r="C7051" s="188">
        <v>1</v>
      </c>
      <c r="D7051" s="188">
        <v>1</v>
      </c>
      <c r="E7051" s="188">
        <v>1</v>
      </c>
      <c r="F7051" s="188">
        <v>1</v>
      </c>
      <c r="G7051" s="188">
        <v>1</v>
      </c>
      <c r="N7051" s="43"/>
    </row>
    <row r="7052" spans="1:14">
      <c r="A7052" s="43" t="s">
        <v>181</v>
      </c>
      <c r="B7052" s="188">
        <v>1</v>
      </c>
      <c r="C7052" s="188">
        <v>1</v>
      </c>
      <c r="D7052" s="188">
        <v>1</v>
      </c>
      <c r="E7052" s="188">
        <v>1</v>
      </c>
      <c r="F7052" s="188">
        <v>1</v>
      </c>
      <c r="G7052" s="188">
        <v>1</v>
      </c>
      <c r="N7052" s="43"/>
    </row>
    <row r="7053" spans="1:14">
      <c r="A7053" s="43" t="s">
        <v>530</v>
      </c>
      <c r="N7053" s="43"/>
    </row>
    <row r="7054" spans="1:14">
      <c r="A7054" s="43" t="s">
        <v>178</v>
      </c>
      <c r="B7054" s="188">
        <v>0</v>
      </c>
      <c r="C7054" s="188">
        <v>0</v>
      </c>
      <c r="D7054" s="188">
        <v>0</v>
      </c>
      <c r="E7054" s="188">
        <v>0</v>
      </c>
      <c r="F7054" s="188">
        <v>0</v>
      </c>
      <c r="G7054" s="188">
        <v>0</v>
      </c>
      <c r="N7054" s="43"/>
    </row>
    <row r="7055" spans="1:14">
      <c r="A7055" s="43" t="s">
        <v>179</v>
      </c>
      <c r="B7055" s="188">
        <v>1</v>
      </c>
      <c r="C7055" s="188">
        <v>1</v>
      </c>
      <c r="D7055" s="188">
        <v>1</v>
      </c>
      <c r="E7055" s="188">
        <v>1</v>
      </c>
      <c r="F7055" s="188">
        <v>1</v>
      </c>
      <c r="G7055" s="188">
        <v>1</v>
      </c>
      <c r="N7055" s="43"/>
    </row>
    <row r="7056" spans="1:14">
      <c r="A7056" s="43" t="s">
        <v>180</v>
      </c>
      <c r="B7056" s="188">
        <v>1</v>
      </c>
      <c r="C7056" s="188">
        <v>1</v>
      </c>
      <c r="D7056" s="188">
        <v>1</v>
      </c>
      <c r="E7056" s="188">
        <v>1</v>
      </c>
      <c r="F7056" s="188">
        <v>1</v>
      </c>
      <c r="G7056" s="188">
        <v>1</v>
      </c>
      <c r="N7056" s="43"/>
    </row>
    <row r="7057" spans="1:14">
      <c r="A7057" s="43" t="s">
        <v>181</v>
      </c>
      <c r="B7057" s="188">
        <v>1</v>
      </c>
      <c r="C7057" s="188">
        <v>1</v>
      </c>
      <c r="D7057" s="188">
        <v>1</v>
      </c>
      <c r="E7057" s="188">
        <v>1</v>
      </c>
      <c r="F7057" s="188">
        <v>1</v>
      </c>
      <c r="G7057" s="188">
        <v>1</v>
      </c>
      <c r="N7057" s="43"/>
    </row>
    <row r="7058" spans="1:14">
      <c r="A7058" s="43" t="s">
        <v>621</v>
      </c>
      <c r="B7058" s="188" t="s">
        <v>143</v>
      </c>
      <c r="C7058" s="188" t="s">
        <v>144</v>
      </c>
      <c r="D7058" s="188" t="s">
        <v>144</v>
      </c>
      <c r="E7058" s="188" t="s">
        <v>144</v>
      </c>
      <c r="F7058" s="188" t="s">
        <v>144</v>
      </c>
      <c r="G7058" s="188" t="s">
        <v>144</v>
      </c>
      <c r="H7058" s="188" t="s">
        <v>225</v>
      </c>
      <c r="N7058" s="43"/>
    </row>
    <row r="7059" spans="1:14">
      <c r="A7059" s="43" t="s">
        <v>618</v>
      </c>
      <c r="B7059" s="188" t="s">
        <v>619</v>
      </c>
      <c r="K7059" s="188" t="s">
        <v>735</v>
      </c>
      <c r="N7059" s="43"/>
    </row>
    <row r="7060" spans="1:14">
      <c r="A7060" s="43" t="s">
        <v>142</v>
      </c>
      <c r="N7060" s="43"/>
    </row>
    <row r="7062" spans="1:14">
      <c r="A7062" s="43" t="s">
        <v>621</v>
      </c>
      <c r="B7062" s="188" t="s">
        <v>143</v>
      </c>
      <c r="C7062" s="188" t="s">
        <v>144</v>
      </c>
      <c r="D7062" s="188" t="s">
        <v>144</v>
      </c>
      <c r="E7062" s="188" t="s">
        <v>144</v>
      </c>
      <c r="F7062" s="188" t="s">
        <v>144</v>
      </c>
      <c r="G7062" s="188" t="s">
        <v>144</v>
      </c>
      <c r="H7062" s="188" t="s">
        <v>225</v>
      </c>
      <c r="N7062" s="43"/>
    </row>
    <row r="7063" spans="1:14">
      <c r="A7063" s="43" t="s">
        <v>260</v>
      </c>
      <c r="D7063" s="188" t="s">
        <v>146</v>
      </c>
      <c r="E7063" s="188" t="s">
        <v>147</v>
      </c>
      <c r="N7063" s="43"/>
    </row>
    <row r="7064" spans="1:14">
      <c r="B7064" s="188" t="s">
        <v>143</v>
      </c>
      <c r="C7064" s="188" t="s">
        <v>144</v>
      </c>
      <c r="D7064" s="188" t="s">
        <v>144</v>
      </c>
      <c r="E7064" s="188" t="s">
        <v>144</v>
      </c>
      <c r="F7064" s="188" t="s">
        <v>144</v>
      </c>
      <c r="G7064" s="188" t="s">
        <v>144</v>
      </c>
    </row>
    <row r="7065" spans="1:14">
      <c r="B7065" s="188">
        <v>2015</v>
      </c>
      <c r="C7065" s="188">
        <v>2025</v>
      </c>
      <c r="D7065" s="188">
        <v>2035</v>
      </c>
      <c r="E7065" s="188">
        <v>2045</v>
      </c>
      <c r="F7065" s="188">
        <v>2055</v>
      </c>
      <c r="G7065" s="188">
        <v>2065</v>
      </c>
    </row>
    <row r="7066" spans="1:14">
      <c r="B7066" s="188" t="s">
        <v>143</v>
      </c>
      <c r="C7066" s="188" t="s">
        <v>148</v>
      </c>
      <c r="D7066" s="188" t="s">
        <v>148</v>
      </c>
      <c r="E7066" s="188" t="s">
        <v>148</v>
      </c>
      <c r="F7066" s="188" t="s">
        <v>148</v>
      </c>
      <c r="G7066" s="188" t="s">
        <v>148</v>
      </c>
    </row>
    <row r="7067" spans="1:14">
      <c r="B7067" s="188" t="s">
        <v>591</v>
      </c>
      <c r="C7067" s="188" t="s">
        <v>591</v>
      </c>
      <c r="D7067" s="188" t="s">
        <v>591</v>
      </c>
      <c r="E7067" s="188" t="s">
        <v>591</v>
      </c>
      <c r="F7067" s="188" t="s">
        <v>591</v>
      </c>
      <c r="G7067" s="188" t="s">
        <v>591</v>
      </c>
    </row>
    <row r="7068" spans="1:14">
      <c r="B7068" s="188" t="s">
        <v>532</v>
      </c>
      <c r="C7068" s="188" t="s">
        <v>532</v>
      </c>
      <c r="D7068" s="188" t="s">
        <v>532</v>
      </c>
      <c r="E7068" s="188" t="s">
        <v>532</v>
      </c>
      <c r="F7068" s="188" t="s">
        <v>532</v>
      </c>
      <c r="G7068" s="188" t="s">
        <v>532</v>
      </c>
    </row>
    <row r="7069" spans="1:14">
      <c r="B7069" s="188" t="s">
        <v>261</v>
      </c>
      <c r="C7069" s="188" t="s">
        <v>261</v>
      </c>
      <c r="D7069" s="188" t="s">
        <v>261</v>
      </c>
      <c r="E7069" s="188" t="s">
        <v>261</v>
      </c>
      <c r="F7069" s="188" t="s">
        <v>261</v>
      </c>
      <c r="G7069" s="188" t="s">
        <v>261</v>
      </c>
    </row>
    <row r="7070" spans="1:14">
      <c r="B7070" s="188" t="s">
        <v>262</v>
      </c>
      <c r="C7070" s="188" t="s">
        <v>262</v>
      </c>
      <c r="D7070" s="188" t="s">
        <v>262</v>
      </c>
      <c r="E7070" s="188" t="s">
        <v>262</v>
      </c>
      <c r="F7070" s="188" t="s">
        <v>262</v>
      </c>
      <c r="G7070" s="188" t="s">
        <v>262</v>
      </c>
    </row>
    <row r="7071" spans="1:14">
      <c r="B7071" s="188" t="s">
        <v>143</v>
      </c>
      <c r="C7071" s="188" t="s">
        <v>148</v>
      </c>
      <c r="D7071" s="188" t="s">
        <v>148</v>
      </c>
      <c r="E7071" s="188" t="s">
        <v>148</v>
      </c>
      <c r="F7071" s="188" t="s">
        <v>148</v>
      </c>
      <c r="G7071" s="188" t="s">
        <v>148</v>
      </c>
    </row>
    <row r="7072" spans="1:14">
      <c r="B7072" s="188" t="s">
        <v>33</v>
      </c>
      <c r="C7072" s="188" t="s">
        <v>33</v>
      </c>
      <c r="D7072" s="188" t="s">
        <v>33</v>
      </c>
      <c r="E7072" s="188" t="s">
        <v>33</v>
      </c>
      <c r="F7072" s="188" t="s">
        <v>33</v>
      </c>
      <c r="G7072" s="188" t="s">
        <v>33</v>
      </c>
    </row>
    <row r="7073" spans="1:14">
      <c r="A7073" s="43" t="s">
        <v>622</v>
      </c>
      <c r="B7073" s="188" t="s">
        <v>143</v>
      </c>
      <c r="C7073" s="188" t="s">
        <v>148</v>
      </c>
      <c r="D7073" s="188" t="s">
        <v>148</v>
      </c>
      <c r="E7073" s="188" t="s">
        <v>148</v>
      </c>
      <c r="F7073" s="188" t="s">
        <v>148</v>
      </c>
      <c r="G7073" s="188" t="s">
        <v>148</v>
      </c>
      <c r="N7073" s="43"/>
    </row>
    <row r="7074" spans="1:14">
      <c r="A7074" s="43" t="s">
        <v>0</v>
      </c>
      <c r="B7074" s="188">
        <v>0.92400000000000004</v>
      </c>
      <c r="C7074" s="188">
        <v>0.93200000000000005</v>
      </c>
      <c r="D7074" s="188">
        <v>0.93300000000000005</v>
      </c>
      <c r="E7074" s="188">
        <v>0.93</v>
      </c>
      <c r="F7074" s="188">
        <v>0.93100000000000005</v>
      </c>
      <c r="G7074" s="188">
        <v>0.93300000000000005</v>
      </c>
      <c r="N7074" s="43"/>
    </row>
    <row r="7075" spans="1:14">
      <c r="A7075" s="43" t="s">
        <v>151</v>
      </c>
      <c r="N7075" s="43"/>
    </row>
    <row r="7076" spans="1:14">
      <c r="A7076" s="43" t="s">
        <v>2</v>
      </c>
      <c r="B7076" s="188">
        <v>0.93799999999999994</v>
      </c>
      <c r="C7076" s="188">
        <v>0.93400000000000005</v>
      </c>
      <c r="D7076" s="188">
        <v>0.92200000000000004</v>
      </c>
      <c r="E7076" s="188">
        <v>0.91800000000000004</v>
      </c>
      <c r="F7076" s="188">
        <v>0.92700000000000005</v>
      </c>
      <c r="G7076" s="188">
        <v>0.92600000000000005</v>
      </c>
      <c r="N7076" s="43"/>
    </row>
    <row r="7077" spans="1:14">
      <c r="A7077" s="43" t="s">
        <v>3</v>
      </c>
      <c r="B7077" s="188">
        <v>0.92100000000000004</v>
      </c>
      <c r="C7077" s="188">
        <v>0.94199999999999995</v>
      </c>
      <c r="D7077" s="188">
        <v>0.93899999999999995</v>
      </c>
      <c r="E7077" s="188">
        <v>0.92800000000000005</v>
      </c>
      <c r="F7077" s="188">
        <v>0.93200000000000005</v>
      </c>
      <c r="G7077" s="188">
        <v>0.93600000000000005</v>
      </c>
      <c r="N7077" s="43"/>
    </row>
    <row r="7078" spans="1:14">
      <c r="A7078" s="43" t="s">
        <v>4</v>
      </c>
      <c r="B7078" s="188">
        <v>0.9</v>
      </c>
      <c r="C7078" s="188">
        <v>0.93600000000000005</v>
      </c>
      <c r="D7078" s="188">
        <v>0.94099999999999995</v>
      </c>
      <c r="E7078" s="188">
        <v>0.93500000000000005</v>
      </c>
      <c r="F7078" s="188">
        <v>0.93</v>
      </c>
      <c r="G7078" s="188">
        <v>0.93899999999999995</v>
      </c>
      <c r="N7078" s="43"/>
    </row>
    <row r="7079" spans="1:14">
      <c r="A7079" s="43" t="s">
        <v>5</v>
      </c>
      <c r="B7079" s="188">
        <v>0.91400000000000003</v>
      </c>
      <c r="C7079" s="188">
        <v>0.91500000000000004</v>
      </c>
      <c r="D7079" s="188">
        <v>0.94299999999999995</v>
      </c>
      <c r="E7079" s="188">
        <v>0.94099999999999995</v>
      </c>
      <c r="F7079" s="188">
        <v>0.93400000000000005</v>
      </c>
      <c r="G7079" s="188">
        <v>0.93700000000000006</v>
      </c>
      <c r="N7079" s="43"/>
    </row>
    <row r="7080" spans="1:14">
      <c r="A7080" s="43" t="s">
        <v>6</v>
      </c>
      <c r="B7080" s="188">
        <v>0.90900000000000003</v>
      </c>
      <c r="C7080" s="188">
        <v>0.90400000000000003</v>
      </c>
      <c r="D7080" s="188">
        <v>0.92900000000000005</v>
      </c>
      <c r="E7080" s="188">
        <v>0.93799999999999994</v>
      </c>
      <c r="F7080" s="188">
        <v>0.93500000000000005</v>
      </c>
      <c r="G7080" s="188">
        <v>0.93300000000000005</v>
      </c>
      <c r="N7080" s="43"/>
    </row>
    <row r="7081" spans="1:14">
      <c r="A7081" s="43" t="s">
        <v>8</v>
      </c>
      <c r="N7081" s="43"/>
    </row>
    <row r="7082" spans="1:14">
      <c r="A7082" s="43" t="s">
        <v>9</v>
      </c>
      <c r="B7082" s="188">
        <v>0.91700000000000004</v>
      </c>
      <c r="C7082" s="188">
        <v>0.92900000000000005</v>
      </c>
      <c r="D7082" s="188">
        <v>0.93100000000000005</v>
      </c>
      <c r="E7082" s="188">
        <v>0.92700000000000005</v>
      </c>
      <c r="F7082" s="188">
        <v>0.93</v>
      </c>
      <c r="G7082" s="188">
        <v>0.93200000000000005</v>
      </c>
      <c r="N7082" s="43"/>
    </row>
    <row r="7083" spans="1:14">
      <c r="A7083" s="43" t="s">
        <v>8</v>
      </c>
      <c r="B7083" s="188">
        <v>0.93200000000000005</v>
      </c>
      <c r="C7083" s="188">
        <v>0.93500000000000005</v>
      </c>
      <c r="D7083" s="188">
        <v>0.93500000000000005</v>
      </c>
      <c r="E7083" s="188">
        <v>0.93200000000000005</v>
      </c>
      <c r="F7083" s="188">
        <v>0.93200000000000005</v>
      </c>
      <c r="G7083" s="188">
        <v>0.93400000000000005</v>
      </c>
      <c r="N7083" s="43"/>
    </row>
    <row r="7084" spans="1:14">
      <c r="A7084" s="43" t="s">
        <v>152</v>
      </c>
      <c r="N7084" s="43"/>
    </row>
    <row r="7085" spans="1:14">
      <c r="A7085" s="43" t="s">
        <v>153</v>
      </c>
      <c r="B7085" s="188">
        <v>0.79400000000000004</v>
      </c>
      <c r="C7085" s="188">
        <v>0.78200000000000003</v>
      </c>
      <c r="D7085" s="188">
        <v>0.78700000000000003</v>
      </c>
      <c r="E7085" s="188">
        <v>0.78800000000000003</v>
      </c>
      <c r="F7085" s="188">
        <v>0.80300000000000005</v>
      </c>
      <c r="G7085" s="188">
        <v>0.80400000000000005</v>
      </c>
      <c r="N7085" s="43"/>
    </row>
    <row r="7086" spans="1:14">
      <c r="A7086" s="43" t="s">
        <v>154</v>
      </c>
      <c r="B7086" s="188">
        <v>0.92100000000000004</v>
      </c>
      <c r="C7086" s="188">
        <v>0.92300000000000004</v>
      </c>
      <c r="D7086" s="188">
        <v>0.92100000000000004</v>
      </c>
      <c r="E7086" s="188">
        <v>0.91600000000000004</v>
      </c>
      <c r="F7086" s="188">
        <v>0.91300000000000003</v>
      </c>
      <c r="G7086" s="188">
        <v>0.91600000000000004</v>
      </c>
      <c r="N7086" s="43"/>
    </row>
    <row r="7087" spans="1:14">
      <c r="A7087" s="43" t="s">
        <v>155</v>
      </c>
      <c r="B7087" s="188">
        <v>0.96199999999999997</v>
      </c>
      <c r="C7087" s="188">
        <v>0.96799999999999997</v>
      </c>
      <c r="D7087" s="188">
        <v>0.96299999999999997</v>
      </c>
      <c r="E7087" s="188">
        <v>0.95599999999999996</v>
      </c>
      <c r="F7087" s="188">
        <v>0.95299999999999996</v>
      </c>
      <c r="G7087" s="188">
        <v>0.95</v>
      </c>
      <c r="N7087" s="43"/>
    </row>
    <row r="7088" spans="1:14">
      <c r="A7088" s="43" t="s">
        <v>156</v>
      </c>
      <c r="B7088" s="188">
        <v>0.97899999999999998</v>
      </c>
      <c r="C7088" s="188">
        <v>0.98199999999999998</v>
      </c>
      <c r="D7088" s="188">
        <v>0.98199999999999998</v>
      </c>
      <c r="E7088" s="188">
        <v>0.97799999999999998</v>
      </c>
      <c r="F7088" s="188">
        <v>0.97499999999999998</v>
      </c>
      <c r="G7088" s="188">
        <v>0.97499999999999998</v>
      </c>
      <c r="N7088" s="43"/>
    </row>
    <row r="7089" spans="1:14">
      <c r="A7089" s="43" t="s">
        <v>157</v>
      </c>
      <c r="N7089" s="43"/>
    </row>
    <row r="7090" spans="1:14">
      <c r="A7090" s="43" t="s">
        <v>158</v>
      </c>
      <c r="B7090" s="188">
        <v>0.96299999999999997</v>
      </c>
      <c r="C7090" s="188">
        <v>0.97</v>
      </c>
      <c r="D7090" s="188">
        <v>0.96799999999999997</v>
      </c>
      <c r="E7090" s="188">
        <v>0.96399999999999997</v>
      </c>
      <c r="F7090" s="188">
        <v>0.96499999999999997</v>
      </c>
      <c r="G7090" s="188">
        <v>0.96599999999999997</v>
      </c>
      <c r="N7090" s="43"/>
    </row>
    <row r="7091" spans="1:14">
      <c r="A7091" s="43" t="s">
        <v>159</v>
      </c>
      <c r="B7091" s="188">
        <v>0.84</v>
      </c>
      <c r="C7091" s="188">
        <v>0.876</v>
      </c>
      <c r="D7091" s="188">
        <v>0.88900000000000001</v>
      </c>
      <c r="E7091" s="188">
        <v>0.88700000000000001</v>
      </c>
      <c r="F7091" s="188">
        <v>0.88900000000000001</v>
      </c>
      <c r="G7091" s="188">
        <v>0.89300000000000002</v>
      </c>
      <c r="N7091" s="43"/>
    </row>
    <row r="7092" spans="1:14">
      <c r="A7092" s="43" t="s">
        <v>160</v>
      </c>
      <c r="B7092" s="188">
        <v>0.753</v>
      </c>
      <c r="C7092" s="188">
        <v>0.78200000000000003</v>
      </c>
      <c r="D7092" s="188">
        <v>0.82299999999999995</v>
      </c>
      <c r="E7092" s="188">
        <v>0.85399999999999998</v>
      </c>
      <c r="F7092" s="188">
        <v>0.873</v>
      </c>
      <c r="G7092" s="188">
        <v>0.88800000000000001</v>
      </c>
      <c r="N7092" s="43"/>
    </row>
    <row r="7093" spans="1:14">
      <c r="A7093" s="43" t="s">
        <v>161</v>
      </c>
      <c r="B7093" s="188">
        <v>0.84399999999999997</v>
      </c>
      <c r="C7093" s="188">
        <v>0.86199999999999999</v>
      </c>
      <c r="D7093" s="188">
        <v>0.88400000000000001</v>
      </c>
      <c r="E7093" s="188">
        <v>0.88500000000000001</v>
      </c>
      <c r="F7093" s="188">
        <v>0.89</v>
      </c>
      <c r="G7093" s="188">
        <v>0.90100000000000002</v>
      </c>
      <c r="N7093" s="43"/>
    </row>
    <row r="7094" spans="1:14">
      <c r="A7094" s="43" t="s">
        <v>162</v>
      </c>
      <c r="N7094" s="43"/>
    </row>
    <row r="7095" spans="1:14">
      <c r="A7095" s="43" t="s">
        <v>14</v>
      </c>
      <c r="B7095" s="188">
        <v>0.94099999999999995</v>
      </c>
      <c r="C7095" s="188">
        <v>0.94099999999999995</v>
      </c>
      <c r="D7095" s="188">
        <v>0.94</v>
      </c>
      <c r="E7095" s="188">
        <v>0.93799999999999994</v>
      </c>
      <c r="F7095" s="188">
        <v>0.94299999999999995</v>
      </c>
      <c r="G7095" s="188">
        <v>0.94599999999999995</v>
      </c>
      <c r="N7095" s="43"/>
    </row>
    <row r="7096" spans="1:14">
      <c r="A7096" s="43" t="s">
        <v>163</v>
      </c>
      <c r="B7096" s="188">
        <v>0.91700000000000004</v>
      </c>
      <c r="C7096" s="188">
        <v>0.93200000000000005</v>
      </c>
      <c r="D7096" s="188">
        <v>0.94199999999999995</v>
      </c>
      <c r="E7096" s="188">
        <v>0.94099999999999995</v>
      </c>
      <c r="F7096" s="188">
        <v>0.94099999999999995</v>
      </c>
      <c r="G7096" s="188">
        <v>0.94499999999999995</v>
      </c>
      <c r="N7096" s="43"/>
    </row>
    <row r="7097" spans="1:14">
      <c r="A7097" s="43" t="s">
        <v>16</v>
      </c>
      <c r="B7097" s="188">
        <v>0.90200000000000002</v>
      </c>
      <c r="C7097" s="188">
        <v>0.92300000000000004</v>
      </c>
      <c r="D7097" s="188">
        <v>0.92400000000000004</v>
      </c>
      <c r="E7097" s="188">
        <v>0.91900000000000004</v>
      </c>
      <c r="F7097" s="188">
        <v>0.92200000000000004</v>
      </c>
      <c r="G7097" s="188">
        <v>0.92600000000000005</v>
      </c>
      <c r="N7097" s="43"/>
    </row>
    <row r="7098" spans="1:14">
      <c r="A7098" s="43" t="s">
        <v>164</v>
      </c>
      <c r="B7098" s="188">
        <v>0.84399999999999997</v>
      </c>
      <c r="C7098" s="188">
        <v>0.88</v>
      </c>
      <c r="D7098" s="188">
        <v>0.89100000000000001</v>
      </c>
      <c r="E7098" s="188">
        <v>0.89100000000000001</v>
      </c>
      <c r="F7098" s="188">
        <v>0.88600000000000001</v>
      </c>
      <c r="G7098" s="188">
        <v>0.88500000000000001</v>
      </c>
      <c r="N7098" s="43"/>
    </row>
    <row r="7099" spans="1:14">
      <c r="A7099" s="43" t="s">
        <v>165</v>
      </c>
      <c r="N7099" s="43"/>
    </row>
    <row r="7100" spans="1:14">
      <c r="A7100" s="43" t="s">
        <v>166</v>
      </c>
      <c r="B7100" s="188">
        <v>0.41699999999999998</v>
      </c>
      <c r="C7100" s="188">
        <v>0.36599999999999999</v>
      </c>
      <c r="D7100" s="188">
        <v>0.36599999999999999</v>
      </c>
      <c r="E7100" s="188">
        <v>0.35099999999999998</v>
      </c>
      <c r="F7100" s="188">
        <v>0.36499999999999999</v>
      </c>
      <c r="G7100" s="188">
        <v>0.38600000000000001</v>
      </c>
      <c r="N7100" s="43"/>
    </row>
    <row r="7101" spans="1:14">
      <c r="A7101" s="43" t="s">
        <v>125</v>
      </c>
      <c r="B7101" s="188">
        <v>0.78600000000000003</v>
      </c>
      <c r="C7101" s="188">
        <v>0.72699999999999998</v>
      </c>
      <c r="D7101" s="188">
        <v>0.72799999999999998</v>
      </c>
      <c r="E7101" s="188">
        <v>0.69399999999999995</v>
      </c>
      <c r="F7101" s="188">
        <v>0.71499999999999997</v>
      </c>
      <c r="G7101" s="188">
        <v>0.75</v>
      </c>
      <c r="N7101" s="43"/>
    </row>
    <row r="7102" spans="1:14">
      <c r="A7102" s="43" t="s">
        <v>126</v>
      </c>
      <c r="B7102" s="188">
        <v>0.85299999999999998</v>
      </c>
      <c r="C7102" s="188">
        <v>0.84899999999999998</v>
      </c>
      <c r="D7102" s="188">
        <v>0.83699999999999997</v>
      </c>
      <c r="E7102" s="188">
        <v>0.82</v>
      </c>
      <c r="F7102" s="188">
        <v>0.81</v>
      </c>
      <c r="G7102" s="188">
        <v>0.82299999999999995</v>
      </c>
      <c r="N7102" s="43"/>
    </row>
    <row r="7103" spans="1:14">
      <c r="A7103" s="43" t="s">
        <v>127</v>
      </c>
      <c r="B7103" s="188">
        <v>0.89800000000000002</v>
      </c>
      <c r="C7103" s="188">
        <v>0.89400000000000002</v>
      </c>
      <c r="D7103" s="188">
        <v>0.88</v>
      </c>
      <c r="E7103" s="188">
        <v>0.871</v>
      </c>
      <c r="F7103" s="188">
        <v>0.85899999999999999</v>
      </c>
      <c r="G7103" s="188">
        <v>0.86799999999999999</v>
      </c>
      <c r="N7103" s="43"/>
    </row>
    <row r="7104" spans="1:14">
      <c r="A7104" s="43" t="s">
        <v>128</v>
      </c>
      <c r="B7104" s="188">
        <v>0.91800000000000004</v>
      </c>
      <c r="C7104" s="188">
        <v>0.93100000000000005</v>
      </c>
      <c r="D7104" s="188">
        <v>0.93100000000000005</v>
      </c>
      <c r="E7104" s="188">
        <v>0.91400000000000003</v>
      </c>
      <c r="F7104" s="188">
        <v>0.91200000000000003</v>
      </c>
      <c r="G7104" s="188">
        <v>0.90800000000000003</v>
      </c>
      <c r="N7104" s="43"/>
    </row>
    <row r="7105" spans="1:14">
      <c r="A7105" s="43" t="s">
        <v>129</v>
      </c>
      <c r="B7105" s="188">
        <v>0.93500000000000005</v>
      </c>
      <c r="C7105" s="188">
        <v>0.94699999999999995</v>
      </c>
      <c r="D7105" s="188">
        <v>0.94299999999999995</v>
      </c>
      <c r="E7105" s="188">
        <v>0.94599999999999995</v>
      </c>
      <c r="F7105" s="188">
        <v>0.94399999999999995</v>
      </c>
      <c r="G7105" s="188">
        <v>0.94099999999999995</v>
      </c>
      <c r="N7105" s="43"/>
    </row>
    <row r="7106" spans="1:14">
      <c r="A7106" s="43" t="s">
        <v>130</v>
      </c>
      <c r="B7106" s="188">
        <v>0.96099999999999997</v>
      </c>
      <c r="C7106" s="188">
        <v>0.96299999999999997</v>
      </c>
      <c r="D7106" s="188">
        <v>0.95699999999999996</v>
      </c>
      <c r="E7106" s="188">
        <v>0.95199999999999996</v>
      </c>
      <c r="F7106" s="188">
        <v>0.95399999999999996</v>
      </c>
      <c r="G7106" s="188">
        <v>0.95899999999999996</v>
      </c>
      <c r="N7106" s="43"/>
    </row>
    <row r="7107" spans="1:14">
      <c r="A7107" s="43" t="s">
        <v>131</v>
      </c>
      <c r="B7107" s="188">
        <v>0.98099999999999998</v>
      </c>
      <c r="C7107" s="188">
        <v>0.98499999999999999</v>
      </c>
      <c r="D7107" s="188">
        <v>0.98099999999999998</v>
      </c>
      <c r="E7107" s="188">
        <v>0.97899999999999998</v>
      </c>
      <c r="F7107" s="188">
        <v>0.97799999999999998</v>
      </c>
      <c r="G7107" s="188">
        <v>0.97699999999999998</v>
      </c>
      <c r="N7107" s="43"/>
    </row>
    <row r="7108" spans="1:14">
      <c r="A7108" s="43" t="s">
        <v>167</v>
      </c>
      <c r="N7108" s="43"/>
    </row>
    <row r="7109" spans="1:14">
      <c r="A7109" s="43" t="s">
        <v>166</v>
      </c>
      <c r="B7109" s="188">
        <v>0.65300000000000002</v>
      </c>
      <c r="C7109" s="188">
        <v>0.59</v>
      </c>
      <c r="D7109" s="188">
        <v>0.59399999999999997</v>
      </c>
      <c r="E7109" s="188">
        <v>0.58499999999999996</v>
      </c>
      <c r="F7109" s="188">
        <v>0.59</v>
      </c>
      <c r="G7109" s="188">
        <v>0.61099999999999999</v>
      </c>
      <c r="N7109" s="43"/>
    </row>
    <row r="7110" spans="1:14">
      <c r="A7110" s="43" t="s">
        <v>125</v>
      </c>
      <c r="B7110" s="188">
        <v>0.82799999999999996</v>
      </c>
      <c r="C7110" s="188">
        <v>0.79700000000000004</v>
      </c>
      <c r="D7110" s="188">
        <v>0.80500000000000005</v>
      </c>
      <c r="E7110" s="188">
        <v>0.78</v>
      </c>
      <c r="F7110" s="188">
        <v>0.81100000000000005</v>
      </c>
      <c r="G7110" s="188">
        <v>0.82199999999999995</v>
      </c>
      <c r="N7110" s="43"/>
    </row>
    <row r="7111" spans="1:14">
      <c r="A7111" s="43" t="s">
        <v>126</v>
      </c>
      <c r="B7111" s="188">
        <v>0.88500000000000001</v>
      </c>
      <c r="C7111" s="188">
        <v>0.878</v>
      </c>
      <c r="D7111" s="188">
        <v>0.85599999999999998</v>
      </c>
      <c r="E7111" s="188">
        <v>0.84099999999999997</v>
      </c>
      <c r="F7111" s="188">
        <v>0.82199999999999995</v>
      </c>
      <c r="G7111" s="188">
        <v>0.83</v>
      </c>
      <c r="N7111" s="43"/>
    </row>
    <row r="7112" spans="1:14">
      <c r="A7112" s="43" t="s">
        <v>127</v>
      </c>
      <c r="B7112" s="188">
        <v>0.90800000000000003</v>
      </c>
      <c r="C7112" s="188">
        <v>0.90200000000000002</v>
      </c>
      <c r="D7112" s="188">
        <v>0.89200000000000002</v>
      </c>
      <c r="E7112" s="188">
        <v>0.878</v>
      </c>
      <c r="F7112" s="188">
        <v>0.875</v>
      </c>
      <c r="G7112" s="188">
        <v>0.88200000000000001</v>
      </c>
      <c r="N7112" s="43"/>
    </row>
    <row r="7113" spans="1:14">
      <c r="A7113" s="43" t="s">
        <v>128</v>
      </c>
      <c r="B7113" s="188">
        <v>0.91200000000000003</v>
      </c>
      <c r="C7113" s="188">
        <v>0.92500000000000004</v>
      </c>
      <c r="D7113" s="188">
        <v>0.93200000000000005</v>
      </c>
      <c r="E7113" s="188">
        <v>0.92100000000000004</v>
      </c>
      <c r="F7113" s="188">
        <v>0.91800000000000004</v>
      </c>
      <c r="G7113" s="188">
        <v>0.91</v>
      </c>
      <c r="N7113" s="43"/>
    </row>
    <row r="7114" spans="1:14">
      <c r="A7114" s="43" t="s">
        <v>129</v>
      </c>
      <c r="B7114" s="188">
        <v>0.93500000000000005</v>
      </c>
      <c r="C7114" s="188">
        <v>0.94299999999999995</v>
      </c>
      <c r="D7114" s="188">
        <v>0.93</v>
      </c>
      <c r="E7114" s="188">
        <v>0.94099999999999995</v>
      </c>
      <c r="F7114" s="188">
        <v>0.93500000000000005</v>
      </c>
      <c r="G7114" s="188">
        <v>0.93799999999999994</v>
      </c>
      <c r="N7114" s="43"/>
    </row>
    <row r="7115" spans="1:14">
      <c r="A7115" s="43" t="s">
        <v>130</v>
      </c>
      <c r="B7115" s="188">
        <v>0.94099999999999995</v>
      </c>
      <c r="C7115" s="188">
        <v>0.95499999999999996</v>
      </c>
      <c r="D7115" s="188">
        <v>0.95</v>
      </c>
      <c r="E7115" s="188">
        <v>0.94699999999999995</v>
      </c>
      <c r="F7115" s="188">
        <v>0.95</v>
      </c>
      <c r="G7115" s="188">
        <v>0.95099999999999996</v>
      </c>
      <c r="N7115" s="43"/>
    </row>
    <row r="7116" spans="1:14">
      <c r="A7116" s="43" t="s">
        <v>131</v>
      </c>
      <c r="B7116" s="188">
        <v>0.97899999999999998</v>
      </c>
      <c r="C7116" s="188">
        <v>0.98199999999999998</v>
      </c>
      <c r="D7116" s="188">
        <v>0.97899999999999998</v>
      </c>
      <c r="E7116" s="188">
        <v>0.97599999999999998</v>
      </c>
      <c r="F7116" s="188">
        <v>0.97599999999999998</v>
      </c>
      <c r="G7116" s="188">
        <v>0.97499999999999998</v>
      </c>
      <c r="N7116" s="43"/>
    </row>
    <row r="7117" spans="1:14">
      <c r="A7117" s="43" t="s">
        <v>168</v>
      </c>
      <c r="N7117" s="43"/>
    </row>
    <row r="7118" spans="1:14">
      <c r="A7118" s="43" t="s">
        <v>169</v>
      </c>
      <c r="B7118" s="188">
        <v>0.71299999999999997</v>
      </c>
      <c r="C7118" s="188">
        <v>0.74099999999999999</v>
      </c>
      <c r="D7118" s="188">
        <v>0.749</v>
      </c>
      <c r="E7118" s="188">
        <v>0.751</v>
      </c>
      <c r="F7118" s="188">
        <v>0.753</v>
      </c>
      <c r="G7118" s="188">
        <v>0.76900000000000002</v>
      </c>
      <c r="N7118" s="43"/>
    </row>
    <row r="7119" spans="1:14">
      <c r="A7119" s="43" t="s">
        <v>17</v>
      </c>
      <c r="B7119" s="188">
        <v>0.94299999999999995</v>
      </c>
      <c r="C7119" s="188">
        <v>0.94799999999999995</v>
      </c>
      <c r="D7119" s="188">
        <v>0.94899999999999995</v>
      </c>
      <c r="E7119" s="188">
        <v>0.94199999999999995</v>
      </c>
      <c r="F7119" s="188">
        <v>0.94599999999999995</v>
      </c>
      <c r="G7119" s="188">
        <v>0.94199999999999995</v>
      </c>
      <c r="N7119" s="43"/>
    </row>
    <row r="7120" spans="1:14">
      <c r="A7120" s="43" t="s">
        <v>18</v>
      </c>
      <c r="B7120" s="188">
        <v>0.97199999999999998</v>
      </c>
      <c r="C7120" s="188">
        <v>0.98</v>
      </c>
      <c r="D7120" s="188">
        <v>0.97699999999999998</v>
      </c>
      <c r="E7120" s="188">
        <v>0.97</v>
      </c>
      <c r="F7120" s="188">
        <v>0.97499999999999998</v>
      </c>
      <c r="G7120" s="188">
        <v>0.97499999999999998</v>
      </c>
      <c r="N7120" s="43"/>
    </row>
    <row r="7121" spans="1:14">
      <c r="A7121" s="43" t="s">
        <v>19</v>
      </c>
      <c r="B7121" s="188">
        <v>0.99399999999999999</v>
      </c>
      <c r="C7121" s="188">
        <v>0.99099999999999999</v>
      </c>
      <c r="D7121" s="188">
        <v>0.99</v>
      </c>
      <c r="E7121" s="188">
        <v>0.98699999999999999</v>
      </c>
      <c r="F7121" s="188">
        <v>0.98499999999999999</v>
      </c>
      <c r="G7121" s="188">
        <v>0.98299999999999998</v>
      </c>
      <c r="N7121" s="43"/>
    </row>
    <row r="7122" spans="1:14">
      <c r="A7122" s="43" t="s">
        <v>170</v>
      </c>
      <c r="B7122" s="188">
        <v>0.998</v>
      </c>
      <c r="C7122" s="188">
        <v>0.998</v>
      </c>
      <c r="D7122" s="188">
        <v>0.998</v>
      </c>
      <c r="E7122" s="188">
        <v>0.997</v>
      </c>
      <c r="F7122" s="188">
        <v>0.995</v>
      </c>
      <c r="G7122" s="188">
        <v>0.996</v>
      </c>
      <c r="N7122" s="43"/>
    </row>
    <row r="7123" spans="1:14">
      <c r="A7123" s="43" t="s">
        <v>171</v>
      </c>
      <c r="N7123" s="43"/>
    </row>
    <row r="7124" spans="1:14">
      <c r="A7124" s="43" t="s">
        <v>169</v>
      </c>
      <c r="B7124" s="188">
        <v>0.73</v>
      </c>
      <c r="C7124" s="188">
        <v>0.73899999999999999</v>
      </c>
      <c r="D7124" s="188">
        <v>0.746</v>
      </c>
      <c r="E7124" s="188">
        <v>0.74299999999999999</v>
      </c>
      <c r="F7124" s="188">
        <v>0.753</v>
      </c>
      <c r="G7124" s="188">
        <v>0.76400000000000001</v>
      </c>
      <c r="N7124" s="43"/>
    </row>
    <row r="7125" spans="1:14">
      <c r="A7125" s="43" t="s">
        <v>17</v>
      </c>
      <c r="B7125" s="188">
        <v>0.93400000000000005</v>
      </c>
      <c r="C7125" s="188">
        <v>0.94799999999999995</v>
      </c>
      <c r="D7125" s="188">
        <v>0.94699999999999995</v>
      </c>
      <c r="E7125" s="188">
        <v>0.93799999999999994</v>
      </c>
      <c r="F7125" s="188">
        <v>0.93700000000000006</v>
      </c>
      <c r="G7125" s="188">
        <v>0.94099999999999995</v>
      </c>
      <c r="N7125" s="43"/>
    </row>
    <row r="7126" spans="1:14">
      <c r="A7126" s="43" t="s">
        <v>18</v>
      </c>
      <c r="B7126" s="188">
        <v>0.97</v>
      </c>
      <c r="C7126" s="188">
        <v>0.97899999999999998</v>
      </c>
      <c r="D7126" s="188">
        <v>0.97899999999999998</v>
      </c>
      <c r="E7126" s="188">
        <v>0.97699999999999998</v>
      </c>
      <c r="F7126" s="188">
        <v>0.97399999999999998</v>
      </c>
      <c r="G7126" s="188">
        <v>0.97199999999999998</v>
      </c>
      <c r="N7126" s="43"/>
    </row>
    <row r="7127" spans="1:14">
      <c r="A7127" s="43" t="s">
        <v>19</v>
      </c>
      <c r="B7127" s="188">
        <v>0.98899999999999999</v>
      </c>
      <c r="C7127" s="188">
        <v>0.99399999999999999</v>
      </c>
      <c r="D7127" s="188">
        <v>0.99299999999999999</v>
      </c>
      <c r="E7127" s="188">
        <v>0.99199999999999999</v>
      </c>
      <c r="F7127" s="188">
        <v>0.99199999999999999</v>
      </c>
      <c r="G7127" s="188">
        <v>0.99099999999999999</v>
      </c>
      <c r="N7127" s="43"/>
    </row>
    <row r="7128" spans="1:14">
      <c r="A7128" s="43" t="s">
        <v>170</v>
      </c>
      <c r="B7128" s="188">
        <v>0.997</v>
      </c>
      <c r="C7128" s="188">
        <v>0.998</v>
      </c>
      <c r="D7128" s="188">
        <v>0.999</v>
      </c>
      <c r="E7128" s="188">
        <v>0.997</v>
      </c>
      <c r="F7128" s="188">
        <v>0.997</v>
      </c>
      <c r="G7128" s="188">
        <v>0.997</v>
      </c>
      <c r="N7128" s="43"/>
    </row>
    <row r="7129" spans="1:14">
      <c r="A7129" s="43" t="s">
        <v>527</v>
      </c>
      <c r="N7129" s="43"/>
    </row>
    <row r="7130" spans="1:14">
      <c r="A7130" s="43" t="s">
        <v>172</v>
      </c>
      <c r="B7130" s="188">
        <v>0.96799999999999997</v>
      </c>
      <c r="C7130" s="188">
        <v>0.97299999999999998</v>
      </c>
      <c r="D7130" s="188">
        <v>0.97099999999999997</v>
      </c>
      <c r="E7130" s="188">
        <v>0.96899999999999997</v>
      </c>
      <c r="F7130" s="188">
        <v>0.97099999999999997</v>
      </c>
      <c r="G7130" s="188">
        <v>0.97099999999999997</v>
      </c>
      <c r="N7130" s="43"/>
    </row>
    <row r="7131" spans="1:14">
      <c r="A7131" s="43" t="s">
        <v>22</v>
      </c>
      <c r="B7131" s="188">
        <v>0.751</v>
      </c>
      <c r="C7131" s="188">
        <v>0.77100000000000002</v>
      </c>
      <c r="D7131" s="188">
        <v>0.79300000000000004</v>
      </c>
      <c r="E7131" s="188">
        <v>0.80200000000000005</v>
      </c>
      <c r="F7131" s="188">
        <v>0.81399999999999995</v>
      </c>
      <c r="G7131" s="188">
        <v>0.82399999999999995</v>
      </c>
      <c r="N7131" s="43"/>
    </row>
    <row r="7132" spans="1:14">
      <c r="A7132" s="43" t="s">
        <v>173</v>
      </c>
      <c r="N7132" s="43"/>
    </row>
    <row r="7133" spans="1:14">
      <c r="A7133" s="43" t="s">
        <v>174</v>
      </c>
      <c r="B7133" s="188">
        <v>0.71499999999999997</v>
      </c>
      <c r="C7133" s="188">
        <v>0.69599999999999995</v>
      </c>
      <c r="D7133" s="188">
        <v>0.69299999999999995</v>
      </c>
      <c r="E7133" s="188">
        <v>0.7</v>
      </c>
      <c r="F7133" s="188">
        <v>0.7</v>
      </c>
      <c r="G7133" s="188">
        <v>0.70399999999999996</v>
      </c>
      <c r="N7133" s="43"/>
    </row>
    <row r="7134" spans="1:14">
      <c r="A7134" s="43" t="s">
        <v>175</v>
      </c>
      <c r="B7134" s="188">
        <v>0.87</v>
      </c>
      <c r="C7134" s="188">
        <v>0.88</v>
      </c>
      <c r="D7134" s="188">
        <v>0.875</v>
      </c>
      <c r="E7134" s="188">
        <v>0.874</v>
      </c>
      <c r="F7134" s="188">
        <v>0.86299999999999999</v>
      </c>
      <c r="G7134" s="188">
        <v>0.84299999999999997</v>
      </c>
      <c r="N7134" s="43"/>
    </row>
    <row r="7135" spans="1:14">
      <c r="A7135" s="43" t="s">
        <v>176</v>
      </c>
      <c r="B7135" s="188">
        <v>0.94499999999999995</v>
      </c>
      <c r="C7135" s="188">
        <v>0.94499999999999995</v>
      </c>
      <c r="D7135" s="188">
        <v>0.95199999999999996</v>
      </c>
      <c r="E7135" s="188">
        <v>0.94199999999999995</v>
      </c>
      <c r="F7135" s="188">
        <v>0.93300000000000005</v>
      </c>
      <c r="G7135" s="188">
        <v>0.92900000000000005</v>
      </c>
      <c r="N7135" s="43"/>
    </row>
    <row r="7136" spans="1:14">
      <c r="A7136" s="43" t="s">
        <v>177</v>
      </c>
      <c r="B7136" s="188">
        <v>0.98</v>
      </c>
      <c r="C7136" s="188">
        <v>0.98099999999999998</v>
      </c>
      <c r="D7136" s="188">
        <v>0.97599999999999998</v>
      </c>
      <c r="E7136" s="188">
        <v>0.97199999999999998</v>
      </c>
      <c r="F7136" s="188">
        <v>0.97299999999999998</v>
      </c>
      <c r="G7136" s="188">
        <v>0.97199999999999998</v>
      </c>
      <c r="N7136" s="43"/>
    </row>
    <row r="7137" spans="1:14">
      <c r="A7137" s="43" t="s">
        <v>580</v>
      </c>
      <c r="N7137" s="43"/>
    </row>
    <row r="7138" spans="1:14">
      <c r="A7138" s="43" t="s">
        <v>178</v>
      </c>
      <c r="B7138" s="188">
        <v>0.80100000000000005</v>
      </c>
      <c r="C7138" s="188">
        <v>0.79400000000000004</v>
      </c>
      <c r="D7138" s="188">
        <v>0.78600000000000003</v>
      </c>
      <c r="E7138" s="188">
        <v>0.77300000000000002</v>
      </c>
      <c r="F7138" s="188">
        <v>0.77</v>
      </c>
      <c r="G7138" s="188">
        <v>0.77300000000000002</v>
      </c>
      <c r="N7138" s="43"/>
    </row>
    <row r="7139" spans="1:14">
      <c r="A7139" s="43" t="s">
        <v>179</v>
      </c>
      <c r="B7139" s="188">
        <v>0.93700000000000006</v>
      </c>
      <c r="C7139" s="188">
        <v>0.95</v>
      </c>
      <c r="D7139" s="188">
        <v>0.94799999999999995</v>
      </c>
      <c r="E7139" s="188">
        <v>0.94399999999999995</v>
      </c>
      <c r="F7139" s="188">
        <v>0.93400000000000005</v>
      </c>
      <c r="G7139" s="188">
        <v>0.93100000000000005</v>
      </c>
      <c r="N7139" s="43"/>
    </row>
    <row r="7140" spans="1:14">
      <c r="A7140" s="43" t="s">
        <v>180</v>
      </c>
      <c r="B7140" s="188">
        <v>0.98699999999999999</v>
      </c>
      <c r="C7140" s="188">
        <v>0.97599999999999998</v>
      </c>
      <c r="D7140" s="188">
        <v>0.97099999999999997</v>
      </c>
      <c r="E7140" s="188">
        <v>0.97599999999999998</v>
      </c>
      <c r="F7140" s="188">
        <v>0.96799999999999997</v>
      </c>
      <c r="G7140" s="188">
        <v>0.96699999999999997</v>
      </c>
      <c r="N7140" s="43"/>
    </row>
    <row r="7141" spans="1:14">
      <c r="A7141" s="43" t="s">
        <v>181</v>
      </c>
      <c r="B7141" s="188">
        <v>0.996</v>
      </c>
      <c r="C7141" s="188">
        <v>0.995</v>
      </c>
      <c r="D7141" s="188">
        <v>0.995</v>
      </c>
      <c r="E7141" s="188">
        <v>0.99299999999999999</v>
      </c>
      <c r="F7141" s="188">
        <v>0.99399999999999999</v>
      </c>
      <c r="G7141" s="188">
        <v>0.99399999999999999</v>
      </c>
      <c r="N7141" s="43"/>
    </row>
    <row r="7142" spans="1:14">
      <c r="A7142" s="43" t="s">
        <v>529</v>
      </c>
      <c r="N7142" s="43"/>
    </row>
    <row r="7143" spans="1:14">
      <c r="A7143" s="43" t="s">
        <v>178</v>
      </c>
      <c r="B7143" s="188">
        <v>0</v>
      </c>
      <c r="C7143" s="188">
        <v>0</v>
      </c>
      <c r="D7143" s="188">
        <v>0</v>
      </c>
      <c r="E7143" s="188">
        <v>0</v>
      </c>
      <c r="F7143" s="188">
        <v>0</v>
      </c>
      <c r="G7143" s="188">
        <v>0</v>
      </c>
      <c r="N7143" s="43"/>
    </row>
    <row r="7144" spans="1:14">
      <c r="A7144" s="43" t="s">
        <v>179</v>
      </c>
      <c r="B7144" s="188">
        <v>1</v>
      </c>
      <c r="C7144" s="188">
        <v>1</v>
      </c>
      <c r="D7144" s="188">
        <v>1</v>
      </c>
      <c r="E7144" s="188">
        <v>1</v>
      </c>
      <c r="F7144" s="188">
        <v>1</v>
      </c>
      <c r="G7144" s="188">
        <v>1</v>
      </c>
      <c r="N7144" s="43"/>
    </row>
    <row r="7145" spans="1:14">
      <c r="A7145" s="43" t="s">
        <v>180</v>
      </c>
      <c r="B7145" s="188">
        <v>1</v>
      </c>
      <c r="C7145" s="188">
        <v>1</v>
      </c>
      <c r="D7145" s="188">
        <v>1</v>
      </c>
      <c r="E7145" s="188">
        <v>1</v>
      </c>
      <c r="F7145" s="188">
        <v>1</v>
      </c>
      <c r="G7145" s="188">
        <v>1</v>
      </c>
      <c r="N7145" s="43"/>
    </row>
    <row r="7146" spans="1:14">
      <c r="A7146" s="43" t="s">
        <v>181</v>
      </c>
      <c r="B7146" s="188">
        <v>1</v>
      </c>
      <c r="C7146" s="188">
        <v>1</v>
      </c>
      <c r="D7146" s="188">
        <v>1</v>
      </c>
      <c r="E7146" s="188">
        <v>1</v>
      </c>
      <c r="F7146" s="188">
        <v>1</v>
      </c>
      <c r="G7146" s="188">
        <v>1</v>
      </c>
      <c r="N7146" s="43"/>
    </row>
    <row r="7147" spans="1:14">
      <c r="A7147" s="43" t="s">
        <v>530</v>
      </c>
      <c r="N7147" s="43"/>
    </row>
    <row r="7148" spans="1:14">
      <c r="A7148" s="43" t="s">
        <v>178</v>
      </c>
      <c r="B7148" s="188">
        <v>0</v>
      </c>
      <c r="C7148" s="188">
        <v>0</v>
      </c>
      <c r="D7148" s="188">
        <v>0</v>
      </c>
      <c r="E7148" s="188">
        <v>0</v>
      </c>
      <c r="F7148" s="188">
        <v>0</v>
      </c>
      <c r="G7148" s="188">
        <v>0</v>
      </c>
      <c r="N7148" s="43"/>
    </row>
    <row r="7149" spans="1:14">
      <c r="A7149" s="43" t="s">
        <v>179</v>
      </c>
      <c r="B7149" s="188">
        <v>0.96899999999999997</v>
      </c>
      <c r="C7149" s="188">
        <v>0.96299999999999997</v>
      </c>
      <c r="D7149" s="188">
        <v>0.95</v>
      </c>
      <c r="E7149" s="188">
        <v>0.94299999999999995</v>
      </c>
      <c r="F7149" s="188">
        <v>0.93100000000000005</v>
      </c>
      <c r="G7149" s="188">
        <v>0.92700000000000005</v>
      </c>
      <c r="N7149" s="43"/>
    </row>
    <row r="7150" spans="1:14">
      <c r="A7150" s="43" t="s">
        <v>180</v>
      </c>
      <c r="B7150" s="188">
        <v>0.98899999999999999</v>
      </c>
      <c r="C7150" s="188">
        <v>0.98</v>
      </c>
      <c r="D7150" s="188">
        <v>0.97499999999999998</v>
      </c>
      <c r="E7150" s="188">
        <v>0.97799999999999998</v>
      </c>
      <c r="F7150" s="188">
        <v>0.96899999999999997</v>
      </c>
      <c r="G7150" s="188">
        <v>0.96899999999999997</v>
      </c>
      <c r="N7150" s="43"/>
    </row>
    <row r="7151" spans="1:14">
      <c r="A7151" s="43" t="s">
        <v>181</v>
      </c>
      <c r="B7151" s="188">
        <v>0.998</v>
      </c>
      <c r="C7151" s="188">
        <v>0.996</v>
      </c>
      <c r="D7151" s="188">
        <v>0.996</v>
      </c>
      <c r="E7151" s="188">
        <v>0.995</v>
      </c>
      <c r="F7151" s="188">
        <v>0.995</v>
      </c>
      <c r="G7151" s="188">
        <v>0.995</v>
      </c>
      <c r="N7151" s="43"/>
    </row>
    <row r="7152" spans="1:14">
      <c r="A7152" s="43" t="s">
        <v>621</v>
      </c>
      <c r="B7152" s="188" t="s">
        <v>143</v>
      </c>
      <c r="C7152" s="188" t="s">
        <v>144</v>
      </c>
      <c r="D7152" s="188" t="s">
        <v>144</v>
      </c>
      <c r="E7152" s="188" t="s">
        <v>144</v>
      </c>
      <c r="F7152" s="188" t="s">
        <v>144</v>
      </c>
      <c r="G7152" s="188" t="s">
        <v>144</v>
      </c>
      <c r="H7152" s="188" t="s">
        <v>225</v>
      </c>
      <c r="N7152" s="43"/>
    </row>
    <row r="7153" spans="1:14">
      <c r="A7153" s="43" t="s">
        <v>618</v>
      </c>
      <c r="B7153" s="188" t="s">
        <v>619</v>
      </c>
      <c r="K7153" s="188" t="s">
        <v>736</v>
      </c>
      <c r="N7153" s="43"/>
    </row>
    <row r="7154" spans="1:14">
      <c r="A7154" s="43" t="s">
        <v>142</v>
      </c>
      <c r="N7154" s="43"/>
    </row>
    <row r="7156" spans="1:14">
      <c r="A7156" s="43" t="s">
        <v>621</v>
      </c>
      <c r="B7156" s="188" t="s">
        <v>143</v>
      </c>
      <c r="C7156" s="188" t="s">
        <v>144</v>
      </c>
      <c r="D7156" s="188" t="s">
        <v>144</v>
      </c>
      <c r="E7156" s="188" t="s">
        <v>144</v>
      </c>
      <c r="F7156" s="188" t="s">
        <v>144</v>
      </c>
      <c r="G7156" s="188" t="s">
        <v>144</v>
      </c>
      <c r="H7156" s="188" t="s">
        <v>225</v>
      </c>
      <c r="N7156" s="43"/>
    </row>
    <row r="7157" spans="1:14">
      <c r="A7157" s="43" t="s">
        <v>263</v>
      </c>
      <c r="D7157" s="188" t="s">
        <v>146</v>
      </c>
      <c r="E7157" s="188" t="s">
        <v>147</v>
      </c>
      <c r="N7157" s="43"/>
    </row>
    <row r="7158" spans="1:14">
      <c r="B7158" s="188" t="s">
        <v>143</v>
      </c>
      <c r="C7158" s="188" t="s">
        <v>144</v>
      </c>
      <c r="D7158" s="188" t="s">
        <v>144</v>
      </c>
      <c r="E7158" s="188" t="s">
        <v>144</v>
      </c>
      <c r="F7158" s="188" t="s">
        <v>144</v>
      </c>
      <c r="G7158" s="188" t="s">
        <v>144</v>
      </c>
    </row>
    <row r="7159" spans="1:14">
      <c r="B7159" s="188">
        <v>2015</v>
      </c>
      <c r="C7159" s="188">
        <v>2025</v>
      </c>
      <c r="D7159" s="188">
        <v>2035</v>
      </c>
      <c r="E7159" s="188">
        <v>2045</v>
      </c>
      <c r="F7159" s="188">
        <v>2055</v>
      </c>
      <c r="G7159" s="188">
        <v>2065</v>
      </c>
    </row>
    <row r="7160" spans="1:14">
      <c r="B7160" s="188" t="s">
        <v>143</v>
      </c>
      <c r="C7160" s="188" t="s">
        <v>148</v>
      </c>
      <c r="D7160" s="188" t="s">
        <v>148</v>
      </c>
      <c r="E7160" s="188" t="s">
        <v>148</v>
      </c>
      <c r="F7160" s="188" t="s">
        <v>148</v>
      </c>
      <c r="G7160" s="188" t="s">
        <v>148</v>
      </c>
    </row>
    <row r="7161" spans="1:14">
      <c r="B7161" s="188" t="s">
        <v>591</v>
      </c>
      <c r="C7161" s="188" t="s">
        <v>591</v>
      </c>
      <c r="D7161" s="188" t="s">
        <v>591</v>
      </c>
      <c r="E7161" s="188" t="s">
        <v>591</v>
      </c>
      <c r="F7161" s="188" t="s">
        <v>591</v>
      </c>
      <c r="G7161" s="188" t="s">
        <v>591</v>
      </c>
    </row>
    <row r="7162" spans="1:14">
      <c r="B7162" s="188" t="s">
        <v>532</v>
      </c>
      <c r="C7162" s="188" t="s">
        <v>532</v>
      </c>
      <c r="D7162" s="188" t="s">
        <v>532</v>
      </c>
      <c r="E7162" s="188" t="s">
        <v>532</v>
      </c>
      <c r="F7162" s="188" t="s">
        <v>532</v>
      </c>
      <c r="G7162" s="188" t="s">
        <v>532</v>
      </c>
    </row>
    <row r="7163" spans="1:14">
      <c r="B7163" s="188" t="s">
        <v>247</v>
      </c>
      <c r="C7163" s="188" t="s">
        <v>247</v>
      </c>
      <c r="D7163" s="188" t="s">
        <v>247</v>
      </c>
      <c r="E7163" s="188" t="s">
        <v>247</v>
      </c>
      <c r="F7163" s="188" t="s">
        <v>247</v>
      </c>
      <c r="G7163" s="188" t="s">
        <v>247</v>
      </c>
    </row>
    <row r="7164" spans="1:14">
      <c r="B7164" s="188" t="s">
        <v>248</v>
      </c>
      <c r="C7164" s="188" t="s">
        <v>248</v>
      </c>
      <c r="D7164" s="188" t="s">
        <v>248</v>
      </c>
      <c r="E7164" s="188" t="s">
        <v>248</v>
      </c>
      <c r="F7164" s="188" t="s">
        <v>248</v>
      </c>
      <c r="G7164" s="188" t="s">
        <v>248</v>
      </c>
    </row>
    <row r="7165" spans="1:14">
      <c r="B7165" s="188" t="s">
        <v>143</v>
      </c>
      <c r="C7165" s="188" t="s">
        <v>148</v>
      </c>
      <c r="D7165" s="188" t="s">
        <v>148</v>
      </c>
      <c r="E7165" s="188" t="s">
        <v>148</v>
      </c>
      <c r="F7165" s="188" t="s">
        <v>148</v>
      </c>
      <c r="G7165" s="188" t="s">
        <v>148</v>
      </c>
    </row>
    <row r="7166" spans="1:14">
      <c r="B7166" s="188" t="s">
        <v>33</v>
      </c>
      <c r="C7166" s="188" t="s">
        <v>33</v>
      </c>
      <c r="D7166" s="188" t="s">
        <v>33</v>
      </c>
      <c r="E7166" s="188" t="s">
        <v>33</v>
      </c>
      <c r="F7166" s="188" t="s">
        <v>33</v>
      </c>
      <c r="G7166" s="188" t="s">
        <v>33</v>
      </c>
    </row>
    <row r="7167" spans="1:14">
      <c r="A7167" s="43" t="s">
        <v>622</v>
      </c>
      <c r="B7167" s="188" t="s">
        <v>143</v>
      </c>
      <c r="C7167" s="188" t="s">
        <v>148</v>
      </c>
      <c r="D7167" s="188" t="s">
        <v>148</v>
      </c>
      <c r="E7167" s="188" t="s">
        <v>148</v>
      </c>
      <c r="F7167" s="188" t="s">
        <v>148</v>
      </c>
      <c r="G7167" s="188" t="s">
        <v>148</v>
      </c>
      <c r="N7167" s="43"/>
    </row>
    <row r="7168" spans="1:14">
      <c r="A7168" s="43" t="s">
        <v>0</v>
      </c>
      <c r="B7168" s="188">
        <v>0.64900000000000002</v>
      </c>
      <c r="C7168" s="188">
        <v>0.70499999999999996</v>
      </c>
      <c r="D7168" s="188">
        <v>0.72399999999999998</v>
      </c>
      <c r="E7168" s="188">
        <v>0.73</v>
      </c>
      <c r="F7168" s="188">
        <v>0.74099999999999999</v>
      </c>
      <c r="G7168" s="188">
        <v>0.746</v>
      </c>
      <c r="N7168" s="43"/>
    </row>
    <row r="7169" spans="1:14">
      <c r="A7169" s="43" t="s">
        <v>151</v>
      </c>
      <c r="N7169" s="43"/>
    </row>
    <row r="7170" spans="1:14">
      <c r="A7170" s="43" t="s">
        <v>2</v>
      </c>
      <c r="B7170" s="188">
        <v>0.70699999999999996</v>
      </c>
      <c r="C7170" s="188">
        <v>0.71699999999999997</v>
      </c>
      <c r="D7170" s="188">
        <v>0.73399999999999999</v>
      </c>
      <c r="E7170" s="188">
        <v>0.72599999999999998</v>
      </c>
      <c r="F7170" s="188">
        <v>0.746</v>
      </c>
      <c r="G7170" s="188">
        <v>0.74199999999999999</v>
      </c>
      <c r="N7170" s="43"/>
    </row>
    <row r="7171" spans="1:14">
      <c r="A7171" s="43" t="s">
        <v>3</v>
      </c>
      <c r="B7171" s="188">
        <v>0.67200000000000004</v>
      </c>
      <c r="C7171" s="188">
        <v>0.72699999999999998</v>
      </c>
      <c r="D7171" s="188">
        <v>0.71499999999999997</v>
      </c>
      <c r="E7171" s="188">
        <v>0.73099999999999998</v>
      </c>
      <c r="F7171" s="188">
        <v>0.73799999999999999</v>
      </c>
      <c r="G7171" s="188">
        <v>0.751</v>
      </c>
      <c r="N7171" s="43"/>
    </row>
    <row r="7172" spans="1:14">
      <c r="A7172" s="43" t="s">
        <v>4</v>
      </c>
      <c r="B7172" s="188">
        <v>0.63500000000000001</v>
      </c>
      <c r="C7172" s="188">
        <v>0.70799999999999996</v>
      </c>
      <c r="D7172" s="188">
        <v>0.72899999999999998</v>
      </c>
      <c r="E7172" s="188">
        <v>0.74399999999999999</v>
      </c>
      <c r="F7172" s="188">
        <v>0.73399999999999999</v>
      </c>
      <c r="G7172" s="188">
        <v>0.747</v>
      </c>
      <c r="N7172" s="43"/>
    </row>
    <row r="7173" spans="1:14">
      <c r="A7173" s="81" t="s">
        <v>5</v>
      </c>
      <c r="B7173" s="82">
        <v>0.59699999999999998</v>
      </c>
      <c r="C7173" s="82">
        <v>0.68400000000000005</v>
      </c>
      <c r="D7173" s="82">
        <v>0.73699999999999999</v>
      </c>
      <c r="E7173" s="82">
        <v>0.72199999999999998</v>
      </c>
      <c r="F7173" s="82">
        <v>0.745</v>
      </c>
      <c r="G7173" s="82">
        <v>0.751</v>
      </c>
      <c r="H7173" s="82"/>
      <c r="I7173" s="82"/>
      <c r="J7173" s="82"/>
      <c r="K7173" s="82"/>
      <c r="N7173" s="43"/>
    </row>
    <row r="7174" spans="1:14">
      <c r="A7174" s="81" t="s">
        <v>6</v>
      </c>
      <c r="B7174" s="82">
        <v>0.39800000000000002</v>
      </c>
      <c r="C7174" s="82">
        <v>0.60899999999999999</v>
      </c>
      <c r="D7174" s="82">
        <v>0.69299999999999995</v>
      </c>
      <c r="E7174" s="82">
        <v>0.72699999999999998</v>
      </c>
      <c r="F7174" s="82">
        <v>0.73899999999999999</v>
      </c>
      <c r="G7174" s="82">
        <v>0.745</v>
      </c>
      <c r="H7174" s="82"/>
      <c r="I7174" s="82"/>
      <c r="J7174" s="82"/>
      <c r="K7174" s="82"/>
      <c r="N7174" s="43"/>
    </row>
    <row r="7175" spans="1:14">
      <c r="A7175" s="43" t="s">
        <v>8</v>
      </c>
      <c r="N7175" s="43"/>
    </row>
    <row r="7176" spans="1:14">
      <c r="A7176" s="43" t="s">
        <v>9</v>
      </c>
      <c r="B7176" s="188">
        <v>0.61499999999999999</v>
      </c>
      <c r="C7176" s="188">
        <v>0.68899999999999995</v>
      </c>
      <c r="D7176" s="188">
        <v>0.71499999999999997</v>
      </c>
      <c r="E7176" s="188">
        <v>0.72499999999999998</v>
      </c>
      <c r="F7176" s="188">
        <v>0.74</v>
      </c>
      <c r="G7176" s="188">
        <v>0.745</v>
      </c>
      <c r="N7176" s="43"/>
    </row>
    <row r="7177" spans="1:14">
      <c r="A7177" s="43" t="s">
        <v>8</v>
      </c>
      <c r="B7177" s="188">
        <v>0.69</v>
      </c>
      <c r="C7177" s="188">
        <v>0.72399999999999998</v>
      </c>
      <c r="D7177" s="188">
        <v>0.73399999999999999</v>
      </c>
      <c r="E7177" s="188">
        <v>0.73499999999999999</v>
      </c>
      <c r="F7177" s="188">
        <v>0.74299999999999999</v>
      </c>
      <c r="G7177" s="188">
        <v>0.748</v>
      </c>
      <c r="N7177" s="43"/>
    </row>
    <row r="7178" spans="1:14">
      <c r="A7178" s="43" t="s">
        <v>152</v>
      </c>
      <c r="N7178" s="43"/>
    </row>
    <row r="7179" spans="1:14">
      <c r="A7179" s="43" t="s">
        <v>153</v>
      </c>
      <c r="B7179" s="188">
        <v>0.32100000000000001</v>
      </c>
      <c r="C7179" s="188">
        <v>0.36699999999999999</v>
      </c>
      <c r="D7179" s="188">
        <v>0.40400000000000003</v>
      </c>
      <c r="E7179" s="188">
        <v>0.43099999999999999</v>
      </c>
      <c r="F7179" s="188">
        <v>0.46700000000000003</v>
      </c>
      <c r="G7179" s="188">
        <v>0.48</v>
      </c>
      <c r="N7179" s="43"/>
    </row>
    <row r="7180" spans="1:14">
      <c r="A7180" s="43" t="s">
        <v>154</v>
      </c>
      <c r="B7180" s="188">
        <v>0.60399999999999998</v>
      </c>
      <c r="C7180" s="188">
        <v>0.64900000000000002</v>
      </c>
      <c r="D7180" s="188">
        <v>0.66500000000000004</v>
      </c>
      <c r="E7180" s="188">
        <v>0.67200000000000004</v>
      </c>
      <c r="F7180" s="188">
        <v>0.67900000000000005</v>
      </c>
      <c r="G7180" s="188">
        <v>0.68300000000000005</v>
      </c>
      <c r="N7180" s="43"/>
    </row>
    <row r="7181" spans="1:14">
      <c r="A7181" s="43" t="s">
        <v>155</v>
      </c>
      <c r="B7181" s="188">
        <v>0.72899999999999998</v>
      </c>
      <c r="C7181" s="188">
        <v>0.77800000000000002</v>
      </c>
      <c r="D7181" s="188">
        <v>0.78700000000000003</v>
      </c>
      <c r="E7181" s="188">
        <v>0.78400000000000003</v>
      </c>
      <c r="F7181" s="188">
        <v>0.78400000000000003</v>
      </c>
      <c r="G7181" s="188">
        <v>0.77600000000000002</v>
      </c>
      <c r="N7181" s="43"/>
    </row>
    <row r="7182" spans="1:14">
      <c r="A7182" s="43" t="s">
        <v>156</v>
      </c>
      <c r="B7182" s="188">
        <v>0.85</v>
      </c>
      <c r="C7182" s="188">
        <v>0.872</v>
      </c>
      <c r="D7182" s="188">
        <v>0.86799999999999999</v>
      </c>
      <c r="E7182" s="188">
        <v>0.85899999999999999</v>
      </c>
      <c r="F7182" s="188">
        <v>0.85799999999999998</v>
      </c>
      <c r="G7182" s="188">
        <v>0.85699999999999998</v>
      </c>
      <c r="N7182" s="43"/>
    </row>
    <row r="7183" spans="1:14">
      <c r="A7183" s="43" t="s">
        <v>157</v>
      </c>
      <c r="N7183" s="43"/>
    </row>
    <row r="7184" spans="1:14">
      <c r="A7184" s="43" t="s">
        <v>158</v>
      </c>
      <c r="B7184" s="188">
        <v>0.70699999999999996</v>
      </c>
      <c r="C7184" s="188">
        <v>0.76900000000000002</v>
      </c>
      <c r="D7184" s="188">
        <v>0.78600000000000003</v>
      </c>
      <c r="E7184" s="188">
        <v>0.78800000000000003</v>
      </c>
      <c r="F7184" s="188">
        <v>0.79400000000000004</v>
      </c>
      <c r="G7184" s="188">
        <v>0.80200000000000005</v>
      </c>
      <c r="N7184" s="43"/>
    </row>
    <row r="7185" spans="1:14">
      <c r="A7185" s="43" t="s">
        <v>159</v>
      </c>
      <c r="B7185" s="188">
        <v>0.51100000000000001</v>
      </c>
      <c r="C7185" s="188">
        <v>0.59199999999999997</v>
      </c>
      <c r="D7185" s="188">
        <v>0.65</v>
      </c>
      <c r="E7185" s="188">
        <v>0.67700000000000005</v>
      </c>
      <c r="F7185" s="188">
        <v>0.69699999999999995</v>
      </c>
      <c r="G7185" s="188">
        <v>0.69899999999999995</v>
      </c>
      <c r="N7185" s="43"/>
    </row>
    <row r="7186" spans="1:14">
      <c r="A7186" s="43" t="s">
        <v>160</v>
      </c>
      <c r="B7186" s="188">
        <v>0.377</v>
      </c>
      <c r="C7186" s="188">
        <v>0.45400000000000001</v>
      </c>
      <c r="D7186" s="188">
        <v>0.53</v>
      </c>
      <c r="E7186" s="188">
        <v>0.57999999999999996</v>
      </c>
      <c r="F7186" s="188">
        <v>0.63600000000000001</v>
      </c>
      <c r="G7186" s="188">
        <v>0.65500000000000003</v>
      </c>
      <c r="N7186" s="43"/>
    </row>
    <row r="7187" spans="1:14">
      <c r="A7187" s="43" t="s">
        <v>161</v>
      </c>
      <c r="B7187" s="188">
        <v>0.57799999999999996</v>
      </c>
      <c r="C7187" s="188">
        <v>0.621</v>
      </c>
      <c r="D7187" s="188">
        <v>0.64800000000000002</v>
      </c>
      <c r="E7187" s="188">
        <v>0.67300000000000004</v>
      </c>
      <c r="F7187" s="188">
        <v>0.68100000000000005</v>
      </c>
      <c r="G7187" s="188">
        <v>0.69399999999999995</v>
      </c>
      <c r="N7187" s="43"/>
    </row>
    <row r="7188" spans="1:14">
      <c r="A7188" s="43" t="s">
        <v>162</v>
      </c>
      <c r="N7188" s="43"/>
    </row>
    <row r="7189" spans="1:14">
      <c r="A7189" s="43" t="s">
        <v>14</v>
      </c>
      <c r="B7189" s="188">
        <v>0.748</v>
      </c>
      <c r="C7189" s="188">
        <v>0.78500000000000003</v>
      </c>
      <c r="D7189" s="188">
        <v>0.79400000000000004</v>
      </c>
      <c r="E7189" s="188">
        <v>0.80500000000000005</v>
      </c>
      <c r="F7189" s="188">
        <v>0.82199999999999995</v>
      </c>
      <c r="G7189" s="188">
        <v>0.82699999999999996</v>
      </c>
      <c r="N7189" s="43"/>
    </row>
    <row r="7190" spans="1:14">
      <c r="A7190" s="43" t="s">
        <v>163</v>
      </c>
      <c r="B7190" s="188">
        <v>0.51300000000000001</v>
      </c>
      <c r="C7190" s="188">
        <v>0.63800000000000001</v>
      </c>
      <c r="D7190" s="188">
        <v>0.69599999999999995</v>
      </c>
      <c r="E7190" s="188">
        <v>0.71499999999999997</v>
      </c>
      <c r="F7190" s="188">
        <v>0.72299999999999998</v>
      </c>
      <c r="G7190" s="188">
        <v>0.74399999999999999</v>
      </c>
      <c r="N7190" s="43"/>
    </row>
    <row r="7191" spans="1:14">
      <c r="A7191" s="43" t="s">
        <v>16</v>
      </c>
      <c r="B7191" s="188">
        <v>0.52800000000000002</v>
      </c>
      <c r="C7191" s="188">
        <v>0.58199999999999996</v>
      </c>
      <c r="D7191" s="188">
        <v>0.61899999999999999</v>
      </c>
      <c r="E7191" s="188">
        <v>0.629</v>
      </c>
      <c r="F7191" s="188">
        <v>0.64700000000000002</v>
      </c>
      <c r="G7191" s="188">
        <v>0.64200000000000002</v>
      </c>
      <c r="N7191" s="43"/>
    </row>
    <row r="7192" spans="1:14">
      <c r="A7192" s="43" t="s">
        <v>164</v>
      </c>
      <c r="B7192" s="188">
        <v>0.47799999999999998</v>
      </c>
      <c r="C7192" s="188">
        <v>0.52900000000000003</v>
      </c>
      <c r="D7192" s="188">
        <v>0.55900000000000005</v>
      </c>
      <c r="E7192" s="188">
        <v>0.56100000000000005</v>
      </c>
      <c r="F7192" s="188">
        <v>0.57099999999999995</v>
      </c>
      <c r="G7192" s="188">
        <v>0.57399999999999995</v>
      </c>
      <c r="N7192" s="43"/>
    </row>
    <row r="7193" spans="1:14">
      <c r="A7193" s="43" t="s">
        <v>165</v>
      </c>
      <c r="N7193" s="43"/>
    </row>
    <row r="7194" spans="1:14">
      <c r="A7194" s="43" t="s">
        <v>166</v>
      </c>
      <c r="B7194" s="188">
        <v>0.14199999999999999</v>
      </c>
      <c r="C7194" s="188">
        <v>0.13800000000000001</v>
      </c>
      <c r="D7194" s="188">
        <v>0.122</v>
      </c>
      <c r="E7194" s="188">
        <v>0.121</v>
      </c>
      <c r="F7194" s="188">
        <v>0.13500000000000001</v>
      </c>
      <c r="G7194" s="188">
        <v>0.14699999999999999</v>
      </c>
      <c r="N7194" s="43"/>
    </row>
    <row r="7195" spans="1:14">
      <c r="A7195" s="43" t="s">
        <v>125</v>
      </c>
      <c r="B7195" s="188">
        <v>0.30099999999999999</v>
      </c>
      <c r="C7195" s="188">
        <v>0.27400000000000002</v>
      </c>
      <c r="D7195" s="188">
        <v>0.27300000000000002</v>
      </c>
      <c r="E7195" s="188">
        <v>0.27300000000000002</v>
      </c>
      <c r="F7195" s="188">
        <v>0.308</v>
      </c>
      <c r="G7195" s="188">
        <v>0.29899999999999999</v>
      </c>
      <c r="N7195" s="43"/>
    </row>
    <row r="7196" spans="1:14">
      <c r="A7196" s="43" t="s">
        <v>126</v>
      </c>
      <c r="B7196" s="188">
        <v>0.36799999999999999</v>
      </c>
      <c r="C7196" s="188">
        <v>0.38400000000000001</v>
      </c>
      <c r="D7196" s="188">
        <v>0.36799999999999999</v>
      </c>
      <c r="E7196" s="188">
        <v>0.36599999999999999</v>
      </c>
      <c r="F7196" s="188">
        <v>0.38800000000000001</v>
      </c>
      <c r="G7196" s="188">
        <v>0.41099999999999998</v>
      </c>
      <c r="N7196" s="43"/>
    </row>
    <row r="7197" spans="1:14">
      <c r="A7197" s="43" t="s">
        <v>127</v>
      </c>
      <c r="B7197" s="188">
        <v>0.41499999999999998</v>
      </c>
      <c r="C7197" s="188">
        <v>0.45</v>
      </c>
      <c r="D7197" s="188">
        <v>0.499</v>
      </c>
      <c r="E7197" s="188">
        <v>0.50800000000000001</v>
      </c>
      <c r="F7197" s="188">
        <v>0.51200000000000001</v>
      </c>
      <c r="G7197" s="188">
        <v>0.51</v>
      </c>
      <c r="N7197" s="43"/>
    </row>
    <row r="7198" spans="1:14">
      <c r="A7198" s="43" t="s">
        <v>128</v>
      </c>
      <c r="B7198" s="188">
        <v>0.52400000000000002</v>
      </c>
      <c r="C7198" s="188">
        <v>0.58099999999999996</v>
      </c>
      <c r="D7198" s="188">
        <v>0.57499999999999996</v>
      </c>
      <c r="E7198" s="188">
        <v>0.58299999999999996</v>
      </c>
      <c r="F7198" s="188">
        <v>0.59599999999999997</v>
      </c>
      <c r="G7198" s="188">
        <v>0.59099999999999997</v>
      </c>
      <c r="N7198" s="43"/>
    </row>
    <row r="7199" spans="1:14">
      <c r="A7199" s="43" t="s">
        <v>129</v>
      </c>
      <c r="B7199" s="188">
        <v>0.58399999999999996</v>
      </c>
      <c r="C7199" s="188">
        <v>0.63500000000000001</v>
      </c>
      <c r="D7199" s="188">
        <v>0.64700000000000002</v>
      </c>
      <c r="E7199" s="188">
        <v>0.66500000000000004</v>
      </c>
      <c r="F7199" s="188">
        <v>0.68200000000000005</v>
      </c>
      <c r="G7199" s="188">
        <v>0.68799999999999994</v>
      </c>
      <c r="N7199" s="43"/>
    </row>
    <row r="7200" spans="1:14">
      <c r="A7200" s="43" t="s">
        <v>130</v>
      </c>
      <c r="B7200" s="188">
        <v>0.70299999999999996</v>
      </c>
      <c r="C7200" s="188">
        <v>0.73</v>
      </c>
      <c r="D7200" s="188">
        <v>0.72</v>
      </c>
      <c r="E7200" s="188">
        <v>0.72799999999999998</v>
      </c>
      <c r="F7200" s="188">
        <v>0.745</v>
      </c>
      <c r="G7200" s="188">
        <v>0.76400000000000001</v>
      </c>
      <c r="N7200" s="43"/>
    </row>
    <row r="7201" spans="1:14">
      <c r="A7201" s="43" t="s">
        <v>131</v>
      </c>
      <c r="B7201" s="188">
        <v>0.81599999999999995</v>
      </c>
      <c r="C7201" s="188">
        <v>0.84799999999999998</v>
      </c>
      <c r="D7201" s="188">
        <v>0.85899999999999999</v>
      </c>
      <c r="E7201" s="188">
        <v>0.85799999999999998</v>
      </c>
      <c r="F7201" s="188">
        <v>0.86499999999999999</v>
      </c>
      <c r="G7201" s="188">
        <v>0.86899999999999999</v>
      </c>
      <c r="N7201" s="43"/>
    </row>
    <row r="7202" spans="1:14">
      <c r="A7202" s="43" t="s">
        <v>167</v>
      </c>
      <c r="N7202" s="43"/>
    </row>
    <row r="7203" spans="1:14">
      <c r="A7203" s="43" t="s">
        <v>166</v>
      </c>
      <c r="B7203" s="188">
        <v>0.27500000000000002</v>
      </c>
      <c r="C7203" s="188">
        <v>0.26600000000000001</v>
      </c>
      <c r="D7203" s="188">
        <v>0.27</v>
      </c>
      <c r="E7203" s="188">
        <v>0.28499999999999998</v>
      </c>
      <c r="F7203" s="188">
        <v>0.29699999999999999</v>
      </c>
      <c r="G7203" s="188">
        <v>0.30299999999999999</v>
      </c>
      <c r="N7203" s="43"/>
    </row>
    <row r="7204" spans="1:14">
      <c r="A7204" s="43" t="s">
        <v>125</v>
      </c>
      <c r="B7204" s="188">
        <v>0.39600000000000002</v>
      </c>
      <c r="C7204" s="188">
        <v>0.39700000000000002</v>
      </c>
      <c r="D7204" s="188">
        <v>0.41599999999999998</v>
      </c>
      <c r="E7204" s="188">
        <v>0.41799999999999998</v>
      </c>
      <c r="F7204" s="188">
        <v>0.439</v>
      </c>
      <c r="G7204" s="188">
        <v>0.44800000000000001</v>
      </c>
      <c r="N7204" s="43"/>
    </row>
    <row r="7205" spans="1:14">
      <c r="A7205" s="43" t="s">
        <v>126</v>
      </c>
      <c r="B7205" s="188">
        <v>0.48399999999999999</v>
      </c>
      <c r="C7205" s="188">
        <v>0.49099999999999999</v>
      </c>
      <c r="D7205" s="188">
        <v>0.48299999999999998</v>
      </c>
      <c r="E7205" s="188">
        <v>0.48299999999999998</v>
      </c>
      <c r="F7205" s="188">
        <v>0.503</v>
      </c>
      <c r="G7205" s="188">
        <v>0.51200000000000001</v>
      </c>
      <c r="N7205" s="43"/>
    </row>
    <row r="7206" spans="1:14">
      <c r="A7206" s="43" t="s">
        <v>127</v>
      </c>
      <c r="B7206" s="188">
        <v>0.498</v>
      </c>
      <c r="C7206" s="188">
        <v>0.52200000000000002</v>
      </c>
      <c r="D7206" s="188">
        <v>0.53600000000000003</v>
      </c>
      <c r="E7206" s="188">
        <v>0.53700000000000003</v>
      </c>
      <c r="F7206" s="188">
        <v>0.56200000000000006</v>
      </c>
      <c r="G7206" s="188">
        <v>0.57399999999999995</v>
      </c>
      <c r="N7206" s="43"/>
    </row>
    <row r="7207" spans="1:14">
      <c r="A7207" s="43" t="s">
        <v>128</v>
      </c>
      <c r="B7207" s="188">
        <v>0.52</v>
      </c>
      <c r="C7207" s="188">
        <v>0.58599999999999997</v>
      </c>
      <c r="D7207" s="188">
        <v>0.60199999999999998</v>
      </c>
      <c r="E7207" s="188">
        <v>0.60699999999999998</v>
      </c>
      <c r="F7207" s="188">
        <v>0.61699999999999999</v>
      </c>
      <c r="G7207" s="188">
        <v>0.60799999999999998</v>
      </c>
      <c r="N7207" s="43"/>
    </row>
    <row r="7208" spans="1:14">
      <c r="A7208" s="43" t="s">
        <v>129</v>
      </c>
      <c r="B7208" s="188">
        <v>0.58299999999999996</v>
      </c>
      <c r="C7208" s="188">
        <v>0.63500000000000001</v>
      </c>
      <c r="D7208" s="188">
        <v>0.621</v>
      </c>
      <c r="E7208" s="188">
        <v>0.64400000000000002</v>
      </c>
      <c r="F7208" s="188">
        <v>0.66400000000000003</v>
      </c>
      <c r="G7208" s="188">
        <v>0.66</v>
      </c>
      <c r="N7208" s="43"/>
    </row>
    <row r="7209" spans="1:14">
      <c r="A7209" s="43" t="s">
        <v>130</v>
      </c>
      <c r="B7209" s="188">
        <v>0.64100000000000001</v>
      </c>
      <c r="C7209" s="188">
        <v>0.68700000000000006</v>
      </c>
      <c r="D7209" s="188">
        <v>0.68600000000000005</v>
      </c>
      <c r="E7209" s="188">
        <v>0.7</v>
      </c>
      <c r="F7209" s="188">
        <v>0.71099999999999997</v>
      </c>
      <c r="G7209" s="188">
        <v>0.73699999999999999</v>
      </c>
      <c r="N7209" s="43"/>
    </row>
    <row r="7210" spans="1:14">
      <c r="A7210" s="43" t="s">
        <v>131</v>
      </c>
      <c r="B7210" s="188">
        <v>0.79800000000000004</v>
      </c>
      <c r="C7210" s="188">
        <v>0.83499999999999996</v>
      </c>
      <c r="D7210" s="188">
        <v>0.84599999999999997</v>
      </c>
      <c r="E7210" s="188">
        <v>0.84799999999999998</v>
      </c>
      <c r="F7210" s="188">
        <v>0.85699999999999998</v>
      </c>
      <c r="G7210" s="188">
        <v>0.86199999999999999</v>
      </c>
      <c r="N7210" s="43"/>
    </row>
    <row r="7211" spans="1:14">
      <c r="A7211" s="43" t="s">
        <v>168</v>
      </c>
      <c r="N7211" s="43"/>
    </row>
    <row r="7212" spans="1:14">
      <c r="A7212" s="43" t="s">
        <v>169</v>
      </c>
      <c r="B7212" s="188">
        <v>0.22</v>
      </c>
      <c r="C7212" s="188">
        <v>0.28000000000000003</v>
      </c>
      <c r="D7212" s="188">
        <v>0.316</v>
      </c>
      <c r="E7212" s="188">
        <v>0.34</v>
      </c>
      <c r="F7212" s="188">
        <v>0.371</v>
      </c>
      <c r="G7212" s="188">
        <v>0.38500000000000001</v>
      </c>
      <c r="N7212" s="43"/>
    </row>
    <row r="7213" spans="1:14">
      <c r="A7213" s="43" t="s">
        <v>17</v>
      </c>
      <c r="B7213" s="188">
        <v>0.52100000000000002</v>
      </c>
      <c r="C7213" s="188">
        <v>0.6</v>
      </c>
      <c r="D7213" s="188">
        <v>0.626</v>
      </c>
      <c r="E7213" s="188">
        <v>0.64</v>
      </c>
      <c r="F7213" s="188">
        <v>0.66600000000000004</v>
      </c>
      <c r="G7213" s="188">
        <v>0.67</v>
      </c>
      <c r="N7213" s="43"/>
    </row>
    <row r="7214" spans="1:14">
      <c r="A7214" s="43" t="s">
        <v>18</v>
      </c>
      <c r="B7214" s="188">
        <v>0.71399999999999997</v>
      </c>
      <c r="C7214" s="188">
        <v>0.79200000000000004</v>
      </c>
      <c r="D7214" s="188">
        <v>0.81899999999999995</v>
      </c>
      <c r="E7214" s="188">
        <v>0.82399999999999995</v>
      </c>
      <c r="F7214" s="188">
        <v>0.82099999999999995</v>
      </c>
      <c r="G7214" s="188">
        <v>0.82699999999999996</v>
      </c>
      <c r="N7214" s="43"/>
    </row>
    <row r="7215" spans="1:14">
      <c r="A7215" s="43" t="s">
        <v>19</v>
      </c>
      <c r="B7215" s="188">
        <v>0.85699999999999998</v>
      </c>
      <c r="C7215" s="188">
        <v>0.90100000000000002</v>
      </c>
      <c r="D7215" s="188">
        <v>0.90700000000000003</v>
      </c>
      <c r="E7215" s="188">
        <v>0.89900000000000002</v>
      </c>
      <c r="F7215" s="188">
        <v>0.9</v>
      </c>
      <c r="G7215" s="188">
        <v>0.90100000000000002</v>
      </c>
      <c r="N7215" s="43"/>
    </row>
    <row r="7216" spans="1:14">
      <c r="A7216" s="43" t="s">
        <v>170</v>
      </c>
      <c r="B7216" s="188">
        <v>0.93200000000000005</v>
      </c>
      <c r="C7216" s="188">
        <v>0.95199999999999996</v>
      </c>
      <c r="D7216" s="188">
        <v>0.95299999999999996</v>
      </c>
      <c r="E7216" s="188">
        <v>0.94599999999999995</v>
      </c>
      <c r="F7216" s="188">
        <v>0.94899999999999995</v>
      </c>
      <c r="G7216" s="188">
        <v>0.94899999999999995</v>
      </c>
      <c r="N7216" s="43"/>
    </row>
    <row r="7217" spans="1:14">
      <c r="A7217" s="43" t="s">
        <v>171</v>
      </c>
      <c r="N7217" s="43"/>
    </row>
    <row r="7218" spans="1:14">
      <c r="A7218" s="43" t="s">
        <v>169</v>
      </c>
      <c r="B7218" s="188">
        <v>0.28299999999999997</v>
      </c>
      <c r="C7218" s="188">
        <v>0.32</v>
      </c>
      <c r="D7218" s="188">
        <v>0.33600000000000002</v>
      </c>
      <c r="E7218" s="188">
        <v>0.35299999999999998</v>
      </c>
      <c r="F7218" s="188">
        <v>0.38500000000000001</v>
      </c>
      <c r="G7218" s="188">
        <v>0.4</v>
      </c>
      <c r="N7218" s="43"/>
    </row>
    <row r="7219" spans="1:14">
      <c r="A7219" s="43" t="s">
        <v>17</v>
      </c>
      <c r="B7219" s="188">
        <v>0.54300000000000004</v>
      </c>
      <c r="C7219" s="188">
        <v>0.61099999999999999</v>
      </c>
      <c r="D7219" s="188">
        <v>0.65</v>
      </c>
      <c r="E7219" s="188">
        <v>0.65900000000000003</v>
      </c>
      <c r="F7219" s="188">
        <v>0.67900000000000005</v>
      </c>
      <c r="G7219" s="188">
        <v>0.68200000000000005</v>
      </c>
      <c r="N7219" s="43"/>
    </row>
    <row r="7220" spans="1:14">
      <c r="A7220" s="43" t="s">
        <v>18</v>
      </c>
      <c r="B7220" s="188">
        <v>0.69299999999999995</v>
      </c>
      <c r="C7220" s="188">
        <v>0.77800000000000002</v>
      </c>
      <c r="D7220" s="188">
        <v>0.79500000000000004</v>
      </c>
      <c r="E7220" s="188">
        <v>0.80600000000000005</v>
      </c>
      <c r="F7220" s="188">
        <v>0.80500000000000005</v>
      </c>
      <c r="G7220" s="188">
        <v>0.81399999999999995</v>
      </c>
      <c r="N7220" s="43"/>
    </row>
    <row r="7221" spans="1:14">
      <c r="A7221" s="43" t="s">
        <v>19</v>
      </c>
      <c r="B7221" s="188">
        <v>0.81399999999999995</v>
      </c>
      <c r="C7221" s="188">
        <v>0.873</v>
      </c>
      <c r="D7221" s="188">
        <v>0.89400000000000002</v>
      </c>
      <c r="E7221" s="188">
        <v>0.89</v>
      </c>
      <c r="F7221" s="188">
        <v>0.89500000000000002</v>
      </c>
      <c r="G7221" s="188">
        <v>0.89500000000000002</v>
      </c>
      <c r="N7221" s="43"/>
    </row>
    <row r="7222" spans="1:14">
      <c r="A7222" s="43" t="s">
        <v>170</v>
      </c>
      <c r="B7222" s="188">
        <v>0.91100000000000003</v>
      </c>
      <c r="C7222" s="188">
        <v>0.94299999999999995</v>
      </c>
      <c r="D7222" s="188">
        <v>0.94599999999999995</v>
      </c>
      <c r="E7222" s="188">
        <v>0.94099999999999995</v>
      </c>
      <c r="F7222" s="188">
        <v>0.94199999999999995</v>
      </c>
      <c r="G7222" s="188">
        <v>0.94099999999999995</v>
      </c>
      <c r="N7222" s="43"/>
    </row>
    <row r="7223" spans="1:14">
      <c r="A7223" s="43" t="s">
        <v>527</v>
      </c>
      <c r="N7223" s="43"/>
    </row>
    <row r="7224" spans="1:14">
      <c r="A7224" s="43" t="s">
        <v>172</v>
      </c>
      <c r="B7224" s="188">
        <v>0.71699999999999997</v>
      </c>
      <c r="C7224" s="188">
        <v>0.77600000000000002</v>
      </c>
      <c r="D7224" s="188">
        <v>0.79600000000000004</v>
      </c>
      <c r="E7224" s="188">
        <v>0.80700000000000005</v>
      </c>
      <c r="F7224" s="188">
        <v>0.82</v>
      </c>
      <c r="G7224" s="188">
        <v>0.82699999999999996</v>
      </c>
      <c r="N7224" s="43"/>
    </row>
    <row r="7225" spans="1:14">
      <c r="A7225" s="43" t="s">
        <v>22</v>
      </c>
      <c r="B7225" s="188">
        <v>0.378</v>
      </c>
      <c r="C7225" s="188">
        <v>0.42699999999999999</v>
      </c>
      <c r="D7225" s="188">
        <v>0.46100000000000002</v>
      </c>
      <c r="E7225" s="188">
        <v>0.48399999999999999</v>
      </c>
      <c r="F7225" s="188">
        <v>0.50700000000000001</v>
      </c>
      <c r="G7225" s="188">
        <v>0.51800000000000002</v>
      </c>
      <c r="N7225" s="43"/>
    </row>
    <row r="7226" spans="1:14">
      <c r="A7226" s="43" t="s">
        <v>173</v>
      </c>
      <c r="N7226" s="43"/>
    </row>
    <row r="7227" spans="1:14">
      <c r="A7227" s="43" t="s">
        <v>174</v>
      </c>
      <c r="B7227" s="188">
        <v>0.223</v>
      </c>
      <c r="C7227" s="188">
        <v>0.25600000000000001</v>
      </c>
      <c r="D7227" s="188">
        <v>0.253</v>
      </c>
      <c r="E7227" s="188">
        <v>0.28599999999999998</v>
      </c>
      <c r="F7227" s="188">
        <v>0.307</v>
      </c>
      <c r="G7227" s="188">
        <v>0.309</v>
      </c>
      <c r="N7227" s="43"/>
    </row>
    <row r="7228" spans="1:14">
      <c r="A7228" s="43" t="s">
        <v>175</v>
      </c>
      <c r="B7228" s="188">
        <v>0.39400000000000002</v>
      </c>
      <c r="C7228" s="188">
        <v>0.432</v>
      </c>
      <c r="D7228" s="188">
        <v>0.44500000000000001</v>
      </c>
      <c r="E7228" s="188">
        <v>0.46300000000000002</v>
      </c>
      <c r="F7228" s="188">
        <v>0.46800000000000003</v>
      </c>
      <c r="G7228" s="188">
        <v>0.44600000000000001</v>
      </c>
      <c r="N7228" s="43"/>
    </row>
    <row r="7229" spans="1:14">
      <c r="A7229" s="43" t="s">
        <v>176</v>
      </c>
      <c r="B7229" s="188">
        <v>0.66200000000000003</v>
      </c>
      <c r="C7229" s="188">
        <v>0.70099999999999996</v>
      </c>
      <c r="D7229" s="188">
        <v>0.73099999999999998</v>
      </c>
      <c r="E7229" s="188">
        <v>0.71599999999999997</v>
      </c>
      <c r="F7229" s="188">
        <v>0.69899999999999995</v>
      </c>
      <c r="G7229" s="188">
        <v>0.66900000000000004</v>
      </c>
      <c r="N7229" s="43"/>
    </row>
    <row r="7230" spans="1:14">
      <c r="A7230" s="43" t="s">
        <v>177</v>
      </c>
      <c r="B7230" s="188">
        <v>0.85299999999999998</v>
      </c>
      <c r="C7230" s="188">
        <v>0.88</v>
      </c>
      <c r="D7230" s="188">
        <v>0.88100000000000001</v>
      </c>
      <c r="E7230" s="188">
        <v>0.879</v>
      </c>
      <c r="F7230" s="188">
        <v>0.877</v>
      </c>
      <c r="G7230" s="188">
        <v>0.874</v>
      </c>
      <c r="N7230" s="43"/>
    </row>
    <row r="7231" spans="1:14">
      <c r="A7231" s="43" t="s">
        <v>580</v>
      </c>
      <c r="N7231" s="43"/>
    </row>
    <row r="7232" spans="1:14">
      <c r="A7232" s="43" t="s">
        <v>178</v>
      </c>
      <c r="B7232" s="188">
        <v>0</v>
      </c>
      <c r="C7232" s="188">
        <v>0</v>
      </c>
      <c r="D7232" s="188">
        <v>0</v>
      </c>
      <c r="E7232" s="188">
        <v>0</v>
      </c>
      <c r="F7232" s="188">
        <v>0</v>
      </c>
      <c r="G7232" s="188">
        <v>0</v>
      </c>
      <c r="N7232" s="43"/>
    </row>
    <row r="7233" spans="1:14">
      <c r="A7233" s="43" t="s">
        <v>179</v>
      </c>
      <c r="B7233" s="188">
        <v>1</v>
      </c>
      <c r="C7233" s="188">
        <v>1</v>
      </c>
      <c r="D7233" s="188">
        <v>1</v>
      </c>
      <c r="E7233" s="188">
        <v>1</v>
      </c>
      <c r="F7233" s="188">
        <v>1</v>
      </c>
      <c r="G7233" s="188">
        <v>1</v>
      </c>
      <c r="N7233" s="43"/>
    </row>
    <row r="7234" spans="1:14">
      <c r="A7234" s="43" t="s">
        <v>180</v>
      </c>
      <c r="B7234" s="188">
        <v>1</v>
      </c>
      <c r="C7234" s="188">
        <v>1</v>
      </c>
      <c r="D7234" s="188">
        <v>1</v>
      </c>
      <c r="E7234" s="188">
        <v>1</v>
      </c>
      <c r="F7234" s="188">
        <v>1</v>
      </c>
      <c r="G7234" s="188">
        <v>1</v>
      </c>
      <c r="N7234" s="43"/>
    </row>
    <row r="7235" spans="1:14">
      <c r="A7235" s="43" t="s">
        <v>181</v>
      </c>
      <c r="B7235" s="188">
        <v>1</v>
      </c>
      <c r="C7235" s="188">
        <v>1</v>
      </c>
      <c r="D7235" s="188">
        <v>1</v>
      </c>
      <c r="E7235" s="188">
        <v>1</v>
      </c>
      <c r="F7235" s="188">
        <v>1</v>
      </c>
      <c r="G7235" s="188">
        <v>1</v>
      </c>
      <c r="N7235" s="43"/>
    </row>
    <row r="7236" spans="1:14">
      <c r="A7236" s="43" t="s">
        <v>529</v>
      </c>
      <c r="N7236" s="43"/>
    </row>
    <row r="7237" spans="1:14">
      <c r="A7237" s="43" t="s">
        <v>178</v>
      </c>
      <c r="B7237" s="188">
        <v>7.8E-2</v>
      </c>
      <c r="C7237" s="188">
        <v>0.111</v>
      </c>
      <c r="D7237" s="188">
        <v>0.122</v>
      </c>
      <c r="E7237" s="188">
        <v>0.129</v>
      </c>
      <c r="F7237" s="188">
        <v>0.13900000000000001</v>
      </c>
      <c r="G7237" s="188">
        <v>0.13900000000000001</v>
      </c>
      <c r="N7237" s="43"/>
    </row>
    <row r="7238" spans="1:14">
      <c r="A7238" s="43" t="s">
        <v>179</v>
      </c>
      <c r="B7238" s="188">
        <v>0.47399999999999998</v>
      </c>
      <c r="C7238" s="188">
        <v>0.57699999999999996</v>
      </c>
      <c r="D7238" s="188">
        <v>0.63300000000000001</v>
      </c>
      <c r="E7238" s="188">
        <v>0.67</v>
      </c>
      <c r="F7238" s="188">
        <v>0.71399999999999997</v>
      </c>
      <c r="G7238" s="188">
        <v>0.72299999999999998</v>
      </c>
      <c r="N7238" s="43"/>
    </row>
    <row r="7239" spans="1:14">
      <c r="A7239" s="43" t="s">
        <v>180</v>
      </c>
      <c r="B7239" s="188">
        <v>0.60399999999999998</v>
      </c>
      <c r="C7239" s="188">
        <v>0.66100000000000003</v>
      </c>
      <c r="D7239" s="188">
        <v>0.69</v>
      </c>
      <c r="E7239" s="188">
        <v>0.70799999999999996</v>
      </c>
      <c r="F7239" s="188">
        <v>0.72199999999999998</v>
      </c>
      <c r="G7239" s="188">
        <v>0.71899999999999997</v>
      </c>
      <c r="N7239" s="43"/>
    </row>
    <row r="7240" spans="1:14">
      <c r="A7240" s="43" t="s">
        <v>181</v>
      </c>
      <c r="B7240" s="188">
        <v>0.77700000000000002</v>
      </c>
      <c r="C7240" s="188">
        <v>0.80900000000000005</v>
      </c>
      <c r="D7240" s="188">
        <v>0.81399999999999995</v>
      </c>
      <c r="E7240" s="188">
        <v>0.81200000000000006</v>
      </c>
      <c r="F7240" s="188">
        <v>0.81299999999999994</v>
      </c>
      <c r="G7240" s="188">
        <v>0.81599999999999995</v>
      </c>
      <c r="N7240" s="43"/>
    </row>
    <row r="7241" spans="1:14">
      <c r="A7241" s="43" t="s">
        <v>530</v>
      </c>
      <c r="N7241" s="43"/>
    </row>
    <row r="7242" spans="1:14">
      <c r="A7242" s="43" t="s">
        <v>178</v>
      </c>
      <c r="B7242" s="188">
        <v>6.0000000000000001E-3</v>
      </c>
      <c r="C7242" s="188">
        <v>7.0000000000000001E-3</v>
      </c>
      <c r="D7242" s="188">
        <v>4.0000000000000001E-3</v>
      </c>
      <c r="E7242" s="188">
        <v>4.0000000000000001E-3</v>
      </c>
      <c r="F7242" s="188">
        <v>8.9999999999999993E-3</v>
      </c>
      <c r="G7242" s="188">
        <v>1.0999999999999999E-2</v>
      </c>
      <c r="N7242" s="43"/>
    </row>
    <row r="7243" spans="1:14">
      <c r="A7243" s="43" t="s">
        <v>179</v>
      </c>
      <c r="B7243" s="188">
        <v>0.13900000000000001</v>
      </c>
      <c r="C7243" s="188">
        <v>0.16200000000000001</v>
      </c>
      <c r="D7243" s="188">
        <v>0.2</v>
      </c>
      <c r="E7243" s="188">
        <v>0.23899999999999999</v>
      </c>
      <c r="F7243" s="188">
        <v>0.28899999999999998</v>
      </c>
      <c r="G7243" s="188">
        <v>0.29499999999999998</v>
      </c>
      <c r="N7243" s="43"/>
    </row>
    <row r="7244" spans="1:14">
      <c r="A7244" s="43" t="s">
        <v>180</v>
      </c>
      <c r="B7244" s="188">
        <v>0.35</v>
      </c>
      <c r="C7244" s="188">
        <v>0.38800000000000001</v>
      </c>
      <c r="D7244" s="188">
        <v>0.41199999999999998</v>
      </c>
      <c r="E7244" s="188">
        <v>0.441</v>
      </c>
      <c r="F7244" s="188">
        <v>0.45</v>
      </c>
      <c r="G7244" s="188">
        <v>0.435</v>
      </c>
      <c r="N7244" s="43"/>
    </row>
    <row r="7245" spans="1:14">
      <c r="A7245" s="43" t="s">
        <v>181</v>
      </c>
      <c r="B7245" s="188">
        <v>0.81899999999999995</v>
      </c>
      <c r="C7245" s="188">
        <v>0.84799999999999998</v>
      </c>
      <c r="D7245" s="188">
        <v>0.85199999999999998</v>
      </c>
      <c r="E7245" s="188">
        <v>0.84899999999999998</v>
      </c>
      <c r="F7245" s="188">
        <v>0.84799999999999998</v>
      </c>
      <c r="G7245" s="188">
        <v>0.84799999999999998</v>
      </c>
      <c r="N7245" s="43"/>
    </row>
    <row r="7246" spans="1:14">
      <c r="A7246" s="43" t="s">
        <v>621</v>
      </c>
      <c r="B7246" s="188" t="s">
        <v>143</v>
      </c>
      <c r="C7246" s="188" t="s">
        <v>144</v>
      </c>
      <c r="D7246" s="188" t="s">
        <v>144</v>
      </c>
      <c r="E7246" s="188" t="s">
        <v>144</v>
      </c>
      <c r="F7246" s="188" t="s">
        <v>144</v>
      </c>
      <c r="G7246" s="188" t="s">
        <v>144</v>
      </c>
      <c r="H7246" s="188" t="s">
        <v>225</v>
      </c>
      <c r="N7246" s="43"/>
    </row>
    <row r="7247" spans="1:14">
      <c r="A7247" s="43" t="s">
        <v>618</v>
      </c>
      <c r="B7247" s="188" t="s">
        <v>619</v>
      </c>
      <c r="K7247" s="188" t="s">
        <v>737</v>
      </c>
      <c r="N7247" s="43"/>
    </row>
    <row r="7248" spans="1:14">
      <c r="A7248" s="43" t="s">
        <v>142</v>
      </c>
      <c r="N7248" s="43"/>
    </row>
    <row r="7250" spans="1:14">
      <c r="A7250" s="43" t="s">
        <v>621</v>
      </c>
      <c r="B7250" s="188" t="s">
        <v>143</v>
      </c>
      <c r="C7250" s="188" t="s">
        <v>144</v>
      </c>
      <c r="D7250" s="188" t="s">
        <v>144</v>
      </c>
      <c r="E7250" s="188" t="s">
        <v>144</v>
      </c>
      <c r="F7250" s="188" t="s">
        <v>144</v>
      </c>
      <c r="G7250" s="188" t="s">
        <v>144</v>
      </c>
      <c r="H7250" s="188" t="s">
        <v>225</v>
      </c>
      <c r="N7250" s="43"/>
    </row>
    <row r="7251" spans="1:14">
      <c r="A7251" s="43" t="s">
        <v>253</v>
      </c>
      <c r="D7251" s="188" t="s">
        <v>146</v>
      </c>
      <c r="E7251" s="188" t="s">
        <v>147</v>
      </c>
      <c r="N7251" s="43"/>
    </row>
    <row r="7252" spans="1:14">
      <c r="B7252" s="188" t="s">
        <v>143</v>
      </c>
      <c r="C7252" s="188" t="s">
        <v>144</v>
      </c>
      <c r="D7252" s="188" t="s">
        <v>144</v>
      </c>
      <c r="E7252" s="188" t="s">
        <v>144</v>
      </c>
      <c r="F7252" s="188" t="s">
        <v>144</v>
      </c>
      <c r="G7252" s="188" t="s">
        <v>144</v>
      </c>
    </row>
    <row r="7253" spans="1:14">
      <c r="B7253" s="188">
        <v>2015</v>
      </c>
      <c r="C7253" s="188">
        <v>2025</v>
      </c>
      <c r="D7253" s="188">
        <v>2035</v>
      </c>
      <c r="E7253" s="188">
        <v>2045</v>
      </c>
      <c r="F7253" s="188">
        <v>2055</v>
      </c>
      <c r="G7253" s="188">
        <v>2065</v>
      </c>
    </row>
    <row r="7254" spans="1:14">
      <c r="B7254" s="188" t="s">
        <v>143</v>
      </c>
      <c r="C7254" s="188" t="s">
        <v>148</v>
      </c>
      <c r="D7254" s="188" t="s">
        <v>148</v>
      </c>
      <c r="E7254" s="188" t="s">
        <v>148</v>
      </c>
      <c r="F7254" s="188" t="s">
        <v>148</v>
      </c>
      <c r="G7254" s="188" t="s">
        <v>148</v>
      </c>
    </row>
    <row r="7255" spans="1:14">
      <c r="B7255" s="188" t="s">
        <v>591</v>
      </c>
      <c r="C7255" s="188" t="s">
        <v>591</v>
      </c>
      <c r="D7255" s="188" t="s">
        <v>591</v>
      </c>
      <c r="E7255" s="188" t="s">
        <v>591</v>
      </c>
      <c r="F7255" s="188" t="s">
        <v>591</v>
      </c>
      <c r="G7255" s="188" t="s">
        <v>591</v>
      </c>
    </row>
    <row r="7256" spans="1:14">
      <c r="B7256" s="188" t="s">
        <v>532</v>
      </c>
      <c r="C7256" s="188" t="s">
        <v>532</v>
      </c>
      <c r="D7256" s="188" t="s">
        <v>532</v>
      </c>
      <c r="E7256" s="188" t="s">
        <v>532</v>
      </c>
      <c r="F7256" s="188" t="s">
        <v>532</v>
      </c>
      <c r="G7256" s="188" t="s">
        <v>532</v>
      </c>
    </row>
    <row r="7257" spans="1:14">
      <c r="B7257" s="188" t="s">
        <v>249</v>
      </c>
      <c r="C7257" s="188" t="s">
        <v>249</v>
      </c>
      <c r="D7257" s="188" t="s">
        <v>249</v>
      </c>
      <c r="E7257" s="188" t="s">
        <v>249</v>
      </c>
      <c r="F7257" s="188" t="s">
        <v>249</v>
      </c>
      <c r="G7257" s="188" t="s">
        <v>249</v>
      </c>
    </row>
    <row r="7258" spans="1:14">
      <c r="B7258" s="188" t="s">
        <v>236</v>
      </c>
      <c r="C7258" s="188" t="s">
        <v>236</v>
      </c>
      <c r="D7258" s="188" t="s">
        <v>236</v>
      </c>
      <c r="E7258" s="188" t="s">
        <v>236</v>
      </c>
      <c r="F7258" s="188" t="s">
        <v>236</v>
      </c>
      <c r="G7258" s="188" t="s">
        <v>236</v>
      </c>
    </row>
    <row r="7259" spans="1:14">
      <c r="B7259" s="188" t="s">
        <v>143</v>
      </c>
      <c r="C7259" s="188" t="s">
        <v>148</v>
      </c>
      <c r="D7259" s="188" t="s">
        <v>148</v>
      </c>
      <c r="E7259" s="188" t="s">
        <v>148</v>
      </c>
      <c r="F7259" s="188" t="s">
        <v>148</v>
      </c>
      <c r="G7259" s="188" t="s">
        <v>148</v>
      </c>
    </row>
    <row r="7260" spans="1:14">
      <c r="B7260" s="188" t="s">
        <v>33</v>
      </c>
      <c r="C7260" s="188" t="s">
        <v>33</v>
      </c>
      <c r="D7260" s="188" t="s">
        <v>33</v>
      </c>
      <c r="E7260" s="188" t="s">
        <v>33</v>
      </c>
      <c r="F7260" s="188" t="s">
        <v>33</v>
      </c>
      <c r="G7260" s="188" t="s">
        <v>33</v>
      </c>
    </row>
    <row r="7261" spans="1:14">
      <c r="A7261" s="43" t="s">
        <v>622</v>
      </c>
      <c r="B7261" s="188" t="s">
        <v>143</v>
      </c>
      <c r="C7261" s="188" t="s">
        <v>148</v>
      </c>
      <c r="D7261" s="188" t="s">
        <v>148</v>
      </c>
      <c r="E7261" s="188" t="s">
        <v>148</v>
      </c>
      <c r="F7261" s="188" t="s">
        <v>148</v>
      </c>
      <c r="G7261" s="188" t="s">
        <v>148</v>
      </c>
      <c r="N7261" s="43"/>
    </row>
    <row r="7262" spans="1:14">
      <c r="A7262" s="43" t="s">
        <v>0</v>
      </c>
      <c r="B7262" s="188">
        <v>0.79900000000000004</v>
      </c>
      <c r="C7262" s="188">
        <v>0.79600000000000004</v>
      </c>
      <c r="D7262" s="188">
        <v>0.78500000000000003</v>
      </c>
      <c r="E7262" s="188">
        <v>0.76200000000000001</v>
      </c>
      <c r="F7262" s="188">
        <v>0.747</v>
      </c>
      <c r="G7262" s="188">
        <v>0.73899999999999999</v>
      </c>
      <c r="N7262" s="43"/>
    </row>
    <row r="7263" spans="1:14">
      <c r="A7263" s="43" t="s">
        <v>151</v>
      </c>
      <c r="N7263" s="43"/>
    </row>
    <row r="7264" spans="1:14">
      <c r="A7264" s="43" t="s">
        <v>2</v>
      </c>
      <c r="B7264" s="188">
        <v>0.80700000000000005</v>
      </c>
      <c r="C7264" s="188">
        <v>0.78800000000000003</v>
      </c>
      <c r="D7264" s="188">
        <v>0.76300000000000001</v>
      </c>
      <c r="E7264" s="188">
        <v>0.72599999999999998</v>
      </c>
      <c r="F7264" s="188">
        <v>0.73599999999999999</v>
      </c>
      <c r="G7264" s="188">
        <v>0.73099999999999998</v>
      </c>
      <c r="N7264" s="43"/>
    </row>
    <row r="7265" spans="1:14">
      <c r="A7265" s="43" t="s">
        <v>3</v>
      </c>
      <c r="B7265" s="188">
        <v>0.79300000000000004</v>
      </c>
      <c r="C7265" s="188">
        <v>0.80400000000000005</v>
      </c>
      <c r="D7265" s="188">
        <v>0.77600000000000002</v>
      </c>
      <c r="E7265" s="188">
        <v>0.74299999999999999</v>
      </c>
      <c r="F7265" s="188">
        <v>0.73099999999999998</v>
      </c>
      <c r="G7265" s="188">
        <v>0.73599999999999999</v>
      </c>
      <c r="N7265" s="43"/>
    </row>
    <row r="7266" spans="1:14">
      <c r="A7266" s="43" t="s">
        <v>4</v>
      </c>
      <c r="B7266" s="188">
        <v>0.79</v>
      </c>
      <c r="C7266" s="188">
        <v>0.81399999999999995</v>
      </c>
      <c r="D7266" s="188">
        <v>0.80100000000000005</v>
      </c>
      <c r="E7266" s="188">
        <v>0.78300000000000003</v>
      </c>
      <c r="F7266" s="188">
        <v>0.73299999999999998</v>
      </c>
      <c r="G7266" s="188">
        <v>0.74</v>
      </c>
      <c r="N7266" s="43"/>
    </row>
    <row r="7267" spans="1:14">
      <c r="A7267" s="43" t="s">
        <v>5</v>
      </c>
      <c r="B7267" s="188">
        <v>0.79700000000000004</v>
      </c>
      <c r="C7267" s="188">
        <v>0.79100000000000004</v>
      </c>
      <c r="D7267" s="188">
        <v>0.81299999999999994</v>
      </c>
      <c r="E7267" s="188">
        <v>0.78700000000000003</v>
      </c>
      <c r="F7267" s="188">
        <v>0.75700000000000001</v>
      </c>
      <c r="G7267" s="188">
        <v>0.74099999999999999</v>
      </c>
      <c r="N7267" s="43"/>
    </row>
    <row r="7268" spans="1:14">
      <c r="A7268" s="43" t="s">
        <v>6</v>
      </c>
      <c r="B7268" s="188">
        <v>0.78500000000000003</v>
      </c>
      <c r="C7268" s="188">
        <v>0.78800000000000003</v>
      </c>
      <c r="D7268" s="188">
        <v>0.81100000000000005</v>
      </c>
      <c r="E7268" s="188">
        <v>0.80900000000000005</v>
      </c>
      <c r="F7268" s="188">
        <v>0.79100000000000004</v>
      </c>
      <c r="G7268" s="188">
        <v>0.75900000000000001</v>
      </c>
      <c r="N7268" s="43"/>
    </row>
    <row r="7269" spans="1:14">
      <c r="A7269" s="43" t="s">
        <v>8</v>
      </c>
      <c r="N7269" s="43"/>
    </row>
    <row r="7270" spans="1:14">
      <c r="A7270" s="43" t="s">
        <v>9</v>
      </c>
      <c r="B7270" s="188">
        <v>0.79700000000000004</v>
      </c>
      <c r="C7270" s="188">
        <v>0.80500000000000005</v>
      </c>
      <c r="D7270" s="188">
        <v>0.8</v>
      </c>
      <c r="E7270" s="188">
        <v>0.77500000000000002</v>
      </c>
      <c r="F7270" s="188">
        <v>0.75700000000000001</v>
      </c>
      <c r="G7270" s="188">
        <v>0.749</v>
      </c>
      <c r="N7270" s="43"/>
    </row>
    <row r="7271" spans="1:14">
      <c r="A7271" s="43" t="s">
        <v>8</v>
      </c>
      <c r="B7271" s="188">
        <v>0.80100000000000005</v>
      </c>
      <c r="C7271" s="188">
        <v>0.78400000000000003</v>
      </c>
      <c r="D7271" s="188">
        <v>0.76900000000000002</v>
      </c>
      <c r="E7271" s="188">
        <v>0.747</v>
      </c>
      <c r="F7271" s="188">
        <v>0.73499999999999999</v>
      </c>
      <c r="G7271" s="188">
        <v>0.72899999999999998</v>
      </c>
      <c r="N7271" s="43"/>
    </row>
    <row r="7272" spans="1:14">
      <c r="A7272" s="43" t="s">
        <v>152</v>
      </c>
      <c r="N7272" s="43"/>
    </row>
    <row r="7273" spans="1:14">
      <c r="A7273" s="43" t="s">
        <v>153</v>
      </c>
      <c r="B7273" s="188">
        <v>0.63600000000000001</v>
      </c>
      <c r="C7273" s="188">
        <v>0.60199999999999998</v>
      </c>
      <c r="D7273" s="188">
        <v>0.59299999999999997</v>
      </c>
      <c r="E7273" s="188">
        <v>0.56799999999999995</v>
      </c>
      <c r="F7273" s="188">
        <v>0.55600000000000005</v>
      </c>
      <c r="G7273" s="188">
        <v>0.54900000000000004</v>
      </c>
      <c r="N7273" s="43"/>
    </row>
    <row r="7274" spans="1:14">
      <c r="A7274" s="43" t="s">
        <v>154</v>
      </c>
      <c r="B7274" s="188">
        <v>0.78200000000000003</v>
      </c>
      <c r="C7274" s="188">
        <v>0.76800000000000002</v>
      </c>
      <c r="D7274" s="188">
        <v>0.752</v>
      </c>
      <c r="E7274" s="188">
        <v>0.72199999999999998</v>
      </c>
      <c r="F7274" s="188">
        <v>0.70099999999999996</v>
      </c>
      <c r="G7274" s="188">
        <v>0.68799999999999994</v>
      </c>
      <c r="N7274" s="43"/>
    </row>
    <row r="7275" spans="1:14">
      <c r="A7275" s="43" t="s">
        <v>155</v>
      </c>
      <c r="B7275" s="188">
        <v>0.84799999999999998</v>
      </c>
      <c r="C7275" s="188">
        <v>0.83799999999999997</v>
      </c>
      <c r="D7275" s="188">
        <v>0.82</v>
      </c>
      <c r="E7275" s="188">
        <v>0.79300000000000004</v>
      </c>
      <c r="F7275" s="188">
        <v>0.76600000000000001</v>
      </c>
      <c r="G7275" s="188">
        <v>0.752</v>
      </c>
      <c r="N7275" s="43"/>
    </row>
    <row r="7276" spans="1:14">
      <c r="A7276" s="43" t="s">
        <v>156</v>
      </c>
      <c r="B7276" s="188">
        <v>0.88400000000000001</v>
      </c>
      <c r="C7276" s="188">
        <v>0.88600000000000001</v>
      </c>
      <c r="D7276" s="188">
        <v>0.872</v>
      </c>
      <c r="E7276" s="188">
        <v>0.85199999999999998</v>
      </c>
      <c r="F7276" s="188">
        <v>0.83699999999999997</v>
      </c>
      <c r="G7276" s="188">
        <v>0.82699999999999996</v>
      </c>
      <c r="N7276" s="43"/>
    </row>
    <row r="7277" spans="1:14">
      <c r="A7277" s="43" t="s">
        <v>157</v>
      </c>
      <c r="N7277" s="43"/>
    </row>
    <row r="7278" spans="1:14" ht="14.25" customHeight="1">
      <c r="A7278" s="43" t="s">
        <v>158</v>
      </c>
      <c r="B7278" s="188">
        <v>0.86399999999999999</v>
      </c>
      <c r="C7278" s="188">
        <v>0.86299999999999999</v>
      </c>
      <c r="D7278" s="188">
        <v>0.85</v>
      </c>
      <c r="E7278" s="188">
        <v>0.83099999999999996</v>
      </c>
      <c r="F7278" s="188">
        <v>0.81599999999999995</v>
      </c>
      <c r="G7278" s="188">
        <v>0.80700000000000005</v>
      </c>
      <c r="N7278" s="43"/>
    </row>
    <row r="7279" spans="1:14">
      <c r="A7279" s="43" t="s">
        <v>159</v>
      </c>
      <c r="B7279" s="188">
        <v>0.64100000000000001</v>
      </c>
      <c r="C7279" s="188">
        <v>0.65600000000000003</v>
      </c>
      <c r="D7279" s="188">
        <v>0.65500000000000003</v>
      </c>
      <c r="E7279" s="188">
        <v>0.61899999999999999</v>
      </c>
      <c r="F7279" s="188">
        <v>0.60399999999999998</v>
      </c>
      <c r="G7279" s="188">
        <v>0.60299999999999998</v>
      </c>
      <c r="N7279" s="43"/>
    </row>
    <row r="7280" spans="1:14">
      <c r="A7280" s="43" t="s">
        <v>160</v>
      </c>
      <c r="B7280" s="188">
        <v>0.54700000000000004</v>
      </c>
      <c r="C7280" s="188">
        <v>0.58299999999999996</v>
      </c>
      <c r="D7280" s="188">
        <v>0.624</v>
      </c>
      <c r="E7280" s="188">
        <v>0.63700000000000001</v>
      </c>
      <c r="F7280" s="188">
        <v>0.65600000000000003</v>
      </c>
      <c r="G7280" s="188">
        <v>0.66500000000000004</v>
      </c>
      <c r="N7280" s="43"/>
    </row>
    <row r="7281" spans="1:14">
      <c r="A7281" s="43" t="s">
        <v>161</v>
      </c>
      <c r="B7281" s="188">
        <v>0.61799999999999999</v>
      </c>
      <c r="C7281" s="188">
        <v>0.65600000000000003</v>
      </c>
      <c r="D7281" s="188">
        <v>0.69599999999999995</v>
      </c>
      <c r="E7281" s="188">
        <v>0.70799999999999996</v>
      </c>
      <c r="F7281" s="188">
        <v>0.69499999999999995</v>
      </c>
      <c r="G7281" s="188">
        <v>0.70599999999999996</v>
      </c>
      <c r="N7281" s="43"/>
    </row>
    <row r="7282" spans="1:14">
      <c r="A7282" s="43" t="s">
        <v>162</v>
      </c>
      <c r="N7282" s="43"/>
    </row>
    <row r="7283" spans="1:14">
      <c r="A7283" s="43" t="s">
        <v>14</v>
      </c>
      <c r="B7283" s="188">
        <v>0.88</v>
      </c>
      <c r="C7283" s="188">
        <v>0.88500000000000001</v>
      </c>
      <c r="D7283" s="188">
        <v>0.879</v>
      </c>
      <c r="E7283" s="188">
        <v>0.87</v>
      </c>
      <c r="F7283" s="188">
        <v>0.86699999999999999</v>
      </c>
      <c r="G7283" s="188">
        <v>0.86699999999999999</v>
      </c>
      <c r="N7283" s="43"/>
    </row>
    <row r="7284" spans="1:14">
      <c r="A7284" s="43" t="s">
        <v>163</v>
      </c>
      <c r="B7284" s="188">
        <v>0.82099999999999995</v>
      </c>
      <c r="C7284" s="188">
        <v>0.84599999999999997</v>
      </c>
      <c r="D7284" s="188">
        <v>0.86599999999999999</v>
      </c>
      <c r="E7284" s="188">
        <v>0.85899999999999999</v>
      </c>
      <c r="F7284" s="188">
        <v>0.84199999999999997</v>
      </c>
      <c r="G7284" s="188">
        <v>0.83799999999999997</v>
      </c>
      <c r="N7284" s="43"/>
    </row>
    <row r="7285" spans="1:14">
      <c r="A7285" s="43" t="s">
        <v>16</v>
      </c>
      <c r="B7285" s="188">
        <v>0.61099999999999999</v>
      </c>
      <c r="C7285" s="188">
        <v>0.62</v>
      </c>
      <c r="D7285" s="188">
        <v>0.623</v>
      </c>
      <c r="E7285" s="188">
        <v>0.60699999999999998</v>
      </c>
      <c r="F7285" s="188">
        <v>0.60699999999999998</v>
      </c>
      <c r="G7285" s="188">
        <v>0.58699999999999997</v>
      </c>
      <c r="N7285" s="43"/>
    </row>
    <row r="7286" spans="1:14">
      <c r="A7286" s="43" t="s">
        <v>164</v>
      </c>
      <c r="B7286" s="188">
        <v>0.40300000000000002</v>
      </c>
      <c r="C7286" s="188">
        <v>0.39500000000000002</v>
      </c>
      <c r="D7286" s="188">
        <v>0.39200000000000002</v>
      </c>
      <c r="E7286" s="188">
        <v>0.36299999999999999</v>
      </c>
      <c r="F7286" s="188">
        <v>0.35599999999999998</v>
      </c>
      <c r="G7286" s="188">
        <v>0.35299999999999998</v>
      </c>
      <c r="N7286" s="43"/>
    </row>
    <row r="7287" spans="1:14">
      <c r="A7287" s="43" t="s">
        <v>165</v>
      </c>
      <c r="N7287" s="43"/>
    </row>
    <row r="7288" spans="1:14">
      <c r="A7288" s="43" t="s">
        <v>166</v>
      </c>
      <c r="B7288" s="188">
        <v>0.152</v>
      </c>
      <c r="C7288" s="188">
        <v>0.123</v>
      </c>
      <c r="D7288" s="188">
        <v>0.13200000000000001</v>
      </c>
      <c r="E7288" s="188">
        <v>0.13100000000000001</v>
      </c>
      <c r="F7288" s="188">
        <v>0.122</v>
      </c>
      <c r="G7288" s="188">
        <v>0.13</v>
      </c>
      <c r="N7288" s="43"/>
    </row>
    <row r="7289" spans="1:14">
      <c r="A7289" s="43" t="s">
        <v>125</v>
      </c>
      <c r="B7289" s="188">
        <v>0.49299999999999999</v>
      </c>
      <c r="C7289" s="188">
        <v>0.45900000000000002</v>
      </c>
      <c r="D7289" s="188">
        <v>0.44600000000000001</v>
      </c>
      <c r="E7289" s="188">
        <v>0.38400000000000001</v>
      </c>
      <c r="F7289" s="188">
        <v>0.34300000000000003</v>
      </c>
      <c r="G7289" s="188">
        <v>0.34399999999999997</v>
      </c>
      <c r="N7289" s="43"/>
    </row>
    <row r="7290" spans="1:14">
      <c r="A7290" s="43" t="s">
        <v>126</v>
      </c>
      <c r="B7290" s="188">
        <v>0.65900000000000003</v>
      </c>
      <c r="C7290" s="188">
        <v>0.621</v>
      </c>
      <c r="D7290" s="188">
        <v>0.59</v>
      </c>
      <c r="E7290" s="188">
        <v>0.57199999999999995</v>
      </c>
      <c r="F7290" s="188">
        <v>0.55400000000000005</v>
      </c>
      <c r="G7290" s="188">
        <v>0.51600000000000001</v>
      </c>
      <c r="N7290" s="43"/>
    </row>
    <row r="7291" spans="1:14">
      <c r="A7291" s="43" t="s">
        <v>127</v>
      </c>
      <c r="B7291" s="188">
        <v>0.748</v>
      </c>
      <c r="C7291" s="188">
        <v>0.70599999999999996</v>
      </c>
      <c r="D7291" s="188">
        <v>0.69099999999999995</v>
      </c>
      <c r="E7291" s="188">
        <v>0.65400000000000003</v>
      </c>
      <c r="F7291" s="188">
        <v>0.61</v>
      </c>
      <c r="G7291" s="188">
        <v>0.60599999999999998</v>
      </c>
      <c r="N7291" s="43"/>
    </row>
    <row r="7292" spans="1:14">
      <c r="A7292" s="43" t="s">
        <v>128</v>
      </c>
      <c r="B7292" s="188">
        <v>0.78100000000000003</v>
      </c>
      <c r="C7292" s="188">
        <v>0.77200000000000002</v>
      </c>
      <c r="D7292" s="188">
        <v>0.72399999999999998</v>
      </c>
      <c r="E7292" s="188">
        <v>0.68500000000000005</v>
      </c>
      <c r="F7292" s="188">
        <v>0.68500000000000005</v>
      </c>
      <c r="G7292" s="188">
        <v>0.66500000000000004</v>
      </c>
      <c r="N7292" s="43"/>
    </row>
    <row r="7293" spans="1:14">
      <c r="A7293" s="43" t="s">
        <v>129</v>
      </c>
      <c r="B7293" s="188">
        <v>0.81699999999999995</v>
      </c>
      <c r="C7293" s="188">
        <v>0.79100000000000004</v>
      </c>
      <c r="D7293" s="188">
        <v>0.77600000000000002</v>
      </c>
      <c r="E7293" s="188">
        <v>0.75</v>
      </c>
      <c r="F7293" s="188">
        <v>0.72499999999999998</v>
      </c>
      <c r="G7293" s="188">
        <v>0.71799999999999997</v>
      </c>
      <c r="N7293" s="43"/>
    </row>
    <row r="7294" spans="1:14">
      <c r="A7294" s="43" t="s">
        <v>130</v>
      </c>
      <c r="B7294" s="188">
        <v>0.85199999999999998</v>
      </c>
      <c r="C7294" s="188">
        <v>0.83299999999999996</v>
      </c>
      <c r="D7294" s="188">
        <v>0.81100000000000005</v>
      </c>
      <c r="E7294" s="188">
        <v>0.78800000000000003</v>
      </c>
      <c r="F7294" s="188">
        <v>0.78</v>
      </c>
      <c r="G7294" s="188">
        <v>0.77200000000000002</v>
      </c>
      <c r="N7294" s="43"/>
    </row>
    <row r="7295" spans="1:14">
      <c r="A7295" s="43" t="s">
        <v>131</v>
      </c>
      <c r="B7295" s="188">
        <v>0.88600000000000001</v>
      </c>
      <c r="C7295" s="188">
        <v>0.88200000000000001</v>
      </c>
      <c r="D7295" s="188">
        <v>0.86599999999999999</v>
      </c>
      <c r="E7295" s="188">
        <v>0.84199999999999997</v>
      </c>
      <c r="F7295" s="188">
        <v>0.82599999999999996</v>
      </c>
      <c r="G7295" s="188">
        <v>0.82099999999999995</v>
      </c>
      <c r="N7295" s="43"/>
    </row>
    <row r="7296" spans="1:14">
      <c r="A7296" s="43" t="s">
        <v>167</v>
      </c>
      <c r="N7296" s="43"/>
    </row>
    <row r="7297" spans="1:14">
      <c r="A7297" s="43" t="s">
        <v>166</v>
      </c>
      <c r="B7297" s="188">
        <v>0.46</v>
      </c>
      <c r="C7297" s="188">
        <v>0.40600000000000003</v>
      </c>
      <c r="D7297" s="188">
        <v>0.41299999999999998</v>
      </c>
      <c r="E7297" s="188">
        <v>0.41799999999999998</v>
      </c>
      <c r="F7297" s="188">
        <v>0.40500000000000003</v>
      </c>
      <c r="G7297" s="188">
        <v>0.40300000000000002</v>
      </c>
      <c r="N7297" s="43"/>
    </row>
    <row r="7298" spans="1:14">
      <c r="A7298" s="43" t="s">
        <v>125</v>
      </c>
      <c r="B7298" s="188">
        <v>0.64900000000000002</v>
      </c>
      <c r="C7298" s="188">
        <v>0.61599999999999999</v>
      </c>
      <c r="D7298" s="188">
        <v>0.60899999999999999</v>
      </c>
      <c r="E7298" s="188">
        <v>0.56499999999999995</v>
      </c>
      <c r="F7298" s="188">
        <v>0.54100000000000004</v>
      </c>
      <c r="G7298" s="188">
        <v>0.52400000000000002</v>
      </c>
      <c r="N7298" s="43"/>
    </row>
    <row r="7299" spans="1:14">
      <c r="A7299" s="43" t="s">
        <v>126</v>
      </c>
      <c r="B7299" s="188">
        <v>0.70299999999999996</v>
      </c>
      <c r="C7299" s="188">
        <v>0.66300000000000003</v>
      </c>
      <c r="D7299" s="188">
        <v>0.63400000000000001</v>
      </c>
      <c r="E7299" s="188">
        <v>0.60899999999999999</v>
      </c>
      <c r="F7299" s="188">
        <v>0.57399999999999995</v>
      </c>
      <c r="G7299" s="188">
        <v>0.55500000000000005</v>
      </c>
      <c r="N7299" s="43"/>
    </row>
    <row r="7300" spans="1:14">
      <c r="A7300" s="43" t="s">
        <v>127</v>
      </c>
      <c r="B7300" s="188">
        <v>0.73699999999999999</v>
      </c>
      <c r="C7300" s="188">
        <v>0.68799999999999994</v>
      </c>
      <c r="D7300" s="188">
        <v>0.67500000000000004</v>
      </c>
      <c r="E7300" s="188">
        <v>0.64500000000000002</v>
      </c>
      <c r="F7300" s="188">
        <v>0.63400000000000001</v>
      </c>
      <c r="G7300" s="188">
        <v>0.63100000000000001</v>
      </c>
      <c r="N7300" s="43"/>
    </row>
    <row r="7301" spans="1:14">
      <c r="A7301" s="43" t="s">
        <v>128</v>
      </c>
      <c r="B7301" s="188">
        <v>0.78100000000000003</v>
      </c>
      <c r="C7301" s="188">
        <v>0.75600000000000001</v>
      </c>
      <c r="D7301" s="188">
        <v>0.70699999999999996</v>
      </c>
      <c r="E7301" s="188">
        <v>0.66</v>
      </c>
      <c r="F7301" s="188">
        <v>0.66800000000000004</v>
      </c>
      <c r="G7301" s="188">
        <v>0.65100000000000002</v>
      </c>
      <c r="N7301" s="43"/>
    </row>
    <row r="7302" spans="1:14">
      <c r="A7302" s="43" t="s">
        <v>129</v>
      </c>
      <c r="B7302" s="188">
        <v>0.78</v>
      </c>
      <c r="C7302" s="188">
        <v>0.76900000000000002</v>
      </c>
      <c r="D7302" s="188">
        <v>0.74199999999999999</v>
      </c>
      <c r="E7302" s="188">
        <v>0.72</v>
      </c>
      <c r="F7302" s="188">
        <v>0.7</v>
      </c>
      <c r="G7302" s="188">
        <v>0.69499999999999995</v>
      </c>
      <c r="N7302" s="43"/>
    </row>
    <row r="7303" spans="1:14">
      <c r="A7303" s="43" t="s">
        <v>130</v>
      </c>
      <c r="B7303" s="188">
        <v>0.82199999999999995</v>
      </c>
      <c r="C7303" s="188">
        <v>0.79500000000000004</v>
      </c>
      <c r="D7303" s="188">
        <v>0.76300000000000001</v>
      </c>
      <c r="E7303" s="188">
        <v>0.74099999999999999</v>
      </c>
      <c r="F7303" s="188">
        <v>0.72799999999999998</v>
      </c>
      <c r="G7303" s="188">
        <v>0.72899999999999998</v>
      </c>
      <c r="N7303" s="43"/>
    </row>
    <row r="7304" spans="1:14">
      <c r="A7304" s="43" t="s">
        <v>131</v>
      </c>
      <c r="B7304" s="188">
        <v>0.88500000000000001</v>
      </c>
      <c r="C7304" s="188">
        <v>0.88100000000000001</v>
      </c>
      <c r="D7304" s="188">
        <v>0.86699999999999999</v>
      </c>
      <c r="E7304" s="188">
        <v>0.84299999999999997</v>
      </c>
      <c r="F7304" s="188">
        <v>0.82699999999999996</v>
      </c>
      <c r="G7304" s="188">
        <v>0.82</v>
      </c>
      <c r="N7304" s="43"/>
    </row>
    <row r="7305" spans="1:14">
      <c r="A7305" s="43" t="s">
        <v>168</v>
      </c>
      <c r="N7305" s="43"/>
    </row>
    <row r="7306" spans="1:14">
      <c r="A7306" s="43" t="s">
        <v>169</v>
      </c>
      <c r="B7306" s="188">
        <v>0.44700000000000001</v>
      </c>
      <c r="C7306" s="188">
        <v>0.45500000000000002</v>
      </c>
      <c r="D7306" s="188">
        <v>0.44500000000000001</v>
      </c>
      <c r="E7306" s="188">
        <v>0.41499999999999998</v>
      </c>
      <c r="F7306" s="188">
        <v>0.39200000000000002</v>
      </c>
      <c r="G7306" s="188">
        <v>0.38</v>
      </c>
      <c r="N7306" s="43"/>
    </row>
    <row r="7307" spans="1:14">
      <c r="A7307" s="43" t="s">
        <v>17</v>
      </c>
      <c r="B7307" s="188">
        <v>0.80500000000000005</v>
      </c>
      <c r="C7307" s="188">
        <v>0.78900000000000003</v>
      </c>
      <c r="D7307" s="188">
        <v>0.77800000000000002</v>
      </c>
      <c r="E7307" s="188">
        <v>0.73799999999999999</v>
      </c>
      <c r="F7307" s="188">
        <v>0.72199999999999998</v>
      </c>
      <c r="G7307" s="188">
        <v>0.71099999999999997</v>
      </c>
      <c r="N7307" s="43"/>
    </row>
    <row r="7308" spans="1:14">
      <c r="A7308" s="43" t="s">
        <v>18</v>
      </c>
      <c r="B7308" s="188">
        <v>0.876</v>
      </c>
      <c r="C7308" s="188">
        <v>0.871</v>
      </c>
      <c r="D7308" s="188">
        <v>0.85699999999999998</v>
      </c>
      <c r="E7308" s="188">
        <v>0.83599999999999997</v>
      </c>
      <c r="F7308" s="188">
        <v>0.82199999999999995</v>
      </c>
      <c r="G7308" s="188">
        <v>0.81699999999999995</v>
      </c>
      <c r="N7308" s="43"/>
    </row>
    <row r="7309" spans="1:14">
      <c r="A7309" s="43" t="s">
        <v>19</v>
      </c>
      <c r="B7309" s="188">
        <v>0.91700000000000004</v>
      </c>
      <c r="C7309" s="188">
        <v>0.91100000000000003</v>
      </c>
      <c r="D7309" s="188">
        <v>0.90300000000000002</v>
      </c>
      <c r="E7309" s="188">
        <v>0.88600000000000001</v>
      </c>
      <c r="F7309" s="188">
        <v>0.873</v>
      </c>
      <c r="G7309" s="188">
        <v>0.86399999999999999</v>
      </c>
      <c r="N7309" s="43"/>
    </row>
    <row r="7310" spans="1:14">
      <c r="A7310" s="43" t="s">
        <v>170</v>
      </c>
      <c r="B7310" s="188">
        <v>0.94899999999999995</v>
      </c>
      <c r="C7310" s="188">
        <v>0.95299999999999996</v>
      </c>
      <c r="D7310" s="188">
        <v>0.94399999999999995</v>
      </c>
      <c r="E7310" s="188">
        <v>0.93400000000000005</v>
      </c>
      <c r="F7310" s="188">
        <v>0.92600000000000005</v>
      </c>
      <c r="G7310" s="188">
        <v>0.92500000000000004</v>
      </c>
      <c r="N7310" s="43"/>
    </row>
    <row r="7311" spans="1:14">
      <c r="A7311" s="43" t="s">
        <v>171</v>
      </c>
      <c r="N7311" s="43"/>
    </row>
    <row r="7312" spans="1:14">
      <c r="A7312" s="43" t="s">
        <v>169</v>
      </c>
      <c r="B7312" s="188">
        <v>0.48</v>
      </c>
      <c r="C7312" s="188">
        <v>0.47299999999999998</v>
      </c>
      <c r="D7312" s="188">
        <v>0.46600000000000003</v>
      </c>
      <c r="E7312" s="188">
        <v>0.434</v>
      </c>
      <c r="F7312" s="188">
        <v>0.41599999999999998</v>
      </c>
      <c r="G7312" s="188">
        <v>0.40500000000000003</v>
      </c>
      <c r="N7312" s="43"/>
    </row>
    <row r="7313" spans="1:14">
      <c r="A7313" s="43" t="s">
        <v>17</v>
      </c>
      <c r="B7313" s="188">
        <v>0.77700000000000002</v>
      </c>
      <c r="C7313" s="188">
        <v>0.76400000000000001</v>
      </c>
      <c r="D7313" s="188">
        <v>0.745</v>
      </c>
      <c r="E7313" s="188">
        <v>0.71</v>
      </c>
      <c r="F7313" s="188">
        <v>0.69299999999999995</v>
      </c>
      <c r="G7313" s="188">
        <v>0.68600000000000005</v>
      </c>
      <c r="N7313" s="43"/>
    </row>
    <row r="7314" spans="1:14">
      <c r="A7314" s="43" t="s">
        <v>18</v>
      </c>
      <c r="B7314" s="188">
        <v>0.85899999999999999</v>
      </c>
      <c r="C7314" s="188">
        <v>0.85599999999999998</v>
      </c>
      <c r="D7314" s="188">
        <v>0.84299999999999997</v>
      </c>
      <c r="E7314" s="188">
        <v>0.81299999999999994</v>
      </c>
      <c r="F7314" s="188">
        <v>0.79600000000000004</v>
      </c>
      <c r="G7314" s="188">
        <v>0.78900000000000003</v>
      </c>
      <c r="N7314" s="43"/>
    </row>
    <row r="7315" spans="1:14">
      <c r="A7315" s="43" t="s">
        <v>19</v>
      </c>
      <c r="B7315" s="188">
        <v>0.92400000000000004</v>
      </c>
      <c r="C7315" s="188">
        <v>0.92</v>
      </c>
      <c r="D7315" s="188">
        <v>0.91400000000000003</v>
      </c>
      <c r="E7315" s="188">
        <v>0.89500000000000002</v>
      </c>
      <c r="F7315" s="188">
        <v>0.878</v>
      </c>
      <c r="G7315" s="188">
        <v>0.86599999999999999</v>
      </c>
      <c r="N7315" s="43"/>
    </row>
    <row r="7316" spans="1:14">
      <c r="A7316" s="43" t="s">
        <v>170</v>
      </c>
      <c r="B7316" s="188">
        <v>0.95399999999999996</v>
      </c>
      <c r="C7316" s="188">
        <v>0.96599999999999997</v>
      </c>
      <c r="D7316" s="188">
        <v>0.95899999999999996</v>
      </c>
      <c r="E7316" s="188">
        <v>0.95899999999999996</v>
      </c>
      <c r="F7316" s="188">
        <v>0.95299999999999996</v>
      </c>
      <c r="G7316" s="188">
        <v>0.95099999999999996</v>
      </c>
      <c r="N7316" s="43"/>
    </row>
    <row r="7317" spans="1:14">
      <c r="A7317" s="43" t="s">
        <v>527</v>
      </c>
      <c r="N7317" s="43"/>
    </row>
    <row r="7318" spans="1:14">
      <c r="A7318" s="43" t="s">
        <v>172</v>
      </c>
      <c r="B7318" s="188">
        <v>1</v>
      </c>
      <c r="C7318" s="188">
        <v>1</v>
      </c>
      <c r="D7318" s="188">
        <v>1</v>
      </c>
      <c r="E7318" s="188">
        <v>1</v>
      </c>
      <c r="F7318" s="188">
        <v>1</v>
      </c>
      <c r="G7318" s="188">
        <v>1</v>
      </c>
      <c r="N7318" s="43"/>
    </row>
    <row r="7319" spans="1:14">
      <c r="A7319" s="43" t="s">
        <v>22</v>
      </c>
      <c r="B7319" s="188">
        <v>0</v>
      </c>
      <c r="C7319" s="188">
        <v>0</v>
      </c>
      <c r="D7319" s="188">
        <v>0</v>
      </c>
      <c r="E7319" s="188">
        <v>0</v>
      </c>
      <c r="F7319" s="188">
        <v>0</v>
      </c>
      <c r="G7319" s="188">
        <v>0</v>
      </c>
      <c r="N7319" s="43"/>
    </row>
    <row r="7320" spans="1:14">
      <c r="A7320" s="43" t="s">
        <v>173</v>
      </c>
      <c r="N7320" s="43"/>
    </row>
    <row r="7321" spans="1:14">
      <c r="A7321" s="43" t="s">
        <v>174</v>
      </c>
      <c r="B7321" s="188">
        <v>0.42799999999999999</v>
      </c>
      <c r="C7321" s="188">
        <v>0.38700000000000001</v>
      </c>
      <c r="D7321" s="188">
        <v>0.36799999999999999</v>
      </c>
      <c r="E7321" s="188">
        <v>0.36399999999999999</v>
      </c>
      <c r="F7321" s="188">
        <v>0.35299999999999998</v>
      </c>
      <c r="G7321" s="188">
        <v>0.32700000000000001</v>
      </c>
      <c r="N7321" s="43"/>
    </row>
    <row r="7322" spans="1:14">
      <c r="A7322" s="43" t="s">
        <v>175</v>
      </c>
      <c r="B7322" s="188">
        <v>0.65500000000000003</v>
      </c>
      <c r="C7322" s="188">
        <v>0.63300000000000001</v>
      </c>
      <c r="D7322" s="188">
        <v>0.61199999999999999</v>
      </c>
      <c r="E7322" s="188">
        <v>0.57999999999999996</v>
      </c>
      <c r="F7322" s="188">
        <v>0.52700000000000002</v>
      </c>
      <c r="G7322" s="188">
        <v>0.47499999999999998</v>
      </c>
      <c r="N7322" s="43"/>
    </row>
    <row r="7323" spans="1:14">
      <c r="A7323" s="43" t="s">
        <v>176</v>
      </c>
      <c r="B7323" s="188">
        <v>0.82699999999999996</v>
      </c>
      <c r="C7323" s="188">
        <v>0.79900000000000004</v>
      </c>
      <c r="D7323" s="188">
        <v>0.79100000000000004</v>
      </c>
      <c r="E7323" s="188">
        <v>0.74299999999999999</v>
      </c>
      <c r="F7323" s="188">
        <v>0.69799999999999995</v>
      </c>
      <c r="G7323" s="188">
        <v>0.66900000000000004</v>
      </c>
      <c r="N7323" s="43"/>
    </row>
    <row r="7324" spans="1:14">
      <c r="A7324" s="43" t="s">
        <v>177</v>
      </c>
      <c r="B7324" s="188">
        <v>0.92700000000000005</v>
      </c>
      <c r="C7324" s="188">
        <v>0.92100000000000004</v>
      </c>
      <c r="D7324" s="188">
        <v>0.90100000000000002</v>
      </c>
      <c r="E7324" s="188">
        <v>0.88300000000000001</v>
      </c>
      <c r="F7324" s="188">
        <v>0.86899999999999999</v>
      </c>
      <c r="G7324" s="188">
        <v>0.85499999999999998</v>
      </c>
      <c r="N7324" s="43"/>
    </row>
    <row r="7325" spans="1:14">
      <c r="A7325" s="43" t="s">
        <v>580</v>
      </c>
      <c r="N7325" s="43"/>
    </row>
    <row r="7326" spans="1:14">
      <c r="A7326" s="43" t="s">
        <v>178</v>
      </c>
      <c r="B7326" s="188">
        <v>0.64400000000000002</v>
      </c>
      <c r="C7326" s="188">
        <v>0.60299999999999998</v>
      </c>
      <c r="D7326" s="188">
        <v>0.57999999999999996</v>
      </c>
      <c r="E7326" s="188">
        <v>0.54600000000000004</v>
      </c>
      <c r="F7326" s="188">
        <v>0.51800000000000002</v>
      </c>
      <c r="G7326" s="188">
        <v>0.505</v>
      </c>
      <c r="N7326" s="43"/>
    </row>
    <row r="7327" spans="1:14">
      <c r="A7327" s="43" t="s">
        <v>179</v>
      </c>
      <c r="B7327" s="188">
        <v>0.74199999999999999</v>
      </c>
      <c r="C7327" s="188">
        <v>0.73599999999999999</v>
      </c>
      <c r="D7327" s="188">
        <v>0.71599999999999997</v>
      </c>
      <c r="E7327" s="188">
        <v>0.68500000000000005</v>
      </c>
      <c r="F7327" s="188">
        <v>0.66500000000000004</v>
      </c>
      <c r="G7327" s="188">
        <v>0.64300000000000002</v>
      </c>
      <c r="N7327" s="43"/>
    </row>
    <row r="7328" spans="1:14">
      <c r="A7328" s="43" t="s">
        <v>180</v>
      </c>
      <c r="B7328" s="188">
        <v>0.81399999999999995</v>
      </c>
      <c r="C7328" s="188">
        <v>0.79600000000000004</v>
      </c>
      <c r="D7328" s="188">
        <v>0.77200000000000002</v>
      </c>
      <c r="E7328" s="188">
        <v>0.74299999999999999</v>
      </c>
      <c r="F7328" s="188">
        <v>0.72099999999999997</v>
      </c>
      <c r="G7328" s="188">
        <v>0.69499999999999995</v>
      </c>
      <c r="N7328" s="43"/>
    </row>
    <row r="7329" spans="1:14">
      <c r="A7329" s="43" t="s">
        <v>181</v>
      </c>
      <c r="B7329" s="188">
        <v>0.90900000000000003</v>
      </c>
      <c r="C7329" s="188">
        <v>0.90300000000000002</v>
      </c>
      <c r="D7329" s="188">
        <v>0.89100000000000001</v>
      </c>
      <c r="E7329" s="188">
        <v>0.871</v>
      </c>
      <c r="F7329" s="188">
        <v>0.85499999999999998</v>
      </c>
      <c r="G7329" s="188">
        <v>0.84799999999999998</v>
      </c>
      <c r="N7329" s="43"/>
    </row>
    <row r="7330" spans="1:14">
      <c r="A7330" s="43" t="s">
        <v>529</v>
      </c>
      <c r="N7330" s="43"/>
    </row>
    <row r="7331" spans="1:14">
      <c r="A7331" s="43" t="s">
        <v>178</v>
      </c>
      <c r="B7331" s="188">
        <v>0.34</v>
      </c>
      <c r="C7331" s="188">
        <v>0.318</v>
      </c>
      <c r="D7331" s="188">
        <v>0.33900000000000002</v>
      </c>
      <c r="E7331" s="188">
        <v>0.33</v>
      </c>
      <c r="F7331" s="188">
        <v>0.318</v>
      </c>
      <c r="G7331" s="188">
        <v>0.318</v>
      </c>
      <c r="N7331" s="43"/>
    </row>
    <row r="7332" spans="1:14">
      <c r="A7332" s="43" t="s">
        <v>179</v>
      </c>
      <c r="B7332" s="188">
        <v>0.71399999999999997</v>
      </c>
      <c r="C7332" s="188">
        <v>0.747</v>
      </c>
      <c r="D7332" s="188">
        <v>0.755</v>
      </c>
      <c r="E7332" s="188">
        <v>0.73099999999999998</v>
      </c>
      <c r="F7332" s="188">
        <v>0.71699999999999997</v>
      </c>
      <c r="G7332" s="188">
        <v>0.70199999999999996</v>
      </c>
      <c r="N7332" s="43"/>
    </row>
    <row r="7333" spans="1:14">
      <c r="A7333" s="43" t="s">
        <v>180</v>
      </c>
      <c r="B7333" s="188">
        <v>0.82199999999999995</v>
      </c>
      <c r="C7333" s="188">
        <v>0.81899999999999995</v>
      </c>
      <c r="D7333" s="188">
        <v>0.81299999999999994</v>
      </c>
      <c r="E7333" s="188">
        <v>0.79100000000000004</v>
      </c>
      <c r="F7333" s="188">
        <v>0.77</v>
      </c>
      <c r="G7333" s="188">
        <v>0.76300000000000001</v>
      </c>
      <c r="N7333" s="43"/>
    </row>
    <row r="7334" spans="1:14">
      <c r="A7334" s="43" t="s">
        <v>181</v>
      </c>
      <c r="B7334" s="188">
        <v>0.86799999999999999</v>
      </c>
      <c r="C7334" s="188">
        <v>0.85</v>
      </c>
      <c r="D7334" s="188">
        <v>0.82899999999999996</v>
      </c>
      <c r="E7334" s="188">
        <v>0.80600000000000005</v>
      </c>
      <c r="F7334" s="188">
        <v>0.79</v>
      </c>
      <c r="G7334" s="188">
        <v>0.78</v>
      </c>
      <c r="N7334" s="43"/>
    </row>
    <row r="7335" spans="1:14">
      <c r="A7335" s="43" t="s">
        <v>530</v>
      </c>
      <c r="N7335" s="43"/>
    </row>
    <row r="7336" spans="1:14">
      <c r="A7336" s="43" t="s">
        <v>178</v>
      </c>
      <c r="B7336" s="188">
        <v>0.318</v>
      </c>
      <c r="C7336" s="188">
        <v>0.28399999999999997</v>
      </c>
      <c r="D7336" s="188">
        <v>0.30199999999999999</v>
      </c>
      <c r="E7336" s="188">
        <v>0.28699999999999998</v>
      </c>
      <c r="F7336" s="188">
        <v>0.27500000000000002</v>
      </c>
      <c r="G7336" s="188">
        <v>0.27800000000000002</v>
      </c>
      <c r="N7336" s="43"/>
    </row>
    <row r="7337" spans="1:14">
      <c r="A7337" s="43" t="s">
        <v>179</v>
      </c>
      <c r="B7337" s="188">
        <v>0.64300000000000002</v>
      </c>
      <c r="C7337" s="188">
        <v>0.65600000000000003</v>
      </c>
      <c r="D7337" s="188">
        <v>0.66100000000000003</v>
      </c>
      <c r="E7337" s="188">
        <v>0.63400000000000001</v>
      </c>
      <c r="F7337" s="188">
        <v>0.60199999999999998</v>
      </c>
      <c r="G7337" s="188">
        <v>0.57899999999999996</v>
      </c>
      <c r="N7337" s="43"/>
    </row>
    <row r="7338" spans="1:14">
      <c r="A7338" s="43" t="s">
        <v>180</v>
      </c>
      <c r="B7338" s="188">
        <v>0.755</v>
      </c>
      <c r="C7338" s="188">
        <v>0.73499999999999999</v>
      </c>
      <c r="D7338" s="188">
        <v>0.71299999999999997</v>
      </c>
      <c r="E7338" s="188">
        <v>0.69299999999999995</v>
      </c>
      <c r="F7338" s="188">
        <v>0.66100000000000003</v>
      </c>
      <c r="G7338" s="188">
        <v>0.64300000000000002</v>
      </c>
      <c r="N7338" s="43"/>
    </row>
    <row r="7339" spans="1:14">
      <c r="A7339" s="43" t="s">
        <v>181</v>
      </c>
      <c r="B7339" s="188">
        <v>0.87</v>
      </c>
      <c r="C7339" s="188">
        <v>0.85599999999999998</v>
      </c>
      <c r="D7339" s="188">
        <v>0.83899999999999997</v>
      </c>
      <c r="E7339" s="188">
        <v>0.81399999999999995</v>
      </c>
      <c r="F7339" s="188">
        <v>0.79800000000000004</v>
      </c>
      <c r="G7339" s="188">
        <v>0.78800000000000003</v>
      </c>
      <c r="N7339" s="43"/>
    </row>
    <row r="7340" spans="1:14">
      <c r="A7340" s="43" t="s">
        <v>621</v>
      </c>
      <c r="B7340" s="188" t="s">
        <v>143</v>
      </c>
      <c r="C7340" s="188" t="s">
        <v>144</v>
      </c>
      <c r="D7340" s="188" t="s">
        <v>144</v>
      </c>
      <c r="E7340" s="188" t="s">
        <v>144</v>
      </c>
      <c r="F7340" s="188" t="s">
        <v>144</v>
      </c>
      <c r="G7340" s="188" t="s">
        <v>144</v>
      </c>
      <c r="H7340" s="188" t="s">
        <v>225</v>
      </c>
      <c r="N7340" s="43"/>
    </row>
    <row r="7341" spans="1:14">
      <c r="A7341" s="43" t="s">
        <v>618</v>
      </c>
      <c r="B7341" s="188" t="s">
        <v>619</v>
      </c>
      <c r="K7341" s="188" t="s">
        <v>738</v>
      </c>
      <c r="N7341" s="43"/>
    </row>
    <row r="7342" spans="1:14">
      <c r="A7342" s="43" t="s">
        <v>142</v>
      </c>
      <c r="N7342" s="43"/>
    </row>
    <row r="7344" spans="1:14">
      <c r="A7344" s="43" t="s">
        <v>214</v>
      </c>
      <c r="N7344" s="43"/>
    </row>
    <row r="7345" spans="1:14">
      <c r="A7345" s="43" t="s">
        <v>621</v>
      </c>
      <c r="B7345" s="188" t="s">
        <v>143</v>
      </c>
      <c r="C7345" s="188" t="s">
        <v>144</v>
      </c>
      <c r="D7345" s="188" t="s">
        <v>144</v>
      </c>
      <c r="E7345" s="188" t="s">
        <v>144</v>
      </c>
      <c r="F7345" s="188" t="s">
        <v>144</v>
      </c>
      <c r="G7345" s="188" t="s">
        <v>144</v>
      </c>
      <c r="H7345" s="188" t="s">
        <v>144</v>
      </c>
      <c r="I7345" s="188" t="s">
        <v>685</v>
      </c>
      <c r="J7345" s="188" t="s">
        <v>685</v>
      </c>
      <c r="K7345" s="188" t="s">
        <v>225</v>
      </c>
      <c r="N7345" s="43"/>
    </row>
    <row r="7346" spans="1:14">
      <c r="A7346" s="43" t="s">
        <v>254</v>
      </c>
      <c r="B7346" s="188" t="s">
        <v>33</v>
      </c>
      <c r="C7346" s="188" t="s">
        <v>134</v>
      </c>
      <c r="D7346" s="188" t="s">
        <v>135</v>
      </c>
      <c r="E7346" s="188" t="s">
        <v>136</v>
      </c>
      <c r="F7346" s="188" t="s">
        <v>137</v>
      </c>
      <c r="G7346" s="188" t="s">
        <v>138</v>
      </c>
      <c r="H7346" s="188" t="s">
        <v>139</v>
      </c>
      <c r="I7346" s="188" t="s">
        <v>140</v>
      </c>
      <c r="J7346" s="188" t="s">
        <v>141</v>
      </c>
      <c r="N7346" s="43"/>
    </row>
    <row r="7347" spans="1:14">
      <c r="A7347" s="43" t="s">
        <v>622</v>
      </c>
      <c r="B7347" s="188" t="s">
        <v>143</v>
      </c>
      <c r="C7347" s="188" t="s">
        <v>148</v>
      </c>
      <c r="D7347" s="188" t="s">
        <v>148</v>
      </c>
      <c r="E7347" s="188" t="s">
        <v>148</v>
      </c>
      <c r="F7347" s="188" t="s">
        <v>148</v>
      </c>
      <c r="G7347" s="188" t="s">
        <v>148</v>
      </c>
      <c r="H7347" s="188" t="s">
        <v>148</v>
      </c>
      <c r="I7347" s="188" t="s">
        <v>686</v>
      </c>
      <c r="J7347" s="188" t="s">
        <v>686</v>
      </c>
      <c r="N7347" s="43"/>
    </row>
    <row r="7348" spans="1:14">
      <c r="A7348" s="43" t="s">
        <v>592</v>
      </c>
      <c r="B7348" s="188">
        <v>72340</v>
      </c>
      <c r="C7348" s="188">
        <v>8867.42</v>
      </c>
      <c r="D7348" s="188">
        <v>12624.34</v>
      </c>
      <c r="E7348" s="188">
        <v>23963.9</v>
      </c>
      <c r="F7348" s="188">
        <v>45863.4</v>
      </c>
      <c r="G7348" s="188">
        <v>84797</v>
      </c>
      <c r="H7348" s="188">
        <v>144059</v>
      </c>
      <c r="I7348" s="188">
        <v>203367</v>
      </c>
      <c r="J7348" s="188">
        <v>433241</v>
      </c>
      <c r="N7348" s="43"/>
    </row>
    <row r="7349" spans="1:14">
      <c r="A7349" s="43" t="s">
        <v>537</v>
      </c>
      <c r="B7349" s="188">
        <v>14605</v>
      </c>
      <c r="C7349" s="188">
        <v>0</v>
      </c>
      <c r="D7349" s="188">
        <v>0</v>
      </c>
      <c r="E7349" s="188">
        <v>7489.9</v>
      </c>
      <c r="F7349" s="188">
        <v>15345.6</v>
      </c>
      <c r="G7349" s="188">
        <v>21507</v>
      </c>
      <c r="H7349" s="188">
        <v>26576</v>
      </c>
      <c r="I7349" s="188">
        <v>29600</v>
      </c>
      <c r="J7349" s="188">
        <v>35882</v>
      </c>
      <c r="N7349" s="43"/>
    </row>
    <row r="7350" spans="1:14">
      <c r="A7350" s="43" t="s">
        <v>538</v>
      </c>
      <c r="B7350" s="188">
        <v>186</v>
      </c>
      <c r="C7350" s="188">
        <v>0</v>
      </c>
      <c r="D7350" s="188">
        <v>0</v>
      </c>
      <c r="E7350" s="188">
        <v>0</v>
      </c>
      <c r="F7350" s="188">
        <v>0</v>
      </c>
      <c r="G7350" s="188">
        <v>0</v>
      </c>
      <c r="H7350" s="188">
        <v>0</v>
      </c>
      <c r="I7350" s="188">
        <v>0</v>
      </c>
      <c r="J7350" s="188">
        <v>8069</v>
      </c>
      <c r="N7350" s="43"/>
    </row>
    <row r="7351" spans="1:14">
      <c r="A7351" s="43" t="s">
        <v>539</v>
      </c>
      <c r="B7351" s="188">
        <v>27019</v>
      </c>
      <c r="C7351" s="188">
        <v>-32</v>
      </c>
      <c r="D7351" s="188">
        <v>106.38</v>
      </c>
      <c r="E7351" s="188">
        <v>1321.4</v>
      </c>
      <c r="F7351" s="188">
        <v>6406.6</v>
      </c>
      <c r="G7351" s="188">
        <v>21950</v>
      </c>
      <c r="H7351" s="188">
        <v>59827</v>
      </c>
      <c r="I7351" s="188">
        <v>108042</v>
      </c>
      <c r="J7351" s="188">
        <v>329737</v>
      </c>
      <c r="N7351" s="43"/>
    </row>
    <row r="7352" spans="1:14">
      <c r="A7352" s="43" t="s">
        <v>540</v>
      </c>
      <c r="B7352" s="188">
        <v>7887</v>
      </c>
      <c r="C7352" s="188">
        <v>0</v>
      </c>
      <c r="D7352" s="188">
        <v>0</v>
      </c>
      <c r="E7352" s="188">
        <v>0</v>
      </c>
      <c r="F7352" s="188">
        <v>0</v>
      </c>
      <c r="G7352" s="188">
        <v>9760</v>
      </c>
      <c r="H7352" s="188">
        <v>24818</v>
      </c>
      <c r="I7352" s="188">
        <v>37756</v>
      </c>
      <c r="J7352" s="188">
        <v>73271</v>
      </c>
      <c r="N7352" s="43"/>
    </row>
    <row r="7353" spans="1:14">
      <c r="A7353" s="43" t="s">
        <v>541</v>
      </c>
      <c r="B7353" s="188">
        <v>16753</v>
      </c>
      <c r="C7353" s="188">
        <v>0</v>
      </c>
      <c r="D7353" s="188">
        <v>0</v>
      </c>
      <c r="E7353" s="188">
        <v>0</v>
      </c>
      <c r="F7353" s="188">
        <v>0</v>
      </c>
      <c r="G7353" s="188">
        <v>20239</v>
      </c>
      <c r="H7353" s="188">
        <v>50425</v>
      </c>
      <c r="I7353" s="188">
        <v>74477</v>
      </c>
      <c r="J7353" s="188">
        <v>142288</v>
      </c>
      <c r="N7353" s="43"/>
    </row>
    <row r="7354" spans="1:14">
      <c r="A7354" s="43" t="s">
        <v>542</v>
      </c>
      <c r="B7354" s="188">
        <v>4935</v>
      </c>
      <c r="C7354" s="188">
        <v>0</v>
      </c>
      <c r="D7354" s="188">
        <v>0</v>
      </c>
      <c r="E7354" s="188">
        <v>662.6</v>
      </c>
      <c r="F7354" s="188">
        <v>2897.4</v>
      </c>
      <c r="G7354" s="188">
        <v>6546</v>
      </c>
      <c r="H7354" s="188">
        <v>12113</v>
      </c>
      <c r="I7354" s="188">
        <v>16752</v>
      </c>
      <c r="J7354" s="188">
        <v>31858</v>
      </c>
      <c r="N7354" s="43"/>
    </row>
    <row r="7355" spans="1:14">
      <c r="A7355" s="43" t="s">
        <v>543</v>
      </c>
      <c r="B7355" s="188">
        <v>956</v>
      </c>
      <c r="C7355" s="188">
        <v>0</v>
      </c>
      <c r="D7355" s="188">
        <v>0</v>
      </c>
      <c r="E7355" s="188">
        <v>0</v>
      </c>
      <c r="F7355" s="188">
        <v>0</v>
      </c>
      <c r="G7355" s="188">
        <v>0</v>
      </c>
      <c r="H7355" s="188">
        <v>0</v>
      </c>
      <c r="I7355" s="188">
        <v>8847</v>
      </c>
      <c r="J7355" s="188">
        <v>18093</v>
      </c>
      <c r="N7355" s="43"/>
    </row>
    <row r="7356" spans="1:14">
      <c r="A7356" s="43" t="s">
        <v>544</v>
      </c>
      <c r="B7356" s="188">
        <v>5884</v>
      </c>
      <c r="C7356" s="188">
        <v>0</v>
      </c>
      <c r="D7356" s="188">
        <v>0</v>
      </c>
      <c r="E7356" s="188">
        <v>0</v>
      </c>
      <c r="F7356" s="188">
        <v>0</v>
      </c>
      <c r="G7356" s="188">
        <v>0</v>
      </c>
      <c r="H7356" s="188">
        <v>17562</v>
      </c>
      <c r="I7356" s="188">
        <v>52170</v>
      </c>
      <c r="J7356" s="188">
        <v>79621</v>
      </c>
      <c r="N7356" s="43"/>
    </row>
    <row r="7357" spans="1:14">
      <c r="A7357" s="43" t="s">
        <v>221</v>
      </c>
      <c r="B7357" s="188">
        <v>12481</v>
      </c>
      <c r="C7357" s="188">
        <v>0</v>
      </c>
      <c r="D7357" s="188">
        <v>0</v>
      </c>
      <c r="E7357" s="188">
        <v>5394.5</v>
      </c>
      <c r="F7357" s="188">
        <v>12711.6</v>
      </c>
      <c r="G7357" s="188">
        <v>19250</v>
      </c>
      <c r="H7357" s="188">
        <v>24031</v>
      </c>
      <c r="I7357" s="188">
        <v>26323</v>
      </c>
      <c r="J7357" s="188">
        <v>30203</v>
      </c>
      <c r="N7357" s="43"/>
    </row>
    <row r="7358" spans="1:14">
      <c r="A7358" s="43" t="s">
        <v>222</v>
      </c>
      <c r="B7358" s="188">
        <v>5998</v>
      </c>
      <c r="C7358" s="188">
        <v>0</v>
      </c>
      <c r="D7358" s="188">
        <v>0</v>
      </c>
      <c r="E7358" s="188">
        <v>0</v>
      </c>
      <c r="F7358" s="188">
        <v>0</v>
      </c>
      <c r="G7358" s="188">
        <v>11555</v>
      </c>
      <c r="H7358" s="188">
        <v>20619</v>
      </c>
      <c r="I7358" s="188">
        <v>24361</v>
      </c>
      <c r="J7358" s="188">
        <v>29234</v>
      </c>
      <c r="N7358" s="43"/>
    </row>
    <row r="7359" spans="1:14">
      <c r="A7359" s="43" t="s">
        <v>223</v>
      </c>
      <c r="B7359" s="188">
        <v>12615</v>
      </c>
      <c r="C7359" s="188">
        <v>0</v>
      </c>
      <c r="D7359" s="188">
        <v>0</v>
      </c>
      <c r="E7359" s="188">
        <v>0</v>
      </c>
      <c r="F7359" s="188">
        <v>0</v>
      </c>
      <c r="G7359" s="188">
        <v>9220</v>
      </c>
      <c r="H7359" s="188">
        <v>40146</v>
      </c>
      <c r="I7359" s="188">
        <v>63594</v>
      </c>
      <c r="J7359" s="188">
        <v>128766</v>
      </c>
      <c r="N7359" s="43"/>
    </row>
    <row r="7360" spans="1:14">
      <c r="A7360" s="43" t="s">
        <v>224</v>
      </c>
      <c r="B7360" s="188">
        <v>9989</v>
      </c>
      <c r="C7360" s="188">
        <v>0</v>
      </c>
      <c r="D7360" s="188">
        <v>0</v>
      </c>
      <c r="E7360" s="188">
        <v>0</v>
      </c>
      <c r="F7360" s="188">
        <v>0</v>
      </c>
      <c r="G7360" s="188">
        <v>0</v>
      </c>
      <c r="H7360" s="188">
        <v>34018</v>
      </c>
      <c r="I7360" s="188">
        <v>57605</v>
      </c>
      <c r="J7360" s="188">
        <v>127629</v>
      </c>
      <c r="N7360" s="43"/>
    </row>
    <row r="7361" spans="1:14">
      <c r="A7361" s="43" t="s">
        <v>545</v>
      </c>
      <c r="B7361" s="188">
        <v>63900</v>
      </c>
      <c r="C7361" s="188">
        <v>6892.67</v>
      </c>
      <c r="D7361" s="188">
        <v>10683.05</v>
      </c>
      <c r="E7361" s="188">
        <v>21784.1</v>
      </c>
      <c r="F7361" s="188">
        <v>42279.7</v>
      </c>
      <c r="G7361" s="188">
        <v>75222</v>
      </c>
      <c r="H7361" s="188">
        <v>126345</v>
      </c>
      <c r="I7361" s="188">
        <v>176269</v>
      </c>
      <c r="J7361" s="188">
        <v>401458</v>
      </c>
      <c r="N7361" s="43"/>
    </row>
    <row r="7362" spans="1:14">
      <c r="A7362" s="43" t="s">
        <v>546</v>
      </c>
      <c r="B7362" s="188">
        <v>38395</v>
      </c>
      <c r="C7362" s="188">
        <v>5014.59</v>
      </c>
      <c r="D7362" s="188">
        <v>8399.3799999999992</v>
      </c>
      <c r="E7362" s="188">
        <v>16038.1</v>
      </c>
      <c r="F7362" s="188">
        <v>29916.3</v>
      </c>
      <c r="G7362" s="188">
        <v>50627</v>
      </c>
      <c r="H7362" s="188">
        <v>76434</v>
      </c>
      <c r="I7362" s="188">
        <v>98088</v>
      </c>
      <c r="J7362" s="188">
        <v>149789</v>
      </c>
      <c r="N7362" s="43"/>
    </row>
    <row r="7363" spans="1:14">
      <c r="A7363" s="43" t="s">
        <v>547</v>
      </c>
      <c r="B7363" s="188">
        <v>4562</v>
      </c>
      <c r="C7363" s="188">
        <v>0</v>
      </c>
      <c r="D7363" s="188">
        <v>0</v>
      </c>
      <c r="E7363" s="188">
        <v>0</v>
      </c>
      <c r="F7363" s="188">
        <v>0</v>
      </c>
      <c r="G7363" s="188">
        <v>4016</v>
      </c>
      <c r="H7363" s="188">
        <v>10815</v>
      </c>
      <c r="I7363" s="188">
        <v>18063</v>
      </c>
      <c r="J7363" s="188">
        <v>48955</v>
      </c>
      <c r="N7363" s="43"/>
    </row>
    <row r="7364" spans="1:14">
      <c r="A7364" s="43" t="s">
        <v>548</v>
      </c>
      <c r="B7364" s="188">
        <v>950</v>
      </c>
      <c r="C7364" s="188">
        <v>0</v>
      </c>
      <c r="D7364" s="188">
        <v>0</v>
      </c>
      <c r="E7364" s="188">
        <v>0</v>
      </c>
      <c r="F7364" s="188">
        <v>0</v>
      </c>
      <c r="G7364" s="188">
        <v>567</v>
      </c>
      <c r="H7364" s="188">
        <v>2371</v>
      </c>
      <c r="I7364" s="188">
        <v>4186</v>
      </c>
      <c r="J7364" s="188">
        <v>10812</v>
      </c>
      <c r="N7364" s="43"/>
    </row>
    <row r="7365" spans="1:14">
      <c r="A7365" s="43" t="s">
        <v>549</v>
      </c>
      <c r="B7365" s="188">
        <v>807</v>
      </c>
      <c r="C7365" s="188">
        <v>0</v>
      </c>
      <c r="D7365" s="188">
        <v>0</v>
      </c>
      <c r="E7365" s="188">
        <v>0</v>
      </c>
      <c r="F7365" s="188">
        <v>0</v>
      </c>
      <c r="G7365" s="188">
        <v>1051</v>
      </c>
      <c r="H7365" s="188">
        <v>2891</v>
      </c>
      <c r="I7365" s="188">
        <v>4323</v>
      </c>
      <c r="J7365" s="188">
        <v>6662</v>
      </c>
      <c r="N7365" s="43"/>
    </row>
    <row r="7366" spans="1:14">
      <c r="A7366" s="43" t="s">
        <v>550</v>
      </c>
      <c r="B7366" s="188">
        <v>221</v>
      </c>
      <c r="C7366" s="188">
        <v>0</v>
      </c>
      <c r="D7366" s="188">
        <v>0</v>
      </c>
      <c r="E7366" s="188">
        <v>0</v>
      </c>
      <c r="F7366" s="188">
        <v>0</v>
      </c>
      <c r="G7366" s="188">
        <v>246</v>
      </c>
      <c r="H7366" s="188">
        <v>676</v>
      </c>
      <c r="I7366" s="188">
        <v>1017</v>
      </c>
      <c r="J7366" s="188">
        <v>2005</v>
      </c>
      <c r="N7366" s="43"/>
    </row>
    <row r="7367" spans="1:14">
      <c r="A7367" s="43" t="s">
        <v>551</v>
      </c>
      <c r="B7367" s="188">
        <v>53</v>
      </c>
      <c r="C7367" s="188">
        <v>0</v>
      </c>
      <c r="D7367" s="188">
        <v>0</v>
      </c>
      <c r="E7367" s="188">
        <v>0</v>
      </c>
      <c r="F7367" s="188">
        <v>0</v>
      </c>
      <c r="G7367" s="188">
        <v>0</v>
      </c>
      <c r="H7367" s="188">
        <v>0</v>
      </c>
      <c r="I7367" s="188">
        <v>0</v>
      </c>
      <c r="J7367" s="188">
        <v>1168</v>
      </c>
      <c r="N7367" s="43"/>
    </row>
    <row r="7368" spans="1:14">
      <c r="A7368" s="43" t="s">
        <v>317</v>
      </c>
      <c r="B7368" s="188">
        <v>1454</v>
      </c>
      <c r="C7368" s="188">
        <v>0</v>
      </c>
      <c r="D7368" s="188">
        <v>1500.08</v>
      </c>
      <c r="E7368" s="188">
        <v>1500.1</v>
      </c>
      <c r="F7368" s="188">
        <v>1500.1</v>
      </c>
      <c r="G7368" s="188">
        <v>1500</v>
      </c>
      <c r="H7368" s="188">
        <v>1500</v>
      </c>
      <c r="I7368" s="188">
        <v>2100</v>
      </c>
      <c r="J7368" s="188">
        <v>3900</v>
      </c>
      <c r="N7368" s="43"/>
    </row>
    <row r="7369" spans="1:14">
      <c r="A7369" s="43" t="s">
        <v>318</v>
      </c>
      <c r="B7369" s="188">
        <v>392</v>
      </c>
      <c r="C7369" s="188">
        <v>0</v>
      </c>
      <c r="D7369" s="188">
        <v>0</v>
      </c>
      <c r="E7369" s="188">
        <v>0</v>
      </c>
      <c r="F7369" s="188">
        <v>513.6</v>
      </c>
      <c r="G7369" s="188">
        <v>514</v>
      </c>
      <c r="H7369" s="188">
        <v>514</v>
      </c>
      <c r="I7369" s="188">
        <v>514</v>
      </c>
      <c r="J7369" s="188">
        <v>1007</v>
      </c>
      <c r="N7369" s="43"/>
    </row>
    <row r="7370" spans="1:14">
      <c r="A7370" s="43" t="s">
        <v>552</v>
      </c>
      <c r="B7370" s="188">
        <v>46835</v>
      </c>
      <c r="C7370" s="188">
        <v>6926.39</v>
      </c>
      <c r="D7370" s="188">
        <v>10324</v>
      </c>
      <c r="E7370" s="188">
        <v>18113.5</v>
      </c>
      <c r="F7370" s="188">
        <v>32984.699999999997</v>
      </c>
      <c r="G7370" s="188">
        <v>58690</v>
      </c>
      <c r="H7370" s="188">
        <v>94452</v>
      </c>
      <c r="I7370" s="188">
        <v>124997</v>
      </c>
      <c r="J7370" s="188">
        <v>206015</v>
      </c>
      <c r="N7370" s="43"/>
    </row>
    <row r="7371" spans="1:14">
      <c r="A7371" s="43" t="s">
        <v>553</v>
      </c>
      <c r="B7371" s="188">
        <v>2337</v>
      </c>
      <c r="C7371" s="188">
        <v>0</v>
      </c>
      <c r="D7371" s="188">
        <v>0</v>
      </c>
      <c r="E7371" s="188">
        <v>0</v>
      </c>
      <c r="F7371" s="188">
        <v>0</v>
      </c>
      <c r="G7371" s="188">
        <v>1332</v>
      </c>
      <c r="H7371" s="188">
        <v>7084</v>
      </c>
      <c r="I7371" s="188">
        <v>12744</v>
      </c>
      <c r="J7371" s="188">
        <v>31402</v>
      </c>
      <c r="N7371" s="43"/>
    </row>
    <row r="7372" spans="1:14">
      <c r="A7372" s="43" t="s">
        <v>554</v>
      </c>
      <c r="B7372" s="188">
        <v>1143</v>
      </c>
      <c r="C7372" s="188">
        <v>0</v>
      </c>
      <c r="D7372" s="188">
        <v>0</v>
      </c>
      <c r="E7372" s="188">
        <v>0</v>
      </c>
      <c r="F7372" s="188">
        <v>0</v>
      </c>
      <c r="G7372" s="188">
        <v>351</v>
      </c>
      <c r="H7372" s="188">
        <v>2556</v>
      </c>
      <c r="I7372" s="188">
        <v>5687</v>
      </c>
      <c r="J7372" s="188">
        <v>17746</v>
      </c>
      <c r="N7372" s="43"/>
    </row>
    <row r="7373" spans="1:14">
      <c r="A7373" s="43" t="s">
        <v>555</v>
      </c>
      <c r="B7373" s="188">
        <v>2142</v>
      </c>
      <c r="C7373" s="188">
        <v>0</v>
      </c>
      <c r="D7373" s="188">
        <v>0</v>
      </c>
      <c r="E7373" s="188">
        <v>0</v>
      </c>
      <c r="F7373" s="188">
        <v>0</v>
      </c>
      <c r="G7373" s="188">
        <v>70</v>
      </c>
      <c r="H7373" s="188">
        <v>3730</v>
      </c>
      <c r="I7373" s="188">
        <v>11026</v>
      </c>
      <c r="J7373" s="188">
        <v>41342</v>
      </c>
      <c r="N7373" s="43"/>
    </row>
    <row r="7374" spans="1:14">
      <c r="A7374" s="43" t="s">
        <v>556</v>
      </c>
      <c r="B7374" s="188">
        <v>826</v>
      </c>
      <c r="C7374" s="188">
        <v>0</v>
      </c>
      <c r="D7374" s="188">
        <v>0</v>
      </c>
      <c r="E7374" s="188">
        <v>0</v>
      </c>
      <c r="F7374" s="188">
        <v>0</v>
      </c>
      <c r="G7374" s="188">
        <v>0</v>
      </c>
      <c r="H7374" s="188">
        <v>0</v>
      </c>
      <c r="I7374" s="188">
        <v>3102</v>
      </c>
      <c r="J7374" s="188">
        <v>29594</v>
      </c>
      <c r="N7374" s="43"/>
    </row>
    <row r="7375" spans="1:14">
      <c r="A7375" s="43" t="s">
        <v>8</v>
      </c>
      <c r="N7375" s="43"/>
    </row>
    <row r="7376" spans="1:14">
      <c r="A7376" s="43" t="s">
        <v>593</v>
      </c>
      <c r="B7376" s="188">
        <v>65248</v>
      </c>
      <c r="C7376" s="188">
        <v>8137.73</v>
      </c>
      <c r="D7376" s="188">
        <v>11210.91</v>
      </c>
      <c r="E7376" s="188">
        <v>21786.9</v>
      </c>
      <c r="F7376" s="188">
        <v>41267.599999999999</v>
      </c>
      <c r="G7376" s="188">
        <v>77505</v>
      </c>
      <c r="H7376" s="188">
        <v>135077</v>
      </c>
      <c r="I7376" s="188">
        <v>190272</v>
      </c>
      <c r="J7376" s="188">
        <v>387506</v>
      </c>
      <c r="N7376" s="43"/>
    </row>
    <row r="7377" spans="1:14">
      <c r="A7377" s="43" t="s">
        <v>537</v>
      </c>
      <c r="B7377" s="188">
        <v>14594</v>
      </c>
      <c r="C7377" s="188">
        <v>0</v>
      </c>
      <c r="D7377" s="188">
        <v>0</v>
      </c>
      <c r="E7377" s="188">
        <v>7865</v>
      </c>
      <c r="F7377" s="188">
        <v>15320.3</v>
      </c>
      <c r="G7377" s="188">
        <v>21146</v>
      </c>
      <c r="H7377" s="188">
        <v>26248</v>
      </c>
      <c r="I7377" s="188">
        <v>29301</v>
      </c>
      <c r="J7377" s="188">
        <v>35906</v>
      </c>
      <c r="N7377" s="43"/>
    </row>
    <row r="7378" spans="1:14">
      <c r="A7378" s="43" t="s">
        <v>538</v>
      </c>
      <c r="B7378" s="188">
        <v>241</v>
      </c>
      <c r="C7378" s="188">
        <v>0</v>
      </c>
      <c r="D7378" s="188">
        <v>0</v>
      </c>
      <c r="E7378" s="188">
        <v>0</v>
      </c>
      <c r="F7378" s="188">
        <v>0</v>
      </c>
      <c r="G7378" s="188">
        <v>0</v>
      </c>
      <c r="H7378" s="188">
        <v>0</v>
      </c>
      <c r="I7378" s="188">
        <v>0</v>
      </c>
      <c r="J7378" s="188">
        <v>8666</v>
      </c>
      <c r="N7378" s="43"/>
    </row>
    <row r="7379" spans="1:14">
      <c r="A7379" s="43" t="s">
        <v>539</v>
      </c>
      <c r="B7379" s="188">
        <v>23584</v>
      </c>
      <c r="C7379" s="188">
        <v>-37.53</v>
      </c>
      <c r="D7379" s="188">
        <v>58.61</v>
      </c>
      <c r="E7379" s="188">
        <v>1062.2</v>
      </c>
      <c r="F7379" s="188">
        <v>5579.2</v>
      </c>
      <c r="G7379" s="188">
        <v>19811</v>
      </c>
      <c r="H7379" s="188">
        <v>54088</v>
      </c>
      <c r="I7379" s="188">
        <v>97804</v>
      </c>
      <c r="J7379" s="188">
        <v>299759</v>
      </c>
      <c r="N7379" s="43"/>
    </row>
    <row r="7380" spans="1:14">
      <c r="A7380" s="43" t="s">
        <v>540</v>
      </c>
      <c r="B7380" s="188">
        <v>7062</v>
      </c>
      <c r="C7380" s="188">
        <v>0</v>
      </c>
      <c r="D7380" s="188">
        <v>0</v>
      </c>
      <c r="E7380" s="188">
        <v>0</v>
      </c>
      <c r="F7380" s="188">
        <v>0</v>
      </c>
      <c r="G7380" s="188">
        <v>8195</v>
      </c>
      <c r="H7380" s="188">
        <v>22376</v>
      </c>
      <c r="I7380" s="188">
        <v>35149</v>
      </c>
      <c r="J7380" s="188">
        <v>70954</v>
      </c>
      <c r="N7380" s="43"/>
    </row>
    <row r="7381" spans="1:14">
      <c r="A7381" s="43" t="s">
        <v>541</v>
      </c>
      <c r="B7381" s="188">
        <v>14198</v>
      </c>
      <c r="C7381" s="188">
        <v>0</v>
      </c>
      <c r="D7381" s="188">
        <v>0</v>
      </c>
      <c r="E7381" s="188">
        <v>0</v>
      </c>
      <c r="F7381" s="188">
        <v>0</v>
      </c>
      <c r="G7381" s="188">
        <v>14957</v>
      </c>
      <c r="H7381" s="188">
        <v>45079</v>
      </c>
      <c r="I7381" s="188">
        <v>68887</v>
      </c>
      <c r="J7381" s="188">
        <v>135669</v>
      </c>
      <c r="N7381" s="43"/>
    </row>
    <row r="7382" spans="1:14">
      <c r="A7382" s="43" t="s">
        <v>542</v>
      </c>
      <c r="B7382" s="188">
        <v>4839</v>
      </c>
      <c r="C7382" s="188">
        <v>0</v>
      </c>
      <c r="D7382" s="188">
        <v>0</v>
      </c>
      <c r="E7382" s="188">
        <v>633.70000000000005</v>
      </c>
      <c r="F7382" s="188">
        <v>2887.8</v>
      </c>
      <c r="G7382" s="188">
        <v>6473</v>
      </c>
      <c r="H7382" s="188">
        <v>11962</v>
      </c>
      <c r="I7382" s="188">
        <v>16268</v>
      </c>
      <c r="J7382" s="188">
        <v>30141</v>
      </c>
      <c r="N7382" s="43"/>
    </row>
    <row r="7383" spans="1:14">
      <c r="A7383" s="43" t="s">
        <v>543</v>
      </c>
      <c r="B7383" s="188">
        <v>730</v>
      </c>
      <c r="C7383" s="188">
        <v>0</v>
      </c>
      <c r="D7383" s="188">
        <v>0</v>
      </c>
      <c r="E7383" s="188">
        <v>0</v>
      </c>
      <c r="F7383" s="188">
        <v>0</v>
      </c>
      <c r="G7383" s="188">
        <v>0</v>
      </c>
      <c r="H7383" s="188">
        <v>0</v>
      </c>
      <c r="I7383" s="188">
        <v>6541</v>
      </c>
      <c r="J7383" s="188">
        <v>15781</v>
      </c>
      <c r="N7383" s="43"/>
    </row>
    <row r="7384" spans="1:14">
      <c r="A7384" s="43" t="s">
        <v>544</v>
      </c>
      <c r="B7384" s="188">
        <v>7711</v>
      </c>
      <c r="C7384" s="188">
        <v>0</v>
      </c>
      <c r="D7384" s="188">
        <v>0</v>
      </c>
      <c r="E7384" s="188">
        <v>0</v>
      </c>
      <c r="F7384" s="188">
        <v>0</v>
      </c>
      <c r="G7384" s="188">
        <v>0</v>
      </c>
      <c r="H7384" s="188">
        <v>26449</v>
      </c>
      <c r="I7384" s="188">
        <v>66422</v>
      </c>
      <c r="J7384" s="188">
        <v>90510</v>
      </c>
      <c r="N7384" s="43"/>
    </row>
    <row r="7385" spans="1:14">
      <c r="A7385" s="43" t="s">
        <v>221</v>
      </c>
      <c r="B7385" s="188">
        <v>11061</v>
      </c>
      <c r="C7385" s="188">
        <v>0</v>
      </c>
      <c r="D7385" s="188">
        <v>0</v>
      </c>
      <c r="E7385" s="188">
        <v>5141</v>
      </c>
      <c r="F7385" s="188">
        <v>11224.8</v>
      </c>
      <c r="G7385" s="188">
        <v>16690</v>
      </c>
      <c r="H7385" s="188">
        <v>21332</v>
      </c>
      <c r="I7385" s="188">
        <v>23860</v>
      </c>
      <c r="J7385" s="188">
        <v>27796</v>
      </c>
      <c r="N7385" s="43"/>
    </row>
    <row r="7386" spans="1:14">
      <c r="A7386" s="43" t="s">
        <v>222</v>
      </c>
      <c r="B7386" s="188">
        <v>6838</v>
      </c>
      <c r="C7386" s="188">
        <v>0</v>
      </c>
      <c r="D7386" s="188">
        <v>0</v>
      </c>
      <c r="E7386" s="188">
        <v>0</v>
      </c>
      <c r="F7386" s="188">
        <v>0</v>
      </c>
      <c r="G7386" s="188">
        <v>15421</v>
      </c>
      <c r="H7386" s="188">
        <v>23409</v>
      </c>
      <c r="I7386" s="188">
        <v>26167</v>
      </c>
      <c r="J7386" s="188">
        <v>30381</v>
      </c>
      <c r="N7386" s="43"/>
    </row>
    <row r="7387" spans="1:14">
      <c r="A7387" s="43" t="s">
        <v>223</v>
      </c>
      <c r="B7387" s="188">
        <v>8807</v>
      </c>
      <c r="C7387" s="188">
        <v>0</v>
      </c>
      <c r="D7387" s="188">
        <v>0</v>
      </c>
      <c r="E7387" s="188">
        <v>0</v>
      </c>
      <c r="F7387" s="188">
        <v>0</v>
      </c>
      <c r="G7387" s="188">
        <v>245</v>
      </c>
      <c r="H7387" s="188">
        <v>31907</v>
      </c>
      <c r="I7387" s="188">
        <v>52377</v>
      </c>
      <c r="J7387" s="188">
        <v>107928</v>
      </c>
      <c r="N7387" s="43"/>
    </row>
    <row r="7388" spans="1:14">
      <c r="A7388" s="43" t="s">
        <v>224</v>
      </c>
      <c r="B7388" s="188">
        <v>9504</v>
      </c>
      <c r="C7388" s="188">
        <v>0</v>
      </c>
      <c r="D7388" s="188">
        <v>0</v>
      </c>
      <c r="E7388" s="188">
        <v>0</v>
      </c>
      <c r="F7388" s="188">
        <v>0</v>
      </c>
      <c r="G7388" s="188">
        <v>0</v>
      </c>
      <c r="H7388" s="188">
        <v>27170</v>
      </c>
      <c r="I7388" s="188">
        <v>53858</v>
      </c>
      <c r="J7388" s="188">
        <v>137938</v>
      </c>
      <c r="N7388" s="43"/>
    </row>
    <row r="7389" spans="1:14">
      <c r="A7389" s="43" t="s">
        <v>545</v>
      </c>
      <c r="B7389" s="188">
        <v>57728</v>
      </c>
      <c r="C7389" s="188">
        <v>6275.56</v>
      </c>
      <c r="D7389" s="188">
        <v>9265.93</v>
      </c>
      <c r="E7389" s="188">
        <v>19635.599999999999</v>
      </c>
      <c r="F7389" s="188">
        <v>37962.699999999997</v>
      </c>
      <c r="G7389" s="188">
        <v>69353</v>
      </c>
      <c r="H7389" s="188">
        <v>118044</v>
      </c>
      <c r="I7389" s="188">
        <v>165566</v>
      </c>
      <c r="J7389" s="188">
        <v>340488</v>
      </c>
      <c r="N7389" s="43"/>
    </row>
    <row r="7390" spans="1:14">
      <c r="A7390" s="43" t="s">
        <v>546</v>
      </c>
      <c r="B7390" s="188">
        <v>35468</v>
      </c>
      <c r="C7390" s="188">
        <v>4039.36</v>
      </c>
      <c r="D7390" s="188">
        <v>7478.02</v>
      </c>
      <c r="E7390" s="188">
        <v>14393.8</v>
      </c>
      <c r="F7390" s="188">
        <v>26674.799999999999</v>
      </c>
      <c r="G7390" s="188">
        <v>46876</v>
      </c>
      <c r="H7390" s="188">
        <v>72934</v>
      </c>
      <c r="I7390" s="188">
        <v>93542</v>
      </c>
      <c r="J7390" s="188">
        <v>144722</v>
      </c>
      <c r="N7390" s="43"/>
    </row>
    <row r="7391" spans="1:14">
      <c r="A7391" s="43" t="s">
        <v>547</v>
      </c>
      <c r="B7391" s="188">
        <v>3918</v>
      </c>
      <c r="C7391" s="188">
        <v>0</v>
      </c>
      <c r="D7391" s="188">
        <v>0</v>
      </c>
      <c r="E7391" s="188">
        <v>0</v>
      </c>
      <c r="F7391" s="188">
        <v>0</v>
      </c>
      <c r="G7391" s="188">
        <v>3316</v>
      </c>
      <c r="H7391" s="188">
        <v>9879</v>
      </c>
      <c r="I7391" s="188">
        <v>16521</v>
      </c>
      <c r="J7391" s="188">
        <v>44235</v>
      </c>
      <c r="N7391" s="43"/>
    </row>
    <row r="7392" spans="1:14">
      <c r="A7392" s="43" t="s">
        <v>548</v>
      </c>
      <c r="B7392" s="188">
        <v>815</v>
      </c>
      <c r="C7392" s="188">
        <v>0</v>
      </c>
      <c r="D7392" s="188">
        <v>0</v>
      </c>
      <c r="E7392" s="188">
        <v>0</v>
      </c>
      <c r="F7392" s="188">
        <v>0</v>
      </c>
      <c r="G7392" s="188">
        <v>384</v>
      </c>
      <c r="H7392" s="188">
        <v>2074</v>
      </c>
      <c r="I7392" s="188">
        <v>3801</v>
      </c>
      <c r="J7392" s="188">
        <v>10343</v>
      </c>
      <c r="N7392" s="43"/>
    </row>
    <row r="7393" spans="1:14">
      <c r="A7393" s="43" t="s">
        <v>549</v>
      </c>
      <c r="B7393" s="188">
        <v>693</v>
      </c>
      <c r="C7393" s="188">
        <v>0</v>
      </c>
      <c r="D7393" s="188">
        <v>0</v>
      </c>
      <c r="E7393" s="188">
        <v>0</v>
      </c>
      <c r="F7393" s="188">
        <v>0</v>
      </c>
      <c r="G7393" s="188">
        <v>738</v>
      </c>
      <c r="H7393" s="188">
        <v>2566</v>
      </c>
      <c r="I7393" s="188">
        <v>4006</v>
      </c>
      <c r="J7393" s="188">
        <v>6565</v>
      </c>
      <c r="N7393" s="43"/>
    </row>
    <row r="7394" spans="1:14">
      <c r="A7394" s="43" t="s">
        <v>550</v>
      </c>
      <c r="B7394" s="188">
        <v>187</v>
      </c>
      <c r="C7394" s="188">
        <v>0</v>
      </c>
      <c r="D7394" s="188">
        <v>0</v>
      </c>
      <c r="E7394" s="188">
        <v>0</v>
      </c>
      <c r="F7394" s="188">
        <v>0</v>
      </c>
      <c r="G7394" s="188">
        <v>172</v>
      </c>
      <c r="H7394" s="188">
        <v>600</v>
      </c>
      <c r="I7394" s="188">
        <v>938</v>
      </c>
      <c r="J7394" s="188">
        <v>1895</v>
      </c>
      <c r="N7394" s="43"/>
    </row>
    <row r="7395" spans="1:14">
      <c r="A7395" s="43" t="s">
        <v>551</v>
      </c>
      <c r="B7395" s="188">
        <v>43</v>
      </c>
      <c r="C7395" s="188">
        <v>0</v>
      </c>
      <c r="D7395" s="188">
        <v>0</v>
      </c>
      <c r="E7395" s="188">
        <v>0</v>
      </c>
      <c r="F7395" s="188">
        <v>0</v>
      </c>
      <c r="G7395" s="188">
        <v>0</v>
      </c>
      <c r="H7395" s="188">
        <v>0</v>
      </c>
      <c r="I7395" s="188">
        <v>0</v>
      </c>
      <c r="J7395" s="188">
        <v>920</v>
      </c>
      <c r="N7395" s="43"/>
    </row>
    <row r="7396" spans="1:14">
      <c r="A7396" s="43" t="s">
        <v>317</v>
      </c>
      <c r="B7396" s="188">
        <v>1459</v>
      </c>
      <c r="C7396" s="188">
        <v>0</v>
      </c>
      <c r="D7396" s="188">
        <v>1500.08</v>
      </c>
      <c r="E7396" s="188">
        <v>1500.1</v>
      </c>
      <c r="F7396" s="188">
        <v>1500.1</v>
      </c>
      <c r="G7396" s="188">
        <v>1500</v>
      </c>
      <c r="H7396" s="188">
        <v>1500</v>
      </c>
      <c r="I7396" s="188">
        <v>1500</v>
      </c>
      <c r="J7396" s="188">
        <v>3000</v>
      </c>
      <c r="N7396" s="43"/>
    </row>
    <row r="7397" spans="1:14" s="82" customFormat="1" ht="18" customHeight="1">
      <c r="A7397" s="43" t="s">
        <v>318</v>
      </c>
      <c r="B7397" s="188">
        <v>406</v>
      </c>
      <c r="C7397" s="188">
        <v>0</v>
      </c>
      <c r="D7397" s="188">
        <v>0</v>
      </c>
      <c r="E7397" s="188">
        <v>513.6</v>
      </c>
      <c r="F7397" s="188">
        <v>513.6</v>
      </c>
      <c r="G7397" s="188">
        <v>514</v>
      </c>
      <c r="H7397" s="188">
        <v>514</v>
      </c>
      <c r="I7397" s="188">
        <v>514</v>
      </c>
      <c r="J7397" s="188">
        <v>1007</v>
      </c>
      <c r="K7397" s="188"/>
      <c r="L7397" s="75"/>
      <c r="M7397" s="75"/>
      <c r="N7397" s="81"/>
    </row>
    <row r="7398" spans="1:14" s="82" customFormat="1">
      <c r="A7398" s="43" t="s">
        <v>552</v>
      </c>
      <c r="B7398" s="188">
        <v>42988</v>
      </c>
      <c r="C7398" s="188">
        <v>5998.79</v>
      </c>
      <c r="D7398" s="188">
        <v>9386.39</v>
      </c>
      <c r="E7398" s="188">
        <v>16366.2</v>
      </c>
      <c r="F7398" s="188">
        <v>29228.400000000001</v>
      </c>
      <c r="G7398" s="188">
        <v>53850</v>
      </c>
      <c r="H7398" s="188">
        <v>89229</v>
      </c>
      <c r="I7398" s="188">
        <v>118447</v>
      </c>
      <c r="J7398" s="188">
        <v>195569</v>
      </c>
      <c r="K7398" s="188"/>
      <c r="L7398" s="75"/>
      <c r="M7398" s="75"/>
      <c r="N7398" s="81"/>
    </row>
    <row r="7399" spans="1:14">
      <c r="A7399" s="43" t="s">
        <v>553</v>
      </c>
      <c r="B7399" s="188">
        <v>2326</v>
      </c>
      <c r="C7399" s="188">
        <v>0</v>
      </c>
      <c r="D7399" s="188">
        <v>0</v>
      </c>
      <c r="E7399" s="188">
        <v>0</v>
      </c>
      <c r="F7399" s="188">
        <v>0</v>
      </c>
      <c r="G7399" s="188">
        <v>1393</v>
      </c>
      <c r="H7399" s="188">
        <v>6906</v>
      </c>
      <c r="I7399" s="188">
        <v>12630</v>
      </c>
      <c r="J7399" s="188">
        <v>30934</v>
      </c>
      <c r="N7399" s="43"/>
    </row>
    <row r="7400" spans="1:14">
      <c r="A7400" s="43" t="s">
        <v>554</v>
      </c>
      <c r="B7400" s="188">
        <v>1030</v>
      </c>
      <c r="C7400" s="188">
        <v>0</v>
      </c>
      <c r="D7400" s="188">
        <v>0</v>
      </c>
      <c r="E7400" s="188">
        <v>0</v>
      </c>
      <c r="F7400" s="188">
        <v>0</v>
      </c>
      <c r="G7400" s="188">
        <v>298</v>
      </c>
      <c r="H7400" s="188">
        <v>2371</v>
      </c>
      <c r="I7400" s="188">
        <v>5298</v>
      </c>
      <c r="J7400" s="188">
        <v>16178</v>
      </c>
      <c r="N7400" s="43"/>
    </row>
    <row r="7401" spans="1:14">
      <c r="A7401" s="43" t="s">
        <v>555</v>
      </c>
      <c r="B7401" s="188">
        <v>2020</v>
      </c>
      <c r="C7401" s="188">
        <v>0</v>
      </c>
      <c r="D7401" s="188">
        <v>0</v>
      </c>
      <c r="E7401" s="188">
        <v>0</v>
      </c>
      <c r="F7401" s="188">
        <v>0</v>
      </c>
      <c r="G7401" s="188">
        <v>25</v>
      </c>
      <c r="H7401" s="188">
        <v>3253</v>
      </c>
      <c r="I7401" s="188">
        <v>10021</v>
      </c>
      <c r="J7401" s="188">
        <v>41342</v>
      </c>
      <c r="N7401" s="43"/>
    </row>
    <row r="7402" spans="1:14">
      <c r="A7402" s="43" t="s">
        <v>556</v>
      </c>
      <c r="B7402" s="188">
        <v>787</v>
      </c>
      <c r="C7402" s="188">
        <v>0</v>
      </c>
      <c r="D7402" s="188">
        <v>0</v>
      </c>
      <c r="E7402" s="188">
        <v>0</v>
      </c>
      <c r="F7402" s="188">
        <v>0</v>
      </c>
      <c r="G7402" s="188">
        <v>0</v>
      </c>
      <c r="H7402" s="188">
        <v>0</v>
      </c>
      <c r="I7402" s="188">
        <v>2769</v>
      </c>
      <c r="J7402" s="188">
        <v>29848</v>
      </c>
      <c r="N7402" s="43"/>
    </row>
    <row r="7403" spans="1:14">
      <c r="A7403" s="43" t="s">
        <v>594</v>
      </c>
      <c r="B7403" s="188">
        <v>80920</v>
      </c>
      <c r="C7403" s="188">
        <v>9905.59</v>
      </c>
      <c r="D7403" s="188">
        <v>14551.78</v>
      </c>
      <c r="E7403" s="188">
        <v>28122.9</v>
      </c>
      <c r="F7403" s="188">
        <v>52655.1</v>
      </c>
      <c r="G7403" s="188">
        <v>92667</v>
      </c>
      <c r="H7403" s="188">
        <v>155922</v>
      </c>
      <c r="I7403" s="188">
        <v>218201</v>
      </c>
      <c r="J7403" s="188">
        <v>479162</v>
      </c>
      <c r="N7403" s="43"/>
    </row>
    <row r="7404" spans="1:14">
      <c r="A7404" s="43" t="s">
        <v>537</v>
      </c>
      <c r="B7404" s="188">
        <v>14617</v>
      </c>
      <c r="C7404" s="188">
        <v>0</v>
      </c>
      <c r="D7404" s="188">
        <v>0</v>
      </c>
      <c r="E7404" s="188">
        <v>7060.6</v>
      </c>
      <c r="F7404" s="188">
        <v>15379.9</v>
      </c>
      <c r="G7404" s="188">
        <v>21961</v>
      </c>
      <c r="H7404" s="188">
        <v>26950</v>
      </c>
      <c r="I7404" s="188">
        <v>29909</v>
      </c>
      <c r="J7404" s="188">
        <v>35851</v>
      </c>
      <c r="N7404" s="43"/>
    </row>
    <row r="7405" spans="1:14">
      <c r="A7405" s="43" t="s">
        <v>538</v>
      </c>
      <c r="B7405" s="188">
        <v>119</v>
      </c>
      <c r="C7405" s="188">
        <v>0</v>
      </c>
      <c r="D7405" s="188">
        <v>0</v>
      </c>
      <c r="E7405" s="188">
        <v>0</v>
      </c>
      <c r="F7405" s="188">
        <v>0</v>
      </c>
      <c r="G7405" s="188">
        <v>0</v>
      </c>
      <c r="H7405" s="188">
        <v>0</v>
      </c>
      <c r="I7405" s="188">
        <v>0</v>
      </c>
      <c r="J7405" s="188">
        <v>5466</v>
      </c>
      <c r="N7405" s="43"/>
    </row>
    <row r="7406" spans="1:14">
      <c r="A7406" s="43" t="s">
        <v>539</v>
      </c>
      <c r="B7406" s="188">
        <v>31175</v>
      </c>
      <c r="C7406" s="188">
        <v>-23.54</v>
      </c>
      <c r="D7406" s="188">
        <v>199.31</v>
      </c>
      <c r="E7406" s="188">
        <v>1794.8</v>
      </c>
      <c r="F7406" s="188">
        <v>7501.6</v>
      </c>
      <c r="G7406" s="188">
        <v>25075</v>
      </c>
      <c r="H7406" s="188">
        <v>66985</v>
      </c>
      <c r="I7406" s="188">
        <v>119698</v>
      </c>
      <c r="J7406" s="188">
        <v>374920</v>
      </c>
      <c r="N7406" s="43"/>
    </row>
    <row r="7407" spans="1:14">
      <c r="A7407" s="43" t="s">
        <v>540</v>
      </c>
      <c r="B7407" s="188">
        <v>8885</v>
      </c>
      <c r="C7407" s="188">
        <v>0</v>
      </c>
      <c r="D7407" s="188">
        <v>0</v>
      </c>
      <c r="E7407" s="188">
        <v>0</v>
      </c>
      <c r="F7407" s="188">
        <v>724.2</v>
      </c>
      <c r="G7407" s="188">
        <v>11641</v>
      </c>
      <c r="H7407" s="188">
        <v>27365</v>
      </c>
      <c r="I7407" s="188">
        <v>40739</v>
      </c>
      <c r="J7407" s="188">
        <v>75053</v>
      </c>
      <c r="N7407" s="43"/>
    </row>
    <row r="7408" spans="1:14">
      <c r="A7408" s="43" t="s">
        <v>541</v>
      </c>
      <c r="B7408" s="188">
        <v>19845</v>
      </c>
      <c r="C7408" s="188">
        <v>0</v>
      </c>
      <c r="D7408" s="188">
        <v>0</v>
      </c>
      <c r="E7408" s="188">
        <v>0</v>
      </c>
      <c r="F7408" s="188">
        <v>0</v>
      </c>
      <c r="G7408" s="188">
        <v>25768</v>
      </c>
      <c r="H7408" s="188">
        <v>55742</v>
      </c>
      <c r="I7408" s="188">
        <v>79924</v>
      </c>
      <c r="J7408" s="188">
        <v>149943</v>
      </c>
      <c r="N7408" s="43"/>
    </row>
    <row r="7409" spans="1:14">
      <c r="A7409" s="43" t="s">
        <v>542</v>
      </c>
      <c r="B7409" s="188">
        <v>5051</v>
      </c>
      <c r="C7409" s="188">
        <v>0</v>
      </c>
      <c r="D7409" s="188">
        <v>0</v>
      </c>
      <c r="E7409" s="188">
        <v>691.9</v>
      </c>
      <c r="F7409" s="188">
        <v>2908.8</v>
      </c>
      <c r="G7409" s="188">
        <v>6651</v>
      </c>
      <c r="H7409" s="188">
        <v>12269</v>
      </c>
      <c r="I7409" s="188">
        <v>17379</v>
      </c>
      <c r="J7409" s="188">
        <v>32502</v>
      </c>
      <c r="N7409" s="43"/>
    </row>
    <row r="7410" spans="1:14">
      <c r="A7410" s="43" t="s">
        <v>543</v>
      </c>
      <c r="B7410" s="188">
        <v>1228</v>
      </c>
      <c r="C7410" s="188">
        <v>0</v>
      </c>
      <c r="D7410" s="188">
        <v>0</v>
      </c>
      <c r="E7410" s="188">
        <v>0</v>
      </c>
      <c r="F7410" s="188">
        <v>0</v>
      </c>
      <c r="G7410" s="188">
        <v>0</v>
      </c>
      <c r="H7410" s="188">
        <v>3854</v>
      </c>
      <c r="I7410" s="188">
        <v>10921</v>
      </c>
      <c r="J7410" s="188">
        <v>20480</v>
      </c>
      <c r="N7410" s="43"/>
    </row>
    <row r="7411" spans="1:14">
      <c r="A7411" s="43" t="s">
        <v>544</v>
      </c>
      <c r="B7411" s="188">
        <v>3674</v>
      </c>
      <c r="C7411" s="188">
        <v>0</v>
      </c>
      <c r="D7411" s="188">
        <v>0</v>
      </c>
      <c r="E7411" s="188">
        <v>0</v>
      </c>
      <c r="F7411" s="188">
        <v>0</v>
      </c>
      <c r="G7411" s="188">
        <v>0</v>
      </c>
      <c r="H7411" s="188">
        <v>15600</v>
      </c>
      <c r="I7411" s="188">
        <v>17562</v>
      </c>
      <c r="J7411" s="188">
        <v>66422</v>
      </c>
      <c r="N7411" s="43"/>
    </row>
    <row r="7412" spans="1:14">
      <c r="A7412" s="43" t="s">
        <v>221</v>
      </c>
      <c r="B7412" s="188">
        <v>14198</v>
      </c>
      <c r="C7412" s="188">
        <v>0</v>
      </c>
      <c r="D7412" s="188">
        <v>0</v>
      </c>
      <c r="E7412" s="188">
        <v>5959.1</v>
      </c>
      <c r="F7412" s="188">
        <v>15744.7</v>
      </c>
      <c r="G7412" s="188">
        <v>21922</v>
      </c>
      <c r="H7412" s="188">
        <v>25884</v>
      </c>
      <c r="I7412" s="188">
        <v>27995</v>
      </c>
      <c r="J7412" s="188">
        <v>31572</v>
      </c>
      <c r="N7412" s="43"/>
    </row>
    <row r="7413" spans="1:14">
      <c r="A7413" s="43" t="s">
        <v>222</v>
      </c>
      <c r="B7413" s="188">
        <v>4981</v>
      </c>
      <c r="C7413" s="188">
        <v>0</v>
      </c>
      <c r="D7413" s="188">
        <v>0</v>
      </c>
      <c r="E7413" s="188">
        <v>0</v>
      </c>
      <c r="F7413" s="188">
        <v>0</v>
      </c>
      <c r="G7413" s="188">
        <v>10148</v>
      </c>
      <c r="H7413" s="188">
        <v>14455</v>
      </c>
      <c r="I7413" s="188">
        <v>18489</v>
      </c>
      <c r="J7413" s="188">
        <v>24963</v>
      </c>
      <c r="N7413" s="43"/>
    </row>
    <row r="7414" spans="1:14">
      <c r="A7414" s="43" t="s">
        <v>223</v>
      </c>
      <c r="B7414" s="188">
        <v>17222</v>
      </c>
      <c r="C7414" s="188">
        <v>0</v>
      </c>
      <c r="D7414" s="188">
        <v>0</v>
      </c>
      <c r="E7414" s="188">
        <v>0</v>
      </c>
      <c r="F7414" s="188">
        <v>0</v>
      </c>
      <c r="G7414" s="188">
        <v>16224</v>
      </c>
      <c r="H7414" s="188">
        <v>48573</v>
      </c>
      <c r="I7414" s="188">
        <v>74058</v>
      </c>
      <c r="J7414" s="188">
        <v>157827</v>
      </c>
      <c r="N7414" s="43"/>
    </row>
    <row r="7415" spans="1:14">
      <c r="A7415" s="43" t="s">
        <v>224</v>
      </c>
      <c r="B7415" s="188">
        <v>10576</v>
      </c>
      <c r="C7415" s="188">
        <v>0</v>
      </c>
      <c r="D7415" s="188">
        <v>0</v>
      </c>
      <c r="E7415" s="188">
        <v>0</v>
      </c>
      <c r="F7415" s="188">
        <v>0</v>
      </c>
      <c r="G7415" s="188">
        <v>6594</v>
      </c>
      <c r="H7415" s="188">
        <v>39352</v>
      </c>
      <c r="I7415" s="188">
        <v>61254</v>
      </c>
      <c r="J7415" s="188">
        <v>117018</v>
      </c>
      <c r="N7415" s="43"/>
    </row>
    <row r="7416" spans="1:14">
      <c r="A7416" s="43" t="s">
        <v>545</v>
      </c>
      <c r="B7416" s="188">
        <v>71368</v>
      </c>
      <c r="C7416" s="188">
        <v>8009.65</v>
      </c>
      <c r="D7416" s="188">
        <v>12636.78</v>
      </c>
      <c r="E7416" s="188">
        <v>25677.8</v>
      </c>
      <c r="F7416" s="188">
        <v>47631</v>
      </c>
      <c r="G7416" s="188">
        <v>81646</v>
      </c>
      <c r="H7416" s="188">
        <v>135747</v>
      </c>
      <c r="I7416" s="188">
        <v>190894</v>
      </c>
      <c r="J7416" s="188">
        <v>443869</v>
      </c>
      <c r="N7416" s="43"/>
    </row>
    <row r="7417" spans="1:14">
      <c r="A7417" s="43" t="s">
        <v>546</v>
      </c>
      <c r="B7417" s="188">
        <v>41938</v>
      </c>
      <c r="C7417" s="188">
        <v>6652.36</v>
      </c>
      <c r="D7417" s="188">
        <v>9863.64</v>
      </c>
      <c r="E7417" s="188">
        <v>18884.3</v>
      </c>
      <c r="F7417" s="188">
        <v>33989.1</v>
      </c>
      <c r="G7417" s="188">
        <v>54471</v>
      </c>
      <c r="H7417" s="188">
        <v>80124</v>
      </c>
      <c r="I7417" s="188">
        <v>103013</v>
      </c>
      <c r="J7417" s="188">
        <v>156655</v>
      </c>
      <c r="N7417" s="43"/>
    </row>
    <row r="7418" spans="1:14">
      <c r="A7418" s="43" t="s">
        <v>547</v>
      </c>
      <c r="B7418" s="188">
        <v>5341</v>
      </c>
      <c r="C7418" s="188">
        <v>0</v>
      </c>
      <c r="D7418" s="188">
        <v>0</v>
      </c>
      <c r="E7418" s="188">
        <v>0</v>
      </c>
      <c r="F7418" s="188">
        <v>346.6</v>
      </c>
      <c r="G7418" s="188">
        <v>4811</v>
      </c>
      <c r="H7418" s="188">
        <v>11930</v>
      </c>
      <c r="I7418" s="188">
        <v>19714</v>
      </c>
      <c r="J7418" s="188">
        <v>51793</v>
      </c>
      <c r="N7418" s="43"/>
    </row>
    <row r="7419" spans="1:14">
      <c r="A7419" s="43" t="s">
        <v>548</v>
      </c>
      <c r="B7419" s="188">
        <v>1113</v>
      </c>
      <c r="C7419" s="188">
        <v>0</v>
      </c>
      <c r="D7419" s="188">
        <v>0</v>
      </c>
      <c r="E7419" s="188">
        <v>0</v>
      </c>
      <c r="F7419" s="188">
        <v>0</v>
      </c>
      <c r="G7419" s="188">
        <v>785</v>
      </c>
      <c r="H7419" s="188">
        <v>2699</v>
      </c>
      <c r="I7419" s="188">
        <v>4567</v>
      </c>
      <c r="J7419" s="188">
        <v>11460</v>
      </c>
      <c r="N7419" s="43"/>
    </row>
    <row r="7420" spans="1:14">
      <c r="A7420" s="43" t="s">
        <v>549</v>
      </c>
      <c r="B7420" s="188">
        <v>946</v>
      </c>
      <c r="C7420" s="188">
        <v>0</v>
      </c>
      <c r="D7420" s="188">
        <v>0</v>
      </c>
      <c r="E7420" s="188">
        <v>0</v>
      </c>
      <c r="F7420" s="188">
        <v>0</v>
      </c>
      <c r="G7420" s="188">
        <v>1398</v>
      </c>
      <c r="H7420" s="188">
        <v>3234</v>
      </c>
      <c r="I7420" s="188">
        <v>4638</v>
      </c>
      <c r="J7420" s="188">
        <v>6823</v>
      </c>
      <c r="N7420" s="43"/>
    </row>
    <row r="7421" spans="1:14">
      <c r="A7421" s="43" t="s">
        <v>550</v>
      </c>
      <c r="B7421" s="188">
        <v>264</v>
      </c>
      <c r="C7421" s="188">
        <v>0</v>
      </c>
      <c r="D7421" s="188">
        <v>0</v>
      </c>
      <c r="E7421" s="188">
        <v>0</v>
      </c>
      <c r="F7421" s="188">
        <v>0</v>
      </c>
      <c r="G7421" s="188">
        <v>327</v>
      </c>
      <c r="H7421" s="188">
        <v>757</v>
      </c>
      <c r="I7421" s="188">
        <v>1091</v>
      </c>
      <c r="J7421" s="188">
        <v>2090</v>
      </c>
      <c r="N7421" s="43"/>
    </row>
    <row r="7422" spans="1:14">
      <c r="A7422" s="43" t="s">
        <v>551</v>
      </c>
      <c r="B7422" s="188">
        <v>66</v>
      </c>
      <c r="C7422" s="188">
        <v>0</v>
      </c>
      <c r="D7422" s="188">
        <v>0</v>
      </c>
      <c r="E7422" s="188">
        <v>0</v>
      </c>
      <c r="F7422" s="188">
        <v>0</v>
      </c>
      <c r="G7422" s="188">
        <v>0</v>
      </c>
      <c r="H7422" s="188">
        <v>0</v>
      </c>
      <c r="I7422" s="188">
        <v>0</v>
      </c>
      <c r="J7422" s="188">
        <v>1443</v>
      </c>
      <c r="N7422" s="43"/>
    </row>
    <row r="7423" spans="1:14">
      <c r="A7423" s="43" t="s">
        <v>317</v>
      </c>
      <c r="B7423" s="188">
        <v>1447</v>
      </c>
      <c r="C7423" s="188">
        <v>0</v>
      </c>
      <c r="D7423" s="188">
        <v>1500.08</v>
      </c>
      <c r="E7423" s="188">
        <v>1500.1</v>
      </c>
      <c r="F7423" s="188">
        <v>1500.1</v>
      </c>
      <c r="G7423" s="188">
        <v>1500</v>
      </c>
      <c r="H7423" s="188">
        <v>1500</v>
      </c>
      <c r="I7423" s="188">
        <v>2100</v>
      </c>
      <c r="J7423" s="188">
        <v>3900</v>
      </c>
      <c r="N7423" s="43"/>
    </row>
    <row r="7424" spans="1:14">
      <c r="A7424" s="43" t="s">
        <v>318</v>
      </c>
      <c r="B7424" s="188">
        <v>375</v>
      </c>
      <c r="C7424" s="188">
        <v>0</v>
      </c>
      <c r="D7424" s="188">
        <v>0</v>
      </c>
      <c r="E7424" s="188">
        <v>0</v>
      </c>
      <c r="F7424" s="188">
        <v>513.6</v>
      </c>
      <c r="G7424" s="188">
        <v>514</v>
      </c>
      <c r="H7424" s="188">
        <v>514</v>
      </c>
      <c r="I7424" s="188">
        <v>514</v>
      </c>
      <c r="J7424" s="188">
        <v>1309</v>
      </c>
      <c r="N7424" s="43"/>
    </row>
    <row r="7425" spans="1:14">
      <c r="A7425" s="43" t="s">
        <v>552</v>
      </c>
      <c r="B7425" s="188">
        <v>51490</v>
      </c>
      <c r="C7425" s="188">
        <v>8613.0499999999993</v>
      </c>
      <c r="D7425" s="188">
        <v>11840.29</v>
      </c>
      <c r="E7425" s="188">
        <v>21069.4</v>
      </c>
      <c r="F7425" s="188">
        <v>37806.800000000003</v>
      </c>
      <c r="G7425" s="188">
        <v>63874</v>
      </c>
      <c r="H7425" s="188">
        <v>99485</v>
      </c>
      <c r="I7425" s="188">
        <v>130772</v>
      </c>
      <c r="J7425" s="188">
        <v>213709</v>
      </c>
      <c r="N7425" s="43"/>
    </row>
    <row r="7426" spans="1:14">
      <c r="A7426" s="43" t="s">
        <v>553</v>
      </c>
      <c r="B7426" s="188">
        <v>2352</v>
      </c>
      <c r="C7426" s="188">
        <v>0</v>
      </c>
      <c r="D7426" s="188">
        <v>0</v>
      </c>
      <c r="E7426" s="188">
        <v>0</v>
      </c>
      <c r="F7426" s="188">
        <v>0</v>
      </c>
      <c r="G7426" s="188">
        <v>1263</v>
      </c>
      <c r="H7426" s="188">
        <v>7338</v>
      </c>
      <c r="I7426" s="188">
        <v>13020</v>
      </c>
      <c r="J7426" s="188">
        <v>31472</v>
      </c>
      <c r="N7426" s="43"/>
    </row>
    <row r="7427" spans="1:14">
      <c r="A7427" s="43" t="s">
        <v>554</v>
      </c>
      <c r="B7427" s="188">
        <v>1280</v>
      </c>
      <c r="C7427" s="188">
        <v>0</v>
      </c>
      <c r="D7427" s="188">
        <v>0</v>
      </c>
      <c r="E7427" s="188">
        <v>0</v>
      </c>
      <c r="F7427" s="188">
        <v>0</v>
      </c>
      <c r="G7427" s="188">
        <v>420</v>
      </c>
      <c r="H7427" s="188">
        <v>2850</v>
      </c>
      <c r="I7427" s="188">
        <v>6042</v>
      </c>
      <c r="J7427" s="188">
        <v>18749</v>
      </c>
      <c r="N7427" s="43"/>
    </row>
    <row r="7428" spans="1:14">
      <c r="A7428" s="43" t="s">
        <v>555</v>
      </c>
      <c r="B7428" s="188">
        <v>2290</v>
      </c>
      <c r="C7428" s="188">
        <v>0</v>
      </c>
      <c r="D7428" s="188">
        <v>0</v>
      </c>
      <c r="E7428" s="188">
        <v>0</v>
      </c>
      <c r="F7428" s="188">
        <v>0</v>
      </c>
      <c r="G7428" s="188">
        <v>163</v>
      </c>
      <c r="H7428" s="188">
        <v>4484</v>
      </c>
      <c r="I7428" s="188">
        <v>12481</v>
      </c>
      <c r="J7428" s="188">
        <v>41342</v>
      </c>
      <c r="N7428" s="43"/>
    </row>
    <row r="7429" spans="1:14">
      <c r="A7429" s="43" t="s">
        <v>556</v>
      </c>
      <c r="B7429" s="188">
        <v>874</v>
      </c>
      <c r="C7429" s="188">
        <v>0</v>
      </c>
      <c r="D7429" s="188">
        <v>0</v>
      </c>
      <c r="E7429" s="188">
        <v>0</v>
      </c>
      <c r="F7429" s="188">
        <v>0</v>
      </c>
      <c r="G7429" s="188">
        <v>0</v>
      </c>
      <c r="H7429" s="188">
        <v>0</v>
      </c>
      <c r="I7429" s="188">
        <v>3797</v>
      </c>
      <c r="J7429" s="188">
        <v>29594</v>
      </c>
      <c r="N7429" s="43"/>
    </row>
    <row r="7430" spans="1:14">
      <c r="A7430" s="43" t="s">
        <v>621</v>
      </c>
      <c r="B7430" s="188" t="s">
        <v>143</v>
      </c>
      <c r="C7430" s="188" t="s">
        <v>144</v>
      </c>
      <c r="D7430" s="188" t="s">
        <v>144</v>
      </c>
      <c r="E7430" s="188" t="s">
        <v>144</v>
      </c>
      <c r="F7430" s="188" t="s">
        <v>144</v>
      </c>
      <c r="G7430" s="188" t="s">
        <v>144</v>
      </c>
      <c r="H7430" s="188" t="s">
        <v>144</v>
      </c>
      <c r="I7430" s="188" t="s">
        <v>685</v>
      </c>
      <c r="J7430" s="188" t="s">
        <v>685</v>
      </c>
      <c r="K7430" s="188" t="s">
        <v>225</v>
      </c>
      <c r="N7430" s="43"/>
    </row>
    <row r="7431" spans="1:14">
      <c r="A7431" s="43" t="s">
        <v>618</v>
      </c>
      <c r="B7431" s="188" t="s">
        <v>619</v>
      </c>
      <c r="K7431" s="188" t="s">
        <v>739</v>
      </c>
      <c r="N7431" s="43"/>
    </row>
    <row r="7432" spans="1:14">
      <c r="A7432" s="43" t="s">
        <v>142</v>
      </c>
      <c r="N7432" s="43"/>
    </row>
    <row r="7434" spans="1:14">
      <c r="A7434" s="43" t="s">
        <v>216</v>
      </c>
      <c r="N7434" s="43"/>
    </row>
    <row r="7435" spans="1:14">
      <c r="A7435" s="43" t="s">
        <v>621</v>
      </c>
      <c r="B7435" s="188" t="s">
        <v>143</v>
      </c>
      <c r="C7435" s="188" t="s">
        <v>144</v>
      </c>
      <c r="D7435" s="188" t="s">
        <v>144</v>
      </c>
      <c r="E7435" s="188" t="s">
        <v>144</v>
      </c>
      <c r="F7435" s="188" t="s">
        <v>144</v>
      </c>
      <c r="G7435" s="188" t="s">
        <v>144</v>
      </c>
      <c r="H7435" s="188" t="s">
        <v>144</v>
      </c>
      <c r="I7435" s="188" t="s">
        <v>685</v>
      </c>
      <c r="J7435" s="188" t="s">
        <v>685</v>
      </c>
      <c r="K7435" s="188" t="s">
        <v>225</v>
      </c>
      <c r="N7435" s="43"/>
    </row>
    <row r="7436" spans="1:14">
      <c r="A7436" s="43" t="s">
        <v>254</v>
      </c>
      <c r="B7436" s="188" t="s">
        <v>33</v>
      </c>
      <c r="C7436" s="188" t="s">
        <v>134</v>
      </c>
      <c r="D7436" s="188" t="s">
        <v>135</v>
      </c>
      <c r="E7436" s="188" t="s">
        <v>136</v>
      </c>
      <c r="F7436" s="188" t="s">
        <v>137</v>
      </c>
      <c r="G7436" s="188" t="s">
        <v>138</v>
      </c>
      <c r="H7436" s="188" t="s">
        <v>139</v>
      </c>
      <c r="I7436" s="188" t="s">
        <v>140</v>
      </c>
      <c r="J7436" s="188" t="s">
        <v>141</v>
      </c>
      <c r="N7436" s="43"/>
    </row>
    <row r="7437" spans="1:14">
      <c r="A7437" s="43" t="s">
        <v>622</v>
      </c>
      <c r="B7437" s="188" t="s">
        <v>143</v>
      </c>
      <c r="C7437" s="188" t="s">
        <v>148</v>
      </c>
      <c r="D7437" s="188" t="s">
        <v>148</v>
      </c>
      <c r="E7437" s="188" t="s">
        <v>148</v>
      </c>
      <c r="F7437" s="188" t="s">
        <v>148</v>
      </c>
      <c r="G7437" s="188" t="s">
        <v>148</v>
      </c>
      <c r="H7437" s="188" t="s">
        <v>148</v>
      </c>
      <c r="I7437" s="188" t="s">
        <v>686</v>
      </c>
      <c r="J7437" s="188" t="s">
        <v>686</v>
      </c>
      <c r="N7437" s="43"/>
    </row>
    <row r="7438" spans="1:14">
      <c r="A7438" s="43" t="s">
        <v>592</v>
      </c>
      <c r="B7438" s="188">
        <v>77868</v>
      </c>
      <c r="C7438" s="188">
        <v>9215.8700000000008</v>
      </c>
      <c r="D7438" s="188">
        <v>13595.5</v>
      </c>
      <c r="E7438" s="188">
        <v>25878.400000000001</v>
      </c>
      <c r="F7438" s="188">
        <v>49598.1</v>
      </c>
      <c r="G7438" s="188">
        <v>91383</v>
      </c>
      <c r="H7438" s="188">
        <v>155353</v>
      </c>
      <c r="I7438" s="188">
        <v>221075</v>
      </c>
      <c r="J7438" s="188">
        <v>478573</v>
      </c>
      <c r="N7438" s="43"/>
    </row>
    <row r="7439" spans="1:14">
      <c r="A7439" s="43" t="s">
        <v>537</v>
      </c>
      <c r="B7439" s="188">
        <v>16751</v>
      </c>
      <c r="C7439" s="188">
        <v>0</v>
      </c>
      <c r="D7439" s="188">
        <v>0</v>
      </c>
      <c r="E7439" s="188">
        <v>8927.5</v>
      </c>
      <c r="F7439" s="188">
        <v>17194.400000000001</v>
      </c>
      <c r="G7439" s="188">
        <v>24802</v>
      </c>
      <c r="H7439" s="188">
        <v>30520</v>
      </c>
      <c r="I7439" s="188">
        <v>33730</v>
      </c>
      <c r="J7439" s="188">
        <v>40407</v>
      </c>
      <c r="N7439" s="43"/>
    </row>
    <row r="7440" spans="1:14">
      <c r="A7440" s="43" t="s">
        <v>538</v>
      </c>
      <c r="B7440" s="188">
        <v>150</v>
      </c>
      <c r="C7440" s="188">
        <v>0</v>
      </c>
      <c r="D7440" s="188">
        <v>0</v>
      </c>
      <c r="E7440" s="188">
        <v>0</v>
      </c>
      <c r="F7440" s="188">
        <v>0</v>
      </c>
      <c r="G7440" s="188">
        <v>0</v>
      </c>
      <c r="H7440" s="188">
        <v>0</v>
      </c>
      <c r="I7440" s="188">
        <v>0</v>
      </c>
      <c r="J7440" s="188">
        <v>6876</v>
      </c>
      <c r="N7440" s="43"/>
    </row>
    <row r="7441" spans="1:14">
      <c r="A7441" s="43" t="s">
        <v>539</v>
      </c>
      <c r="B7441" s="188">
        <v>30861</v>
      </c>
      <c r="C7441" s="188">
        <v>-32.93</v>
      </c>
      <c r="D7441" s="188">
        <v>202.62</v>
      </c>
      <c r="E7441" s="188">
        <v>1758.3</v>
      </c>
      <c r="F7441" s="188">
        <v>7642.2</v>
      </c>
      <c r="G7441" s="188">
        <v>24676</v>
      </c>
      <c r="H7441" s="188">
        <v>67178</v>
      </c>
      <c r="I7441" s="188">
        <v>117114</v>
      </c>
      <c r="J7441" s="188">
        <v>382740</v>
      </c>
      <c r="N7441" s="43"/>
    </row>
    <row r="7442" spans="1:14">
      <c r="A7442" s="43" t="s">
        <v>540</v>
      </c>
      <c r="B7442" s="188">
        <v>6408</v>
      </c>
      <c r="C7442" s="188">
        <v>0</v>
      </c>
      <c r="D7442" s="188">
        <v>0</v>
      </c>
      <c r="E7442" s="188">
        <v>0</v>
      </c>
      <c r="F7442" s="188">
        <v>0</v>
      </c>
      <c r="G7442" s="188">
        <v>6281</v>
      </c>
      <c r="H7442" s="188">
        <v>20027</v>
      </c>
      <c r="I7442" s="188">
        <v>33575</v>
      </c>
      <c r="J7442" s="188">
        <v>69553</v>
      </c>
      <c r="N7442" s="43"/>
    </row>
    <row r="7443" spans="1:14">
      <c r="A7443" s="43" t="s">
        <v>541</v>
      </c>
      <c r="B7443" s="188">
        <v>17138</v>
      </c>
      <c r="C7443" s="188">
        <v>0</v>
      </c>
      <c r="D7443" s="188">
        <v>0</v>
      </c>
      <c r="E7443" s="188">
        <v>0</v>
      </c>
      <c r="F7443" s="188">
        <v>0</v>
      </c>
      <c r="G7443" s="188">
        <v>22785</v>
      </c>
      <c r="H7443" s="188">
        <v>54471</v>
      </c>
      <c r="I7443" s="188">
        <v>80628</v>
      </c>
      <c r="J7443" s="188">
        <v>151101</v>
      </c>
      <c r="N7443" s="43"/>
    </row>
    <row r="7444" spans="1:14">
      <c r="A7444" s="43" t="s">
        <v>542</v>
      </c>
      <c r="B7444" s="188">
        <v>5495</v>
      </c>
      <c r="C7444" s="188">
        <v>0</v>
      </c>
      <c r="D7444" s="188">
        <v>0</v>
      </c>
      <c r="E7444" s="188">
        <v>633</v>
      </c>
      <c r="F7444" s="188">
        <v>2852.9</v>
      </c>
      <c r="G7444" s="188">
        <v>6938</v>
      </c>
      <c r="H7444" s="188">
        <v>13753</v>
      </c>
      <c r="I7444" s="188">
        <v>19923</v>
      </c>
      <c r="J7444" s="188">
        <v>37835</v>
      </c>
      <c r="N7444" s="43"/>
    </row>
    <row r="7445" spans="1:14">
      <c r="A7445" s="43" t="s">
        <v>543</v>
      </c>
      <c r="B7445" s="188">
        <v>1065</v>
      </c>
      <c r="C7445" s="188">
        <v>0</v>
      </c>
      <c r="D7445" s="188">
        <v>0</v>
      </c>
      <c r="E7445" s="188">
        <v>0</v>
      </c>
      <c r="F7445" s="188">
        <v>0</v>
      </c>
      <c r="G7445" s="188">
        <v>0</v>
      </c>
      <c r="H7445" s="188">
        <v>0</v>
      </c>
      <c r="I7445" s="188">
        <v>9854</v>
      </c>
      <c r="J7445" s="188">
        <v>20443</v>
      </c>
      <c r="N7445" s="43"/>
    </row>
    <row r="7446" spans="1:14">
      <c r="A7446" s="43" t="s">
        <v>544</v>
      </c>
      <c r="B7446" s="188">
        <v>7094</v>
      </c>
      <c r="C7446" s="188">
        <v>0</v>
      </c>
      <c r="D7446" s="188">
        <v>0</v>
      </c>
      <c r="E7446" s="188">
        <v>0</v>
      </c>
      <c r="F7446" s="188">
        <v>0</v>
      </c>
      <c r="G7446" s="188">
        <v>0</v>
      </c>
      <c r="H7446" s="188">
        <v>20629</v>
      </c>
      <c r="I7446" s="188">
        <v>61280</v>
      </c>
      <c r="J7446" s="188">
        <v>106314</v>
      </c>
      <c r="N7446" s="43"/>
    </row>
    <row r="7447" spans="1:14">
      <c r="A7447" s="43" t="s">
        <v>221</v>
      </c>
      <c r="B7447" s="188">
        <v>14166</v>
      </c>
      <c r="C7447" s="188">
        <v>0</v>
      </c>
      <c r="D7447" s="188">
        <v>0</v>
      </c>
      <c r="E7447" s="188">
        <v>6891.4</v>
      </c>
      <c r="F7447" s="188">
        <v>14355.9</v>
      </c>
      <c r="G7447" s="188">
        <v>21735</v>
      </c>
      <c r="H7447" s="188">
        <v>26846</v>
      </c>
      <c r="I7447" s="188">
        <v>29485</v>
      </c>
      <c r="J7447" s="188">
        <v>33894</v>
      </c>
      <c r="N7447" s="43"/>
    </row>
    <row r="7448" spans="1:14">
      <c r="A7448" s="43" t="s">
        <v>222</v>
      </c>
      <c r="B7448" s="188">
        <v>6978</v>
      </c>
      <c r="C7448" s="188">
        <v>0</v>
      </c>
      <c r="D7448" s="188">
        <v>0</v>
      </c>
      <c r="E7448" s="188">
        <v>0</v>
      </c>
      <c r="F7448" s="188">
        <v>0</v>
      </c>
      <c r="G7448" s="188">
        <v>13630</v>
      </c>
      <c r="H7448" s="188">
        <v>23119</v>
      </c>
      <c r="I7448" s="188">
        <v>27040</v>
      </c>
      <c r="J7448" s="188">
        <v>32744</v>
      </c>
      <c r="N7448" s="43"/>
    </row>
    <row r="7449" spans="1:14">
      <c r="A7449" s="43" t="s">
        <v>223</v>
      </c>
      <c r="B7449" s="188">
        <v>12661</v>
      </c>
      <c r="C7449" s="188">
        <v>0</v>
      </c>
      <c r="D7449" s="188">
        <v>0</v>
      </c>
      <c r="E7449" s="188">
        <v>0</v>
      </c>
      <c r="F7449" s="188">
        <v>0</v>
      </c>
      <c r="G7449" s="188">
        <v>11891</v>
      </c>
      <c r="H7449" s="188">
        <v>42789</v>
      </c>
      <c r="I7449" s="188">
        <v>67427</v>
      </c>
      <c r="J7449" s="188">
        <v>138208</v>
      </c>
      <c r="N7449" s="43"/>
    </row>
    <row r="7450" spans="1:14">
      <c r="A7450" s="43" t="s">
        <v>224</v>
      </c>
      <c r="B7450" s="188">
        <v>10201</v>
      </c>
      <c r="C7450" s="188">
        <v>0</v>
      </c>
      <c r="D7450" s="188">
        <v>0</v>
      </c>
      <c r="E7450" s="188">
        <v>0</v>
      </c>
      <c r="F7450" s="188">
        <v>0</v>
      </c>
      <c r="G7450" s="188">
        <v>0</v>
      </c>
      <c r="H7450" s="188">
        <v>35625</v>
      </c>
      <c r="I7450" s="188">
        <v>62208</v>
      </c>
      <c r="J7450" s="188">
        <v>133604</v>
      </c>
      <c r="N7450" s="43"/>
    </row>
    <row r="7451" spans="1:14">
      <c r="A7451" s="43" t="s">
        <v>545</v>
      </c>
      <c r="B7451" s="188">
        <v>68506</v>
      </c>
      <c r="C7451" s="188">
        <v>6709.14</v>
      </c>
      <c r="D7451" s="188">
        <v>11082.74</v>
      </c>
      <c r="E7451" s="188">
        <v>22895.7</v>
      </c>
      <c r="F7451" s="188">
        <v>44542.2</v>
      </c>
      <c r="G7451" s="188">
        <v>79646</v>
      </c>
      <c r="H7451" s="188">
        <v>133441</v>
      </c>
      <c r="I7451" s="188">
        <v>191204</v>
      </c>
      <c r="J7451" s="188">
        <v>431014</v>
      </c>
      <c r="N7451" s="43"/>
    </row>
    <row r="7452" spans="1:14">
      <c r="A7452" s="43" t="s">
        <v>546</v>
      </c>
      <c r="B7452" s="188">
        <v>40922</v>
      </c>
      <c r="C7452" s="188">
        <v>4794.2299999999996</v>
      </c>
      <c r="D7452" s="188">
        <v>8556.33</v>
      </c>
      <c r="E7452" s="188">
        <v>17367.5</v>
      </c>
      <c r="F7452" s="188">
        <v>32516.6</v>
      </c>
      <c r="G7452" s="188">
        <v>54582</v>
      </c>
      <c r="H7452" s="188">
        <v>83228</v>
      </c>
      <c r="I7452" s="188">
        <v>105564</v>
      </c>
      <c r="J7452" s="188">
        <v>164628</v>
      </c>
      <c r="N7452" s="43"/>
    </row>
    <row r="7453" spans="1:14">
      <c r="A7453" s="43" t="s">
        <v>547</v>
      </c>
      <c r="B7453" s="188">
        <v>4674</v>
      </c>
      <c r="C7453" s="188">
        <v>0</v>
      </c>
      <c r="D7453" s="188">
        <v>0</v>
      </c>
      <c r="E7453" s="188">
        <v>0</v>
      </c>
      <c r="F7453" s="188">
        <v>179.7</v>
      </c>
      <c r="G7453" s="188">
        <v>4933</v>
      </c>
      <c r="H7453" s="188">
        <v>12782</v>
      </c>
      <c r="I7453" s="188">
        <v>20338</v>
      </c>
      <c r="J7453" s="188">
        <v>53703</v>
      </c>
      <c r="N7453" s="43"/>
    </row>
    <row r="7454" spans="1:14">
      <c r="A7454" s="43" t="s">
        <v>548</v>
      </c>
      <c r="B7454" s="188">
        <v>867</v>
      </c>
      <c r="C7454" s="188">
        <v>0</v>
      </c>
      <c r="D7454" s="188">
        <v>0</v>
      </c>
      <c r="E7454" s="188">
        <v>0</v>
      </c>
      <c r="F7454" s="188">
        <v>0</v>
      </c>
      <c r="G7454" s="188">
        <v>603</v>
      </c>
      <c r="H7454" s="188">
        <v>2425</v>
      </c>
      <c r="I7454" s="188">
        <v>4394</v>
      </c>
      <c r="J7454" s="188">
        <v>11710</v>
      </c>
      <c r="N7454" s="43"/>
    </row>
    <row r="7455" spans="1:14">
      <c r="A7455" s="43" t="s">
        <v>549</v>
      </c>
      <c r="B7455" s="188">
        <v>1157</v>
      </c>
      <c r="C7455" s="188">
        <v>0</v>
      </c>
      <c r="D7455" s="188">
        <v>0</v>
      </c>
      <c r="E7455" s="188">
        <v>0</v>
      </c>
      <c r="F7455" s="188">
        <v>0</v>
      </c>
      <c r="G7455" s="188">
        <v>1572</v>
      </c>
      <c r="H7455" s="188">
        <v>3980</v>
      </c>
      <c r="I7455" s="188">
        <v>5933</v>
      </c>
      <c r="J7455" s="188">
        <v>9715</v>
      </c>
      <c r="N7455" s="43"/>
    </row>
    <row r="7456" spans="1:14">
      <c r="A7456" s="43" t="s">
        <v>550</v>
      </c>
      <c r="B7456" s="188">
        <v>232</v>
      </c>
      <c r="C7456" s="188">
        <v>0</v>
      </c>
      <c r="D7456" s="188">
        <v>0</v>
      </c>
      <c r="E7456" s="188">
        <v>0</v>
      </c>
      <c r="F7456" s="188">
        <v>0</v>
      </c>
      <c r="G7456" s="188">
        <v>296</v>
      </c>
      <c r="H7456" s="188">
        <v>749</v>
      </c>
      <c r="I7456" s="188">
        <v>1125</v>
      </c>
      <c r="J7456" s="188">
        <v>2148</v>
      </c>
      <c r="N7456" s="43"/>
    </row>
    <row r="7457" spans="1:14">
      <c r="A7457" s="43" t="s">
        <v>551</v>
      </c>
      <c r="B7457" s="188">
        <v>64</v>
      </c>
      <c r="C7457" s="188">
        <v>0</v>
      </c>
      <c r="D7457" s="188">
        <v>0</v>
      </c>
      <c r="E7457" s="188">
        <v>0</v>
      </c>
      <c r="F7457" s="188">
        <v>0</v>
      </c>
      <c r="G7457" s="188">
        <v>0</v>
      </c>
      <c r="H7457" s="188">
        <v>0</v>
      </c>
      <c r="I7457" s="188">
        <v>2</v>
      </c>
      <c r="J7457" s="188">
        <v>2021</v>
      </c>
      <c r="N7457" s="43"/>
    </row>
    <row r="7458" spans="1:14">
      <c r="A7458" s="43" t="s">
        <v>317</v>
      </c>
      <c r="B7458" s="188">
        <v>1827</v>
      </c>
      <c r="C7458" s="188">
        <v>0</v>
      </c>
      <c r="D7458" s="188">
        <v>1862.3</v>
      </c>
      <c r="E7458" s="188">
        <v>1862.3</v>
      </c>
      <c r="F7458" s="188">
        <v>1862.3</v>
      </c>
      <c r="G7458" s="188">
        <v>1862</v>
      </c>
      <c r="H7458" s="188">
        <v>1862</v>
      </c>
      <c r="I7458" s="188">
        <v>2607</v>
      </c>
      <c r="J7458" s="188">
        <v>4842</v>
      </c>
      <c r="N7458" s="43"/>
    </row>
    <row r="7459" spans="1:14">
      <c r="A7459" s="43" t="s">
        <v>318</v>
      </c>
      <c r="B7459" s="188">
        <v>542</v>
      </c>
      <c r="C7459" s="188">
        <v>0</v>
      </c>
      <c r="D7459" s="188">
        <v>0</v>
      </c>
      <c r="E7459" s="188">
        <v>0</v>
      </c>
      <c r="F7459" s="188">
        <v>699.6</v>
      </c>
      <c r="G7459" s="188">
        <v>700</v>
      </c>
      <c r="H7459" s="188">
        <v>700</v>
      </c>
      <c r="I7459" s="188">
        <v>700</v>
      </c>
      <c r="J7459" s="188">
        <v>1783</v>
      </c>
      <c r="N7459" s="43"/>
    </row>
    <row r="7460" spans="1:14">
      <c r="A7460" s="43" t="s">
        <v>552</v>
      </c>
      <c r="B7460" s="188">
        <v>50284</v>
      </c>
      <c r="C7460" s="188">
        <v>7304.3</v>
      </c>
      <c r="D7460" s="188">
        <v>11009.38</v>
      </c>
      <c r="E7460" s="188">
        <v>20215.8</v>
      </c>
      <c r="F7460" s="188">
        <v>36675.800000000003</v>
      </c>
      <c r="G7460" s="188">
        <v>64774</v>
      </c>
      <c r="H7460" s="188">
        <v>104819</v>
      </c>
      <c r="I7460" s="188">
        <v>137376</v>
      </c>
      <c r="J7460" s="188">
        <v>233632</v>
      </c>
      <c r="N7460" s="43"/>
    </row>
    <row r="7461" spans="1:14">
      <c r="A7461" s="43" t="s">
        <v>553</v>
      </c>
      <c r="B7461" s="188">
        <v>4198</v>
      </c>
      <c r="C7461" s="188">
        <v>0</v>
      </c>
      <c r="D7461" s="188">
        <v>0</v>
      </c>
      <c r="E7461" s="188">
        <v>0</v>
      </c>
      <c r="F7461" s="188">
        <v>0</v>
      </c>
      <c r="G7461" s="188">
        <v>3894</v>
      </c>
      <c r="H7461" s="188">
        <v>12970</v>
      </c>
      <c r="I7461" s="188">
        <v>21209</v>
      </c>
      <c r="J7461" s="188">
        <v>46908</v>
      </c>
      <c r="N7461" s="43"/>
    </row>
    <row r="7462" spans="1:14">
      <c r="A7462" s="43" t="s">
        <v>554</v>
      </c>
      <c r="B7462" s="188">
        <v>1300</v>
      </c>
      <c r="C7462" s="188">
        <v>0</v>
      </c>
      <c r="D7462" s="188">
        <v>0</v>
      </c>
      <c r="E7462" s="188">
        <v>0</v>
      </c>
      <c r="F7462" s="188">
        <v>0</v>
      </c>
      <c r="G7462" s="188">
        <v>379</v>
      </c>
      <c r="H7462" s="188">
        <v>2727</v>
      </c>
      <c r="I7462" s="188">
        <v>6213</v>
      </c>
      <c r="J7462" s="188">
        <v>20837</v>
      </c>
      <c r="N7462" s="43"/>
    </row>
    <row r="7463" spans="1:14">
      <c r="A7463" s="43" t="s">
        <v>555</v>
      </c>
      <c r="B7463" s="188">
        <v>2341</v>
      </c>
      <c r="C7463" s="188">
        <v>0</v>
      </c>
      <c r="D7463" s="188">
        <v>0</v>
      </c>
      <c r="E7463" s="188">
        <v>0</v>
      </c>
      <c r="F7463" s="188">
        <v>0</v>
      </c>
      <c r="G7463" s="188">
        <v>60</v>
      </c>
      <c r="H7463" s="188">
        <v>4431</v>
      </c>
      <c r="I7463" s="188">
        <v>13512</v>
      </c>
      <c r="J7463" s="188">
        <v>44454</v>
      </c>
      <c r="N7463" s="43"/>
    </row>
    <row r="7464" spans="1:14">
      <c r="A7464" s="43" t="s">
        <v>556</v>
      </c>
      <c r="B7464" s="188">
        <v>932</v>
      </c>
      <c r="C7464" s="188">
        <v>0</v>
      </c>
      <c r="D7464" s="188">
        <v>0</v>
      </c>
      <c r="E7464" s="188">
        <v>0</v>
      </c>
      <c r="F7464" s="188">
        <v>0</v>
      </c>
      <c r="G7464" s="188">
        <v>0</v>
      </c>
      <c r="H7464" s="188">
        <v>0</v>
      </c>
      <c r="I7464" s="188">
        <v>3269</v>
      </c>
      <c r="J7464" s="188">
        <v>35991</v>
      </c>
      <c r="N7464" s="43"/>
    </row>
    <row r="7465" spans="1:14">
      <c r="A7465" s="43" t="s">
        <v>8</v>
      </c>
      <c r="N7465" s="43"/>
    </row>
    <row r="7466" spans="1:14">
      <c r="A7466" s="43" t="s">
        <v>593</v>
      </c>
      <c r="B7466" s="188">
        <v>73996</v>
      </c>
      <c r="C7466" s="188">
        <v>8985.0400000000009</v>
      </c>
      <c r="D7466" s="188">
        <v>12768.6</v>
      </c>
      <c r="E7466" s="188">
        <v>24409.7</v>
      </c>
      <c r="F7466" s="188">
        <v>46588.1</v>
      </c>
      <c r="G7466" s="188">
        <v>87503</v>
      </c>
      <c r="H7466" s="188">
        <v>151101</v>
      </c>
      <c r="I7466" s="188">
        <v>215537</v>
      </c>
      <c r="J7466" s="188">
        <v>458232</v>
      </c>
      <c r="N7466" s="43"/>
    </row>
    <row r="7467" spans="1:14">
      <c r="A7467" s="43" t="s">
        <v>537</v>
      </c>
      <c r="B7467" s="188">
        <v>16916</v>
      </c>
      <c r="C7467" s="188">
        <v>0</v>
      </c>
      <c r="D7467" s="188">
        <v>0</v>
      </c>
      <c r="E7467" s="188">
        <v>9451.9</v>
      </c>
      <c r="F7467" s="188">
        <v>17496.5</v>
      </c>
      <c r="G7467" s="188">
        <v>24731</v>
      </c>
      <c r="H7467" s="188">
        <v>30330</v>
      </c>
      <c r="I7467" s="188">
        <v>33580</v>
      </c>
      <c r="J7467" s="188">
        <v>40573</v>
      </c>
      <c r="N7467" s="43"/>
    </row>
    <row r="7468" spans="1:14">
      <c r="A7468" s="43" t="s">
        <v>538</v>
      </c>
      <c r="B7468" s="188">
        <v>186</v>
      </c>
      <c r="C7468" s="188">
        <v>0</v>
      </c>
      <c r="D7468" s="188">
        <v>0</v>
      </c>
      <c r="E7468" s="188">
        <v>0</v>
      </c>
      <c r="F7468" s="188">
        <v>0</v>
      </c>
      <c r="G7468" s="188">
        <v>0</v>
      </c>
      <c r="H7468" s="188">
        <v>0</v>
      </c>
      <c r="I7468" s="188">
        <v>0</v>
      </c>
      <c r="J7468" s="188">
        <v>7800</v>
      </c>
      <c r="N7468" s="43"/>
    </row>
    <row r="7469" spans="1:14">
      <c r="A7469" s="43" t="s">
        <v>539</v>
      </c>
      <c r="B7469" s="188">
        <v>28310</v>
      </c>
      <c r="C7469" s="188">
        <v>-36.72</v>
      </c>
      <c r="D7469" s="188">
        <v>148.94</v>
      </c>
      <c r="E7469" s="188">
        <v>1504.5</v>
      </c>
      <c r="F7469" s="188">
        <v>7138.6</v>
      </c>
      <c r="G7469" s="188">
        <v>23070</v>
      </c>
      <c r="H7469" s="188">
        <v>62456</v>
      </c>
      <c r="I7469" s="188">
        <v>110349</v>
      </c>
      <c r="J7469" s="188">
        <v>353020</v>
      </c>
      <c r="N7469" s="43"/>
    </row>
    <row r="7470" spans="1:14">
      <c r="A7470" s="43" t="s">
        <v>540</v>
      </c>
      <c r="B7470" s="188">
        <v>6082</v>
      </c>
      <c r="C7470" s="188">
        <v>0</v>
      </c>
      <c r="D7470" s="188">
        <v>0</v>
      </c>
      <c r="E7470" s="188">
        <v>0</v>
      </c>
      <c r="F7470" s="188">
        <v>0</v>
      </c>
      <c r="G7470" s="188">
        <v>5736</v>
      </c>
      <c r="H7470" s="188">
        <v>19088</v>
      </c>
      <c r="I7470" s="188">
        <v>32300</v>
      </c>
      <c r="J7470" s="188">
        <v>67352</v>
      </c>
      <c r="N7470" s="43"/>
    </row>
    <row r="7471" spans="1:14">
      <c r="A7471" s="43" t="s">
        <v>541</v>
      </c>
      <c r="B7471" s="188">
        <v>16067</v>
      </c>
      <c r="C7471" s="188">
        <v>0</v>
      </c>
      <c r="D7471" s="188">
        <v>0</v>
      </c>
      <c r="E7471" s="188">
        <v>0</v>
      </c>
      <c r="F7471" s="188">
        <v>0</v>
      </c>
      <c r="G7471" s="188">
        <v>20071</v>
      </c>
      <c r="H7471" s="188">
        <v>52233</v>
      </c>
      <c r="I7471" s="188">
        <v>78746</v>
      </c>
      <c r="J7471" s="188">
        <v>151101</v>
      </c>
      <c r="N7471" s="43"/>
    </row>
    <row r="7472" spans="1:14">
      <c r="A7472" s="43" t="s">
        <v>542</v>
      </c>
      <c r="B7472" s="188">
        <v>5633</v>
      </c>
      <c r="C7472" s="188">
        <v>0</v>
      </c>
      <c r="D7472" s="188">
        <v>0</v>
      </c>
      <c r="E7472" s="188">
        <v>739.4</v>
      </c>
      <c r="F7472" s="188">
        <v>3011.5</v>
      </c>
      <c r="G7472" s="188">
        <v>7198</v>
      </c>
      <c r="H7472" s="188">
        <v>14034</v>
      </c>
      <c r="I7472" s="188">
        <v>19884</v>
      </c>
      <c r="J7472" s="188">
        <v>38148</v>
      </c>
      <c r="N7472" s="43"/>
    </row>
    <row r="7473" spans="1:14">
      <c r="A7473" s="43" t="s">
        <v>543</v>
      </c>
      <c r="B7473" s="188">
        <v>803</v>
      </c>
      <c r="C7473" s="188">
        <v>0</v>
      </c>
      <c r="D7473" s="188">
        <v>0</v>
      </c>
      <c r="E7473" s="188">
        <v>0</v>
      </c>
      <c r="F7473" s="188">
        <v>0</v>
      </c>
      <c r="G7473" s="188">
        <v>0</v>
      </c>
      <c r="H7473" s="188">
        <v>0</v>
      </c>
      <c r="I7473" s="188">
        <v>7121</v>
      </c>
      <c r="J7473" s="188">
        <v>17975</v>
      </c>
      <c r="N7473" s="43"/>
    </row>
    <row r="7474" spans="1:14">
      <c r="A7474" s="43" t="s">
        <v>544</v>
      </c>
      <c r="B7474" s="188">
        <v>9152</v>
      </c>
      <c r="C7474" s="188">
        <v>0</v>
      </c>
      <c r="D7474" s="188">
        <v>0</v>
      </c>
      <c r="E7474" s="188">
        <v>0</v>
      </c>
      <c r="F7474" s="188">
        <v>0</v>
      </c>
      <c r="G7474" s="188">
        <v>0</v>
      </c>
      <c r="H7474" s="188">
        <v>40949</v>
      </c>
      <c r="I7474" s="188">
        <v>78020</v>
      </c>
      <c r="J7474" s="188">
        <v>106314</v>
      </c>
      <c r="N7474" s="43"/>
    </row>
    <row r="7475" spans="1:14">
      <c r="A7475" s="43" t="s">
        <v>221</v>
      </c>
      <c r="B7475" s="188">
        <v>13065</v>
      </c>
      <c r="C7475" s="188">
        <v>0</v>
      </c>
      <c r="D7475" s="188">
        <v>0</v>
      </c>
      <c r="E7475" s="188">
        <v>6308.4</v>
      </c>
      <c r="F7475" s="188">
        <v>13109.6</v>
      </c>
      <c r="G7475" s="188">
        <v>19801</v>
      </c>
      <c r="H7475" s="188">
        <v>25167</v>
      </c>
      <c r="I7475" s="188">
        <v>27862</v>
      </c>
      <c r="J7475" s="188">
        <v>32396</v>
      </c>
      <c r="N7475" s="43"/>
    </row>
    <row r="7476" spans="1:14">
      <c r="A7476" s="43" t="s">
        <v>222</v>
      </c>
      <c r="B7476" s="188">
        <v>7700</v>
      </c>
      <c r="C7476" s="188">
        <v>0</v>
      </c>
      <c r="D7476" s="188">
        <v>0</v>
      </c>
      <c r="E7476" s="188">
        <v>0</v>
      </c>
      <c r="F7476" s="188">
        <v>0</v>
      </c>
      <c r="G7476" s="188">
        <v>16753</v>
      </c>
      <c r="H7476" s="188">
        <v>25613</v>
      </c>
      <c r="I7476" s="188">
        <v>28997</v>
      </c>
      <c r="J7476" s="188">
        <v>33906</v>
      </c>
      <c r="N7476" s="43"/>
    </row>
    <row r="7477" spans="1:14">
      <c r="A7477" s="43" t="s">
        <v>223</v>
      </c>
      <c r="B7477" s="188">
        <v>11445</v>
      </c>
      <c r="C7477" s="188">
        <v>0</v>
      </c>
      <c r="D7477" s="188">
        <v>0</v>
      </c>
      <c r="E7477" s="188">
        <v>0</v>
      </c>
      <c r="F7477" s="188">
        <v>0</v>
      </c>
      <c r="G7477" s="188">
        <v>6220</v>
      </c>
      <c r="H7477" s="188">
        <v>39651</v>
      </c>
      <c r="I7477" s="188">
        <v>63894</v>
      </c>
      <c r="J7477" s="188">
        <v>136896</v>
      </c>
      <c r="N7477" s="43"/>
    </row>
    <row r="7478" spans="1:14">
      <c r="A7478" s="43" t="s">
        <v>224</v>
      </c>
      <c r="B7478" s="188">
        <v>8968</v>
      </c>
      <c r="C7478" s="188">
        <v>0</v>
      </c>
      <c r="D7478" s="188">
        <v>0</v>
      </c>
      <c r="E7478" s="188">
        <v>0</v>
      </c>
      <c r="F7478" s="188">
        <v>0</v>
      </c>
      <c r="G7478" s="188">
        <v>0</v>
      </c>
      <c r="H7478" s="188">
        <v>29841</v>
      </c>
      <c r="I7478" s="188">
        <v>56592</v>
      </c>
      <c r="J7478" s="188">
        <v>130426</v>
      </c>
      <c r="N7478" s="43"/>
    </row>
    <row r="7479" spans="1:14">
      <c r="A7479" s="43" t="s">
        <v>545</v>
      </c>
      <c r="B7479" s="188">
        <v>64880</v>
      </c>
      <c r="C7479" s="188">
        <v>6423.92</v>
      </c>
      <c r="D7479" s="188">
        <v>10333.870000000001</v>
      </c>
      <c r="E7479" s="188">
        <v>21578.400000000001</v>
      </c>
      <c r="F7479" s="188">
        <v>41978</v>
      </c>
      <c r="G7479" s="188">
        <v>76255</v>
      </c>
      <c r="H7479" s="188">
        <v>129335</v>
      </c>
      <c r="I7479" s="188">
        <v>184863</v>
      </c>
      <c r="J7479" s="188">
        <v>401084</v>
      </c>
      <c r="N7479" s="43"/>
    </row>
    <row r="7480" spans="1:14">
      <c r="A7480" s="43" t="s">
        <v>546</v>
      </c>
      <c r="B7480" s="188">
        <v>39559</v>
      </c>
      <c r="C7480" s="188">
        <v>4280.9399999999996</v>
      </c>
      <c r="D7480" s="188">
        <v>7950.89</v>
      </c>
      <c r="E7480" s="188">
        <v>16309.9</v>
      </c>
      <c r="F7480" s="188">
        <v>30482.6</v>
      </c>
      <c r="G7480" s="188">
        <v>52430</v>
      </c>
      <c r="H7480" s="188">
        <v>81771</v>
      </c>
      <c r="I7480" s="188">
        <v>104842</v>
      </c>
      <c r="J7480" s="188">
        <v>166611</v>
      </c>
      <c r="N7480" s="43"/>
    </row>
    <row r="7481" spans="1:14">
      <c r="A7481" s="43" t="s">
        <v>547</v>
      </c>
      <c r="B7481" s="188">
        <v>4527</v>
      </c>
      <c r="C7481" s="188">
        <v>0</v>
      </c>
      <c r="D7481" s="188">
        <v>0</v>
      </c>
      <c r="E7481" s="188">
        <v>0</v>
      </c>
      <c r="F7481" s="188">
        <v>0</v>
      </c>
      <c r="G7481" s="188">
        <v>4629</v>
      </c>
      <c r="H7481" s="188">
        <v>12471</v>
      </c>
      <c r="I7481" s="188">
        <v>20040</v>
      </c>
      <c r="J7481" s="188">
        <v>52787</v>
      </c>
      <c r="N7481" s="43"/>
    </row>
    <row r="7482" spans="1:14">
      <c r="A7482" s="43" t="s">
        <v>548</v>
      </c>
      <c r="B7482" s="188">
        <v>825</v>
      </c>
      <c r="C7482" s="188">
        <v>0</v>
      </c>
      <c r="D7482" s="188">
        <v>0</v>
      </c>
      <c r="E7482" s="188">
        <v>0</v>
      </c>
      <c r="F7482" s="188">
        <v>0</v>
      </c>
      <c r="G7482" s="188">
        <v>471</v>
      </c>
      <c r="H7482" s="188">
        <v>2266</v>
      </c>
      <c r="I7482" s="188">
        <v>4267</v>
      </c>
      <c r="J7482" s="188">
        <v>11555</v>
      </c>
      <c r="N7482" s="43"/>
    </row>
    <row r="7483" spans="1:14">
      <c r="A7483" s="43" t="s">
        <v>549</v>
      </c>
      <c r="B7483" s="188">
        <v>1076</v>
      </c>
      <c r="C7483" s="188">
        <v>0</v>
      </c>
      <c r="D7483" s="188">
        <v>0</v>
      </c>
      <c r="E7483" s="188">
        <v>0</v>
      </c>
      <c r="F7483" s="188">
        <v>0</v>
      </c>
      <c r="G7483" s="188">
        <v>1329</v>
      </c>
      <c r="H7483" s="188">
        <v>3797</v>
      </c>
      <c r="I7483" s="188">
        <v>5798</v>
      </c>
      <c r="J7483" s="188">
        <v>9857</v>
      </c>
      <c r="N7483" s="43"/>
    </row>
    <row r="7484" spans="1:14">
      <c r="A7484" s="43" t="s">
        <v>550</v>
      </c>
      <c r="B7484" s="188">
        <v>217</v>
      </c>
      <c r="C7484" s="188">
        <v>0</v>
      </c>
      <c r="D7484" s="188">
        <v>0</v>
      </c>
      <c r="E7484" s="188">
        <v>0</v>
      </c>
      <c r="F7484" s="188">
        <v>0</v>
      </c>
      <c r="G7484" s="188">
        <v>250</v>
      </c>
      <c r="H7484" s="188">
        <v>715</v>
      </c>
      <c r="I7484" s="188">
        <v>1092</v>
      </c>
      <c r="J7484" s="188">
        <v>2151</v>
      </c>
      <c r="N7484" s="43"/>
    </row>
    <row r="7485" spans="1:14">
      <c r="A7485" s="43" t="s">
        <v>551</v>
      </c>
      <c r="B7485" s="188">
        <v>62</v>
      </c>
      <c r="C7485" s="188">
        <v>0</v>
      </c>
      <c r="D7485" s="188">
        <v>0</v>
      </c>
      <c r="E7485" s="188">
        <v>0</v>
      </c>
      <c r="F7485" s="188">
        <v>0</v>
      </c>
      <c r="G7485" s="188">
        <v>0</v>
      </c>
      <c r="H7485" s="188">
        <v>0</v>
      </c>
      <c r="I7485" s="188">
        <v>0</v>
      </c>
      <c r="J7485" s="188">
        <v>2040</v>
      </c>
      <c r="N7485" s="43"/>
    </row>
    <row r="7486" spans="1:14">
      <c r="A7486" s="43" t="s">
        <v>317</v>
      </c>
      <c r="B7486" s="188">
        <v>1843</v>
      </c>
      <c r="C7486" s="188">
        <v>0</v>
      </c>
      <c r="D7486" s="188">
        <v>1862.3</v>
      </c>
      <c r="E7486" s="188">
        <v>1862.3</v>
      </c>
      <c r="F7486" s="188">
        <v>1862.3</v>
      </c>
      <c r="G7486" s="188">
        <v>1862</v>
      </c>
      <c r="H7486" s="188">
        <v>1862</v>
      </c>
      <c r="I7486" s="188">
        <v>2607</v>
      </c>
      <c r="J7486" s="188">
        <v>4842</v>
      </c>
      <c r="N7486" s="43"/>
    </row>
    <row r="7487" spans="1:14">
      <c r="A7487" s="43" t="s">
        <v>318</v>
      </c>
      <c r="B7487" s="188">
        <v>564</v>
      </c>
      <c r="C7487" s="188">
        <v>0</v>
      </c>
      <c r="D7487" s="188">
        <v>0</v>
      </c>
      <c r="E7487" s="188">
        <v>699.6</v>
      </c>
      <c r="F7487" s="188">
        <v>699.6</v>
      </c>
      <c r="G7487" s="188">
        <v>700</v>
      </c>
      <c r="H7487" s="188">
        <v>700</v>
      </c>
      <c r="I7487" s="188">
        <v>700</v>
      </c>
      <c r="J7487" s="188">
        <v>1783</v>
      </c>
      <c r="N7487" s="43"/>
    </row>
    <row r="7488" spans="1:14">
      <c r="A7488" s="43" t="s">
        <v>552</v>
      </c>
      <c r="B7488" s="188">
        <v>48674</v>
      </c>
      <c r="C7488" s="188">
        <v>6927.59</v>
      </c>
      <c r="D7488" s="188">
        <v>10474.370000000001</v>
      </c>
      <c r="E7488" s="188">
        <v>18925.7</v>
      </c>
      <c r="F7488" s="188">
        <v>34218.5</v>
      </c>
      <c r="G7488" s="188">
        <v>62283</v>
      </c>
      <c r="H7488" s="188">
        <v>102708</v>
      </c>
      <c r="I7488" s="188">
        <v>136465</v>
      </c>
      <c r="J7488" s="188">
        <v>235869</v>
      </c>
      <c r="N7488" s="43"/>
    </row>
    <row r="7489" spans="1:14">
      <c r="A7489" s="43" t="s">
        <v>553</v>
      </c>
      <c r="B7489" s="188">
        <v>4188</v>
      </c>
      <c r="C7489" s="188">
        <v>0</v>
      </c>
      <c r="D7489" s="188">
        <v>0</v>
      </c>
      <c r="E7489" s="188">
        <v>0</v>
      </c>
      <c r="F7489" s="188">
        <v>0</v>
      </c>
      <c r="G7489" s="188">
        <v>3908</v>
      </c>
      <c r="H7489" s="188">
        <v>12950</v>
      </c>
      <c r="I7489" s="188">
        <v>20900</v>
      </c>
      <c r="J7489" s="188">
        <v>46342</v>
      </c>
      <c r="N7489" s="43"/>
    </row>
    <row r="7490" spans="1:14">
      <c r="A7490" s="43" t="s">
        <v>554</v>
      </c>
      <c r="B7490" s="188">
        <v>1218</v>
      </c>
      <c r="C7490" s="188">
        <v>0</v>
      </c>
      <c r="D7490" s="188">
        <v>0</v>
      </c>
      <c r="E7490" s="188">
        <v>0</v>
      </c>
      <c r="F7490" s="188">
        <v>0</v>
      </c>
      <c r="G7490" s="188">
        <v>352</v>
      </c>
      <c r="H7490" s="188">
        <v>2607</v>
      </c>
      <c r="I7490" s="188">
        <v>5871</v>
      </c>
      <c r="J7490" s="188">
        <v>20157</v>
      </c>
      <c r="N7490" s="43"/>
    </row>
    <row r="7491" spans="1:14">
      <c r="A7491" s="43" t="s">
        <v>555</v>
      </c>
      <c r="B7491" s="188">
        <v>2335</v>
      </c>
      <c r="C7491" s="188">
        <v>0</v>
      </c>
      <c r="D7491" s="188">
        <v>0</v>
      </c>
      <c r="E7491" s="188">
        <v>0</v>
      </c>
      <c r="F7491" s="188">
        <v>0</v>
      </c>
      <c r="G7491" s="188">
        <v>31</v>
      </c>
      <c r="H7491" s="188">
        <v>4095</v>
      </c>
      <c r="I7491" s="188">
        <v>12979</v>
      </c>
      <c r="J7491" s="188">
        <v>45936</v>
      </c>
      <c r="N7491" s="43"/>
    </row>
    <row r="7492" spans="1:14">
      <c r="A7492" s="43" t="s">
        <v>556</v>
      </c>
      <c r="B7492" s="188">
        <v>881</v>
      </c>
      <c r="C7492" s="188">
        <v>0</v>
      </c>
      <c r="D7492" s="188">
        <v>0</v>
      </c>
      <c r="E7492" s="188">
        <v>0</v>
      </c>
      <c r="F7492" s="188">
        <v>0</v>
      </c>
      <c r="G7492" s="188">
        <v>0</v>
      </c>
      <c r="H7492" s="188">
        <v>0</v>
      </c>
      <c r="I7492" s="188">
        <v>2836</v>
      </c>
      <c r="J7492" s="188">
        <v>33747</v>
      </c>
      <c r="N7492" s="43"/>
    </row>
    <row r="7493" spans="1:14">
      <c r="A7493" s="43" t="s">
        <v>594</v>
      </c>
      <c r="B7493" s="188">
        <v>82381</v>
      </c>
      <c r="C7493" s="188">
        <v>9823.34</v>
      </c>
      <c r="D7493" s="188">
        <v>14696.54</v>
      </c>
      <c r="E7493" s="188">
        <v>28228.3</v>
      </c>
      <c r="F7493" s="188">
        <v>53191.1</v>
      </c>
      <c r="G7493" s="188">
        <v>95629</v>
      </c>
      <c r="H7493" s="188">
        <v>160905</v>
      </c>
      <c r="I7493" s="188">
        <v>228070</v>
      </c>
      <c r="J7493" s="188">
        <v>515123</v>
      </c>
      <c r="N7493" s="43"/>
    </row>
    <row r="7494" spans="1:14">
      <c r="A7494" s="43" t="s">
        <v>537</v>
      </c>
      <c r="B7494" s="188">
        <v>16559</v>
      </c>
      <c r="C7494" s="188">
        <v>0</v>
      </c>
      <c r="D7494" s="188">
        <v>0</v>
      </c>
      <c r="E7494" s="188">
        <v>8287.2999999999993</v>
      </c>
      <c r="F7494" s="188">
        <v>16843.5</v>
      </c>
      <c r="G7494" s="188">
        <v>24899</v>
      </c>
      <c r="H7494" s="188">
        <v>30700</v>
      </c>
      <c r="I7494" s="188">
        <v>33939</v>
      </c>
      <c r="J7494" s="188">
        <v>40288</v>
      </c>
      <c r="N7494" s="43"/>
    </row>
    <row r="7495" spans="1:14">
      <c r="A7495" s="43" t="s">
        <v>538</v>
      </c>
      <c r="B7495" s="188">
        <v>108</v>
      </c>
      <c r="C7495" s="188">
        <v>0</v>
      </c>
      <c r="D7495" s="188">
        <v>0</v>
      </c>
      <c r="E7495" s="188">
        <v>0</v>
      </c>
      <c r="F7495" s="188">
        <v>0</v>
      </c>
      <c r="G7495" s="188">
        <v>0</v>
      </c>
      <c r="H7495" s="188">
        <v>0</v>
      </c>
      <c r="I7495" s="188">
        <v>0</v>
      </c>
      <c r="J7495" s="188">
        <v>5235</v>
      </c>
      <c r="N7495" s="43"/>
    </row>
    <row r="7496" spans="1:14">
      <c r="A7496" s="43" t="s">
        <v>539</v>
      </c>
      <c r="B7496" s="188">
        <v>33835</v>
      </c>
      <c r="C7496" s="188">
        <v>-28.88</v>
      </c>
      <c r="D7496" s="188">
        <v>280.82</v>
      </c>
      <c r="E7496" s="188">
        <v>2051.8000000000002</v>
      </c>
      <c r="F7496" s="188">
        <v>8301.7000000000007</v>
      </c>
      <c r="G7496" s="188">
        <v>26688</v>
      </c>
      <c r="H7496" s="188">
        <v>72611</v>
      </c>
      <c r="I7496" s="188">
        <v>127917</v>
      </c>
      <c r="J7496" s="188">
        <v>413656</v>
      </c>
      <c r="N7496" s="43"/>
    </row>
    <row r="7497" spans="1:14">
      <c r="A7497" s="43" t="s">
        <v>540</v>
      </c>
      <c r="B7497" s="188">
        <v>6789</v>
      </c>
      <c r="C7497" s="188">
        <v>0</v>
      </c>
      <c r="D7497" s="188">
        <v>0</v>
      </c>
      <c r="E7497" s="188">
        <v>0</v>
      </c>
      <c r="F7497" s="188">
        <v>0</v>
      </c>
      <c r="G7497" s="188">
        <v>6833</v>
      </c>
      <c r="H7497" s="188">
        <v>21115</v>
      </c>
      <c r="I7497" s="188">
        <v>34855</v>
      </c>
      <c r="J7497" s="188">
        <v>72266</v>
      </c>
      <c r="N7497" s="43"/>
    </row>
    <row r="7498" spans="1:14">
      <c r="A7498" s="43" t="s">
        <v>541</v>
      </c>
      <c r="B7498" s="188">
        <v>18386</v>
      </c>
      <c r="C7498" s="188">
        <v>0</v>
      </c>
      <c r="D7498" s="188">
        <v>0</v>
      </c>
      <c r="E7498" s="188">
        <v>0</v>
      </c>
      <c r="F7498" s="188">
        <v>0</v>
      </c>
      <c r="G7498" s="188">
        <v>25480</v>
      </c>
      <c r="H7498" s="188">
        <v>56774</v>
      </c>
      <c r="I7498" s="188">
        <v>82545</v>
      </c>
      <c r="J7498" s="188">
        <v>150878</v>
      </c>
      <c r="N7498" s="43"/>
    </row>
    <row r="7499" spans="1:14">
      <c r="A7499" s="43" t="s">
        <v>542</v>
      </c>
      <c r="B7499" s="188">
        <v>5334</v>
      </c>
      <c r="C7499" s="188">
        <v>0</v>
      </c>
      <c r="D7499" s="188">
        <v>0</v>
      </c>
      <c r="E7499" s="188">
        <v>526</v>
      </c>
      <c r="F7499" s="188">
        <v>2657.2</v>
      </c>
      <c r="G7499" s="188">
        <v>6631</v>
      </c>
      <c r="H7499" s="188">
        <v>13448</v>
      </c>
      <c r="I7499" s="188">
        <v>19990</v>
      </c>
      <c r="J7499" s="188">
        <v>37531</v>
      </c>
      <c r="N7499" s="43"/>
    </row>
    <row r="7500" spans="1:14">
      <c r="A7500" s="43" t="s">
        <v>543</v>
      </c>
      <c r="B7500" s="188">
        <v>1370</v>
      </c>
      <c r="C7500" s="188">
        <v>0</v>
      </c>
      <c r="D7500" s="188">
        <v>0</v>
      </c>
      <c r="E7500" s="188">
        <v>0</v>
      </c>
      <c r="F7500" s="188">
        <v>0</v>
      </c>
      <c r="G7500" s="188">
        <v>0</v>
      </c>
      <c r="H7500" s="188">
        <v>4429</v>
      </c>
      <c r="I7500" s="188">
        <v>12183</v>
      </c>
      <c r="J7500" s="188">
        <v>22281</v>
      </c>
      <c r="N7500" s="43"/>
    </row>
    <row r="7501" spans="1:14">
      <c r="A7501" s="43" t="s">
        <v>544</v>
      </c>
      <c r="B7501" s="188">
        <v>4696</v>
      </c>
      <c r="C7501" s="188">
        <v>0</v>
      </c>
      <c r="D7501" s="188">
        <v>0</v>
      </c>
      <c r="E7501" s="188">
        <v>0</v>
      </c>
      <c r="F7501" s="188">
        <v>0</v>
      </c>
      <c r="G7501" s="188">
        <v>0</v>
      </c>
      <c r="H7501" s="188">
        <v>19484</v>
      </c>
      <c r="I7501" s="188">
        <v>30491</v>
      </c>
      <c r="J7501" s="188">
        <v>78020</v>
      </c>
      <c r="N7501" s="43"/>
    </row>
    <row r="7502" spans="1:14">
      <c r="A7502" s="43" t="s">
        <v>221</v>
      </c>
      <c r="B7502" s="188">
        <v>15450</v>
      </c>
      <c r="C7502" s="188">
        <v>0</v>
      </c>
      <c r="D7502" s="188">
        <v>0</v>
      </c>
      <c r="E7502" s="188">
        <v>7557</v>
      </c>
      <c r="F7502" s="188">
        <v>16467.400000000001</v>
      </c>
      <c r="G7502" s="188">
        <v>23629</v>
      </c>
      <c r="H7502" s="188">
        <v>28396</v>
      </c>
      <c r="I7502" s="188">
        <v>30829</v>
      </c>
      <c r="J7502" s="188">
        <v>34945</v>
      </c>
      <c r="N7502" s="43"/>
    </row>
    <row r="7503" spans="1:14">
      <c r="A7503" s="43" t="s">
        <v>222</v>
      </c>
      <c r="B7503" s="188">
        <v>6136</v>
      </c>
      <c r="C7503" s="188">
        <v>0</v>
      </c>
      <c r="D7503" s="188">
        <v>0</v>
      </c>
      <c r="E7503" s="188">
        <v>0</v>
      </c>
      <c r="F7503" s="188">
        <v>0</v>
      </c>
      <c r="G7503" s="188">
        <v>12038</v>
      </c>
      <c r="H7503" s="188">
        <v>18366</v>
      </c>
      <c r="I7503" s="188">
        <v>22946</v>
      </c>
      <c r="J7503" s="188">
        <v>29130</v>
      </c>
      <c r="N7503" s="43"/>
    </row>
    <row r="7504" spans="1:14">
      <c r="A7504" s="43" t="s">
        <v>223</v>
      </c>
      <c r="B7504" s="188">
        <v>14079</v>
      </c>
      <c r="C7504" s="188">
        <v>0</v>
      </c>
      <c r="D7504" s="188">
        <v>0</v>
      </c>
      <c r="E7504" s="188">
        <v>0</v>
      </c>
      <c r="F7504" s="188">
        <v>0</v>
      </c>
      <c r="G7504" s="188">
        <v>16392</v>
      </c>
      <c r="H7504" s="188">
        <v>46403</v>
      </c>
      <c r="I7504" s="188">
        <v>72308</v>
      </c>
      <c r="J7504" s="188">
        <v>141277</v>
      </c>
      <c r="N7504" s="43"/>
    </row>
    <row r="7505" spans="1:14">
      <c r="A7505" s="43" t="s">
        <v>224</v>
      </c>
      <c r="B7505" s="188">
        <v>11638</v>
      </c>
      <c r="C7505" s="188">
        <v>0</v>
      </c>
      <c r="D7505" s="188">
        <v>0</v>
      </c>
      <c r="E7505" s="188">
        <v>0</v>
      </c>
      <c r="F7505" s="188">
        <v>0</v>
      </c>
      <c r="G7505" s="188">
        <v>1944</v>
      </c>
      <c r="H7505" s="188">
        <v>41369</v>
      </c>
      <c r="I7505" s="188">
        <v>66411</v>
      </c>
      <c r="J7505" s="188">
        <v>137062</v>
      </c>
      <c r="N7505" s="43"/>
    </row>
    <row r="7506" spans="1:14">
      <c r="A7506" s="43" t="s">
        <v>545</v>
      </c>
      <c r="B7506" s="188">
        <v>72732</v>
      </c>
      <c r="C7506" s="188">
        <v>7382.49</v>
      </c>
      <c r="D7506" s="188">
        <v>12134.65</v>
      </c>
      <c r="E7506" s="188">
        <v>24893.8</v>
      </c>
      <c r="F7506" s="188">
        <v>47540.3</v>
      </c>
      <c r="G7506" s="188">
        <v>83601</v>
      </c>
      <c r="H7506" s="188">
        <v>138563</v>
      </c>
      <c r="I7506" s="188">
        <v>198241</v>
      </c>
      <c r="J7506" s="188">
        <v>467377</v>
      </c>
      <c r="N7506" s="43"/>
    </row>
    <row r="7507" spans="1:14">
      <c r="A7507" s="43" t="s">
        <v>546</v>
      </c>
      <c r="B7507" s="188">
        <v>42510</v>
      </c>
      <c r="C7507" s="188">
        <v>5404.76</v>
      </c>
      <c r="D7507" s="188">
        <v>9439.7099999999991</v>
      </c>
      <c r="E7507" s="188">
        <v>18894.400000000001</v>
      </c>
      <c r="F7507" s="188">
        <v>34855.300000000003</v>
      </c>
      <c r="G7507" s="188">
        <v>56370</v>
      </c>
      <c r="H7507" s="188">
        <v>84736</v>
      </c>
      <c r="I7507" s="188">
        <v>106094</v>
      </c>
      <c r="J7507" s="188">
        <v>162281</v>
      </c>
      <c r="N7507" s="43"/>
    </row>
    <row r="7508" spans="1:14">
      <c r="A7508" s="43" t="s">
        <v>547</v>
      </c>
      <c r="B7508" s="188">
        <v>4844</v>
      </c>
      <c r="C7508" s="188">
        <v>0</v>
      </c>
      <c r="D7508" s="188">
        <v>0</v>
      </c>
      <c r="E7508" s="188">
        <v>0</v>
      </c>
      <c r="F7508" s="188">
        <v>588.1</v>
      </c>
      <c r="G7508" s="188">
        <v>5259</v>
      </c>
      <c r="H7508" s="188">
        <v>13081</v>
      </c>
      <c r="I7508" s="188">
        <v>20733</v>
      </c>
      <c r="J7508" s="188">
        <v>55889</v>
      </c>
      <c r="N7508" s="43"/>
    </row>
    <row r="7509" spans="1:14">
      <c r="A7509" s="43" t="s">
        <v>548</v>
      </c>
      <c r="B7509" s="188">
        <v>915</v>
      </c>
      <c r="C7509" s="188">
        <v>0</v>
      </c>
      <c r="D7509" s="188">
        <v>0</v>
      </c>
      <c r="E7509" s="188">
        <v>0</v>
      </c>
      <c r="F7509" s="188">
        <v>0</v>
      </c>
      <c r="G7509" s="188">
        <v>750</v>
      </c>
      <c r="H7509" s="188">
        <v>2569</v>
      </c>
      <c r="I7509" s="188">
        <v>4546</v>
      </c>
      <c r="J7509" s="188">
        <v>12012</v>
      </c>
      <c r="N7509" s="43"/>
    </row>
    <row r="7510" spans="1:14">
      <c r="A7510" s="43" t="s">
        <v>549</v>
      </c>
      <c r="B7510" s="188">
        <v>1252</v>
      </c>
      <c r="C7510" s="188">
        <v>0</v>
      </c>
      <c r="D7510" s="188">
        <v>0</v>
      </c>
      <c r="E7510" s="188">
        <v>0</v>
      </c>
      <c r="F7510" s="188">
        <v>0</v>
      </c>
      <c r="G7510" s="188">
        <v>1781</v>
      </c>
      <c r="H7510" s="188">
        <v>4162</v>
      </c>
      <c r="I7510" s="188">
        <v>6044</v>
      </c>
      <c r="J7510" s="188">
        <v>9502</v>
      </c>
      <c r="N7510" s="43"/>
    </row>
    <row r="7511" spans="1:14">
      <c r="A7511" s="43" t="s">
        <v>550</v>
      </c>
      <c r="B7511" s="188">
        <v>248</v>
      </c>
      <c r="C7511" s="188">
        <v>0</v>
      </c>
      <c r="D7511" s="188">
        <v>0</v>
      </c>
      <c r="E7511" s="188">
        <v>0</v>
      </c>
      <c r="F7511" s="188">
        <v>0</v>
      </c>
      <c r="G7511" s="188">
        <v>335</v>
      </c>
      <c r="H7511" s="188">
        <v>784</v>
      </c>
      <c r="I7511" s="188">
        <v>1154</v>
      </c>
      <c r="J7511" s="188">
        <v>2141</v>
      </c>
      <c r="N7511" s="43"/>
    </row>
    <row r="7512" spans="1:14">
      <c r="A7512" s="43" t="s">
        <v>551</v>
      </c>
      <c r="B7512" s="188">
        <v>66</v>
      </c>
      <c r="C7512" s="188">
        <v>0</v>
      </c>
      <c r="D7512" s="188">
        <v>0</v>
      </c>
      <c r="E7512" s="188">
        <v>0</v>
      </c>
      <c r="F7512" s="188">
        <v>0</v>
      </c>
      <c r="G7512" s="188">
        <v>0</v>
      </c>
      <c r="H7512" s="188">
        <v>0</v>
      </c>
      <c r="I7512" s="188">
        <v>24</v>
      </c>
      <c r="J7512" s="188">
        <v>1974</v>
      </c>
      <c r="N7512" s="43"/>
    </row>
    <row r="7513" spans="1:14">
      <c r="A7513" s="43" t="s">
        <v>317</v>
      </c>
      <c r="B7513" s="188">
        <v>1809</v>
      </c>
      <c r="C7513" s="188">
        <v>0</v>
      </c>
      <c r="D7513" s="188">
        <v>1862.3</v>
      </c>
      <c r="E7513" s="188">
        <v>1862.3</v>
      </c>
      <c r="F7513" s="188">
        <v>1862.3</v>
      </c>
      <c r="G7513" s="188">
        <v>1862</v>
      </c>
      <c r="H7513" s="188">
        <v>1862</v>
      </c>
      <c r="I7513" s="188">
        <v>2607</v>
      </c>
      <c r="J7513" s="188">
        <v>4842</v>
      </c>
      <c r="N7513" s="43"/>
    </row>
    <row r="7514" spans="1:14">
      <c r="A7514" s="43" t="s">
        <v>318</v>
      </c>
      <c r="B7514" s="188">
        <v>515</v>
      </c>
      <c r="C7514" s="188">
        <v>0</v>
      </c>
      <c r="D7514" s="188">
        <v>0</v>
      </c>
      <c r="E7514" s="188">
        <v>0</v>
      </c>
      <c r="F7514" s="188">
        <v>699.6</v>
      </c>
      <c r="G7514" s="188">
        <v>700</v>
      </c>
      <c r="H7514" s="188">
        <v>700</v>
      </c>
      <c r="I7514" s="188">
        <v>700</v>
      </c>
      <c r="J7514" s="188">
        <v>1783</v>
      </c>
      <c r="N7514" s="43"/>
    </row>
    <row r="7515" spans="1:14">
      <c r="A7515" s="43" t="s">
        <v>552</v>
      </c>
      <c r="B7515" s="188">
        <v>52159</v>
      </c>
      <c r="C7515" s="188">
        <v>7959.2</v>
      </c>
      <c r="D7515" s="188">
        <v>11915.25</v>
      </c>
      <c r="E7515" s="188">
        <v>21735.5</v>
      </c>
      <c r="F7515" s="188">
        <v>39606.699999999997</v>
      </c>
      <c r="G7515" s="188">
        <v>67072</v>
      </c>
      <c r="H7515" s="188">
        <v>106926</v>
      </c>
      <c r="I7515" s="188">
        <v>138583</v>
      </c>
      <c r="J7515" s="188">
        <v>230587</v>
      </c>
      <c r="N7515" s="43"/>
    </row>
    <row r="7516" spans="1:14">
      <c r="A7516" s="43" t="s">
        <v>553</v>
      </c>
      <c r="B7516" s="188">
        <v>4210</v>
      </c>
      <c r="C7516" s="188">
        <v>0</v>
      </c>
      <c r="D7516" s="188">
        <v>0</v>
      </c>
      <c r="E7516" s="188">
        <v>0</v>
      </c>
      <c r="F7516" s="188">
        <v>0</v>
      </c>
      <c r="G7516" s="188">
        <v>3873</v>
      </c>
      <c r="H7516" s="188">
        <v>13002</v>
      </c>
      <c r="I7516" s="188">
        <v>21340</v>
      </c>
      <c r="J7516" s="188">
        <v>47815</v>
      </c>
      <c r="N7516" s="43"/>
    </row>
    <row r="7517" spans="1:14">
      <c r="A7517" s="43" t="s">
        <v>554</v>
      </c>
      <c r="B7517" s="188">
        <v>1397</v>
      </c>
      <c r="C7517" s="188">
        <v>0</v>
      </c>
      <c r="D7517" s="188">
        <v>0</v>
      </c>
      <c r="E7517" s="188">
        <v>0</v>
      </c>
      <c r="F7517" s="188">
        <v>0</v>
      </c>
      <c r="G7517" s="188">
        <v>412</v>
      </c>
      <c r="H7517" s="188">
        <v>2899</v>
      </c>
      <c r="I7517" s="188">
        <v>6398</v>
      </c>
      <c r="J7517" s="188">
        <v>22054</v>
      </c>
      <c r="N7517" s="43"/>
    </row>
    <row r="7518" spans="1:14">
      <c r="A7518" s="43" t="s">
        <v>555</v>
      </c>
      <c r="B7518" s="188">
        <v>2349</v>
      </c>
      <c r="C7518" s="188">
        <v>0</v>
      </c>
      <c r="D7518" s="188">
        <v>0</v>
      </c>
      <c r="E7518" s="188">
        <v>0</v>
      </c>
      <c r="F7518" s="188">
        <v>0</v>
      </c>
      <c r="G7518" s="188">
        <v>108</v>
      </c>
      <c r="H7518" s="188">
        <v>4842</v>
      </c>
      <c r="I7518" s="188">
        <v>14203</v>
      </c>
      <c r="J7518" s="188">
        <v>43856</v>
      </c>
      <c r="N7518" s="43"/>
    </row>
    <row r="7519" spans="1:14">
      <c r="A7519" s="43" t="s">
        <v>556</v>
      </c>
      <c r="B7519" s="188">
        <v>992</v>
      </c>
      <c r="C7519" s="188">
        <v>0</v>
      </c>
      <c r="D7519" s="188">
        <v>0</v>
      </c>
      <c r="E7519" s="188">
        <v>0</v>
      </c>
      <c r="F7519" s="188">
        <v>0</v>
      </c>
      <c r="G7519" s="188">
        <v>0</v>
      </c>
      <c r="H7519" s="188">
        <v>0</v>
      </c>
      <c r="I7519" s="188">
        <v>4218</v>
      </c>
      <c r="J7519" s="188">
        <v>36703</v>
      </c>
      <c r="N7519" s="43"/>
    </row>
    <row r="7520" spans="1:14">
      <c r="A7520" s="43" t="s">
        <v>621</v>
      </c>
      <c r="B7520" s="188" t="s">
        <v>143</v>
      </c>
      <c r="C7520" s="188" t="s">
        <v>144</v>
      </c>
      <c r="D7520" s="188" t="s">
        <v>144</v>
      </c>
      <c r="E7520" s="188" t="s">
        <v>144</v>
      </c>
      <c r="F7520" s="188" t="s">
        <v>144</v>
      </c>
      <c r="G7520" s="188" t="s">
        <v>144</v>
      </c>
      <c r="H7520" s="188" t="s">
        <v>144</v>
      </c>
      <c r="I7520" s="188" t="s">
        <v>685</v>
      </c>
      <c r="J7520" s="188" t="s">
        <v>685</v>
      </c>
      <c r="K7520" s="188" t="s">
        <v>225</v>
      </c>
      <c r="N7520" s="43"/>
    </row>
    <row r="7521" spans="1:14">
      <c r="A7521" s="43" t="s">
        <v>618</v>
      </c>
      <c r="B7521" s="188" t="s">
        <v>619</v>
      </c>
      <c r="K7521" s="188" t="s">
        <v>740</v>
      </c>
      <c r="N7521" s="43"/>
    </row>
    <row r="7522" spans="1:14">
      <c r="A7522" s="43" t="s">
        <v>142</v>
      </c>
      <c r="N7522" s="43"/>
    </row>
    <row r="7524" spans="1:14">
      <c r="A7524" s="43" t="s">
        <v>217</v>
      </c>
      <c r="N7524" s="43"/>
    </row>
    <row r="7525" spans="1:14">
      <c r="A7525" s="43" t="s">
        <v>621</v>
      </c>
      <c r="B7525" s="188" t="s">
        <v>143</v>
      </c>
      <c r="C7525" s="188" t="s">
        <v>144</v>
      </c>
      <c r="D7525" s="188" t="s">
        <v>144</v>
      </c>
      <c r="E7525" s="188" t="s">
        <v>144</v>
      </c>
      <c r="F7525" s="188" t="s">
        <v>144</v>
      </c>
      <c r="G7525" s="188" t="s">
        <v>144</v>
      </c>
      <c r="H7525" s="188" t="s">
        <v>144</v>
      </c>
      <c r="I7525" s="188" t="s">
        <v>685</v>
      </c>
      <c r="J7525" s="188" t="s">
        <v>685</v>
      </c>
      <c r="K7525" s="188" t="s">
        <v>225</v>
      </c>
      <c r="N7525" s="43"/>
    </row>
    <row r="7526" spans="1:14">
      <c r="A7526" s="43" t="s">
        <v>254</v>
      </c>
      <c r="B7526" s="188" t="s">
        <v>33</v>
      </c>
      <c r="C7526" s="188" t="s">
        <v>134</v>
      </c>
      <c r="D7526" s="188" t="s">
        <v>135</v>
      </c>
      <c r="E7526" s="188" t="s">
        <v>136</v>
      </c>
      <c r="F7526" s="188" t="s">
        <v>137</v>
      </c>
      <c r="G7526" s="188" t="s">
        <v>138</v>
      </c>
      <c r="H7526" s="188" t="s">
        <v>139</v>
      </c>
      <c r="I7526" s="188" t="s">
        <v>140</v>
      </c>
      <c r="J7526" s="188" t="s">
        <v>141</v>
      </c>
      <c r="N7526" s="43"/>
    </row>
    <row r="7527" spans="1:14">
      <c r="A7527" s="43" t="s">
        <v>622</v>
      </c>
      <c r="B7527" s="188" t="s">
        <v>143</v>
      </c>
      <c r="C7527" s="188" t="s">
        <v>148</v>
      </c>
      <c r="D7527" s="188" t="s">
        <v>148</v>
      </c>
      <c r="E7527" s="188" t="s">
        <v>148</v>
      </c>
      <c r="F7527" s="188" t="s">
        <v>148</v>
      </c>
      <c r="G7527" s="188" t="s">
        <v>148</v>
      </c>
      <c r="H7527" s="188" t="s">
        <v>148</v>
      </c>
      <c r="I7527" s="188" t="s">
        <v>686</v>
      </c>
      <c r="J7527" s="188" t="s">
        <v>686</v>
      </c>
      <c r="N7527" s="43"/>
    </row>
    <row r="7528" spans="1:14">
      <c r="A7528" s="43" t="s">
        <v>592</v>
      </c>
      <c r="B7528" s="188">
        <v>81465</v>
      </c>
      <c r="C7528" s="188">
        <v>9359.69</v>
      </c>
      <c r="D7528" s="188">
        <v>14181.33</v>
      </c>
      <c r="E7528" s="188">
        <v>26581.7</v>
      </c>
      <c r="F7528" s="188">
        <v>50652.2</v>
      </c>
      <c r="G7528" s="188">
        <v>95345</v>
      </c>
      <c r="H7528" s="188">
        <v>167585</v>
      </c>
      <c r="I7528" s="188">
        <v>233714</v>
      </c>
      <c r="J7528" s="188">
        <v>521024</v>
      </c>
      <c r="N7528" s="43"/>
    </row>
    <row r="7529" spans="1:14">
      <c r="A7529" s="43" t="s">
        <v>537</v>
      </c>
      <c r="B7529" s="188">
        <v>18854</v>
      </c>
      <c r="C7529" s="188">
        <v>0</v>
      </c>
      <c r="D7529" s="188">
        <v>0</v>
      </c>
      <c r="E7529" s="188">
        <v>10664.3</v>
      </c>
      <c r="F7529" s="188">
        <v>19360.400000000001</v>
      </c>
      <c r="G7529" s="188">
        <v>27226</v>
      </c>
      <c r="H7529" s="188">
        <v>33504</v>
      </c>
      <c r="I7529" s="188">
        <v>37158</v>
      </c>
      <c r="J7529" s="188">
        <v>44714</v>
      </c>
      <c r="N7529" s="43"/>
    </row>
    <row r="7530" spans="1:14">
      <c r="A7530" s="43" t="s">
        <v>538</v>
      </c>
      <c r="B7530" s="188">
        <v>119</v>
      </c>
      <c r="C7530" s="188">
        <v>0</v>
      </c>
      <c r="D7530" s="188">
        <v>0</v>
      </c>
      <c r="E7530" s="188">
        <v>0</v>
      </c>
      <c r="F7530" s="188">
        <v>0</v>
      </c>
      <c r="G7530" s="188">
        <v>0</v>
      </c>
      <c r="H7530" s="188">
        <v>0</v>
      </c>
      <c r="I7530" s="188">
        <v>0</v>
      </c>
      <c r="J7530" s="188">
        <v>6023</v>
      </c>
      <c r="N7530" s="43"/>
    </row>
    <row r="7531" spans="1:14">
      <c r="A7531" s="43" t="s">
        <v>539</v>
      </c>
      <c r="B7531" s="188">
        <v>33029</v>
      </c>
      <c r="C7531" s="188">
        <v>-35.340000000000003</v>
      </c>
      <c r="D7531" s="188">
        <v>259.14</v>
      </c>
      <c r="E7531" s="188">
        <v>2045.6</v>
      </c>
      <c r="F7531" s="188">
        <v>8630.7999999999993</v>
      </c>
      <c r="G7531" s="188">
        <v>28434</v>
      </c>
      <c r="H7531" s="188">
        <v>73879</v>
      </c>
      <c r="I7531" s="188">
        <v>126967</v>
      </c>
      <c r="J7531" s="188">
        <v>384222</v>
      </c>
      <c r="N7531" s="43"/>
    </row>
    <row r="7532" spans="1:14">
      <c r="A7532" s="43" t="s">
        <v>540</v>
      </c>
      <c r="B7532" s="188">
        <v>4730</v>
      </c>
      <c r="C7532" s="188">
        <v>0</v>
      </c>
      <c r="D7532" s="188">
        <v>0</v>
      </c>
      <c r="E7532" s="188">
        <v>0</v>
      </c>
      <c r="F7532" s="188">
        <v>0</v>
      </c>
      <c r="G7532" s="188">
        <v>3145</v>
      </c>
      <c r="H7532" s="188">
        <v>13164</v>
      </c>
      <c r="I7532" s="188">
        <v>25454</v>
      </c>
      <c r="J7532" s="188">
        <v>64198</v>
      </c>
      <c r="N7532" s="43"/>
    </row>
    <row r="7533" spans="1:14">
      <c r="A7533" s="43" t="s">
        <v>541</v>
      </c>
      <c r="B7533" s="188">
        <v>17590</v>
      </c>
      <c r="C7533" s="188">
        <v>0</v>
      </c>
      <c r="D7533" s="188">
        <v>0</v>
      </c>
      <c r="E7533" s="188">
        <v>0</v>
      </c>
      <c r="F7533" s="188">
        <v>0</v>
      </c>
      <c r="G7533" s="188">
        <v>20847</v>
      </c>
      <c r="H7533" s="188">
        <v>55929</v>
      </c>
      <c r="I7533" s="188">
        <v>85157</v>
      </c>
      <c r="J7533" s="188">
        <v>165704</v>
      </c>
      <c r="N7533" s="43"/>
    </row>
    <row r="7534" spans="1:14">
      <c r="A7534" s="43" t="s">
        <v>542</v>
      </c>
      <c r="B7534" s="188">
        <v>6070</v>
      </c>
      <c r="C7534" s="188">
        <v>0</v>
      </c>
      <c r="D7534" s="188">
        <v>0</v>
      </c>
      <c r="E7534" s="188">
        <v>631.29999999999995</v>
      </c>
      <c r="F7534" s="188">
        <v>2970.6</v>
      </c>
      <c r="G7534" s="188">
        <v>7368</v>
      </c>
      <c r="H7534" s="188">
        <v>15210</v>
      </c>
      <c r="I7534" s="188">
        <v>22464</v>
      </c>
      <c r="J7534" s="188">
        <v>45376</v>
      </c>
      <c r="N7534" s="43"/>
    </row>
    <row r="7535" spans="1:14">
      <c r="A7535" s="43" t="s">
        <v>543</v>
      </c>
      <c r="B7535" s="188">
        <v>1073</v>
      </c>
      <c r="C7535" s="188">
        <v>0</v>
      </c>
      <c r="D7535" s="188">
        <v>0</v>
      </c>
      <c r="E7535" s="188">
        <v>0</v>
      </c>
      <c r="F7535" s="188">
        <v>0</v>
      </c>
      <c r="G7535" s="188">
        <v>0</v>
      </c>
      <c r="H7535" s="188">
        <v>0</v>
      </c>
      <c r="I7535" s="188">
        <v>9924</v>
      </c>
      <c r="J7535" s="188">
        <v>21522</v>
      </c>
      <c r="N7535" s="43"/>
    </row>
    <row r="7536" spans="1:14">
      <c r="A7536" s="43" t="s">
        <v>544</v>
      </c>
      <c r="B7536" s="188">
        <v>8183</v>
      </c>
      <c r="C7536" s="188">
        <v>0</v>
      </c>
      <c r="D7536" s="188">
        <v>0</v>
      </c>
      <c r="E7536" s="188">
        <v>0</v>
      </c>
      <c r="F7536" s="188">
        <v>0</v>
      </c>
      <c r="G7536" s="188">
        <v>0</v>
      </c>
      <c r="H7536" s="188">
        <v>23225</v>
      </c>
      <c r="I7536" s="188">
        <v>68991</v>
      </c>
      <c r="J7536" s="188">
        <v>119693</v>
      </c>
      <c r="N7536" s="43"/>
    </row>
    <row r="7537" spans="1:14">
      <c r="A7537" s="43" t="s">
        <v>221</v>
      </c>
      <c r="B7537" s="188">
        <v>16019</v>
      </c>
      <c r="C7537" s="188">
        <v>0</v>
      </c>
      <c r="D7537" s="188">
        <v>0</v>
      </c>
      <c r="E7537" s="188">
        <v>8912.2000000000007</v>
      </c>
      <c r="F7537" s="188">
        <v>16116.7</v>
      </c>
      <c r="G7537" s="188">
        <v>23989</v>
      </c>
      <c r="H7537" s="188">
        <v>29614</v>
      </c>
      <c r="I7537" s="188">
        <v>32593</v>
      </c>
      <c r="J7537" s="188">
        <v>37252</v>
      </c>
      <c r="N7537" s="43"/>
    </row>
    <row r="7538" spans="1:14">
      <c r="A7538" s="43" t="s">
        <v>222</v>
      </c>
      <c r="B7538" s="188">
        <v>7604</v>
      </c>
      <c r="C7538" s="188">
        <v>0</v>
      </c>
      <c r="D7538" s="188">
        <v>0</v>
      </c>
      <c r="E7538" s="188">
        <v>0</v>
      </c>
      <c r="F7538" s="188">
        <v>0</v>
      </c>
      <c r="G7538" s="188">
        <v>14808</v>
      </c>
      <c r="H7538" s="188">
        <v>24978</v>
      </c>
      <c r="I7538" s="188">
        <v>29411</v>
      </c>
      <c r="J7538" s="188">
        <v>35498</v>
      </c>
      <c r="N7538" s="43"/>
    </row>
    <row r="7539" spans="1:14">
      <c r="A7539" s="43" t="s">
        <v>223</v>
      </c>
      <c r="B7539" s="188">
        <v>13497</v>
      </c>
      <c r="C7539" s="188">
        <v>0</v>
      </c>
      <c r="D7539" s="188">
        <v>0</v>
      </c>
      <c r="E7539" s="188">
        <v>0</v>
      </c>
      <c r="F7539" s="188">
        <v>0</v>
      </c>
      <c r="G7539" s="188">
        <v>8228</v>
      </c>
      <c r="H7539" s="188">
        <v>44758</v>
      </c>
      <c r="I7539" s="188">
        <v>72453</v>
      </c>
      <c r="J7539" s="188">
        <v>152466</v>
      </c>
      <c r="N7539" s="43"/>
    </row>
    <row r="7540" spans="1:14">
      <c r="A7540" s="43" t="s">
        <v>224</v>
      </c>
      <c r="B7540" s="188">
        <v>9869</v>
      </c>
      <c r="C7540" s="188">
        <v>0</v>
      </c>
      <c r="D7540" s="188">
        <v>0</v>
      </c>
      <c r="E7540" s="188">
        <v>0</v>
      </c>
      <c r="F7540" s="188">
        <v>0</v>
      </c>
      <c r="G7540" s="188">
        <v>0</v>
      </c>
      <c r="H7540" s="188">
        <v>34109</v>
      </c>
      <c r="I7540" s="188">
        <v>63111</v>
      </c>
      <c r="J7540" s="188">
        <v>143148</v>
      </c>
      <c r="N7540" s="43"/>
    </row>
    <row r="7541" spans="1:14">
      <c r="A7541" s="43" t="s">
        <v>545</v>
      </c>
      <c r="B7541" s="188">
        <v>70427</v>
      </c>
      <c r="C7541" s="188">
        <v>6205.19</v>
      </c>
      <c r="D7541" s="188">
        <v>10994.35</v>
      </c>
      <c r="E7541" s="188">
        <v>22958.2</v>
      </c>
      <c r="F7541" s="188">
        <v>44885.1</v>
      </c>
      <c r="G7541" s="188">
        <v>82174</v>
      </c>
      <c r="H7541" s="188">
        <v>142040</v>
      </c>
      <c r="I7541" s="188">
        <v>199187</v>
      </c>
      <c r="J7541" s="188">
        <v>452392</v>
      </c>
      <c r="N7541" s="43"/>
    </row>
    <row r="7542" spans="1:14">
      <c r="A7542" s="43" t="s">
        <v>546</v>
      </c>
      <c r="B7542" s="188">
        <v>42521</v>
      </c>
      <c r="C7542" s="188">
        <v>4492.88</v>
      </c>
      <c r="D7542" s="188">
        <v>8371.5499999999993</v>
      </c>
      <c r="E7542" s="188">
        <v>17421.8</v>
      </c>
      <c r="F7542" s="188">
        <v>32786.9</v>
      </c>
      <c r="G7542" s="188">
        <v>56648</v>
      </c>
      <c r="H7542" s="188">
        <v>87224</v>
      </c>
      <c r="I7542" s="188">
        <v>111797</v>
      </c>
      <c r="J7542" s="188">
        <v>176423</v>
      </c>
      <c r="N7542" s="43"/>
    </row>
    <row r="7543" spans="1:14">
      <c r="A7543" s="43" t="s">
        <v>547</v>
      </c>
      <c r="B7543" s="188">
        <v>5558</v>
      </c>
      <c r="C7543" s="188">
        <v>0</v>
      </c>
      <c r="D7543" s="188">
        <v>0</v>
      </c>
      <c r="E7543" s="188">
        <v>0</v>
      </c>
      <c r="F7543" s="188">
        <v>126</v>
      </c>
      <c r="G7543" s="188">
        <v>5404</v>
      </c>
      <c r="H7543" s="188">
        <v>13847</v>
      </c>
      <c r="I7543" s="188">
        <v>23128</v>
      </c>
      <c r="J7543" s="188">
        <v>62504</v>
      </c>
      <c r="N7543" s="43"/>
    </row>
    <row r="7544" spans="1:14">
      <c r="A7544" s="43" t="s">
        <v>548</v>
      </c>
      <c r="B7544" s="188">
        <v>929</v>
      </c>
      <c r="C7544" s="188">
        <v>0</v>
      </c>
      <c r="D7544" s="188">
        <v>0</v>
      </c>
      <c r="E7544" s="188">
        <v>0</v>
      </c>
      <c r="F7544" s="188">
        <v>0</v>
      </c>
      <c r="G7544" s="188">
        <v>527</v>
      </c>
      <c r="H7544" s="188">
        <v>2393</v>
      </c>
      <c r="I7544" s="188">
        <v>4361</v>
      </c>
      <c r="J7544" s="188">
        <v>12919</v>
      </c>
      <c r="N7544" s="43"/>
    </row>
    <row r="7545" spans="1:14">
      <c r="A7545" s="43" t="s">
        <v>549</v>
      </c>
      <c r="B7545" s="188">
        <v>1176</v>
      </c>
      <c r="C7545" s="188">
        <v>0</v>
      </c>
      <c r="D7545" s="188">
        <v>0</v>
      </c>
      <c r="E7545" s="188">
        <v>0</v>
      </c>
      <c r="F7545" s="188">
        <v>0</v>
      </c>
      <c r="G7545" s="188">
        <v>1458</v>
      </c>
      <c r="H7545" s="188">
        <v>4137</v>
      </c>
      <c r="I7545" s="188">
        <v>6358</v>
      </c>
      <c r="J7545" s="188">
        <v>10676</v>
      </c>
      <c r="N7545" s="43"/>
    </row>
    <row r="7546" spans="1:14">
      <c r="A7546" s="43" t="s">
        <v>550</v>
      </c>
      <c r="B7546" s="188">
        <v>242</v>
      </c>
      <c r="C7546" s="188">
        <v>0</v>
      </c>
      <c r="D7546" s="188">
        <v>0</v>
      </c>
      <c r="E7546" s="188">
        <v>0</v>
      </c>
      <c r="F7546" s="188">
        <v>0</v>
      </c>
      <c r="G7546" s="188">
        <v>275</v>
      </c>
      <c r="H7546" s="188">
        <v>779</v>
      </c>
      <c r="I7546" s="188">
        <v>1203</v>
      </c>
      <c r="J7546" s="188">
        <v>2356</v>
      </c>
      <c r="N7546" s="43"/>
    </row>
    <row r="7547" spans="1:14">
      <c r="A7547" s="43" t="s">
        <v>551</v>
      </c>
      <c r="B7547" s="188">
        <v>108</v>
      </c>
      <c r="C7547" s="188">
        <v>0</v>
      </c>
      <c r="D7547" s="188">
        <v>0</v>
      </c>
      <c r="E7547" s="188">
        <v>0</v>
      </c>
      <c r="F7547" s="188">
        <v>0</v>
      </c>
      <c r="G7547" s="188">
        <v>0</v>
      </c>
      <c r="H7547" s="188">
        <v>0</v>
      </c>
      <c r="I7547" s="188">
        <v>401</v>
      </c>
      <c r="J7547" s="188">
        <v>2657</v>
      </c>
      <c r="N7547" s="43"/>
    </row>
    <row r="7548" spans="1:14">
      <c r="A7548" s="43" t="s">
        <v>317</v>
      </c>
      <c r="B7548" s="188">
        <v>2333</v>
      </c>
      <c r="C7548" s="188">
        <v>0</v>
      </c>
      <c r="D7548" s="188">
        <v>2346.06</v>
      </c>
      <c r="E7548" s="188">
        <v>2346.1</v>
      </c>
      <c r="F7548" s="188">
        <v>2346.1</v>
      </c>
      <c r="G7548" s="188">
        <v>2346</v>
      </c>
      <c r="H7548" s="188">
        <v>2346</v>
      </c>
      <c r="I7548" s="188">
        <v>3284</v>
      </c>
      <c r="J7548" s="188">
        <v>6100</v>
      </c>
      <c r="N7548" s="43"/>
    </row>
    <row r="7549" spans="1:14">
      <c r="A7549" s="43" t="s">
        <v>318</v>
      </c>
      <c r="B7549" s="188">
        <v>693</v>
      </c>
      <c r="C7549" s="188">
        <v>0</v>
      </c>
      <c r="D7549" s="188">
        <v>0</v>
      </c>
      <c r="E7549" s="188">
        <v>0</v>
      </c>
      <c r="F7549" s="188">
        <v>881.4</v>
      </c>
      <c r="G7549" s="188">
        <v>881</v>
      </c>
      <c r="H7549" s="188">
        <v>881</v>
      </c>
      <c r="I7549" s="188">
        <v>1210</v>
      </c>
      <c r="J7549" s="188">
        <v>2247</v>
      </c>
      <c r="N7549" s="43"/>
    </row>
    <row r="7550" spans="1:14">
      <c r="A7550" s="43" t="s">
        <v>552</v>
      </c>
      <c r="B7550" s="188">
        <v>53560</v>
      </c>
      <c r="C7550" s="188">
        <v>7653.5</v>
      </c>
      <c r="D7550" s="188">
        <v>11496.58</v>
      </c>
      <c r="E7550" s="188">
        <v>20758.5</v>
      </c>
      <c r="F7550" s="188">
        <v>37729.800000000003</v>
      </c>
      <c r="G7550" s="188">
        <v>68184</v>
      </c>
      <c r="H7550" s="188">
        <v>110004</v>
      </c>
      <c r="I7550" s="188">
        <v>146844</v>
      </c>
      <c r="J7550" s="188">
        <v>254466</v>
      </c>
      <c r="N7550" s="43"/>
    </row>
    <row r="7551" spans="1:14">
      <c r="A7551" s="43" t="s">
        <v>553</v>
      </c>
      <c r="B7551" s="188">
        <v>6011</v>
      </c>
      <c r="C7551" s="188">
        <v>0</v>
      </c>
      <c r="D7551" s="188">
        <v>0</v>
      </c>
      <c r="E7551" s="188">
        <v>0</v>
      </c>
      <c r="F7551" s="188">
        <v>40.5</v>
      </c>
      <c r="G7551" s="188">
        <v>6146</v>
      </c>
      <c r="H7551" s="188">
        <v>18199</v>
      </c>
      <c r="I7551" s="188">
        <v>29140</v>
      </c>
      <c r="J7551" s="188">
        <v>60749</v>
      </c>
      <c r="N7551" s="43"/>
    </row>
    <row r="7552" spans="1:14">
      <c r="A7552" s="43" t="s">
        <v>554</v>
      </c>
      <c r="B7552" s="188">
        <v>1407</v>
      </c>
      <c r="C7552" s="188">
        <v>0</v>
      </c>
      <c r="D7552" s="188">
        <v>0</v>
      </c>
      <c r="E7552" s="188">
        <v>0</v>
      </c>
      <c r="F7552" s="188">
        <v>0</v>
      </c>
      <c r="G7552" s="188">
        <v>451</v>
      </c>
      <c r="H7552" s="188">
        <v>3160</v>
      </c>
      <c r="I7552" s="188">
        <v>7048</v>
      </c>
      <c r="J7552" s="188">
        <v>23602</v>
      </c>
      <c r="N7552" s="43"/>
    </row>
    <row r="7553" spans="1:14">
      <c r="A7553" s="43" t="s">
        <v>555</v>
      </c>
      <c r="B7553" s="188">
        <v>2666</v>
      </c>
      <c r="C7553" s="188">
        <v>0</v>
      </c>
      <c r="D7553" s="188">
        <v>0</v>
      </c>
      <c r="E7553" s="188">
        <v>0</v>
      </c>
      <c r="F7553" s="188">
        <v>0</v>
      </c>
      <c r="G7553" s="188">
        <v>61</v>
      </c>
      <c r="H7553" s="188">
        <v>5305</v>
      </c>
      <c r="I7553" s="188">
        <v>15279</v>
      </c>
      <c r="J7553" s="188">
        <v>48941</v>
      </c>
      <c r="N7553" s="43"/>
    </row>
    <row r="7554" spans="1:14">
      <c r="A7554" s="43" t="s">
        <v>556</v>
      </c>
      <c r="B7554" s="188">
        <v>1109</v>
      </c>
      <c r="C7554" s="188">
        <v>0</v>
      </c>
      <c r="D7554" s="188">
        <v>0</v>
      </c>
      <c r="E7554" s="188">
        <v>0</v>
      </c>
      <c r="F7554" s="188">
        <v>0</v>
      </c>
      <c r="G7554" s="188">
        <v>0</v>
      </c>
      <c r="H7554" s="188">
        <v>0</v>
      </c>
      <c r="I7554" s="188">
        <v>3864</v>
      </c>
      <c r="J7554" s="188">
        <v>38797</v>
      </c>
      <c r="N7554" s="43"/>
    </row>
    <row r="7555" spans="1:14">
      <c r="A7555" s="43" t="s">
        <v>8</v>
      </c>
      <c r="N7555" s="43"/>
    </row>
    <row r="7556" spans="1:14">
      <c r="A7556" s="43" t="s">
        <v>593</v>
      </c>
      <c r="B7556" s="188">
        <v>76931</v>
      </c>
      <c r="C7556" s="188">
        <v>9106.68</v>
      </c>
      <c r="D7556" s="188">
        <v>13542.95</v>
      </c>
      <c r="E7556" s="188">
        <v>25271.4</v>
      </c>
      <c r="F7556" s="188">
        <v>47990.7</v>
      </c>
      <c r="G7556" s="188">
        <v>90680</v>
      </c>
      <c r="H7556" s="188">
        <v>160147</v>
      </c>
      <c r="I7556" s="188">
        <v>223026</v>
      </c>
      <c r="J7556" s="188">
        <v>477834</v>
      </c>
      <c r="N7556" s="43"/>
    </row>
    <row r="7557" spans="1:14">
      <c r="A7557" s="43" t="s">
        <v>537</v>
      </c>
      <c r="B7557" s="188">
        <v>19093</v>
      </c>
      <c r="C7557" s="188">
        <v>0</v>
      </c>
      <c r="D7557" s="188">
        <v>0</v>
      </c>
      <c r="E7557" s="188">
        <v>11185.2</v>
      </c>
      <c r="F7557" s="188">
        <v>19775.8</v>
      </c>
      <c r="G7557" s="188">
        <v>27277</v>
      </c>
      <c r="H7557" s="188">
        <v>33359</v>
      </c>
      <c r="I7557" s="188">
        <v>36884</v>
      </c>
      <c r="J7557" s="188">
        <v>44837</v>
      </c>
      <c r="N7557" s="43"/>
    </row>
    <row r="7558" spans="1:14">
      <c r="A7558" s="43" t="s">
        <v>538</v>
      </c>
      <c r="B7558" s="188">
        <v>141</v>
      </c>
      <c r="C7558" s="188">
        <v>0</v>
      </c>
      <c r="D7558" s="188">
        <v>0</v>
      </c>
      <c r="E7558" s="188">
        <v>0</v>
      </c>
      <c r="F7558" s="188">
        <v>0</v>
      </c>
      <c r="G7558" s="188">
        <v>0</v>
      </c>
      <c r="H7558" s="188">
        <v>0</v>
      </c>
      <c r="I7558" s="188">
        <v>0</v>
      </c>
      <c r="J7558" s="188">
        <v>6390</v>
      </c>
      <c r="N7558" s="43"/>
    </row>
    <row r="7559" spans="1:14">
      <c r="A7559" s="43" t="s">
        <v>539</v>
      </c>
      <c r="B7559" s="188">
        <v>30401</v>
      </c>
      <c r="C7559" s="188">
        <v>-39.22</v>
      </c>
      <c r="D7559" s="188">
        <v>202.8</v>
      </c>
      <c r="E7559" s="188">
        <v>1782.2</v>
      </c>
      <c r="F7559" s="188">
        <v>8003.3</v>
      </c>
      <c r="G7559" s="188">
        <v>26020</v>
      </c>
      <c r="H7559" s="188">
        <v>68339</v>
      </c>
      <c r="I7559" s="188">
        <v>118651</v>
      </c>
      <c r="J7559" s="188">
        <v>352212</v>
      </c>
      <c r="N7559" s="43"/>
    </row>
    <row r="7560" spans="1:14">
      <c r="A7560" s="43" t="s">
        <v>540</v>
      </c>
      <c r="B7560" s="188">
        <v>4663</v>
      </c>
      <c r="C7560" s="188">
        <v>0</v>
      </c>
      <c r="D7560" s="188">
        <v>0</v>
      </c>
      <c r="E7560" s="188">
        <v>0</v>
      </c>
      <c r="F7560" s="188">
        <v>0</v>
      </c>
      <c r="G7560" s="188">
        <v>3118</v>
      </c>
      <c r="H7560" s="188">
        <v>13020</v>
      </c>
      <c r="I7560" s="188">
        <v>25146</v>
      </c>
      <c r="J7560" s="188">
        <v>63908</v>
      </c>
      <c r="N7560" s="43"/>
    </row>
    <row r="7561" spans="1:14">
      <c r="A7561" s="43" t="s">
        <v>541</v>
      </c>
      <c r="B7561" s="188">
        <v>15543</v>
      </c>
      <c r="C7561" s="188">
        <v>0</v>
      </c>
      <c r="D7561" s="188">
        <v>0</v>
      </c>
      <c r="E7561" s="188">
        <v>0</v>
      </c>
      <c r="F7561" s="188">
        <v>0</v>
      </c>
      <c r="G7561" s="188">
        <v>16941</v>
      </c>
      <c r="H7561" s="188">
        <v>51942</v>
      </c>
      <c r="I7561" s="188">
        <v>81010</v>
      </c>
      <c r="J7561" s="188">
        <v>156920</v>
      </c>
      <c r="N7561" s="43"/>
    </row>
    <row r="7562" spans="1:14">
      <c r="A7562" s="43" t="s">
        <v>542</v>
      </c>
      <c r="B7562" s="188">
        <v>6256</v>
      </c>
      <c r="C7562" s="188">
        <v>0</v>
      </c>
      <c r="D7562" s="188">
        <v>0</v>
      </c>
      <c r="E7562" s="188">
        <v>773.9</v>
      </c>
      <c r="F7562" s="188">
        <v>3135.5</v>
      </c>
      <c r="G7562" s="188">
        <v>7663</v>
      </c>
      <c r="H7562" s="188">
        <v>15630</v>
      </c>
      <c r="I7562" s="188">
        <v>22671</v>
      </c>
      <c r="J7562" s="188">
        <v>45200</v>
      </c>
      <c r="N7562" s="43"/>
    </row>
    <row r="7563" spans="1:14">
      <c r="A7563" s="43" t="s">
        <v>543</v>
      </c>
      <c r="B7563" s="188">
        <v>834</v>
      </c>
      <c r="C7563" s="188">
        <v>0</v>
      </c>
      <c r="D7563" s="188">
        <v>0</v>
      </c>
      <c r="E7563" s="188">
        <v>0</v>
      </c>
      <c r="F7563" s="188">
        <v>0</v>
      </c>
      <c r="G7563" s="188">
        <v>0</v>
      </c>
      <c r="H7563" s="188">
        <v>0</v>
      </c>
      <c r="I7563" s="188">
        <v>7522</v>
      </c>
      <c r="J7563" s="188">
        <v>19530</v>
      </c>
      <c r="N7563" s="43"/>
    </row>
    <row r="7564" spans="1:14">
      <c r="A7564" s="43" t="s">
        <v>544</v>
      </c>
      <c r="B7564" s="188">
        <v>10475</v>
      </c>
      <c r="C7564" s="188">
        <v>0</v>
      </c>
      <c r="D7564" s="188">
        <v>0</v>
      </c>
      <c r="E7564" s="188">
        <v>0</v>
      </c>
      <c r="F7564" s="188">
        <v>0</v>
      </c>
      <c r="G7564" s="188">
        <v>0</v>
      </c>
      <c r="H7564" s="188">
        <v>46102</v>
      </c>
      <c r="I7564" s="188">
        <v>87838</v>
      </c>
      <c r="J7564" s="188">
        <v>119693</v>
      </c>
      <c r="N7564" s="43"/>
    </row>
    <row r="7565" spans="1:14">
      <c r="A7565" s="43" t="s">
        <v>221</v>
      </c>
      <c r="B7565" s="188">
        <v>15159</v>
      </c>
      <c r="C7565" s="188">
        <v>0</v>
      </c>
      <c r="D7565" s="188">
        <v>0</v>
      </c>
      <c r="E7565" s="188">
        <v>8470.1</v>
      </c>
      <c r="F7565" s="188">
        <v>14981.8</v>
      </c>
      <c r="G7565" s="188">
        <v>22718</v>
      </c>
      <c r="H7565" s="188">
        <v>28344</v>
      </c>
      <c r="I7565" s="188">
        <v>31276</v>
      </c>
      <c r="J7565" s="188">
        <v>36090</v>
      </c>
      <c r="N7565" s="43"/>
    </row>
    <row r="7566" spans="1:14">
      <c r="A7566" s="43" t="s">
        <v>222</v>
      </c>
      <c r="B7566" s="188">
        <v>8123</v>
      </c>
      <c r="C7566" s="188">
        <v>0</v>
      </c>
      <c r="D7566" s="188">
        <v>0</v>
      </c>
      <c r="E7566" s="188">
        <v>0</v>
      </c>
      <c r="F7566" s="188">
        <v>0</v>
      </c>
      <c r="G7566" s="188">
        <v>16998</v>
      </c>
      <c r="H7566" s="188">
        <v>27200</v>
      </c>
      <c r="I7566" s="188">
        <v>31176</v>
      </c>
      <c r="J7566" s="188">
        <v>36490</v>
      </c>
      <c r="N7566" s="43"/>
    </row>
    <row r="7567" spans="1:14">
      <c r="A7567" s="43" t="s">
        <v>223</v>
      </c>
      <c r="B7567" s="188">
        <v>11193</v>
      </c>
      <c r="C7567" s="188">
        <v>0</v>
      </c>
      <c r="D7567" s="188">
        <v>0</v>
      </c>
      <c r="E7567" s="188">
        <v>0</v>
      </c>
      <c r="F7567" s="188">
        <v>0</v>
      </c>
      <c r="G7567" s="188">
        <v>0</v>
      </c>
      <c r="H7567" s="188">
        <v>40426</v>
      </c>
      <c r="I7567" s="188">
        <v>67467</v>
      </c>
      <c r="J7567" s="188">
        <v>137654</v>
      </c>
      <c r="N7567" s="43"/>
    </row>
    <row r="7568" spans="1:14">
      <c r="A7568" s="43" t="s">
        <v>224</v>
      </c>
      <c r="B7568" s="188">
        <v>8397</v>
      </c>
      <c r="C7568" s="188">
        <v>0</v>
      </c>
      <c r="D7568" s="188">
        <v>0</v>
      </c>
      <c r="E7568" s="188">
        <v>0</v>
      </c>
      <c r="F7568" s="188">
        <v>0</v>
      </c>
      <c r="G7568" s="188">
        <v>0</v>
      </c>
      <c r="H7568" s="188">
        <v>26146</v>
      </c>
      <c r="I7568" s="188">
        <v>53285</v>
      </c>
      <c r="J7568" s="188">
        <v>134040</v>
      </c>
      <c r="N7568" s="43"/>
    </row>
    <row r="7569" spans="1:14">
      <c r="A7569" s="43" t="s">
        <v>545</v>
      </c>
      <c r="B7569" s="188">
        <v>66529</v>
      </c>
      <c r="C7569" s="188">
        <v>5883</v>
      </c>
      <c r="D7569" s="188">
        <v>10353.16</v>
      </c>
      <c r="E7569" s="188">
        <v>21739.599999999999</v>
      </c>
      <c r="F7569" s="188">
        <v>42668.1</v>
      </c>
      <c r="G7569" s="188">
        <v>78167</v>
      </c>
      <c r="H7569" s="188">
        <v>136356</v>
      </c>
      <c r="I7569" s="188">
        <v>191034</v>
      </c>
      <c r="J7569" s="188">
        <v>417225</v>
      </c>
      <c r="N7569" s="43"/>
    </row>
    <row r="7570" spans="1:14">
      <c r="A7570" s="43" t="s">
        <v>546</v>
      </c>
      <c r="B7570" s="188">
        <v>40999</v>
      </c>
      <c r="C7570" s="188">
        <v>3858.78</v>
      </c>
      <c r="D7570" s="188">
        <v>7876.11</v>
      </c>
      <c r="E7570" s="188">
        <v>16589.400000000001</v>
      </c>
      <c r="F7570" s="188">
        <v>31218.7</v>
      </c>
      <c r="G7570" s="188">
        <v>54825</v>
      </c>
      <c r="H7570" s="188">
        <v>85134</v>
      </c>
      <c r="I7570" s="188">
        <v>108906</v>
      </c>
      <c r="J7570" s="188">
        <v>174784</v>
      </c>
      <c r="N7570" s="43"/>
    </row>
    <row r="7571" spans="1:14">
      <c r="A7571" s="43" t="s">
        <v>547</v>
      </c>
      <c r="B7571" s="188">
        <v>5105</v>
      </c>
      <c r="C7571" s="188">
        <v>0</v>
      </c>
      <c r="D7571" s="188">
        <v>0</v>
      </c>
      <c r="E7571" s="188">
        <v>0</v>
      </c>
      <c r="F7571" s="188">
        <v>0</v>
      </c>
      <c r="G7571" s="188">
        <v>5104</v>
      </c>
      <c r="H7571" s="188">
        <v>13451</v>
      </c>
      <c r="I7571" s="188">
        <v>22201</v>
      </c>
      <c r="J7571" s="188">
        <v>60189</v>
      </c>
      <c r="N7571" s="43"/>
    </row>
    <row r="7572" spans="1:14">
      <c r="A7572" s="43" t="s">
        <v>548</v>
      </c>
      <c r="B7572" s="188">
        <v>862</v>
      </c>
      <c r="C7572" s="188">
        <v>0</v>
      </c>
      <c r="D7572" s="188">
        <v>0</v>
      </c>
      <c r="E7572" s="188">
        <v>0</v>
      </c>
      <c r="F7572" s="188">
        <v>0</v>
      </c>
      <c r="G7572" s="188">
        <v>434</v>
      </c>
      <c r="H7572" s="188">
        <v>2246</v>
      </c>
      <c r="I7572" s="188">
        <v>4158</v>
      </c>
      <c r="J7572" s="188">
        <v>12349</v>
      </c>
      <c r="N7572" s="43"/>
    </row>
    <row r="7573" spans="1:14">
      <c r="A7573" s="43" t="s">
        <v>549</v>
      </c>
      <c r="B7573" s="188">
        <v>1058</v>
      </c>
      <c r="C7573" s="188">
        <v>0</v>
      </c>
      <c r="D7573" s="188">
        <v>0</v>
      </c>
      <c r="E7573" s="188">
        <v>0</v>
      </c>
      <c r="F7573" s="188">
        <v>0</v>
      </c>
      <c r="G7573" s="188">
        <v>1086</v>
      </c>
      <c r="H7573" s="188">
        <v>3819</v>
      </c>
      <c r="I7573" s="188">
        <v>6030</v>
      </c>
      <c r="J7573" s="188">
        <v>10550</v>
      </c>
      <c r="L7573" s="82"/>
      <c r="M7573" s="82"/>
      <c r="N7573" s="43"/>
    </row>
    <row r="7574" spans="1:14">
      <c r="A7574" s="43" t="s">
        <v>550</v>
      </c>
      <c r="B7574" s="188">
        <v>213</v>
      </c>
      <c r="C7574" s="188">
        <v>0</v>
      </c>
      <c r="D7574" s="188">
        <v>0</v>
      </c>
      <c r="E7574" s="188">
        <v>0</v>
      </c>
      <c r="F7574" s="188">
        <v>0</v>
      </c>
      <c r="G7574" s="188">
        <v>205</v>
      </c>
      <c r="H7574" s="188">
        <v>719</v>
      </c>
      <c r="I7574" s="188">
        <v>1138</v>
      </c>
      <c r="J7574" s="188">
        <v>2239</v>
      </c>
      <c r="L7574" s="82"/>
      <c r="M7574" s="82"/>
      <c r="N7574" s="43"/>
    </row>
    <row r="7575" spans="1:14">
      <c r="A7575" s="43" t="s">
        <v>551</v>
      </c>
      <c r="B7575" s="188">
        <v>98</v>
      </c>
      <c r="C7575" s="188">
        <v>0</v>
      </c>
      <c r="D7575" s="188">
        <v>0</v>
      </c>
      <c r="E7575" s="188">
        <v>0</v>
      </c>
      <c r="F7575" s="188">
        <v>0</v>
      </c>
      <c r="G7575" s="188">
        <v>0</v>
      </c>
      <c r="H7575" s="188">
        <v>0</v>
      </c>
      <c r="I7575" s="188">
        <v>317</v>
      </c>
      <c r="J7575" s="188">
        <v>2592</v>
      </c>
      <c r="N7575" s="43"/>
    </row>
    <row r="7576" spans="1:14">
      <c r="A7576" s="43" t="s">
        <v>317</v>
      </c>
      <c r="B7576" s="188">
        <v>2346</v>
      </c>
      <c r="C7576" s="188">
        <v>0</v>
      </c>
      <c r="D7576" s="188">
        <v>2346.06</v>
      </c>
      <c r="E7576" s="188">
        <v>2346.1</v>
      </c>
      <c r="F7576" s="188">
        <v>2346.1</v>
      </c>
      <c r="G7576" s="188">
        <v>2346</v>
      </c>
      <c r="H7576" s="188">
        <v>2346</v>
      </c>
      <c r="I7576" s="188">
        <v>3284</v>
      </c>
      <c r="J7576" s="188">
        <v>6100</v>
      </c>
      <c r="N7576" s="43"/>
    </row>
    <row r="7577" spans="1:14">
      <c r="A7577" s="43" t="s">
        <v>318</v>
      </c>
      <c r="B7577" s="188">
        <v>721</v>
      </c>
      <c r="C7577" s="188">
        <v>0</v>
      </c>
      <c r="D7577" s="188">
        <v>0</v>
      </c>
      <c r="E7577" s="188">
        <v>881.4</v>
      </c>
      <c r="F7577" s="188">
        <v>881.4</v>
      </c>
      <c r="G7577" s="188">
        <v>881</v>
      </c>
      <c r="H7577" s="188">
        <v>881</v>
      </c>
      <c r="I7577" s="188">
        <v>1210</v>
      </c>
      <c r="J7577" s="188">
        <v>2247</v>
      </c>
      <c r="N7577" s="43"/>
    </row>
    <row r="7578" spans="1:14">
      <c r="A7578" s="43" t="s">
        <v>552</v>
      </c>
      <c r="B7578" s="188">
        <v>51400</v>
      </c>
      <c r="C7578" s="188">
        <v>7073.24</v>
      </c>
      <c r="D7578" s="188">
        <v>10913.06</v>
      </c>
      <c r="E7578" s="188">
        <v>19889.3</v>
      </c>
      <c r="F7578" s="188">
        <v>35742.800000000003</v>
      </c>
      <c r="G7578" s="188">
        <v>65736</v>
      </c>
      <c r="H7578" s="188">
        <v>106948</v>
      </c>
      <c r="I7578" s="188">
        <v>142840</v>
      </c>
      <c r="J7578" s="188">
        <v>250639</v>
      </c>
      <c r="N7578" s="43"/>
    </row>
    <row r="7579" spans="1:14">
      <c r="A7579" s="43" t="s">
        <v>553</v>
      </c>
      <c r="B7579" s="188">
        <v>6094</v>
      </c>
      <c r="C7579" s="188">
        <v>0</v>
      </c>
      <c r="D7579" s="188">
        <v>0</v>
      </c>
      <c r="E7579" s="188">
        <v>0</v>
      </c>
      <c r="F7579" s="188">
        <v>139.5</v>
      </c>
      <c r="G7579" s="188">
        <v>6331</v>
      </c>
      <c r="H7579" s="188">
        <v>18139</v>
      </c>
      <c r="I7579" s="188">
        <v>29226</v>
      </c>
      <c r="J7579" s="188">
        <v>61254</v>
      </c>
      <c r="N7579" s="43"/>
    </row>
    <row r="7580" spans="1:14">
      <c r="A7580" s="43" t="s">
        <v>554</v>
      </c>
      <c r="B7580" s="188">
        <v>1382</v>
      </c>
      <c r="C7580" s="188">
        <v>0</v>
      </c>
      <c r="D7580" s="188">
        <v>0</v>
      </c>
      <c r="E7580" s="188">
        <v>0</v>
      </c>
      <c r="F7580" s="188">
        <v>0</v>
      </c>
      <c r="G7580" s="188">
        <v>399</v>
      </c>
      <c r="H7580" s="188">
        <v>3023</v>
      </c>
      <c r="I7580" s="188">
        <v>6961</v>
      </c>
      <c r="J7580" s="188">
        <v>23517</v>
      </c>
      <c r="N7580" s="43"/>
    </row>
    <row r="7581" spans="1:14">
      <c r="A7581" s="43" t="s">
        <v>555</v>
      </c>
      <c r="B7581" s="188">
        <v>2550</v>
      </c>
      <c r="C7581" s="188">
        <v>0</v>
      </c>
      <c r="D7581" s="188">
        <v>0</v>
      </c>
      <c r="E7581" s="188">
        <v>0</v>
      </c>
      <c r="F7581" s="188">
        <v>0</v>
      </c>
      <c r="G7581" s="188">
        <v>26</v>
      </c>
      <c r="H7581" s="188">
        <v>4756</v>
      </c>
      <c r="I7581" s="188">
        <v>14502</v>
      </c>
      <c r="J7581" s="188">
        <v>48537</v>
      </c>
      <c r="N7581" s="43"/>
    </row>
    <row r="7582" spans="1:14">
      <c r="A7582" s="43" t="s">
        <v>556</v>
      </c>
      <c r="B7582" s="188">
        <v>1101</v>
      </c>
      <c r="C7582" s="188">
        <v>0</v>
      </c>
      <c r="D7582" s="188">
        <v>0</v>
      </c>
      <c r="E7582" s="188">
        <v>0</v>
      </c>
      <c r="F7582" s="188">
        <v>0</v>
      </c>
      <c r="G7582" s="188">
        <v>0</v>
      </c>
      <c r="H7582" s="188">
        <v>0</v>
      </c>
      <c r="I7582" s="188">
        <v>3681</v>
      </c>
      <c r="J7582" s="188">
        <v>39440</v>
      </c>
      <c r="N7582" s="43"/>
    </row>
    <row r="7583" spans="1:14">
      <c r="A7583" s="43" t="s">
        <v>594</v>
      </c>
      <c r="B7583" s="188">
        <v>86649</v>
      </c>
      <c r="C7583" s="188">
        <v>9943.39</v>
      </c>
      <c r="D7583" s="188">
        <v>15008.77</v>
      </c>
      <c r="E7583" s="188">
        <v>28407.5</v>
      </c>
      <c r="F7583" s="188">
        <v>53966.400000000001</v>
      </c>
      <c r="G7583" s="188">
        <v>100416</v>
      </c>
      <c r="H7583" s="188">
        <v>175748</v>
      </c>
      <c r="I7583" s="188">
        <v>247881</v>
      </c>
      <c r="J7583" s="188">
        <v>549638</v>
      </c>
      <c r="N7583" s="43"/>
    </row>
    <row r="7584" spans="1:14">
      <c r="A7584" s="43" t="s">
        <v>537</v>
      </c>
      <c r="B7584" s="188">
        <v>18581</v>
      </c>
      <c r="C7584" s="188">
        <v>0</v>
      </c>
      <c r="D7584" s="188">
        <v>0</v>
      </c>
      <c r="E7584" s="188">
        <v>10074</v>
      </c>
      <c r="F7584" s="188">
        <v>18800.8</v>
      </c>
      <c r="G7584" s="188">
        <v>27179</v>
      </c>
      <c r="H7584" s="188">
        <v>33678</v>
      </c>
      <c r="I7584" s="188">
        <v>37385</v>
      </c>
      <c r="J7584" s="188">
        <v>44583</v>
      </c>
      <c r="N7584" s="43"/>
    </row>
    <row r="7585" spans="1:14">
      <c r="A7585" s="43" t="s">
        <v>538</v>
      </c>
      <c r="B7585" s="188">
        <v>95</v>
      </c>
      <c r="C7585" s="188">
        <v>0</v>
      </c>
      <c r="D7585" s="188">
        <v>0</v>
      </c>
      <c r="E7585" s="188">
        <v>0</v>
      </c>
      <c r="F7585" s="188">
        <v>0</v>
      </c>
      <c r="G7585" s="188">
        <v>0</v>
      </c>
      <c r="H7585" s="188">
        <v>0</v>
      </c>
      <c r="I7585" s="188">
        <v>0</v>
      </c>
      <c r="J7585" s="188">
        <v>4319</v>
      </c>
      <c r="N7585" s="43"/>
    </row>
    <row r="7586" spans="1:14">
      <c r="A7586" s="43" t="s">
        <v>539</v>
      </c>
      <c r="B7586" s="188">
        <v>36033</v>
      </c>
      <c r="C7586" s="188">
        <v>-31.21</v>
      </c>
      <c r="D7586" s="188">
        <v>338.49</v>
      </c>
      <c r="E7586" s="188">
        <v>2347.9</v>
      </c>
      <c r="F7586" s="188">
        <v>9452</v>
      </c>
      <c r="G7586" s="188">
        <v>31008</v>
      </c>
      <c r="H7586" s="188">
        <v>80490</v>
      </c>
      <c r="I7586" s="188">
        <v>137408</v>
      </c>
      <c r="J7586" s="188">
        <v>405967</v>
      </c>
      <c r="N7586" s="43"/>
    </row>
    <row r="7587" spans="1:14">
      <c r="A7587" s="43" t="s">
        <v>540</v>
      </c>
      <c r="B7587" s="188">
        <v>4807</v>
      </c>
      <c r="C7587" s="188">
        <v>0</v>
      </c>
      <c r="D7587" s="188">
        <v>0</v>
      </c>
      <c r="E7587" s="188">
        <v>0</v>
      </c>
      <c r="F7587" s="188">
        <v>0</v>
      </c>
      <c r="G7587" s="188">
        <v>3174</v>
      </c>
      <c r="H7587" s="188">
        <v>13407</v>
      </c>
      <c r="I7587" s="188">
        <v>25660</v>
      </c>
      <c r="J7587" s="188">
        <v>65252</v>
      </c>
      <c r="N7587" s="43"/>
    </row>
    <row r="7588" spans="1:14">
      <c r="A7588" s="43" t="s">
        <v>541</v>
      </c>
      <c r="B7588" s="188">
        <v>19929</v>
      </c>
      <c r="C7588" s="188">
        <v>0</v>
      </c>
      <c r="D7588" s="188">
        <v>0</v>
      </c>
      <c r="E7588" s="188">
        <v>0</v>
      </c>
      <c r="F7588" s="188">
        <v>0</v>
      </c>
      <c r="G7588" s="188">
        <v>24759</v>
      </c>
      <c r="H7588" s="188">
        <v>59758</v>
      </c>
      <c r="I7588" s="188">
        <v>91216</v>
      </c>
      <c r="J7588" s="188">
        <v>172340</v>
      </c>
      <c r="N7588" s="43"/>
    </row>
    <row r="7589" spans="1:14">
      <c r="A7589" s="43" t="s">
        <v>542</v>
      </c>
      <c r="B7589" s="188">
        <v>5857</v>
      </c>
      <c r="C7589" s="188">
        <v>0</v>
      </c>
      <c r="D7589" s="188">
        <v>0</v>
      </c>
      <c r="E7589" s="188">
        <v>447.5</v>
      </c>
      <c r="F7589" s="188">
        <v>2754.8</v>
      </c>
      <c r="G7589" s="188">
        <v>7009</v>
      </c>
      <c r="H7589" s="188">
        <v>14646</v>
      </c>
      <c r="I7589" s="188">
        <v>22194</v>
      </c>
      <c r="J7589" s="188">
        <v>45392</v>
      </c>
      <c r="N7589" s="43"/>
    </row>
    <row r="7590" spans="1:14">
      <c r="A7590" s="43" t="s">
        <v>543</v>
      </c>
      <c r="B7590" s="188">
        <v>1346</v>
      </c>
      <c r="C7590" s="188">
        <v>0</v>
      </c>
      <c r="D7590" s="188">
        <v>0</v>
      </c>
      <c r="E7590" s="188">
        <v>0</v>
      </c>
      <c r="F7590" s="188">
        <v>0</v>
      </c>
      <c r="G7590" s="188">
        <v>0</v>
      </c>
      <c r="H7590" s="188">
        <v>1378</v>
      </c>
      <c r="I7590" s="188">
        <v>12190</v>
      </c>
      <c r="J7590" s="188">
        <v>23778</v>
      </c>
      <c r="N7590" s="43"/>
    </row>
    <row r="7591" spans="1:14">
      <c r="A7591" s="43" t="s">
        <v>544</v>
      </c>
      <c r="B7591" s="188">
        <v>5564</v>
      </c>
      <c r="C7591" s="188">
        <v>0</v>
      </c>
      <c r="D7591" s="188">
        <v>0</v>
      </c>
      <c r="E7591" s="188">
        <v>0</v>
      </c>
      <c r="F7591" s="188">
        <v>0</v>
      </c>
      <c r="G7591" s="188">
        <v>0</v>
      </c>
      <c r="H7591" s="188">
        <v>21936</v>
      </c>
      <c r="I7591" s="188">
        <v>34977</v>
      </c>
      <c r="J7591" s="188">
        <v>87838</v>
      </c>
      <c r="N7591" s="43"/>
    </row>
    <row r="7592" spans="1:14">
      <c r="A7592" s="43" t="s">
        <v>221</v>
      </c>
      <c r="B7592" s="188">
        <v>17001</v>
      </c>
      <c r="C7592" s="188">
        <v>0</v>
      </c>
      <c r="D7592" s="188">
        <v>0</v>
      </c>
      <c r="E7592" s="188">
        <v>9685.7999999999993</v>
      </c>
      <c r="F7592" s="188">
        <v>17624.2</v>
      </c>
      <c r="G7592" s="188">
        <v>25395</v>
      </c>
      <c r="H7592" s="188">
        <v>30922</v>
      </c>
      <c r="I7592" s="188">
        <v>33731</v>
      </c>
      <c r="J7592" s="188">
        <v>38302</v>
      </c>
      <c r="N7592" s="43"/>
    </row>
    <row r="7593" spans="1:14">
      <c r="A7593" s="43" t="s">
        <v>222</v>
      </c>
      <c r="B7593" s="188">
        <v>7011</v>
      </c>
      <c r="C7593" s="188">
        <v>0</v>
      </c>
      <c r="D7593" s="188">
        <v>0</v>
      </c>
      <c r="E7593" s="188">
        <v>0</v>
      </c>
      <c r="F7593" s="188">
        <v>0</v>
      </c>
      <c r="G7593" s="188">
        <v>13421</v>
      </c>
      <c r="H7593" s="188">
        <v>21476</v>
      </c>
      <c r="I7593" s="188">
        <v>26466</v>
      </c>
      <c r="J7593" s="188">
        <v>33175</v>
      </c>
      <c r="N7593" s="43"/>
    </row>
    <row r="7594" spans="1:14">
      <c r="A7594" s="43" t="s">
        <v>223</v>
      </c>
      <c r="B7594" s="188">
        <v>16131</v>
      </c>
      <c r="C7594" s="188">
        <v>0</v>
      </c>
      <c r="D7594" s="188">
        <v>0</v>
      </c>
      <c r="E7594" s="188">
        <v>0</v>
      </c>
      <c r="F7594" s="188">
        <v>0</v>
      </c>
      <c r="G7594" s="188">
        <v>14368</v>
      </c>
      <c r="H7594" s="188">
        <v>49243</v>
      </c>
      <c r="I7594" s="188">
        <v>78205</v>
      </c>
      <c r="J7594" s="188">
        <v>169320</v>
      </c>
      <c r="N7594" s="43"/>
    </row>
    <row r="7595" spans="1:14">
      <c r="A7595" s="43" t="s">
        <v>224</v>
      </c>
      <c r="B7595" s="188">
        <v>11551</v>
      </c>
      <c r="C7595" s="188">
        <v>0</v>
      </c>
      <c r="D7595" s="188">
        <v>0</v>
      </c>
      <c r="E7595" s="188">
        <v>0</v>
      </c>
      <c r="F7595" s="188">
        <v>0</v>
      </c>
      <c r="G7595" s="188">
        <v>0</v>
      </c>
      <c r="H7595" s="188">
        <v>42418</v>
      </c>
      <c r="I7595" s="188">
        <v>71275</v>
      </c>
      <c r="J7595" s="188">
        <v>152587</v>
      </c>
      <c r="N7595" s="43"/>
    </row>
    <row r="7596" spans="1:14">
      <c r="A7596" s="43" t="s">
        <v>545</v>
      </c>
      <c r="B7596" s="188">
        <v>74882</v>
      </c>
      <c r="C7596" s="188">
        <v>6861.76</v>
      </c>
      <c r="D7596" s="188">
        <v>11849.63</v>
      </c>
      <c r="E7596" s="188">
        <v>24497.200000000001</v>
      </c>
      <c r="F7596" s="188">
        <v>47606.5</v>
      </c>
      <c r="G7596" s="188">
        <v>86390</v>
      </c>
      <c r="H7596" s="188">
        <v>148736</v>
      </c>
      <c r="I7596" s="188">
        <v>210174</v>
      </c>
      <c r="J7596" s="188">
        <v>486052</v>
      </c>
      <c r="N7596" s="43"/>
    </row>
    <row r="7597" spans="1:14">
      <c r="A7597" s="43" t="s">
        <v>546</v>
      </c>
      <c r="B7597" s="188">
        <v>44261</v>
      </c>
      <c r="C7597" s="188">
        <v>5428.74</v>
      </c>
      <c r="D7597" s="188">
        <v>9002.24</v>
      </c>
      <c r="E7597" s="188">
        <v>18608</v>
      </c>
      <c r="F7597" s="188">
        <v>34793.699999999997</v>
      </c>
      <c r="G7597" s="188">
        <v>58510</v>
      </c>
      <c r="H7597" s="188">
        <v>89511</v>
      </c>
      <c r="I7597" s="188">
        <v>114137</v>
      </c>
      <c r="J7597" s="188">
        <v>177911</v>
      </c>
      <c r="N7597" s="43"/>
    </row>
    <row r="7598" spans="1:14">
      <c r="A7598" s="43" t="s">
        <v>547</v>
      </c>
      <c r="B7598" s="188">
        <v>6077</v>
      </c>
      <c r="C7598" s="188">
        <v>0</v>
      </c>
      <c r="D7598" s="188">
        <v>0</v>
      </c>
      <c r="E7598" s="188">
        <v>0</v>
      </c>
      <c r="F7598" s="188">
        <v>552.20000000000005</v>
      </c>
      <c r="G7598" s="188">
        <v>5724</v>
      </c>
      <c r="H7598" s="188">
        <v>14364</v>
      </c>
      <c r="I7598" s="188">
        <v>24313</v>
      </c>
      <c r="J7598" s="188">
        <v>64869</v>
      </c>
      <c r="N7598" s="43"/>
    </row>
    <row r="7599" spans="1:14">
      <c r="A7599" s="43" t="s">
        <v>548</v>
      </c>
      <c r="B7599" s="188">
        <v>1006</v>
      </c>
      <c r="C7599" s="188">
        <v>0</v>
      </c>
      <c r="D7599" s="188">
        <v>0</v>
      </c>
      <c r="E7599" s="188">
        <v>0</v>
      </c>
      <c r="F7599" s="188">
        <v>0</v>
      </c>
      <c r="G7599" s="188">
        <v>628</v>
      </c>
      <c r="H7599" s="188">
        <v>2540</v>
      </c>
      <c r="I7599" s="188">
        <v>4654</v>
      </c>
      <c r="J7599" s="188">
        <v>13647</v>
      </c>
      <c r="N7599" s="43"/>
    </row>
    <row r="7600" spans="1:14">
      <c r="A7600" s="43" t="s">
        <v>549</v>
      </c>
      <c r="B7600" s="188">
        <v>1312</v>
      </c>
      <c r="C7600" s="188">
        <v>0</v>
      </c>
      <c r="D7600" s="188">
        <v>0</v>
      </c>
      <c r="E7600" s="188">
        <v>0</v>
      </c>
      <c r="F7600" s="188">
        <v>0</v>
      </c>
      <c r="G7600" s="188">
        <v>1772</v>
      </c>
      <c r="H7600" s="188">
        <v>4410</v>
      </c>
      <c r="I7600" s="188">
        <v>6663</v>
      </c>
      <c r="J7600" s="188">
        <v>10759</v>
      </c>
      <c r="N7600" s="43"/>
    </row>
    <row r="7601" spans="1:14">
      <c r="A7601" s="43" t="s">
        <v>550</v>
      </c>
      <c r="B7601" s="188">
        <v>275</v>
      </c>
      <c r="C7601" s="188">
        <v>0</v>
      </c>
      <c r="D7601" s="188">
        <v>0</v>
      </c>
      <c r="E7601" s="188">
        <v>0</v>
      </c>
      <c r="F7601" s="188">
        <v>0</v>
      </c>
      <c r="G7601" s="188">
        <v>334</v>
      </c>
      <c r="H7601" s="188">
        <v>831</v>
      </c>
      <c r="I7601" s="188">
        <v>1267</v>
      </c>
      <c r="J7601" s="188">
        <v>2433</v>
      </c>
      <c r="N7601" s="43"/>
    </row>
    <row r="7602" spans="1:14">
      <c r="A7602" s="43" t="s">
        <v>551</v>
      </c>
      <c r="B7602" s="188">
        <v>118</v>
      </c>
      <c r="C7602" s="188">
        <v>0</v>
      </c>
      <c r="D7602" s="188">
        <v>0</v>
      </c>
      <c r="E7602" s="188">
        <v>0</v>
      </c>
      <c r="F7602" s="188">
        <v>0</v>
      </c>
      <c r="G7602" s="188">
        <v>0</v>
      </c>
      <c r="H7602" s="188">
        <v>2</v>
      </c>
      <c r="I7602" s="188">
        <v>503</v>
      </c>
      <c r="J7602" s="188">
        <v>2777</v>
      </c>
      <c r="N7602" s="43"/>
    </row>
    <row r="7603" spans="1:14">
      <c r="A7603" s="43" t="s">
        <v>317</v>
      </c>
      <c r="B7603" s="188">
        <v>2317</v>
      </c>
      <c r="C7603" s="188">
        <v>0</v>
      </c>
      <c r="D7603" s="188">
        <v>2346.06</v>
      </c>
      <c r="E7603" s="188">
        <v>2346.1</v>
      </c>
      <c r="F7603" s="188">
        <v>2346.1</v>
      </c>
      <c r="G7603" s="188">
        <v>2346</v>
      </c>
      <c r="H7603" s="188">
        <v>2346</v>
      </c>
      <c r="I7603" s="188">
        <v>3284</v>
      </c>
      <c r="J7603" s="188">
        <v>6100</v>
      </c>
      <c r="N7603" s="43"/>
    </row>
    <row r="7604" spans="1:14">
      <c r="A7604" s="43" t="s">
        <v>318</v>
      </c>
      <c r="B7604" s="188">
        <v>662</v>
      </c>
      <c r="C7604" s="188">
        <v>0</v>
      </c>
      <c r="D7604" s="188">
        <v>0</v>
      </c>
      <c r="E7604" s="188">
        <v>0</v>
      </c>
      <c r="F7604" s="188">
        <v>881.4</v>
      </c>
      <c r="G7604" s="188">
        <v>881</v>
      </c>
      <c r="H7604" s="188">
        <v>881</v>
      </c>
      <c r="I7604" s="188">
        <v>1210</v>
      </c>
      <c r="J7604" s="188">
        <v>2247</v>
      </c>
      <c r="N7604" s="43"/>
    </row>
    <row r="7605" spans="1:14">
      <c r="A7605" s="43" t="s">
        <v>552</v>
      </c>
      <c r="B7605" s="188">
        <v>56028</v>
      </c>
      <c r="C7605" s="188">
        <v>8566.5300000000007</v>
      </c>
      <c r="D7605" s="188">
        <v>12151.69</v>
      </c>
      <c r="E7605" s="188">
        <v>22019.4</v>
      </c>
      <c r="F7605" s="188">
        <v>40119.199999999997</v>
      </c>
      <c r="G7605" s="188">
        <v>70444</v>
      </c>
      <c r="H7605" s="188">
        <v>113291</v>
      </c>
      <c r="I7605" s="188">
        <v>150208</v>
      </c>
      <c r="J7605" s="188">
        <v>259889</v>
      </c>
      <c r="N7605" s="43"/>
    </row>
    <row r="7606" spans="1:14">
      <c r="A7606" s="43" t="s">
        <v>553</v>
      </c>
      <c r="B7606" s="188">
        <v>5917</v>
      </c>
      <c r="C7606" s="188">
        <v>0</v>
      </c>
      <c r="D7606" s="188">
        <v>0</v>
      </c>
      <c r="E7606" s="188">
        <v>0</v>
      </c>
      <c r="F7606" s="188">
        <v>0</v>
      </c>
      <c r="G7606" s="188">
        <v>6007</v>
      </c>
      <c r="H7606" s="188">
        <v>18261</v>
      </c>
      <c r="I7606" s="188">
        <v>28959</v>
      </c>
      <c r="J7606" s="188">
        <v>59517</v>
      </c>
      <c r="N7606" s="43"/>
    </row>
    <row r="7607" spans="1:14">
      <c r="A7607" s="43" t="s">
        <v>554</v>
      </c>
      <c r="B7607" s="188">
        <v>1435</v>
      </c>
      <c r="C7607" s="188">
        <v>0</v>
      </c>
      <c r="D7607" s="188">
        <v>0</v>
      </c>
      <c r="E7607" s="188">
        <v>0</v>
      </c>
      <c r="F7607" s="188">
        <v>0</v>
      </c>
      <c r="G7607" s="188">
        <v>505</v>
      </c>
      <c r="H7607" s="188">
        <v>3281</v>
      </c>
      <c r="I7607" s="188">
        <v>7164</v>
      </c>
      <c r="J7607" s="188">
        <v>24159</v>
      </c>
      <c r="N7607" s="43"/>
    </row>
    <row r="7608" spans="1:14">
      <c r="A7608" s="43" t="s">
        <v>555</v>
      </c>
      <c r="B7608" s="188">
        <v>2799</v>
      </c>
      <c r="C7608" s="188">
        <v>0</v>
      </c>
      <c r="D7608" s="188">
        <v>0</v>
      </c>
      <c r="E7608" s="188">
        <v>0</v>
      </c>
      <c r="F7608" s="188">
        <v>0</v>
      </c>
      <c r="G7608" s="188">
        <v>128</v>
      </c>
      <c r="H7608" s="188">
        <v>5899</v>
      </c>
      <c r="I7608" s="188">
        <v>15980</v>
      </c>
      <c r="J7608" s="188">
        <v>49670</v>
      </c>
      <c r="N7608" s="43"/>
    </row>
    <row r="7609" spans="1:14">
      <c r="A7609" s="43" t="s">
        <v>556</v>
      </c>
      <c r="B7609" s="188">
        <v>1119</v>
      </c>
      <c r="C7609" s="188">
        <v>0</v>
      </c>
      <c r="D7609" s="188">
        <v>0</v>
      </c>
      <c r="E7609" s="188">
        <v>0</v>
      </c>
      <c r="F7609" s="188">
        <v>0</v>
      </c>
      <c r="G7609" s="188">
        <v>0</v>
      </c>
      <c r="H7609" s="188">
        <v>0</v>
      </c>
      <c r="I7609" s="188">
        <v>4215</v>
      </c>
      <c r="J7609" s="188">
        <v>37993</v>
      </c>
      <c r="N7609" s="43"/>
    </row>
    <row r="7610" spans="1:14">
      <c r="A7610" s="43" t="s">
        <v>621</v>
      </c>
      <c r="B7610" s="188" t="s">
        <v>143</v>
      </c>
      <c r="C7610" s="188" t="s">
        <v>144</v>
      </c>
      <c r="D7610" s="188" t="s">
        <v>144</v>
      </c>
      <c r="E7610" s="188" t="s">
        <v>144</v>
      </c>
      <c r="F7610" s="188" t="s">
        <v>144</v>
      </c>
      <c r="G7610" s="188" t="s">
        <v>144</v>
      </c>
      <c r="H7610" s="188" t="s">
        <v>144</v>
      </c>
      <c r="I7610" s="188" t="s">
        <v>685</v>
      </c>
      <c r="J7610" s="188" t="s">
        <v>685</v>
      </c>
      <c r="K7610" s="188" t="s">
        <v>225</v>
      </c>
      <c r="N7610" s="43"/>
    </row>
    <row r="7611" spans="1:14">
      <c r="A7611" s="43" t="s">
        <v>618</v>
      </c>
      <c r="B7611" s="188" t="s">
        <v>619</v>
      </c>
      <c r="K7611" s="188" t="s">
        <v>741</v>
      </c>
      <c r="N7611" s="43"/>
    </row>
    <row r="7612" spans="1:14">
      <c r="A7612" s="43" t="s">
        <v>142</v>
      </c>
      <c r="N7612" s="43"/>
    </row>
    <row r="7614" spans="1:14">
      <c r="A7614" s="43" t="s">
        <v>218</v>
      </c>
      <c r="N7614" s="43"/>
    </row>
    <row r="7615" spans="1:14">
      <c r="A7615" s="43" t="s">
        <v>621</v>
      </c>
      <c r="B7615" s="188" t="s">
        <v>143</v>
      </c>
      <c r="C7615" s="188" t="s">
        <v>144</v>
      </c>
      <c r="D7615" s="188" t="s">
        <v>144</v>
      </c>
      <c r="E7615" s="188" t="s">
        <v>144</v>
      </c>
      <c r="F7615" s="188" t="s">
        <v>144</v>
      </c>
      <c r="G7615" s="188" t="s">
        <v>144</v>
      </c>
      <c r="H7615" s="188" t="s">
        <v>144</v>
      </c>
      <c r="I7615" s="188" t="s">
        <v>685</v>
      </c>
      <c r="J7615" s="188" t="s">
        <v>685</v>
      </c>
      <c r="K7615" s="188" t="s">
        <v>225</v>
      </c>
      <c r="N7615" s="43"/>
    </row>
    <row r="7616" spans="1:14">
      <c r="A7616" s="43" t="s">
        <v>254</v>
      </c>
      <c r="B7616" s="188" t="s">
        <v>33</v>
      </c>
      <c r="C7616" s="188" t="s">
        <v>134</v>
      </c>
      <c r="D7616" s="188" t="s">
        <v>135</v>
      </c>
      <c r="E7616" s="188" t="s">
        <v>136</v>
      </c>
      <c r="F7616" s="188" t="s">
        <v>137</v>
      </c>
      <c r="G7616" s="188" t="s">
        <v>138</v>
      </c>
      <c r="H7616" s="188" t="s">
        <v>139</v>
      </c>
      <c r="I7616" s="188" t="s">
        <v>140</v>
      </c>
      <c r="J7616" s="188" t="s">
        <v>141</v>
      </c>
      <c r="N7616" s="43"/>
    </row>
    <row r="7617" spans="1:14">
      <c r="A7617" s="43" t="s">
        <v>622</v>
      </c>
      <c r="B7617" s="188" t="s">
        <v>143</v>
      </c>
      <c r="C7617" s="188" t="s">
        <v>148</v>
      </c>
      <c r="D7617" s="188" t="s">
        <v>148</v>
      </c>
      <c r="E7617" s="188" t="s">
        <v>148</v>
      </c>
      <c r="F7617" s="188" t="s">
        <v>148</v>
      </c>
      <c r="G7617" s="188" t="s">
        <v>148</v>
      </c>
      <c r="H7617" s="188" t="s">
        <v>148</v>
      </c>
      <c r="I7617" s="188" t="s">
        <v>686</v>
      </c>
      <c r="J7617" s="188" t="s">
        <v>686</v>
      </c>
      <c r="N7617" s="43"/>
    </row>
    <row r="7618" spans="1:14">
      <c r="A7618" s="43" t="s">
        <v>592</v>
      </c>
      <c r="B7618" s="188">
        <v>86829</v>
      </c>
      <c r="C7618" s="188">
        <v>9358.25</v>
      </c>
      <c r="D7618" s="188">
        <v>14699.36</v>
      </c>
      <c r="E7618" s="188">
        <v>27415.1</v>
      </c>
      <c r="F7618" s="188">
        <v>51958.7</v>
      </c>
      <c r="G7618" s="188">
        <v>100214</v>
      </c>
      <c r="H7618" s="188">
        <v>178659</v>
      </c>
      <c r="I7618" s="188">
        <v>259689</v>
      </c>
      <c r="J7618" s="188">
        <v>572228</v>
      </c>
      <c r="N7618" s="43"/>
    </row>
    <row r="7619" spans="1:14">
      <c r="A7619" s="43" t="s">
        <v>537</v>
      </c>
      <c r="B7619" s="188">
        <v>20345</v>
      </c>
      <c r="C7619" s="188">
        <v>0</v>
      </c>
      <c r="D7619" s="188">
        <v>0</v>
      </c>
      <c r="E7619" s="188">
        <v>11372.5</v>
      </c>
      <c r="F7619" s="188">
        <v>20492.400000000001</v>
      </c>
      <c r="G7619" s="188">
        <v>29425</v>
      </c>
      <c r="H7619" s="188">
        <v>36709</v>
      </c>
      <c r="I7619" s="188">
        <v>41298</v>
      </c>
      <c r="J7619" s="188">
        <v>49315</v>
      </c>
      <c r="N7619" s="43"/>
    </row>
    <row r="7620" spans="1:14">
      <c r="A7620" s="43" t="s">
        <v>538</v>
      </c>
      <c r="B7620" s="188">
        <v>100</v>
      </c>
      <c r="C7620" s="188">
        <v>0</v>
      </c>
      <c r="D7620" s="188">
        <v>0</v>
      </c>
      <c r="E7620" s="188">
        <v>0</v>
      </c>
      <c r="F7620" s="188">
        <v>0</v>
      </c>
      <c r="G7620" s="188">
        <v>0</v>
      </c>
      <c r="H7620" s="188">
        <v>0</v>
      </c>
      <c r="I7620" s="188">
        <v>0</v>
      </c>
      <c r="J7620" s="188">
        <v>5020</v>
      </c>
      <c r="N7620" s="43"/>
    </row>
    <row r="7621" spans="1:14">
      <c r="A7621" s="43" t="s">
        <v>539</v>
      </c>
      <c r="B7621" s="188">
        <v>35744</v>
      </c>
      <c r="C7621" s="188">
        <v>-42.22</v>
      </c>
      <c r="D7621" s="188">
        <v>266.57</v>
      </c>
      <c r="E7621" s="188">
        <v>2184.1</v>
      </c>
      <c r="F7621" s="188">
        <v>9219.4</v>
      </c>
      <c r="G7621" s="188">
        <v>31041</v>
      </c>
      <c r="H7621" s="188">
        <v>80642</v>
      </c>
      <c r="I7621" s="188">
        <v>139531</v>
      </c>
      <c r="J7621" s="188">
        <v>410554</v>
      </c>
      <c r="N7621" s="43"/>
    </row>
    <row r="7622" spans="1:14">
      <c r="A7622" s="43" t="s">
        <v>540</v>
      </c>
      <c r="B7622" s="188">
        <v>3580</v>
      </c>
      <c r="C7622" s="188">
        <v>0</v>
      </c>
      <c r="D7622" s="188">
        <v>0</v>
      </c>
      <c r="E7622" s="188">
        <v>0</v>
      </c>
      <c r="F7622" s="188">
        <v>0</v>
      </c>
      <c r="G7622" s="188">
        <v>1208</v>
      </c>
      <c r="H7622" s="188">
        <v>7614</v>
      </c>
      <c r="I7622" s="188">
        <v>18449</v>
      </c>
      <c r="J7622" s="188">
        <v>61415</v>
      </c>
      <c r="N7622" s="43"/>
    </row>
    <row r="7623" spans="1:14">
      <c r="A7623" s="43" t="s">
        <v>541</v>
      </c>
      <c r="B7623" s="188">
        <v>19207</v>
      </c>
      <c r="C7623" s="188">
        <v>0</v>
      </c>
      <c r="D7623" s="188">
        <v>0</v>
      </c>
      <c r="E7623" s="188">
        <v>0</v>
      </c>
      <c r="F7623" s="188">
        <v>0</v>
      </c>
      <c r="G7623" s="188">
        <v>20847</v>
      </c>
      <c r="H7623" s="188">
        <v>61458</v>
      </c>
      <c r="I7623" s="188">
        <v>95063</v>
      </c>
      <c r="J7623" s="188">
        <v>188779</v>
      </c>
      <c r="N7623" s="43"/>
    </row>
    <row r="7624" spans="1:14">
      <c r="A7624" s="43" t="s">
        <v>542</v>
      </c>
      <c r="B7624" s="188">
        <v>6668</v>
      </c>
      <c r="C7624" s="188">
        <v>0</v>
      </c>
      <c r="D7624" s="188">
        <v>0</v>
      </c>
      <c r="E7624" s="188">
        <v>443.1</v>
      </c>
      <c r="F7624" s="188">
        <v>2987.7</v>
      </c>
      <c r="G7624" s="188">
        <v>7665</v>
      </c>
      <c r="H7624" s="188">
        <v>16432</v>
      </c>
      <c r="I7624" s="188">
        <v>24883</v>
      </c>
      <c r="J7624" s="188">
        <v>55626</v>
      </c>
      <c r="N7624" s="43"/>
    </row>
    <row r="7625" spans="1:14">
      <c r="A7625" s="43" t="s">
        <v>543</v>
      </c>
      <c r="B7625" s="188">
        <v>1186</v>
      </c>
      <c r="C7625" s="188">
        <v>0</v>
      </c>
      <c r="D7625" s="188">
        <v>0</v>
      </c>
      <c r="E7625" s="188">
        <v>0</v>
      </c>
      <c r="F7625" s="188">
        <v>0</v>
      </c>
      <c r="G7625" s="188">
        <v>0</v>
      </c>
      <c r="H7625" s="188">
        <v>0</v>
      </c>
      <c r="I7625" s="188">
        <v>11050</v>
      </c>
      <c r="J7625" s="188">
        <v>23930</v>
      </c>
      <c r="N7625" s="43"/>
    </row>
    <row r="7626" spans="1:14">
      <c r="A7626" s="43" t="s">
        <v>544</v>
      </c>
      <c r="B7626" s="188">
        <v>9531</v>
      </c>
      <c r="C7626" s="188">
        <v>0</v>
      </c>
      <c r="D7626" s="188">
        <v>0</v>
      </c>
      <c r="E7626" s="188">
        <v>0</v>
      </c>
      <c r="F7626" s="188">
        <v>0</v>
      </c>
      <c r="G7626" s="188">
        <v>0</v>
      </c>
      <c r="H7626" s="188">
        <v>25956</v>
      </c>
      <c r="I7626" s="188">
        <v>77104</v>
      </c>
      <c r="J7626" s="188">
        <v>133768</v>
      </c>
      <c r="N7626" s="43"/>
    </row>
    <row r="7627" spans="1:14">
      <c r="A7627" s="43" t="s">
        <v>221</v>
      </c>
      <c r="B7627" s="188">
        <v>17389</v>
      </c>
      <c r="C7627" s="188">
        <v>0</v>
      </c>
      <c r="D7627" s="188">
        <v>0</v>
      </c>
      <c r="E7627" s="188">
        <v>9772.1</v>
      </c>
      <c r="F7627" s="188">
        <v>17143.7</v>
      </c>
      <c r="G7627" s="188">
        <v>25796</v>
      </c>
      <c r="H7627" s="188">
        <v>32491</v>
      </c>
      <c r="I7627" s="188">
        <v>36079</v>
      </c>
      <c r="J7627" s="188">
        <v>42158</v>
      </c>
      <c r="N7627" s="43"/>
    </row>
    <row r="7628" spans="1:14">
      <c r="A7628" s="43" t="s">
        <v>222</v>
      </c>
      <c r="B7628" s="188">
        <v>7902</v>
      </c>
      <c r="C7628" s="188">
        <v>0</v>
      </c>
      <c r="D7628" s="188">
        <v>0</v>
      </c>
      <c r="E7628" s="188">
        <v>0</v>
      </c>
      <c r="F7628" s="188">
        <v>0</v>
      </c>
      <c r="G7628" s="188">
        <v>15216</v>
      </c>
      <c r="H7628" s="188">
        <v>26774</v>
      </c>
      <c r="I7628" s="188">
        <v>32281</v>
      </c>
      <c r="J7628" s="188">
        <v>40123</v>
      </c>
      <c r="N7628" s="43"/>
    </row>
    <row r="7629" spans="1:14">
      <c r="A7629" s="43" t="s">
        <v>223</v>
      </c>
      <c r="B7629" s="188">
        <v>14536</v>
      </c>
      <c r="C7629" s="188">
        <v>0</v>
      </c>
      <c r="D7629" s="188">
        <v>0</v>
      </c>
      <c r="E7629" s="188">
        <v>0</v>
      </c>
      <c r="F7629" s="188">
        <v>0</v>
      </c>
      <c r="G7629" s="188">
        <v>6292</v>
      </c>
      <c r="H7629" s="188">
        <v>47662</v>
      </c>
      <c r="I7629" s="188">
        <v>79310</v>
      </c>
      <c r="J7629" s="188">
        <v>173949</v>
      </c>
      <c r="N7629" s="43"/>
    </row>
    <row r="7630" spans="1:14">
      <c r="A7630" s="43" t="s">
        <v>224</v>
      </c>
      <c r="B7630" s="188">
        <v>11070</v>
      </c>
      <c r="C7630" s="188">
        <v>0</v>
      </c>
      <c r="D7630" s="188">
        <v>0</v>
      </c>
      <c r="E7630" s="188">
        <v>0</v>
      </c>
      <c r="F7630" s="188">
        <v>0</v>
      </c>
      <c r="G7630" s="188">
        <v>0</v>
      </c>
      <c r="H7630" s="188">
        <v>34964</v>
      </c>
      <c r="I7630" s="188">
        <v>70025</v>
      </c>
      <c r="J7630" s="188">
        <v>166197</v>
      </c>
      <c r="N7630" s="43"/>
    </row>
    <row r="7631" spans="1:14">
      <c r="A7631" s="43" t="s">
        <v>545</v>
      </c>
      <c r="B7631" s="188">
        <v>73516</v>
      </c>
      <c r="C7631" s="188">
        <v>5333.44</v>
      </c>
      <c r="D7631" s="188">
        <v>10625.27</v>
      </c>
      <c r="E7631" s="188">
        <v>23015.1</v>
      </c>
      <c r="F7631" s="188">
        <v>45204.1</v>
      </c>
      <c r="G7631" s="188">
        <v>85037</v>
      </c>
      <c r="H7631" s="188">
        <v>149580</v>
      </c>
      <c r="I7631" s="188">
        <v>215762</v>
      </c>
      <c r="J7631" s="188">
        <v>493101</v>
      </c>
      <c r="N7631" s="43"/>
    </row>
    <row r="7632" spans="1:14">
      <c r="A7632" s="43" t="s">
        <v>546</v>
      </c>
      <c r="B7632" s="188">
        <v>44807</v>
      </c>
      <c r="C7632" s="188">
        <v>3324.32</v>
      </c>
      <c r="D7632" s="188">
        <v>7810.48</v>
      </c>
      <c r="E7632" s="188">
        <v>17222.099999999999</v>
      </c>
      <c r="F7632" s="188">
        <v>33017.800000000003</v>
      </c>
      <c r="G7632" s="188">
        <v>59266</v>
      </c>
      <c r="H7632" s="188">
        <v>93498</v>
      </c>
      <c r="I7632" s="188">
        <v>120966</v>
      </c>
      <c r="J7632" s="188">
        <v>203630</v>
      </c>
      <c r="N7632" s="43"/>
    </row>
    <row r="7633" spans="1:14">
      <c r="A7633" s="43" t="s">
        <v>547</v>
      </c>
      <c r="B7633" s="188">
        <v>6625</v>
      </c>
      <c r="C7633" s="188">
        <v>0</v>
      </c>
      <c r="D7633" s="188">
        <v>0</v>
      </c>
      <c r="E7633" s="188">
        <v>0</v>
      </c>
      <c r="F7633" s="188">
        <v>86.9</v>
      </c>
      <c r="G7633" s="188">
        <v>5939</v>
      </c>
      <c r="H7633" s="188">
        <v>16277</v>
      </c>
      <c r="I7633" s="188">
        <v>27593</v>
      </c>
      <c r="J7633" s="188">
        <v>79129</v>
      </c>
      <c r="N7633" s="43"/>
    </row>
    <row r="7634" spans="1:14">
      <c r="A7634" s="43" t="s">
        <v>548</v>
      </c>
      <c r="B7634" s="188">
        <v>1065</v>
      </c>
      <c r="C7634" s="188">
        <v>0</v>
      </c>
      <c r="D7634" s="188">
        <v>0</v>
      </c>
      <c r="E7634" s="188">
        <v>0</v>
      </c>
      <c r="F7634" s="188">
        <v>0</v>
      </c>
      <c r="G7634" s="188">
        <v>506</v>
      </c>
      <c r="H7634" s="188">
        <v>2548</v>
      </c>
      <c r="I7634" s="188">
        <v>4812</v>
      </c>
      <c r="J7634" s="188">
        <v>15181</v>
      </c>
      <c r="N7634" s="43"/>
    </row>
    <row r="7635" spans="1:14">
      <c r="A7635" s="43" t="s">
        <v>549</v>
      </c>
      <c r="B7635" s="188">
        <v>1275</v>
      </c>
      <c r="C7635" s="188">
        <v>0</v>
      </c>
      <c r="D7635" s="188">
        <v>0</v>
      </c>
      <c r="E7635" s="188">
        <v>0</v>
      </c>
      <c r="F7635" s="188">
        <v>0</v>
      </c>
      <c r="G7635" s="188">
        <v>1428</v>
      </c>
      <c r="H7635" s="188">
        <v>4617</v>
      </c>
      <c r="I7635" s="188">
        <v>7137</v>
      </c>
      <c r="J7635" s="188">
        <v>11622</v>
      </c>
      <c r="N7635" s="43"/>
    </row>
    <row r="7636" spans="1:14">
      <c r="A7636" s="43" t="s">
        <v>550</v>
      </c>
      <c r="B7636" s="188">
        <v>268</v>
      </c>
      <c r="C7636" s="188">
        <v>0</v>
      </c>
      <c r="D7636" s="188">
        <v>0</v>
      </c>
      <c r="E7636" s="188">
        <v>0</v>
      </c>
      <c r="F7636" s="188">
        <v>0</v>
      </c>
      <c r="G7636" s="188">
        <v>269</v>
      </c>
      <c r="H7636" s="188">
        <v>869</v>
      </c>
      <c r="I7636" s="188">
        <v>1347</v>
      </c>
      <c r="J7636" s="188">
        <v>2716</v>
      </c>
      <c r="N7636" s="43"/>
    </row>
    <row r="7637" spans="1:14">
      <c r="A7637" s="43" t="s">
        <v>551</v>
      </c>
      <c r="B7637" s="188">
        <v>175</v>
      </c>
      <c r="C7637" s="188">
        <v>0</v>
      </c>
      <c r="D7637" s="188">
        <v>0</v>
      </c>
      <c r="E7637" s="188">
        <v>0</v>
      </c>
      <c r="F7637" s="188">
        <v>0</v>
      </c>
      <c r="G7637" s="188">
        <v>0</v>
      </c>
      <c r="H7637" s="188">
        <v>247</v>
      </c>
      <c r="I7637" s="188">
        <v>881</v>
      </c>
      <c r="J7637" s="188">
        <v>3576</v>
      </c>
      <c r="N7637" s="43"/>
    </row>
    <row r="7638" spans="1:14">
      <c r="A7638" s="43" t="s">
        <v>317</v>
      </c>
      <c r="B7638" s="188">
        <v>3014</v>
      </c>
      <c r="C7638" s="188">
        <v>0</v>
      </c>
      <c r="D7638" s="188">
        <v>2977.43</v>
      </c>
      <c r="E7638" s="188">
        <v>2977.4</v>
      </c>
      <c r="F7638" s="188">
        <v>2977.4</v>
      </c>
      <c r="G7638" s="188">
        <v>2977</v>
      </c>
      <c r="H7638" s="188">
        <v>2977</v>
      </c>
      <c r="I7638" s="188">
        <v>5955</v>
      </c>
      <c r="J7638" s="188">
        <v>9528</v>
      </c>
      <c r="N7638" s="43"/>
    </row>
    <row r="7639" spans="1:14">
      <c r="A7639" s="43" t="s">
        <v>318</v>
      </c>
      <c r="B7639" s="188">
        <v>892</v>
      </c>
      <c r="C7639" s="188">
        <v>0</v>
      </c>
      <c r="D7639" s="188">
        <v>0</v>
      </c>
      <c r="E7639" s="188">
        <v>0</v>
      </c>
      <c r="F7639" s="188">
        <v>1118.5999999999999</v>
      </c>
      <c r="G7639" s="188">
        <v>1119</v>
      </c>
      <c r="H7639" s="188">
        <v>1119</v>
      </c>
      <c r="I7639" s="188">
        <v>1535</v>
      </c>
      <c r="J7639" s="188">
        <v>2851</v>
      </c>
      <c r="N7639" s="43"/>
    </row>
    <row r="7640" spans="1:14">
      <c r="A7640" s="43" t="s">
        <v>552</v>
      </c>
      <c r="B7640" s="188">
        <v>58121</v>
      </c>
      <c r="C7640" s="188">
        <v>7361.93</v>
      </c>
      <c r="D7640" s="188">
        <v>11709.09</v>
      </c>
      <c r="E7640" s="188">
        <v>21356.9</v>
      </c>
      <c r="F7640" s="188">
        <v>38838.6</v>
      </c>
      <c r="G7640" s="188">
        <v>72378</v>
      </c>
      <c r="H7640" s="188">
        <v>120643</v>
      </c>
      <c r="I7640" s="188">
        <v>162997</v>
      </c>
      <c r="J7640" s="188">
        <v>305288</v>
      </c>
      <c r="N7640" s="43"/>
    </row>
    <row r="7641" spans="1:14">
      <c r="A7641" s="43" t="s">
        <v>553</v>
      </c>
      <c r="B7641" s="188">
        <v>7829</v>
      </c>
      <c r="C7641" s="188">
        <v>0</v>
      </c>
      <c r="D7641" s="188">
        <v>0</v>
      </c>
      <c r="E7641" s="188">
        <v>0</v>
      </c>
      <c r="F7641" s="188">
        <v>214.9</v>
      </c>
      <c r="G7641" s="188">
        <v>7800</v>
      </c>
      <c r="H7641" s="188">
        <v>23501</v>
      </c>
      <c r="I7641" s="188">
        <v>38039</v>
      </c>
      <c r="J7641" s="188">
        <v>81888</v>
      </c>
      <c r="N7641" s="43"/>
    </row>
    <row r="7642" spans="1:14">
      <c r="A7642" s="43" t="s">
        <v>554</v>
      </c>
      <c r="B7642" s="188">
        <v>1614</v>
      </c>
      <c r="C7642" s="188">
        <v>0</v>
      </c>
      <c r="D7642" s="188">
        <v>0</v>
      </c>
      <c r="E7642" s="188">
        <v>0</v>
      </c>
      <c r="F7642" s="188">
        <v>0</v>
      </c>
      <c r="G7642" s="188">
        <v>457</v>
      </c>
      <c r="H7642" s="188">
        <v>3655</v>
      </c>
      <c r="I7642" s="188">
        <v>7980</v>
      </c>
      <c r="J7642" s="188">
        <v>25793</v>
      </c>
      <c r="N7642" s="43"/>
    </row>
    <row r="7643" spans="1:14">
      <c r="A7643" s="43" t="s">
        <v>555</v>
      </c>
      <c r="B7643" s="188">
        <v>3069</v>
      </c>
      <c r="C7643" s="188">
        <v>0</v>
      </c>
      <c r="D7643" s="188">
        <v>0</v>
      </c>
      <c r="E7643" s="188">
        <v>0</v>
      </c>
      <c r="F7643" s="188">
        <v>0</v>
      </c>
      <c r="G7643" s="188">
        <v>36</v>
      </c>
      <c r="H7643" s="188">
        <v>5264</v>
      </c>
      <c r="I7643" s="188">
        <v>16318</v>
      </c>
      <c r="J7643" s="188">
        <v>57613</v>
      </c>
      <c r="N7643" s="43"/>
    </row>
    <row r="7644" spans="1:14">
      <c r="A7644" s="43" t="s">
        <v>556</v>
      </c>
      <c r="B7644" s="188">
        <v>1191</v>
      </c>
      <c r="C7644" s="188">
        <v>0</v>
      </c>
      <c r="D7644" s="188">
        <v>0</v>
      </c>
      <c r="E7644" s="188">
        <v>0</v>
      </c>
      <c r="F7644" s="188">
        <v>0</v>
      </c>
      <c r="G7644" s="188">
        <v>0</v>
      </c>
      <c r="H7644" s="188">
        <v>0</v>
      </c>
      <c r="I7644" s="188">
        <v>4350</v>
      </c>
      <c r="J7644" s="188">
        <v>40570</v>
      </c>
      <c r="N7644" s="43"/>
    </row>
    <row r="7645" spans="1:14">
      <c r="A7645" s="43" t="s">
        <v>8</v>
      </c>
      <c r="N7645" s="43"/>
    </row>
    <row r="7646" spans="1:14">
      <c r="A7646" s="43" t="s">
        <v>593</v>
      </c>
      <c r="B7646" s="188">
        <v>80959</v>
      </c>
      <c r="C7646" s="188">
        <v>9076.0400000000009</v>
      </c>
      <c r="D7646" s="188">
        <v>14052.84</v>
      </c>
      <c r="E7646" s="188">
        <v>26146.400000000001</v>
      </c>
      <c r="F7646" s="188">
        <v>48840.2</v>
      </c>
      <c r="G7646" s="188">
        <v>93461</v>
      </c>
      <c r="H7646" s="188">
        <v>168204</v>
      </c>
      <c r="I7646" s="188">
        <v>242344</v>
      </c>
      <c r="J7646" s="188">
        <v>546229</v>
      </c>
      <c r="N7646" s="43"/>
    </row>
    <row r="7647" spans="1:14">
      <c r="A7647" s="43" t="s">
        <v>537</v>
      </c>
      <c r="B7647" s="188">
        <v>20655</v>
      </c>
      <c r="C7647" s="188">
        <v>0</v>
      </c>
      <c r="D7647" s="188">
        <v>0</v>
      </c>
      <c r="E7647" s="188">
        <v>12084.9</v>
      </c>
      <c r="F7647" s="188">
        <v>21042.799999999999</v>
      </c>
      <c r="G7647" s="188">
        <v>29488</v>
      </c>
      <c r="H7647" s="188">
        <v>36596</v>
      </c>
      <c r="I7647" s="188">
        <v>41133</v>
      </c>
      <c r="J7647" s="188">
        <v>49354</v>
      </c>
      <c r="N7647" s="43"/>
    </row>
    <row r="7648" spans="1:14">
      <c r="A7648" s="43" t="s">
        <v>538</v>
      </c>
      <c r="B7648" s="188">
        <v>114</v>
      </c>
      <c r="C7648" s="188">
        <v>0</v>
      </c>
      <c r="D7648" s="188">
        <v>0</v>
      </c>
      <c r="E7648" s="188">
        <v>0</v>
      </c>
      <c r="F7648" s="188">
        <v>0</v>
      </c>
      <c r="G7648" s="188">
        <v>0</v>
      </c>
      <c r="H7648" s="188">
        <v>0</v>
      </c>
      <c r="I7648" s="188">
        <v>0</v>
      </c>
      <c r="J7648" s="188">
        <v>6072</v>
      </c>
      <c r="N7648" s="43"/>
    </row>
    <row r="7649" spans="1:14">
      <c r="A7649" s="43" t="s">
        <v>539</v>
      </c>
      <c r="B7649" s="188">
        <v>32270</v>
      </c>
      <c r="C7649" s="188">
        <v>-44.04</v>
      </c>
      <c r="D7649" s="188">
        <v>213.85</v>
      </c>
      <c r="E7649" s="188">
        <v>1880.1</v>
      </c>
      <c r="F7649" s="188">
        <v>8538.4</v>
      </c>
      <c r="G7649" s="188">
        <v>28259</v>
      </c>
      <c r="H7649" s="188">
        <v>72978</v>
      </c>
      <c r="I7649" s="188">
        <v>127190</v>
      </c>
      <c r="J7649" s="188">
        <v>385458</v>
      </c>
      <c r="N7649" s="43"/>
    </row>
    <row r="7650" spans="1:14">
      <c r="A7650" s="43" t="s">
        <v>540</v>
      </c>
      <c r="B7650" s="188">
        <v>3397</v>
      </c>
      <c r="C7650" s="188">
        <v>0</v>
      </c>
      <c r="D7650" s="188">
        <v>0</v>
      </c>
      <c r="E7650" s="188">
        <v>0</v>
      </c>
      <c r="F7650" s="188">
        <v>0</v>
      </c>
      <c r="G7650" s="188">
        <v>1260</v>
      </c>
      <c r="H7650" s="188">
        <v>7527</v>
      </c>
      <c r="I7650" s="188">
        <v>17593</v>
      </c>
      <c r="J7650" s="188">
        <v>57275</v>
      </c>
      <c r="N7650" s="43"/>
    </row>
    <row r="7651" spans="1:14">
      <c r="A7651" s="43" t="s">
        <v>541</v>
      </c>
      <c r="B7651" s="188">
        <v>16823</v>
      </c>
      <c r="C7651" s="188">
        <v>0</v>
      </c>
      <c r="D7651" s="188">
        <v>0</v>
      </c>
      <c r="E7651" s="188">
        <v>0</v>
      </c>
      <c r="F7651" s="188">
        <v>0</v>
      </c>
      <c r="G7651" s="188">
        <v>15005</v>
      </c>
      <c r="H7651" s="188">
        <v>56301</v>
      </c>
      <c r="I7651" s="188">
        <v>88039</v>
      </c>
      <c r="J7651" s="188">
        <v>178837</v>
      </c>
      <c r="N7651" s="43"/>
    </row>
    <row r="7652" spans="1:14">
      <c r="A7652" s="43" t="s">
        <v>542</v>
      </c>
      <c r="B7652" s="188">
        <v>6838</v>
      </c>
      <c r="C7652" s="188">
        <v>0</v>
      </c>
      <c r="D7652" s="188">
        <v>0</v>
      </c>
      <c r="E7652" s="188">
        <v>613.29999999999995</v>
      </c>
      <c r="F7652" s="188">
        <v>3178.2</v>
      </c>
      <c r="G7652" s="188">
        <v>7934</v>
      </c>
      <c r="H7652" s="188">
        <v>16756</v>
      </c>
      <c r="I7652" s="188">
        <v>25410</v>
      </c>
      <c r="J7652" s="188">
        <v>56673</v>
      </c>
      <c r="N7652" s="43"/>
    </row>
    <row r="7653" spans="1:14">
      <c r="A7653" s="43" t="s">
        <v>543</v>
      </c>
      <c r="B7653" s="188">
        <v>862</v>
      </c>
      <c r="C7653" s="188">
        <v>0</v>
      </c>
      <c r="D7653" s="188">
        <v>0</v>
      </c>
      <c r="E7653" s="188">
        <v>0</v>
      </c>
      <c r="F7653" s="188">
        <v>0</v>
      </c>
      <c r="G7653" s="188">
        <v>0</v>
      </c>
      <c r="H7653" s="188">
        <v>0</v>
      </c>
      <c r="I7653" s="188">
        <v>6771</v>
      </c>
      <c r="J7653" s="188">
        <v>20914</v>
      </c>
      <c r="N7653" s="43"/>
    </row>
    <row r="7654" spans="1:14">
      <c r="A7654" s="43" t="s">
        <v>544</v>
      </c>
      <c r="B7654" s="188">
        <v>12245</v>
      </c>
      <c r="C7654" s="188">
        <v>0</v>
      </c>
      <c r="D7654" s="188">
        <v>0</v>
      </c>
      <c r="E7654" s="188">
        <v>0</v>
      </c>
      <c r="F7654" s="188">
        <v>0</v>
      </c>
      <c r="G7654" s="188">
        <v>0</v>
      </c>
      <c r="H7654" s="188">
        <v>51524</v>
      </c>
      <c r="I7654" s="188">
        <v>98167</v>
      </c>
      <c r="J7654" s="188">
        <v>133768</v>
      </c>
      <c r="N7654" s="43"/>
    </row>
    <row r="7655" spans="1:14">
      <c r="A7655" s="43" t="s">
        <v>221</v>
      </c>
      <c r="B7655" s="188">
        <v>16615</v>
      </c>
      <c r="C7655" s="188">
        <v>0</v>
      </c>
      <c r="D7655" s="188">
        <v>0</v>
      </c>
      <c r="E7655" s="188">
        <v>9482.2000000000007</v>
      </c>
      <c r="F7655" s="188">
        <v>16346</v>
      </c>
      <c r="G7655" s="188">
        <v>24527</v>
      </c>
      <c r="H7655" s="188">
        <v>31047</v>
      </c>
      <c r="I7655" s="188">
        <v>34673</v>
      </c>
      <c r="J7655" s="188">
        <v>40695</v>
      </c>
      <c r="N7655" s="43"/>
    </row>
    <row r="7656" spans="1:14">
      <c r="A7656" s="43" t="s">
        <v>222</v>
      </c>
      <c r="B7656" s="188">
        <v>8384</v>
      </c>
      <c r="C7656" s="188">
        <v>0</v>
      </c>
      <c r="D7656" s="188">
        <v>0</v>
      </c>
      <c r="E7656" s="188">
        <v>0</v>
      </c>
      <c r="F7656" s="188">
        <v>0</v>
      </c>
      <c r="G7656" s="188">
        <v>16672</v>
      </c>
      <c r="H7656" s="188">
        <v>29378</v>
      </c>
      <c r="I7656" s="188">
        <v>34441</v>
      </c>
      <c r="J7656" s="188">
        <v>41577</v>
      </c>
      <c r="N7656" s="43"/>
    </row>
    <row r="7657" spans="1:14">
      <c r="A7657" s="43" t="s">
        <v>223</v>
      </c>
      <c r="B7657" s="188">
        <v>11903</v>
      </c>
      <c r="C7657" s="188">
        <v>0</v>
      </c>
      <c r="D7657" s="188">
        <v>0</v>
      </c>
      <c r="E7657" s="188">
        <v>0</v>
      </c>
      <c r="F7657" s="188">
        <v>0</v>
      </c>
      <c r="G7657" s="188">
        <v>0</v>
      </c>
      <c r="H7657" s="188">
        <v>43112</v>
      </c>
      <c r="I7657" s="188">
        <v>73139</v>
      </c>
      <c r="J7657" s="188">
        <v>151568</v>
      </c>
      <c r="N7657" s="43"/>
    </row>
    <row r="7658" spans="1:14">
      <c r="A7658" s="43" t="s">
        <v>224</v>
      </c>
      <c r="B7658" s="188">
        <v>9445</v>
      </c>
      <c r="C7658" s="188">
        <v>0</v>
      </c>
      <c r="D7658" s="188">
        <v>0</v>
      </c>
      <c r="E7658" s="188">
        <v>0</v>
      </c>
      <c r="F7658" s="188">
        <v>0</v>
      </c>
      <c r="G7658" s="188">
        <v>0</v>
      </c>
      <c r="H7658" s="188">
        <v>22403</v>
      </c>
      <c r="I7658" s="188">
        <v>57617</v>
      </c>
      <c r="J7658" s="188">
        <v>158863</v>
      </c>
      <c r="N7658" s="43"/>
    </row>
    <row r="7659" spans="1:14">
      <c r="A7659" s="43" t="s">
        <v>545</v>
      </c>
      <c r="B7659" s="188">
        <v>68507</v>
      </c>
      <c r="C7659" s="188">
        <v>4979.3999999999996</v>
      </c>
      <c r="D7659" s="188">
        <v>9996.35</v>
      </c>
      <c r="E7659" s="188">
        <v>21764.400000000001</v>
      </c>
      <c r="F7659" s="188">
        <v>42587</v>
      </c>
      <c r="G7659" s="188">
        <v>79757</v>
      </c>
      <c r="H7659" s="188">
        <v>140120</v>
      </c>
      <c r="I7659" s="188">
        <v>203584</v>
      </c>
      <c r="J7659" s="188">
        <v>470862</v>
      </c>
      <c r="N7659" s="43"/>
    </row>
    <row r="7660" spans="1:14">
      <c r="A7660" s="43" t="s">
        <v>546</v>
      </c>
      <c r="B7660" s="188">
        <v>42779</v>
      </c>
      <c r="C7660" s="188">
        <v>2742.62</v>
      </c>
      <c r="D7660" s="188">
        <v>7248.11</v>
      </c>
      <c r="E7660" s="188">
        <v>16371.9</v>
      </c>
      <c r="F7660" s="188">
        <v>31303.5</v>
      </c>
      <c r="G7660" s="188">
        <v>56690</v>
      </c>
      <c r="H7660" s="188">
        <v>90587</v>
      </c>
      <c r="I7660" s="188">
        <v>117323</v>
      </c>
      <c r="J7660" s="188">
        <v>197989</v>
      </c>
      <c r="N7660" s="43"/>
    </row>
    <row r="7661" spans="1:14">
      <c r="A7661" s="43" t="s">
        <v>547</v>
      </c>
      <c r="B7661" s="188">
        <v>6054</v>
      </c>
      <c r="C7661" s="188">
        <v>0</v>
      </c>
      <c r="D7661" s="188">
        <v>0</v>
      </c>
      <c r="E7661" s="188">
        <v>0</v>
      </c>
      <c r="F7661" s="188">
        <v>0</v>
      </c>
      <c r="G7661" s="188">
        <v>5447</v>
      </c>
      <c r="H7661" s="188">
        <v>15587</v>
      </c>
      <c r="I7661" s="188">
        <v>26167</v>
      </c>
      <c r="J7661" s="188">
        <v>76806</v>
      </c>
      <c r="N7661" s="43"/>
    </row>
    <row r="7662" spans="1:14">
      <c r="A7662" s="43" t="s">
        <v>548</v>
      </c>
      <c r="B7662" s="188">
        <v>928</v>
      </c>
      <c r="C7662" s="188">
        <v>0</v>
      </c>
      <c r="D7662" s="188">
        <v>0</v>
      </c>
      <c r="E7662" s="188">
        <v>0</v>
      </c>
      <c r="F7662" s="188">
        <v>0</v>
      </c>
      <c r="G7662" s="188">
        <v>366</v>
      </c>
      <c r="H7662" s="188">
        <v>2296</v>
      </c>
      <c r="I7662" s="188">
        <v>4534</v>
      </c>
      <c r="J7662" s="188">
        <v>13773</v>
      </c>
      <c r="N7662" s="43"/>
    </row>
    <row r="7663" spans="1:14">
      <c r="A7663" s="43" t="s">
        <v>549</v>
      </c>
      <c r="B7663" s="188">
        <v>1125</v>
      </c>
      <c r="C7663" s="188">
        <v>0</v>
      </c>
      <c r="D7663" s="188">
        <v>0</v>
      </c>
      <c r="E7663" s="188">
        <v>0</v>
      </c>
      <c r="F7663" s="188">
        <v>0</v>
      </c>
      <c r="G7663" s="188">
        <v>953</v>
      </c>
      <c r="H7663" s="188">
        <v>4199</v>
      </c>
      <c r="I7663" s="188">
        <v>6624</v>
      </c>
      <c r="J7663" s="188">
        <v>11554</v>
      </c>
      <c r="N7663" s="43"/>
    </row>
    <row r="7664" spans="1:14">
      <c r="A7664" s="43" t="s">
        <v>550</v>
      </c>
      <c r="B7664" s="188">
        <v>233</v>
      </c>
      <c r="C7664" s="188">
        <v>0</v>
      </c>
      <c r="D7664" s="188">
        <v>0</v>
      </c>
      <c r="E7664" s="188">
        <v>0</v>
      </c>
      <c r="F7664" s="188">
        <v>0</v>
      </c>
      <c r="G7664" s="188">
        <v>179</v>
      </c>
      <c r="H7664" s="188">
        <v>791</v>
      </c>
      <c r="I7664" s="188">
        <v>1247</v>
      </c>
      <c r="J7664" s="188">
        <v>2534</v>
      </c>
      <c r="N7664" s="43"/>
    </row>
    <row r="7665" spans="1:14">
      <c r="A7665" s="43" t="s">
        <v>551</v>
      </c>
      <c r="B7665" s="188">
        <v>155</v>
      </c>
      <c r="C7665" s="188">
        <v>0</v>
      </c>
      <c r="D7665" s="188">
        <v>0</v>
      </c>
      <c r="E7665" s="188">
        <v>0</v>
      </c>
      <c r="F7665" s="188">
        <v>0</v>
      </c>
      <c r="G7665" s="188">
        <v>0</v>
      </c>
      <c r="H7665" s="188">
        <v>179</v>
      </c>
      <c r="I7665" s="188">
        <v>771</v>
      </c>
      <c r="J7665" s="188">
        <v>3409</v>
      </c>
      <c r="N7665" s="43"/>
    </row>
    <row r="7666" spans="1:14">
      <c r="A7666" s="43" t="s">
        <v>317</v>
      </c>
      <c r="B7666" s="188">
        <v>3032</v>
      </c>
      <c r="C7666" s="188">
        <v>0</v>
      </c>
      <c r="D7666" s="188">
        <v>2977.43</v>
      </c>
      <c r="E7666" s="188">
        <v>2977.4</v>
      </c>
      <c r="F7666" s="188">
        <v>2977.4</v>
      </c>
      <c r="G7666" s="188">
        <v>2977</v>
      </c>
      <c r="H7666" s="188">
        <v>2977</v>
      </c>
      <c r="I7666" s="188">
        <v>5955</v>
      </c>
      <c r="J7666" s="188">
        <v>9528</v>
      </c>
      <c r="N7666" s="43"/>
    </row>
    <row r="7667" spans="1:14">
      <c r="A7667" s="43" t="s">
        <v>318</v>
      </c>
      <c r="B7667" s="188">
        <v>925</v>
      </c>
      <c r="C7667" s="188">
        <v>0</v>
      </c>
      <c r="D7667" s="188">
        <v>0</v>
      </c>
      <c r="E7667" s="188">
        <v>1118.5999999999999</v>
      </c>
      <c r="F7667" s="188">
        <v>1118.5999999999999</v>
      </c>
      <c r="G7667" s="188">
        <v>1119</v>
      </c>
      <c r="H7667" s="188">
        <v>1119</v>
      </c>
      <c r="I7667" s="188">
        <v>1535</v>
      </c>
      <c r="J7667" s="188">
        <v>2851</v>
      </c>
      <c r="N7667" s="43"/>
    </row>
    <row r="7668" spans="1:14">
      <c r="A7668" s="43" t="s">
        <v>552</v>
      </c>
      <c r="B7668" s="188">
        <v>55231</v>
      </c>
      <c r="C7668" s="188">
        <v>6741.19</v>
      </c>
      <c r="D7668" s="188">
        <v>11220.45</v>
      </c>
      <c r="E7668" s="188">
        <v>20485.599999999999</v>
      </c>
      <c r="F7668" s="188">
        <v>36694.5</v>
      </c>
      <c r="G7668" s="188">
        <v>68839</v>
      </c>
      <c r="H7668" s="188">
        <v>116656</v>
      </c>
      <c r="I7668" s="188">
        <v>157086</v>
      </c>
      <c r="J7668" s="188">
        <v>293053</v>
      </c>
      <c r="N7668" s="43"/>
    </row>
    <row r="7669" spans="1:14">
      <c r="A7669" s="43" t="s">
        <v>553</v>
      </c>
      <c r="B7669" s="188">
        <v>7951</v>
      </c>
      <c r="C7669" s="188">
        <v>0</v>
      </c>
      <c r="D7669" s="188">
        <v>0</v>
      </c>
      <c r="E7669" s="188">
        <v>0</v>
      </c>
      <c r="F7669" s="188">
        <v>377.6</v>
      </c>
      <c r="G7669" s="188">
        <v>8072</v>
      </c>
      <c r="H7669" s="188">
        <v>23467</v>
      </c>
      <c r="I7669" s="188">
        <v>37972</v>
      </c>
      <c r="J7669" s="188">
        <v>83636</v>
      </c>
      <c r="N7669" s="43"/>
    </row>
    <row r="7670" spans="1:14">
      <c r="A7670" s="43" t="s">
        <v>554</v>
      </c>
      <c r="B7670" s="188">
        <v>1555</v>
      </c>
      <c r="C7670" s="188">
        <v>0</v>
      </c>
      <c r="D7670" s="188">
        <v>0</v>
      </c>
      <c r="E7670" s="188">
        <v>0</v>
      </c>
      <c r="F7670" s="188">
        <v>0</v>
      </c>
      <c r="G7670" s="188">
        <v>419</v>
      </c>
      <c r="H7670" s="188">
        <v>3458</v>
      </c>
      <c r="I7670" s="188">
        <v>7686</v>
      </c>
      <c r="J7670" s="188">
        <v>24649</v>
      </c>
      <c r="N7670" s="43"/>
    </row>
    <row r="7671" spans="1:14">
      <c r="A7671" s="43" t="s">
        <v>555</v>
      </c>
      <c r="B7671" s="188">
        <v>2802</v>
      </c>
      <c r="C7671" s="188">
        <v>0</v>
      </c>
      <c r="D7671" s="188">
        <v>0</v>
      </c>
      <c r="E7671" s="188">
        <v>0</v>
      </c>
      <c r="F7671" s="188">
        <v>0</v>
      </c>
      <c r="G7671" s="188">
        <v>11</v>
      </c>
      <c r="H7671" s="188">
        <v>4617</v>
      </c>
      <c r="I7671" s="188">
        <v>14236</v>
      </c>
      <c r="J7671" s="188">
        <v>55084</v>
      </c>
      <c r="N7671" s="43"/>
    </row>
    <row r="7672" spans="1:14">
      <c r="A7672" s="43" t="s">
        <v>556</v>
      </c>
      <c r="B7672" s="188">
        <v>1073</v>
      </c>
      <c r="C7672" s="188">
        <v>0</v>
      </c>
      <c r="D7672" s="188">
        <v>0</v>
      </c>
      <c r="E7672" s="188">
        <v>0</v>
      </c>
      <c r="F7672" s="188">
        <v>0</v>
      </c>
      <c r="G7672" s="188">
        <v>0</v>
      </c>
      <c r="H7672" s="188">
        <v>0</v>
      </c>
      <c r="I7672" s="188">
        <v>3704</v>
      </c>
      <c r="J7672" s="188">
        <v>38066</v>
      </c>
      <c r="N7672" s="43"/>
    </row>
    <row r="7673" spans="1:14">
      <c r="A7673" s="43" t="s">
        <v>594</v>
      </c>
      <c r="B7673" s="188">
        <v>93519</v>
      </c>
      <c r="C7673" s="188">
        <v>9953.8700000000008</v>
      </c>
      <c r="D7673" s="188">
        <v>15509.16</v>
      </c>
      <c r="E7673" s="188">
        <v>29005.7</v>
      </c>
      <c r="F7673" s="188">
        <v>55913.5</v>
      </c>
      <c r="G7673" s="188">
        <v>107417</v>
      </c>
      <c r="H7673" s="188">
        <v>190303</v>
      </c>
      <c r="I7673" s="188">
        <v>276468</v>
      </c>
      <c r="J7673" s="188">
        <v>597316</v>
      </c>
      <c r="N7673" s="43"/>
    </row>
    <row r="7674" spans="1:14">
      <c r="A7674" s="43" t="s">
        <v>537</v>
      </c>
      <c r="B7674" s="188">
        <v>19992</v>
      </c>
      <c r="C7674" s="188">
        <v>0</v>
      </c>
      <c r="D7674" s="188">
        <v>0</v>
      </c>
      <c r="E7674" s="188">
        <v>10620</v>
      </c>
      <c r="F7674" s="188">
        <v>19853.400000000001</v>
      </c>
      <c r="G7674" s="188">
        <v>29351</v>
      </c>
      <c r="H7674" s="188">
        <v>36835</v>
      </c>
      <c r="I7674" s="188">
        <v>41491</v>
      </c>
      <c r="J7674" s="188">
        <v>49304</v>
      </c>
      <c r="N7674" s="43"/>
    </row>
    <row r="7675" spans="1:14">
      <c r="A7675" s="43" t="s">
        <v>538</v>
      </c>
      <c r="B7675" s="188">
        <v>83</v>
      </c>
      <c r="C7675" s="188">
        <v>0</v>
      </c>
      <c r="D7675" s="188">
        <v>0</v>
      </c>
      <c r="E7675" s="188">
        <v>0</v>
      </c>
      <c r="F7675" s="188">
        <v>0</v>
      </c>
      <c r="G7675" s="188">
        <v>0</v>
      </c>
      <c r="H7675" s="188">
        <v>0</v>
      </c>
      <c r="I7675" s="188">
        <v>0</v>
      </c>
      <c r="J7675" s="188">
        <v>3651</v>
      </c>
      <c r="N7675" s="43"/>
    </row>
    <row r="7676" spans="1:14">
      <c r="A7676" s="43" t="s">
        <v>539</v>
      </c>
      <c r="B7676" s="188">
        <v>39704</v>
      </c>
      <c r="C7676" s="188">
        <v>-38.68</v>
      </c>
      <c r="D7676" s="188">
        <v>342.87</v>
      </c>
      <c r="E7676" s="188">
        <v>2510.1</v>
      </c>
      <c r="F7676" s="188">
        <v>10087</v>
      </c>
      <c r="G7676" s="188">
        <v>34387</v>
      </c>
      <c r="H7676" s="188">
        <v>88961</v>
      </c>
      <c r="I7676" s="188">
        <v>151619</v>
      </c>
      <c r="J7676" s="188">
        <v>453753</v>
      </c>
      <c r="N7676" s="43"/>
    </row>
    <row r="7677" spans="1:14">
      <c r="A7677" s="43" t="s">
        <v>540</v>
      </c>
      <c r="B7677" s="188">
        <v>3788</v>
      </c>
      <c r="C7677" s="188">
        <v>0</v>
      </c>
      <c r="D7677" s="188">
        <v>0</v>
      </c>
      <c r="E7677" s="188">
        <v>0</v>
      </c>
      <c r="F7677" s="188">
        <v>0</v>
      </c>
      <c r="G7677" s="188">
        <v>1155</v>
      </c>
      <c r="H7677" s="188">
        <v>7743</v>
      </c>
      <c r="I7677" s="188">
        <v>19427</v>
      </c>
      <c r="J7677" s="188">
        <v>68694</v>
      </c>
      <c r="N7677" s="43"/>
    </row>
    <row r="7678" spans="1:14">
      <c r="A7678" s="43" t="s">
        <v>541</v>
      </c>
      <c r="B7678" s="188">
        <v>21923</v>
      </c>
      <c r="C7678" s="188">
        <v>0</v>
      </c>
      <c r="D7678" s="188">
        <v>0</v>
      </c>
      <c r="E7678" s="188">
        <v>0</v>
      </c>
      <c r="F7678" s="188">
        <v>0</v>
      </c>
      <c r="G7678" s="188">
        <v>26138</v>
      </c>
      <c r="H7678" s="188">
        <v>67343</v>
      </c>
      <c r="I7678" s="188">
        <v>101561</v>
      </c>
      <c r="J7678" s="188">
        <v>198292</v>
      </c>
      <c r="N7678" s="43"/>
    </row>
    <row r="7679" spans="1:14">
      <c r="A7679" s="43" t="s">
        <v>542</v>
      </c>
      <c r="B7679" s="188">
        <v>6473</v>
      </c>
      <c r="C7679" s="188">
        <v>0</v>
      </c>
      <c r="D7679" s="188">
        <v>0</v>
      </c>
      <c r="E7679" s="188">
        <v>0</v>
      </c>
      <c r="F7679" s="188">
        <v>2799.4</v>
      </c>
      <c r="G7679" s="188">
        <v>7417</v>
      </c>
      <c r="H7679" s="188">
        <v>15995</v>
      </c>
      <c r="I7679" s="188">
        <v>24276</v>
      </c>
      <c r="J7679" s="188">
        <v>54598</v>
      </c>
      <c r="N7679" s="43"/>
    </row>
    <row r="7680" spans="1:14">
      <c r="A7680" s="43" t="s">
        <v>543</v>
      </c>
      <c r="B7680" s="188">
        <v>1556</v>
      </c>
      <c r="C7680" s="188">
        <v>0</v>
      </c>
      <c r="D7680" s="188">
        <v>0</v>
      </c>
      <c r="E7680" s="188">
        <v>0</v>
      </c>
      <c r="F7680" s="188">
        <v>0</v>
      </c>
      <c r="G7680" s="188">
        <v>0</v>
      </c>
      <c r="H7680" s="188">
        <v>3554</v>
      </c>
      <c r="I7680" s="188">
        <v>14418</v>
      </c>
      <c r="J7680" s="188">
        <v>26111</v>
      </c>
      <c r="N7680" s="43"/>
    </row>
    <row r="7681" spans="1:14">
      <c r="A7681" s="43" t="s">
        <v>544</v>
      </c>
      <c r="B7681" s="188">
        <v>6437</v>
      </c>
      <c r="C7681" s="188">
        <v>0</v>
      </c>
      <c r="D7681" s="188">
        <v>0</v>
      </c>
      <c r="E7681" s="188">
        <v>0</v>
      </c>
      <c r="F7681" s="188">
        <v>0</v>
      </c>
      <c r="G7681" s="188">
        <v>0</v>
      </c>
      <c r="H7681" s="188">
        <v>24515</v>
      </c>
      <c r="I7681" s="188">
        <v>39090</v>
      </c>
      <c r="J7681" s="188">
        <v>98167</v>
      </c>
      <c r="N7681" s="43"/>
    </row>
    <row r="7682" spans="1:14">
      <c r="A7682" s="43" t="s">
        <v>221</v>
      </c>
      <c r="B7682" s="188">
        <v>18271</v>
      </c>
      <c r="C7682" s="188">
        <v>0</v>
      </c>
      <c r="D7682" s="188">
        <v>0</v>
      </c>
      <c r="E7682" s="188">
        <v>10208.799999999999</v>
      </c>
      <c r="F7682" s="188">
        <v>18236.7</v>
      </c>
      <c r="G7682" s="188">
        <v>27249</v>
      </c>
      <c r="H7682" s="188">
        <v>33988</v>
      </c>
      <c r="I7682" s="188">
        <v>37516</v>
      </c>
      <c r="J7682" s="188">
        <v>43327</v>
      </c>
      <c r="N7682" s="43"/>
    </row>
    <row r="7683" spans="1:14">
      <c r="A7683" s="43" t="s">
        <v>222</v>
      </c>
      <c r="B7683" s="188">
        <v>7353</v>
      </c>
      <c r="C7683" s="188">
        <v>0</v>
      </c>
      <c r="D7683" s="188">
        <v>0</v>
      </c>
      <c r="E7683" s="188">
        <v>0</v>
      </c>
      <c r="F7683" s="188">
        <v>0</v>
      </c>
      <c r="G7683" s="188">
        <v>14161</v>
      </c>
      <c r="H7683" s="188">
        <v>23130</v>
      </c>
      <c r="I7683" s="188">
        <v>28985</v>
      </c>
      <c r="J7683" s="188">
        <v>36981</v>
      </c>
      <c r="N7683" s="43"/>
    </row>
    <row r="7684" spans="1:14">
      <c r="A7684" s="43" t="s">
        <v>223</v>
      </c>
      <c r="B7684" s="188">
        <v>17536</v>
      </c>
      <c r="C7684" s="188">
        <v>0</v>
      </c>
      <c r="D7684" s="188">
        <v>0</v>
      </c>
      <c r="E7684" s="188">
        <v>0</v>
      </c>
      <c r="F7684" s="188">
        <v>0</v>
      </c>
      <c r="G7684" s="188">
        <v>12254</v>
      </c>
      <c r="H7684" s="188">
        <v>53221</v>
      </c>
      <c r="I7684" s="188">
        <v>86717</v>
      </c>
      <c r="J7684" s="188">
        <v>201352</v>
      </c>
      <c r="N7684" s="43"/>
    </row>
    <row r="7685" spans="1:14">
      <c r="A7685" s="43" t="s">
        <v>224</v>
      </c>
      <c r="B7685" s="188">
        <v>12922</v>
      </c>
      <c r="C7685" s="188">
        <v>0</v>
      </c>
      <c r="D7685" s="188">
        <v>0</v>
      </c>
      <c r="E7685" s="188">
        <v>0</v>
      </c>
      <c r="F7685" s="188">
        <v>0</v>
      </c>
      <c r="G7685" s="188">
        <v>0</v>
      </c>
      <c r="H7685" s="188">
        <v>46936</v>
      </c>
      <c r="I7685" s="188">
        <v>80004</v>
      </c>
      <c r="J7685" s="188">
        <v>170650</v>
      </c>
      <c r="N7685" s="43"/>
    </row>
    <row r="7686" spans="1:14">
      <c r="A7686" s="43" t="s">
        <v>545</v>
      </c>
      <c r="B7686" s="188">
        <v>79224</v>
      </c>
      <c r="C7686" s="188">
        <v>6051.15</v>
      </c>
      <c r="D7686" s="188">
        <v>11470.75</v>
      </c>
      <c r="E7686" s="188">
        <v>24541.3</v>
      </c>
      <c r="F7686" s="188">
        <v>48654.2</v>
      </c>
      <c r="G7686" s="188">
        <v>91272</v>
      </c>
      <c r="H7686" s="188">
        <v>160368</v>
      </c>
      <c r="I7686" s="188">
        <v>231678</v>
      </c>
      <c r="J7686" s="188">
        <v>516587</v>
      </c>
      <c r="N7686" s="43"/>
    </row>
    <row r="7687" spans="1:14">
      <c r="A7687" s="43" t="s">
        <v>546</v>
      </c>
      <c r="B7687" s="188">
        <v>47119</v>
      </c>
      <c r="C7687" s="188">
        <v>4184.43</v>
      </c>
      <c r="D7687" s="188">
        <v>8380.7099999999991</v>
      </c>
      <c r="E7687" s="188">
        <v>18411.599999999999</v>
      </c>
      <c r="F7687" s="188">
        <v>34981.4</v>
      </c>
      <c r="G7687" s="188">
        <v>62143</v>
      </c>
      <c r="H7687" s="188">
        <v>96516</v>
      </c>
      <c r="I7687" s="188">
        <v>125646</v>
      </c>
      <c r="J7687" s="188">
        <v>209159</v>
      </c>
      <c r="N7687" s="43"/>
    </row>
    <row r="7688" spans="1:14">
      <c r="A7688" s="43" t="s">
        <v>547</v>
      </c>
      <c r="B7688" s="188">
        <v>7276</v>
      </c>
      <c r="C7688" s="188">
        <v>0</v>
      </c>
      <c r="D7688" s="188">
        <v>0</v>
      </c>
      <c r="E7688" s="188">
        <v>0</v>
      </c>
      <c r="F7688" s="188">
        <v>605.1</v>
      </c>
      <c r="G7688" s="188">
        <v>6393</v>
      </c>
      <c r="H7688" s="188">
        <v>17048</v>
      </c>
      <c r="I7688" s="188">
        <v>29158</v>
      </c>
      <c r="J7688" s="188">
        <v>81874</v>
      </c>
      <c r="N7688" s="43"/>
    </row>
    <row r="7689" spans="1:14">
      <c r="A7689" s="43" t="s">
        <v>548</v>
      </c>
      <c r="B7689" s="188">
        <v>1221</v>
      </c>
      <c r="C7689" s="188">
        <v>0</v>
      </c>
      <c r="D7689" s="188">
        <v>0</v>
      </c>
      <c r="E7689" s="188">
        <v>0</v>
      </c>
      <c r="F7689" s="188">
        <v>0</v>
      </c>
      <c r="G7689" s="188">
        <v>655</v>
      </c>
      <c r="H7689" s="188">
        <v>2808</v>
      </c>
      <c r="I7689" s="188">
        <v>5167</v>
      </c>
      <c r="J7689" s="188">
        <v>16791</v>
      </c>
      <c r="N7689" s="43"/>
    </row>
    <row r="7690" spans="1:14">
      <c r="A7690" s="43" t="s">
        <v>549</v>
      </c>
      <c r="B7690" s="188">
        <v>1445</v>
      </c>
      <c r="C7690" s="188">
        <v>0</v>
      </c>
      <c r="D7690" s="188">
        <v>0</v>
      </c>
      <c r="E7690" s="188">
        <v>0</v>
      </c>
      <c r="F7690" s="188">
        <v>0</v>
      </c>
      <c r="G7690" s="188">
        <v>1865</v>
      </c>
      <c r="H7690" s="188">
        <v>5068</v>
      </c>
      <c r="I7690" s="188">
        <v>7616</v>
      </c>
      <c r="J7690" s="188">
        <v>11755</v>
      </c>
      <c r="N7690" s="43"/>
    </row>
    <row r="7691" spans="1:14">
      <c r="A7691" s="43" t="s">
        <v>550</v>
      </c>
      <c r="B7691" s="188">
        <v>307</v>
      </c>
      <c r="C7691" s="188">
        <v>0</v>
      </c>
      <c r="D7691" s="188">
        <v>0</v>
      </c>
      <c r="E7691" s="188">
        <v>0</v>
      </c>
      <c r="F7691" s="188">
        <v>0</v>
      </c>
      <c r="G7691" s="188">
        <v>351</v>
      </c>
      <c r="H7691" s="188">
        <v>954</v>
      </c>
      <c r="I7691" s="188">
        <v>1452</v>
      </c>
      <c r="J7691" s="188">
        <v>2869</v>
      </c>
      <c r="N7691" s="43"/>
    </row>
    <row r="7692" spans="1:14">
      <c r="A7692" s="43" t="s">
        <v>551</v>
      </c>
      <c r="B7692" s="188">
        <v>198</v>
      </c>
      <c r="C7692" s="188">
        <v>0</v>
      </c>
      <c r="D7692" s="188">
        <v>0</v>
      </c>
      <c r="E7692" s="188">
        <v>0</v>
      </c>
      <c r="F7692" s="188">
        <v>0</v>
      </c>
      <c r="G7692" s="188">
        <v>0</v>
      </c>
      <c r="H7692" s="188">
        <v>316</v>
      </c>
      <c r="I7692" s="188">
        <v>971</v>
      </c>
      <c r="J7692" s="188">
        <v>3688</v>
      </c>
      <c r="N7692" s="43"/>
    </row>
    <row r="7693" spans="1:14">
      <c r="A7693" s="43" t="s">
        <v>317</v>
      </c>
      <c r="B7693" s="188">
        <v>2994</v>
      </c>
      <c r="C7693" s="188">
        <v>0</v>
      </c>
      <c r="D7693" s="188">
        <v>2977.43</v>
      </c>
      <c r="E7693" s="188">
        <v>2977.4</v>
      </c>
      <c r="F7693" s="188">
        <v>2977.4</v>
      </c>
      <c r="G7693" s="188">
        <v>2977</v>
      </c>
      <c r="H7693" s="188">
        <v>2977</v>
      </c>
      <c r="I7693" s="188">
        <v>5955</v>
      </c>
      <c r="J7693" s="188">
        <v>9528</v>
      </c>
      <c r="N7693" s="43"/>
    </row>
    <row r="7694" spans="1:14">
      <c r="A7694" s="43" t="s">
        <v>318</v>
      </c>
      <c r="B7694" s="188">
        <v>853</v>
      </c>
      <c r="C7694" s="188">
        <v>0</v>
      </c>
      <c r="D7694" s="188">
        <v>0</v>
      </c>
      <c r="E7694" s="188">
        <v>0</v>
      </c>
      <c r="F7694" s="188">
        <v>1118.5999999999999</v>
      </c>
      <c r="G7694" s="188">
        <v>1119</v>
      </c>
      <c r="H7694" s="188">
        <v>1119</v>
      </c>
      <c r="I7694" s="188">
        <v>1535</v>
      </c>
      <c r="J7694" s="188">
        <v>2851</v>
      </c>
      <c r="N7694" s="43"/>
    </row>
    <row r="7695" spans="1:14">
      <c r="A7695" s="43" t="s">
        <v>552</v>
      </c>
      <c r="B7695" s="188">
        <v>61414</v>
      </c>
      <c r="C7695" s="188">
        <v>8099.68</v>
      </c>
      <c r="D7695" s="188">
        <v>12343.26</v>
      </c>
      <c r="E7695" s="188">
        <v>22624.3</v>
      </c>
      <c r="F7695" s="188">
        <v>41509.699999999997</v>
      </c>
      <c r="G7695" s="188">
        <v>76028</v>
      </c>
      <c r="H7695" s="188">
        <v>124796</v>
      </c>
      <c r="I7695" s="188">
        <v>170198</v>
      </c>
      <c r="J7695" s="188">
        <v>313854</v>
      </c>
      <c r="N7695" s="43"/>
    </row>
    <row r="7696" spans="1:14">
      <c r="A7696" s="43" t="s">
        <v>553</v>
      </c>
      <c r="B7696" s="188">
        <v>7690</v>
      </c>
      <c r="C7696" s="188">
        <v>0</v>
      </c>
      <c r="D7696" s="188">
        <v>0</v>
      </c>
      <c r="E7696" s="188">
        <v>0</v>
      </c>
      <c r="F7696" s="188">
        <v>39.200000000000003</v>
      </c>
      <c r="G7696" s="188">
        <v>7455</v>
      </c>
      <c r="H7696" s="188">
        <v>23525</v>
      </c>
      <c r="I7696" s="188">
        <v>38157</v>
      </c>
      <c r="J7696" s="188">
        <v>80298</v>
      </c>
      <c r="N7696" s="43"/>
    </row>
    <row r="7697" spans="1:14">
      <c r="A7697" s="43" t="s">
        <v>554</v>
      </c>
      <c r="B7697" s="188">
        <v>1682</v>
      </c>
      <c r="C7697" s="188">
        <v>0</v>
      </c>
      <c r="D7697" s="188">
        <v>0</v>
      </c>
      <c r="E7697" s="188">
        <v>0</v>
      </c>
      <c r="F7697" s="188">
        <v>0</v>
      </c>
      <c r="G7697" s="188">
        <v>517</v>
      </c>
      <c r="H7697" s="188">
        <v>3853</v>
      </c>
      <c r="I7697" s="188">
        <v>8276</v>
      </c>
      <c r="J7697" s="188">
        <v>27012</v>
      </c>
      <c r="N7697" s="43"/>
    </row>
    <row r="7698" spans="1:14">
      <c r="A7698" s="43" t="s">
        <v>555</v>
      </c>
      <c r="B7698" s="188">
        <v>3373</v>
      </c>
      <c r="C7698" s="188">
        <v>0</v>
      </c>
      <c r="D7698" s="188">
        <v>0</v>
      </c>
      <c r="E7698" s="188">
        <v>0</v>
      </c>
      <c r="F7698" s="188">
        <v>0</v>
      </c>
      <c r="G7698" s="188">
        <v>78</v>
      </c>
      <c r="H7698" s="188">
        <v>5940</v>
      </c>
      <c r="I7698" s="188">
        <v>17983</v>
      </c>
      <c r="J7698" s="188">
        <v>60560</v>
      </c>
      <c r="N7698" s="43"/>
    </row>
    <row r="7699" spans="1:14">
      <c r="A7699" s="43" t="s">
        <v>556</v>
      </c>
      <c r="B7699" s="188">
        <v>1326</v>
      </c>
      <c r="C7699" s="188">
        <v>0</v>
      </c>
      <c r="D7699" s="188">
        <v>0</v>
      </c>
      <c r="E7699" s="188">
        <v>0</v>
      </c>
      <c r="F7699" s="188">
        <v>0</v>
      </c>
      <c r="G7699" s="188">
        <v>0</v>
      </c>
      <c r="H7699" s="188">
        <v>0</v>
      </c>
      <c r="I7699" s="188">
        <v>5165</v>
      </c>
      <c r="J7699" s="188">
        <v>42990</v>
      </c>
      <c r="N7699" s="43"/>
    </row>
    <row r="7700" spans="1:14">
      <c r="A7700" s="43" t="s">
        <v>621</v>
      </c>
      <c r="B7700" s="188" t="s">
        <v>143</v>
      </c>
      <c r="C7700" s="188" t="s">
        <v>144</v>
      </c>
      <c r="D7700" s="188" t="s">
        <v>144</v>
      </c>
      <c r="E7700" s="188" t="s">
        <v>144</v>
      </c>
      <c r="F7700" s="188" t="s">
        <v>144</v>
      </c>
      <c r="G7700" s="188" t="s">
        <v>144</v>
      </c>
      <c r="H7700" s="188" t="s">
        <v>144</v>
      </c>
      <c r="I7700" s="188" t="s">
        <v>685</v>
      </c>
      <c r="J7700" s="188" t="s">
        <v>685</v>
      </c>
      <c r="K7700" s="188" t="s">
        <v>225</v>
      </c>
      <c r="N7700" s="43"/>
    </row>
    <row r="7701" spans="1:14">
      <c r="A7701" s="43" t="s">
        <v>618</v>
      </c>
      <c r="B7701" s="188" t="s">
        <v>619</v>
      </c>
      <c r="K7701" s="188" t="s">
        <v>742</v>
      </c>
      <c r="N7701" s="43"/>
    </row>
    <row r="7702" spans="1:14">
      <c r="A7702" s="43" t="s">
        <v>142</v>
      </c>
      <c r="N7702" s="43"/>
    </row>
    <row r="7704" spans="1:14">
      <c r="A7704" s="43" t="s">
        <v>219</v>
      </c>
      <c r="N7704" s="43"/>
    </row>
    <row r="7705" spans="1:14">
      <c r="A7705" s="43" t="s">
        <v>621</v>
      </c>
      <c r="B7705" s="188" t="s">
        <v>143</v>
      </c>
      <c r="C7705" s="188" t="s">
        <v>144</v>
      </c>
      <c r="D7705" s="188" t="s">
        <v>144</v>
      </c>
      <c r="E7705" s="188" t="s">
        <v>144</v>
      </c>
      <c r="F7705" s="188" t="s">
        <v>144</v>
      </c>
      <c r="G7705" s="188" t="s">
        <v>144</v>
      </c>
      <c r="H7705" s="188" t="s">
        <v>144</v>
      </c>
      <c r="I7705" s="188" t="s">
        <v>685</v>
      </c>
      <c r="J7705" s="188" t="s">
        <v>685</v>
      </c>
      <c r="K7705" s="188" t="s">
        <v>225</v>
      </c>
      <c r="N7705" s="43"/>
    </row>
    <row r="7706" spans="1:14">
      <c r="A7706" s="43" t="s">
        <v>254</v>
      </c>
      <c r="B7706" s="188" t="s">
        <v>33</v>
      </c>
      <c r="C7706" s="188" t="s">
        <v>134</v>
      </c>
      <c r="D7706" s="188" t="s">
        <v>135</v>
      </c>
      <c r="E7706" s="188" t="s">
        <v>136</v>
      </c>
      <c r="F7706" s="188" t="s">
        <v>137</v>
      </c>
      <c r="G7706" s="188" t="s">
        <v>138</v>
      </c>
      <c r="H7706" s="188" t="s">
        <v>139</v>
      </c>
      <c r="I7706" s="188" t="s">
        <v>140</v>
      </c>
      <c r="J7706" s="188" t="s">
        <v>141</v>
      </c>
      <c r="N7706" s="43"/>
    </row>
    <row r="7707" spans="1:14">
      <c r="A7707" s="43" t="s">
        <v>622</v>
      </c>
      <c r="B7707" s="188" t="s">
        <v>143</v>
      </c>
      <c r="C7707" s="188" t="s">
        <v>148</v>
      </c>
      <c r="D7707" s="188" t="s">
        <v>148</v>
      </c>
      <c r="E7707" s="188" t="s">
        <v>148</v>
      </c>
      <c r="F7707" s="188" t="s">
        <v>148</v>
      </c>
      <c r="G7707" s="188" t="s">
        <v>148</v>
      </c>
      <c r="H7707" s="188" t="s">
        <v>148</v>
      </c>
      <c r="I7707" s="188" t="s">
        <v>686</v>
      </c>
      <c r="J7707" s="188" t="s">
        <v>686</v>
      </c>
      <c r="N7707" s="43"/>
    </row>
    <row r="7708" spans="1:14">
      <c r="A7708" s="43" t="s">
        <v>592</v>
      </c>
      <c r="B7708" s="188">
        <v>93953</v>
      </c>
      <c r="C7708" s="188">
        <v>9681.1299999999992</v>
      </c>
      <c r="D7708" s="188">
        <v>15908.79</v>
      </c>
      <c r="E7708" s="188">
        <v>29521.4</v>
      </c>
      <c r="F7708" s="188">
        <v>56459.3</v>
      </c>
      <c r="G7708" s="188">
        <v>109325</v>
      </c>
      <c r="H7708" s="188">
        <v>194259</v>
      </c>
      <c r="I7708" s="188">
        <v>277495</v>
      </c>
      <c r="J7708" s="188">
        <v>605315</v>
      </c>
      <c r="N7708" s="43"/>
    </row>
    <row r="7709" spans="1:14">
      <c r="A7709" s="43" t="s">
        <v>537</v>
      </c>
      <c r="B7709" s="188">
        <v>22288</v>
      </c>
      <c r="C7709" s="188">
        <v>0</v>
      </c>
      <c r="D7709" s="188">
        <v>0</v>
      </c>
      <c r="E7709" s="188">
        <v>12359.4</v>
      </c>
      <c r="F7709" s="188">
        <v>22159.9</v>
      </c>
      <c r="G7709" s="188">
        <v>32239</v>
      </c>
      <c r="H7709" s="188">
        <v>41002</v>
      </c>
      <c r="I7709" s="188">
        <v>46043</v>
      </c>
      <c r="J7709" s="188">
        <v>54506</v>
      </c>
      <c r="N7709" s="43"/>
    </row>
    <row r="7710" spans="1:14">
      <c r="A7710" s="43" t="s">
        <v>538</v>
      </c>
      <c r="B7710" s="188">
        <v>78</v>
      </c>
      <c r="C7710" s="188">
        <v>0</v>
      </c>
      <c r="D7710" s="188">
        <v>0</v>
      </c>
      <c r="E7710" s="188">
        <v>0</v>
      </c>
      <c r="F7710" s="188">
        <v>0</v>
      </c>
      <c r="G7710" s="188">
        <v>0</v>
      </c>
      <c r="H7710" s="188">
        <v>0</v>
      </c>
      <c r="I7710" s="188">
        <v>0</v>
      </c>
      <c r="J7710" s="188">
        <v>3323</v>
      </c>
      <c r="N7710" s="43"/>
    </row>
    <row r="7711" spans="1:14">
      <c r="A7711" s="43" t="s">
        <v>539</v>
      </c>
      <c r="B7711" s="188">
        <v>36404</v>
      </c>
      <c r="C7711" s="188">
        <v>-39.229999999999997</v>
      </c>
      <c r="D7711" s="188">
        <v>301.66000000000003</v>
      </c>
      <c r="E7711" s="188">
        <v>2385</v>
      </c>
      <c r="F7711" s="188">
        <v>9829.5</v>
      </c>
      <c r="G7711" s="188">
        <v>32480</v>
      </c>
      <c r="H7711" s="188">
        <v>83858</v>
      </c>
      <c r="I7711" s="188">
        <v>144105</v>
      </c>
      <c r="J7711" s="188">
        <v>411350</v>
      </c>
      <c r="N7711" s="43"/>
    </row>
    <row r="7712" spans="1:14">
      <c r="A7712" s="43" t="s">
        <v>540</v>
      </c>
      <c r="B7712" s="188">
        <v>3062</v>
      </c>
      <c r="C7712" s="188">
        <v>0</v>
      </c>
      <c r="D7712" s="188">
        <v>0</v>
      </c>
      <c r="E7712" s="188">
        <v>0</v>
      </c>
      <c r="F7712" s="188">
        <v>0</v>
      </c>
      <c r="G7712" s="188">
        <v>0</v>
      </c>
      <c r="H7712" s="188">
        <v>5066</v>
      </c>
      <c r="I7712" s="188">
        <v>15081</v>
      </c>
      <c r="J7712" s="188">
        <v>61669</v>
      </c>
      <c r="N7712" s="43"/>
    </row>
    <row r="7713" spans="1:14">
      <c r="A7713" s="43" t="s">
        <v>541</v>
      </c>
      <c r="B7713" s="188">
        <v>23320</v>
      </c>
      <c r="C7713" s="188">
        <v>0</v>
      </c>
      <c r="D7713" s="188">
        <v>0</v>
      </c>
      <c r="E7713" s="188">
        <v>0</v>
      </c>
      <c r="F7713" s="188">
        <v>0</v>
      </c>
      <c r="G7713" s="188">
        <v>25805</v>
      </c>
      <c r="H7713" s="188">
        <v>71767</v>
      </c>
      <c r="I7713" s="188">
        <v>107893</v>
      </c>
      <c r="J7713" s="188">
        <v>214319</v>
      </c>
      <c r="N7713" s="43"/>
    </row>
    <row r="7714" spans="1:14">
      <c r="A7714" s="43" t="s">
        <v>542</v>
      </c>
      <c r="B7714" s="188">
        <v>7409</v>
      </c>
      <c r="C7714" s="188">
        <v>0</v>
      </c>
      <c r="D7714" s="188">
        <v>0</v>
      </c>
      <c r="E7714" s="188">
        <v>0</v>
      </c>
      <c r="F7714" s="188">
        <v>3253.7</v>
      </c>
      <c r="G7714" s="188">
        <v>8391</v>
      </c>
      <c r="H7714" s="188">
        <v>17789</v>
      </c>
      <c r="I7714" s="188">
        <v>27018</v>
      </c>
      <c r="J7714" s="188">
        <v>64250</v>
      </c>
      <c r="N7714" s="43"/>
    </row>
    <row r="7715" spans="1:14">
      <c r="A7715" s="43" t="s">
        <v>543</v>
      </c>
      <c r="B7715" s="188">
        <v>1391</v>
      </c>
      <c r="C7715" s="188">
        <v>0</v>
      </c>
      <c r="D7715" s="188">
        <v>0</v>
      </c>
      <c r="E7715" s="188">
        <v>0</v>
      </c>
      <c r="F7715" s="188">
        <v>0</v>
      </c>
      <c r="G7715" s="188">
        <v>0</v>
      </c>
      <c r="H7715" s="188">
        <v>0</v>
      </c>
      <c r="I7715" s="188">
        <v>13020</v>
      </c>
      <c r="J7715" s="188">
        <v>27283</v>
      </c>
      <c r="N7715" s="43"/>
    </row>
    <row r="7716" spans="1:14">
      <c r="A7716" s="43" t="s">
        <v>544</v>
      </c>
      <c r="B7716" s="188">
        <v>10681</v>
      </c>
      <c r="C7716" s="188">
        <v>0</v>
      </c>
      <c r="D7716" s="188">
        <v>0</v>
      </c>
      <c r="E7716" s="188">
        <v>0</v>
      </c>
      <c r="F7716" s="188">
        <v>0</v>
      </c>
      <c r="G7716" s="188">
        <v>0</v>
      </c>
      <c r="H7716" s="188">
        <v>28903</v>
      </c>
      <c r="I7716" s="188">
        <v>85859</v>
      </c>
      <c r="J7716" s="188">
        <v>148956</v>
      </c>
      <c r="N7716" s="43"/>
    </row>
    <row r="7717" spans="1:14">
      <c r="A7717" s="43" t="s">
        <v>221</v>
      </c>
      <c r="B7717" s="188">
        <v>19053</v>
      </c>
      <c r="C7717" s="188">
        <v>0</v>
      </c>
      <c r="D7717" s="188">
        <v>0</v>
      </c>
      <c r="E7717" s="188">
        <v>10630.5</v>
      </c>
      <c r="F7717" s="188">
        <v>18633.099999999999</v>
      </c>
      <c r="G7717" s="188">
        <v>28228</v>
      </c>
      <c r="H7717" s="188">
        <v>36103</v>
      </c>
      <c r="I7717" s="188">
        <v>40308</v>
      </c>
      <c r="J7717" s="188">
        <v>47241</v>
      </c>
      <c r="N7717" s="43"/>
    </row>
    <row r="7718" spans="1:14">
      <c r="A7718" s="43" t="s">
        <v>222</v>
      </c>
      <c r="B7718" s="188">
        <v>8735</v>
      </c>
      <c r="C7718" s="188">
        <v>0</v>
      </c>
      <c r="D7718" s="188">
        <v>0</v>
      </c>
      <c r="E7718" s="188">
        <v>0</v>
      </c>
      <c r="F7718" s="188">
        <v>0</v>
      </c>
      <c r="G7718" s="188">
        <v>16798</v>
      </c>
      <c r="H7718" s="188">
        <v>29391</v>
      </c>
      <c r="I7718" s="188">
        <v>35968</v>
      </c>
      <c r="J7718" s="188">
        <v>44775</v>
      </c>
      <c r="N7718" s="43"/>
    </row>
    <row r="7719" spans="1:14">
      <c r="A7719" s="43" t="s">
        <v>223</v>
      </c>
      <c r="B7719" s="188">
        <v>17730</v>
      </c>
      <c r="C7719" s="188">
        <v>0</v>
      </c>
      <c r="D7719" s="188">
        <v>0</v>
      </c>
      <c r="E7719" s="188">
        <v>0</v>
      </c>
      <c r="F7719" s="188">
        <v>0</v>
      </c>
      <c r="G7719" s="188">
        <v>10536</v>
      </c>
      <c r="H7719" s="188">
        <v>55576</v>
      </c>
      <c r="I7719" s="188">
        <v>91315</v>
      </c>
      <c r="J7719" s="188">
        <v>200116</v>
      </c>
      <c r="N7719" s="43"/>
    </row>
    <row r="7720" spans="1:14">
      <c r="A7720" s="43" t="s">
        <v>224</v>
      </c>
      <c r="B7720" s="188">
        <v>13305</v>
      </c>
      <c r="C7720" s="188">
        <v>0</v>
      </c>
      <c r="D7720" s="188">
        <v>0</v>
      </c>
      <c r="E7720" s="188">
        <v>0</v>
      </c>
      <c r="F7720" s="188">
        <v>0</v>
      </c>
      <c r="G7720" s="188">
        <v>0</v>
      </c>
      <c r="H7720" s="188">
        <v>42063</v>
      </c>
      <c r="I7720" s="188">
        <v>80472</v>
      </c>
      <c r="J7720" s="188">
        <v>183210</v>
      </c>
      <c r="N7720" s="43"/>
    </row>
    <row r="7721" spans="1:14">
      <c r="A7721" s="43" t="s">
        <v>545</v>
      </c>
      <c r="B7721" s="188">
        <v>77070</v>
      </c>
      <c r="C7721" s="188">
        <v>4592.25</v>
      </c>
      <c r="D7721" s="188">
        <v>10807.85</v>
      </c>
      <c r="E7721" s="188">
        <v>24020.3</v>
      </c>
      <c r="F7721" s="188">
        <v>48128.2</v>
      </c>
      <c r="G7721" s="188">
        <v>91400</v>
      </c>
      <c r="H7721" s="188">
        <v>159442</v>
      </c>
      <c r="I7721" s="188">
        <v>227486</v>
      </c>
      <c r="J7721" s="188">
        <v>503231</v>
      </c>
      <c r="N7721" s="43"/>
    </row>
    <row r="7722" spans="1:14">
      <c r="A7722" s="43" t="s">
        <v>546</v>
      </c>
      <c r="B7722" s="188">
        <v>49321</v>
      </c>
      <c r="C7722" s="188">
        <v>2521.6</v>
      </c>
      <c r="D7722" s="188">
        <v>7853.66</v>
      </c>
      <c r="E7722" s="188">
        <v>17901.8</v>
      </c>
      <c r="F7722" s="188">
        <v>35466</v>
      </c>
      <c r="G7722" s="188">
        <v>64766</v>
      </c>
      <c r="H7722" s="188">
        <v>103495</v>
      </c>
      <c r="I7722" s="188">
        <v>134410</v>
      </c>
      <c r="J7722" s="188">
        <v>230730</v>
      </c>
      <c r="N7722" s="43"/>
    </row>
    <row r="7723" spans="1:14">
      <c r="A7723" s="43" t="s">
        <v>547</v>
      </c>
      <c r="B7723" s="188">
        <v>8538</v>
      </c>
      <c r="C7723" s="188">
        <v>0</v>
      </c>
      <c r="D7723" s="188">
        <v>0</v>
      </c>
      <c r="E7723" s="188">
        <v>0</v>
      </c>
      <c r="F7723" s="188">
        <v>403.3</v>
      </c>
      <c r="G7723" s="188">
        <v>7053</v>
      </c>
      <c r="H7723" s="188">
        <v>19640</v>
      </c>
      <c r="I7723" s="188">
        <v>33103</v>
      </c>
      <c r="J7723" s="188">
        <v>91612</v>
      </c>
      <c r="N7723" s="43"/>
    </row>
    <row r="7724" spans="1:14">
      <c r="A7724" s="43" t="s">
        <v>548</v>
      </c>
      <c r="B7724" s="188">
        <v>1270</v>
      </c>
      <c r="C7724" s="188">
        <v>0</v>
      </c>
      <c r="D7724" s="188">
        <v>0</v>
      </c>
      <c r="E7724" s="188">
        <v>0</v>
      </c>
      <c r="F7724" s="188">
        <v>0</v>
      </c>
      <c r="G7724" s="188">
        <v>554</v>
      </c>
      <c r="H7724" s="188">
        <v>2835</v>
      </c>
      <c r="I7724" s="188">
        <v>5374</v>
      </c>
      <c r="J7724" s="188">
        <v>16284</v>
      </c>
      <c r="N7724" s="43"/>
    </row>
    <row r="7725" spans="1:14">
      <c r="A7725" s="43" t="s">
        <v>549</v>
      </c>
      <c r="B7725" s="188">
        <v>1505</v>
      </c>
      <c r="C7725" s="188">
        <v>0</v>
      </c>
      <c r="D7725" s="188">
        <v>0</v>
      </c>
      <c r="E7725" s="188">
        <v>0</v>
      </c>
      <c r="F7725" s="188">
        <v>0</v>
      </c>
      <c r="G7725" s="188">
        <v>1817</v>
      </c>
      <c r="H7725" s="188">
        <v>5393</v>
      </c>
      <c r="I7725" s="188">
        <v>8163</v>
      </c>
      <c r="J7725" s="188">
        <v>13230</v>
      </c>
      <c r="N7725" s="43"/>
    </row>
    <row r="7726" spans="1:14">
      <c r="A7726" s="43" t="s">
        <v>550</v>
      </c>
      <c r="B7726" s="188">
        <v>325</v>
      </c>
      <c r="C7726" s="188">
        <v>0</v>
      </c>
      <c r="D7726" s="188">
        <v>0</v>
      </c>
      <c r="E7726" s="188">
        <v>0</v>
      </c>
      <c r="F7726" s="188">
        <v>0</v>
      </c>
      <c r="G7726" s="188">
        <v>342</v>
      </c>
      <c r="H7726" s="188">
        <v>1015</v>
      </c>
      <c r="I7726" s="188">
        <v>1546</v>
      </c>
      <c r="J7726" s="188">
        <v>3077</v>
      </c>
      <c r="N7726" s="43"/>
    </row>
    <row r="7727" spans="1:14">
      <c r="A7727" s="43" t="s">
        <v>551</v>
      </c>
      <c r="B7727" s="188">
        <v>284</v>
      </c>
      <c r="C7727" s="188">
        <v>0</v>
      </c>
      <c r="D7727" s="188">
        <v>0</v>
      </c>
      <c r="E7727" s="188">
        <v>0</v>
      </c>
      <c r="F7727" s="188">
        <v>0</v>
      </c>
      <c r="G7727" s="188">
        <v>8</v>
      </c>
      <c r="H7727" s="188">
        <v>607</v>
      </c>
      <c r="I7727" s="188">
        <v>1363</v>
      </c>
      <c r="J7727" s="188">
        <v>4318</v>
      </c>
      <c r="N7727" s="43"/>
    </row>
    <row r="7728" spans="1:14">
      <c r="A7728" s="43" t="s">
        <v>317</v>
      </c>
      <c r="B7728" s="188">
        <v>3828</v>
      </c>
      <c r="C7728" s="188">
        <v>0</v>
      </c>
      <c r="D7728" s="188">
        <v>3717.23</v>
      </c>
      <c r="E7728" s="188">
        <v>3717.2</v>
      </c>
      <c r="F7728" s="188">
        <v>3717.2</v>
      </c>
      <c r="G7728" s="188">
        <v>3717</v>
      </c>
      <c r="H7728" s="188">
        <v>5204</v>
      </c>
      <c r="I7728" s="188">
        <v>7434</v>
      </c>
      <c r="J7728" s="188">
        <v>11895</v>
      </c>
      <c r="N7728" s="43"/>
    </row>
    <row r="7729" spans="1:14">
      <c r="A7729" s="43" t="s">
        <v>318</v>
      </c>
      <c r="B7729" s="188">
        <v>1132</v>
      </c>
      <c r="C7729" s="188">
        <v>0</v>
      </c>
      <c r="D7729" s="188">
        <v>0</v>
      </c>
      <c r="E7729" s="188">
        <v>0</v>
      </c>
      <c r="F7729" s="188">
        <v>1396.5</v>
      </c>
      <c r="G7729" s="188">
        <v>1397</v>
      </c>
      <c r="H7729" s="188">
        <v>1397</v>
      </c>
      <c r="I7729" s="188">
        <v>2738</v>
      </c>
      <c r="J7729" s="188">
        <v>4381</v>
      </c>
      <c r="N7729" s="43"/>
    </row>
    <row r="7730" spans="1:14">
      <c r="A7730" s="43" t="s">
        <v>552</v>
      </c>
      <c r="B7730" s="188">
        <v>66204</v>
      </c>
      <c r="C7730" s="188">
        <v>7571.59</v>
      </c>
      <c r="D7730" s="188">
        <v>12769.09</v>
      </c>
      <c r="E7730" s="188">
        <v>23065.9</v>
      </c>
      <c r="F7730" s="188">
        <v>42657.7</v>
      </c>
      <c r="G7730" s="188">
        <v>81051</v>
      </c>
      <c r="H7730" s="188">
        <v>136358</v>
      </c>
      <c r="I7730" s="188">
        <v>184707</v>
      </c>
      <c r="J7730" s="188">
        <v>345359</v>
      </c>
      <c r="N7730" s="43"/>
    </row>
    <row r="7731" spans="1:14">
      <c r="A7731" s="43" t="s">
        <v>553</v>
      </c>
      <c r="B7731" s="188">
        <v>8928</v>
      </c>
      <c r="C7731" s="188">
        <v>0</v>
      </c>
      <c r="D7731" s="188">
        <v>0</v>
      </c>
      <c r="E7731" s="188">
        <v>0</v>
      </c>
      <c r="F7731" s="188">
        <v>152.69999999999999</v>
      </c>
      <c r="G7731" s="188">
        <v>8524</v>
      </c>
      <c r="H7731" s="188">
        <v>26463</v>
      </c>
      <c r="I7731" s="188">
        <v>43441</v>
      </c>
      <c r="J7731" s="188">
        <v>96222</v>
      </c>
      <c r="N7731" s="43"/>
    </row>
    <row r="7732" spans="1:14">
      <c r="A7732" s="43" t="s">
        <v>554</v>
      </c>
      <c r="B7732" s="188">
        <v>2048</v>
      </c>
      <c r="C7732" s="188">
        <v>0</v>
      </c>
      <c r="D7732" s="188">
        <v>0</v>
      </c>
      <c r="E7732" s="188">
        <v>0</v>
      </c>
      <c r="F7732" s="188">
        <v>0</v>
      </c>
      <c r="G7732" s="188">
        <v>509</v>
      </c>
      <c r="H7732" s="188">
        <v>3820</v>
      </c>
      <c r="I7732" s="188">
        <v>8886</v>
      </c>
      <c r="J7732" s="188">
        <v>30964</v>
      </c>
      <c r="N7732" s="43"/>
    </row>
    <row r="7733" spans="1:14">
      <c r="A7733" s="43" t="s">
        <v>555</v>
      </c>
      <c r="B7733" s="188">
        <v>3613</v>
      </c>
      <c r="C7733" s="188">
        <v>0</v>
      </c>
      <c r="D7733" s="188">
        <v>0</v>
      </c>
      <c r="E7733" s="188">
        <v>0</v>
      </c>
      <c r="F7733" s="188">
        <v>0</v>
      </c>
      <c r="G7733" s="188">
        <v>34</v>
      </c>
      <c r="H7733" s="188">
        <v>6059</v>
      </c>
      <c r="I7733" s="188">
        <v>18367</v>
      </c>
      <c r="J7733" s="188">
        <v>64478</v>
      </c>
      <c r="N7733" s="43"/>
    </row>
    <row r="7734" spans="1:14">
      <c r="A7734" s="43" t="s">
        <v>556</v>
      </c>
      <c r="B7734" s="188">
        <v>1475</v>
      </c>
      <c r="C7734" s="188">
        <v>0</v>
      </c>
      <c r="D7734" s="188">
        <v>0</v>
      </c>
      <c r="E7734" s="188">
        <v>0</v>
      </c>
      <c r="F7734" s="188">
        <v>0</v>
      </c>
      <c r="G7734" s="188">
        <v>0</v>
      </c>
      <c r="H7734" s="188">
        <v>0</v>
      </c>
      <c r="I7734" s="188">
        <v>4634</v>
      </c>
      <c r="J7734" s="188">
        <v>48894</v>
      </c>
      <c r="N7734" s="43"/>
    </row>
    <row r="7735" spans="1:14">
      <c r="A7735" s="43" t="s">
        <v>8</v>
      </c>
      <c r="N7735" s="43"/>
    </row>
    <row r="7736" spans="1:14">
      <c r="A7736" s="43" t="s">
        <v>593</v>
      </c>
      <c r="B7736" s="188">
        <v>87741</v>
      </c>
      <c r="C7736" s="188">
        <v>9146.82</v>
      </c>
      <c r="D7736" s="188">
        <v>15043.09</v>
      </c>
      <c r="E7736" s="188">
        <v>28029.1</v>
      </c>
      <c r="F7736" s="188">
        <v>53058.8</v>
      </c>
      <c r="G7736" s="188">
        <v>102922</v>
      </c>
      <c r="H7736" s="188">
        <v>184938</v>
      </c>
      <c r="I7736" s="188">
        <v>262762</v>
      </c>
      <c r="J7736" s="188">
        <v>574220</v>
      </c>
      <c r="N7736" s="43"/>
    </row>
    <row r="7737" spans="1:14">
      <c r="A7737" s="43" t="s">
        <v>537</v>
      </c>
      <c r="B7737" s="188">
        <v>22563</v>
      </c>
      <c r="C7737" s="188">
        <v>0</v>
      </c>
      <c r="D7737" s="188">
        <v>0</v>
      </c>
      <c r="E7737" s="188">
        <v>13073.4</v>
      </c>
      <c r="F7737" s="188">
        <v>22586.400000000001</v>
      </c>
      <c r="G7737" s="188">
        <v>32283</v>
      </c>
      <c r="H7737" s="188">
        <v>40801</v>
      </c>
      <c r="I7737" s="188">
        <v>45904</v>
      </c>
      <c r="J7737" s="188">
        <v>54569</v>
      </c>
      <c r="N7737" s="43"/>
    </row>
    <row r="7738" spans="1:14">
      <c r="A7738" s="43" t="s">
        <v>538</v>
      </c>
      <c r="B7738" s="188">
        <v>90</v>
      </c>
      <c r="C7738" s="188">
        <v>0</v>
      </c>
      <c r="D7738" s="188">
        <v>0</v>
      </c>
      <c r="E7738" s="188">
        <v>0</v>
      </c>
      <c r="F7738" s="188">
        <v>0</v>
      </c>
      <c r="G7738" s="188">
        <v>0</v>
      </c>
      <c r="H7738" s="188">
        <v>0</v>
      </c>
      <c r="I7738" s="188">
        <v>0</v>
      </c>
      <c r="J7738" s="188">
        <v>4560</v>
      </c>
      <c r="N7738" s="43"/>
    </row>
    <row r="7739" spans="1:14">
      <c r="A7739" s="43" t="s">
        <v>539</v>
      </c>
      <c r="B7739" s="188">
        <v>33111</v>
      </c>
      <c r="C7739" s="188">
        <v>-39.47</v>
      </c>
      <c r="D7739" s="188">
        <v>241.55</v>
      </c>
      <c r="E7739" s="188">
        <v>2116.9</v>
      </c>
      <c r="F7739" s="188">
        <v>8990.7000000000007</v>
      </c>
      <c r="G7739" s="188">
        <v>29941</v>
      </c>
      <c r="H7739" s="188">
        <v>76219</v>
      </c>
      <c r="I7739" s="188">
        <v>131833</v>
      </c>
      <c r="J7739" s="188">
        <v>377139</v>
      </c>
      <c r="N7739" s="43"/>
    </row>
    <row r="7740" spans="1:14">
      <c r="A7740" s="43" t="s">
        <v>540</v>
      </c>
      <c r="B7740" s="188">
        <v>2850</v>
      </c>
      <c r="C7740" s="188">
        <v>0</v>
      </c>
      <c r="D7740" s="188">
        <v>0</v>
      </c>
      <c r="E7740" s="188">
        <v>0</v>
      </c>
      <c r="F7740" s="188">
        <v>0</v>
      </c>
      <c r="G7740" s="188">
        <v>114</v>
      </c>
      <c r="H7740" s="188">
        <v>4952</v>
      </c>
      <c r="I7740" s="188">
        <v>14069</v>
      </c>
      <c r="J7740" s="188">
        <v>55995</v>
      </c>
      <c r="N7740" s="43"/>
    </row>
    <row r="7741" spans="1:14">
      <c r="A7741" s="43" t="s">
        <v>541</v>
      </c>
      <c r="B7741" s="188">
        <v>20476</v>
      </c>
      <c r="C7741" s="188">
        <v>0</v>
      </c>
      <c r="D7741" s="188">
        <v>0</v>
      </c>
      <c r="E7741" s="188">
        <v>0</v>
      </c>
      <c r="F7741" s="188">
        <v>0</v>
      </c>
      <c r="G7741" s="188">
        <v>20328</v>
      </c>
      <c r="H7741" s="188">
        <v>66376</v>
      </c>
      <c r="I7741" s="188">
        <v>102069</v>
      </c>
      <c r="J7741" s="188">
        <v>202890</v>
      </c>
      <c r="N7741" s="43"/>
    </row>
    <row r="7742" spans="1:14">
      <c r="A7742" s="43" t="s">
        <v>542</v>
      </c>
      <c r="B7742" s="188">
        <v>7602</v>
      </c>
      <c r="C7742" s="188">
        <v>0</v>
      </c>
      <c r="D7742" s="188">
        <v>0</v>
      </c>
      <c r="E7742" s="188">
        <v>445.1</v>
      </c>
      <c r="F7742" s="188">
        <v>3401.6</v>
      </c>
      <c r="G7742" s="188">
        <v>8675</v>
      </c>
      <c r="H7742" s="188">
        <v>18208</v>
      </c>
      <c r="I7742" s="188">
        <v>27614</v>
      </c>
      <c r="J7742" s="188">
        <v>64666</v>
      </c>
      <c r="N7742" s="43"/>
    </row>
    <row r="7743" spans="1:14">
      <c r="A7743" s="43" t="s">
        <v>543</v>
      </c>
      <c r="B7743" s="188">
        <v>1048</v>
      </c>
      <c r="C7743" s="188">
        <v>0</v>
      </c>
      <c r="D7743" s="188">
        <v>0</v>
      </c>
      <c r="E7743" s="188">
        <v>0</v>
      </c>
      <c r="F7743" s="188">
        <v>0</v>
      </c>
      <c r="G7743" s="188">
        <v>0</v>
      </c>
      <c r="H7743" s="188">
        <v>0</v>
      </c>
      <c r="I7743" s="188">
        <v>9159</v>
      </c>
      <c r="J7743" s="188">
        <v>24327</v>
      </c>
      <c r="N7743" s="43"/>
    </row>
    <row r="7744" spans="1:14">
      <c r="A7744" s="43" t="s">
        <v>544</v>
      </c>
      <c r="B7744" s="188">
        <v>14085</v>
      </c>
      <c r="C7744" s="188">
        <v>0</v>
      </c>
      <c r="D7744" s="188">
        <v>0</v>
      </c>
      <c r="E7744" s="188">
        <v>0</v>
      </c>
      <c r="F7744" s="188">
        <v>0</v>
      </c>
      <c r="G7744" s="188">
        <v>0</v>
      </c>
      <c r="H7744" s="188">
        <v>57374</v>
      </c>
      <c r="I7744" s="188">
        <v>109313</v>
      </c>
      <c r="J7744" s="188">
        <v>148956</v>
      </c>
      <c r="N7744" s="43"/>
    </row>
    <row r="7745" spans="1:14">
      <c r="A7745" s="43" t="s">
        <v>221</v>
      </c>
      <c r="B7745" s="188">
        <v>18154</v>
      </c>
      <c r="C7745" s="188">
        <v>0</v>
      </c>
      <c r="D7745" s="188">
        <v>0</v>
      </c>
      <c r="E7745" s="188">
        <v>10347</v>
      </c>
      <c r="F7745" s="188">
        <v>17775.2</v>
      </c>
      <c r="G7745" s="188">
        <v>26715</v>
      </c>
      <c r="H7745" s="188">
        <v>34390</v>
      </c>
      <c r="I7745" s="188">
        <v>38400</v>
      </c>
      <c r="J7745" s="188">
        <v>45571</v>
      </c>
      <c r="N7745" s="43"/>
    </row>
    <row r="7746" spans="1:14">
      <c r="A7746" s="43" t="s">
        <v>222</v>
      </c>
      <c r="B7746" s="188">
        <v>9258</v>
      </c>
      <c r="C7746" s="188">
        <v>0</v>
      </c>
      <c r="D7746" s="188">
        <v>0</v>
      </c>
      <c r="E7746" s="188">
        <v>0</v>
      </c>
      <c r="F7746" s="188">
        <v>0</v>
      </c>
      <c r="G7746" s="188">
        <v>18271</v>
      </c>
      <c r="H7746" s="188">
        <v>32238</v>
      </c>
      <c r="I7746" s="188">
        <v>38460</v>
      </c>
      <c r="J7746" s="188">
        <v>46306</v>
      </c>
      <c r="N7746" s="43"/>
    </row>
    <row r="7747" spans="1:14">
      <c r="A7747" s="43" t="s">
        <v>223</v>
      </c>
      <c r="B7747" s="188">
        <v>14219</v>
      </c>
      <c r="C7747" s="188">
        <v>0</v>
      </c>
      <c r="D7747" s="188">
        <v>0</v>
      </c>
      <c r="E7747" s="188">
        <v>0</v>
      </c>
      <c r="F7747" s="188">
        <v>0</v>
      </c>
      <c r="G7747" s="188">
        <v>242</v>
      </c>
      <c r="H7747" s="188">
        <v>51220</v>
      </c>
      <c r="I7747" s="188">
        <v>84248</v>
      </c>
      <c r="J7747" s="188">
        <v>174498</v>
      </c>
      <c r="N7747" s="43"/>
    </row>
    <row r="7748" spans="1:14">
      <c r="A7748" s="43" t="s">
        <v>224</v>
      </c>
      <c r="B7748" s="188">
        <v>11895</v>
      </c>
      <c r="C7748" s="188">
        <v>0</v>
      </c>
      <c r="D7748" s="188">
        <v>0</v>
      </c>
      <c r="E7748" s="188">
        <v>0</v>
      </c>
      <c r="F7748" s="188">
        <v>0</v>
      </c>
      <c r="G7748" s="188">
        <v>0</v>
      </c>
      <c r="H7748" s="188">
        <v>30253</v>
      </c>
      <c r="I7748" s="188">
        <v>66806</v>
      </c>
      <c r="J7748" s="188">
        <v>172747</v>
      </c>
      <c r="N7748" s="43"/>
    </row>
    <row r="7749" spans="1:14">
      <c r="A7749" s="43" t="s">
        <v>545</v>
      </c>
      <c r="B7749" s="188">
        <v>72142</v>
      </c>
      <c r="C7749" s="188">
        <v>4055.09</v>
      </c>
      <c r="D7749" s="188">
        <v>9889.2000000000007</v>
      </c>
      <c r="E7749" s="188">
        <v>22538</v>
      </c>
      <c r="F7749" s="188">
        <v>45371.7</v>
      </c>
      <c r="G7749" s="188">
        <v>85970</v>
      </c>
      <c r="H7749" s="188">
        <v>151262</v>
      </c>
      <c r="I7749" s="188">
        <v>216366</v>
      </c>
      <c r="J7749" s="188">
        <v>473632</v>
      </c>
      <c r="N7749" s="43"/>
    </row>
    <row r="7750" spans="1:14">
      <c r="A7750" s="43" t="s">
        <v>546</v>
      </c>
      <c r="B7750" s="188">
        <v>46912</v>
      </c>
      <c r="C7750" s="188">
        <v>1741.9</v>
      </c>
      <c r="D7750" s="188">
        <v>7196.19</v>
      </c>
      <c r="E7750" s="188">
        <v>16899.099999999999</v>
      </c>
      <c r="F7750" s="188">
        <v>33598.800000000003</v>
      </c>
      <c r="G7750" s="188">
        <v>62085</v>
      </c>
      <c r="H7750" s="188">
        <v>99845</v>
      </c>
      <c r="I7750" s="188">
        <v>130519</v>
      </c>
      <c r="J7750" s="188">
        <v>220403</v>
      </c>
      <c r="N7750" s="43"/>
    </row>
    <row r="7751" spans="1:14">
      <c r="A7751" s="43" t="s">
        <v>547</v>
      </c>
      <c r="B7751" s="188">
        <v>7569</v>
      </c>
      <c r="C7751" s="188">
        <v>0</v>
      </c>
      <c r="D7751" s="188">
        <v>0</v>
      </c>
      <c r="E7751" s="188">
        <v>0</v>
      </c>
      <c r="F7751" s="188">
        <v>0</v>
      </c>
      <c r="G7751" s="188">
        <v>6635</v>
      </c>
      <c r="H7751" s="188">
        <v>18584</v>
      </c>
      <c r="I7751" s="188">
        <v>31066</v>
      </c>
      <c r="J7751" s="188">
        <v>84396</v>
      </c>
      <c r="N7751" s="43"/>
    </row>
    <row r="7752" spans="1:14">
      <c r="A7752" s="43" t="s">
        <v>548</v>
      </c>
      <c r="B7752" s="188">
        <v>1131</v>
      </c>
      <c r="C7752" s="188">
        <v>0</v>
      </c>
      <c r="D7752" s="188">
        <v>0</v>
      </c>
      <c r="E7752" s="188">
        <v>0</v>
      </c>
      <c r="F7752" s="188">
        <v>0</v>
      </c>
      <c r="G7752" s="188">
        <v>433</v>
      </c>
      <c r="H7752" s="188">
        <v>2603</v>
      </c>
      <c r="I7752" s="188">
        <v>5001</v>
      </c>
      <c r="J7752" s="188">
        <v>15038</v>
      </c>
      <c r="N7752" s="43"/>
    </row>
    <row r="7753" spans="1:14">
      <c r="A7753" s="43" t="s">
        <v>549</v>
      </c>
      <c r="B7753" s="188">
        <v>1347</v>
      </c>
      <c r="C7753" s="188">
        <v>0</v>
      </c>
      <c r="D7753" s="188">
        <v>0</v>
      </c>
      <c r="E7753" s="188">
        <v>0</v>
      </c>
      <c r="F7753" s="188">
        <v>0</v>
      </c>
      <c r="G7753" s="188">
        <v>1405</v>
      </c>
      <c r="H7753" s="188">
        <v>4973</v>
      </c>
      <c r="I7753" s="188">
        <v>7731</v>
      </c>
      <c r="J7753" s="188">
        <v>13144</v>
      </c>
      <c r="N7753" s="43"/>
    </row>
    <row r="7754" spans="1:14">
      <c r="A7754" s="43" t="s">
        <v>550</v>
      </c>
      <c r="B7754" s="188">
        <v>287</v>
      </c>
      <c r="C7754" s="188">
        <v>0</v>
      </c>
      <c r="D7754" s="188">
        <v>0</v>
      </c>
      <c r="E7754" s="188">
        <v>0</v>
      </c>
      <c r="F7754" s="188">
        <v>0</v>
      </c>
      <c r="G7754" s="188">
        <v>264</v>
      </c>
      <c r="H7754" s="188">
        <v>936</v>
      </c>
      <c r="I7754" s="188">
        <v>1456</v>
      </c>
      <c r="J7754" s="188">
        <v>2936</v>
      </c>
      <c r="N7754" s="43"/>
    </row>
    <row r="7755" spans="1:14">
      <c r="A7755" s="43" t="s">
        <v>551</v>
      </c>
      <c r="B7755" s="188">
        <v>247</v>
      </c>
      <c r="C7755" s="188">
        <v>0</v>
      </c>
      <c r="D7755" s="188">
        <v>0</v>
      </c>
      <c r="E7755" s="188">
        <v>0</v>
      </c>
      <c r="F7755" s="188">
        <v>0</v>
      </c>
      <c r="G7755" s="188">
        <v>0</v>
      </c>
      <c r="H7755" s="188">
        <v>545</v>
      </c>
      <c r="I7755" s="188">
        <v>1293</v>
      </c>
      <c r="J7755" s="188">
        <v>4032</v>
      </c>
      <c r="N7755" s="43"/>
    </row>
    <row r="7756" spans="1:14">
      <c r="A7756" s="43" t="s">
        <v>317</v>
      </c>
      <c r="B7756" s="188">
        <v>3843</v>
      </c>
      <c r="C7756" s="188">
        <v>0</v>
      </c>
      <c r="D7756" s="188">
        <v>3717.23</v>
      </c>
      <c r="E7756" s="188">
        <v>3717.2</v>
      </c>
      <c r="F7756" s="188">
        <v>3717.2</v>
      </c>
      <c r="G7756" s="188">
        <v>3717</v>
      </c>
      <c r="H7756" s="188">
        <v>3717</v>
      </c>
      <c r="I7756" s="188">
        <v>7434</v>
      </c>
      <c r="J7756" s="188">
        <v>11895</v>
      </c>
      <c r="N7756" s="43"/>
    </row>
    <row r="7757" spans="1:14">
      <c r="A7757" s="43" t="s">
        <v>318</v>
      </c>
      <c r="B7757" s="188">
        <v>1175</v>
      </c>
      <c r="C7757" s="188">
        <v>0</v>
      </c>
      <c r="D7757" s="188">
        <v>0</v>
      </c>
      <c r="E7757" s="188">
        <v>1396.5</v>
      </c>
      <c r="F7757" s="188">
        <v>1396.5</v>
      </c>
      <c r="G7757" s="188">
        <v>1397</v>
      </c>
      <c r="H7757" s="188">
        <v>1397</v>
      </c>
      <c r="I7757" s="188">
        <v>2738</v>
      </c>
      <c r="J7757" s="188">
        <v>4381</v>
      </c>
      <c r="N7757" s="43"/>
    </row>
    <row r="7758" spans="1:14">
      <c r="A7758" s="43" t="s">
        <v>552</v>
      </c>
      <c r="B7758" s="188">
        <v>62511</v>
      </c>
      <c r="C7758" s="188">
        <v>6724.55</v>
      </c>
      <c r="D7758" s="188">
        <v>12151.27</v>
      </c>
      <c r="E7758" s="188">
        <v>21968.5</v>
      </c>
      <c r="F7758" s="188">
        <v>40234</v>
      </c>
      <c r="G7758" s="188">
        <v>77382</v>
      </c>
      <c r="H7758" s="188">
        <v>131154</v>
      </c>
      <c r="I7758" s="188">
        <v>178120</v>
      </c>
      <c r="J7758" s="188">
        <v>327251</v>
      </c>
      <c r="N7758" s="43"/>
    </row>
    <row r="7759" spans="1:14">
      <c r="A7759" s="43" t="s">
        <v>553</v>
      </c>
      <c r="B7759" s="188">
        <v>8939</v>
      </c>
      <c r="C7759" s="188">
        <v>0</v>
      </c>
      <c r="D7759" s="188">
        <v>0</v>
      </c>
      <c r="E7759" s="188">
        <v>0</v>
      </c>
      <c r="F7759" s="188">
        <v>327.9</v>
      </c>
      <c r="G7759" s="188">
        <v>8906</v>
      </c>
      <c r="H7759" s="188">
        <v>26452</v>
      </c>
      <c r="I7759" s="188">
        <v>43157</v>
      </c>
      <c r="J7759" s="188">
        <v>93573</v>
      </c>
      <c r="N7759" s="43"/>
    </row>
    <row r="7760" spans="1:14">
      <c r="A7760" s="43" t="s">
        <v>554</v>
      </c>
      <c r="B7760" s="188">
        <v>1825</v>
      </c>
      <c r="C7760" s="188">
        <v>0</v>
      </c>
      <c r="D7760" s="188">
        <v>0</v>
      </c>
      <c r="E7760" s="188">
        <v>0</v>
      </c>
      <c r="F7760" s="188">
        <v>0</v>
      </c>
      <c r="G7760" s="188">
        <v>470</v>
      </c>
      <c r="H7760" s="188">
        <v>3713</v>
      </c>
      <c r="I7760" s="188">
        <v>8602</v>
      </c>
      <c r="J7760" s="188">
        <v>29326</v>
      </c>
      <c r="N7760" s="43"/>
    </row>
    <row r="7761" spans="1:14">
      <c r="A7761" s="43" t="s">
        <v>555</v>
      </c>
      <c r="B7761" s="188">
        <v>3354</v>
      </c>
      <c r="C7761" s="188">
        <v>0</v>
      </c>
      <c r="D7761" s="188">
        <v>0</v>
      </c>
      <c r="E7761" s="188">
        <v>0</v>
      </c>
      <c r="F7761" s="188">
        <v>0</v>
      </c>
      <c r="G7761" s="188">
        <v>3</v>
      </c>
      <c r="H7761" s="188">
        <v>5442</v>
      </c>
      <c r="I7761" s="188">
        <v>17572</v>
      </c>
      <c r="J7761" s="188">
        <v>64361</v>
      </c>
      <c r="N7761" s="43"/>
    </row>
    <row r="7762" spans="1:14">
      <c r="A7762" s="43" t="s">
        <v>556</v>
      </c>
      <c r="B7762" s="188">
        <v>1365</v>
      </c>
      <c r="C7762" s="188">
        <v>0</v>
      </c>
      <c r="D7762" s="188">
        <v>0</v>
      </c>
      <c r="E7762" s="188">
        <v>0</v>
      </c>
      <c r="F7762" s="188">
        <v>0</v>
      </c>
      <c r="G7762" s="188">
        <v>0</v>
      </c>
      <c r="H7762" s="188">
        <v>0</v>
      </c>
      <c r="I7762" s="188">
        <v>4271</v>
      </c>
      <c r="J7762" s="188">
        <v>49734</v>
      </c>
      <c r="N7762" s="43"/>
    </row>
    <row r="7763" spans="1:14">
      <c r="A7763" s="43" t="s">
        <v>594</v>
      </c>
      <c r="B7763" s="188">
        <v>100953</v>
      </c>
      <c r="C7763" s="188">
        <v>10682.18</v>
      </c>
      <c r="D7763" s="188">
        <v>17031.349999999999</v>
      </c>
      <c r="E7763" s="188">
        <v>31455</v>
      </c>
      <c r="F7763" s="188">
        <v>60583.7</v>
      </c>
      <c r="G7763" s="188">
        <v>116730</v>
      </c>
      <c r="H7763" s="188">
        <v>206407</v>
      </c>
      <c r="I7763" s="188">
        <v>291190</v>
      </c>
      <c r="J7763" s="188">
        <v>641284</v>
      </c>
      <c r="N7763" s="43"/>
    </row>
    <row r="7764" spans="1:14">
      <c r="A7764" s="43" t="s">
        <v>537</v>
      </c>
      <c r="B7764" s="188">
        <v>21978</v>
      </c>
      <c r="C7764" s="188">
        <v>0</v>
      </c>
      <c r="D7764" s="188">
        <v>0</v>
      </c>
      <c r="E7764" s="188">
        <v>11629.4</v>
      </c>
      <c r="F7764" s="188">
        <v>21701.9</v>
      </c>
      <c r="G7764" s="188">
        <v>32204</v>
      </c>
      <c r="H7764" s="188">
        <v>41244</v>
      </c>
      <c r="I7764" s="188">
        <v>46238</v>
      </c>
      <c r="J7764" s="188">
        <v>54445</v>
      </c>
      <c r="N7764" s="43"/>
    </row>
    <row r="7765" spans="1:14">
      <c r="A7765" s="43" t="s">
        <v>538</v>
      </c>
      <c r="B7765" s="188">
        <v>64</v>
      </c>
      <c r="C7765" s="188">
        <v>0</v>
      </c>
      <c r="D7765" s="188">
        <v>0</v>
      </c>
      <c r="E7765" s="188">
        <v>0</v>
      </c>
      <c r="F7765" s="188">
        <v>0</v>
      </c>
      <c r="G7765" s="188">
        <v>0</v>
      </c>
      <c r="H7765" s="188">
        <v>0</v>
      </c>
      <c r="I7765" s="188">
        <v>0</v>
      </c>
      <c r="J7765" s="188">
        <v>1607</v>
      </c>
      <c r="N7765" s="43"/>
    </row>
    <row r="7766" spans="1:14">
      <c r="A7766" s="43" t="s">
        <v>539</v>
      </c>
      <c r="B7766" s="188">
        <v>40114</v>
      </c>
      <c r="C7766" s="188">
        <v>-38.71</v>
      </c>
      <c r="D7766" s="188">
        <v>382.84</v>
      </c>
      <c r="E7766" s="188">
        <v>2727.5</v>
      </c>
      <c r="F7766" s="188">
        <v>10813.7</v>
      </c>
      <c r="G7766" s="188">
        <v>35483</v>
      </c>
      <c r="H7766" s="188">
        <v>92401</v>
      </c>
      <c r="I7766" s="188">
        <v>157336</v>
      </c>
      <c r="J7766" s="188">
        <v>444242</v>
      </c>
      <c r="N7766" s="43"/>
    </row>
    <row r="7767" spans="1:14">
      <c r="A7767" s="43" t="s">
        <v>540</v>
      </c>
      <c r="B7767" s="188">
        <v>3301</v>
      </c>
      <c r="C7767" s="188">
        <v>0</v>
      </c>
      <c r="D7767" s="188">
        <v>0</v>
      </c>
      <c r="E7767" s="188">
        <v>0</v>
      </c>
      <c r="F7767" s="188">
        <v>0</v>
      </c>
      <c r="G7767" s="188">
        <v>0</v>
      </c>
      <c r="H7767" s="188">
        <v>5179</v>
      </c>
      <c r="I7767" s="188">
        <v>16242</v>
      </c>
      <c r="J7767" s="188">
        <v>67773</v>
      </c>
      <c r="N7767" s="43"/>
    </row>
    <row r="7768" spans="1:14">
      <c r="A7768" s="43" t="s">
        <v>541</v>
      </c>
      <c r="B7768" s="188">
        <v>26525</v>
      </c>
      <c r="C7768" s="188">
        <v>0</v>
      </c>
      <c r="D7768" s="188">
        <v>0</v>
      </c>
      <c r="E7768" s="188">
        <v>0</v>
      </c>
      <c r="F7768" s="188">
        <v>0</v>
      </c>
      <c r="G7768" s="188">
        <v>30793</v>
      </c>
      <c r="H7768" s="188">
        <v>77245</v>
      </c>
      <c r="I7768" s="188">
        <v>114284</v>
      </c>
      <c r="J7768" s="188">
        <v>224531</v>
      </c>
      <c r="N7768" s="43"/>
    </row>
    <row r="7769" spans="1:14">
      <c r="A7769" s="43" t="s">
        <v>542</v>
      </c>
      <c r="B7769" s="188">
        <v>7193</v>
      </c>
      <c r="C7769" s="188">
        <v>0</v>
      </c>
      <c r="D7769" s="188">
        <v>0</v>
      </c>
      <c r="E7769" s="188">
        <v>0</v>
      </c>
      <c r="F7769" s="188">
        <v>3090.9</v>
      </c>
      <c r="G7769" s="188">
        <v>8045</v>
      </c>
      <c r="H7769" s="188">
        <v>17300</v>
      </c>
      <c r="I7769" s="188">
        <v>26434</v>
      </c>
      <c r="J7769" s="188">
        <v>63860</v>
      </c>
      <c r="N7769" s="43"/>
    </row>
    <row r="7770" spans="1:14">
      <c r="A7770" s="43" t="s">
        <v>543</v>
      </c>
      <c r="B7770" s="188">
        <v>1778</v>
      </c>
      <c r="C7770" s="188">
        <v>0</v>
      </c>
      <c r="D7770" s="188">
        <v>0</v>
      </c>
      <c r="E7770" s="188">
        <v>0</v>
      </c>
      <c r="F7770" s="188">
        <v>0</v>
      </c>
      <c r="G7770" s="188">
        <v>0</v>
      </c>
      <c r="H7770" s="188">
        <v>4569</v>
      </c>
      <c r="I7770" s="188">
        <v>15923</v>
      </c>
      <c r="J7770" s="188">
        <v>29678</v>
      </c>
      <c r="N7770" s="43"/>
    </row>
    <row r="7771" spans="1:14">
      <c r="A7771" s="43" t="s">
        <v>544</v>
      </c>
      <c r="B7771" s="188">
        <v>6845</v>
      </c>
      <c r="C7771" s="188">
        <v>0</v>
      </c>
      <c r="D7771" s="188">
        <v>0</v>
      </c>
      <c r="E7771" s="188">
        <v>0</v>
      </c>
      <c r="F7771" s="188">
        <v>0</v>
      </c>
      <c r="G7771" s="188">
        <v>0</v>
      </c>
      <c r="H7771" s="188">
        <v>25674</v>
      </c>
      <c r="I7771" s="188">
        <v>43528</v>
      </c>
      <c r="J7771" s="188">
        <v>109313</v>
      </c>
      <c r="N7771" s="43"/>
    </row>
    <row r="7772" spans="1:14">
      <c r="A7772" s="43" t="s">
        <v>221</v>
      </c>
      <c r="B7772" s="188">
        <v>20067</v>
      </c>
      <c r="C7772" s="188">
        <v>0</v>
      </c>
      <c r="D7772" s="188">
        <v>0</v>
      </c>
      <c r="E7772" s="188">
        <v>11035.5</v>
      </c>
      <c r="F7772" s="188">
        <v>19852.599999999999</v>
      </c>
      <c r="G7772" s="188">
        <v>29861</v>
      </c>
      <c r="H7772" s="188">
        <v>37975</v>
      </c>
      <c r="I7772" s="188">
        <v>42087</v>
      </c>
      <c r="J7772" s="188">
        <v>48223</v>
      </c>
      <c r="N7772" s="43"/>
    </row>
    <row r="7773" spans="1:14">
      <c r="A7773" s="43" t="s">
        <v>222</v>
      </c>
      <c r="B7773" s="188">
        <v>8146</v>
      </c>
      <c r="C7773" s="188">
        <v>0</v>
      </c>
      <c r="D7773" s="188">
        <v>0</v>
      </c>
      <c r="E7773" s="188">
        <v>0</v>
      </c>
      <c r="F7773" s="188">
        <v>0</v>
      </c>
      <c r="G7773" s="188">
        <v>15820</v>
      </c>
      <c r="H7773" s="188">
        <v>25572</v>
      </c>
      <c r="I7773" s="188">
        <v>32279</v>
      </c>
      <c r="J7773" s="188">
        <v>41497</v>
      </c>
      <c r="N7773" s="43"/>
    </row>
    <row r="7774" spans="1:14">
      <c r="A7774" s="43" t="s">
        <v>223</v>
      </c>
      <c r="B7774" s="188">
        <v>21685</v>
      </c>
      <c r="C7774" s="188">
        <v>0</v>
      </c>
      <c r="D7774" s="188">
        <v>0</v>
      </c>
      <c r="E7774" s="188">
        <v>0</v>
      </c>
      <c r="F7774" s="188">
        <v>0</v>
      </c>
      <c r="G7774" s="188">
        <v>16586</v>
      </c>
      <c r="H7774" s="188">
        <v>61304</v>
      </c>
      <c r="I7774" s="188">
        <v>98454</v>
      </c>
      <c r="J7774" s="188">
        <v>231009</v>
      </c>
      <c r="N7774" s="43"/>
    </row>
    <row r="7775" spans="1:14">
      <c r="A7775" s="43" t="s">
        <v>224</v>
      </c>
      <c r="B7775" s="188">
        <v>14895</v>
      </c>
      <c r="C7775" s="188">
        <v>0</v>
      </c>
      <c r="D7775" s="188">
        <v>0</v>
      </c>
      <c r="E7775" s="188">
        <v>0</v>
      </c>
      <c r="F7775" s="188">
        <v>0</v>
      </c>
      <c r="G7775" s="188">
        <v>0</v>
      </c>
      <c r="H7775" s="188">
        <v>53390</v>
      </c>
      <c r="I7775" s="188">
        <v>91283</v>
      </c>
      <c r="J7775" s="188">
        <v>191512</v>
      </c>
      <c r="N7775" s="43"/>
    </row>
    <row r="7776" spans="1:14">
      <c r="A7776" s="43" t="s">
        <v>545</v>
      </c>
      <c r="B7776" s="188">
        <v>82622</v>
      </c>
      <c r="C7776" s="188">
        <v>5535.93</v>
      </c>
      <c r="D7776" s="188">
        <v>11973.49</v>
      </c>
      <c r="E7776" s="188">
        <v>25778.799999999999</v>
      </c>
      <c r="F7776" s="188">
        <v>51680.1</v>
      </c>
      <c r="G7776" s="188">
        <v>96786</v>
      </c>
      <c r="H7776" s="188">
        <v>168480</v>
      </c>
      <c r="I7776" s="188">
        <v>240181</v>
      </c>
      <c r="J7776" s="188">
        <v>536932</v>
      </c>
      <c r="N7776" s="43"/>
    </row>
    <row r="7777" spans="1:14">
      <c r="A7777" s="43" t="s">
        <v>546</v>
      </c>
      <c r="B7777" s="188">
        <v>52036</v>
      </c>
      <c r="C7777" s="188">
        <v>3348.86</v>
      </c>
      <c r="D7777" s="188">
        <v>8633.4500000000007</v>
      </c>
      <c r="E7777" s="188">
        <v>19211.400000000001</v>
      </c>
      <c r="F7777" s="188">
        <v>37786.400000000001</v>
      </c>
      <c r="G7777" s="188">
        <v>67660</v>
      </c>
      <c r="H7777" s="188">
        <v>107004</v>
      </c>
      <c r="I7777" s="188">
        <v>137929</v>
      </c>
      <c r="J7777" s="188">
        <v>246926</v>
      </c>
      <c r="N7777" s="43"/>
    </row>
    <row r="7778" spans="1:14">
      <c r="A7778" s="43" t="s">
        <v>547</v>
      </c>
      <c r="B7778" s="188">
        <v>9630</v>
      </c>
      <c r="C7778" s="188">
        <v>0</v>
      </c>
      <c r="D7778" s="188">
        <v>0</v>
      </c>
      <c r="E7778" s="188">
        <v>0</v>
      </c>
      <c r="F7778" s="188">
        <v>916.8</v>
      </c>
      <c r="G7778" s="188">
        <v>7662</v>
      </c>
      <c r="H7778" s="188">
        <v>20798</v>
      </c>
      <c r="I7778" s="188">
        <v>34872</v>
      </c>
      <c r="J7778" s="188">
        <v>98315</v>
      </c>
      <c r="N7778" s="43"/>
    </row>
    <row r="7779" spans="1:14">
      <c r="A7779" s="43" t="s">
        <v>548</v>
      </c>
      <c r="B7779" s="188">
        <v>1427</v>
      </c>
      <c r="C7779" s="188">
        <v>0</v>
      </c>
      <c r="D7779" s="188">
        <v>0</v>
      </c>
      <c r="E7779" s="188">
        <v>0</v>
      </c>
      <c r="F7779" s="188">
        <v>0</v>
      </c>
      <c r="G7779" s="188">
        <v>686</v>
      </c>
      <c r="H7779" s="188">
        <v>3090</v>
      </c>
      <c r="I7779" s="188">
        <v>5759</v>
      </c>
      <c r="J7779" s="188">
        <v>17718</v>
      </c>
      <c r="N7779" s="43"/>
    </row>
    <row r="7780" spans="1:14">
      <c r="A7780" s="43" t="s">
        <v>549</v>
      </c>
      <c r="B7780" s="188">
        <v>1683</v>
      </c>
      <c r="C7780" s="188">
        <v>0</v>
      </c>
      <c r="D7780" s="188">
        <v>0</v>
      </c>
      <c r="E7780" s="188">
        <v>0</v>
      </c>
      <c r="F7780" s="188">
        <v>0</v>
      </c>
      <c r="G7780" s="188">
        <v>2246</v>
      </c>
      <c r="H7780" s="188">
        <v>5809</v>
      </c>
      <c r="I7780" s="188">
        <v>8551</v>
      </c>
      <c r="J7780" s="188">
        <v>13290</v>
      </c>
      <c r="N7780" s="43"/>
    </row>
    <row r="7781" spans="1:14">
      <c r="A7781" s="43" t="s">
        <v>550</v>
      </c>
      <c r="B7781" s="188">
        <v>368</v>
      </c>
      <c r="C7781" s="188">
        <v>0</v>
      </c>
      <c r="D7781" s="188">
        <v>0</v>
      </c>
      <c r="E7781" s="188">
        <v>0</v>
      </c>
      <c r="F7781" s="188">
        <v>0</v>
      </c>
      <c r="G7781" s="188">
        <v>423</v>
      </c>
      <c r="H7781" s="188">
        <v>1094</v>
      </c>
      <c r="I7781" s="188">
        <v>1630</v>
      </c>
      <c r="J7781" s="188">
        <v>3240</v>
      </c>
      <c r="N7781" s="43"/>
    </row>
    <row r="7782" spans="1:14">
      <c r="A7782" s="43" t="s">
        <v>551</v>
      </c>
      <c r="B7782" s="188">
        <v>327</v>
      </c>
      <c r="C7782" s="188">
        <v>0</v>
      </c>
      <c r="D7782" s="188">
        <v>0</v>
      </c>
      <c r="E7782" s="188">
        <v>0</v>
      </c>
      <c r="F7782" s="188">
        <v>0</v>
      </c>
      <c r="G7782" s="188">
        <v>40</v>
      </c>
      <c r="H7782" s="188">
        <v>679</v>
      </c>
      <c r="I7782" s="188">
        <v>1460</v>
      </c>
      <c r="J7782" s="188">
        <v>4711</v>
      </c>
      <c r="N7782" s="43"/>
    </row>
    <row r="7783" spans="1:14">
      <c r="A7783" s="43" t="s">
        <v>317</v>
      </c>
      <c r="B7783" s="188">
        <v>3812</v>
      </c>
      <c r="C7783" s="188">
        <v>0</v>
      </c>
      <c r="D7783" s="188">
        <v>3717.23</v>
      </c>
      <c r="E7783" s="188">
        <v>3717.2</v>
      </c>
      <c r="F7783" s="188">
        <v>3717.2</v>
      </c>
      <c r="G7783" s="188">
        <v>3717</v>
      </c>
      <c r="H7783" s="188">
        <v>5204</v>
      </c>
      <c r="I7783" s="188">
        <v>7434</v>
      </c>
      <c r="J7783" s="188">
        <v>11895</v>
      </c>
      <c r="N7783" s="43"/>
    </row>
    <row r="7784" spans="1:14">
      <c r="A7784" s="43" t="s">
        <v>318</v>
      </c>
      <c r="B7784" s="188">
        <v>1084</v>
      </c>
      <c r="C7784" s="188">
        <v>0</v>
      </c>
      <c r="D7784" s="188">
        <v>0</v>
      </c>
      <c r="E7784" s="188">
        <v>0</v>
      </c>
      <c r="F7784" s="188">
        <v>1396.5</v>
      </c>
      <c r="G7784" s="188">
        <v>1397</v>
      </c>
      <c r="H7784" s="188">
        <v>1397</v>
      </c>
      <c r="I7784" s="188">
        <v>2738</v>
      </c>
      <c r="J7784" s="188">
        <v>4381</v>
      </c>
      <c r="N7784" s="43"/>
    </row>
    <row r="7785" spans="1:14">
      <c r="A7785" s="43" t="s">
        <v>552</v>
      </c>
      <c r="B7785" s="188">
        <v>70366</v>
      </c>
      <c r="C7785" s="188">
        <v>8556.4699999999993</v>
      </c>
      <c r="D7785" s="188">
        <v>13518.48</v>
      </c>
      <c r="E7785" s="188">
        <v>24479.3</v>
      </c>
      <c r="F7785" s="188">
        <v>45507.8</v>
      </c>
      <c r="G7785" s="188">
        <v>84709</v>
      </c>
      <c r="H7785" s="188">
        <v>140985</v>
      </c>
      <c r="I7785" s="188">
        <v>191549</v>
      </c>
      <c r="J7785" s="188">
        <v>366547</v>
      </c>
      <c r="N7785" s="43"/>
    </row>
    <row r="7786" spans="1:14">
      <c r="A7786" s="43" t="s">
        <v>553</v>
      </c>
      <c r="B7786" s="188">
        <v>8915</v>
      </c>
      <c r="C7786" s="188">
        <v>0</v>
      </c>
      <c r="D7786" s="188">
        <v>0</v>
      </c>
      <c r="E7786" s="188">
        <v>0</v>
      </c>
      <c r="F7786" s="188">
        <v>0</v>
      </c>
      <c r="G7786" s="188">
        <v>8105</v>
      </c>
      <c r="H7786" s="188">
        <v>26488</v>
      </c>
      <c r="I7786" s="188">
        <v>44024</v>
      </c>
      <c r="J7786" s="188">
        <v>97150</v>
      </c>
      <c r="N7786" s="43"/>
    </row>
    <row r="7787" spans="1:14">
      <c r="A7787" s="43" t="s">
        <v>554</v>
      </c>
      <c r="B7787" s="188">
        <v>2301</v>
      </c>
      <c r="C7787" s="188">
        <v>0</v>
      </c>
      <c r="D7787" s="188">
        <v>0</v>
      </c>
      <c r="E7787" s="188">
        <v>0</v>
      </c>
      <c r="F7787" s="188">
        <v>0</v>
      </c>
      <c r="G7787" s="188">
        <v>586</v>
      </c>
      <c r="H7787" s="188">
        <v>3992</v>
      </c>
      <c r="I7787" s="188">
        <v>9216</v>
      </c>
      <c r="J7787" s="188">
        <v>33143</v>
      </c>
      <c r="N7787" s="43"/>
    </row>
    <row r="7788" spans="1:14">
      <c r="A7788" s="43" t="s">
        <v>555</v>
      </c>
      <c r="B7788" s="188">
        <v>3905</v>
      </c>
      <c r="C7788" s="188">
        <v>0</v>
      </c>
      <c r="D7788" s="188">
        <v>0</v>
      </c>
      <c r="E7788" s="188">
        <v>0</v>
      </c>
      <c r="F7788" s="188">
        <v>0</v>
      </c>
      <c r="G7788" s="188">
        <v>84</v>
      </c>
      <c r="H7788" s="188">
        <v>6641</v>
      </c>
      <c r="I7788" s="188">
        <v>19376</v>
      </c>
      <c r="J7788" s="188">
        <v>66290</v>
      </c>
      <c r="N7788" s="43"/>
    </row>
    <row r="7789" spans="1:14">
      <c r="A7789" s="43" t="s">
        <v>556</v>
      </c>
      <c r="B7789" s="188">
        <v>1599</v>
      </c>
      <c r="C7789" s="188">
        <v>0</v>
      </c>
      <c r="D7789" s="188">
        <v>0</v>
      </c>
      <c r="E7789" s="188">
        <v>0</v>
      </c>
      <c r="F7789" s="188">
        <v>0</v>
      </c>
      <c r="G7789" s="188">
        <v>0</v>
      </c>
      <c r="H7789" s="188">
        <v>0</v>
      </c>
      <c r="I7789" s="188">
        <v>5148</v>
      </c>
      <c r="J7789" s="188">
        <v>48705</v>
      </c>
      <c r="N7789" s="43"/>
    </row>
    <row r="7790" spans="1:14">
      <c r="A7790" s="43" t="s">
        <v>621</v>
      </c>
      <c r="B7790" s="188" t="s">
        <v>143</v>
      </c>
      <c r="C7790" s="188" t="s">
        <v>144</v>
      </c>
      <c r="D7790" s="188" t="s">
        <v>144</v>
      </c>
      <c r="E7790" s="188" t="s">
        <v>144</v>
      </c>
      <c r="F7790" s="188" t="s">
        <v>144</v>
      </c>
      <c r="G7790" s="188" t="s">
        <v>144</v>
      </c>
      <c r="H7790" s="188" t="s">
        <v>144</v>
      </c>
      <c r="I7790" s="188" t="s">
        <v>685</v>
      </c>
      <c r="J7790" s="188" t="s">
        <v>685</v>
      </c>
      <c r="K7790" s="188" t="s">
        <v>225</v>
      </c>
      <c r="N7790" s="43"/>
    </row>
    <row r="7791" spans="1:14">
      <c r="A7791" s="43" t="s">
        <v>618</v>
      </c>
      <c r="B7791" s="188" t="s">
        <v>619</v>
      </c>
      <c r="K7791" s="188" t="s">
        <v>743</v>
      </c>
      <c r="N7791" s="43"/>
    </row>
    <row r="7792" spans="1:14">
      <c r="A7792" s="43" t="s">
        <v>142</v>
      </c>
      <c r="N7792" s="43"/>
    </row>
    <row r="7794" spans="1:14">
      <c r="A7794" s="43" t="s">
        <v>220</v>
      </c>
      <c r="N7794" s="43"/>
    </row>
    <row r="7795" spans="1:14">
      <c r="A7795" s="43" t="s">
        <v>621</v>
      </c>
      <c r="B7795" s="188" t="s">
        <v>143</v>
      </c>
      <c r="C7795" s="188" t="s">
        <v>144</v>
      </c>
      <c r="D7795" s="188" t="s">
        <v>144</v>
      </c>
      <c r="E7795" s="188" t="s">
        <v>144</v>
      </c>
      <c r="F7795" s="188" t="s">
        <v>144</v>
      </c>
      <c r="G7795" s="188" t="s">
        <v>144</v>
      </c>
      <c r="H7795" s="188" t="s">
        <v>144</v>
      </c>
      <c r="I7795" s="188" t="s">
        <v>685</v>
      </c>
      <c r="J7795" s="188" t="s">
        <v>685</v>
      </c>
      <c r="K7795" s="188" t="s">
        <v>225</v>
      </c>
      <c r="N7795" s="43"/>
    </row>
    <row r="7796" spans="1:14">
      <c r="A7796" s="43" t="s">
        <v>254</v>
      </c>
      <c r="B7796" s="188" t="s">
        <v>33</v>
      </c>
      <c r="C7796" s="188" t="s">
        <v>134</v>
      </c>
      <c r="D7796" s="188" t="s">
        <v>135</v>
      </c>
      <c r="E7796" s="188" t="s">
        <v>136</v>
      </c>
      <c r="F7796" s="188" t="s">
        <v>137</v>
      </c>
      <c r="G7796" s="188" t="s">
        <v>138</v>
      </c>
      <c r="H7796" s="188" t="s">
        <v>139</v>
      </c>
      <c r="I7796" s="188" t="s">
        <v>140</v>
      </c>
      <c r="J7796" s="188" t="s">
        <v>141</v>
      </c>
      <c r="N7796" s="43"/>
    </row>
    <row r="7797" spans="1:14">
      <c r="A7797" s="43" t="s">
        <v>622</v>
      </c>
      <c r="B7797" s="188" t="s">
        <v>143</v>
      </c>
      <c r="C7797" s="188" t="s">
        <v>148</v>
      </c>
      <c r="D7797" s="188" t="s">
        <v>148</v>
      </c>
      <c r="E7797" s="188" t="s">
        <v>148</v>
      </c>
      <c r="F7797" s="188" t="s">
        <v>148</v>
      </c>
      <c r="G7797" s="188" t="s">
        <v>148</v>
      </c>
      <c r="H7797" s="188" t="s">
        <v>148</v>
      </c>
      <c r="I7797" s="188" t="s">
        <v>686</v>
      </c>
      <c r="J7797" s="188" t="s">
        <v>686</v>
      </c>
      <c r="N7797" s="43"/>
    </row>
    <row r="7798" spans="1:14">
      <c r="A7798" s="43" t="s">
        <v>592</v>
      </c>
      <c r="B7798" s="188">
        <v>100492</v>
      </c>
      <c r="C7798" s="188">
        <v>10422.629999999999</v>
      </c>
      <c r="D7798" s="188">
        <v>17593.560000000001</v>
      </c>
      <c r="E7798" s="188">
        <v>32446.7</v>
      </c>
      <c r="F7798" s="188">
        <v>62124.6</v>
      </c>
      <c r="G7798" s="188">
        <v>118328</v>
      </c>
      <c r="H7798" s="188">
        <v>210027</v>
      </c>
      <c r="I7798" s="188">
        <v>293029</v>
      </c>
      <c r="J7798" s="188">
        <v>637714</v>
      </c>
      <c r="N7798" s="43"/>
    </row>
    <row r="7799" spans="1:14">
      <c r="A7799" s="43" t="s">
        <v>537</v>
      </c>
      <c r="B7799" s="188">
        <v>25224</v>
      </c>
      <c r="C7799" s="188">
        <v>0</v>
      </c>
      <c r="D7799" s="188">
        <v>0</v>
      </c>
      <c r="E7799" s="188">
        <v>14229.1</v>
      </c>
      <c r="F7799" s="188">
        <v>25066.799999999999</v>
      </c>
      <c r="G7799" s="188">
        <v>36561</v>
      </c>
      <c r="H7799" s="188">
        <v>46081</v>
      </c>
      <c r="I7799" s="188">
        <v>51245</v>
      </c>
      <c r="J7799" s="188">
        <v>60833</v>
      </c>
      <c r="N7799" s="43"/>
    </row>
    <row r="7800" spans="1:14">
      <c r="A7800" s="43" t="s">
        <v>538</v>
      </c>
      <c r="B7800" s="188">
        <v>63</v>
      </c>
      <c r="C7800" s="188">
        <v>0</v>
      </c>
      <c r="D7800" s="188">
        <v>0</v>
      </c>
      <c r="E7800" s="188">
        <v>0</v>
      </c>
      <c r="F7800" s="188">
        <v>0</v>
      </c>
      <c r="G7800" s="188">
        <v>0</v>
      </c>
      <c r="H7800" s="188">
        <v>0</v>
      </c>
      <c r="I7800" s="188">
        <v>0</v>
      </c>
      <c r="J7800" s="188">
        <v>1113</v>
      </c>
      <c r="N7800" s="43"/>
    </row>
    <row r="7801" spans="1:14">
      <c r="A7801" s="43" t="s">
        <v>539</v>
      </c>
      <c r="B7801" s="188">
        <v>37572</v>
      </c>
      <c r="C7801" s="188">
        <v>-36.01</v>
      </c>
      <c r="D7801" s="188">
        <v>342.35</v>
      </c>
      <c r="E7801" s="188">
        <v>2551.6</v>
      </c>
      <c r="F7801" s="188">
        <v>10719.2</v>
      </c>
      <c r="G7801" s="188">
        <v>33682</v>
      </c>
      <c r="H7801" s="188">
        <v>85186</v>
      </c>
      <c r="I7801" s="188">
        <v>146035</v>
      </c>
      <c r="J7801" s="188">
        <v>396889</v>
      </c>
      <c r="N7801" s="43"/>
    </row>
    <row r="7802" spans="1:14">
      <c r="A7802" s="43" t="s">
        <v>540</v>
      </c>
      <c r="B7802" s="188">
        <v>3088</v>
      </c>
      <c r="C7802" s="188">
        <v>0</v>
      </c>
      <c r="D7802" s="188">
        <v>0</v>
      </c>
      <c r="E7802" s="188">
        <v>0</v>
      </c>
      <c r="F7802" s="188">
        <v>0</v>
      </c>
      <c r="G7802" s="188">
        <v>0</v>
      </c>
      <c r="H7802" s="188">
        <v>4578</v>
      </c>
      <c r="I7802" s="188">
        <v>16045</v>
      </c>
      <c r="J7802" s="188">
        <v>63529</v>
      </c>
      <c r="N7802" s="43"/>
    </row>
    <row r="7803" spans="1:14">
      <c r="A7803" s="43" t="s">
        <v>541</v>
      </c>
      <c r="B7803" s="188">
        <v>24710</v>
      </c>
      <c r="C7803" s="188">
        <v>0</v>
      </c>
      <c r="D7803" s="188">
        <v>0</v>
      </c>
      <c r="E7803" s="188">
        <v>0</v>
      </c>
      <c r="F7803" s="188">
        <v>0</v>
      </c>
      <c r="G7803" s="188">
        <v>27557</v>
      </c>
      <c r="H7803" s="188">
        <v>79031</v>
      </c>
      <c r="I7803" s="188">
        <v>121431</v>
      </c>
      <c r="J7803" s="188">
        <v>249467</v>
      </c>
      <c r="N7803" s="43"/>
    </row>
    <row r="7804" spans="1:14">
      <c r="A7804" s="43" t="s">
        <v>542</v>
      </c>
      <c r="B7804" s="188">
        <v>8324</v>
      </c>
      <c r="C7804" s="188">
        <v>0</v>
      </c>
      <c r="D7804" s="188">
        <v>0</v>
      </c>
      <c r="E7804" s="188">
        <v>0</v>
      </c>
      <c r="F7804" s="188">
        <v>3591.4</v>
      </c>
      <c r="G7804" s="188">
        <v>9342</v>
      </c>
      <c r="H7804" s="188">
        <v>20029</v>
      </c>
      <c r="I7804" s="188">
        <v>30803</v>
      </c>
      <c r="J7804" s="188">
        <v>71230</v>
      </c>
      <c r="N7804" s="43"/>
    </row>
    <row r="7805" spans="1:14">
      <c r="A7805" s="43" t="s">
        <v>543</v>
      </c>
      <c r="B7805" s="188">
        <v>1512</v>
      </c>
      <c r="C7805" s="188">
        <v>0</v>
      </c>
      <c r="D7805" s="188">
        <v>0</v>
      </c>
      <c r="E7805" s="188">
        <v>0</v>
      </c>
      <c r="F7805" s="188">
        <v>0</v>
      </c>
      <c r="G7805" s="188">
        <v>0</v>
      </c>
      <c r="H7805" s="188">
        <v>0</v>
      </c>
      <c r="I7805" s="188">
        <v>13918</v>
      </c>
      <c r="J7805" s="188">
        <v>30041</v>
      </c>
      <c r="N7805" s="43"/>
    </row>
    <row r="7806" spans="1:14">
      <c r="A7806" s="43" t="s">
        <v>544</v>
      </c>
      <c r="B7806" s="188">
        <v>11678</v>
      </c>
      <c r="C7806" s="188">
        <v>0</v>
      </c>
      <c r="D7806" s="188">
        <v>0</v>
      </c>
      <c r="E7806" s="188">
        <v>0</v>
      </c>
      <c r="F7806" s="188">
        <v>0</v>
      </c>
      <c r="G7806" s="188">
        <v>0</v>
      </c>
      <c r="H7806" s="188">
        <v>32140</v>
      </c>
      <c r="I7806" s="188">
        <v>95473</v>
      </c>
      <c r="J7806" s="188">
        <v>165636</v>
      </c>
      <c r="N7806" s="43"/>
    </row>
    <row r="7807" spans="1:14">
      <c r="A7807" s="43" t="s">
        <v>221</v>
      </c>
      <c r="B7807" s="188">
        <v>21513</v>
      </c>
      <c r="C7807" s="188">
        <v>0</v>
      </c>
      <c r="D7807" s="188">
        <v>0</v>
      </c>
      <c r="E7807" s="188">
        <v>12301.5</v>
      </c>
      <c r="F7807" s="188">
        <v>20919.099999999999</v>
      </c>
      <c r="G7807" s="188">
        <v>31629</v>
      </c>
      <c r="H7807" s="188">
        <v>40768</v>
      </c>
      <c r="I7807" s="188">
        <v>45365</v>
      </c>
      <c r="J7807" s="188">
        <v>52575</v>
      </c>
      <c r="N7807" s="43"/>
    </row>
    <row r="7808" spans="1:14">
      <c r="A7808" s="43" t="s">
        <v>222</v>
      </c>
      <c r="B7808" s="188">
        <v>9954</v>
      </c>
      <c r="C7808" s="188">
        <v>0</v>
      </c>
      <c r="D7808" s="188">
        <v>0</v>
      </c>
      <c r="E7808" s="188">
        <v>0</v>
      </c>
      <c r="F7808" s="188">
        <v>0</v>
      </c>
      <c r="G7808" s="188">
        <v>19087</v>
      </c>
      <c r="H7808" s="188">
        <v>33230</v>
      </c>
      <c r="I7808" s="188">
        <v>40643</v>
      </c>
      <c r="J7808" s="188">
        <v>50170</v>
      </c>
      <c r="N7808" s="43"/>
    </row>
    <row r="7809" spans="1:14">
      <c r="A7809" s="43" t="s">
        <v>223</v>
      </c>
      <c r="B7809" s="188">
        <v>18814</v>
      </c>
      <c r="C7809" s="188">
        <v>0</v>
      </c>
      <c r="D7809" s="188">
        <v>0</v>
      </c>
      <c r="E7809" s="188">
        <v>0</v>
      </c>
      <c r="F7809" s="188">
        <v>0</v>
      </c>
      <c r="G7809" s="188">
        <v>10778</v>
      </c>
      <c r="H7809" s="188">
        <v>61966</v>
      </c>
      <c r="I7809" s="188">
        <v>102012</v>
      </c>
      <c r="J7809" s="188">
        <v>225267</v>
      </c>
      <c r="N7809" s="43"/>
    </row>
    <row r="7810" spans="1:14">
      <c r="A7810" s="43" t="s">
        <v>224</v>
      </c>
      <c r="B7810" s="188">
        <v>14107</v>
      </c>
      <c r="C7810" s="188">
        <v>0</v>
      </c>
      <c r="D7810" s="188">
        <v>0</v>
      </c>
      <c r="E7810" s="188">
        <v>0</v>
      </c>
      <c r="F7810" s="188">
        <v>0</v>
      </c>
      <c r="G7810" s="188">
        <v>0</v>
      </c>
      <c r="H7810" s="188">
        <v>46444</v>
      </c>
      <c r="I7810" s="188">
        <v>88185</v>
      </c>
      <c r="J7810" s="188">
        <v>204162</v>
      </c>
      <c r="N7810" s="43"/>
    </row>
    <row r="7811" spans="1:14">
      <c r="A7811" s="43" t="s">
        <v>545</v>
      </c>
      <c r="B7811" s="188">
        <v>81210</v>
      </c>
      <c r="C7811" s="188">
        <v>4283.2700000000004</v>
      </c>
      <c r="D7811" s="188">
        <v>11256.05</v>
      </c>
      <c r="E7811" s="188">
        <v>25656.7</v>
      </c>
      <c r="F7811" s="188">
        <v>51911.4</v>
      </c>
      <c r="G7811" s="188">
        <v>96714</v>
      </c>
      <c r="H7811" s="188">
        <v>168898</v>
      </c>
      <c r="I7811" s="188">
        <v>234986</v>
      </c>
      <c r="J7811" s="188">
        <v>499150</v>
      </c>
      <c r="N7811" s="43"/>
    </row>
    <row r="7812" spans="1:14">
      <c r="A7812" s="43" t="s">
        <v>546</v>
      </c>
      <c r="B7812" s="188">
        <v>53411</v>
      </c>
      <c r="C7812" s="188">
        <v>2145.5100000000002</v>
      </c>
      <c r="D7812" s="188">
        <v>8099.71</v>
      </c>
      <c r="E7812" s="188">
        <v>19412.8</v>
      </c>
      <c r="F7812" s="188">
        <v>39219.300000000003</v>
      </c>
      <c r="G7812" s="188">
        <v>70628</v>
      </c>
      <c r="H7812" s="188">
        <v>113454</v>
      </c>
      <c r="I7812" s="188">
        <v>149256</v>
      </c>
      <c r="J7812" s="188">
        <v>252899</v>
      </c>
      <c r="N7812" s="43"/>
    </row>
    <row r="7813" spans="1:14">
      <c r="A7813" s="43" t="s">
        <v>547</v>
      </c>
      <c r="B7813" s="188">
        <v>9439</v>
      </c>
      <c r="C7813" s="188">
        <v>0</v>
      </c>
      <c r="D7813" s="188">
        <v>0</v>
      </c>
      <c r="E7813" s="188">
        <v>0</v>
      </c>
      <c r="F7813" s="188">
        <v>741.6</v>
      </c>
      <c r="G7813" s="188">
        <v>8913</v>
      </c>
      <c r="H7813" s="188">
        <v>23773</v>
      </c>
      <c r="I7813" s="188">
        <v>40473</v>
      </c>
      <c r="J7813" s="188">
        <v>105009</v>
      </c>
      <c r="N7813" s="43"/>
    </row>
    <row r="7814" spans="1:14">
      <c r="A7814" s="43" t="s">
        <v>548</v>
      </c>
      <c r="B7814" s="188">
        <v>1298</v>
      </c>
      <c r="C7814" s="188">
        <v>0</v>
      </c>
      <c r="D7814" s="188">
        <v>0</v>
      </c>
      <c r="E7814" s="188">
        <v>0</v>
      </c>
      <c r="F7814" s="188">
        <v>0</v>
      </c>
      <c r="G7814" s="188">
        <v>627</v>
      </c>
      <c r="H7814" s="188">
        <v>3193</v>
      </c>
      <c r="I7814" s="188">
        <v>5911</v>
      </c>
      <c r="J7814" s="188">
        <v>19495</v>
      </c>
      <c r="N7814" s="43"/>
    </row>
    <row r="7815" spans="1:14">
      <c r="A7815" s="43" t="s">
        <v>549</v>
      </c>
      <c r="B7815" s="188">
        <v>1656</v>
      </c>
      <c r="C7815" s="188">
        <v>0</v>
      </c>
      <c r="D7815" s="188">
        <v>0</v>
      </c>
      <c r="E7815" s="188">
        <v>0</v>
      </c>
      <c r="F7815" s="188">
        <v>0</v>
      </c>
      <c r="G7815" s="188">
        <v>1933</v>
      </c>
      <c r="H7815" s="188">
        <v>5889</v>
      </c>
      <c r="I7815" s="188">
        <v>9111</v>
      </c>
      <c r="J7815" s="188">
        <v>15058</v>
      </c>
      <c r="N7815" s="43"/>
    </row>
    <row r="7816" spans="1:14">
      <c r="A7816" s="43" t="s">
        <v>550</v>
      </c>
      <c r="B7816" s="188">
        <v>345</v>
      </c>
      <c r="C7816" s="188">
        <v>0</v>
      </c>
      <c r="D7816" s="188">
        <v>0</v>
      </c>
      <c r="E7816" s="188">
        <v>0</v>
      </c>
      <c r="F7816" s="188">
        <v>0</v>
      </c>
      <c r="G7816" s="188">
        <v>364</v>
      </c>
      <c r="H7816" s="188">
        <v>1109</v>
      </c>
      <c r="I7816" s="188">
        <v>1723</v>
      </c>
      <c r="J7816" s="188">
        <v>3607</v>
      </c>
      <c r="N7816" s="43"/>
    </row>
    <row r="7817" spans="1:14">
      <c r="A7817" s="43" t="s">
        <v>551</v>
      </c>
      <c r="B7817" s="188">
        <v>349</v>
      </c>
      <c r="C7817" s="188">
        <v>0</v>
      </c>
      <c r="D7817" s="188">
        <v>0</v>
      </c>
      <c r="E7817" s="188">
        <v>0</v>
      </c>
      <c r="F7817" s="188">
        <v>0</v>
      </c>
      <c r="G7817" s="188">
        <v>157</v>
      </c>
      <c r="H7817" s="188">
        <v>882</v>
      </c>
      <c r="I7817" s="188">
        <v>1740</v>
      </c>
      <c r="J7817" s="188">
        <v>5333</v>
      </c>
      <c r="N7817" s="43"/>
    </row>
    <row r="7818" spans="1:14">
      <c r="A7818" s="43" t="s">
        <v>317</v>
      </c>
      <c r="B7818" s="188">
        <v>4782</v>
      </c>
      <c r="C7818" s="188">
        <v>0</v>
      </c>
      <c r="D7818" s="188">
        <v>4517.92</v>
      </c>
      <c r="E7818" s="188">
        <v>4517.8999999999996</v>
      </c>
      <c r="F7818" s="188">
        <v>4517.8999999999996</v>
      </c>
      <c r="G7818" s="188">
        <v>4518</v>
      </c>
      <c r="H7818" s="188">
        <v>6325</v>
      </c>
      <c r="I7818" s="188">
        <v>9036</v>
      </c>
      <c r="J7818" s="188">
        <v>14457</v>
      </c>
      <c r="N7818" s="43"/>
    </row>
    <row r="7819" spans="1:14">
      <c r="A7819" s="43" t="s">
        <v>318</v>
      </c>
      <c r="B7819" s="188">
        <v>1414</v>
      </c>
      <c r="C7819" s="188">
        <v>0</v>
      </c>
      <c r="D7819" s="188">
        <v>0</v>
      </c>
      <c r="E7819" s="188">
        <v>0</v>
      </c>
      <c r="F7819" s="188">
        <v>1697.3</v>
      </c>
      <c r="G7819" s="188">
        <v>1697</v>
      </c>
      <c r="H7819" s="188">
        <v>2330</v>
      </c>
      <c r="I7819" s="188">
        <v>3328</v>
      </c>
      <c r="J7819" s="188">
        <v>5325</v>
      </c>
      <c r="N7819" s="43"/>
    </row>
    <row r="7820" spans="1:14">
      <c r="A7820" s="43" t="s">
        <v>552</v>
      </c>
      <c r="B7820" s="188">
        <v>72694</v>
      </c>
      <c r="C7820" s="188">
        <v>8495.19</v>
      </c>
      <c r="D7820" s="188">
        <v>14212.32</v>
      </c>
      <c r="E7820" s="188">
        <v>25711.9</v>
      </c>
      <c r="F7820" s="188">
        <v>48128.4</v>
      </c>
      <c r="G7820" s="188">
        <v>90033</v>
      </c>
      <c r="H7820" s="188">
        <v>153598</v>
      </c>
      <c r="I7820" s="188">
        <v>209291</v>
      </c>
      <c r="J7820" s="188">
        <v>397508</v>
      </c>
      <c r="N7820" s="43"/>
    </row>
    <row r="7821" spans="1:14">
      <c r="A7821" s="43" t="s">
        <v>553</v>
      </c>
      <c r="B7821" s="188">
        <v>10525</v>
      </c>
      <c r="C7821" s="188">
        <v>0</v>
      </c>
      <c r="D7821" s="188">
        <v>0</v>
      </c>
      <c r="E7821" s="188">
        <v>0</v>
      </c>
      <c r="F7821" s="188">
        <v>458.7</v>
      </c>
      <c r="G7821" s="188">
        <v>10667</v>
      </c>
      <c r="H7821" s="188">
        <v>31114</v>
      </c>
      <c r="I7821" s="188">
        <v>50483</v>
      </c>
      <c r="J7821" s="188">
        <v>112628</v>
      </c>
      <c r="N7821" s="43"/>
    </row>
    <row r="7822" spans="1:14">
      <c r="A7822" s="43" t="s">
        <v>554</v>
      </c>
      <c r="B7822" s="188">
        <v>2165</v>
      </c>
      <c r="C7822" s="188">
        <v>0</v>
      </c>
      <c r="D7822" s="188">
        <v>0</v>
      </c>
      <c r="E7822" s="188">
        <v>0</v>
      </c>
      <c r="F7822" s="188">
        <v>0</v>
      </c>
      <c r="G7822" s="188">
        <v>605</v>
      </c>
      <c r="H7822" s="188">
        <v>4538</v>
      </c>
      <c r="I7822" s="188">
        <v>10198</v>
      </c>
      <c r="J7822" s="188">
        <v>34130</v>
      </c>
      <c r="N7822" s="43"/>
    </row>
    <row r="7823" spans="1:14">
      <c r="A7823" s="43" t="s">
        <v>555</v>
      </c>
      <c r="B7823" s="188">
        <v>3818</v>
      </c>
      <c r="C7823" s="188">
        <v>0</v>
      </c>
      <c r="D7823" s="188">
        <v>0</v>
      </c>
      <c r="E7823" s="188">
        <v>0</v>
      </c>
      <c r="F7823" s="188">
        <v>0</v>
      </c>
      <c r="G7823" s="188">
        <v>50</v>
      </c>
      <c r="H7823" s="188">
        <v>6904</v>
      </c>
      <c r="I7823" s="188">
        <v>20116</v>
      </c>
      <c r="J7823" s="188">
        <v>75025</v>
      </c>
      <c r="N7823" s="43"/>
    </row>
    <row r="7824" spans="1:14">
      <c r="A7824" s="43" t="s">
        <v>556</v>
      </c>
      <c r="B7824" s="188">
        <v>1589</v>
      </c>
      <c r="C7824" s="188">
        <v>0</v>
      </c>
      <c r="D7824" s="188">
        <v>0</v>
      </c>
      <c r="E7824" s="188">
        <v>0</v>
      </c>
      <c r="F7824" s="188">
        <v>0</v>
      </c>
      <c r="G7824" s="188">
        <v>0</v>
      </c>
      <c r="H7824" s="188">
        <v>0</v>
      </c>
      <c r="I7824" s="188">
        <v>5094</v>
      </c>
      <c r="J7824" s="188">
        <v>55582</v>
      </c>
      <c r="N7824" s="43"/>
    </row>
    <row r="7825" spans="1:14">
      <c r="A7825" s="43" t="s">
        <v>8</v>
      </c>
      <c r="N7825" s="43"/>
    </row>
    <row r="7826" spans="1:14">
      <c r="A7826" s="43" t="s">
        <v>593</v>
      </c>
      <c r="B7826" s="188">
        <v>95286</v>
      </c>
      <c r="C7826" s="188">
        <v>9799.09</v>
      </c>
      <c r="D7826" s="188">
        <v>16675.8</v>
      </c>
      <c r="E7826" s="188">
        <v>30869.1</v>
      </c>
      <c r="F7826" s="188">
        <v>58735.1</v>
      </c>
      <c r="G7826" s="188">
        <v>112076</v>
      </c>
      <c r="H7826" s="188">
        <v>201352</v>
      </c>
      <c r="I7826" s="188">
        <v>282926</v>
      </c>
      <c r="J7826" s="188">
        <v>593642</v>
      </c>
      <c r="N7826" s="43"/>
    </row>
    <row r="7827" spans="1:14">
      <c r="A7827" s="43" t="s">
        <v>537</v>
      </c>
      <c r="B7827" s="188">
        <v>25613</v>
      </c>
      <c r="C7827" s="188">
        <v>0</v>
      </c>
      <c r="D7827" s="188">
        <v>0</v>
      </c>
      <c r="E7827" s="188">
        <v>14958.9</v>
      </c>
      <c r="F7827" s="188">
        <v>25538.6</v>
      </c>
      <c r="G7827" s="188">
        <v>36689</v>
      </c>
      <c r="H7827" s="188">
        <v>45972</v>
      </c>
      <c r="I7827" s="188">
        <v>51069</v>
      </c>
      <c r="J7827" s="188">
        <v>61028</v>
      </c>
      <c r="N7827" s="43"/>
    </row>
    <row r="7828" spans="1:14">
      <c r="A7828" s="43" t="s">
        <v>538</v>
      </c>
      <c r="B7828" s="188">
        <v>69</v>
      </c>
      <c r="C7828" s="188">
        <v>0</v>
      </c>
      <c r="D7828" s="188">
        <v>0</v>
      </c>
      <c r="E7828" s="188">
        <v>0</v>
      </c>
      <c r="F7828" s="188">
        <v>0</v>
      </c>
      <c r="G7828" s="188">
        <v>0</v>
      </c>
      <c r="H7828" s="188">
        <v>0</v>
      </c>
      <c r="I7828" s="188">
        <v>0</v>
      </c>
      <c r="J7828" s="188">
        <v>1853</v>
      </c>
      <c r="N7828" s="43"/>
    </row>
    <row r="7829" spans="1:14">
      <c r="A7829" s="43" t="s">
        <v>539</v>
      </c>
      <c r="B7829" s="188">
        <v>34814</v>
      </c>
      <c r="C7829" s="188">
        <v>-35.35</v>
      </c>
      <c r="D7829" s="188">
        <v>285.45999999999998</v>
      </c>
      <c r="E7829" s="188">
        <v>2254</v>
      </c>
      <c r="F7829" s="188">
        <v>9770.5</v>
      </c>
      <c r="G7829" s="188">
        <v>31450</v>
      </c>
      <c r="H7829" s="188">
        <v>78363</v>
      </c>
      <c r="I7829" s="188">
        <v>134793</v>
      </c>
      <c r="J7829" s="188">
        <v>369174</v>
      </c>
      <c r="N7829" s="43"/>
    </row>
    <row r="7830" spans="1:14">
      <c r="A7830" s="43" t="s">
        <v>540</v>
      </c>
      <c r="B7830" s="188">
        <v>2867</v>
      </c>
      <c r="C7830" s="188">
        <v>0</v>
      </c>
      <c r="D7830" s="188">
        <v>0</v>
      </c>
      <c r="E7830" s="188">
        <v>0</v>
      </c>
      <c r="F7830" s="188">
        <v>0</v>
      </c>
      <c r="G7830" s="188">
        <v>0</v>
      </c>
      <c r="H7830" s="188">
        <v>4497</v>
      </c>
      <c r="I7830" s="188">
        <v>15149</v>
      </c>
      <c r="J7830" s="188">
        <v>58227</v>
      </c>
      <c r="N7830" s="43"/>
    </row>
    <row r="7831" spans="1:14">
      <c r="A7831" s="43" t="s">
        <v>541</v>
      </c>
      <c r="B7831" s="188">
        <v>22096</v>
      </c>
      <c r="C7831" s="188">
        <v>0</v>
      </c>
      <c r="D7831" s="188">
        <v>0</v>
      </c>
      <c r="E7831" s="188">
        <v>0</v>
      </c>
      <c r="F7831" s="188">
        <v>0</v>
      </c>
      <c r="G7831" s="188">
        <v>21997</v>
      </c>
      <c r="H7831" s="188">
        <v>72264</v>
      </c>
      <c r="I7831" s="188">
        <v>113105</v>
      </c>
      <c r="J7831" s="188">
        <v>240304</v>
      </c>
      <c r="N7831" s="43"/>
    </row>
    <row r="7832" spans="1:14">
      <c r="A7832" s="43" t="s">
        <v>542</v>
      </c>
      <c r="B7832" s="188">
        <v>8665</v>
      </c>
      <c r="C7832" s="188">
        <v>0</v>
      </c>
      <c r="D7832" s="188">
        <v>0</v>
      </c>
      <c r="E7832" s="188">
        <v>0</v>
      </c>
      <c r="F7832" s="188">
        <v>3760.5</v>
      </c>
      <c r="G7832" s="188">
        <v>9705</v>
      </c>
      <c r="H7832" s="188">
        <v>20964</v>
      </c>
      <c r="I7832" s="188">
        <v>31926</v>
      </c>
      <c r="J7832" s="188">
        <v>73185</v>
      </c>
      <c r="N7832" s="43"/>
    </row>
    <row r="7833" spans="1:14">
      <c r="A7833" s="43" t="s">
        <v>543</v>
      </c>
      <c r="B7833" s="188">
        <v>1163</v>
      </c>
      <c r="C7833" s="188">
        <v>0</v>
      </c>
      <c r="D7833" s="188">
        <v>0</v>
      </c>
      <c r="E7833" s="188">
        <v>0</v>
      </c>
      <c r="F7833" s="188">
        <v>0</v>
      </c>
      <c r="G7833" s="188">
        <v>0</v>
      </c>
      <c r="H7833" s="188">
        <v>0</v>
      </c>
      <c r="I7833" s="188">
        <v>10259</v>
      </c>
      <c r="J7833" s="188">
        <v>26086</v>
      </c>
      <c r="N7833" s="43"/>
    </row>
    <row r="7834" spans="1:14">
      <c r="A7834" s="43" t="s">
        <v>544</v>
      </c>
      <c r="B7834" s="188">
        <v>15176</v>
      </c>
      <c r="C7834" s="188">
        <v>0</v>
      </c>
      <c r="D7834" s="188">
        <v>0</v>
      </c>
      <c r="E7834" s="188">
        <v>0</v>
      </c>
      <c r="F7834" s="188">
        <v>0</v>
      </c>
      <c r="G7834" s="188">
        <v>0</v>
      </c>
      <c r="H7834" s="188">
        <v>63798</v>
      </c>
      <c r="I7834" s="188">
        <v>121553</v>
      </c>
      <c r="J7834" s="188">
        <v>165636</v>
      </c>
      <c r="N7834" s="43"/>
    </row>
    <row r="7835" spans="1:14">
      <c r="A7835" s="43" t="s">
        <v>221</v>
      </c>
      <c r="B7835" s="188">
        <v>20591</v>
      </c>
      <c r="C7835" s="188">
        <v>0</v>
      </c>
      <c r="D7835" s="188">
        <v>0</v>
      </c>
      <c r="E7835" s="188">
        <v>12094.1</v>
      </c>
      <c r="F7835" s="188">
        <v>20000.2</v>
      </c>
      <c r="G7835" s="188">
        <v>29945</v>
      </c>
      <c r="H7835" s="188">
        <v>38848</v>
      </c>
      <c r="I7835" s="188">
        <v>43305</v>
      </c>
      <c r="J7835" s="188">
        <v>50732</v>
      </c>
      <c r="N7835" s="43"/>
    </row>
    <row r="7836" spans="1:14">
      <c r="A7836" s="43" t="s">
        <v>222</v>
      </c>
      <c r="B7836" s="188">
        <v>10541</v>
      </c>
      <c r="C7836" s="188">
        <v>0</v>
      </c>
      <c r="D7836" s="188">
        <v>0</v>
      </c>
      <c r="E7836" s="188">
        <v>0</v>
      </c>
      <c r="F7836" s="188">
        <v>0</v>
      </c>
      <c r="G7836" s="188">
        <v>20631</v>
      </c>
      <c r="H7836" s="188">
        <v>36673</v>
      </c>
      <c r="I7836" s="188">
        <v>43230</v>
      </c>
      <c r="J7836" s="188">
        <v>51645</v>
      </c>
      <c r="N7836" s="43"/>
    </row>
    <row r="7837" spans="1:14">
      <c r="A7837" s="43" t="s">
        <v>223</v>
      </c>
      <c r="B7837" s="188">
        <v>16341</v>
      </c>
      <c r="C7837" s="188">
        <v>0</v>
      </c>
      <c r="D7837" s="188">
        <v>0</v>
      </c>
      <c r="E7837" s="188">
        <v>0</v>
      </c>
      <c r="F7837" s="188">
        <v>0</v>
      </c>
      <c r="G7837" s="188">
        <v>250</v>
      </c>
      <c r="H7837" s="188">
        <v>58182</v>
      </c>
      <c r="I7837" s="188">
        <v>96873</v>
      </c>
      <c r="J7837" s="188">
        <v>205638</v>
      </c>
      <c r="N7837" s="43"/>
    </row>
    <row r="7838" spans="1:14">
      <c r="A7838" s="43" t="s">
        <v>224</v>
      </c>
      <c r="B7838" s="188">
        <v>11784</v>
      </c>
      <c r="C7838" s="188">
        <v>0</v>
      </c>
      <c r="D7838" s="188">
        <v>0</v>
      </c>
      <c r="E7838" s="188">
        <v>0</v>
      </c>
      <c r="F7838" s="188">
        <v>0</v>
      </c>
      <c r="G7838" s="188">
        <v>0</v>
      </c>
      <c r="H7838" s="188">
        <v>31350</v>
      </c>
      <c r="I7838" s="188">
        <v>72315</v>
      </c>
      <c r="J7838" s="188">
        <v>192311</v>
      </c>
      <c r="N7838" s="43"/>
    </row>
    <row r="7839" spans="1:14">
      <c r="A7839" s="43" t="s">
        <v>545</v>
      </c>
      <c r="B7839" s="188">
        <v>76926</v>
      </c>
      <c r="C7839" s="188">
        <v>3503.14</v>
      </c>
      <c r="D7839" s="188">
        <v>10398.299999999999</v>
      </c>
      <c r="E7839" s="188">
        <v>24124.400000000001</v>
      </c>
      <c r="F7839" s="188">
        <v>48946.6</v>
      </c>
      <c r="G7839" s="188">
        <v>91378</v>
      </c>
      <c r="H7839" s="188">
        <v>161931</v>
      </c>
      <c r="I7839" s="188">
        <v>223539</v>
      </c>
      <c r="J7839" s="188">
        <v>472572</v>
      </c>
      <c r="N7839" s="43"/>
    </row>
    <row r="7840" spans="1:14">
      <c r="A7840" s="43" t="s">
        <v>546</v>
      </c>
      <c r="B7840" s="188">
        <v>51447</v>
      </c>
      <c r="C7840" s="188">
        <v>1650.97</v>
      </c>
      <c r="D7840" s="188">
        <v>7637.35</v>
      </c>
      <c r="E7840" s="188">
        <v>18298.900000000001</v>
      </c>
      <c r="F7840" s="188">
        <v>37252.300000000003</v>
      </c>
      <c r="G7840" s="188">
        <v>68222</v>
      </c>
      <c r="H7840" s="188">
        <v>110388</v>
      </c>
      <c r="I7840" s="188">
        <v>146054</v>
      </c>
      <c r="J7840" s="188">
        <v>246444</v>
      </c>
      <c r="N7840" s="43"/>
    </row>
    <row r="7841" spans="1:14">
      <c r="A7841" s="43" t="s">
        <v>547</v>
      </c>
      <c r="B7841" s="188">
        <v>8786</v>
      </c>
      <c r="C7841" s="188">
        <v>0</v>
      </c>
      <c r="D7841" s="188">
        <v>0</v>
      </c>
      <c r="E7841" s="188">
        <v>0</v>
      </c>
      <c r="F7841" s="188">
        <v>205.9</v>
      </c>
      <c r="G7841" s="188">
        <v>8403</v>
      </c>
      <c r="H7841" s="188">
        <v>22627</v>
      </c>
      <c r="I7841" s="188">
        <v>38667</v>
      </c>
      <c r="J7841" s="188">
        <v>98005</v>
      </c>
      <c r="N7841" s="43"/>
    </row>
    <row r="7842" spans="1:14">
      <c r="A7842" s="43" t="s">
        <v>548</v>
      </c>
      <c r="B7842" s="188">
        <v>1182</v>
      </c>
      <c r="C7842" s="188">
        <v>0</v>
      </c>
      <c r="D7842" s="188">
        <v>0</v>
      </c>
      <c r="E7842" s="188">
        <v>0</v>
      </c>
      <c r="F7842" s="188">
        <v>0</v>
      </c>
      <c r="G7842" s="188">
        <v>499</v>
      </c>
      <c r="H7842" s="188">
        <v>2959</v>
      </c>
      <c r="I7842" s="188">
        <v>5594</v>
      </c>
      <c r="J7842" s="188">
        <v>18302</v>
      </c>
      <c r="N7842" s="43"/>
    </row>
    <row r="7843" spans="1:14">
      <c r="A7843" s="43" t="s">
        <v>549</v>
      </c>
      <c r="B7843" s="188">
        <v>1494</v>
      </c>
      <c r="C7843" s="188">
        <v>0</v>
      </c>
      <c r="D7843" s="188">
        <v>0</v>
      </c>
      <c r="E7843" s="188">
        <v>0</v>
      </c>
      <c r="F7843" s="188">
        <v>0</v>
      </c>
      <c r="G7843" s="188">
        <v>1504</v>
      </c>
      <c r="H7843" s="188">
        <v>5432</v>
      </c>
      <c r="I7843" s="188">
        <v>8528</v>
      </c>
      <c r="J7843" s="188">
        <v>15109</v>
      </c>
      <c r="N7843" s="43"/>
    </row>
    <row r="7844" spans="1:14">
      <c r="A7844" s="43" t="s">
        <v>550</v>
      </c>
      <c r="B7844" s="188">
        <v>309</v>
      </c>
      <c r="C7844" s="188">
        <v>0</v>
      </c>
      <c r="D7844" s="188">
        <v>0</v>
      </c>
      <c r="E7844" s="188">
        <v>0</v>
      </c>
      <c r="F7844" s="188">
        <v>0</v>
      </c>
      <c r="G7844" s="188">
        <v>283</v>
      </c>
      <c r="H7844" s="188">
        <v>1023</v>
      </c>
      <c r="I7844" s="188">
        <v>1606</v>
      </c>
      <c r="J7844" s="188">
        <v>3479</v>
      </c>
      <c r="N7844" s="43"/>
    </row>
    <row r="7845" spans="1:14">
      <c r="A7845" s="43" t="s">
        <v>551</v>
      </c>
      <c r="B7845" s="188">
        <v>326</v>
      </c>
      <c r="C7845" s="188">
        <v>0</v>
      </c>
      <c r="D7845" s="188">
        <v>0</v>
      </c>
      <c r="E7845" s="188">
        <v>0</v>
      </c>
      <c r="F7845" s="188">
        <v>0</v>
      </c>
      <c r="G7845" s="188">
        <v>119</v>
      </c>
      <c r="H7845" s="188">
        <v>834</v>
      </c>
      <c r="I7845" s="188">
        <v>1678</v>
      </c>
      <c r="J7845" s="188">
        <v>5085</v>
      </c>
      <c r="N7845" s="43"/>
    </row>
    <row r="7846" spans="1:14">
      <c r="A7846" s="43" t="s">
        <v>317</v>
      </c>
      <c r="B7846" s="188">
        <v>4799</v>
      </c>
      <c r="C7846" s="188">
        <v>0</v>
      </c>
      <c r="D7846" s="188">
        <v>4517.92</v>
      </c>
      <c r="E7846" s="188">
        <v>4517.8999999999996</v>
      </c>
      <c r="F7846" s="188">
        <v>4517.8999999999996</v>
      </c>
      <c r="G7846" s="188">
        <v>4518</v>
      </c>
      <c r="H7846" s="188">
        <v>6325</v>
      </c>
      <c r="I7846" s="188">
        <v>9036</v>
      </c>
      <c r="J7846" s="188">
        <v>14457</v>
      </c>
      <c r="N7846" s="43"/>
    </row>
    <row r="7847" spans="1:14">
      <c r="A7847" s="43" t="s">
        <v>318</v>
      </c>
      <c r="B7847" s="188">
        <v>1464</v>
      </c>
      <c r="C7847" s="188">
        <v>0</v>
      </c>
      <c r="D7847" s="188">
        <v>0</v>
      </c>
      <c r="E7847" s="188">
        <v>1697.3</v>
      </c>
      <c r="F7847" s="188">
        <v>1697.3</v>
      </c>
      <c r="G7847" s="188">
        <v>1697</v>
      </c>
      <c r="H7847" s="188">
        <v>2330</v>
      </c>
      <c r="I7847" s="188">
        <v>3328</v>
      </c>
      <c r="J7847" s="188">
        <v>5325</v>
      </c>
      <c r="N7847" s="43"/>
    </row>
    <row r="7848" spans="1:14">
      <c r="A7848" s="43" t="s">
        <v>552</v>
      </c>
      <c r="B7848" s="188">
        <v>69807</v>
      </c>
      <c r="C7848" s="188">
        <v>7977.16</v>
      </c>
      <c r="D7848" s="188">
        <v>13741.95</v>
      </c>
      <c r="E7848" s="188">
        <v>24507.1</v>
      </c>
      <c r="F7848" s="188">
        <v>45597.9</v>
      </c>
      <c r="G7848" s="188">
        <v>86819</v>
      </c>
      <c r="H7848" s="188">
        <v>149385</v>
      </c>
      <c r="I7848" s="188">
        <v>204461</v>
      </c>
      <c r="J7848" s="188">
        <v>375143</v>
      </c>
      <c r="N7848" s="43"/>
    </row>
    <row r="7849" spans="1:14">
      <c r="A7849" s="43" t="s">
        <v>553</v>
      </c>
      <c r="B7849" s="188">
        <v>10704</v>
      </c>
      <c r="C7849" s="188">
        <v>0</v>
      </c>
      <c r="D7849" s="188">
        <v>0</v>
      </c>
      <c r="E7849" s="188">
        <v>0</v>
      </c>
      <c r="F7849" s="188">
        <v>697.1</v>
      </c>
      <c r="G7849" s="188">
        <v>11122</v>
      </c>
      <c r="H7849" s="188">
        <v>31541</v>
      </c>
      <c r="I7849" s="188">
        <v>50715</v>
      </c>
      <c r="J7849" s="188">
        <v>113428</v>
      </c>
      <c r="N7849" s="43"/>
    </row>
    <row r="7850" spans="1:14">
      <c r="A7850" s="43" t="s">
        <v>554</v>
      </c>
      <c r="B7850" s="188">
        <v>2126</v>
      </c>
      <c r="C7850" s="188">
        <v>0</v>
      </c>
      <c r="D7850" s="188">
        <v>0</v>
      </c>
      <c r="E7850" s="188">
        <v>0</v>
      </c>
      <c r="F7850" s="188">
        <v>0</v>
      </c>
      <c r="G7850" s="188">
        <v>551</v>
      </c>
      <c r="H7850" s="188">
        <v>4325</v>
      </c>
      <c r="I7850" s="188">
        <v>9922</v>
      </c>
      <c r="J7850" s="188">
        <v>33109</v>
      </c>
      <c r="N7850" s="43"/>
    </row>
    <row r="7851" spans="1:14">
      <c r="A7851" s="43" t="s">
        <v>555</v>
      </c>
      <c r="B7851" s="188">
        <v>3667</v>
      </c>
      <c r="C7851" s="188">
        <v>0</v>
      </c>
      <c r="D7851" s="188">
        <v>0</v>
      </c>
      <c r="E7851" s="188">
        <v>0</v>
      </c>
      <c r="F7851" s="188">
        <v>0</v>
      </c>
      <c r="G7851" s="188">
        <v>20</v>
      </c>
      <c r="H7851" s="188">
        <v>6435</v>
      </c>
      <c r="I7851" s="188">
        <v>19550</v>
      </c>
      <c r="J7851" s="188">
        <v>73393</v>
      </c>
      <c r="N7851" s="43"/>
    </row>
    <row r="7852" spans="1:14">
      <c r="A7852" s="43" t="s">
        <v>556</v>
      </c>
      <c r="B7852" s="188">
        <v>1503</v>
      </c>
      <c r="C7852" s="188">
        <v>0</v>
      </c>
      <c r="D7852" s="188">
        <v>0</v>
      </c>
      <c r="E7852" s="188">
        <v>0</v>
      </c>
      <c r="F7852" s="188">
        <v>0</v>
      </c>
      <c r="G7852" s="188">
        <v>0</v>
      </c>
      <c r="H7852" s="188">
        <v>0</v>
      </c>
      <c r="I7852" s="188">
        <v>4480</v>
      </c>
      <c r="J7852" s="188">
        <v>56102</v>
      </c>
      <c r="N7852" s="43"/>
    </row>
    <row r="7853" spans="1:14">
      <c r="A7853" s="43" t="s">
        <v>594</v>
      </c>
      <c r="B7853" s="188">
        <v>106386</v>
      </c>
      <c r="C7853" s="188">
        <v>11450.46</v>
      </c>
      <c r="D7853" s="188">
        <v>18583.61</v>
      </c>
      <c r="E7853" s="188">
        <v>34586.300000000003</v>
      </c>
      <c r="F7853" s="188">
        <v>66043.100000000006</v>
      </c>
      <c r="G7853" s="188">
        <v>125169</v>
      </c>
      <c r="H7853" s="188">
        <v>219662</v>
      </c>
      <c r="I7853" s="188">
        <v>308400</v>
      </c>
      <c r="J7853" s="188">
        <v>672488</v>
      </c>
      <c r="N7853" s="43"/>
    </row>
    <row r="7854" spans="1:14">
      <c r="A7854" s="43" t="s">
        <v>537</v>
      </c>
      <c r="B7854" s="188">
        <v>24784</v>
      </c>
      <c r="C7854" s="188">
        <v>0</v>
      </c>
      <c r="D7854" s="188">
        <v>0</v>
      </c>
      <c r="E7854" s="188">
        <v>13341.7</v>
      </c>
      <c r="F7854" s="188">
        <v>24509.599999999999</v>
      </c>
      <c r="G7854" s="188">
        <v>36378</v>
      </c>
      <c r="H7854" s="188">
        <v>46218</v>
      </c>
      <c r="I7854" s="188">
        <v>51372</v>
      </c>
      <c r="J7854" s="188">
        <v>60681</v>
      </c>
      <c r="N7854" s="43"/>
    </row>
    <row r="7855" spans="1:14">
      <c r="A7855" s="43" t="s">
        <v>538</v>
      </c>
      <c r="B7855" s="188">
        <v>56</v>
      </c>
      <c r="C7855" s="188">
        <v>0</v>
      </c>
      <c r="D7855" s="188">
        <v>0</v>
      </c>
      <c r="E7855" s="188">
        <v>0</v>
      </c>
      <c r="F7855" s="188">
        <v>0</v>
      </c>
      <c r="G7855" s="188">
        <v>0</v>
      </c>
      <c r="H7855" s="188">
        <v>0</v>
      </c>
      <c r="I7855" s="188">
        <v>0</v>
      </c>
      <c r="J7855" s="188">
        <v>472</v>
      </c>
      <c r="N7855" s="43"/>
    </row>
    <row r="7856" spans="1:14">
      <c r="A7856" s="43" t="s">
        <v>539</v>
      </c>
      <c r="B7856" s="188">
        <v>40694</v>
      </c>
      <c r="C7856" s="188">
        <v>-36.22</v>
      </c>
      <c r="D7856" s="188">
        <v>418.23</v>
      </c>
      <c r="E7856" s="188">
        <v>2928.3</v>
      </c>
      <c r="F7856" s="188">
        <v>11829</v>
      </c>
      <c r="G7856" s="188">
        <v>36528</v>
      </c>
      <c r="H7856" s="188">
        <v>92607</v>
      </c>
      <c r="I7856" s="188">
        <v>156886</v>
      </c>
      <c r="J7856" s="188">
        <v>429797</v>
      </c>
      <c r="N7856" s="43"/>
    </row>
    <row r="7857" spans="1:14">
      <c r="A7857" s="43" t="s">
        <v>540</v>
      </c>
      <c r="B7857" s="188">
        <v>3339</v>
      </c>
      <c r="C7857" s="188">
        <v>0</v>
      </c>
      <c r="D7857" s="188">
        <v>0</v>
      </c>
      <c r="E7857" s="188">
        <v>0</v>
      </c>
      <c r="F7857" s="188">
        <v>0</v>
      </c>
      <c r="G7857" s="188">
        <v>0</v>
      </c>
      <c r="H7857" s="188">
        <v>4679</v>
      </c>
      <c r="I7857" s="188">
        <v>16977</v>
      </c>
      <c r="J7857" s="188">
        <v>69160</v>
      </c>
      <c r="N7857" s="43"/>
    </row>
    <row r="7858" spans="1:14">
      <c r="A7858" s="43" t="s">
        <v>541</v>
      </c>
      <c r="B7858" s="188">
        <v>27669</v>
      </c>
      <c r="C7858" s="188">
        <v>0</v>
      </c>
      <c r="D7858" s="188">
        <v>0</v>
      </c>
      <c r="E7858" s="188">
        <v>0</v>
      </c>
      <c r="F7858" s="188">
        <v>0</v>
      </c>
      <c r="G7858" s="188">
        <v>33496</v>
      </c>
      <c r="H7858" s="188">
        <v>85021</v>
      </c>
      <c r="I7858" s="188">
        <v>127669</v>
      </c>
      <c r="J7858" s="188">
        <v>259766</v>
      </c>
      <c r="N7858" s="43"/>
    </row>
    <row r="7859" spans="1:14">
      <c r="A7859" s="43" t="s">
        <v>542</v>
      </c>
      <c r="B7859" s="188">
        <v>7937</v>
      </c>
      <c r="C7859" s="188">
        <v>0</v>
      </c>
      <c r="D7859" s="188">
        <v>0</v>
      </c>
      <c r="E7859" s="188">
        <v>0</v>
      </c>
      <c r="F7859" s="188">
        <v>3407.1</v>
      </c>
      <c r="G7859" s="188">
        <v>8890</v>
      </c>
      <c r="H7859" s="188">
        <v>18998</v>
      </c>
      <c r="I7859" s="188">
        <v>29631</v>
      </c>
      <c r="J7859" s="188">
        <v>69300</v>
      </c>
      <c r="N7859" s="43"/>
    </row>
    <row r="7860" spans="1:14">
      <c r="A7860" s="43" t="s">
        <v>543</v>
      </c>
      <c r="B7860" s="188">
        <v>1907</v>
      </c>
      <c r="C7860" s="188">
        <v>0</v>
      </c>
      <c r="D7860" s="188">
        <v>0</v>
      </c>
      <c r="E7860" s="188">
        <v>0</v>
      </c>
      <c r="F7860" s="188">
        <v>0</v>
      </c>
      <c r="G7860" s="188">
        <v>0</v>
      </c>
      <c r="H7860" s="188">
        <v>3584</v>
      </c>
      <c r="I7860" s="188">
        <v>17059</v>
      </c>
      <c r="J7860" s="188">
        <v>32550</v>
      </c>
      <c r="N7860" s="43"/>
    </row>
    <row r="7861" spans="1:14">
      <c r="A7861" s="43" t="s">
        <v>544</v>
      </c>
      <c r="B7861" s="188">
        <v>7719</v>
      </c>
      <c r="C7861" s="188">
        <v>0</v>
      </c>
      <c r="D7861" s="188">
        <v>0</v>
      </c>
      <c r="E7861" s="188">
        <v>0</v>
      </c>
      <c r="F7861" s="188">
        <v>0</v>
      </c>
      <c r="G7861" s="188">
        <v>0</v>
      </c>
      <c r="H7861" s="188">
        <v>30355</v>
      </c>
      <c r="I7861" s="188">
        <v>48402</v>
      </c>
      <c r="J7861" s="188">
        <v>121553</v>
      </c>
      <c r="N7861" s="43"/>
    </row>
    <row r="7862" spans="1:14">
      <c r="A7862" s="43" t="s">
        <v>221</v>
      </c>
      <c r="B7862" s="188">
        <v>22556</v>
      </c>
      <c r="C7862" s="188">
        <v>0</v>
      </c>
      <c r="D7862" s="188">
        <v>0</v>
      </c>
      <c r="E7862" s="188">
        <v>12554.4</v>
      </c>
      <c r="F7862" s="188">
        <v>22098.5</v>
      </c>
      <c r="G7862" s="188">
        <v>33499</v>
      </c>
      <c r="H7862" s="188">
        <v>42734</v>
      </c>
      <c r="I7862" s="188">
        <v>47226</v>
      </c>
      <c r="J7862" s="188">
        <v>53756</v>
      </c>
      <c r="N7862" s="43"/>
    </row>
    <row r="7863" spans="1:14">
      <c r="A7863" s="43" t="s">
        <v>222</v>
      </c>
      <c r="B7863" s="188">
        <v>9290</v>
      </c>
      <c r="C7863" s="188">
        <v>0</v>
      </c>
      <c r="D7863" s="188">
        <v>0</v>
      </c>
      <c r="E7863" s="188">
        <v>0</v>
      </c>
      <c r="F7863" s="188">
        <v>0</v>
      </c>
      <c r="G7863" s="188">
        <v>17994</v>
      </c>
      <c r="H7863" s="188">
        <v>28875</v>
      </c>
      <c r="I7863" s="188">
        <v>36438</v>
      </c>
      <c r="J7863" s="188">
        <v>46745</v>
      </c>
      <c r="N7863" s="43"/>
    </row>
    <row r="7864" spans="1:14">
      <c r="A7864" s="43" t="s">
        <v>223</v>
      </c>
      <c r="B7864" s="188">
        <v>21614</v>
      </c>
      <c r="C7864" s="188">
        <v>0</v>
      </c>
      <c r="D7864" s="188">
        <v>0</v>
      </c>
      <c r="E7864" s="188">
        <v>0</v>
      </c>
      <c r="F7864" s="188">
        <v>0</v>
      </c>
      <c r="G7864" s="188">
        <v>16546</v>
      </c>
      <c r="H7864" s="188">
        <v>65927</v>
      </c>
      <c r="I7864" s="188">
        <v>108434</v>
      </c>
      <c r="J7864" s="188">
        <v>252045</v>
      </c>
      <c r="N7864" s="43"/>
    </row>
    <row r="7865" spans="1:14">
      <c r="A7865" s="43" t="s">
        <v>224</v>
      </c>
      <c r="B7865" s="188">
        <v>16736</v>
      </c>
      <c r="C7865" s="188">
        <v>0</v>
      </c>
      <c r="D7865" s="188">
        <v>0</v>
      </c>
      <c r="E7865" s="188">
        <v>0</v>
      </c>
      <c r="F7865" s="188">
        <v>0</v>
      </c>
      <c r="G7865" s="188">
        <v>0</v>
      </c>
      <c r="H7865" s="188">
        <v>60028</v>
      </c>
      <c r="I7865" s="188">
        <v>103993</v>
      </c>
      <c r="J7865" s="188">
        <v>210454</v>
      </c>
      <c r="N7865" s="43"/>
    </row>
    <row r="7866" spans="1:14">
      <c r="A7866" s="43" t="s">
        <v>545</v>
      </c>
      <c r="B7866" s="188">
        <v>86060</v>
      </c>
      <c r="C7866" s="188">
        <v>5250.65</v>
      </c>
      <c r="D7866" s="188">
        <v>12327.63</v>
      </c>
      <c r="E7866" s="188">
        <v>27781.599999999999</v>
      </c>
      <c r="F7866" s="188">
        <v>55586</v>
      </c>
      <c r="G7866" s="188">
        <v>102735</v>
      </c>
      <c r="H7866" s="188">
        <v>176084</v>
      </c>
      <c r="I7866" s="188">
        <v>245747</v>
      </c>
      <c r="J7866" s="188">
        <v>533219</v>
      </c>
      <c r="N7866" s="43"/>
    </row>
    <row r="7867" spans="1:14">
      <c r="A7867" s="43" t="s">
        <v>546</v>
      </c>
      <c r="B7867" s="188">
        <v>55635</v>
      </c>
      <c r="C7867" s="188">
        <v>2819.04</v>
      </c>
      <c r="D7867" s="188">
        <v>8710.24</v>
      </c>
      <c r="E7867" s="188">
        <v>20962.099999999999</v>
      </c>
      <c r="F7867" s="188">
        <v>41449</v>
      </c>
      <c r="G7867" s="188">
        <v>73536</v>
      </c>
      <c r="H7867" s="188">
        <v>117488</v>
      </c>
      <c r="I7867" s="188">
        <v>152039</v>
      </c>
      <c r="J7867" s="188">
        <v>264369</v>
      </c>
      <c r="N7867" s="43"/>
    </row>
    <row r="7868" spans="1:14">
      <c r="A7868" s="43" t="s">
        <v>547</v>
      </c>
      <c r="B7868" s="188">
        <v>10179</v>
      </c>
      <c r="C7868" s="188">
        <v>0</v>
      </c>
      <c r="D7868" s="188">
        <v>0</v>
      </c>
      <c r="E7868" s="188">
        <v>0</v>
      </c>
      <c r="F7868" s="188">
        <v>1341.2</v>
      </c>
      <c r="G7868" s="188">
        <v>9516</v>
      </c>
      <c r="H7868" s="188">
        <v>25016</v>
      </c>
      <c r="I7868" s="188">
        <v>42636</v>
      </c>
      <c r="J7868" s="188">
        <v>111584</v>
      </c>
      <c r="N7868" s="43"/>
    </row>
    <row r="7869" spans="1:14">
      <c r="A7869" s="43" t="s">
        <v>548</v>
      </c>
      <c r="B7869" s="188">
        <v>1429</v>
      </c>
      <c r="C7869" s="188">
        <v>0</v>
      </c>
      <c r="D7869" s="188">
        <v>0</v>
      </c>
      <c r="E7869" s="188">
        <v>0</v>
      </c>
      <c r="F7869" s="188">
        <v>0</v>
      </c>
      <c r="G7869" s="188">
        <v>784</v>
      </c>
      <c r="H7869" s="188">
        <v>3441</v>
      </c>
      <c r="I7869" s="188">
        <v>6367</v>
      </c>
      <c r="J7869" s="188">
        <v>20999</v>
      </c>
      <c r="N7869" s="43"/>
    </row>
    <row r="7870" spans="1:14">
      <c r="A7870" s="43" t="s">
        <v>549</v>
      </c>
      <c r="B7870" s="188">
        <v>1839</v>
      </c>
      <c r="C7870" s="188">
        <v>0</v>
      </c>
      <c r="D7870" s="188">
        <v>0</v>
      </c>
      <c r="E7870" s="188">
        <v>0</v>
      </c>
      <c r="F7870" s="188">
        <v>0</v>
      </c>
      <c r="G7870" s="188">
        <v>2391</v>
      </c>
      <c r="H7870" s="188">
        <v>6408</v>
      </c>
      <c r="I7870" s="188">
        <v>9584</v>
      </c>
      <c r="J7870" s="188">
        <v>14981</v>
      </c>
      <c r="N7870" s="43"/>
    </row>
    <row r="7871" spans="1:14">
      <c r="A7871" s="43" t="s">
        <v>550</v>
      </c>
      <c r="B7871" s="188">
        <v>386</v>
      </c>
      <c r="C7871" s="188">
        <v>0</v>
      </c>
      <c r="D7871" s="188">
        <v>0</v>
      </c>
      <c r="E7871" s="188">
        <v>0</v>
      </c>
      <c r="F7871" s="188">
        <v>0</v>
      </c>
      <c r="G7871" s="188">
        <v>450</v>
      </c>
      <c r="H7871" s="188">
        <v>1207</v>
      </c>
      <c r="I7871" s="188">
        <v>1821</v>
      </c>
      <c r="J7871" s="188">
        <v>3736</v>
      </c>
      <c r="N7871" s="43"/>
    </row>
    <row r="7872" spans="1:14">
      <c r="A7872" s="43" t="s">
        <v>551</v>
      </c>
      <c r="B7872" s="188">
        <v>374</v>
      </c>
      <c r="C7872" s="188">
        <v>0</v>
      </c>
      <c r="D7872" s="188">
        <v>0</v>
      </c>
      <c r="E7872" s="188">
        <v>0</v>
      </c>
      <c r="F7872" s="188">
        <v>0</v>
      </c>
      <c r="G7872" s="188">
        <v>204</v>
      </c>
      <c r="H7872" s="188">
        <v>933</v>
      </c>
      <c r="I7872" s="188">
        <v>1793</v>
      </c>
      <c r="J7872" s="188">
        <v>5548</v>
      </c>
      <c r="N7872" s="43"/>
    </row>
    <row r="7873" spans="1:14">
      <c r="A7873" s="43" t="s">
        <v>317</v>
      </c>
      <c r="B7873" s="188">
        <v>4763</v>
      </c>
      <c r="C7873" s="188">
        <v>0</v>
      </c>
      <c r="D7873" s="188">
        <v>4517.92</v>
      </c>
      <c r="E7873" s="188">
        <v>4517.8999999999996</v>
      </c>
      <c r="F7873" s="188">
        <v>4517.8999999999996</v>
      </c>
      <c r="G7873" s="188">
        <v>4518</v>
      </c>
      <c r="H7873" s="188">
        <v>6325</v>
      </c>
      <c r="I7873" s="188">
        <v>9036</v>
      </c>
      <c r="J7873" s="188">
        <v>14457</v>
      </c>
      <c r="N7873" s="43"/>
    </row>
    <row r="7874" spans="1:14">
      <c r="A7874" s="43" t="s">
        <v>318</v>
      </c>
      <c r="B7874" s="188">
        <v>1356</v>
      </c>
      <c r="C7874" s="188">
        <v>0</v>
      </c>
      <c r="D7874" s="188">
        <v>0</v>
      </c>
      <c r="E7874" s="188">
        <v>0</v>
      </c>
      <c r="F7874" s="188">
        <v>1697.3</v>
      </c>
      <c r="G7874" s="188">
        <v>1697</v>
      </c>
      <c r="H7874" s="188">
        <v>1697</v>
      </c>
      <c r="I7874" s="188">
        <v>3328</v>
      </c>
      <c r="J7874" s="188">
        <v>5325</v>
      </c>
      <c r="N7874" s="43"/>
    </row>
    <row r="7875" spans="1:14">
      <c r="A7875" s="43" t="s">
        <v>552</v>
      </c>
      <c r="B7875" s="188">
        <v>75961</v>
      </c>
      <c r="C7875" s="188">
        <v>9034.84</v>
      </c>
      <c r="D7875" s="188">
        <v>14871</v>
      </c>
      <c r="E7875" s="188">
        <v>27275.5</v>
      </c>
      <c r="F7875" s="188">
        <v>51020.800000000003</v>
      </c>
      <c r="G7875" s="188">
        <v>94038</v>
      </c>
      <c r="H7875" s="188">
        <v>158424</v>
      </c>
      <c r="I7875" s="188">
        <v>214201</v>
      </c>
      <c r="J7875" s="188">
        <v>409573</v>
      </c>
      <c r="N7875" s="43"/>
    </row>
    <row r="7876" spans="1:14">
      <c r="A7876" s="43" t="s">
        <v>553</v>
      </c>
      <c r="B7876" s="188">
        <v>10322</v>
      </c>
      <c r="C7876" s="188">
        <v>0</v>
      </c>
      <c r="D7876" s="188">
        <v>0</v>
      </c>
      <c r="E7876" s="188">
        <v>0</v>
      </c>
      <c r="F7876" s="188">
        <v>208.9</v>
      </c>
      <c r="G7876" s="188">
        <v>10180</v>
      </c>
      <c r="H7876" s="188">
        <v>30614</v>
      </c>
      <c r="I7876" s="188">
        <v>50066</v>
      </c>
      <c r="J7876" s="188">
        <v>111814</v>
      </c>
      <c r="N7876" s="43"/>
    </row>
    <row r="7877" spans="1:14">
      <c r="A7877" s="43" t="s">
        <v>554</v>
      </c>
      <c r="B7877" s="188">
        <v>2210</v>
      </c>
      <c r="C7877" s="188">
        <v>0</v>
      </c>
      <c r="D7877" s="188">
        <v>0</v>
      </c>
      <c r="E7877" s="188">
        <v>0</v>
      </c>
      <c r="F7877" s="188">
        <v>0</v>
      </c>
      <c r="G7877" s="188">
        <v>680</v>
      </c>
      <c r="H7877" s="188">
        <v>4766</v>
      </c>
      <c r="I7877" s="188">
        <v>10431</v>
      </c>
      <c r="J7877" s="188">
        <v>34693</v>
      </c>
      <c r="N7877" s="43"/>
    </row>
    <row r="7878" spans="1:14">
      <c r="A7878" s="43" t="s">
        <v>555</v>
      </c>
      <c r="B7878" s="188">
        <v>3989</v>
      </c>
      <c r="C7878" s="188">
        <v>0</v>
      </c>
      <c r="D7878" s="188">
        <v>0</v>
      </c>
      <c r="E7878" s="188">
        <v>0</v>
      </c>
      <c r="F7878" s="188">
        <v>0</v>
      </c>
      <c r="G7878" s="188">
        <v>105</v>
      </c>
      <c r="H7878" s="188">
        <v>7586</v>
      </c>
      <c r="I7878" s="188">
        <v>20424</v>
      </c>
      <c r="J7878" s="188">
        <v>76478</v>
      </c>
      <c r="N7878" s="43"/>
    </row>
    <row r="7879" spans="1:14">
      <c r="A7879" s="43" t="s">
        <v>556</v>
      </c>
      <c r="B7879" s="188">
        <v>1686</v>
      </c>
      <c r="C7879" s="188">
        <v>0</v>
      </c>
      <c r="D7879" s="188">
        <v>0</v>
      </c>
      <c r="E7879" s="188">
        <v>0</v>
      </c>
      <c r="F7879" s="188">
        <v>0</v>
      </c>
      <c r="G7879" s="188">
        <v>0</v>
      </c>
      <c r="H7879" s="188">
        <v>0</v>
      </c>
      <c r="I7879" s="188">
        <v>5880</v>
      </c>
      <c r="J7879" s="188">
        <v>55582</v>
      </c>
      <c r="N7879" s="43"/>
    </row>
    <row r="7880" spans="1:14">
      <c r="A7880" s="43" t="s">
        <v>621</v>
      </c>
      <c r="B7880" s="188" t="s">
        <v>143</v>
      </c>
      <c r="C7880" s="188" t="s">
        <v>144</v>
      </c>
      <c r="D7880" s="188" t="s">
        <v>144</v>
      </c>
      <c r="E7880" s="188" t="s">
        <v>144</v>
      </c>
      <c r="F7880" s="188" t="s">
        <v>144</v>
      </c>
      <c r="G7880" s="188" t="s">
        <v>144</v>
      </c>
      <c r="H7880" s="188" t="s">
        <v>144</v>
      </c>
      <c r="I7880" s="188" t="s">
        <v>685</v>
      </c>
      <c r="J7880" s="188" t="s">
        <v>685</v>
      </c>
      <c r="K7880" s="188" t="s">
        <v>225</v>
      </c>
      <c r="N7880" s="43"/>
    </row>
    <row r="7881" spans="1:14">
      <c r="A7881" s="43" t="s">
        <v>618</v>
      </c>
      <c r="B7881" s="188" t="s">
        <v>619</v>
      </c>
      <c r="K7881" s="188" t="s">
        <v>744</v>
      </c>
      <c r="N7881" s="43"/>
    </row>
    <row r="7882" spans="1:14">
      <c r="A7882" s="43" t="s">
        <v>142</v>
      </c>
      <c r="N7882" s="43"/>
    </row>
    <row r="7884" spans="1:14">
      <c r="A7884" s="43" t="s">
        <v>214</v>
      </c>
      <c r="N7884" s="43"/>
    </row>
    <row r="7885" spans="1:14">
      <c r="A7885" s="43" t="s">
        <v>621</v>
      </c>
      <c r="B7885" s="188" t="s">
        <v>143</v>
      </c>
      <c r="C7885" s="188" t="s">
        <v>144</v>
      </c>
      <c r="D7885" s="188" t="s">
        <v>144</v>
      </c>
      <c r="E7885" s="188" t="s">
        <v>144</v>
      </c>
      <c r="F7885" s="188" t="s">
        <v>144</v>
      </c>
      <c r="G7885" s="188" t="s">
        <v>144</v>
      </c>
      <c r="H7885" s="188" t="s">
        <v>144</v>
      </c>
      <c r="I7885" s="188" t="s">
        <v>685</v>
      </c>
      <c r="J7885" s="188" t="s">
        <v>685</v>
      </c>
      <c r="K7885" s="188" t="s">
        <v>225</v>
      </c>
      <c r="N7885" s="43"/>
    </row>
    <row r="7886" spans="1:14">
      <c r="A7886" s="43" t="s">
        <v>255</v>
      </c>
      <c r="B7886" s="188" t="s">
        <v>33</v>
      </c>
      <c r="C7886" s="188" t="s">
        <v>134</v>
      </c>
      <c r="D7886" s="188" t="s">
        <v>135</v>
      </c>
      <c r="E7886" s="188" t="s">
        <v>136</v>
      </c>
      <c r="F7886" s="188" t="s">
        <v>137</v>
      </c>
      <c r="G7886" s="188" t="s">
        <v>138</v>
      </c>
      <c r="H7886" s="188" t="s">
        <v>139</v>
      </c>
      <c r="I7886" s="188" t="s">
        <v>140</v>
      </c>
      <c r="J7886" s="188" t="s">
        <v>141</v>
      </c>
      <c r="N7886" s="43"/>
    </row>
    <row r="7887" spans="1:14">
      <c r="A7887" s="43" t="s">
        <v>622</v>
      </c>
      <c r="B7887" s="188" t="s">
        <v>143</v>
      </c>
      <c r="C7887" s="188" t="s">
        <v>148</v>
      </c>
      <c r="D7887" s="188" t="s">
        <v>148</v>
      </c>
      <c r="E7887" s="188" t="s">
        <v>148</v>
      </c>
      <c r="F7887" s="188" t="s">
        <v>148</v>
      </c>
      <c r="G7887" s="188" t="s">
        <v>148</v>
      </c>
      <c r="H7887" s="188" t="s">
        <v>148</v>
      </c>
      <c r="I7887" s="188" t="s">
        <v>686</v>
      </c>
      <c r="J7887" s="188" t="s">
        <v>686</v>
      </c>
      <c r="N7887" s="43"/>
    </row>
    <row r="7888" spans="1:14">
      <c r="A7888" s="43" t="s">
        <v>592</v>
      </c>
      <c r="B7888" s="188">
        <v>72340</v>
      </c>
      <c r="C7888" s="188">
        <v>8867.42</v>
      </c>
      <c r="D7888" s="188">
        <v>12624.34</v>
      </c>
      <c r="E7888" s="188">
        <v>23963.9</v>
      </c>
      <c r="F7888" s="188">
        <v>45863.4</v>
      </c>
      <c r="G7888" s="188">
        <v>84797</v>
      </c>
      <c r="H7888" s="188">
        <v>144059</v>
      </c>
      <c r="I7888" s="188">
        <v>203367</v>
      </c>
      <c r="J7888" s="188">
        <v>433241</v>
      </c>
      <c r="N7888" s="43"/>
    </row>
    <row r="7889" spans="1:14">
      <c r="A7889" s="43" t="s">
        <v>537</v>
      </c>
      <c r="B7889" s="188">
        <v>14605</v>
      </c>
      <c r="C7889" s="188">
        <v>0</v>
      </c>
      <c r="D7889" s="188">
        <v>0</v>
      </c>
      <c r="E7889" s="188">
        <v>7489.9</v>
      </c>
      <c r="F7889" s="188">
        <v>15345.6</v>
      </c>
      <c r="G7889" s="188">
        <v>21507</v>
      </c>
      <c r="H7889" s="188">
        <v>26576</v>
      </c>
      <c r="I7889" s="188">
        <v>29600</v>
      </c>
      <c r="J7889" s="188">
        <v>35882</v>
      </c>
      <c r="N7889" s="43"/>
    </row>
    <row r="7890" spans="1:14">
      <c r="A7890" s="43" t="s">
        <v>538</v>
      </c>
      <c r="B7890" s="188">
        <v>186</v>
      </c>
      <c r="C7890" s="188">
        <v>0</v>
      </c>
      <c r="D7890" s="188">
        <v>0</v>
      </c>
      <c r="E7890" s="188">
        <v>0</v>
      </c>
      <c r="F7890" s="188">
        <v>0</v>
      </c>
      <c r="G7890" s="188">
        <v>0</v>
      </c>
      <c r="H7890" s="188">
        <v>0</v>
      </c>
      <c r="I7890" s="188">
        <v>0</v>
      </c>
      <c r="J7890" s="188">
        <v>8069</v>
      </c>
      <c r="N7890" s="43"/>
    </row>
    <row r="7891" spans="1:14">
      <c r="A7891" s="43" t="s">
        <v>539</v>
      </c>
      <c r="B7891" s="188">
        <v>27019</v>
      </c>
      <c r="C7891" s="188">
        <v>-32</v>
      </c>
      <c r="D7891" s="188">
        <v>106.38</v>
      </c>
      <c r="E7891" s="188">
        <v>1321.4</v>
      </c>
      <c r="F7891" s="188">
        <v>6406.6</v>
      </c>
      <c r="G7891" s="188">
        <v>21950</v>
      </c>
      <c r="H7891" s="188">
        <v>59827</v>
      </c>
      <c r="I7891" s="188">
        <v>108042</v>
      </c>
      <c r="J7891" s="188">
        <v>329737</v>
      </c>
      <c r="N7891" s="43"/>
    </row>
    <row r="7892" spans="1:14">
      <c r="A7892" s="43" t="s">
        <v>540</v>
      </c>
      <c r="B7892" s="188">
        <v>7887</v>
      </c>
      <c r="C7892" s="188">
        <v>0</v>
      </c>
      <c r="D7892" s="188">
        <v>0</v>
      </c>
      <c r="E7892" s="188">
        <v>0</v>
      </c>
      <c r="F7892" s="188">
        <v>0</v>
      </c>
      <c r="G7892" s="188">
        <v>9760</v>
      </c>
      <c r="H7892" s="188">
        <v>24818</v>
      </c>
      <c r="I7892" s="188">
        <v>37756</v>
      </c>
      <c r="J7892" s="188">
        <v>73271</v>
      </c>
      <c r="N7892" s="43"/>
    </row>
    <row r="7893" spans="1:14">
      <c r="A7893" s="43" t="s">
        <v>541</v>
      </c>
      <c r="B7893" s="188">
        <v>16753</v>
      </c>
      <c r="C7893" s="188">
        <v>0</v>
      </c>
      <c r="D7893" s="188">
        <v>0</v>
      </c>
      <c r="E7893" s="188">
        <v>0</v>
      </c>
      <c r="F7893" s="188">
        <v>0</v>
      </c>
      <c r="G7893" s="188">
        <v>20239</v>
      </c>
      <c r="H7893" s="188">
        <v>50425</v>
      </c>
      <c r="I7893" s="188">
        <v>74477</v>
      </c>
      <c r="J7893" s="188">
        <v>142288</v>
      </c>
      <c r="N7893" s="43"/>
    </row>
    <row r="7894" spans="1:14">
      <c r="A7894" s="43" t="s">
        <v>542</v>
      </c>
      <c r="B7894" s="188">
        <v>4935</v>
      </c>
      <c r="C7894" s="188">
        <v>0</v>
      </c>
      <c r="D7894" s="188">
        <v>0</v>
      </c>
      <c r="E7894" s="188">
        <v>662.6</v>
      </c>
      <c r="F7894" s="188">
        <v>2897.4</v>
      </c>
      <c r="G7894" s="188">
        <v>6546</v>
      </c>
      <c r="H7894" s="188">
        <v>12113</v>
      </c>
      <c r="I7894" s="188">
        <v>16752</v>
      </c>
      <c r="J7894" s="188">
        <v>31858</v>
      </c>
      <c r="N7894" s="43"/>
    </row>
    <row r="7895" spans="1:14">
      <c r="A7895" s="43" t="s">
        <v>543</v>
      </c>
      <c r="B7895" s="188">
        <v>956</v>
      </c>
      <c r="C7895" s="188">
        <v>0</v>
      </c>
      <c r="D7895" s="188">
        <v>0</v>
      </c>
      <c r="E7895" s="188">
        <v>0</v>
      </c>
      <c r="F7895" s="188">
        <v>0</v>
      </c>
      <c r="G7895" s="188">
        <v>0</v>
      </c>
      <c r="H7895" s="188">
        <v>0</v>
      </c>
      <c r="I7895" s="188">
        <v>8847</v>
      </c>
      <c r="J7895" s="188">
        <v>18093</v>
      </c>
      <c r="N7895" s="43"/>
    </row>
    <row r="7896" spans="1:14">
      <c r="A7896" s="43" t="s">
        <v>544</v>
      </c>
      <c r="B7896" s="188">
        <v>5884</v>
      </c>
      <c r="C7896" s="188">
        <v>0</v>
      </c>
      <c r="D7896" s="188">
        <v>0</v>
      </c>
      <c r="E7896" s="188">
        <v>0</v>
      </c>
      <c r="F7896" s="188">
        <v>0</v>
      </c>
      <c r="G7896" s="188">
        <v>0</v>
      </c>
      <c r="H7896" s="188">
        <v>17562</v>
      </c>
      <c r="I7896" s="188">
        <v>52170</v>
      </c>
      <c r="J7896" s="188">
        <v>79621</v>
      </c>
      <c r="N7896" s="43"/>
    </row>
    <row r="7897" spans="1:14">
      <c r="A7897" s="43" t="s">
        <v>221</v>
      </c>
      <c r="B7897" s="188">
        <v>12481</v>
      </c>
      <c r="C7897" s="188">
        <v>0</v>
      </c>
      <c r="D7897" s="188">
        <v>0</v>
      </c>
      <c r="E7897" s="188">
        <v>5394.5</v>
      </c>
      <c r="F7897" s="188">
        <v>12711.6</v>
      </c>
      <c r="G7897" s="188">
        <v>19250</v>
      </c>
      <c r="H7897" s="188">
        <v>24031</v>
      </c>
      <c r="I7897" s="188">
        <v>26323</v>
      </c>
      <c r="J7897" s="188">
        <v>30203</v>
      </c>
      <c r="N7897" s="43"/>
    </row>
    <row r="7898" spans="1:14">
      <c r="A7898" s="43" t="s">
        <v>222</v>
      </c>
      <c r="B7898" s="188">
        <v>5998</v>
      </c>
      <c r="C7898" s="188">
        <v>0</v>
      </c>
      <c r="D7898" s="188">
        <v>0</v>
      </c>
      <c r="E7898" s="188">
        <v>0</v>
      </c>
      <c r="F7898" s="188">
        <v>0</v>
      </c>
      <c r="G7898" s="188">
        <v>11555</v>
      </c>
      <c r="H7898" s="188">
        <v>20619</v>
      </c>
      <c r="I7898" s="188">
        <v>24361</v>
      </c>
      <c r="J7898" s="188">
        <v>29234</v>
      </c>
      <c r="N7898" s="43"/>
    </row>
    <row r="7899" spans="1:14">
      <c r="A7899" s="43" t="s">
        <v>223</v>
      </c>
      <c r="B7899" s="188">
        <v>12615</v>
      </c>
      <c r="C7899" s="188">
        <v>0</v>
      </c>
      <c r="D7899" s="188">
        <v>0</v>
      </c>
      <c r="E7899" s="188">
        <v>0</v>
      </c>
      <c r="F7899" s="188">
        <v>0</v>
      </c>
      <c r="G7899" s="188">
        <v>9220</v>
      </c>
      <c r="H7899" s="188">
        <v>40146</v>
      </c>
      <c r="I7899" s="188">
        <v>63594</v>
      </c>
      <c r="J7899" s="188">
        <v>128766</v>
      </c>
      <c r="N7899" s="43"/>
    </row>
    <row r="7900" spans="1:14">
      <c r="A7900" s="43" t="s">
        <v>224</v>
      </c>
      <c r="B7900" s="188">
        <v>9989</v>
      </c>
      <c r="C7900" s="188">
        <v>0</v>
      </c>
      <c r="D7900" s="188">
        <v>0</v>
      </c>
      <c r="E7900" s="188">
        <v>0</v>
      </c>
      <c r="F7900" s="188">
        <v>0</v>
      </c>
      <c r="G7900" s="188">
        <v>0</v>
      </c>
      <c r="H7900" s="188">
        <v>34018</v>
      </c>
      <c r="I7900" s="188">
        <v>57605</v>
      </c>
      <c r="J7900" s="188">
        <v>127629</v>
      </c>
      <c r="N7900" s="43"/>
    </row>
    <row r="7901" spans="1:14">
      <c r="A7901" s="43" t="s">
        <v>545</v>
      </c>
      <c r="B7901" s="188">
        <v>63900</v>
      </c>
      <c r="C7901" s="188">
        <v>6892.67</v>
      </c>
      <c r="D7901" s="188">
        <v>10683.05</v>
      </c>
      <c r="E7901" s="188">
        <v>21784.1</v>
      </c>
      <c r="F7901" s="188">
        <v>42279.7</v>
      </c>
      <c r="G7901" s="188">
        <v>75222</v>
      </c>
      <c r="H7901" s="188">
        <v>126345</v>
      </c>
      <c r="I7901" s="188">
        <v>176269</v>
      </c>
      <c r="J7901" s="188">
        <v>401458</v>
      </c>
      <c r="N7901" s="43"/>
    </row>
    <row r="7902" spans="1:14">
      <c r="A7902" s="43" t="s">
        <v>546</v>
      </c>
      <c r="B7902" s="188">
        <v>38395</v>
      </c>
      <c r="C7902" s="188">
        <v>5014.59</v>
      </c>
      <c r="D7902" s="188">
        <v>8399.3799999999992</v>
      </c>
      <c r="E7902" s="188">
        <v>16038.1</v>
      </c>
      <c r="F7902" s="188">
        <v>29916.3</v>
      </c>
      <c r="G7902" s="188">
        <v>50627</v>
      </c>
      <c r="H7902" s="188">
        <v>76434</v>
      </c>
      <c r="I7902" s="188">
        <v>98088</v>
      </c>
      <c r="J7902" s="188">
        <v>149789</v>
      </c>
      <c r="N7902" s="43"/>
    </row>
    <row r="7903" spans="1:14">
      <c r="A7903" s="43" t="s">
        <v>547</v>
      </c>
      <c r="B7903" s="188">
        <v>4562</v>
      </c>
      <c r="C7903" s="188">
        <v>0</v>
      </c>
      <c r="D7903" s="188">
        <v>0</v>
      </c>
      <c r="E7903" s="188">
        <v>0</v>
      </c>
      <c r="F7903" s="188">
        <v>0</v>
      </c>
      <c r="G7903" s="188">
        <v>4016</v>
      </c>
      <c r="H7903" s="188">
        <v>10815</v>
      </c>
      <c r="I7903" s="188">
        <v>18063</v>
      </c>
      <c r="J7903" s="188">
        <v>48955</v>
      </c>
      <c r="N7903" s="43"/>
    </row>
    <row r="7904" spans="1:14">
      <c r="A7904" s="43" t="s">
        <v>548</v>
      </c>
      <c r="B7904" s="188">
        <v>950</v>
      </c>
      <c r="C7904" s="188">
        <v>0</v>
      </c>
      <c r="D7904" s="188">
        <v>0</v>
      </c>
      <c r="E7904" s="188">
        <v>0</v>
      </c>
      <c r="F7904" s="188">
        <v>0</v>
      </c>
      <c r="G7904" s="188">
        <v>567</v>
      </c>
      <c r="H7904" s="188">
        <v>2371</v>
      </c>
      <c r="I7904" s="188">
        <v>4186</v>
      </c>
      <c r="J7904" s="188">
        <v>10812</v>
      </c>
      <c r="N7904" s="43"/>
    </row>
    <row r="7905" spans="1:14">
      <c r="A7905" s="43" t="s">
        <v>549</v>
      </c>
      <c r="B7905" s="188">
        <v>807</v>
      </c>
      <c r="C7905" s="188">
        <v>0</v>
      </c>
      <c r="D7905" s="188">
        <v>0</v>
      </c>
      <c r="E7905" s="188">
        <v>0</v>
      </c>
      <c r="F7905" s="188">
        <v>0</v>
      </c>
      <c r="G7905" s="188">
        <v>1051</v>
      </c>
      <c r="H7905" s="188">
        <v>2891</v>
      </c>
      <c r="I7905" s="188">
        <v>4323</v>
      </c>
      <c r="J7905" s="188">
        <v>6662</v>
      </c>
      <c r="N7905" s="43"/>
    </row>
    <row r="7906" spans="1:14">
      <c r="A7906" s="43" t="s">
        <v>550</v>
      </c>
      <c r="B7906" s="188">
        <v>221</v>
      </c>
      <c r="C7906" s="188">
        <v>0</v>
      </c>
      <c r="D7906" s="188">
        <v>0</v>
      </c>
      <c r="E7906" s="188">
        <v>0</v>
      </c>
      <c r="F7906" s="188">
        <v>0</v>
      </c>
      <c r="G7906" s="188">
        <v>246</v>
      </c>
      <c r="H7906" s="188">
        <v>676</v>
      </c>
      <c r="I7906" s="188">
        <v>1017</v>
      </c>
      <c r="J7906" s="188">
        <v>2005</v>
      </c>
      <c r="N7906" s="43"/>
    </row>
    <row r="7907" spans="1:14">
      <c r="A7907" s="43" t="s">
        <v>551</v>
      </c>
      <c r="B7907" s="188">
        <v>53</v>
      </c>
      <c r="C7907" s="188">
        <v>0</v>
      </c>
      <c r="D7907" s="188">
        <v>0</v>
      </c>
      <c r="E7907" s="188">
        <v>0</v>
      </c>
      <c r="F7907" s="188">
        <v>0</v>
      </c>
      <c r="G7907" s="188">
        <v>0</v>
      </c>
      <c r="H7907" s="188">
        <v>0</v>
      </c>
      <c r="I7907" s="188">
        <v>0</v>
      </c>
      <c r="J7907" s="188">
        <v>1168</v>
      </c>
      <c r="N7907" s="43"/>
    </row>
    <row r="7908" spans="1:14">
      <c r="A7908" s="43" t="s">
        <v>317</v>
      </c>
      <c r="B7908" s="188">
        <v>1454</v>
      </c>
      <c r="C7908" s="188">
        <v>0</v>
      </c>
      <c r="D7908" s="188">
        <v>1500.08</v>
      </c>
      <c r="E7908" s="188">
        <v>1500.1</v>
      </c>
      <c r="F7908" s="188">
        <v>1500.1</v>
      </c>
      <c r="G7908" s="188">
        <v>1500</v>
      </c>
      <c r="H7908" s="188">
        <v>1500</v>
      </c>
      <c r="I7908" s="188">
        <v>2100</v>
      </c>
      <c r="J7908" s="188">
        <v>3900</v>
      </c>
      <c r="N7908" s="43"/>
    </row>
    <row r="7909" spans="1:14">
      <c r="A7909" s="43" t="s">
        <v>318</v>
      </c>
      <c r="B7909" s="188">
        <v>392</v>
      </c>
      <c r="C7909" s="188">
        <v>0</v>
      </c>
      <c r="D7909" s="188">
        <v>0</v>
      </c>
      <c r="E7909" s="188">
        <v>0</v>
      </c>
      <c r="F7909" s="188">
        <v>513.6</v>
      </c>
      <c r="G7909" s="188">
        <v>514</v>
      </c>
      <c r="H7909" s="188">
        <v>514</v>
      </c>
      <c r="I7909" s="188">
        <v>514</v>
      </c>
      <c r="J7909" s="188">
        <v>1007</v>
      </c>
      <c r="N7909" s="43"/>
    </row>
    <row r="7910" spans="1:14">
      <c r="A7910" s="43" t="s">
        <v>552</v>
      </c>
      <c r="B7910" s="188">
        <v>46835</v>
      </c>
      <c r="C7910" s="188">
        <v>6926.39</v>
      </c>
      <c r="D7910" s="188">
        <v>10324</v>
      </c>
      <c r="E7910" s="188">
        <v>18113.5</v>
      </c>
      <c r="F7910" s="188">
        <v>32984.699999999997</v>
      </c>
      <c r="G7910" s="188">
        <v>58690</v>
      </c>
      <c r="H7910" s="188">
        <v>94452</v>
      </c>
      <c r="I7910" s="188">
        <v>124997</v>
      </c>
      <c r="J7910" s="188">
        <v>206015</v>
      </c>
      <c r="N7910" s="43"/>
    </row>
    <row r="7911" spans="1:14">
      <c r="A7911" s="43" t="s">
        <v>553</v>
      </c>
      <c r="B7911" s="188">
        <v>2337</v>
      </c>
      <c r="C7911" s="188">
        <v>0</v>
      </c>
      <c r="D7911" s="188">
        <v>0</v>
      </c>
      <c r="E7911" s="188">
        <v>0</v>
      </c>
      <c r="F7911" s="188">
        <v>0</v>
      </c>
      <c r="G7911" s="188">
        <v>1332</v>
      </c>
      <c r="H7911" s="188">
        <v>7084</v>
      </c>
      <c r="I7911" s="188">
        <v>12744</v>
      </c>
      <c r="J7911" s="188">
        <v>31402</v>
      </c>
      <c r="N7911" s="43"/>
    </row>
    <row r="7912" spans="1:14">
      <c r="A7912" s="43" t="s">
        <v>554</v>
      </c>
      <c r="B7912" s="188">
        <v>1143</v>
      </c>
      <c r="C7912" s="188">
        <v>0</v>
      </c>
      <c r="D7912" s="188">
        <v>0</v>
      </c>
      <c r="E7912" s="188">
        <v>0</v>
      </c>
      <c r="F7912" s="188">
        <v>0</v>
      </c>
      <c r="G7912" s="188">
        <v>351</v>
      </c>
      <c r="H7912" s="188">
        <v>2556</v>
      </c>
      <c r="I7912" s="188">
        <v>5687</v>
      </c>
      <c r="J7912" s="188">
        <v>17746</v>
      </c>
      <c r="N7912" s="43"/>
    </row>
    <row r="7913" spans="1:14">
      <c r="A7913" s="43" t="s">
        <v>555</v>
      </c>
      <c r="B7913" s="188">
        <v>2142</v>
      </c>
      <c r="C7913" s="188">
        <v>0</v>
      </c>
      <c r="D7913" s="188">
        <v>0</v>
      </c>
      <c r="E7913" s="188">
        <v>0</v>
      </c>
      <c r="F7913" s="188">
        <v>0</v>
      </c>
      <c r="G7913" s="188">
        <v>70</v>
      </c>
      <c r="H7913" s="188">
        <v>3730</v>
      </c>
      <c r="I7913" s="188">
        <v>11026</v>
      </c>
      <c r="J7913" s="188">
        <v>41342</v>
      </c>
      <c r="N7913" s="43"/>
    </row>
    <row r="7914" spans="1:14">
      <c r="A7914" s="43" t="s">
        <v>556</v>
      </c>
      <c r="B7914" s="188">
        <v>826</v>
      </c>
      <c r="C7914" s="188">
        <v>0</v>
      </c>
      <c r="D7914" s="188">
        <v>0</v>
      </c>
      <c r="E7914" s="188">
        <v>0</v>
      </c>
      <c r="F7914" s="188">
        <v>0</v>
      </c>
      <c r="G7914" s="188">
        <v>0</v>
      </c>
      <c r="H7914" s="188">
        <v>0</v>
      </c>
      <c r="I7914" s="188">
        <v>3102</v>
      </c>
      <c r="J7914" s="188">
        <v>29594</v>
      </c>
      <c r="N7914" s="43"/>
    </row>
    <row r="7915" spans="1:14">
      <c r="A7915" s="43" t="s">
        <v>162</v>
      </c>
      <c r="N7915" s="43"/>
    </row>
    <row r="7916" spans="1:14">
      <c r="A7916" s="43" t="s">
        <v>595</v>
      </c>
      <c r="B7916" s="188">
        <v>84887</v>
      </c>
      <c r="C7916" s="188">
        <v>11211.92</v>
      </c>
      <c r="D7916" s="188">
        <v>17325.849999999999</v>
      </c>
      <c r="E7916" s="188">
        <v>32219.5</v>
      </c>
      <c r="F7916" s="188">
        <v>56956.4</v>
      </c>
      <c r="G7916" s="188">
        <v>99359</v>
      </c>
      <c r="H7916" s="188">
        <v>164113</v>
      </c>
      <c r="I7916" s="188">
        <v>227133</v>
      </c>
      <c r="J7916" s="188">
        <v>475452</v>
      </c>
      <c r="N7916" s="43"/>
    </row>
    <row r="7917" spans="1:14">
      <c r="A7917" s="43" t="s">
        <v>537</v>
      </c>
      <c r="B7917" s="188">
        <v>15515</v>
      </c>
      <c r="C7917" s="188">
        <v>0</v>
      </c>
      <c r="D7917" s="188">
        <v>0</v>
      </c>
      <c r="E7917" s="188">
        <v>7558.7</v>
      </c>
      <c r="F7917" s="188">
        <v>16384</v>
      </c>
      <c r="G7917" s="188">
        <v>23189</v>
      </c>
      <c r="H7917" s="188">
        <v>28128</v>
      </c>
      <c r="I7917" s="188">
        <v>31190</v>
      </c>
      <c r="J7917" s="188">
        <v>37101</v>
      </c>
      <c r="N7917" s="43"/>
    </row>
    <row r="7918" spans="1:14">
      <c r="A7918" s="43" t="s">
        <v>538</v>
      </c>
      <c r="B7918" s="188">
        <v>100</v>
      </c>
      <c r="C7918" s="188">
        <v>0</v>
      </c>
      <c r="D7918" s="188">
        <v>0</v>
      </c>
      <c r="E7918" s="188">
        <v>0</v>
      </c>
      <c r="F7918" s="188">
        <v>0</v>
      </c>
      <c r="G7918" s="188">
        <v>0</v>
      </c>
      <c r="H7918" s="188">
        <v>0</v>
      </c>
      <c r="I7918" s="188">
        <v>0</v>
      </c>
      <c r="J7918" s="188">
        <v>4264</v>
      </c>
      <c r="N7918" s="43"/>
    </row>
    <row r="7919" spans="1:14">
      <c r="A7919" s="43" t="s">
        <v>539</v>
      </c>
      <c r="B7919" s="188">
        <v>30698</v>
      </c>
      <c r="C7919" s="188">
        <v>-0.95</v>
      </c>
      <c r="D7919" s="188">
        <v>310.75</v>
      </c>
      <c r="E7919" s="188">
        <v>2229.5</v>
      </c>
      <c r="F7919" s="188">
        <v>8460.2000000000007</v>
      </c>
      <c r="G7919" s="188">
        <v>26719</v>
      </c>
      <c r="H7919" s="188">
        <v>69129</v>
      </c>
      <c r="I7919" s="188">
        <v>120434</v>
      </c>
      <c r="J7919" s="188">
        <v>373939</v>
      </c>
      <c r="N7919" s="43"/>
    </row>
    <row r="7920" spans="1:14">
      <c r="A7920" s="43" t="s">
        <v>540</v>
      </c>
      <c r="B7920" s="188">
        <v>9380</v>
      </c>
      <c r="C7920" s="188">
        <v>0</v>
      </c>
      <c r="D7920" s="188">
        <v>0</v>
      </c>
      <c r="E7920" s="188">
        <v>0</v>
      </c>
      <c r="F7920" s="188">
        <v>1895.9</v>
      </c>
      <c r="G7920" s="188">
        <v>12641</v>
      </c>
      <c r="H7920" s="188">
        <v>27933</v>
      </c>
      <c r="I7920" s="188">
        <v>40810</v>
      </c>
      <c r="J7920" s="188">
        <v>75802</v>
      </c>
      <c r="N7920" s="43"/>
    </row>
    <row r="7921" spans="1:14">
      <c r="A7921" s="43" t="s">
        <v>541</v>
      </c>
      <c r="B7921" s="188">
        <v>22777</v>
      </c>
      <c r="C7921" s="188">
        <v>0</v>
      </c>
      <c r="D7921" s="188">
        <v>0</v>
      </c>
      <c r="E7921" s="188">
        <v>0</v>
      </c>
      <c r="F7921" s="188">
        <v>3500.5</v>
      </c>
      <c r="G7921" s="188">
        <v>30452</v>
      </c>
      <c r="H7921" s="188">
        <v>60677</v>
      </c>
      <c r="I7921" s="188">
        <v>86402</v>
      </c>
      <c r="J7921" s="188">
        <v>161122</v>
      </c>
      <c r="N7921" s="43"/>
    </row>
    <row r="7922" spans="1:14">
      <c r="A7922" s="43" t="s">
        <v>542</v>
      </c>
      <c r="B7922" s="188">
        <v>5328</v>
      </c>
      <c r="C7922" s="188">
        <v>0</v>
      </c>
      <c r="D7922" s="188">
        <v>0</v>
      </c>
      <c r="E7922" s="188">
        <v>1288.4000000000001</v>
      </c>
      <c r="F7922" s="188">
        <v>3313.8</v>
      </c>
      <c r="G7922" s="188">
        <v>7111</v>
      </c>
      <c r="H7922" s="188">
        <v>12532</v>
      </c>
      <c r="I7922" s="188">
        <v>17169</v>
      </c>
      <c r="J7922" s="188">
        <v>32059</v>
      </c>
      <c r="N7922" s="43"/>
    </row>
    <row r="7923" spans="1:14">
      <c r="A7923" s="43" t="s">
        <v>543</v>
      </c>
      <c r="B7923" s="188">
        <v>1089</v>
      </c>
      <c r="C7923" s="188">
        <v>0</v>
      </c>
      <c r="D7923" s="188">
        <v>0</v>
      </c>
      <c r="E7923" s="188">
        <v>0</v>
      </c>
      <c r="F7923" s="188">
        <v>0</v>
      </c>
      <c r="G7923" s="188">
        <v>0</v>
      </c>
      <c r="H7923" s="188">
        <v>2504</v>
      </c>
      <c r="I7923" s="188">
        <v>9960</v>
      </c>
      <c r="J7923" s="188">
        <v>18247</v>
      </c>
      <c r="N7923" s="43"/>
    </row>
    <row r="7924" spans="1:14">
      <c r="A7924" s="43" t="s">
        <v>544</v>
      </c>
      <c r="B7924" s="188">
        <v>3182</v>
      </c>
      <c r="C7924" s="188">
        <v>0</v>
      </c>
      <c r="D7924" s="188">
        <v>0</v>
      </c>
      <c r="E7924" s="188">
        <v>0</v>
      </c>
      <c r="F7924" s="188">
        <v>0</v>
      </c>
      <c r="G7924" s="188">
        <v>0</v>
      </c>
      <c r="H7924" s="188">
        <v>17562</v>
      </c>
      <c r="I7924" s="188">
        <v>17562</v>
      </c>
      <c r="J7924" s="188">
        <v>34862</v>
      </c>
      <c r="N7924" s="43"/>
    </row>
    <row r="7925" spans="1:14">
      <c r="A7925" s="43" t="s">
        <v>221</v>
      </c>
      <c r="B7925" s="188">
        <v>11945</v>
      </c>
      <c r="C7925" s="188">
        <v>0</v>
      </c>
      <c r="D7925" s="188">
        <v>0</v>
      </c>
      <c r="E7925" s="188">
        <v>3584.3</v>
      </c>
      <c r="F7925" s="188">
        <v>11599.6</v>
      </c>
      <c r="G7925" s="188">
        <v>19010</v>
      </c>
      <c r="H7925" s="188">
        <v>24370</v>
      </c>
      <c r="I7925" s="188">
        <v>26843</v>
      </c>
      <c r="J7925" s="188">
        <v>30634</v>
      </c>
      <c r="N7925" s="43"/>
    </row>
    <row r="7926" spans="1:14">
      <c r="A7926" s="43" t="s">
        <v>222</v>
      </c>
      <c r="B7926" s="188">
        <v>10196</v>
      </c>
      <c r="C7926" s="188">
        <v>0</v>
      </c>
      <c r="D7926" s="188">
        <v>0</v>
      </c>
      <c r="E7926" s="188">
        <v>0</v>
      </c>
      <c r="F7926" s="188">
        <v>9921.4</v>
      </c>
      <c r="G7926" s="188">
        <v>17246</v>
      </c>
      <c r="H7926" s="188">
        <v>23686</v>
      </c>
      <c r="I7926" s="188">
        <v>26270</v>
      </c>
      <c r="J7926" s="188">
        <v>30381</v>
      </c>
      <c r="N7926" s="43"/>
    </row>
    <row r="7927" spans="1:14">
      <c r="A7927" s="43" t="s">
        <v>223</v>
      </c>
      <c r="B7927" s="188">
        <v>15595</v>
      </c>
      <c r="C7927" s="188">
        <v>0</v>
      </c>
      <c r="D7927" s="188">
        <v>0</v>
      </c>
      <c r="E7927" s="188">
        <v>0</v>
      </c>
      <c r="F7927" s="188">
        <v>0</v>
      </c>
      <c r="G7927" s="188">
        <v>14555</v>
      </c>
      <c r="H7927" s="188">
        <v>46437</v>
      </c>
      <c r="I7927" s="188">
        <v>69443</v>
      </c>
      <c r="J7927" s="188">
        <v>141742</v>
      </c>
      <c r="N7927" s="43"/>
    </row>
    <row r="7928" spans="1:14">
      <c r="A7928" s="43" t="s">
        <v>224</v>
      </c>
      <c r="B7928" s="188">
        <v>17265</v>
      </c>
      <c r="C7928" s="188">
        <v>0</v>
      </c>
      <c r="D7928" s="188">
        <v>0</v>
      </c>
      <c r="E7928" s="188">
        <v>0</v>
      </c>
      <c r="F7928" s="188">
        <v>0</v>
      </c>
      <c r="G7928" s="188">
        <v>20339</v>
      </c>
      <c r="H7928" s="188">
        <v>52001</v>
      </c>
      <c r="I7928" s="188">
        <v>76168</v>
      </c>
      <c r="J7928" s="188">
        <v>157368</v>
      </c>
      <c r="N7928" s="43"/>
    </row>
    <row r="7929" spans="1:14">
      <c r="A7929" s="43" t="s">
        <v>545</v>
      </c>
      <c r="B7929" s="188">
        <v>74416</v>
      </c>
      <c r="C7929" s="188">
        <v>9231.93</v>
      </c>
      <c r="D7929" s="188">
        <v>15242.89</v>
      </c>
      <c r="E7929" s="188">
        <v>29706.400000000001</v>
      </c>
      <c r="F7929" s="188">
        <v>52054.9</v>
      </c>
      <c r="G7929" s="188">
        <v>86962</v>
      </c>
      <c r="H7929" s="188">
        <v>141327</v>
      </c>
      <c r="I7929" s="188">
        <v>197791</v>
      </c>
      <c r="J7929" s="188">
        <v>436978</v>
      </c>
      <c r="N7929" s="43"/>
    </row>
    <row r="7930" spans="1:14">
      <c r="A7930" s="43" t="s">
        <v>546</v>
      </c>
      <c r="B7930" s="188">
        <v>45408</v>
      </c>
      <c r="C7930" s="188">
        <v>7458.39</v>
      </c>
      <c r="D7930" s="188">
        <v>11799.55</v>
      </c>
      <c r="E7930" s="188">
        <v>21918.2</v>
      </c>
      <c r="F7930" s="188">
        <v>37419</v>
      </c>
      <c r="G7930" s="188">
        <v>58475</v>
      </c>
      <c r="H7930" s="188">
        <v>85069</v>
      </c>
      <c r="I7930" s="188">
        <v>107714</v>
      </c>
      <c r="J7930" s="188">
        <v>159988</v>
      </c>
      <c r="N7930" s="43"/>
    </row>
    <row r="7931" spans="1:14">
      <c r="A7931" s="43" t="s">
        <v>547</v>
      </c>
      <c r="B7931" s="188">
        <v>5985</v>
      </c>
      <c r="C7931" s="188">
        <v>0</v>
      </c>
      <c r="D7931" s="188">
        <v>0</v>
      </c>
      <c r="E7931" s="188">
        <v>0</v>
      </c>
      <c r="F7931" s="188">
        <v>701.5</v>
      </c>
      <c r="G7931" s="188">
        <v>5458</v>
      </c>
      <c r="H7931" s="188">
        <v>12944</v>
      </c>
      <c r="I7931" s="188">
        <v>20981</v>
      </c>
      <c r="J7931" s="188">
        <v>56821</v>
      </c>
      <c r="N7931" s="43"/>
    </row>
    <row r="7932" spans="1:14">
      <c r="A7932" s="43" t="s">
        <v>548</v>
      </c>
      <c r="B7932" s="188">
        <v>1237</v>
      </c>
      <c r="C7932" s="188">
        <v>0</v>
      </c>
      <c r="D7932" s="188">
        <v>0</v>
      </c>
      <c r="E7932" s="188">
        <v>0</v>
      </c>
      <c r="F7932" s="188">
        <v>0</v>
      </c>
      <c r="G7932" s="188">
        <v>922</v>
      </c>
      <c r="H7932" s="188">
        <v>2961</v>
      </c>
      <c r="I7932" s="188">
        <v>4884</v>
      </c>
      <c r="J7932" s="188">
        <v>12981</v>
      </c>
      <c r="N7932" s="43"/>
    </row>
    <row r="7933" spans="1:14">
      <c r="A7933" s="43" t="s">
        <v>549</v>
      </c>
      <c r="B7933" s="188">
        <v>1072</v>
      </c>
      <c r="C7933" s="188">
        <v>0</v>
      </c>
      <c r="D7933" s="188">
        <v>0</v>
      </c>
      <c r="E7933" s="188">
        <v>0</v>
      </c>
      <c r="F7933" s="188">
        <v>3.2</v>
      </c>
      <c r="G7933" s="188">
        <v>1669</v>
      </c>
      <c r="H7933" s="188">
        <v>3490</v>
      </c>
      <c r="I7933" s="188">
        <v>5068</v>
      </c>
      <c r="J7933" s="188">
        <v>6732</v>
      </c>
      <c r="N7933" s="43"/>
    </row>
    <row r="7934" spans="1:14">
      <c r="A7934" s="43" t="s">
        <v>550</v>
      </c>
      <c r="B7934" s="188">
        <v>303</v>
      </c>
      <c r="C7934" s="188">
        <v>0</v>
      </c>
      <c r="D7934" s="188">
        <v>0</v>
      </c>
      <c r="E7934" s="188">
        <v>0</v>
      </c>
      <c r="F7934" s="188">
        <v>0.8</v>
      </c>
      <c r="G7934" s="188">
        <v>390</v>
      </c>
      <c r="H7934" s="188">
        <v>817</v>
      </c>
      <c r="I7934" s="188">
        <v>1196</v>
      </c>
      <c r="J7934" s="188">
        <v>2234</v>
      </c>
      <c r="N7934" s="43"/>
    </row>
    <row r="7935" spans="1:14">
      <c r="A7935" s="43" t="s">
        <v>551</v>
      </c>
      <c r="B7935" s="188">
        <v>75</v>
      </c>
      <c r="C7935" s="188">
        <v>0</v>
      </c>
      <c r="D7935" s="188">
        <v>0</v>
      </c>
      <c r="E7935" s="188">
        <v>0</v>
      </c>
      <c r="F7935" s="188">
        <v>0</v>
      </c>
      <c r="G7935" s="188">
        <v>0</v>
      </c>
      <c r="H7935" s="188">
        <v>0</v>
      </c>
      <c r="I7935" s="188">
        <v>0</v>
      </c>
      <c r="J7935" s="188">
        <v>1765</v>
      </c>
      <c r="N7935" s="43"/>
    </row>
    <row r="7936" spans="1:14">
      <c r="A7936" s="43" t="s">
        <v>317</v>
      </c>
      <c r="B7936" s="188">
        <v>1419</v>
      </c>
      <c r="C7936" s="188">
        <v>0</v>
      </c>
      <c r="D7936" s="188">
        <v>0</v>
      </c>
      <c r="E7936" s="188">
        <v>1500.1</v>
      </c>
      <c r="F7936" s="188">
        <v>1500.1</v>
      </c>
      <c r="G7936" s="188">
        <v>1500</v>
      </c>
      <c r="H7936" s="188">
        <v>1500</v>
      </c>
      <c r="I7936" s="188">
        <v>2100</v>
      </c>
      <c r="J7936" s="188">
        <v>3900</v>
      </c>
      <c r="N7936" s="43"/>
    </row>
    <row r="7937" spans="1:14">
      <c r="A7937" s="43" t="s">
        <v>318</v>
      </c>
      <c r="B7937" s="188">
        <v>380</v>
      </c>
      <c r="C7937" s="188">
        <v>0</v>
      </c>
      <c r="D7937" s="188">
        <v>0</v>
      </c>
      <c r="E7937" s="188">
        <v>0</v>
      </c>
      <c r="F7937" s="188">
        <v>513.6</v>
      </c>
      <c r="G7937" s="188">
        <v>514</v>
      </c>
      <c r="H7937" s="188">
        <v>514</v>
      </c>
      <c r="I7937" s="188">
        <v>514</v>
      </c>
      <c r="J7937" s="188">
        <v>1007</v>
      </c>
      <c r="N7937" s="43"/>
    </row>
    <row r="7938" spans="1:14">
      <c r="A7938" s="43" t="s">
        <v>552</v>
      </c>
      <c r="B7938" s="188">
        <v>55880</v>
      </c>
      <c r="C7938" s="188">
        <v>9364.02</v>
      </c>
      <c r="D7938" s="188">
        <v>13683.81</v>
      </c>
      <c r="E7938" s="188">
        <v>24156.799999999999</v>
      </c>
      <c r="F7938" s="188">
        <v>41619.4</v>
      </c>
      <c r="G7938" s="188">
        <v>69140</v>
      </c>
      <c r="H7938" s="188">
        <v>106479</v>
      </c>
      <c r="I7938" s="188">
        <v>137056</v>
      </c>
      <c r="J7938" s="188">
        <v>221787</v>
      </c>
      <c r="N7938" s="43"/>
    </row>
    <row r="7939" spans="1:14">
      <c r="A7939" s="43" t="s">
        <v>553</v>
      </c>
      <c r="B7939" s="188">
        <v>2429</v>
      </c>
      <c r="C7939" s="188">
        <v>0</v>
      </c>
      <c r="D7939" s="188">
        <v>0</v>
      </c>
      <c r="E7939" s="188">
        <v>0</v>
      </c>
      <c r="F7939" s="188">
        <v>0</v>
      </c>
      <c r="G7939" s="188">
        <v>1569</v>
      </c>
      <c r="H7939" s="188">
        <v>7723</v>
      </c>
      <c r="I7939" s="188">
        <v>13341</v>
      </c>
      <c r="J7939" s="188">
        <v>30566</v>
      </c>
      <c r="N7939" s="43"/>
    </row>
    <row r="7940" spans="1:14">
      <c r="A7940" s="43" t="s">
        <v>554</v>
      </c>
      <c r="B7940" s="188">
        <v>1312</v>
      </c>
      <c r="C7940" s="188">
        <v>0</v>
      </c>
      <c r="D7940" s="188">
        <v>0</v>
      </c>
      <c r="E7940" s="188">
        <v>0</v>
      </c>
      <c r="F7940" s="188">
        <v>3.5</v>
      </c>
      <c r="G7940" s="188">
        <v>519</v>
      </c>
      <c r="H7940" s="188">
        <v>2979</v>
      </c>
      <c r="I7940" s="188">
        <v>6066</v>
      </c>
      <c r="J7940" s="188">
        <v>19401</v>
      </c>
      <c r="N7940" s="43"/>
    </row>
    <row r="7941" spans="1:14">
      <c r="A7941" s="43" t="s">
        <v>555</v>
      </c>
      <c r="B7941" s="188">
        <v>2328</v>
      </c>
      <c r="C7941" s="188">
        <v>0</v>
      </c>
      <c r="D7941" s="188">
        <v>0</v>
      </c>
      <c r="E7941" s="188">
        <v>0</v>
      </c>
      <c r="F7941" s="188">
        <v>0</v>
      </c>
      <c r="G7941" s="188">
        <v>294</v>
      </c>
      <c r="H7941" s="188">
        <v>4799</v>
      </c>
      <c r="I7941" s="188">
        <v>13218</v>
      </c>
      <c r="J7941" s="188">
        <v>36869</v>
      </c>
      <c r="N7941" s="43"/>
    </row>
    <row r="7942" spans="1:14">
      <c r="A7942" s="43" t="s">
        <v>556</v>
      </c>
      <c r="B7942" s="188">
        <v>950</v>
      </c>
      <c r="C7942" s="188">
        <v>0</v>
      </c>
      <c r="D7942" s="188">
        <v>0</v>
      </c>
      <c r="E7942" s="188">
        <v>0</v>
      </c>
      <c r="F7942" s="188">
        <v>0</v>
      </c>
      <c r="G7942" s="188">
        <v>0</v>
      </c>
      <c r="H7942" s="188">
        <v>175</v>
      </c>
      <c r="I7942" s="188">
        <v>5268</v>
      </c>
      <c r="J7942" s="188">
        <v>31847</v>
      </c>
      <c r="N7942" s="43"/>
    </row>
    <row r="7943" spans="1:14">
      <c r="A7943" s="43" t="s">
        <v>596</v>
      </c>
      <c r="B7943" s="188">
        <v>55322</v>
      </c>
      <c r="C7943" s="188">
        <v>8667.08</v>
      </c>
      <c r="D7943" s="188">
        <v>12147.39</v>
      </c>
      <c r="E7943" s="188">
        <v>20596</v>
      </c>
      <c r="F7943" s="188">
        <v>34587.4</v>
      </c>
      <c r="G7943" s="188">
        <v>63021</v>
      </c>
      <c r="H7943" s="188">
        <v>112940</v>
      </c>
      <c r="I7943" s="188">
        <v>164605</v>
      </c>
      <c r="J7943" s="188">
        <v>345780</v>
      </c>
      <c r="N7943" s="43"/>
    </row>
    <row r="7944" spans="1:14">
      <c r="A7944" s="43" t="s">
        <v>537</v>
      </c>
      <c r="B7944" s="188">
        <v>15314</v>
      </c>
      <c r="C7944" s="188">
        <v>0</v>
      </c>
      <c r="D7944" s="188">
        <v>0</v>
      </c>
      <c r="E7944" s="188">
        <v>10966.5</v>
      </c>
      <c r="F7944" s="188">
        <v>16260</v>
      </c>
      <c r="G7944" s="188">
        <v>20431</v>
      </c>
      <c r="H7944" s="188">
        <v>24551</v>
      </c>
      <c r="I7944" s="188">
        <v>27050</v>
      </c>
      <c r="J7944" s="188">
        <v>35364</v>
      </c>
      <c r="N7944" s="43"/>
    </row>
    <row r="7945" spans="1:14">
      <c r="A7945" s="43" t="s">
        <v>538</v>
      </c>
      <c r="B7945" s="188">
        <v>223</v>
      </c>
      <c r="C7945" s="188">
        <v>0</v>
      </c>
      <c r="D7945" s="188">
        <v>0</v>
      </c>
      <c r="E7945" s="188">
        <v>0</v>
      </c>
      <c r="F7945" s="188">
        <v>0</v>
      </c>
      <c r="G7945" s="188">
        <v>0</v>
      </c>
      <c r="H7945" s="188">
        <v>0</v>
      </c>
      <c r="I7945" s="188">
        <v>0</v>
      </c>
      <c r="J7945" s="188">
        <v>8666</v>
      </c>
      <c r="N7945" s="43"/>
    </row>
    <row r="7946" spans="1:14">
      <c r="A7946" s="43" t="s">
        <v>539</v>
      </c>
      <c r="B7946" s="188">
        <v>22853</v>
      </c>
      <c r="C7946" s="188">
        <v>-36.22</v>
      </c>
      <c r="D7946" s="188">
        <v>32.340000000000003</v>
      </c>
      <c r="E7946" s="188">
        <v>820.5</v>
      </c>
      <c r="F7946" s="188">
        <v>4920</v>
      </c>
      <c r="G7946" s="188">
        <v>19022</v>
      </c>
      <c r="H7946" s="188">
        <v>52696</v>
      </c>
      <c r="I7946" s="188">
        <v>98684</v>
      </c>
      <c r="J7946" s="188">
        <v>274031</v>
      </c>
      <c r="N7946" s="43"/>
    </row>
    <row r="7947" spans="1:14">
      <c r="A7947" s="43" t="s">
        <v>540</v>
      </c>
      <c r="B7947" s="188">
        <v>5720</v>
      </c>
      <c r="C7947" s="188">
        <v>0</v>
      </c>
      <c r="D7947" s="188">
        <v>0</v>
      </c>
      <c r="E7947" s="188">
        <v>0</v>
      </c>
      <c r="F7947" s="188">
        <v>0</v>
      </c>
      <c r="G7947" s="188">
        <v>5138</v>
      </c>
      <c r="H7947" s="188">
        <v>18561</v>
      </c>
      <c r="I7947" s="188">
        <v>31009</v>
      </c>
      <c r="J7947" s="188">
        <v>63958</v>
      </c>
      <c r="N7947" s="43"/>
    </row>
    <row r="7948" spans="1:14">
      <c r="A7948" s="43" t="s">
        <v>541</v>
      </c>
      <c r="B7948" s="188">
        <v>5226</v>
      </c>
      <c r="C7948" s="188">
        <v>0</v>
      </c>
      <c r="D7948" s="188">
        <v>0</v>
      </c>
      <c r="E7948" s="188">
        <v>0</v>
      </c>
      <c r="F7948" s="188">
        <v>0</v>
      </c>
      <c r="G7948" s="188">
        <v>0</v>
      </c>
      <c r="H7948" s="188">
        <v>16878</v>
      </c>
      <c r="I7948" s="188">
        <v>33437</v>
      </c>
      <c r="J7948" s="188">
        <v>85602</v>
      </c>
      <c r="N7948" s="43"/>
    </row>
    <row r="7949" spans="1:14">
      <c r="A7949" s="43" t="s">
        <v>542</v>
      </c>
      <c r="B7949" s="188">
        <v>5252</v>
      </c>
      <c r="C7949" s="188">
        <v>0</v>
      </c>
      <c r="D7949" s="188">
        <v>0</v>
      </c>
      <c r="E7949" s="188">
        <v>1098.5</v>
      </c>
      <c r="F7949" s="188">
        <v>3507.4</v>
      </c>
      <c r="G7949" s="188">
        <v>7016</v>
      </c>
      <c r="H7949" s="188">
        <v>12283</v>
      </c>
      <c r="I7949" s="188">
        <v>16777</v>
      </c>
      <c r="J7949" s="188">
        <v>29411</v>
      </c>
      <c r="N7949" s="43"/>
    </row>
    <row r="7950" spans="1:14">
      <c r="A7950" s="43" t="s">
        <v>543</v>
      </c>
      <c r="B7950" s="188">
        <v>734</v>
      </c>
      <c r="C7950" s="188">
        <v>0</v>
      </c>
      <c r="D7950" s="188">
        <v>0</v>
      </c>
      <c r="E7950" s="188">
        <v>0</v>
      </c>
      <c r="F7950" s="188">
        <v>0</v>
      </c>
      <c r="G7950" s="188">
        <v>0</v>
      </c>
      <c r="H7950" s="188">
        <v>0</v>
      </c>
      <c r="I7950" s="188">
        <v>5863</v>
      </c>
      <c r="J7950" s="188">
        <v>17706</v>
      </c>
      <c r="N7950" s="43"/>
    </row>
    <row r="7951" spans="1:14">
      <c r="A7951" s="43" t="s">
        <v>544</v>
      </c>
      <c r="B7951" s="188">
        <v>10794</v>
      </c>
      <c r="C7951" s="188">
        <v>0</v>
      </c>
      <c r="D7951" s="188">
        <v>0</v>
      </c>
      <c r="E7951" s="188">
        <v>0</v>
      </c>
      <c r="F7951" s="188">
        <v>0</v>
      </c>
      <c r="G7951" s="188">
        <v>0</v>
      </c>
      <c r="H7951" s="188">
        <v>66422</v>
      </c>
      <c r="I7951" s="188">
        <v>66422</v>
      </c>
      <c r="J7951" s="188">
        <v>90510</v>
      </c>
      <c r="N7951" s="43"/>
    </row>
    <row r="7952" spans="1:14">
      <c r="A7952" s="43" t="s">
        <v>221</v>
      </c>
      <c r="B7952" s="188">
        <v>14996</v>
      </c>
      <c r="C7952" s="188">
        <v>0</v>
      </c>
      <c r="D7952" s="188">
        <v>0</v>
      </c>
      <c r="E7952" s="188">
        <v>11086</v>
      </c>
      <c r="F7952" s="188">
        <v>16261.7</v>
      </c>
      <c r="G7952" s="188">
        <v>20172</v>
      </c>
      <c r="H7952" s="188">
        <v>23798</v>
      </c>
      <c r="I7952" s="188">
        <v>25837</v>
      </c>
      <c r="J7952" s="188">
        <v>29607</v>
      </c>
      <c r="N7952" s="43"/>
    </row>
    <row r="7953" spans="1:14">
      <c r="A7953" s="43" t="s">
        <v>222</v>
      </c>
      <c r="B7953" s="188">
        <v>453</v>
      </c>
      <c r="C7953" s="188">
        <v>0</v>
      </c>
      <c r="D7953" s="188">
        <v>0</v>
      </c>
      <c r="E7953" s="188">
        <v>0</v>
      </c>
      <c r="F7953" s="188">
        <v>0</v>
      </c>
      <c r="G7953" s="188">
        <v>0</v>
      </c>
      <c r="H7953" s="188">
        <v>0</v>
      </c>
      <c r="I7953" s="188">
        <v>0</v>
      </c>
      <c r="J7953" s="188">
        <v>15381</v>
      </c>
      <c r="N7953" s="43"/>
    </row>
    <row r="7954" spans="1:14">
      <c r="A7954" s="43" t="s">
        <v>223</v>
      </c>
      <c r="B7954" s="188">
        <v>5274</v>
      </c>
      <c r="C7954" s="188">
        <v>0</v>
      </c>
      <c r="D7954" s="188">
        <v>0</v>
      </c>
      <c r="E7954" s="188">
        <v>0</v>
      </c>
      <c r="F7954" s="188">
        <v>0</v>
      </c>
      <c r="G7954" s="188">
        <v>0</v>
      </c>
      <c r="H7954" s="188">
        <v>16903</v>
      </c>
      <c r="I7954" s="188">
        <v>33560</v>
      </c>
      <c r="J7954" s="188">
        <v>85871</v>
      </c>
      <c r="N7954" s="43"/>
    </row>
    <row r="7955" spans="1:14">
      <c r="A7955" s="43" t="s">
        <v>224</v>
      </c>
      <c r="B7955" s="188">
        <v>0</v>
      </c>
      <c r="C7955" s="188">
        <v>0</v>
      </c>
      <c r="D7955" s="188">
        <v>0</v>
      </c>
      <c r="E7955" s="188">
        <v>0</v>
      </c>
      <c r="F7955" s="188">
        <v>0</v>
      </c>
      <c r="G7955" s="188">
        <v>0</v>
      </c>
      <c r="H7955" s="188">
        <v>0</v>
      </c>
      <c r="I7955" s="188">
        <v>0</v>
      </c>
      <c r="J7955" s="188">
        <v>0</v>
      </c>
      <c r="N7955" s="43"/>
    </row>
    <row r="7956" spans="1:14">
      <c r="A7956" s="43" t="s">
        <v>545</v>
      </c>
      <c r="B7956" s="188">
        <v>50264</v>
      </c>
      <c r="C7956" s="188">
        <v>6760.22</v>
      </c>
      <c r="D7956" s="188">
        <v>10326.219999999999</v>
      </c>
      <c r="E7956" s="188">
        <v>18689.900000000001</v>
      </c>
      <c r="F7956" s="188">
        <v>32177.8</v>
      </c>
      <c r="G7956" s="188">
        <v>57259</v>
      </c>
      <c r="H7956" s="188">
        <v>100279</v>
      </c>
      <c r="I7956" s="188">
        <v>145602</v>
      </c>
      <c r="J7956" s="188">
        <v>311309</v>
      </c>
      <c r="N7956" s="43"/>
    </row>
    <row r="7957" spans="1:14">
      <c r="A7957" s="43" t="s">
        <v>546</v>
      </c>
      <c r="B7957" s="188">
        <v>28769</v>
      </c>
      <c r="C7957" s="188">
        <v>4487.88</v>
      </c>
      <c r="D7957" s="188">
        <v>7596.3</v>
      </c>
      <c r="E7957" s="188">
        <v>13291.6</v>
      </c>
      <c r="F7957" s="188">
        <v>21261.9</v>
      </c>
      <c r="G7957" s="188">
        <v>37062</v>
      </c>
      <c r="H7957" s="188">
        <v>58113</v>
      </c>
      <c r="I7957" s="188">
        <v>74191</v>
      </c>
      <c r="J7957" s="188">
        <v>127563</v>
      </c>
      <c r="N7957" s="43"/>
    </row>
    <row r="7958" spans="1:14">
      <c r="A7958" s="43" t="s">
        <v>547</v>
      </c>
      <c r="B7958" s="188">
        <v>2312</v>
      </c>
      <c r="C7958" s="188">
        <v>0</v>
      </c>
      <c r="D7958" s="188">
        <v>0</v>
      </c>
      <c r="E7958" s="188">
        <v>0</v>
      </c>
      <c r="F7958" s="188">
        <v>0</v>
      </c>
      <c r="G7958" s="188">
        <v>1058</v>
      </c>
      <c r="H7958" s="188">
        <v>6770</v>
      </c>
      <c r="I7958" s="188">
        <v>11877</v>
      </c>
      <c r="J7958" s="188">
        <v>34490</v>
      </c>
      <c r="N7958" s="43"/>
    </row>
    <row r="7959" spans="1:14">
      <c r="A7959" s="43" t="s">
        <v>548</v>
      </c>
      <c r="B7959" s="188">
        <v>465</v>
      </c>
      <c r="C7959" s="188">
        <v>0</v>
      </c>
      <c r="D7959" s="188">
        <v>0</v>
      </c>
      <c r="E7959" s="188">
        <v>0</v>
      </c>
      <c r="F7959" s="188">
        <v>0</v>
      </c>
      <c r="G7959" s="188">
        <v>0</v>
      </c>
      <c r="H7959" s="188">
        <v>1202</v>
      </c>
      <c r="I7959" s="188">
        <v>2513</v>
      </c>
      <c r="J7959" s="188">
        <v>7987</v>
      </c>
      <c r="N7959" s="43"/>
    </row>
    <row r="7960" spans="1:14">
      <c r="A7960" s="43" t="s">
        <v>549</v>
      </c>
      <c r="B7960" s="188">
        <v>269</v>
      </c>
      <c r="C7960" s="188">
        <v>0</v>
      </c>
      <c r="D7960" s="188">
        <v>0</v>
      </c>
      <c r="E7960" s="188">
        <v>0</v>
      </c>
      <c r="F7960" s="188">
        <v>0</v>
      </c>
      <c r="G7960" s="188">
        <v>0</v>
      </c>
      <c r="H7960" s="188">
        <v>870</v>
      </c>
      <c r="I7960" s="188">
        <v>1862</v>
      </c>
      <c r="J7960" s="188">
        <v>4869</v>
      </c>
      <c r="N7960" s="43"/>
    </row>
    <row r="7961" spans="1:14">
      <c r="A7961" s="43" t="s">
        <v>550</v>
      </c>
      <c r="B7961" s="188">
        <v>67</v>
      </c>
      <c r="C7961" s="188">
        <v>0</v>
      </c>
      <c r="D7961" s="188">
        <v>0</v>
      </c>
      <c r="E7961" s="188">
        <v>0</v>
      </c>
      <c r="F7961" s="188">
        <v>0</v>
      </c>
      <c r="G7961" s="188">
        <v>0</v>
      </c>
      <c r="H7961" s="188">
        <v>203</v>
      </c>
      <c r="I7961" s="188">
        <v>435</v>
      </c>
      <c r="J7961" s="188">
        <v>1145</v>
      </c>
      <c r="N7961" s="43"/>
    </row>
    <row r="7962" spans="1:14">
      <c r="A7962" s="43" t="s">
        <v>551</v>
      </c>
      <c r="B7962" s="188">
        <v>24</v>
      </c>
      <c r="C7962" s="188">
        <v>0</v>
      </c>
      <c r="D7962" s="188">
        <v>0</v>
      </c>
      <c r="E7962" s="188">
        <v>0</v>
      </c>
      <c r="F7962" s="188">
        <v>0</v>
      </c>
      <c r="G7962" s="188">
        <v>0</v>
      </c>
      <c r="H7962" s="188">
        <v>0</v>
      </c>
      <c r="I7962" s="188">
        <v>0</v>
      </c>
      <c r="J7962" s="188">
        <v>0</v>
      </c>
      <c r="N7962" s="43"/>
    </row>
    <row r="7963" spans="1:14">
      <c r="A7963" s="43" t="s">
        <v>317</v>
      </c>
      <c r="B7963" s="188">
        <v>1507</v>
      </c>
      <c r="C7963" s="188">
        <v>1500.08</v>
      </c>
      <c r="D7963" s="188">
        <v>1500.08</v>
      </c>
      <c r="E7963" s="188">
        <v>1500.1</v>
      </c>
      <c r="F7963" s="188">
        <v>1500.1</v>
      </c>
      <c r="G7963" s="188">
        <v>1500</v>
      </c>
      <c r="H7963" s="188">
        <v>1500</v>
      </c>
      <c r="I7963" s="188">
        <v>2100</v>
      </c>
      <c r="J7963" s="188">
        <v>3900</v>
      </c>
      <c r="N7963" s="43"/>
    </row>
    <row r="7964" spans="1:14">
      <c r="A7964" s="43" t="s">
        <v>318</v>
      </c>
      <c r="B7964" s="188">
        <v>414</v>
      </c>
      <c r="C7964" s="188">
        <v>0</v>
      </c>
      <c r="D7964" s="188">
        <v>0</v>
      </c>
      <c r="E7964" s="188">
        <v>513.6</v>
      </c>
      <c r="F7964" s="188">
        <v>513.6</v>
      </c>
      <c r="G7964" s="188">
        <v>514</v>
      </c>
      <c r="H7964" s="188">
        <v>514</v>
      </c>
      <c r="I7964" s="188">
        <v>514</v>
      </c>
      <c r="J7964" s="188">
        <v>1007</v>
      </c>
      <c r="N7964" s="43"/>
    </row>
    <row r="7965" spans="1:14">
      <c r="A7965" s="43" t="s">
        <v>552</v>
      </c>
      <c r="B7965" s="188">
        <v>33826</v>
      </c>
      <c r="C7965" s="188">
        <v>6404.6</v>
      </c>
      <c r="D7965" s="188">
        <v>9508.11</v>
      </c>
      <c r="E7965" s="188">
        <v>15270.8</v>
      </c>
      <c r="F7965" s="188">
        <v>23397.8</v>
      </c>
      <c r="G7965" s="188">
        <v>40895</v>
      </c>
      <c r="H7965" s="188">
        <v>68193</v>
      </c>
      <c r="I7965" s="188">
        <v>91284</v>
      </c>
      <c r="J7965" s="188">
        <v>173839</v>
      </c>
      <c r="N7965" s="43"/>
    </row>
    <row r="7966" spans="1:14">
      <c r="A7966" s="43" t="s">
        <v>553</v>
      </c>
      <c r="B7966" s="188">
        <v>3026</v>
      </c>
      <c r="C7966" s="188">
        <v>0</v>
      </c>
      <c r="D7966" s="188">
        <v>0</v>
      </c>
      <c r="E7966" s="188">
        <v>0</v>
      </c>
      <c r="F7966" s="188">
        <v>0</v>
      </c>
      <c r="G7966" s="188">
        <v>2358</v>
      </c>
      <c r="H7966" s="188">
        <v>8884</v>
      </c>
      <c r="I7966" s="188">
        <v>15524</v>
      </c>
      <c r="J7966" s="188">
        <v>36039</v>
      </c>
      <c r="N7966" s="43"/>
    </row>
    <row r="7967" spans="1:14">
      <c r="A7967" s="43" t="s">
        <v>554</v>
      </c>
      <c r="B7967" s="188">
        <v>920</v>
      </c>
      <c r="C7967" s="188">
        <v>0</v>
      </c>
      <c r="D7967" s="188">
        <v>0</v>
      </c>
      <c r="E7967" s="188">
        <v>0</v>
      </c>
      <c r="F7967" s="188">
        <v>0</v>
      </c>
      <c r="G7967" s="188">
        <v>207</v>
      </c>
      <c r="H7967" s="188">
        <v>2298</v>
      </c>
      <c r="I7967" s="188">
        <v>5045</v>
      </c>
      <c r="J7967" s="188">
        <v>15906</v>
      </c>
      <c r="N7967" s="43"/>
    </row>
    <row r="7968" spans="1:14">
      <c r="A7968" s="43" t="s">
        <v>555</v>
      </c>
      <c r="B7968" s="188">
        <v>1784</v>
      </c>
      <c r="C7968" s="188">
        <v>0</v>
      </c>
      <c r="D7968" s="188">
        <v>0</v>
      </c>
      <c r="E7968" s="188">
        <v>0</v>
      </c>
      <c r="F7968" s="188">
        <v>0</v>
      </c>
      <c r="G7968" s="188">
        <v>0</v>
      </c>
      <c r="H7968" s="188">
        <v>2353</v>
      </c>
      <c r="I7968" s="188">
        <v>8288</v>
      </c>
      <c r="J7968" s="188">
        <v>42954</v>
      </c>
      <c r="N7968" s="43"/>
    </row>
    <row r="7969" spans="1:14">
      <c r="A7969" s="43" t="s">
        <v>556</v>
      </c>
      <c r="B7969" s="188">
        <v>879</v>
      </c>
      <c r="C7969" s="188">
        <v>0</v>
      </c>
      <c r="D7969" s="188">
        <v>0</v>
      </c>
      <c r="E7969" s="188">
        <v>0</v>
      </c>
      <c r="F7969" s="188">
        <v>0</v>
      </c>
      <c r="G7969" s="188">
        <v>0</v>
      </c>
      <c r="H7969" s="188">
        <v>0</v>
      </c>
      <c r="I7969" s="188">
        <v>1040</v>
      </c>
      <c r="J7969" s="188">
        <v>28730</v>
      </c>
      <c r="N7969" s="43"/>
    </row>
    <row r="7970" spans="1:14">
      <c r="A7970" s="43" t="s">
        <v>597</v>
      </c>
      <c r="B7970" s="188">
        <v>57904</v>
      </c>
      <c r="C7970" s="188">
        <v>6550.83</v>
      </c>
      <c r="D7970" s="188">
        <v>9628.59</v>
      </c>
      <c r="E7970" s="188">
        <v>16475</v>
      </c>
      <c r="F7970" s="188">
        <v>32286.400000000001</v>
      </c>
      <c r="G7970" s="188">
        <v>63872</v>
      </c>
      <c r="H7970" s="188">
        <v>112289</v>
      </c>
      <c r="I7970" s="188">
        <v>160260</v>
      </c>
      <c r="J7970" s="188">
        <v>364532</v>
      </c>
      <c r="N7970" s="43"/>
    </row>
    <row r="7971" spans="1:14">
      <c r="A7971" s="43" t="s">
        <v>537</v>
      </c>
      <c r="B7971" s="188">
        <v>11863</v>
      </c>
      <c r="C7971" s="188">
        <v>0</v>
      </c>
      <c r="D7971" s="188">
        <v>0</v>
      </c>
      <c r="E7971" s="188">
        <v>4167.3999999999996</v>
      </c>
      <c r="F7971" s="188">
        <v>12197.6</v>
      </c>
      <c r="G7971" s="188">
        <v>18582</v>
      </c>
      <c r="H7971" s="188">
        <v>23535</v>
      </c>
      <c r="I7971" s="188">
        <v>25756</v>
      </c>
      <c r="J7971" s="188">
        <v>29527</v>
      </c>
      <c r="N7971" s="43"/>
    </row>
    <row r="7972" spans="1:14">
      <c r="A7972" s="43" t="s">
        <v>538</v>
      </c>
      <c r="B7972" s="188">
        <v>280</v>
      </c>
      <c r="C7972" s="188">
        <v>0</v>
      </c>
      <c r="D7972" s="188">
        <v>0</v>
      </c>
      <c r="E7972" s="188">
        <v>0</v>
      </c>
      <c r="F7972" s="188">
        <v>0</v>
      </c>
      <c r="G7972" s="188">
        <v>0</v>
      </c>
      <c r="H7972" s="188">
        <v>0</v>
      </c>
      <c r="I7972" s="188">
        <v>709</v>
      </c>
      <c r="J7972" s="188">
        <v>8666</v>
      </c>
      <c r="N7972" s="43"/>
    </row>
    <row r="7973" spans="1:14">
      <c r="A7973" s="43" t="s">
        <v>539</v>
      </c>
      <c r="B7973" s="188">
        <v>23229</v>
      </c>
      <c r="C7973" s="188">
        <v>-41.92</v>
      </c>
      <c r="D7973" s="188">
        <v>5.88</v>
      </c>
      <c r="E7973" s="188">
        <v>693</v>
      </c>
      <c r="F7973" s="188">
        <v>3792</v>
      </c>
      <c r="G7973" s="188">
        <v>12699</v>
      </c>
      <c r="H7973" s="188">
        <v>39097</v>
      </c>
      <c r="I7973" s="188">
        <v>73254</v>
      </c>
      <c r="J7973" s="188">
        <v>322699</v>
      </c>
      <c r="N7973" s="43"/>
    </row>
    <row r="7974" spans="1:14">
      <c r="A7974" s="43" t="s">
        <v>540</v>
      </c>
      <c r="B7974" s="188">
        <v>5780</v>
      </c>
      <c r="C7974" s="188">
        <v>0</v>
      </c>
      <c r="D7974" s="188">
        <v>0</v>
      </c>
      <c r="E7974" s="188">
        <v>0</v>
      </c>
      <c r="F7974" s="188">
        <v>0</v>
      </c>
      <c r="G7974" s="188">
        <v>5583</v>
      </c>
      <c r="H7974" s="188">
        <v>18688</v>
      </c>
      <c r="I7974" s="188">
        <v>31405</v>
      </c>
      <c r="J7974" s="188">
        <v>66334</v>
      </c>
      <c r="N7974" s="43"/>
    </row>
    <row r="7975" spans="1:14">
      <c r="A7975" s="43" t="s">
        <v>541</v>
      </c>
      <c r="B7975" s="188">
        <v>12124</v>
      </c>
      <c r="C7975" s="188">
        <v>0</v>
      </c>
      <c r="D7975" s="188">
        <v>0</v>
      </c>
      <c r="E7975" s="188">
        <v>0</v>
      </c>
      <c r="F7975" s="188">
        <v>0</v>
      </c>
      <c r="G7975" s="188">
        <v>13090</v>
      </c>
      <c r="H7975" s="188">
        <v>42404</v>
      </c>
      <c r="I7975" s="188">
        <v>68208</v>
      </c>
      <c r="J7975" s="188">
        <v>114784</v>
      </c>
      <c r="N7975" s="43"/>
    </row>
    <row r="7976" spans="1:14">
      <c r="A7976" s="43" t="s">
        <v>542</v>
      </c>
      <c r="B7976" s="188">
        <v>3756</v>
      </c>
      <c r="C7976" s="188">
        <v>0</v>
      </c>
      <c r="D7976" s="188">
        <v>0</v>
      </c>
      <c r="E7976" s="188">
        <v>0</v>
      </c>
      <c r="F7976" s="188">
        <v>1207.4000000000001</v>
      </c>
      <c r="G7976" s="188">
        <v>4646</v>
      </c>
      <c r="H7976" s="188">
        <v>10321</v>
      </c>
      <c r="I7976" s="188">
        <v>15314</v>
      </c>
      <c r="J7976" s="188">
        <v>34274</v>
      </c>
      <c r="N7976" s="43"/>
    </row>
    <row r="7977" spans="1:14">
      <c r="A7977" s="43" t="s">
        <v>543</v>
      </c>
      <c r="B7977" s="188">
        <v>872</v>
      </c>
      <c r="C7977" s="188">
        <v>0</v>
      </c>
      <c r="D7977" s="188">
        <v>0</v>
      </c>
      <c r="E7977" s="188">
        <v>0</v>
      </c>
      <c r="F7977" s="188">
        <v>0</v>
      </c>
      <c r="G7977" s="188">
        <v>0</v>
      </c>
      <c r="H7977" s="188">
        <v>0</v>
      </c>
      <c r="I7977" s="188">
        <v>7909</v>
      </c>
      <c r="J7977" s="188">
        <v>17617</v>
      </c>
      <c r="N7977" s="43"/>
    </row>
    <row r="7978" spans="1:14">
      <c r="A7978" s="43" t="s">
        <v>544</v>
      </c>
      <c r="B7978" s="188">
        <v>8837</v>
      </c>
      <c r="C7978" s="188">
        <v>0</v>
      </c>
      <c r="D7978" s="188">
        <v>0</v>
      </c>
      <c r="E7978" s="188">
        <v>0</v>
      </c>
      <c r="F7978" s="188">
        <v>0</v>
      </c>
      <c r="G7978" s="188">
        <v>0</v>
      </c>
      <c r="H7978" s="188">
        <v>52170</v>
      </c>
      <c r="I7978" s="188">
        <v>66422</v>
      </c>
      <c r="J7978" s="188">
        <v>90510</v>
      </c>
      <c r="N7978" s="43"/>
    </row>
    <row r="7979" spans="1:14">
      <c r="A7979" s="43" t="s">
        <v>221</v>
      </c>
      <c r="B7979" s="188">
        <v>11923</v>
      </c>
      <c r="C7979" s="188">
        <v>0</v>
      </c>
      <c r="D7979" s="188">
        <v>0</v>
      </c>
      <c r="E7979" s="188">
        <v>4167.3999999999996</v>
      </c>
      <c r="F7979" s="188">
        <v>12252.1</v>
      </c>
      <c r="G7979" s="188">
        <v>18622</v>
      </c>
      <c r="H7979" s="188">
        <v>23558</v>
      </c>
      <c r="I7979" s="188">
        <v>25756</v>
      </c>
      <c r="J7979" s="188">
        <v>29527</v>
      </c>
      <c r="N7979" s="43"/>
    </row>
    <row r="7980" spans="1:14">
      <c r="A7980" s="43" t="s">
        <v>222</v>
      </c>
      <c r="B7980" s="188">
        <v>0</v>
      </c>
      <c r="C7980" s="188">
        <v>0</v>
      </c>
      <c r="D7980" s="188">
        <v>0</v>
      </c>
      <c r="E7980" s="188">
        <v>0</v>
      </c>
      <c r="F7980" s="188">
        <v>0</v>
      </c>
      <c r="G7980" s="188">
        <v>0</v>
      </c>
      <c r="H7980" s="188">
        <v>0</v>
      </c>
      <c r="I7980" s="188">
        <v>0</v>
      </c>
      <c r="J7980" s="188">
        <v>0</v>
      </c>
      <c r="N7980" s="43"/>
    </row>
    <row r="7981" spans="1:14">
      <c r="A7981" s="43" t="s">
        <v>223</v>
      </c>
      <c r="B7981" s="188">
        <v>12151</v>
      </c>
      <c r="C7981" s="188">
        <v>0</v>
      </c>
      <c r="D7981" s="188">
        <v>0</v>
      </c>
      <c r="E7981" s="188">
        <v>0</v>
      </c>
      <c r="F7981" s="188">
        <v>0</v>
      </c>
      <c r="G7981" s="188">
        <v>13205</v>
      </c>
      <c r="H7981" s="188">
        <v>42608</v>
      </c>
      <c r="I7981" s="188">
        <v>68208</v>
      </c>
      <c r="J7981" s="188">
        <v>114784</v>
      </c>
      <c r="N7981" s="43"/>
    </row>
    <row r="7982" spans="1:14">
      <c r="A7982" s="43" t="s">
        <v>224</v>
      </c>
      <c r="B7982" s="188">
        <v>0</v>
      </c>
      <c r="C7982" s="188">
        <v>0</v>
      </c>
      <c r="D7982" s="188">
        <v>0</v>
      </c>
      <c r="E7982" s="188">
        <v>0</v>
      </c>
      <c r="F7982" s="188">
        <v>0</v>
      </c>
      <c r="G7982" s="188">
        <v>0</v>
      </c>
      <c r="H7982" s="188">
        <v>0</v>
      </c>
      <c r="I7982" s="188">
        <v>0</v>
      </c>
      <c r="J7982" s="188">
        <v>0</v>
      </c>
      <c r="N7982" s="43"/>
    </row>
    <row r="7983" spans="1:14">
      <c r="A7983" s="43" t="s">
        <v>545</v>
      </c>
      <c r="B7983" s="188">
        <v>51617</v>
      </c>
      <c r="C7983" s="188">
        <v>4564.71</v>
      </c>
      <c r="D7983" s="188">
        <v>7718.62</v>
      </c>
      <c r="E7983" s="188">
        <v>14471.1</v>
      </c>
      <c r="F7983" s="188">
        <v>29388.799999999999</v>
      </c>
      <c r="G7983" s="188">
        <v>57494</v>
      </c>
      <c r="H7983" s="188">
        <v>96553</v>
      </c>
      <c r="I7983" s="188">
        <v>135647</v>
      </c>
      <c r="J7983" s="188">
        <v>339077</v>
      </c>
      <c r="N7983" s="43"/>
    </row>
    <row r="7984" spans="1:14">
      <c r="A7984" s="43" t="s">
        <v>546</v>
      </c>
      <c r="B7984" s="188">
        <v>29507</v>
      </c>
      <c r="C7984" s="188">
        <v>1673.15</v>
      </c>
      <c r="D7984" s="188">
        <v>6652.36</v>
      </c>
      <c r="E7984" s="188">
        <v>11051.4</v>
      </c>
      <c r="F7984" s="188">
        <v>21278.799999999999</v>
      </c>
      <c r="G7984" s="188">
        <v>40134</v>
      </c>
      <c r="H7984" s="188">
        <v>63449</v>
      </c>
      <c r="I7984" s="188">
        <v>80014</v>
      </c>
      <c r="J7984" s="188">
        <v>132479</v>
      </c>
      <c r="N7984" s="43"/>
    </row>
    <row r="7985" spans="1:14">
      <c r="A7985" s="43" t="s">
        <v>547</v>
      </c>
      <c r="B7985" s="188">
        <v>2930</v>
      </c>
      <c r="C7985" s="188">
        <v>0</v>
      </c>
      <c r="D7985" s="188">
        <v>0</v>
      </c>
      <c r="E7985" s="188">
        <v>0</v>
      </c>
      <c r="F7985" s="188">
        <v>0</v>
      </c>
      <c r="G7985" s="188">
        <v>2418</v>
      </c>
      <c r="H7985" s="188">
        <v>9357</v>
      </c>
      <c r="I7985" s="188">
        <v>14729</v>
      </c>
      <c r="J7985" s="188">
        <v>34103</v>
      </c>
      <c r="N7985" s="43"/>
    </row>
    <row r="7986" spans="1:14">
      <c r="A7986" s="43" t="s">
        <v>548</v>
      </c>
      <c r="B7986" s="188">
        <v>637</v>
      </c>
      <c r="C7986" s="188">
        <v>0</v>
      </c>
      <c r="D7986" s="188">
        <v>0</v>
      </c>
      <c r="E7986" s="188">
        <v>0</v>
      </c>
      <c r="F7986" s="188">
        <v>0</v>
      </c>
      <c r="G7986" s="188">
        <v>290</v>
      </c>
      <c r="H7986" s="188">
        <v>1812</v>
      </c>
      <c r="I7986" s="188">
        <v>3322</v>
      </c>
      <c r="J7986" s="188">
        <v>8058</v>
      </c>
      <c r="N7986" s="43"/>
    </row>
    <row r="7987" spans="1:14">
      <c r="A7987" s="43" t="s">
        <v>549</v>
      </c>
      <c r="B7987" s="188">
        <v>657</v>
      </c>
      <c r="C7987" s="188">
        <v>0</v>
      </c>
      <c r="D7987" s="188">
        <v>0</v>
      </c>
      <c r="E7987" s="188">
        <v>0</v>
      </c>
      <c r="F7987" s="188">
        <v>0</v>
      </c>
      <c r="G7987" s="188">
        <v>639</v>
      </c>
      <c r="H7987" s="188">
        <v>2402</v>
      </c>
      <c r="I7987" s="188">
        <v>3987</v>
      </c>
      <c r="J7987" s="188">
        <v>7054</v>
      </c>
      <c r="N7987" s="43"/>
    </row>
    <row r="7988" spans="1:14">
      <c r="A7988" s="43" t="s">
        <v>550</v>
      </c>
      <c r="B7988" s="188">
        <v>159</v>
      </c>
      <c r="C7988" s="188">
        <v>0</v>
      </c>
      <c r="D7988" s="188">
        <v>0</v>
      </c>
      <c r="E7988" s="188">
        <v>0</v>
      </c>
      <c r="F7988" s="188">
        <v>0</v>
      </c>
      <c r="G7988" s="188">
        <v>149</v>
      </c>
      <c r="H7988" s="188">
        <v>562</v>
      </c>
      <c r="I7988" s="188">
        <v>933</v>
      </c>
      <c r="J7988" s="188">
        <v>1650</v>
      </c>
      <c r="N7988" s="43"/>
    </row>
    <row r="7989" spans="1:14">
      <c r="A7989" s="43" t="s">
        <v>551</v>
      </c>
      <c r="B7989" s="188">
        <v>19</v>
      </c>
      <c r="C7989" s="188">
        <v>0</v>
      </c>
      <c r="D7989" s="188">
        <v>0</v>
      </c>
      <c r="E7989" s="188">
        <v>0</v>
      </c>
      <c r="F7989" s="188">
        <v>0</v>
      </c>
      <c r="G7989" s="188">
        <v>0</v>
      </c>
      <c r="H7989" s="188">
        <v>0</v>
      </c>
      <c r="I7989" s="188">
        <v>0</v>
      </c>
      <c r="J7989" s="188">
        <v>35</v>
      </c>
      <c r="N7989" s="43"/>
    </row>
    <row r="7990" spans="1:14">
      <c r="A7990" s="43" t="s">
        <v>317</v>
      </c>
      <c r="B7990" s="188">
        <v>1485</v>
      </c>
      <c r="C7990" s="188">
        <v>0</v>
      </c>
      <c r="D7990" s="188">
        <v>1500.08</v>
      </c>
      <c r="E7990" s="188">
        <v>1500.1</v>
      </c>
      <c r="F7990" s="188">
        <v>1500.1</v>
      </c>
      <c r="G7990" s="188">
        <v>1500</v>
      </c>
      <c r="H7990" s="188">
        <v>1500</v>
      </c>
      <c r="I7990" s="188">
        <v>2100</v>
      </c>
      <c r="J7990" s="188">
        <v>3000</v>
      </c>
      <c r="N7990" s="43"/>
    </row>
    <row r="7991" spans="1:14">
      <c r="A7991" s="43" t="s">
        <v>318</v>
      </c>
      <c r="B7991" s="188">
        <v>400</v>
      </c>
      <c r="C7991" s="188">
        <v>0</v>
      </c>
      <c r="D7991" s="188">
        <v>0</v>
      </c>
      <c r="E7991" s="188">
        <v>0</v>
      </c>
      <c r="F7991" s="188">
        <v>513.6</v>
      </c>
      <c r="G7991" s="188">
        <v>514</v>
      </c>
      <c r="H7991" s="188">
        <v>514</v>
      </c>
      <c r="I7991" s="188">
        <v>514</v>
      </c>
      <c r="J7991" s="188">
        <v>1007</v>
      </c>
      <c r="N7991" s="43"/>
    </row>
    <row r="7992" spans="1:14">
      <c r="A7992" s="43" t="s">
        <v>552</v>
      </c>
      <c r="B7992" s="188">
        <v>35793</v>
      </c>
      <c r="C7992" s="188">
        <v>3686.79</v>
      </c>
      <c r="D7992" s="188">
        <v>8666</v>
      </c>
      <c r="E7992" s="188">
        <v>12990.8</v>
      </c>
      <c r="F7992" s="188">
        <v>23809</v>
      </c>
      <c r="G7992" s="188">
        <v>46424</v>
      </c>
      <c r="H7992" s="188">
        <v>78294</v>
      </c>
      <c r="I7992" s="188">
        <v>102885</v>
      </c>
      <c r="J7992" s="188">
        <v>176710</v>
      </c>
      <c r="N7992" s="43"/>
    </row>
    <row r="7993" spans="1:14">
      <c r="A7993" s="43" t="s">
        <v>553</v>
      </c>
      <c r="B7993" s="188">
        <v>1485</v>
      </c>
      <c r="C7993" s="188">
        <v>0</v>
      </c>
      <c r="D7993" s="188">
        <v>0</v>
      </c>
      <c r="E7993" s="188">
        <v>0</v>
      </c>
      <c r="F7993" s="188">
        <v>0</v>
      </c>
      <c r="G7993" s="188">
        <v>0</v>
      </c>
      <c r="H7993" s="188">
        <v>3930</v>
      </c>
      <c r="I7993" s="188">
        <v>8503</v>
      </c>
      <c r="J7993" s="188">
        <v>27394</v>
      </c>
      <c r="N7993" s="43"/>
    </row>
    <row r="7994" spans="1:14">
      <c r="A7994" s="43" t="s">
        <v>554</v>
      </c>
      <c r="B7994" s="188">
        <v>925</v>
      </c>
      <c r="C7994" s="188">
        <v>0</v>
      </c>
      <c r="D7994" s="188">
        <v>0</v>
      </c>
      <c r="E7994" s="188">
        <v>0</v>
      </c>
      <c r="F7994" s="188">
        <v>0</v>
      </c>
      <c r="G7994" s="188">
        <v>195</v>
      </c>
      <c r="H7994" s="188">
        <v>1818</v>
      </c>
      <c r="I7994" s="188">
        <v>4405</v>
      </c>
      <c r="J7994" s="188">
        <v>15648</v>
      </c>
      <c r="N7994" s="43"/>
    </row>
    <row r="7995" spans="1:14">
      <c r="A7995" s="43" t="s">
        <v>555</v>
      </c>
      <c r="B7995" s="188">
        <v>2047</v>
      </c>
      <c r="C7995" s="188">
        <v>0</v>
      </c>
      <c r="D7995" s="188">
        <v>0</v>
      </c>
      <c r="E7995" s="188">
        <v>0</v>
      </c>
      <c r="F7995" s="188">
        <v>0</v>
      </c>
      <c r="G7995" s="188">
        <v>0</v>
      </c>
      <c r="H7995" s="188">
        <v>2995</v>
      </c>
      <c r="I7995" s="188">
        <v>9425</v>
      </c>
      <c r="J7995" s="188">
        <v>47832</v>
      </c>
      <c r="N7995" s="43"/>
    </row>
    <row r="7996" spans="1:14">
      <c r="A7996" s="43" t="s">
        <v>556</v>
      </c>
      <c r="B7996" s="188">
        <v>418</v>
      </c>
      <c r="C7996" s="188">
        <v>0</v>
      </c>
      <c r="D7996" s="188">
        <v>0</v>
      </c>
      <c r="E7996" s="188">
        <v>0</v>
      </c>
      <c r="F7996" s="188">
        <v>0</v>
      </c>
      <c r="G7996" s="188">
        <v>0</v>
      </c>
      <c r="H7996" s="188">
        <v>0</v>
      </c>
      <c r="I7996" s="188">
        <v>0</v>
      </c>
      <c r="J7996" s="188">
        <v>15110</v>
      </c>
      <c r="N7996" s="43"/>
    </row>
    <row r="7997" spans="1:14">
      <c r="A7997" s="43" t="s">
        <v>598</v>
      </c>
      <c r="B7997" s="188">
        <v>48458</v>
      </c>
      <c r="C7997" s="188">
        <v>4524.82</v>
      </c>
      <c r="D7997" s="188">
        <v>8059.07</v>
      </c>
      <c r="E7997" s="188">
        <v>11526.3</v>
      </c>
      <c r="F7997" s="188">
        <v>25202.1</v>
      </c>
      <c r="G7997" s="188">
        <v>57736</v>
      </c>
      <c r="H7997" s="188">
        <v>115174</v>
      </c>
      <c r="I7997" s="188">
        <v>167959</v>
      </c>
      <c r="J7997" s="188">
        <v>309945</v>
      </c>
      <c r="N7997" s="43"/>
    </row>
    <row r="7998" spans="1:14">
      <c r="A7998" s="43" t="s">
        <v>537</v>
      </c>
      <c r="B7998" s="188">
        <v>10004</v>
      </c>
      <c r="C7998" s="188">
        <v>0</v>
      </c>
      <c r="D7998" s="188">
        <v>0</v>
      </c>
      <c r="E7998" s="188">
        <v>0</v>
      </c>
      <c r="F7998" s="188">
        <v>9693.6</v>
      </c>
      <c r="G7998" s="188">
        <v>16719</v>
      </c>
      <c r="H7998" s="188">
        <v>22452</v>
      </c>
      <c r="I7998" s="188">
        <v>25172</v>
      </c>
      <c r="J7998" s="188">
        <v>28252</v>
      </c>
      <c r="N7998" s="43"/>
    </row>
    <row r="7999" spans="1:14">
      <c r="A7999" s="43" t="s">
        <v>538</v>
      </c>
      <c r="B7999" s="188">
        <v>621</v>
      </c>
      <c r="C7999" s="188">
        <v>0</v>
      </c>
      <c r="D7999" s="188">
        <v>0</v>
      </c>
      <c r="E7999" s="188">
        <v>0</v>
      </c>
      <c r="F7999" s="188">
        <v>0</v>
      </c>
      <c r="G7999" s="188">
        <v>0</v>
      </c>
      <c r="H7999" s="188">
        <v>1246</v>
      </c>
      <c r="I7999" s="188">
        <v>5918</v>
      </c>
      <c r="J7999" s="188">
        <v>9710</v>
      </c>
      <c r="N7999" s="43"/>
    </row>
    <row r="8000" spans="1:14">
      <c r="A8000" s="43" t="s">
        <v>539</v>
      </c>
      <c r="B8000" s="188">
        <v>16328</v>
      </c>
      <c r="C8000" s="188">
        <v>-47.83</v>
      </c>
      <c r="D8000" s="188">
        <v>-20.96</v>
      </c>
      <c r="E8000" s="188">
        <v>228.7</v>
      </c>
      <c r="F8000" s="188">
        <v>2745.7</v>
      </c>
      <c r="G8000" s="188">
        <v>11787</v>
      </c>
      <c r="H8000" s="188">
        <v>41999</v>
      </c>
      <c r="I8000" s="188">
        <v>76206</v>
      </c>
      <c r="J8000" s="188">
        <v>217665</v>
      </c>
      <c r="N8000" s="43"/>
    </row>
    <row r="8001" spans="1:14">
      <c r="A8001" s="43" t="s">
        <v>540</v>
      </c>
      <c r="B8001" s="188">
        <v>6343</v>
      </c>
      <c r="C8001" s="188">
        <v>0</v>
      </c>
      <c r="D8001" s="188">
        <v>0</v>
      </c>
      <c r="E8001" s="188">
        <v>0</v>
      </c>
      <c r="F8001" s="188">
        <v>0</v>
      </c>
      <c r="G8001" s="188">
        <v>4733</v>
      </c>
      <c r="H8001" s="188">
        <v>20122</v>
      </c>
      <c r="I8001" s="188">
        <v>33800</v>
      </c>
      <c r="J8001" s="188">
        <v>79662</v>
      </c>
      <c r="N8001" s="43"/>
    </row>
    <row r="8002" spans="1:14">
      <c r="A8002" s="43" t="s">
        <v>541</v>
      </c>
      <c r="B8002" s="188">
        <v>11569</v>
      </c>
      <c r="C8002" s="188">
        <v>0</v>
      </c>
      <c r="D8002" s="188">
        <v>0</v>
      </c>
      <c r="E8002" s="188">
        <v>0</v>
      </c>
      <c r="F8002" s="188">
        <v>0</v>
      </c>
      <c r="G8002" s="188">
        <v>7641</v>
      </c>
      <c r="H8002" s="188">
        <v>40203</v>
      </c>
      <c r="I8002" s="188">
        <v>67930</v>
      </c>
      <c r="J8002" s="188">
        <v>128112</v>
      </c>
      <c r="N8002" s="43"/>
    </row>
    <row r="8003" spans="1:14">
      <c r="A8003" s="43" t="s">
        <v>542</v>
      </c>
      <c r="B8003" s="188">
        <v>2904</v>
      </c>
      <c r="C8003" s="188">
        <v>0</v>
      </c>
      <c r="D8003" s="188">
        <v>0</v>
      </c>
      <c r="E8003" s="188">
        <v>0</v>
      </c>
      <c r="F8003" s="188">
        <v>0</v>
      </c>
      <c r="G8003" s="188">
        <v>2553</v>
      </c>
      <c r="H8003" s="188">
        <v>8072</v>
      </c>
      <c r="I8003" s="188">
        <v>15037</v>
      </c>
      <c r="J8003" s="188">
        <v>35680</v>
      </c>
      <c r="N8003" s="43"/>
    </row>
    <row r="8004" spans="1:14">
      <c r="A8004" s="43" t="s">
        <v>543</v>
      </c>
      <c r="B8004" s="188">
        <v>688</v>
      </c>
      <c r="C8004" s="188">
        <v>0</v>
      </c>
      <c r="D8004" s="188">
        <v>0</v>
      </c>
      <c r="E8004" s="188">
        <v>0</v>
      </c>
      <c r="F8004" s="188">
        <v>0</v>
      </c>
      <c r="G8004" s="188">
        <v>0</v>
      </c>
      <c r="H8004" s="188">
        <v>0</v>
      </c>
      <c r="I8004" s="188">
        <v>4505</v>
      </c>
      <c r="J8004" s="188">
        <v>18850</v>
      </c>
      <c r="N8004" s="43"/>
    </row>
    <row r="8005" spans="1:14">
      <c r="A8005" s="43" t="s">
        <v>544</v>
      </c>
      <c r="B8005" s="188">
        <v>7211</v>
      </c>
      <c r="C8005" s="188">
        <v>0</v>
      </c>
      <c r="D8005" s="188">
        <v>0</v>
      </c>
      <c r="E8005" s="188">
        <v>0</v>
      </c>
      <c r="F8005" s="188">
        <v>0</v>
      </c>
      <c r="G8005" s="188">
        <v>10580</v>
      </c>
      <c r="H8005" s="188">
        <v>14582</v>
      </c>
      <c r="I8005" s="188">
        <v>66422</v>
      </c>
      <c r="J8005" s="188">
        <v>90510</v>
      </c>
      <c r="N8005" s="43"/>
    </row>
    <row r="8006" spans="1:14">
      <c r="A8006" s="43" t="s">
        <v>221</v>
      </c>
      <c r="B8006" s="188">
        <v>10048</v>
      </c>
      <c r="C8006" s="188">
        <v>0</v>
      </c>
      <c r="D8006" s="188">
        <v>0</v>
      </c>
      <c r="E8006" s="188">
        <v>0</v>
      </c>
      <c r="F8006" s="188">
        <v>9717.2000000000007</v>
      </c>
      <c r="G8006" s="188">
        <v>16804</v>
      </c>
      <c r="H8006" s="188">
        <v>22477</v>
      </c>
      <c r="I8006" s="188">
        <v>25172</v>
      </c>
      <c r="J8006" s="188">
        <v>28252</v>
      </c>
      <c r="N8006" s="43"/>
    </row>
    <row r="8007" spans="1:14">
      <c r="A8007" s="43" t="s">
        <v>222</v>
      </c>
      <c r="B8007" s="188">
        <v>0</v>
      </c>
      <c r="C8007" s="188">
        <v>0</v>
      </c>
      <c r="D8007" s="188">
        <v>0</v>
      </c>
      <c r="E8007" s="188">
        <v>0</v>
      </c>
      <c r="F8007" s="188">
        <v>0</v>
      </c>
      <c r="G8007" s="188">
        <v>0</v>
      </c>
      <c r="H8007" s="188">
        <v>0</v>
      </c>
      <c r="I8007" s="188">
        <v>0</v>
      </c>
      <c r="J8007" s="188">
        <v>0</v>
      </c>
      <c r="N8007" s="43"/>
    </row>
    <row r="8008" spans="1:14">
      <c r="A8008" s="43" t="s">
        <v>223</v>
      </c>
      <c r="B8008" s="188">
        <v>11605</v>
      </c>
      <c r="C8008" s="188">
        <v>0</v>
      </c>
      <c r="D8008" s="188">
        <v>0</v>
      </c>
      <c r="E8008" s="188">
        <v>0</v>
      </c>
      <c r="F8008" s="188">
        <v>0</v>
      </c>
      <c r="G8008" s="188">
        <v>8116</v>
      </c>
      <c r="H8008" s="188">
        <v>40449</v>
      </c>
      <c r="I8008" s="188">
        <v>67930</v>
      </c>
      <c r="J8008" s="188">
        <v>128112</v>
      </c>
      <c r="N8008" s="43"/>
    </row>
    <row r="8009" spans="1:14">
      <c r="A8009" s="43" t="s">
        <v>224</v>
      </c>
      <c r="B8009" s="188">
        <v>0</v>
      </c>
      <c r="C8009" s="188">
        <v>0</v>
      </c>
      <c r="D8009" s="188">
        <v>0</v>
      </c>
      <c r="E8009" s="188">
        <v>0</v>
      </c>
      <c r="F8009" s="188">
        <v>0</v>
      </c>
      <c r="G8009" s="188">
        <v>0</v>
      </c>
      <c r="H8009" s="188">
        <v>0</v>
      </c>
      <c r="I8009" s="188">
        <v>0</v>
      </c>
      <c r="J8009" s="188">
        <v>0</v>
      </c>
      <c r="N8009" s="43"/>
    </row>
    <row r="8010" spans="1:14">
      <c r="A8010" s="43" t="s">
        <v>545</v>
      </c>
      <c r="B8010" s="188">
        <v>42192</v>
      </c>
      <c r="C8010" s="188">
        <v>2375.36</v>
      </c>
      <c r="D8010" s="188">
        <v>6053.52</v>
      </c>
      <c r="E8010" s="188">
        <v>9560.2999999999993</v>
      </c>
      <c r="F8010" s="188">
        <v>22554.3</v>
      </c>
      <c r="G8010" s="188">
        <v>51718</v>
      </c>
      <c r="H8010" s="188">
        <v>98861</v>
      </c>
      <c r="I8010" s="188">
        <v>142329</v>
      </c>
      <c r="J8010" s="188">
        <v>276879</v>
      </c>
      <c r="N8010" s="43"/>
    </row>
    <row r="8011" spans="1:14">
      <c r="A8011" s="43" t="s">
        <v>546</v>
      </c>
      <c r="B8011" s="188">
        <v>27178</v>
      </c>
      <c r="C8011" s="188">
        <v>-1022.47</v>
      </c>
      <c r="D8011" s="188">
        <v>4075.36</v>
      </c>
      <c r="E8011" s="188">
        <v>8463.7999999999993</v>
      </c>
      <c r="F8011" s="188">
        <v>17340.8</v>
      </c>
      <c r="G8011" s="188">
        <v>36859</v>
      </c>
      <c r="H8011" s="188">
        <v>60935</v>
      </c>
      <c r="I8011" s="188">
        <v>85842</v>
      </c>
      <c r="J8011" s="188">
        <v>142022</v>
      </c>
      <c r="N8011" s="43"/>
    </row>
    <row r="8012" spans="1:14">
      <c r="A8012" s="43" t="s">
        <v>547</v>
      </c>
      <c r="B8012" s="188">
        <v>2909</v>
      </c>
      <c r="C8012" s="188">
        <v>0</v>
      </c>
      <c r="D8012" s="188">
        <v>0</v>
      </c>
      <c r="E8012" s="188">
        <v>0</v>
      </c>
      <c r="F8012" s="188">
        <v>0</v>
      </c>
      <c r="G8012" s="188">
        <v>1686</v>
      </c>
      <c r="H8012" s="188">
        <v>8112</v>
      </c>
      <c r="I8012" s="188">
        <v>15128</v>
      </c>
      <c r="J8012" s="188">
        <v>45762</v>
      </c>
      <c r="N8012" s="43"/>
    </row>
    <row r="8013" spans="1:14">
      <c r="A8013" s="43" t="s">
        <v>548</v>
      </c>
      <c r="B8013" s="188">
        <v>682</v>
      </c>
      <c r="C8013" s="188">
        <v>0</v>
      </c>
      <c r="D8013" s="188">
        <v>0</v>
      </c>
      <c r="E8013" s="188">
        <v>0</v>
      </c>
      <c r="F8013" s="188">
        <v>0</v>
      </c>
      <c r="G8013" s="188">
        <v>196</v>
      </c>
      <c r="H8013" s="188">
        <v>1581</v>
      </c>
      <c r="I8013" s="188">
        <v>3517</v>
      </c>
      <c r="J8013" s="188">
        <v>10294</v>
      </c>
      <c r="N8013" s="43"/>
    </row>
    <row r="8014" spans="1:14">
      <c r="A8014" s="43" t="s">
        <v>549</v>
      </c>
      <c r="B8014" s="188">
        <v>575</v>
      </c>
      <c r="C8014" s="188">
        <v>0</v>
      </c>
      <c r="D8014" s="188">
        <v>0</v>
      </c>
      <c r="E8014" s="188">
        <v>0</v>
      </c>
      <c r="F8014" s="188">
        <v>0</v>
      </c>
      <c r="G8014" s="188">
        <v>201</v>
      </c>
      <c r="H8014" s="188">
        <v>2103</v>
      </c>
      <c r="I8014" s="188">
        <v>3564</v>
      </c>
      <c r="J8014" s="188">
        <v>7347</v>
      </c>
      <c r="N8014" s="43"/>
    </row>
    <row r="8015" spans="1:14">
      <c r="A8015" s="43" t="s">
        <v>550</v>
      </c>
      <c r="B8015" s="188">
        <v>143</v>
      </c>
      <c r="C8015" s="188">
        <v>0</v>
      </c>
      <c r="D8015" s="188">
        <v>0</v>
      </c>
      <c r="E8015" s="188">
        <v>0</v>
      </c>
      <c r="F8015" s="188">
        <v>0</v>
      </c>
      <c r="G8015" s="188">
        <v>47</v>
      </c>
      <c r="H8015" s="188">
        <v>492</v>
      </c>
      <c r="I8015" s="188">
        <v>834</v>
      </c>
      <c r="J8015" s="188">
        <v>1783</v>
      </c>
      <c r="N8015" s="43"/>
    </row>
    <row r="8016" spans="1:14">
      <c r="A8016" s="43" t="s">
        <v>551</v>
      </c>
      <c r="B8016" s="188">
        <v>31</v>
      </c>
      <c r="C8016" s="188">
        <v>0</v>
      </c>
      <c r="D8016" s="188">
        <v>0</v>
      </c>
      <c r="E8016" s="188">
        <v>0</v>
      </c>
      <c r="F8016" s="188">
        <v>0</v>
      </c>
      <c r="G8016" s="188">
        <v>0</v>
      </c>
      <c r="H8016" s="188">
        <v>0</v>
      </c>
      <c r="I8016" s="188">
        <v>0</v>
      </c>
      <c r="J8016" s="188">
        <v>270</v>
      </c>
      <c r="N8016" s="43"/>
    </row>
    <row r="8017" spans="1:14">
      <c r="A8017" s="43" t="s">
        <v>317</v>
      </c>
      <c r="B8017" s="188">
        <v>1521</v>
      </c>
      <c r="C8017" s="188">
        <v>0</v>
      </c>
      <c r="D8017" s="188">
        <v>1500.08</v>
      </c>
      <c r="E8017" s="188">
        <v>1500.1</v>
      </c>
      <c r="F8017" s="188">
        <v>1500.1</v>
      </c>
      <c r="G8017" s="188">
        <v>1500</v>
      </c>
      <c r="H8017" s="188">
        <v>1500</v>
      </c>
      <c r="I8017" s="188">
        <v>2100</v>
      </c>
      <c r="J8017" s="188">
        <v>4800</v>
      </c>
      <c r="N8017" s="43"/>
    </row>
    <row r="8018" spans="1:14">
      <c r="A8018" s="43" t="s">
        <v>318</v>
      </c>
      <c r="B8018" s="188">
        <v>406</v>
      </c>
      <c r="C8018" s="188">
        <v>0</v>
      </c>
      <c r="D8018" s="188">
        <v>0</v>
      </c>
      <c r="E8018" s="188">
        <v>0</v>
      </c>
      <c r="F8018" s="188">
        <v>513.6</v>
      </c>
      <c r="G8018" s="188">
        <v>514</v>
      </c>
      <c r="H8018" s="188">
        <v>514</v>
      </c>
      <c r="I8018" s="188">
        <v>514</v>
      </c>
      <c r="J8018" s="188">
        <v>1309</v>
      </c>
      <c r="N8018" s="43"/>
    </row>
    <row r="8019" spans="1:14">
      <c r="A8019" s="43" t="s">
        <v>552</v>
      </c>
      <c r="B8019" s="188">
        <v>33444</v>
      </c>
      <c r="C8019" s="188">
        <v>991.18</v>
      </c>
      <c r="D8019" s="188">
        <v>5998.79</v>
      </c>
      <c r="E8019" s="188">
        <v>10270.4</v>
      </c>
      <c r="F8019" s="188">
        <v>19383.2</v>
      </c>
      <c r="G8019" s="188">
        <v>41553</v>
      </c>
      <c r="H8019" s="188">
        <v>75163</v>
      </c>
      <c r="I8019" s="188">
        <v>108914</v>
      </c>
      <c r="J8019" s="188">
        <v>203531</v>
      </c>
      <c r="N8019" s="43"/>
    </row>
    <row r="8020" spans="1:14">
      <c r="A8020" s="43" t="s">
        <v>553</v>
      </c>
      <c r="B8020" s="188">
        <v>1052</v>
      </c>
      <c r="C8020" s="188">
        <v>0</v>
      </c>
      <c r="D8020" s="188">
        <v>0</v>
      </c>
      <c r="E8020" s="188">
        <v>0</v>
      </c>
      <c r="F8020" s="188">
        <v>0</v>
      </c>
      <c r="G8020" s="188">
        <v>0</v>
      </c>
      <c r="H8020" s="188">
        <v>2121</v>
      </c>
      <c r="I8020" s="188">
        <v>5407</v>
      </c>
      <c r="J8020" s="188">
        <v>24597</v>
      </c>
      <c r="N8020" s="43"/>
    </row>
    <row r="8021" spans="1:14">
      <c r="A8021" s="43" t="s">
        <v>554</v>
      </c>
      <c r="B8021" s="188">
        <v>856</v>
      </c>
      <c r="C8021" s="188">
        <v>0</v>
      </c>
      <c r="D8021" s="188">
        <v>0</v>
      </c>
      <c r="E8021" s="188">
        <v>0</v>
      </c>
      <c r="F8021" s="188">
        <v>0</v>
      </c>
      <c r="G8021" s="188">
        <v>86</v>
      </c>
      <c r="H8021" s="188">
        <v>1429</v>
      </c>
      <c r="I8021" s="188">
        <v>3611</v>
      </c>
      <c r="J8021" s="188">
        <v>18221</v>
      </c>
      <c r="N8021" s="43"/>
    </row>
    <row r="8022" spans="1:14">
      <c r="A8022" s="43" t="s">
        <v>555</v>
      </c>
      <c r="B8022" s="188">
        <v>1889</v>
      </c>
      <c r="C8022" s="188">
        <v>0</v>
      </c>
      <c r="D8022" s="188">
        <v>0</v>
      </c>
      <c r="E8022" s="188">
        <v>0</v>
      </c>
      <c r="F8022" s="188">
        <v>0</v>
      </c>
      <c r="G8022" s="188">
        <v>0</v>
      </c>
      <c r="H8022" s="188">
        <v>2422</v>
      </c>
      <c r="I8022" s="188">
        <v>8874</v>
      </c>
      <c r="J8022" s="188">
        <v>44333</v>
      </c>
      <c r="N8022" s="43"/>
    </row>
    <row r="8023" spans="1:14">
      <c r="A8023" s="43" t="s">
        <v>556</v>
      </c>
      <c r="B8023" s="188">
        <v>421</v>
      </c>
      <c r="C8023" s="188">
        <v>0</v>
      </c>
      <c r="D8023" s="188">
        <v>0</v>
      </c>
      <c r="E8023" s="188">
        <v>0</v>
      </c>
      <c r="F8023" s="188">
        <v>0</v>
      </c>
      <c r="G8023" s="188">
        <v>0</v>
      </c>
      <c r="H8023" s="188">
        <v>0</v>
      </c>
      <c r="I8023" s="188">
        <v>0</v>
      </c>
      <c r="J8023" s="188">
        <v>14879</v>
      </c>
      <c r="N8023" s="43"/>
    </row>
    <row r="8024" spans="1:14">
      <c r="A8024" s="43" t="s">
        <v>621</v>
      </c>
      <c r="B8024" s="188" t="s">
        <v>143</v>
      </c>
      <c r="C8024" s="188" t="s">
        <v>144</v>
      </c>
      <c r="D8024" s="188" t="s">
        <v>144</v>
      </c>
      <c r="E8024" s="188" t="s">
        <v>144</v>
      </c>
      <c r="F8024" s="188" t="s">
        <v>144</v>
      </c>
      <c r="G8024" s="188" t="s">
        <v>144</v>
      </c>
      <c r="H8024" s="188" t="s">
        <v>144</v>
      </c>
      <c r="I8024" s="188" t="s">
        <v>685</v>
      </c>
      <c r="J8024" s="188" t="s">
        <v>685</v>
      </c>
      <c r="K8024" s="188" t="s">
        <v>225</v>
      </c>
      <c r="N8024" s="43"/>
    </row>
    <row r="8025" spans="1:14">
      <c r="A8025" s="43" t="s">
        <v>618</v>
      </c>
      <c r="B8025" s="188" t="s">
        <v>619</v>
      </c>
      <c r="K8025" s="188" t="s">
        <v>745</v>
      </c>
      <c r="N8025" s="43"/>
    </row>
    <row r="8026" spans="1:14">
      <c r="A8026" s="43" t="s">
        <v>142</v>
      </c>
      <c r="N8026" s="43"/>
    </row>
    <row r="8028" spans="1:14">
      <c r="A8028" s="43" t="s">
        <v>216</v>
      </c>
      <c r="N8028" s="43"/>
    </row>
    <row r="8029" spans="1:14">
      <c r="A8029" s="43" t="s">
        <v>621</v>
      </c>
      <c r="B8029" s="188" t="s">
        <v>143</v>
      </c>
      <c r="C8029" s="188" t="s">
        <v>144</v>
      </c>
      <c r="D8029" s="188" t="s">
        <v>144</v>
      </c>
      <c r="E8029" s="188" t="s">
        <v>144</v>
      </c>
      <c r="F8029" s="188" t="s">
        <v>144</v>
      </c>
      <c r="G8029" s="188" t="s">
        <v>144</v>
      </c>
      <c r="H8029" s="188" t="s">
        <v>144</v>
      </c>
      <c r="I8029" s="188" t="s">
        <v>685</v>
      </c>
      <c r="J8029" s="188" t="s">
        <v>685</v>
      </c>
      <c r="K8029" s="188" t="s">
        <v>225</v>
      </c>
      <c r="N8029" s="43"/>
    </row>
    <row r="8030" spans="1:14">
      <c r="A8030" s="43" t="s">
        <v>255</v>
      </c>
      <c r="B8030" s="188" t="s">
        <v>33</v>
      </c>
      <c r="C8030" s="188" t="s">
        <v>134</v>
      </c>
      <c r="D8030" s="188" t="s">
        <v>135</v>
      </c>
      <c r="E8030" s="188" t="s">
        <v>136</v>
      </c>
      <c r="F8030" s="188" t="s">
        <v>137</v>
      </c>
      <c r="G8030" s="188" t="s">
        <v>138</v>
      </c>
      <c r="H8030" s="188" t="s">
        <v>139</v>
      </c>
      <c r="I8030" s="188" t="s">
        <v>140</v>
      </c>
      <c r="J8030" s="188" t="s">
        <v>141</v>
      </c>
      <c r="N8030" s="43"/>
    </row>
    <row r="8031" spans="1:14">
      <c r="A8031" s="43" t="s">
        <v>622</v>
      </c>
      <c r="B8031" s="188" t="s">
        <v>143</v>
      </c>
      <c r="C8031" s="188" t="s">
        <v>148</v>
      </c>
      <c r="D8031" s="188" t="s">
        <v>148</v>
      </c>
      <c r="E8031" s="188" t="s">
        <v>148</v>
      </c>
      <c r="F8031" s="188" t="s">
        <v>148</v>
      </c>
      <c r="G8031" s="188" t="s">
        <v>148</v>
      </c>
      <c r="H8031" s="188" t="s">
        <v>148</v>
      </c>
      <c r="I8031" s="188" t="s">
        <v>686</v>
      </c>
      <c r="J8031" s="188" t="s">
        <v>686</v>
      </c>
      <c r="N8031" s="43"/>
    </row>
    <row r="8032" spans="1:14">
      <c r="A8032" s="43" t="s">
        <v>592</v>
      </c>
      <c r="B8032" s="188">
        <v>77868</v>
      </c>
      <c r="C8032" s="188">
        <v>9215.8700000000008</v>
      </c>
      <c r="D8032" s="188">
        <v>13595.5</v>
      </c>
      <c r="E8032" s="188">
        <v>25878.400000000001</v>
      </c>
      <c r="F8032" s="188">
        <v>49598.1</v>
      </c>
      <c r="G8032" s="188">
        <v>91383</v>
      </c>
      <c r="H8032" s="188">
        <v>155353</v>
      </c>
      <c r="I8032" s="188">
        <v>221075</v>
      </c>
      <c r="J8032" s="188">
        <v>478573</v>
      </c>
      <c r="N8032" s="43"/>
    </row>
    <row r="8033" spans="1:14">
      <c r="A8033" s="43" t="s">
        <v>537</v>
      </c>
      <c r="B8033" s="188">
        <v>16751</v>
      </c>
      <c r="C8033" s="188">
        <v>0</v>
      </c>
      <c r="D8033" s="188">
        <v>0</v>
      </c>
      <c r="E8033" s="188">
        <v>8927.5</v>
      </c>
      <c r="F8033" s="188">
        <v>17194.400000000001</v>
      </c>
      <c r="G8033" s="188">
        <v>24802</v>
      </c>
      <c r="H8033" s="188">
        <v>30520</v>
      </c>
      <c r="I8033" s="188">
        <v>33730</v>
      </c>
      <c r="J8033" s="188">
        <v>40407</v>
      </c>
      <c r="N8033" s="43"/>
    </row>
    <row r="8034" spans="1:14">
      <c r="A8034" s="43" t="s">
        <v>538</v>
      </c>
      <c r="B8034" s="188">
        <v>150</v>
      </c>
      <c r="C8034" s="188">
        <v>0</v>
      </c>
      <c r="D8034" s="188">
        <v>0</v>
      </c>
      <c r="E8034" s="188">
        <v>0</v>
      </c>
      <c r="F8034" s="188">
        <v>0</v>
      </c>
      <c r="G8034" s="188">
        <v>0</v>
      </c>
      <c r="H8034" s="188">
        <v>0</v>
      </c>
      <c r="I8034" s="188">
        <v>0</v>
      </c>
      <c r="J8034" s="188">
        <v>6876</v>
      </c>
      <c r="N8034" s="43"/>
    </row>
    <row r="8035" spans="1:14">
      <c r="A8035" s="43" t="s">
        <v>539</v>
      </c>
      <c r="B8035" s="188">
        <v>30861</v>
      </c>
      <c r="C8035" s="188">
        <v>-32.93</v>
      </c>
      <c r="D8035" s="188">
        <v>202.62</v>
      </c>
      <c r="E8035" s="188">
        <v>1758.3</v>
      </c>
      <c r="F8035" s="188">
        <v>7642.2</v>
      </c>
      <c r="G8035" s="188">
        <v>24676</v>
      </c>
      <c r="H8035" s="188">
        <v>67178</v>
      </c>
      <c r="I8035" s="188">
        <v>117114</v>
      </c>
      <c r="J8035" s="188">
        <v>382740</v>
      </c>
      <c r="N8035" s="43"/>
    </row>
    <row r="8036" spans="1:14">
      <c r="A8036" s="43" t="s">
        <v>540</v>
      </c>
      <c r="B8036" s="188">
        <v>6408</v>
      </c>
      <c r="C8036" s="188">
        <v>0</v>
      </c>
      <c r="D8036" s="188">
        <v>0</v>
      </c>
      <c r="E8036" s="188">
        <v>0</v>
      </c>
      <c r="F8036" s="188">
        <v>0</v>
      </c>
      <c r="G8036" s="188">
        <v>6281</v>
      </c>
      <c r="H8036" s="188">
        <v>20027</v>
      </c>
      <c r="I8036" s="188">
        <v>33575</v>
      </c>
      <c r="J8036" s="188">
        <v>69553</v>
      </c>
      <c r="N8036" s="43"/>
    </row>
    <row r="8037" spans="1:14">
      <c r="A8037" s="43" t="s">
        <v>541</v>
      </c>
      <c r="B8037" s="188">
        <v>17138</v>
      </c>
      <c r="C8037" s="188">
        <v>0</v>
      </c>
      <c r="D8037" s="188">
        <v>0</v>
      </c>
      <c r="E8037" s="188">
        <v>0</v>
      </c>
      <c r="F8037" s="188">
        <v>0</v>
      </c>
      <c r="G8037" s="188">
        <v>22785</v>
      </c>
      <c r="H8037" s="188">
        <v>54471</v>
      </c>
      <c r="I8037" s="188">
        <v>80628</v>
      </c>
      <c r="J8037" s="188">
        <v>151101</v>
      </c>
      <c r="N8037" s="43"/>
    </row>
    <row r="8038" spans="1:14">
      <c r="A8038" s="43" t="s">
        <v>542</v>
      </c>
      <c r="B8038" s="188">
        <v>5495</v>
      </c>
      <c r="C8038" s="188">
        <v>0</v>
      </c>
      <c r="D8038" s="188">
        <v>0</v>
      </c>
      <c r="E8038" s="188">
        <v>633</v>
      </c>
      <c r="F8038" s="188">
        <v>2852.9</v>
      </c>
      <c r="G8038" s="188">
        <v>6938</v>
      </c>
      <c r="H8038" s="188">
        <v>13753</v>
      </c>
      <c r="I8038" s="188">
        <v>19923</v>
      </c>
      <c r="J8038" s="188">
        <v>37835</v>
      </c>
      <c r="N8038" s="43"/>
    </row>
    <row r="8039" spans="1:14">
      <c r="A8039" s="43" t="s">
        <v>543</v>
      </c>
      <c r="B8039" s="188">
        <v>1065</v>
      </c>
      <c r="C8039" s="188">
        <v>0</v>
      </c>
      <c r="D8039" s="188">
        <v>0</v>
      </c>
      <c r="E8039" s="188">
        <v>0</v>
      </c>
      <c r="F8039" s="188">
        <v>0</v>
      </c>
      <c r="G8039" s="188">
        <v>0</v>
      </c>
      <c r="H8039" s="188">
        <v>0</v>
      </c>
      <c r="I8039" s="188">
        <v>9854</v>
      </c>
      <c r="J8039" s="188">
        <v>20443</v>
      </c>
      <c r="N8039" s="43"/>
    </row>
    <row r="8040" spans="1:14">
      <c r="A8040" s="43" t="s">
        <v>544</v>
      </c>
      <c r="B8040" s="188">
        <v>7094</v>
      </c>
      <c r="C8040" s="188">
        <v>0</v>
      </c>
      <c r="D8040" s="188">
        <v>0</v>
      </c>
      <c r="E8040" s="188">
        <v>0</v>
      </c>
      <c r="F8040" s="188">
        <v>0</v>
      </c>
      <c r="G8040" s="188">
        <v>0</v>
      </c>
      <c r="H8040" s="188">
        <v>20629</v>
      </c>
      <c r="I8040" s="188">
        <v>61280</v>
      </c>
      <c r="J8040" s="188">
        <v>106314</v>
      </c>
      <c r="N8040" s="43"/>
    </row>
    <row r="8041" spans="1:14">
      <c r="A8041" s="43" t="s">
        <v>221</v>
      </c>
      <c r="B8041" s="188">
        <v>14166</v>
      </c>
      <c r="C8041" s="188">
        <v>0</v>
      </c>
      <c r="D8041" s="188">
        <v>0</v>
      </c>
      <c r="E8041" s="188">
        <v>6891.4</v>
      </c>
      <c r="F8041" s="188">
        <v>14355.9</v>
      </c>
      <c r="G8041" s="188">
        <v>21735</v>
      </c>
      <c r="H8041" s="188">
        <v>26846</v>
      </c>
      <c r="I8041" s="188">
        <v>29485</v>
      </c>
      <c r="J8041" s="188">
        <v>33894</v>
      </c>
      <c r="N8041" s="43"/>
    </row>
    <row r="8042" spans="1:14">
      <c r="A8042" s="43" t="s">
        <v>222</v>
      </c>
      <c r="B8042" s="188">
        <v>6978</v>
      </c>
      <c r="C8042" s="188">
        <v>0</v>
      </c>
      <c r="D8042" s="188">
        <v>0</v>
      </c>
      <c r="E8042" s="188">
        <v>0</v>
      </c>
      <c r="F8042" s="188">
        <v>0</v>
      </c>
      <c r="G8042" s="188">
        <v>13630</v>
      </c>
      <c r="H8042" s="188">
        <v>23119</v>
      </c>
      <c r="I8042" s="188">
        <v>27040</v>
      </c>
      <c r="J8042" s="188">
        <v>32744</v>
      </c>
      <c r="N8042" s="43"/>
    </row>
    <row r="8043" spans="1:14">
      <c r="A8043" s="43" t="s">
        <v>223</v>
      </c>
      <c r="B8043" s="188">
        <v>12661</v>
      </c>
      <c r="C8043" s="188">
        <v>0</v>
      </c>
      <c r="D8043" s="188">
        <v>0</v>
      </c>
      <c r="E8043" s="188">
        <v>0</v>
      </c>
      <c r="F8043" s="188">
        <v>0</v>
      </c>
      <c r="G8043" s="188">
        <v>11891</v>
      </c>
      <c r="H8043" s="188">
        <v>42789</v>
      </c>
      <c r="I8043" s="188">
        <v>67427</v>
      </c>
      <c r="J8043" s="188">
        <v>138208</v>
      </c>
      <c r="N8043" s="43"/>
    </row>
    <row r="8044" spans="1:14">
      <c r="A8044" s="43" t="s">
        <v>224</v>
      </c>
      <c r="B8044" s="188">
        <v>10201</v>
      </c>
      <c r="C8044" s="188">
        <v>0</v>
      </c>
      <c r="D8044" s="188">
        <v>0</v>
      </c>
      <c r="E8044" s="188">
        <v>0</v>
      </c>
      <c r="F8044" s="188">
        <v>0</v>
      </c>
      <c r="G8044" s="188">
        <v>0</v>
      </c>
      <c r="H8044" s="188">
        <v>35625</v>
      </c>
      <c r="I8044" s="188">
        <v>62208</v>
      </c>
      <c r="J8044" s="188">
        <v>133604</v>
      </c>
      <c r="N8044" s="43"/>
    </row>
    <row r="8045" spans="1:14">
      <c r="A8045" s="43" t="s">
        <v>545</v>
      </c>
      <c r="B8045" s="188">
        <v>68506</v>
      </c>
      <c r="C8045" s="188">
        <v>6709.14</v>
      </c>
      <c r="D8045" s="188">
        <v>11082.74</v>
      </c>
      <c r="E8045" s="188">
        <v>22895.7</v>
      </c>
      <c r="F8045" s="188">
        <v>44542.2</v>
      </c>
      <c r="G8045" s="188">
        <v>79646</v>
      </c>
      <c r="H8045" s="188">
        <v>133441</v>
      </c>
      <c r="I8045" s="188">
        <v>191204</v>
      </c>
      <c r="J8045" s="188">
        <v>431014</v>
      </c>
      <c r="N8045" s="43"/>
    </row>
    <row r="8046" spans="1:14">
      <c r="A8046" s="43" t="s">
        <v>546</v>
      </c>
      <c r="B8046" s="188">
        <v>40922</v>
      </c>
      <c r="C8046" s="188">
        <v>4794.2299999999996</v>
      </c>
      <c r="D8046" s="188">
        <v>8556.33</v>
      </c>
      <c r="E8046" s="188">
        <v>17367.5</v>
      </c>
      <c r="F8046" s="188">
        <v>32516.6</v>
      </c>
      <c r="G8046" s="188">
        <v>54582</v>
      </c>
      <c r="H8046" s="188">
        <v>83228</v>
      </c>
      <c r="I8046" s="188">
        <v>105564</v>
      </c>
      <c r="J8046" s="188">
        <v>164628</v>
      </c>
      <c r="N8046" s="43"/>
    </row>
    <row r="8047" spans="1:14">
      <c r="A8047" s="43" t="s">
        <v>547</v>
      </c>
      <c r="B8047" s="188">
        <v>4674</v>
      </c>
      <c r="C8047" s="188">
        <v>0</v>
      </c>
      <c r="D8047" s="188">
        <v>0</v>
      </c>
      <c r="E8047" s="188">
        <v>0</v>
      </c>
      <c r="F8047" s="188">
        <v>179.7</v>
      </c>
      <c r="G8047" s="188">
        <v>4933</v>
      </c>
      <c r="H8047" s="188">
        <v>12782</v>
      </c>
      <c r="I8047" s="188">
        <v>20338</v>
      </c>
      <c r="J8047" s="188">
        <v>53703</v>
      </c>
      <c r="N8047" s="43"/>
    </row>
    <row r="8048" spans="1:14">
      <c r="A8048" s="43" t="s">
        <v>548</v>
      </c>
      <c r="B8048" s="188">
        <v>867</v>
      </c>
      <c r="C8048" s="188">
        <v>0</v>
      </c>
      <c r="D8048" s="188">
        <v>0</v>
      </c>
      <c r="E8048" s="188">
        <v>0</v>
      </c>
      <c r="F8048" s="188">
        <v>0</v>
      </c>
      <c r="G8048" s="188">
        <v>603</v>
      </c>
      <c r="H8048" s="188">
        <v>2425</v>
      </c>
      <c r="I8048" s="188">
        <v>4394</v>
      </c>
      <c r="J8048" s="188">
        <v>11710</v>
      </c>
      <c r="N8048" s="43"/>
    </row>
    <row r="8049" spans="1:14">
      <c r="A8049" s="43" t="s">
        <v>549</v>
      </c>
      <c r="B8049" s="188">
        <v>1157</v>
      </c>
      <c r="C8049" s="188">
        <v>0</v>
      </c>
      <c r="D8049" s="188">
        <v>0</v>
      </c>
      <c r="E8049" s="188">
        <v>0</v>
      </c>
      <c r="F8049" s="188">
        <v>0</v>
      </c>
      <c r="G8049" s="188">
        <v>1572</v>
      </c>
      <c r="H8049" s="188">
        <v>3980</v>
      </c>
      <c r="I8049" s="188">
        <v>5933</v>
      </c>
      <c r="J8049" s="188">
        <v>9715</v>
      </c>
      <c r="N8049" s="43"/>
    </row>
    <row r="8050" spans="1:14">
      <c r="A8050" s="43" t="s">
        <v>550</v>
      </c>
      <c r="B8050" s="188">
        <v>232</v>
      </c>
      <c r="C8050" s="188">
        <v>0</v>
      </c>
      <c r="D8050" s="188">
        <v>0</v>
      </c>
      <c r="E8050" s="188">
        <v>0</v>
      </c>
      <c r="F8050" s="188">
        <v>0</v>
      </c>
      <c r="G8050" s="188">
        <v>296</v>
      </c>
      <c r="H8050" s="188">
        <v>749</v>
      </c>
      <c r="I8050" s="188">
        <v>1125</v>
      </c>
      <c r="J8050" s="188">
        <v>2148</v>
      </c>
      <c r="N8050" s="43"/>
    </row>
    <row r="8051" spans="1:14">
      <c r="A8051" s="43" t="s">
        <v>551</v>
      </c>
      <c r="B8051" s="188">
        <v>64</v>
      </c>
      <c r="C8051" s="188">
        <v>0</v>
      </c>
      <c r="D8051" s="188">
        <v>0</v>
      </c>
      <c r="E8051" s="188">
        <v>0</v>
      </c>
      <c r="F8051" s="188">
        <v>0</v>
      </c>
      <c r="G8051" s="188">
        <v>0</v>
      </c>
      <c r="H8051" s="188">
        <v>0</v>
      </c>
      <c r="I8051" s="188">
        <v>2</v>
      </c>
      <c r="J8051" s="188">
        <v>2021</v>
      </c>
      <c r="N8051" s="43"/>
    </row>
    <row r="8052" spans="1:14">
      <c r="A8052" s="43" t="s">
        <v>317</v>
      </c>
      <c r="B8052" s="188">
        <v>1827</v>
      </c>
      <c r="C8052" s="188">
        <v>0</v>
      </c>
      <c r="D8052" s="188">
        <v>1862.3</v>
      </c>
      <c r="E8052" s="188">
        <v>1862.3</v>
      </c>
      <c r="F8052" s="188">
        <v>1862.3</v>
      </c>
      <c r="G8052" s="188">
        <v>1862</v>
      </c>
      <c r="H8052" s="188">
        <v>1862</v>
      </c>
      <c r="I8052" s="188">
        <v>2607</v>
      </c>
      <c r="J8052" s="188">
        <v>4842</v>
      </c>
      <c r="N8052" s="43"/>
    </row>
    <row r="8053" spans="1:14">
      <c r="A8053" s="43" t="s">
        <v>318</v>
      </c>
      <c r="B8053" s="188">
        <v>542</v>
      </c>
      <c r="C8053" s="188">
        <v>0</v>
      </c>
      <c r="D8053" s="188">
        <v>0</v>
      </c>
      <c r="E8053" s="188">
        <v>0</v>
      </c>
      <c r="F8053" s="188">
        <v>699.6</v>
      </c>
      <c r="G8053" s="188">
        <v>700</v>
      </c>
      <c r="H8053" s="188">
        <v>700</v>
      </c>
      <c r="I8053" s="188">
        <v>700</v>
      </c>
      <c r="J8053" s="188">
        <v>1783</v>
      </c>
      <c r="N8053" s="43"/>
    </row>
    <row r="8054" spans="1:14">
      <c r="A8054" s="43" t="s">
        <v>552</v>
      </c>
      <c r="B8054" s="188">
        <v>50284</v>
      </c>
      <c r="C8054" s="188">
        <v>7304.3</v>
      </c>
      <c r="D8054" s="188">
        <v>11009.38</v>
      </c>
      <c r="E8054" s="188">
        <v>20215.8</v>
      </c>
      <c r="F8054" s="188">
        <v>36675.800000000003</v>
      </c>
      <c r="G8054" s="188">
        <v>64774</v>
      </c>
      <c r="H8054" s="188">
        <v>104819</v>
      </c>
      <c r="I8054" s="188">
        <v>137376</v>
      </c>
      <c r="J8054" s="188">
        <v>233632</v>
      </c>
      <c r="N8054" s="43"/>
    </row>
    <row r="8055" spans="1:14">
      <c r="A8055" s="43" t="s">
        <v>553</v>
      </c>
      <c r="B8055" s="188">
        <v>4198</v>
      </c>
      <c r="C8055" s="188">
        <v>0</v>
      </c>
      <c r="D8055" s="188">
        <v>0</v>
      </c>
      <c r="E8055" s="188">
        <v>0</v>
      </c>
      <c r="F8055" s="188">
        <v>0</v>
      </c>
      <c r="G8055" s="188">
        <v>3894</v>
      </c>
      <c r="H8055" s="188">
        <v>12970</v>
      </c>
      <c r="I8055" s="188">
        <v>21209</v>
      </c>
      <c r="J8055" s="188">
        <v>46908</v>
      </c>
      <c r="N8055" s="43"/>
    </row>
    <row r="8056" spans="1:14">
      <c r="A8056" s="43" t="s">
        <v>554</v>
      </c>
      <c r="B8056" s="188">
        <v>1300</v>
      </c>
      <c r="C8056" s="188">
        <v>0</v>
      </c>
      <c r="D8056" s="188">
        <v>0</v>
      </c>
      <c r="E8056" s="188">
        <v>0</v>
      </c>
      <c r="F8056" s="188">
        <v>0</v>
      </c>
      <c r="G8056" s="188">
        <v>379</v>
      </c>
      <c r="H8056" s="188">
        <v>2727</v>
      </c>
      <c r="I8056" s="188">
        <v>6213</v>
      </c>
      <c r="J8056" s="188">
        <v>20837</v>
      </c>
      <c r="N8056" s="43"/>
    </row>
    <row r="8057" spans="1:14">
      <c r="A8057" s="43" t="s">
        <v>555</v>
      </c>
      <c r="B8057" s="188">
        <v>2341</v>
      </c>
      <c r="C8057" s="188">
        <v>0</v>
      </c>
      <c r="D8057" s="188">
        <v>0</v>
      </c>
      <c r="E8057" s="188">
        <v>0</v>
      </c>
      <c r="F8057" s="188">
        <v>0</v>
      </c>
      <c r="G8057" s="188">
        <v>60</v>
      </c>
      <c r="H8057" s="188">
        <v>4431</v>
      </c>
      <c r="I8057" s="188">
        <v>13512</v>
      </c>
      <c r="J8057" s="188">
        <v>44454</v>
      </c>
      <c r="N8057" s="43"/>
    </row>
    <row r="8058" spans="1:14">
      <c r="A8058" s="43" t="s">
        <v>556</v>
      </c>
      <c r="B8058" s="188">
        <v>932</v>
      </c>
      <c r="C8058" s="188">
        <v>0</v>
      </c>
      <c r="D8058" s="188">
        <v>0</v>
      </c>
      <c r="E8058" s="188">
        <v>0</v>
      </c>
      <c r="F8058" s="188">
        <v>0</v>
      </c>
      <c r="G8058" s="188">
        <v>0</v>
      </c>
      <c r="H8058" s="188">
        <v>0</v>
      </c>
      <c r="I8058" s="188">
        <v>3269</v>
      </c>
      <c r="J8058" s="188">
        <v>35991</v>
      </c>
      <c r="N8058" s="43"/>
    </row>
    <row r="8059" spans="1:14">
      <c r="A8059" s="43" t="s">
        <v>162</v>
      </c>
      <c r="N8059" s="43"/>
    </row>
    <row r="8060" spans="1:14">
      <c r="A8060" s="43" t="s">
        <v>595</v>
      </c>
      <c r="B8060" s="188">
        <v>89297</v>
      </c>
      <c r="C8060" s="188">
        <v>11909.75</v>
      </c>
      <c r="D8060" s="188">
        <v>17828.21</v>
      </c>
      <c r="E8060" s="188">
        <v>33472.300000000003</v>
      </c>
      <c r="F8060" s="188">
        <v>60468.3</v>
      </c>
      <c r="G8060" s="188">
        <v>104675</v>
      </c>
      <c r="H8060" s="188">
        <v>170949</v>
      </c>
      <c r="I8060" s="188">
        <v>241555</v>
      </c>
      <c r="J8060" s="188">
        <v>557860</v>
      </c>
      <c r="N8060" s="43"/>
    </row>
    <row r="8061" spans="1:14">
      <c r="A8061" s="43" t="s">
        <v>537</v>
      </c>
      <c r="B8061" s="188">
        <v>17829</v>
      </c>
      <c r="C8061" s="188">
        <v>0</v>
      </c>
      <c r="D8061" s="188">
        <v>0</v>
      </c>
      <c r="E8061" s="188">
        <v>9175.4</v>
      </c>
      <c r="F8061" s="188">
        <v>18313.900000000001</v>
      </c>
      <c r="G8061" s="188">
        <v>26631</v>
      </c>
      <c r="H8061" s="188">
        <v>32419</v>
      </c>
      <c r="I8061" s="188">
        <v>35570</v>
      </c>
      <c r="J8061" s="188">
        <v>41469</v>
      </c>
      <c r="N8061" s="43"/>
    </row>
    <row r="8062" spans="1:14">
      <c r="A8062" s="43" t="s">
        <v>538</v>
      </c>
      <c r="B8062" s="188">
        <v>83</v>
      </c>
      <c r="C8062" s="188">
        <v>0</v>
      </c>
      <c r="D8062" s="188">
        <v>0</v>
      </c>
      <c r="E8062" s="188">
        <v>0</v>
      </c>
      <c r="F8062" s="188">
        <v>0</v>
      </c>
      <c r="G8062" s="188">
        <v>0</v>
      </c>
      <c r="H8062" s="188">
        <v>0</v>
      </c>
      <c r="I8062" s="188">
        <v>0</v>
      </c>
      <c r="J8062" s="188">
        <v>3346</v>
      </c>
      <c r="N8062" s="43"/>
    </row>
    <row r="8063" spans="1:14">
      <c r="A8063" s="43" t="s">
        <v>539</v>
      </c>
      <c r="B8063" s="188">
        <v>34887</v>
      </c>
      <c r="C8063" s="188">
        <v>11.98</v>
      </c>
      <c r="D8063" s="188">
        <v>413.93</v>
      </c>
      <c r="E8063" s="188">
        <v>2536.6</v>
      </c>
      <c r="F8063" s="188">
        <v>9624.2000000000007</v>
      </c>
      <c r="G8063" s="188">
        <v>28948</v>
      </c>
      <c r="H8063" s="188">
        <v>75184</v>
      </c>
      <c r="I8063" s="188">
        <v>128877</v>
      </c>
      <c r="J8063" s="188">
        <v>424337</v>
      </c>
      <c r="N8063" s="43"/>
    </row>
    <row r="8064" spans="1:14">
      <c r="A8064" s="43" t="s">
        <v>540</v>
      </c>
      <c r="B8064" s="188">
        <v>7416</v>
      </c>
      <c r="C8064" s="188">
        <v>0</v>
      </c>
      <c r="D8064" s="188">
        <v>0</v>
      </c>
      <c r="E8064" s="188">
        <v>0</v>
      </c>
      <c r="F8064" s="188">
        <v>536.1</v>
      </c>
      <c r="G8064" s="188">
        <v>8083</v>
      </c>
      <c r="H8064" s="188">
        <v>22777</v>
      </c>
      <c r="I8064" s="188">
        <v>36730</v>
      </c>
      <c r="J8064" s="188">
        <v>72386</v>
      </c>
      <c r="N8064" s="43"/>
    </row>
    <row r="8065" spans="1:14">
      <c r="A8065" s="43" t="s">
        <v>541</v>
      </c>
      <c r="B8065" s="188">
        <v>22133</v>
      </c>
      <c r="C8065" s="188">
        <v>0</v>
      </c>
      <c r="D8065" s="188">
        <v>0</v>
      </c>
      <c r="E8065" s="188">
        <v>0</v>
      </c>
      <c r="F8065" s="188">
        <v>5288.8</v>
      </c>
      <c r="G8065" s="188">
        <v>31636</v>
      </c>
      <c r="H8065" s="188">
        <v>64419</v>
      </c>
      <c r="I8065" s="188">
        <v>91046</v>
      </c>
      <c r="J8065" s="188">
        <v>161705</v>
      </c>
      <c r="N8065" s="43"/>
    </row>
    <row r="8066" spans="1:14">
      <c r="A8066" s="43" t="s">
        <v>542</v>
      </c>
      <c r="B8066" s="188">
        <v>5736</v>
      </c>
      <c r="C8066" s="188">
        <v>0</v>
      </c>
      <c r="D8066" s="188">
        <v>0</v>
      </c>
      <c r="E8066" s="188">
        <v>1188.0999999999999</v>
      </c>
      <c r="F8066" s="188">
        <v>3184.7</v>
      </c>
      <c r="G8066" s="188">
        <v>7254</v>
      </c>
      <c r="H8066" s="188">
        <v>13998</v>
      </c>
      <c r="I8066" s="188">
        <v>20013</v>
      </c>
      <c r="J8066" s="188">
        <v>36607</v>
      </c>
      <c r="N8066" s="43"/>
    </row>
    <row r="8067" spans="1:14">
      <c r="A8067" s="43" t="s">
        <v>543</v>
      </c>
      <c r="B8067" s="188">
        <v>1213</v>
      </c>
      <c r="C8067" s="188">
        <v>0</v>
      </c>
      <c r="D8067" s="188">
        <v>0</v>
      </c>
      <c r="E8067" s="188">
        <v>0</v>
      </c>
      <c r="F8067" s="188">
        <v>0</v>
      </c>
      <c r="G8067" s="188">
        <v>0</v>
      </c>
      <c r="H8067" s="188">
        <v>2645</v>
      </c>
      <c r="I8067" s="188">
        <v>11205</v>
      </c>
      <c r="J8067" s="188">
        <v>20563</v>
      </c>
      <c r="N8067" s="43"/>
    </row>
    <row r="8068" spans="1:14">
      <c r="A8068" s="43" t="s">
        <v>544</v>
      </c>
      <c r="B8068" s="188">
        <v>3979</v>
      </c>
      <c r="C8068" s="188">
        <v>0</v>
      </c>
      <c r="D8068" s="188">
        <v>0</v>
      </c>
      <c r="E8068" s="188">
        <v>0</v>
      </c>
      <c r="F8068" s="188">
        <v>0</v>
      </c>
      <c r="G8068" s="188">
        <v>0</v>
      </c>
      <c r="H8068" s="188">
        <v>20629</v>
      </c>
      <c r="I8068" s="188">
        <v>24086</v>
      </c>
      <c r="J8068" s="188">
        <v>40949</v>
      </c>
      <c r="N8068" s="43"/>
    </row>
    <row r="8069" spans="1:14">
      <c r="A8069" s="43" t="s">
        <v>221</v>
      </c>
      <c r="B8069" s="188">
        <v>13482</v>
      </c>
      <c r="C8069" s="188">
        <v>0</v>
      </c>
      <c r="D8069" s="188">
        <v>0</v>
      </c>
      <c r="E8069" s="188">
        <v>5441.5</v>
      </c>
      <c r="F8069" s="188">
        <v>13239.6</v>
      </c>
      <c r="G8069" s="188">
        <v>21029</v>
      </c>
      <c r="H8069" s="188">
        <v>26858</v>
      </c>
      <c r="I8069" s="188">
        <v>29685</v>
      </c>
      <c r="J8069" s="188">
        <v>34168</v>
      </c>
      <c r="N8069" s="43"/>
    </row>
    <row r="8070" spans="1:14">
      <c r="A8070" s="43" t="s">
        <v>222</v>
      </c>
      <c r="B8070" s="188">
        <v>11915</v>
      </c>
      <c r="C8070" s="188">
        <v>0</v>
      </c>
      <c r="D8070" s="188">
        <v>0</v>
      </c>
      <c r="E8070" s="188">
        <v>0</v>
      </c>
      <c r="F8070" s="188">
        <v>11804.3</v>
      </c>
      <c r="G8070" s="188">
        <v>19845</v>
      </c>
      <c r="H8070" s="188">
        <v>26362</v>
      </c>
      <c r="I8070" s="188">
        <v>29347</v>
      </c>
      <c r="J8070" s="188">
        <v>33987</v>
      </c>
      <c r="N8070" s="43"/>
    </row>
    <row r="8071" spans="1:14">
      <c r="A8071" s="43" t="s">
        <v>223</v>
      </c>
      <c r="B8071" s="188">
        <v>14364</v>
      </c>
      <c r="C8071" s="188">
        <v>0</v>
      </c>
      <c r="D8071" s="188">
        <v>0</v>
      </c>
      <c r="E8071" s="188">
        <v>0</v>
      </c>
      <c r="F8071" s="188">
        <v>0</v>
      </c>
      <c r="G8071" s="188">
        <v>16602</v>
      </c>
      <c r="H8071" s="188">
        <v>47557</v>
      </c>
      <c r="I8071" s="188">
        <v>73212</v>
      </c>
      <c r="J8071" s="188">
        <v>143492</v>
      </c>
      <c r="N8071" s="43"/>
    </row>
    <row r="8072" spans="1:14">
      <c r="A8072" s="43" t="s">
        <v>224</v>
      </c>
      <c r="B8072" s="188">
        <v>17658</v>
      </c>
      <c r="C8072" s="188">
        <v>0</v>
      </c>
      <c r="D8072" s="188">
        <v>0</v>
      </c>
      <c r="E8072" s="188">
        <v>0</v>
      </c>
      <c r="F8072" s="188">
        <v>0</v>
      </c>
      <c r="G8072" s="188">
        <v>22669</v>
      </c>
      <c r="H8072" s="188">
        <v>56520</v>
      </c>
      <c r="I8072" s="188">
        <v>84111</v>
      </c>
      <c r="J8072" s="188">
        <v>168331</v>
      </c>
      <c r="N8072" s="43"/>
    </row>
    <row r="8073" spans="1:14">
      <c r="A8073" s="43" t="s">
        <v>545</v>
      </c>
      <c r="B8073" s="188">
        <v>78415</v>
      </c>
      <c r="C8073" s="188">
        <v>9289.3799999999992</v>
      </c>
      <c r="D8073" s="188">
        <v>15165.82</v>
      </c>
      <c r="E8073" s="188">
        <v>29952.3</v>
      </c>
      <c r="F8073" s="188">
        <v>53597.4</v>
      </c>
      <c r="G8073" s="188">
        <v>90474</v>
      </c>
      <c r="H8073" s="188">
        <v>146159</v>
      </c>
      <c r="I8073" s="188">
        <v>207006</v>
      </c>
      <c r="J8073" s="188">
        <v>510406</v>
      </c>
      <c r="N8073" s="43"/>
    </row>
    <row r="8074" spans="1:14">
      <c r="A8074" s="43" t="s">
        <v>546</v>
      </c>
      <c r="B8074" s="188">
        <v>47247</v>
      </c>
      <c r="C8074" s="188">
        <v>7080.42</v>
      </c>
      <c r="D8074" s="188">
        <v>12107.13</v>
      </c>
      <c r="E8074" s="188">
        <v>22878.799999999999</v>
      </c>
      <c r="F8074" s="188">
        <v>39543.300000000003</v>
      </c>
      <c r="G8074" s="188">
        <v>61978</v>
      </c>
      <c r="H8074" s="188">
        <v>91227</v>
      </c>
      <c r="I8074" s="188">
        <v>114576</v>
      </c>
      <c r="J8074" s="188">
        <v>171459</v>
      </c>
      <c r="N8074" s="43"/>
    </row>
    <row r="8075" spans="1:14">
      <c r="A8075" s="43" t="s">
        <v>547</v>
      </c>
      <c r="B8075" s="188">
        <v>5660</v>
      </c>
      <c r="C8075" s="188">
        <v>0</v>
      </c>
      <c r="D8075" s="188">
        <v>0</v>
      </c>
      <c r="E8075" s="188">
        <v>0</v>
      </c>
      <c r="F8075" s="188">
        <v>1276</v>
      </c>
      <c r="G8075" s="188">
        <v>6096</v>
      </c>
      <c r="H8075" s="188">
        <v>14448</v>
      </c>
      <c r="I8075" s="188">
        <v>23019</v>
      </c>
      <c r="J8075" s="188">
        <v>62850</v>
      </c>
      <c r="N8075" s="43"/>
    </row>
    <row r="8076" spans="1:14">
      <c r="A8076" s="43" t="s">
        <v>548</v>
      </c>
      <c r="B8076" s="188">
        <v>1054</v>
      </c>
      <c r="C8076" s="188">
        <v>0</v>
      </c>
      <c r="D8076" s="188">
        <v>0</v>
      </c>
      <c r="E8076" s="188">
        <v>0</v>
      </c>
      <c r="F8076" s="188">
        <v>0</v>
      </c>
      <c r="G8076" s="188">
        <v>914</v>
      </c>
      <c r="H8076" s="188">
        <v>2994</v>
      </c>
      <c r="I8076" s="188">
        <v>5076</v>
      </c>
      <c r="J8076" s="188">
        <v>13461</v>
      </c>
      <c r="N8076" s="43"/>
    </row>
    <row r="8077" spans="1:14">
      <c r="A8077" s="43" t="s">
        <v>549</v>
      </c>
      <c r="B8077" s="188">
        <v>1486</v>
      </c>
      <c r="C8077" s="188">
        <v>0</v>
      </c>
      <c r="D8077" s="188">
        <v>0</v>
      </c>
      <c r="E8077" s="188">
        <v>0</v>
      </c>
      <c r="F8077" s="188">
        <v>116.4</v>
      </c>
      <c r="G8077" s="188">
        <v>2220</v>
      </c>
      <c r="H8077" s="188">
        <v>4720</v>
      </c>
      <c r="I8077" s="188">
        <v>6707</v>
      </c>
      <c r="J8077" s="188">
        <v>9716</v>
      </c>
      <c r="N8077" s="43"/>
    </row>
    <row r="8078" spans="1:14">
      <c r="A8078" s="43" t="s">
        <v>550</v>
      </c>
      <c r="B8078" s="188">
        <v>299</v>
      </c>
      <c r="C8078" s="188">
        <v>0</v>
      </c>
      <c r="D8078" s="188">
        <v>0</v>
      </c>
      <c r="E8078" s="188">
        <v>0</v>
      </c>
      <c r="F8078" s="188">
        <v>21.9</v>
      </c>
      <c r="G8078" s="188">
        <v>418</v>
      </c>
      <c r="H8078" s="188">
        <v>889</v>
      </c>
      <c r="I8078" s="188">
        <v>1272</v>
      </c>
      <c r="J8078" s="188">
        <v>2293</v>
      </c>
      <c r="N8078" s="43"/>
    </row>
    <row r="8079" spans="1:14">
      <c r="A8079" s="43" t="s">
        <v>551</v>
      </c>
      <c r="B8079" s="188">
        <v>79</v>
      </c>
      <c r="C8079" s="188">
        <v>0</v>
      </c>
      <c r="D8079" s="188">
        <v>0</v>
      </c>
      <c r="E8079" s="188">
        <v>0</v>
      </c>
      <c r="F8079" s="188">
        <v>0</v>
      </c>
      <c r="G8079" s="188">
        <v>0</v>
      </c>
      <c r="H8079" s="188">
        <v>0</v>
      </c>
      <c r="I8079" s="188">
        <v>190</v>
      </c>
      <c r="J8079" s="188">
        <v>2231</v>
      </c>
      <c r="N8079" s="43"/>
    </row>
    <row r="8080" spans="1:14">
      <c r="A8080" s="43" t="s">
        <v>317</v>
      </c>
      <c r="B8080" s="188">
        <v>1780</v>
      </c>
      <c r="C8080" s="188">
        <v>0</v>
      </c>
      <c r="D8080" s="188">
        <v>1862.3</v>
      </c>
      <c r="E8080" s="188">
        <v>1862.3</v>
      </c>
      <c r="F8080" s="188">
        <v>1862.3</v>
      </c>
      <c r="G8080" s="188">
        <v>1862</v>
      </c>
      <c r="H8080" s="188">
        <v>1862</v>
      </c>
      <c r="I8080" s="188">
        <v>2607</v>
      </c>
      <c r="J8080" s="188">
        <v>4842</v>
      </c>
      <c r="N8080" s="43"/>
    </row>
    <row r="8081" spans="1:14">
      <c r="A8081" s="43" t="s">
        <v>318</v>
      </c>
      <c r="B8081" s="188">
        <v>523</v>
      </c>
      <c r="C8081" s="188">
        <v>0</v>
      </c>
      <c r="D8081" s="188">
        <v>0</v>
      </c>
      <c r="E8081" s="188">
        <v>0</v>
      </c>
      <c r="F8081" s="188">
        <v>699.6</v>
      </c>
      <c r="G8081" s="188">
        <v>700</v>
      </c>
      <c r="H8081" s="188">
        <v>700</v>
      </c>
      <c r="I8081" s="188">
        <v>700</v>
      </c>
      <c r="J8081" s="188">
        <v>1372</v>
      </c>
      <c r="N8081" s="43"/>
    </row>
    <row r="8082" spans="1:14">
      <c r="A8082" s="43" t="s">
        <v>552</v>
      </c>
      <c r="B8082" s="188">
        <v>58129</v>
      </c>
      <c r="C8082" s="188">
        <v>9641.15</v>
      </c>
      <c r="D8082" s="188">
        <v>14686.37</v>
      </c>
      <c r="E8082" s="188">
        <v>26025.9</v>
      </c>
      <c r="F8082" s="188">
        <v>45290.3</v>
      </c>
      <c r="G8082" s="188">
        <v>73971</v>
      </c>
      <c r="H8082" s="188">
        <v>115740</v>
      </c>
      <c r="I8082" s="188">
        <v>148691</v>
      </c>
      <c r="J8082" s="188">
        <v>247433</v>
      </c>
      <c r="N8082" s="43"/>
    </row>
    <row r="8083" spans="1:14">
      <c r="A8083" s="43" t="s">
        <v>553</v>
      </c>
      <c r="B8083" s="188">
        <v>4522</v>
      </c>
      <c r="C8083" s="188">
        <v>0</v>
      </c>
      <c r="D8083" s="188">
        <v>0</v>
      </c>
      <c r="E8083" s="188">
        <v>0</v>
      </c>
      <c r="F8083" s="188">
        <v>0</v>
      </c>
      <c r="G8083" s="188">
        <v>4551</v>
      </c>
      <c r="H8083" s="188">
        <v>13924</v>
      </c>
      <c r="I8083" s="188">
        <v>22099</v>
      </c>
      <c r="J8083" s="188">
        <v>46841</v>
      </c>
      <c r="N8083" s="43"/>
    </row>
    <row r="8084" spans="1:14">
      <c r="A8084" s="43" t="s">
        <v>554</v>
      </c>
      <c r="B8084" s="188">
        <v>1452</v>
      </c>
      <c r="C8084" s="188">
        <v>0</v>
      </c>
      <c r="D8084" s="188">
        <v>0</v>
      </c>
      <c r="E8084" s="188">
        <v>0</v>
      </c>
      <c r="F8084" s="188">
        <v>2.5</v>
      </c>
      <c r="G8084" s="188">
        <v>521</v>
      </c>
      <c r="H8084" s="188">
        <v>3031</v>
      </c>
      <c r="I8084" s="188">
        <v>6578</v>
      </c>
      <c r="J8084" s="188">
        <v>22746</v>
      </c>
      <c r="N8084" s="43"/>
    </row>
    <row r="8085" spans="1:14">
      <c r="A8085" s="43" t="s">
        <v>555</v>
      </c>
      <c r="B8085" s="188">
        <v>2400</v>
      </c>
      <c r="C8085" s="188">
        <v>0</v>
      </c>
      <c r="D8085" s="188">
        <v>0</v>
      </c>
      <c r="E8085" s="188">
        <v>0</v>
      </c>
      <c r="F8085" s="188">
        <v>0</v>
      </c>
      <c r="G8085" s="188">
        <v>240</v>
      </c>
      <c r="H8085" s="188">
        <v>5250</v>
      </c>
      <c r="I8085" s="188">
        <v>14516</v>
      </c>
      <c r="J8085" s="188">
        <v>43112</v>
      </c>
      <c r="N8085" s="43"/>
    </row>
    <row r="8086" spans="1:14">
      <c r="A8086" s="43" t="s">
        <v>556</v>
      </c>
      <c r="B8086" s="188">
        <v>1081</v>
      </c>
      <c r="C8086" s="188">
        <v>0</v>
      </c>
      <c r="D8086" s="188">
        <v>0</v>
      </c>
      <c r="E8086" s="188">
        <v>0</v>
      </c>
      <c r="F8086" s="188">
        <v>0</v>
      </c>
      <c r="G8086" s="188">
        <v>0</v>
      </c>
      <c r="H8086" s="188">
        <v>74</v>
      </c>
      <c r="I8086" s="188">
        <v>6017</v>
      </c>
      <c r="J8086" s="188">
        <v>37407</v>
      </c>
      <c r="N8086" s="43"/>
    </row>
    <row r="8087" spans="1:14">
      <c r="A8087" s="43" t="s">
        <v>596</v>
      </c>
      <c r="B8087" s="188">
        <v>68697</v>
      </c>
      <c r="C8087" s="188">
        <v>9600.99</v>
      </c>
      <c r="D8087" s="188">
        <v>14027.29</v>
      </c>
      <c r="E8087" s="188">
        <v>23975.3</v>
      </c>
      <c r="F8087" s="188">
        <v>41599.599999999999</v>
      </c>
      <c r="G8087" s="188">
        <v>75977</v>
      </c>
      <c r="H8087" s="188">
        <v>138383</v>
      </c>
      <c r="I8087" s="188">
        <v>202420</v>
      </c>
      <c r="J8087" s="188">
        <v>433974</v>
      </c>
      <c r="N8087" s="43"/>
    </row>
    <row r="8088" spans="1:14">
      <c r="A8088" s="43" t="s">
        <v>537</v>
      </c>
      <c r="B8088" s="188">
        <v>17742</v>
      </c>
      <c r="C8088" s="188">
        <v>0</v>
      </c>
      <c r="D8088" s="188">
        <v>0</v>
      </c>
      <c r="E8088" s="188">
        <v>12511.5</v>
      </c>
      <c r="F8088" s="188">
        <v>18746.3</v>
      </c>
      <c r="G8088" s="188">
        <v>24046</v>
      </c>
      <c r="H8088" s="188">
        <v>28300</v>
      </c>
      <c r="I8088" s="188">
        <v>30954</v>
      </c>
      <c r="J8088" s="188">
        <v>39480</v>
      </c>
      <c r="N8088" s="43"/>
    </row>
    <row r="8089" spans="1:14">
      <c r="A8089" s="43" t="s">
        <v>538</v>
      </c>
      <c r="B8089" s="188">
        <v>166</v>
      </c>
      <c r="C8089" s="188">
        <v>0</v>
      </c>
      <c r="D8089" s="188">
        <v>0</v>
      </c>
      <c r="E8089" s="188">
        <v>0</v>
      </c>
      <c r="F8089" s="188">
        <v>0</v>
      </c>
      <c r="G8089" s="188">
        <v>0</v>
      </c>
      <c r="H8089" s="188">
        <v>0</v>
      </c>
      <c r="I8089" s="188">
        <v>0</v>
      </c>
      <c r="J8089" s="188">
        <v>7796</v>
      </c>
      <c r="N8089" s="43"/>
    </row>
    <row r="8090" spans="1:14">
      <c r="A8090" s="43" t="s">
        <v>539</v>
      </c>
      <c r="B8090" s="188">
        <v>31172</v>
      </c>
      <c r="C8090" s="188">
        <v>-35.909999999999997</v>
      </c>
      <c r="D8090" s="188">
        <v>117.92</v>
      </c>
      <c r="E8090" s="188">
        <v>1342.3</v>
      </c>
      <c r="F8090" s="188">
        <v>6506</v>
      </c>
      <c r="G8090" s="188">
        <v>24339</v>
      </c>
      <c r="H8090" s="188">
        <v>70054</v>
      </c>
      <c r="I8090" s="188">
        <v>132668</v>
      </c>
      <c r="J8090" s="188">
        <v>357337</v>
      </c>
      <c r="N8090" s="43"/>
    </row>
    <row r="8091" spans="1:14">
      <c r="A8091" s="43" t="s">
        <v>540</v>
      </c>
      <c r="B8091" s="188">
        <v>5541</v>
      </c>
      <c r="C8091" s="188">
        <v>0</v>
      </c>
      <c r="D8091" s="188">
        <v>0</v>
      </c>
      <c r="E8091" s="188">
        <v>0</v>
      </c>
      <c r="F8091" s="188">
        <v>0</v>
      </c>
      <c r="G8091" s="188">
        <v>4462</v>
      </c>
      <c r="H8091" s="188">
        <v>16883</v>
      </c>
      <c r="I8091" s="188">
        <v>30504</v>
      </c>
      <c r="J8091" s="188">
        <v>68013</v>
      </c>
      <c r="N8091" s="43"/>
    </row>
    <row r="8092" spans="1:14">
      <c r="A8092" s="43" t="s">
        <v>541</v>
      </c>
      <c r="B8092" s="188">
        <v>6476</v>
      </c>
      <c r="C8092" s="188">
        <v>0</v>
      </c>
      <c r="D8092" s="188">
        <v>0</v>
      </c>
      <c r="E8092" s="188">
        <v>0</v>
      </c>
      <c r="F8092" s="188">
        <v>0</v>
      </c>
      <c r="G8092" s="188">
        <v>0</v>
      </c>
      <c r="H8092" s="188">
        <v>23105</v>
      </c>
      <c r="I8092" s="188">
        <v>41321</v>
      </c>
      <c r="J8092" s="188">
        <v>98608</v>
      </c>
      <c r="N8092" s="43"/>
    </row>
    <row r="8093" spans="1:14">
      <c r="A8093" s="43" t="s">
        <v>542</v>
      </c>
      <c r="B8093" s="188">
        <v>6829</v>
      </c>
      <c r="C8093" s="188">
        <v>0</v>
      </c>
      <c r="D8093" s="188">
        <v>0</v>
      </c>
      <c r="E8093" s="188">
        <v>1443.5</v>
      </c>
      <c r="F8093" s="188">
        <v>4109.1000000000004</v>
      </c>
      <c r="G8093" s="188">
        <v>8883</v>
      </c>
      <c r="H8093" s="188">
        <v>16296</v>
      </c>
      <c r="I8093" s="188">
        <v>22449</v>
      </c>
      <c r="J8093" s="188">
        <v>42518</v>
      </c>
      <c r="N8093" s="43"/>
    </row>
    <row r="8094" spans="1:14">
      <c r="A8094" s="43" t="s">
        <v>543</v>
      </c>
      <c r="B8094" s="188">
        <v>772</v>
      </c>
      <c r="C8094" s="188">
        <v>0</v>
      </c>
      <c r="D8094" s="188">
        <v>0</v>
      </c>
      <c r="E8094" s="188">
        <v>0</v>
      </c>
      <c r="F8094" s="188">
        <v>0</v>
      </c>
      <c r="G8094" s="188">
        <v>0</v>
      </c>
      <c r="H8094" s="188">
        <v>0</v>
      </c>
      <c r="I8094" s="188">
        <v>6202</v>
      </c>
      <c r="J8094" s="188">
        <v>19245</v>
      </c>
      <c r="N8094" s="43"/>
    </row>
    <row r="8095" spans="1:14">
      <c r="A8095" s="43" t="s">
        <v>544</v>
      </c>
      <c r="B8095" s="188">
        <v>13745</v>
      </c>
      <c r="C8095" s="188">
        <v>0</v>
      </c>
      <c r="D8095" s="188">
        <v>0</v>
      </c>
      <c r="E8095" s="188">
        <v>0</v>
      </c>
      <c r="F8095" s="188">
        <v>0</v>
      </c>
      <c r="G8095" s="188">
        <v>0</v>
      </c>
      <c r="H8095" s="188">
        <v>78020</v>
      </c>
      <c r="I8095" s="188">
        <v>78020</v>
      </c>
      <c r="J8095" s="188">
        <v>106314</v>
      </c>
      <c r="N8095" s="43"/>
    </row>
    <row r="8096" spans="1:14">
      <c r="A8096" s="43" t="s">
        <v>221</v>
      </c>
      <c r="B8096" s="188">
        <v>17318</v>
      </c>
      <c r="C8096" s="188">
        <v>0</v>
      </c>
      <c r="D8096" s="188">
        <v>0</v>
      </c>
      <c r="E8096" s="188">
        <v>12479.8</v>
      </c>
      <c r="F8096" s="188">
        <v>18598.400000000001</v>
      </c>
      <c r="G8096" s="188">
        <v>23705</v>
      </c>
      <c r="H8096" s="188">
        <v>27534</v>
      </c>
      <c r="I8096" s="188">
        <v>29674</v>
      </c>
      <c r="J8096" s="188">
        <v>33727</v>
      </c>
      <c r="N8096" s="43"/>
    </row>
    <row r="8097" spans="1:14">
      <c r="A8097" s="43" t="s">
        <v>222</v>
      </c>
      <c r="B8097" s="188">
        <v>495</v>
      </c>
      <c r="C8097" s="188">
        <v>0</v>
      </c>
      <c r="D8097" s="188">
        <v>0</v>
      </c>
      <c r="E8097" s="188">
        <v>0</v>
      </c>
      <c r="F8097" s="188">
        <v>0</v>
      </c>
      <c r="G8097" s="188">
        <v>0</v>
      </c>
      <c r="H8097" s="188">
        <v>0</v>
      </c>
      <c r="I8097" s="188">
        <v>1156</v>
      </c>
      <c r="J8097" s="188">
        <v>16266</v>
      </c>
      <c r="N8097" s="43"/>
    </row>
    <row r="8098" spans="1:14">
      <c r="A8098" s="43" t="s">
        <v>223</v>
      </c>
      <c r="B8098" s="188">
        <v>6493</v>
      </c>
      <c r="C8098" s="188">
        <v>0</v>
      </c>
      <c r="D8098" s="188">
        <v>0</v>
      </c>
      <c r="E8098" s="188">
        <v>0</v>
      </c>
      <c r="F8098" s="188">
        <v>0</v>
      </c>
      <c r="G8098" s="188">
        <v>0</v>
      </c>
      <c r="H8098" s="188">
        <v>23202</v>
      </c>
      <c r="I8098" s="188">
        <v>41321</v>
      </c>
      <c r="J8098" s="188">
        <v>98608</v>
      </c>
      <c r="N8098" s="43"/>
    </row>
    <row r="8099" spans="1:14">
      <c r="A8099" s="43" t="s">
        <v>224</v>
      </c>
      <c r="B8099" s="188">
        <v>0</v>
      </c>
      <c r="C8099" s="188">
        <v>0</v>
      </c>
      <c r="D8099" s="188">
        <v>0</v>
      </c>
      <c r="E8099" s="188">
        <v>0</v>
      </c>
      <c r="F8099" s="188">
        <v>0</v>
      </c>
      <c r="G8099" s="188">
        <v>0</v>
      </c>
      <c r="H8099" s="188">
        <v>0</v>
      </c>
      <c r="I8099" s="188">
        <v>0</v>
      </c>
      <c r="J8099" s="188">
        <v>0</v>
      </c>
      <c r="N8099" s="43"/>
    </row>
    <row r="8100" spans="1:14">
      <c r="A8100" s="43" t="s">
        <v>545</v>
      </c>
      <c r="B8100" s="188">
        <v>61892</v>
      </c>
      <c r="C8100" s="188">
        <v>7229.76</v>
      </c>
      <c r="D8100" s="188">
        <v>11640.84</v>
      </c>
      <c r="E8100" s="188">
        <v>21347.8</v>
      </c>
      <c r="F8100" s="188">
        <v>38078</v>
      </c>
      <c r="G8100" s="188">
        <v>67515</v>
      </c>
      <c r="H8100" s="188">
        <v>122781</v>
      </c>
      <c r="I8100" s="188">
        <v>181615</v>
      </c>
      <c r="J8100" s="188">
        <v>406004</v>
      </c>
      <c r="N8100" s="43"/>
    </row>
    <row r="8101" spans="1:14">
      <c r="A8101" s="43" t="s">
        <v>546</v>
      </c>
      <c r="B8101" s="188">
        <v>33877</v>
      </c>
      <c r="C8101" s="188">
        <v>5473.13</v>
      </c>
      <c r="D8101" s="188">
        <v>8435.57</v>
      </c>
      <c r="E8101" s="188">
        <v>15461.9</v>
      </c>
      <c r="F8101" s="188">
        <v>25616.6</v>
      </c>
      <c r="G8101" s="188">
        <v>43468</v>
      </c>
      <c r="H8101" s="188">
        <v>67982</v>
      </c>
      <c r="I8101" s="188">
        <v>88773</v>
      </c>
      <c r="J8101" s="188">
        <v>147800</v>
      </c>
      <c r="N8101" s="43"/>
    </row>
    <row r="8102" spans="1:14">
      <c r="A8102" s="43" t="s">
        <v>547</v>
      </c>
      <c r="B8102" s="188">
        <v>3176</v>
      </c>
      <c r="C8102" s="188">
        <v>0</v>
      </c>
      <c r="D8102" s="188">
        <v>0</v>
      </c>
      <c r="E8102" s="188">
        <v>0</v>
      </c>
      <c r="F8102" s="188">
        <v>0</v>
      </c>
      <c r="G8102" s="188">
        <v>2795</v>
      </c>
      <c r="H8102" s="188">
        <v>9601</v>
      </c>
      <c r="I8102" s="188">
        <v>15991</v>
      </c>
      <c r="J8102" s="188">
        <v>39915</v>
      </c>
      <c r="N8102" s="43"/>
    </row>
    <row r="8103" spans="1:14">
      <c r="A8103" s="43" t="s">
        <v>548</v>
      </c>
      <c r="B8103" s="188">
        <v>568</v>
      </c>
      <c r="C8103" s="188">
        <v>0</v>
      </c>
      <c r="D8103" s="188">
        <v>0</v>
      </c>
      <c r="E8103" s="188">
        <v>0</v>
      </c>
      <c r="F8103" s="188">
        <v>0</v>
      </c>
      <c r="G8103" s="188">
        <v>104</v>
      </c>
      <c r="H8103" s="188">
        <v>1616</v>
      </c>
      <c r="I8103" s="188">
        <v>3188</v>
      </c>
      <c r="J8103" s="188">
        <v>8979</v>
      </c>
      <c r="N8103" s="43"/>
    </row>
    <row r="8104" spans="1:14">
      <c r="A8104" s="43" t="s">
        <v>549</v>
      </c>
      <c r="B8104" s="188">
        <v>445</v>
      </c>
      <c r="C8104" s="188">
        <v>0</v>
      </c>
      <c r="D8104" s="188">
        <v>0</v>
      </c>
      <c r="E8104" s="188">
        <v>0</v>
      </c>
      <c r="F8104" s="188">
        <v>0</v>
      </c>
      <c r="G8104" s="188">
        <v>0</v>
      </c>
      <c r="H8104" s="188">
        <v>1657</v>
      </c>
      <c r="I8104" s="188">
        <v>3036</v>
      </c>
      <c r="J8104" s="188">
        <v>7418</v>
      </c>
      <c r="N8104" s="43"/>
    </row>
    <row r="8105" spans="1:14">
      <c r="A8105" s="43" t="s">
        <v>550</v>
      </c>
      <c r="B8105" s="188">
        <v>87</v>
      </c>
      <c r="C8105" s="188">
        <v>0</v>
      </c>
      <c r="D8105" s="188">
        <v>0</v>
      </c>
      <c r="E8105" s="188">
        <v>0</v>
      </c>
      <c r="F8105" s="188">
        <v>0</v>
      </c>
      <c r="G8105" s="188">
        <v>0</v>
      </c>
      <c r="H8105" s="188">
        <v>312</v>
      </c>
      <c r="I8105" s="188">
        <v>572</v>
      </c>
      <c r="J8105" s="188">
        <v>1400</v>
      </c>
      <c r="N8105" s="43"/>
    </row>
    <row r="8106" spans="1:14">
      <c r="A8106" s="43" t="s">
        <v>551</v>
      </c>
      <c r="B8106" s="188">
        <v>45</v>
      </c>
      <c r="C8106" s="188">
        <v>0</v>
      </c>
      <c r="D8106" s="188">
        <v>0</v>
      </c>
      <c r="E8106" s="188">
        <v>0</v>
      </c>
      <c r="F8106" s="188">
        <v>0</v>
      </c>
      <c r="G8106" s="188">
        <v>0</v>
      </c>
      <c r="H8106" s="188">
        <v>0</v>
      </c>
      <c r="I8106" s="188">
        <v>0</v>
      </c>
      <c r="J8106" s="188">
        <v>1425</v>
      </c>
      <c r="N8106" s="43"/>
    </row>
    <row r="8107" spans="1:14">
      <c r="A8107" s="43" t="s">
        <v>317</v>
      </c>
      <c r="B8107" s="188">
        <v>1902</v>
      </c>
      <c r="C8107" s="188">
        <v>1862.3</v>
      </c>
      <c r="D8107" s="188">
        <v>1862.3</v>
      </c>
      <c r="E8107" s="188">
        <v>1862.3</v>
      </c>
      <c r="F8107" s="188">
        <v>1862.3</v>
      </c>
      <c r="G8107" s="188">
        <v>1862</v>
      </c>
      <c r="H8107" s="188">
        <v>1862</v>
      </c>
      <c r="I8107" s="188">
        <v>2607</v>
      </c>
      <c r="J8107" s="188">
        <v>4842</v>
      </c>
      <c r="N8107" s="43"/>
    </row>
    <row r="8108" spans="1:14">
      <c r="A8108" s="43" t="s">
        <v>318</v>
      </c>
      <c r="B8108" s="188">
        <v>581</v>
      </c>
      <c r="C8108" s="188">
        <v>0</v>
      </c>
      <c r="D8108" s="188">
        <v>0</v>
      </c>
      <c r="E8108" s="188">
        <v>699.6</v>
      </c>
      <c r="F8108" s="188">
        <v>699.6</v>
      </c>
      <c r="G8108" s="188">
        <v>700</v>
      </c>
      <c r="H8108" s="188">
        <v>700</v>
      </c>
      <c r="I8108" s="188">
        <v>960</v>
      </c>
      <c r="J8108" s="188">
        <v>1783</v>
      </c>
      <c r="N8108" s="43"/>
    </row>
    <row r="8109" spans="1:14">
      <c r="A8109" s="43" t="s">
        <v>552</v>
      </c>
      <c r="B8109" s="188">
        <v>40682</v>
      </c>
      <c r="C8109" s="188">
        <v>8184.88</v>
      </c>
      <c r="D8109" s="188">
        <v>10960.24</v>
      </c>
      <c r="E8109" s="188">
        <v>17916.8</v>
      </c>
      <c r="F8109" s="188">
        <v>28565.599999999999</v>
      </c>
      <c r="G8109" s="188">
        <v>50301</v>
      </c>
      <c r="H8109" s="188">
        <v>82559</v>
      </c>
      <c r="I8109" s="188">
        <v>111893</v>
      </c>
      <c r="J8109" s="188">
        <v>201762</v>
      </c>
      <c r="N8109" s="43"/>
    </row>
    <row r="8110" spans="1:14">
      <c r="A8110" s="43" t="s">
        <v>553</v>
      </c>
      <c r="B8110" s="188">
        <v>5277</v>
      </c>
      <c r="C8110" s="188">
        <v>0</v>
      </c>
      <c r="D8110" s="188">
        <v>0</v>
      </c>
      <c r="E8110" s="188">
        <v>0</v>
      </c>
      <c r="F8110" s="188">
        <v>206</v>
      </c>
      <c r="G8110" s="188">
        <v>5309</v>
      </c>
      <c r="H8110" s="188">
        <v>15105</v>
      </c>
      <c r="I8110" s="188">
        <v>25589</v>
      </c>
      <c r="J8110" s="188">
        <v>55229</v>
      </c>
      <c r="N8110" s="43"/>
    </row>
    <row r="8111" spans="1:14">
      <c r="A8111" s="43" t="s">
        <v>554</v>
      </c>
      <c r="B8111" s="188">
        <v>1263</v>
      </c>
      <c r="C8111" s="188">
        <v>0</v>
      </c>
      <c r="D8111" s="188">
        <v>0</v>
      </c>
      <c r="E8111" s="188">
        <v>0</v>
      </c>
      <c r="F8111" s="188">
        <v>0</v>
      </c>
      <c r="G8111" s="188">
        <v>283</v>
      </c>
      <c r="H8111" s="188">
        <v>2680</v>
      </c>
      <c r="I8111" s="188">
        <v>6231</v>
      </c>
      <c r="J8111" s="188">
        <v>20412</v>
      </c>
      <c r="N8111" s="43"/>
    </row>
    <row r="8112" spans="1:14">
      <c r="A8112" s="43" t="s">
        <v>555</v>
      </c>
      <c r="B8112" s="188">
        <v>2593</v>
      </c>
      <c r="C8112" s="188">
        <v>0</v>
      </c>
      <c r="D8112" s="188">
        <v>0</v>
      </c>
      <c r="E8112" s="188">
        <v>0</v>
      </c>
      <c r="F8112" s="188">
        <v>0</v>
      </c>
      <c r="G8112" s="188">
        <v>0</v>
      </c>
      <c r="H8112" s="188">
        <v>4416</v>
      </c>
      <c r="I8112" s="188">
        <v>14581</v>
      </c>
      <c r="J8112" s="188">
        <v>57444</v>
      </c>
      <c r="N8112" s="43"/>
    </row>
    <row r="8113" spans="1:14">
      <c r="A8113" s="43" t="s">
        <v>556</v>
      </c>
      <c r="B8113" s="188">
        <v>854</v>
      </c>
      <c r="C8113" s="188">
        <v>0</v>
      </c>
      <c r="D8113" s="188">
        <v>0</v>
      </c>
      <c r="E8113" s="188">
        <v>0</v>
      </c>
      <c r="F8113" s="188">
        <v>0</v>
      </c>
      <c r="G8113" s="188">
        <v>0</v>
      </c>
      <c r="H8113" s="188">
        <v>0</v>
      </c>
      <c r="I8113" s="188">
        <v>428</v>
      </c>
      <c r="J8113" s="188">
        <v>30648</v>
      </c>
      <c r="N8113" s="43"/>
    </row>
    <row r="8114" spans="1:14">
      <c r="A8114" s="43" t="s">
        <v>597</v>
      </c>
      <c r="B8114" s="188">
        <v>58568</v>
      </c>
      <c r="C8114" s="188">
        <v>7507.94</v>
      </c>
      <c r="D8114" s="188">
        <v>10279.209999999999</v>
      </c>
      <c r="E8114" s="188">
        <v>18749.7</v>
      </c>
      <c r="F8114" s="188">
        <v>34938.699999999997</v>
      </c>
      <c r="G8114" s="188">
        <v>67285</v>
      </c>
      <c r="H8114" s="188">
        <v>121013</v>
      </c>
      <c r="I8114" s="188">
        <v>167925</v>
      </c>
      <c r="J8114" s="188">
        <v>335906</v>
      </c>
      <c r="N8114" s="43"/>
    </row>
    <row r="8115" spans="1:14">
      <c r="A8115" s="43" t="s">
        <v>537</v>
      </c>
      <c r="B8115" s="188">
        <v>13975</v>
      </c>
      <c r="C8115" s="188">
        <v>0</v>
      </c>
      <c r="D8115" s="188">
        <v>0</v>
      </c>
      <c r="E8115" s="188">
        <v>6566.7</v>
      </c>
      <c r="F8115" s="188">
        <v>14319.8</v>
      </c>
      <c r="G8115" s="188">
        <v>21489</v>
      </c>
      <c r="H8115" s="188">
        <v>26338</v>
      </c>
      <c r="I8115" s="188">
        <v>28722</v>
      </c>
      <c r="J8115" s="188">
        <v>33046</v>
      </c>
      <c r="N8115" s="43"/>
    </row>
    <row r="8116" spans="1:14">
      <c r="A8116" s="43" t="s">
        <v>538</v>
      </c>
      <c r="B8116" s="188">
        <v>223</v>
      </c>
      <c r="C8116" s="188">
        <v>0</v>
      </c>
      <c r="D8116" s="188">
        <v>0</v>
      </c>
      <c r="E8116" s="188">
        <v>0</v>
      </c>
      <c r="F8116" s="188">
        <v>0</v>
      </c>
      <c r="G8116" s="188">
        <v>0</v>
      </c>
      <c r="H8116" s="188">
        <v>0</v>
      </c>
      <c r="I8116" s="188">
        <v>0</v>
      </c>
      <c r="J8116" s="188">
        <v>9035</v>
      </c>
      <c r="N8116" s="43"/>
    </row>
    <row r="8117" spans="1:14">
      <c r="A8117" s="43" t="s">
        <v>539</v>
      </c>
      <c r="B8117" s="188">
        <v>21958</v>
      </c>
      <c r="C8117" s="188">
        <v>-46.37</v>
      </c>
      <c r="D8117" s="188">
        <v>89.12</v>
      </c>
      <c r="E8117" s="188">
        <v>1108.7</v>
      </c>
      <c r="F8117" s="188">
        <v>5428.9</v>
      </c>
      <c r="G8117" s="188">
        <v>16157</v>
      </c>
      <c r="H8117" s="188">
        <v>45678</v>
      </c>
      <c r="I8117" s="188">
        <v>81815</v>
      </c>
      <c r="J8117" s="188">
        <v>240618</v>
      </c>
      <c r="N8117" s="43"/>
    </row>
    <row r="8118" spans="1:14">
      <c r="A8118" s="43" t="s">
        <v>540</v>
      </c>
      <c r="B8118" s="188">
        <v>4837</v>
      </c>
      <c r="C8118" s="188">
        <v>0</v>
      </c>
      <c r="D8118" s="188">
        <v>0</v>
      </c>
      <c r="E8118" s="188">
        <v>0</v>
      </c>
      <c r="F8118" s="188">
        <v>0</v>
      </c>
      <c r="G8118" s="188">
        <v>3742</v>
      </c>
      <c r="H8118" s="188">
        <v>15499</v>
      </c>
      <c r="I8118" s="188">
        <v>28172</v>
      </c>
      <c r="J8118" s="188">
        <v>58786</v>
      </c>
      <c r="N8118" s="43"/>
    </row>
    <row r="8119" spans="1:14">
      <c r="A8119" s="43" t="s">
        <v>541</v>
      </c>
      <c r="B8119" s="188">
        <v>12319</v>
      </c>
      <c r="C8119" s="188">
        <v>0</v>
      </c>
      <c r="D8119" s="188">
        <v>0</v>
      </c>
      <c r="E8119" s="188">
        <v>0</v>
      </c>
      <c r="F8119" s="188">
        <v>0</v>
      </c>
      <c r="G8119" s="188">
        <v>13262</v>
      </c>
      <c r="H8119" s="188">
        <v>41934</v>
      </c>
      <c r="I8119" s="188">
        <v>63853</v>
      </c>
      <c r="J8119" s="188">
        <v>130506</v>
      </c>
      <c r="N8119" s="43"/>
    </row>
    <row r="8120" spans="1:14">
      <c r="A8120" s="43" t="s">
        <v>542</v>
      </c>
      <c r="B8120" s="188">
        <v>4268</v>
      </c>
      <c r="C8120" s="188">
        <v>0</v>
      </c>
      <c r="D8120" s="188">
        <v>0</v>
      </c>
      <c r="E8120" s="188">
        <v>0</v>
      </c>
      <c r="F8120" s="188">
        <v>1402.2</v>
      </c>
      <c r="G8120" s="188">
        <v>5128</v>
      </c>
      <c r="H8120" s="188">
        <v>11297</v>
      </c>
      <c r="I8120" s="188">
        <v>17247</v>
      </c>
      <c r="J8120" s="188">
        <v>36773</v>
      </c>
      <c r="N8120" s="43"/>
    </row>
    <row r="8121" spans="1:14">
      <c r="A8121" s="43" t="s">
        <v>543</v>
      </c>
      <c r="B8121" s="188">
        <v>988</v>
      </c>
      <c r="C8121" s="188">
        <v>0</v>
      </c>
      <c r="D8121" s="188">
        <v>0</v>
      </c>
      <c r="E8121" s="188">
        <v>0</v>
      </c>
      <c r="F8121" s="188">
        <v>0</v>
      </c>
      <c r="G8121" s="188">
        <v>0</v>
      </c>
      <c r="H8121" s="188">
        <v>0</v>
      </c>
      <c r="I8121" s="188">
        <v>8981</v>
      </c>
      <c r="J8121" s="188">
        <v>20598</v>
      </c>
      <c r="N8121" s="43"/>
    </row>
    <row r="8122" spans="1:14">
      <c r="A8122" s="43" t="s">
        <v>544</v>
      </c>
      <c r="B8122" s="188">
        <v>9517</v>
      </c>
      <c r="C8122" s="188">
        <v>0</v>
      </c>
      <c r="D8122" s="188">
        <v>0</v>
      </c>
      <c r="E8122" s="188">
        <v>0</v>
      </c>
      <c r="F8122" s="188">
        <v>0</v>
      </c>
      <c r="G8122" s="188">
        <v>0</v>
      </c>
      <c r="H8122" s="188">
        <v>18324</v>
      </c>
      <c r="I8122" s="188">
        <v>78020</v>
      </c>
      <c r="J8122" s="188">
        <v>106314</v>
      </c>
      <c r="N8122" s="43"/>
    </row>
    <row r="8123" spans="1:14">
      <c r="A8123" s="43" t="s">
        <v>221</v>
      </c>
      <c r="B8123" s="188">
        <v>14003</v>
      </c>
      <c r="C8123" s="188">
        <v>0</v>
      </c>
      <c r="D8123" s="188">
        <v>0</v>
      </c>
      <c r="E8123" s="188">
        <v>6678.6</v>
      </c>
      <c r="F8123" s="188">
        <v>14344.6</v>
      </c>
      <c r="G8123" s="188">
        <v>21502</v>
      </c>
      <c r="H8123" s="188">
        <v>26347</v>
      </c>
      <c r="I8123" s="188">
        <v>28727</v>
      </c>
      <c r="J8123" s="188">
        <v>33046</v>
      </c>
      <c r="N8123" s="43"/>
    </row>
    <row r="8124" spans="1:14">
      <c r="A8124" s="43" t="s">
        <v>222</v>
      </c>
      <c r="B8124" s="188">
        <v>0</v>
      </c>
      <c r="C8124" s="188">
        <v>0</v>
      </c>
      <c r="D8124" s="188">
        <v>0</v>
      </c>
      <c r="E8124" s="188">
        <v>0</v>
      </c>
      <c r="F8124" s="188">
        <v>0</v>
      </c>
      <c r="G8124" s="188">
        <v>0</v>
      </c>
      <c r="H8124" s="188">
        <v>0</v>
      </c>
      <c r="I8124" s="188">
        <v>0</v>
      </c>
      <c r="J8124" s="188">
        <v>0</v>
      </c>
      <c r="N8124" s="43"/>
    </row>
    <row r="8125" spans="1:14">
      <c r="A8125" s="43" t="s">
        <v>223</v>
      </c>
      <c r="B8125" s="188">
        <v>12351</v>
      </c>
      <c r="C8125" s="188">
        <v>0</v>
      </c>
      <c r="D8125" s="188">
        <v>0</v>
      </c>
      <c r="E8125" s="188">
        <v>0</v>
      </c>
      <c r="F8125" s="188">
        <v>0</v>
      </c>
      <c r="G8125" s="188">
        <v>13262</v>
      </c>
      <c r="H8125" s="188">
        <v>42192</v>
      </c>
      <c r="I8125" s="188">
        <v>63853</v>
      </c>
      <c r="J8125" s="188">
        <v>130506</v>
      </c>
      <c r="N8125" s="43"/>
    </row>
    <row r="8126" spans="1:14">
      <c r="A8126" s="43" t="s">
        <v>224</v>
      </c>
      <c r="B8126" s="188">
        <v>0</v>
      </c>
      <c r="C8126" s="188">
        <v>0</v>
      </c>
      <c r="D8126" s="188">
        <v>0</v>
      </c>
      <c r="E8126" s="188">
        <v>0</v>
      </c>
      <c r="F8126" s="188">
        <v>0</v>
      </c>
      <c r="G8126" s="188">
        <v>0</v>
      </c>
      <c r="H8126" s="188">
        <v>0</v>
      </c>
      <c r="I8126" s="188">
        <v>0</v>
      </c>
      <c r="J8126" s="188">
        <v>0</v>
      </c>
      <c r="N8126" s="43"/>
    </row>
    <row r="8127" spans="1:14">
      <c r="A8127" s="43" t="s">
        <v>545</v>
      </c>
      <c r="B8127" s="188">
        <v>51321</v>
      </c>
      <c r="C8127" s="188">
        <v>4641.25</v>
      </c>
      <c r="D8127" s="188">
        <v>7727.59</v>
      </c>
      <c r="E8127" s="188">
        <v>16173.6</v>
      </c>
      <c r="F8127" s="188">
        <v>31124.3</v>
      </c>
      <c r="G8127" s="188">
        <v>58848</v>
      </c>
      <c r="H8127" s="188">
        <v>103967</v>
      </c>
      <c r="I8127" s="188">
        <v>144928</v>
      </c>
      <c r="J8127" s="188">
        <v>291488</v>
      </c>
      <c r="N8127" s="43"/>
    </row>
    <row r="8128" spans="1:14">
      <c r="A8128" s="43" t="s">
        <v>546</v>
      </c>
      <c r="B8128" s="188">
        <v>31302</v>
      </c>
      <c r="C8128" s="188">
        <v>2004.58</v>
      </c>
      <c r="D8128" s="188">
        <v>6472.92</v>
      </c>
      <c r="E8128" s="188">
        <v>11893.7</v>
      </c>
      <c r="F8128" s="188">
        <v>22844.5</v>
      </c>
      <c r="G8128" s="188">
        <v>41646</v>
      </c>
      <c r="H8128" s="188">
        <v>66895</v>
      </c>
      <c r="I8128" s="188">
        <v>87676</v>
      </c>
      <c r="J8128" s="188">
        <v>141499</v>
      </c>
      <c r="N8128" s="43"/>
    </row>
    <row r="8129" spans="1:14">
      <c r="A8129" s="43" t="s">
        <v>547</v>
      </c>
      <c r="B8129" s="188">
        <v>3162</v>
      </c>
      <c r="C8129" s="188">
        <v>0</v>
      </c>
      <c r="D8129" s="188">
        <v>0</v>
      </c>
      <c r="E8129" s="188">
        <v>0</v>
      </c>
      <c r="F8129" s="188">
        <v>0</v>
      </c>
      <c r="G8129" s="188">
        <v>2945</v>
      </c>
      <c r="H8129" s="188">
        <v>9551</v>
      </c>
      <c r="I8129" s="188">
        <v>15836</v>
      </c>
      <c r="J8129" s="188">
        <v>37167</v>
      </c>
      <c r="N8129" s="43"/>
    </row>
    <row r="8130" spans="1:14">
      <c r="A8130" s="43" t="s">
        <v>548</v>
      </c>
      <c r="B8130" s="188">
        <v>580</v>
      </c>
      <c r="C8130" s="188">
        <v>0</v>
      </c>
      <c r="D8130" s="188">
        <v>0</v>
      </c>
      <c r="E8130" s="188">
        <v>0</v>
      </c>
      <c r="F8130" s="188">
        <v>0</v>
      </c>
      <c r="G8130" s="188">
        <v>246</v>
      </c>
      <c r="H8130" s="188">
        <v>1684</v>
      </c>
      <c r="I8130" s="188">
        <v>3115</v>
      </c>
      <c r="J8130" s="188">
        <v>8206</v>
      </c>
      <c r="N8130" s="43"/>
    </row>
    <row r="8131" spans="1:14">
      <c r="A8131" s="43" t="s">
        <v>549</v>
      </c>
      <c r="B8131" s="188">
        <v>854</v>
      </c>
      <c r="C8131" s="188">
        <v>0</v>
      </c>
      <c r="D8131" s="188">
        <v>0</v>
      </c>
      <c r="E8131" s="188">
        <v>0</v>
      </c>
      <c r="F8131" s="188">
        <v>0</v>
      </c>
      <c r="G8131" s="188">
        <v>820</v>
      </c>
      <c r="H8131" s="188">
        <v>3112</v>
      </c>
      <c r="I8131" s="188">
        <v>4659</v>
      </c>
      <c r="J8131" s="188">
        <v>9990</v>
      </c>
      <c r="N8131" s="43"/>
    </row>
    <row r="8132" spans="1:14">
      <c r="A8132" s="43" t="s">
        <v>550</v>
      </c>
      <c r="B8132" s="188">
        <v>168</v>
      </c>
      <c r="C8132" s="188">
        <v>0</v>
      </c>
      <c r="D8132" s="188">
        <v>0</v>
      </c>
      <c r="E8132" s="188">
        <v>0</v>
      </c>
      <c r="F8132" s="188">
        <v>0</v>
      </c>
      <c r="G8132" s="188">
        <v>154</v>
      </c>
      <c r="H8132" s="188">
        <v>586</v>
      </c>
      <c r="I8132" s="188">
        <v>877</v>
      </c>
      <c r="J8132" s="188">
        <v>1881</v>
      </c>
      <c r="N8132" s="43"/>
    </row>
    <row r="8133" spans="1:14">
      <c r="A8133" s="43" t="s">
        <v>551</v>
      </c>
      <c r="B8133" s="188">
        <v>32</v>
      </c>
      <c r="C8133" s="188">
        <v>0</v>
      </c>
      <c r="D8133" s="188">
        <v>0</v>
      </c>
      <c r="E8133" s="188">
        <v>0</v>
      </c>
      <c r="F8133" s="188">
        <v>0</v>
      </c>
      <c r="G8133" s="188">
        <v>0</v>
      </c>
      <c r="H8133" s="188">
        <v>0</v>
      </c>
      <c r="I8133" s="188">
        <v>0</v>
      </c>
      <c r="J8133" s="188">
        <v>854</v>
      </c>
      <c r="N8133" s="43"/>
    </row>
    <row r="8134" spans="1:14">
      <c r="A8134" s="43" t="s">
        <v>317</v>
      </c>
      <c r="B8134" s="188">
        <v>1890</v>
      </c>
      <c r="C8134" s="188">
        <v>1862.3</v>
      </c>
      <c r="D8134" s="188">
        <v>1862.3</v>
      </c>
      <c r="E8134" s="188">
        <v>1862.3</v>
      </c>
      <c r="F8134" s="188">
        <v>1862.3</v>
      </c>
      <c r="G8134" s="188">
        <v>1862</v>
      </c>
      <c r="H8134" s="188">
        <v>1862</v>
      </c>
      <c r="I8134" s="188">
        <v>2607</v>
      </c>
      <c r="J8134" s="188">
        <v>4842</v>
      </c>
      <c r="N8134" s="43"/>
    </row>
    <row r="8135" spans="1:14">
      <c r="A8135" s="43" t="s">
        <v>318</v>
      </c>
      <c r="B8135" s="188">
        <v>561</v>
      </c>
      <c r="C8135" s="188">
        <v>0</v>
      </c>
      <c r="D8135" s="188">
        <v>0</v>
      </c>
      <c r="E8135" s="188">
        <v>699.6</v>
      </c>
      <c r="F8135" s="188">
        <v>699.6</v>
      </c>
      <c r="G8135" s="188">
        <v>700</v>
      </c>
      <c r="H8135" s="188">
        <v>700</v>
      </c>
      <c r="I8135" s="188">
        <v>960</v>
      </c>
      <c r="J8135" s="188">
        <v>1783</v>
      </c>
      <c r="N8135" s="43"/>
    </row>
    <row r="8136" spans="1:14">
      <c r="A8136" s="43" t="s">
        <v>552</v>
      </c>
      <c r="B8136" s="188">
        <v>38548</v>
      </c>
      <c r="C8136" s="188">
        <v>4440.2700000000004</v>
      </c>
      <c r="D8136" s="188">
        <v>9034.81</v>
      </c>
      <c r="E8136" s="188">
        <v>14430.9</v>
      </c>
      <c r="F8136" s="188">
        <v>26108.1</v>
      </c>
      <c r="G8136" s="188">
        <v>49035</v>
      </c>
      <c r="H8136" s="188">
        <v>83395</v>
      </c>
      <c r="I8136" s="188">
        <v>112674</v>
      </c>
      <c r="J8136" s="188">
        <v>190377</v>
      </c>
      <c r="N8136" s="43"/>
    </row>
    <row r="8137" spans="1:14">
      <c r="A8137" s="43" t="s">
        <v>553</v>
      </c>
      <c r="B8137" s="188">
        <v>2694</v>
      </c>
      <c r="C8137" s="188">
        <v>0</v>
      </c>
      <c r="D8137" s="188">
        <v>0</v>
      </c>
      <c r="E8137" s="188">
        <v>0</v>
      </c>
      <c r="F8137" s="188">
        <v>0</v>
      </c>
      <c r="G8137" s="188">
        <v>1533</v>
      </c>
      <c r="H8137" s="188">
        <v>8339</v>
      </c>
      <c r="I8137" s="188">
        <v>14794</v>
      </c>
      <c r="J8137" s="188">
        <v>35687</v>
      </c>
      <c r="N8137" s="43"/>
    </row>
    <row r="8138" spans="1:14">
      <c r="A8138" s="43" t="s">
        <v>554</v>
      </c>
      <c r="B8138" s="188">
        <v>954</v>
      </c>
      <c r="C8138" s="188">
        <v>0</v>
      </c>
      <c r="D8138" s="188">
        <v>0</v>
      </c>
      <c r="E8138" s="188">
        <v>0</v>
      </c>
      <c r="F8138" s="188">
        <v>0</v>
      </c>
      <c r="G8138" s="188">
        <v>234</v>
      </c>
      <c r="H8138" s="188">
        <v>2096</v>
      </c>
      <c r="I8138" s="188">
        <v>4935</v>
      </c>
      <c r="J8138" s="188">
        <v>16261</v>
      </c>
      <c r="N8138" s="43"/>
    </row>
    <row r="8139" spans="1:14">
      <c r="A8139" s="43" t="s">
        <v>555</v>
      </c>
      <c r="B8139" s="188">
        <v>1972</v>
      </c>
      <c r="C8139" s="188">
        <v>0</v>
      </c>
      <c r="D8139" s="188">
        <v>0</v>
      </c>
      <c r="E8139" s="188">
        <v>0</v>
      </c>
      <c r="F8139" s="188">
        <v>0</v>
      </c>
      <c r="G8139" s="188">
        <v>0</v>
      </c>
      <c r="H8139" s="188">
        <v>2803</v>
      </c>
      <c r="I8139" s="188">
        <v>9644</v>
      </c>
      <c r="J8139" s="188">
        <v>42916</v>
      </c>
      <c r="N8139" s="43"/>
    </row>
    <row r="8140" spans="1:14">
      <c r="A8140" s="43" t="s">
        <v>556</v>
      </c>
      <c r="B8140" s="188">
        <v>587</v>
      </c>
      <c r="C8140" s="188">
        <v>0</v>
      </c>
      <c r="D8140" s="188">
        <v>0</v>
      </c>
      <c r="E8140" s="188">
        <v>0</v>
      </c>
      <c r="F8140" s="188">
        <v>0</v>
      </c>
      <c r="G8140" s="188">
        <v>0</v>
      </c>
      <c r="H8140" s="188">
        <v>0</v>
      </c>
      <c r="I8140" s="188">
        <v>0</v>
      </c>
      <c r="J8140" s="188">
        <v>25159</v>
      </c>
      <c r="N8140" s="43"/>
    </row>
    <row r="8141" spans="1:14">
      <c r="A8141" s="43" t="s">
        <v>598</v>
      </c>
      <c r="B8141" s="188">
        <v>54347</v>
      </c>
      <c r="C8141" s="188">
        <v>5028.1000000000004</v>
      </c>
      <c r="D8141" s="188">
        <v>8594.82</v>
      </c>
      <c r="E8141" s="188">
        <v>13541.9</v>
      </c>
      <c r="F8141" s="188">
        <v>29043.599999999999</v>
      </c>
      <c r="G8141" s="188">
        <v>62981</v>
      </c>
      <c r="H8141" s="188">
        <v>126102</v>
      </c>
      <c r="I8141" s="188">
        <v>187828</v>
      </c>
      <c r="J8141" s="188">
        <v>379957</v>
      </c>
      <c r="N8141" s="43"/>
    </row>
    <row r="8142" spans="1:14">
      <c r="A8142" s="43" t="s">
        <v>537</v>
      </c>
      <c r="B8142" s="188">
        <v>12116</v>
      </c>
      <c r="C8142" s="188">
        <v>0</v>
      </c>
      <c r="D8142" s="188">
        <v>0</v>
      </c>
      <c r="E8142" s="188">
        <v>1258.2</v>
      </c>
      <c r="F8142" s="188">
        <v>11929.9</v>
      </c>
      <c r="G8142" s="188">
        <v>19325</v>
      </c>
      <c r="H8142" s="188">
        <v>25917</v>
      </c>
      <c r="I8142" s="188">
        <v>29003</v>
      </c>
      <c r="J8142" s="188">
        <v>33372</v>
      </c>
      <c r="N8142" s="43"/>
    </row>
    <row r="8143" spans="1:14">
      <c r="A8143" s="43" t="s">
        <v>538</v>
      </c>
      <c r="B8143" s="188">
        <v>431</v>
      </c>
      <c r="C8143" s="188">
        <v>0</v>
      </c>
      <c r="D8143" s="188">
        <v>0</v>
      </c>
      <c r="E8143" s="188">
        <v>0</v>
      </c>
      <c r="F8143" s="188">
        <v>0</v>
      </c>
      <c r="G8143" s="188">
        <v>0</v>
      </c>
      <c r="H8143" s="188">
        <v>0</v>
      </c>
      <c r="I8143" s="188">
        <v>4482</v>
      </c>
      <c r="J8143" s="188">
        <v>9035</v>
      </c>
      <c r="N8143" s="43"/>
    </row>
    <row r="8144" spans="1:14">
      <c r="A8144" s="43" t="s">
        <v>539</v>
      </c>
      <c r="B8144" s="188">
        <v>18405</v>
      </c>
      <c r="C8144" s="188">
        <v>-54.25</v>
      </c>
      <c r="D8144" s="188">
        <v>-16.52</v>
      </c>
      <c r="E8144" s="188">
        <v>608.20000000000005</v>
      </c>
      <c r="F8144" s="188">
        <v>3946</v>
      </c>
      <c r="G8144" s="188">
        <v>14849</v>
      </c>
      <c r="H8144" s="188">
        <v>46284</v>
      </c>
      <c r="I8144" s="188">
        <v>80150</v>
      </c>
      <c r="J8144" s="188">
        <v>239050</v>
      </c>
      <c r="N8144" s="43"/>
    </row>
    <row r="8145" spans="1:14">
      <c r="A8145" s="43" t="s">
        <v>540</v>
      </c>
      <c r="B8145" s="188">
        <v>4255</v>
      </c>
      <c r="C8145" s="188">
        <v>0</v>
      </c>
      <c r="D8145" s="188">
        <v>0</v>
      </c>
      <c r="E8145" s="188">
        <v>0</v>
      </c>
      <c r="F8145" s="188">
        <v>0</v>
      </c>
      <c r="G8145" s="188">
        <v>1802</v>
      </c>
      <c r="H8145" s="188">
        <v>12062</v>
      </c>
      <c r="I8145" s="188">
        <v>24011</v>
      </c>
      <c r="J8145" s="188">
        <v>64774</v>
      </c>
      <c r="N8145" s="43"/>
    </row>
    <row r="8146" spans="1:14">
      <c r="A8146" s="43" t="s">
        <v>541</v>
      </c>
      <c r="B8146" s="188">
        <v>15223</v>
      </c>
      <c r="C8146" s="188">
        <v>0</v>
      </c>
      <c r="D8146" s="188">
        <v>0</v>
      </c>
      <c r="E8146" s="188">
        <v>0</v>
      </c>
      <c r="F8146" s="188">
        <v>0</v>
      </c>
      <c r="G8146" s="188">
        <v>14811</v>
      </c>
      <c r="H8146" s="188">
        <v>52287</v>
      </c>
      <c r="I8146" s="188">
        <v>83877</v>
      </c>
      <c r="J8146" s="188">
        <v>170597</v>
      </c>
      <c r="N8146" s="43"/>
    </row>
    <row r="8147" spans="1:14">
      <c r="A8147" s="43" t="s">
        <v>542</v>
      </c>
      <c r="B8147" s="188">
        <v>3061</v>
      </c>
      <c r="C8147" s="188">
        <v>0</v>
      </c>
      <c r="D8147" s="188">
        <v>0</v>
      </c>
      <c r="E8147" s="188">
        <v>0</v>
      </c>
      <c r="F8147" s="188">
        <v>0</v>
      </c>
      <c r="G8147" s="188">
        <v>2557</v>
      </c>
      <c r="H8147" s="188">
        <v>9306</v>
      </c>
      <c r="I8147" s="188">
        <v>15298</v>
      </c>
      <c r="J8147" s="188">
        <v>35475</v>
      </c>
      <c r="N8147" s="43"/>
    </row>
    <row r="8148" spans="1:14">
      <c r="A8148" s="43" t="s">
        <v>543</v>
      </c>
      <c r="B8148" s="188">
        <v>855</v>
      </c>
      <c r="C8148" s="188">
        <v>0</v>
      </c>
      <c r="D8148" s="188">
        <v>0</v>
      </c>
      <c r="E8148" s="188">
        <v>0</v>
      </c>
      <c r="F8148" s="188">
        <v>0</v>
      </c>
      <c r="G8148" s="188">
        <v>0</v>
      </c>
      <c r="H8148" s="188">
        <v>0</v>
      </c>
      <c r="I8148" s="188">
        <v>7121</v>
      </c>
      <c r="J8148" s="188">
        <v>20277</v>
      </c>
      <c r="N8148" s="43"/>
    </row>
    <row r="8149" spans="1:14">
      <c r="A8149" s="43" t="s">
        <v>544</v>
      </c>
      <c r="B8149" s="188">
        <v>9183</v>
      </c>
      <c r="C8149" s="188">
        <v>0</v>
      </c>
      <c r="D8149" s="188">
        <v>0</v>
      </c>
      <c r="E8149" s="188">
        <v>0</v>
      </c>
      <c r="F8149" s="188">
        <v>0</v>
      </c>
      <c r="G8149" s="188">
        <v>12428</v>
      </c>
      <c r="H8149" s="188">
        <v>17128</v>
      </c>
      <c r="I8149" s="188">
        <v>78020</v>
      </c>
      <c r="J8149" s="188">
        <v>106314</v>
      </c>
      <c r="N8149" s="43"/>
    </row>
    <row r="8150" spans="1:14">
      <c r="A8150" s="43" t="s">
        <v>221</v>
      </c>
      <c r="B8150" s="188">
        <v>12149</v>
      </c>
      <c r="C8150" s="188">
        <v>0</v>
      </c>
      <c r="D8150" s="188">
        <v>0</v>
      </c>
      <c r="E8150" s="188">
        <v>1300.5</v>
      </c>
      <c r="F8150" s="188">
        <v>12046.8</v>
      </c>
      <c r="G8150" s="188">
        <v>19363</v>
      </c>
      <c r="H8150" s="188">
        <v>25917</v>
      </c>
      <c r="I8150" s="188">
        <v>29003</v>
      </c>
      <c r="J8150" s="188">
        <v>33372</v>
      </c>
      <c r="N8150" s="43"/>
    </row>
    <row r="8151" spans="1:14">
      <c r="A8151" s="43" t="s">
        <v>222</v>
      </c>
      <c r="B8151" s="188">
        <v>0</v>
      </c>
      <c r="C8151" s="188">
        <v>0</v>
      </c>
      <c r="D8151" s="188">
        <v>0</v>
      </c>
      <c r="E8151" s="188">
        <v>0</v>
      </c>
      <c r="F8151" s="188">
        <v>0</v>
      </c>
      <c r="G8151" s="188">
        <v>0</v>
      </c>
      <c r="H8151" s="188">
        <v>0</v>
      </c>
      <c r="I8151" s="188">
        <v>0</v>
      </c>
      <c r="J8151" s="188">
        <v>0</v>
      </c>
      <c r="N8151" s="43"/>
    </row>
    <row r="8152" spans="1:14">
      <c r="A8152" s="43" t="s">
        <v>223</v>
      </c>
      <c r="B8152" s="188">
        <v>15264</v>
      </c>
      <c r="C8152" s="188">
        <v>0</v>
      </c>
      <c r="D8152" s="188">
        <v>0</v>
      </c>
      <c r="E8152" s="188">
        <v>0</v>
      </c>
      <c r="F8152" s="188">
        <v>0</v>
      </c>
      <c r="G8152" s="188">
        <v>14811</v>
      </c>
      <c r="H8152" s="188">
        <v>52357</v>
      </c>
      <c r="I8152" s="188">
        <v>84941</v>
      </c>
      <c r="J8152" s="188">
        <v>170597</v>
      </c>
      <c r="N8152" s="43"/>
    </row>
    <row r="8153" spans="1:14">
      <c r="A8153" s="43" t="s">
        <v>224</v>
      </c>
      <c r="B8153" s="188">
        <v>0</v>
      </c>
      <c r="C8153" s="188">
        <v>0</v>
      </c>
      <c r="D8153" s="188">
        <v>0</v>
      </c>
      <c r="E8153" s="188">
        <v>0</v>
      </c>
      <c r="F8153" s="188">
        <v>0</v>
      </c>
      <c r="G8153" s="188">
        <v>0</v>
      </c>
      <c r="H8153" s="188">
        <v>0</v>
      </c>
      <c r="I8153" s="188">
        <v>0</v>
      </c>
      <c r="J8153" s="188">
        <v>0</v>
      </c>
      <c r="N8153" s="43"/>
    </row>
    <row r="8154" spans="1:14">
      <c r="A8154" s="43" t="s">
        <v>545</v>
      </c>
      <c r="B8154" s="188">
        <v>46005</v>
      </c>
      <c r="C8154" s="188">
        <v>2212.02</v>
      </c>
      <c r="D8154" s="188">
        <v>6056.37</v>
      </c>
      <c r="E8154" s="188">
        <v>11122.3</v>
      </c>
      <c r="F8154" s="188">
        <v>25524.6</v>
      </c>
      <c r="G8154" s="188">
        <v>54224</v>
      </c>
      <c r="H8154" s="188">
        <v>106010</v>
      </c>
      <c r="I8154" s="188">
        <v>155537</v>
      </c>
      <c r="J8154" s="188">
        <v>318562</v>
      </c>
      <c r="N8154" s="43"/>
    </row>
    <row r="8155" spans="1:14">
      <c r="A8155" s="43" t="s">
        <v>546</v>
      </c>
      <c r="B8155" s="188">
        <v>30390</v>
      </c>
      <c r="C8155" s="188">
        <v>-234.87</v>
      </c>
      <c r="D8155" s="188">
        <v>4438.12</v>
      </c>
      <c r="E8155" s="188">
        <v>8989.5</v>
      </c>
      <c r="F8155" s="188">
        <v>19507.7</v>
      </c>
      <c r="G8155" s="188">
        <v>38774</v>
      </c>
      <c r="H8155" s="188">
        <v>69454</v>
      </c>
      <c r="I8155" s="188">
        <v>97958</v>
      </c>
      <c r="J8155" s="188">
        <v>170437</v>
      </c>
      <c r="N8155" s="43"/>
    </row>
    <row r="8156" spans="1:14">
      <c r="A8156" s="43" t="s">
        <v>547</v>
      </c>
      <c r="B8156" s="188">
        <v>3888</v>
      </c>
      <c r="C8156" s="188">
        <v>0</v>
      </c>
      <c r="D8156" s="188">
        <v>0</v>
      </c>
      <c r="E8156" s="188">
        <v>0</v>
      </c>
      <c r="F8156" s="188">
        <v>0</v>
      </c>
      <c r="G8156" s="188">
        <v>2508</v>
      </c>
      <c r="H8156" s="188">
        <v>11356</v>
      </c>
      <c r="I8156" s="188">
        <v>18720</v>
      </c>
      <c r="J8156" s="188">
        <v>60752</v>
      </c>
      <c r="N8156" s="43"/>
    </row>
    <row r="8157" spans="1:14">
      <c r="A8157" s="43" t="s">
        <v>548</v>
      </c>
      <c r="B8157" s="188">
        <v>746</v>
      </c>
      <c r="C8157" s="188">
        <v>0</v>
      </c>
      <c r="D8157" s="188">
        <v>0</v>
      </c>
      <c r="E8157" s="188">
        <v>0</v>
      </c>
      <c r="F8157" s="188">
        <v>0</v>
      </c>
      <c r="G8157" s="188">
        <v>167</v>
      </c>
      <c r="H8157" s="188">
        <v>1776</v>
      </c>
      <c r="I8157" s="188">
        <v>3908</v>
      </c>
      <c r="J8157" s="188">
        <v>11606</v>
      </c>
      <c r="N8157" s="43"/>
    </row>
    <row r="8158" spans="1:14">
      <c r="A8158" s="43" t="s">
        <v>549</v>
      </c>
      <c r="B8158" s="188">
        <v>1030</v>
      </c>
      <c r="C8158" s="188">
        <v>0</v>
      </c>
      <c r="D8158" s="188">
        <v>0</v>
      </c>
      <c r="E8158" s="188">
        <v>0</v>
      </c>
      <c r="F8158" s="188">
        <v>0</v>
      </c>
      <c r="G8158" s="188">
        <v>870</v>
      </c>
      <c r="H8158" s="188">
        <v>3765</v>
      </c>
      <c r="I8158" s="188">
        <v>6191</v>
      </c>
      <c r="J8158" s="188">
        <v>10881</v>
      </c>
      <c r="N8158" s="43"/>
    </row>
    <row r="8159" spans="1:14">
      <c r="A8159" s="43" t="s">
        <v>550</v>
      </c>
      <c r="B8159" s="188">
        <v>208</v>
      </c>
      <c r="C8159" s="188">
        <v>0</v>
      </c>
      <c r="D8159" s="188">
        <v>0</v>
      </c>
      <c r="E8159" s="188">
        <v>0</v>
      </c>
      <c r="F8159" s="188">
        <v>0</v>
      </c>
      <c r="G8159" s="188">
        <v>164</v>
      </c>
      <c r="H8159" s="188">
        <v>709</v>
      </c>
      <c r="I8159" s="188">
        <v>1166</v>
      </c>
      <c r="J8159" s="188">
        <v>2417</v>
      </c>
      <c r="N8159" s="43"/>
    </row>
    <row r="8160" spans="1:14">
      <c r="A8160" s="43" t="s">
        <v>551</v>
      </c>
      <c r="B8160" s="188">
        <v>58</v>
      </c>
      <c r="C8160" s="188">
        <v>0</v>
      </c>
      <c r="D8160" s="188">
        <v>0</v>
      </c>
      <c r="E8160" s="188">
        <v>0</v>
      </c>
      <c r="F8160" s="188">
        <v>0</v>
      </c>
      <c r="G8160" s="188">
        <v>0</v>
      </c>
      <c r="H8160" s="188">
        <v>0</v>
      </c>
      <c r="I8160" s="188">
        <v>0</v>
      </c>
      <c r="J8160" s="188">
        <v>2158</v>
      </c>
      <c r="N8160" s="43"/>
    </row>
    <row r="8161" spans="1:14">
      <c r="A8161" s="43" t="s">
        <v>317</v>
      </c>
      <c r="B8161" s="188">
        <v>1866</v>
      </c>
      <c r="C8161" s="188">
        <v>0</v>
      </c>
      <c r="D8161" s="188">
        <v>1862.3</v>
      </c>
      <c r="E8161" s="188">
        <v>1862.3</v>
      </c>
      <c r="F8161" s="188">
        <v>1862.3</v>
      </c>
      <c r="G8161" s="188">
        <v>1862</v>
      </c>
      <c r="H8161" s="188">
        <v>1862</v>
      </c>
      <c r="I8161" s="188">
        <v>2607</v>
      </c>
      <c r="J8161" s="188">
        <v>5959</v>
      </c>
      <c r="N8161" s="43"/>
    </row>
    <row r="8162" spans="1:14">
      <c r="A8162" s="43" t="s">
        <v>318</v>
      </c>
      <c r="B8162" s="188">
        <v>547</v>
      </c>
      <c r="C8162" s="188">
        <v>0</v>
      </c>
      <c r="D8162" s="188">
        <v>0</v>
      </c>
      <c r="E8162" s="188">
        <v>0</v>
      </c>
      <c r="F8162" s="188">
        <v>699.6</v>
      </c>
      <c r="G8162" s="188">
        <v>700</v>
      </c>
      <c r="H8162" s="188">
        <v>700</v>
      </c>
      <c r="I8162" s="188">
        <v>700</v>
      </c>
      <c r="J8162" s="188">
        <v>1783</v>
      </c>
      <c r="N8162" s="43"/>
    </row>
    <row r="8163" spans="1:14">
      <c r="A8163" s="43" t="s">
        <v>552</v>
      </c>
      <c r="B8163" s="188">
        <v>38732</v>
      </c>
      <c r="C8163" s="188">
        <v>2203.56</v>
      </c>
      <c r="D8163" s="188">
        <v>6764.15</v>
      </c>
      <c r="E8163" s="188">
        <v>11368</v>
      </c>
      <c r="F8163" s="188">
        <v>22448</v>
      </c>
      <c r="G8163" s="188">
        <v>46378</v>
      </c>
      <c r="H8163" s="188">
        <v>88432</v>
      </c>
      <c r="I8163" s="188">
        <v>129322</v>
      </c>
      <c r="J8163" s="188">
        <v>247297</v>
      </c>
      <c r="N8163" s="43"/>
    </row>
    <row r="8164" spans="1:14">
      <c r="A8164" s="43" t="s">
        <v>553</v>
      </c>
      <c r="B8164" s="188">
        <v>2206</v>
      </c>
      <c r="C8164" s="188">
        <v>0</v>
      </c>
      <c r="D8164" s="188">
        <v>0</v>
      </c>
      <c r="E8164" s="188">
        <v>0</v>
      </c>
      <c r="F8164" s="188">
        <v>0</v>
      </c>
      <c r="G8164" s="188">
        <v>0</v>
      </c>
      <c r="H8164" s="188">
        <v>6261</v>
      </c>
      <c r="I8164" s="188">
        <v>13710</v>
      </c>
      <c r="J8164" s="188">
        <v>35475</v>
      </c>
      <c r="N8164" s="43"/>
    </row>
    <row r="8165" spans="1:14">
      <c r="A8165" s="43" t="s">
        <v>554</v>
      </c>
      <c r="B8165" s="188">
        <v>951</v>
      </c>
      <c r="C8165" s="188">
        <v>0</v>
      </c>
      <c r="D8165" s="188">
        <v>0</v>
      </c>
      <c r="E8165" s="188">
        <v>0</v>
      </c>
      <c r="F8165" s="188">
        <v>0</v>
      </c>
      <c r="G8165" s="188">
        <v>133</v>
      </c>
      <c r="H8165" s="188">
        <v>1828</v>
      </c>
      <c r="I8165" s="188">
        <v>4752</v>
      </c>
      <c r="J8165" s="188">
        <v>18933</v>
      </c>
      <c r="N8165" s="43"/>
    </row>
    <row r="8166" spans="1:14">
      <c r="A8166" s="43" t="s">
        <v>555</v>
      </c>
      <c r="B8166" s="188">
        <v>2009</v>
      </c>
      <c r="C8166" s="188">
        <v>0</v>
      </c>
      <c r="D8166" s="188">
        <v>0</v>
      </c>
      <c r="E8166" s="188">
        <v>0</v>
      </c>
      <c r="F8166" s="188">
        <v>0</v>
      </c>
      <c r="G8166" s="188">
        <v>0</v>
      </c>
      <c r="H8166" s="188">
        <v>2547</v>
      </c>
      <c r="I8166" s="188">
        <v>9644</v>
      </c>
      <c r="J8166" s="188">
        <v>46360</v>
      </c>
      <c r="N8166" s="43"/>
    </row>
    <row r="8167" spans="1:14">
      <c r="A8167" s="43" t="s">
        <v>556</v>
      </c>
      <c r="B8167" s="188">
        <v>686</v>
      </c>
      <c r="C8167" s="188">
        <v>0</v>
      </c>
      <c r="D8167" s="188">
        <v>0</v>
      </c>
      <c r="E8167" s="188">
        <v>0</v>
      </c>
      <c r="F8167" s="188">
        <v>0</v>
      </c>
      <c r="G8167" s="188">
        <v>0</v>
      </c>
      <c r="H8167" s="188">
        <v>0</v>
      </c>
      <c r="I8167" s="188">
        <v>0</v>
      </c>
      <c r="J8167" s="188">
        <v>26028</v>
      </c>
      <c r="N8167" s="43"/>
    </row>
    <row r="8168" spans="1:14">
      <c r="A8168" s="43" t="s">
        <v>621</v>
      </c>
      <c r="B8168" s="188" t="s">
        <v>143</v>
      </c>
      <c r="C8168" s="188" t="s">
        <v>144</v>
      </c>
      <c r="D8168" s="188" t="s">
        <v>144</v>
      </c>
      <c r="E8168" s="188" t="s">
        <v>144</v>
      </c>
      <c r="F8168" s="188" t="s">
        <v>144</v>
      </c>
      <c r="G8168" s="188" t="s">
        <v>144</v>
      </c>
      <c r="H8168" s="188" t="s">
        <v>144</v>
      </c>
      <c r="I8168" s="188" t="s">
        <v>685</v>
      </c>
      <c r="J8168" s="188" t="s">
        <v>685</v>
      </c>
      <c r="K8168" s="188" t="s">
        <v>225</v>
      </c>
      <c r="N8168" s="43"/>
    </row>
    <row r="8169" spans="1:14">
      <c r="A8169" s="43" t="s">
        <v>618</v>
      </c>
      <c r="B8169" s="188" t="s">
        <v>619</v>
      </c>
      <c r="K8169" s="188" t="s">
        <v>746</v>
      </c>
      <c r="N8169" s="43"/>
    </row>
    <row r="8170" spans="1:14">
      <c r="A8170" s="43" t="s">
        <v>142</v>
      </c>
      <c r="N8170" s="43"/>
    </row>
    <row r="8172" spans="1:14">
      <c r="A8172" s="43" t="s">
        <v>217</v>
      </c>
      <c r="N8172" s="43"/>
    </row>
    <row r="8173" spans="1:14">
      <c r="A8173" s="43" t="s">
        <v>621</v>
      </c>
      <c r="B8173" s="188" t="s">
        <v>143</v>
      </c>
      <c r="C8173" s="188" t="s">
        <v>144</v>
      </c>
      <c r="D8173" s="188" t="s">
        <v>144</v>
      </c>
      <c r="E8173" s="188" t="s">
        <v>144</v>
      </c>
      <c r="F8173" s="188" t="s">
        <v>144</v>
      </c>
      <c r="G8173" s="188" t="s">
        <v>144</v>
      </c>
      <c r="H8173" s="188" t="s">
        <v>144</v>
      </c>
      <c r="I8173" s="188" t="s">
        <v>685</v>
      </c>
      <c r="J8173" s="188" t="s">
        <v>685</v>
      </c>
      <c r="K8173" s="188" t="s">
        <v>225</v>
      </c>
      <c r="N8173" s="43"/>
    </row>
    <row r="8174" spans="1:14">
      <c r="A8174" s="43" t="s">
        <v>255</v>
      </c>
      <c r="B8174" s="188" t="s">
        <v>33</v>
      </c>
      <c r="C8174" s="188" t="s">
        <v>134</v>
      </c>
      <c r="D8174" s="188" t="s">
        <v>135</v>
      </c>
      <c r="E8174" s="188" t="s">
        <v>136</v>
      </c>
      <c r="F8174" s="188" t="s">
        <v>137</v>
      </c>
      <c r="G8174" s="188" t="s">
        <v>138</v>
      </c>
      <c r="H8174" s="188" t="s">
        <v>139</v>
      </c>
      <c r="I8174" s="188" t="s">
        <v>140</v>
      </c>
      <c r="J8174" s="188" t="s">
        <v>141</v>
      </c>
      <c r="N8174" s="43"/>
    </row>
    <row r="8175" spans="1:14">
      <c r="A8175" s="43" t="s">
        <v>622</v>
      </c>
      <c r="B8175" s="188" t="s">
        <v>143</v>
      </c>
      <c r="C8175" s="188" t="s">
        <v>148</v>
      </c>
      <c r="D8175" s="188" t="s">
        <v>148</v>
      </c>
      <c r="E8175" s="188" t="s">
        <v>148</v>
      </c>
      <c r="F8175" s="188" t="s">
        <v>148</v>
      </c>
      <c r="G8175" s="188" t="s">
        <v>148</v>
      </c>
      <c r="H8175" s="188" t="s">
        <v>148</v>
      </c>
      <c r="I8175" s="188" t="s">
        <v>686</v>
      </c>
      <c r="J8175" s="188" t="s">
        <v>686</v>
      </c>
      <c r="N8175" s="43"/>
    </row>
    <row r="8176" spans="1:14">
      <c r="A8176" s="43" t="s">
        <v>592</v>
      </c>
      <c r="B8176" s="188">
        <v>81465</v>
      </c>
      <c r="C8176" s="188">
        <v>9359.69</v>
      </c>
      <c r="D8176" s="188">
        <v>14181.33</v>
      </c>
      <c r="E8176" s="188">
        <v>26581.7</v>
      </c>
      <c r="F8176" s="188">
        <v>50652.2</v>
      </c>
      <c r="G8176" s="188">
        <v>95345</v>
      </c>
      <c r="H8176" s="188">
        <v>167585</v>
      </c>
      <c r="I8176" s="188">
        <v>233714</v>
      </c>
      <c r="J8176" s="188">
        <v>521024</v>
      </c>
      <c r="N8176" s="43"/>
    </row>
    <row r="8177" spans="1:14">
      <c r="A8177" s="43" t="s">
        <v>537</v>
      </c>
      <c r="B8177" s="188">
        <v>18854</v>
      </c>
      <c r="C8177" s="188">
        <v>0</v>
      </c>
      <c r="D8177" s="188">
        <v>0</v>
      </c>
      <c r="E8177" s="188">
        <v>10664.3</v>
      </c>
      <c r="F8177" s="188">
        <v>19360.400000000001</v>
      </c>
      <c r="G8177" s="188">
        <v>27226</v>
      </c>
      <c r="H8177" s="188">
        <v>33504</v>
      </c>
      <c r="I8177" s="188">
        <v>37158</v>
      </c>
      <c r="J8177" s="188">
        <v>44714</v>
      </c>
      <c r="N8177" s="43"/>
    </row>
    <row r="8178" spans="1:14">
      <c r="A8178" s="43" t="s">
        <v>538</v>
      </c>
      <c r="B8178" s="188">
        <v>119</v>
      </c>
      <c r="C8178" s="188">
        <v>0</v>
      </c>
      <c r="D8178" s="188">
        <v>0</v>
      </c>
      <c r="E8178" s="188">
        <v>0</v>
      </c>
      <c r="F8178" s="188">
        <v>0</v>
      </c>
      <c r="G8178" s="188">
        <v>0</v>
      </c>
      <c r="H8178" s="188">
        <v>0</v>
      </c>
      <c r="I8178" s="188">
        <v>0</v>
      </c>
      <c r="J8178" s="188">
        <v>6023</v>
      </c>
      <c r="N8178" s="43"/>
    </row>
    <row r="8179" spans="1:14">
      <c r="A8179" s="43" t="s">
        <v>539</v>
      </c>
      <c r="B8179" s="188">
        <v>33029</v>
      </c>
      <c r="C8179" s="188">
        <v>-35.340000000000003</v>
      </c>
      <c r="D8179" s="188">
        <v>259.14</v>
      </c>
      <c r="E8179" s="188">
        <v>2045.6</v>
      </c>
      <c r="F8179" s="188">
        <v>8630.7999999999993</v>
      </c>
      <c r="G8179" s="188">
        <v>28434</v>
      </c>
      <c r="H8179" s="188">
        <v>73879</v>
      </c>
      <c r="I8179" s="188">
        <v>126967</v>
      </c>
      <c r="J8179" s="188">
        <v>384222</v>
      </c>
      <c r="N8179" s="43"/>
    </row>
    <row r="8180" spans="1:14">
      <c r="A8180" s="43" t="s">
        <v>540</v>
      </c>
      <c r="B8180" s="188">
        <v>4730</v>
      </c>
      <c r="C8180" s="188">
        <v>0</v>
      </c>
      <c r="D8180" s="188">
        <v>0</v>
      </c>
      <c r="E8180" s="188">
        <v>0</v>
      </c>
      <c r="F8180" s="188">
        <v>0</v>
      </c>
      <c r="G8180" s="188">
        <v>3145</v>
      </c>
      <c r="H8180" s="188">
        <v>13164</v>
      </c>
      <c r="I8180" s="188">
        <v>25454</v>
      </c>
      <c r="J8180" s="188">
        <v>64198</v>
      </c>
      <c r="N8180" s="43"/>
    </row>
    <row r="8181" spans="1:14">
      <c r="A8181" s="43" t="s">
        <v>541</v>
      </c>
      <c r="B8181" s="188">
        <v>17590</v>
      </c>
      <c r="C8181" s="188">
        <v>0</v>
      </c>
      <c r="D8181" s="188">
        <v>0</v>
      </c>
      <c r="E8181" s="188">
        <v>0</v>
      </c>
      <c r="F8181" s="188">
        <v>0</v>
      </c>
      <c r="G8181" s="188">
        <v>20847</v>
      </c>
      <c r="H8181" s="188">
        <v>55929</v>
      </c>
      <c r="I8181" s="188">
        <v>85157</v>
      </c>
      <c r="J8181" s="188">
        <v>165704</v>
      </c>
      <c r="N8181" s="43"/>
    </row>
    <row r="8182" spans="1:14">
      <c r="A8182" s="43" t="s">
        <v>542</v>
      </c>
      <c r="B8182" s="188">
        <v>6070</v>
      </c>
      <c r="C8182" s="188">
        <v>0</v>
      </c>
      <c r="D8182" s="188">
        <v>0</v>
      </c>
      <c r="E8182" s="188">
        <v>631.29999999999995</v>
      </c>
      <c r="F8182" s="188">
        <v>2970.6</v>
      </c>
      <c r="G8182" s="188">
        <v>7368</v>
      </c>
      <c r="H8182" s="188">
        <v>15210</v>
      </c>
      <c r="I8182" s="188">
        <v>22464</v>
      </c>
      <c r="J8182" s="188">
        <v>45376</v>
      </c>
      <c r="N8182" s="43"/>
    </row>
    <row r="8183" spans="1:14">
      <c r="A8183" s="43" t="s">
        <v>543</v>
      </c>
      <c r="B8183" s="188">
        <v>1073</v>
      </c>
      <c r="C8183" s="188">
        <v>0</v>
      </c>
      <c r="D8183" s="188">
        <v>0</v>
      </c>
      <c r="E8183" s="188">
        <v>0</v>
      </c>
      <c r="F8183" s="188">
        <v>0</v>
      </c>
      <c r="G8183" s="188">
        <v>0</v>
      </c>
      <c r="H8183" s="188">
        <v>0</v>
      </c>
      <c r="I8183" s="188">
        <v>9924</v>
      </c>
      <c r="J8183" s="188">
        <v>21522</v>
      </c>
      <c r="N8183" s="43"/>
    </row>
    <row r="8184" spans="1:14">
      <c r="A8184" s="43" t="s">
        <v>544</v>
      </c>
      <c r="B8184" s="188">
        <v>8183</v>
      </c>
      <c r="C8184" s="188">
        <v>0</v>
      </c>
      <c r="D8184" s="188">
        <v>0</v>
      </c>
      <c r="E8184" s="188">
        <v>0</v>
      </c>
      <c r="F8184" s="188">
        <v>0</v>
      </c>
      <c r="G8184" s="188">
        <v>0</v>
      </c>
      <c r="H8184" s="188">
        <v>23225</v>
      </c>
      <c r="I8184" s="188">
        <v>68991</v>
      </c>
      <c r="J8184" s="188">
        <v>119693</v>
      </c>
      <c r="N8184" s="43"/>
    </row>
    <row r="8185" spans="1:14">
      <c r="A8185" s="43" t="s">
        <v>221</v>
      </c>
      <c r="B8185" s="188">
        <v>16019</v>
      </c>
      <c r="C8185" s="188">
        <v>0</v>
      </c>
      <c r="D8185" s="188">
        <v>0</v>
      </c>
      <c r="E8185" s="188">
        <v>8912.2000000000007</v>
      </c>
      <c r="F8185" s="188">
        <v>16116.7</v>
      </c>
      <c r="G8185" s="188">
        <v>23989</v>
      </c>
      <c r="H8185" s="188">
        <v>29614</v>
      </c>
      <c r="I8185" s="188">
        <v>32593</v>
      </c>
      <c r="J8185" s="188">
        <v>37252</v>
      </c>
      <c r="N8185" s="43"/>
    </row>
    <row r="8186" spans="1:14">
      <c r="A8186" s="43" t="s">
        <v>222</v>
      </c>
      <c r="B8186" s="188">
        <v>7604</v>
      </c>
      <c r="C8186" s="188">
        <v>0</v>
      </c>
      <c r="D8186" s="188">
        <v>0</v>
      </c>
      <c r="E8186" s="188">
        <v>0</v>
      </c>
      <c r="F8186" s="188">
        <v>0</v>
      </c>
      <c r="G8186" s="188">
        <v>14808</v>
      </c>
      <c r="H8186" s="188">
        <v>24978</v>
      </c>
      <c r="I8186" s="188">
        <v>29411</v>
      </c>
      <c r="J8186" s="188">
        <v>35498</v>
      </c>
      <c r="N8186" s="43"/>
    </row>
    <row r="8187" spans="1:14">
      <c r="A8187" s="43" t="s">
        <v>223</v>
      </c>
      <c r="B8187" s="188">
        <v>13497</v>
      </c>
      <c r="C8187" s="188">
        <v>0</v>
      </c>
      <c r="D8187" s="188">
        <v>0</v>
      </c>
      <c r="E8187" s="188">
        <v>0</v>
      </c>
      <c r="F8187" s="188">
        <v>0</v>
      </c>
      <c r="G8187" s="188">
        <v>8228</v>
      </c>
      <c r="H8187" s="188">
        <v>44758</v>
      </c>
      <c r="I8187" s="188">
        <v>72453</v>
      </c>
      <c r="J8187" s="188">
        <v>152466</v>
      </c>
      <c r="N8187" s="43"/>
    </row>
    <row r="8188" spans="1:14">
      <c r="A8188" s="43" t="s">
        <v>224</v>
      </c>
      <c r="B8188" s="188">
        <v>9869</v>
      </c>
      <c r="C8188" s="188">
        <v>0</v>
      </c>
      <c r="D8188" s="188">
        <v>0</v>
      </c>
      <c r="E8188" s="188">
        <v>0</v>
      </c>
      <c r="F8188" s="188">
        <v>0</v>
      </c>
      <c r="G8188" s="188">
        <v>0</v>
      </c>
      <c r="H8188" s="188">
        <v>34109</v>
      </c>
      <c r="I8188" s="188">
        <v>63111</v>
      </c>
      <c r="J8188" s="188">
        <v>143148</v>
      </c>
      <c r="N8188" s="43"/>
    </row>
    <row r="8189" spans="1:14">
      <c r="A8189" s="43" t="s">
        <v>545</v>
      </c>
      <c r="B8189" s="188">
        <v>70427</v>
      </c>
      <c r="C8189" s="188">
        <v>6205.19</v>
      </c>
      <c r="D8189" s="188">
        <v>10994.35</v>
      </c>
      <c r="E8189" s="188">
        <v>22958.2</v>
      </c>
      <c r="F8189" s="188">
        <v>44885.1</v>
      </c>
      <c r="G8189" s="188">
        <v>82174</v>
      </c>
      <c r="H8189" s="188">
        <v>142040</v>
      </c>
      <c r="I8189" s="188">
        <v>199187</v>
      </c>
      <c r="J8189" s="188">
        <v>452392</v>
      </c>
      <c r="N8189" s="43"/>
    </row>
    <row r="8190" spans="1:14">
      <c r="A8190" s="43" t="s">
        <v>546</v>
      </c>
      <c r="B8190" s="188">
        <v>42521</v>
      </c>
      <c r="C8190" s="188">
        <v>4492.88</v>
      </c>
      <c r="D8190" s="188">
        <v>8371.5499999999993</v>
      </c>
      <c r="E8190" s="188">
        <v>17421.8</v>
      </c>
      <c r="F8190" s="188">
        <v>32786.9</v>
      </c>
      <c r="G8190" s="188">
        <v>56648</v>
      </c>
      <c r="H8190" s="188">
        <v>87224</v>
      </c>
      <c r="I8190" s="188">
        <v>111797</v>
      </c>
      <c r="J8190" s="188">
        <v>176423</v>
      </c>
      <c r="N8190" s="43"/>
    </row>
    <row r="8191" spans="1:14">
      <c r="A8191" s="43" t="s">
        <v>547</v>
      </c>
      <c r="B8191" s="188">
        <v>5558</v>
      </c>
      <c r="C8191" s="188">
        <v>0</v>
      </c>
      <c r="D8191" s="188">
        <v>0</v>
      </c>
      <c r="E8191" s="188">
        <v>0</v>
      </c>
      <c r="F8191" s="188">
        <v>126</v>
      </c>
      <c r="G8191" s="188">
        <v>5404</v>
      </c>
      <c r="H8191" s="188">
        <v>13847</v>
      </c>
      <c r="I8191" s="188">
        <v>23128</v>
      </c>
      <c r="J8191" s="188">
        <v>62504</v>
      </c>
      <c r="N8191" s="43"/>
    </row>
    <row r="8192" spans="1:14">
      <c r="A8192" s="43" t="s">
        <v>548</v>
      </c>
      <c r="B8192" s="188">
        <v>929</v>
      </c>
      <c r="C8192" s="188">
        <v>0</v>
      </c>
      <c r="D8192" s="188">
        <v>0</v>
      </c>
      <c r="E8192" s="188">
        <v>0</v>
      </c>
      <c r="F8192" s="188">
        <v>0</v>
      </c>
      <c r="G8192" s="188">
        <v>527</v>
      </c>
      <c r="H8192" s="188">
        <v>2393</v>
      </c>
      <c r="I8192" s="188">
        <v>4361</v>
      </c>
      <c r="J8192" s="188">
        <v>12919</v>
      </c>
      <c r="N8192" s="43"/>
    </row>
    <row r="8193" spans="1:14">
      <c r="A8193" s="43" t="s">
        <v>549</v>
      </c>
      <c r="B8193" s="188">
        <v>1176</v>
      </c>
      <c r="C8193" s="188">
        <v>0</v>
      </c>
      <c r="D8193" s="188">
        <v>0</v>
      </c>
      <c r="E8193" s="188">
        <v>0</v>
      </c>
      <c r="F8193" s="188">
        <v>0</v>
      </c>
      <c r="G8193" s="188">
        <v>1458</v>
      </c>
      <c r="H8193" s="188">
        <v>4137</v>
      </c>
      <c r="I8193" s="188">
        <v>6358</v>
      </c>
      <c r="J8193" s="188">
        <v>10676</v>
      </c>
      <c r="N8193" s="43"/>
    </row>
    <row r="8194" spans="1:14">
      <c r="A8194" s="43" t="s">
        <v>550</v>
      </c>
      <c r="B8194" s="188">
        <v>242</v>
      </c>
      <c r="C8194" s="188">
        <v>0</v>
      </c>
      <c r="D8194" s="188">
        <v>0</v>
      </c>
      <c r="E8194" s="188">
        <v>0</v>
      </c>
      <c r="F8194" s="188">
        <v>0</v>
      </c>
      <c r="G8194" s="188">
        <v>275</v>
      </c>
      <c r="H8194" s="188">
        <v>779</v>
      </c>
      <c r="I8194" s="188">
        <v>1203</v>
      </c>
      <c r="J8194" s="188">
        <v>2356</v>
      </c>
      <c r="N8194" s="43"/>
    </row>
    <row r="8195" spans="1:14">
      <c r="A8195" s="43" t="s">
        <v>551</v>
      </c>
      <c r="B8195" s="188">
        <v>108</v>
      </c>
      <c r="C8195" s="188">
        <v>0</v>
      </c>
      <c r="D8195" s="188">
        <v>0</v>
      </c>
      <c r="E8195" s="188">
        <v>0</v>
      </c>
      <c r="F8195" s="188">
        <v>0</v>
      </c>
      <c r="G8195" s="188">
        <v>0</v>
      </c>
      <c r="H8195" s="188">
        <v>0</v>
      </c>
      <c r="I8195" s="188">
        <v>401</v>
      </c>
      <c r="J8195" s="188">
        <v>2657</v>
      </c>
      <c r="N8195" s="43"/>
    </row>
    <row r="8196" spans="1:14">
      <c r="A8196" s="43" t="s">
        <v>317</v>
      </c>
      <c r="B8196" s="188">
        <v>2333</v>
      </c>
      <c r="C8196" s="188">
        <v>0</v>
      </c>
      <c r="D8196" s="188">
        <v>2346.06</v>
      </c>
      <c r="E8196" s="188">
        <v>2346.1</v>
      </c>
      <c r="F8196" s="188">
        <v>2346.1</v>
      </c>
      <c r="G8196" s="188">
        <v>2346</v>
      </c>
      <c r="H8196" s="188">
        <v>2346</v>
      </c>
      <c r="I8196" s="188">
        <v>3284</v>
      </c>
      <c r="J8196" s="188">
        <v>6100</v>
      </c>
      <c r="N8196" s="43"/>
    </row>
    <row r="8197" spans="1:14">
      <c r="A8197" s="43" t="s">
        <v>318</v>
      </c>
      <c r="B8197" s="188">
        <v>693</v>
      </c>
      <c r="C8197" s="188">
        <v>0</v>
      </c>
      <c r="D8197" s="188">
        <v>0</v>
      </c>
      <c r="E8197" s="188">
        <v>0</v>
      </c>
      <c r="F8197" s="188">
        <v>881.4</v>
      </c>
      <c r="G8197" s="188">
        <v>881</v>
      </c>
      <c r="H8197" s="188">
        <v>881</v>
      </c>
      <c r="I8197" s="188">
        <v>1210</v>
      </c>
      <c r="J8197" s="188">
        <v>2247</v>
      </c>
      <c r="N8197" s="43"/>
    </row>
    <row r="8198" spans="1:14">
      <c r="A8198" s="43" t="s">
        <v>552</v>
      </c>
      <c r="B8198" s="188">
        <v>53560</v>
      </c>
      <c r="C8198" s="188">
        <v>7653.5</v>
      </c>
      <c r="D8198" s="188">
        <v>11496.58</v>
      </c>
      <c r="E8198" s="188">
        <v>20758.5</v>
      </c>
      <c r="F8198" s="188">
        <v>37729.800000000003</v>
      </c>
      <c r="G8198" s="188">
        <v>68184</v>
      </c>
      <c r="H8198" s="188">
        <v>110004</v>
      </c>
      <c r="I8198" s="188">
        <v>146844</v>
      </c>
      <c r="J8198" s="188">
        <v>254466</v>
      </c>
      <c r="N8198" s="43"/>
    </row>
    <row r="8199" spans="1:14">
      <c r="A8199" s="43" t="s">
        <v>553</v>
      </c>
      <c r="B8199" s="188">
        <v>6011</v>
      </c>
      <c r="C8199" s="188">
        <v>0</v>
      </c>
      <c r="D8199" s="188">
        <v>0</v>
      </c>
      <c r="E8199" s="188">
        <v>0</v>
      </c>
      <c r="F8199" s="188">
        <v>40.5</v>
      </c>
      <c r="G8199" s="188">
        <v>6146</v>
      </c>
      <c r="H8199" s="188">
        <v>18199</v>
      </c>
      <c r="I8199" s="188">
        <v>29140</v>
      </c>
      <c r="J8199" s="188">
        <v>60749</v>
      </c>
      <c r="N8199" s="43"/>
    </row>
    <row r="8200" spans="1:14">
      <c r="A8200" s="43" t="s">
        <v>554</v>
      </c>
      <c r="B8200" s="188">
        <v>1407</v>
      </c>
      <c r="C8200" s="188">
        <v>0</v>
      </c>
      <c r="D8200" s="188">
        <v>0</v>
      </c>
      <c r="E8200" s="188">
        <v>0</v>
      </c>
      <c r="F8200" s="188">
        <v>0</v>
      </c>
      <c r="G8200" s="188">
        <v>451</v>
      </c>
      <c r="H8200" s="188">
        <v>3160</v>
      </c>
      <c r="I8200" s="188">
        <v>7048</v>
      </c>
      <c r="J8200" s="188">
        <v>23602</v>
      </c>
      <c r="N8200" s="43"/>
    </row>
    <row r="8201" spans="1:14">
      <c r="A8201" s="43" t="s">
        <v>555</v>
      </c>
      <c r="B8201" s="188">
        <v>2666</v>
      </c>
      <c r="C8201" s="188">
        <v>0</v>
      </c>
      <c r="D8201" s="188">
        <v>0</v>
      </c>
      <c r="E8201" s="188">
        <v>0</v>
      </c>
      <c r="F8201" s="188">
        <v>0</v>
      </c>
      <c r="G8201" s="188">
        <v>61</v>
      </c>
      <c r="H8201" s="188">
        <v>5305</v>
      </c>
      <c r="I8201" s="188">
        <v>15279</v>
      </c>
      <c r="J8201" s="188">
        <v>48941</v>
      </c>
      <c r="N8201" s="43"/>
    </row>
    <row r="8202" spans="1:14">
      <c r="A8202" s="43" t="s">
        <v>556</v>
      </c>
      <c r="B8202" s="188">
        <v>1109</v>
      </c>
      <c r="C8202" s="188">
        <v>0</v>
      </c>
      <c r="D8202" s="188">
        <v>0</v>
      </c>
      <c r="E8202" s="188">
        <v>0</v>
      </c>
      <c r="F8202" s="188">
        <v>0</v>
      </c>
      <c r="G8202" s="188">
        <v>0</v>
      </c>
      <c r="H8202" s="188">
        <v>0</v>
      </c>
      <c r="I8202" s="188">
        <v>3864</v>
      </c>
      <c r="J8202" s="188">
        <v>38797</v>
      </c>
      <c r="N8202" s="43"/>
    </row>
    <row r="8203" spans="1:14">
      <c r="A8203" s="43" t="s">
        <v>162</v>
      </c>
      <c r="N8203" s="43"/>
    </row>
    <row r="8204" spans="1:14">
      <c r="A8204" s="43" t="s">
        <v>595</v>
      </c>
      <c r="B8204" s="188">
        <v>91892</v>
      </c>
      <c r="C8204" s="188">
        <v>11785.01</v>
      </c>
      <c r="D8204" s="188">
        <v>18476.080000000002</v>
      </c>
      <c r="E8204" s="188">
        <v>33566.800000000003</v>
      </c>
      <c r="F8204" s="188">
        <v>60391.1</v>
      </c>
      <c r="G8204" s="188">
        <v>107332</v>
      </c>
      <c r="H8204" s="188">
        <v>182317</v>
      </c>
      <c r="I8204" s="188">
        <v>250982</v>
      </c>
      <c r="J8204" s="188">
        <v>555543</v>
      </c>
      <c r="N8204" s="43"/>
    </row>
    <row r="8205" spans="1:14">
      <c r="A8205" s="43" t="s">
        <v>537</v>
      </c>
      <c r="B8205" s="188">
        <v>20247</v>
      </c>
      <c r="C8205" s="188">
        <v>0</v>
      </c>
      <c r="D8205" s="188">
        <v>0</v>
      </c>
      <c r="E8205" s="188">
        <v>11231.3</v>
      </c>
      <c r="F8205" s="188">
        <v>21022.2</v>
      </c>
      <c r="G8205" s="188">
        <v>29360</v>
      </c>
      <c r="H8205" s="188">
        <v>35680</v>
      </c>
      <c r="I8205" s="188">
        <v>39287</v>
      </c>
      <c r="J8205" s="188">
        <v>45892</v>
      </c>
      <c r="N8205" s="43"/>
    </row>
    <row r="8206" spans="1:14">
      <c r="A8206" s="43" t="s">
        <v>538</v>
      </c>
      <c r="B8206" s="188">
        <v>80</v>
      </c>
      <c r="C8206" s="188">
        <v>0</v>
      </c>
      <c r="D8206" s="188">
        <v>0</v>
      </c>
      <c r="E8206" s="188">
        <v>0</v>
      </c>
      <c r="F8206" s="188">
        <v>0</v>
      </c>
      <c r="G8206" s="188">
        <v>0</v>
      </c>
      <c r="H8206" s="188">
        <v>0</v>
      </c>
      <c r="I8206" s="188">
        <v>0</v>
      </c>
      <c r="J8206" s="188">
        <v>2794</v>
      </c>
      <c r="N8206" s="43"/>
    </row>
    <row r="8207" spans="1:14">
      <c r="A8207" s="43" t="s">
        <v>539</v>
      </c>
      <c r="B8207" s="188">
        <v>36132</v>
      </c>
      <c r="C8207" s="188">
        <v>18.73</v>
      </c>
      <c r="D8207" s="188">
        <v>481.62</v>
      </c>
      <c r="E8207" s="188">
        <v>2859.3</v>
      </c>
      <c r="F8207" s="188">
        <v>10362.4</v>
      </c>
      <c r="G8207" s="188">
        <v>32169</v>
      </c>
      <c r="H8207" s="188">
        <v>79508</v>
      </c>
      <c r="I8207" s="188">
        <v>133709</v>
      </c>
      <c r="J8207" s="188">
        <v>407292</v>
      </c>
      <c r="N8207" s="43"/>
    </row>
    <row r="8208" spans="1:14">
      <c r="A8208" s="43" t="s">
        <v>540</v>
      </c>
      <c r="B8208" s="188">
        <v>5222</v>
      </c>
      <c r="C8208" s="188">
        <v>0</v>
      </c>
      <c r="D8208" s="188">
        <v>0</v>
      </c>
      <c r="E8208" s="188">
        <v>0</v>
      </c>
      <c r="F8208" s="188">
        <v>0</v>
      </c>
      <c r="G8208" s="188">
        <v>3998</v>
      </c>
      <c r="H8208" s="188">
        <v>14958</v>
      </c>
      <c r="I8208" s="188">
        <v>27518</v>
      </c>
      <c r="J8208" s="188">
        <v>64098</v>
      </c>
      <c r="N8208" s="43"/>
    </row>
    <row r="8209" spans="1:14">
      <c r="A8209" s="43" t="s">
        <v>541</v>
      </c>
      <c r="B8209" s="188">
        <v>22890</v>
      </c>
      <c r="C8209" s="188">
        <v>0</v>
      </c>
      <c r="D8209" s="188">
        <v>0</v>
      </c>
      <c r="E8209" s="188">
        <v>0</v>
      </c>
      <c r="F8209" s="188">
        <v>150.4</v>
      </c>
      <c r="G8209" s="188">
        <v>30272</v>
      </c>
      <c r="H8209" s="188">
        <v>67249</v>
      </c>
      <c r="I8209" s="188">
        <v>99519</v>
      </c>
      <c r="J8209" s="188">
        <v>178589</v>
      </c>
      <c r="N8209" s="43"/>
    </row>
    <row r="8210" spans="1:14">
      <c r="A8210" s="43" t="s">
        <v>542</v>
      </c>
      <c r="B8210" s="188">
        <v>6111</v>
      </c>
      <c r="C8210" s="188">
        <v>0</v>
      </c>
      <c r="D8210" s="188">
        <v>0</v>
      </c>
      <c r="E8210" s="188">
        <v>1284.8</v>
      </c>
      <c r="F8210" s="188">
        <v>3315.5</v>
      </c>
      <c r="G8210" s="188">
        <v>7436</v>
      </c>
      <c r="H8210" s="188">
        <v>14647</v>
      </c>
      <c r="I8210" s="188">
        <v>21460</v>
      </c>
      <c r="J8210" s="188">
        <v>40049</v>
      </c>
      <c r="N8210" s="43"/>
    </row>
    <row r="8211" spans="1:14">
      <c r="A8211" s="43" t="s">
        <v>543</v>
      </c>
      <c r="B8211" s="188">
        <v>1209</v>
      </c>
      <c r="C8211" s="188">
        <v>0</v>
      </c>
      <c r="D8211" s="188">
        <v>0</v>
      </c>
      <c r="E8211" s="188">
        <v>0</v>
      </c>
      <c r="F8211" s="188">
        <v>0</v>
      </c>
      <c r="G8211" s="188">
        <v>0</v>
      </c>
      <c r="H8211" s="188">
        <v>0</v>
      </c>
      <c r="I8211" s="188">
        <v>11160</v>
      </c>
      <c r="J8211" s="188">
        <v>21654</v>
      </c>
      <c r="N8211" s="43"/>
    </row>
    <row r="8212" spans="1:14">
      <c r="A8212" s="43" t="s">
        <v>544</v>
      </c>
      <c r="B8212" s="188">
        <v>4700</v>
      </c>
      <c r="C8212" s="188">
        <v>0</v>
      </c>
      <c r="D8212" s="188">
        <v>0</v>
      </c>
      <c r="E8212" s="188">
        <v>0</v>
      </c>
      <c r="F8212" s="188">
        <v>0</v>
      </c>
      <c r="G8212" s="188">
        <v>0</v>
      </c>
      <c r="H8212" s="188">
        <v>23225</v>
      </c>
      <c r="I8212" s="188">
        <v>34977</v>
      </c>
      <c r="J8212" s="188">
        <v>46102</v>
      </c>
      <c r="N8212" s="43"/>
    </row>
    <row r="8213" spans="1:14">
      <c r="A8213" s="43" t="s">
        <v>221</v>
      </c>
      <c r="B8213" s="188">
        <v>15317</v>
      </c>
      <c r="C8213" s="188">
        <v>0</v>
      </c>
      <c r="D8213" s="188">
        <v>0</v>
      </c>
      <c r="E8213" s="188">
        <v>7989.2</v>
      </c>
      <c r="F8213" s="188">
        <v>14941.9</v>
      </c>
      <c r="G8213" s="188">
        <v>23185</v>
      </c>
      <c r="H8213" s="188">
        <v>29604</v>
      </c>
      <c r="I8213" s="188">
        <v>32763</v>
      </c>
      <c r="J8213" s="188">
        <v>37493</v>
      </c>
      <c r="N8213" s="43"/>
    </row>
    <row r="8214" spans="1:14">
      <c r="A8214" s="43" t="s">
        <v>222</v>
      </c>
      <c r="B8214" s="188">
        <v>13531</v>
      </c>
      <c r="C8214" s="188">
        <v>0</v>
      </c>
      <c r="D8214" s="188">
        <v>0</v>
      </c>
      <c r="E8214" s="188">
        <v>0</v>
      </c>
      <c r="F8214" s="188">
        <v>13350.5</v>
      </c>
      <c r="G8214" s="188">
        <v>21839</v>
      </c>
      <c r="H8214" s="188">
        <v>28825</v>
      </c>
      <c r="I8214" s="188">
        <v>32115</v>
      </c>
      <c r="J8214" s="188">
        <v>37062</v>
      </c>
      <c r="N8214" s="43"/>
    </row>
    <row r="8215" spans="1:14">
      <c r="A8215" s="43" t="s">
        <v>223</v>
      </c>
      <c r="B8215" s="188">
        <v>15468</v>
      </c>
      <c r="C8215" s="188">
        <v>0</v>
      </c>
      <c r="D8215" s="188">
        <v>0</v>
      </c>
      <c r="E8215" s="188">
        <v>0</v>
      </c>
      <c r="F8215" s="188">
        <v>0</v>
      </c>
      <c r="G8215" s="188">
        <v>13448</v>
      </c>
      <c r="H8215" s="188">
        <v>50203</v>
      </c>
      <c r="I8215" s="188">
        <v>78350</v>
      </c>
      <c r="J8215" s="188">
        <v>164240</v>
      </c>
      <c r="N8215" s="43"/>
    </row>
    <row r="8216" spans="1:14">
      <c r="A8216" s="43" t="s">
        <v>224</v>
      </c>
      <c r="B8216" s="188">
        <v>17849</v>
      </c>
      <c r="C8216" s="188">
        <v>0</v>
      </c>
      <c r="D8216" s="188">
        <v>0</v>
      </c>
      <c r="E8216" s="188">
        <v>0</v>
      </c>
      <c r="F8216" s="188">
        <v>0</v>
      </c>
      <c r="G8216" s="188">
        <v>19942</v>
      </c>
      <c r="H8216" s="188">
        <v>59045</v>
      </c>
      <c r="I8216" s="188">
        <v>87262</v>
      </c>
      <c r="J8216" s="188">
        <v>180297</v>
      </c>
      <c r="N8216" s="43"/>
    </row>
    <row r="8217" spans="1:14">
      <c r="A8217" s="43" t="s">
        <v>545</v>
      </c>
      <c r="B8217" s="188">
        <v>79391</v>
      </c>
      <c r="C8217" s="188">
        <v>8548.24</v>
      </c>
      <c r="D8217" s="188">
        <v>15215.25</v>
      </c>
      <c r="E8217" s="188">
        <v>29548.9</v>
      </c>
      <c r="F8217" s="188">
        <v>53188.4</v>
      </c>
      <c r="G8217" s="188">
        <v>91907</v>
      </c>
      <c r="H8217" s="188">
        <v>155371</v>
      </c>
      <c r="I8217" s="188">
        <v>210947</v>
      </c>
      <c r="J8217" s="188">
        <v>489674</v>
      </c>
      <c r="N8217" s="43"/>
    </row>
    <row r="8218" spans="1:14">
      <c r="A8218" s="43" t="s">
        <v>546</v>
      </c>
      <c r="B8218" s="188">
        <v>48631</v>
      </c>
      <c r="C8218" s="188">
        <v>6751.02</v>
      </c>
      <c r="D8218" s="188">
        <v>11981.29</v>
      </c>
      <c r="E8218" s="188">
        <v>22696.5</v>
      </c>
      <c r="F8218" s="188">
        <v>39727.5</v>
      </c>
      <c r="G8218" s="188">
        <v>64581</v>
      </c>
      <c r="H8218" s="188">
        <v>94851</v>
      </c>
      <c r="I8218" s="188">
        <v>118406</v>
      </c>
      <c r="J8218" s="188">
        <v>179254</v>
      </c>
      <c r="N8218" s="43"/>
    </row>
    <row r="8219" spans="1:14">
      <c r="A8219" s="43" t="s">
        <v>547</v>
      </c>
      <c r="B8219" s="188">
        <v>6511</v>
      </c>
      <c r="C8219" s="188">
        <v>0</v>
      </c>
      <c r="D8219" s="188">
        <v>0</v>
      </c>
      <c r="E8219" s="188">
        <v>0</v>
      </c>
      <c r="F8219" s="188">
        <v>1256.5999999999999</v>
      </c>
      <c r="G8219" s="188">
        <v>6402</v>
      </c>
      <c r="H8219" s="188">
        <v>15502</v>
      </c>
      <c r="I8219" s="188">
        <v>25534</v>
      </c>
      <c r="J8219" s="188">
        <v>64901</v>
      </c>
      <c r="N8219" s="43"/>
    </row>
    <row r="8220" spans="1:14">
      <c r="A8220" s="43" t="s">
        <v>548</v>
      </c>
      <c r="B8220" s="188">
        <v>1102</v>
      </c>
      <c r="C8220" s="188">
        <v>0</v>
      </c>
      <c r="D8220" s="188">
        <v>0</v>
      </c>
      <c r="E8220" s="188">
        <v>0</v>
      </c>
      <c r="F8220" s="188">
        <v>0</v>
      </c>
      <c r="G8220" s="188">
        <v>810</v>
      </c>
      <c r="H8220" s="188">
        <v>2813</v>
      </c>
      <c r="I8220" s="188">
        <v>5032</v>
      </c>
      <c r="J8220" s="188">
        <v>13670</v>
      </c>
      <c r="N8220" s="43"/>
    </row>
    <row r="8221" spans="1:14">
      <c r="A8221" s="43" t="s">
        <v>549</v>
      </c>
      <c r="B8221" s="188">
        <v>1524</v>
      </c>
      <c r="C8221" s="188">
        <v>0</v>
      </c>
      <c r="D8221" s="188">
        <v>0</v>
      </c>
      <c r="E8221" s="188">
        <v>0</v>
      </c>
      <c r="F8221" s="188">
        <v>0</v>
      </c>
      <c r="G8221" s="188">
        <v>2187</v>
      </c>
      <c r="H8221" s="188">
        <v>4986</v>
      </c>
      <c r="I8221" s="188">
        <v>7331</v>
      </c>
      <c r="J8221" s="188">
        <v>10754</v>
      </c>
      <c r="N8221" s="43"/>
    </row>
    <row r="8222" spans="1:14">
      <c r="A8222" s="43" t="s">
        <v>550</v>
      </c>
      <c r="B8222" s="188">
        <v>315</v>
      </c>
      <c r="C8222" s="188">
        <v>0</v>
      </c>
      <c r="D8222" s="188">
        <v>0</v>
      </c>
      <c r="E8222" s="188">
        <v>0</v>
      </c>
      <c r="F8222" s="188">
        <v>0</v>
      </c>
      <c r="G8222" s="188">
        <v>412</v>
      </c>
      <c r="H8222" s="188">
        <v>939</v>
      </c>
      <c r="I8222" s="188">
        <v>1398</v>
      </c>
      <c r="J8222" s="188">
        <v>2553</v>
      </c>
      <c r="N8222" s="43"/>
    </row>
    <row r="8223" spans="1:14">
      <c r="A8223" s="43" t="s">
        <v>551</v>
      </c>
      <c r="B8223" s="188">
        <v>121</v>
      </c>
      <c r="C8223" s="188">
        <v>0</v>
      </c>
      <c r="D8223" s="188">
        <v>0</v>
      </c>
      <c r="E8223" s="188">
        <v>0</v>
      </c>
      <c r="F8223" s="188">
        <v>0</v>
      </c>
      <c r="G8223" s="188">
        <v>0</v>
      </c>
      <c r="H8223" s="188">
        <v>67</v>
      </c>
      <c r="I8223" s="188">
        <v>621</v>
      </c>
      <c r="J8223" s="188">
        <v>2604</v>
      </c>
      <c r="N8223" s="43"/>
    </row>
    <row r="8224" spans="1:14">
      <c r="A8224" s="43" t="s">
        <v>317</v>
      </c>
      <c r="B8224" s="188">
        <v>2262</v>
      </c>
      <c r="C8224" s="188">
        <v>0</v>
      </c>
      <c r="D8224" s="188">
        <v>2346.06</v>
      </c>
      <c r="E8224" s="188">
        <v>2346.1</v>
      </c>
      <c r="F8224" s="188">
        <v>2346.1</v>
      </c>
      <c r="G8224" s="188">
        <v>2346</v>
      </c>
      <c r="H8224" s="188">
        <v>2346</v>
      </c>
      <c r="I8224" s="188">
        <v>3284</v>
      </c>
      <c r="J8224" s="188">
        <v>6100</v>
      </c>
      <c r="N8224" s="43"/>
    </row>
    <row r="8225" spans="1:14">
      <c r="A8225" s="43" t="s">
        <v>318</v>
      </c>
      <c r="B8225" s="188">
        <v>667</v>
      </c>
      <c r="C8225" s="188">
        <v>0</v>
      </c>
      <c r="D8225" s="188">
        <v>0</v>
      </c>
      <c r="E8225" s="188">
        <v>0</v>
      </c>
      <c r="F8225" s="188">
        <v>881.4</v>
      </c>
      <c r="G8225" s="188">
        <v>881</v>
      </c>
      <c r="H8225" s="188">
        <v>881</v>
      </c>
      <c r="I8225" s="188">
        <v>881</v>
      </c>
      <c r="J8225" s="188">
        <v>2247</v>
      </c>
      <c r="N8225" s="43"/>
    </row>
    <row r="8226" spans="1:14">
      <c r="A8226" s="43" t="s">
        <v>552</v>
      </c>
      <c r="B8226" s="188">
        <v>61132</v>
      </c>
      <c r="C8226" s="188">
        <v>9818.26</v>
      </c>
      <c r="D8226" s="188">
        <v>15214</v>
      </c>
      <c r="E8226" s="188">
        <v>26360.7</v>
      </c>
      <c r="F8226" s="188">
        <v>45861.5</v>
      </c>
      <c r="G8226" s="188">
        <v>77875</v>
      </c>
      <c r="H8226" s="188">
        <v>120612</v>
      </c>
      <c r="I8226" s="188">
        <v>158129</v>
      </c>
      <c r="J8226" s="188">
        <v>263882</v>
      </c>
      <c r="N8226" s="43"/>
    </row>
    <row r="8227" spans="1:14">
      <c r="A8227" s="43" t="s">
        <v>553</v>
      </c>
      <c r="B8227" s="188">
        <v>6231</v>
      </c>
      <c r="C8227" s="188">
        <v>0</v>
      </c>
      <c r="D8227" s="188">
        <v>0</v>
      </c>
      <c r="E8227" s="188">
        <v>0</v>
      </c>
      <c r="F8227" s="188">
        <v>227.7</v>
      </c>
      <c r="G8227" s="188">
        <v>6887</v>
      </c>
      <c r="H8227" s="188">
        <v>19269</v>
      </c>
      <c r="I8227" s="188">
        <v>29685</v>
      </c>
      <c r="J8227" s="188">
        <v>58901</v>
      </c>
      <c r="N8227" s="43"/>
    </row>
    <row r="8228" spans="1:14">
      <c r="A8228" s="43" t="s">
        <v>554</v>
      </c>
      <c r="B8228" s="188">
        <v>1496</v>
      </c>
      <c r="C8228" s="188">
        <v>0</v>
      </c>
      <c r="D8228" s="188">
        <v>0</v>
      </c>
      <c r="E8228" s="188">
        <v>0</v>
      </c>
      <c r="F8228" s="188">
        <v>4.5999999999999996</v>
      </c>
      <c r="G8228" s="188">
        <v>629</v>
      </c>
      <c r="H8228" s="188">
        <v>3492</v>
      </c>
      <c r="I8228" s="188">
        <v>7349</v>
      </c>
      <c r="J8228" s="188">
        <v>24829</v>
      </c>
      <c r="N8228" s="43"/>
    </row>
    <row r="8229" spans="1:14">
      <c r="A8229" s="43" t="s">
        <v>555</v>
      </c>
      <c r="B8229" s="188">
        <v>2579</v>
      </c>
      <c r="C8229" s="188">
        <v>0</v>
      </c>
      <c r="D8229" s="188">
        <v>0</v>
      </c>
      <c r="E8229" s="188">
        <v>0</v>
      </c>
      <c r="F8229" s="188">
        <v>0</v>
      </c>
      <c r="G8229" s="188">
        <v>255</v>
      </c>
      <c r="H8229" s="188">
        <v>6191</v>
      </c>
      <c r="I8229" s="188">
        <v>15570</v>
      </c>
      <c r="J8229" s="188">
        <v>42846</v>
      </c>
      <c r="N8229" s="43"/>
    </row>
    <row r="8230" spans="1:14">
      <c r="A8230" s="43" t="s">
        <v>556</v>
      </c>
      <c r="B8230" s="188">
        <v>1178</v>
      </c>
      <c r="C8230" s="188">
        <v>0</v>
      </c>
      <c r="D8230" s="188">
        <v>0</v>
      </c>
      <c r="E8230" s="188">
        <v>0</v>
      </c>
      <c r="F8230" s="188">
        <v>0</v>
      </c>
      <c r="G8230" s="188">
        <v>0</v>
      </c>
      <c r="H8230" s="188">
        <v>4</v>
      </c>
      <c r="I8230" s="188">
        <v>6710</v>
      </c>
      <c r="J8230" s="188">
        <v>38797</v>
      </c>
      <c r="N8230" s="43"/>
    </row>
    <row r="8231" spans="1:14">
      <c r="A8231" s="43" t="s">
        <v>596</v>
      </c>
      <c r="B8231" s="188">
        <v>74410</v>
      </c>
      <c r="C8231" s="188">
        <v>10447.780000000001</v>
      </c>
      <c r="D8231" s="188">
        <v>15256.69</v>
      </c>
      <c r="E8231" s="188">
        <v>25733.200000000001</v>
      </c>
      <c r="F8231" s="188">
        <v>45120.6</v>
      </c>
      <c r="G8231" s="188">
        <v>83331</v>
      </c>
      <c r="H8231" s="188">
        <v>149205</v>
      </c>
      <c r="I8231" s="188">
        <v>215045</v>
      </c>
      <c r="J8231" s="188">
        <v>472490</v>
      </c>
      <c r="N8231" s="43"/>
    </row>
    <row r="8232" spans="1:14">
      <c r="A8232" s="43" t="s">
        <v>537</v>
      </c>
      <c r="B8232" s="188">
        <v>19748</v>
      </c>
      <c r="C8232" s="188">
        <v>0</v>
      </c>
      <c r="D8232" s="188">
        <v>3577.32</v>
      </c>
      <c r="E8232" s="188">
        <v>13778.8</v>
      </c>
      <c r="F8232" s="188">
        <v>20691.099999999999</v>
      </c>
      <c r="G8232" s="188">
        <v>26336</v>
      </c>
      <c r="H8232" s="188">
        <v>30882</v>
      </c>
      <c r="I8232" s="188">
        <v>34207</v>
      </c>
      <c r="J8232" s="188">
        <v>45881</v>
      </c>
      <c r="N8232" s="43"/>
    </row>
    <row r="8233" spans="1:14">
      <c r="A8233" s="43" t="s">
        <v>538</v>
      </c>
      <c r="B8233" s="188">
        <v>88</v>
      </c>
      <c r="C8233" s="188">
        <v>0</v>
      </c>
      <c r="D8233" s="188">
        <v>0</v>
      </c>
      <c r="E8233" s="188">
        <v>0</v>
      </c>
      <c r="F8233" s="188">
        <v>0</v>
      </c>
      <c r="G8233" s="188">
        <v>0</v>
      </c>
      <c r="H8233" s="188">
        <v>0</v>
      </c>
      <c r="I8233" s="188">
        <v>0</v>
      </c>
      <c r="J8233" s="188">
        <v>4568</v>
      </c>
      <c r="N8233" s="43"/>
    </row>
    <row r="8234" spans="1:14">
      <c r="A8234" s="43" t="s">
        <v>539</v>
      </c>
      <c r="B8234" s="188">
        <v>34438</v>
      </c>
      <c r="C8234" s="188">
        <v>-24.07</v>
      </c>
      <c r="D8234" s="188">
        <v>194.33</v>
      </c>
      <c r="E8234" s="188">
        <v>1695.1</v>
      </c>
      <c r="F8234" s="188">
        <v>7976.6</v>
      </c>
      <c r="G8234" s="188">
        <v>28110</v>
      </c>
      <c r="H8234" s="188">
        <v>77321</v>
      </c>
      <c r="I8234" s="188">
        <v>139740</v>
      </c>
      <c r="J8234" s="188">
        <v>403343</v>
      </c>
      <c r="N8234" s="43"/>
    </row>
    <row r="8235" spans="1:14">
      <c r="A8235" s="43" t="s">
        <v>540</v>
      </c>
      <c r="B8235" s="188">
        <v>4762</v>
      </c>
      <c r="C8235" s="188">
        <v>0</v>
      </c>
      <c r="D8235" s="188">
        <v>0</v>
      </c>
      <c r="E8235" s="188">
        <v>0</v>
      </c>
      <c r="F8235" s="188">
        <v>0</v>
      </c>
      <c r="G8235" s="188">
        <v>2857</v>
      </c>
      <c r="H8235" s="188">
        <v>12627</v>
      </c>
      <c r="I8235" s="188">
        <v>25783</v>
      </c>
      <c r="J8235" s="188">
        <v>69178</v>
      </c>
      <c r="N8235" s="43"/>
    </row>
    <row r="8236" spans="1:14">
      <c r="A8236" s="43" t="s">
        <v>541</v>
      </c>
      <c r="B8236" s="188">
        <v>6605</v>
      </c>
      <c r="C8236" s="188">
        <v>0</v>
      </c>
      <c r="D8236" s="188">
        <v>0</v>
      </c>
      <c r="E8236" s="188">
        <v>0</v>
      </c>
      <c r="F8236" s="188">
        <v>0</v>
      </c>
      <c r="G8236" s="188">
        <v>0</v>
      </c>
      <c r="H8236" s="188">
        <v>22129</v>
      </c>
      <c r="I8236" s="188">
        <v>43193</v>
      </c>
      <c r="J8236" s="188">
        <v>104368</v>
      </c>
      <c r="N8236" s="43"/>
    </row>
    <row r="8237" spans="1:14">
      <c r="A8237" s="43" t="s">
        <v>542</v>
      </c>
      <c r="B8237" s="188">
        <v>7900</v>
      </c>
      <c r="C8237" s="188">
        <v>0</v>
      </c>
      <c r="D8237" s="188">
        <v>0</v>
      </c>
      <c r="E8237" s="188">
        <v>1620.1</v>
      </c>
      <c r="F8237" s="188">
        <v>4432.2</v>
      </c>
      <c r="G8237" s="188">
        <v>10102</v>
      </c>
      <c r="H8237" s="188">
        <v>18643</v>
      </c>
      <c r="I8237" s="188">
        <v>27135</v>
      </c>
      <c r="J8237" s="188">
        <v>51721</v>
      </c>
      <c r="N8237" s="43"/>
    </row>
    <row r="8238" spans="1:14">
      <c r="A8238" s="43" t="s">
        <v>543</v>
      </c>
      <c r="B8238" s="188">
        <v>869</v>
      </c>
      <c r="C8238" s="188">
        <v>0</v>
      </c>
      <c r="D8238" s="188">
        <v>0</v>
      </c>
      <c r="E8238" s="188">
        <v>0</v>
      </c>
      <c r="F8238" s="188">
        <v>0</v>
      </c>
      <c r="G8238" s="188">
        <v>0</v>
      </c>
      <c r="H8238" s="188">
        <v>0</v>
      </c>
      <c r="I8238" s="188">
        <v>7063</v>
      </c>
      <c r="J8238" s="188">
        <v>21258</v>
      </c>
      <c r="N8238" s="43"/>
    </row>
    <row r="8239" spans="1:14">
      <c r="A8239" s="43" t="s">
        <v>544</v>
      </c>
      <c r="B8239" s="188">
        <v>14777</v>
      </c>
      <c r="C8239" s="188">
        <v>0</v>
      </c>
      <c r="D8239" s="188">
        <v>0</v>
      </c>
      <c r="E8239" s="188">
        <v>0</v>
      </c>
      <c r="F8239" s="188">
        <v>0</v>
      </c>
      <c r="G8239" s="188">
        <v>0</v>
      </c>
      <c r="H8239" s="188">
        <v>87838</v>
      </c>
      <c r="I8239" s="188">
        <v>87838</v>
      </c>
      <c r="J8239" s="188">
        <v>119693</v>
      </c>
      <c r="N8239" s="43"/>
    </row>
    <row r="8240" spans="1:14">
      <c r="A8240" s="43" t="s">
        <v>221</v>
      </c>
      <c r="B8240" s="188">
        <v>19167</v>
      </c>
      <c r="C8240" s="188">
        <v>0</v>
      </c>
      <c r="D8240" s="188">
        <v>1902.8</v>
      </c>
      <c r="E8240" s="188">
        <v>13595.1</v>
      </c>
      <c r="F8240" s="188">
        <v>20545.099999999999</v>
      </c>
      <c r="G8240" s="188">
        <v>25915</v>
      </c>
      <c r="H8240" s="188">
        <v>30073</v>
      </c>
      <c r="I8240" s="188">
        <v>32535</v>
      </c>
      <c r="J8240" s="188">
        <v>36893</v>
      </c>
      <c r="N8240" s="43"/>
    </row>
    <row r="8241" spans="1:14">
      <c r="A8241" s="43" t="s">
        <v>222</v>
      </c>
      <c r="B8241" s="188">
        <v>624</v>
      </c>
      <c r="C8241" s="188">
        <v>0</v>
      </c>
      <c r="D8241" s="188">
        <v>0</v>
      </c>
      <c r="E8241" s="188">
        <v>0</v>
      </c>
      <c r="F8241" s="188">
        <v>0</v>
      </c>
      <c r="G8241" s="188">
        <v>0</v>
      </c>
      <c r="H8241" s="188">
        <v>0</v>
      </c>
      <c r="I8241" s="188">
        <v>2782</v>
      </c>
      <c r="J8241" s="188">
        <v>18126</v>
      </c>
      <c r="N8241" s="43"/>
    </row>
    <row r="8242" spans="1:14">
      <c r="A8242" s="43" t="s">
        <v>223</v>
      </c>
      <c r="B8242" s="188">
        <v>6636</v>
      </c>
      <c r="C8242" s="188">
        <v>0</v>
      </c>
      <c r="D8242" s="188">
        <v>0</v>
      </c>
      <c r="E8242" s="188">
        <v>0</v>
      </c>
      <c r="F8242" s="188">
        <v>0</v>
      </c>
      <c r="G8242" s="188">
        <v>0</v>
      </c>
      <c r="H8242" s="188">
        <v>22201</v>
      </c>
      <c r="I8242" s="188">
        <v>43636</v>
      </c>
      <c r="J8242" s="188">
        <v>104368</v>
      </c>
      <c r="N8242" s="43"/>
    </row>
    <row r="8243" spans="1:14">
      <c r="A8243" s="43" t="s">
        <v>224</v>
      </c>
      <c r="B8243" s="188">
        <v>0</v>
      </c>
      <c r="C8243" s="188">
        <v>0</v>
      </c>
      <c r="D8243" s="188">
        <v>0</v>
      </c>
      <c r="E8243" s="188">
        <v>0</v>
      </c>
      <c r="F8243" s="188">
        <v>0</v>
      </c>
      <c r="G8243" s="188">
        <v>0</v>
      </c>
      <c r="H8243" s="188">
        <v>0</v>
      </c>
      <c r="I8243" s="188">
        <v>0</v>
      </c>
      <c r="J8243" s="188">
        <v>0</v>
      </c>
      <c r="N8243" s="43"/>
    </row>
    <row r="8244" spans="1:14">
      <c r="A8244" s="43" t="s">
        <v>545</v>
      </c>
      <c r="B8244" s="188">
        <v>66002</v>
      </c>
      <c r="C8244" s="188">
        <v>7275.35</v>
      </c>
      <c r="D8244" s="188">
        <v>12044.04</v>
      </c>
      <c r="E8244" s="188">
        <v>22344.6</v>
      </c>
      <c r="F8244" s="188">
        <v>40256.400000000001</v>
      </c>
      <c r="G8244" s="188">
        <v>72929</v>
      </c>
      <c r="H8244" s="188">
        <v>130305</v>
      </c>
      <c r="I8244" s="188">
        <v>193212</v>
      </c>
      <c r="J8244" s="188">
        <v>447532</v>
      </c>
      <c r="N8244" s="43"/>
    </row>
    <row r="8245" spans="1:14">
      <c r="A8245" s="43" t="s">
        <v>546</v>
      </c>
      <c r="B8245" s="188">
        <v>36703</v>
      </c>
      <c r="C8245" s="188">
        <v>5807.8</v>
      </c>
      <c r="D8245" s="188">
        <v>8845.09</v>
      </c>
      <c r="E8245" s="188">
        <v>16391</v>
      </c>
      <c r="F8245" s="188">
        <v>27830</v>
      </c>
      <c r="G8245" s="188">
        <v>47825</v>
      </c>
      <c r="H8245" s="188">
        <v>74594</v>
      </c>
      <c r="I8245" s="188">
        <v>95796</v>
      </c>
      <c r="J8245" s="188">
        <v>159304</v>
      </c>
      <c r="N8245" s="43"/>
    </row>
    <row r="8246" spans="1:14">
      <c r="A8246" s="43" t="s">
        <v>547</v>
      </c>
      <c r="B8246" s="188">
        <v>4007</v>
      </c>
      <c r="C8246" s="188">
        <v>0</v>
      </c>
      <c r="D8246" s="188">
        <v>0</v>
      </c>
      <c r="E8246" s="188">
        <v>0</v>
      </c>
      <c r="F8246" s="188">
        <v>0</v>
      </c>
      <c r="G8246" s="188">
        <v>4014</v>
      </c>
      <c r="H8246" s="188">
        <v>11865</v>
      </c>
      <c r="I8246" s="188">
        <v>19214</v>
      </c>
      <c r="J8246" s="188">
        <v>48511</v>
      </c>
      <c r="N8246" s="43"/>
    </row>
    <row r="8247" spans="1:14">
      <c r="A8247" s="43" t="s">
        <v>548</v>
      </c>
      <c r="B8247" s="188">
        <v>595</v>
      </c>
      <c r="C8247" s="188">
        <v>0</v>
      </c>
      <c r="D8247" s="188">
        <v>0</v>
      </c>
      <c r="E8247" s="188">
        <v>0</v>
      </c>
      <c r="F8247" s="188">
        <v>0</v>
      </c>
      <c r="G8247" s="188">
        <v>94</v>
      </c>
      <c r="H8247" s="188">
        <v>1517</v>
      </c>
      <c r="I8247" s="188">
        <v>3241</v>
      </c>
      <c r="J8247" s="188">
        <v>9873</v>
      </c>
      <c r="N8247" s="43"/>
    </row>
    <row r="8248" spans="1:14">
      <c r="A8248" s="43" t="s">
        <v>549</v>
      </c>
      <c r="B8248" s="188">
        <v>466</v>
      </c>
      <c r="C8248" s="188">
        <v>0</v>
      </c>
      <c r="D8248" s="188">
        <v>0</v>
      </c>
      <c r="E8248" s="188">
        <v>0</v>
      </c>
      <c r="F8248" s="188">
        <v>0</v>
      </c>
      <c r="G8248" s="188">
        <v>0</v>
      </c>
      <c r="H8248" s="188">
        <v>1556</v>
      </c>
      <c r="I8248" s="188">
        <v>3210</v>
      </c>
      <c r="J8248" s="188">
        <v>7831</v>
      </c>
      <c r="N8248" s="43"/>
    </row>
    <row r="8249" spans="1:14">
      <c r="A8249" s="43" t="s">
        <v>550</v>
      </c>
      <c r="B8249" s="188">
        <v>91</v>
      </c>
      <c r="C8249" s="188">
        <v>0</v>
      </c>
      <c r="D8249" s="188">
        <v>0</v>
      </c>
      <c r="E8249" s="188">
        <v>0</v>
      </c>
      <c r="F8249" s="188">
        <v>0</v>
      </c>
      <c r="G8249" s="188">
        <v>0</v>
      </c>
      <c r="H8249" s="188">
        <v>293</v>
      </c>
      <c r="I8249" s="188">
        <v>605</v>
      </c>
      <c r="J8249" s="188">
        <v>1475</v>
      </c>
      <c r="N8249" s="43"/>
    </row>
    <row r="8250" spans="1:14">
      <c r="A8250" s="43" t="s">
        <v>551</v>
      </c>
      <c r="B8250" s="188">
        <v>72</v>
      </c>
      <c r="C8250" s="188">
        <v>0</v>
      </c>
      <c r="D8250" s="188">
        <v>0</v>
      </c>
      <c r="E8250" s="188">
        <v>0</v>
      </c>
      <c r="F8250" s="188">
        <v>0</v>
      </c>
      <c r="G8250" s="188">
        <v>0</v>
      </c>
      <c r="H8250" s="188">
        <v>0</v>
      </c>
      <c r="I8250" s="188">
        <v>27</v>
      </c>
      <c r="J8250" s="188">
        <v>1983</v>
      </c>
      <c r="N8250" s="43"/>
    </row>
    <row r="8251" spans="1:14">
      <c r="A8251" s="43" t="s">
        <v>317</v>
      </c>
      <c r="B8251" s="188">
        <v>2429</v>
      </c>
      <c r="C8251" s="188">
        <v>2346.06</v>
      </c>
      <c r="D8251" s="188">
        <v>2346.06</v>
      </c>
      <c r="E8251" s="188">
        <v>2346.1</v>
      </c>
      <c r="F8251" s="188">
        <v>2346.1</v>
      </c>
      <c r="G8251" s="188">
        <v>2346</v>
      </c>
      <c r="H8251" s="188">
        <v>2346</v>
      </c>
      <c r="I8251" s="188">
        <v>4692</v>
      </c>
      <c r="J8251" s="188">
        <v>7507</v>
      </c>
      <c r="N8251" s="43"/>
    </row>
    <row r="8252" spans="1:14">
      <c r="A8252" s="43" t="s">
        <v>318</v>
      </c>
      <c r="B8252" s="188">
        <v>746</v>
      </c>
      <c r="C8252" s="188">
        <v>0</v>
      </c>
      <c r="D8252" s="188">
        <v>0</v>
      </c>
      <c r="E8252" s="188">
        <v>881.4</v>
      </c>
      <c r="F8252" s="188">
        <v>881.4</v>
      </c>
      <c r="G8252" s="188">
        <v>881</v>
      </c>
      <c r="H8252" s="188">
        <v>881</v>
      </c>
      <c r="I8252" s="188">
        <v>1210</v>
      </c>
      <c r="J8252" s="188">
        <v>2765</v>
      </c>
      <c r="N8252" s="43"/>
    </row>
    <row r="8253" spans="1:14">
      <c r="A8253" s="43" t="s">
        <v>552</v>
      </c>
      <c r="B8253" s="188">
        <v>45111</v>
      </c>
      <c r="C8253" s="188">
        <v>9035.2900000000009</v>
      </c>
      <c r="D8253" s="188">
        <v>11924</v>
      </c>
      <c r="E8253" s="188">
        <v>19621.5</v>
      </c>
      <c r="F8253" s="188">
        <v>31547.4</v>
      </c>
      <c r="G8253" s="188">
        <v>56270</v>
      </c>
      <c r="H8253" s="188">
        <v>92347</v>
      </c>
      <c r="I8253" s="188">
        <v>123724</v>
      </c>
      <c r="J8253" s="188">
        <v>212343</v>
      </c>
      <c r="N8253" s="43"/>
    </row>
    <row r="8254" spans="1:14">
      <c r="A8254" s="43" t="s">
        <v>553</v>
      </c>
      <c r="B8254" s="188">
        <v>8001</v>
      </c>
      <c r="C8254" s="188">
        <v>0</v>
      </c>
      <c r="D8254" s="188">
        <v>0</v>
      </c>
      <c r="E8254" s="188">
        <v>0</v>
      </c>
      <c r="F8254" s="188">
        <v>1349.7</v>
      </c>
      <c r="G8254" s="188">
        <v>9198</v>
      </c>
      <c r="H8254" s="188">
        <v>23052</v>
      </c>
      <c r="I8254" s="188">
        <v>36056</v>
      </c>
      <c r="J8254" s="188">
        <v>75556</v>
      </c>
      <c r="N8254" s="43"/>
    </row>
    <row r="8255" spans="1:14">
      <c r="A8255" s="43" t="s">
        <v>554</v>
      </c>
      <c r="B8255" s="188">
        <v>1266</v>
      </c>
      <c r="C8255" s="188">
        <v>0</v>
      </c>
      <c r="D8255" s="188">
        <v>0</v>
      </c>
      <c r="E8255" s="188">
        <v>0</v>
      </c>
      <c r="F8255" s="188">
        <v>0</v>
      </c>
      <c r="G8255" s="188">
        <v>332</v>
      </c>
      <c r="H8255" s="188">
        <v>2975</v>
      </c>
      <c r="I8255" s="188">
        <v>6459</v>
      </c>
      <c r="J8255" s="188">
        <v>22055</v>
      </c>
      <c r="N8255" s="43"/>
    </row>
    <row r="8256" spans="1:14">
      <c r="A8256" s="43" t="s">
        <v>555</v>
      </c>
      <c r="B8256" s="188">
        <v>2769</v>
      </c>
      <c r="C8256" s="188">
        <v>0</v>
      </c>
      <c r="D8256" s="188">
        <v>0</v>
      </c>
      <c r="E8256" s="188">
        <v>0</v>
      </c>
      <c r="F8256" s="188">
        <v>0</v>
      </c>
      <c r="G8256" s="188">
        <v>0</v>
      </c>
      <c r="H8256" s="188">
        <v>4650</v>
      </c>
      <c r="I8256" s="188">
        <v>15980</v>
      </c>
      <c r="J8256" s="188">
        <v>60131</v>
      </c>
      <c r="N8256" s="43"/>
    </row>
    <row r="8257" spans="1:14">
      <c r="A8257" s="43" t="s">
        <v>556</v>
      </c>
      <c r="B8257" s="188">
        <v>1004</v>
      </c>
      <c r="C8257" s="188">
        <v>0</v>
      </c>
      <c r="D8257" s="188">
        <v>0</v>
      </c>
      <c r="E8257" s="188">
        <v>0</v>
      </c>
      <c r="F8257" s="188">
        <v>0</v>
      </c>
      <c r="G8257" s="188">
        <v>0</v>
      </c>
      <c r="H8257" s="188">
        <v>0</v>
      </c>
      <c r="I8257" s="188">
        <v>467</v>
      </c>
      <c r="J8257" s="188">
        <v>31885</v>
      </c>
      <c r="N8257" s="43"/>
    </row>
    <row r="8258" spans="1:14">
      <c r="A8258" s="43" t="s">
        <v>597</v>
      </c>
      <c r="B8258" s="188">
        <v>65149</v>
      </c>
      <c r="C8258" s="188">
        <v>7783.27</v>
      </c>
      <c r="D8258" s="188">
        <v>10921.91</v>
      </c>
      <c r="E8258" s="188">
        <v>20364.3</v>
      </c>
      <c r="F8258" s="188">
        <v>37558.5</v>
      </c>
      <c r="G8258" s="188">
        <v>74184</v>
      </c>
      <c r="H8258" s="188">
        <v>141587</v>
      </c>
      <c r="I8258" s="188">
        <v>202113</v>
      </c>
      <c r="J8258" s="188">
        <v>394186</v>
      </c>
      <c r="N8258" s="43"/>
    </row>
    <row r="8259" spans="1:14">
      <c r="A8259" s="43" t="s">
        <v>537</v>
      </c>
      <c r="B8259" s="188">
        <v>15740</v>
      </c>
      <c r="C8259" s="188">
        <v>0</v>
      </c>
      <c r="D8259" s="188">
        <v>0</v>
      </c>
      <c r="E8259" s="188">
        <v>8540.7999999999993</v>
      </c>
      <c r="F8259" s="188">
        <v>16054.1</v>
      </c>
      <c r="G8259" s="188">
        <v>23573</v>
      </c>
      <c r="H8259" s="188">
        <v>29056</v>
      </c>
      <c r="I8259" s="188">
        <v>31899</v>
      </c>
      <c r="J8259" s="188">
        <v>36649</v>
      </c>
      <c r="N8259" s="43"/>
    </row>
    <row r="8260" spans="1:14">
      <c r="A8260" s="43" t="s">
        <v>538</v>
      </c>
      <c r="B8260" s="188">
        <v>171</v>
      </c>
      <c r="C8260" s="188">
        <v>0</v>
      </c>
      <c r="D8260" s="188">
        <v>0</v>
      </c>
      <c r="E8260" s="188">
        <v>0</v>
      </c>
      <c r="F8260" s="188">
        <v>0</v>
      </c>
      <c r="G8260" s="188">
        <v>0</v>
      </c>
      <c r="H8260" s="188">
        <v>0</v>
      </c>
      <c r="I8260" s="188">
        <v>0</v>
      </c>
      <c r="J8260" s="188">
        <v>9035</v>
      </c>
      <c r="N8260" s="43"/>
    </row>
    <row r="8261" spans="1:14">
      <c r="A8261" s="43" t="s">
        <v>539</v>
      </c>
      <c r="B8261" s="188">
        <v>25434</v>
      </c>
      <c r="C8261" s="188">
        <v>-46.65</v>
      </c>
      <c r="D8261" s="188">
        <v>139.82</v>
      </c>
      <c r="E8261" s="188">
        <v>1461.2</v>
      </c>
      <c r="F8261" s="188">
        <v>6513.9</v>
      </c>
      <c r="G8261" s="188">
        <v>20503</v>
      </c>
      <c r="H8261" s="188">
        <v>59614</v>
      </c>
      <c r="I8261" s="188">
        <v>103618</v>
      </c>
      <c r="J8261" s="188">
        <v>302317</v>
      </c>
      <c r="N8261" s="43"/>
    </row>
    <row r="8262" spans="1:14">
      <c r="A8262" s="43" t="s">
        <v>540</v>
      </c>
      <c r="B8262" s="188">
        <v>3874</v>
      </c>
      <c r="C8262" s="188">
        <v>0</v>
      </c>
      <c r="D8262" s="188">
        <v>0</v>
      </c>
      <c r="E8262" s="188">
        <v>0</v>
      </c>
      <c r="F8262" s="188">
        <v>0</v>
      </c>
      <c r="G8262" s="188">
        <v>1908</v>
      </c>
      <c r="H8262" s="188">
        <v>10737</v>
      </c>
      <c r="I8262" s="188">
        <v>21563</v>
      </c>
      <c r="J8262" s="188">
        <v>61091</v>
      </c>
      <c r="N8262" s="43"/>
    </row>
    <row r="8263" spans="1:14">
      <c r="A8263" s="43" t="s">
        <v>541</v>
      </c>
      <c r="B8263" s="188">
        <v>14061</v>
      </c>
      <c r="C8263" s="188">
        <v>0</v>
      </c>
      <c r="D8263" s="188">
        <v>0</v>
      </c>
      <c r="E8263" s="188">
        <v>0</v>
      </c>
      <c r="F8263" s="188">
        <v>0</v>
      </c>
      <c r="G8263" s="188">
        <v>11891</v>
      </c>
      <c r="H8263" s="188">
        <v>47146</v>
      </c>
      <c r="I8263" s="188">
        <v>76922</v>
      </c>
      <c r="J8263" s="188">
        <v>156920</v>
      </c>
      <c r="N8263" s="43"/>
    </row>
    <row r="8264" spans="1:14">
      <c r="A8264" s="43" t="s">
        <v>542</v>
      </c>
      <c r="B8264" s="188">
        <v>4959</v>
      </c>
      <c r="C8264" s="188">
        <v>0</v>
      </c>
      <c r="D8264" s="188">
        <v>0</v>
      </c>
      <c r="E8264" s="188">
        <v>0</v>
      </c>
      <c r="F8264" s="188">
        <v>1506.7</v>
      </c>
      <c r="G8264" s="188">
        <v>5541</v>
      </c>
      <c r="H8264" s="188">
        <v>12524</v>
      </c>
      <c r="I8264" s="188">
        <v>20343</v>
      </c>
      <c r="J8264" s="188">
        <v>50448</v>
      </c>
      <c r="N8264" s="43"/>
    </row>
    <row r="8265" spans="1:14">
      <c r="A8265" s="43" t="s">
        <v>543</v>
      </c>
      <c r="B8265" s="188">
        <v>911</v>
      </c>
      <c r="C8265" s="188">
        <v>0</v>
      </c>
      <c r="D8265" s="188">
        <v>0</v>
      </c>
      <c r="E8265" s="188">
        <v>0</v>
      </c>
      <c r="F8265" s="188">
        <v>0</v>
      </c>
      <c r="G8265" s="188">
        <v>0</v>
      </c>
      <c r="H8265" s="188">
        <v>0</v>
      </c>
      <c r="I8265" s="188">
        <v>7505</v>
      </c>
      <c r="J8265" s="188">
        <v>21340</v>
      </c>
      <c r="N8265" s="43"/>
    </row>
    <row r="8266" spans="1:14">
      <c r="A8266" s="43" t="s">
        <v>544</v>
      </c>
      <c r="B8266" s="188">
        <v>11202</v>
      </c>
      <c r="C8266" s="188">
        <v>0</v>
      </c>
      <c r="D8266" s="188">
        <v>0</v>
      </c>
      <c r="E8266" s="188">
        <v>0</v>
      </c>
      <c r="F8266" s="188">
        <v>0</v>
      </c>
      <c r="G8266" s="188">
        <v>0</v>
      </c>
      <c r="H8266" s="188">
        <v>68991</v>
      </c>
      <c r="I8266" s="188">
        <v>87838</v>
      </c>
      <c r="J8266" s="188">
        <v>119693</v>
      </c>
      <c r="N8266" s="43"/>
    </row>
    <row r="8267" spans="1:14">
      <c r="A8267" s="43" t="s">
        <v>221</v>
      </c>
      <c r="B8267" s="188">
        <v>15757</v>
      </c>
      <c r="C8267" s="188">
        <v>0</v>
      </c>
      <c r="D8267" s="188">
        <v>0</v>
      </c>
      <c r="E8267" s="188">
        <v>8546.9</v>
      </c>
      <c r="F8267" s="188">
        <v>16109.7</v>
      </c>
      <c r="G8267" s="188">
        <v>23574</v>
      </c>
      <c r="H8267" s="188">
        <v>29056</v>
      </c>
      <c r="I8267" s="188">
        <v>31899</v>
      </c>
      <c r="J8267" s="188">
        <v>36649</v>
      </c>
      <c r="N8267" s="43"/>
    </row>
    <row r="8268" spans="1:14">
      <c r="A8268" s="43" t="s">
        <v>222</v>
      </c>
      <c r="B8268" s="188">
        <v>0</v>
      </c>
      <c r="C8268" s="188">
        <v>0</v>
      </c>
      <c r="D8268" s="188">
        <v>0</v>
      </c>
      <c r="E8268" s="188">
        <v>0</v>
      </c>
      <c r="F8268" s="188">
        <v>0</v>
      </c>
      <c r="G8268" s="188">
        <v>0</v>
      </c>
      <c r="H8268" s="188">
        <v>0</v>
      </c>
      <c r="I8268" s="188">
        <v>0</v>
      </c>
      <c r="J8268" s="188">
        <v>0</v>
      </c>
      <c r="N8268" s="43"/>
    </row>
    <row r="8269" spans="1:14">
      <c r="A8269" s="43" t="s">
        <v>223</v>
      </c>
      <c r="B8269" s="188">
        <v>14077</v>
      </c>
      <c r="C8269" s="188">
        <v>0</v>
      </c>
      <c r="D8269" s="188">
        <v>0</v>
      </c>
      <c r="E8269" s="188">
        <v>0</v>
      </c>
      <c r="F8269" s="188">
        <v>0</v>
      </c>
      <c r="G8269" s="188">
        <v>11923</v>
      </c>
      <c r="H8269" s="188">
        <v>47218</v>
      </c>
      <c r="I8269" s="188">
        <v>76922</v>
      </c>
      <c r="J8269" s="188">
        <v>156920</v>
      </c>
      <c r="N8269" s="43"/>
    </row>
    <row r="8270" spans="1:14">
      <c r="A8270" s="43" t="s">
        <v>224</v>
      </c>
      <c r="B8270" s="188">
        <v>0</v>
      </c>
      <c r="C8270" s="188">
        <v>0</v>
      </c>
      <c r="D8270" s="188">
        <v>0</v>
      </c>
      <c r="E8270" s="188">
        <v>0</v>
      </c>
      <c r="F8270" s="188">
        <v>0</v>
      </c>
      <c r="G8270" s="188">
        <v>0</v>
      </c>
      <c r="H8270" s="188">
        <v>0</v>
      </c>
      <c r="I8270" s="188">
        <v>0</v>
      </c>
      <c r="J8270" s="188">
        <v>0</v>
      </c>
      <c r="N8270" s="43"/>
    </row>
    <row r="8271" spans="1:14">
      <c r="A8271" s="43" t="s">
        <v>545</v>
      </c>
      <c r="B8271" s="188">
        <v>55338</v>
      </c>
      <c r="C8271" s="188">
        <v>4340.5</v>
      </c>
      <c r="D8271" s="188">
        <v>7780.22</v>
      </c>
      <c r="E8271" s="188">
        <v>17092.400000000001</v>
      </c>
      <c r="F8271" s="188">
        <v>32887</v>
      </c>
      <c r="G8271" s="188">
        <v>63653</v>
      </c>
      <c r="H8271" s="188">
        <v>117815</v>
      </c>
      <c r="I8271" s="188">
        <v>170830</v>
      </c>
      <c r="J8271" s="188">
        <v>343670</v>
      </c>
      <c r="N8271" s="43"/>
    </row>
    <row r="8272" spans="1:14">
      <c r="A8272" s="43" t="s">
        <v>546</v>
      </c>
      <c r="B8272" s="188">
        <v>34317</v>
      </c>
      <c r="C8272" s="188">
        <v>1739.82</v>
      </c>
      <c r="D8272" s="188">
        <v>5950.26</v>
      </c>
      <c r="E8272" s="188">
        <v>12531.9</v>
      </c>
      <c r="F8272" s="188">
        <v>23948.799999999999</v>
      </c>
      <c r="G8272" s="188">
        <v>44652</v>
      </c>
      <c r="H8272" s="188">
        <v>74032</v>
      </c>
      <c r="I8272" s="188">
        <v>97376</v>
      </c>
      <c r="J8272" s="188">
        <v>185931</v>
      </c>
      <c r="N8272" s="43"/>
    </row>
    <row r="8273" spans="1:14">
      <c r="A8273" s="43" t="s">
        <v>547</v>
      </c>
      <c r="B8273" s="188">
        <v>4630</v>
      </c>
      <c r="C8273" s="188">
        <v>0</v>
      </c>
      <c r="D8273" s="188">
        <v>0</v>
      </c>
      <c r="E8273" s="188">
        <v>0</v>
      </c>
      <c r="F8273" s="188">
        <v>0</v>
      </c>
      <c r="G8273" s="188">
        <v>3811</v>
      </c>
      <c r="H8273" s="188">
        <v>12145</v>
      </c>
      <c r="I8273" s="188">
        <v>20603</v>
      </c>
      <c r="J8273" s="188">
        <v>67174</v>
      </c>
      <c r="N8273" s="43"/>
    </row>
    <row r="8274" spans="1:14">
      <c r="A8274" s="43" t="s">
        <v>548</v>
      </c>
      <c r="B8274" s="188">
        <v>791</v>
      </c>
      <c r="C8274" s="188">
        <v>0</v>
      </c>
      <c r="D8274" s="188">
        <v>0</v>
      </c>
      <c r="E8274" s="188">
        <v>0</v>
      </c>
      <c r="F8274" s="188">
        <v>0</v>
      </c>
      <c r="G8274" s="188">
        <v>230</v>
      </c>
      <c r="H8274" s="188">
        <v>1929</v>
      </c>
      <c r="I8274" s="188">
        <v>3738</v>
      </c>
      <c r="J8274" s="188">
        <v>13957</v>
      </c>
      <c r="N8274" s="43"/>
    </row>
    <row r="8275" spans="1:14">
      <c r="A8275" s="43" t="s">
        <v>549</v>
      </c>
      <c r="B8275" s="188">
        <v>972</v>
      </c>
      <c r="C8275" s="188">
        <v>0</v>
      </c>
      <c r="D8275" s="188">
        <v>0</v>
      </c>
      <c r="E8275" s="188">
        <v>0</v>
      </c>
      <c r="F8275" s="188">
        <v>0</v>
      </c>
      <c r="G8275" s="188">
        <v>707</v>
      </c>
      <c r="H8275" s="188">
        <v>3496</v>
      </c>
      <c r="I8275" s="188">
        <v>5869</v>
      </c>
      <c r="J8275" s="188">
        <v>11908</v>
      </c>
      <c r="N8275" s="43"/>
    </row>
    <row r="8276" spans="1:14">
      <c r="A8276" s="43" t="s">
        <v>550</v>
      </c>
      <c r="B8276" s="188">
        <v>196</v>
      </c>
      <c r="C8276" s="188">
        <v>0</v>
      </c>
      <c r="D8276" s="188">
        <v>0</v>
      </c>
      <c r="E8276" s="188">
        <v>0</v>
      </c>
      <c r="F8276" s="188">
        <v>0</v>
      </c>
      <c r="G8276" s="188">
        <v>133</v>
      </c>
      <c r="H8276" s="188">
        <v>658</v>
      </c>
      <c r="I8276" s="188">
        <v>1105</v>
      </c>
      <c r="J8276" s="188">
        <v>2242</v>
      </c>
      <c r="N8276" s="43"/>
    </row>
    <row r="8277" spans="1:14">
      <c r="A8277" s="43" t="s">
        <v>551</v>
      </c>
      <c r="B8277" s="188">
        <v>108</v>
      </c>
      <c r="C8277" s="188">
        <v>0</v>
      </c>
      <c r="D8277" s="188">
        <v>0</v>
      </c>
      <c r="E8277" s="188">
        <v>0</v>
      </c>
      <c r="F8277" s="188">
        <v>0</v>
      </c>
      <c r="G8277" s="188">
        <v>0</v>
      </c>
      <c r="H8277" s="188">
        <v>0</v>
      </c>
      <c r="I8277" s="188">
        <v>47</v>
      </c>
      <c r="J8277" s="188">
        <v>4396</v>
      </c>
      <c r="N8277" s="43"/>
    </row>
    <row r="8278" spans="1:14">
      <c r="A8278" s="43" t="s">
        <v>317</v>
      </c>
      <c r="B8278" s="188">
        <v>2403</v>
      </c>
      <c r="C8278" s="188">
        <v>0</v>
      </c>
      <c r="D8278" s="188">
        <v>2346.06</v>
      </c>
      <c r="E8278" s="188">
        <v>2346.1</v>
      </c>
      <c r="F8278" s="188">
        <v>2346.1</v>
      </c>
      <c r="G8278" s="188">
        <v>2346</v>
      </c>
      <c r="H8278" s="188">
        <v>2346</v>
      </c>
      <c r="I8278" s="188">
        <v>3284</v>
      </c>
      <c r="J8278" s="188">
        <v>6100</v>
      </c>
      <c r="N8278" s="43"/>
    </row>
    <row r="8279" spans="1:14">
      <c r="A8279" s="43" t="s">
        <v>318</v>
      </c>
      <c r="B8279" s="188">
        <v>712</v>
      </c>
      <c r="C8279" s="188">
        <v>0</v>
      </c>
      <c r="D8279" s="188">
        <v>0</v>
      </c>
      <c r="E8279" s="188">
        <v>881.4</v>
      </c>
      <c r="F8279" s="188">
        <v>881.4</v>
      </c>
      <c r="G8279" s="188">
        <v>881</v>
      </c>
      <c r="H8279" s="188">
        <v>881</v>
      </c>
      <c r="I8279" s="188">
        <v>1210</v>
      </c>
      <c r="J8279" s="188">
        <v>2247</v>
      </c>
      <c r="N8279" s="43"/>
    </row>
    <row r="8280" spans="1:14">
      <c r="A8280" s="43" t="s">
        <v>552</v>
      </c>
      <c r="B8280" s="188">
        <v>44128</v>
      </c>
      <c r="C8280" s="188">
        <v>5117.46</v>
      </c>
      <c r="D8280" s="188">
        <v>9177.68</v>
      </c>
      <c r="E8280" s="188">
        <v>15723.2</v>
      </c>
      <c r="F8280" s="188">
        <v>27855.200000000001</v>
      </c>
      <c r="G8280" s="188">
        <v>54519</v>
      </c>
      <c r="H8280" s="188">
        <v>94453</v>
      </c>
      <c r="I8280" s="188">
        <v>129941</v>
      </c>
      <c r="J8280" s="188">
        <v>269204</v>
      </c>
      <c r="N8280" s="43"/>
    </row>
    <row r="8281" spans="1:14">
      <c r="A8281" s="43" t="s">
        <v>553</v>
      </c>
      <c r="B8281" s="188">
        <v>4023</v>
      </c>
      <c r="C8281" s="188">
        <v>0</v>
      </c>
      <c r="D8281" s="188">
        <v>0</v>
      </c>
      <c r="E8281" s="188">
        <v>0</v>
      </c>
      <c r="F8281" s="188">
        <v>0</v>
      </c>
      <c r="G8281" s="188">
        <v>3105</v>
      </c>
      <c r="H8281" s="188">
        <v>12259</v>
      </c>
      <c r="I8281" s="188">
        <v>20128</v>
      </c>
      <c r="J8281" s="188">
        <v>49963</v>
      </c>
      <c r="N8281" s="43"/>
    </row>
    <row r="8282" spans="1:14">
      <c r="A8282" s="43" t="s">
        <v>554</v>
      </c>
      <c r="B8282" s="188">
        <v>1394</v>
      </c>
      <c r="C8282" s="188">
        <v>0</v>
      </c>
      <c r="D8282" s="188">
        <v>0</v>
      </c>
      <c r="E8282" s="188">
        <v>0</v>
      </c>
      <c r="F8282" s="188">
        <v>0</v>
      </c>
      <c r="G8282" s="188">
        <v>273</v>
      </c>
      <c r="H8282" s="188">
        <v>2749</v>
      </c>
      <c r="I8282" s="188">
        <v>6533</v>
      </c>
      <c r="J8282" s="188">
        <v>24863</v>
      </c>
      <c r="N8282" s="43"/>
    </row>
    <row r="8283" spans="1:14">
      <c r="A8283" s="43" t="s">
        <v>555</v>
      </c>
      <c r="B8283" s="188">
        <v>2863</v>
      </c>
      <c r="C8283" s="188">
        <v>0</v>
      </c>
      <c r="D8283" s="188">
        <v>0</v>
      </c>
      <c r="E8283" s="188">
        <v>0</v>
      </c>
      <c r="F8283" s="188">
        <v>0</v>
      </c>
      <c r="G8283" s="188">
        <v>0</v>
      </c>
      <c r="H8283" s="188">
        <v>3964</v>
      </c>
      <c r="I8283" s="188">
        <v>13801</v>
      </c>
      <c r="J8283" s="188">
        <v>67216</v>
      </c>
      <c r="N8283" s="43"/>
    </row>
    <row r="8284" spans="1:14">
      <c r="A8284" s="43" t="s">
        <v>556</v>
      </c>
      <c r="B8284" s="188">
        <v>1092</v>
      </c>
      <c r="C8284" s="188">
        <v>0</v>
      </c>
      <c r="D8284" s="188">
        <v>0</v>
      </c>
      <c r="E8284" s="188">
        <v>0</v>
      </c>
      <c r="F8284" s="188">
        <v>0</v>
      </c>
      <c r="G8284" s="188">
        <v>0</v>
      </c>
      <c r="H8284" s="188">
        <v>0</v>
      </c>
      <c r="I8284" s="188">
        <v>934</v>
      </c>
      <c r="J8284" s="188">
        <v>41265</v>
      </c>
      <c r="N8284" s="43"/>
    </row>
    <row r="8285" spans="1:14">
      <c r="A8285" s="43" t="s">
        <v>598</v>
      </c>
      <c r="B8285" s="188">
        <v>62628</v>
      </c>
      <c r="C8285" s="188">
        <v>5554.56</v>
      </c>
      <c r="D8285" s="188">
        <v>9128.0300000000007</v>
      </c>
      <c r="E8285" s="188">
        <v>15008.9</v>
      </c>
      <c r="F8285" s="188">
        <v>32265.1</v>
      </c>
      <c r="G8285" s="188">
        <v>72890</v>
      </c>
      <c r="H8285" s="188">
        <v>137731</v>
      </c>
      <c r="I8285" s="188">
        <v>212373</v>
      </c>
      <c r="J8285" s="188">
        <v>462125</v>
      </c>
      <c r="N8285" s="43"/>
    </row>
    <row r="8286" spans="1:14">
      <c r="A8286" s="43" t="s">
        <v>537</v>
      </c>
      <c r="B8286" s="188">
        <v>14302</v>
      </c>
      <c r="C8286" s="188">
        <v>0</v>
      </c>
      <c r="D8286" s="188">
        <v>0</v>
      </c>
      <c r="E8286" s="188">
        <v>5130.7</v>
      </c>
      <c r="F8286" s="188">
        <v>13912.9</v>
      </c>
      <c r="G8286" s="188">
        <v>22183</v>
      </c>
      <c r="H8286" s="188">
        <v>29386</v>
      </c>
      <c r="I8286" s="188">
        <v>32747</v>
      </c>
      <c r="J8286" s="188">
        <v>37866</v>
      </c>
      <c r="N8286" s="43"/>
    </row>
    <row r="8287" spans="1:14">
      <c r="A8287" s="43" t="s">
        <v>538</v>
      </c>
      <c r="B8287" s="188">
        <v>303</v>
      </c>
      <c r="C8287" s="188">
        <v>0</v>
      </c>
      <c r="D8287" s="188">
        <v>0</v>
      </c>
      <c r="E8287" s="188">
        <v>0</v>
      </c>
      <c r="F8287" s="188">
        <v>0</v>
      </c>
      <c r="G8287" s="188">
        <v>0</v>
      </c>
      <c r="H8287" s="188">
        <v>0</v>
      </c>
      <c r="I8287" s="188">
        <v>1699</v>
      </c>
      <c r="J8287" s="188">
        <v>9035</v>
      </c>
      <c r="N8287" s="43"/>
    </row>
    <row r="8288" spans="1:14">
      <c r="A8288" s="43" t="s">
        <v>539</v>
      </c>
      <c r="B8288" s="188">
        <v>24630</v>
      </c>
      <c r="C8288" s="188">
        <v>-58.41</v>
      </c>
      <c r="D8288" s="188">
        <v>-9.7100000000000009</v>
      </c>
      <c r="E8288" s="188">
        <v>870.4</v>
      </c>
      <c r="F8288" s="188">
        <v>5247.7</v>
      </c>
      <c r="G8288" s="188">
        <v>20110</v>
      </c>
      <c r="H8288" s="188">
        <v>59381</v>
      </c>
      <c r="I8288" s="188">
        <v>108767</v>
      </c>
      <c r="J8288" s="188">
        <v>305153</v>
      </c>
      <c r="N8288" s="43"/>
    </row>
    <row r="8289" spans="1:14">
      <c r="A8289" s="43" t="s">
        <v>540</v>
      </c>
      <c r="B8289" s="188">
        <v>3325</v>
      </c>
      <c r="C8289" s="188">
        <v>0</v>
      </c>
      <c r="D8289" s="188">
        <v>0</v>
      </c>
      <c r="E8289" s="188">
        <v>0</v>
      </c>
      <c r="F8289" s="188">
        <v>0</v>
      </c>
      <c r="G8289" s="188">
        <v>538</v>
      </c>
      <c r="H8289" s="188">
        <v>7627</v>
      </c>
      <c r="I8289" s="188">
        <v>17506</v>
      </c>
      <c r="J8289" s="188">
        <v>59051</v>
      </c>
      <c r="N8289" s="43"/>
    </row>
    <row r="8290" spans="1:14">
      <c r="A8290" s="43" t="s">
        <v>541</v>
      </c>
      <c r="B8290" s="188">
        <v>15059</v>
      </c>
      <c r="C8290" s="188">
        <v>0</v>
      </c>
      <c r="D8290" s="188">
        <v>0</v>
      </c>
      <c r="E8290" s="188">
        <v>0</v>
      </c>
      <c r="F8290" s="188">
        <v>0</v>
      </c>
      <c r="G8290" s="188">
        <v>11213</v>
      </c>
      <c r="H8290" s="188">
        <v>48380</v>
      </c>
      <c r="I8290" s="188">
        <v>77608</v>
      </c>
      <c r="J8290" s="188">
        <v>152248</v>
      </c>
      <c r="N8290" s="43"/>
    </row>
    <row r="8291" spans="1:14">
      <c r="A8291" s="43" t="s">
        <v>542</v>
      </c>
      <c r="B8291" s="188">
        <v>4051</v>
      </c>
      <c r="C8291" s="188">
        <v>0</v>
      </c>
      <c r="D8291" s="188">
        <v>0</v>
      </c>
      <c r="E8291" s="188">
        <v>0</v>
      </c>
      <c r="F8291" s="188">
        <v>0</v>
      </c>
      <c r="G8291" s="188">
        <v>3313</v>
      </c>
      <c r="H8291" s="188">
        <v>11549</v>
      </c>
      <c r="I8291" s="188">
        <v>20147</v>
      </c>
      <c r="J8291" s="188">
        <v>49985</v>
      </c>
      <c r="N8291" s="43"/>
    </row>
    <row r="8292" spans="1:14">
      <c r="A8292" s="43" t="s">
        <v>543</v>
      </c>
      <c r="B8292" s="188">
        <v>958</v>
      </c>
      <c r="C8292" s="188">
        <v>0</v>
      </c>
      <c r="D8292" s="188">
        <v>0</v>
      </c>
      <c r="E8292" s="188">
        <v>0</v>
      </c>
      <c r="F8292" s="188">
        <v>0</v>
      </c>
      <c r="G8292" s="188">
        <v>0</v>
      </c>
      <c r="H8292" s="188">
        <v>0</v>
      </c>
      <c r="I8292" s="188">
        <v>8706</v>
      </c>
      <c r="J8292" s="188">
        <v>21083</v>
      </c>
      <c r="N8292" s="43"/>
    </row>
    <row r="8293" spans="1:14">
      <c r="A8293" s="43" t="s">
        <v>544</v>
      </c>
      <c r="B8293" s="188">
        <v>10104</v>
      </c>
      <c r="C8293" s="188">
        <v>0</v>
      </c>
      <c r="D8293" s="188">
        <v>0</v>
      </c>
      <c r="E8293" s="188">
        <v>0</v>
      </c>
      <c r="F8293" s="188">
        <v>0</v>
      </c>
      <c r="G8293" s="188">
        <v>13992</v>
      </c>
      <c r="H8293" s="188">
        <v>19284</v>
      </c>
      <c r="I8293" s="188">
        <v>87838</v>
      </c>
      <c r="J8293" s="188">
        <v>119693</v>
      </c>
      <c r="N8293" s="43"/>
    </row>
    <row r="8294" spans="1:14">
      <c r="A8294" s="43" t="s">
        <v>221</v>
      </c>
      <c r="B8294" s="188">
        <v>14327</v>
      </c>
      <c r="C8294" s="188">
        <v>0</v>
      </c>
      <c r="D8294" s="188">
        <v>0</v>
      </c>
      <c r="E8294" s="188">
        <v>5167.7</v>
      </c>
      <c r="F8294" s="188">
        <v>13957</v>
      </c>
      <c r="G8294" s="188">
        <v>22192</v>
      </c>
      <c r="H8294" s="188">
        <v>29386</v>
      </c>
      <c r="I8294" s="188">
        <v>32747</v>
      </c>
      <c r="J8294" s="188">
        <v>37866</v>
      </c>
      <c r="N8294" s="43"/>
    </row>
    <row r="8295" spans="1:14">
      <c r="A8295" s="43" t="s">
        <v>222</v>
      </c>
      <c r="B8295" s="188">
        <v>0</v>
      </c>
      <c r="C8295" s="188">
        <v>0</v>
      </c>
      <c r="D8295" s="188">
        <v>0</v>
      </c>
      <c r="E8295" s="188">
        <v>0</v>
      </c>
      <c r="F8295" s="188">
        <v>0</v>
      </c>
      <c r="G8295" s="188">
        <v>0</v>
      </c>
      <c r="H8295" s="188">
        <v>0</v>
      </c>
      <c r="I8295" s="188">
        <v>0</v>
      </c>
      <c r="J8295" s="188">
        <v>0</v>
      </c>
      <c r="N8295" s="43"/>
    </row>
    <row r="8296" spans="1:14">
      <c r="A8296" s="43" t="s">
        <v>223</v>
      </c>
      <c r="B8296" s="188">
        <v>15078</v>
      </c>
      <c r="C8296" s="188">
        <v>0</v>
      </c>
      <c r="D8296" s="188">
        <v>0</v>
      </c>
      <c r="E8296" s="188">
        <v>0</v>
      </c>
      <c r="F8296" s="188">
        <v>0</v>
      </c>
      <c r="G8296" s="188">
        <v>11286</v>
      </c>
      <c r="H8296" s="188">
        <v>48420</v>
      </c>
      <c r="I8296" s="188">
        <v>77608</v>
      </c>
      <c r="J8296" s="188">
        <v>152248</v>
      </c>
      <c r="N8296" s="43"/>
    </row>
    <row r="8297" spans="1:14">
      <c r="A8297" s="43" t="s">
        <v>224</v>
      </c>
      <c r="B8297" s="188">
        <v>0</v>
      </c>
      <c r="C8297" s="188">
        <v>0</v>
      </c>
      <c r="D8297" s="188">
        <v>0</v>
      </c>
      <c r="E8297" s="188">
        <v>0</v>
      </c>
      <c r="F8297" s="188">
        <v>0</v>
      </c>
      <c r="G8297" s="188">
        <v>0</v>
      </c>
      <c r="H8297" s="188">
        <v>0</v>
      </c>
      <c r="I8297" s="188">
        <v>0</v>
      </c>
      <c r="J8297" s="188">
        <v>0</v>
      </c>
      <c r="N8297" s="43"/>
    </row>
    <row r="8298" spans="1:14">
      <c r="A8298" s="43" t="s">
        <v>545</v>
      </c>
      <c r="B8298" s="188">
        <v>52672</v>
      </c>
      <c r="C8298" s="188">
        <v>2213.1799999999998</v>
      </c>
      <c r="D8298" s="188">
        <v>5966.81</v>
      </c>
      <c r="E8298" s="188">
        <v>11835.3</v>
      </c>
      <c r="F8298" s="188">
        <v>27959.3</v>
      </c>
      <c r="G8298" s="188">
        <v>62452</v>
      </c>
      <c r="H8298" s="188">
        <v>117188</v>
      </c>
      <c r="I8298" s="188">
        <v>179027</v>
      </c>
      <c r="J8298" s="188">
        <v>385913</v>
      </c>
      <c r="N8298" s="43"/>
    </row>
    <row r="8299" spans="1:14">
      <c r="A8299" s="43" t="s">
        <v>546</v>
      </c>
      <c r="B8299" s="188">
        <v>32773</v>
      </c>
      <c r="C8299" s="188">
        <v>-930.91</v>
      </c>
      <c r="D8299" s="188">
        <v>4198.82</v>
      </c>
      <c r="E8299" s="188">
        <v>9274.6</v>
      </c>
      <c r="F8299" s="188">
        <v>20863.3</v>
      </c>
      <c r="G8299" s="188">
        <v>43119</v>
      </c>
      <c r="H8299" s="188">
        <v>71679</v>
      </c>
      <c r="I8299" s="188">
        <v>101873</v>
      </c>
      <c r="J8299" s="188">
        <v>183986</v>
      </c>
      <c r="N8299" s="43"/>
    </row>
    <row r="8300" spans="1:14">
      <c r="A8300" s="43" t="s">
        <v>547</v>
      </c>
      <c r="B8300" s="188">
        <v>4726</v>
      </c>
      <c r="C8300" s="188">
        <v>0</v>
      </c>
      <c r="D8300" s="188">
        <v>0</v>
      </c>
      <c r="E8300" s="188">
        <v>0</v>
      </c>
      <c r="F8300" s="188">
        <v>0</v>
      </c>
      <c r="G8300" s="188">
        <v>3296</v>
      </c>
      <c r="H8300" s="188">
        <v>12074</v>
      </c>
      <c r="I8300" s="188">
        <v>20821</v>
      </c>
      <c r="J8300" s="188">
        <v>61536</v>
      </c>
      <c r="N8300" s="43"/>
    </row>
    <row r="8301" spans="1:14">
      <c r="A8301" s="43" t="s">
        <v>548</v>
      </c>
      <c r="B8301" s="188">
        <v>830</v>
      </c>
      <c r="C8301" s="188">
        <v>0</v>
      </c>
      <c r="D8301" s="188">
        <v>0</v>
      </c>
      <c r="E8301" s="188">
        <v>0</v>
      </c>
      <c r="F8301" s="188">
        <v>0</v>
      </c>
      <c r="G8301" s="188">
        <v>133</v>
      </c>
      <c r="H8301" s="188">
        <v>1899</v>
      </c>
      <c r="I8301" s="188">
        <v>3698</v>
      </c>
      <c r="J8301" s="188">
        <v>12511</v>
      </c>
      <c r="N8301" s="43"/>
    </row>
    <row r="8302" spans="1:14">
      <c r="A8302" s="43" t="s">
        <v>549</v>
      </c>
      <c r="B8302" s="188">
        <v>960</v>
      </c>
      <c r="C8302" s="188">
        <v>0</v>
      </c>
      <c r="D8302" s="188">
        <v>0</v>
      </c>
      <c r="E8302" s="188">
        <v>0</v>
      </c>
      <c r="F8302" s="188">
        <v>0</v>
      </c>
      <c r="G8302" s="188">
        <v>580</v>
      </c>
      <c r="H8302" s="188">
        <v>3543</v>
      </c>
      <c r="I8302" s="188">
        <v>5705</v>
      </c>
      <c r="J8302" s="188">
        <v>11644</v>
      </c>
      <c r="N8302" s="43"/>
    </row>
    <row r="8303" spans="1:14">
      <c r="A8303" s="43" t="s">
        <v>550</v>
      </c>
      <c r="B8303" s="188">
        <v>207</v>
      </c>
      <c r="C8303" s="188">
        <v>0</v>
      </c>
      <c r="D8303" s="188">
        <v>0</v>
      </c>
      <c r="E8303" s="188">
        <v>0</v>
      </c>
      <c r="F8303" s="188">
        <v>0</v>
      </c>
      <c r="G8303" s="188">
        <v>109</v>
      </c>
      <c r="H8303" s="188">
        <v>667</v>
      </c>
      <c r="I8303" s="188">
        <v>1074</v>
      </c>
      <c r="J8303" s="188">
        <v>2193</v>
      </c>
      <c r="N8303" s="43"/>
    </row>
    <row r="8304" spans="1:14">
      <c r="A8304" s="43" t="s">
        <v>551</v>
      </c>
      <c r="B8304" s="188">
        <v>102</v>
      </c>
      <c r="C8304" s="188">
        <v>0</v>
      </c>
      <c r="D8304" s="188">
        <v>0</v>
      </c>
      <c r="E8304" s="188">
        <v>0</v>
      </c>
      <c r="F8304" s="188">
        <v>0</v>
      </c>
      <c r="G8304" s="188">
        <v>0</v>
      </c>
      <c r="H8304" s="188">
        <v>0</v>
      </c>
      <c r="I8304" s="188">
        <v>47</v>
      </c>
      <c r="J8304" s="188">
        <v>3203</v>
      </c>
      <c r="N8304" s="43"/>
    </row>
    <row r="8305" spans="1:14">
      <c r="A8305" s="43" t="s">
        <v>317</v>
      </c>
      <c r="B8305" s="188">
        <v>2423</v>
      </c>
      <c r="C8305" s="188">
        <v>2346.06</v>
      </c>
      <c r="D8305" s="188">
        <v>2346.06</v>
      </c>
      <c r="E8305" s="188">
        <v>2346.1</v>
      </c>
      <c r="F8305" s="188">
        <v>2346.1</v>
      </c>
      <c r="G8305" s="188">
        <v>2346</v>
      </c>
      <c r="H8305" s="188">
        <v>2346</v>
      </c>
      <c r="I8305" s="188">
        <v>3284</v>
      </c>
      <c r="J8305" s="188">
        <v>7507</v>
      </c>
      <c r="N8305" s="43"/>
    </row>
    <row r="8306" spans="1:14">
      <c r="A8306" s="43" t="s">
        <v>318</v>
      </c>
      <c r="B8306" s="188">
        <v>708</v>
      </c>
      <c r="C8306" s="188">
        <v>0</v>
      </c>
      <c r="D8306" s="188">
        <v>0</v>
      </c>
      <c r="E8306" s="188">
        <v>0</v>
      </c>
      <c r="F8306" s="188">
        <v>881.4</v>
      </c>
      <c r="G8306" s="188">
        <v>881</v>
      </c>
      <c r="H8306" s="188">
        <v>881</v>
      </c>
      <c r="I8306" s="188">
        <v>1210</v>
      </c>
      <c r="J8306" s="188">
        <v>2247</v>
      </c>
      <c r="N8306" s="43"/>
    </row>
    <row r="8307" spans="1:14">
      <c r="A8307" s="43" t="s">
        <v>552</v>
      </c>
      <c r="B8307" s="188">
        <v>42728</v>
      </c>
      <c r="C8307" s="188">
        <v>2240.0100000000002</v>
      </c>
      <c r="D8307" s="188">
        <v>7381.36</v>
      </c>
      <c r="E8307" s="188">
        <v>12386.7</v>
      </c>
      <c r="F8307" s="188">
        <v>24742.3</v>
      </c>
      <c r="G8307" s="188">
        <v>51810</v>
      </c>
      <c r="H8307" s="188">
        <v>93229</v>
      </c>
      <c r="I8307" s="188">
        <v>132271</v>
      </c>
      <c r="J8307" s="188">
        <v>264550</v>
      </c>
      <c r="N8307" s="43"/>
    </row>
    <row r="8308" spans="1:14">
      <c r="A8308" s="43" t="s">
        <v>553</v>
      </c>
      <c r="B8308" s="188">
        <v>3884</v>
      </c>
      <c r="C8308" s="188">
        <v>0</v>
      </c>
      <c r="D8308" s="188">
        <v>0</v>
      </c>
      <c r="E8308" s="188">
        <v>0</v>
      </c>
      <c r="F8308" s="188">
        <v>0</v>
      </c>
      <c r="G8308" s="188">
        <v>1323</v>
      </c>
      <c r="H8308" s="188">
        <v>10880</v>
      </c>
      <c r="I8308" s="188">
        <v>21188</v>
      </c>
      <c r="J8308" s="188">
        <v>54889</v>
      </c>
      <c r="N8308" s="43"/>
    </row>
    <row r="8309" spans="1:14">
      <c r="A8309" s="43" t="s">
        <v>554</v>
      </c>
      <c r="B8309" s="188">
        <v>1234</v>
      </c>
      <c r="C8309" s="188">
        <v>0</v>
      </c>
      <c r="D8309" s="188">
        <v>0</v>
      </c>
      <c r="E8309" s="188">
        <v>0</v>
      </c>
      <c r="F8309" s="188">
        <v>0</v>
      </c>
      <c r="G8309" s="188">
        <v>196</v>
      </c>
      <c r="H8309" s="188">
        <v>2338</v>
      </c>
      <c r="I8309" s="188">
        <v>6154</v>
      </c>
      <c r="J8309" s="188">
        <v>22981</v>
      </c>
      <c r="N8309" s="43"/>
    </row>
    <row r="8310" spans="1:14">
      <c r="A8310" s="43" t="s">
        <v>555</v>
      </c>
      <c r="B8310" s="188">
        <v>2678</v>
      </c>
      <c r="C8310" s="188">
        <v>0</v>
      </c>
      <c r="D8310" s="188">
        <v>0</v>
      </c>
      <c r="E8310" s="188">
        <v>0</v>
      </c>
      <c r="F8310" s="188">
        <v>0</v>
      </c>
      <c r="G8310" s="188">
        <v>0</v>
      </c>
      <c r="H8310" s="188">
        <v>4206</v>
      </c>
      <c r="I8310" s="188">
        <v>13525</v>
      </c>
      <c r="J8310" s="188">
        <v>65609</v>
      </c>
      <c r="N8310" s="43"/>
    </row>
    <row r="8311" spans="1:14">
      <c r="A8311" s="43" t="s">
        <v>556</v>
      </c>
      <c r="B8311" s="188">
        <v>984</v>
      </c>
      <c r="C8311" s="188">
        <v>0</v>
      </c>
      <c r="D8311" s="188">
        <v>0</v>
      </c>
      <c r="E8311" s="188">
        <v>0</v>
      </c>
      <c r="F8311" s="188">
        <v>0</v>
      </c>
      <c r="G8311" s="188">
        <v>0</v>
      </c>
      <c r="H8311" s="188">
        <v>0</v>
      </c>
      <c r="I8311" s="188">
        <v>506</v>
      </c>
      <c r="J8311" s="188">
        <v>42642</v>
      </c>
      <c r="N8311" s="43"/>
    </row>
    <row r="8312" spans="1:14">
      <c r="A8312" s="43" t="s">
        <v>621</v>
      </c>
      <c r="B8312" s="188" t="s">
        <v>143</v>
      </c>
      <c r="C8312" s="188" t="s">
        <v>144</v>
      </c>
      <c r="D8312" s="188" t="s">
        <v>144</v>
      </c>
      <c r="E8312" s="188" t="s">
        <v>144</v>
      </c>
      <c r="F8312" s="188" t="s">
        <v>144</v>
      </c>
      <c r="G8312" s="188" t="s">
        <v>144</v>
      </c>
      <c r="H8312" s="188" t="s">
        <v>144</v>
      </c>
      <c r="I8312" s="188" t="s">
        <v>685</v>
      </c>
      <c r="J8312" s="188" t="s">
        <v>685</v>
      </c>
      <c r="K8312" s="188" t="s">
        <v>225</v>
      </c>
      <c r="N8312" s="43"/>
    </row>
    <row r="8313" spans="1:14">
      <c r="A8313" s="43" t="s">
        <v>618</v>
      </c>
      <c r="B8313" s="188" t="s">
        <v>619</v>
      </c>
      <c r="K8313" s="188" t="s">
        <v>747</v>
      </c>
      <c r="N8313" s="43"/>
    </row>
    <row r="8314" spans="1:14">
      <c r="A8314" s="43" t="s">
        <v>142</v>
      </c>
      <c r="N8314" s="43"/>
    </row>
    <row r="8316" spans="1:14">
      <c r="A8316" s="43" t="s">
        <v>218</v>
      </c>
      <c r="N8316" s="43"/>
    </row>
    <row r="8317" spans="1:14">
      <c r="A8317" s="43" t="s">
        <v>621</v>
      </c>
      <c r="B8317" s="188" t="s">
        <v>143</v>
      </c>
      <c r="C8317" s="188" t="s">
        <v>144</v>
      </c>
      <c r="D8317" s="188" t="s">
        <v>144</v>
      </c>
      <c r="E8317" s="188" t="s">
        <v>144</v>
      </c>
      <c r="F8317" s="188" t="s">
        <v>144</v>
      </c>
      <c r="G8317" s="188" t="s">
        <v>144</v>
      </c>
      <c r="H8317" s="188" t="s">
        <v>144</v>
      </c>
      <c r="I8317" s="188" t="s">
        <v>685</v>
      </c>
      <c r="J8317" s="188" t="s">
        <v>685</v>
      </c>
      <c r="K8317" s="188" t="s">
        <v>225</v>
      </c>
      <c r="N8317" s="43"/>
    </row>
    <row r="8318" spans="1:14">
      <c r="A8318" s="43" t="s">
        <v>255</v>
      </c>
      <c r="B8318" s="188" t="s">
        <v>33</v>
      </c>
      <c r="C8318" s="188" t="s">
        <v>134</v>
      </c>
      <c r="D8318" s="188" t="s">
        <v>135</v>
      </c>
      <c r="E8318" s="188" t="s">
        <v>136</v>
      </c>
      <c r="F8318" s="188" t="s">
        <v>137</v>
      </c>
      <c r="G8318" s="188" t="s">
        <v>138</v>
      </c>
      <c r="H8318" s="188" t="s">
        <v>139</v>
      </c>
      <c r="I8318" s="188" t="s">
        <v>140</v>
      </c>
      <c r="J8318" s="188" t="s">
        <v>141</v>
      </c>
      <c r="N8318" s="43"/>
    </row>
    <row r="8319" spans="1:14">
      <c r="A8319" s="43" t="s">
        <v>622</v>
      </c>
      <c r="B8319" s="188" t="s">
        <v>143</v>
      </c>
      <c r="C8319" s="188" t="s">
        <v>148</v>
      </c>
      <c r="D8319" s="188" t="s">
        <v>148</v>
      </c>
      <c r="E8319" s="188" t="s">
        <v>148</v>
      </c>
      <c r="F8319" s="188" t="s">
        <v>148</v>
      </c>
      <c r="G8319" s="188" t="s">
        <v>148</v>
      </c>
      <c r="H8319" s="188" t="s">
        <v>148</v>
      </c>
      <c r="I8319" s="188" t="s">
        <v>686</v>
      </c>
      <c r="J8319" s="188" t="s">
        <v>686</v>
      </c>
      <c r="N8319" s="43"/>
    </row>
    <row r="8320" spans="1:14">
      <c r="A8320" s="43" t="s">
        <v>592</v>
      </c>
      <c r="B8320" s="188">
        <v>86829</v>
      </c>
      <c r="C8320" s="188">
        <v>9358.25</v>
      </c>
      <c r="D8320" s="188">
        <v>14699.36</v>
      </c>
      <c r="E8320" s="188">
        <v>27415.1</v>
      </c>
      <c r="F8320" s="188">
        <v>51958.7</v>
      </c>
      <c r="G8320" s="188">
        <v>100214</v>
      </c>
      <c r="H8320" s="188">
        <v>178659</v>
      </c>
      <c r="I8320" s="188">
        <v>259689</v>
      </c>
      <c r="J8320" s="188">
        <v>572228</v>
      </c>
      <c r="N8320" s="43"/>
    </row>
    <row r="8321" spans="1:14">
      <c r="A8321" s="43" t="s">
        <v>537</v>
      </c>
      <c r="B8321" s="188">
        <v>20345</v>
      </c>
      <c r="C8321" s="188">
        <v>0</v>
      </c>
      <c r="D8321" s="188">
        <v>0</v>
      </c>
      <c r="E8321" s="188">
        <v>11372.5</v>
      </c>
      <c r="F8321" s="188">
        <v>20492.400000000001</v>
      </c>
      <c r="G8321" s="188">
        <v>29425</v>
      </c>
      <c r="H8321" s="188">
        <v>36709</v>
      </c>
      <c r="I8321" s="188">
        <v>41298</v>
      </c>
      <c r="J8321" s="188">
        <v>49315</v>
      </c>
      <c r="N8321" s="43"/>
    </row>
    <row r="8322" spans="1:14">
      <c r="A8322" s="43" t="s">
        <v>538</v>
      </c>
      <c r="B8322" s="188">
        <v>100</v>
      </c>
      <c r="C8322" s="188">
        <v>0</v>
      </c>
      <c r="D8322" s="188">
        <v>0</v>
      </c>
      <c r="E8322" s="188">
        <v>0</v>
      </c>
      <c r="F8322" s="188">
        <v>0</v>
      </c>
      <c r="G8322" s="188">
        <v>0</v>
      </c>
      <c r="H8322" s="188">
        <v>0</v>
      </c>
      <c r="I8322" s="188">
        <v>0</v>
      </c>
      <c r="J8322" s="188">
        <v>5020</v>
      </c>
      <c r="N8322" s="43"/>
    </row>
    <row r="8323" spans="1:14">
      <c r="A8323" s="43" t="s">
        <v>539</v>
      </c>
      <c r="B8323" s="188">
        <v>35744</v>
      </c>
      <c r="C8323" s="188">
        <v>-42.22</v>
      </c>
      <c r="D8323" s="188">
        <v>266.57</v>
      </c>
      <c r="E8323" s="188">
        <v>2184.1</v>
      </c>
      <c r="F8323" s="188">
        <v>9219.4</v>
      </c>
      <c r="G8323" s="188">
        <v>31041</v>
      </c>
      <c r="H8323" s="188">
        <v>80642</v>
      </c>
      <c r="I8323" s="188">
        <v>139531</v>
      </c>
      <c r="J8323" s="188">
        <v>410554</v>
      </c>
      <c r="N8323" s="43"/>
    </row>
    <row r="8324" spans="1:14">
      <c r="A8324" s="43" t="s">
        <v>540</v>
      </c>
      <c r="B8324" s="188">
        <v>3580</v>
      </c>
      <c r="C8324" s="188">
        <v>0</v>
      </c>
      <c r="D8324" s="188">
        <v>0</v>
      </c>
      <c r="E8324" s="188">
        <v>0</v>
      </c>
      <c r="F8324" s="188">
        <v>0</v>
      </c>
      <c r="G8324" s="188">
        <v>1208</v>
      </c>
      <c r="H8324" s="188">
        <v>7614</v>
      </c>
      <c r="I8324" s="188">
        <v>18449</v>
      </c>
      <c r="J8324" s="188">
        <v>61415</v>
      </c>
      <c r="N8324" s="43"/>
    </row>
    <row r="8325" spans="1:14">
      <c r="A8325" s="43" t="s">
        <v>541</v>
      </c>
      <c r="B8325" s="188">
        <v>19207</v>
      </c>
      <c r="C8325" s="188">
        <v>0</v>
      </c>
      <c r="D8325" s="188">
        <v>0</v>
      </c>
      <c r="E8325" s="188">
        <v>0</v>
      </c>
      <c r="F8325" s="188">
        <v>0</v>
      </c>
      <c r="G8325" s="188">
        <v>20847</v>
      </c>
      <c r="H8325" s="188">
        <v>61458</v>
      </c>
      <c r="I8325" s="188">
        <v>95063</v>
      </c>
      <c r="J8325" s="188">
        <v>188779</v>
      </c>
      <c r="N8325" s="43"/>
    </row>
    <row r="8326" spans="1:14">
      <c r="A8326" s="43" t="s">
        <v>542</v>
      </c>
      <c r="B8326" s="188">
        <v>6668</v>
      </c>
      <c r="C8326" s="188">
        <v>0</v>
      </c>
      <c r="D8326" s="188">
        <v>0</v>
      </c>
      <c r="E8326" s="188">
        <v>443.1</v>
      </c>
      <c r="F8326" s="188">
        <v>2987.7</v>
      </c>
      <c r="G8326" s="188">
        <v>7665</v>
      </c>
      <c r="H8326" s="188">
        <v>16432</v>
      </c>
      <c r="I8326" s="188">
        <v>24883</v>
      </c>
      <c r="J8326" s="188">
        <v>55626</v>
      </c>
      <c r="N8326" s="43"/>
    </row>
    <row r="8327" spans="1:14">
      <c r="A8327" s="43" t="s">
        <v>543</v>
      </c>
      <c r="B8327" s="188">
        <v>1186</v>
      </c>
      <c r="C8327" s="188">
        <v>0</v>
      </c>
      <c r="D8327" s="188">
        <v>0</v>
      </c>
      <c r="E8327" s="188">
        <v>0</v>
      </c>
      <c r="F8327" s="188">
        <v>0</v>
      </c>
      <c r="G8327" s="188">
        <v>0</v>
      </c>
      <c r="H8327" s="188">
        <v>0</v>
      </c>
      <c r="I8327" s="188">
        <v>11050</v>
      </c>
      <c r="J8327" s="188">
        <v>23930</v>
      </c>
      <c r="N8327" s="43"/>
    </row>
    <row r="8328" spans="1:14">
      <c r="A8328" s="43" t="s">
        <v>544</v>
      </c>
      <c r="B8328" s="188">
        <v>9531</v>
      </c>
      <c r="C8328" s="188">
        <v>0</v>
      </c>
      <c r="D8328" s="188">
        <v>0</v>
      </c>
      <c r="E8328" s="188">
        <v>0</v>
      </c>
      <c r="F8328" s="188">
        <v>0</v>
      </c>
      <c r="G8328" s="188">
        <v>0</v>
      </c>
      <c r="H8328" s="188">
        <v>25956</v>
      </c>
      <c r="I8328" s="188">
        <v>77104</v>
      </c>
      <c r="J8328" s="188">
        <v>133768</v>
      </c>
      <c r="N8328" s="43"/>
    </row>
    <row r="8329" spans="1:14">
      <c r="A8329" s="43" t="s">
        <v>221</v>
      </c>
      <c r="B8329" s="188">
        <v>17389</v>
      </c>
      <c r="C8329" s="188">
        <v>0</v>
      </c>
      <c r="D8329" s="188">
        <v>0</v>
      </c>
      <c r="E8329" s="188">
        <v>9772.1</v>
      </c>
      <c r="F8329" s="188">
        <v>17143.7</v>
      </c>
      <c r="G8329" s="188">
        <v>25796</v>
      </c>
      <c r="H8329" s="188">
        <v>32491</v>
      </c>
      <c r="I8329" s="188">
        <v>36079</v>
      </c>
      <c r="J8329" s="188">
        <v>42158</v>
      </c>
      <c r="N8329" s="43"/>
    </row>
    <row r="8330" spans="1:14">
      <c r="A8330" s="43" t="s">
        <v>222</v>
      </c>
      <c r="B8330" s="188">
        <v>7902</v>
      </c>
      <c r="C8330" s="188">
        <v>0</v>
      </c>
      <c r="D8330" s="188">
        <v>0</v>
      </c>
      <c r="E8330" s="188">
        <v>0</v>
      </c>
      <c r="F8330" s="188">
        <v>0</v>
      </c>
      <c r="G8330" s="188">
        <v>15216</v>
      </c>
      <c r="H8330" s="188">
        <v>26774</v>
      </c>
      <c r="I8330" s="188">
        <v>32281</v>
      </c>
      <c r="J8330" s="188">
        <v>40123</v>
      </c>
      <c r="N8330" s="43"/>
    </row>
    <row r="8331" spans="1:14">
      <c r="A8331" s="43" t="s">
        <v>223</v>
      </c>
      <c r="B8331" s="188">
        <v>14536</v>
      </c>
      <c r="C8331" s="188">
        <v>0</v>
      </c>
      <c r="D8331" s="188">
        <v>0</v>
      </c>
      <c r="E8331" s="188">
        <v>0</v>
      </c>
      <c r="F8331" s="188">
        <v>0</v>
      </c>
      <c r="G8331" s="188">
        <v>6292</v>
      </c>
      <c r="H8331" s="188">
        <v>47662</v>
      </c>
      <c r="I8331" s="188">
        <v>79310</v>
      </c>
      <c r="J8331" s="188">
        <v>173949</v>
      </c>
      <c r="N8331" s="43"/>
    </row>
    <row r="8332" spans="1:14">
      <c r="A8332" s="43" t="s">
        <v>224</v>
      </c>
      <c r="B8332" s="188">
        <v>11070</v>
      </c>
      <c r="C8332" s="188">
        <v>0</v>
      </c>
      <c r="D8332" s="188">
        <v>0</v>
      </c>
      <c r="E8332" s="188">
        <v>0</v>
      </c>
      <c r="F8332" s="188">
        <v>0</v>
      </c>
      <c r="G8332" s="188">
        <v>0</v>
      </c>
      <c r="H8332" s="188">
        <v>34964</v>
      </c>
      <c r="I8332" s="188">
        <v>70025</v>
      </c>
      <c r="J8332" s="188">
        <v>166197</v>
      </c>
      <c r="N8332" s="43"/>
    </row>
    <row r="8333" spans="1:14">
      <c r="A8333" s="43" t="s">
        <v>545</v>
      </c>
      <c r="B8333" s="188">
        <v>73516</v>
      </c>
      <c r="C8333" s="188">
        <v>5333.44</v>
      </c>
      <c r="D8333" s="188">
        <v>10625.27</v>
      </c>
      <c r="E8333" s="188">
        <v>23015.1</v>
      </c>
      <c r="F8333" s="188">
        <v>45204.1</v>
      </c>
      <c r="G8333" s="188">
        <v>85037</v>
      </c>
      <c r="H8333" s="188">
        <v>149580</v>
      </c>
      <c r="I8333" s="188">
        <v>215762</v>
      </c>
      <c r="J8333" s="188">
        <v>493101</v>
      </c>
      <c r="N8333" s="43"/>
    </row>
    <row r="8334" spans="1:14">
      <c r="A8334" s="43" t="s">
        <v>546</v>
      </c>
      <c r="B8334" s="188">
        <v>44807</v>
      </c>
      <c r="C8334" s="188">
        <v>3324.32</v>
      </c>
      <c r="D8334" s="188">
        <v>7810.48</v>
      </c>
      <c r="E8334" s="188">
        <v>17222.099999999999</v>
      </c>
      <c r="F8334" s="188">
        <v>33017.800000000003</v>
      </c>
      <c r="G8334" s="188">
        <v>59266</v>
      </c>
      <c r="H8334" s="188">
        <v>93498</v>
      </c>
      <c r="I8334" s="188">
        <v>120966</v>
      </c>
      <c r="J8334" s="188">
        <v>203630</v>
      </c>
      <c r="N8334" s="43"/>
    </row>
    <row r="8335" spans="1:14">
      <c r="A8335" s="43" t="s">
        <v>547</v>
      </c>
      <c r="B8335" s="188">
        <v>6625</v>
      </c>
      <c r="C8335" s="188">
        <v>0</v>
      </c>
      <c r="D8335" s="188">
        <v>0</v>
      </c>
      <c r="E8335" s="188">
        <v>0</v>
      </c>
      <c r="F8335" s="188">
        <v>86.9</v>
      </c>
      <c r="G8335" s="188">
        <v>5939</v>
      </c>
      <c r="H8335" s="188">
        <v>16277</v>
      </c>
      <c r="I8335" s="188">
        <v>27593</v>
      </c>
      <c r="J8335" s="188">
        <v>79129</v>
      </c>
      <c r="N8335" s="43"/>
    </row>
    <row r="8336" spans="1:14">
      <c r="A8336" s="43" t="s">
        <v>548</v>
      </c>
      <c r="B8336" s="188">
        <v>1065</v>
      </c>
      <c r="C8336" s="188">
        <v>0</v>
      </c>
      <c r="D8336" s="188">
        <v>0</v>
      </c>
      <c r="E8336" s="188">
        <v>0</v>
      </c>
      <c r="F8336" s="188">
        <v>0</v>
      </c>
      <c r="G8336" s="188">
        <v>506</v>
      </c>
      <c r="H8336" s="188">
        <v>2548</v>
      </c>
      <c r="I8336" s="188">
        <v>4812</v>
      </c>
      <c r="J8336" s="188">
        <v>15181</v>
      </c>
      <c r="N8336" s="43"/>
    </row>
    <row r="8337" spans="1:14">
      <c r="A8337" s="43" t="s">
        <v>549</v>
      </c>
      <c r="B8337" s="188">
        <v>1275</v>
      </c>
      <c r="C8337" s="188">
        <v>0</v>
      </c>
      <c r="D8337" s="188">
        <v>0</v>
      </c>
      <c r="E8337" s="188">
        <v>0</v>
      </c>
      <c r="F8337" s="188">
        <v>0</v>
      </c>
      <c r="G8337" s="188">
        <v>1428</v>
      </c>
      <c r="H8337" s="188">
        <v>4617</v>
      </c>
      <c r="I8337" s="188">
        <v>7137</v>
      </c>
      <c r="J8337" s="188">
        <v>11622</v>
      </c>
      <c r="N8337" s="43"/>
    </row>
    <row r="8338" spans="1:14">
      <c r="A8338" s="43" t="s">
        <v>550</v>
      </c>
      <c r="B8338" s="188">
        <v>268</v>
      </c>
      <c r="C8338" s="188">
        <v>0</v>
      </c>
      <c r="D8338" s="188">
        <v>0</v>
      </c>
      <c r="E8338" s="188">
        <v>0</v>
      </c>
      <c r="F8338" s="188">
        <v>0</v>
      </c>
      <c r="G8338" s="188">
        <v>269</v>
      </c>
      <c r="H8338" s="188">
        <v>869</v>
      </c>
      <c r="I8338" s="188">
        <v>1347</v>
      </c>
      <c r="J8338" s="188">
        <v>2716</v>
      </c>
      <c r="N8338" s="43"/>
    </row>
    <row r="8339" spans="1:14">
      <c r="A8339" s="43" t="s">
        <v>551</v>
      </c>
      <c r="B8339" s="188">
        <v>175</v>
      </c>
      <c r="C8339" s="188">
        <v>0</v>
      </c>
      <c r="D8339" s="188">
        <v>0</v>
      </c>
      <c r="E8339" s="188">
        <v>0</v>
      </c>
      <c r="F8339" s="188">
        <v>0</v>
      </c>
      <c r="G8339" s="188">
        <v>0</v>
      </c>
      <c r="H8339" s="188">
        <v>247</v>
      </c>
      <c r="I8339" s="188">
        <v>881</v>
      </c>
      <c r="J8339" s="188">
        <v>3576</v>
      </c>
      <c r="N8339" s="43"/>
    </row>
    <row r="8340" spans="1:14">
      <c r="A8340" s="43" t="s">
        <v>317</v>
      </c>
      <c r="B8340" s="188">
        <v>3014</v>
      </c>
      <c r="C8340" s="188">
        <v>0</v>
      </c>
      <c r="D8340" s="188">
        <v>2977.43</v>
      </c>
      <c r="E8340" s="188">
        <v>2977.4</v>
      </c>
      <c r="F8340" s="188">
        <v>2977.4</v>
      </c>
      <c r="G8340" s="188">
        <v>2977</v>
      </c>
      <c r="H8340" s="188">
        <v>2977</v>
      </c>
      <c r="I8340" s="188">
        <v>5955</v>
      </c>
      <c r="J8340" s="188">
        <v>9528</v>
      </c>
      <c r="N8340" s="43"/>
    </row>
    <row r="8341" spans="1:14">
      <c r="A8341" s="43" t="s">
        <v>318</v>
      </c>
      <c r="B8341" s="188">
        <v>892</v>
      </c>
      <c r="C8341" s="188">
        <v>0</v>
      </c>
      <c r="D8341" s="188">
        <v>0</v>
      </c>
      <c r="E8341" s="188">
        <v>0</v>
      </c>
      <c r="F8341" s="188">
        <v>1118.5999999999999</v>
      </c>
      <c r="G8341" s="188">
        <v>1119</v>
      </c>
      <c r="H8341" s="188">
        <v>1119</v>
      </c>
      <c r="I8341" s="188">
        <v>1535</v>
      </c>
      <c r="J8341" s="188">
        <v>2851</v>
      </c>
      <c r="N8341" s="43"/>
    </row>
    <row r="8342" spans="1:14">
      <c r="A8342" s="43" t="s">
        <v>552</v>
      </c>
      <c r="B8342" s="188">
        <v>58121</v>
      </c>
      <c r="C8342" s="188">
        <v>7361.93</v>
      </c>
      <c r="D8342" s="188">
        <v>11709.09</v>
      </c>
      <c r="E8342" s="188">
        <v>21356.9</v>
      </c>
      <c r="F8342" s="188">
        <v>38838.6</v>
      </c>
      <c r="G8342" s="188">
        <v>72378</v>
      </c>
      <c r="H8342" s="188">
        <v>120643</v>
      </c>
      <c r="I8342" s="188">
        <v>162997</v>
      </c>
      <c r="J8342" s="188">
        <v>305288</v>
      </c>
      <c r="N8342" s="43"/>
    </row>
    <row r="8343" spans="1:14">
      <c r="A8343" s="43" t="s">
        <v>553</v>
      </c>
      <c r="B8343" s="188">
        <v>7829</v>
      </c>
      <c r="C8343" s="188">
        <v>0</v>
      </c>
      <c r="D8343" s="188">
        <v>0</v>
      </c>
      <c r="E8343" s="188">
        <v>0</v>
      </c>
      <c r="F8343" s="188">
        <v>214.9</v>
      </c>
      <c r="G8343" s="188">
        <v>7800</v>
      </c>
      <c r="H8343" s="188">
        <v>23501</v>
      </c>
      <c r="I8343" s="188">
        <v>38039</v>
      </c>
      <c r="J8343" s="188">
        <v>81888</v>
      </c>
      <c r="N8343" s="43"/>
    </row>
    <row r="8344" spans="1:14">
      <c r="A8344" s="43" t="s">
        <v>554</v>
      </c>
      <c r="B8344" s="188">
        <v>1614</v>
      </c>
      <c r="C8344" s="188">
        <v>0</v>
      </c>
      <c r="D8344" s="188">
        <v>0</v>
      </c>
      <c r="E8344" s="188">
        <v>0</v>
      </c>
      <c r="F8344" s="188">
        <v>0</v>
      </c>
      <c r="G8344" s="188">
        <v>457</v>
      </c>
      <c r="H8344" s="188">
        <v>3655</v>
      </c>
      <c r="I8344" s="188">
        <v>7980</v>
      </c>
      <c r="J8344" s="188">
        <v>25793</v>
      </c>
      <c r="N8344" s="43"/>
    </row>
    <row r="8345" spans="1:14">
      <c r="A8345" s="43" t="s">
        <v>555</v>
      </c>
      <c r="B8345" s="188">
        <v>3069</v>
      </c>
      <c r="C8345" s="188">
        <v>0</v>
      </c>
      <c r="D8345" s="188">
        <v>0</v>
      </c>
      <c r="E8345" s="188">
        <v>0</v>
      </c>
      <c r="F8345" s="188">
        <v>0</v>
      </c>
      <c r="G8345" s="188">
        <v>36</v>
      </c>
      <c r="H8345" s="188">
        <v>5264</v>
      </c>
      <c r="I8345" s="188">
        <v>16318</v>
      </c>
      <c r="J8345" s="188">
        <v>57613</v>
      </c>
      <c r="N8345" s="43"/>
    </row>
    <row r="8346" spans="1:14">
      <c r="A8346" s="43" t="s">
        <v>556</v>
      </c>
      <c r="B8346" s="188">
        <v>1191</v>
      </c>
      <c r="C8346" s="188">
        <v>0</v>
      </c>
      <c r="D8346" s="188">
        <v>0</v>
      </c>
      <c r="E8346" s="188">
        <v>0</v>
      </c>
      <c r="F8346" s="188">
        <v>0</v>
      </c>
      <c r="G8346" s="188">
        <v>0</v>
      </c>
      <c r="H8346" s="188">
        <v>0</v>
      </c>
      <c r="I8346" s="188">
        <v>4350</v>
      </c>
      <c r="J8346" s="188">
        <v>40570</v>
      </c>
      <c r="N8346" s="43"/>
    </row>
    <row r="8347" spans="1:14">
      <c r="A8347" s="43" t="s">
        <v>162</v>
      </c>
      <c r="N8347" s="43"/>
    </row>
    <row r="8348" spans="1:14">
      <c r="A8348" s="43" t="s">
        <v>595</v>
      </c>
      <c r="B8348" s="188">
        <v>98316</v>
      </c>
      <c r="C8348" s="188">
        <v>12211.01</v>
      </c>
      <c r="D8348" s="188">
        <v>19490.36</v>
      </c>
      <c r="E8348" s="188">
        <v>34552.5</v>
      </c>
      <c r="F8348" s="188">
        <v>63523</v>
      </c>
      <c r="G8348" s="188">
        <v>115903</v>
      </c>
      <c r="H8348" s="188">
        <v>199566</v>
      </c>
      <c r="I8348" s="188">
        <v>285995</v>
      </c>
      <c r="J8348" s="188">
        <v>607149</v>
      </c>
      <c r="N8348" s="43"/>
    </row>
    <row r="8349" spans="1:14">
      <c r="A8349" s="43" t="s">
        <v>537</v>
      </c>
      <c r="B8349" s="188">
        <v>21985</v>
      </c>
      <c r="C8349" s="188">
        <v>0</v>
      </c>
      <c r="D8349" s="188">
        <v>0</v>
      </c>
      <c r="E8349" s="188">
        <v>11862.8</v>
      </c>
      <c r="F8349" s="188">
        <v>22469.599999999999</v>
      </c>
      <c r="G8349" s="188">
        <v>32126</v>
      </c>
      <c r="H8349" s="188">
        <v>39851</v>
      </c>
      <c r="I8349" s="188">
        <v>43732</v>
      </c>
      <c r="J8349" s="188">
        <v>51051</v>
      </c>
      <c r="N8349" s="43"/>
    </row>
    <row r="8350" spans="1:14">
      <c r="A8350" s="43" t="s">
        <v>538</v>
      </c>
      <c r="B8350" s="188">
        <v>63</v>
      </c>
      <c r="C8350" s="188">
        <v>0</v>
      </c>
      <c r="D8350" s="188">
        <v>0</v>
      </c>
      <c r="E8350" s="188">
        <v>0</v>
      </c>
      <c r="F8350" s="188">
        <v>0</v>
      </c>
      <c r="G8350" s="188">
        <v>0</v>
      </c>
      <c r="H8350" s="188">
        <v>0</v>
      </c>
      <c r="I8350" s="188">
        <v>0</v>
      </c>
      <c r="J8350" s="188">
        <v>546</v>
      </c>
      <c r="N8350" s="43"/>
    </row>
    <row r="8351" spans="1:14">
      <c r="A8351" s="43" t="s">
        <v>539</v>
      </c>
      <c r="B8351" s="188">
        <v>37591</v>
      </c>
      <c r="C8351" s="188">
        <v>23.6</v>
      </c>
      <c r="D8351" s="188">
        <v>527.6</v>
      </c>
      <c r="E8351" s="188">
        <v>3077.1</v>
      </c>
      <c r="F8351" s="188">
        <v>11116.2</v>
      </c>
      <c r="G8351" s="188">
        <v>35143</v>
      </c>
      <c r="H8351" s="188">
        <v>86731</v>
      </c>
      <c r="I8351" s="188">
        <v>143429</v>
      </c>
      <c r="J8351" s="188">
        <v>416171</v>
      </c>
      <c r="N8351" s="43"/>
    </row>
    <row r="8352" spans="1:14">
      <c r="A8352" s="43" t="s">
        <v>540</v>
      </c>
      <c r="B8352" s="188">
        <v>4060</v>
      </c>
      <c r="C8352" s="188">
        <v>0</v>
      </c>
      <c r="D8352" s="188">
        <v>0</v>
      </c>
      <c r="E8352" s="188">
        <v>0</v>
      </c>
      <c r="F8352" s="188">
        <v>0</v>
      </c>
      <c r="G8352" s="188">
        <v>1645</v>
      </c>
      <c r="H8352" s="188">
        <v>8946</v>
      </c>
      <c r="I8352" s="188">
        <v>20609</v>
      </c>
      <c r="J8352" s="188">
        <v>67186</v>
      </c>
      <c r="N8352" s="43"/>
    </row>
    <row r="8353" spans="1:14">
      <c r="A8353" s="43" t="s">
        <v>541</v>
      </c>
      <c r="B8353" s="188">
        <v>26573</v>
      </c>
      <c r="C8353" s="188">
        <v>0</v>
      </c>
      <c r="D8353" s="188">
        <v>0</v>
      </c>
      <c r="E8353" s="188">
        <v>0</v>
      </c>
      <c r="F8353" s="188">
        <v>0</v>
      </c>
      <c r="G8353" s="188">
        <v>34889</v>
      </c>
      <c r="H8353" s="188">
        <v>78243</v>
      </c>
      <c r="I8353" s="188">
        <v>113531</v>
      </c>
      <c r="J8353" s="188">
        <v>212619</v>
      </c>
      <c r="N8353" s="43"/>
    </row>
    <row r="8354" spans="1:14">
      <c r="A8354" s="43" t="s">
        <v>542</v>
      </c>
      <c r="B8354" s="188">
        <v>6669</v>
      </c>
      <c r="C8354" s="188">
        <v>0</v>
      </c>
      <c r="D8354" s="188">
        <v>0</v>
      </c>
      <c r="E8354" s="188">
        <v>1376.2</v>
      </c>
      <c r="F8354" s="188">
        <v>3486</v>
      </c>
      <c r="G8354" s="188">
        <v>7895</v>
      </c>
      <c r="H8354" s="188">
        <v>15670</v>
      </c>
      <c r="I8354" s="188">
        <v>23019</v>
      </c>
      <c r="J8354" s="188">
        <v>48142</v>
      </c>
      <c r="N8354" s="43"/>
    </row>
    <row r="8355" spans="1:14">
      <c r="A8355" s="43" t="s">
        <v>543</v>
      </c>
      <c r="B8355" s="188">
        <v>1375</v>
      </c>
      <c r="C8355" s="188">
        <v>0</v>
      </c>
      <c r="D8355" s="188">
        <v>0</v>
      </c>
      <c r="E8355" s="188">
        <v>0</v>
      </c>
      <c r="F8355" s="188">
        <v>0</v>
      </c>
      <c r="G8355" s="188">
        <v>0</v>
      </c>
      <c r="H8355" s="188">
        <v>0</v>
      </c>
      <c r="I8355" s="188">
        <v>12802</v>
      </c>
      <c r="J8355" s="188">
        <v>24508</v>
      </c>
      <c r="N8355" s="43"/>
    </row>
    <row r="8356" spans="1:14">
      <c r="A8356" s="43" t="s">
        <v>544</v>
      </c>
      <c r="B8356" s="188">
        <v>5645</v>
      </c>
      <c r="C8356" s="188">
        <v>0</v>
      </c>
      <c r="D8356" s="188">
        <v>0</v>
      </c>
      <c r="E8356" s="188">
        <v>0</v>
      </c>
      <c r="F8356" s="188">
        <v>0</v>
      </c>
      <c r="G8356" s="188">
        <v>0</v>
      </c>
      <c r="H8356" s="188">
        <v>25956</v>
      </c>
      <c r="I8356" s="188">
        <v>39090</v>
      </c>
      <c r="J8356" s="188">
        <v>51524</v>
      </c>
      <c r="N8356" s="43"/>
    </row>
    <row r="8357" spans="1:14">
      <c r="A8357" s="43" t="s">
        <v>221</v>
      </c>
      <c r="B8357" s="188">
        <v>16625</v>
      </c>
      <c r="C8357" s="188">
        <v>0</v>
      </c>
      <c r="D8357" s="188">
        <v>0</v>
      </c>
      <c r="E8357" s="188">
        <v>8564.7999999999993</v>
      </c>
      <c r="F8357" s="188">
        <v>15878</v>
      </c>
      <c r="G8357" s="188">
        <v>24978</v>
      </c>
      <c r="H8357" s="188">
        <v>32833</v>
      </c>
      <c r="I8357" s="188">
        <v>36699</v>
      </c>
      <c r="J8357" s="188">
        <v>42629</v>
      </c>
      <c r="N8357" s="43"/>
    </row>
    <row r="8358" spans="1:14">
      <c r="A8358" s="43" t="s">
        <v>222</v>
      </c>
      <c r="B8358" s="188">
        <v>14702</v>
      </c>
      <c r="C8358" s="188">
        <v>0</v>
      </c>
      <c r="D8358" s="188">
        <v>0</v>
      </c>
      <c r="E8358" s="188">
        <v>0</v>
      </c>
      <c r="F8358" s="188">
        <v>14247.2</v>
      </c>
      <c r="G8358" s="188">
        <v>23503</v>
      </c>
      <c r="H8358" s="188">
        <v>31937</v>
      </c>
      <c r="I8358" s="188">
        <v>35987</v>
      </c>
      <c r="J8358" s="188">
        <v>42138</v>
      </c>
      <c r="N8358" s="43"/>
    </row>
    <row r="8359" spans="1:14">
      <c r="A8359" s="43" t="s">
        <v>223</v>
      </c>
      <c r="B8359" s="188">
        <v>17689</v>
      </c>
      <c r="C8359" s="188">
        <v>0</v>
      </c>
      <c r="D8359" s="188">
        <v>0</v>
      </c>
      <c r="E8359" s="188">
        <v>0</v>
      </c>
      <c r="F8359" s="188">
        <v>0</v>
      </c>
      <c r="G8359" s="188">
        <v>14085</v>
      </c>
      <c r="H8359" s="188">
        <v>56778</v>
      </c>
      <c r="I8359" s="188">
        <v>88176</v>
      </c>
      <c r="J8359" s="188">
        <v>197662</v>
      </c>
      <c r="N8359" s="43"/>
    </row>
    <row r="8360" spans="1:14">
      <c r="A8360" s="43" t="s">
        <v>224</v>
      </c>
      <c r="B8360" s="188">
        <v>20981</v>
      </c>
      <c r="C8360" s="188">
        <v>0</v>
      </c>
      <c r="D8360" s="188">
        <v>0</v>
      </c>
      <c r="E8360" s="188">
        <v>0</v>
      </c>
      <c r="F8360" s="188">
        <v>0</v>
      </c>
      <c r="G8360" s="188">
        <v>21491</v>
      </c>
      <c r="H8360" s="188">
        <v>67008</v>
      </c>
      <c r="I8360" s="188">
        <v>103892</v>
      </c>
      <c r="J8360" s="188">
        <v>223458</v>
      </c>
      <c r="N8360" s="43"/>
    </row>
    <row r="8361" spans="1:14">
      <c r="A8361" s="43" t="s">
        <v>545</v>
      </c>
      <c r="B8361" s="188">
        <v>82691</v>
      </c>
      <c r="C8361" s="188">
        <v>8206.7099999999991</v>
      </c>
      <c r="D8361" s="188">
        <v>15397.61</v>
      </c>
      <c r="E8361" s="188">
        <v>29754.1</v>
      </c>
      <c r="F8361" s="188">
        <v>55022</v>
      </c>
      <c r="G8361" s="188">
        <v>97913</v>
      </c>
      <c r="H8361" s="188">
        <v>167430</v>
      </c>
      <c r="I8361" s="188">
        <v>234272</v>
      </c>
      <c r="J8361" s="188">
        <v>505859</v>
      </c>
      <c r="N8361" s="43"/>
    </row>
    <row r="8362" spans="1:14">
      <c r="A8362" s="43" t="s">
        <v>546</v>
      </c>
      <c r="B8362" s="188">
        <v>52467</v>
      </c>
      <c r="C8362" s="188">
        <v>5720.22</v>
      </c>
      <c r="D8362" s="188">
        <v>11764.62</v>
      </c>
      <c r="E8362" s="188">
        <v>23184.9</v>
      </c>
      <c r="F8362" s="188">
        <v>41142</v>
      </c>
      <c r="G8362" s="188">
        <v>68877</v>
      </c>
      <c r="H8362" s="188">
        <v>103682</v>
      </c>
      <c r="I8362" s="188">
        <v>133454</v>
      </c>
      <c r="J8362" s="188">
        <v>217665</v>
      </c>
      <c r="N8362" s="43"/>
    </row>
    <row r="8363" spans="1:14">
      <c r="A8363" s="43" t="s">
        <v>547</v>
      </c>
      <c r="B8363" s="188">
        <v>8197</v>
      </c>
      <c r="C8363" s="188">
        <v>0</v>
      </c>
      <c r="D8363" s="188">
        <v>0</v>
      </c>
      <c r="E8363" s="188">
        <v>0</v>
      </c>
      <c r="F8363" s="188">
        <v>1568.8</v>
      </c>
      <c r="G8363" s="188">
        <v>7216</v>
      </c>
      <c r="H8363" s="188">
        <v>18758</v>
      </c>
      <c r="I8363" s="188">
        <v>32630</v>
      </c>
      <c r="J8363" s="188">
        <v>88035</v>
      </c>
      <c r="N8363" s="43"/>
    </row>
    <row r="8364" spans="1:14">
      <c r="A8364" s="43" t="s">
        <v>548</v>
      </c>
      <c r="B8364" s="188">
        <v>1336</v>
      </c>
      <c r="C8364" s="188">
        <v>0</v>
      </c>
      <c r="D8364" s="188">
        <v>0</v>
      </c>
      <c r="E8364" s="188">
        <v>0</v>
      </c>
      <c r="F8364" s="188">
        <v>0</v>
      </c>
      <c r="G8364" s="188">
        <v>877</v>
      </c>
      <c r="H8364" s="188">
        <v>3172</v>
      </c>
      <c r="I8364" s="188">
        <v>5746</v>
      </c>
      <c r="J8364" s="188">
        <v>18123</v>
      </c>
      <c r="N8364" s="43"/>
    </row>
    <row r="8365" spans="1:14">
      <c r="A8365" s="43" t="s">
        <v>549</v>
      </c>
      <c r="B8365" s="188">
        <v>1740</v>
      </c>
      <c r="C8365" s="188">
        <v>0</v>
      </c>
      <c r="D8365" s="188">
        <v>0</v>
      </c>
      <c r="E8365" s="188">
        <v>0</v>
      </c>
      <c r="F8365" s="188">
        <v>0</v>
      </c>
      <c r="G8365" s="188">
        <v>2537</v>
      </c>
      <c r="H8365" s="188">
        <v>5886</v>
      </c>
      <c r="I8365" s="188">
        <v>8471</v>
      </c>
      <c r="J8365" s="188">
        <v>11859</v>
      </c>
      <c r="N8365" s="43"/>
    </row>
    <row r="8366" spans="1:14">
      <c r="A8366" s="43" t="s">
        <v>550</v>
      </c>
      <c r="B8366" s="188">
        <v>371</v>
      </c>
      <c r="C8366" s="188">
        <v>0</v>
      </c>
      <c r="D8366" s="188">
        <v>0</v>
      </c>
      <c r="E8366" s="188">
        <v>0</v>
      </c>
      <c r="F8366" s="188">
        <v>0</v>
      </c>
      <c r="G8366" s="188">
        <v>478</v>
      </c>
      <c r="H8366" s="188">
        <v>1108</v>
      </c>
      <c r="I8366" s="188">
        <v>1624</v>
      </c>
      <c r="J8366" s="188">
        <v>3083</v>
      </c>
      <c r="N8366" s="43"/>
    </row>
    <row r="8367" spans="1:14">
      <c r="A8367" s="43" t="s">
        <v>551</v>
      </c>
      <c r="B8367" s="188">
        <v>207</v>
      </c>
      <c r="C8367" s="188">
        <v>0</v>
      </c>
      <c r="D8367" s="188">
        <v>0</v>
      </c>
      <c r="E8367" s="188">
        <v>0</v>
      </c>
      <c r="F8367" s="188">
        <v>0</v>
      </c>
      <c r="G8367" s="188">
        <v>0</v>
      </c>
      <c r="H8367" s="188">
        <v>422</v>
      </c>
      <c r="I8367" s="188">
        <v>1064</v>
      </c>
      <c r="J8367" s="188">
        <v>3611</v>
      </c>
      <c r="N8367" s="43"/>
    </row>
    <row r="8368" spans="1:14">
      <c r="A8368" s="43" t="s">
        <v>317</v>
      </c>
      <c r="B8368" s="188">
        <v>2914</v>
      </c>
      <c r="C8368" s="188">
        <v>0</v>
      </c>
      <c r="D8368" s="188">
        <v>2977.43</v>
      </c>
      <c r="E8368" s="188">
        <v>2977.4</v>
      </c>
      <c r="F8368" s="188">
        <v>2977.4</v>
      </c>
      <c r="G8368" s="188">
        <v>2977</v>
      </c>
      <c r="H8368" s="188">
        <v>2977</v>
      </c>
      <c r="I8368" s="188">
        <v>4168</v>
      </c>
      <c r="J8368" s="188">
        <v>7741</v>
      </c>
      <c r="N8368" s="43"/>
    </row>
    <row r="8369" spans="1:14">
      <c r="A8369" s="43" t="s">
        <v>318</v>
      </c>
      <c r="B8369" s="188">
        <v>860</v>
      </c>
      <c r="C8369" s="188">
        <v>0</v>
      </c>
      <c r="D8369" s="188">
        <v>0</v>
      </c>
      <c r="E8369" s="188">
        <v>0</v>
      </c>
      <c r="F8369" s="188">
        <v>1118.5999999999999</v>
      </c>
      <c r="G8369" s="188">
        <v>1119</v>
      </c>
      <c r="H8369" s="188">
        <v>1119</v>
      </c>
      <c r="I8369" s="188">
        <v>1535</v>
      </c>
      <c r="J8369" s="188">
        <v>2851</v>
      </c>
      <c r="N8369" s="43"/>
    </row>
    <row r="8370" spans="1:14">
      <c r="A8370" s="43" t="s">
        <v>552</v>
      </c>
      <c r="B8370" s="188">
        <v>68091</v>
      </c>
      <c r="C8370" s="188">
        <v>9754.6</v>
      </c>
      <c r="D8370" s="188">
        <v>15743.93</v>
      </c>
      <c r="E8370" s="188">
        <v>27665</v>
      </c>
      <c r="F8370" s="188">
        <v>48573.5</v>
      </c>
      <c r="G8370" s="188">
        <v>84179</v>
      </c>
      <c r="H8370" s="188">
        <v>135306</v>
      </c>
      <c r="I8370" s="188">
        <v>182058</v>
      </c>
      <c r="J8370" s="188">
        <v>328509</v>
      </c>
      <c r="N8370" s="43"/>
    </row>
    <row r="8371" spans="1:14">
      <c r="A8371" s="43" t="s">
        <v>553</v>
      </c>
      <c r="B8371" s="188">
        <v>8112</v>
      </c>
      <c r="C8371" s="188">
        <v>0</v>
      </c>
      <c r="D8371" s="188">
        <v>0</v>
      </c>
      <c r="E8371" s="188">
        <v>0</v>
      </c>
      <c r="F8371" s="188">
        <v>477.5</v>
      </c>
      <c r="G8371" s="188">
        <v>8800</v>
      </c>
      <c r="H8371" s="188">
        <v>24879</v>
      </c>
      <c r="I8371" s="188">
        <v>39013</v>
      </c>
      <c r="J8371" s="188">
        <v>77531</v>
      </c>
      <c r="N8371" s="43"/>
    </row>
    <row r="8372" spans="1:14">
      <c r="A8372" s="43" t="s">
        <v>554</v>
      </c>
      <c r="B8372" s="188">
        <v>1660</v>
      </c>
      <c r="C8372" s="188">
        <v>0</v>
      </c>
      <c r="D8372" s="188">
        <v>0</v>
      </c>
      <c r="E8372" s="188">
        <v>0</v>
      </c>
      <c r="F8372" s="188">
        <v>0</v>
      </c>
      <c r="G8372" s="188">
        <v>656</v>
      </c>
      <c r="H8372" s="188">
        <v>3850</v>
      </c>
      <c r="I8372" s="188">
        <v>8050</v>
      </c>
      <c r="J8372" s="188">
        <v>25663</v>
      </c>
      <c r="N8372" s="43"/>
    </row>
    <row r="8373" spans="1:14">
      <c r="A8373" s="43" t="s">
        <v>555</v>
      </c>
      <c r="B8373" s="188">
        <v>2951</v>
      </c>
      <c r="C8373" s="188">
        <v>0</v>
      </c>
      <c r="D8373" s="188">
        <v>0</v>
      </c>
      <c r="E8373" s="188">
        <v>0</v>
      </c>
      <c r="F8373" s="188">
        <v>0</v>
      </c>
      <c r="G8373" s="188">
        <v>210</v>
      </c>
      <c r="H8373" s="188">
        <v>5873</v>
      </c>
      <c r="I8373" s="188">
        <v>16208</v>
      </c>
      <c r="J8373" s="188">
        <v>51406</v>
      </c>
      <c r="N8373" s="43"/>
    </row>
    <row r="8374" spans="1:14">
      <c r="A8374" s="43" t="s">
        <v>556</v>
      </c>
      <c r="B8374" s="188">
        <v>1313</v>
      </c>
      <c r="C8374" s="188">
        <v>0</v>
      </c>
      <c r="D8374" s="188">
        <v>0</v>
      </c>
      <c r="E8374" s="188">
        <v>0</v>
      </c>
      <c r="F8374" s="188">
        <v>0</v>
      </c>
      <c r="G8374" s="188">
        <v>0</v>
      </c>
      <c r="H8374" s="188">
        <v>93</v>
      </c>
      <c r="I8374" s="188">
        <v>7493</v>
      </c>
      <c r="J8374" s="188">
        <v>44000</v>
      </c>
      <c r="N8374" s="43"/>
    </row>
    <row r="8375" spans="1:14">
      <c r="A8375" s="43" t="s">
        <v>596</v>
      </c>
      <c r="B8375" s="188">
        <v>78307</v>
      </c>
      <c r="C8375" s="188">
        <v>10564.87</v>
      </c>
      <c r="D8375" s="188">
        <v>16145.06</v>
      </c>
      <c r="E8375" s="188">
        <v>26604.5</v>
      </c>
      <c r="F8375" s="188">
        <v>45736.5</v>
      </c>
      <c r="G8375" s="188">
        <v>83920</v>
      </c>
      <c r="H8375" s="188">
        <v>150564</v>
      </c>
      <c r="I8375" s="188">
        <v>221905</v>
      </c>
      <c r="J8375" s="188">
        <v>534952</v>
      </c>
      <c r="N8375" s="43"/>
    </row>
    <row r="8376" spans="1:14">
      <c r="A8376" s="43" t="s">
        <v>537</v>
      </c>
      <c r="B8376" s="188">
        <v>21350</v>
      </c>
      <c r="C8376" s="188">
        <v>0</v>
      </c>
      <c r="D8376" s="188">
        <v>5639.42</v>
      </c>
      <c r="E8376" s="188">
        <v>15004.4</v>
      </c>
      <c r="F8376" s="188">
        <v>22015.8</v>
      </c>
      <c r="G8376" s="188">
        <v>28348</v>
      </c>
      <c r="H8376" s="188">
        <v>33755</v>
      </c>
      <c r="I8376" s="188">
        <v>37568</v>
      </c>
      <c r="J8376" s="188">
        <v>48017</v>
      </c>
      <c r="N8376" s="43"/>
    </row>
    <row r="8377" spans="1:14">
      <c r="A8377" s="43" t="s">
        <v>538</v>
      </c>
      <c r="B8377" s="188">
        <v>86</v>
      </c>
      <c r="C8377" s="188">
        <v>0</v>
      </c>
      <c r="D8377" s="188">
        <v>0</v>
      </c>
      <c r="E8377" s="188">
        <v>0</v>
      </c>
      <c r="F8377" s="188">
        <v>0</v>
      </c>
      <c r="G8377" s="188">
        <v>0</v>
      </c>
      <c r="H8377" s="188">
        <v>0</v>
      </c>
      <c r="I8377" s="188">
        <v>0</v>
      </c>
      <c r="J8377" s="188">
        <v>4226</v>
      </c>
      <c r="N8377" s="43"/>
    </row>
    <row r="8378" spans="1:14">
      <c r="A8378" s="43" t="s">
        <v>539</v>
      </c>
      <c r="B8378" s="188">
        <v>37483</v>
      </c>
      <c r="C8378" s="188">
        <v>-25.05</v>
      </c>
      <c r="D8378" s="188">
        <v>231.43</v>
      </c>
      <c r="E8378" s="188">
        <v>1939.6</v>
      </c>
      <c r="F8378" s="188">
        <v>8429.7999999999993</v>
      </c>
      <c r="G8378" s="188">
        <v>30064</v>
      </c>
      <c r="H8378" s="188">
        <v>80251</v>
      </c>
      <c r="I8378" s="188">
        <v>140549</v>
      </c>
      <c r="J8378" s="188">
        <v>430068</v>
      </c>
      <c r="N8378" s="43"/>
    </row>
    <row r="8379" spans="1:14">
      <c r="A8379" s="43" t="s">
        <v>540</v>
      </c>
      <c r="B8379" s="188">
        <v>3276</v>
      </c>
      <c r="C8379" s="188">
        <v>0</v>
      </c>
      <c r="D8379" s="188">
        <v>0</v>
      </c>
      <c r="E8379" s="188">
        <v>0</v>
      </c>
      <c r="F8379" s="188">
        <v>0</v>
      </c>
      <c r="G8379" s="188">
        <v>1282</v>
      </c>
      <c r="H8379" s="188">
        <v>7492</v>
      </c>
      <c r="I8379" s="188">
        <v>16957</v>
      </c>
      <c r="J8379" s="188">
        <v>57663</v>
      </c>
      <c r="N8379" s="43"/>
    </row>
    <row r="8380" spans="1:14">
      <c r="A8380" s="43" t="s">
        <v>541</v>
      </c>
      <c r="B8380" s="188">
        <v>6853</v>
      </c>
      <c r="C8380" s="188">
        <v>0</v>
      </c>
      <c r="D8380" s="188">
        <v>0</v>
      </c>
      <c r="E8380" s="188">
        <v>0</v>
      </c>
      <c r="F8380" s="188">
        <v>0</v>
      </c>
      <c r="G8380" s="188">
        <v>0</v>
      </c>
      <c r="H8380" s="188">
        <v>20507</v>
      </c>
      <c r="I8380" s="188">
        <v>45290</v>
      </c>
      <c r="J8380" s="188">
        <v>116041</v>
      </c>
      <c r="N8380" s="43"/>
    </row>
    <row r="8381" spans="1:14">
      <c r="A8381" s="43" t="s">
        <v>542</v>
      </c>
      <c r="B8381" s="188">
        <v>8439</v>
      </c>
      <c r="C8381" s="188">
        <v>0</v>
      </c>
      <c r="D8381" s="188">
        <v>0</v>
      </c>
      <c r="E8381" s="188">
        <v>1535.2</v>
      </c>
      <c r="F8381" s="188">
        <v>4528.2</v>
      </c>
      <c r="G8381" s="188">
        <v>10433</v>
      </c>
      <c r="H8381" s="188">
        <v>20352</v>
      </c>
      <c r="I8381" s="188">
        <v>30019</v>
      </c>
      <c r="J8381" s="188">
        <v>59095</v>
      </c>
      <c r="N8381" s="43"/>
    </row>
    <row r="8382" spans="1:14">
      <c r="A8382" s="43" t="s">
        <v>543</v>
      </c>
      <c r="B8382" s="188">
        <v>820</v>
      </c>
      <c r="C8382" s="188">
        <v>0</v>
      </c>
      <c r="D8382" s="188">
        <v>0</v>
      </c>
      <c r="E8382" s="188">
        <v>0</v>
      </c>
      <c r="F8382" s="188">
        <v>0</v>
      </c>
      <c r="G8382" s="188">
        <v>0</v>
      </c>
      <c r="H8382" s="188">
        <v>0</v>
      </c>
      <c r="I8382" s="188">
        <v>6283</v>
      </c>
      <c r="J8382" s="188">
        <v>21551</v>
      </c>
      <c r="N8382" s="43"/>
    </row>
    <row r="8383" spans="1:14">
      <c r="A8383" s="43" t="s">
        <v>544</v>
      </c>
      <c r="B8383" s="188">
        <v>16102</v>
      </c>
      <c r="C8383" s="188">
        <v>0</v>
      </c>
      <c r="D8383" s="188">
        <v>0</v>
      </c>
      <c r="E8383" s="188">
        <v>0</v>
      </c>
      <c r="F8383" s="188">
        <v>0</v>
      </c>
      <c r="G8383" s="188">
        <v>0</v>
      </c>
      <c r="H8383" s="188">
        <v>98167</v>
      </c>
      <c r="I8383" s="188">
        <v>98167</v>
      </c>
      <c r="J8383" s="188">
        <v>133768</v>
      </c>
      <c r="N8383" s="43"/>
    </row>
    <row r="8384" spans="1:14">
      <c r="A8384" s="43" t="s">
        <v>221</v>
      </c>
      <c r="B8384" s="188">
        <v>20688</v>
      </c>
      <c r="C8384" s="188">
        <v>0</v>
      </c>
      <c r="D8384" s="188">
        <v>5130.6899999999996</v>
      </c>
      <c r="E8384" s="188">
        <v>14932.3</v>
      </c>
      <c r="F8384" s="188">
        <v>21764.799999999999</v>
      </c>
      <c r="G8384" s="188">
        <v>27731</v>
      </c>
      <c r="H8384" s="188">
        <v>32573</v>
      </c>
      <c r="I8384" s="188">
        <v>35318</v>
      </c>
      <c r="J8384" s="188">
        <v>40859</v>
      </c>
      <c r="N8384" s="43"/>
    </row>
    <row r="8385" spans="1:14">
      <c r="A8385" s="43" t="s">
        <v>222</v>
      </c>
      <c r="B8385" s="188">
        <v>718</v>
      </c>
      <c r="C8385" s="188">
        <v>0</v>
      </c>
      <c r="D8385" s="188">
        <v>0</v>
      </c>
      <c r="E8385" s="188">
        <v>0</v>
      </c>
      <c r="F8385" s="188">
        <v>0</v>
      </c>
      <c r="G8385" s="188">
        <v>0</v>
      </c>
      <c r="H8385" s="188">
        <v>0</v>
      </c>
      <c r="I8385" s="188">
        <v>4474</v>
      </c>
      <c r="J8385" s="188">
        <v>19783</v>
      </c>
      <c r="N8385" s="43"/>
    </row>
    <row r="8386" spans="1:14">
      <c r="A8386" s="43" t="s">
        <v>223</v>
      </c>
      <c r="B8386" s="188">
        <v>6908</v>
      </c>
      <c r="C8386" s="188">
        <v>0</v>
      </c>
      <c r="D8386" s="188">
        <v>0</v>
      </c>
      <c r="E8386" s="188">
        <v>0</v>
      </c>
      <c r="F8386" s="188">
        <v>0</v>
      </c>
      <c r="G8386" s="188">
        <v>0</v>
      </c>
      <c r="H8386" s="188">
        <v>20644</v>
      </c>
      <c r="I8386" s="188">
        <v>46008</v>
      </c>
      <c r="J8386" s="188">
        <v>116041</v>
      </c>
      <c r="N8386" s="43"/>
    </row>
    <row r="8387" spans="1:14">
      <c r="A8387" s="43" t="s">
        <v>224</v>
      </c>
      <c r="B8387" s="188">
        <v>0</v>
      </c>
      <c r="C8387" s="188">
        <v>0</v>
      </c>
      <c r="D8387" s="188">
        <v>0</v>
      </c>
      <c r="E8387" s="188">
        <v>0</v>
      </c>
      <c r="F8387" s="188">
        <v>0</v>
      </c>
      <c r="G8387" s="188">
        <v>0</v>
      </c>
      <c r="H8387" s="188">
        <v>0</v>
      </c>
      <c r="I8387" s="188">
        <v>0</v>
      </c>
      <c r="J8387" s="188">
        <v>0</v>
      </c>
      <c r="N8387" s="43"/>
    </row>
    <row r="8388" spans="1:14">
      <c r="A8388" s="43" t="s">
        <v>545</v>
      </c>
      <c r="B8388" s="188">
        <v>68071</v>
      </c>
      <c r="C8388" s="188">
        <v>6428.7</v>
      </c>
      <c r="D8388" s="188">
        <v>12121.43</v>
      </c>
      <c r="E8388" s="188">
        <v>22388</v>
      </c>
      <c r="F8388" s="188">
        <v>40198.199999999997</v>
      </c>
      <c r="G8388" s="188">
        <v>72127</v>
      </c>
      <c r="H8388" s="188">
        <v>129664</v>
      </c>
      <c r="I8388" s="188">
        <v>193577</v>
      </c>
      <c r="J8388" s="188">
        <v>475888</v>
      </c>
      <c r="N8388" s="43"/>
    </row>
    <row r="8389" spans="1:14">
      <c r="A8389" s="43" t="s">
        <v>546</v>
      </c>
      <c r="B8389" s="188">
        <v>38020</v>
      </c>
      <c r="C8389" s="188">
        <v>4938.57</v>
      </c>
      <c r="D8389" s="188">
        <v>8513.85</v>
      </c>
      <c r="E8389" s="188">
        <v>16267.9</v>
      </c>
      <c r="F8389" s="188">
        <v>28013.3</v>
      </c>
      <c r="G8389" s="188">
        <v>48976</v>
      </c>
      <c r="H8389" s="188">
        <v>78583</v>
      </c>
      <c r="I8389" s="188">
        <v>101192</v>
      </c>
      <c r="J8389" s="188">
        <v>174177</v>
      </c>
      <c r="N8389" s="43"/>
    </row>
    <row r="8390" spans="1:14">
      <c r="A8390" s="43" t="s">
        <v>547</v>
      </c>
      <c r="B8390" s="188">
        <v>4749</v>
      </c>
      <c r="C8390" s="188">
        <v>0</v>
      </c>
      <c r="D8390" s="188">
        <v>0</v>
      </c>
      <c r="E8390" s="188">
        <v>0</v>
      </c>
      <c r="F8390" s="188">
        <v>0</v>
      </c>
      <c r="G8390" s="188">
        <v>4170</v>
      </c>
      <c r="H8390" s="188">
        <v>12729</v>
      </c>
      <c r="I8390" s="188">
        <v>21081</v>
      </c>
      <c r="J8390" s="188">
        <v>52725</v>
      </c>
      <c r="N8390" s="43"/>
    </row>
    <row r="8391" spans="1:14">
      <c r="A8391" s="43" t="s">
        <v>548</v>
      </c>
      <c r="B8391" s="188">
        <v>715</v>
      </c>
      <c r="C8391" s="188">
        <v>0</v>
      </c>
      <c r="D8391" s="188">
        <v>0</v>
      </c>
      <c r="E8391" s="188">
        <v>0</v>
      </c>
      <c r="F8391" s="188">
        <v>0</v>
      </c>
      <c r="G8391" s="188">
        <v>56</v>
      </c>
      <c r="H8391" s="188">
        <v>1640</v>
      </c>
      <c r="I8391" s="188">
        <v>3457</v>
      </c>
      <c r="J8391" s="188">
        <v>10232</v>
      </c>
      <c r="N8391" s="43"/>
    </row>
    <row r="8392" spans="1:14">
      <c r="A8392" s="43" t="s">
        <v>549</v>
      </c>
      <c r="B8392" s="188">
        <v>475</v>
      </c>
      <c r="C8392" s="188">
        <v>0</v>
      </c>
      <c r="D8392" s="188">
        <v>0</v>
      </c>
      <c r="E8392" s="188">
        <v>0</v>
      </c>
      <c r="F8392" s="188">
        <v>0</v>
      </c>
      <c r="G8392" s="188">
        <v>0</v>
      </c>
      <c r="H8392" s="188">
        <v>1398</v>
      </c>
      <c r="I8392" s="188">
        <v>3428</v>
      </c>
      <c r="J8392" s="188">
        <v>8916</v>
      </c>
      <c r="N8392" s="43"/>
    </row>
    <row r="8393" spans="1:14">
      <c r="A8393" s="43" t="s">
        <v>550</v>
      </c>
      <c r="B8393" s="188">
        <v>96</v>
      </c>
      <c r="C8393" s="188">
        <v>0</v>
      </c>
      <c r="D8393" s="188">
        <v>0</v>
      </c>
      <c r="E8393" s="188">
        <v>0</v>
      </c>
      <c r="F8393" s="188">
        <v>0</v>
      </c>
      <c r="G8393" s="188">
        <v>0</v>
      </c>
      <c r="H8393" s="188">
        <v>263</v>
      </c>
      <c r="I8393" s="188">
        <v>646</v>
      </c>
      <c r="J8393" s="188">
        <v>1679</v>
      </c>
      <c r="N8393" s="43"/>
    </row>
    <row r="8394" spans="1:14">
      <c r="A8394" s="43" t="s">
        <v>551</v>
      </c>
      <c r="B8394" s="188">
        <v>132</v>
      </c>
      <c r="C8394" s="188">
        <v>0</v>
      </c>
      <c r="D8394" s="188">
        <v>0</v>
      </c>
      <c r="E8394" s="188">
        <v>0</v>
      </c>
      <c r="F8394" s="188">
        <v>0</v>
      </c>
      <c r="G8394" s="188">
        <v>0</v>
      </c>
      <c r="H8394" s="188">
        <v>0</v>
      </c>
      <c r="I8394" s="188">
        <v>510</v>
      </c>
      <c r="J8394" s="188">
        <v>2929</v>
      </c>
      <c r="N8394" s="43"/>
    </row>
    <row r="8395" spans="1:14">
      <c r="A8395" s="43" t="s">
        <v>317</v>
      </c>
      <c r="B8395" s="188">
        <v>3129</v>
      </c>
      <c r="C8395" s="188">
        <v>2977.43</v>
      </c>
      <c r="D8395" s="188">
        <v>2977.43</v>
      </c>
      <c r="E8395" s="188">
        <v>2977.4</v>
      </c>
      <c r="F8395" s="188">
        <v>2977.4</v>
      </c>
      <c r="G8395" s="188">
        <v>2977</v>
      </c>
      <c r="H8395" s="188">
        <v>2977</v>
      </c>
      <c r="I8395" s="188">
        <v>5955</v>
      </c>
      <c r="J8395" s="188">
        <v>9528</v>
      </c>
      <c r="N8395" s="43"/>
    </row>
    <row r="8396" spans="1:14">
      <c r="A8396" s="43" t="s">
        <v>318</v>
      </c>
      <c r="B8396" s="188">
        <v>939</v>
      </c>
      <c r="C8396" s="188">
        <v>0</v>
      </c>
      <c r="D8396" s="188">
        <v>0</v>
      </c>
      <c r="E8396" s="188">
        <v>1118.5999999999999</v>
      </c>
      <c r="F8396" s="188">
        <v>1118.5999999999999</v>
      </c>
      <c r="G8396" s="188">
        <v>1119</v>
      </c>
      <c r="H8396" s="188">
        <v>1119</v>
      </c>
      <c r="I8396" s="188">
        <v>1535</v>
      </c>
      <c r="J8396" s="188">
        <v>2851</v>
      </c>
      <c r="N8396" s="43"/>
    </row>
    <row r="8397" spans="1:14">
      <c r="A8397" s="43" t="s">
        <v>552</v>
      </c>
      <c r="B8397" s="188">
        <v>48256</v>
      </c>
      <c r="C8397" s="188">
        <v>9034.6299999999992</v>
      </c>
      <c r="D8397" s="188">
        <v>12464.92</v>
      </c>
      <c r="E8397" s="188">
        <v>20339.8</v>
      </c>
      <c r="F8397" s="188">
        <v>32519.9</v>
      </c>
      <c r="G8397" s="188">
        <v>58504</v>
      </c>
      <c r="H8397" s="188">
        <v>98726</v>
      </c>
      <c r="I8397" s="188">
        <v>129461</v>
      </c>
      <c r="J8397" s="188">
        <v>238668</v>
      </c>
      <c r="N8397" s="43"/>
    </row>
    <row r="8398" spans="1:14">
      <c r="A8398" s="43" t="s">
        <v>553</v>
      </c>
      <c r="B8398" s="188">
        <v>10227</v>
      </c>
      <c r="C8398" s="188">
        <v>0</v>
      </c>
      <c r="D8398" s="188">
        <v>0</v>
      </c>
      <c r="E8398" s="188">
        <v>0</v>
      </c>
      <c r="F8398" s="188">
        <v>1683.4</v>
      </c>
      <c r="G8398" s="188">
        <v>10935</v>
      </c>
      <c r="H8398" s="188">
        <v>29456</v>
      </c>
      <c r="I8398" s="188">
        <v>46254</v>
      </c>
      <c r="J8398" s="188">
        <v>100656</v>
      </c>
      <c r="N8398" s="43"/>
    </row>
    <row r="8399" spans="1:14">
      <c r="A8399" s="43" t="s">
        <v>554</v>
      </c>
      <c r="B8399" s="188">
        <v>1599</v>
      </c>
      <c r="C8399" s="188">
        <v>0</v>
      </c>
      <c r="D8399" s="188">
        <v>0</v>
      </c>
      <c r="E8399" s="188">
        <v>0</v>
      </c>
      <c r="F8399" s="188">
        <v>0</v>
      </c>
      <c r="G8399" s="188">
        <v>384</v>
      </c>
      <c r="H8399" s="188">
        <v>3458</v>
      </c>
      <c r="I8399" s="188">
        <v>7494</v>
      </c>
      <c r="J8399" s="188">
        <v>24865</v>
      </c>
      <c r="N8399" s="43"/>
    </row>
    <row r="8400" spans="1:14">
      <c r="A8400" s="43" t="s">
        <v>555</v>
      </c>
      <c r="B8400" s="188">
        <v>3054</v>
      </c>
      <c r="C8400" s="188">
        <v>0</v>
      </c>
      <c r="D8400" s="188">
        <v>0</v>
      </c>
      <c r="E8400" s="188">
        <v>0</v>
      </c>
      <c r="F8400" s="188">
        <v>0</v>
      </c>
      <c r="G8400" s="188">
        <v>0</v>
      </c>
      <c r="H8400" s="188">
        <v>4487</v>
      </c>
      <c r="I8400" s="188">
        <v>15734</v>
      </c>
      <c r="J8400" s="188">
        <v>60591</v>
      </c>
      <c r="N8400" s="43"/>
    </row>
    <row r="8401" spans="1:14">
      <c r="A8401" s="43" t="s">
        <v>556</v>
      </c>
      <c r="B8401" s="188">
        <v>989</v>
      </c>
      <c r="C8401" s="188">
        <v>0</v>
      </c>
      <c r="D8401" s="188">
        <v>0</v>
      </c>
      <c r="E8401" s="188">
        <v>0</v>
      </c>
      <c r="F8401" s="188">
        <v>0</v>
      </c>
      <c r="G8401" s="188">
        <v>0</v>
      </c>
      <c r="H8401" s="188">
        <v>0</v>
      </c>
      <c r="I8401" s="188">
        <v>1468</v>
      </c>
      <c r="J8401" s="188">
        <v>31828</v>
      </c>
      <c r="N8401" s="43"/>
    </row>
    <row r="8402" spans="1:14">
      <c r="A8402" s="43" t="s">
        <v>597</v>
      </c>
      <c r="B8402" s="188">
        <v>75303</v>
      </c>
      <c r="C8402" s="188">
        <v>8281.5300000000007</v>
      </c>
      <c r="D8402" s="188">
        <v>11580.22</v>
      </c>
      <c r="E8402" s="188">
        <v>21950</v>
      </c>
      <c r="F8402" s="188">
        <v>41654.9</v>
      </c>
      <c r="G8402" s="188">
        <v>83149</v>
      </c>
      <c r="H8402" s="188">
        <v>158237</v>
      </c>
      <c r="I8402" s="188">
        <v>229676</v>
      </c>
      <c r="J8402" s="188">
        <v>525579</v>
      </c>
      <c r="N8402" s="43"/>
    </row>
    <row r="8403" spans="1:14">
      <c r="A8403" s="43" t="s">
        <v>537</v>
      </c>
      <c r="B8403" s="188">
        <v>17373</v>
      </c>
      <c r="C8403" s="188">
        <v>0</v>
      </c>
      <c r="D8403" s="188">
        <v>0</v>
      </c>
      <c r="E8403" s="188">
        <v>9636.2999999999993</v>
      </c>
      <c r="F8403" s="188">
        <v>17275.5</v>
      </c>
      <c r="G8403" s="188">
        <v>25707</v>
      </c>
      <c r="H8403" s="188">
        <v>32196</v>
      </c>
      <c r="I8403" s="188">
        <v>35902</v>
      </c>
      <c r="J8403" s="188">
        <v>41582</v>
      </c>
      <c r="N8403" s="43"/>
    </row>
    <row r="8404" spans="1:14">
      <c r="A8404" s="43" t="s">
        <v>538</v>
      </c>
      <c r="B8404" s="188">
        <v>147</v>
      </c>
      <c r="C8404" s="188">
        <v>0</v>
      </c>
      <c r="D8404" s="188">
        <v>0</v>
      </c>
      <c r="E8404" s="188">
        <v>0</v>
      </c>
      <c r="F8404" s="188">
        <v>0</v>
      </c>
      <c r="G8404" s="188">
        <v>0</v>
      </c>
      <c r="H8404" s="188">
        <v>0</v>
      </c>
      <c r="I8404" s="188">
        <v>0</v>
      </c>
      <c r="J8404" s="188">
        <v>7059</v>
      </c>
      <c r="N8404" s="43"/>
    </row>
    <row r="8405" spans="1:14">
      <c r="A8405" s="43" t="s">
        <v>539</v>
      </c>
      <c r="B8405" s="188">
        <v>32292</v>
      </c>
      <c r="C8405" s="188">
        <v>-51.93</v>
      </c>
      <c r="D8405" s="188">
        <v>105.87</v>
      </c>
      <c r="E8405" s="188">
        <v>1561.7</v>
      </c>
      <c r="F8405" s="188">
        <v>7531.2</v>
      </c>
      <c r="G8405" s="188">
        <v>24918</v>
      </c>
      <c r="H8405" s="188">
        <v>68672</v>
      </c>
      <c r="I8405" s="188">
        <v>127534</v>
      </c>
      <c r="J8405" s="188">
        <v>402361</v>
      </c>
      <c r="N8405" s="43"/>
    </row>
    <row r="8406" spans="1:14">
      <c r="A8406" s="43" t="s">
        <v>540</v>
      </c>
      <c r="B8406" s="188">
        <v>2861</v>
      </c>
      <c r="C8406" s="188">
        <v>0</v>
      </c>
      <c r="D8406" s="188">
        <v>0</v>
      </c>
      <c r="E8406" s="188">
        <v>0</v>
      </c>
      <c r="F8406" s="188">
        <v>0</v>
      </c>
      <c r="G8406" s="188">
        <v>622</v>
      </c>
      <c r="H8406" s="188">
        <v>5960</v>
      </c>
      <c r="I8406" s="188">
        <v>14807</v>
      </c>
      <c r="J8406" s="188">
        <v>52560</v>
      </c>
      <c r="N8406" s="43"/>
    </row>
    <row r="8407" spans="1:14">
      <c r="A8407" s="43" t="s">
        <v>541</v>
      </c>
      <c r="B8407" s="188">
        <v>15210</v>
      </c>
      <c r="C8407" s="188">
        <v>0</v>
      </c>
      <c r="D8407" s="188">
        <v>0</v>
      </c>
      <c r="E8407" s="188">
        <v>0</v>
      </c>
      <c r="F8407" s="188">
        <v>0</v>
      </c>
      <c r="G8407" s="188">
        <v>12254</v>
      </c>
      <c r="H8407" s="188">
        <v>52494</v>
      </c>
      <c r="I8407" s="188">
        <v>86248</v>
      </c>
      <c r="J8407" s="188">
        <v>163591</v>
      </c>
      <c r="N8407" s="43"/>
    </row>
    <row r="8408" spans="1:14">
      <c r="A8408" s="43" t="s">
        <v>542</v>
      </c>
      <c r="B8408" s="188">
        <v>6263</v>
      </c>
      <c r="C8408" s="188">
        <v>0</v>
      </c>
      <c r="D8408" s="188">
        <v>0</v>
      </c>
      <c r="E8408" s="188">
        <v>0</v>
      </c>
      <c r="F8408" s="188">
        <v>1551.6</v>
      </c>
      <c r="G8408" s="188">
        <v>5976</v>
      </c>
      <c r="H8408" s="188">
        <v>14576</v>
      </c>
      <c r="I8408" s="188">
        <v>25783</v>
      </c>
      <c r="J8408" s="188">
        <v>72005</v>
      </c>
      <c r="N8408" s="43"/>
    </row>
    <row r="8409" spans="1:14">
      <c r="A8409" s="43" t="s">
        <v>543</v>
      </c>
      <c r="B8409" s="188">
        <v>1157</v>
      </c>
      <c r="C8409" s="188">
        <v>0</v>
      </c>
      <c r="D8409" s="188">
        <v>0</v>
      </c>
      <c r="E8409" s="188">
        <v>0</v>
      </c>
      <c r="F8409" s="188">
        <v>0</v>
      </c>
      <c r="G8409" s="188">
        <v>0</v>
      </c>
      <c r="H8409" s="188">
        <v>0</v>
      </c>
      <c r="I8409" s="188">
        <v>10516</v>
      </c>
      <c r="J8409" s="188">
        <v>24799</v>
      </c>
      <c r="N8409" s="43"/>
    </row>
    <row r="8410" spans="1:14">
      <c r="A8410" s="43" t="s">
        <v>544</v>
      </c>
      <c r="B8410" s="188">
        <v>13197</v>
      </c>
      <c r="C8410" s="188">
        <v>0</v>
      </c>
      <c r="D8410" s="188">
        <v>0</v>
      </c>
      <c r="E8410" s="188">
        <v>0</v>
      </c>
      <c r="F8410" s="188">
        <v>0</v>
      </c>
      <c r="G8410" s="188">
        <v>0</v>
      </c>
      <c r="H8410" s="188">
        <v>77104</v>
      </c>
      <c r="I8410" s="188">
        <v>98167</v>
      </c>
      <c r="J8410" s="188">
        <v>133768</v>
      </c>
      <c r="N8410" s="43"/>
    </row>
    <row r="8411" spans="1:14">
      <c r="A8411" s="43" t="s">
        <v>221</v>
      </c>
      <c r="B8411" s="188">
        <v>17391</v>
      </c>
      <c r="C8411" s="188">
        <v>0</v>
      </c>
      <c r="D8411" s="188">
        <v>0</v>
      </c>
      <c r="E8411" s="188">
        <v>9723.5</v>
      </c>
      <c r="F8411" s="188">
        <v>17288.2</v>
      </c>
      <c r="G8411" s="188">
        <v>25713</v>
      </c>
      <c r="H8411" s="188">
        <v>32196</v>
      </c>
      <c r="I8411" s="188">
        <v>35902</v>
      </c>
      <c r="J8411" s="188">
        <v>41582</v>
      </c>
      <c r="N8411" s="43"/>
    </row>
    <row r="8412" spans="1:14">
      <c r="A8412" s="43" t="s">
        <v>222</v>
      </c>
      <c r="B8412" s="188">
        <v>0</v>
      </c>
      <c r="C8412" s="188">
        <v>0</v>
      </c>
      <c r="D8412" s="188">
        <v>0</v>
      </c>
      <c r="E8412" s="188">
        <v>0</v>
      </c>
      <c r="F8412" s="188">
        <v>0</v>
      </c>
      <c r="G8412" s="188">
        <v>0</v>
      </c>
      <c r="H8412" s="188">
        <v>0</v>
      </c>
      <c r="I8412" s="188">
        <v>0</v>
      </c>
      <c r="J8412" s="188">
        <v>0</v>
      </c>
      <c r="N8412" s="43"/>
    </row>
    <row r="8413" spans="1:14">
      <c r="A8413" s="43" t="s">
        <v>223</v>
      </c>
      <c r="B8413" s="188">
        <v>15239</v>
      </c>
      <c r="C8413" s="188">
        <v>0</v>
      </c>
      <c r="D8413" s="188">
        <v>0</v>
      </c>
      <c r="E8413" s="188">
        <v>0</v>
      </c>
      <c r="F8413" s="188">
        <v>0</v>
      </c>
      <c r="G8413" s="188">
        <v>12305</v>
      </c>
      <c r="H8413" s="188">
        <v>52728</v>
      </c>
      <c r="I8413" s="188">
        <v>86248</v>
      </c>
      <c r="J8413" s="188">
        <v>163591</v>
      </c>
      <c r="N8413" s="43"/>
    </row>
    <row r="8414" spans="1:14">
      <c r="A8414" s="43" t="s">
        <v>224</v>
      </c>
      <c r="B8414" s="188">
        <v>0</v>
      </c>
      <c r="C8414" s="188">
        <v>0</v>
      </c>
      <c r="D8414" s="188">
        <v>0</v>
      </c>
      <c r="E8414" s="188">
        <v>0</v>
      </c>
      <c r="F8414" s="188">
        <v>0</v>
      </c>
      <c r="G8414" s="188">
        <v>0</v>
      </c>
      <c r="H8414" s="188">
        <v>0</v>
      </c>
      <c r="I8414" s="188">
        <v>0</v>
      </c>
      <c r="J8414" s="188">
        <v>0</v>
      </c>
      <c r="N8414" s="43"/>
    </row>
    <row r="8415" spans="1:14">
      <c r="A8415" s="43" t="s">
        <v>545</v>
      </c>
      <c r="B8415" s="188">
        <v>63935</v>
      </c>
      <c r="C8415" s="188">
        <v>4167.58</v>
      </c>
      <c r="D8415" s="188">
        <v>7503.38</v>
      </c>
      <c r="E8415" s="188">
        <v>17644.3</v>
      </c>
      <c r="F8415" s="188">
        <v>35575</v>
      </c>
      <c r="G8415" s="188">
        <v>70498</v>
      </c>
      <c r="H8415" s="188">
        <v>131074</v>
      </c>
      <c r="I8415" s="188">
        <v>194134</v>
      </c>
      <c r="J8415" s="188">
        <v>478249</v>
      </c>
      <c r="N8415" s="43"/>
    </row>
    <row r="8416" spans="1:14">
      <c r="A8416" s="43" t="s">
        <v>546</v>
      </c>
      <c r="B8416" s="188">
        <v>36871</v>
      </c>
      <c r="C8416" s="188">
        <v>1470.01</v>
      </c>
      <c r="D8416" s="188">
        <v>5375.74</v>
      </c>
      <c r="E8416" s="188">
        <v>12834.3</v>
      </c>
      <c r="F8416" s="188">
        <v>25586.799999999999</v>
      </c>
      <c r="G8416" s="188">
        <v>48061</v>
      </c>
      <c r="H8416" s="188">
        <v>81969</v>
      </c>
      <c r="I8416" s="188">
        <v>106088</v>
      </c>
      <c r="J8416" s="188">
        <v>187005</v>
      </c>
      <c r="N8416" s="43"/>
    </row>
    <row r="8417" spans="1:14">
      <c r="A8417" s="43" t="s">
        <v>547</v>
      </c>
      <c r="B8417" s="188">
        <v>5045</v>
      </c>
      <c r="C8417" s="188">
        <v>0</v>
      </c>
      <c r="D8417" s="188">
        <v>0</v>
      </c>
      <c r="E8417" s="188">
        <v>0</v>
      </c>
      <c r="F8417" s="188">
        <v>0</v>
      </c>
      <c r="G8417" s="188">
        <v>4226</v>
      </c>
      <c r="H8417" s="188">
        <v>14272</v>
      </c>
      <c r="I8417" s="188">
        <v>23801</v>
      </c>
      <c r="J8417" s="188">
        <v>59685</v>
      </c>
      <c r="N8417" s="43"/>
    </row>
    <row r="8418" spans="1:14">
      <c r="A8418" s="43" t="s">
        <v>548</v>
      </c>
      <c r="B8418" s="188">
        <v>795</v>
      </c>
      <c r="C8418" s="188">
        <v>0</v>
      </c>
      <c r="D8418" s="188">
        <v>0</v>
      </c>
      <c r="E8418" s="188">
        <v>0</v>
      </c>
      <c r="F8418" s="188">
        <v>0</v>
      </c>
      <c r="G8418" s="188">
        <v>233</v>
      </c>
      <c r="H8418" s="188">
        <v>1885</v>
      </c>
      <c r="I8418" s="188">
        <v>3856</v>
      </c>
      <c r="J8418" s="188">
        <v>11490</v>
      </c>
      <c r="N8418" s="43"/>
    </row>
    <row r="8419" spans="1:14">
      <c r="A8419" s="43" t="s">
        <v>549</v>
      </c>
      <c r="B8419" s="188">
        <v>1089</v>
      </c>
      <c r="C8419" s="188">
        <v>0</v>
      </c>
      <c r="D8419" s="188">
        <v>0</v>
      </c>
      <c r="E8419" s="188">
        <v>0</v>
      </c>
      <c r="F8419" s="188">
        <v>0</v>
      </c>
      <c r="G8419" s="188">
        <v>829</v>
      </c>
      <c r="H8419" s="188">
        <v>3961</v>
      </c>
      <c r="I8419" s="188">
        <v>6624</v>
      </c>
      <c r="J8419" s="188">
        <v>12596</v>
      </c>
      <c r="N8419" s="43"/>
    </row>
    <row r="8420" spans="1:14">
      <c r="A8420" s="43" t="s">
        <v>550</v>
      </c>
      <c r="B8420" s="188">
        <v>216</v>
      </c>
      <c r="C8420" s="188">
        <v>0</v>
      </c>
      <c r="D8420" s="188">
        <v>0</v>
      </c>
      <c r="E8420" s="188">
        <v>0</v>
      </c>
      <c r="F8420" s="188">
        <v>0</v>
      </c>
      <c r="G8420" s="188">
        <v>156</v>
      </c>
      <c r="H8420" s="188">
        <v>746</v>
      </c>
      <c r="I8420" s="188">
        <v>1247</v>
      </c>
      <c r="J8420" s="188">
        <v>2372</v>
      </c>
      <c r="N8420" s="43"/>
    </row>
    <row r="8421" spans="1:14">
      <c r="A8421" s="43" t="s">
        <v>551</v>
      </c>
      <c r="B8421" s="188">
        <v>143</v>
      </c>
      <c r="C8421" s="188">
        <v>0</v>
      </c>
      <c r="D8421" s="188">
        <v>0</v>
      </c>
      <c r="E8421" s="188">
        <v>0</v>
      </c>
      <c r="F8421" s="188">
        <v>0</v>
      </c>
      <c r="G8421" s="188">
        <v>0</v>
      </c>
      <c r="H8421" s="188">
        <v>35</v>
      </c>
      <c r="I8421" s="188">
        <v>547</v>
      </c>
      <c r="J8421" s="188">
        <v>3544</v>
      </c>
      <c r="N8421" s="43"/>
    </row>
    <row r="8422" spans="1:14">
      <c r="A8422" s="43" t="s">
        <v>317</v>
      </c>
      <c r="B8422" s="188">
        <v>3149</v>
      </c>
      <c r="C8422" s="188">
        <v>2977.43</v>
      </c>
      <c r="D8422" s="188">
        <v>2977.43</v>
      </c>
      <c r="E8422" s="188">
        <v>2977.4</v>
      </c>
      <c r="F8422" s="188">
        <v>2977.4</v>
      </c>
      <c r="G8422" s="188">
        <v>2977</v>
      </c>
      <c r="H8422" s="188">
        <v>2977</v>
      </c>
      <c r="I8422" s="188">
        <v>5955</v>
      </c>
      <c r="J8422" s="188">
        <v>9528</v>
      </c>
      <c r="N8422" s="43"/>
    </row>
    <row r="8423" spans="1:14">
      <c r="A8423" s="43" t="s">
        <v>318</v>
      </c>
      <c r="B8423" s="188">
        <v>930</v>
      </c>
      <c r="C8423" s="188">
        <v>0</v>
      </c>
      <c r="D8423" s="188">
        <v>0</v>
      </c>
      <c r="E8423" s="188">
        <v>1118.5999999999999</v>
      </c>
      <c r="F8423" s="188">
        <v>1118.5999999999999</v>
      </c>
      <c r="G8423" s="188">
        <v>1119</v>
      </c>
      <c r="H8423" s="188">
        <v>1119</v>
      </c>
      <c r="I8423" s="188">
        <v>1535</v>
      </c>
      <c r="J8423" s="188">
        <v>3509</v>
      </c>
      <c r="N8423" s="43"/>
    </row>
    <row r="8424" spans="1:14">
      <c r="A8424" s="43" t="s">
        <v>552</v>
      </c>
      <c r="B8424" s="188">
        <v>48239</v>
      </c>
      <c r="C8424" s="188">
        <v>5467.86</v>
      </c>
      <c r="D8424" s="188">
        <v>9340.8700000000008</v>
      </c>
      <c r="E8424" s="188">
        <v>16714.400000000001</v>
      </c>
      <c r="F8424" s="188">
        <v>30320.9</v>
      </c>
      <c r="G8424" s="188">
        <v>58726</v>
      </c>
      <c r="H8424" s="188">
        <v>106348</v>
      </c>
      <c r="I8424" s="188">
        <v>142819</v>
      </c>
      <c r="J8424" s="188">
        <v>265550</v>
      </c>
      <c r="N8424" s="43"/>
    </row>
    <row r="8425" spans="1:14">
      <c r="A8425" s="43" t="s">
        <v>553</v>
      </c>
      <c r="B8425" s="188">
        <v>5489</v>
      </c>
      <c r="C8425" s="188">
        <v>0</v>
      </c>
      <c r="D8425" s="188">
        <v>0</v>
      </c>
      <c r="E8425" s="188">
        <v>0</v>
      </c>
      <c r="F8425" s="188">
        <v>0</v>
      </c>
      <c r="G8425" s="188">
        <v>4487</v>
      </c>
      <c r="H8425" s="188">
        <v>16866</v>
      </c>
      <c r="I8425" s="188">
        <v>27807</v>
      </c>
      <c r="J8425" s="188">
        <v>65825</v>
      </c>
      <c r="N8425" s="43"/>
    </row>
    <row r="8426" spans="1:14">
      <c r="A8426" s="43" t="s">
        <v>554</v>
      </c>
      <c r="B8426" s="188">
        <v>1637</v>
      </c>
      <c r="C8426" s="188">
        <v>0</v>
      </c>
      <c r="D8426" s="188">
        <v>0</v>
      </c>
      <c r="E8426" s="188">
        <v>0</v>
      </c>
      <c r="F8426" s="188">
        <v>0</v>
      </c>
      <c r="G8426" s="188">
        <v>358</v>
      </c>
      <c r="H8426" s="188">
        <v>3461</v>
      </c>
      <c r="I8426" s="188">
        <v>8456</v>
      </c>
      <c r="J8426" s="188">
        <v>27814</v>
      </c>
      <c r="N8426" s="43"/>
    </row>
    <row r="8427" spans="1:14">
      <c r="A8427" s="43" t="s">
        <v>555</v>
      </c>
      <c r="B8427" s="188">
        <v>3312</v>
      </c>
      <c r="C8427" s="188">
        <v>0</v>
      </c>
      <c r="D8427" s="188">
        <v>0</v>
      </c>
      <c r="E8427" s="188">
        <v>0</v>
      </c>
      <c r="F8427" s="188">
        <v>0</v>
      </c>
      <c r="G8427" s="188">
        <v>0</v>
      </c>
      <c r="H8427" s="188">
        <v>5361</v>
      </c>
      <c r="I8427" s="188">
        <v>17322</v>
      </c>
      <c r="J8427" s="188">
        <v>72278</v>
      </c>
      <c r="N8427" s="43"/>
    </row>
    <row r="8428" spans="1:14">
      <c r="A8428" s="43" t="s">
        <v>556</v>
      </c>
      <c r="B8428" s="188">
        <v>1054</v>
      </c>
      <c r="C8428" s="188">
        <v>0</v>
      </c>
      <c r="D8428" s="188">
        <v>0</v>
      </c>
      <c r="E8428" s="188">
        <v>0</v>
      </c>
      <c r="F8428" s="188">
        <v>0</v>
      </c>
      <c r="G8428" s="188">
        <v>0</v>
      </c>
      <c r="H8428" s="188">
        <v>0</v>
      </c>
      <c r="I8428" s="188">
        <v>771</v>
      </c>
      <c r="J8428" s="188">
        <v>39730</v>
      </c>
      <c r="N8428" s="43"/>
    </row>
    <row r="8429" spans="1:14">
      <c r="A8429" s="43" t="s">
        <v>598</v>
      </c>
      <c r="B8429" s="188">
        <v>66664</v>
      </c>
      <c r="C8429" s="188">
        <v>5265.45</v>
      </c>
      <c r="D8429" s="188">
        <v>9238.44</v>
      </c>
      <c r="E8429" s="188">
        <v>16242.6</v>
      </c>
      <c r="F8429" s="188">
        <v>32587.7</v>
      </c>
      <c r="G8429" s="188">
        <v>72961</v>
      </c>
      <c r="H8429" s="188">
        <v>141429</v>
      </c>
      <c r="I8429" s="188">
        <v>218394</v>
      </c>
      <c r="J8429" s="188">
        <v>522415</v>
      </c>
      <c r="N8429" s="43"/>
    </row>
    <row r="8430" spans="1:14">
      <c r="A8430" s="43" t="s">
        <v>537</v>
      </c>
      <c r="B8430" s="188">
        <v>15502</v>
      </c>
      <c r="C8430" s="188">
        <v>0</v>
      </c>
      <c r="D8430" s="188">
        <v>0</v>
      </c>
      <c r="E8430" s="188">
        <v>6982.9</v>
      </c>
      <c r="F8430" s="188">
        <v>14860.4</v>
      </c>
      <c r="G8430" s="188">
        <v>23517</v>
      </c>
      <c r="H8430" s="188">
        <v>31467</v>
      </c>
      <c r="I8430" s="188">
        <v>35312</v>
      </c>
      <c r="J8430" s="188">
        <v>42124</v>
      </c>
      <c r="N8430" s="43"/>
    </row>
    <row r="8431" spans="1:14">
      <c r="A8431" s="43" t="s">
        <v>538</v>
      </c>
      <c r="B8431" s="188">
        <v>213</v>
      </c>
      <c r="C8431" s="188">
        <v>0</v>
      </c>
      <c r="D8431" s="188">
        <v>0</v>
      </c>
      <c r="E8431" s="188">
        <v>0</v>
      </c>
      <c r="F8431" s="188">
        <v>0</v>
      </c>
      <c r="G8431" s="188">
        <v>0</v>
      </c>
      <c r="H8431" s="188">
        <v>0</v>
      </c>
      <c r="I8431" s="188">
        <v>0</v>
      </c>
      <c r="J8431" s="188">
        <v>7118</v>
      </c>
      <c r="N8431" s="43"/>
    </row>
    <row r="8432" spans="1:14">
      <c r="A8432" s="43" t="s">
        <v>539</v>
      </c>
      <c r="B8432" s="188">
        <v>29520</v>
      </c>
      <c r="C8432" s="188">
        <v>-64.87</v>
      </c>
      <c r="D8432" s="188">
        <v>-21.85</v>
      </c>
      <c r="E8432" s="188">
        <v>907.5</v>
      </c>
      <c r="F8432" s="188">
        <v>5657.3</v>
      </c>
      <c r="G8432" s="188">
        <v>21080</v>
      </c>
      <c r="H8432" s="188">
        <v>66058</v>
      </c>
      <c r="I8432" s="188">
        <v>118350</v>
      </c>
      <c r="J8432" s="188">
        <v>371542</v>
      </c>
      <c r="N8432" s="43"/>
    </row>
    <row r="8433" spans="1:14">
      <c r="A8433" s="43" t="s">
        <v>540</v>
      </c>
      <c r="B8433" s="188">
        <v>2879</v>
      </c>
      <c r="C8433" s="188">
        <v>0</v>
      </c>
      <c r="D8433" s="188">
        <v>0</v>
      </c>
      <c r="E8433" s="188">
        <v>0</v>
      </c>
      <c r="F8433" s="188">
        <v>0</v>
      </c>
      <c r="G8433" s="188">
        <v>0</v>
      </c>
      <c r="H8433" s="188">
        <v>4473</v>
      </c>
      <c r="I8433" s="188">
        <v>12908</v>
      </c>
      <c r="J8433" s="188">
        <v>60457</v>
      </c>
      <c r="N8433" s="43"/>
    </row>
    <row r="8434" spans="1:14">
      <c r="A8434" s="43" t="s">
        <v>541</v>
      </c>
      <c r="B8434" s="188">
        <v>13018</v>
      </c>
      <c r="C8434" s="188">
        <v>0</v>
      </c>
      <c r="D8434" s="188">
        <v>0</v>
      </c>
      <c r="E8434" s="188">
        <v>0</v>
      </c>
      <c r="F8434" s="188">
        <v>0</v>
      </c>
      <c r="G8434" s="188">
        <v>5655</v>
      </c>
      <c r="H8434" s="188">
        <v>43862</v>
      </c>
      <c r="I8434" s="188">
        <v>71259</v>
      </c>
      <c r="J8434" s="188">
        <v>154329</v>
      </c>
      <c r="N8434" s="43"/>
    </row>
    <row r="8435" spans="1:14">
      <c r="A8435" s="43" t="s">
        <v>542</v>
      </c>
      <c r="B8435" s="188">
        <v>4503</v>
      </c>
      <c r="C8435" s="188">
        <v>0</v>
      </c>
      <c r="D8435" s="188">
        <v>0</v>
      </c>
      <c r="E8435" s="188">
        <v>0</v>
      </c>
      <c r="F8435" s="188">
        <v>0</v>
      </c>
      <c r="G8435" s="188">
        <v>3240</v>
      </c>
      <c r="H8435" s="188">
        <v>12313</v>
      </c>
      <c r="I8435" s="188">
        <v>22569</v>
      </c>
      <c r="J8435" s="188">
        <v>65100</v>
      </c>
      <c r="N8435" s="43"/>
    </row>
    <row r="8436" spans="1:14">
      <c r="A8436" s="43" t="s">
        <v>543</v>
      </c>
      <c r="B8436" s="188">
        <v>1029</v>
      </c>
      <c r="C8436" s="188">
        <v>0</v>
      </c>
      <c r="D8436" s="188">
        <v>0</v>
      </c>
      <c r="E8436" s="188">
        <v>0</v>
      </c>
      <c r="F8436" s="188">
        <v>0</v>
      </c>
      <c r="G8436" s="188">
        <v>0</v>
      </c>
      <c r="H8436" s="188">
        <v>0</v>
      </c>
      <c r="I8436" s="188">
        <v>8817</v>
      </c>
      <c r="J8436" s="188">
        <v>23459</v>
      </c>
      <c r="N8436" s="43"/>
    </row>
    <row r="8437" spans="1:14">
      <c r="A8437" s="43" t="s">
        <v>544</v>
      </c>
      <c r="B8437" s="188">
        <v>11302</v>
      </c>
      <c r="C8437" s="188">
        <v>0</v>
      </c>
      <c r="D8437" s="188">
        <v>0</v>
      </c>
      <c r="E8437" s="188">
        <v>0</v>
      </c>
      <c r="F8437" s="188">
        <v>0</v>
      </c>
      <c r="G8437" s="188">
        <v>15637</v>
      </c>
      <c r="H8437" s="188">
        <v>21552</v>
      </c>
      <c r="I8437" s="188">
        <v>88647</v>
      </c>
      <c r="J8437" s="188">
        <v>133768</v>
      </c>
      <c r="N8437" s="43"/>
    </row>
    <row r="8438" spans="1:14">
      <c r="A8438" s="43" t="s">
        <v>221</v>
      </c>
      <c r="B8438" s="188">
        <v>15527</v>
      </c>
      <c r="C8438" s="188">
        <v>0</v>
      </c>
      <c r="D8438" s="188">
        <v>0</v>
      </c>
      <c r="E8438" s="188">
        <v>7014.1</v>
      </c>
      <c r="F8438" s="188">
        <v>14877.2</v>
      </c>
      <c r="G8438" s="188">
        <v>23533</v>
      </c>
      <c r="H8438" s="188">
        <v>31467</v>
      </c>
      <c r="I8438" s="188">
        <v>35312</v>
      </c>
      <c r="J8438" s="188">
        <v>42124</v>
      </c>
      <c r="N8438" s="43"/>
    </row>
    <row r="8439" spans="1:14">
      <c r="A8439" s="43" t="s">
        <v>222</v>
      </c>
      <c r="B8439" s="188">
        <v>0</v>
      </c>
      <c r="C8439" s="188">
        <v>0</v>
      </c>
      <c r="D8439" s="188">
        <v>0</v>
      </c>
      <c r="E8439" s="188">
        <v>0</v>
      </c>
      <c r="F8439" s="188">
        <v>0</v>
      </c>
      <c r="G8439" s="188">
        <v>0</v>
      </c>
      <c r="H8439" s="188">
        <v>0</v>
      </c>
      <c r="I8439" s="188">
        <v>0</v>
      </c>
      <c r="J8439" s="188">
        <v>0</v>
      </c>
      <c r="N8439" s="43"/>
    </row>
    <row r="8440" spans="1:14">
      <c r="A8440" s="43" t="s">
        <v>223</v>
      </c>
      <c r="B8440" s="188">
        <v>13029</v>
      </c>
      <c r="C8440" s="188">
        <v>0</v>
      </c>
      <c r="D8440" s="188">
        <v>0</v>
      </c>
      <c r="E8440" s="188">
        <v>0</v>
      </c>
      <c r="F8440" s="188">
        <v>0</v>
      </c>
      <c r="G8440" s="188">
        <v>5776</v>
      </c>
      <c r="H8440" s="188">
        <v>43895</v>
      </c>
      <c r="I8440" s="188">
        <v>71413</v>
      </c>
      <c r="J8440" s="188">
        <v>154329</v>
      </c>
      <c r="N8440" s="43"/>
    </row>
    <row r="8441" spans="1:14">
      <c r="A8441" s="43" t="s">
        <v>224</v>
      </c>
      <c r="B8441" s="188">
        <v>0</v>
      </c>
      <c r="C8441" s="188">
        <v>0</v>
      </c>
      <c r="D8441" s="188">
        <v>0</v>
      </c>
      <c r="E8441" s="188">
        <v>0</v>
      </c>
      <c r="F8441" s="188">
        <v>0</v>
      </c>
      <c r="G8441" s="188">
        <v>0</v>
      </c>
      <c r="H8441" s="188">
        <v>0</v>
      </c>
      <c r="I8441" s="188">
        <v>0</v>
      </c>
      <c r="J8441" s="188">
        <v>0</v>
      </c>
      <c r="N8441" s="43"/>
    </row>
    <row r="8442" spans="1:14">
      <c r="A8442" s="43" t="s">
        <v>545</v>
      </c>
      <c r="B8442" s="188">
        <v>55803</v>
      </c>
      <c r="C8442" s="188">
        <v>1145.4000000000001</v>
      </c>
      <c r="D8442" s="188">
        <v>5247.46</v>
      </c>
      <c r="E8442" s="188">
        <v>12186.5</v>
      </c>
      <c r="F8442" s="188">
        <v>27711.1</v>
      </c>
      <c r="G8442" s="188">
        <v>61419</v>
      </c>
      <c r="H8442" s="188">
        <v>120621</v>
      </c>
      <c r="I8442" s="188">
        <v>188436</v>
      </c>
      <c r="J8442" s="188">
        <v>457123</v>
      </c>
      <c r="N8442" s="43"/>
    </row>
    <row r="8443" spans="1:14">
      <c r="A8443" s="43" t="s">
        <v>546</v>
      </c>
      <c r="B8443" s="188">
        <v>33163</v>
      </c>
      <c r="C8443" s="188">
        <v>-2402.62</v>
      </c>
      <c r="D8443" s="188">
        <v>4115.54</v>
      </c>
      <c r="E8443" s="188">
        <v>9572.4</v>
      </c>
      <c r="F8443" s="188">
        <v>20577.5</v>
      </c>
      <c r="G8443" s="188">
        <v>42665</v>
      </c>
      <c r="H8443" s="188">
        <v>73475</v>
      </c>
      <c r="I8443" s="188">
        <v>102570</v>
      </c>
      <c r="J8443" s="188">
        <v>197011</v>
      </c>
      <c r="N8443" s="43"/>
    </row>
    <row r="8444" spans="1:14">
      <c r="A8444" s="43" t="s">
        <v>547</v>
      </c>
      <c r="B8444" s="188">
        <v>4878</v>
      </c>
      <c r="C8444" s="188">
        <v>0</v>
      </c>
      <c r="D8444" s="188">
        <v>0</v>
      </c>
      <c r="E8444" s="188">
        <v>0</v>
      </c>
      <c r="F8444" s="188">
        <v>0</v>
      </c>
      <c r="G8444" s="188">
        <v>3334</v>
      </c>
      <c r="H8444" s="188">
        <v>12344</v>
      </c>
      <c r="I8444" s="188">
        <v>22485</v>
      </c>
      <c r="J8444" s="188">
        <v>76860</v>
      </c>
      <c r="N8444" s="43"/>
    </row>
    <row r="8445" spans="1:14">
      <c r="A8445" s="43" t="s">
        <v>548</v>
      </c>
      <c r="B8445" s="188">
        <v>801</v>
      </c>
      <c r="C8445" s="188">
        <v>0</v>
      </c>
      <c r="D8445" s="188">
        <v>0</v>
      </c>
      <c r="E8445" s="188">
        <v>0</v>
      </c>
      <c r="F8445" s="188">
        <v>0</v>
      </c>
      <c r="G8445" s="188">
        <v>74</v>
      </c>
      <c r="H8445" s="188">
        <v>1788</v>
      </c>
      <c r="I8445" s="188">
        <v>3790</v>
      </c>
      <c r="J8445" s="188">
        <v>14406</v>
      </c>
      <c r="N8445" s="43"/>
    </row>
    <row r="8446" spans="1:14">
      <c r="A8446" s="43" t="s">
        <v>549</v>
      </c>
      <c r="B8446" s="188">
        <v>852</v>
      </c>
      <c r="C8446" s="188">
        <v>0</v>
      </c>
      <c r="D8446" s="188">
        <v>0</v>
      </c>
      <c r="E8446" s="188">
        <v>0</v>
      </c>
      <c r="F8446" s="188">
        <v>0</v>
      </c>
      <c r="G8446" s="188">
        <v>35</v>
      </c>
      <c r="H8446" s="188">
        <v>3166</v>
      </c>
      <c r="I8446" s="188">
        <v>5181</v>
      </c>
      <c r="J8446" s="188">
        <v>11677</v>
      </c>
      <c r="N8446" s="43"/>
    </row>
    <row r="8447" spans="1:14">
      <c r="A8447" s="43" t="s">
        <v>550</v>
      </c>
      <c r="B8447" s="188">
        <v>175</v>
      </c>
      <c r="C8447" s="188">
        <v>0</v>
      </c>
      <c r="D8447" s="188">
        <v>0</v>
      </c>
      <c r="E8447" s="188">
        <v>0</v>
      </c>
      <c r="F8447" s="188">
        <v>0</v>
      </c>
      <c r="G8447" s="188">
        <v>7</v>
      </c>
      <c r="H8447" s="188">
        <v>596</v>
      </c>
      <c r="I8447" s="188">
        <v>976</v>
      </c>
      <c r="J8447" s="188">
        <v>2199</v>
      </c>
      <c r="N8447" s="43"/>
    </row>
    <row r="8448" spans="1:14">
      <c r="A8448" s="43" t="s">
        <v>551</v>
      </c>
      <c r="B8448" s="188">
        <v>146</v>
      </c>
      <c r="C8448" s="188">
        <v>0</v>
      </c>
      <c r="D8448" s="188">
        <v>0</v>
      </c>
      <c r="E8448" s="188">
        <v>0</v>
      </c>
      <c r="F8448" s="188">
        <v>0</v>
      </c>
      <c r="G8448" s="188">
        <v>0</v>
      </c>
      <c r="H8448" s="188">
        <v>0</v>
      </c>
      <c r="I8448" s="188">
        <v>518</v>
      </c>
      <c r="J8448" s="188">
        <v>4632</v>
      </c>
      <c r="N8448" s="43"/>
    </row>
    <row r="8449" spans="1:14">
      <c r="A8449" s="43" t="s">
        <v>317</v>
      </c>
      <c r="B8449" s="188">
        <v>3102</v>
      </c>
      <c r="C8449" s="188">
        <v>2977.43</v>
      </c>
      <c r="D8449" s="188">
        <v>2977.43</v>
      </c>
      <c r="E8449" s="188">
        <v>2977.4</v>
      </c>
      <c r="F8449" s="188">
        <v>2977.4</v>
      </c>
      <c r="G8449" s="188">
        <v>2977</v>
      </c>
      <c r="H8449" s="188">
        <v>2977</v>
      </c>
      <c r="I8449" s="188">
        <v>5955</v>
      </c>
      <c r="J8449" s="188">
        <v>9528</v>
      </c>
      <c r="N8449" s="43"/>
    </row>
    <row r="8450" spans="1:14">
      <c r="A8450" s="43" t="s">
        <v>318</v>
      </c>
      <c r="B8450" s="188">
        <v>907</v>
      </c>
      <c r="C8450" s="188">
        <v>0</v>
      </c>
      <c r="D8450" s="188">
        <v>0</v>
      </c>
      <c r="E8450" s="188">
        <v>0</v>
      </c>
      <c r="F8450" s="188">
        <v>1118.5999999999999</v>
      </c>
      <c r="G8450" s="188">
        <v>1119</v>
      </c>
      <c r="H8450" s="188">
        <v>1119</v>
      </c>
      <c r="I8450" s="188">
        <v>1535</v>
      </c>
      <c r="J8450" s="188">
        <v>3509</v>
      </c>
      <c r="N8450" s="43"/>
    </row>
    <row r="8451" spans="1:14">
      <c r="A8451" s="43" t="s">
        <v>552</v>
      </c>
      <c r="B8451" s="188">
        <v>44025</v>
      </c>
      <c r="C8451" s="188">
        <v>1414.35</v>
      </c>
      <c r="D8451" s="188">
        <v>8057.2</v>
      </c>
      <c r="E8451" s="188">
        <v>13485.3</v>
      </c>
      <c r="F8451" s="188">
        <v>24871.7</v>
      </c>
      <c r="G8451" s="188">
        <v>52375</v>
      </c>
      <c r="H8451" s="188">
        <v>93695</v>
      </c>
      <c r="I8451" s="188">
        <v>137520</v>
      </c>
      <c r="J8451" s="188">
        <v>308400</v>
      </c>
      <c r="N8451" s="43"/>
    </row>
    <row r="8452" spans="1:14">
      <c r="A8452" s="43" t="s">
        <v>553</v>
      </c>
      <c r="B8452" s="188">
        <v>5479</v>
      </c>
      <c r="C8452" s="188">
        <v>0</v>
      </c>
      <c r="D8452" s="188">
        <v>0</v>
      </c>
      <c r="E8452" s="188">
        <v>0</v>
      </c>
      <c r="F8452" s="188">
        <v>0</v>
      </c>
      <c r="G8452" s="188">
        <v>2358</v>
      </c>
      <c r="H8452" s="188">
        <v>15397</v>
      </c>
      <c r="I8452" s="188">
        <v>28282</v>
      </c>
      <c r="J8452" s="188">
        <v>76710</v>
      </c>
      <c r="N8452" s="43"/>
    </row>
    <row r="8453" spans="1:14">
      <c r="A8453" s="43" t="s">
        <v>554</v>
      </c>
      <c r="B8453" s="188">
        <v>1445</v>
      </c>
      <c r="C8453" s="188">
        <v>0</v>
      </c>
      <c r="D8453" s="188">
        <v>0</v>
      </c>
      <c r="E8453" s="188">
        <v>0</v>
      </c>
      <c r="F8453" s="188">
        <v>0</v>
      </c>
      <c r="G8453" s="188">
        <v>225</v>
      </c>
      <c r="H8453" s="188">
        <v>3023</v>
      </c>
      <c r="I8453" s="188">
        <v>7413</v>
      </c>
      <c r="J8453" s="188">
        <v>25514</v>
      </c>
      <c r="N8453" s="43"/>
    </row>
    <row r="8454" spans="1:14">
      <c r="A8454" s="43" t="s">
        <v>555</v>
      </c>
      <c r="B8454" s="188">
        <v>3309</v>
      </c>
      <c r="C8454" s="188">
        <v>0</v>
      </c>
      <c r="D8454" s="188">
        <v>0</v>
      </c>
      <c r="E8454" s="188">
        <v>0</v>
      </c>
      <c r="F8454" s="188">
        <v>0</v>
      </c>
      <c r="G8454" s="188">
        <v>0</v>
      </c>
      <c r="H8454" s="188">
        <v>4261</v>
      </c>
      <c r="I8454" s="188">
        <v>16907</v>
      </c>
      <c r="J8454" s="188">
        <v>73329</v>
      </c>
      <c r="N8454" s="43"/>
    </row>
    <row r="8455" spans="1:14">
      <c r="A8455" s="43" t="s">
        <v>556</v>
      </c>
      <c r="B8455" s="188">
        <v>1151</v>
      </c>
      <c r="C8455" s="188">
        <v>0</v>
      </c>
      <c r="D8455" s="188">
        <v>0</v>
      </c>
      <c r="E8455" s="188">
        <v>0</v>
      </c>
      <c r="F8455" s="188">
        <v>0</v>
      </c>
      <c r="G8455" s="188">
        <v>0</v>
      </c>
      <c r="H8455" s="188">
        <v>0</v>
      </c>
      <c r="I8455" s="188">
        <v>333</v>
      </c>
      <c r="J8455" s="188">
        <v>42461</v>
      </c>
      <c r="N8455" s="43"/>
    </row>
    <row r="8456" spans="1:14">
      <c r="A8456" s="43" t="s">
        <v>621</v>
      </c>
      <c r="B8456" s="188" t="s">
        <v>143</v>
      </c>
      <c r="C8456" s="188" t="s">
        <v>144</v>
      </c>
      <c r="D8456" s="188" t="s">
        <v>144</v>
      </c>
      <c r="E8456" s="188" t="s">
        <v>144</v>
      </c>
      <c r="F8456" s="188" t="s">
        <v>144</v>
      </c>
      <c r="G8456" s="188" t="s">
        <v>144</v>
      </c>
      <c r="H8456" s="188" t="s">
        <v>144</v>
      </c>
      <c r="I8456" s="188" t="s">
        <v>685</v>
      </c>
      <c r="J8456" s="188" t="s">
        <v>685</v>
      </c>
      <c r="K8456" s="188" t="s">
        <v>225</v>
      </c>
      <c r="N8456" s="43"/>
    </row>
    <row r="8457" spans="1:14">
      <c r="A8457" s="43" t="s">
        <v>618</v>
      </c>
      <c r="B8457" s="188" t="s">
        <v>619</v>
      </c>
      <c r="K8457" s="188" t="s">
        <v>748</v>
      </c>
      <c r="N8457" s="43"/>
    </row>
    <row r="8458" spans="1:14">
      <c r="A8458" s="43" t="s">
        <v>142</v>
      </c>
      <c r="N8458" s="43"/>
    </row>
    <row r="8460" spans="1:14">
      <c r="A8460" s="43" t="s">
        <v>219</v>
      </c>
      <c r="N8460" s="43"/>
    </row>
    <row r="8461" spans="1:14">
      <c r="A8461" s="43" t="s">
        <v>621</v>
      </c>
      <c r="B8461" s="188" t="s">
        <v>143</v>
      </c>
      <c r="C8461" s="188" t="s">
        <v>144</v>
      </c>
      <c r="D8461" s="188" t="s">
        <v>144</v>
      </c>
      <c r="E8461" s="188" t="s">
        <v>144</v>
      </c>
      <c r="F8461" s="188" t="s">
        <v>144</v>
      </c>
      <c r="G8461" s="188" t="s">
        <v>144</v>
      </c>
      <c r="H8461" s="188" t="s">
        <v>144</v>
      </c>
      <c r="I8461" s="188" t="s">
        <v>685</v>
      </c>
      <c r="J8461" s="188" t="s">
        <v>685</v>
      </c>
      <c r="K8461" s="188" t="s">
        <v>225</v>
      </c>
      <c r="N8461" s="43"/>
    </row>
    <row r="8462" spans="1:14">
      <c r="A8462" s="43" t="s">
        <v>255</v>
      </c>
      <c r="B8462" s="188" t="s">
        <v>33</v>
      </c>
      <c r="C8462" s="188" t="s">
        <v>134</v>
      </c>
      <c r="D8462" s="188" t="s">
        <v>135</v>
      </c>
      <c r="E8462" s="188" t="s">
        <v>136</v>
      </c>
      <c r="F8462" s="188" t="s">
        <v>137</v>
      </c>
      <c r="G8462" s="188" t="s">
        <v>138</v>
      </c>
      <c r="H8462" s="188" t="s">
        <v>139</v>
      </c>
      <c r="I8462" s="188" t="s">
        <v>140</v>
      </c>
      <c r="J8462" s="188" t="s">
        <v>141</v>
      </c>
      <c r="N8462" s="43"/>
    </row>
    <row r="8463" spans="1:14">
      <c r="A8463" s="43" t="s">
        <v>622</v>
      </c>
      <c r="B8463" s="188" t="s">
        <v>143</v>
      </c>
      <c r="C8463" s="188" t="s">
        <v>148</v>
      </c>
      <c r="D8463" s="188" t="s">
        <v>148</v>
      </c>
      <c r="E8463" s="188" t="s">
        <v>148</v>
      </c>
      <c r="F8463" s="188" t="s">
        <v>148</v>
      </c>
      <c r="G8463" s="188" t="s">
        <v>148</v>
      </c>
      <c r="H8463" s="188" t="s">
        <v>148</v>
      </c>
      <c r="I8463" s="188" t="s">
        <v>686</v>
      </c>
      <c r="J8463" s="188" t="s">
        <v>686</v>
      </c>
      <c r="N8463" s="43"/>
    </row>
    <row r="8464" spans="1:14">
      <c r="A8464" s="43" t="s">
        <v>592</v>
      </c>
      <c r="B8464" s="188">
        <v>93953</v>
      </c>
      <c r="C8464" s="188">
        <v>9681.1299999999992</v>
      </c>
      <c r="D8464" s="188">
        <v>15908.79</v>
      </c>
      <c r="E8464" s="188">
        <v>29521.4</v>
      </c>
      <c r="F8464" s="188">
        <v>56459.3</v>
      </c>
      <c r="G8464" s="188">
        <v>109325</v>
      </c>
      <c r="H8464" s="188">
        <v>194259</v>
      </c>
      <c r="I8464" s="188">
        <v>277495</v>
      </c>
      <c r="J8464" s="188">
        <v>605315</v>
      </c>
      <c r="N8464" s="43"/>
    </row>
    <row r="8465" spans="1:14">
      <c r="A8465" s="43" t="s">
        <v>537</v>
      </c>
      <c r="B8465" s="188">
        <v>22288</v>
      </c>
      <c r="C8465" s="188">
        <v>0</v>
      </c>
      <c r="D8465" s="188">
        <v>0</v>
      </c>
      <c r="E8465" s="188">
        <v>12359.4</v>
      </c>
      <c r="F8465" s="188">
        <v>22159.9</v>
      </c>
      <c r="G8465" s="188">
        <v>32239</v>
      </c>
      <c r="H8465" s="188">
        <v>41002</v>
      </c>
      <c r="I8465" s="188">
        <v>46043</v>
      </c>
      <c r="J8465" s="188">
        <v>54506</v>
      </c>
      <c r="N8465" s="43"/>
    </row>
    <row r="8466" spans="1:14">
      <c r="A8466" s="43" t="s">
        <v>538</v>
      </c>
      <c r="B8466" s="188">
        <v>78</v>
      </c>
      <c r="C8466" s="188">
        <v>0</v>
      </c>
      <c r="D8466" s="188">
        <v>0</v>
      </c>
      <c r="E8466" s="188">
        <v>0</v>
      </c>
      <c r="F8466" s="188">
        <v>0</v>
      </c>
      <c r="G8466" s="188">
        <v>0</v>
      </c>
      <c r="H8466" s="188">
        <v>0</v>
      </c>
      <c r="I8466" s="188">
        <v>0</v>
      </c>
      <c r="J8466" s="188">
        <v>3323</v>
      </c>
      <c r="N8466" s="43"/>
    </row>
    <row r="8467" spans="1:14">
      <c r="A8467" s="43" t="s">
        <v>539</v>
      </c>
      <c r="B8467" s="188">
        <v>36404</v>
      </c>
      <c r="C8467" s="188">
        <v>-39.229999999999997</v>
      </c>
      <c r="D8467" s="188">
        <v>301.66000000000003</v>
      </c>
      <c r="E8467" s="188">
        <v>2385</v>
      </c>
      <c r="F8467" s="188">
        <v>9829.5</v>
      </c>
      <c r="G8467" s="188">
        <v>32480</v>
      </c>
      <c r="H8467" s="188">
        <v>83858</v>
      </c>
      <c r="I8467" s="188">
        <v>144105</v>
      </c>
      <c r="J8467" s="188">
        <v>411350</v>
      </c>
      <c r="N8467" s="43"/>
    </row>
    <row r="8468" spans="1:14">
      <c r="A8468" s="43" t="s">
        <v>540</v>
      </c>
      <c r="B8468" s="188">
        <v>3062</v>
      </c>
      <c r="C8468" s="188">
        <v>0</v>
      </c>
      <c r="D8468" s="188">
        <v>0</v>
      </c>
      <c r="E8468" s="188">
        <v>0</v>
      </c>
      <c r="F8468" s="188">
        <v>0</v>
      </c>
      <c r="G8468" s="188">
        <v>0</v>
      </c>
      <c r="H8468" s="188">
        <v>5066</v>
      </c>
      <c r="I8468" s="188">
        <v>15081</v>
      </c>
      <c r="J8468" s="188">
        <v>61669</v>
      </c>
      <c r="N8468" s="43"/>
    </row>
    <row r="8469" spans="1:14">
      <c r="A8469" s="43" t="s">
        <v>541</v>
      </c>
      <c r="B8469" s="188">
        <v>23320</v>
      </c>
      <c r="C8469" s="188">
        <v>0</v>
      </c>
      <c r="D8469" s="188">
        <v>0</v>
      </c>
      <c r="E8469" s="188">
        <v>0</v>
      </c>
      <c r="F8469" s="188">
        <v>0</v>
      </c>
      <c r="G8469" s="188">
        <v>25805</v>
      </c>
      <c r="H8469" s="188">
        <v>71767</v>
      </c>
      <c r="I8469" s="188">
        <v>107893</v>
      </c>
      <c r="J8469" s="188">
        <v>214319</v>
      </c>
      <c r="N8469" s="43"/>
    </row>
    <row r="8470" spans="1:14">
      <c r="A8470" s="43" t="s">
        <v>542</v>
      </c>
      <c r="B8470" s="188">
        <v>7409</v>
      </c>
      <c r="C8470" s="188">
        <v>0</v>
      </c>
      <c r="D8470" s="188">
        <v>0</v>
      </c>
      <c r="E8470" s="188">
        <v>0</v>
      </c>
      <c r="F8470" s="188">
        <v>3253.7</v>
      </c>
      <c r="G8470" s="188">
        <v>8391</v>
      </c>
      <c r="H8470" s="188">
        <v>17789</v>
      </c>
      <c r="I8470" s="188">
        <v>27018</v>
      </c>
      <c r="J8470" s="188">
        <v>64250</v>
      </c>
      <c r="N8470" s="43"/>
    </row>
    <row r="8471" spans="1:14">
      <c r="A8471" s="43" t="s">
        <v>543</v>
      </c>
      <c r="B8471" s="188">
        <v>1391</v>
      </c>
      <c r="C8471" s="188">
        <v>0</v>
      </c>
      <c r="D8471" s="188">
        <v>0</v>
      </c>
      <c r="E8471" s="188">
        <v>0</v>
      </c>
      <c r="F8471" s="188">
        <v>0</v>
      </c>
      <c r="G8471" s="188">
        <v>0</v>
      </c>
      <c r="H8471" s="188">
        <v>0</v>
      </c>
      <c r="I8471" s="188">
        <v>13020</v>
      </c>
      <c r="J8471" s="188">
        <v>27283</v>
      </c>
      <c r="N8471" s="43"/>
    </row>
    <row r="8472" spans="1:14">
      <c r="A8472" s="43" t="s">
        <v>544</v>
      </c>
      <c r="B8472" s="188">
        <v>10681</v>
      </c>
      <c r="C8472" s="188">
        <v>0</v>
      </c>
      <c r="D8472" s="188">
        <v>0</v>
      </c>
      <c r="E8472" s="188">
        <v>0</v>
      </c>
      <c r="F8472" s="188">
        <v>0</v>
      </c>
      <c r="G8472" s="188">
        <v>0</v>
      </c>
      <c r="H8472" s="188">
        <v>28903</v>
      </c>
      <c r="I8472" s="188">
        <v>85859</v>
      </c>
      <c r="J8472" s="188">
        <v>148956</v>
      </c>
      <c r="N8472" s="43"/>
    </row>
    <row r="8473" spans="1:14">
      <c r="A8473" s="43" t="s">
        <v>221</v>
      </c>
      <c r="B8473" s="188">
        <v>19053</v>
      </c>
      <c r="C8473" s="188">
        <v>0</v>
      </c>
      <c r="D8473" s="188">
        <v>0</v>
      </c>
      <c r="E8473" s="188">
        <v>10630.5</v>
      </c>
      <c r="F8473" s="188">
        <v>18633.099999999999</v>
      </c>
      <c r="G8473" s="188">
        <v>28228</v>
      </c>
      <c r="H8473" s="188">
        <v>36103</v>
      </c>
      <c r="I8473" s="188">
        <v>40308</v>
      </c>
      <c r="J8473" s="188">
        <v>47241</v>
      </c>
      <c r="N8473" s="43"/>
    </row>
    <row r="8474" spans="1:14">
      <c r="A8474" s="43" t="s">
        <v>222</v>
      </c>
      <c r="B8474" s="188">
        <v>8735</v>
      </c>
      <c r="C8474" s="188">
        <v>0</v>
      </c>
      <c r="D8474" s="188">
        <v>0</v>
      </c>
      <c r="E8474" s="188">
        <v>0</v>
      </c>
      <c r="F8474" s="188">
        <v>0</v>
      </c>
      <c r="G8474" s="188">
        <v>16798</v>
      </c>
      <c r="H8474" s="188">
        <v>29391</v>
      </c>
      <c r="I8474" s="188">
        <v>35968</v>
      </c>
      <c r="J8474" s="188">
        <v>44775</v>
      </c>
      <c r="N8474" s="43"/>
    </row>
    <row r="8475" spans="1:14">
      <c r="A8475" s="43" t="s">
        <v>223</v>
      </c>
      <c r="B8475" s="188">
        <v>17730</v>
      </c>
      <c r="C8475" s="188">
        <v>0</v>
      </c>
      <c r="D8475" s="188">
        <v>0</v>
      </c>
      <c r="E8475" s="188">
        <v>0</v>
      </c>
      <c r="F8475" s="188">
        <v>0</v>
      </c>
      <c r="G8475" s="188">
        <v>10536</v>
      </c>
      <c r="H8475" s="188">
        <v>55576</v>
      </c>
      <c r="I8475" s="188">
        <v>91315</v>
      </c>
      <c r="J8475" s="188">
        <v>200116</v>
      </c>
      <c r="N8475" s="43"/>
    </row>
    <row r="8476" spans="1:14">
      <c r="A8476" s="43" t="s">
        <v>224</v>
      </c>
      <c r="B8476" s="188">
        <v>13305</v>
      </c>
      <c r="C8476" s="188">
        <v>0</v>
      </c>
      <c r="D8476" s="188">
        <v>0</v>
      </c>
      <c r="E8476" s="188">
        <v>0</v>
      </c>
      <c r="F8476" s="188">
        <v>0</v>
      </c>
      <c r="G8476" s="188">
        <v>0</v>
      </c>
      <c r="H8476" s="188">
        <v>42063</v>
      </c>
      <c r="I8476" s="188">
        <v>80472</v>
      </c>
      <c r="J8476" s="188">
        <v>183210</v>
      </c>
      <c r="N8476" s="43"/>
    </row>
    <row r="8477" spans="1:14">
      <c r="A8477" s="43" t="s">
        <v>545</v>
      </c>
      <c r="B8477" s="188">
        <v>77070</v>
      </c>
      <c r="C8477" s="188">
        <v>4592.25</v>
      </c>
      <c r="D8477" s="188">
        <v>10807.85</v>
      </c>
      <c r="E8477" s="188">
        <v>24020.3</v>
      </c>
      <c r="F8477" s="188">
        <v>48128.2</v>
      </c>
      <c r="G8477" s="188">
        <v>91400</v>
      </c>
      <c r="H8477" s="188">
        <v>159442</v>
      </c>
      <c r="I8477" s="188">
        <v>227486</v>
      </c>
      <c r="J8477" s="188">
        <v>503231</v>
      </c>
      <c r="N8477" s="43"/>
    </row>
    <row r="8478" spans="1:14">
      <c r="A8478" s="43" t="s">
        <v>546</v>
      </c>
      <c r="B8478" s="188">
        <v>49321</v>
      </c>
      <c r="C8478" s="188">
        <v>2521.6</v>
      </c>
      <c r="D8478" s="188">
        <v>7853.66</v>
      </c>
      <c r="E8478" s="188">
        <v>17901.8</v>
      </c>
      <c r="F8478" s="188">
        <v>35466</v>
      </c>
      <c r="G8478" s="188">
        <v>64766</v>
      </c>
      <c r="H8478" s="188">
        <v>103495</v>
      </c>
      <c r="I8478" s="188">
        <v>134410</v>
      </c>
      <c r="J8478" s="188">
        <v>230730</v>
      </c>
      <c r="N8478" s="43"/>
    </row>
    <row r="8479" spans="1:14">
      <c r="A8479" s="43" t="s">
        <v>547</v>
      </c>
      <c r="B8479" s="188">
        <v>8538</v>
      </c>
      <c r="C8479" s="188">
        <v>0</v>
      </c>
      <c r="D8479" s="188">
        <v>0</v>
      </c>
      <c r="E8479" s="188">
        <v>0</v>
      </c>
      <c r="F8479" s="188">
        <v>403.3</v>
      </c>
      <c r="G8479" s="188">
        <v>7053</v>
      </c>
      <c r="H8479" s="188">
        <v>19640</v>
      </c>
      <c r="I8479" s="188">
        <v>33103</v>
      </c>
      <c r="J8479" s="188">
        <v>91612</v>
      </c>
      <c r="N8479" s="43"/>
    </row>
    <row r="8480" spans="1:14">
      <c r="A8480" s="43" t="s">
        <v>548</v>
      </c>
      <c r="B8480" s="188">
        <v>1270</v>
      </c>
      <c r="C8480" s="188">
        <v>0</v>
      </c>
      <c r="D8480" s="188">
        <v>0</v>
      </c>
      <c r="E8480" s="188">
        <v>0</v>
      </c>
      <c r="F8480" s="188">
        <v>0</v>
      </c>
      <c r="G8480" s="188">
        <v>554</v>
      </c>
      <c r="H8480" s="188">
        <v>2835</v>
      </c>
      <c r="I8480" s="188">
        <v>5374</v>
      </c>
      <c r="J8480" s="188">
        <v>16284</v>
      </c>
      <c r="N8480" s="43"/>
    </row>
    <row r="8481" spans="1:14">
      <c r="A8481" s="43" t="s">
        <v>549</v>
      </c>
      <c r="B8481" s="188">
        <v>1505</v>
      </c>
      <c r="C8481" s="188">
        <v>0</v>
      </c>
      <c r="D8481" s="188">
        <v>0</v>
      </c>
      <c r="E8481" s="188">
        <v>0</v>
      </c>
      <c r="F8481" s="188">
        <v>0</v>
      </c>
      <c r="G8481" s="188">
        <v>1817</v>
      </c>
      <c r="H8481" s="188">
        <v>5393</v>
      </c>
      <c r="I8481" s="188">
        <v>8163</v>
      </c>
      <c r="J8481" s="188">
        <v>13230</v>
      </c>
      <c r="N8481" s="43"/>
    </row>
    <row r="8482" spans="1:14">
      <c r="A8482" s="43" t="s">
        <v>550</v>
      </c>
      <c r="B8482" s="188">
        <v>325</v>
      </c>
      <c r="C8482" s="188">
        <v>0</v>
      </c>
      <c r="D8482" s="188">
        <v>0</v>
      </c>
      <c r="E8482" s="188">
        <v>0</v>
      </c>
      <c r="F8482" s="188">
        <v>0</v>
      </c>
      <c r="G8482" s="188">
        <v>342</v>
      </c>
      <c r="H8482" s="188">
        <v>1015</v>
      </c>
      <c r="I8482" s="188">
        <v>1546</v>
      </c>
      <c r="J8482" s="188">
        <v>3077</v>
      </c>
      <c r="N8482" s="43"/>
    </row>
    <row r="8483" spans="1:14">
      <c r="A8483" s="43" t="s">
        <v>551</v>
      </c>
      <c r="B8483" s="188">
        <v>284</v>
      </c>
      <c r="C8483" s="188">
        <v>0</v>
      </c>
      <c r="D8483" s="188">
        <v>0</v>
      </c>
      <c r="E8483" s="188">
        <v>0</v>
      </c>
      <c r="F8483" s="188">
        <v>0</v>
      </c>
      <c r="G8483" s="188">
        <v>8</v>
      </c>
      <c r="H8483" s="188">
        <v>607</v>
      </c>
      <c r="I8483" s="188">
        <v>1363</v>
      </c>
      <c r="J8483" s="188">
        <v>4318</v>
      </c>
      <c r="N8483" s="43"/>
    </row>
    <row r="8484" spans="1:14">
      <c r="A8484" s="43" t="s">
        <v>317</v>
      </c>
      <c r="B8484" s="188">
        <v>3828</v>
      </c>
      <c r="C8484" s="188">
        <v>0</v>
      </c>
      <c r="D8484" s="188">
        <v>3717.23</v>
      </c>
      <c r="E8484" s="188">
        <v>3717.2</v>
      </c>
      <c r="F8484" s="188">
        <v>3717.2</v>
      </c>
      <c r="G8484" s="188">
        <v>3717</v>
      </c>
      <c r="H8484" s="188">
        <v>5204</v>
      </c>
      <c r="I8484" s="188">
        <v>7434</v>
      </c>
      <c r="J8484" s="188">
        <v>11895</v>
      </c>
      <c r="N8484" s="43"/>
    </row>
    <row r="8485" spans="1:14">
      <c r="A8485" s="43" t="s">
        <v>318</v>
      </c>
      <c r="B8485" s="188">
        <v>1132</v>
      </c>
      <c r="C8485" s="188">
        <v>0</v>
      </c>
      <c r="D8485" s="188">
        <v>0</v>
      </c>
      <c r="E8485" s="188">
        <v>0</v>
      </c>
      <c r="F8485" s="188">
        <v>1396.5</v>
      </c>
      <c r="G8485" s="188">
        <v>1397</v>
      </c>
      <c r="H8485" s="188">
        <v>1397</v>
      </c>
      <c r="I8485" s="188">
        <v>2738</v>
      </c>
      <c r="J8485" s="188">
        <v>4381</v>
      </c>
      <c r="N8485" s="43"/>
    </row>
    <row r="8486" spans="1:14">
      <c r="A8486" s="43" t="s">
        <v>552</v>
      </c>
      <c r="B8486" s="188">
        <v>66204</v>
      </c>
      <c r="C8486" s="188">
        <v>7571.59</v>
      </c>
      <c r="D8486" s="188">
        <v>12769.09</v>
      </c>
      <c r="E8486" s="188">
        <v>23065.9</v>
      </c>
      <c r="F8486" s="188">
        <v>42657.7</v>
      </c>
      <c r="G8486" s="188">
        <v>81051</v>
      </c>
      <c r="H8486" s="188">
        <v>136358</v>
      </c>
      <c r="I8486" s="188">
        <v>184707</v>
      </c>
      <c r="J8486" s="188">
        <v>345359</v>
      </c>
      <c r="N8486" s="43"/>
    </row>
    <row r="8487" spans="1:14">
      <c r="A8487" s="43" t="s">
        <v>553</v>
      </c>
      <c r="B8487" s="188">
        <v>8928</v>
      </c>
      <c r="C8487" s="188">
        <v>0</v>
      </c>
      <c r="D8487" s="188">
        <v>0</v>
      </c>
      <c r="E8487" s="188">
        <v>0</v>
      </c>
      <c r="F8487" s="188">
        <v>152.69999999999999</v>
      </c>
      <c r="G8487" s="188">
        <v>8524</v>
      </c>
      <c r="H8487" s="188">
        <v>26463</v>
      </c>
      <c r="I8487" s="188">
        <v>43441</v>
      </c>
      <c r="J8487" s="188">
        <v>96222</v>
      </c>
      <c r="N8487" s="43"/>
    </row>
    <row r="8488" spans="1:14">
      <c r="A8488" s="43" t="s">
        <v>554</v>
      </c>
      <c r="B8488" s="188">
        <v>2048</v>
      </c>
      <c r="C8488" s="188">
        <v>0</v>
      </c>
      <c r="D8488" s="188">
        <v>0</v>
      </c>
      <c r="E8488" s="188">
        <v>0</v>
      </c>
      <c r="F8488" s="188">
        <v>0</v>
      </c>
      <c r="G8488" s="188">
        <v>509</v>
      </c>
      <c r="H8488" s="188">
        <v>3820</v>
      </c>
      <c r="I8488" s="188">
        <v>8886</v>
      </c>
      <c r="J8488" s="188">
        <v>30964</v>
      </c>
      <c r="N8488" s="43"/>
    </row>
    <row r="8489" spans="1:14">
      <c r="A8489" s="43" t="s">
        <v>555</v>
      </c>
      <c r="B8489" s="188">
        <v>3613</v>
      </c>
      <c r="C8489" s="188">
        <v>0</v>
      </c>
      <c r="D8489" s="188">
        <v>0</v>
      </c>
      <c r="E8489" s="188">
        <v>0</v>
      </c>
      <c r="F8489" s="188">
        <v>0</v>
      </c>
      <c r="G8489" s="188">
        <v>34</v>
      </c>
      <c r="H8489" s="188">
        <v>6059</v>
      </c>
      <c r="I8489" s="188">
        <v>18367</v>
      </c>
      <c r="J8489" s="188">
        <v>64478</v>
      </c>
      <c r="N8489" s="43"/>
    </row>
    <row r="8490" spans="1:14">
      <c r="A8490" s="43" t="s">
        <v>556</v>
      </c>
      <c r="B8490" s="188">
        <v>1475</v>
      </c>
      <c r="C8490" s="188">
        <v>0</v>
      </c>
      <c r="D8490" s="188">
        <v>0</v>
      </c>
      <c r="E8490" s="188">
        <v>0</v>
      </c>
      <c r="F8490" s="188">
        <v>0</v>
      </c>
      <c r="G8490" s="188">
        <v>0</v>
      </c>
      <c r="H8490" s="188">
        <v>0</v>
      </c>
      <c r="I8490" s="188">
        <v>4634</v>
      </c>
      <c r="J8490" s="188">
        <v>48894</v>
      </c>
      <c r="N8490" s="43"/>
    </row>
    <row r="8491" spans="1:14">
      <c r="A8491" s="43" t="s">
        <v>162</v>
      </c>
      <c r="N8491" s="43"/>
    </row>
    <row r="8492" spans="1:14">
      <c r="A8492" s="43" t="s">
        <v>595</v>
      </c>
      <c r="B8492" s="188">
        <v>107193</v>
      </c>
      <c r="C8492" s="188">
        <v>14426.14</v>
      </c>
      <c r="D8492" s="188">
        <v>22193.15</v>
      </c>
      <c r="E8492" s="188">
        <v>38301.300000000003</v>
      </c>
      <c r="F8492" s="188">
        <v>70426.8</v>
      </c>
      <c r="G8492" s="188">
        <v>128158</v>
      </c>
      <c r="H8492" s="188">
        <v>217101</v>
      </c>
      <c r="I8492" s="188">
        <v>296255</v>
      </c>
      <c r="J8492" s="188">
        <v>629357</v>
      </c>
      <c r="N8492" s="43"/>
    </row>
    <row r="8493" spans="1:14">
      <c r="A8493" s="43" t="s">
        <v>537</v>
      </c>
      <c r="B8493" s="188">
        <v>24289</v>
      </c>
      <c r="C8493" s="188">
        <v>0</v>
      </c>
      <c r="D8493" s="188">
        <v>0</v>
      </c>
      <c r="E8493" s="188">
        <v>13182.7</v>
      </c>
      <c r="F8493" s="188">
        <v>24578.7</v>
      </c>
      <c r="G8493" s="188">
        <v>35571</v>
      </c>
      <c r="H8493" s="188">
        <v>44312</v>
      </c>
      <c r="I8493" s="188">
        <v>48607</v>
      </c>
      <c r="J8493" s="188">
        <v>56651</v>
      </c>
      <c r="N8493" s="43"/>
    </row>
    <row r="8494" spans="1:14">
      <c r="A8494" s="43" t="s">
        <v>538</v>
      </c>
      <c r="B8494" s="188">
        <v>46</v>
      </c>
      <c r="C8494" s="188">
        <v>0</v>
      </c>
      <c r="D8494" s="188">
        <v>0</v>
      </c>
      <c r="E8494" s="188">
        <v>0</v>
      </c>
      <c r="F8494" s="188">
        <v>0</v>
      </c>
      <c r="G8494" s="188">
        <v>0</v>
      </c>
      <c r="H8494" s="188">
        <v>0</v>
      </c>
      <c r="I8494" s="188">
        <v>0</v>
      </c>
      <c r="J8494" s="188">
        <v>0</v>
      </c>
      <c r="N8494" s="43"/>
    </row>
    <row r="8495" spans="1:14">
      <c r="A8495" s="43" t="s">
        <v>539</v>
      </c>
      <c r="B8495" s="188">
        <v>38098</v>
      </c>
      <c r="C8495" s="188">
        <v>61.36</v>
      </c>
      <c r="D8495" s="188">
        <v>633.14</v>
      </c>
      <c r="E8495" s="188">
        <v>3356.3</v>
      </c>
      <c r="F8495" s="188">
        <v>12081.3</v>
      </c>
      <c r="G8495" s="188">
        <v>37457</v>
      </c>
      <c r="H8495" s="188">
        <v>91272</v>
      </c>
      <c r="I8495" s="188">
        <v>151440</v>
      </c>
      <c r="J8495" s="188">
        <v>388691</v>
      </c>
      <c r="N8495" s="43"/>
    </row>
    <row r="8496" spans="1:14">
      <c r="A8496" s="43" t="s">
        <v>540</v>
      </c>
      <c r="B8496" s="188">
        <v>3663</v>
      </c>
      <c r="C8496" s="188">
        <v>0</v>
      </c>
      <c r="D8496" s="188">
        <v>0</v>
      </c>
      <c r="E8496" s="188">
        <v>0</v>
      </c>
      <c r="F8496" s="188">
        <v>0</v>
      </c>
      <c r="G8496" s="188">
        <v>495</v>
      </c>
      <c r="H8496" s="188">
        <v>7028</v>
      </c>
      <c r="I8496" s="188">
        <v>18883</v>
      </c>
      <c r="J8496" s="188">
        <v>70831</v>
      </c>
      <c r="N8496" s="43"/>
    </row>
    <row r="8497" spans="1:14">
      <c r="A8497" s="43" t="s">
        <v>541</v>
      </c>
      <c r="B8497" s="188">
        <v>31966</v>
      </c>
      <c r="C8497" s="188">
        <v>0</v>
      </c>
      <c r="D8497" s="188">
        <v>0</v>
      </c>
      <c r="E8497" s="188">
        <v>0</v>
      </c>
      <c r="F8497" s="188">
        <v>3092.2</v>
      </c>
      <c r="G8497" s="188">
        <v>40896</v>
      </c>
      <c r="H8497" s="188">
        <v>89808</v>
      </c>
      <c r="I8497" s="188">
        <v>128650</v>
      </c>
      <c r="J8497" s="188">
        <v>241152</v>
      </c>
      <c r="N8497" s="43"/>
    </row>
    <row r="8498" spans="1:14">
      <c r="A8498" s="43" t="s">
        <v>542</v>
      </c>
      <c r="B8498" s="188">
        <v>7479</v>
      </c>
      <c r="C8498" s="188">
        <v>0</v>
      </c>
      <c r="D8498" s="188">
        <v>0</v>
      </c>
      <c r="E8498" s="188">
        <v>1506.6</v>
      </c>
      <c r="F8498" s="188">
        <v>3913</v>
      </c>
      <c r="G8498" s="188">
        <v>8809</v>
      </c>
      <c r="H8498" s="188">
        <v>17362</v>
      </c>
      <c r="I8498" s="188">
        <v>25156</v>
      </c>
      <c r="J8498" s="188">
        <v>54977</v>
      </c>
      <c r="N8498" s="43"/>
    </row>
    <row r="8499" spans="1:14">
      <c r="A8499" s="43" t="s">
        <v>543</v>
      </c>
      <c r="B8499" s="188">
        <v>1651</v>
      </c>
      <c r="C8499" s="188">
        <v>0</v>
      </c>
      <c r="D8499" s="188">
        <v>0</v>
      </c>
      <c r="E8499" s="188">
        <v>0</v>
      </c>
      <c r="F8499" s="188">
        <v>0</v>
      </c>
      <c r="G8499" s="188">
        <v>0</v>
      </c>
      <c r="H8499" s="188">
        <v>1683</v>
      </c>
      <c r="I8499" s="188">
        <v>15009</v>
      </c>
      <c r="J8499" s="188">
        <v>28446</v>
      </c>
      <c r="N8499" s="43"/>
    </row>
    <row r="8500" spans="1:14">
      <c r="A8500" s="43" t="s">
        <v>544</v>
      </c>
      <c r="B8500" s="188">
        <v>6313</v>
      </c>
      <c r="C8500" s="188">
        <v>0</v>
      </c>
      <c r="D8500" s="188">
        <v>0</v>
      </c>
      <c r="E8500" s="188">
        <v>0</v>
      </c>
      <c r="F8500" s="188">
        <v>0</v>
      </c>
      <c r="G8500" s="188">
        <v>0</v>
      </c>
      <c r="H8500" s="188">
        <v>28903</v>
      </c>
      <c r="I8500" s="188">
        <v>43528</v>
      </c>
      <c r="J8500" s="188">
        <v>57374</v>
      </c>
      <c r="N8500" s="43"/>
    </row>
    <row r="8501" spans="1:14">
      <c r="A8501" s="43" t="s">
        <v>221</v>
      </c>
      <c r="B8501" s="188">
        <v>18403</v>
      </c>
      <c r="C8501" s="188">
        <v>0</v>
      </c>
      <c r="D8501" s="188">
        <v>0</v>
      </c>
      <c r="E8501" s="188">
        <v>9597.5</v>
      </c>
      <c r="F8501" s="188">
        <v>17533.5</v>
      </c>
      <c r="G8501" s="188">
        <v>27503</v>
      </c>
      <c r="H8501" s="188">
        <v>36536</v>
      </c>
      <c r="I8501" s="188">
        <v>41020</v>
      </c>
      <c r="J8501" s="188">
        <v>47755</v>
      </c>
      <c r="N8501" s="43"/>
    </row>
    <row r="8502" spans="1:14">
      <c r="A8502" s="43" t="s">
        <v>222</v>
      </c>
      <c r="B8502" s="188">
        <v>16242</v>
      </c>
      <c r="C8502" s="188">
        <v>0</v>
      </c>
      <c r="D8502" s="188">
        <v>0</v>
      </c>
      <c r="E8502" s="188">
        <v>0</v>
      </c>
      <c r="F8502" s="188">
        <v>15727.7</v>
      </c>
      <c r="G8502" s="188">
        <v>25693</v>
      </c>
      <c r="H8502" s="188">
        <v>35483</v>
      </c>
      <c r="I8502" s="188">
        <v>40216</v>
      </c>
      <c r="J8502" s="188">
        <v>47160</v>
      </c>
      <c r="N8502" s="43"/>
    </row>
    <row r="8503" spans="1:14">
      <c r="A8503" s="43" t="s">
        <v>223</v>
      </c>
      <c r="B8503" s="188">
        <v>21351</v>
      </c>
      <c r="C8503" s="188">
        <v>0</v>
      </c>
      <c r="D8503" s="188">
        <v>0</v>
      </c>
      <c r="E8503" s="188">
        <v>0</v>
      </c>
      <c r="F8503" s="188">
        <v>0</v>
      </c>
      <c r="G8503" s="188">
        <v>19676</v>
      </c>
      <c r="H8503" s="188">
        <v>65096</v>
      </c>
      <c r="I8503" s="188">
        <v>102835</v>
      </c>
      <c r="J8503" s="188">
        <v>218917</v>
      </c>
      <c r="N8503" s="43"/>
    </row>
    <row r="8504" spans="1:14">
      <c r="A8504" s="43" t="s">
        <v>224</v>
      </c>
      <c r="B8504" s="188">
        <v>25134</v>
      </c>
      <c r="C8504" s="188">
        <v>0</v>
      </c>
      <c r="D8504" s="188">
        <v>0</v>
      </c>
      <c r="E8504" s="188">
        <v>0</v>
      </c>
      <c r="F8504" s="188">
        <v>0</v>
      </c>
      <c r="G8504" s="188">
        <v>27736</v>
      </c>
      <c r="H8504" s="188">
        <v>76689</v>
      </c>
      <c r="I8504" s="188">
        <v>117356</v>
      </c>
      <c r="J8504" s="188">
        <v>239272</v>
      </c>
      <c r="N8504" s="43"/>
    </row>
    <row r="8505" spans="1:14">
      <c r="A8505" s="43" t="s">
        <v>545</v>
      </c>
      <c r="B8505" s="188">
        <v>87367</v>
      </c>
      <c r="C8505" s="188">
        <v>9080.27</v>
      </c>
      <c r="D8505" s="188">
        <v>16978.64</v>
      </c>
      <c r="E8505" s="188">
        <v>32329.599999999999</v>
      </c>
      <c r="F8505" s="188">
        <v>60067.3</v>
      </c>
      <c r="G8505" s="188">
        <v>105686</v>
      </c>
      <c r="H8505" s="188">
        <v>176461</v>
      </c>
      <c r="I8505" s="188">
        <v>240597</v>
      </c>
      <c r="J8505" s="188">
        <v>501009</v>
      </c>
      <c r="N8505" s="43"/>
    </row>
    <row r="8506" spans="1:14">
      <c r="A8506" s="43" t="s">
        <v>546</v>
      </c>
      <c r="B8506" s="188">
        <v>58395</v>
      </c>
      <c r="C8506" s="188">
        <v>5848.59</v>
      </c>
      <c r="D8506" s="188">
        <v>12603.71</v>
      </c>
      <c r="E8506" s="188">
        <v>25101.8</v>
      </c>
      <c r="F8506" s="188">
        <v>45334.7</v>
      </c>
      <c r="G8506" s="188">
        <v>76434</v>
      </c>
      <c r="H8506" s="188">
        <v>115566</v>
      </c>
      <c r="I8506" s="188">
        <v>146018</v>
      </c>
      <c r="J8506" s="188">
        <v>244931</v>
      </c>
      <c r="N8506" s="43"/>
    </row>
    <row r="8507" spans="1:14">
      <c r="A8507" s="43" t="s">
        <v>547</v>
      </c>
      <c r="B8507" s="188">
        <v>10563</v>
      </c>
      <c r="C8507" s="188">
        <v>0</v>
      </c>
      <c r="D8507" s="188">
        <v>0</v>
      </c>
      <c r="E8507" s="188">
        <v>0</v>
      </c>
      <c r="F8507" s="188">
        <v>2325</v>
      </c>
      <c r="G8507" s="188">
        <v>9405</v>
      </c>
      <c r="H8507" s="188">
        <v>23495</v>
      </c>
      <c r="I8507" s="188">
        <v>39438</v>
      </c>
      <c r="J8507" s="188">
        <v>100490</v>
      </c>
      <c r="N8507" s="43"/>
    </row>
    <row r="8508" spans="1:14">
      <c r="A8508" s="43" t="s">
        <v>548</v>
      </c>
      <c r="B8508" s="188">
        <v>1592</v>
      </c>
      <c r="C8508" s="188">
        <v>0</v>
      </c>
      <c r="D8508" s="188">
        <v>0</v>
      </c>
      <c r="E8508" s="188">
        <v>0</v>
      </c>
      <c r="F8508" s="188">
        <v>0</v>
      </c>
      <c r="G8508" s="188">
        <v>992</v>
      </c>
      <c r="H8508" s="188">
        <v>3627</v>
      </c>
      <c r="I8508" s="188">
        <v>6465</v>
      </c>
      <c r="J8508" s="188">
        <v>18090</v>
      </c>
      <c r="N8508" s="43"/>
    </row>
    <row r="8509" spans="1:14">
      <c r="A8509" s="43" t="s">
        <v>549</v>
      </c>
      <c r="B8509" s="188">
        <v>2060</v>
      </c>
      <c r="C8509" s="188">
        <v>0</v>
      </c>
      <c r="D8509" s="188">
        <v>0</v>
      </c>
      <c r="E8509" s="188">
        <v>0</v>
      </c>
      <c r="F8509" s="188">
        <v>16.7</v>
      </c>
      <c r="G8509" s="188">
        <v>3021</v>
      </c>
      <c r="H8509" s="188">
        <v>6770</v>
      </c>
      <c r="I8509" s="188">
        <v>9638</v>
      </c>
      <c r="J8509" s="188">
        <v>13310</v>
      </c>
      <c r="N8509" s="43"/>
    </row>
    <row r="8510" spans="1:14">
      <c r="A8510" s="43" t="s">
        <v>550</v>
      </c>
      <c r="B8510" s="188">
        <v>450</v>
      </c>
      <c r="C8510" s="188">
        <v>0</v>
      </c>
      <c r="D8510" s="188">
        <v>0</v>
      </c>
      <c r="E8510" s="188">
        <v>0</v>
      </c>
      <c r="F8510" s="188">
        <v>3.1</v>
      </c>
      <c r="G8510" s="188">
        <v>569</v>
      </c>
      <c r="H8510" s="188">
        <v>1275</v>
      </c>
      <c r="I8510" s="188">
        <v>1843</v>
      </c>
      <c r="J8510" s="188">
        <v>3447</v>
      </c>
      <c r="N8510" s="43"/>
    </row>
    <row r="8511" spans="1:14">
      <c r="A8511" s="43" t="s">
        <v>551</v>
      </c>
      <c r="B8511" s="188">
        <v>327</v>
      </c>
      <c r="C8511" s="188">
        <v>0</v>
      </c>
      <c r="D8511" s="188">
        <v>0</v>
      </c>
      <c r="E8511" s="188">
        <v>0</v>
      </c>
      <c r="F8511" s="188">
        <v>0</v>
      </c>
      <c r="G8511" s="188">
        <v>135</v>
      </c>
      <c r="H8511" s="188">
        <v>824</v>
      </c>
      <c r="I8511" s="188">
        <v>1586</v>
      </c>
      <c r="J8511" s="188">
        <v>4038</v>
      </c>
      <c r="N8511" s="43"/>
    </row>
    <row r="8512" spans="1:14">
      <c r="A8512" s="43" t="s">
        <v>317</v>
      </c>
      <c r="B8512" s="188">
        <v>3736</v>
      </c>
      <c r="C8512" s="188">
        <v>0</v>
      </c>
      <c r="D8512" s="188">
        <v>3717.23</v>
      </c>
      <c r="E8512" s="188">
        <v>3717.2</v>
      </c>
      <c r="F8512" s="188">
        <v>3717.2</v>
      </c>
      <c r="G8512" s="188">
        <v>3717</v>
      </c>
      <c r="H8512" s="188">
        <v>3717</v>
      </c>
      <c r="I8512" s="188">
        <v>7434</v>
      </c>
      <c r="J8512" s="188">
        <v>11895</v>
      </c>
      <c r="N8512" s="43"/>
    </row>
    <row r="8513" spans="1:14">
      <c r="A8513" s="43" t="s">
        <v>318</v>
      </c>
      <c r="B8513" s="188">
        <v>1099</v>
      </c>
      <c r="C8513" s="188">
        <v>0</v>
      </c>
      <c r="D8513" s="188">
        <v>0</v>
      </c>
      <c r="E8513" s="188">
        <v>0</v>
      </c>
      <c r="F8513" s="188">
        <v>1396.5</v>
      </c>
      <c r="G8513" s="188">
        <v>1397</v>
      </c>
      <c r="H8513" s="188">
        <v>1397</v>
      </c>
      <c r="I8513" s="188">
        <v>2738</v>
      </c>
      <c r="J8513" s="188">
        <v>4381</v>
      </c>
      <c r="N8513" s="43"/>
    </row>
    <row r="8514" spans="1:14">
      <c r="A8514" s="43" t="s">
        <v>552</v>
      </c>
      <c r="B8514" s="188">
        <v>78221</v>
      </c>
      <c r="C8514" s="188">
        <v>10845.95</v>
      </c>
      <c r="D8514" s="188">
        <v>17731.36</v>
      </c>
      <c r="E8514" s="188">
        <v>30822</v>
      </c>
      <c r="F8514" s="188">
        <v>54566.9</v>
      </c>
      <c r="G8514" s="188">
        <v>97002</v>
      </c>
      <c r="H8514" s="188">
        <v>154264</v>
      </c>
      <c r="I8514" s="188">
        <v>202938</v>
      </c>
      <c r="J8514" s="188">
        <v>366599</v>
      </c>
      <c r="N8514" s="43"/>
    </row>
    <row r="8515" spans="1:14">
      <c r="A8515" s="43" t="s">
        <v>553</v>
      </c>
      <c r="B8515" s="188">
        <v>9456</v>
      </c>
      <c r="C8515" s="188">
        <v>0</v>
      </c>
      <c r="D8515" s="188">
        <v>0</v>
      </c>
      <c r="E8515" s="188">
        <v>0</v>
      </c>
      <c r="F8515" s="188">
        <v>441.3</v>
      </c>
      <c r="G8515" s="188">
        <v>9841</v>
      </c>
      <c r="H8515" s="188">
        <v>28607</v>
      </c>
      <c r="I8515" s="188">
        <v>44842</v>
      </c>
      <c r="J8515" s="188">
        <v>96516</v>
      </c>
      <c r="N8515" s="43"/>
    </row>
    <row r="8516" spans="1:14">
      <c r="A8516" s="43" t="s">
        <v>554</v>
      </c>
      <c r="B8516" s="188">
        <v>2028</v>
      </c>
      <c r="C8516" s="188">
        <v>0</v>
      </c>
      <c r="D8516" s="188">
        <v>0</v>
      </c>
      <c r="E8516" s="188">
        <v>0</v>
      </c>
      <c r="F8516" s="188">
        <v>5.7</v>
      </c>
      <c r="G8516" s="188">
        <v>790</v>
      </c>
      <c r="H8516" s="188">
        <v>4282</v>
      </c>
      <c r="I8516" s="188">
        <v>9267</v>
      </c>
      <c r="J8516" s="188">
        <v>34126</v>
      </c>
      <c r="N8516" s="43"/>
    </row>
    <row r="8517" spans="1:14">
      <c r="A8517" s="43" t="s">
        <v>555</v>
      </c>
      <c r="B8517" s="188">
        <v>3540</v>
      </c>
      <c r="C8517" s="188">
        <v>0</v>
      </c>
      <c r="D8517" s="188">
        <v>0</v>
      </c>
      <c r="E8517" s="188">
        <v>0</v>
      </c>
      <c r="F8517" s="188">
        <v>0</v>
      </c>
      <c r="G8517" s="188">
        <v>272</v>
      </c>
      <c r="H8517" s="188">
        <v>7210</v>
      </c>
      <c r="I8517" s="188">
        <v>19760</v>
      </c>
      <c r="J8517" s="188">
        <v>57381</v>
      </c>
      <c r="N8517" s="43"/>
    </row>
    <row r="8518" spans="1:14">
      <c r="A8518" s="43" t="s">
        <v>556</v>
      </c>
      <c r="B8518" s="188">
        <v>1581</v>
      </c>
      <c r="C8518" s="188">
        <v>0</v>
      </c>
      <c r="D8518" s="188">
        <v>0</v>
      </c>
      <c r="E8518" s="188">
        <v>0</v>
      </c>
      <c r="F8518" s="188">
        <v>0</v>
      </c>
      <c r="G8518" s="188">
        <v>0</v>
      </c>
      <c r="H8518" s="188">
        <v>104</v>
      </c>
      <c r="I8518" s="188">
        <v>8051</v>
      </c>
      <c r="J8518" s="188">
        <v>50529</v>
      </c>
      <c r="N8518" s="43"/>
    </row>
    <row r="8519" spans="1:14">
      <c r="A8519" s="43" t="s">
        <v>596</v>
      </c>
      <c r="B8519" s="188">
        <v>78225</v>
      </c>
      <c r="C8519" s="188">
        <v>9919.81</v>
      </c>
      <c r="D8519" s="188">
        <v>16540.150000000001</v>
      </c>
      <c r="E8519" s="188">
        <v>27765.200000000001</v>
      </c>
      <c r="F8519" s="188">
        <v>47929.8</v>
      </c>
      <c r="G8519" s="188">
        <v>87294</v>
      </c>
      <c r="H8519" s="188">
        <v>153528</v>
      </c>
      <c r="I8519" s="188">
        <v>227446</v>
      </c>
      <c r="J8519" s="188">
        <v>522446</v>
      </c>
      <c r="N8519" s="43"/>
    </row>
    <row r="8520" spans="1:14">
      <c r="A8520" s="43" t="s">
        <v>537</v>
      </c>
      <c r="B8520" s="188">
        <v>23330</v>
      </c>
      <c r="C8520" s="188">
        <v>0</v>
      </c>
      <c r="D8520" s="188">
        <v>5884.76</v>
      </c>
      <c r="E8520" s="188">
        <v>16089.8</v>
      </c>
      <c r="F8520" s="188">
        <v>23793</v>
      </c>
      <c r="G8520" s="188">
        <v>31144</v>
      </c>
      <c r="H8520" s="188">
        <v>37456</v>
      </c>
      <c r="I8520" s="188">
        <v>41780</v>
      </c>
      <c r="J8520" s="188">
        <v>54266</v>
      </c>
      <c r="N8520" s="43"/>
    </row>
    <row r="8521" spans="1:14">
      <c r="A8521" s="43" t="s">
        <v>538</v>
      </c>
      <c r="B8521" s="188">
        <v>78</v>
      </c>
      <c r="C8521" s="188">
        <v>0</v>
      </c>
      <c r="D8521" s="188">
        <v>0</v>
      </c>
      <c r="E8521" s="188">
        <v>0</v>
      </c>
      <c r="F8521" s="188">
        <v>0</v>
      </c>
      <c r="G8521" s="188">
        <v>0</v>
      </c>
      <c r="H8521" s="188">
        <v>0</v>
      </c>
      <c r="I8521" s="188">
        <v>0</v>
      </c>
      <c r="J8521" s="188">
        <v>3467</v>
      </c>
      <c r="N8521" s="43"/>
    </row>
    <row r="8522" spans="1:14">
      <c r="A8522" s="43" t="s">
        <v>539</v>
      </c>
      <c r="B8522" s="188">
        <v>35026</v>
      </c>
      <c r="C8522" s="188">
        <v>-28.5</v>
      </c>
      <c r="D8522" s="188">
        <v>267.11</v>
      </c>
      <c r="E8522" s="188">
        <v>2040.8</v>
      </c>
      <c r="F8522" s="188">
        <v>8452.2000000000007</v>
      </c>
      <c r="G8522" s="188">
        <v>29475</v>
      </c>
      <c r="H8522" s="188">
        <v>77714</v>
      </c>
      <c r="I8522" s="188">
        <v>142206</v>
      </c>
      <c r="J8522" s="188">
        <v>404654</v>
      </c>
      <c r="N8522" s="43"/>
    </row>
    <row r="8523" spans="1:14">
      <c r="A8523" s="43" t="s">
        <v>540</v>
      </c>
      <c r="B8523" s="188">
        <v>2566</v>
      </c>
      <c r="C8523" s="188">
        <v>0</v>
      </c>
      <c r="D8523" s="188">
        <v>0</v>
      </c>
      <c r="E8523" s="188">
        <v>0</v>
      </c>
      <c r="F8523" s="188">
        <v>0</v>
      </c>
      <c r="G8523" s="188">
        <v>152</v>
      </c>
      <c r="H8523" s="188">
        <v>4210</v>
      </c>
      <c r="I8523" s="188">
        <v>11499</v>
      </c>
      <c r="J8523" s="188">
        <v>50044</v>
      </c>
      <c r="N8523" s="43"/>
    </row>
    <row r="8524" spans="1:14">
      <c r="A8524" s="43" t="s">
        <v>541</v>
      </c>
      <c r="B8524" s="188">
        <v>7258</v>
      </c>
      <c r="C8524" s="188">
        <v>0</v>
      </c>
      <c r="D8524" s="188">
        <v>0</v>
      </c>
      <c r="E8524" s="188">
        <v>0</v>
      </c>
      <c r="F8524" s="188">
        <v>0</v>
      </c>
      <c r="G8524" s="188">
        <v>0</v>
      </c>
      <c r="H8524" s="188">
        <v>21742</v>
      </c>
      <c r="I8524" s="188">
        <v>49865</v>
      </c>
      <c r="J8524" s="188">
        <v>122237</v>
      </c>
      <c r="N8524" s="43"/>
    </row>
    <row r="8525" spans="1:14">
      <c r="A8525" s="43" t="s">
        <v>542</v>
      </c>
      <c r="B8525" s="188">
        <v>8988</v>
      </c>
      <c r="C8525" s="188">
        <v>0</v>
      </c>
      <c r="D8525" s="188">
        <v>0</v>
      </c>
      <c r="E8525" s="188">
        <v>1606.9</v>
      </c>
      <c r="F8525" s="188">
        <v>4755.5</v>
      </c>
      <c r="G8525" s="188">
        <v>11060</v>
      </c>
      <c r="H8525" s="188">
        <v>21216</v>
      </c>
      <c r="I8525" s="188">
        <v>31746</v>
      </c>
      <c r="J8525" s="188">
        <v>65388</v>
      </c>
      <c r="N8525" s="43"/>
    </row>
    <row r="8526" spans="1:14">
      <c r="A8526" s="43" t="s">
        <v>543</v>
      </c>
      <c r="B8526" s="188">
        <v>980</v>
      </c>
      <c r="C8526" s="188">
        <v>0</v>
      </c>
      <c r="D8526" s="188">
        <v>0</v>
      </c>
      <c r="E8526" s="188">
        <v>0</v>
      </c>
      <c r="F8526" s="188">
        <v>0</v>
      </c>
      <c r="G8526" s="188">
        <v>0</v>
      </c>
      <c r="H8526" s="188">
        <v>0</v>
      </c>
      <c r="I8526" s="188">
        <v>7485</v>
      </c>
      <c r="J8526" s="188">
        <v>25044</v>
      </c>
      <c r="N8526" s="43"/>
    </row>
    <row r="8527" spans="1:14">
      <c r="A8527" s="43" t="s">
        <v>544</v>
      </c>
      <c r="B8527" s="188">
        <v>18602</v>
      </c>
      <c r="C8527" s="188">
        <v>0</v>
      </c>
      <c r="D8527" s="188">
        <v>0</v>
      </c>
      <c r="E8527" s="188">
        <v>0</v>
      </c>
      <c r="F8527" s="188">
        <v>0</v>
      </c>
      <c r="G8527" s="188">
        <v>0</v>
      </c>
      <c r="H8527" s="188">
        <v>109313</v>
      </c>
      <c r="I8527" s="188">
        <v>109313</v>
      </c>
      <c r="J8527" s="188">
        <v>148956</v>
      </c>
      <c r="N8527" s="43"/>
    </row>
    <row r="8528" spans="1:14">
      <c r="A8528" s="43" t="s">
        <v>221</v>
      </c>
      <c r="B8528" s="188">
        <v>22643</v>
      </c>
      <c r="C8528" s="188">
        <v>0</v>
      </c>
      <c r="D8528" s="188">
        <v>5396.5</v>
      </c>
      <c r="E8528" s="188">
        <v>15917.8</v>
      </c>
      <c r="F8528" s="188">
        <v>23441</v>
      </c>
      <c r="G8528" s="188">
        <v>30507</v>
      </c>
      <c r="H8528" s="188">
        <v>36178</v>
      </c>
      <c r="I8528" s="188">
        <v>39649</v>
      </c>
      <c r="J8528" s="188">
        <v>45973</v>
      </c>
      <c r="N8528" s="43"/>
    </row>
    <row r="8529" spans="1:14">
      <c r="A8529" s="43" t="s">
        <v>222</v>
      </c>
      <c r="B8529" s="188">
        <v>744</v>
      </c>
      <c r="C8529" s="188">
        <v>0</v>
      </c>
      <c r="D8529" s="188">
        <v>0</v>
      </c>
      <c r="E8529" s="188">
        <v>0</v>
      </c>
      <c r="F8529" s="188">
        <v>0</v>
      </c>
      <c r="G8529" s="188">
        <v>0</v>
      </c>
      <c r="H8529" s="188">
        <v>0</v>
      </c>
      <c r="I8529" s="188">
        <v>4274</v>
      </c>
      <c r="J8529" s="188">
        <v>20594</v>
      </c>
      <c r="N8529" s="43"/>
    </row>
    <row r="8530" spans="1:14">
      <c r="A8530" s="43" t="s">
        <v>223</v>
      </c>
      <c r="B8530" s="188">
        <v>7301</v>
      </c>
      <c r="C8530" s="188">
        <v>0</v>
      </c>
      <c r="D8530" s="188">
        <v>0</v>
      </c>
      <c r="E8530" s="188">
        <v>0</v>
      </c>
      <c r="F8530" s="188">
        <v>0</v>
      </c>
      <c r="G8530" s="188">
        <v>0</v>
      </c>
      <c r="H8530" s="188">
        <v>21742</v>
      </c>
      <c r="I8530" s="188">
        <v>50139</v>
      </c>
      <c r="J8530" s="188">
        <v>122262</v>
      </c>
      <c r="N8530" s="43"/>
    </row>
    <row r="8531" spans="1:14">
      <c r="A8531" s="43" t="s">
        <v>224</v>
      </c>
      <c r="B8531" s="188">
        <v>0</v>
      </c>
      <c r="C8531" s="188">
        <v>0</v>
      </c>
      <c r="D8531" s="188">
        <v>0</v>
      </c>
      <c r="E8531" s="188">
        <v>0</v>
      </c>
      <c r="F8531" s="188">
        <v>0</v>
      </c>
      <c r="G8531" s="188">
        <v>0</v>
      </c>
      <c r="H8531" s="188">
        <v>0</v>
      </c>
      <c r="I8531" s="188">
        <v>0</v>
      </c>
      <c r="J8531" s="188">
        <v>0</v>
      </c>
      <c r="N8531" s="43"/>
    </row>
    <row r="8532" spans="1:14">
      <c r="A8532" s="43" t="s">
        <v>545</v>
      </c>
      <c r="B8532" s="188">
        <v>66437</v>
      </c>
      <c r="C8532" s="188">
        <v>4624.33</v>
      </c>
      <c r="D8532" s="188">
        <v>11337.52</v>
      </c>
      <c r="E8532" s="188">
        <v>22480.1</v>
      </c>
      <c r="F8532" s="188">
        <v>41482.9</v>
      </c>
      <c r="G8532" s="188">
        <v>74345</v>
      </c>
      <c r="H8532" s="188">
        <v>130000</v>
      </c>
      <c r="I8532" s="188">
        <v>192563</v>
      </c>
      <c r="J8532" s="188">
        <v>454038</v>
      </c>
      <c r="N8532" s="43"/>
    </row>
    <row r="8533" spans="1:14">
      <c r="A8533" s="43" t="s">
        <v>546</v>
      </c>
      <c r="B8533" s="188">
        <v>40228</v>
      </c>
      <c r="C8533" s="188">
        <v>2741.28</v>
      </c>
      <c r="D8533" s="188">
        <v>8069.76</v>
      </c>
      <c r="E8533" s="188">
        <v>16216.7</v>
      </c>
      <c r="F8533" s="188">
        <v>28923.3</v>
      </c>
      <c r="G8533" s="188">
        <v>51732</v>
      </c>
      <c r="H8533" s="188">
        <v>84210</v>
      </c>
      <c r="I8533" s="188">
        <v>110375</v>
      </c>
      <c r="J8533" s="188">
        <v>208264</v>
      </c>
      <c r="N8533" s="43"/>
    </row>
    <row r="8534" spans="1:14">
      <c r="A8534" s="43" t="s">
        <v>547</v>
      </c>
      <c r="B8534" s="188">
        <v>5157</v>
      </c>
      <c r="C8534" s="188">
        <v>0</v>
      </c>
      <c r="D8534" s="188">
        <v>0</v>
      </c>
      <c r="E8534" s="188">
        <v>0</v>
      </c>
      <c r="F8534" s="188">
        <v>0</v>
      </c>
      <c r="G8534" s="188">
        <v>4572</v>
      </c>
      <c r="H8534" s="188">
        <v>15336</v>
      </c>
      <c r="I8534" s="188">
        <v>23922</v>
      </c>
      <c r="J8534" s="188">
        <v>67564</v>
      </c>
      <c r="N8534" s="43"/>
    </row>
    <row r="8535" spans="1:14">
      <c r="A8535" s="43" t="s">
        <v>548</v>
      </c>
      <c r="B8535" s="188">
        <v>676</v>
      </c>
      <c r="C8535" s="188">
        <v>0</v>
      </c>
      <c r="D8535" s="188">
        <v>0</v>
      </c>
      <c r="E8535" s="188">
        <v>0</v>
      </c>
      <c r="F8535" s="188">
        <v>0</v>
      </c>
      <c r="G8535" s="188">
        <v>36</v>
      </c>
      <c r="H8535" s="188">
        <v>1671</v>
      </c>
      <c r="I8535" s="188">
        <v>3551</v>
      </c>
      <c r="J8535" s="188">
        <v>10512</v>
      </c>
      <c r="N8535" s="43"/>
    </row>
    <row r="8536" spans="1:14">
      <c r="A8536" s="43" t="s">
        <v>549</v>
      </c>
      <c r="B8536" s="188">
        <v>515</v>
      </c>
      <c r="C8536" s="188">
        <v>0</v>
      </c>
      <c r="D8536" s="188">
        <v>0</v>
      </c>
      <c r="E8536" s="188">
        <v>0</v>
      </c>
      <c r="F8536" s="188">
        <v>0</v>
      </c>
      <c r="G8536" s="188">
        <v>0</v>
      </c>
      <c r="H8536" s="188">
        <v>1523</v>
      </c>
      <c r="I8536" s="188">
        <v>3749</v>
      </c>
      <c r="J8536" s="188">
        <v>9107</v>
      </c>
      <c r="N8536" s="43"/>
    </row>
    <row r="8537" spans="1:14">
      <c r="A8537" s="43" t="s">
        <v>550</v>
      </c>
      <c r="B8537" s="188">
        <v>101</v>
      </c>
      <c r="C8537" s="188">
        <v>0</v>
      </c>
      <c r="D8537" s="188">
        <v>0</v>
      </c>
      <c r="E8537" s="188">
        <v>0</v>
      </c>
      <c r="F8537" s="188">
        <v>0</v>
      </c>
      <c r="G8537" s="188">
        <v>0</v>
      </c>
      <c r="H8537" s="188">
        <v>287</v>
      </c>
      <c r="I8537" s="188">
        <v>706</v>
      </c>
      <c r="J8537" s="188">
        <v>1728</v>
      </c>
      <c r="N8537" s="43"/>
    </row>
    <row r="8538" spans="1:14">
      <c r="A8538" s="43" t="s">
        <v>551</v>
      </c>
      <c r="B8538" s="188">
        <v>179</v>
      </c>
      <c r="C8538" s="188">
        <v>0</v>
      </c>
      <c r="D8538" s="188">
        <v>0</v>
      </c>
      <c r="E8538" s="188">
        <v>0</v>
      </c>
      <c r="F8538" s="188">
        <v>0</v>
      </c>
      <c r="G8538" s="188">
        <v>0</v>
      </c>
      <c r="H8538" s="188">
        <v>243</v>
      </c>
      <c r="I8538" s="188">
        <v>891</v>
      </c>
      <c r="J8538" s="188">
        <v>4139</v>
      </c>
      <c r="N8538" s="43"/>
    </row>
    <row r="8539" spans="1:14">
      <c r="A8539" s="43" t="s">
        <v>317</v>
      </c>
      <c r="B8539" s="188">
        <v>3966</v>
      </c>
      <c r="C8539" s="188">
        <v>3717.23</v>
      </c>
      <c r="D8539" s="188">
        <v>3717.23</v>
      </c>
      <c r="E8539" s="188">
        <v>3717.2</v>
      </c>
      <c r="F8539" s="188">
        <v>3717.2</v>
      </c>
      <c r="G8539" s="188">
        <v>3717</v>
      </c>
      <c r="H8539" s="188">
        <v>5204</v>
      </c>
      <c r="I8539" s="188">
        <v>7434</v>
      </c>
      <c r="J8539" s="188">
        <v>11895</v>
      </c>
      <c r="N8539" s="43"/>
    </row>
    <row r="8540" spans="1:14">
      <c r="A8540" s="43" t="s">
        <v>318</v>
      </c>
      <c r="B8540" s="188">
        <v>1193</v>
      </c>
      <c r="C8540" s="188">
        <v>0</v>
      </c>
      <c r="D8540" s="188">
        <v>0</v>
      </c>
      <c r="E8540" s="188">
        <v>1396.5</v>
      </c>
      <c r="F8540" s="188">
        <v>1396.5</v>
      </c>
      <c r="G8540" s="188">
        <v>1397</v>
      </c>
      <c r="H8540" s="188">
        <v>1397</v>
      </c>
      <c r="I8540" s="188">
        <v>2738</v>
      </c>
      <c r="J8540" s="188">
        <v>4381</v>
      </c>
      <c r="N8540" s="43"/>
    </row>
    <row r="8541" spans="1:14">
      <c r="A8541" s="43" t="s">
        <v>552</v>
      </c>
      <c r="B8541" s="188">
        <v>52015</v>
      </c>
      <c r="C8541" s="188">
        <v>7891.14</v>
      </c>
      <c r="D8541" s="188">
        <v>13030.97</v>
      </c>
      <c r="E8541" s="188">
        <v>21021</v>
      </c>
      <c r="F8541" s="188">
        <v>34476.5</v>
      </c>
      <c r="G8541" s="188">
        <v>63100</v>
      </c>
      <c r="H8541" s="188">
        <v>108431</v>
      </c>
      <c r="I8541" s="188">
        <v>145303</v>
      </c>
      <c r="J8541" s="188">
        <v>303066</v>
      </c>
      <c r="N8541" s="43"/>
    </row>
    <row r="8542" spans="1:14">
      <c r="A8542" s="43" t="s">
        <v>553</v>
      </c>
      <c r="B8542" s="188">
        <v>11721</v>
      </c>
      <c r="C8542" s="188">
        <v>0</v>
      </c>
      <c r="D8542" s="188">
        <v>0</v>
      </c>
      <c r="E8542" s="188">
        <v>0</v>
      </c>
      <c r="F8542" s="188">
        <v>1898.2</v>
      </c>
      <c r="G8542" s="188">
        <v>13000</v>
      </c>
      <c r="H8542" s="188">
        <v>33163</v>
      </c>
      <c r="I8542" s="188">
        <v>53919</v>
      </c>
      <c r="J8542" s="188">
        <v>109528</v>
      </c>
      <c r="N8542" s="43"/>
    </row>
    <row r="8543" spans="1:14">
      <c r="A8543" s="43" t="s">
        <v>554</v>
      </c>
      <c r="B8543" s="188">
        <v>1548</v>
      </c>
      <c r="C8543" s="188">
        <v>0</v>
      </c>
      <c r="D8543" s="188">
        <v>0</v>
      </c>
      <c r="E8543" s="188">
        <v>0</v>
      </c>
      <c r="F8543" s="188">
        <v>0</v>
      </c>
      <c r="G8543" s="188">
        <v>360</v>
      </c>
      <c r="H8543" s="188">
        <v>3334</v>
      </c>
      <c r="I8543" s="188">
        <v>7929</v>
      </c>
      <c r="J8543" s="188">
        <v>27153</v>
      </c>
      <c r="N8543" s="43"/>
    </row>
    <row r="8544" spans="1:14">
      <c r="A8544" s="43" t="s">
        <v>555</v>
      </c>
      <c r="B8544" s="188">
        <v>3232</v>
      </c>
      <c r="C8544" s="188">
        <v>0</v>
      </c>
      <c r="D8544" s="188">
        <v>0</v>
      </c>
      <c r="E8544" s="188">
        <v>0</v>
      </c>
      <c r="F8544" s="188">
        <v>0</v>
      </c>
      <c r="G8544" s="188">
        <v>0</v>
      </c>
      <c r="H8544" s="188">
        <v>4722</v>
      </c>
      <c r="I8544" s="188">
        <v>17046</v>
      </c>
      <c r="J8544" s="188">
        <v>67435</v>
      </c>
      <c r="N8544" s="43"/>
    </row>
    <row r="8545" spans="1:14">
      <c r="A8545" s="43" t="s">
        <v>556</v>
      </c>
      <c r="B8545" s="188">
        <v>1303</v>
      </c>
      <c r="C8545" s="188">
        <v>0</v>
      </c>
      <c r="D8545" s="188">
        <v>0</v>
      </c>
      <c r="E8545" s="188">
        <v>0</v>
      </c>
      <c r="F8545" s="188">
        <v>0</v>
      </c>
      <c r="G8545" s="188">
        <v>0</v>
      </c>
      <c r="H8545" s="188">
        <v>0</v>
      </c>
      <c r="I8545" s="188">
        <v>1925</v>
      </c>
      <c r="J8545" s="188">
        <v>44241</v>
      </c>
      <c r="N8545" s="43"/>
    </row>
    <row r="8546" spans="1:14">
      <c r="A8546" s="43" t="s">
        <v>597</v>
      </c>
      <c r="B8546" s="188">
        <v>86382</v>
      </c>
      <c r="C8546" s="188">
        <v>8936.89</v>
      </c>
      <c r="D8546" s="188">
        <v>13151.04</v>
      </c>
      <c r="E8546" s="188">
        <v>23814.7</v>
      </c>
      <c r="F8546" s="188">
        <v>45491.8</v>
      </c>
      <c r="G8546" s="188">
        <v>91552</v>
      </c>
      <c r="H8546" s="188">
        <v>174706</v>
      </c>
      <c r="I8546" s="188">
        <v>273527</v>
      </c>
      <c r="J8546" s="188">
        <v>634753</v>
      </c>
      <c r="N8546" s="43"/>
    </row>
    <row r="8547" spans="1:14">
      <c r="A8547" s="43" t="s">
        <v>537</v>
      </c>
      <c r="B8547" s="188">
        <v>19503</v>
      </c>
      <c r="C8547" s="188">
        <v>0</v>
      </c>
      <c r="D8547" s="188">
        <v>0</v>
      </c>
      <c r="E8547" s="188">
        <v>11294.1</v>
      </c>
      <c r="F8547" s="188">
        <v>19078.099999999999</v>
      </c>
      <c r="G8547" s="188">
        <v>28471</v>
      </c>
      <c r="H8547" s="188">
        <v>36203</v>
      </c>
      <c r="I8547" s="188">
        <v>40150</v>
      </c>
      <c r="J8547" s="188">
        <v>47192</v>
      </c>
      <c r="N8547" s="43"/>
    </row>
    <row r="8548" spans="1:14">
      <c r="A8548" s="43" t="s">
        <v>538</v>
      </c>
      <c r="B8548" s="188">
        <v>92</v>
      </c>
      <c r="C8548" s="188">
        <v>0</v>
      </c>
      <c r="D8548" s="188">
        <v>0</v>
      </c>
      <c r="E8548" s="188">
        <v>0</v>
      </c>
      <c r="F8548" s="188">
        <v>0</v>
      </c>
      <c r="G8548" s="188">
        <v>0</v>
      </c>
      <c r="H8548" s="188">
        <v>0</v>
      </c>
      <c r="I8548" s="188">
        <v>0</v>
      </c>
      <c r="J8548" s="188">
        <v>4661</v>
      </c>
      <c r="N8548" s="43"/>
    </row>
    <row r="8549" spans="1:14">
      <c r="A8549" s="43" t="s">
        <v>539</v>
      </c>
      <c r="B8549" s="188">
        <v>36366</v>
      </c>
      <c r="C8549" s="188">
        <v>-52.87</v>
      </c>
      <c r="D8549" s="188">
        <v>132.91999999999999</v>
      </c>
      <c r="E8549" s="188">
        <v>1893.3</v>
      </c>
      <c r="F8549" s="188">
        <v>8256.2999999999993</v>
      </c>
      <c r="G8549" s="188">
        <v>27728</v>
      </c>
      <c r="H8549" s="188">
        <v>74527</v>
      </c>
      <c r="I8549" s="188">
        <v>137768</v>
      </c>
      <c r="J8549" s="188">
        <v>461603</v>
      </c>
      <c r="N8549" s="43"/>
    </row>
    <row r="8550" spans="1:14">
      <c r="A8550" s="43" t="s">
        <v>540</v>
      </c>
      <c r="B8550" s="188">
        <v>2433</v>
      </c>
      <c r="C8550" s="188">
        <v>0</v>
      </c>
      <c r="D8550" s="188">
        <v>0</v>
      </c>
      <c r="E8550" s="188">
        <v>0</v>
      </c>
      <c r="F8550" s="188">
        <v>0</v>
      </c>
      <c r="G8550" s="188">
        <v>0</v>
      </c>
      <c r="H8550" s="188">
        <v>3322</v>
      </c>
      <c r="I8550" s="188">
        <v>10688</v>
      </c>
      <c r="J8550" s="188">
        <v>59956</v>
      </c>
      <c r="N8550" s="43"/>
    </row>
    <row r="8551" spans="1:14">
      <c r="A8551" s="43" t="s">
        <v>541</v>
      </c>
      <c r="B8551" s="188">
        <v>19101</v>
      </c>
      <c r="C8551" s="188">
        <v>0</v>
      </c>
      <c r="D8551" s="188">
        <v>0</v>
      </c>
      <c r="E8551" s="188">
        <v>0</v>
      </c>
      <c r="F8551" s="188">
        <v>0</v>
      </c>
      <c r="G8551" s="188">
        <v>13593</v>
      </c>
      <c r="H8551" s="188">
        <v>59320</v>
      </c>
      <c r="I8551" s="188">
        <v>93283</v>
      </c>
      <c r="J8551" s="188">
        <v>202514</v>
      </c>
      <c r="N8551" s="43"/>
    </row>
    <row r="8552" spans="1:14">
      <c r="A8552" s="43" t="s">
        <v>542</v>
      </c>
      <c r="B8552" s="188">
        <v>7645</v>
      </c>
      <c r="C8552" s="188">
        <v>0</v>
      </c>
      <c r="D8552" s="188">
        <v>0</v>
      </c>
      <c r="E8552" s="188">
        <v>0</v>
      </c>
      <c r="F8552" s="188">
        <v>1732.6</v>
      </c>
      <c r="G8552" s="188">
        <v>6710</v>
      </c>
      <c r="H8552" s="188">
        <v>17233</v>
      </c>
      <c r="I8552" s="188">
        <v>29969</v>
      </c>
      <c r="J8552" s="188">
        <v>89226</v>
      </c>
      <c r="N8552" s="43"/>
    </row>
    <row r="8553" spans="1:14">
      <c r="A8553" s="43" t="s">
        <v>543</v>
      </c>
      <c r="B8553" s="188">
        <v>1243</v>
      </c>
      <c r="C8553" s="188">
        <v>0</v>
      </c>
      <c r="D8553" s="188">
        <v>0</v>
      </c>
      <c r="E8553" s="188">
        <v>0</v>
      </c>
      <c r="F8553" s="188">
        <v>0</v>
      </c>
      <c r="G8553" s="188">
        <v>0</v>
      </c>
      <c r="H8553" s="188">
        <v>0</v>
      </c>
      <c r="I8553" s="188">
        <v>11285</v>
      </c>
      <c r="J8553" s="188">
        <v>26757</v>
      </c>
      <c r="N8553" s="43"/>
    </row>
    <row r="8554" spans="1:14">
      <c r="A8554" s="43" t="s">
        <v>544</v>
      </c>
      <c r="B8554" s="188">
        <v>14540</v>
      </c>
      <c r="C8554" s="188">
        <v>0</v>
      </c>
      <c r="D8554" s="188">
        <v>0</v>
      </c>
      <c r="E8554" s="188">
        <v>0</v>
      </c>
      <c r="F8554" s="188">
        <v>0</v>
      </c>
      <c r="G8554" s="188">
        <v>0</v>
      </c>
      <c r="H8554" s="188">
        <v>85859</v>
      </c>
      <c r="I8554" s="188">
        <v>109313</v>
      </c>
      <c r="J8554" s="188">
        <v>148956</v>
      </c>
      <c r="N8554" s="43"/>
    </row>
    <row r="8555" spans="1:14">
      <c r="A8555" s="43" t="s">
        <v>221</v>
      </c>
      <c r="B8555" s="188">
        <v>19533</v>
      </c>
      <c r="C8555" s="188">
        <v>0</v>
      </c>
      <c r="D8555" s="188">
        <v>0</v>
      </c>
      <c r="E8555" s="188">
        <v>11307.9</v>
      </c>
      <c r="F8555" s="188">
        <v>19089.7</v>
      </c>
      <c r="G8555" s="188">
        <v>28498</v>
      </c>
      <c r="H8555" s="188">
        <v>36203</v>
      </c>
      <c r="I8555" s="188">
        <v>40150</v>
      </c>
      <c r="J8555" s="188">
        <v>47192</v>
      </c>
      <c r="N8555" s="43"/>
    </row>
    <row r="8556" spans="1:14">
      <c r="A8556" s="43" t="s">
        <v>222</v>
      </c>
      <c r="B8556" s="188">
        <v>0</v>
      </c>
      <c r="C8556" s="188">
        <v>0</v>
      </c>
      <c r="D8556" s="188">
        <v>0</v>
      </c>
      <c r="E8556" s="188">
        <v>0</v>
      </c>
      <c r="F8556" s="188">
        <v>0</v>
      </c>
      <c r="G8556" s="188">
        <v>0</v>
      </c>
      <c r="H8556" s="188">
        <v>0</v>
      </c>
      <c r="I8556" s="188">
        <v>0</v>
      </c>
      <c r="J8556" s="188">
        <v>0</v>
      </c>
      <c r="N8556" s="43"/>
    </row>
    <row r="8557" spans="1:14">
      <c r="A8557" s="43" t="s">
        <v>223</v>
      </c>
      <c r="B8557" s="188">
        <v>19195</v>
      </c>
      <c r="C8557" s="188">
        <v>0</v>
      </c>
      <c r="D8557" s="188">
        <v>0</v>
      </c>
      <c r="E8557" s="188">
        <v>0</v>
      </c>
      <c r="F8557" s="188">
        <v>0</v>
      </c>
      <c r="G8557" s="188">
        <v>13771</v>
      </c>
      <c r="H8557" s="188">
        <v>59836</v>
      </c>
      <c r="I8557" s="188">
        <v>94235</v>
      </c>
      <c r="J8557" s="188">
        <v>202514</v>
      </c>
      <c r="N8557" s="43"/>
    </row>
    <row r="8558" spans="1:14">
      <c r="A8558" s="43" t="s">
        <v>224</v>
      </c>
      <c r="B8558" s="188">
        <v>0</v>
      </c>
      <c r="C8558" s="188">
        <v>0</v>
      </c>
      <c r="D8558" s="188">
        <v>0</v>
      </c>
      <c r="E8558" s="188">
        <v>0</v>
      </c>
      <c r="F8558" s="188">
        <v>0</v>
      </c>
      <c r="G8558" s="188">
        <v>0</v>
      </c>
      <c r="H8558" s="188">
        <v>0</v>
      </c>
      <c r="I8558" s="188">
        <v>0</v>
      </c>
      <c r="J8558" s="188">
        <v>0</v>
      </c>
      <c r="N8558" s="43"/>
    </row>
    <row r="8559" spans="1:14">
      <c r="A8559" s="43" t="s">
        <v>545</v>
      </c>
      <c r="B8559" s="188">
        <v>70849</v>
      </c>
      <c r="C8559" s="188">
        <v>3782.35</v>
      </c>
      <c r="D8559" s="188">
        <v>8008.8</v>
      </c>
      <c r="E8559" s="188">
        <v>18466.3</v>
      </c>
      <c r="F8559" s="188">
        <v>38560.300000000003</v>
      </c>
      <c r="G8559" s="188">
        <v>75561</v>
      </c>
      <c r="H8559" s="188">
        <v>143833</v>
      </c>
      <c r="I8559" s="188">
        <v>226973</v>
      </c>
      <c r="J8559" s="188">
        <v>544865</v>
      </c>
      <c r="N8559" s="43"/>
    </row>
    <row r="8560" spans="1:14">
      <c r="A8560" s="43" t="s">
        <v>546</v>
      </c>
      <c r="B8560" s="188">
        <v>41300</v>
      </c>
      <c r="C8560" s="188">
        <v>909.6</v>
      </c>
      <c r="D8560" s="188">
        <v>5458.33</v>
      </c>
      <c r="E8560" s="188">
        <v>13158.4</v>
      </c>
      <c r="F8560" s="188">
        <v>26783.4</v>
      </c>
      <c r="G8560" s="188">
        <v>51272</v>
      </c>
      <c r="H8560" s="188">
        <v>89275</v>
      </c>
      <c r="I8560" s="188">
        <v>124491</v>
      </c>
      <c r="J8560" s="188">
        <v>235251</v>
      </c>
      <c r="N8560" s="43"/>
    </row>
    <row r="8561" spans="1:14">
      <c r="A8561" s="43" t="s">
        <v>547</v>
      </c>
      <c r="B8561" s="188">
        <v>7599</v>
      </c>
      <c r="C8561" s="188">
        <v>0</v>
      </c>
      <c r="D8561" s="188">
        <v>0</v>
      </c>
      <c r="E8561" s="188">
        <v>0</v>
      </c>
      <c r="F8561" s="188">
        <v>0</v>
      </c>
      <c r="G8561" s="188">
        <v>5081</v>
      </c>
      <c r="H8561" s="188">
        <v>17239</v>
      </c>
      <c r="I8561" s="188">
        <v>29324</v>
      </c>
      <c r="J8561" s="188">
        <v>84343</v>
      </c>
      <c r="N8561" s="43"/>
    </row>
    <row r="8562" spans="1:14">
      <c r="A8562" s="43" t="s">
        <v>548</v>
      </c>
      <c r="B8562" s="188">
        <v>1011</v>
      </c>
      <c r="C8562" s="188">
        <v>0</v>
      </c>
      <c r="D8562" s="188">
        <v>0</v>
      </c>
      <c r="E8562" s="188">
        <v>0</v>
      </c>
      <c r="F8562" s="188">
        <v>0</v>
      </c>
      <c r="G8562" s="188">
        <v>262</v>
      </c>
      <c r="H8562" s="188">
        <v>2322</v>
      </c>
      <c r="I8562" s="188">
        <v>4631</v>
      </c>
      <c r="J8562" s="188">
        <v>15450</v>
      </c>
      <c r="N8562" s="43"/>
    </row>
    <row r="8563" spans="1:14">
      <c r="A8563" s="43" t="s">
        <v>549</v>
      </c>
      <c r="B8563" s="188">
        <v>1242</v>
      </c>
      <c r="C8563" s="188">
        <v>0</v>
      </c>
      <c r="D8563" s="188">
        <v>0</v>
      </c>
      <c r="E8563" s="188">
        <v>0</v>
      </c>
      <c r="F8563" s="188">
        <v>0</v>
      </c>
      <c r="G8563" s="188">
        <v>937</v>
      </c>
      <c r="H8563" s="188">
        <v>4537</v>
      </c>
      <c r="I8563" s="188">
        <v>7183</v>
      </c>
      <c r="J8563" s="188">
        <v>15241</v>
      </c>
      <c r="N8563" s="43"/>
    </row>
    <row r="8564" spans="1:14">
      <c r="A8564" s="43" t="s">
        <v>550</v>
      </c>
      <c r="B8564" s="188">
        <v>273</v>
      </c>
      <c r="C8564" s="188">
        <v>0</v>
      </c>
      <c r="D8564" s="188">
        <v>0</v>
      </c>
      <c r="E8564" s="188">
        <v>0</v>
      </c>
      <c r="F8564" s="188">
        <v>0</v>
      </c>
      <c r="G8564" s="188">
        <v>177</v>
      </c>
      <c r="H8564" s="188">
        <v>854</v>
      </c>
      <c r="I8564" s="188">
        <v>1353</v>
      </c>
      <c r="J8564" s="188">
        <v>2936</v>
      </c>
      <c r="N8564" s="43"/>
    </row>
    <row r="8565" spans="1:14">
      <c r="A8565" s="43" t="s">
        <v>551</v>
      </c>
      <c r="B8565" s="188">
        <v>287</v>
      </c>
      <c r="C8565" s="188">
        <v>0</v>
      </c>
      <c r="D8565" s="188">
        <v>0</v>
      </c>
      <c r="E8565" s="188">
        <v>0</v>
      </c>
      <c r="F8565" s="188">
        <v>0</v>
      </c>
      <c r="G8565" s="188">
        <v>0</v>
      </c>
      <c r="H8565" s="188">
        <v>399</v>
      </c>
      <c r="I8565" s="188">
        <v>1268</v>
      </c>
      <c r="J8565" s="188">
        <v>5452</v>
      </c>
      <c r="N8565" s="43"/>
    </row>
    <row r="8566" spans="1:14">
      <c r="A8566" s="43" t="s">
        <v>317</v>
      </c>
      <c r="B8566" s="188">
        <v>3954</v>
      </c>
      <c r="C8566" s="188">
        <v>0</v>
      </c>
      <c r="D8566" s="188">
        <v>3717.23</v>
      </c>
      <c r="E8566" s="188">
        <v>3717.2</v>
      </c>
      <c r="F8566" s="188">
        <v>3717.2</v>
      </c>
      <c r="G8566" s="188">
        <v>3717</v>
      </c>
      <c r="H8566" s="188">
        <v>5204</v>
      </c>
      <c r="I8566" s="188">
        <v>7434</v>
      </c>
      <c r="J8566" s="188">
        <v>11895</v>
      </c>
      <c r="N8566" s="43"/>
    </row>
    <row r="8567" spans="1:14">
      <c r="A8567" s="43" t="s">
        <v>318</v>
      </c>
      <c r="B8567" s="188">
        <v>1167</v>
      </c>
      <c r="C8567" s="188">
        <v>0</v>
      </c>
      <c r="D8567" s="188">
        <v>0</v>
      </c>
      <c r="E8567" s="188">
        <v>0</v>
      </c>
      <c r="F8567" s="188">
        <v>1396.5</v>
      </c>
      <c r="G8567" s="188">
        <v>1397</v>
      </c>
      <c r="H8567" s="188">
        <v>1397</v>
      </c>
      <c r="I8567" s="188">
        <v>2738</v>
      </c>
      <c r="J8567" s="188">
        <v>4381</v>
      </c>
      <c r="N8567" s="43"/>
    </row>
    <row r="8568" spans="1:14">
      <c r="A8568" s="43" t="s">
        <v>552</v>
      </c>
      <c r="B8568" s="188">
        <v>56833</v>
      </c>
      <c r="C8568" s="188">
        <v>6023.37</v>
      </c>
      <c r="D8568" s="188">
        <v>10392.450000000001</v>
      </c>
      <c r="E8568" s="188">
        <v>18215.400000000001</v>
      </c>
      <c r="F8568" s="188">
        <v>32643.7</v>
      </c>
      <c r="G8568" s="188">
        <v>65069</v>
      </c>
      <c r="H8568" s="188">
        <v>119273</v>
      </c>
      <c r="I8568" s="188">
        <v>173022</v>
      </c>
      <c r="J8568" s="188">
        <v>353175</v>
      </c>
      <c r="N8568" s="43"/>
    </row>
    <row r="8569" spans="1:14">
      <c r="A8569" s="43" t="s">
        <v>553</v>
      </c>
      <c r="B8569" s="188">
        <v>6360</v>
      </c>
      <c r="C8569" s="188">
        <v>0</v>
      </c>
      <c r="D8569" s="188">
        <v>0</v>
      </c>
      <c r="E8569" s="188">
        <v>0</v>
      </c>
      <c r="F8569" s="188">
        <v>0</v>
      </c>
      <c r="G8569" s="188">
        <v>4872</v>
      </c>
      <c r="H8569" s="188">
        <v>19756</v>
      </c>
      <c r="I8569" s="188">
        <v>32284</v>
      </c>
      <c r="J8569" s="188">
        <v>78836</v>
      </c>
      <c r="N8569" s="43"/>
    </row>
    <row r="8570" spans="1:14">
      <c r="A8570" s="43" t="s">
        <v>554</v>
      </c>
      <c r="B8570" s="188">
        <v>2100</v>
      </c>
      <c r="C8570" s="188">
        <v>0</v>
      </c>
      <c r="D8570" s="188">
        <v>0</v>
      </c>
      <c r="E8570" s="188">
        <v>0</v>
      </c>
      <c r="F8570" s="188">
        <v>0</v>
      </c>
      <c r="G8570" s="188">
        <v>397</v>
      </c>
      <c r="H8570" s="188">
        <v>3514</v>
      </c>
      <c r="I8570" s="188">
        <v>9738</v>
      </c>
      <c r="J8570" s="188">
        <v>34137</v>
      </c>
      <c r="N8570" s="43"/>
    </row>
    <row r="8571" spans="1:14">
      <c r="A8571" s="43" t="s">
        <v>555</v>
      </c>
      <c r="B8571" s="188">
        <v>4258</v>
      </c>
      <c r="C8571" s="188">
        <v>0</v>
      </c>
      <c r="D8571" s="188">
        <v>0</v>
      </c>
      <c r="E8571" s="188">
        <v>0</v>
      </c>
      <c r="F8571" s="188">
        <v>0</v>
      </c>
      <c r="G8571" s="188">
        <v>0</v>
      </c>
      <c r="H8571" s="188">
        <v>5787</v>
      </c>
      <c r="I8571" s="188">
        <v>18164</v>
      </c>
      <c r="J8571" s="188">
        <v>81655</v>
      </c>
      <c r="N8571" s="43"/>
    </row>
    <row r="8572" spans="1:14">
      <c r="A8572" s="43" t="s">
        <v>556</v>
      </c>
      <c r="B8572" s="188">
        <v>1742</v>
      </c>
      <c r="C8572" s="188">
        <v>0</v>
      </c>
      <c r="D8572" s="188">
        <v>0</v>
      </c>
      <c r="E8572" s="188">
        <v>0</v>
      </c>
      <c r="F8572" s="188">
        <v>0</v>
      </c>
      <c r="G8572" s="188">
        <v>0</v>
      </c>
      <c r="H8572" s="188">
        <v>0</v>
      </c>
      <c r="I8572" s="188">
        <v>1477</v>
      </c>
      <c r="J8572" s="188">
        <v>64007</v>
      </c>
      <c r="N8572" s="43"/>
    </row>
    <row r="8573" spans="1:14">
      <c r="A8573" s="43" t="s">
        <v>598</v>
      </c>
      <c r="B8573" s="188">
        <v>74466</v>
      </c>
      <c r="C8573" s="188">
        <v>5956.46</v>
      </c>
      <c r="D8573" s="188">
        <v>9400.9599999999991</v>
      </c>
      <c r="E8573" s="188">
        <v>17574.599999999999</v>
      </c>
      <c r="F8573" s="188">
        <v>35267.4</v>
      </c>
      <c r="G8573" s="188">
        <v>79172</v>
      </c>
      <c r="H8573" s="188">
        <v>160426</v>
      </c>
      <c r="I8573" s="188">
        <v>237268</v>
      </c>
      <c r="J8573" s="188">
        <v>597640</v>
      </c>
      <c r="N8573" s="43"/>
    </row>
    <row r="8574" spans="1:14">
      <c r="A8574" s="43" t="s">
        <v>537</v>
      </c>
      <c r="B8574" s="188">
        <v>16706</v>
      </c>
      <c r="C8574" s="188">
        <v>0</v>
      </c>
      <c r="D8574" s="188">
        <v>0</v>
      </c>
      <c r="E8574" s="188">
        <v>6955.1</v>
      </c>
      <c r="F8574" s="188">
        <v>16032.4</v>
      </c>
      <c r="G8574" s="188">
        <v>25188</v>
      </c>
      <c r="H8574" s="188">
        <v>34383</v>
      </c>
      <c r="I8574" s="188">
        <v>38940</v>
      </c>
      <c r="J8574" s="188">
        <v>46394</v>
      </c>
      <c r="N8574" s="43"/>
    </row>
    <row r="8575" spans="1:14">
      <c r="A8575" s="43" t="s">
        <v>538</v>
      </c>
      <c r="B8575" s="188">
        <v>169</v>
      </c>
      <c r="C8575" s="188">
        <v>0</v>
      </c>
      <c r="D8575" s="188">
        <v>0</v>
      </c>
      <c r="E8575" s="188">
        <v>0</v>
      </c>
      <c r="F8575" s="188">
        <v>0</v>
      </c>
      <c r="G8575" s="188">
        <v>0</v>
      </c>
      <c r="H8575" s="188">
        <v>0</v>
      </c>
      <c r="I8575" s="188">
        <v>0</v>
      </c>
      <c r="J8575" s="188">
        <v>6132</v>
      </c>
      <c r="N8575" s="43"/>
    </row>
    <row r="8576" spans="1:14">
      <c r="A8576" s="43" t="s">
        <v>539</v>
      </c>
      <c r="B8576" s="188">
        <v>32486</v>
      </c>
      <c r="C8576" s="188">
        <v>-69.510000000000005</v>
      </c>
      <c r="D8576" s="188">
        <v>-22.86</v>
      </c>
      <c r="E8576" s="188">
        <v>1017.6</v>
      </c>
      <c r="F8576" s="188">
        <v>6363.8</v>
      </c>
      <c r="G8576" s="188">
        <v>23266</v>
      </c>
      <c r="H8576" s="188">
        <v>70504</v>
      </c>
      <c r="I8576" s="188">
        <v>128808</v>
      </c>
      <c r="J8576" s="188">
        <v>413810</v>
      </c>
      <c r="N8576" s="43"/>
    </row>
    <row r="8577" spans="1:14">
      <c r="A8577" s="43" t="s">
        <v>540</v>
      </c>
      <c r="B8577" s="188">
        <v>2145</v>
      </c>
      <c r="C8577" s="188">
        <v>0</v>
      </c>
      <c r="D8577" s="188">
        <v>0</v>
      </c>
      <c r="E8577" s="188">
        <v>0</v>
      </c>
      <c r="F8577" s="188">
        <v>0</v>
      </c>
      <c r="G8577" s="188">
        <v>0</v>
      </c>
      <c r="H8577" s="188">
        <v>2094</v>
      </c>
      <c r="I8577" s="188">
        <v>9074</v>
      </c>
      <c r="J8577" s="188">
        <v>55558</v>
      </c>
      <c r="N8577" s="43"/>
    </row>
    <row r="8578" spans="1:14">
      <c r="A8578" s="43" t="s">
        <v>541</v>
      </c>
      <c r="B8578" s="188">
        <v>16621</v>
      </c>
      <c r="C8578" s="188">
        <v>0</v>
      </c>
      <c r="D8578" s="188">
        <v>0</v>
      </c>
      <c r="E8578" s="188">
        <v>0</v>
      </c>
      <c r="F8578" s="188">
        <v>0</v>
      </c>
      <c r="G8578" s="188">
        <v>7970</v>
      </c>
      <c r="H8578" s="188">
        <v>52737</v>
      </c>
      <c r="I8578" s="188">
        <v>86385</v>
      </c>
      <c r="J8578" s="188">
        <v>190649</v>
      </c>
      <c r="N8578" s="43"/>
    </row>
    <row r="8579" spans="1:14">
      <c r="A8579" s="43" t="s">
        <v>542</v>
      </c>
      <c r="B8579" s="188">
        <v>5213</v>
      </c>
      <c r="C8579" s="188">
        <v>0</v>
      </c>
      <c r="D8579" s="188">
        <v>0</v>
      </c>
      <c r="E8579" s="188">
        <v>0</v>
      </c>
      <c r="F8579" s="188">
        <v>0</v>
      </c>
      <c r="G8579" s="188">
        <v>3592</v>
      </c>
      <c r="H8579" s="188">
        <v>13493</v>
      </c>
      <c r="I8579" s="188">
        <v>25584</v>
      </c>
      <c r="J8579" s="188">
        <v>77493</v>
      </c>
      <c r="N8579" s="43"/>
    </row>
    <row r="8580" spans="1:14">
      <c r="A8580" s="43" t="s">
        <v>543</v>
      </c>
      <c r="B8580" s="188">
        <v>1126</v>
      </c>
      <c r="C8580" s="188">
        <v>0</v>
      </c>
      <c r="D8580" s="188">
        <v>0</v>
      </c>
      <c r="E8580" s="188">
        <v>0</v>
      </c>
      <c r="F8580" s="188">
        <v>0</v>
      </c>
      <c r="G8580" s="188">
        <v>0</v>
      </c>
      <c r="H8580" s="188">
        <v>0</v>
      </c>
      <c r="I8580" s="188">
        <v>9386</v>
      </c>
      <c r="J8580" s="188">
        <v>25885</v>
      </c>
      <c r="N8580" s="43"/>
    </row>
    <row r="8581" spans="1:14">
      <c r="A8581" s="43" t="s">
        <v>544</v>
      </c>
      <c r="B8581" s="188">
        <v>12976</v>
      </c>
      <c r="C8581" s="188">
        <v>0</v>
      </c>
      <c r="D8581" s="188">
        <v>0</v>
      </c>
      <c r="E8581" s="188">
        <v>0</v>
      </c>
      <c r="F8581" s="188">
        <v>0</v>
      </c>
      <c r="G8581" s="188">
        <v>17412</v>
      </c>
      <c r="H8581" s="188">
        <v>23999</v>
      </c>
      <c r="I8581" s="188">
        <v>109313</v>
      </c>
      <c r="J8581" s="188">
        <v>148956</v>
      </c>
      <c r="N8581" s="43"/>
    </row>
    <row r="8582" spans="1:14">
      <c r="A8582" s="43" t="s">
        <v>221</v>
      </c>
      <c r="B8582" s="188">
        <v>16729</v>
      </c>
      <c r="C8582" s="188">
        <v>0</v>
      </c>
      <c r="D8582" s="188">
        <v>0</v>
      </c>
      <c r="E8582" s="188">
        <v>7010.1</v>
      </c>
      <c r="F8582" s="188">
        <v>16058</v>
      </c>
      <c r="G8582" s="188">
        <v>25210</v>
      </c>
      <c r="H8582" s="188">
        <v>34385</v>
      </c>
      <c r="I8582" s="188">
        <v>38940</v>
      </c>
      <c r="J8582" s="188">
        <v>46394</v>
      </c>
      <c r="N8582" s="43"/>
    </row>
    <row r="8583" spans="1:14">
      <c r="A8583" s="43" t="s">
        <v>222</v>
      </c>
      <c r="B8583" s="188">
        <v>0</v>
      </c>
      <c r="C8583" s="188">
        <v>0</v>
      </c>
      <c r="D8583" s="188">
        <v>0</v>
      </c>
      <c r="E8583" s="188">
        <v>0</v>
      </c>
      <c r="F8583" s="188">
        <v>0</v>
      </c>
      <c r="G8583" s="188">
        <v>0</v>
      </c>
      <c r="H8583" s="188">
        <v>0</v>
      </c>
      <c r="I8583" s="188">
        <v>0</v>
      </c>
      <c r="J8583" s="188">
        <v>0</v>
      </c>
      <c r="N8583" s="43"/>
    </row>
    <row r="8584" spans="1:14">
      <c r="A8584" s="43" t="s">
        <v>223</v>
      </c>
      <c r="B8584" s="188">
        <v>16680</v>
      </c>
      <c r="C8584" s="188">
        <v>0</v>
      </c>
      <c r="D8584" s="188">
        <v>0</v>
      </c>
      <c r="E8584" s="188">
        <v>0</v>
      </c>
      <c r="F8584" s="188">
        <v>0</v>
      </c>
      <c r="G8584" s="188">
        <v>7995</v>
      </c>
      <c r="H8584" s="188">
        <v>52827</v>
      </c>
      <c r="I8584" s="188">
        <v>86523</v>
      </c>
      <c r="J8584" s="188">
        <v>190649</v>
      </c>
      <c r="N8584" s="43"/>
    </row>
    <row r="8585" spans="1:14">
      <c r="A8585" s="43" t="s">
        <v>224</v>
      </c>
      <c r="B8585" s="188">
        <v>0</v>
      </c>
      <c r="C8585" s="188">
        <v>0</v>
      </c>
      <c r="D8585" s="188">
        <v>0</v>
      </c>
      <c r="E8585" s="188">
        <v>0</v>
      </c>
      <c r="F8585" s="188">
        <v>0</v>
      </c>
      <c r="G8585" s="188">
        <v>0</v>
      </c>
      <c r="H8585" s="188">
        <v>0</v>
      </c>
      <c r="I8585" s="188">
        <v>0</v>
      </c>
      <c r="J8585" s="188">
        <v>0</v>
      </c>
      <c r="N8585" s="43"/>
    </row>
    <row r="8586" spans="1:14">
      <c r="A8586" s="43" t="s">
        <v>545</v>
      </c>
      <c r="B8586" s="188">
        <v>60351</v>
      </c>
      <c r="C8586" s="188">
        <v>845.35</v>
      </c>
      <c r="D8586" s="188">
        <v>4613.25</v>
      </c>
      <c r="E8586" s="188">
        <v>12693.8</v>
      </c>
      <c r="F8586" s="188">
        <v>29062.6</v>
      </c>
      <c r="G8586" s="188">
        <v>65822</v>
      </c>
      <c r="H8586" s="188">
        <v>133289</v>
      </c>
      <c r="I8586" s="188">
        <v>195314</v>
      </c>
      <c r="J8586" s="188">
        <v>505767</v>
      </c>
      <c r="N8586" s="43"/>
    </row>
    <row r="8587" spans="1:14">
      <c r="A8587" s="43" t="s">
        <v>546</v>
      </c>
      <c r="B8587" s="188">
        <v>36198</v>
      </c>
      <c r="C8587" s="188">
        <v>-2716.88</v>
      </c>
      <c r="D8587" s="188">
        <v>3162.23</v>
      </c>
      <c r="E8587" s="188">
        <v>9716.2999999999993</v>
      </c>
      <c r="F8587" s="188">
        <v>21424.7</v>
      </c>
      <c r="G8587" s="188">
        <v>44627</v>
      </c>
      <c r="H8587" s="188">
        <v>79642</v>
      </c>
      <c r="I8587" s="188">
        <v>112673</v>
      </c>
      <c r="J8587" s="188">
        <v>218955</v>
      </c>
      <c r="N8587" s="43"/>
    </row>
    <row r="8588" spans="1:14">
      <c r="A8588" s="43" t="s">
        <v>547</v>
      </c>
      <c r="B8588" s="188">
        <v>6499</v>
      </c>
      <c r="C8588" s="188">
        <v>0</v>
      </c>
      <c r="D8588" s="188">
        <v>0</v>
      </c>
      <c r="E8588" s="188">
        <v>0</v>
      </c>
      <c r="F8588" s="188">
        <v>0</v>
      </c>
      <c r="G8588" s="188">
        <v>3599</v>
      </c>
      <c r="H8588" s="188">
        <v>14204</v>
      </c>
      <c r="I8588" s="188">
        <v>24845</v>
      </c>
      <c r="J8588" s="188">
        <v>81853</v>
      </c>
      <c r="N8588" s="43"/>
    </row>
    <row r="8589" spans="1:14">
      <c r="A8589" s="43" t="s">
        <v>548</v>
      </c>
      <c r="B8589" s="188">
        <v>1096</v>
      </c>
      <c r="C8589" s="188">
        <v>0</v>
      </c>
      <c r="D8589" s="188">
        <v>0</v>
      </c>
      <c r="E8589" s="188">
        <v>0</v>
      </c>
      <c r="F8589" s="188">
        <v>0</v>
      </c>
      <c r="G8589" s="188">
        <v>85</v>
      </c>
      <c r="H8589" s="188">
        <v>1774</v>
      </c>
      <c r="I8589" s="188">
        <v>4002</v>
      </c>
      <c r="J8589" s="188">
        <v>13936</v>
      </c>
      <c r="N8589" s="43"/>
    </row>
    <row r="8590" spans="1:14">
      <c r="A8590" s="43" t="s">
        <v>549</v>
      </c>
      <c r="B8590" s="188">
        <v>1023</v>
      </c>
      <c r="C8590" s="188">
        <v>0</v>
      </c>
      <c r="D8590" s="188">
        <v>0</v>
      </c>
      <c r="E8590" s="188">
        <v>0</v>
      </c>
      <c r="F8590" s="188">
        <v>0</v>
      </c>
      <c r="G8590" s="188">
        <v>132</v>
      </c>
      <c r="H8590" s="188">
        <v>3731</v>
      </c>
      <c r="I8590" s="188">
        <v>6385</v>
      </c>
      <c r="J8590" s="188">
        <v>14343</v>
      </c>
      <c r="N8590" s="43"/>
    </row>
    <row r="8591" spans="1:14">
      <c r="A8591" s="43" t="s">
        <v>550</v>
      </c>
      <c r="B8591" s="188">
        <v>212</v>
      </c>
      <c r="C8591" s="188">
        <v>0</v>
      </c>
      <c r="D8591" s="188">
        <v>0</v>
      </c>
      <c r="E8591" s="188">
        <v>0</v>
      </c>
      <c r="F8591" s="188">
        <v>0</v>
      </c>
      <c r="G8591" s="188">
        <v>25</v>
      </c>
      <c r="H8591" s="188">
        <v>703</v>
      </c>
      <c r="I8591" s="188">
        <v>1202</v>
      </c>
      <c r="J8591" s="188">
        <v>2742</v>
      </c>
      <c r="N8591" s="43"/>
    </row>
    <row r="8592" spans="1:14">
      <c r="A8592" s="43" t="s">
        <v>551</v>
      </c>
      <c r="B8592" s="188">
        <v>263</v>
      </c>
      <c r="C8592" s="188">
        <v>0</v>
      </c>
      <c r="D8592" s="188">
        <v>0</v>
      </c>
      <c r="E8592" s="188">
        <v>0</v>
      </c>
      <c r="F8592" s="188">
        <v>0</v>
      </c>
      <c r="G8592" s="188">
        <v>0</v>
      </c>
      <c r="H8592" s="188">
        <v>258</v>
      </c>
      <c r="I8592" s="188">
        <v>928</v>
      </c>
      <c r="J8592" s="188">
        <v>4793</v>
      </c>
      <c r="N8592" s="43"/>
    </row>
    <row r="8593" spans="1:14">
      <c r="A8593" s="43" t="s">
        <v>317</v>
      </c>
      <c r="B8593" s="188">
        <v>3878</v>
      </c>
      <c r="C8593" s="188">
        <v>0</v>
      </c>
      <c r="D8593" s="188">
        <v>3717.23</v>
      </c>
      <c r="E8593" s="188">
        <v>3717.2</v>
      </c>
      <c r="F8593" s="188">
        <v>3717.2</v>
      </c>
      <c r="G8593" s="188">
        <v>3717</v>
      </c>
      <c r="H8593" s="188">
        <v>3717</v>
      </c>
      <c r="I8593" s="188">
        <v>7434</v>
      </c>
      <c r="J8593" s="188">
        <v>11895</v>
      </c>
      <c r="N8593" s="43"/>
    </row>
    <row r="8594" spans="1:14">
      <c r="A8594" s="43" t="s">
        <v>318</v>
      </c>
      <c r="B8594" s="188">
        <v>1145</v>
      </c>
      <c r="C8594" s="188">
        <v>0</v>
      </c>
      <c r="D8594" s="188">
        <v>0</v>
      </c>
      <c r="E8594" s="188">
        <v>0</v>
      </c>
      <c r="F8594" s="188">
        <v>1396.5</v>
      </c>
      <c r="G8594" s="188">
        <v>1397</v>
      </c>
      <c r="H8594" s="188">
        <v>1397</v>
      </c>
      <c r="I8594" s="188">
        <v>1917</v>
      </c>
      <c r="J8594" s="188">
        <v>4381</v>
      </c>
      <c r="N8594" s="43"/>
    </row>
    <row r="8595" spans="1:14">
      <c r="A8595" s="43" t="s">
        <v>552</v>
      </c>
      <c r="B8595" s="188">
        <v>50313</v>
      </c>
      <c r="C8595" s="188">
        <v>1925.42</v>
      </c>
      <c r="D8595" s="188">
        <v>8152.1</v>
      </c>
      <c r="E8595" s="188">
        <v>14504.2</v>
      </c>
      <c r="F8595" s="188">
        <v>26800.400000000001</v>
      </c>
      <c r="G8595" s="188">
        <v>55808</v>
      </c>
      <c r="H8595" s="188">
        <v>105482</v>
      </c>
      <c r="I8595" s="188">
        <v>151133</v>
      </c>
      <c r="J8595" s="188">
        <v>323573</v>
      </c>
      <c r="N8595" s="43"/>
    </row>
    <row r="8596" spans="1:14">
      <c r="A8596" s="43" t="s">
        <v>553</v>
      </c>
      <c r="B8596" s="188">
        <v>5982</v>
      </c>
      <c r="C8596" s="188">
        <v>0</v>
      </c>
      <c r="D8596" s="188">
        <v>0</v>
      </c>
      <c r="E8596" s="188">
        <v>0</v>
      </c>
      <c r="F8596" s="188">
        <v>0</v>
      </c>
      <c r="G8596" s="188">
        <v>2399</v>
      </c>
      <c r="H8596" s="188">
        <v>16532</v>
      </c>
      <c r="I8596" s="188">
        <v>30375</v>
      </c>
      <c r="J8596" s="188">
        <v>82669</v>
      </c>
      <c r="N8596" s="43"/>
    </row>
    <row r="8597" spans="1:14">
      <c r="A8597" s="43" t="s">
        <v>554</v>
      </c>
      <c r="B8597" s="188">
        <v>2645</v>
      </c>
      <c r="C8597" s="188">
        <v>0</v>
      </c>
      <c r="D8597" s="188">
        <v>0</v>
      </c>
      <c r="E8597" s="188">
        <v>0</v>
      </c>
      <c r="F8597" s="188">
        <v>0</v>
      </c>
      <c r="G8597" s="188">
        <v>203</v>
      </c>
      <c r="H8597" s="188">
        <v>2674</v>
      </c>
      <c r="I8597" s="188">
        <v>7888</v>
      </c>
      <c r="J8597" s="188">
        <v>28600</v>
      </c>
      <c r="N8597" s="43"/>
    </row>
    <row r="8598" spans="1:14">
      <c r="A8598" s="43" t="s">
        <v>555</v>
      </c>
      <c r="B8598" s="188">
        <v>3794</v>
      </c>
      <c r="C8598" s="188">
        <v>0</v>
      </c>
      <c r="D8598" s="188">
        <v>0</v>
      </c>
      <c r="E8598" s="188">
        <v>0</v>
      </c>
      <c r="F8598" s="188">
        <v>0</v>
      </c>
      <c r="G8598" s="188">
        <v>0</v>
      </c>
      <c r="H8598" s="188">
        <v>3856</v>
      </c>
      <c r="I8598" s="188">
        <v>15910</v>
      </c>
      <c r="J8598" s="188">
        <v>82303</v>
      </c>
      <c r="N8598" s="43"/>
    </row>
    <row r="8599" spans="1:14">
      <c r="A8599" s="43" t="s">
        <v>556</v>
      </c>
      <c r="B8599" s="188">
        <v>1124</v>
      </c>
      <c r="C8599" s="188">
        <v>0</v>
      </c>
      <c r="D8599" s="188">
        <v>0</v>
      </c>
      <c r="E8599" s="188">
        <v>0</v>
      </c>
      <c r="F8599" s="188">
        <v>0</v>
      </c>
      <c r="G8599" s="188">
        <v>0</v>
      </c>
      <c r="H8599" s="188">
        <v>0</v>
      </c>
      <c r="I8599" s="188">
        <v>115</v>
      </c>
      <c r="J8599" s="188">
        <v>35780</v>
      </c>
      <c r="N8599" s="43"/>
    </row>
    <row r="8600" spans="1:14">
      <c r="A8600" s="43" t="s">
        <v>621</v>
      </c>
      <c r="B8600" s="188" t="s">
        <v>143</v>
      </c>
      <c r="C8600" s="188" t="s">
        <v>144</v>
      </c>
      <c r="D8600" s="188" t="s">
        <v>144</v>
      </c>
      <c r="E8600" s="188" t="s">
        <v>144</v>
      </c>
      <c r="F8600" s="188" t="s">
        <v>144</v>
      </c>
      <c r="G8600" s="188" t="s">
        <v>144</v>
      </c>
      <c r="H8600" s="188" t="s">
        <v>144</v>
      </c>
      <c r="I8600" s="188" t="s">
        <v>685</v>
      </c>
      <c r="J8600" s="188" t="s">
        <v>685</v>
      </c>
      <c r="K8600" s="188" t="s">
        <v>225</v>
      </c>
      <c r="N8600" s="43"/>
    </row>
    <row r="8601" spans="1:14">
      <c r="A8601" s="43" t="s">
        <v>618</v>
      </c>
      <c r="B8601" s="188" t="s">
        <v>619</v>
      </c>
      <c r="K8601" s="188" t="s">
        <v>749</v>
      </c>
      <c r="N8601" s="43"/>
    </row>
    <row r="8602" spans="1:14">
      <c r="A8602" s="43" t="s">
        <v>142</v>
      </c>
      <c r="N8602" s="43"/>
    </row>
    <row r="8604" spans="1:14">
      <c r="A8604" s="43" t="s">
        <v>220</v>
      </c>
      <c r="N8604" s="43"/>
    </row>
    <row r="8605" spans="1:14">
      <c r="A8605" s="43" t="s">
        <v>621</v>
      </c>
      <c r="B8605" s="188" t="s">
        <v>143</v>
      </c>
      <c r="C8605" s="188" t="s">
        <v>144</v>
      </c>
      <c r="D8605" s="188" t="s">
        <v>144</v>
      </c>
      <c r="E8605" s="188" t="s">
        <v>144</v>
      </c>
      <c r="F8605" s="188" t="s">
        <v>144</v>
      </c>
      <c r="G8605" s="188" t="s">
        <v>144</v>
      </c>
      <c r="H8605" s="188" t="s">
        <v>144</v>
      </c>
      <c r="I8605" s="188" t="s">
        <v>685</v>
      </c>
      <c r="J8605" s="188" t="s">
        <v>685</v>
      </c>
      <c r="K8605" s="188" t="s">
        <v>225</v>
      </c>
      <c r="N8605" s="43"/>
    </row>
    <row r="8606" spans="1:14">
      <c r="A8606" s="43" t="s">
        <v>255</v>
      </c>
      <c r="B8606" s="188" t="s">
        <v>33</v>
      </c>
      <c r="C8606" s="188" t="s">
        <v>134</v>
      </c>
      <c r="D8606" s="188" t="s">
        <v>135</v>
      </c>
      <c r="E8606" s="188" t="s">
        <v>136</v>
      </c>
      <c r="F8606" s="188" t="s">
        <v>137</v>
      </c>
      <c r="G8606" s="188" t="s">
        <v>138</v>
      </c>
      <c r="H8606" s="188" t="s">
        <v>139</v>
      </c>
      <c r="I8606" s="188" t="s">
        <v>140</v>
      </c>
      <c r="J8606" s="188" t="s">
        <v>141</v>
      </c>
      <c r="N8606" s="43"/>
    </row>
    <row r="8607" spans="1:14">
      <c r="A8607" s="43" t="s">
        <v>622</v>
      </c>
      <c r="B8607" s="188" t="s">
        <v>143</v>
      </c>
      <c r="C8607" s="188" t="s">
        <v>148</v>
      </c>
      <c r="D8607" s="188" t="s">
        <v>148</v>
      </c>
      <c r="E8607" s="188" t="s">
        <v>148</v>
      </c>
      <c r="F8607" s="188" t="s">
        <v>148</v>
      </c>
      <c r="G8607" s="188" t="s">
        <v>148</v>
      </c>
      <c r="H8607" s="188" t="s">
        <v>148</v>
      </c>
      <c r="I8607" s="188" t="s">
        <v>686</v>
      </c>
      <c r="J8607" s="188" t="s">
        <v>686</v>
      </c>
      <c r="N8607" s="43"/>
    </row>
    <row r="8608" spans="1:14">
      <c r="A8608" s="43" t="s">
        <v>592</v>
      </c>
      <c r="B8608" s="188">
        <v>100492</v>
      </c>
      <c r="C8608" s="188">
        <v>10422.629999999999</v>
      </c>
      <c r="D8608" s="188">
        <v>17593.560000000001</v>
      </c>
      <c r="E8608" s="188">
        <v>32446.7</v>
      </c>
      <c r="F8608" s="188">
        <v>62124.6</v>
      </c>
      <c r="G8608" s="188">
        <v>118328</v>
      </c>
      <c r="H8608" s="188">
        <v>210027</v>
      </c>
      <c r="I8608" s="188">
        <v>293029</v>
      </c>
      <c r="J8608" s="188">
        <v>637714</v>
      </c>
      <c r="N8608" s="43"/>
    </row>
    <row r="8609" spans="1:14">
      <c r="A8609" s="43" t="s">
        <v>537</v>
      </c>
      <c r="B8609" s="188">
        <v>25224</v>
      </c>
      <c r="C8609" s="188">
        <v>0</v>
      </c>
      <c r="D8609" s="188">
        <v>0</v>
      </c>
      <c r="E8609" s="188">
        <v>14229.1</v>
      </c>
      <c r="F8609" s="188">
        <v>25066.799999999999</v>
      </c>
      <c r="G8609" s="188">
        <v>36561</v>
      </c>
      <c r="H8609" s="188">
        <v>46081</v>
      </c>
      <c r="I8609" s="188">
        <v>51245</v>
      </c>
      <c r="J8609" s="188">
        <v>60833</v>
      </c>
      <c r="N8609" s="43"/>
    </row>
    <row r="8610" spans="1:14">
      <c r="A8610" s="43" t="s">
        <v>538</v>
      </c>
      <c r="B8610" s="188">
        <v>63</v>
      </c>
      <c r="C8610" s="188">
        <v>0</v>
      </c>
      <c r="D8610" s="188">
        <v>0</v>
      </c>
      <c r="E8610" s="188">
        <v>0</v>
      </c>
      <c r="F8610" s="188">
        <v>0</v>
      </c>
      <c r="G8610" s="188">
        <v>0</v>
      </c>
      <c r="H8610" s="188">
        <v>0</v>
      </c>
      <c r="I8610" s="188">
        <v>0</v>
      </c>
      <c r="J8610" s="188">
        <v>1113</v>
      </c>
      <c r="N8610" s="43"/>
    </row>
    <row r="8611" spans="1:14">
      <c r="A8611" s="43" t="s">
        <v>539</v>
      </c>
      <c r="B8611" s="188">
        <v>37572</v>
      </c>
      <c r="C8611" s="188">
        <v>-36.01</v>
      </c>
      <c r="D8611" s="188">
        <v>342.35</v>
      </c>
      <c r="E8611" s="188">
        <v>2551.6</v>
      </c>
      <c r="F8611" s="188">
        <v>10719.2</v>
      </c>
      <c r="G8611" s="188">
        <v>33682</v>
      </c>
      <c r="H8611" s="188">
        <v>85186</v>
      </c>
      <c r="I8611" s="188">
        <v>146035</v>
      </c>
      <c r="J8611" s="188">
        <v>396889</v>
      </c>
      <c r="N8611" s="43"/>
    </row>
    <row r="8612" spans="1:14">
      <c r="A8612" s="43" t="s">
        <v>540</v>
      </c>
      <c r="B8612" s="188">
        <v>3088</v>
      </c>
      <c r="C8612" s="188">
        <v>0</v>
      </c>
      <c r="D8612" s="188">
        <v>0</v>
      </c>
      <c r="E8612" s="188">
        <v>0</v>
      </c>
      <c r="F8612" s="188">
        <v>0</v>
      </c>
      <c r="G8612" s="188">
        <v>0</v>
      </c>
      <c r="H8612" s="188">
        <v>4578</v>
      </c>
      <c r="I8612" s="188">
        <v>16045</v>
      </c>
      <c r="J8612" s="188">
        <v>63529</v>
      </c>
      <c r="N8612" s="43"/>
    </row>
    <row r="8613" spans="1:14">
      <c r="A8613" s="43" t="s">
        <v>541</v>
      </c>
      <c r="B8613" s="188">
        <v>24710</v>
      </c>
      <c r="C8613" s="188">
        <v>0</v>
      </c>
      <c r="D8613" s="188">
        <v>0</v>
      </c>
      <c r="E8613" s="188">
        <v>0</v>
      </c>
      <c r="F8613" s="188">
        <v>0</v>
      </c>
      <c r="G8613" s="188">
        <v>27557</v>
      </c>
      <c r="H8613" s="188">
        <v>79031</v>
      </c>
      <c r="I8613" s="188">
        <v>121431</v>
      </c>
      <c r="J8613" s="188">
        <v>249467</v>
      </c>
      <c r="N8613" s="43"/>
    </row>
    <row r="8614" spans="1:14">
      <c r="A8614" s="43" t="s">
        <v>542</v>
      </c>
      <c r="B8614" s="188">
        <v>8324</v>
      </c>
      <c r="C8614" s="188">
        <v>0</v>
      </c>
      <c r="D8614" s="188">
        <v>0</v>
      </c>
      <c r="E8614" s="188">
        <v>0</v>
      </c>
      <c r="F8614" s="188">
        <v>3591.4</v>
      </c>
      <c r="G8614" s="188">
        <v>9342</v>
      </c>
      <c r="H8614" s="188">
        <v>20029</v>
      </c>
      <c r="I8614" s="188">
        <v>30803</v>
      </c>
      <c r="J8614" s="188">
        <v>71230</v>
      </c>
      <c r="N8614" s="43"/>
    </row>
    <row r="8615" spans="1:14">
      <c r="A8615" s="43" t="s">
        <v>543</v>
      </c>
      <c r="B8615" s="188">
        <v>1512</v>
      </c>
      <c r="C8615" s="188">
        <v>0</v>
      </c>
      <c r="D8615" s="188">
        <v>0</v>
      </c>
      <c r="E8615" s="188">
        <v>0</v>
      </c>
      <c r="F8615" s="188">
        <v>0</v>
      </c>
      <c r="G8615" s="188">
        <v>0</v>
      </c>
      <c r="H8615" s="188">
        <v>0</v>
      </c>
      <c r="I8615" s="188">
        <v>13918</v>
      </c>
      <c r="J8615" s="188">
        <v>30041</v>
      </c>
      <c r="N8615" s="43"/>
    </row>
    <row r="8616" spans="1:14">
      <c r="A8616" s="43" t="s">
        <v>544</v>
      </c>
      <c r="B8616" s="188">
        <v>11678</v>
      </c>
      <c r="C8616" s="188">
        <v>0</v>
      </c>
      <c r="D8616" s="188">
        <v>0</v>
      </c>
      <c r="E8616" s="188">
        <v>0</v>
      </c>
      <c r="F8616" s="188">
        <v>0</v>
      </c>
      <c r="G8616" s="188">
        <v>0</v>
      </c>
      <c r="H8616" s="188">
        <v>32140</v>
      </c>
      <c r="I8616" s="188">
        <v>95473</v>
      </c>
      <c r="J8616" s="188">
        <v>165636</v>
      </c>
      <c r="N8616" s="43"/>
    </row>
    <row r="8617" spans="1:14">
      <c r="A8617" s="43" t="s">
        <v>221</v>
      </c>
      <c r="B8617" s="188">
        <v>21513</v>
      </c>
      <c r="C8617" s="188">
        <v>0</v>
      </c>
      <c r="D8617" s="188">
        <v>0</v>
      </c>
      <c r="E8617" s="188">
        <v>12301.5</v>
      </c>
      <c r="F8617" s="188">
        <v>20919.099999999999</v>
      </c>
      <c r="G8617" s="188">
        <v>31629</v>
      </c>
      <c r="H8617" s="188">
        <v>40768</v>
      </c>
      <c r="I8617" s="188">
        <v>45365</v>
      </c>
      <c r="J8617" s="188">
        <v>52575</v>
      </c>
      <c r="N8617" s="43"/>
    </row>
    <row r="8618" spans="1:14">
      <c r="A8618" s="43" t="s">
        <v>222</v>
      </c>
      <c r="B8618" s="188">
        <v>9954</v>
      </c>
      <c r="C8618" s="188">
        <v>0</v>
      </c>
      <c r="D8618" s="188">
        <v>0</v>
      </c>
      <c r="E8618" s="188">
        <v>0</v>
      </c>
      <c r="F8618" s="188">
        <v>0</v>
      </c>
      <c r="G8618" s="188">
        <v>19087</v>
      </c>
      <c r="H8618" s="188">
        <v>33230</v>
      </c>
      <c r="I8618" s="188">
        <v>40643</v>
      </c>
      <c r="J8618" s="188">
        <v>50170</v>
      </c>
      <c r="N8618" s="43"/>
    </row>
    <row r="8619" spans="1:14">
      <c r="A8619" s="43" t="s">
        <v>223</v>
      </c>
      <c r="B8619" s="188">
        <v>18814</v>
      </c>
      <c r="C8619" s="188">
        <v>0</v>
      </c>
      <c r="D8619" s="188">
        <v>0</v>
      </c>
      <c r="E8619" s="188">
        <v>0</v>
      </c>
      <c r="F8619" s="188">
        <v>0</v>
      </c>
      <c r="G8619" s="188">
        <v>10778</v>
      </c>
      <c r="H8619" s="188">
        <v>61966</v>
      </c>
      <c r="I8619" s="188">
        <v>102012</v>
      </c>
      <c r="J8619" s="188">
        <v>225267</v>
      </c>
      <c r="N8619" s="43"/>
    </row>
    <row r="8620" spans="1:14">
      <c r="A8620" s="43" t="s">
        <v>224</v>
      </c>
      <c r="B8620" s="188">
        <v>14107</v>
      </c>
      <c r="C8620" s="188">
        <v>0</v>
      </c>
      <c r="D8620" s="188">
        <v>0</v>
      </c>
      <c r="E8620" s="188">
        <v>0</v>
      </c>
      <c r="F8620" s="188">
        <v>0</v>
      </c>
      <c r="G8620" s="188">
        <v>0</v>
      </c>
      <c r="H8620" s="188">
        <v>46444</v>
      </c>
      <c r="I8620" s="188">
        <v>88185</v>
      </c>
      <c r="J8620" s="188">
        <v>204162</v>
      </c>
      <c r="N8620" s="43"/>
    </row>
    <row r="8621" spans="1:14">
      <c r="A8621" s="43" t="s">
        <v>545</v>
      </c>
      <c r="B8621" s="188">
        <v>81210</v>
      </c>
      <c r="C8621" s="188">
        <v>4283.2700000000004</v>
      </c>
      <c r="D8621" s="188">
        <v>11256.05</v>
      </c>
      <c r="E8621" s="188">
        <v>25656.7</v>
      </c>
      <c r="F8621" s="188">
        <v>51911.4</v>
      </c>
      <c r="G8621" s="188">
        <v>96714</v>
      </c>
      <c r="H8621" s="188">
        <v>168898</v>
      </c>
      <c r="I8621" s="188">
        <v>234986</v>
      </c>
      <c r="J8621" s="188">
        <v>499150</v>
      </c>
      <c r="N8621" s="43"/>
    </row>
    <row r="8622" spans="1:14">
      <c r="A8622" s="43" t="s">
        <v>546</v>
      </c>
      <c r="B8622" s="188">
        <v>53411</v>
      </c>
      <c r="C8622" s="188">
        <v>2145.5100000000002</v>
      </c>
      <c r="D8622" s="188">
        <v>8099.71</v>
      </c>
      <c r="E8622" s="188">
        <v>19412.8</v>
      </c>
      <c r="F8622" s="188">
        <v>39219.300000000003</v>
      </c>
      <c r="G8622" s="188">
        <v>70628</v>
      </c>
      <c r="H8622" s="188">
        <v>113454</v>
      </c>
      <c r="I8622" s="188">
        <v>149256</v>
      </c>
      <c r="J8622" s="188">
        <v>252899</v>
      </c>
      <c r="N8622" s="43"/>
    </row>
    <row r="8623" spans="1:14">
      <c r="A8623" s="43" t="s">
        <v>547</v>
      </c>
      <c r="B8623" s="188">
        <v>9439</v>
      </c>
      <c r="C8623" s="188">
        <v>0</v>
      </c>
      <c r="D8623" s="188">
        <v>0</v>
      </c>
      <c r="E8623" s="188">
        <v>0</v>
      </c>
      <c r="F8623" s="188">
        <v>741.6</v>
      </c>
      <c r="G8623" s="188">
        <v>8913</v>
      </c>
      <c r="H8623" s="188">
        <v>23773</v>
      </c>
      <c r="I8623" s="188">
        <v>40473</v>
      </c>
      <c r="J8623" s="188">
        <v>105009</v>
      </c>
      <c r="N8623" s="43"/>
    </row>
    <row r="8624" spans="1:14">
      <c r="A8624" s="43" t="s">
        <v>548</v>
      </c>
      <c r="B8624" s="188">
        <v>1298</v>
      </c>
      <c r="C8624" s="188">
        <v>0</v>
      </c>
      <c r="D8624" s="188">
        <v>0</v>
      </c>
      <c r="E8624" s="188">
        <v>0</v>
      </c>
      <c r="F8624" s="188">
        <v>0</v>
      </c>
      <c r="G8624" s="188">
        <v>627</v>
      </c>
      <c r="H8624" s="188">
        <v>3193</v>
      </c>
      <c r="I8624" s="188">
        <v>5911</v>
      </c>
      <c r="J8624" s="188">
        <v>19495</v>
      </c>
      <c r="N8624" s="43"/>
    </row>
    <row r="8625" spans="1:14">
      <c r="A8625" s="43" t="s">
        <v>549</v>
      </c>
      <c r="B8625" s="188">
        <v>1656</v>
      </c>
      <c r="C8625" s="188">
        <v>0</v>
      </c>
      <c r="D8625" s="188">
        <v>0</v>
      </c>
      <c r="E8625" s="188">
        <v>0</v>
      </c>
      <c r="F8625" s="188">
        <v>0</v>
      </c>
      <c r="G8625" s="188">
        <v>1933</v>
      </c>
      <c r="H8625" s="188">
        <v>5889</v>
      </c>
      <c r="I8625" s="188">
        <v>9111</v>
      </c>
      <c r="J8625" s="188">
        <v>15058</v>
      </c>
      <c r="N8625" s="43"/>
    </row>
    <row r="8626" spans="1:14">
      <c r="A8626" s="43" t="s">
        <v>550</v>
      </c>
      <c r="B8626" s="188">
        <v>345</v>
      </c>
      <c r="C8626" s="188">
        <v>0</v>
      </c>
      <c r="D8626" s="188">
        <v>0</v>
      </c>
      <c r="E8626" s="188">
        <v>0</v>
      </c>
      <c r="F8626" s="188">
        <v>0</v>
      </c>
      <c r="G8626" s="188">
        <v>364</v>
      </c>
      <c r="H8626" s="188">
        <v>1109</v>
      </c>
      <c r="I8626" s="188">
        <v>1723</v>
      </c>
      <c r="J8626" s="188">
        <v>3607</v>
      </c>
      <c r="N8626" s="43"/>
    </row>
    <row r="8627" spans="1:14">
      <c r="A8627" s="43" t="s">
        <v>551</v>
      </c>
      <c r="B8627" s="188">
        <v>349</v>
      </c>
      <c r="C8627" s="188">
        <v>0</v>
      </c>
      <c r="D8627" s="188">
        <v>0</v>
      </c>
      <c r="E8627" s="188">
        <v>0</v>
      </c>
      <c r="F8627" s="188">
        <v>0</v>
      </c>
      <c r="G8627" s="188">
        <v>157</v>
      </c>
      <c r="H8627" s="188">
        <v>882</v>
      </c>
      <c r="I8627" s="188">
        <v>1740</v>
      </c>
      <c r="J8627" s="188">
        <v>5333</v>
      </c>
      <c r="N8627" s="43"/>
    </row>
    <row r="8628" spans="1:14">
      <c r="A8628" s="43" t="s">
        <v>317</v>
      </c>
      <c r="B8628" s="188">
        <v>4782</v>
      </c>
      <c r="C8628" s="188">
        <v>0</v>
      </c>
      <c r="D8628" s="188">
        <v>4517.92</v>
      </c>
      <c r="E8628" s="188">
        <v>4517.8999999999996</v>
      </c>
      <c r="F8628" s="188">
        <v>4517.8999999999996</v>
      </c>
      <c r="G8628" s="188">
        <v>4518</v>
      </c>
      <c r="H8628" s="188">
        <v>6325</v>
      </c>
      <c r="I8628" s="188">
        <v>9036</v>
      </c>
      <c r="J8628" s="188">
        <v>14457</v>
      </c>
      <c r="N8628" s="43"/>
    </row>
    <row r="8629" spans="1:14">
      <c r="A8629" s="43" t="s">
        <v>318</v>
      </c>
      <c r="B8629" s="188">
        <v>1414</v>
      </c>
      <c r="C8629" s="188">
        <v>0</v>
      </c>
      <c r="D8629" s="188">
        <v>0</v>
      </c>
      <c r="E8629" s="188">
        <v>0</v>
      </c>
      <c r="F8629" s="188">
        <v>1697.3</v>
      </c>
      <c r="G8629" s="188">
        <v>1697</v>
      </c>
      <c r="H8629" s="188">
        <v>2330</v>
      </c>
      <c r="I8629" s="188">
        <v>3328</v>
      </c>
      <c r="J8629" s="188">
        <v>5325</v>
      </c>
      <c r="N8629" s="43"/>
    </row>
    <row r="8630" spans="1:14">
      <c r="A8630" s="43" t="s">
        <v>552</v>
      </c>
      <c r="B8630" s="188">
        <v>72694</v>
      </c>
      <c r="C8630" s="188">
        <v>8495.19</v>
      </c>
      <c r="D8630" s="188">
        <v>14212.32</v>
      </c>
      <c r="E8630" s="188">
        <v>25711.9</v>
      </c>
      <c r="F8630" s="188">
        <v>48128.4</v>
      </c>
      <c r="G8630" s="188">
        <v>90033</v>
      </c>
      <c r="H8630" s="188">
        <v>153598</v>
      </c>
      <c r="I8630" s="188">
        <v>209291</v>
      </c>
      <c r="J8630" s="188">
        <v>397508</v>
      </c>
      <c r="N8630" s="43"/>
    </row>
    <row r="8631" spans="1:14">
      <c r="A8631" s="43" t="s">
        <v>553</v>
      </c>
      <c r="B8631" s="188">
        <v>10525</v>
      </c>
      <c r="C8631" s="188">
        <v>0</v>
      </c>
      <c r="D8631" s="188">
        <v>0</v>
      </c>
      <c r="E8631" s="188">
        <v>0</v>
      </c>
      <c r="F8631" s="188">
        <v>458.7</v>
      </c>
      <c r="G8631" s="188">
        <v>10667</v>
      </c>
      <c r="H8631" s="188">
        <v>31114</v>
      </c>
      <c r="I8631" s="188">
        <v>50483</v>
      </c>
      <c r="J8631" s="188">
        <v>112628</v>
      </c>
      <c r="N8631" s="43"/>
    </row>
    <row r="8632" spans="1:14">
      <c r="A8632" s="43" t="s">
        <v>554</v>
      </c>
      <c r="B8632" s="188">
        <v>2165</v>
      </c>
      <c r="C8632" s="188">
        <v>0</v>
      </c>
      <c r="D8632" s="188">
        <v>0</v>
      </c>
      <c r="E8632" s="188">
        <v>0</v>
      </c>
      <c r="F8632" s="188">
        <v>0</v>
      </c>
      <c r="G8632" s="188">
        <v>605</v>
      </c>
      <c r="H8632" s="188">
        <v>4538</v>
      </c>
      <c r="I8632" s="188">
        <v>10198</v>
      </c>
      <c r="J8632" s="188">
        <v>34130</v>
      </c>
      <c r="N8632" s="43"/>
    </row>
    <row r="8633" spans="1:14">
      <c r="A8633" s="43" t="s">
        <v>555</v>
      </c>
      <c r="B8633" s="188">
        <v>3818</v>
      </c>
      <c r="C8633" s="188">
        <v>0</v>
      </c>
      <c r="D8633" s="188">
        <v>0</v>
      </c>
      <c r="E8633" s="188">
        <v>0</v>
      </c>
      <c r="F8633" s="188">
        <v>0</v>
      </c>
      <c r="G8633" s="188">
        <v>50</v>
      </c>
      <c r="H8633" s="188">
        <v>6904</v>
      </c>
      <c r="I8633" s="188">
        <v>20116</v>
      </c>
      <c r="J8633" s="188">
        <v>75025</v>
      </c>
      <c r="N8633" s="43"/>
    </row>
    <row r="8634" spans="1:14">
      <c r="A8634" s="43" t="s">
        <v>556</v>
      </c>
      <c r="B8634" s="188">
        <v>1589</v>
      </c>
      <c r="C8634" s="188">
        <v>0</v>
      </c>
      <c r="D8634" s="188">
        <v>0</v>
      </c>
      <c r="E8634" s="188">
        <v>0</v>
      </c>
      <c r="F8634" s="188">
        <v>0</v>
      </c>
      <c r="G8634" s="188">
        <v>0</v>
      </c>
      <c r="H8634" s="188">
        <v>0</v>
      </c>
      <c r="I8634" s="188">
        <v>5094</v>
      </c>
      <c r="J8634" s="188">
        <v>55582</v>
      </c>
      <c r="N8634" s="43"/>
    </row>
    <row r="8635" spans="1:14">
      <c r="A8635" s="43" t="s">
        <v>162</v>
      </c>
      <c r="N8635" s="43"/>
    </row>
    <row r="8636" spans="1:14">
      <c r="A8636" s="43" t="s">
        <v>595</v>
      </c>
      <c r="B8636" s="188">
        <v>115245</v>
      </c>
      <c r="C8636" s="188">
        <v>16189.35</v>
      </c>
      <c r="D8636" s="188">
        <v>24862.29</v>
      </c>
      <c r="E8636" s="188">
        <v>42627.9</v>
      </c>
      <c r="F8636" s="188">
        <v>77634.2</v>
      </c>
      <c r="G8636" s="188">
        <v>139749</v>
      </c>
      <c r="H8636" s="188">
        <v>230908</v>
      </c>
      <c r="I8636" s="188">
        <v>320845</v>
      </c>
      <c r="J8636" s="188">
        <v>659350</v>
      </c>
      <c r="N8636" s="43"/>
    </row>
    <row r="8637" spans="1:14">
      <c r="A8637" s="43" t="s">
        <v>537</v>
      </c>
      <c r="B8637" s="188">
        <v>27646</v>
      </c>
      <c r="C8637" s="188">
        <v>0</v>
      </c>
      <c r="D8637" s="188">
        <v>0</v>
      </c>
      <c r="E8637" s="188">
        <v>15300.1</v>
      </c>
      <c r="F8637" s="188">
        <v>27913.3</v>
      </c>
      <c r="G8637" s="188">
        <v>40335</v>
      </c>
      <c r="H8637" s="188">
        <v>49474</v>
      </c>
      <c r="I8637" s="188">
        <v>54304</v>
      </c>
      <c r="J8637" s="188">
        <v>63500</v>
      </c>
      <c r="N8637" s="43"/>
    </row>
    <row r="8638" spans="1:14">
      <c r="A8638" s="43" t="s">
        <v>538</v>
      </c>
      <c r="B8638" s="188">
        <v>36</v>
      </c>
      <c r="C8638" s="188">
        <v>0</v>
      </c>
      <c r="D8638" s="188">
        <v>0</v>
      </c>
      <c r="E8638" s="188">
        <v>0</v>
      </c>
      <c r="F8638" s="188">
        <v>0</v>
      </c>
      <c r="G8638" s="188">
        <v>0</v>
      </c>
      <c r="H8638" s="188">
        <v>0</v>
      </c>
      <c r="I8638" s="188">
        <v>0</v>
      </c>
      <c r="J8638" s="188">
        <v>0</v>
      </c>
      <c r="N8638" s="43"/>
    </row>
    <row r="8639" spans="1:14">
      <c r="A8639" s="43" t="s">
        <v>539</v>
      </c>
      <c r="B8639" s="188">
        <v>39723</v>
      </c>
      <c r="C8639" s="188">
        <v>101.39</v>
      </c>
      <c r="D8639" s="188">
        <v>734.29</v>
      </c>
      <c r="E8639" s="188">
        <v>3769.3</v>
      </c>
      <c r="F8639" s="188">
        <v>13298.2</v>
      </c>
      <c r="G8639" s="188">
        <v>38445</v>
      </c>
      <c r="H8639" s="188">
        <v>92432</v>
      </c>
      <c r="I8639" s="188">
        <v>149399</v>
      </c>
      <c r="J8639" s="188">
        <v>389516</v>
      </c>
      <c r="N8639" s="43"/>
    </row>
    <row r="8640" spans="1:14">
      <c r="A8640" s="43" t="s">
        <v>540</v>
      </c>
      <c r="B8640" s="188">
        <v>3652</v>
      </c>
      <c r="C8640" s="188">
        <v>0</v>
      </c>
      <c r="D8640" s="188">
        <v>0</v>
      </c>
      <c r="E8640" s="188">
        <v>0</v>
      </c>
      <c r="F8640" s="188">
        <v>0</v>
      </c>
      <c r="G8640" s="188">
        <v>0</v>
      </c>
      <c r="H8640" s="188">
        <v>7321</v>
      </c>
      <c r="I8640" s="188">
        <v>19717</v>
      </c>
      <c r="J8640" s="188">
        <v>68468</v>
      </c>
      <c r="N8640" s="43"/>
    </row>
    <row r="8641" spans="1:14">
      <c r="A8641" s="43" t="s">
        <v>541</v>
      </c>
      <c r="B8641" s="188">
        <v>34169</v>
      </c>
      <c r="C8641" s="188">
        <v>0</v>
      </c>
      <c r="D8641" s="188">
        <v>0</v>
      </c>
      <c r="E8641" s="188">
        <v>0</v>
      </c>
      <c r="F8641" s="188">
        <v>2498.8000000000002</v>
      </c>
      <c r="G8641" s="188">
        <v>46108</v>
      </c>
      <c r="H8641" s="188">
        <v>99525</v>
      </c>
      <c r="I8641" s="188">
        <v>144266</v>
      </c>
      <c r="J8641" s="188">
        <v>284613</v>
      </c>
      <c r="N8641" s="43"/>
    </row>
    <row r="8642" spans="1:14">
      <c r="A8642" s="43" t="s">
        <v>542</v>
      </c>
      <c r="B8642" s="188">
        <v>8190</v>
      </c>
      <c r="C8642" s="188">
        <v>0</v>
      </c>
      <c r="D8642" s="188">
        <v>0</v>
      </c>
      <c r="E8642" s="188">
        <v>1707.9</v>
      </c>
      <c r="F8642" s="188">
        <v>4419.6000000000004</v>
      </c>
      <c r="G8642" s="188">
        <v>9782</v>
      </c>
      <c r="H8642" s="188">
        <v>19191</v>
      </c>
      <c r="I8642" s="188">
        <v>28155</v>
      </c>
      <c r="J8642" s="188">
        <v>58002</v>
      </c>
      <c r="N8642" s="43"/>
    </row>
    <row r="8643" spans="1:14">
      <c r="A8643" s="43" t="s">
        <v>543</v>
      </c>
      <c r="B8643" s="188">
        <v>1829</v>
      </c>
      <c r="C8643" s="188">
        <v>0</v>
      </c>
      <c r="D8643" s="188">
        <v>0</v>
      </c>
      <c r="E8643" s="188">
        <v>0</v>
      </c>
      <c r="F8643" s="188">
        <v>0</v>
      </c>
      <c r="G8643" s="188">
        <v>0</v>
      </c>
      <c r="H8643" s="188">
        <v>3362</v>
      </c>
      <c r="I8643" s="188">
        <v>16303</v>
      </c>
      <c r="J8643" s="188">
        <v>31208</v>
      </c>
      <c r="N8643" s="43"/>
    </row>
    <row r="8644" spans="1:14">
      <c r="A8644" s="43" t="s">
        <v>544</v>
      </c>
      <c r="B8644" s="188">
        <v>7052</v>
      </c>
      <c r="C8644" s="188">
        <v>0</v>
      </c>
      <c r="D8644" s="188">
        <v>0</v>
      </c>
      <c r="E8644" s="188">
        <v>0</v>
      </c>
      <c r="F8644" s="188">
        <v>0</v>
      </c>
      <c r="G8644" s="188">
        <v>0</v>
      </c>
      <c r="H8644" s="188">
        <v>32140</v>
      </c>
      <c r="I8644" s="188">
        <v>63798</v>
      </c>
      <c r="J8644" s="188">
        <v>63798</v>
      </c>
      <c r="N8644" s="43"/>
    </row>
    <row r="8645" spans="1:14">
      <c r="A8645" s="43" t="s">
        <v>221</v>
      </c>
      <c r="B8645" s="188">
        <v>20864</v>
      </c>
      <c r="C8645" s="188">
        <v>0</v>
      </c>
      <c r="D8645" s="188">
        <v>0</v>
      </c>
      <c r="E8645" s="188">
        <v>11262.3</v>
      </c>
      <c r="F8645" s="188">
        <v>19772.8</v>
      </c>
      <c r="G8645" s="188">
        <v>30978</v>
      </c>
      <c r="H8645" s="188">
        <v>41278</v>
      </c>
      <c r="I8645" s="188">
        <v>46116</v>
      </c>
      <c r="J8645" s="188">
        <v>53243</v>
      </c>
      <c r="N8645" s="43"/>
    </row>
    <row r="8646" spans="1:14">
      <c r="A8646" s="43" t="s">
        <v>222</v>
      </c>
      <c r="B8646" s="188">
        <v>18533</v>
      </c>
      <c r="C8646" s="188">
        <v>0</v>
      </c>
      <c r="D8646" s="188">
        <v>0</v>
      </c>
      <c r="E8646" s="188">
        <v>0</v>
      </c>
      <c r="F8646" s="188">
        <v>17923.3</v>
      </c>
      <c r="G8646" s="188">
        <v>29035</v>
      </c>
      <c r="H8646" s="188">
        <v>40196</v>
      </c>
      <c r="I8646" s="188">
        <v>45280</v>
      </c>
      <c r="J8646" s="188">
        <v>52713</v>
      </c>
      <c r="N8646" s="43"/>
    </row>
    <row r="8647" spans="1:14">
      <c r="A8647" s="43" t="s">
        <v>223</v>
      </c>
      <c r="B8647" s="188">
        <v>22988</v>
      </c>
      <c r="C8647" s="188">
        <v>0</v>
      </c>
      <c r="D8647" s="188">
        <v>0</v>
      </c>
      <c r="E8647" s="188">
        <v>0</v>
      </c>
      <c r="F8647" s="188">
        <v>0</v>
      </c>
      <c r="G8647" s="188">
        <v>20967</v>
      </c>
      <c r="H8647" s="188">
        <v>72937</v>
      </c>
      <c r="I8647" s="188">
        <v>117590</v>
      </c>
      <c r="J8647" s="188">
        <v>250547</v>
      </c>
      <c r="N8647" s="43"/>
    </row>
    <row r="8648" spans="1:14">
      <c r="A8648" s="43" t="s">
        <v>224</v>
      </c>
      <c r="B8648" s="188">
        <v>26651</v>
      </c>
      <c r="C8648" s="188">
        <v>0</v>
      </c>
      <c r="D8648" s="188">
        <v>0</v>
      </c>
      <c r="E8648" s="188">
        <v>0</v>
      </c>
      <c r="F8648" s="188">
        <v>0</v>
      </c>
      <c r="G8648" s="188">
        <v>30108</v>
      </c>
      <c r="H8648" s="188">
        <v>84684</v>
      </c>
      <c r="I8648" s="188">
        <v>130571</v>
      </c>
      <c r="J8648" s="188">
        <v>268686</v>
      </c>
      <c r="N8648" s="43"/>
    </row>
    <row r="8649" spans="1:14">
      <c r="A8649" s="43" t="s">
        <v>545</v>
      </c>
      <c r="B8649" s="188">
        <v>92869</v>
      </c>
      <c r="C8649" s="188">
        <v>9764.91</v>
      </c>
      <c r="D8649" s="188">
        <v>18204.55</v>
      </c>
      <c r="E8649" s="188">
        <v>35211.599999999999</v>
      </c>
      <c r="F8649" s="188">
        <v>64959.7</v>
      </c>
      <c r="G8649" s="188">
        <v>113427</v>
      </c>
      <c r="H8649" s="188">
        <v>184256</v>
      </c>
      <c r="I8649" s="188">
        <v>249193</v>
      </c>
      <c r="J8649" s="188">
        <v>499271</v>
      </c>
      <c r="N8649" s="43"/>
    </row>
    <row r="8650" spans="1:14">
      <c r="A8650" s="43" t="s">
        <v>546</v>
      </c>
      <c r="B8650" s="188">
        <v>63626</v>
      </c>
      <c r="C8650" s="188">
        <v>6700.52</v>
      </c>
      <c r="D8650" s="188">
        <v>14169.05</v>
      </c>
      <c r="E8650" s="188">
        <v>27919.3</v>
      </c>
      <c r="F8650" s="188">
        <v>50140.9</v>
      </c>
      <c r="G8650" s="188">
        <v>83010</v>
      </c>
      <c r="H8650" s="188">
        <v>127159</v>
      </c>
      <c r="I8650" s="188">
        <v>162095</v>
      </c>
      <c r="J8650" s="188">
        <v>274485</v>
      </c>
      <c r="N8650" s="43"/>
    </row>
    <row r="8651" spans="1:14">
      <c r="A8651" s="43" t="s">
        <v>547</v>
      </c>
      <c r="B8651" s="188">
        <v>11608</v>
      </c>
      <c r="C8651" s="188">
        <v>0</v>
      </c>
      <c r="D8651" s="188">
        <v>0</v>
      </c>
      <c r="E8651" s="188">
        <v>0</v>
      </c>
      <c r="F8651" s="188">
        <v>3061.7</v>
      </c>
      <c r="G8651" s="188">
        <v>11457</v>
      </c>
      <c r="H8651" s="188">
        <v>28270</v>
      </c>
      <c r="I8651" s="188">
        <v>48182</v>
      </c>
      <c r="J8651" s="188">
        <v>116855</v>
      </c>
      <c r="N8651" s="43"/>
    </row>
    <row r="8652" spans="1:14">
      <c r="A8652" s="43" t="s">
        <v>548</v>
      </c>
      <c r="B8652" s="188">
        <v>1611</v>
      </c>
      <c r="C8652" s="188">
        <v>0</v>
      </c>
      <c r="D8652" s="188">
        <v>0</v>
      </c>
      <c r="E8652" s="188">
        <v>0</v>
      </c>
      <c r="F8652" s="188">
        <v>0</v>
      </c>
      <c r="G8652" s="188">
        <v>1111</v>
      </c>
      <c r="H8652" s="188">
        <v>3954</v>
      </c>
      <c r="I8652" s="188">
        <v>7245</v>
      </c>
      <c r="J8652" s="188">
        <v>22268</v>
      </c>
      <c r="N8652" s="43"/>
    </row>
    <row r="8653" spans="1:14">
      <c r="A8653" s="43" t="s">
        <v>549</v>
      </c>
      <c r="B8653" s="188">
        <v>2273</v>
      </c>
      <c r="C8653" s="188">
        <v>0</v>
      </c>
      <c r="D8653" s="188">
        <v>0</v>
      </c>
      <c r="E8653" s="188">
        <v>0</v>
      </c>
      <c r="F8653" s="188">
        <v>8.9</v>
      </c>
      <c r="G8653" s="188">
        <v>3344</v>
      </c>
      <c r="H8653" s="188">
        <v>7411</v>
      </c>
      <c r="I8653" s="188">
        <v>10749</v>
      </c>
      <c r="J8653" s="188">
        <v>15239</v>
      </c>
      <c r="N8653" s="43"/>
    </row>
    <row r="8654" spans="1:14">
      <c r="A8654" s="43" t="s">
        <v>550</v>
      </c>
      <c r="B8654" s="188">
        <v>477</v>
      </c>
      <c r="C8654" s="188">
        <v>0</v>
      </c>
      <c r="D8654" s="188">
        <v>0</v>
      </c>
      <c r="E8654" s="188">
        <v>0</v>
      </c>
      <c r="F8654" s="188">
        <v>1.7</v>
      </c>
      <c r="G8654" s="188">
        <v>630</v>
      </c>
      <c r="H8654" s="188">
        <v>1397</v>
      </c>
      <c r="I8654" s="188">
        <v>2052</v>
      </c>
      <c r="J8654" s="188">
        <v>4102</v>
      </c>
      <c r="N8654" s="43"/>
    </row>
    <row r="8655" spans="1:14">
      <c r="A8655" s="43" t="s">
        <v>551</v>
      </c>
      <c r="B8655" s="188">
        <v>403</v>
      </c>
      <c r="C8655" s="188">
        <v>0</v>
      </c>
      <c r="D8655" s="188">
        <v>0</v>
      </c>
      <c r="E8655" s="188">
        <v>0</v>
      </c>
      <c r="F8655" s="188">
        <v>0</v>
      </c>
      <c r="G8655" s="188">
        <v>313</v>
      </c>
      <c r="H8655" s="188">
        <v>1076</v>
      </c>
      <c r="I8655" s="188">
        <v>1933</v>
      </c>
      <c r="J8655" s="188">
        <v>5431</v>
      </c>
      <c r="N8655" s="43"/>
    </row>
    <row r="8656" spans="1:14">
      <c r="A8656" s="43" t="s">
        <v>317</v>
      </c>
      <c r="B8656" s="188">
        <v>4636</v>
      </c>
      <c r="C8656" s="188">
        <v>0</v>
      </c>
      <c r="D8656" s="188">
        <v>0</v>
      </c>
      <c r="E8656" s="188">
        <v>4517.8999999999996</v>
      </c>
      <c r="F8656" s="188">
        <v>4517.8999999999996</v>
      </c>
      <c r="G8656" s="188">
        <v>4518</v>
      </c>
      <c r="H8656" s="188">
        <v>6325</v>
      </c>
      <c r="I8656" s="188">
        <v>9036</v>
      </c>
      <c r="J8656" s="188">
        <v>14457</v>
      </c>
      <c r="N8656" s="43"/>
    </row>
    <row r="8657" spans="1:14">
      <c r="A8657" s="43" t="s">
        <v>318</v>
      </c>
      <c r="B8657" s="188">
        <v>1367</v>
      </c>
      <c r="C8657" s="188">
        <v>0</v>
      </c>
      <c r="D8657" s="188">
        <v>0</v>
      </c>
      <c r="E8657" s="188">
        <v>0</v>
      </c>
      <c r="F8657" s="188">
        <v>1697.3</v>
      </c>
      <c r="G8657" s="188">
        <v>1697</v>
      </c>
      <c r="H8657" s="188">
        <v>1697</v>
      </c>
      <c r="I8657" s="188">
        <v>3328</v>
      </c>
      <c r="J8657" s="188">
        <v>5325</v>
      </c>
      <c r="N8657" s="43"/>
    </row>
    <row r="8658" spans="1:14">
      <c r="A8658" s="43" t="s">
        <v>552</v>
      </c>
      <c r="B8658" s="188">
        <v>86002</v>
      </c>
      <c r="C8658" s="188">
        <v>12872.78</v>
      </c>
      <c r="D8658" s="188">
        <v>20528.95</v>
      </c>
      <c r="E8658" s="188">
        <v>34965.9</v>
      </c>
      <c r="F8658" s="188">
        <v>61830.400000000001</v>
      </c>
      <c r="G8658" s="188">
        <v>106337</v>
      </c>
      <c r="H8658" s="188">
        <v>173155</v>
      </c>
      <c r="I8658" s="188">
        <v>230638</v>
      </c>
      <c r="J8658" s="188">
        <v>427151</v>
      </c>
      <c r="N8658" s="43"/>
    </row>
    <row r="8659" spans="1:14">
      <c r="A8659" s="43" t="s">
        <v>553</v>
      </c>
      <c r="B8659" s="188">
        <v>11115</v>
      </c>
      <c r="C8659" s="188">
        <v>0</v>
      </c>
      <c r="D8659" s="188">
        <v>0</v>
      </c>
      <c r="E8659" s="188">
        <v>0</v>
      </c>
      <c r="F8659" s="188">
        <v>974.2</v>
      </c>
      <c r="G8659" s="188">
        <v>12466</v>
      </c>
      <c r="H8659" s="188">
        <v>33109</v>
      </c>
      <c r="I8659" s="188">
        <v>51708</v>
      </c>
      <c r="J8659" s="188">
        <v>110258</v>
      </c>
      <c r="N8659" s="43"/>
    </row>
    <row r="8660" spans="1:14">
      <c r="A8660" s="43" t="s">
        <v>554</v>
      </c>
      <c r="B8660" s="188">
        <v>2196</v>
      </c>
      <c r="C8660" s="188">
        <v>0</v>
      </c>
      <c r="D8660" s="188">
        <v>0</v>
      </c>
      <c r="E8660" s="188">
        <v>0</v>
      </c>
      <c r="F8660" s="188">
        <v>6.2</v>
      </c>
      <c r="G8660" s="188">
        <v>898</v>
      </c>
      <c r="H8660" s="188">
        <v>4923</v>
      </c>
      <c r="I8660" s="188">
        <v>10546</v>
      </c>
      <c r="J8660" s="188">
        <v>34356</v>
      </c>
      <c r="N8660" s="43"/>
    </row>
    <row r="8661" spans="1:14">
      <c r="A8661" s="43" t="s">
        <v>555</v>
      </c>
      <c r="B8661" s="188">
        <v>3686</v>
      </c>
      <c r="C8661" s="188">
        <v>0</v>
      </c>
      <c r="D8661" s="188">
        <v>0</v>
      </c>
      <c r="E8661" s="188">
        <v>0</v>
      </c>
      <c r="F8661" s="188">
        <v>0</v>
      </c>
      <c r="G8661" s="188">
        <v>307</v>
      </c>
      <c r="H8661" s="188">
        <v>7885</v>
      </c>
      <c r="I8661" s="188">
        <v>20222</v>
      </c>
      <c r="J8661" s="188">
        <v>66639</v>
      </c>
      <c r="N8661" s="43"/>
    </row>
    <row r="8662" spans="1:14">
      <c r="A8662" s="43" t="s">
        <v>556</v>
      </c>
      <c r="B8662" s="188">
        <v>1673</v>
      </c>
      <c r="C8662" s="188">
        <v>0</v>
      </c>
      <c r="D8662" s="188">
        <v>0</v>
      </c>
      <c r="E8662" s="188">
        <v>0</v>
      </c>
      <c r="F8662" s="188">
        <v>0</v>
      </c>
      <c r="G8662" s="188">
        <v>0</v>
      </c>
      <c r="H8662" s="188">
        <v>79</v>
      </c>
      <c r="I8662" s="188">
        <v>9166</v>
      </c>
      <c r="J8662" s="188">
        <v>57182</v>
      </c>
      <c r="N8662" s="43"/>
    </row>
    <row r="8663" spans="1:14">
      <c r="A8663" s="43" t="s">
        <v>596</v>
      </c>
      <c r="B8663" s="188">
        <v>85182</v>
      </c>
      <c r="C8663" s="188">
        <v>11062.56</v>
      </c>
      <c r="D8663" s="188">
        <v>18421.55</v>
      </c>
      <c r="E8663" s="188">
        <v>30993.8</v>
      </c>
      <c r="F8663" s="188">
        <v>53558</v>
      </c>
      <c r="G8663" s="188">
        <v>95932</v>
      </c>
      <c r="H8663" s="188">
        <v>172927</v>
      </c>
      <c r="I8663" s="188">
        <v>254526</v>
      </c>
      <c r="J8663" s="188">
        <v>533983</v>
      </c>
      <c r="N8663" s="43"/>
    </row>
    <row r="8664" spans="1:14">
      <c r="A8664" s="43" t="s">
        <v>537</v>
      </c>
      <c r="B8664" s="188">
        <v>26205</v>
      </c>
      <c r="C8664" s="188">
        <v>0</v>
      </c>
      <c r="D8664" s="188">
        <v>8646.07</v>
      </c>
      <c r="E8664" s="188">
        <v>17999.7</v>
      </c>
      <c r="F8664" s="188">
        <v>26452.400000000001</v>
      </c>
      <c r="G8664" s="188">
        <v>34813</v>
      </c>
      <c r="H8664" s="188">
        <v>42390</v>
      </c>
      <c r="I8664" s="188">
        <v>46929</v>
      </c>
      <c r="J8664" s="188">
        <v>59268</v>
      </c>
      <c r="N8664" s="43"/>
    </row>
    <row r="8665" spans="1:14">
      <c r="A8665" s="43" t="s">
        <v>538</v>
      </c>
      <c r="B8665" s="188">
        <v>60</v>
      </c>
      <c r="C8665" s="188">
        <v>0</v>
      </c>
      <c r="D8665" s="188">
        <v>0</v>
      </c>
      <c r="E8665" s="188">
        <v>0</v>
      </c>
      <c r="F8665" s="188">
        <v>0</v>
      </c>
      <c r="G8665" s="188">
        <v>0</v>
      </c>
      <c r="H8665" s="188">
        <v>0</v>
      </c>
      <c r="I8665" s="188">
        <v>0</v>
      </c>
      <c r="J8665" s="188">
        <v>0</v>
      </c>
      <c r="N8665" s="43"/>
    </row>
    <row r="8666" spans="1:14">
      <c r="A8666" s="43" t="s">
        <v>539</v>
      </c>
      <c r="B8666" s="188">
        <v>36480</v>
      </c>
      <c r="C8666" s="188">
        <v>-18.690000000000001</v>
      </c>
      <c r="D8666" s="188">
        <v>321.12</v>
      </c>
      <c r="E8666" s="188">
        <v>2244.6</v>
      </c>
      <c r="F8666" s="188">
        <v>9443.9</v>
      </c>
      <c r="G8666" s="188">
        <v>31969</v>
      </c>
      <c r="H8666" s="188">
        <v>83574</v>
      </c>
      <c r="I8666" s="188">
        <v>148428</v>
      </c>
      <c r="J8666" s="188">
        <v>403522</v>
      </c>
      <c r="N8666" s="43"/>
    </row>
    <row r="8667" spans="1:14">
      <c r="A8667" s="43" t="s">
        <v>540</v>
      </c>
      <c r="B8667" s="188">
        <v>2585</v>
      </c>
      <c r="C8667" s="188">
        <v>0</v>
      </c>
      <c r="D8667" s="188">
        <v>0</v>
      </c>
      <c r="E8667" s="188">
        <v>0</v>
      </c>
      <c r="F8667" s="188">
        <v>0</v>
      </c>
      <c r="G8667" s="188">
        <v>0</v>
      </c>
      <c r="H8667" s="188">
        <v>2986</v>
      </c>
      <c r="I8667" s="188">
        <v>11917</v>
      </c>
      <c r="J8667" s="188">
        <v>59644</v>
      </c>
      <c r="N8667" s="43"/>
    </row>
    <row r="8668" spans="1:14">
      <c r="A8668" s="43" t="s">
        <v>541</v>
      </c>
      <c r="B8668" s="188">
        <v>8215</v>
      </c>
      <c r="C8668" s="188">
        <v>0</v>
      </c>
      <c r="D8668" s="188">
        <v>0</v>
      </c>
      <c r="E8668" s="188">
        <v>0</v>
      </c>
      <c r="F8668" s="188">
        <v>0</v>
      </c>
      <c r="G8668" s="188">
        <v>0</v>
      </c>
      <c r="H8668" s="188">
        <v>24000</v>
      </c>
      <c r="I8668" s="188">
        <v>58125</v>
      </c>
      <c r="J8668" s="188">
        <v>137210</v>
      </c>
      <c r="N8668" s="43"/>
    </row>
    <row r="8669" spans="1:14">
      <c r="A8669" s="43" t="s">
        <v>542</v>
      </c>
      <c r="B8669" s="188">
        <v>10631</v>
      </c>
      <c r="C8669" s="188">
        <v>0</v>
      </c>
      <c r="D8669" s="188">
        <v>0</v>
      </c>
      <c r="E8669" s="188">
        <v>1775.8</v>
      </c>
      <c r="F8669" s="188">
        <v>5318.3</v>
      </c>
      <c r="G8669" s="188">
        <v>12465</v>
      </c>
      <c r="H8669" s="188">
        <v>25232</v>
      </c>
      <c r="I8669" s="188">
        <v>37705</v>
      </c>
      <c r="J8669" s="188">
        <v>81081</v>
      </c>
      <c r="N8669" s="43"/>
    </row>
    <row r="8670" spans="1:14">
      <c r="A8670" s="43" t="s">
        <v>543</v>
      </c>
      <c r="B8670" s="188">
        <v>1006</v>
      </c>
      <c r="C8670" s="188">
        <v>0</v>
      </c>
      <c r="D8670" s="188">
        <v>0</v>
      </c>
      <c r="E8670" s="188">
        <v>0</v>
      </c>
      <c r="F8670" s="188">
        <v>0</v>
      </c>
      <c r="G8670" s="188">
        <v>0</v>
      </c>
      <c r="H8670" s="188">
        <v>0</v>
      </c>
      <c r="I8670" s="188">
        <v>7348</v>
      </c>
      <c r="J8670" s="188">
        <v>26587</v>
      </c>
      <c r="N8670" s="43"/>
    </row>
    <row r="8671" spans="1:14">
      <c r="A8671" s="43" t="s">
        <v>544</v>
      </c>
      <c r="B8671" s="188">
        <v>19842</v>
      </c>
      <c r="C8671" s="188">
        <v>0</v>
      </c>
      <c r="D8671" s="188">
        <v>0</v>
      </c>
      <c r="E8671" s="188">
        <v>0</v>
      </c>
      <c r="F8671" s="188">
        <v>0</v>
      </c>
      <c r="G8671" s="188">
        <v>0</v>
      </c>
      <c r="H8671" s="188">
        <v>121553</v>
      </c>
      <c r="I8671" s="188">
        <v>121553</v>
      </c>
      <c r="J8671" s="188">
        <v>165636</v>
      </c>
      <c r="N8671" s="43"/>
    </row>
    <row r="8672" spans="1:14">
      <c r="A8672" s="43" t="s">
        <v>221</v>
      </c>
      <c r="B8672" s="188">
        <v>25487</v>
      </c>
      <c r="C8672" s="188">
        <v>0</v>
      </c>
      <c r="D8672" s="188">
        <v>8007.97</v>
      </c>
      <c r="E8672" s="188">
        <v>17903.3</v>
      </c>
      <c r="F8672" s="188">
        <v>26182.6</v>
      </c>
      <c r="G8672" s="188">
        <v>34265</v>
      </c>
      <c r="H8672" s="188">
        <v>40879</v>
      </c>
      <c r="I8672" s="188">
        <v>44722</v>
      </c>
      <c r="J8672" s="188">
        <v>51695</v>
      </c>
      <c r="N8672" s="43"/>
    </row>
    <row r="8673" spans="1:14">
      <c r="A8673" s="43" t="s">
        <v>222</v>
      </c>
      <c r="B8673" s="188">
        <v>803</v>
      </c>
      <c r="C8673" s="188">
        <v>0</v>
      </c>
      <c r="D8673" s="188">
        <v>0</v>
      </c>
      <c r="E8673" s="188">
        <v>0</v>
      </c>
      <c r="F8673" s="188">
        <v>0</v>
      </c>
      <c r="G8673" s="188">
        <v>0</v>
      </c>
      <c r="H8673" s="188">
        <v>0</v>
      </c>
      <c r="I8673" s="188">
        <v>3506</v>
      </c>
      <c r="J8673" s="188">
        <v>23390</v>
      </c>
      <c r="N8673" s="43"/>
    </row>
    <row r="8674" spans="1:14">
      <c r="A8674" s="43" t="s">
        <v>223</v>
      </c>
      <c r="B8674" s="188">
        <v>8258</v>
      </c>
      <c r="C8674" s="188">
        <v>0</v>
      </c>
      <c r="D8674" s="188">
        <v>0</v>
      </c>
      <c r="E8674" s="188">
        <v>0</v>
      </c>
      <c r="F8674" s="188">
        <v>0</v>
      </c>
      <c r="G8674" s="188">
        <v>0</v>
      </c>
      <c r="H8674" s="188">
        <v>24170</v>
      </c>
      <c r="I8674" s="188">
        <v>58368</v>
      </c>
      <c r="J8674" s="188">
        <v>137759</v>
      </c>
      <c r="N8674" s="43"/>
    </row>
    <row r="8675" spans="1:14">
      <c r="A8675" s="43" t="s">
        <v>224</v>
      </c>
      <c r="B8675" s="188">
        <v>0</v>
      </c>
      <c r="C8675" s="188">
        <v>0</v>
      </c>
      <c r="D8675" s="188">
        <v>0</v>
      </c>
      <c r="E8675" s="188">
        <v>0</v>
      </c>
      <c r="F8675" s="188">
        <v>0</v>
      </c>
      <c r="G8675" s="188">
        <v>0</v>
      </c>
      <c r="H8675" s="188">
        <v>0</v>
      </c>
      <c r="I8675" s="188">
        <v>0</v>
      </c>
      <c r="J8675" s="188">
        <v>0</v>
      </c>
      <c r="N8675" s="43"/>
    </row>
    <row r="8676" spans="1:14">
      <c r="A8676" s="43" t="s">
        <v>545</v>
      </c>
      <c r="B8676" s="188">
        <v>70301</v>
      </c>
      <c r="C8676" s="188">
        <v>4453.0600000000004</v>
      </c>
      <c r="D8676" s="188">
        <v>11989.19</v>
      </c>
      <c r="E8676" s="188">
        <v>24166.1</v>
      </c>
      <c r="F8676" s="188">
        <v>44820.5</v>
      </c>
      <c r="G8676" s="188">
        <v>79967</v>
      </c>
      <c r="H8676" s="188">
        <v>142073</v>
      </c>
      <c r="I8676" s="188">
        <v>206832</v>
      </c>
      <c r="J8676" s="188">
        <v>466772</v>
      </c>
      <c r="N8676" s="43"/>
    </row>
    <row r="8677" spans="1:14">
      <c r="A8677" s="43" t="s">
        <v>546</v>
      </c>
      <c r="B8677" s="188">
        <v>44668</v>
      </c>
      <c r="C8677" s="188">
        <v>2480.73</v>
      </c>
      <c r="D8677" s="188">
        <v>8312.82</v>
      </c>
      <c r="E8677" s="188">
        <v>17641</v>
      </c>
      <c r="F8677" s="188">
        <v>32663.200000000001</v>
      </c>
      <c r="G8677" s="188">
        <v>57257</v>
      </c>
      <c r="H8677" s="188">
        <v>94256</v>
      </c>
      <c r="I8677" s="188">
        <v>125063</v>
      </c>
      <c r="J8677" s="188">
        <v>215911</v>
      </c>
      <c r="N8677" s="43"/>
    </row>
    <row r="8678" spans="1:14">
      <c r="A8678" s="43" t="s">
        <v>547</v>
      </c>
      <c r="B8678" s="188">
        <v>6609</v>
      </c>
      <c r="C8678" s="188">
        <v>0</v>
      </c>
      <c r="D8678" s="188">
        <v>0</v>
      </c>
      <c r="E8678" s="188">
        <v>0</v>
      </c>
      <c r="F8678" s="188">
        <v>0</v>
      </c>
      <c r="G8678" s="188">
        <v>6459</v>
      </c>
      <c r="H8678" s="188">
        <v>18820</v>
      </c>
      <c r="I8678" s="188">
        <v>31800</v>
      </c>
      <c r="J8678" s="188">
        <v>81890</v>
      </c>
      <c r="N8678" s="43"/>
    </row>
    <row r="8679" spans="1:14">
      <c r="A8679" s="43" t="s">
        <v>548</v>
      </c>
      <c r="B8679" s="188">
        <v>829</v>
      </c>
      <c r="C8679" s="188">
        <v>0</v>
      </c>
      <c r="D8679" s="188">
        <v>0</v>
      </c>
      <c r="E8679" s="188">
        <v>0</v>
      </c>
      <c r="F8679" s="188">
        <v>0</v>
      </c>
      <c r="G8679" s="188">
        <v>125</v>
      </c>
      <c r="H8679" s="188">
        <v>2083</v>
      </c>
      <c r="I8679" s="188">
        <v>4428</v>
      </c>
      <c r="J8679" s="188">
        <v>14776</v>
      </c>
      <c r="N8679" s="43"/>
    </row>
    <row r="8680" spans="1:14">
      <c r="A8680" s="43" t="s">
        <v>549</v>
      </c>
      <c r="B8680" s="188">
        <v>591</v>
      </c>
      <c r="C8680" s="188">
        <v>0</v>
      </c>
      <c r="D8680" s="188">
        <v>0</v>
      </c>
      <c r="E8680" s="188">
        <v>0</v>
      </c>
      <c r="F8680" s="188">
        <v>0</v>
      </c>
      <c r="G8680" s="188">
        <v>0</v>
      </c>
      <c r="H8680" s="188">
        <v>1701</v>
      </c>
      <c r="I8680" s="188">
        <v>4365</v>
      </c>
      <c r="J8680" s="188">
        <v>10530</v>
      </c>
      <c r="N8680" s="43"/>
    </row>
    <row r="8681" spans="1:14">
      <c r="A8681" s="43" t="s">
        <v>550</v>
      </c>
      <c r="B8681" s="188">
        <v>116</v>
      </c>
      <c r="C8681" s="188">
        <v>0</v>
      </c>
      <c r="D8681" s="188">
        <v>0</v>
      </c>
      <c r="E8681" s="188">
        <v>0</v>
      </c>
      <c r="F8681" s="188">
        <v>0</v>
      </c>
      <c r="G8681" s="188">
        <v>0</v>
      </c>
      <c r="H8681" s="188">
        <v>320</v>
      </c>
      <c r="I8681" s="188">
        <v>822</v>
      </c>
      <c r="J8681" s="188">
        <v>1983</v>
      </c>
      <c r="N8681" s="43"/>
    </row>
    <row r="8682" spans="1:14">
      <c r="A8682" s="43" t="s">
        <v>551</v>
      </c>
      <c r="B8682" s="188">
        <v>267</v>
      </c>
      <c r="C8682" s="188">
        <v>0</v>
      </c>
      <c r="D8682" s="188">
        <v>0</v>
      </c>
      <c r="E8682" s="188">
        <v>0</v>
      </c>
      <c r="F8682" s="188">
        <v>0</v>
      </c>
      <c r="G8682" s="188">
        <v>0</v>
      </c>
      <c r="H8682" s="188">
        <v>608</v>
      </c>
      <c r="I8682" s="188">
        <v>1530</v>
      </c>
      <c r="J8682" s="188">
        <v>4496</v>
      </c>
      <c r="N8682" s="43"/>
    </row>
    <row r="8683" spans="1:14">
      <c r="A8683" s="43" t="s">
        <v>317</v>
      </c>
      <c r="B8683" s="188">
        <v>4984</v>
      </c>
      <c r="C8683" s="188">
        <v>0</v>
      </c>
      <c r="D8683" s="188">
        <v>4517.92</v>
      </c>
      <c r="E8683" s="188">
        <v>4517.8999999999996</v>
      </c>
      <c r="F8683" s="188">
        <v>4517.8999999999996</v>
      </c>
      <c r="G8683" s="188">
        <v>4518</v>
      </c>
      <c r="H8683" s="188">
        <v>6325</v>
      </c>
      <c r="I8683" s="188">
        <v>9036</v>
      </c>
      <c r="J8683" s="188">
        <v>14457</v>
      </c>
      <c r="N8683" s="43"/>
    </row>
    <row r="8684" spans="1:14">
      <c r="A8684" s="43" t="s">
        <v>318</v>
      </c>
      <c r="B8684" s="188">
        <v>1485</v>
      </c>
      <c r="C8684" s="188">
        <v>0</v>
      </c>
      <c r="D8684" s="188">
        <v>0</v>
      </c>
      <c r="E8684" s="188">
        <v>1697.3</v>
      </c>
      <c r="F8684" s="188">
        <v>1697.3</v>
      </c>
      <c r="G8684" s="188">
        <v>1697</v>
      </c>
      <c r="H8684" s="188">
        <v>2330</v>
      </c>
      <c r="I8684" s="188">
        <v>3328</v>
      </c>
      <c r="J8684" s="188">
        <v>5325</v>
      </c>
      <c r="N8684" s="43"/>
    </row>
    <row r="8685" spans="1:14">
      <c r="A8685" s="43" t="s">
        <v>552</v>
      </c>
      <c r="B8685" s="188">
        <v>59550</v>
      </c>
      <c r="C8685" s="188">
        <v>9034.84</v>
      </c>
      <c r="D8685" s="188">
        <v>14440.19</v>
      </c>
      <c r="E8685" s="188">
        <v>23469.8</v>
      </c>
      <c r="F8685" s="188">
        <v>39327.800000000003</v>
      </c>
      <c r="G8685" s="188">
        <v>72089</v>
      </c>
      <c r="H8685" s="188">
        <v>124613</v>
      </c>
      <c r="I8685" s="188">
        <v>172834</v>
      </c>
      <c r="J8685" s="188">
        <v>327957</v>
      </c>
      <c r="N8685" s="43"/>
    </row>
    <row r="8686" spans="1:14">
      <c r="A8686" s="43" t="s">
        <v>553</v>
      </c>
      <c r="B8686" s="188">
        <v>13986</v>
      </c>
      <c r="C8686" s="188">
        <v>0</v>
      </c>
      <c r="D8686" s="188">
        <v>0</v>
      </c>
      <c r="E8686" s="188">
        <v>0</v>
      </c>
      <c r="F8686" s="188">
        <v>2615.8000000000002</v>
      </c>
      <c r="G8686" s="188">
        <v>15477</v>
      </c>
      <c r="H8686" s="188">
        <v>39427</v>
      </c>
      <c r="I8686" s="188">
        <v>62883</v>
      </c>
      <c r="J8686" s="188">
        <v>146816</v>
      </c>
      <c r="N8686" s="43"/>
    </row>
    <row r="8687" spans="1:14">
      <c r="A8687" s="43" t="s">
        <v>554</v>
      </c>
      <c r="B8687" s="188">
        <v>2409</v>
      </c>
      <c r="C8687" s="188">
        <v>0</v>
      </c>
      <c r="D8687" s="188">
        <v>0</v>
      </c>
      <c r="E8687" s="188">
        <v>0</v>
      </c>
      <c r="F8687" s="188">
        <v>0</v>
      </c>
      <c r="G8687" s="188">
        <v>479</v>
      </c>
      <c r="H8687" s="188">
        <v>4480</v>
      </c>
      <c r="I8687" s="188">
        <v>10852</v>
      </c>
      <c r="J8687" s="188">
        <v>34409</v>
      </c>
      <c r="N8687" s="43"/>
    </row>
    <row r="8688" spans="1:14">
      <c r="A8688" s="43" t="s">
        <v>555</v>
      </c>
      <c r="B8688" s="188">
        <v>3558</v>
      </c>
      <c r="C8688" s="188">
        <v>0</v>
      </c>
      <c r="D8688" s="188">
        <v>0</v>
      </c>
      <c r="E8688" s="188">
        <v>0</v>
      </c>
      <c r="F8688" s="188">
        <v>0</v>
      </c>
      <c r="G8688" s="188">
        <v>0</v>
      </c>
      <c r="H8688" s="188">
        <v>6444</v>
      </c>
      <c r="I8688" s="188">
        <v>20116</v>
      </c>
      <c r="J8688" s="188">
        <v>73393</v>
      </c>
      <c r="N8688" s="43"/>
    </row>
    <row r="8689" spans="1:14">
      <c r="A8689" s="43" t="s">
        <v>556</v>
      </c>
      <c r="B8689" s="188">
        <v>1526</v>
      </c>
      <c r="C8689" s="188">
        <v>0</v>
      </c>
      <c r="D8689" s="188">
        <v>0</v>
      </c>
      <c r="E8689" s="188">
        <v>0</v>
      </c>
      <c r="F8689" s="188">
        <v>0</v>
      </c>
      <c r="G8689" s="188">
        <v>0</v>
      </c>
      <c r="H8689" s="188">
        <v>0</v>
      </c>
      <c r="I8689" s="188">
        <v>2738</v>
      </c>
      <c r="J8689" s="188">
        <v>52577</v>
      </c>
      <c r="N8689" s="43"/>
    </row>
    <row r="8690" spans="1:14">
      <c r="A8690" s="43" t="s">
        <v>597</v>
      </c>
      <c r="B8690" s="188">
        <v>87367</v>
      </c>
      <c r="C8690" s="188">
        <v>9012.51</v>
      </c>
      <c r="D8690" s="188">
        <v>14331.18</v>
      </c>
      <c r="E8690" s="188">
        <v>26279.599999999999</v>
      </c>
      <c r="F8690" s="188">
        <v>48138.2</v>
      </c>
      <c r="G8690" s="188">
        <v>97530</v>
      </c>
      <c r="H8690" s="188">
        <v>185126</v>
      </c>
      <c r="I8690" s="188">
        <v>272995</v>
      </c>
      <c r="J8690" s="188">
        <v>656205</v>
      </c>
      <c r="N8690" s="43"/>
    </row>
    <row r="8691" spans="1:14">
      <c r="A8691" s="43" t="s">
        <v>537</v>
      </c>
      <c r="B8691" s="188">
        <v>21881</v>
      </c>
      <c r="C8691" s="188">
        <v>0</v>
      </c>
      <c r="D8691" s="188">
        <v>0</v>
      </c>
      <c r="E8691" s="188">
        <v>12624.8</v>
      </c>
      <c r="F8691" s="188">
        <v>21459.7</v>
      </c>
      <c r="G8691" s="188">
        <v>31941</v>
      </c>
      <c r="H8691" s="188">
        <v>40765</v>
      </c>
      <c r="I8691" s="188">
        <v>44982</v>
      </c>
      <c r="J8691" s="188">
        <v>51844</v>
      </c>
      <c r="N8691" s="43"/>
    </row>
    <row r="8692" spans="1:14">
      <c r="A8692" s="43" t="s">
        <v>538</v>
      </c>
      <c r="B8692" s="188">
        <v>86</v>
      </c>
      <c r="C8692" s="188">
        <v>0</v>
      </c>
      <c r="D8692" s="188">
        <v>0</v>
      </c>
      <c r="E8692" s="188">
        <v>0</v>
      </c>
      <c r="F8692" s="188">
        <v>0</v>
      </c>
      <c r="G8692" s="188">
        <v>0</v>
      </c>
      <c r="H8692" s="188">
        <v>0</v>
      </c>
      <c r="I8692" s="188">
        <v>0</v>
      </c>
      <c r="J8692" s="188">
        <v>4203</v>
      </c>
      <c r="N8692" s="43"/>
    </row>
    <row r="8693" spans="1:14">
      <c r="A8693" s="43" t="s">
        <v>539</v>
      </c>
      <c r="B8693" s="188">
        <v>34817</v>
      </c>
      <c r="C8693" s="188">
        <v>-54.79</v>
      </c>
      <c r="D8693" s="188">
        <v>173.89</v>
      </c>
      <c r="E8693" s="188">
        <v>1944.5</v>
      </c>
      <c r="F8693" s="188">
        <v>8508</v>
      </c>
      <c r="G8693" s="188">
        <v>27411</v>
      </c>
      <c r="H8693" s="188">
        <v>73405</v>
      </c>
      <c r="I8693" s="188">
        <v>137692</v>
      </c>
      <c r="J8693" s="188">
        <v>457289</v>
      </c>
      <c r="N8693" s="43"/>
    </row>
    <row r="8694" spans="1:14">
      <c r="A8694" s="43" t="s">
        <v>540</v>
      </c>
      <c r="B8694" s="188">
        <v>2235</v>
      </c>
      <c r="C8694" s="188">
        <v>0</v>
      </c>
      <c r="D8694" s="188">
        <v>0</v>
      </c>
      <c r="E8694" s="188">
        <v>0</v>
      </c>
      <c r="F8694" s="188">
        <v>0</v>
      </c>
      <c r="G8694" s="188">
        <v>0</v>
      </c>
      <c r="H8694" s="188">
        <v>2057</v>
      </c>
      <c r="I8694" s="188">
        <v>10510</v>
      </c>
      <c r="J8694" s="188">
        <v>50204</v>
      </c>
      <c r="N8694" s="43"/>
    </row>
    <row r="8695" spans="1:14">
      <c r="A8695" s="43" t="s">
        <v>541</v>
      </c>
      <c r="B8695" s="188">
        <v>18651</v>
      </c>
      <c r="C8695" s="188">
        <v>0</v>
      </c>
      <c r="D8695" s="188">
        <v>0</v>
      </c>
      <c r="E8695" s="188">
        <v>0</v>
      </c>
      <c r="F8695" s="188">
        <v>0</v>
      </c>
      <c r="G8695" s="188">
        <v>13626</v>
      </c>
      <c r="H8695" s="188">
        <v>61724</v>
      </c>
      <c r="I8695" s="188">
        <v>99310</v>
      </c>
      <c r="J8695" s="188">
        <v>208260</v>
      </c>
      <c r="N8695" s="43"/>
    </row>
    <row r="8696" spans="1:14">
      <c r="A8696" s="43" t="s">
        <v>542</v>
      </c>
      <c r="B8696" s="188">
        <v>8234</v>
      </c>
      <c r="C8696" s="188">
        <v>0</v>
      </c>
      <c r="D8696" s="188">
        <v>0</v>
      </c>
      <c r="E8696" s="188">
        <v>0</v>
      </c>
      <c r="F8696" s="188">
        <v>1741.6</v>
      </c>
      <c r="G8696" s="188">
        <v>7396</v>
      </c>
      <c r="H8696" s="188">
        <v>19404</v>
      </c>
      <c r="I8696" s="188">
        <v>35858</v>
      </c>
      <c r="J8696" s="188">
        <v>100680</v>
      </c>
      <c r="N8696" s="43"/>
    </row>
    <row r="8697" spans="1:14">
      <c r="A8697" s="43" t="s">
        <v>543</v>
      </c>
      <c r="B8697" s="188">
        <v>1463</v>
      </c>
      <c r="C8697" s="188">
        <v>0</v>
      </c>
      <c r="D8697" s="188">
        <v>0</v>
      </c>
      <c r="E8697" s="188">
        <v>0</v>
      </c>
      <c r="F8697" s="188">
        <v>0</v>
      </c>
      <c r="G8697" s="188">
        <v>0</v>
      </c>
      <c r="H8697" s="188">
        <v>0</v>
      </c>
      <c r="I8697" s="188">
        <v>12942</v>
      </c>
      <c r="J8697" s="188">
        <v>31656</v>
      </c>
      <c r="N8697" s="43"/>
    </row>
    <row r="8698" spans="1:14">
      <c r="A8698" s="43" t="s">
        <v>544</v>
      </c>
      <c r="B8698" s="188">
        <v>16106</v>
      </c>
      <c r="C8698" s="188">
        <v>0</v>
      </c>
      <c r="D8698" s="188">
        <v>0</v>
      </c>
      <c r="E8698" s="188">
        <v>0</v>
      </c>
      <c r="F8698" s="188">
        <v>0</v>
      </c>
      <c r="G8698" s="188">
        <v>0</v>
      </c>
      <c r="H8698" s="188">
        <v>95473</v>
      </c>
      <c r="I8698" s="188">
        <v>121553</v>
      </c>
      <c r="J8698" s="188">
        <v>165636</v>
      </c>
      <c r="N8698" s="43"/>
    </row>
    <row r="8699" spans="1:14">
      <c r="A8699" s="43" t="s">
        <v>221</v>
      </c>
      <c r="B8699" s="188">
        <v>21911</v>
      </c>
      <c r="C8699" s="188">
        <v>0</v>
      </c>
      <c r="D8699" s="188">
        <v>0</v>
      </c>
      <c r="E8699" s="188">
        <v>12670.9</v>
      </c>
      <c r="F8699" s="188">
        <v>21474.799999999999</v>
      </c>
      <c r="G8699" s="188">
        <v>31954</v>
      </c>
      <c r="H8699" s="188">
        <v>40765</v>
      </c>
      <c r="I8699" s="188">
        <v>44982</v>
      </c>
      <c r="J8699" s="188">
        <v>51844</v>
      </c>
      <c r="N8699" s="43"/>
    </row>
    <row r="8700" spans="1:14">
      <c r="A8700" s="43" t="s">
        <v>222</v>
      </c>
      <c r="B8700" s="188">
        <v>0</v>
      </c>
      <c r="C8700" s="188">
        <v>0</v>
      </c>
      <c r="D8700" s="188">
        <v>0</v>
      </c>
      <c r="E8700" s="188">
        <v>0</v>
      </c>
      <c r="F8700" s="188">
        <v>0</v>
      </c>
      <c r="G8700" s="188">
        <v>0</v>
      </c>
      <c r="H8700" s="188">
        <v>0</v>
      </c>
      <c r="I8700" s="188">
        <v>0</v>
      </c>
      <c r="J8700" s="188">
        <v>0</v>
      </c>
      <c r="N8700" s="43"/>
    </row>
    <row r="8701" spans="1:14">
      <c r="A8701" s="43" t="s">
        <v>223</v>
      </c>
      <c r="B8701" s="188">
        <v>18703</v>
      </c>
      <c r="C8701" s="188">
        <v>0</v>
      </c>
      <c r="D8701" s="188">
        <v>0</v>
      </c>
      <c r="E8701" s="188">
        <v>0</v>
      </c>
      <c r="F8701" s="188">
        <v>0</v>
      </c>
      <c r="G8701" s="188">
        <v>13747</v>
      </c>
      <c r="H8701" s="188">
        <v>62006</v>
      </c>
      <c r="I8701" s="188">
        <v>99842</v>
      </c>
      <c r="J8701" s="188">
        <v>208260</v>
      </c>
      <c r="N8701" s="43"/>
    </row>
    <row r="8702" spans="1:14">
      <c r="A8702" s="43" t="s">
        <v>224</v>
      </c>
      <c r="B8702" s="188">
        <v>0</v>
      </c>
      <c r="C8702" s="188">
        <v>0</v>
      </c>
      <c r="D8702" s="188">
        <v>0</v>
      </c>
      <c r="E8702" s="188">
        <v>0</v>
      </c>
      <c r="F8702" s="188">
        <v>0</v>
      </c>
      <c r="G8702" s="188">
        <v>0</v>
      </c>
      <c r="H8702" s="188">
        <v>0</v>
      </c>
      <c r="I8702" s="188">
        <v>0</v>
      </c>
      <c r="J8702" s="188">
        <v>0</v>
      </c>
      <c r="N8702" s="43"/>
    </row>
    <row r="8703" spans="1:14">
      <c r="A8703" s="43" t="s">
        <v>545</v>
      </c>
      <c r="B8703" s="188">
        <v>70422</v>
      </c>
      <c r="C8703" s="188">
        <v>2737.31</v>
      </c>
      <c r="D8703" s="188">
        <v>8176.04</v>
      </c>
      <c r="E8703" s="188">
        <v>19760.7</v>
      </c>
      <c r="F8703" s="188">
        <v>39898</v>
      </c>
      <c r="G8703" s="188">
        <v>79713</v>
      </c>
      <c r="H8703" s="188">
        <v>151332</v>
      </c>
      <c r="I8703" s="188">
        <v>222110</v>
      </c>
      <c r="J8703" s="188">
        <v>580265</v>
      </c>
      <c r="N8703" s="43"/>
    </row>
    <row r="8704" spans="1:14">
      <c r="A8704" s="43" t="s">
        <v>546</v>
      </c>
      <c r="B8704" s="188">
        <v>42714</v>
      </c>
      <c r="C8704" s="188">
        <v>-523.16999999999996</v>
      </c>
      <c r="D8704" s="188">
        <v>4866.0600000000004</v>
      </c>
      <c r="E8704" s="188">
        <v>14130.3</v>
      </c>
      <c r="F8704" s="188">
        <v>28499.8</v>
      </c>
      <c r="G8704" s="188">
        <v>54116</v>
      </c>
      <c r="H8704" s="188">
        <v>94573</v>
      </c>
      <c r="I8704" s="188">
        <v>128163</v>
      </c>
      <c r="J8704" s="188">
        <v>217014</v>
      </c>
      <c r="N8704" s="43"/>
    </row>
    <row r="8705" spans="1:14">
      <c r="A8705" s="43" t="s">
        <v>547</v>
      </c>
      <c r="B8705" s="188">
        <v>7652</v>
      </c>
      <c r="C8705" s="188">
        <v>0</v>
      </c>
      <c r="D8705" s="188">
        <v>0</v>
      </c>
      <c r="E8705" s="188">
        <v>0</v>
      </c>
      <c r="F8705" s="188">
        <v>0</v>
      </c>
      <c r="G8705" s="188">
        <v>6397</v>
      </c>
      <c r="H8705" s="188">
        <v>19550</v>
      </c>
      <c r="I8705" s="188">
        <v>31718</v>
      </c>
      <c r="J8705" s="188">
        <v>79085</v>
      </c>
      <c r="N8705" s="43"/>
    </row>
    <row r="8706" spans="1:14">
      <c r="A8706" s="43" t="s">
        <v>548</v>
      </c>
      <c r="B8706" s="188">
        <v>974</v>
      </c>
      <c r="C8706" s="188">
        <v>0</v>
      </c>
      <c r="D8706" s="188">
        <v>0</v>
      </c>
      <c r="E8706" s="188">
        <v>0</v>
      </c>
      <c r="F8706" s="188">
        <v>0</v>
      </c>
      <c r="G8706" s="188">
        <v>288</v>
      </c>
      <c r="H8706" s="188">
        <v>2483</v>
      </c>
      <c r="I8706" s="188">
        <v>4750</v>
      </c>
      <c r="J8706" s="188">
        <v>14472</v>
      </c>
      <c r="N8706" s="43"/>
    </row>
    <row r="8707" spans="1:14">
      <c r="A8707" s="43" t="s">
        <v>549</v>
      </c>
      <c r="B8707" s="188">
        <v>1306</v>
      </c>
      <c r="C8707" s="188">
        <v>0</v>
      </c>
      <c r="D8707" s="188">
        <v>0</v>
      </c>
      <c r="E8707" s="188">
        <v>0</v>
      </c>
      <c r="F8707" s="188">
        <v>0</v>
      </c>
      <c r="G8707" s="188">
        <v>924</v>
      </c>
      <c r="H8707" s="188">
        <v>4711</v>
      </c>
      <c r="I8707" s="188">
        <v>7600</v>
      </c>
      <c r="J8707" s="188">
        <v>16036</v>
      </c>
      <c r="N8707" s="43"/>
    </row>
    <row r="8708" spans="1:14">
      <c r="A8708" s="43" t="s">
        <v>550</v>
      </c>
      <c r="B8708" s="188">
        <v>267</v>
      </c>
      <c r="C8708" s="188">
        <v>0</v>
      </c>
      <c r="D8708" s="188">
        <v>0</v>
      </c>
      <c r="E8708" s="188">
        <v>0</v>
      </c>
      <c r="F8708" s="188">
        <v>0</v>
      </c>
      <c r="G8708" s="188">
        <v>174</v>
      </c>
      <c r="H8708" s="188">
        <v>887</v>
      </c>
      <c r="I8708" s="188">
        <v>1431</v>
      </c>
      <c r="J8708" s="188">
        <v>3020</v>
      </c>
      <c r="N8708" s="43"/>
    </row>
    <row r="8709" spans="1:14">
      <c r="A8709" s="43" t="s">
        <v>551</v>
      </c>
      <c r="B8709" s="188">
        <v>310</v>
      </c>
      <c r="C8709" s="188">
        <v>0</v>
      </c>
      <c r="D8709" s="188">
        <v>0</v>
      </c>
      <c r="E8709" s="188">
        <v>0</v>
      </c>
      <c r="F8709" s="188">
        <v>0</v>
      </c>
      <c r="G8709" s="188">
        <v>9</v>
      </c>
      <c r="H8709" s="188">
        <v>656</v>
      </c>
      <c r="I8709" s="188">
        <v>1481</v>
      </c>
      <c r="J8709" s="188">
        <v>5173</v>
      </c>
      <c r="N8709" s="43"/>
    </row>
    <row r="8710" spans="1:14">
      <c r="A8710" s="43" t="s">
        <v>317</v>
      </c>
      <c r="B8710" s="188">
        <v>4966</v>
      </c>
      <c r="C8710" s="188">
        <v>4517.92</v>
      </c>
      <c r="D8710" s="188">
        <v>4517.92</v>
      </c>
      <c r="E8710" s="188">
        <v>4517.8999999999996</v>
      </c>
      <c r="F8710" s="188">
        <v>4517.8999999999996</v>
      </c>
      <c r="G8710" s="188">
        <v>4518</v>
      </c>
      <c r="H8710" s="188">
        <v>6325</v>
      </c>
      <c r="I8710" s="188">
        <v>9036</v>
      </c>
      <c r="J8710" s="188">
        <v>14457</v>
      </c>
      <c r="N8710" s="43"/>
    </row>
    <row r="8711" spans="1:14">
      <c r="A8711" s="43" t="s">
        <v>318</v>
      </c>
      <c r="B8711" s="188">
        <v>1469</v>
      </c>
      <c r="C8711" s="188">
        <v>0</v>
      </c>
      <c r="D8711" s="188">
        <v>0</v>
      </c>
      <c r="E8711" s="188">
        <v>1697.3</v>
      </c>
      <c r="F8711" s="188">
        <v>1697.3</v>
      </c>
      <c r="G8711" s="188">
        <v>1697</v>
      </c>
      <c r="H8711" s="188">
        <v>2330</v>
      </c>
      <c r="I8711" s="188">
        <v>3328</v>
      </c>
      <c r="J8711" s="188">
        <v>5325</v>
      </c>
      <c r="N8711" s="43"/>
    </row>
    <row r="8712" spans="1:14">
      <c r="A8712" s="43" t="s">
        <v>552</v>
      </c>
      <c r="B8712" s="188">
        <v>59659</v>
      </c>
      <c r="C8712" s="188">
        <v>6023.05</v>
      </c>
      <c r="D8712" s="188">
        <v>11097.86</v>
      </c>
      <c r="E8712" s="188">
        <v>20342.8</v>
      </c>
      <c r="F8712" s="188">
        <v>35985.199999999997</v>
      </c>
      <c r="G8712" s="188">
        <v>70110</v>
      </c>
      <c r="H8712" s="188">
        <v>130582</v>
      </c>
      <c r="I8712" s="188">
        <v>183574</v>
      </c>
      <c r="J8712" s="188">
        <v>332593</v>
      </c>
      <c r="N8712" s="43"/>
    </row>
    <row r="8713" spans="1:14">
      <c r="A8713" s="43" t="s">
        <v>553</v>
      </c>
      <c r="B8713" s="188">
        <v>7541</v>
      </c>
      <c r="C8713" s="188">
        <v>0</v>
      </c>
      <c r="D8713" s="188">
        <v>0</v>
      </c>
      <c r="E8713" s="188">
        <v>0</v>
      </c>
      <c r="F8713" s="188">
        <v>0</v>
      </c>
      <c r="G8713" s="188">
        <v>6016</v>
      </c>
      <c r="H8713" s="188">
        <v>23328</v>
      </c>
      <c r="I8713" s="188">
        <v>38031</v>
      </c>
      <c r="J8713" s="188">
        <v>96551</v>
      </c>
      <c r="N8713" s="43"/>
    </row>
    <row r="8714" spans="1:14">
      <c r="A8714" s="43" t="s">
        <v>554</v>
      </c>
      <c r="B8714" s="188">
        <v>2054</v>
      </c>
      <c r="C8714" s="188">
        <v>0</v>
      </c>
      <c r="D8714" s="188">
        <v>0</v>
      </c>
      <c r="E8714" s="188">
        <v>0</v>
      </c>
      <c r="F8714" s="188">
        <v>0</v>
      </c>
      <c r="G8714" s="188">
        <v>420</v>
      </c>
      <c r="H8714" s="188">
        <v>3697</v>
      </c>
      <c r="I8714" s="188">
        <v>9041</v>
      </c>
      <c r="J8714" s="188">
        <v>34409</v>
      </c>
      <c r="N8714" s="43"/>
    </row>
    <row r="8715" spans="1:14">
      <c r="A8715" s="43" t="s">
        <v>555</v>
      </c>
      <c r="B8715" s="188">
        <v>4277</v>
      </c>
      <c r="C8715" s="188">
        <v>0</v>
      </c>
      <c r="D8715" s="188">
        <v>0</v>
      </c>
      <c r="E8715" s="188">
        <v>0</v>
      </c>
      <c r="F8715" s="188">
        <v>0</v>
      </c>
      <c r="G8715" s="188">
        <v>0</v>
      </c>
      <c r="H8715" s="188">
        <v>6435</v>
      </c>
      <c r="I8715" s="188">
        <v>21449</v>
      </c>
      <c r="J8715" s="188">
        <v>92645</v>
      </c>
      <c r="N8715" s="43"/>
    </row>
    <row r="8716" spans="1:14">
      <c r="A8716" s="43" t="s">
        <v>556</v>
      </c>
      <c r="B8716" s="188">
        <v>1470</v>
      </c>
      <c r="C8716" s="188">
        <v>0</v>
      </c>
      <c r="D8716" s="188">
        <v>0</v>
      </c>
      <c r="E8716" s="188">
        <v>0</v>
      </c>
      <c r="F8716" s="188">
        <v>0</v>
      </c>
      <c r="G8716" s="188">
        <v>0</v>
      </c>
      <c r="H8716" s="188">
        <v>0</v>
      </c>
      <c r="I8716" s="188">
        <v>895</v>
      </c>
      <c r="J8716" s="188">
        <v>52577</v>
      </c>
      <c r="N8716" s="43"/>
    </row>
    <row r="8717" spans="1:14">
      <c r="A8717" s="43" t="s">
        <v>598</v>
      </c>
      <c r="B8717" s="188">
        <v>80265</v>
      </c>
      <c r="C8717" s="188">
        <v>5999.4</v>
      </c>
      <c r="D8717" s="188">
        <v>9964.5</v>
      </c>
      <c r="E8717" s="188">
        <v>19466.5</v>
      </c>
      <c r="F8717" s="188">
        <v>38198.199999999997</v>
      </c>
      <c r="G8717" s="188">
        <v>85200</v>
      </c>
      <c r="H8717" s="188">
        <v>169594</v>
      </c>
      <c r="I8717" s="188">
        <v>262036</v>
      </c>
      <c r="J8717" s="188">
        <v>588050</v>
      </c>
      <c r="N8717" s="43"/>
    </row>
    <row r="8718" spans="1:14">
      <c r="A8718" s="43" t="s">
        <v>537</v>
      </c>
      <c r="B8718" s="188">
        <v>19116</v>
      </c>
      <c r="C8718" s="188">
        <v>0</v>
      </c>
      <c r="D8718" s="188">
        <v>0</v>
      </c>
      <c r="E8718" s="188">
        <v>8548.6</v>
      </c>
      <c r="F8718" s="188">
        <v>18213.599999999999</v>
      </c>
      <c r="G8718" s="188">
        <v>28563</v>
      </c>
      <c r="H8718" s="188">
        <v>38853</v>
      </c>
      <c r="I8718" s="188">
        <v>43676</v>
      </c>
      <c r="J8718" s="188">
        <v>51378</v>
      </c>
      <c r="N8718" s="43"/>
    </row>
    <row r="8719" spans="1:14">
      <c r="A8719" s="43" t="s">
        <v>538</v>
      </c>
      <c r="B8719" s="188">
        <v>134</v>
      </c>
      <c r="C8719" s="188">
        <v>0</v>
      </c>
      <c r="D8719" s="188">
        <v>0</v>
      </c>
      <c r="E8719" s="188">
        <v>0</v>
      </c>
      <c r="F8719" s="188">
        <v>0</v>
      </c>
      <c r="G8719" s="188">
        <v>0</v>
      </c>
      <c r="H8719" s="188">
        <v>0</v>
      </c>
      <c r="I8719" s="188">
        <v>0</v>
      </c>
      <c r="J8719" s="188">
        <v>6023</v>
      </c>
      <c r="N8719" s="43"/>
    </row>
    <row r="8720" spans="1:14">
      <c r="A8720" s="43" t="s">
        <v>539</v>
      </c>
      <c r="B8720" s="188">
        <v>34019</v>
      </c>
      <c r="C8720" s="188">
        <v>-73.45</v>
      </c>
      <c r="D8720" s="188">
        <v>-27.99</v>
      </c>
      <c r="E8720" s="188">
        <v>1022.1</v>
      </c>
      <c r="F8720" s="188">
        <v>6588.7</v>
      </c>
      <c r="G8720" s="188">
        <v>24129</v>
      </c>
      <c r="H8720" s="188">
        <v>68419</v>
      </c>
      <c r="I8720" s="188">
        <v>134532</v>
      </c>
      <c r="J8720" s="188">
        <v>381750</v>
      </c>
      <c r="N8720" s="43"/>
    </row>
    <row r="8721" spans="1:14">
      <c r="A8721" s="43" t="s">
        <v>540</v>
      </c>
      <c r="B8721" s="188">
        <v>2466</v>
      </c>
      <c r="C8721" s="188">
        <v>0</v>
      </c>
      <c r="D8721" s="188">
        <v>0</v>
      </c>
      <c r="E8721" s="188">
        <v>0</v>
      </c>
      <c r="F8721" s="188">
        <v>0</v>
      </c>
      <c r="G8721" s="188">
        <v>0</v>
      </c>
      <c r="H8721" s="188">
        <v>1351</v>
      </c>
      <c r="I8721" s="188">
        <v>10210</v>
      </c>
      <c r="J8721" s="188">
        <v>62822</v>
      </c>
      <c r="N8721" s="43"/>
    </row>
    <row r="8722" spans="1:14">
      <c r="A8722" s="43" t="s">
        <v>541</v>
      </c>
      <c r="B8722" s="188">
        <v>17006</v>
      </c>
      <c r="C8722" s="188">
        <v>0</v>
      </c>
      <c r="D8722" s="188">
        <v>0</v>
      </c>
      <c r="E8722" s="188">
        <v>0</v>
      </c>
      <c r="F8722" s="188">
        <v>0</v>
      </c>
      <c r="G8722" s="188">
        <v>5720</v>
      </c>
      <c r="H8722" s="188">
        <v>55560</v>
      </c>
      <c r="I8722" s="188">
        <v>94194</v>
      </c>
      <c r="J8722" s="188">
        <v>213931</v>
      </c>
      <c r="N8722" s="43"/>
    </row>
    <row r="8723" spans="1:14">
      <c r="A8723" s="43" t="s">
        <v>542</v>
      </c>
      <c r="B8723" s="188">
        <v>6423</v>
      </c>
      <c r="C8723" s="188">
        <v>0</v>
      </c>
      <c r="D8723" s="188">
        <v>0</v>
      </c>
      <c r="E8723" s="188">
        <v>0</v>
      </c>
      <c r="F8723" s="188">
        <v>0</v>
      </c>
      <c r="G8723" s="188">
        <v>4153</v>
      </c>
      <c r="H8723" s="188">
        <v>15820</v>
      </c>
      <c r="I8723" s="188">
        <v>29886</v>
      </c>
      <c r="J8723" s="188">
        <v>91911</v>
      </c>
      <c r="N8723" s="43"/>
    </row>
    <row r="8724" spans="1:14">
      <c r="A8724" s="43" t="s">
        <v>543</v>
      </c>
      <c r="B8724" s="188">
        <v>1101</v>
      </c>
      <c r="C8724" s="188">
        <v>0</v>
      </c>
      <c r="D8724" s="188">
        <v>0</v>
      </c>
      <c r="E8724" s="188">
        <v>0</v>
      </c>
      <c r="F8724" s="188">
        <v>0</v>
      </c>
      <c r="G8724" s="188">
        <v>0</v>
      </c>
      <c r="H8724" s="188">
        <v>0</v>
      </c>
      <c r="I8724" s="188">
        <v>8508</v>
      </c>
      <c r="J8724" s="188">
        <v>28380</v>
      </c>
      <c r="N8724" s="43"/>
    </row>
    <row r="8725" spans="1:14">
      <c r="A8725" s="43" t="s">
        <v>544</v>
      </c>
      <c r="B8725" s="188">
        <v>14366</v>
      </c>
      <c r="C8725" s="188">
        <v>0</v>
      </c>
      <c r="D8725" s="188">
        <v>0</v>
      </c>
      <c r="E8725" s="188">
        <v>0</v>
      </c>
      <c r="F8725" s="188">
        <v>0</v>
      </c>
      <c r="G8725" s="188">
        <v>19362</v>
      </c>
      <c r="H8725" s="188">
        <v>26686</v>
      </c>
      <c r="I8725" s="188">
        <v>121553</v>
      </c>
      <c r="J8725" s="188">
        <v>165636</v>
      </c>
      <c r="N8725" s="43"/>
    </row>
    <row r="8726" spans="1:14">
      <c r="A8726" s="43" t="s">
        <v>221</v>
      </c>
      <c r="B8726" s="188">
        <v>19137</v>
      </c>
      <c r="C8726" s="188">
        <v>0</v>
      </c>
      <c r="D8726" s="188">
        <v>0</v>
      </c>
      <c r="E8726" s="188">
        <v>8619.7000000000007</v>
      </c>
      <c r="F8726" s="188">
        <v>18239.2</v>
      </c>
      <c r="G8726" s="188">
        <v>28581</v>
      </c>
      <c r="H8726" s="188">
        <v>38853</v>
      </c>
      <c r="I8726" s="188">
        <v>43676</v>
      </c>
      <c r="J8726" s="188">
        <v>51378</v>
      </c>
      <c r="N8726" s="43"/>
    </row>
    <row r="8727" spans="1:14">
      <c r="A8727" s="43" t="s">
        <v>222</v>
      </c>
      <c r="B8727" s="188">
        <v>0</v>
      </c>
      <c r="C8727" s="188">
        <v>0</v>
      </c>
      <c r="D8727" s="188">
        <v>0</v>
      </c>
      <c r="E8727" s="188">
        <v>0</v>
      </c>
      <c r="F8727" s="188">
        <v>0</v>
      </c>
      <c r="G8727" s="188">
        <v>0</v>
      </c>
      <c r="H8727" s="188">
        <v>0</v>
      </c>
      <c r="I8727" s="188">
        <v>0</v>
      </c>
      <c r="J8727" s="188">
        <v>0</v>
      </c>
      <c r="N8727" s="43"/>
    </row>
    <row r="8728" spans="1:14">
      <c r="A8728" s="43" t="s">
        <v>223</v>
      </c>
      <c r="B8728" s="188">
        <v>17055</v>
      </c>
      <c r="C8728" s="188">
        <v>0</v>
      </c>
      <c r="D8728" s="188">
        <v>0</v>
      </c>
      <c r="E8728" s="188">
        <v>0</v>
      </c>
      <c r="F8728" s="188">
        <v>0</v>
      </c>
      <c r="G8728" s="188">
        <v>5744</v>
      </c>
      <c r="H8728" s="188">
        <v>55883</v>
      </c>
      <c r="I8728" s="188">
        <v>94381</v>
      </c>
      <c r="J8728" s="188">
        <v>214016</v>
      </c>
      <c r="N8728" s="43"/>
    </row>
    <row r="8729" spans="1:14">
      <c r="A8729" s="43" t="s">
        <v>224</v>
      </c>
      <c r="B8729" s="188">
        <v>0</v>
      </c>
      <c r="C8729" s="188">
        <v>0</v>
      </c>
      <c r="D8729" s="188">
        <v>0</v>
      </c>
      <c r="E8729" s="188">
        <v>0</v>
      </c>
      <c r="F8729" s="188">
        <v>0</v>
      </c>
      <c r="G8729" s="188">
        <v>0</v>
      </c>
      <c r="H8729" s="188">
        <v>0</v>
      </c>
      <c r="I8729" s="188">
        <v>0</v>
      </c>
      <c r="J8729" s="188">
        <v>0</v>
      </c>
      <c r="N8729" s="43"/>
    </row>
    <row r="8730" spans="1:14">
      <c r="A8730" s="43" t="s">
        <v>545</v>
      </c>
      <c r="B8730" s="188">
        <v>64281</v>
      </c>
      <c r="C8730" s="188">
        <v>-221.54</v>
      </c>
      <c r="D8730" s="188">
        <v>4164.83</v>
      </c>
      <c r="E8730" s="188">
        <v>13314.9</v>
      </c>
      <c r="F8730" s="188">
        <v>31110.1</v>
      </c>
      <c r="G8730" s="188">
        <v>69451</v>
      </c>
      <c r="H8730" s="188">
        <v>136621</v>
      </c>
      <c r="I8730" s="188">
        <v>210465</v>
      </c>
      <c r="J8730" s="188">
        <v>504141</v>
      </c>
      <c r="N8730" s="43"/>
    </row>
    <row r="8731" spans="1:14">
      <c r="A8731" s="43" t="s">
        <v>546</v>
      </c>
      <c r="B8731" s="188">
        <v>38582</v>
      </c>
      <c r="C8731" s="188">
        <v>-4250.4399999999996</v>
      </c>
      <c r="D8731" s="188">
        <v>2605.5</v>
      </c>
      <c r="E8731" s="188">
        <v>10040.799999999999</v>
      </c>
      <c r="F8731" s="188">
        <v>23223.8</v>
      </c>
      <c r="G8731" s="188">
        <v>48841</v>
      </c>
      <c r="H8731" s="188">
        <v>88904</v>
      </c>
      <c r="I8731" s="188">
        <v>123996</v>
      </c>
      <c r="J8731" s="188">
        <v>239360</v>
      </c>
      <c r="N8731" s="43"/>
    </row>
    <row r="8732" spans="1:14">
      <c r="A8732" s="43" t="s">
        <v>547</v>
      </c>
      <c r="B8732" s="188">
        <v>6966</v>
      </c>
      <c r="C8732" s="188">
        <v>0</v>
      </c>
      <c r="D8732" s="188">
        <v>0</v>
      </c>
      <c r="E8732" s="188">
        <v>0</v>
      </c>
      <c r="F8732" s="188">
        <v>0</v>
      </c>
      <c r="G8732" s="188">
        <v>4576</v>
      </c>
      <c r="H8732" s="188">
        <v>17095</v>
      </c>
      <c r="I8732" s="188">
        <v>30627</v>
      </c>
      <c r="J8732" s="188">
        <v>94779</v>
      </c>
      <c r="N8732" s="43"/>
    </row>
    <row r="8733" spans="1:14">
      <c r="A8733" s="43" t="s">
        <v>548</v>
      </c>
      <c r="B8733" s="188">
        <v>1045</v>
      </c>
      <c r="C8733" s="188">
        <v>0</v>
      </c>
      <c r="D8733" s="188">
        <v>0</v>
      </c>
      <c r="E8733" s="188">
        <v>0</v>
      </c>
      <c r="F8733" s="188">
        <v>0</v>
      </c>
      <c r="G8733" s="188">
        <v>121</v>
      </c>
      <c r="H8733" s="188">
        <v>2056</v>
      </c>
      <c r="I8733" s="188">
        <v>4549</v>
      </c>
      <c r="J8733" s="188">
        <v>16673</v>
      </c>
      <c r="N8733" s="43"/>
    </row>
    <row r="8734" spans="1:14">
      <c r="A8734" s="43" t="s">
        <v>549</v>
      </c>
      <c r="B8734" s="188">
        <v>1110</v>
      </c>
      <c r="C8734" s="188">
        <v>0</v>
      </c>
      <c r="D8734" s="188">
        <v>0</v>
      </c>
      <c r="E8734" s="188">
        <v>0</v>
      </c>
      <c r="F8734" s="188">
        <v>0</v>
      </c>
      <c r="G8734" s="188">
        <v>16</v>
      </c>
      <c r="H8734" s="188">
        <v>3979</v>
      </c>
      <c r="I8734" s="188">
        <v>7006</v>
      </c>
      <c r="J8734" s="188">
        <v>16239</v>
      </c>
      <c r="N8734" s="43"/>
    </row>
    <row r="8735" spans="1:14">
      <c r="A8735" s="43" t="s">
        <v>550</v>
      </c>
      <c r="B8735" s="188">
        <v>231</v>
      </c>
      <c r="C8735" s="188">
        <v>0</v>
      </c>
      <c r="D8735" s="188">
        <v>0</v>
      </c>
      <c r="E8735" s="188">
        <v>0</v>
      </c>
      <c r="F8735" s="188">
        <v>0</v>
      </c>
      <c r="G8735" s="188">
        <v>3</v>
      </c>
      <c r="H8735" s="188">
        <v>749</v>
      </c>
      <c r="I8735" s="188">
        <v>1319</v>
      </c>
      <c r="J8735" s="188">
        <v>3058</v>
      </c>
      <c r="N8735" s="43"/>
    </row>
    <row r="8736" spans="1:14">
      <c r="A8736" s="43" t="s">
        <v>551</v>
      </c>
      <c r="B8736" s="188">
        <v>293</v>
      </c>
      <c r="C8736" s="188">
        <v>0</v>
      </c>
      <c r="D8736" s="188">
        <v>0</v>
      </c>
      <c r="E8736" s="188">
        <v>0</v>
      </c>
      <c r="F8736" s="188">
        <v>0</v>
      </c>
      <c r="G8736" s="188">
        <v>0</v>
      </c>
      <c r="H8736" s="188">
        <v>563</v>
      </c>
      <c r="I8736" s="188">
        <v>1409</v>
      </c>
      <c r="J8736" s="188">
        <v>5686</v>
      </c>
      <c r="N8736" s="43"/>
    </row>
    <row r="8737" spans="1:14">
      <c r="A8737" s="43" t="s">
        <v>317</v>
      </c>
      <c r="B8737" s="188">
        <v>4894</v>
      </c>
      <c r="C8737" s="188">
        <v>0</v>
      </c>
      <c r="D8737" s="188">
        <v>4517.92</v>
      </c>
      <c r="E8737" s="188">
        <v>4517.8999999999996</v>
      </c>
      <c r="F8737" s="188">
        <v>4517.8999999999996</v>
      </c>
      <c r="G8737" s="188">
        <v>4518</v>
      </c>
      <c r="H8737" s="188">
        <v>6325</v>
      </c>
      <c r="I8737" s="188">
        <v>9036</v>
      </c>
      <c r="J8737" s="188">
        <v>14457</v>
      </c>
      <c r="N8737" s="43"/>
    </row>
    <row r="8738" spans="1:14">
      <c r="A8738" s="43" t="s">
        <v>318</v>
      </c>
      <c r="B8738" s="188">
        <v>1445</v>
      </c>
      <c r="C8738" s="188">
        <v>0</v>
      </c>
      <c r="D8738" s="188">
        <v>0</v>
      </c>
      <c r="E8738" s="188">
        <v>0</v>
      </c>
      <c r="F8738" s="188">
        <v>1697.3</v>
      </c>
      <c r="G8738" s="188">
        <v>1697</v>
      </c>
      <c r="H8738" s="188">
        <v>1697</v>
      </c>
      <c r="I8738" s="188">
        <v>3328</v>
      </c>
      <c r="J8738" s="188">
        <v>5325</v>
      </c>
      <c r="N8738" s="43"/>
    </row>
    <row r="8739" spans="1:14">
      <c r="A8739" s="43" t="s">
        <v>552</v>
      </c>
      <c r="B8739" s="188">
        <v>54566</v>
      </c>
      <c r="C8739" s="188">
        <v>1962.9</v>
      </c>
      <c r="D8739" s="188">
        <v>8855.5300000000007</v>
      </c>
      <c r="E8739" s="188">
        <v>16115.8</v>
      </c>
      <c r="F8739" s="188">
        <v>29695.599999999999</v>
      </c>
      <c r="G8739" s="188">
        <v>61985</v>
      </c>
      <c r="H8739" s="188">
        <v>119675</v>
      </c>
      <c r="I8739" s="188">
        <v>174883</v>
      </c>
      <c r="J8739" s="188">
        <v>369883</v>
      </c>
      <c r="N8739" s="43"/>
    </row>
    <row r="8740" spans="1:14">
      <c r="A8740" s="43" t="s">
        <v>553</v>
      </c>
      <c r="B8740" s="188">
        <v>7190</v>
      </c>
      <c r="C8740" s="188">
        <v>0</v>
      </c>
      <c r="D8740" s="188">
        <v>0</v>
      </c>
      <c r="E8740" s="188">
        <v>0</v>
      </c>
      <c r="F8740" s="188">
        <v>0</v>
      </c>
      <c r="G8740" s="188">
        <v>3740</v>
      </c>
      <c r="H8740" s="188">
        <v>19941</v>
      </c>
      <c r="I8740" s="188">
        <v>38995</v>
      </c>
      <c r="J8740" s="188">
        <v>102052</v>
      </c>
      <c r="N8740" s="43"/>
    </row>
    <row r="8741" spans="1:14">
      <c r="A8741" s="43" t="s">
        <v>554</v>
      </c>
      <c r="B8741" s="188">
        <v>1897</v>
      </c>
      <c r="C8741" s="188">
        <v>0</v>
      </c>
      <c r="D8741" s="188">
        <v>0</v>
      </c>
      <c r="E8741" s="188">
        <v>0</v>
      </c>
      <c r="F8741" s="188">
        <v>0</v>
      </c>
      <c r="G8741" s="188">
        <v>265</v>
      </c>
      <c r="H8741" s="188">
        <v>3372</v>
      </c>
      <c r="I8741" s="188">
        <v>8715</v>
      </c>
      <c r="J8741" s="188">
        <v>31802</v>
      </c>
      <c r="N8741" s="43"/>
    </row>
    <row r="8742" spans="1:14">
      <c r="A8742" s="43" t="s">
        <v>555</v>
      </c>
      <c r="B8742" s="188">
        <v>4177</v>
      </c>
      <c r="C8742" s="188">
        <v>0</v>
      </c>
      <c r="D8742" s="188">
        <v>0</v>
      </c>
      <c r="E8742" s="188">
        <v>0</v>
      </c>
      <c r="F8742" s="188">
        <v>0</v>
      </c>
      <c r="G8742" s="188">
        <v>0</v>
      </c>
      <c r="H8742" s="188">
        <v>5056</v>
      </c>
      <c r="I8742" s="188">
        <v>18717</v>
      </c>
      <c r="J8742" s="188">
        <v>91519</v>
      </c>
      <c r="N8742" s="43"/>
    </row>
    <row r="8743" spans="1:14">
      <c r="A8743" s="43" t="s">
        <v>556</v>
      </c>
      <c r="B8743" s="188">
        <v>1480</v>
      </c>
      <c r="C8743" s="188">
        <v>0</v>
      </c>
      <c r="D8743" s="188">
        <v>0</v>
      </c>
      <c r="E8743" s="188">
        <v>0</v>
      </c>
      <c r="F8743" s="188">
        <v>0</v>
      </c>
      <c r="G8743" s="188">
        <v>0</v>
      </c>
      <c r="H8743" s="188">
        <v>0</v>
      </c>
      <c r="I8743" s="188">
        <v>0</v>
      </c>
      <c r="J8743" s="188">
        <v>52577</v>
      </c>
      <c r="N8743" s="43"/>
    </row>
    <row r="8744" spans="1:14">
      <c r="A8744" s="43" t="s">
        <v>621</v>
      </c>
      <c r="B8744" s="188" t="s">
        <v>143</v>
      </c>
      <c r="C8744" s="188" t="s">
        <v>144</v>
      </c>
      <c r="D8744" s="188" t="s">
        <v>144</v>
      </c>
      <c r="E8744" s="188" t="s">
        <v>144</v>
      </c>
      <c r="F8744" s="188" t="s">
        <v>144</v>
      </c>
      <c r="G8744" s="188" t="s">
        <v>144</v>
      </c>
      <c r="H8744" s="188" t="s">
        <v>144</v>
      </c>
      <c r="I8744" s="188" t="s">
        <v>685</v>
      </c>
      <c r="J8744" s="188" t="s">
        <v>685</v>
      </c>
      <c r="K8744" s="188" t="s">
        <v>225</v>
      </c>
      <c r="N8744" s="43"/>
    </row>
    <row r="8745" spans="1:14">
      <c r="A8745" s="43" t="s">
        <v>618</v>
      </c>
      <c r="B8745" s="188" t="s">
        <v>619</v>
      </c>
      <c r="K8745" s="188" t="s">
        <v>750</v>
      </c>
      <c r="N8745" s="43"/>
    </row>
    <row r="8746" spans="1:14">
      <c r="A8746" s="43" t="s">
        <v>142</v>
      </c>
      <c r="N8746" s="43"/>
    </row>
    <row r="8748" spans="1:14">
      <c r="A8748" s="55" t="s">
        <v>214</v>
      </c>
      <c r="N8748" s="43"/>
    </row>
    <row r="8749" spans="1:14">
      <c r="A8749" s="43" t="s">
        <v>621</v>
      </c>
      <c r="B8749" s="188" t="s">
        <v>143</v>
      </c>
      <c r="C8749" s="188" t="s">
        <v>144</v>
      </c>
      <c r="D8749" s="188" t="s">
        <v>144</v>
      </c>
      <c r="E8749" s="188" t="s">
        <v>144</v>
      </c>
      <c r="F8749" s="188" t="s">
        <v>144</v>
      </c>
      <c r="G8749" s="188" t="s">
        <v>144</v>
      </c>
      <c r="H8749" s="188" t="s">
        <v>144</v>
      </c>
      <c r="I8749" s="188" t="s">
        <v>685</v>
      </c>
      <c r="J8749" s="188" t="s">
        <v>685</v>
      </c>
      <c r="K8749" s="188" t="s">
        <v>225</v>
      </c>
      <c r="N8749" s="43"/>
    </row>
    <row r="8750" spans="1:14">
      <c r="A8750" s="43" t="s">
        <v>256</v>
      </c>
      <c r="B8750" s="188" t="s">
        <v>33</v>
      </c>
      <c r="C8750" s="188" t="s">
        <v>134</v>
      </c>
      <c r="D8750" s="188" t="s">
        <v>135</v>
      </c>
      <c r="E8750" s="188" t="s">
        <v>136</v>
      </c>
      <c r="F8750" s="188" t="s">
        <v>137</v>
      </c>
      <c r="G8750" s="188" t="s">
        <v>138</v>
      </c>
      <c r="H8750" s="188" t="s">
        <v>139</v>
      </c>
      <c r="I8750" s="188" t="s">
        <v>140</v>
      </c>
      <c r="J8750" s="188" t="s">
        <v>141</v>
      </c>
      <c r="N8750" s="43"/>
    </row>
    <row r="8751" spans="1:14">
      <c r="A8751" s="43" t="s">
        <v>622</v>
      </c>
      <c r="B8751" s="188" t="s">
        <v>143</v>
      </c>
      <c r="C8751" s="188" t="s">
        <v>148</v>
      </c>
      <c r="D8751" s="188" t="s">
        <v>148</v>
      </c>
      <c r="E8751" s="188" t="s">
        <v>148</v>
      </c>
      <c r="F8751" s="188" t="s">
        <v>148</v>
      </c>
      <c r="G8751" s="188" t="s">
        <v>148</v>
      </c>
      <c r="H8751" s="188" t="s">
        <v>148</v>
      </c>
      <c r="I8751" s="188" t="s">
        <v>686</v>
      </c>
      <c r="J8751" s="188" t="s">
        <v>686</v>
      </c>
      <c r="N8751" s="43"/>
    </row>
    <row r="8752" spans="1:14">
      <c r="A8752" s="43" t="s">
        <v>592</v>
      </c>
      <c r="B8752" s="188">
        <v>72340</v>
      </c>
      <c r="C8752" s="188">
        <v>8867.42</v>
      </c>
      <c r="D8752" s="188">
        <v>12624.34</v>
      </c>
      <c r="E8752" s="188">
        <v>23963.9</v>
      </c>
      <c r="F8752" s="188">
        <v>45863.4</v>
      </c>
      <c r="G8752" s="188">
        <v>84797</v>
      </c>
      <c r="H8752" s="188">
        <v>144059</v>
      </c>
      <c r="I8752" s="188">
        <v>203367</v>
      </c>
      <c r="J8752" s="188">
        <v>433241</v>
      </c>
      <c r="N8752" s="43"/>
    </row>
    <row r="8753" spans="1:14">
      <c r="A8753" s="43" t="s">
        <v>537</v>
      </c>
      <c r="B8753" s="188">
        <v>14605</v>
      </c>
      <c r="C8753" s="188">
        <v>0</v>
      </c>
      <c r="D8753" s="188">
        <v>0</v>
      </c>
      <c r="E8753" s="188">
        <v>7489.9</v>
      </c>
      <c r="F8753" s="188">
        <v>15345.6</v>
      </c>
      <c r="G8753" s="188">
        <v>21507</v>
      </c>
      <c r="H8753" s="188">
        <v>26576</v>
      </c>
      <c r="I8753" s="188">
        <v>29600</v>
      </c>
      <c r="J8753" s="188">
        <v>35882</v>
      </c>
      <c r="N8753" s="43"/>
    </row>
    <row r="8754" spans="1:14">
      <c r="A8754" s="43" t="s">
        <v>538</v>
      </c>
      <c r="B8754" s="188">
        <v>186</v>
      </c>
      <c r="C8754" s="188">
        <v>0</v>
      </c>
      <c r="D8754" s="188">
        <v>0</v>
      </c>
      <c r="E8754" s="188">
        <v>0</v>
      </c>
      <c r="F8754" s="188">
        <v>0</v>
      </c>
      <c r="G8754" s="188">
        <v>0</v>
      </c>
      <c r="H8754" s="188">
        <v>0</v>
      </c>
      <c r="I8754" s="188">
        <v>0</v>
      </c>
      <c r="J8754" s="188">
        <v>8069</v>
      </c>
      <c r="N8754" s="43"/>
    </row>
    <row r="8755" spans="1:14">
      <c r="A8755" s="43" t="s">
        <v>539</v>
      </c>
      <c r="B8755" s="188">
        <v>27019</v>
      </c>
      <c r="C8755" s="188">
        <v>-32</v>
      </c>
      <c r="D8755" s="188">
        <v>106.38</v>
      </c>
      <c r="E8755" s="188">
        <v>1321.4</v>
      </c>
      <c r="F8755" s="188">
        <v>6406.6</v>
      </c>
      <c r="G8755" s="188">
        <v>21950</v>
      </c>
      <c r="H8755" s="188">
        <v>59827</v>
      </c>
      <c r="I8755" s="188">
        <v>108042</v>
      </c>
      <c r="J8755" s="188">
        <v>329737</v>
      </c>
      <c r="N8755" s="43"/>
    </row>
    <row r="8756" spans="1:14">
      <c r="A8756" s="43" t="s">
        <v>540</v>
      </c>
      <c r="B8756" s="188">
        <v>7887</v>
      </c>
      <c r="C8756" s="188">
        <v>0</v>
      </c>
      <c r="D8756" s="188">
        <v>0</v>
      </c>
      <c r="E8756" s="188">
        <v>0</v>
      </c>
      <c r="F8756" s="188">
        <v>0</v>
      </c>
      <c r="G8756" s="188">
        <v>9760</v>
      </c>
      <c r="H8756" s="188">
        <v>24818</v>
      </c>
      <c r="I8756" s="188">
        <v>37756</v>
      </c>
      <c r="J8756" s="188">
        <v>73271</v>
      </c>
      <c r="N8756" s="43"/>
    </row>
    <row r="8757" spans="1:14">
      <c r="A8757" s="43" t="s">
        <v>541</v>
      </c>
      <c r="B8757" s="188">
        <v>16753</v>
      </c>
      <c r="C8757" s="188">
        <v>0</v>
      </c>
      <c r="D8757" s="188">
        <v>0</v>
      </c>
      <c r="E8757" s="188">
        <v>0</v>
      </c>
      <c r="F8757" s="188">
        <v>0</v>
      </c>
      <c r="G8757" s="188">
        <v>20239</v>
      </c>
      <c r="H8757" s="188">
        <v>50425</v>
      </c>
      <c r="I8757" s="188">
        <v>74477</v>
      </c>
      <c r="J8757" s="188">
        <v>142288</v>
      </c>
      <c r="N8757" s="43"/>
    </row>
    <row r="8758" spans="1:14">
      <c r="A8758" s="43" t="s">
        <v>542</v>
      </c>
      <c r="B8758" s="188">
        <v>4935</v>
      </c>
      <c r="C8758" s="188">
        <v>0</v>
      </c>
      <c r="D8758" s="188">
        <v>0</v>
      </c>
      <c r="E8758" s="188">
        <v>662.6</v>
      </c>
      <c r="F8758" s="188">
        <v>2897.4</v>
      </c>
      <c r="G8758" s="188">
        <v>6546</v>
      </c>
      <c r="H8758" s="188">
        <v>12113</v>
      </c>
      <c r="I8758" s="188">
        <v>16752</v>
      </c>
      <c r="J8758" s="188">
        <v>31858</v>
      </c>
      <c r="N8758" s="43"/>
    </row>
    <row r="8759" spans="1:14">
      <c r="A8759" s="43" t="s">
        <v>543</v>
      </c>
      <c r="B8759" s="188">
        <v>956</v>
      </c>
      <c r="C8759" s="188">
        <v>0</v>
      </c>
      <c r="D8759" s="188">
        <v>0</v>
      </c>
      <c r="E8759" s="188">
        <v>0</v>
      </c>
      <c r="F8759" s="188">
        <v>0</v>
      </c>
      <c r="G8759" s="188">
        <v>0</v>
      </c>
      <c r="H8759" s="188">
        <v>0</v>
      </c>
      <c r="I8759" s="188">
        <v>8847</v>
      </c>
      <c r="J8759" s="188">
        <v>18093</v>
      </c>
      <c r="N8759" s="43"/>
    </row>
    <row r="8760" spans="1:14">
      <c r="A8760" s="43" t="s">
        <v>544</v>
      </c>
      <c r="B8760" s="188">
        <v>5884</v>
      </c>
      <c r="C8760" s="188">
        <v>0</v>
      </c>
      <c r="D8760" s="188">
        <v>0</v>
      </c>
      <c r="E8760" s="188">
        <v>0</v>
      </c>
      <c r="F8760" s="188">
        <v>0</v>
      </c>
      <c r="G8760" s="188">
        <v>0</v>
      </c>
      <c r="H8760" s="188">
        <v>17562</v>
      </c>
      <c r="I8760" s="188">
        <v>52170</v>
      </c>
      <c r="J8760" s="188">
        <v>79621</v>
      </c>
      <c r="N8760" s="43"/>
    </row>
    <row r="8761" spans="1:14">
      <c r="A8761" s="43" t="s">
        <v>221</v>
      </c>
      <c r="B8761" s="188">
        <v>12481</v>
      </c>
      <c r="C8761" s="188">
        <v>0</v>
      </c>
      <c r="D8761" s="188">
        <v>0</v>
      </c>
      <c r="E8761" s="188">
        <v>5394.5</v>
      </c>
      <c r="F8761" s="188">
        <v>12711.6</v>
      </c>
      <c r="G8761" s="188">
        <v>19250</v>
      </c>
      <c r="H8761" s="188">
        <v>24031</v>
      </c>
      <c r="I8761" s="188">
        <v>26323</v>
      </c>
      <c r="J8761" s="188">
        <v>30203</v>
      </c>
      <c r="N8761" s="43"/>
    </row>
    <row r="8762" spans="1:14">
      <c r="A8762" s="43" t="s">
        <v>222</v>
      </c>
      <c r="B8762" s="188">
        <v>5998</v>
      </c>
      <c r="C8762" s="188">
        <v>0</v>
      </c>
      <c r="D8762" s="188">
        <v>0</v>
      </c>
      <c r="E8762" s="188">
        <v>0</v>
      </c>
      <c r="F8762" s="188">
        <v>0</v>
      </c>
      <c r="G8762" s="188">
        <v>11555</v>
      </c>
      <c r="H8762" s="188">
        <v>20619</v>
      </c>
      <c r="I8762" s="188">
        <v>24361</v>
      </c>
      <c r="J8762" s="188">
        <v>29234</v>
      </c>
      <c r="N8762" s="43"/>
    </row>
    <row r="8763" spans="1:14">
      <c r="A8763" s="43" t="s">
        <v>223</v>
      </c>
      <c r="B8763" s="188">
        <v>12615</v>
      </c>
      <c r="C8763" s="188">
        <v>0</v>
      </c>
      <c r="D8763" s="188">
        <v>0</v>
      </c>
      <c r="E8763" s="188">
        <v>0</v>
      </c>
      <c r="F8763" s="188">
        <v>0</v>
      </c>
      <c r="G8763" s="188">
        <v>9220</v>
      </c>
      <c r="H8763" s="188">
        <v>40146</v>
      </c>
      <c r="I8763" s="188">
        <v>63594</v>
      </c>
      <c r="J8763" s="188">
        <v>128766</v>
      </c>
      <c r="N8763" s="43"/>
    </row>
    <row r="8764" spans="1:14">
      <c r="A8764" s="43" t="s">
        <v>224</v>
      </c>
      <c r="B8764" s="188">
        <v>9989</v>
      </c>
      <c r="C8764" s="188">
        <v>0</v>
      </c>
      <c r="D8764" s="188">
        <v>0</v>
      </c>
      <c r="E8764" s="188">
        <v>0</v>
      </c>
      <c r="F8764" s="188">
        <v>0</v>
      </c>
      <c r="G8764" s="188">
        <v>0</v>
      </c>
      <c r="H8764" s="188">
        <v>34018</v>
      </c>
      <c r="I8764" s="188">
        <v>57605</v>
      </c>
      <c r="J8764" s="188">
        <v>127629</v>
      </c>
      <c r="N8764" s="43"/>
    </row>
    <row r="8765" spans="1:14">
      <c r="A8765" s="43" t="s">
        <v>545</v>
      </c>
      <c r="B8765" s="188">
        <v>63900</v>
      </c>
      <c r="C8765" s="188">
        <v>6892.67</v>
      </c>
      <c r="D8765" s="188">
        <v>10683.05</v>
      </c>
      <c r="E8765" s="188">
        <v>21784.1</v>
      </c>
      <c r="F8765" s="188">
        <v>42279.7</v>
      </c>
      <c r="G8765" s="188">
        <v>75222</v>
      </c>
      <c r="H8765" s="188">
        <v>126345</v>
      </c>
      <c r="I8765" s="188">
        <v>176269</v>
      </c>
      <c r="J8765" s="188">
        <v>401458</v>
      </c>
      <c r="N8765" s="43"/>
    </row>
    <row r="8766" spans="1:14">
      <c r="A8766" s="43" t="s">
        <v>546</v>
      </c>
      <c r="B8766" s="188">
        <v>38395</v>
      </c>
      <c r="C8766" s="188">
        <v>5014.59</v>
      </c>
      <c r="D8766" s="188">
        <v>8399.3799999999992</v>
      </c>
      <c r="E8766" s="188">
        <v>16038.1</v>
      </c>
      <c r="F8766" s="188">
        <v>29916.3</v>
      </c>
      <c r="G8766" s="188">
        <v>50627</v>
      </c>
      <c r="H8766" s="188">
        <v>76434</v>
      </c>
      <c r="I8766" s="188">
        <v>98088</v>
      </c>
      <c r="J8766" s="188">
        <v>149789</v>
      </c>
      <c r="N8766" s="43"/>
    </row>
    <row r="8767" spans="1:14">
      <c r="A8767" s="43" t="s">
        <v>547</v>
      </c>
      <c r="B8767" s="188">
        <v>4562</v>
      </c>
      <c r="C8767" s="188">
        <v>0</v>
      </c>
      <c r="D8767" s="188">
        <v>0</v>
      </c>
      <c r="E8767" s="188">
        <v>0</v>
      </c>
      <c r="F8767" s="188">
        <v>0</v>
      </c>
      <c r="G8767" s="188">
        <v>4016</v>
      </c>
      <c r="H8767" s="188">
        <v>10815</v>
      </c>
      <c r="I8767" s="188">
        <v>18063</v>
      </c>
      <c r="J8767" s="188">
        <v>48955</v>
      </c>
      <c r="N8767" s="43"/>
    </row>
    <row r="8768" spans="1:14">
      <c r="A8768" s="43" t="s">
        <v>548</v>
      </c>
      <c r="B8768" s="188">
        <v>950</v>
      </c>
      <c r="C8768" s="188">
        <v>0</v>
      </c>
      <c r="D8768" s="188">
        <v>0</v>
      </c>
      <c r="E8768" s="188">
        <v>0</v>
      </c>
      <c r="F8768" s="188">
        <v>0</v>
      </c>
      <c r="G8768" s="188">
        <v>567</v>
      </c>
      <c r="H8768" s="188">
        <v>2371</v>
      </c>
      <c r="I8768" s="188">
        <v>4186</v>
      </c>
      <c r="J8768" s="188">
        <v>10812</v>
      </c>
      <c r="N8768" s="43"/>
    </row>
    <row r="8769" spans="1:14">
      <c r="A8769" s="43" t="s">
        <v>549</v>
      </c>
      <c r="B8769" s="188">
        <v>807</v>
      </c>
      <c r="C8769" s="188">
        <v>0</v>
      </c>
      <c r="D8769" s="188">
        <v>0</v>
      </c>
      <c r="E8769" s="188">
        <v>0</v>
      </c>
      <c r="F8769" s="188">
        <v>0</v>
      </c>
      <c r="G8769" s="188">
        <v>1051</v>
      </c>
      <c r="H8769" s="188">
        <v>2891</v>
      </c>
      <c r="I8769" s="188">
        <v>4323</v>
      </c>
      <c r="J8769" s="188">
        <v>6662</v>
      </c>
      <c r="N8769" s="43"/>
    </row>
    <row r="8770" spans="1:14">
      <c r="A8770" s="43" t="s">
        <v>550</v>
      </c>
      <c r="B8770" s="188">
        <v>221</v>
      </c>
      <c r="C8770" s="188">
        <v>0</v>
      </c>
      <c r="D8770" s="188">
        <v>0</v>
      </c>
      <c r="E8770" s="188">
        <v>0</v>
      </c>
      <c r="F8770" s="188">
        <v>0</v>
      </c>
      <c r="G8770" s="188">
        <v>246</v>
      </c>
      <c r="H8770" s="188">
        <v>676</v>
      </c>
      <c r="I8770" s="188">
        <v>1017</v>
      </c>
      <c r="J8770" s="188">
        <v>2005</v>
      </c>
      <c r="N8770" s="43"/>
    </row>
    <row r="8771" spans="1:14">
      <c r="A8771" s="43" t="s">
        <v>551</v>
      </c>
      <c r="B8771" s="188">
        <v>53</v>
      </c>
      <c r="C8771" s="188">
        <v>0</v>
      </c>
      <c r="D8771" s="188">
        <v>0</v>
      </c>
      <c r="E8771" s="188">
        <v>0</v>
      </c>
      <c r="F8771" s="188">
        <v>0</v>
      </c>
      <c r="G8771" s="188">
        <v>0</v>
      </c>
      <c r="H8771" s="188">
        <v>0</v>
      </c>
      <c r="I8771" s="188">
        <v>0</v>
      </c>
      <c r="J8771" s="188">
        <v>1168</v>
      </c>
      <c r="N8771" s="43"/>
    </row>
    <row r="8772" spans="1:14">
      <c r="A8772" s="43" t="s">
        <v>317</v>
      </c>
      <c r="B8772" s="188">
        <v>1454</v>
      </c>
      <c r="C8772" s="188">
        <v>0</v>
      </c>
      <c r="D8772" s="188">
        <v>1500.08</v>
      </c>
      <c r="E8772" s="188">
        <v>1500.1</v>
      </c>
      <c r="F8772" s="188">
        <v>1500.1</v>
      </c>
      <c r="G8772" s="188">
        <v>1500</v>
      </c>
      <c r="H8772" s="188">
        <v>1500</v>
      </c>
      <c r="I8772" s="188">
        <v>2100</v>
      </c>
      <c r="J8772" s="188">
        <v>3900</v>
      </c>
      <c r="N8772" s="43"/>
    </row>
    <row r="8773" spans="1:14">
      <c r="A8773" s="43" t="s">
        <v>318</v>
      </c>
      <c r="B8773" s="188">
        <v>392</v>
      </c>
      <c r="C8773" s="188">
        <v>0</v>
      </c>
      <c r="D8773" s="188">
        <v>0</v>
      </c>
      <c r="E8773" s="188">
        <v>0</v>
      </c>
      <c r="F8773" s="188">
        <v>513.6</v>
      </c>
      <c r="G8773" s="188">
        <v>514</v>
      </c>
      <c r="H8773" s="188">
        <v>514</v>
      </c>
      <c r="I8773" s="188">
        <v>514</v>
      </c>
      <c r="J8773" s="188">
        <v>1007</v>
      </c>
      <c r="N8773" s="43"/>
    </row>
    <row r="8774" spans="1:14">
      <c r="A8774" s="43" t="s">
        <v>552</v>
      </c>
      <c r="B8774" s="188">
        <v>46835</v>
      </c>
      <c r="C8774" s="188">
        <v>6926.39</v>
      </c>
      <c r="D8774" s="188">
        <v>10324</v>
      </c>
      <c r="E8774" s="188">
        <v>18113.5</v>
      </c>
      <c r="F8774" s="188">
        <v>32984.699999999997</v>
      </c>
      <c r="G8774" s="188">
        <v>58690</v>
      </c>
      <c r="H8774" s="188">
        <v>94452</v>
      </c>
      <c r="I8774" s="188">
        <v>124997</v>
      </c>
      <c r="J8774" s="188">
        <v>206015</v>
      </c>
      <c r="N8774" s="43"/>
    </row>
    <row r="8775" spans="1:14">
      <c r="A8775" s="43" t="s">
        <v>553</v>
      </c>
      <c r="B8775" s="188">
        <v>2337</v>
      </c>
      <c r="C8775" s="188">
        <v>0</v>
      </c>
      <c r="D8775" s="188">
        <v>0</v>
      </c>
      <c r="E8775" s="188">
        <v>0</v>
      </c>
      <c r="F8775" s="188">
        <v>0</v>
      </c>
      <c r="G8775" s="188">
        <v>1332</v>
      </c>
      <c r="H8775" s="188">
        <v>7084</v>
      </c>
      <c r="I8775" s="188">
        <v>12744</v>
      </c>
      <c r="J8775" s="188">
        <v>31402</v>
      </c>
      <c r="N8775" s="43"/>
    </row>
    <row r="8776" spans="1:14">
      <c r="A8776" s="43" t="s">
        <v>554</v>
      </c>
      <c r="B8776" s="188">
        <v>1143</v>
      </c>
      <c r="C8776" s="188">
        <v>0</v>
      </c>
      <c r="D8776" s="188">
        <v>0</v>
      </c>
      <c r="E8776" s="188">
        <v>0</v>
      </c>
      <c r="F8776" s="188">
        <v>0</v>
      </c>
      <c r="G8776" s="188">
        <v>351</v>
      </c>
      <c r="H8776" s="188">
        <v>2556</v>
      </c>
      <c r="I8776" s="188">
        <v>5687</v>
      </c>
      <c r="J8776" s="188">
        <v>17746</v>
      </c>
      <c r="N8776" s="43"/>
    </row>
    <row r="8777" spans="1:14">
      <c r="A8777" s="43" t="s">
        <v>555</v>
      </c>
      <c r="B8777" s="188">
        <v>2142</v>
      </c>
      <c r="C8777" s="188">
        <v>0</v>
      </c>
      <c r="D8777" s="188">
        <v>0</v>
      </c>
      <c r="E8777" s="188">
        <v>0</v>
      </c>
      <c r="F8777" s="188">
        <v>0</v>
      </c>
      <c r="G8777" s="188">
        <v>70</v>
      </c>
      <c r="H8777" s="188">
        <v>3730</v>
      </c>
      <c r="I8777" s="188">
        <v>11026</v>
      </c>
      <c r="J8777" s="188">
        <v>41342</v>
      </c>
      <c r="N8777" s="43"/>
    </row>
    <row r="8778" spans="1:14">
      <c r="A8778" s="43" t="s">
        <v>556</v>
      </c>
      <c r="B8778" s="188">
        <v>826</v>
      </c>
      <c r="C8778" s="188">
        <v>0</v>
      </c>
      <c r="D8778" s="188">
        <v>0</v>
      </c>
      <c r="E8778" s="188">
        <v>0</v>
      </c>
      <c r="F8778" s="188">
        <v>0</v>
      </c>
      <c r="G8778" s="188">
        <v>0</v>
      </c>
      <c r="H8778" s="188">
        <v>0</v>
      </c>
      <c r="I8778" s="188">
        <v>3102</v>
      </c>
      <c r="J8778" s="188">
        <v>29594</v>
      </c>
      <c r="N8778" s="43"/>
    </row>
    <row r="8779" spans="1:14">
      <c r="A8779" s="43" t="s">
        <v>157</v>
      </c>
      <c r="N8779" s="43"/>
    </row>
    <row r="8780" spans="1:14">
      <c r="A8780" s="43" t="s">
        <v>599</v>
      </c>
      <c r="B8780" s="188">
        <v>82684</v>
      </c>
      <c r="C8780" s="188">
        <v>13103.15</v>
      </c>
      <c r="D8780" s="188">
        <v>18283.96</v>
      </c>
      <c r="E8780" s="188">
        <v>30596.1</v>
      </c>
      <c r="F8780" s="188">
        <v>54025.3</v>
      </c>
      <c r="G8780" s="188">
        <v>95604</v>
      </c>
      <c r="H8780" s="188">
        <v>159876</v>
      </c>
      <c r="I8780" s="188">
        <v>223791</v>
      </c>
      <c r="J8780" s="188">
        <v>473120</v>
      </c>
      <c r="N8780" s="43"/>
    </row>
    <row r="8781" spans="1:14">
      <c r="A8781" s="43" t="s">
        <v>537</v>
      </c>
      <c r="B8781" s="188">
        <v>16020</v>
      </c>
      <c r="C8781" s="188">
        <v>0</v>
      </c>
      <c r="D8781" s="188">
        <v>0</v>
      </c>
      <c r="E8781" s="188">
        <v>9717.2000000000007</v>
      </c>
      <c r="F8781" s="188">
        <v>16912.2</v>
      </c>
      <c r="G8781" s="188">
        <v>22609</v>
      </c>
      <c r="H8781" s="188">
        <v>27395</v>
      </c>
      <c r="I8781" s="188">
        <v>30377</v>
      </c>
      <c r="J8781" s="188">
        <v>36662</v>
      </c>
      <c r="N8781" s="43"/>
    </row>
    <row r="8782" spans="1:14">
      <c r="A8782" s="43" t="s">
        <v>538</v>
      </c>
      <c r="B8782" s="188">
        <v>66</v>
      </c>
      <c r="C8782" s="188">
        <v>0</v>
      </c>
      <c r="D8782" s="188">
        <v>0</v>
      </c>
      <c r="E8782" s="188">
        <v>0</v>
      </c>
      <c r="F8782" s="188">
        <v>0</v>
      </c>
      <c r="G8782" s="188">
        <v>0</v>
      </c>
      <c r="H8782" s="188">
        <v>0</v>
      </c>
      <c r="I8782" s="188">
        <v>0</v>
      </c>
      <c r="J8782" s="188">
        <v>2014</v>
      </c>
      <c r="N8782" s="43"/>
    </row>
    <row r="8783" spans="1:14">
      <c r="A8783" s="43" t="s">
        <v>539</v>
      </c>
      <c r="B8783" s="188">
        <v>32443</v>
      </c>
      <c r="C8783" s="188">
        <v>92.96</v>
      </c>
      <c r="D8783" s="188">
        <v>502.54</v>
      </c>
      <c r="E8783" s="188">
        <v>2560</v>
      </c>
      <c r="F8783" s="188">
        <v>9119.2999999999993</v>
      </c>
      <c r="G8783" s="188">
        <v>28359</v>
      </c>
      <c r="H8783" s="188">
        <v>71229</v>
      </c>
      <c r="I8783" s="188">
        <v>125244</v>
      </c>
      <c r="J8783" s="188">
        <v>370492</v>
      </c>
      <c r="N8783" s="43"/>
    </row>
    <row r="8784" spans="1:14">
      <c r="A8784" s="43" t="s">
        <v>540</v>
      </c>
      <c r="B8784" s="188">
        <v>8687</v>
      </c>
      <c r="C8784" s="188">
        <v>0</v>
      </c>
      <c r="D8784" s="188">
        <v>0</v>
      </c>
      <c r="E8784" s="188">
        <v>0</v>
      </c>
      <c r="F8784" s="188">
        <v>456.2</v>
      </c>
      <c r="G8784" s="188">
        <v>11272</v>
      </c>
      <c r="H8784" s="188">
        <v>26824</v>
      </c>
      <c r="I8784" s="188">
        <v>40254</v>
      </c>
      <c r="J8784" s="188">
        <v>74692</v>
      </c>
      <c r="N8784" s="43"/>
    </row>
    <row r="8785" spans="1:14">
      <c r="A8785" s="43" t="s">
        <v>541</v>
      </c>
      <c r="B8785" s="188">
        <v>18818</v>
      </c>
      <c r="C8785" s="188">
        <v>0</v>
      </c>
      <c r="D8785" s="188">
        <v>0</v>
      </c>
      <c r="E8785" s="188">
        <v>0</v>
      </c>
      <c r="F8785" s="188">
        <v>0</v>
      </c>
      <c r="G8785" s="188">
        <v>24200</v>
      </c>
      <c r="H8785" s="188">
        <v>54110</v>
      </c>
      <c r="I8785" s="188">
        <v>78868</v>
      </c>
      <c r="J8785" s="188">
        <v>149943</v>
      </c>
      <c r="N8785" s="43"/>
    </row>
    <row r="8786" spans="1:14">
      <c r="A8786" s="43" t="s">
        <v>542</v>
      </c>
      <c r="B8786" s="188">
        <v>5688</v>
      </c>
      <c r="C8786" s="188">
        <v>0</v>
      </c>
      <c r="D8786" s="188">
        <v>0</v>
      </c>
      <c r="E8786" s="188">
        <v>1382.4</v>
      </c>
      <c r="F8786" s="188">
        <v>3636.1</v>
      </c>
      <c r="G8786" s="188">
        <v>7507</v>
      </c>
      <c r="H8786" s="188">
        <v>13304</v>
      </c>
      <c r="I8786" s="188">
        <v>18216</v>
      </c>
      <c r="J8786" s="188">
        <v>33593</v>
      </c>
      <c r="N8786" s="43"/>
    </row>
    <row r="8787" spans="1:14">
      <c r="A8787" s="43" t="s">
        <v>543</v>
      </c>
      <c r="B8787" s="188">
        <v>963</v>
      </c>
      <c r="C8787" s="188">
        <v>0</v>
      </c>
      <c r="D8787" s="188">
        <v>0</v>
      </c>
      <c r="E8787" s="188">
        <v>0</v>
      </c>
      <c r="F8787" s="188">
        <v>0</v>
      </c>
      <c r="G8787" s="188">
        <v>0</v>
      </c>
      <c r="H8787" s="188">
        <v>0</v>
      </c>
      <c r="I8787" s="188">
        <v>8941</v>
      </c>
      <c r="J8787" s="188">
        <v>18284</v>
      </c>
      <c r="N8787" s="43"/>
    </row>
    <row r="8788" spans="1:14">
      <c r="A8788" s="43" t="s">
        <v>544</v>
      </c>
      <c r="B8788" s="188">
        <v>4434</v>
      </c>
      <c r="C8788" s="188">
        <v>0</v>
      </c>
      <c r="D8788" s="188">
        <v>0</v>
      </c>
      <c r="E8788" s="188">
        <v>0</v>
      </c>
      <c r="F8788" s="188">
        <v>0</v>
      </c>
      <c r="G8788" s="188">
        <v>0</v>
      </c>
      <c r="H8788" s="188">
        <v>17562</v>
      </c>
      <c r="I8788" s="188">
        <v>26449</v>
      </c>
      <c r="J8788" s="188">
        <v>66422</v>
      </c>
      <c r="N8788" s="43"/>
    </row>
    <row r="8789" spans="1:14">
      <c r="A8789" s="43" t="s">
        <v>221</v>
      </c>
      <c r="B8789" s="188">
        <v>13614</v>
      </c>
      <c r="C8789" s="188">
        <v>0</v>
      </c>
      <c r="D8789" s="188">
        <v>0</v>
      </c>
      <c r="E8789" s="188">
        <v>7941.9</v>
      </c>
      <c r="F8789" s="188">
        <v>14165.8</v>
      </c>
      <c r="G8789" s="188">
        <v>20276</v>
      </c>
      <c r="H8789" s="188">
        <v>24735</v>
      </c>
      <c r="I8789" s="188">
        <v>26982</v>
      </c>
      <c r="J8789" s="188">
        <v>30567</v>
      </c>
      <c r="N8789" s="43"/>
    </row>
    <row r="8790" spans="1:14">
      <c r="A8790" s="43" t="s">
        <v>222</v>
      </c>
      <c r="B8790" s="188">
        <v>6686</v>
      </c>
      <c r="C8790" s="188">
        <v>0</v>
      </c>
      <c r="D8790" s="188">
        <v>0</v>
      </c>
      <c r="E8790" s="188">
        <v>0</v>
      </c>
      <c r="F8790" s="188">
        <v>0</v>
      </c>
      <c r="G8790" s="188">
        <v>12770</v>
      </c>
      <c r="H8790" s="188">
        <v>21781</v>
      </c>
      <c r="I8790" s="188">
        <v>25127</v>
      </c>
      <c r="J8790" s="188">
        <v>29718</v>
      </c>
      <c r="N8790" s="43"/>
    </row>
    <row r="8791" spans="1:14">
      <c r="A8791" s="43" t="s">
        <v>223</v>
      </c>
      <c r="B8791" s="188">
        <v>14347</v>
      </c>
      <c r="C8791" s="188">
        <v>0</v>
      </c>
      <c r="D8791" s="188">
        <v>0</v>
      </c>
      <c r="E8791" s="188">
        <v>0</v>
      </c>
      <c r="F8791" s="188">
        <v>0</v>
      </c>
      <c r="G8791" s="188">
        <v>12673</v>
      </c>
      <c r="H8791" s="188">
        <v>43713</v>
      </c>
      <c r="I8791" s="188">
        <v>68061</v>
      </c>
      <c r="J8791" s="188">
        <v>139410</v>
      </c>
      <c r="N8791" s="43"/>
    </row>
    <row r="8792" spans="1:14">
      <c r="A8792" s="43" t="s">
        <v>224</v>
      </c>
      <c r="B8792" s="188">
        <v>11057</v>
      </c>
      <c r="C8792" s="188">
        <v>0</v>
      </c>
      <c r="D8792" s="188">
        <v>0</v>
      </c>
      <c r="E8792" s="188">
        <v>0</v>
      </c>
      <c r="F8792" s="188">
        <v>0</v>
      </c>
      <c r="G8792" s="188">
        <v>0</v>
      </c>
      <c r="H8792" s="188">
        <v>37233</v>
      </c>
      <c r="I8792" s="188">
        <v>61008</v>
      </c>
      <c r="J8792" s="188">
        <v>134191</v>
      </c>
      <c r="N8792" s="43"/>
    </row>
    <row r="8793" spans="1:14">
      <c r="A8793" s="43" t="s">
        <v>545</v>
      </c>
      <c r="B8793" s="188">
        <v>73077</v>
      </c>
      <c r="C8793" s="188">
        <v>11134.94</v>
      </c>
      <c r="D8793" s="188">
        <v>16226.81</v>
      </c>
      <c r="E8793" s="188">
        <v>28133.599999999999</v>
      </c>
      <c r="F8793" s="188">
        <v>49249.1</v>
      </c>
      <c r="G8793" s="188">
        <v>84159</v>
      </c>
      <c r="H8793" s="188">
        <v>139095</v>
      </c>
      <c r="I8793" s="188">
        <v>195156</v>
      </c>
      <c r="J8793" s="188">
        <v>437545</v>
      </c>
      <c r="N8793" s="43"/>
    </row>
    <row r="8794" spans="1:14">
      <c r="A8794" s="43" t="s">
        <v>546</v>
      </c>
      <c r="B8794" s="188">
        <v>42514</v>
      </c>
      <c r="C8794" s="188">
        <v>7937.22</v>
      </c>
      <c r="D8794" s="188">
        <v>11681.03</v>
      </c>
      <c r="E8794" s="188">
        <v>19640.2</v>
      </c>
      <c r="F8794" s="188">
        <v>34044</v>
      </c>
      <c r="G8794" s="188">
        <v>54525</v>
      </c>
      <c r="H8794" s="188">
        <v>80716</v>
      </c>
      <c r="I8794" s="188">
        <v>103805</v>
      </c>
      <c r="J8794" s="188">
        <v>158340</v>
      </c>
      <c r="N8794" s="43"/>
    </row>
    <row r="8795" spans="1:14">
      <c r="A8795" s="43" t="s">
        <v>547</v>
      </c>
      <c r="B8795" s="188">
        <v>5402</v>
      </c>
      <c r="C8795" s="188">
        <v>0</v>
      </c>
      <c r="D8795" s="188">
        <v>0</v>
      </c>
      <c r="E8795" s="188">
        <v>0</v>
      </c>
      <c r="F8795" s="188">
        <v>283.7</v>
      </c>
      <c r="G8795" s="188">
        <v>4846</v>
      </c>
      <c r="H8795" s="188">
        <v>12231</v>
      </c>
      <c r="I8795" s="188">
        <v>20120</v>
      </c>
      <c r="J8795" s="188">
        <v>56365</v>
      </c>
      <c r="N8795" s="43"/>
    </row>
    <row r="8796" spans="1:14">
      <c r="A8796" s="43" t="s">
        <v>548</v>
      </c>
      <c r="B8796" s="188">
        <v>1126</v>
      </c>
      <c r="C8796" s="188">
        <v>0</v>
      </c>
      <c r="D8796" s="188">
        <v>0</v>
      </c>
      <c r="E8796" s="188">
        <v>0</v>
      </c>
      <c r="F8796" s="188">
        <v>0</v>
      </c>
      <c r="G8796" s="188">
        <v>804</v>
      </c>
      <c r="H8796" s="188">
        <v>2759</v>
      </c>
      <c r="I8796" s="188">
        <v>4672</v>
      </c>
      <c r="J8796" s="188">
        <v>12859</v>
      </c>
      <c r="N8796" s="43"/>
    </row>
    <row r="8797" spans="1:14">
      <c r="A8797" s="43" t="s">
        <v>549</v>
      </c>
      <c r="B8797" s="188">
        <v>894</v>
      </c>
      <c r="C8797" s="188">
        <v>0</v>
      </c>
      <c r="D8797" s="188">
        <v>0</v>
      </c>
      <c r="E8797" s="188">
        <v>0</v>
      </c>
      <c r="F8797" s="188">
        <v>0</v>
      </c>
      <c r="G8797" s="188">
        <v>1274</v>
      </c>
      <c r="H8797" s="188">
        <v>3138</v>
      </c>
      <c r="I8797" s="188">
        <v>4565</v>
      </c>
      <c r="J8797" s="188">
        <v>6876</v>
      </c>
      <c r="N8797" s="43"/>
    </row>
    <row r="8798" spans="1:14">
      <c r="A8798" s="43" t="s">
        <v>550</v>
      </c>
      <c r="B8798" s="188">
        <v>250</v>
      </c>
      <c r="C8798" s="188">
        <v>0</v>
      </c>
      <c r="D8798" s="188">
        <v>0</v>
      </c>
      <c r="E8798" s="188">
        <v>0</v>
      </c>
      <c r="F8798" s="188">
        <v>0</v>
      </c>
      <c r="G8798" s="188">
        <v>298</v>
      </c>
      <c r="H8798" s="188">
        <v>734</v>
      </c>
      <c r="I8798" s="188">
        <v>1070</v>
      </c>
      <c r="J8798" s="188">
        <v>2116</v>
      </c>
      <c r="N8798" s="43"/>
    </row>
    <row r="8799" spans="1:14">
      <c r="A8799" s="43" t="s">
        <v>551</v>
      </c>
      <c r="B8799" s="188">
        <v>67</v>
      </c>
      <c r="C8799" s="188">
        <v>0</v>
      </c>
      <c r="D8799" s="188">
        <v>0</v>
      </c>
      <c r="E8799" s="188">
        <v>0</v>
      </c>
      <c r="F8799" s="188">
        <v>0</v>
      </c>
      <c r="G8799" s="188">
        <v>0</v>
      </c>
      <c r="H8799" s="188">
        <v>0</v>
      </c>
      <c r="I8799" s="188">
        <v>0</v>
      </c>
      <c r="J8799" s="188">
        <v>1520</v>
      </c>
      <c r="N8799" s="43"/>
    </row>
    <row r="8800" spans="1:14">
      <c r="A8800" s="43" t="s">
        <v>317</v>
      </c>
      <c r="B8800" s="188">
        <v>1473</v>
      </c>
      <c r="C8800" s="188">
        <v>0</v>
      </c>
      <c r="D8800" s="188">
        <v>1500.08</v>
      </c>
      <c r="E8800" s="188">
        <v>1500.1</v>
      </c>
      <c r="F8800" s="188">
        <v>1500.1</v>
      </c>
      <c r="G8800" s="188">
        <v>1500</v>
      </c>
      <c r="H8800" s="188">
        <v>1500</v>
      </c>
      <c r="I8800" s="188">
        <v>2100</v>
      </c>
      <c r="J8800" s="188">
        <v>3900</v>
      </c>
      <c r="N8800" s="43"/>
    </row>
    <row r="8801" spans="1:14">
      <c r="A8801" s="43" t="s">
        <v>318</v>
      </c>
      <c r="B8801" s="188">
        <v>396</v>
      </c>
      <c r="C8801" s="188">
        <v>0</v>
      </c>
      <c r="D8801" s="188">
        <v>0</v>
      </c>
      <c r="E8801" s="188">
        <v>0</v>
      </c>
      <c r="F8801" s="188">
        <v>513.6</v>
      </c>
      <c r="G8801" s="188">
        <v>514</v>
      </c>
      <c r="H8801" s="188">
        <v>514</v>
      </c>
      <c r="I8801" s="188">
        <v>705</v>
      </c>
      <c r="J8801" s="188">
        <v>1309</v>
      </c>
      <c r="N8801" s="43"/>
    </row>
    <row r="8802" spans="1:14">
      <c r="A8802" s="43" t="s">
        <v>552</v>
      </c>
      <c r="B8802" s="188">
        <v>52121</v>
      </c>
      <c r="C8802" s="188">
        <v>9950.42</v>
      </c>
      <c r="D8802" s="188">
        <v>13613.76</v>
      </c>
      <c r="E8802" s="188">
        <v>21759.1</v>
      </c>
      <c r="F8802" s="188">
        <v>37735.5</v>
      </c>
      <c r="G8802" s="188">
        <v>64063</v>
      </c>
      <c r="H8802" s="188">
        <v>100220</v>
      </c>
      <c r="I8802" s="188">
        <v>132600</v>
      </c>
      <c r="J8802" s="188">
        <v>218880</v>
      </c>
      <c r="N8802" s="43"/>
    </row>
    <row r="8803" spans="1:14">
      <c r="A8803" s="43" t="s">
        <v>553</v>
      </c>
      <c r="B8803" s="188">
        <v>2765</v>
      </c>
      <c r="C8803" s="188">
        <v>0</v>
      </c>
      <c r="D8803" s="188">
        <v>0</v>
      </c>
      <c r="E8803" s="188">
        <v>0</v>
      </c>
      <c r="F8803" s="188">
        <v>0</v>
      </c>
      <c r="G8803" s="188">
        <v>2038</v>
      </c>
      <c r="H8803" s="188">
        <v>8576</v>
      </c>
      <c r="I8803" s="188">
        <v>14690</v>
      </c>
      <c r="J8803" s="188">
        <v>33286</v>
      </c>
      <c r="N8803" s="43"/>
    </row>
    <row r="8804" spans="1:14">
      <c r="A8804" s="43" t="s">
        <v>554</v>
      </c>
      <c r="B8804" s="188">
        <v>1332</v>
      </c>
      <c r="C8804" s="188">
        <v>0</v>
      </c>
      <c r="D8804" s="188">
        <v>0</v>
      </c>
      <c r="E8804" s="188">
        <v>0</v>
      </c>
      <c r="F8804" s="188">
        <v>3.7</v>
      </c>
      <c r="G8804" s="188">
        <v>541</v>
      </c>
      <c r="H8804" s="188">
        <v>3183</v>
      </c>
      <c r="I8804" s="188">
        <v>6528</v>
      </c>
      <c r="J8804" s="188">
        <v>19377</v>
      </c>
      <c r="N8804" s="43"/>
    </row>
    <row r="8805" spans="1:14">
      <c r="A8805" s="43" t="s">
        <v>555</v>
      </c>
      <c r="B8805" s="188">
        <v>2533</v>
      </c>
      <c r="C8805" s="188">
        <v>0</v>
      </c>
      <c r="D8805" s="188">
        <v>0</v>
      </c>
      <c r="E8805" s="188">
        <v>0</v>
      </c>
      <c r="F8805" s="188">
        <v>0</v>
      </c>
      <c r="G8805" s="188">
        <v>277</v>
      </c>
      <c r="H8805" s="188">
        <v>5159</v>
      </c>
      <c r="I8805" s="188">
        <v>14035</v>
      </c>
      <c r="J8805" s="188">
        <v>44333</v>
      </c>
      <c r="N8805" s="43"/>
    </row>
    <row r="8806" spans="1:14">
      <c r="A8806" s="43" t="s">
        <v>556</v>
      </c>
      <c r="B8806" s="188">
        <v>936</v>
      </c>
      <c r="C8806" s="188">
        <v>0</v>
      </c>
      <c r="D8806" s="188">
        <v>0</v>
      </c>
      <c r="E8806" s="188">
        <v>0</v>
      </c>
      <c r="F8806" s="188">
        <v>0</v>
      </c>
      <c r="G8806" s="188">
        <v>0</v>
      </c>
      <c r="H8806" s="188">
        <v>0</v>
      </c>
      <c r="I8806" s="188">
        <v>4597</v>
      </c>
      <c r="J8806" s="188">
        <v>32245</v>
      </c>
      <c r="N8806" s="43"/>
    </row>
    <row r="8807" spans="1:14">
      <c r="A8807" s="43" t="s">
        <v>600</v>
      </c>
      <c r="B8807" s="188">
        <v>37838</v>
      </c>
      <c r="C8807" s="188">
        <v>6397.18</v>
      </c>
      <c r="D8807" s="188">
        <v>9131.0400000000009</v>
      </c>
      <c r="E8807" s="188">
        <v>14277.9</v>
      </c>
      <c r="F8807" s="188">
        <v>26386.799999999999</v>
      </c>
      <c r="G8807" s="188">
        <v>48070</v>
      </c>
      <c r="H8807" s="188">
        <v>81530</v>
      </c>
      <c r="I8807" s="188">
        <v>112144</v>
      </c>
      <c r="J8807" s="188">
        <v>182682</v>
      </c>
      <c r="N8807" s="43"/>
    </row>
    <row r="8808" spans="1:14">
      <c r="A8808" s="43" t="s">
        <v>537</v>
      </c>
      <c r="B8808" s="188">
        <v>11536</v>
      </c>
      <c r="C8808" s="188">
        <v>0</v>
      </c>
      <c r="D8808" s="188">
        <v>0</v>
      </c>
      <c r="E8808" s="188">
        <v>5670</v>
      </c>
      <c r="F8808" s="188">
        <v>11356</v>
      </c>
      <c r="G8808" s="188">
        <v>17030</v>
      </c>
      <c r="H8808" s="188">
        <v>22565</v>
      </c>
      <c r="I8808" s="188">
        <v>25724</v>
      </c>
      <c r="J8808" s="188">
        <v>31892</v>
      </c>
      <c r="N8808" s="43"/>
    </row>
    <row r="8809" spans="1:14">
      <c r="A8809" s="43" t="s">
        <v>538</v>
      </c>
      <c r="B8809" s="188">
        <v>342</v>
      </c>
      <c r="C8809" s="188">
        <v>0</v>
      </c>
      <c r="D8809" s="188">
        <v>0</v>
      </c>
      <c r="E8809" s="188">
        <v>0</v>
      </c>
      <c r="F8809" s="188">
        <v>0</v>
      </c>
      <c r="G8809" s="188">
        <v>0</v>
      </c>
      <c r="H8809" s="188">
        <v>0</v>
      </c>
      <c r="I8809" s="188">
        <v>2495</v>
      </c>
      <c r="J8809" s="188">
        <v>8666</v>
      </c>
      <c r="N8809" s="43"/>
    </row>
    <row r="8810" spans="1:14">
      <c r="A8810" s="43" t="s">
        <v>539</v>
      </c>
      <c r="B8810" s="188">
        <v>5966</v>
      </c>
      <c r="C8810" s="188">
        <v>-46.16</v>
      </c>
      <c r="D8810" s="188">
        <v>-14.91</v>
      </c>
      <c r="E8810" s="188">
        <v>206.5</v>
      </c>
      <c r="F8810" s="188">
        <v>1421</v>
      </c>
      <c r="G8810" s="188">
        <v>5375</v>
      </c>
      <c r="H8810" s="188">
        <v>15008</v>
      </c>
      <c r="I8810" s="188">
        <v>23712</v>
      </c>
      <c r="J8810" s="188">
        <v>77571</v>
      </c>
      <c r="N8810" s="43"/>
    </row>
    <row r="8811" spans="1:14">
      <c r="A8811" s="43" t="s">
        <v>540</v>
      </c>
      <c r="B8811" s="188">
        <v>7453</v>
      </c>
      <c r="C8811" s="188">
        <v>0</v>
      </c>
      <c r="D8811" s="188">
        <v>0</v>
      </c>
      <c r="E8811" s="188">
        <v>0</v>
      </c>
      <c r="F8811" s="188">
        <v>0</v>
      </c>
      <c r="G8811" s="188">
        <v>8343</v>
      </c>
      <c r="H8811" s="188">
        <v>22823</v>
      </c>
      <c r="I8811" s="188">
        <v>36410</v>
      </c>
      <c r="J8811" s="188">
        <v>78998</v>
      </c>
      <c r="N8811" s="43"/>
    </row>
    <row r="8812" spans="1:14">
      <c r="A8812" s="43" t="s">
        <v>541</v>
      </c>
      <c r="B8812" s="188">
        <v>9510</v>
      </c>
      <c r="C8812" s="188">
        <v>0</v>
      </c>
      <c r="D8812" s="188">
        <v>0</v>
      </c>
      <c r="E8812" s="188">
        <v>0</v>
      </c>
      <c r="F8812" s="188">
        <v>0</v>
      </c>
      <c r="G8812" s="188">
        <v>7134</v>
      </c>
      <c r="H8812" s="188">
        <v>31907</v>
      </c>
      <c r="I8812" s="188">
        <v>53300</v>
      </c>
      <c r="J8812" s="188">
        <v>110639</v>
      </c>
      <c r="N8812" s="43"/>
    </row>
    <row r="8813" spans="1:14">
      <c r="A8813" s="43" t="s">
        <v>542</v>
      </c>
      <c r="B8813" s="188">
        <v>2047</v>
      </c>
      <c r="C8813" s="188">
        <v>0</v>
      </c>
      <c r="D8813" s="188">
        <v>0</v>
      </c>
      <c r="E8813" s="188">
        <v>0</v>
      </c>
      <c r="F8813" s="188">
        <v>906.6</v>
      </c>
      <c r="G8813" s="188">
        <v>2810</v>
      </c>
      <c r="H8813" s="188">
        <v>5388</v>
      </c>
      <c r="I8813" s="188">
        <v>7823</v>
      </c>
      <c r="J8813" s="188">
        <v>15285</v>
      </c>
      <c r="N8813" s="43"/>
    </row>
    <row r="8814" spans="1:14">
      <c r="A8814" s="43" t="s">
        <v>543</v>
      </c>
      <c r="B8814" s="188">
        <v>983</v>
      </c>
      <c r="C8814" s="188">
        <v>0</v>
      </c>
      <c r="D8814" s="188">
        <v>0</v>
      </c>
      <c r="E8814" s="188">
        <v>0</v>
      </c>
      <c r="F8814" s="188">
        <v>0</v>
      </c>
      <c r="G8814" s="188">
        <v>0</v>
      </c>
      <c r="H8814" s="188">
        <v>0</v>
      </c>
      <c r="I8814" s="188">
        <v>9464</v>
      </c>
      <c r="J8814" s="188">
        <v>17706</v>
      </c>
      <c r="N8814" s="43"/>
    </row>
    <row r="8815" spans="1:14">
      <c r="A8815" s="43" t="s">
        <v>544</v>
      </c>
      <c r="B8815" s="188">
        <v>7362</v>
      </c>
      <c r="C8815" s="188">
        <v>0</v>
      </c>
      <c r="D8815" s="188">
        <v>0</v>
      </c>
      <c r="E8815" s="188">
        <v>0</v>
      </c>
      <c r="F8815" s="188">
        <v>0</v>
      </c>
      <c r="G8815" s="188">
        <v>0</v>
      </c>
      <c r="H8815" s="188">
        <v>17562</v>
      </c>
      <c r="I8815" s="188">
        <v>66422</v>
      </c>
      <c r="J8815" s="188">
        <v>79621</v>
      </c>
      <c r="N8815" s="43"/>
    </row>
    <row r="8816" spans="1:14">
      <c r="A8816" s="43" t="s">
        <v>221</v>
      </c>
      <c r="B8816" s="188">
        <v>10447</v>
      </c>
      <c r="C8816" s="188">
        <v>0</v>
      </c>
      <c r="D8816" s="188">
        <v>0</v>
      </c>
      <c r="E8816" s="188">
        <v>3957.9</v>
      </c>
      <c r="F8816" s="188">
        <v>10714.3</v>
      </c>
      <c r="G8816" s="188">
        <v>15860</v>
      </c>
      <c r="H8816" s="188">
        <v>20746</v>
      </c>
      <c r="I8816" s="188">
        <v>23338</v>
      </c>
      <c r="J8816" s="188">
        <v>26757</v>
      </c>
      <c r="N8816" s="43"/>
    </row>
    <row r="8817" spans="1:14">
      <c r="A8817" s="43" t="s">
        <v>222</v>
      </c>
      <c r="B8817" s="188">
        <v>3742</v>
      </c>
      <c r="C8817" s="188">
        <v>0</v>
      </c>
      <c r="D8817" s="188">
        <v>0</v>
      </c>
      <c r="E8817" s="188">
        <v>0</v>
      </c>
      <c r="F8817" s="188">
        <v>0</v>
      </c>
      <c r="G8817" s="188">
        <v>5493</v>
      </c>
      <c r="H8817" s="188">
        <v>15228</v>
      </c>
      <c r="I8817" s="188">
        <v>19568</v>
      </c>
      <c r="J8817" s="188">
        <v>25712</v>
      </c>
      <c r="N8817" s="43"/>
    </row>
    <row r="8818" spans="1:14">
      <c r="A8818" s="43" t="s">
        <v>223</v>
      </c>
      <c r="B8818" s="188">
        <v>6566</v>
      </c>
      <c r="C8818" s="188">
        <v>0</v>
      </c>
      <c r="D8818" s="188">
        <v>0</v>
      </c>
      <c r="E8818" s="188">
        <v>0</v>
      </c>
      <c r="F8818" s="188">
        <v>0</v>
      </c>
      <c r="G8818" s="188">
        <v>0</v>
      </c>
      <c r="H8818" s="188">
        <v>23219</v>
      </c>
      <c r="I8818" s="188">
        <v>45513</v>
      </c>
      <c r="J8818" s="188">
        <v>98307</v>
      </c>
      <c r="N8818" s="43"/>
    </row>
    <row r="8819" spans="1:14">
      <c r="A8819" s="43" t="s">
        <v>224</v>
      </c>
      <c r="B8819" s="188">
        <v>5982</v>
      </c>
      <c r="C8819" s="188">
        <v>0</v>
      </c>
      <c r="D8819" s="188">
        <v>0</v>
      </c>
      <c r="E8819" s="188">
        <v>0</v>
      </c>
      <c r="F8819" s="188">
        <v>0</v>
      </c>
      <c r="G8819" s="188">
        <v>0</v>
      </c>
      <c r="H8819" s="188">
        <v>20527</v>
      </c>
      <c r="I8819" s="188">
        <v>43083</v>
      </c>
      <c r="J8819" s="188">
        <v>93374</v>
      </c>
      <c r="N8819" s="43"/>
    </row>
    <row r="8820" spans="1:14">
      <c r="A8820" s="43" t="s">
        <v>545</v>
      </c>
      <c r="B8820" s="188">
        <v>33054</v>
      </c>
      <c r="C8820" s="188">
        <v>4422.18</v>
      </c>
      <c r="D8820" s="188">
        <v>7165.93</v>
      </c>
      <c r="E8820" s="188">
        <v>12316.1</v>
      </c>
      <c r="F8820" s="188">
        <v>24095.200000000001</v>
      </c>
      <c r="G8820" s="188">
        <v>43581</v>
      </c>
      <c r="H8820" s="188">
        <v>69532</v>
      </c>
      <c r="I8820" s="188">
        <v>93915</v>
      </c>
      <c r="J8820" s="188">
        <v>149928</v>
      </c>
      <c r="N8820" s="43"/>
    </row>
    <row r="8821" spans="1:14">
      <c r="A8821" s="43" t="s">
        <v>546</v>
      </c>
      <c r="B8821" s="188">
        <v>27261</v>
      </c>
      <c r="C8821" s="188">
        <v>3763.36</v>
      </c>
      <c r="D8821" s="188">
        <v>6892.56</v>
      </c>
      <c r="E8821" s="188">
        <v>10678.1</v>
      </c>
      <c r="F8821" s="188">
        <v>20289.2</v>
      </c>
      <c r="G8821" s="188">
        <v>37182</v>
      </c>
      <c r="H8821" s="188">
        <v>57851</v>
      </c>
      <c r="I8821" s="188">
        <v>73126</v>
      </c>
      <c r="J8821" s="188">
        <v>121730</v>
      </c>
      <c r="N8821" s="43"/>
    </row>
    <row r="8822" spans="1:14">
      <c r="A8822" s="43" t="s">
        <v>547</v>
      </c>
      <c r="B8822" s="188">
        <v>1991</v>
      </c>
      <c r="C8822" s="188">
        <v>0</v>
      </c>
      <c r="D8822" s="188">
        <v>0</v>
      </c>
      <c r="E8822" s="188">
        <v>0</v>
      </c>
      <c r="F8822" s="188">
        <v>0</v>
      </c>
      <c r="G8822" s="188">
        <v>1150</v>
      </c>
      <c r="H8822" s="188">
        <v>6434</v>
      </c>
      <c r="I8822" s="188">
        <v>11492</v>
      </c>
      <c r="J8822" s="188">
        <v>22894</v>
      </c>
      <c r="N8822" s="43"/>
    </row>
    <row r="8823" spans="1:14">
      <c r="A8823" s="43" t="s">
        <v>548</v>
      </c>
      <c r="B8823" s="188">
        <v>400</v>
      </c>
      <c r="C8823" s="188">
        <v>0</v>
      </c>
      <c r="D8823" s="188">
        <v>0</v>
      </c>
      <c r="E8823" s="188">
        <v>0</v>
      </c>
      <c r="F8823" s="188">
        <v>0</v>
      </c>
      <c r="G8823" s="188">
        <v>47</v>
      </c>
      <c r="H8823" s="188">
        <v>1175</v>
      </c>
      <c r="I8823" s="188">
        <v>2485</v>
      </c>
      <c r="J8823" s="188">
        <v>5562</v>
      </c>
      <c r="N8823" s="43"/>
    </row>
    <row r="8824" spans="1:14">
      <c r="A8824" s="43" t="s">
        <v>549</v>
      </c>
      <c r="B8824" s="188">
        <v>486</v>
      </c>
      <c r="C8824" s="188">
        <v>0</v>
      </c>
      <c r="D8824" s="188">
        <v>0</v>
      </c>
      <c r="E8824" s="188">
        <v>0</v>
      </c>
      <c r="F8824" s="188">
        <v>0</v>
      </c>
      <c r="G8824" s="188">
        <v>135</v>
      </c>
      <c r="H8824" s="188">
        <v>1776</v>
      </c>
      <c r="I8824" s="188">
        <v>3057</v>
      </c>
      <c r="J8824" s="188">
        <v>5651</v>
      </c>
      <c r="N8824" s="43"/>
    </row>
    <row r="8825" spans="1:14">
      <c r="A8825" s="43" t="s">
        <v>550</v>
      </c>
      <c r="B8825" s="188">
        <v>119</v>
      </c>
      <c r="C8825" s="188">
        <v>0</v>
      </c>
      <c r="D8825" s="188">
        <v>0</v>
      </c>
      <c r="E8825" s="188">
        <v>0</v>
      </c>
      <c r="F8825" s="188">
        <v>0</v>
      </c>
      <c r="G8825" s="188">
        <v>32</v>
      </c>
      <c r="H8825" s="188">
        <v>415</v>
      </c>
      <c r="I8825" s="188">
        <v>715</v>
      </c>
      <c r="J8825" s="188">
        <v>1531</v>
      </c>
      <c r="N8825" s="43"/>
    </row>
    <row r="8826" spans="1:14">
      <c r="A8826" s="43" t="s">
        <v>551</v>
      </c>
      <c r="B8826" s="188">
        <v>4</v>
      </c>
      <c r="C8826" s="188">
        <v>0</v>
      </c>
      <c r="D8826" s="188">
        <v>0</v>
      </c>
      <c r="E8826" s="188">
        <v>0</v>
      </c>
      <c r="F8826" s="188">
        <v>0</v>
      </c>
      <c r="G8826" s="188">
        <v>0</v>
      </c>
      <c r="H8826" s="188">
        <v>0</v>
      </c>
      <c r="I8826" s="188">
        <v>0</v>
      </c>
      <c r="J8826" s="188">
        <v>0</v>
      </c>
      <c r="N8826" s="43"/>
    </row>
    <row r="8827" spans="1:14">
      <c r="A8827" s="43" t="s">
        <v>317</v>
      </c>
      <c r="B8827" s="188">
        <v>1397</v>
      </c>
      <c r="C8827" s="188">
        <v>0</v>
      </c>
      <c r="D8827" s="188">
        <v>1500.08</v>
      </c>
      <c r="E8827" s="188">
        <v>1500.1</v>
      </c>
      <c r="F8827" s="188">
        <v>1500.1</v>
      </c>
      <c r="G8827" s="188">
        <v>1500</v>
      </c>
      <c r="H8827" s="188">
        <v>1500</v>
      </c>
      <c r="I8827" s="188">
        <v>1500</v>
      </c>
      <c r="J8827" s="188">
        <v>2100</v>
      </c>
      <c r="N8827" s="43"/>
    </row>
    <row r="8828" spans="1:14">
      <c r="A8828" s="43" t="s">
        <v>318</v>
      </c>
      <c r="B8828" s="188">
        <v>386</v>
      </c>
      <c r="C8828" s="188">
        <v>0</v>
      </c>
      <c r="D8828" s="188">
        <v>0</v>
      </c>
      <c r="E8828" s="188">
        <v>0</v>
      </c>
      <c r="F8828" s="188">
        <v>513.6</v>
      </c>
      <c r="G8828" s="188">
        <v>514</v>
      </c>
      <c r="H8828" s="188">
        <v>514</v>
      </c>
      <c r="I8828" s="188">
        <v>514</v>
      </c>
      <c r="J8828" s="188">
        <v>705</v>
      </c>
      <c r="N8828" s="43"/>
    </row>
    <row r="8829" spans="1:14">
      <c r="A8829" s="43" t="s">
        <v>552</v>
      </c>
      <c r="B8829" s="188">
        <v>32045</v>
      </c>
      <c r="C8829" s="188">
        <v>5777</v>
      </c>
      <c r="D8829" s="188">
        <v>8906.01</v>
      </c>
      <c r="E8829" s="188">
        <v>12508.6</v>
      </c>
      <c r="F8829" s="188">
        <v>22361.4</v>
      </c>
      <c r="G8829" s="188">
        <v>41133</v>
      </c>
      <c r="H8829" s="188">
        <v>68810</v>
      </c>
      <c r="I8829" s="188">
        <v>90874</v>
      </c>
      <c r="J8829" s="188">
        <v>156858</v>
      </c>
      <c r="N8829" s="43"/>
    </row>
    <row r="8830" spans="1:14">
      <c r="A8830" s="43" t="s">
        <v>553</v>
      </c>
      <c r="B8830" s="188">
        <v>942</v>
      </c>
      <c r="C8830" s="188">
        <v>0</v>
      </c>
      <c r="D8830" s="188">
        <v>0</v>
      </c>
      <c r="E8830" s="188">
        <v>0</v>
      </c>
      <c r="F8830" s="188">
        <v>0</v>
      </c>
      <c r="G8830" s="188">
        <v>0</v>
      </c>
      <c r="H8830" s="188">
        <v>1913</v>
      </c>
      <c r="I8830" s="188">
        <v>4572</v>
      </c>
      <c r="J8830" s="188">
        <v>17243</v>
      </c>
      <c r="N8830" s="43"/>
    </row>
    <row r="8831" spans="1:14">
      <c r="A8831" s="43" t="s">
        <v>554</v>
      </c>
      <c r="B8831" s="188">
        <v>340</v>
      </c>
      <c r="C8831" s="188">
        <v>0</v>
      </c>
      <c r="D8831" s="188">
        <v>0</v>
      </c>
      <c r="E8831" s="188">
        <v>0</v>
      </c>
      <c r="F8831" s="188">
        <v>0</v>
      </c>
      <c r="G8831" s="188">
        <v>37</v>
      </c>
      <c r="H8831" s="188">
        <v>578</v>
      </c>
      <c r="I8831" s="188">
        <v>1607</v>
      </c>
      <c r="J8831" s="188">
        <v>7400</v>
      </c>
      <c r="N8831" s="43"/>
    </row>
    <row r="8832" spans="1:14">
      <c r="A8832" s="43" t="s">
        <v>555</v>
      </c>
      <c r="B8832" s="188">
        <v>578</v>
      </c>
      <c r="C8832" s="188">
        <v>0</v>
      </c>
      <c r="D8832" s="188">
        <v>0</v>
      </c>
      <c r="E8832" s="188">
        <v>0</v>
      </c>
      <c r="F8832" s="188">
        <v>0</v>
      </c>
      <c r="G8832" s="188">
        <v>0</v>
      </c>
      <c r="H8832" s="188">
        <v>414</v>
      </c>
      <c r="I8832" s="188">
        <v>2152</v>
      </c>
      <c r="J8832" s="188">
        <v>12519</v>
      </c>
      <c r="N8832" s="43"/>
    </row>
    <row r="8833" spans="1:14">
      <c r="A8833" s="43" t="s">
        <v>556</v>
      </c>
      <c r="B8833" s="188">
        <v>361</v>
      </c>
      <c r="C8833" s="188">
        <v>0</v>
      </c>
      <c r="D8833" s="188">
        <v>0</v>
      </c>
      <c r="E8833" s="188">
        <v>0</v>
      </c>
      <c r="F8833" s="188">
        <v>0</v>
      </c>
      <c r="G8833" s="188">
        <v>0</v>
      </c>
      <c r="H8833" s="188">
        <v>0</v>
      </c>
      <c r="I8833" s="188">
        <v>0</v>
      </c>
      <c r="J8833" s="188">
        <v>13405</v>
      </c>
      <c r="N8833" s="43"/>
    </row>
    <row r="8834" spans="1:14">
      <c r="A8834" s="43" t="s">
        <v>601</v>
      </c>
      <c r="B8834" s="188">
        <v>32578</v>
      </c>
      <c r="C8834" s="188">
        <v>-51.28</v>
      </c>
      <c r="D8834" s="188">
        <v>2972.56</v>
      </c>
      <c r="E8834" s="188">
        <v>9972.9</v>
      </c>
      <c r="F8834" s="188">
        <v>19387.900000000001</v>
      </c>
      <c r="G8834" s="188">
        <v>41086</v>
      </c>
      <c r="H8834" s="188">
        <v>74004</v>
      </c>
      <c r="I8834" s="188">
        <v>104955</v>
      </c>
      <c r="J8834" s="188">
        <v>174961</v>
      </c>
      <c r="N8834" s="43"/>
    </row>
    <row r="8835" spans="1:14">
      <c r="A8835" s="43" t="s">
        <v>537</v>
      </c>
      <c r="B8835" s="188">
        <v>8790</v>
      </c>
      <c r="C8835" s="188">
        <v>0</v>
      </c>
      <c r="D8835" s="188">
        <v>0</v>
      </c>
      <c r="E8835" s="188">
        <v>0</v>
      </c>
      <c r="F8835" s="188">
        <v>7813.5</v>
      </c>
      <c r="G8835" s="188">
        <v>14279</v>
      </c>
      <c r="H8835" s="188">
        <v>21160</v>
      </c>
      <c r="I8835" s="188">
        <v>24416</v>
      </c>
      <c r="J8835" s="188">
        <v>30394</v>
      </c>
      <c r="N8835" s="43"/>
    </row>
    <row r="8836" spans="1:14">
      <c r="A8836" s="43" t="s">
        <v>538</v>
      </c>
      <c r="B8836" s="188">
        <v>675</v>
      </c>
      <c r="C8836" s="188">
        <v>0</v>
      </c>
      <c r="D8836" s="188">
        <v>0</v>
      </c>
      <c r="E8836" s="188">
        <v>0</v>
      </c>
      <c r="F8836" s="188">
        <v>0</v>
      </c>
      <c r="G8836" s="188">
        <v>0</v>
      </c>
      <c r="H8836" s="188">
        <v>1910</v>
      </c>
      <c r="I8836" s="188">
        <v>6468</v>
      </c>
      <c r="J8836" s="188">
        <v>10766</v>
      </c>
      <c r="N8836" s="43"/>
    </row>
    <row r="8837" spans="1:14">
      <c r="A8837" s="43" t="s">
        <v>539</v>
      </c>
      <c r="B8837" s="188">
        <v>6897</v>
      </c>
      <c r="C8837" s="188">
        <v>-87.8</v>
      </c>
      <c r="D8837" s="188">
        <v>-66.78</v>
      </c>
      <c r="E8837" s="188">
        <v>8.3000000000000007</v>
      </c>
      <c r="F8837" s="188">
        <v>837.6</v>
      </c>
      <c r="G8837" s="188">
        <v>4909</v>
      </c>
      <c r="H8837" s="188">
        <v>15204</v>
      </c>
      <c r="I8837" s="188">
        <v>29755</v>
      </c>
      <c r="J8837" s="188">
        <v>84575</v>
      </c>
      <c r="N8837" s="43"/>
    </row>
    <row r="8838" spans="1:14">
      <c r="A8838" s="43" t="s">
        <v>540</v>
      </c>
      <c r="B8838" s="188">
        <v>3456</v>
      </c>
      <c r="C8838" s="188">
        <v>0</v>
      </c>
      <c r="D8838" s="188">
        <v>0</v>
      </c>
      <c r="E8838" s="188">
        <v>0</v>
      </c>
      <c r="F8838" s="188">
        <v>0</v>
      </c>
      <c r="G8838" s="188">
        <v>1739</v>
      </c>
      <c r="H8838" s="188">
        <v>10174</v>
      </c>
      <c r="I8838" s="188">
        <v>19547</v>
      </c>
      <c r="J8838" s="188">
        <v>44407</v>
      </c>
      <c r="N8838" s="43"/>
    </row>
    <row r="8839" spans="1:14">
      <c r="A8839" s="43" t="s">
        <v>541</v>
      </c>
      <c r="B8839" s="188">
        <v>9431</v>
      </c>
      <c r="C8839" s="188">
        <v>0</v>
      </c>
      <c r="D8839" s="188">
        <v>0</v>
      </c>
      <c r="E8839" s="188">
        <v>0</v>
      </c>
      <c r="F8839" s="188">
        <v>0</v>
      </c>
      <c r="G8839" s="188">
        <v>9489</v>
      </c>
      <c r="H8839" s="188">
        <v>31325</v>
      </c>
      <c r="I8839" s="188">
        <v>48232</v>
      </c>
      <c r="J8839" s="188">
        <v>100884</v>
      </c>
      <c r="N8839" s="43"/>
    </row>
    <row r="8840" spans="1:14">
      <c r="A8840" s="43" t="s">
        <v>542</v>
      </c>
      <c r="B8840" s="188">
        <v>2284</v>
      </c>
      <c r="C8840" s="188">
        <v>0</v>
      </c>
      <c r="D8840" s="188">
        <v>0</v>
      </c>
      <c r="E8840" s="188">
        <v>0</v>
      </c>
      <c r="F8840" s="188">
        <v>514.5</v>
      </c>
      <c r="G8840" s="188">
        <v>2826</v>
      </c>
      <c r="H8840" s="188">
        <v>6829</v>
      </c>
      <c r="I8840" s="188">
        <v>9708</v>
      </c>
      <c r="J8840" s="188">
        <v>18489</v>
      </c>
      <c r="N8840" s="43"/>
    </row>
    <row r="8841" spans="1:14">
      <c r="A8841" s="43" t="s">
        <v>543</v>
      </c>
      <c r="B8841" s="188">
        <v>1044</v>
      </c>
      <c r="C8841" s="188">
        <v>0</v>
      </c>
      <c r="D8841" s="188">
        <v>0</v>
      </c>
      <c r="E8841" s="188">
        <v>0</v>
      </c>
      <c r="F8841" s="188">
        <v>0</v>
      </c>
      <c r="G8841" s="188">
        <v>0</v>
      </c>
      <c r="H8841" s="188">
        <v>2226</v>
      </c>
      <c r="I8841" s="188">
        <v>9132</v>
      </c>
      <c r="J8841" s="188">
        <v>18296</v>
      </c>
      <c r="N8841" s="43"/>
    </row>
    <row r="8842" spans="1:14">
      <c r="A8842" s="43" t="s">
        <v>544</v>
      </c>
      <c r="B8842" s="188">
        <v>11173</v>
      </c>
      <c r="C8842" s="188">
        <v>0</v>
      </c>
      <c r="D8842" s="188">
        <v>0</v>
      </c>
      <c r="E8842" s="188">
        <v>0</v>
      </c>
      <c r="F8842" s="188">
        <v>0</v>
      </c>
      <c r="G8842" s="188">
        <v>13414</v>
      </c>
      <c r="H8842" s="188">
        <v>44456</v>
      </c>
      <c r="I8842" s="188">
        <v>79621</v>
      </c>
      <c r="J8842" s="188">
        <v>91441</v>
      </c>
      <c r="N8842" s="43"/>
    </row>
    <row r="8843" spans="1:14">
      <c r="A8843" s="43" t="s">
        <v>221</v>
      </c>
      <c r="B8843" s="188">
        <v>7583</v>
      </c>
      <c r="C8843" s="188">
        <v>0</v>
      </c>
      <c r="D8843" s="188">
        <v>0</v>
      </c>
      <c r="E8843" s="188">
        <v>0</v>
      </c>
      <c r="F8843" s="188">
        <v>6879.2</v>
      </c>
      <c r="G8843" s="188">
        <v>12599</v>
      </c>
      <c r="H8843" s="188">
        <v>18943</v>
      </c>
      <c r="I8843" s="188">
        <v>21927</v>
      </c>
      <c r="J8843" s="188">
        <v>26748</v>
      </c>
      <c r="N8843" s="43"/>
    </row>
    <row r="8844" spans="1:14">
      <c r="A8844" s="43" t="s">
        <v>222</v>
      </c>
      <c r="B8844" s="188">
        <v>3561</v>
      </c>
      <c r="C8844" s="188">
        <v>0</v>
      </c>
      <c r="D8844" s="188">
        <v>0</v>
      </c>
      <c r="E8844" s="188">
        <v>0</v>
      </c>
      <c r="F8844" s="188">
        <v>0</v>
      </c>
      <c r="G8844" s="188">
        <v>5578</v>
      </c>
      <c r="H8844" s="188">
        <v>13331</v>
      </c>
      <c r="I8844" s="188">
        <v>18991</v>
      </c>
      <c r="J8844" s="188">
        <v>25808</v>
      </c>
      <c r="N8844" s="43"/>
    </row>
    <row r="8845" spans="1:14">
      <c r="A8845" s="43" t="s">
        <v>223</v>
      </c>
      <c r="B8845" s="188">
        <v>6233</v>
      </c>
      <c r="C8845" s="188">
        <v>0</v>
      </c>
      <c r="D8845" s="188">
        <v>0</v>
      </c>
      <c r="E8845" s="188">
        <v>0</v>
      </c>
      <c r="F8845" s="188">
        <v>0</v>
      </c>
      <c r="G8845" s="188">
        <v>0</v>
      </c>
      <c r="H8845" s="188">
        <v>21108</v>
      </c>
      <c r="I8845" s="188">
        <v>36121</v>
      </c>
      <c r="J8845" s="188">
        <v>93750</v>
      </c>
      <c r="N8845" s="43"/>
    </row>
    <row r="8846" spans="1:14">
      <c r="A8846" s="43" t="s">
        <v>224</v>
      </c>
      <c r="B8846" s="188">
        <v>6776</v>
      </c>
      <c r="C8846" s="188">
        <v>0</v>
      </c>
      <c r="D8846" s="188">
        <v>0</v>
      </c>
      <c r="E8846" s="188">
        <v>0</v>
      </c>
      <c r="F8846" s="188">
        <v>0</v>
      </c>
      <c r="G8846" s="188">
        <v>0</v>
      </c>
      <c r="H8846" s="188">
        <v>20936</v>
      </c>
      <c r="I8846" s="188">
        <v>42707</v>
      </c>
      <c r="J8846" s="188">
        <v>109188</v>
      </c>
      <c r="N8846" s="43"/>
    </row>
    <row r="8847" spans="1:14">
      <c r="A8847" s="43" t="s">
        <v>545</v>
      </c>
      <c r="B8847" s="188">
        <v>28567</v>
      </c>
      <c r="C8847" s="188">
        <v>-2056.7800000000002</v>
      </c>
      <c r="D8847" s="188">
        <v>1070.18</v>
      </c>
      <c r="E8847" s="188">
        <v>8129</v>
      </c>
      <c r="F8847" s="188">
        <v>17375.400000000001</v>
      </c>
      <c r="G8847" s="188">
        <v>37237</v>
      </c>
      <c r="H8847" s="188">
        <v>65083</v>
      </c>
      <c r="I8847" s="188">
        <v>90505</v>
      </c>
      <c r="J8847" s="188">
        <v>153053</v>
      </c>
      <c r="N8847" s="43"/>
    </row>
    <row r="8848" spans="1:14">
      <c r="A8848" s="43" t="s">
        <v>546</v>
      </c>
      <c r="B8848" s="188">
        <v>21707</v>
      </c>
      <c r="C8848" s="188">
        <v>-2013.65</v>
      </c>
      <c r="D8848" s="188">
        <v>-491.16</v>
      </c>
      <c r="E8848" s="188">
        <v>7128.9</v>
      </c>
      <c r="F8848" s="188">
        <v>13606.5</v>
      </c>
      <c r="G8848" s="188">
        <v>29427</v>
      </c>
      <c r="H8848" s="188">
        <v>51689</v>
      </c>
      <c r="I8848" s="188">
        <v>69042</v>
      </c>
      <c r="J8848" s="188">
        <v>114286</v>
      </c>
      <c r="N8848" s="43"/>
    </row>
    <row r="8849" spans="1:14">
      <c r="A8849" s="43" t="s">
        <v>547</v>
      </c>
      <c r="B8849" s="188">
        <v>1394</v>
      </c>
      <c r="C8849" s="188">
        <v>-124.04</v>
      </c>
      <c r="D8849" s="188">
        <v>0</v>
      </c>
      <c r="E8849" s="188">
        <v>0</v>
      </c>
      <c r="F8849" s="188">
        <v>0</v>
      </c>
      <c r="G8849" s="188">
        <v>294</v>
      </c>
      <c r="H8849" s="188">
        <v>4422</v>
      </c>
      <c r="I8849" s="188">
        <v>8418</v>
      </c>
      <c r="J8849" s="188">
        <v>21728</v>
      </c>
      <c r="N8849" s="43"/>
    </row>
    <row r="8850" spans="1:14">
      <c r="A8850" s="43" t="s">
        <v>548</v>
      </c>
      <c r="B8850" s="188">
        <v>246</v>
      </c>
      <c r="C8850" s="188">
        <v>0</v>
      </c>
      <c r="D8850" s="188">
        <v>0</v>
      </c>
      <c r="E8850" s="188">
        <v>0</v>
      </c>
      <c r="F8850" s="188">
        <v>0</v>
      </c>
      <c r="G8850" s="188">
        <v>0</v>
      </c>
      <c r="H8850" s="188">
        <v>441</v>
      </c>
      <c r="I8850" s="188">
        <v>1370</v>
      </c>
      <c r="J8850" s="188">
        <v>4992</v>
      </c>
      <c r="N8850" s="43"/>
    </row>
    <row r="8851" spans="1:14">
      <c r="A8851" s="43" t="s">
        <v>549</v>
      </c>
      <c r="B8851" s="188">
        <v>478</v>
      </c>
      <c r="C8851" s="188">
        <v>0</v>
      </c>
      <c r="D8851" s="188">
        <v>0</v>
      </c>
      <c r="E8851" s="188">
        <v>0</v>
      </c>
      <c r="F8851" s="188">
        <v>0</v>
      </c>
      <c r="G8851" s="188">
        <v>363</v>
      </c>
      <c r="H8851" s="188">
        <v>1720</v>
      </c>
      <c r="I8851" s="188">
        <v>2792</v>
      </c>
      <c r="J8851" s="188">
        <v>5196</v>
      </c>
      <c r="N8851" s="43"/>
    </row>
    <row r="8852" spans="1:14">
      <c r="A8852" s="43" t="s">
        <v>550</v>
      </c>
      <c r="B8852" s="188">
        <v>118</v>
      </c>
      <c r="C8852" s="188">
        <v>0</v>
      </c>
      <c r="D8852" s="188">
        <v>0</v>
      </c>
      <c r="E8852" s="188">
        <v>0</v>
      </c>
      <c r="F8852" s="188">
        <v>0</v>
      </c>
      <c r="G8852" s="188">
        <v>85</v>
      </c>
      <c r="H8852" s="188">
        <v>402</v>
      </c>
      <c r="I8852" s="188">
        <v>653</v>
      </c>
      <c r="J8852" s="188">
        <v>1418</v>
      </c>
      <c r="N8852" s="43"/>
    </row>
    <row r="8853" spans="1:14">
      <c r="A8853" s="43" t="s">
        <v>551</v>
      </c>
      <c r="B8853" s="188">
        <v>4</v>
      </c>
      <c r="C8853" s="188">
        <v>0</v>
      </c>
      <c r="D8853" s="188">
        <v>0</v>
      </c>
      <c r="E8853" s="188">
        <v>0</v>
      </c>
      <c r="F8853" s="188">
        <v>0</v>
      </c>
      <c r="G8853" s="188">
        <v>0</v>
      </c>
      <c r="H8853" s="188">
        <v>0</v>
      </c>
      <c r="I8853" s="188">
        <v>0</v>
      </c>
      <c r="J8853" s="188">
        <v>0</v>
      </c>
      <c r="N8853" s="43"/>
    </row>
    <row r="8854" spans="1:14">
      <c r="A8854" s="43" t="s">
        <v>317</v>
      </c>
      <c r="B8854" s="188">
        <v>1394</v>
      </c>
      <c r="C8854" s="188">
        <v>0</v>
      </c>
      <c r="D8854" s="188">
        <v>1500.08</v>
      </c>
      <c r="E8854" s="188">
        <v>1500.1</v>
      </c>
      <c r="F8854" s="188">
        <v>1500.1</v>
      </c>
      <c r="G8854" s="188">
        <v>1500</v>
      </c>
      <c r="H8854" s="188">
        <v>1500</v>
      </c>
      <c r="I8854" s="188">
        <v>1500</v>
      </c>
      <c r="J8854" s="188">
        <v>2100</v>
      </c>
      <c r="N8854" s="43"/>
    </row>
    <row r="8855" spans="1:14">
      <c r="A8855" s="43" t="s">
        <v>318</v>
      </c>
      <c r="B8855" s="188">
        <v>377</v>
      </c>
      <c r="C8855" s="188">
        <v>0</v>
      </c>
      <c r="D8855" s="188">
        <v>0</v>
      </c>
      <c r="E8855" s="188">
        <v>0</v>
      </c>
      <c r="F8855" s="188">
        <v>513.6</v>
      </c>
      <c r="G8855" s="188">
        <v>514</v>
      </c>
      <c r="H8855" s="188">
        <v>514</v>
      </c>
      <c r="I8855" s="188">
        <v>514</v>
      </c>
      <c r="J8855" s="188">
        <v>705</v>
      </c>
      <c r="N8855" s="43"/>
    </row>
    <row r="8856" spans="1:14">
      <c r="A8856" s="43" t="s">
        <v>552</v>
      </c>
      <c r="B8856" s="188">
        <v>25718</v>
      </c>
      <c r="C8856" s="188">
        <v>0</v>
      </c>
      <c r="D8856" s="188">
        <v>1449</v>
      </c>
      <c r="E8856" s="188">
        <v>8906.7999999999993</v>
      </c>
      <c r="F8856" s="188">
        <v>15626.3</v>
      </c>
      <c r="G8856" s="188">
        <v>32378</v>
      </c>
      <c r="H8856" s="188">
        <v>60093</v>
      </c>
      <c r="I8856" s="188">
        <v>85556</v>
      </c>
      <c r="J8856" s="188">
        <v>140355</v>
      </c>
      <c r="N8856" s="43"/>
    </row>
    <row r="8857" spans="1:14">
      <c r="A8857" s="43" t="s">
        <v>553</v>
      </c>
      <c r="B8857" s="188">
        <v>763</v>
      </c>
      <c r="C8857" s="188">
        <v>0</v>
      </c>
      <c r="D8857" s="188">
        <v>0</v>
      </c>
      <c r="E8857" s="188">
        <v>0</v>
      </c>
      <c r="F8857" s="188">
        <v>0</v>
      </c>
      <c r="G8857" s="188">
        <v>0</v>
      </c>
      <c r="H8857" s="188">
        <v>1581</v>
      </c>
      <c r="I8857" s="188">
        <v>4826</v>
      </c>
      <c r="J8857" s="188">
        <v>14886</v>
      </c>
      <c r="N8857" s="43"/>
    </row>
    <row r="8858" spans="1:14">
      <c r="A8858" s="43" t="s">
        <v>554</v>
      </c>
      <c r="B8858" s="188">
        <v>435</v>
      </c>
      <c r="C8858" s="188">
        <v>0</v>
      </c>
      <c r="D8858" s="188">
        <v>0</v>
      </c>
      <c r="E8858" s="188">
        <v>0</v>
      </c>
      <c r="F8858" s="188">
        <v>0</v>
      </c>
      <c r="G8858" s="188">
        <v>12</v>
      </c>
      <c r="H8858" s="188">
        <v>509</v>
      </c>
      <c r="I8858" s="188">
        <v>1504</v>
      </c>
      <c r="J8858" s="188">
        <v>6370</v>
      </c>
      <c r="N8858" s="43"/>
    </row>
    <row r="8859" spans="1:14">
      <c r="A8859" s="43" t="s">
        <v>555</v>
      </c>
      <c r="B8859" s="188">
        <v>603</v>
      </c>
      <c r="C8859" s="188">
        <v>0</v>
      </c>
      <c r="D8859" s="188">
        <v>0</v>
      </c>
      <c r="E8859" s="188">
        <v>0</v>
      </c>
      <c r="F8859" s="188">
        <v>0</v>
      </c>
      <c r="G8859" s="188">
        <v>0</v>
      </c>
      <c r="H8859" s="188">
        <v>237</v>
      </c>
      <c r="I8859" s="188">
        <v>1885</v>
      </c>
      <c r="J8859" s="188">
        <v>14081</v>
      </c>
      <c r="N8859" s="43"/>
    </row>
    <row r="8860" spans="1:14">
      <c r="A8860" s="43" t="s">
        <v>556</v>
      </c>
      <c r="B8860" s="188">
        <v>520</v>
      </c>
      <c r="C8860" s="188">
        <v>0</v>
      </c>
      <c r="D8860" s="188">
        <v>0</v>
      </c>
      <c r="E8860" s="188">
        <v>0</v>
      </c>
      <c r="F8860" s="188">
        <v>0</v>
      </c>
      <c r="G8860" s="188">
        <v>0</v>
      </c>
      <c r="H8860" s="188">
        <v>0</v>
      </c>
      <c r="I8860" s="188">
        <v>63</v>
      </c>
      <c r="J8860" s="188">
        <v>12320</v>
      </c>
      <c r="N8860" s="43"/>
    </row>
    <row r="8861" spans="1:14">
      <c r="A8861" s="43" t="s">
        <v>602</v>
      </c>
      <c r="B8861" s="188">
        <v>62172</v>
      </c>
      <c r="C8861" s="188">
        <v>1156.54</v>
      </c>
      <c r="D8861" s="188">
        <v>5911.4</v>
      </c>
      <c r="E8861" s="188">
        <v>13648.7</v>
      </c>
      <c r="F8861" s="188">
        <v>35159.300000000003</v>
      </c>
      <c r="G8861" s="188">
        <v>75171</v>
      </c>
      <c r="H8861" s="188">
        <v>134588</v>
      </c>
      <c r="I8861" s="188">
        <v>194484</v>
      </c>
      <c r="J8861" s="188">
        <v>427749</v>
      </c>
      <c r="N8861" s="43"/>
    </row>
    <row r="8862" spans="1:14">
      <c r="A8862" s="43" t="s">
        <v>537</v>
      </c>
      <c r="B8862" s="188">
        <v>10725</v>
      </c>
      <c r="C8862" s="188">
        <v>0</v>
      </c>
      <c r="D8862" s="188">
        <v>0</v>
      </c>
      <c r="E8862" s="188">
        <v>0</v>
      </c>
      <c r="F8862" s="188">
        <v>9882</v>
      </c>
      <c r="G8862" s="188">
        <v>18066</v>
      </c>
      <c r="H8862" s="188">
        <v>24625</v>
      </c>
      <c r="I8862" s="188">
        <v>27400</v>
      </c>
      <c r="J8862" s="188">
        <v>34085</v>
      </c>
      <c r="N8862" s="43"/>
    </row>
    <row r="8863" spans="1:14">
      <c r="A8863" s="43" t="s">
        <v>538</v>
      </c>
      <c r="B8863" s="188">
        <v>724</v>
      </c>
      <c r="C8863" s="188">
        <v>0</v>
      </c>
      <c r="D8863" s="188">
        <v>0</v>
      </c>
      <c r="E8863" s="188">
        <v>0</v>
      </c>
      <c r="F8863" s="188">
        <v>0</v>
      </c>
      <c r="G8863" s="188">
        <v>0</v>
      </c>
      <c r="H8863" s="188">
        <v>0</v>
      </c>
      <c r="I8863" s="188">
        <v>7346</v>
      </c>
      <c r="J8863" s="188">
        <v>12631</v>
      </c>
      <c r="N8863" s="43"/>
    </row>
    <row r="8864" spans="1:14">
      <c r="A8864" s="43" t="s">
        <v>539</v>
      </c>
      <c r="B8864" s="188">
        <v>26042</v>
      </c>
      <c r="C8864" s="188">
        <v>-86.72</v>
      </c>
      <c r="D8864" s="188">
        <v>-47.25</v>
      </c>
      <c r="E8864" s="188">
        <v>380.5</v>
      </c>
      <c r="F8864" s="188">
        <v>3746.5</v>
      </c>
      <c r="G8864" s="188">
        <v>18168</v>
      </c>
      <c r="H8864" s="188">
        <v>54271</v>
      </c>
      <c r="I8864" s="188">
        <v>112369</v>
      </c>
      <c r="J8864" s="188">
        <v>390785</v>
      </c>
      <c r="N8864" s="43"/>
    </row>
    <row r="8865" spans="1:14">
      <c r="A8865" s="43" t="s">
        <v>540</v>
      </c>
      <c r="B8865" s="188">
        <v>5454</v>
      </c>
      <c r="C8865" s="188">
        <v>0</v>
      </c>
      <c r="D8865" s="188">
        <v>0</v>
      </c>
      <c r="E8865" s="188">
        <v>0</v>
      </c>
      <c r="F8865" s="188">
        <v>0</v>
      </c>
      <c r="G8865" s="188">
        <v>5751</v>
      </c>
      <c r="H8865" s="188">
        <v>20225</v>
      </c>
      <c r="I8865" s="188">
        <v>30171</v>
      </c>
      <c r="J8865" s="188">
        <v>49232</v>
      </c>
      <c r="N8865" s="43"/>
    </row>
    <row r="8866" spans="1:14">
      <c r="A8866" s="43" t="s">
        <v>541</v>
      </c>
      <c r="B8866" s="188">
        <v>14182</v>
      </c>
      <c r="C8866" s="188">
        <v>0</v>
      </c>
      <c r="D8866" s="188">
        <v>0</v>
      </c>
      <c r="E8866" s="188">
        <v>0</v>
      </c>
      <c r="F8866" s="188">
        <v>0</v>
      </c>
      <c r="G8866" s="188">
        <v>17225</v>
      </c>
      <c r="H8866" s="188">
        <v>49638</v>
      </c>
      <c r="I8866" s="188">
        <v>74892</v>
      </c>
      <c r="J8866" s="188">
        <v>123579</v>
      </c>
      <c r="N8866" s="43"/>
    </row>
    <row r="8867" spans="1:14">
      <c r="A8867" s="43" t="s">
        <v>542</v>
      </c>
      <c r="B8867" s="188">
        <v>4444</v>
      </c>
      <c r="C8867" s="188">
        <v>0</v>
      </c>
      <c r="D8867" s="188">
        <v>0</v>
      </c>
      <c r="E8867" s="188">
        <v>0</v>
      </c>
      <c r="F8867" s="188">
        <v>1687.1</v>
      </c>
      <c r="G8867" s="188">
        <v>5928</v>
      </c>
      <c r="H8867" s="188">
        <v>12950</v>
      </c>
      <c r="I8867" s="188">
        <v>18247</v>
      </c>
      <c r="J8867" s="188">
        <v>29610</v>
      </c>
      <c r="N8867" s="43"/>
    </row>
    <row r="8868" spans="1:14">
      <c r="A8868" s="43" t="s">
        <v>543</v>
      </c>
      <c r="B8868" s="188">
        <v>601</v>
      </c>
      <c r="C8868" s="188">
        <v>0</v>
      </c>
      <c r="D8868" s="188">
        <v>0</v>
      </c>
      <c r="E8868" s="188">
        <v>0</v>
      </c>
      <c r="F8868" s="188">
        <v>0</v>
      </c>
      <c r="G8868" s="188">
        <v>0</v>
      </c>
      <c r="H8868" s="188">
        <v>0</v>
      </c>
      <c r="I8868" s="188">
        <v>4413</v>
      </c>
      <c r="J8868" s="188">
        <v>15110</v>
      </c>
      <c r="N8868" s="43"/>
    </row>
    <row r="8869" spans="1:14">
      <c r="A8869" s="43" t="s">
        <v>544</v>
      </c>
      <c r="B8869" s="188">
        <v>14506</v>
      </c>
      <c r="C8869" s="188">
        <v>0</v>
      </c>
      <c r="D8869" s="188">
        <v>0</v>
      </c>
      <c r="E8869" s="188">
        <v>0</v>
      </c>
      <c r="F8869" s="188">
        <v>0</v>
      </c>
      <c r="G8869" s="188">
        <v>26449</v>
      </c>
      <c r="H8869" s="188">
        <v>52170</v>
      </c>
      <c r="I8869" s="188">
        <v>90510</v>
      </c>
      <c r="J8869" s="188">
        <v>90510</v>
      </c>
      <c r="N8869" s="43"/>
    </row>
    <row r="8870" spans="1:14">
      <c r="A8870" s="43" t="s">
        <v>221</v>
      </c>
      <c r="B8870" s="188">
        <v>9026</v>
      </c>
      <c r="C8870" s="188">
        <v>0</v>
      </c>
      <c r="D8870" s="188">
        <v>0</v>
      </c>
      <c r="E8870" s="188">
        <v>0</v>
      </c>
      <c r="F8870" s="188">
        <v>8399.2999999999993</v>
      </c>
      <c r="G8870" s="188">
        <v>15085</v>
      </c>
      <c r="H8870" s="188">
        <v>21438</v>
      </c>
      <c r="I8870" s="188">
        <v>24124</v>
      </c>
      <c r="J8870" s="188">
        <v>29055</v>
      </c>
      <c r="N8870" s="43"/>
    </row>
    <row r="8871" spans="1:14">
      <c r="A8871" s="43" t="s">
        <v>222</v>
      </c>
      <c r="B8871" s="188">
        <v>4822</v>
      </c>
      <c r="C8871" s="188">
        <v>0</v>
      </c>
      <c r="D8871" s="188">
        <v>0</v>
      </c>
      <c r="E8871" s="188">
        <v>0</v>
      </c>
      <c r="F8871" s="188">
        <v>0</v>
      </c>
      <c r="G8871" s="188">
        <v>9105</v>
      </c>
      <c r="H8871" s="188">
        <v>17899</v>
      </c>
      <c r="I8871" s="188">
        <v>22587</v>
      </c>
      <c r="J8871" s="188">
        <v>28189</v>
      </c>
      <c r="N8871" s="43"/>
    </row>
    <row r="8872" spans="1:14">
      <c r="A8872" s="43" t="s">
        <v>223</v>
      </c>
      <c r="B8872" s="188">
        <v>10889</v>
      </c>
      <c r="C8872" s="188">
        <v>0</v>
      </c>
      <c r="D8872" s="188">
        <v>0</v>
      </c>
      <c r="E8872" s="188">
        <v>0</v>
      </c>
      <c r="F8872" s="188">
        <v>0</v>
      </c>
      <c r="G8872" s="188">
        <v>10227</v>
      </c>
      <c r="H8872" s="188">
        <v>39786</v>
      </c>
      <c r="I8872" s="188">
        <v>62113</v>
      </c>
      <c r="J8872" s="188">
        <v>111618</v>
      </c>
      <c r="N8872" s="43"/>
    </row>
    <row r="8873" spans="1:14">
      <c r="A8873" s="43" t="s">
        <v>224</v>
      </c>
      <c r="B8873" s="188">
        <v>8007</v>
      </c>
      <c r="C8873" s="188">
        <v>0</v>
      </c>
      <c r="D8873" s="188">
        <v>0</v>
      </c>
      <c r="E8873" s="188">
        <v>0</v>
      </c>
      <c r="F8873" s="188">
        <v>0</v>
      </c>
      <c r="G8873" s="188">
        <v>0</v>
      </c>
      <c r="H8873" s="188">
        <v>25959</v>
      </c>
      <c r="I8873" s="188">
        <v>54840</v>
      </c>
      <c r="J8873" s="188">
        <v>122172</v>
      </c>
      <c r="N8873" s="43"/>
    </row>
    <row r="8874" spans="1:14">
      <c r="A8874" s="43" t="s">
        <v>545</v>
      </c>
      <c r="B8874" s="188">
        <v>55478</v>
      </c>
      <c r="C8874" s="188">
        <v>-721.66</v>
      </c>
      <c r="D8874" s="188">
        <v>4036.91</v>
      </c>
      <c r="E8874" s="188">
        <v>11577.3</v>
      </c>
      <c r="F8874" s="188">
        <v>32314.6</v>
      </c>
      <c r="G8874" s="188">
        <v>66359</v>
      </c>
      <c r="H8874" s="188">
        <v>112522</v>
      </c>
      <c r="I8874" s="188">
        <v>171904</v>
      </c>
      <c r="J8874" s="188">
        <v>405566</v>
      </c>
      <c r="N8874" s="43"/>
    </row>
    <row r="8875" spans="1:14">
      <c r="A8875" s="43" t="s">
        <v>546</v>
      </c>
      <c r="B8875" s="188">
        <v>30969</v>
      </c>
      <c r="C8875" s="188">
        <v>-1689.03</v>
      </c>
      <c r="D8875" s="188">
        <v>2621.73</v>
      </c>
      <c r="E8875" s="188">
        <v>9265.9</v>
      </c>
      <c r="F8875" s="188">
        <v>20906.3</v>
      </c>
      <c r="G8875" s="188">
        <v>45450</v>
      </c>
      <c r="H8875" s="188">
        <v>71112</v>
      </c>
      <c r="I8875" s="188">
        <v>90381</v>
      </c>
      <c r="J8875" s="188">
        <v>131057</v>
      </c>
      <c r="N8875" s="43"/>
    </row>
    <row r="8876" spans="1:14">
      <c r="A8876" s="43" t="s">
        <v>547</v>
      </c>
      <c r="B8876" s="188">
        <v>3161</v>
      </c>
      <c r="C8876" s="188">
        <v>0</v>
      </c>
      <c r="D8876" s="188">
        <v>0</v>
      </c>
      <c r="E8876" s="188">
        <v>0</v>
      </c>
      <c r="F8876" s="188">
        <v>0</v>
      </c>
      <c r="G8876" s="188">
        <v>3096</v>
      </c>
      <c r="H8876" s="188">
        <v>9005</v>
      </c>
      <c r="I8876" s="188">
        <v>15917</v>
      </c>
      <c r="J8876" s="188">
        <v>38834</v>
      </c>
      <c r="N8876" s="43"/>
    </row>
    <row r="8877" spans="1:14">
      <c r="A8877" s="43" t="s">
        <v>548</v>
      </c>
      <c r="B8877" s="188">
        <v>758</v>
      </c>
      <c r="C8877" s="188">
        <v>0</v>
      </c>
      <c r="D8877" s="188">
        <v>0</v>
      </c>
      <c r="E8877" s="188">
        <v>0</v>
      </c>
      <c r="F8877" s="188">
        <v>0</v>
      </c>
      <c r="G8877" s="188">
        <v>170</v>
      </c>
      <c r="H8877" s="188">
        <v>1830</v>
      </c>
      <c r="I8877" s="188">
        <v>3911</v>
      </c>
      <c r="J8877" s="188">
        <v>13340</v>
      </c>
      <c r="N8877" s="43"/>
    </row>
    <row r="8878" spans="1:14">
      <c r="A8878" s="43" t="s">
        <v>549</v>
      </c>
      <c r="B8878" s="188">
        <v>780</v>
      </c>
      <c r="C8878" s="188">
        <v>0</v>
      </c>
      <c r="D8878" s="188">
        <v>0</v>
      </c>
      <c r="E8878" s="188">
        <v>0</v>
      </c>
      <c r="F8878" s="188">
        <v>0</v>
      </c>
      <c r="G8878" s="188">
        <v>931</v>
      </c>
      <c r="H8878" s="188">
        <v>2851</v>
      </c>
      <c r="I8878" s="188">
        <v>4506</v>
      </c>
      <c r="J8878" s="188">
        <v>6747</v>
      </c>
      <c r="N8878" s="43"/>
    </row>
    <row r="8879" spans="1:14">
      <c r="A8879" s="43" t="s">
        <v>550</v>
      </c>
      <c r="B8879" s="188">
        <v>188</v>
      </c>
      <c r="C8879" s="188">
        <v>0</v>
      </c>
      <c r="D8879" s="188">
        <v>0</v>
      </c>
      <c r="E8879" s="188">
        <v>0</v>
      </c>
      <c r="F8879" s="188">
        <v>0</v>
      </c>
      <c r="G8879" s="188">
        <v>218</v>
      </c>
      <c r="H8879" s="188">
        <v>667</v>
      </c>
      <c r="I8879" s="188">
        <v>1057</v>
      </c>
      <c r="J8879" s="188">
        <v>1642</v>
      </c>
      <c r="N8879" s="43"/>
    </row>
    <row r="8880" spans="1:14">
      <c r="A8880" s="43" t="s">
        <v>551</v>
      </c>
      <c r="B8880" s="188">
        <v>44</v>
      </c>
      <c r="C8880" s="188">
        <v>0</v>
      </c>
      <c r="D8880" s="188">
        <v>0</v>
      </c>
      <c r="E8880" s="188">
        <v>0</v>
      </c>
      <c r="F8880" s="188">
        <v>0</v>
      </c>
      <c r="G8880" s="188">
        <v>0</v>
      </c>
      <c r="H8880" s="188">
        <v>0</v>
      </c>
      <c r="I8880" s="188">
        <v>0</v>
      </c>
      <c r="J8880" s="188">
        <v>2367</v>
      </c>
      <c r="N8880" s="43"/>
    </row>
    <row r="8881" spans="1:14">
      <c r="A8881" s="43" t="s">
        <v>317</v>
      </c>
      <c r="B8881" s="188">
        <v>1391</v>
      </c>
      <c r="C8881" s="188">
        <v>0</v>
      </c>
      <c r="D8881" s="188">
        <v>0</v>
      </c>
      <c r="E8881" s="188">
        <v>1500.1</v>
      </c>
      <c r="F8881" s="188">
        <v>1500.1</v>
      </c>
      <c r="G8881" s="188">
        <v>1500</v>
      </c>
      <c r="H8881" s="188">
        <v>1500</v>
      </c>
      <c r="I8881" s="188">
        <v>1500</v>
      </c>
      <c r="J8881" s="188">
        <v>3900</v>
      </c>
      <c r="N8881" s="43"/>
    </row>
    <row r="8882" spans="1:14">
      <c r="A8882" s="43" t="s">
        <v>318</v>
      </c>
      <c r="B8882" s="188">
        <v>372</v>
      </c>
      <c r="C8882" s="188">
        <v>0</v>
      </c>
      <c r="D8882" s="188">
        <v>0</v>
      </c>
      <c r="E8882" s="188">
        <v>0</v>
      </c>
      <c r="F8882" s="188">
        <v>513.6</v>
      </c>
      <c r="G8882" s="188">
        <v>514</v>
      </c>
      <c r="H8882" s="188">
        <v>514</v>
      </c>
      <c r="I8882" s="188">
        <v>514</v>
      </c>
      <c r="J8882" s="188">
        <v>1007</v>
      </c>
      <c r="N8882" s="43"/>
    </row>
    <row r="8883" spans="1:14">
      <c r="A8883" s="43" t="s">
        <v>552</v>
      </c>
      <c r="B8883" s="188">
        <v>37663</v>
      </c>
      <c r="C8883" s="188">
        <v>10</v>
      </c>
      <c r="D8883" s="188">
        <v>4422.42</v>
      </c>
      <c r="E8883" s="188">
        <v>11186.9</v>
      </c>
      <c r="F8883" s="188">
        <v>23667</v>
      </c>
      <c r="G8883" s="188">
        <v>52311</v>
      </c>
      <c r="H8883" s="188">
        <v>85797</v>
      </c>
      <c r="I8883" s="188">
        <v>116280</v>
      </c>
      <c r="J8883" s="188">
        <v>183210</v>
      </c>
      <c r="N8883" s="43"/>
    </row>
    <row r="8884" spans="1:14">
      <c r="A8884" s="43" t="s">
        <v>553</v>
      </c>
      <c r="B8884" s="188">
        <v>1710</v>
      </c>
      <c r="C8884" s="188">
        <v>0</v>
      </c>
      <c r="D8884" s="188">
        <v>0</v>
      </c>
      <c r="E8884" s="188">
        <v>0</v>
      </c>
      <c r="F8884" s="188">
        <v>0</v>
      </c>
      <c r="G8884" s="188">
        <v>364</v>
      </c>
      <c r="H8884" s="188">
        <v>4911</v>
      </c>
      <c r="I8884" s="188">
        <v>10205</v>
      </c>
      <c r="J8884" s="188">
        <v>31402</v>
      </c>
      <c r="N8884" s="43"/>
    </row>
    <row r="8885" spans="1:14">
      <c r="A8885" s="43" t="s">
        <v>554</v>
      </c>
      <c r="B8885" s="188">
        <v>1259</v>
      </c>
      <c r="C8885" s="188">
        <v>0</v>
      </c>
      <c r="D8885" s="188">
        <v>0</v>
      </c>
      <c r="E8885" s="188">
        <v>0</v>
      </c>
      <c r="F8885" s="188">
        <v>0</v>
      </c>
      <c r="G8885" s="188">
        <v>185</v>
      </c>
      <c r="H8885" s="188">
        <v>2438</v>
      </c>
      <c r="I8885" s="188">
        <v>6353</v>
      </c>
      <c r="J8885" s="188">
        <v>21376</v>
      </c>
      <c r="N8885" s="43"/>
    </row>
    <row r="8886" spans="1:14">
      <c r="A8886" s="43" t="s">
        <v>555</v>
      </c>
      <c r="B8886" s="188">
        <v>2339</v>
      </c>
      <c r="C8886" s="188">
        <v>0</v>
      </c>
      <c r="D8886" s="188">
        <v>0</v>
      </c>
      <c r="E8886" s="188">
        <v>0</v>
      </c>
      <c r="F8886" s="188">
        <v>0</v>
      </c>
      <c r="G8886" s="188">
        <v>36</v>
      </c>
      <c r="H8886" s="188">
        <v>3811</v>
      </c>
      <c r="I8886" s="188">
        <v>13691</v>
      </c>
      <c r="J8886" s="188">
        <v>54000</v>
      </c>
      <c r="N8886" s="43"/>
    </row>
    <row r="8887" spans="1:14">
      <c r="A8887" s="43" t="s">
        <v>556</v>
      </c>
      <c r="B8887" s="188">
        <v>671</v>
      </c>
      <c r="C8887" s="188">
        <v>0</v>
      </c>
      <c r="D8887" s="188">
        <v>0</v>
      </c>
      <c r="E8887" s="188">
        <v>0</v>
      </c>
      <c r="F8887" s="188">
        <v>0</v>
      </c>
      <c r="G8887" s="188">
        <v>0</v>
      </c>
      <c r="H8887" s="188">
        <v>0</v>
      </c>
      <c r="I8887" s="188">
        <v>1516</v>
      </c>
      <c r="J8887" s="188">
        <v>26762</v>
      </c>
      <c r="N8887" s="43"/>
    </row>
    <row r="8888" spans="1:14">
      <c r="A8888" s="43" t="s">
        <v>621</v>
      </c>
      <c r="B8888" s="188" t="s">
        <v>143</v>
      </c>
      <c r="C8888" s="188" t="s">
        <v>144</v>
      </c>
      <c r="D8888" s="188" t="s">
        <v>144</v>
      </c>
      <c r="E8888" s="188" t="s">
        <v>144</v>
      </c>
      <c r="F8888" s="188" t="s">
        <v>144</v>
      </c>
      <c r="G8888" s="188" t="s">
        <v>144</v>
      </c>
      <c r="H8888" s="188" t="s">
        <v>144</v>
      </c>
      <c r="I8888" s="188" t="s">
        <v>685</v>
      </c>
      <c r="J8888" s="188" t="s">
        <v>685</v>
      </c>
      <c r="K8888" s="188" t="s">
        <v>225</v>
      </c>
      <c r="N8888" s="43"/>
    </row>
    <row r="8889" spans="1:14">
      <c r="A8889" s="43" t="s">
        <v>618</v>
      </c>
      <c r="B8889" s="188" t="s">
        <v>619</v>
      </c>
      <c r="K8889" s="188" t="s">
        <v>751</v>
      </c>
      <c r="N8889" s="43"/>
    </row>
    <row r="8890" spans="1:14">
      <c r="A8890" s="43" t="s">
        <v>142</v>
      </c>
      <c r="N8890" s="43"/>
    </row>
    <row r="8892" spans="1:14">
      <c r="A8892" s="43" t="s">
        <v>216</v>
      </c>
      <c r="N8892" s="43"/>
    </row>
    <row r="8893" spans="1:14">
      <c r="A8893" s="43" t="s">
        <v>621</v>
      </c>
      <c r="B8893" s="188" t="s">
        <v>143</v>
      </c>
      <c r="C8893" s="188" t="s">
        <v>144</v>
      </c>
      <c r="D8893" s="188" t="s">
        <v>144</v>
      </c>
      <c r="E8893" s="188" t="s">
        <v>144</v>
      </c>
      <c r="F8893" s="188" t="s">
        <v>144</v>
      </c>
      <c r="G8893" s="188" t="s">
        <v>144</v>
      </c>
      <c r="H8893" s="188" t="s">
        <v>144</v>
      </c>
      <c r="I8893" s="188" t="s">
        <v>685</v>
      </c>
      <c r="J8893" s="188" t="s">
        <v>685</v>
      </c>
      <c r="K8893" s="188" t="s">
        <v>225</v>
      </c>
      <c r="N8893" s="43"/>
    </row>
    <row r="8894" spans="1:14">
      <c r="A8894" s="43" t="s">
        <v>256</v>
      </c>
      <c r="B8894" s="188" t="s">
        <v>33</v>
      </c>
      <c r="C8894" s="188" t="s">
        <v>134</v>
      </c>
      <c r="D8894" s="188" t="s">
        <v>135</v>
      </c>
      <c r="E8894" s="188" t="s">
        <v>136</v>
      </c>
      <c r="F8894" s="188" t="s">
        <v>137</v>
      </c>
      <c r="G8894" s="188" t="s">
        <v>138</v>
      </c>
      <c r="H8894" s="188" t="s">
        <v>139</v>
      </c>
      <c r="I8894" s="188" t="s">
        <v>140</v>
      </c>
      <c r="J8894" s="188" t="s">
        <v>141</v>
      </c>
      <c r="N8894" s="43"/>
    </row>
    <row r="8895" spans="1:14">
      <c r="A8895" s="43" t="s">
        <v>622</v>
      </c>
      <c r="B8895" s="188" t="s">
        <v>143</v>
      </c>
      <c r="C8895" s="188" t="s">
        <v>148</v>
      </c>
      <c r="D8895" s="188" t="s">
        <v>148</v>
      </c>
      <c r="E8895" s="188" t="s">
        <v>148</v>
      </c>
      <c r="F8895" s="188" t="s">
        <v>148</v>
      </c>
      <c r="G8895" s="188" t="s">
        <v>148</v>
      </c>
      <c r="H8895" s="188" t="s">
        <v>148</v>
      </c>
      <c r="I8895" s="188" t="s">
        <v>686</v>
      </c>
      <c r="J8895" s="188" t="s">
        <v>686</v>
      </c>
      <c r="N8895" s="43"/>
    </row>
    <row r="8896" spans="1:14">
      <c r="A8896" s="43" t="s">
        <v>592</v>
      </c>
      <c r="B8896" s="188">
        <v>77868</v>
      </c>
      <c r="C8896" s="188">
        <v>9215.8700000000008</v>
      </c>
      <c r="D8896" s="188">
        <v>13595.5</v>
      </c>
      <c r="E8896" s="188">
        <v>25878.400000000001</v>
      </c>
      <c r="F8896" s="188">
        <v>49598.1</v>
      </c>
      <c r="G8896" s="188">
        <v>91383</v>
      </c>
      <c r="H8896" s="188">
        <v>155353</v>
      </c>
      <c r="I8896" s="188">
        <v>221075</v>
      </c>
      <c r="J8896" s="188">
        <v>478573</v>
      </c>
      <c r="N8896" s="43"/>
    </row>
    <row r="8897" spans="1:14">
      <c r="A8897" s="43" t="s">
        <v>537</v>
      </c>
      <c r="B8897" s="188">
        <v>16751</v>
      </c>
      <c r="C8897" s="188">
        <v>0</v>
      </c>
      <c r="D8897" s="188">
        <v>0</v>
      </c>
      <c r="E8897" s="188">
        <v>8927.5</v>
      </c>
      <c r="F8897" s="188">
        <v>17194.400000000001</v>
      </c>
      <c r="G8897" s="188">
        <v>24802</v>
      </c>
      <c r="H8897" s="188">
        <v>30520</v>
      </c>
      <c r="I8897" s="188">
        <v>33730</v>
      </c>
      <c r="J8897" s="188">
        <v>40407</v>
      </c>
      <c r="N8897" s="43"/>
    </row>
    <row r="8898" spans="1:14">
      <c r="A8898" s="43" t="s">
        <v>538</v>
      </c>
      <c r="B8898" s="188">
        <v>150</v>
      </c>
      <c r="C8898" s="188">
        <v>0</v>
      </c>
      <c r="D8898" s="188">
        <v>0</v>
      </c>
      <c r="E8898" s="188">
        <v>0</v>
      </c>
      <c r="F8898" s="188">
        <v>0</v>
      </c>
      <c r="G8898" s="188">
        <v>0</v>
      </c>
      <c r="H8898" s="188">
        <v>0</v>
      </c>
      <c r="I8898" s="188">
        <v>0</v>
      </c>
      <c r="J8898" s="188">
        <v>6876</v>
      </c>
      <c r="N8898" s="43"/>
    </row>
    <row r="8899" spans="1:14">
      <c r="A8899" s="43" t="s">
        <v>539</v>
      </c>
      <c r="B8899" s="188">
        <v>30861</v>
      </c>
      <c r="C8899" s="188">
        <v>-32.93</v>
      </c>
      <c r="D8899" s="188">
        <v>202.62</v>
      </c>
      <c r="E8899" s="188">
        <v>1758.3</v>
      </c>
      <c r="F8899" s="188">
        <v>7642.2</v>
      </c>
      <c r="G8899" s="188">
        <v>24676</v>
      </c>
      <c r="H8899" s="188">
        <v>67178</v>
      </c>
      <c r="I8899" s="188">
        <v>117114</v>
      </c>
      <c r="J8899" s="188">
        <v>382740</v>
      </c>
      <c r="N8899" s="43"/>
    </row>
    <row r="8900" spans="1:14">
      <c r="A8900" s="43" t="s">
        <v>540</v>
      </c>
      <c r="B8900" s="188">
        <v>6408</v>
      </c>
      <c r="C8900" s="188">
        <v>0</v>
      </c>
      <c r="D8900" s="188">
        <v>0</v>
      </c>
      <c r="E8900" s="188">
        <v>0</v>
      </c>
      <c r="F8900" s="188">
        <v>0</v>
      </c>
      <c r="G8900" s="188">
        <v>6281</v>
      </c>
      <c r="H8900" s="188">
        <v>20027</v>
      </c>
      <c r="I8900" s="188">
        <v>33575</v>
      </c>
      <c r="J8900" s="188">
        <v>69553</v>
      </c>
      <c r="N8900" s="43"/>
    </row>
    <row r="8901" spans="1:14">
      <c r="A8901" s="43" t="s">
        <v>541</v>
      </c>
      <c r="B8901" s="188">
        <v>17138</v>
      </c>
      <c r="C8901" s="188">
        <v>0</v>
      </c>
      <c r="D8901" s="188">
        <v>0</v>
      </c>
      <c r="E8901" s="188">
        <v>0</v>
      </c>
      <c r="F8901" s="188">
        <v>0</v>
      </c>
      <c r="G8901" s="188">
        <v>22785</v>
      </c>
      <c r="H8901" s="188">
        <v>54471</v>
      </c>
      <c r="I8901" s="188">
        <v>80628</v>
      </c>
      <c r="J8901" s="188">
        <v>151101</v>
      </c>
      <c r="N8901" s="43"/>
    </row>
    <row r="8902" spans="1:14">
      <c r="A8902" s="43" t="s">
        <v>542</v>
      </c>
      <c r="B8902" s="188">
        <v>5495</v>
      </c>
      <c r="C8902" s="188">
        <v>0</v>
      </c>
      <c r="D8902" s="188">
        <v>0</v>
      </c>
      <c r="E8902" s="188">
        <v>633</v>
      </c>
      <c r="F8902" s="188">
        <v>2852.9</v>
      </c>
      <c r="G8902" s="188">
        <v>6938</v>
      </c>
      <c r="H8902" s="188">
        <v>13753</v>
      </c>
      <c r="I8902" s="188">
        <v>19923</v>
      </c>
      <c r="J8902" s="188">
        <v>37835</v>
      </c>
      <c r="N8902" s="43"/>
    </row>
    <row r="8903" spans="1:14">
      <c r="A8903" s="43" t="s">
        <v>543</v>
      </c>
      <c r="B8903" s="188">
        <v>1065</v>
      </c>
      <c r="C8903" s="188">
        <v>0</v>
      </c>
      <c r="D8903" s="188">
        <v>0</v>
      </c>
      <c r="E8903" s="188">
        <v>0</v>
      </c>
      <c r="F8903" s="188">
        <v>0</v>
      </c>
      <c r="G8903" s="188">
        <v>0</v>
      </c>
      <c r="H8903" s="188">
        <v>0</v>
      </c>
      <c r="I8903" s="188">
        <v>9854</v>
      </c>
      <c r="J8903" s="188">
        <v>20443</v>
      </c>
      <c r="N8903" s="43"/>
    </row>
    <row r="8904" spans="1:14">
      <c r="A8904" s="43" t="s">
        <v>544</v>
      </c>
      <c r="B8904" s="188">
        <v>7094</v>
      </c>
      <c r="C8904" s="188">
        <v>0</v>
      </c>
      <c r="D8904" s="188">
        <v>0</v>
      </c>
      <c r="E8904" s="188">
        <v>0</v>
      </c>
      <c r="F8904" s="188">
        <v>0</v>
      </c>
      <c r="G8904" s="188">
        <v>0</v>
      </c>
      <c r="H8904" s="188">
        <v>20629</v>
      </c>
      <c r="I8904" s="188">
        <v>61280</v>
      </c>
      <c r="J8904" s="188">
        <v>106314</v>
      </c>
      <c r="N8904" s="43"/>
    </row>
    <row r="8905" spans="1:14">
      <c r="A8905" s="43" t="s">
        <v>221</v>
      </c>
      <c r="B8905" s="188">
        <v>14166</v>
      </c>
      <c r="C8905" s="188">
        <v>0</v>
      </c>
      <c r="D8905" s="188">
        <v>0</v>
      </c>
      <c r="E8905" s="188">
        <v>6891.4</v>
      </c>
      <c r="F8905" s="188">
        <v>14355.9</v>
      </c>
      <c r="G8905" s="188">
        <v>21735</v>
      </c>
      <c r="H8905" s="188">
        <v>26846</v>
      </c>
      <c r="I8905" s="188">
        <v>29485</v>
      </c>
      <c r="J8905" s="188">
        <v>33894</v>
      </c>
      <c r="N8905" s="43"/>
    </row>
    <row r="8906" spans="1:14">
      <c r="A8906" s="43" t="s">
        <v>222</v>
      </c>
      <c r="B8906" s="188">
        <v>6978</v>
      </c>
      <c r="C8906" s="188">
        <v>0</v>
      </c>
      <c r="D8906" s="188">
        <v>0</v>
      </c>
      <c r="E8906" s="188">
        <v>0</v>
      </c>
      <c r="F8906" s="188">
        <v>0</v>
      </c>
      <c r="G8906" s="188">
        <v>13630</v>
      </c>
      <c r="H8906" s="188">
        <v>23119</v>
      </c>
      <c r="I8906" s="188">
        <v>27040</v>
      </c>
      <c r="J8906" s="188">
        <v>32744</v>
      </c>
      <c r="N8906" s="43"/>
    </row>
    <row r="8907" spans="1:14">
      <c r="A8907" s="43" t="s">
        <v>223</v>
      </c>
      <c r="B8907" s="188">
        <v>12661</v>
      </c>
      <c r="C8907" s="188">
        <v>0</v>
      </c>
      <c r="D8907" s="188">
        <v>0</v>
      </c>
      <c r="E8907" s="188">
        <v>0</v>
      </c>
      <c r="F8907" s="188">
        <v>0</v>
      </c>
      <c r="G8907" s="188">
        <v>11891</v>
      </c>
      <c r="H8907" s="188">
        <v>42789</v>
      </c>
      <c r="I8907" s="188">
        <v>67427</v>
      </c>
      <c r="J8907" s="188">
        <v>138208</v>
      </c>
      <c r="N8907" s="43"/>
    </row>
    <row r="8908" spans="1:14">
      <c r="A8908" s="43" t="s">
        <v>224</v>
      </c>
      <c r="B8908" s="188">
        <v>10201</v>
      </c>
      <c r="C8908" s="188">
        <v>0</v>
      </c>
      <c r="D8908" s="188">
        <v>0</v>
      </c>
      <c r="E8908" s="188">
        <v>0</v>
      </c>
      <c r="F8908" s="188">
        <v>0</v>
      </c>
      <c r="G8908" s="188">
        <v>0</v>
      </c>
      <c r="H8908" s="188">
        <v>35625</v>
      </c>
      <c r="I8908" s="188">
        <v>62208</v>
      </c>
      <c r="J8908" s="188">
        <v>133604</v>
      </c>
      <c r="N8908" s="43"/>
    </row>
    <row r="8909" spans="1:14">
      <c r="A8909" s="43" t="s">
        <v>545</v>
      </c>
      <c r="B8909" s="188">
        <v>68506</v>
      </c>
      <c r="C8909" s="188">
        <v>6709.14</v>
      </c>
      <c r="D8909" s="188">
        <v>11082.74</v>
      </c>
      <c r="E8909" s="188">
        <v>22895.7</v>
      </c>
      <c r="F8909" s="188">
        <v>44542.2</v>
      </c>
      <c r="G8909" s="188">
        <v>79646</v>
      </c>
      <c r="H8909" s="188">
        <v>133441</v>
      </c>
      <c r="I8909" s="188">
        <v>191204</v>
      </c>
      <c r="J8909" s="188">
        <v>431014</v>
      </c>
      <c r="N8909" s="43"/>
    </row>
    <row r="8910" spans="1:14">
      <c r="A8910" s="43" t="s">
        <v>546</v>
      </c>
      <c r="B8910" s="188">
        <v>40922</v>
      </c>
      <c r="C8910" s="188">
        <v>4794.2299999999996</v>
      </c>
      <c r="D8910" s="188">
        <v>8556.33</v>
      </c>
      <c r="E8910" s="188">
        <v>17367.5</v>
      </c>
      <c r="F8910" s="188">
        <v>32516.6</v>
      </c>
      <c r="G8910" s="188">
        <v>54582</v>
      </c>
      <c r="H8910" s="188">
        <v>83228</v>
      </c>
      <c r="I8910" s="188">
        <v>105564</v>
      </c>
      <c r="J8910" s="188">
        <v>164628</v>
      </c>
      <c r="N8910" s="43"/>
    </row>
    <row r="8911" spans="1:14">
      <c r="A8911" s="43" t="s">
        <v>547</v>
      </c>
      <c r="B8911" s="188">
        <v>4674</v>
      </c>
      <c r="C8911" s="188">
        <v>0</v>
      </c>
      <c r="D8911" s="188">
        <v>0</v>
      </c>
      <c r="E8911" s="188">
        <v>0</v>
      </c>
      <c r="F8911" s="188">
        <v>179.7</v>
      </c>
      <c r="G8911" s="188">
        <v>4933</v>
      </c>
      <c r="H8911" s="188">
        <v>12782</v>
      </c>
      <c r="I8911" s="188">
        <v>20338</v>
      </c>
      <c r="J8911" s="188">
        <v>53703</v>
      </c>
      <c r="N8911" s="43"/>
    </row>
    <row r="8912" spans="1:14">
      <c r="A8912" s="43" t="s">
        <v>548</v>
      </c>
      <c r="B8912" s="188">
        <v>867</v>
      </c>
      <c r="C8912" s="188">
        <v>0</v>
      </c>
      <c r="D8912" s="188">
        <v>0</v>
      </c>
      <c r="E8912" s="188">
        <v>0</v>
      </c>
      <c r="F8912" s="188">
        <v>0</v>
      </c>
      <c r="G8912" s="188">
        <v>603</v>
      </c>
      <c r="H8912" s="188">
        <v>2425</v>
      </c>
      <c r="I8912" s="188">
        <v>4394</v>
      </c>
      <c r="J8912" s="188">
        <v>11710</v>
      </c>
      <c r="N8912" s="43"/>
    </row>
    <row r="8913" spans="1:14">
      <c r="A8913" s="43" t="s">
        <v>549</v>
      </c>
      <c r="B8913" s="188">
        <v>1157</v>
      </c>
      <c r="C8913" s="188">
        <v>0</v>
      </c>
      <c r="D8913" s="188">
        <v>0</v>
      </c>
      <c r="E8913" s="188">
        <v>0</v>
      </c>
      <c r="F8913" s="188">
        <v>0</v>
      </c>
      <c r="G8913" s="188">
        <v>1572</v>
      </c>
      <c r="H8913" s="188">
        <v>3980</v>
      </c>
      <c r="I8913" s="188">
        <v>5933</v>
      </c>
      <c r="J8913" s="188">
        <v>9715</v>
      </c>
      <c r="N8913" s="43"/>
    </row>
    <row r="8914" spans="1:14">
      <c r="A8914" s="43" t="s">
        <v>550</v>
      </c>
      <c r="B8914" s="188">
        <v>232</v>
      </c>
      <c r="C8914" s="188">
        <v>0</v>
      </c>
      <c r="D8914" s="188">
        <v>0</v>
      </c>
      <c r="E8914" s="188">
        <v>0</v>
      </c>
      <c r="F8914" s="188">
        <v>0</v>
      </c>
      <c r="G8914" s="188">
        <v>296</v>
      </c>
      <c r="H8914" s="188">
        <v>749</v>
      </c>
      <c r="I8914" s="188">
        <v>1125</v>
      </c>
      <c r="J8914" s="188">
        <v>2148</v>
      </c>
      <c r="N8914" s="43"/>
    </row>
    <row r="8915" spans="1:14">
      <c r="A8915" s="43" t="s">
        <v>551</v>
      </c>
      <c r="B8915" s="188">
        <v>64</v>
      </c>
      <c r="C8915" s="188">
        <v>0</v>
      </c>
      <c r="D8915" s="188">
        <v>0</v>
      </c>
      <c r="E8915" s="188">
        <v>0</v>
      </c>
      <c r="F8915" s="188">
        <v>0</v>
      </c>
      <c r="G8915" s="188">
        <v>0</v>
      </c>
      <c r="H8915" s="188">
        <v>0</v>
      </c>
      <c r="I8915" s="188">
        <v>2</v>
      </c>
      <c r="J8915" s="188">
        <v>2021</v>
      </c>
      <c r="N8915" s="43"/>
    </row>
    <row r="8916" spans="1:14">
      <c r="A8916" s="43" t="s">
        <v>317</v>
      </c>
      <c r="B8916" s="188">
        <v>1827</v>
      </c>
      <c r="C8916" s="188">
        <v>0</v>
      </c>
      <c r="D8916" s="188">
        <v>1862.3</v>
      </c>
      <c r="E8916" s="188">
        <v>1862.3</v>
      </c>
      <c r="F8916" s="188">
        <v>1862.3</v>
      </c>
      <c r="G8916" s="188">
        <v>1862</v>
      </c>
      <c r="H8916" s="188">
        <v>1862</v>
      </c>
      <c r="I8916" s="188">
        <v>2607</v>
      </c>
      <c r="J8916" s="188">
        <v>4842</v>
      </c>
      <c r="N8916" s="43"/>
    </row>
    <row r="8917" spans="1:14">
      <c r="A8917" s="43" t="s">
        <v>318</v>
      </c>
      <c r="B8917" s="188">
        <v>542</v>
      </c>
      <c r="C8917" s="188">
        <v>0</v>
      </c>
      <c r="D8917" s="188">
        <v>0</v>
      </c>
      <c r="E8917" s="188">
        <v>0</v>
      </c>
      <c r="F8917" s="188">
        <v>699.6</v>
      </c>
      <c r="G8917" s="188">
        <v>700</v>
      </c>
      <c r="H8917" s="188">
        <v>700</v>
      </c>
      <c r="I8917" s="188">
        <v>700</v>
      </c>
      <c r="J8917" s="188">
        <v>1783</v>
      </c>
      <c r="N8917" s="43"/>
    </row>
    <row r="8918" spans="1:14">
      <c r="A8918" s="43" t="s">
        <v>552</v>
      </c>
      <c r="B8918" s="188">
        <v>50284</v>
      </c>
      <c r="C8918" s="188">
        <v>7304.3</v>
      </c>
      <c r="D8918" s="188">
        <v>11009.38</v>
      </c>
      <c r="E8918" s="188">
        <v>20215.8</v>
      </c>
      <c r="F8918" s="188">
        <v>36675.800000000003</v>
      </c>
      <c r="G8918" s="188">
        <v>64774</v>
      </c>
      <c r="H8918" s="188">
        <v>104819</v>
      </c>
      <c r="I8918" s="188">
        <v>137376</v>
      </c>
      <c r="J8918" s="188">
        <v>233632</v>
      </c>
      <c r="N8918" s="43"/>
    </row>
    <row r="8919" spans="1:14">
      <c r="A8919" s="43" t="s">
        <v>553</v>
      </c>
      <c r="B8919" s="188">
        <v>4198</v>
      </c>
      <c r="C8919" s="188">
        <v>0</v>
      </c>
      <c r="D8919" s="188">
        <v>0</v>
      </c>
      <c r="E8919" s="188">
        <v>0</v>
      </c>
      <c r="F8919" s="188">
        <v>0</v>
      </c>
      <c r="G8919" s="188">
        <v>3894</v>
      </c>
      <c r="H8919" s="188">
        <v>12970</v>
      </c>
      <c r="I8919" s="188">
        <v>21209</v>
      </c>
      <c r="J8919" s="188">
        <v>46908</v>
      </c>
      <c r="N8919" s="43"/>
    </row>
    <row r="8920" spans="1:14">
      <c r="A8920" s="43" t="s">
        <v>554</v>
      </c>
      <c r="B8920" s="188">
        <v>1300</v>
      </c>
      <c r="C8920" s="188">
        <v>0</v>
      </c>
      <c r="D8920" s="188">
        <v>0</v>
      </c>
      <c r="E8920" s="188">
        <v>0</v>
      </c>
      <c r="F8920" s="188">
        <v>0</v>
      </c>
      <c r="G8920" s="188">
        <v>379</v>
      </c>
      <c r="H8920" s="188">
        <v>2727</v>
      </c>
      <c r="I8920" s="188">
        <v>6213</v>
      </c>
      <c r="J8920" s="188">
        <v>20837</v>
      </c>
      <c r="N8920" s="43"/>
    </row>
    <row r="8921" spans="1:14">
      <c r="A8921" s="43" t="s">
        <v>555</v>
      </c>
      <c r="B8921" s="188">
        <v>2341</v>
      </c>
      <c r="C8921" s="188">
        <v>0</v>
      </c>
      <c r="D8921" s="188">
        <v>0</v>
      </c>
      <c r="E8921" s="188">
        <v>0</v>
      </c>
      <c r="F8921" s="188">
        <v>0</v>
      </c>
      <c r="G8921" s="188">
        <v>60</v>
      </c>
      <c r="H8921" s="188">
        <v>4431</v>
      </c>
      <c r="I8921" s="188">
        <v>13512</v>
      </c>
      <c r="J8921" s="188">
        <v>44454</v>
      </c>
      <c r="N8921" s="43"/>
    </row>
    <row r="8922" spans="1:14">
      <c r="A8922" s="43" t="s">
        <v>556</v>
      </c>
      <c r="B8922" s="188">
        <v>932</v>
      </c>
      <c r="C8922" s="188">
        <v>0</v>
      </c>
      <c r="D8922" s="188">
        <v>0</v>
      </c>
      <c r="E8922" s="188">
        <v>0</v>
      </c>
      <c r="F8922" s="188">
        <v>0</v>
      </c>
      <c r="G8922" s="188">
        <v>0</v>
      </c>
      <c r="H8922" s="188">
        <v>0</v>
      </c>
      <c r="I8922" s="188">
        <v>3269</v>
      </c>
      <c r="J8922" s="188">
        <v>35991</v>
      </c>
      <c r="N8922" s="43"/>
    </row>
    <row r="8923" spans="1:14">
      <c r="A8923" s="43" t="s">
        <v>157</v>
      </c>
      <c r="N8923" s="43"/>
    </row>
    <row r="8924" spans="1:14">
      <c r="A8924" s="43" t="s">
        <v>599</v>
      </c>
      <c r="B8924" s="188">
        <v>90017</v>
      </c>
      <c r="C8924" s="188">
        <v>14230.56</v>
      </c>
      <c r="D8924" s="188">
        <v>19861.09</v>
      </c>
      <c r="E8924" s="188">
        <v>33734.1</v>
      </c>
      <c r="F8924" s="188">
        <v>59602.3</v>
      </c>
      <c r="G8924" s="188">
        <v>104245</v>
      </c>
      <c r="H8924" s="188">
        <v>174546</v>
      </c>
      <c r="I8924" s="188">
        <v>245458</v>
      </c>
      <c r="J8924" s="188">
        <v>547122</v>
      </c>
      <c r="N8924" s="43"/>
    </row>
    <row r="8925" spans="1:14">
      <c r="A8925" s="43" t="s">
        <v>537</v>
      </c>
      <c r="B8925" s="188">
        <v>18551</v>
      </c>
      <c r="C8925" s="188">
        <v>0</v>
      </c>
      <c r="D8925" s="188">
        <v>0</v>
      </c>
      <c r="E8925" s="188">
        <v>11458.3</v>
      </c>
      <c r="F8925" s="188">
        <v>19433.8</v>
      </c>
      <c r="G8925" s="188">
        <v>26178</v>
      </c>
      <c r="H8925" s="188">
        <v>31658</v>
      </c>
      <c r="I8925" s="188">
        <v>34778</v>
      </c>
      <c r="J8925" s="188">
        <v>41182</v>
      </c>
      <c r="N8925" s="43"/>
    </row>
    <row r="8926" spans="1:14">
      <c r="A8926" s="43" t="s">
        <v>538</v>
      </c>
      <c r="B8926" s="188">
        <v>52</v>
      </c>
      <c r="C8926" s="188">
        <v>0</v>
      </c>
      <c r="D8926" s="188">
        <v>0</v>
      </c>
      <c r="E8926" s="188">
        <v>0</v>
      </c>
      <c r="F8926" s="188">
        <v>0</v>
      </c>
      <c r="G8926" s="188">
        <v>0</v>
      </c>
      <c r="H8926" s="188">
        <v>0</v>
      </c>
      <c r="I8926" s="188">
        <v>0</v>
      </c>
      <c r="J8926" s="188">
        <v>0</v>
      </c>
      <c r="N8926" s="43"/>
    </row>
    <row r="8927" spans="1:14">
      <c r="A8927" s="43" t="s">
        <v>539</v>
      </c>
      <c r="B8927" s="188">
        <v>37716</v>
      </c>
      <c r="C8927" s="188">
        <v>226.72</v>
      </c>
      <c r="D8927" s="188">
        <v>770.14</v>
      </c>
      <c r="E8927" s="188">
        <v>3283.2</v>
      </c>
      <c r="F8927" s="188">
        <v>10886.1</v>
      </c>
      <c r="G8927" s="188">
        <v>32503</v>
      </c>
      <c r="H8927" s="188">
        <v>82242</v>
      </c>
      <c r="I8927" s="188">
        <v>138330</v>
      </c>
      <c r="J8927" s="188">
        <v>438770</v>
      </c>
      <c r="N8927" s="43"/>
    </row>
    <row r="8928" spans="1:14">
      <c r="A8928" s="43" t="s">
        <v>540</v>
      </c>
      <c r="B8928" s="188">
        <v>7211</v>
      </c>
      <c r="C8928" s="188">
        <v>0</v>
      </c>
      <c r="D8928" s="188">
        <v>0</v>
      </c>
      <c r="E8928" s="188">
        <v>0</v>
      </c>
      <c r="F8928" s="188">
        <v>0</v>
      </c>
      <c r="G8928" s="188">
        <v>7673</v>
      </c>
      <c r="H8928" s="188">
        <v>22327</v>
      </c>
      <c r="I8928" s="188">
        <v>35981</v>
      </c>
      <c r="J8928" s="188">
        <v>74087</v>
      </c>
      <c r="N8928" s="43"/>
    </row>
    <row r="8929" spans="1:14">
      <c r="A8929" s="43" t="s">
        <v>541</v>
      </c>
      <c r="B8929" s="188">
        <v>18978</v>
      </c>
      <c r="C8929" s="188">
        <v>0</v>
      </c>
      <c r="D8929" s="188">
        <v>0</v>
      </c>
      <c r="E8929" s="188">
        <v>0</v>
      </c>
      <c r="F8929" s="188">
        <v>0</v>
      </c>
      <c r="G8929" s="188">
        <v>26373</v>
      </c>
      <c r="H8929" s="188">
        <v>59198</v>
      </c>
      <c r="I8929" s="188">
        <v>86551</v>
      </c>
      <c r="J8929" s="188">
        <v>158824</v>
      </c>
      <c r="N8929" s="43"/>
    </row>
    <row r="8930" spans="1:14">
      <c r="A8930" s="43" t="s">
        <v>542</v>
      </c>
      <c r="B8930" s="188">
        <v>6453</v>
      </c>
      <c r="C8930" s="188">
        <v>0</v>
      </c>
      <c r="D8930" s="188">
        <v>0</v>
      </c>
      <c r="E8930" s="188">
        <v>1327.5</v>
      </c>
      <c r="F8930" s="188">
        <v>3730.2</v>
      </c>
      <c r="G8930" s="188">
        <v>8239</v>
      </c>
      <c r="H8930" s="188">
        <v>15430</v>
      </c>
      <c r="I8930" s="188">
        <v>21973</v>
      </c>
      <c r="J8930" s="188">
        <v>40801</v>
      </c>
      <c r="N8930" s="43"/>
    </row>
    <row r="8931" spans="1:14">
      <c r="A8931" s="43" t="s">
        <v>543</v>
      </c>
      <c r="B8931" s="188">
        <v>1056</v>
      </c>
      <c r="C8931" s="188">
        <v>0</v>
      </c>
      <c r="D8931" s="188">
        <v>0</v>
      </c>
      <c r="E8931" s="188">
        <v>0</v>
      </c>
      <c r="F8931" s="188">
        <v>0</v>
      </c>
      <c r="G8931" s="188">
        <v>0</v>
      </c>
      <c r="H8931" s="188">
        <v>0</v>
      </c>
      <c r="I8931" s="188">
        <v>9873</v>
      </c>
      <c r="J8931" s="188">
        <v>20361</v>
      </c>
      <c r="N8931" s="43"/>
    </row>
    <row r="8932" spans="1:14">
      <c r="A8932" s="43" t="s">
        <v>544</v>
      </c>
      <c r="B8932" s="188">
        <v>5011</v>
      </c>
      <c r="C8932" s="188">
        <v>0</v>
      </c>
      <c r="D8932" s="188">
        <v>0</v>
      </c>
      <c r="E8932" s="188">
        <v>0</v>
      </c>
      <c r="F8932" s="188">
        <v>0</v>
      </c>
      <c r="G8932" s="188">
        <v>0</v>
      </c>
      <c r="H8932" s="188">
        <v>19484</v>
      </c>
      <c r="I8932" s="188">
        <v>20629</v>
      </c>
      <c r="J8932" s="188">
        <v>78020</v>
      </c>
      <c r="N8932" s="43"/>
    </row>
    <row r="8933" spans="1:14">
      <c r="A8933" s="43" t="s">
        <v>221</v>
      </c>
      <c r="B8933" s="188">
        <v>15627</v>
      </c>
      <c r="C8933" s="188">
        <v>0</v>
      </c>
      <c r="D8933" s="188">
        <v>0</v>
      </c>
      <c r="E8933" s="188">
        <v>9464.9</v>
      </c>
      <c r="F8933" s="188">
        <v>16246.4</v>
      </c>
      <c r="G8933" s="188">
        <v>23129</v>
      </c>
      <c r="H8933" s="188">
        <v>27765</v>
      </c>
      <c r="I8933" s="188">
        <v>30252</v>
      </c>
      <c r="J8933" s="188">
        <v>34405</v>
      </c>
      <c r="N8933" s="43"/>
    </row>
    <row r="8934" spans="1:14">
      <c r="A8934" s="43" t="s">
        <v>222</v>
      </c>
      <c r="B8934" s="188">
        <v>7808</v>
      </c>
      <c r="C8934" s="188">
        <v>0</v>
      </c>
      <c r="D8934" s="188">
        <v>0</v>
      </c>
      <c r="E8934" s="188">
        <v>0</v>
      </c>
      <c r="F8934" s="188">
        <v>0</v>
      </c>
      <c r="G8934" s="188">
        <v>15231</v>
      </c>
      <c r="H8934" s="188">
        <v>24361</v>
      </c>
      <c r="I8934" s="188">
        <v>27951</v>
      </c>
      <c r="J8934" s="188">
        <v>33318</v>
      </c>
      <c r="N8934" s="43"/>
    </row>
    <row r="8935" spans="1:14">
      <c r="A8935" s="43" t="s">
        <v>223</v>
      </c>
      <c r="B8935" s="188">
        <v>14297</v>
      </c>
      <c r="C8935" s="188">
        <v>0</v>
      </c>
      <c r="D8935" s="188">
        <v>0</v>
      </c>
      <c r="E8935" s="188">
        <v>0</v>
      </c>
      <c r="F8935" s="188">
        <v>0</v>
      </c>
      <c r="G8935" s="188">
        <v>15884</v>
      </c>
      <c r="H8935" s="188">
        <v>48041</v>
      </c>
      <c r="I8935" s="188">
        <v>73566</v>
      </c>
      <c r="J8935" s="188">
        <v>147828</v>
      </c>
      <c r="N8935" s="43"/>
    </row>
    <row r="8936" spans="1:14">
      <c r="A8936" s="43" t="s">
        <v>224</v>
      </c>
      <c r="B8936" s="188">
        <v>10977</v>
      </c>
      <c r="C8936" s="188">
        <v>0</v>
      </c>
      <c r="D8936" s="188">
        <v>0</v>
      </c>
      <c r="E8936" s="188">
        <v>0</v>
      </c>
      <c r="F8936" s="188">
        <v>0</v>
      </c>
      <c r="G8936" s="188">
        <v>0</v>
      </c>
      <c r="H8936" s="188">
        <v>38755</v>
      </c>
      <c r="I8936" s="188">
        <v>65806</v>
      </c>
      <c r="J8936" s="188">
        <v>137508</v>
      </c>
      <c r="N8936" s="43"/>
    </row>
    <row r="8937" spans="1:14">
      <c r="A8937" s="43" t="s">
        <v>545</v>
      </c>
      <c r="B8937" s="188">
        <v>79445</v>
      </c>
      <c r="C8937" s="188">
        <v>11582.46</v>
      </c>
      <c r="D8937" s="188">
        <v>17118.12</v>
      </c>
      <c r="E8937" s="188">
        <v>30308.400000000001</v>
      </c>
      <c r="F8937" s="188">
        <v>52881.4</v>
      </c>
      <c r="G8937" s="188">
        <v>90385</v>
      </c>
      <c r="H8937" s="188">
        <v>149426</v>
      </c>
      <c r="I8937" s="188">
        <v>211491</v>
      </c>
      <c r="J8937" s="188">
        <v>499080</v>
      </c>
      <c r="N8937" s="43"/>
    </row>
    <row r="8938" spans="1:14">
      <c r="A8938" s="43" t="s">
        <v>546</v>
      </c>
      <c r="B8938" s="188">
        <v>45735</v>
      </c>
      <c r="C8938" s="188">
        <v>8256.08</v>
      </c>
      <c r="D8938" s="188">
        <v>12526.7</v>
      </c>
      <c r="E8938" s="188">
        <v>21698.6</v>
      </c>
      <c r="F8938" s="188">
        <v>37352.5</v>
      </c>
      <c r="G8938" s="188">
        <v>59442</v>
      </c>
      <c r="H8938" s="188">
        <v>89117</v>
      </c>
      <c r="I8938" s="188">
        <v>113601</v>
      </c>
      <c r="J8938" s="188">
        <v>170858</v>
      </c>
      <c r="N8938" s="43"/>
    </row>
    <row r="8939" spans="1:14">
      <c r="A8939" s="43" t="s">
        <v>547</v>
      </c>
      <c r="B8939" s="188">
        <v>5503</v>
      </c>
      <c r="C8939" s="188">
        <v>0</v>
      </c>
      <c r="D8939" s="188">
        <v>0</v>
      </c>
      <c r="E8939" s="188">
        <v>0</v>
      </c>
      <c r="F8939" s="188">
        <v>961.1</v>
      </c>
      <c r="G8939" s="188">
        <v>6005</v>
      </c>
      <c r="H8939" s="188">
        <v>14536</v>
      </c>
      <c r="I8939" s="188">
        <v>22875</v>
      </c>
      <c r="J8939" s="188">
        <v>61984</v>
      </c>
      <c r="N8939" s="43"/>
    </row>
    <row r="8940" spans="1:14">
      <c r="A8940" s="43" t="s">
        <v>548</v>
      </c>
      <c r="B8940" s="188">
        <v>1029</v>
      </c>
      <c r="C8940" s="188">
        <v>0</v>
      </c>
      <c r="D8940" s="188">
        <v>0</v>
      </c>
      <c r="E8940" s="188">
        <v>0</v>
      </c>
      <c r="F8940" s="188">
        <v>0</v>
      </c>
      <c r="G8940" s="188">
        <v>897</v>
      </c>
      <c r="H8940" s="188">
        <v>2956</v>
      </c>
      <c r="I8940" s="188">
        <v>5027</v>
      </c>
      <c r="J8940" s="188">
        <v>13129</v>
      </c>
      <c r="N8940" s="43"/>
    </row>
    <row r="8941" spans="1:14">
      <c r="A8941" s="43" t="s">
        <v>549</v>
      </c>
      <c r="B8941" s="188">
        <v>1292</v>
      </c>
      <c r="C8941" s="188">
        <v>0</v>
      </c>
      <c r="D8941" s="188">
        <v>0</v>
      </c>
      <c r="E8941" s="188">
        <v>0</v>
      </c>
      <c r="F8941" s="188">
        <v>0</v>
      </c>
      <c r="G8941" s="188">
        <v>1849</v>
      </c>
      <c r="H8941" s="188">
        <v>4375</v>
      </c>
      <c r="I8941" s="188">
        <v>6392</v>
      </c>
      <c r="J8941" s="188">
        <v>10080</v>
      </c>
      <c r="N8941" s="43"/>
    </row>
    <row r="8942" spans="1:14">
      <c r="A8942" s="43" t="s">
        <v>550</v>
      </c>
      <c r="B8942" s="188">
        <v>259</v>
      </c>
      <c r="C8942" s="188">
        <v>0</v>
      </c>
      <c r="D8942" s="188">
        <v>0</v>
      </c>
      <c r="E8942" s="188">
        <v>0</v>
      </c>
      <c r="F8942" s="188">
        <v>0</v>
      </c>
      <c r="G8942" s="188">
        <v>348</v>
      </c>
      <c r="H8942" s="188">
        <v>824</v>
      </c>
      <c r="I8942" s="188">
        <v>1214</v>
      </c>
      <c r="J8942" s="188">
        <v>2274</v>
      </c>
      <c r="N8942" s="43"/>
    </row>
    <row r="8943" spans="1:14">
      <c r="A8943" s="43" t="s">
        <v>551</v>
      </c>
      <c r="B8943" s="188">
        <v>78</v>
      </c>
      <c r="C8943" s="188">
        <v>0</v>
      </c>
      <c r="D8943" s="188">
        <v>0</v>
      </c>
      <c r="E8943" s="188">
        <v>0</v>
      </c>
      <c r="F8943" s="188">
        <v>0</v>
      </c>
      <c r="G8943" s="188">
        <v>0</v>
      </c>
      <c r="H8943" s="188">
        <v>0</v>
      </c>
      <c r="I8943" s="188">
        <v>134</v>
      </c>
      <c r="J8943" s="188">
        <v>2302</v>
      </c>
      <c r="N8943" s="43"/>
    </row>
    <row r="8944" spans="1:14">
      <c r="A8944" s="43" t="s">
        <v>317</v>
      </c>
      <c r="B8944" s="188">
        <v>1859</v>
      </c>
      <c r="C8944" s="188">
        <v>0</v>
      </c>
      <c r="D8944" s="188">
        <v>1862.3</v>
      </c>
      <c r="E8944" s="188">
        <v>1862.3</v>
      </c>
      <c r="F8944" s="188">
        <v>1862.3</v>
      </c>
      <c r="G8944" s="188">
        <v>1862</v>
      </c>
      <c r="H8944" s="188">
        <v>1862</v>
      </c>
      <c r="I8944" s="188">
        <v>2607</v>
      </c>
      <c r="J8944" s="188">
        <v>4842</v>
      </c>
      <c r="N8944" s="43"/>
    </row>
    <row r="8945" spans="1:14">
      <c r="A8945" s="43" t="s">
        <v>318</v>
      </c>
      <c r="B8945" s="188">
        <v>551</v>
      </c>
      <c r="C8945" s="188">
        <v>0</v>
      </c>
      <c r="D8945" s="188">
        <v>0</v>
      </c>
      <c r="E8945" s="188">
        <v>0</v>
      </c>
      <c r="F8945" s="188">
        <v>699.6</v>
      </c>
      <c r="G8945" s="188">
        <v>700</v>
      </c>
      <c r="H8945" s="188">
        <v>700</v>
      </c>
      <c r="I8945" s="188">
        <v>960</v>
      </c>
      <c r="J8945" s="188">
        <v>1783</v>
      </c>
      <c r="N8945" s="43"/>
    </row>
    <row r="8946" spans="1:14">
      <c r="A8946" s="43" t="s">
        <v>552</v>
      </c>
      <c r="B8946" s="188">
        <v>56307</v>
      </c>
      <c r="C8946" s="188">
        <v>10845.33</v>
      </c>
      <c r="D8946" s="188">
        <v>15174.52</v>
      </c>
      <c r="E8946" s="188">
        <v>24643.9</v>
      </c>
      <c r="F8946" s="188">
        <v>42531</v>
      </c>
      <c r="G8946" s="188">
        <v>71204</v>
      </c>
      <c r="H8946" s="188">
        <v>113044</v>
      </c>
      <c r="I8946" s="188">
        <v>146725</v>
      </c>
      <c r="J8946" s="188">
        <v>247359</v>
      </c>
      <c r="N8946" s="43"/>
    </row>
    <row r="8947" spans="1:14">
      <c r="A8947" s="43" t="s">
        <v>553</v>
      </c>
      <c r="B8947" s="188">
        <v>4934</v>
      </c>
      <c r="C8947" s="188">
        <v>0</v>
      </c>
      <c r="D8947" s="188">
        <v>0</v>
      </c>
      <c r="E8947" s="188">
        <v>0</v>
      </c>
      <c r="F8947" s="188">
        <v>0</v>
      </c>
      <c r="G8947" s="188">
        <v>5272</v>
      </c>
      <c r="H8947" s="188">
        <v>14826</v>
      </c>
      <c r="I8947" s="188">
        <v>23511</v>
      </c>
      <c r="J8947" s="188">
        <v>50369</v>
      </c>
      <c r="N8947" s="43"/>
    </row>
    <row r="8948" spans="1:14">
      <c r="A8948" s="43" t="s">
        <v>554</v>
      </c>
      <c r="B8948" s="188">
        <v>1568</v>
      </c>
      <c r="C8948" s="188">
        <v>0</v>
      </c>
      <c r="D8948" s="188">
        <v>0</v>
      </c>
      <c r="E8948" s="188">
        <v>0</v>
      </c>
      <c r="F8948" s="188">
        <v>2.2999999999999998</v>
      </c>
      <c r="G8948" s="188">
        <v>609</v>
      </c>
      <c r="H8948" s="188">
        <v>3614</v>
      </c>
      <c r="I8948" s="188">
        <v>7232</v>
      </c>
      <c r="J8948" s="188">
        <v>23656</v>
      </c>
      <c r="N8948" s="43"/>
    </row>
    <row r="8949" spans="1:14">
      <c r="A8949" s="43" t="s">
        <v>555</v>
      </c>
      <c r="B8949" s="188">
        <v>2842</v>
      </c>
      <c r="C8949" s="188">
        <v>0</v>
      </c>
      <c r="D8949" s="188">
        <v>0</v>
      </c>
      <c r="E8949" s="188">
        <v>0</v>
      </c>
      <c r="F8949" s="188">
        <v>0</v>
      </c>
      <c r="G8949" s="188">
        <v>300</v>
      </c>
      <c r="H8949" s="188">
        <v>6365</v>
      </c>
      <c r="I8949" s="188">
        <v>17090</v>
      </c>
      <c r="J8949" s="188">
        <v>52094</v>
      </c>
      <c r="N8949" s="43"/>
    </row>
    <row r="8950" spans="1:14">
      <c r="A8950" s="43" t="s">
        <v>556</v>
      </c>
      <c r="B8950" s="188">
        <v>1117</v>
      </c>
      <c r="C8950" s="188">
        <v>0</v>
      </c>
      <c r="D8950" s="188">
        <v>0</v>
      </c>
      <c r="E8950" s="188">
        <v>0</v>
      </c>
      <c r="F8950" s="188">
        <v>0</v>
      </c>
      <c r="G8950" s="188">
        <v>0</v>
      </c>
      <c r="H8950" s="188">
        <v>0</v>
      </c>
      <c r="I8950" s="188">
        <v>5530</v>
      </c>
      <c r="J8950" s="188">
        <v>38648</v>
      </c>
      <c r="N8950" s="43"/>
    </row>
    <row r="8951" spans="1:14">
      <c r="A8951" s="43" t="s">
        <v>600</v>
      </c>
      <c r="B8951" s="188">
        <v>43570</v>
      </c>
      <c r="C8951" s="188">
        <v>6767.85</v>
      </c>
      <c r="D8951" s="188">
        <v>9525.51</v>
      </c>
      <c r="E8951" s="188">
        <v>15986.4</v>
      </c>
      <c r="F8951" s="188">
        <v>29452.9</v>
      </c>
      <c r="G8951" s="188">
        <v>53578</v>
      </c>
      <c r="H8951" s="188">
        <v>94232</v>
      </c>
      <c r="I8951" s="188">
        <v>130100</v>
      </c>
      <c r="J8951" s="188">
        <v>215375</v>
      </c>
      <c r="N8951" s="43"/>
    </row>
    <row r="8952" spans="1:14">
      <c r="A8952" s="43" t="s">
        <v>537</v>
      </c>
      <c r="B8952" s="188">
        <v>13761</v>
      </c>
      <c r="C8952" s="188">
        <v>0</v>
      </c>
      <c r="D8952" s="188">
        <v>0</v>
      </c>
      <c r="E8952" s="188">
        <v>7145.5</v>
      </c>
      <c r="F8952" s="188">
        <v>13883.4</v>
      </c>
      <c r="G8952" s="188">
        <v>20322</v>
      </c>
      <c r="H8952" s="188">
        <v>26213</v>
      </c>
      <c r="I8952" s="188">
        <v>28923</v>
      </c>
      <c r="J8952" s="188">
        <v>36115</v>
      </c>
      <c r="N8952" s="43"/>
    </row>
    <row r="8953" spans="1:14">
      <c r="A8953" s="43" t="s">
        <v>538</v>
      </c>
      <c r="B8953" s="188">
        <v>307</v>
      </c>
      <c r="C8953" s="188">
        <v>0</v>
      </c>
      <c r="D8953" s="188">
        <v>0</v>
      </c>
      <c r="E8953" s="188">
        <v>0</v>
      </c>
      <c r="F8953" s="188">
        <v>0</v>
      </c>
      <c r="G8953" s="188">
        <v>0</v>
      </c>
      <c r="H8953" s="188">
        <v>0</v>
      </c>
      <c r="I8953" s="188">
        <v>1804</v>
      </c>
      <c r="J8953" s="188">
        <v>9035</v>
      </c>
      <c r="N8953" s="43"/>
    </row>
    <row r="8954" spans="1:14">
      <c r="A8954" s="43" t="s">
        <v>539</v>
      </c>
      <c r="B8954" s="188">
        <v>8820</v>
      </c>
      <c r="C8954" s="188">
        <v>-56.29</v>
      </c>
      <c r="D8954" s="188">
        <v>-9.0399999999999991</v>
      </c>
      <c r="E8954" s="188">
        <v>390.2</v>
      </c>
      <c r="F8954" s="188">
        <v>2445.6</v>
      </c>
      <c r="G8954" s="188">
        <v>8811</v>
      </c>
      <c r="H8954" s="188">
        <v>21771</v>
      </c>
      <c r="I8954" s="188">
        <v>35485</v>
      </c>
      <c r="J8954" s="188">
        <v>87700</v>
      </c>
      <c r="N8954" s="43"/>
    </row>
    <row r="8955" spans="1:14">
      <c r="A8955" s="43" t="s">
        <v>540</v>
      </c>
      <c r="B8955" s="188">
        <v>6267</v>
      </c>
      <c r="C8955" s="188">
        <v>0</v>
      </c>
      <c r="D8955" s="188">
        <v>0</v>
      </c>
      <c r="E8955" s="188">
        <v>0</v>
      </c>
      <c r="F8955" s="188">
        <v>0</v>
      </c>
      <c r="G8955" s="188">
        <v>5986</v>
      </c>
      <c r="H8955" s="188">
        <v>19411</v>
      </c>
      <c r="I8955" s="188">
        <v>32594</v>
      </c>
      <c r="J8955" s="188">
        <v>67945</v>
      </c>
      <c r="N8955" s="43"/>
    </row>
    <row r="8956" spans="1:14">
      <c r="A8956" s="43" t="s">
        <v>541</v>
      </c>
      <c r="B8956" s="188">
        <v>10774</v>
      </c>
      <c r="C8956" s="188">
        <v>0</v>
      </c>
      <c r="D8956" s="188">
        <v>0</v>
      </c>
      <c r="E8956" s="188">
        <v>0</v>
      </c>
      <c r="F8956" s="188">
        <v>0</v>
      </c>
      <c r="G8956" s="188">
        <v>9203</v>
      </c>
      <c r="H8956" s="188">
        <v>34832</v>
      </c>
      <c r="I8956" s="188">
        <v>58485</v>
      </c>
      <c r="J8956" s="188">
        <v>124730</v>
      </c>
      <c r="N8956" s="43"/>
    </row>
    <row r="8957" spans="1:14">
      <c r="A8957" s="43" t="s">
        <v>542</v>
      </c>
      <c r="B8957" s="188">
        <v>2498</v>
      </c>
      <c r="C8957" s="188">
        <v>0</v>
      </c>
      <c r="D8957" s="188">
        <v>0</v>
      </c>
      <c r="E8957" s="188">
        <v>0</v>
      </c>
      <c r="F8957" s="188">
        <v>901.8</v>
      </c>
      <c r="G8957" s="188">
        <v>2921</v>
      </c>
      <c r="H8957" s="188">
        <v>6420</v>
      </c>
      <c r="I8957" s="188">
        <v>10283</v>
      </c>
      <c r="J8957" s="188">
        <v>21286</v>
      </c>
      <c r="N8957" s="43"/>
    </row>
    <row r="8958" spans="1:14">
      <c r="A8958" s="43" t="s">
        <v>543</v>
      </c>
      <c r="B8958" s="188">
        <v>1143</v>
      </c>
      <c r="C8958" s="188">
        <v>0</v>
      </c>
      <c r="D8958" s="188">
        <v>0</v>
      </c>
      <c r="E8958" s="188">
        <v>0</v>
      </c>
      <c r="F8958" s="188">
        <v>0</v>
      </c>
      <c r="G8958" s="188">
        <v>0</v>
      </c>
      <c r="H8958" s="188">
        <v>0</v>
      </c>
      <c r="I8958" s="188">
        <v>10691</v>
      </c>
      <c r="J8958" s="188">
        <v>21342</v>
      </c>
      <c r="N8958" s="43"/>
    </row>
    <row r="8959" spans="1:14">
      <c r="A8959" s="43" t="s">
        <v>544</v>
      </c>
      <c r="B8959" s="188">
        <v>8523</v>
      </c>
      <c r="C8959" s="188">
        <v>0</v>
      </c>
      <c r="D8959" s="188">
        <v>0</v>
      </c>
      <c r="E8959" s="188">
        <v>0</v>
      </c>
      <c r="F8959" s="188">
        <v>0</v>
      </c>
      <c r="G8959" s="188">
        <v>0</v>
      </c>
      <c r="H8959" s="188">
        <v>20629</v>
      </c>
      <c r="I8959" s="188">
        <v>78020</v>
      </c>
      <c r="J8959" s="188">
        <v>106314</v>
      </c>
      <c r="N8959" s="43"/>
    </row>
    <row r="8960" spans="1:14">
      <c r="A8960" s="43" t="s">
        <v>221</v>
      </c>
      <c r="B8960" s="188">
        <v>12092</v>
      </c>
      <c r="C8960" s="188">
        <v>0</v>
      </c>
      <c r="D8960" s="188">
        <v>0</v>
      </c>
      <c r="E8960" s="188">
        <v>5452.9</v>
      </c>
      <c r="F8960" s="188">
        <v>12265.7</v>
      </c>
      <c r="G8960" s="188">
        <v>17983</v>
      </c>
      <c r="H8960" s="188">
        <v>23437</v>
      </c>
      <c r="I8960" s="188">
        <v>26272</v>
      </c>
      <c r="J8960" s="188">
        <v>30092</v>
      </c>
      <c r="N8960" s="43"/>
    </row>
    <row r="8961" spans="1:14">
      <c r="A8961" s="43" t="s">
        <v>222</v>
      </c>
      <c r="B8961" s="188">
        <v>4911</v>
      </c>
      <c r="C8961" s="188">
        <v>0</v>
      </c>
      <c r="D8961" s="188">
        <v>0</v>
      </c>
      <c r="E8961" s="188">
        <v>0</v>
      </c>
      <c r="F8961" s="188">
        <v>0</v>
      </c>
      <c r="G8961" s="188">
        <v>9564</v>
      </c>
      <c r="H8961" s="188">
        <v>17837</v>
      </c>
      <c r="I8961" s="188">
        <v>22848</v>
      </c>
      <c r="J8961" s="188">
        <v>28537</v>
      </c>
      <c r="N8961" s="43"/>
    </row>
    <row r="8962" spans="1:14">
      <c r="A8962" s="43" t="s">
        <v>223</v>
      </c>
      <c r="B8962" s="188">
        <v>7223</v>
      </c>
      <c r="C8962" s="188">
        <v>0</v>
      </c>
      <c r="D8962" s="188">
        <v>0</v>
      </c>
      <c r="E8962" s="188">
        <v>0</v>
      </c>
      <c r="F8962" s="188">
        <v>0</v>
      </c>
      <c r="G8962" s="188">
        <v>0</v>
      </c>
      <c r="H8962" s="188">
        <v>25137</v>
      </c>
      <c r="I8962" s="188">
        <v>42257</v>
      </c>
      <c r="J8962" s="188">
        <v>107208</v>
      </c>
      <c r="N8962" s="43"/>
    </row>
    <row r="8963" spans="1:14">
      <c r="A8963" s="43" t="s">
        <v>224</v>
      </c>
      <c r="B8963" s="188">
        <v>6994</v>
      </c>
      <c r="C8963" s="188">
        <v>0</v>
      </c>
      <c r="D8963" s="188">
        <v>0</v>
      </c>
      <c r="E8963" s="188">
        <v>0</v>
      </c>
      <c r="F8963" s="188">
        <v>0</v>
      </c>
      <c r="G8963" s="188">
        <v>0</v>
      </c>
      <c r="H8963" s="188">
        <v>22758</v>
      </c>
      <c r="I8963" s="188">
        <v>46960</v>
      </c>
      <c r="J8963" s="188">
        <v>112524</v>
      </c>
      <c r="N8963" s="43"/>
    </row>
    <row r="8964" spans="1:14">
      <c r="A8964" s="43" t="s">
        <v>545</v>
      </c>
      <c r="B8964" s="188">
        <v>37401</v>
      </c>
      <c r="C8964" s="188">
        <v>4247.53</v>
      </c>
      <c r="D8964" s="188">
        <v>7200.22</v>
      </c>
      <c r="E8964" s="188">
        <v>13509</v>
      </c>
      <c r="F8964" s="188">
        <v>26349.1</v>
      </c>
      <c r="G8964" s="188">
        <v>47726</v>
      </c>
      <c r="H8964" s="188">
        <v>80831</v>
      </c>
      <c r="I8964" s="188">
        <v>107836</v>
      </c>
      <c r="J8964" s="188">
        <v>183218</v>
      </c>
      <c r="N8964" s="43"/>
    </row>
    <row r="8965" spans="1:14">
      <c r="A8965" s="43" t="s">
        <v>546</v>
      </c>
      <c r="B8965" s="188">
        <v>30153</v>
      </c>
      <c r="C8965" s="188">
        <v>3407.99</v>
      </c>
      <c r="D8965" s="188">
        <v>6658.55</v>
      </c>
      <c r="E8965" s="188">
        <v>11572.6</v>
      </c>
      <c r="F8965" s="188">
        <v>22070.799999999999</v>
      </c>
      <c r="G8965" s="188">
        <v>39870</v>
      </c>
      <c r="H8965" s="188">
        <v>64188</v>
      </c>
      <c r="I8965" s="188">
        <v>84919</v>
      </c>
      <c r="J8965" s="188">
        <v>133720</v>
      </c>
      <c r="N8965" s="43"/>
    </row>
    <row r="8966" spans="1:14">
      <c r="A8966" s="43" t="s">
        <v>547</v>
      </c>
      <c r="B8966" s="188">
        <v>2572</v>
      </c>
      <c r="C8966" s="188">
        <v>0</v>
      </c>
      <c r="D8966" s="188">
        <v>0</v>
      </c>
      <c r="E8966" s="188">
        <v>0</v>
      </c>
      <c r="F8966" s="188">
        <v>0</v>
      </c>
      <c r="G8966" s="188">
        <v>2172</v>
      </c>
      <c r="H8966" s="188">
        <v>7323</v>
      </c>
      <c r="I8966" s="188">
        <v>13576</v>
      </c>
      <c r="J8966" s="188">
        <v>32257</v>
      </c>
      <c r="N8966" s="43"/>
    </row>
    <row r="8967" spans="1:14">
      <c r="A8967" s="43" t="s">
        <v>548</v>
      </c>
      <c r="B8967" s="188">
        <v>431</v>
      </c>
      <c r="C8967" s="188">
        <v>0</v>
      </c>
      <c r="D8967" s="188">
        <v>0</v>
      </c>
      <c r="E8967" s="188">
        <v>0</v>
      </c>
      <c r="F8967" s="188">
        <v>0</v>
      </c>
      <c r="G8967" s="188">
        <v>29</v>
      </c>
      <c r="H8967" s="188">
        <v>1174</v>
      </c>
      <c r="I8967" s="188">
        <v>2383</v>
      </c>
      <c r="J8967" s="188">
        <v>7333</v>
      </c>
      <c r="N8967" s="43"/>
    </row>
    <row r="8968" spans="1:14">
      <c r="A8968" s="43" t="s">
        <v>549</v>
      </c>
      <c r="B8968" s="188">
        <v>713</v>
      </c>
      <c r="C8968" s="188">
        <v>0</v>
      </c>
      <c r="D8968" s="188">
        <v>0</v>
      </c>
      <c r="E8968" s="188">
        <v>0</v>
      </c>
      <c r="F8968" s="188">
        <v>0</v>
      </c>
      <c r="G8968" s="188">
        <v>535</v>
      </c>
      <c r="H8968" s="188">
        <v>2539</v>
      </c>
      <c r="I8968" s="188">
        <v>4267</v>
      </c>
      <c r="J8968" s="188">
        <v>8281</v>
      </c>
      <c r="N8968" s="43"/>
    </row>
    <row r="8969" spans="1:14">
      <c r="A8969" s="43" t="s">
        <v>550</v>
      </c>
      <c r="B8969" s="188">
        <v>144</v>
      </c>
      <c r="C8969" s="188">
        <v>0</v>
      </c>
      <c r="D8969" s="188">
        <v>0</v>
      </c>
      <c r="E8969" s="188">
        <v>0</v>
      </c>
      <c r="F8969" s="188">
        <v>0</v>
      </c>
      <c r="G8969" s="188">
        <v>101</v>
      </c>
      <c r="H8969" s="188">
        <v>478</v>
      </c>
      <c r="I8969" s="188">
        <v>803</v>
      </c>
      <c r="J8969" s="188">
        <v>1758</v>
      </c>
      <c r="N8969" s="43"/>
    </row>
    <row r="8970" spans="1:14">
      <c r="A8970" s="43" t="s">
        <v>551</v>
      </c>
      <c r="B8970" s="188">
        <v>14</v>
      </c>
      <c r="C8970" s="188">
        <v>0</v>
      </c>
      <c r="D8970" s="188">
        <v>0</v>
      </c>
      <c r="E8970" s="188">
        <v>0</v>
      </c>
      <c r="F8970" s="188">
        <v>0</v>
      </c>
      <c r="G8970" s="188">
        <v>0</v>
      </c>
      <c r="H8970" s="188">
        <v>0</v>
      </c>
      <c r="I8970" s="188">
        <v>0</v>
      </c>
      <c r="J8970" s="188">
        <v>207</v>
      </c>
      <c r="N8970" s="43"/>
    </row>
    <row r="8971" spans="1:14">
      <c r="A8971" s="43" t="s">
        <v>317</v>
      </c>
      <c r="B8971" s="188">
        <v>1765</v>
      </c>
      <c r="C8971" s="188">
        <v>0</v>
      </c>
      <c r="D8971" s="188">
        <v>1862.3</v>
      </c>
      <c r="E8971" s="188">
        <v>1862.3</v>
      </c>
      <c r="F8971" s="188">
        <v>1862.3</v>
      </c>
      <c r="G8971" s="188">
        <v>1862</v>
      </c>
      <c r="H8971" s="188">
        <v>1862</v>
      </c>
      <c r="I8971" s="188">
        <v>1862</v>
      </c>
      <c r="J8971" s="188">
        <v>3725</v>
      </c>
      <c r="N8971" s="43"/>
    </row>
    <row r="8972" spans="1:14">
      <c r="A8972" s="43" t="s">
        <v>318</v>
      </c>
      <c r="B8972" s="188">
        <v>531</v>
      </c>
      <c r="C8972" s="188">
        <v>0</v>
      </c>
      <c r="D8972" s="188">
        <v>0</v>
      </c>
      <c r="E8972" s="188">
        <v>0</v>
      </c>
      <c r="F8972" s="188">
        <v>699.6</v>
      </c>
      <c r="G8972" s="188">
        <v>700</v>
      </c>
      <c r="H8972" s="188">
        <v>700</v>
      </c>
      <c r="I8972" s="188">
        <v>700</v>
      </c>
      <c r="J8972" s="188">
        <v>1372</v>
      </c>
      <c r="N8972" s="43"/>
    </row>
    <row r="8973" spans="1:14">
      <c r="A8973" s="43" t="s">
        <v>552</v>
      </c>
      <c r="B8973" s="188">
        <v>36323</v>
      </c>
      <c r="C8973" s="188">
        <v>5932.46</v>
      </c>
      <c r="D8973" s="188">
        <v>9189.7099999999991</v>
      </c>
      <c r="E8973" s="188">
        <v>14089.4</v>
      </c>
      <c r="F8973" s="188">
        <v>24855.5</v>
      </c>
      <c r="G8973" s="188">
        <v>45152</v>
      </c>
      <c r="H8973" s="188">
        <v>77309</v>
      </c>
      <c r="I8973" s="188">
        <v>106754</v>
      </c>
      <c r="J8973" s="188">
        <v>173502</v>
      </c>
      <c r="N8973" s="43"/>
    </row>
    <row r="8974" spans="1:14">
      <c r="A8974" s="43" t="s">
        <v>553</v>
      </c>
      <c r="B8974" s="188">
        <v>2703</v>
      </c>
      <c r="C8974" s="188">
        <v>0</v>
      </c>
      <c r="D8974" s="188">
        <v>0</v>
      </c>
      <c r="E8974" s="188">
        <v>0</v>
      </c>
      <c r="F8974" s="188">
        <v>0</v>
      </c>
      <c r="G8974" s="188">
        <v>1347</v>
      </c>
      <c r="H8974" s="188">
        <v>8000</v>
      </c>
      <c r="I8974" s="188">
        <v>14645</v>
      </c>
      <c r="J8974" s="188">
        <v>41947</v>
      </c>
      <c r="N8974" s="43"/>
    </row>
    <row r="8975" spans="1:14">
      <c r="A8975" s="43" t="s">
        <v>554</v>
      </c>
      <c r="B8975" s="188">
        <v>443</v>
      </c>
      <c r="C8975" s="188">
        <v>0</v>
      </c>
      <c r="D8975" s="188">
        <v>0</v>
      </c>
      <c r="E8975" s="188">
        <v>0</v>
      </c>
      <c r="F8975" s="188">
        <v>0</v>
      </c>
      <c r="G8975" s="188">
        <v>67</v>
      </c>
      <c r="H8975" s="188">
        <v>798</v>
      </c>
      <c r="I8975" s="188">
        <v>1976</v>
      </c>
      <c r="J8975" s="188">
        <v>7338</v>
      </c>
      <c r="N8975" s="43"/>
    </row>
    <row r="8976" spans="1:14">
      <c r="A8976" s="43" t="s">
        <v>555</v>
      </c>
      <c r="B8976" s="188">
        <v>639</v>
      </c>
      <c r="C8976" s="188">
        <v>0</v>
      </c>
      <c r="D8976" s="188">
        <v>0</v>
      </c>
      <c r="E8976" s="188">
        <v>0</v>
      </c>
      <c r="F8976" s="188">
        <v>0</v>
      </c>
      <c r="G8976" s="188">
        <v>0</v>
      </c>
      <c r="H8976" s="188">
        <v>505</v>
      </c>
      <c r="I8976" s="188">
        <v>2458</v>
      </c>
      <c r="J8976" s="188">
        <v>15978</v>
      </c>
      <c r="N8976" s="43"/>
    </row>
    <row r="8977" spans="1:14">
      <c r="A8977" s="43" t="s">
        <v>556</v>
      </c>
      <c r="B8977" s="188">
        <v>286</v>
      </c>
      <c r="C8977" s="188">
        <v>0</v>
      </c>
      <c r="D8977" s="188">
        <v>0</v>
      </c>
      <c r="E8977" s="188">
        <v>0</v>
      </c>
      <c r="F8977" s="188">
        <v>0</v>
      </c>
      <c r="G8977" s="188">
        <v>0</v>
      </c>
      <c r="H8977" s="188">
        <v>0</v>
      </c>
      <c r="I8977" s="188">
        <v>115</v>
      </c>
      <c r="J8977" s="188">
        <v>9436</v>
      </c>
      <c r="N8977" s="43"/>
    </row>
    <row r="8978" spans="1:14">
      <c r="A8978" s="43" t="s">
        <v>601</v>
      </c>
      <c r="B8978" s="188">
        <v>38526</v>
      </c>
      <c r="C8978" s="188">
        <v>-52.1</v>
      </c>
      <c r="D8978" s="188">
        <v>3930.5</v>
      </c>
      <c r="E8978" s="188">
        <v>11880.5</v>
      </c>
      <c r="F8978" s="188">
        <v>24013.4</v>
      </c>
      <c r="G8978" s="188">
        <v>46376</v>
      </c>
      <c r="H8978" s="188">
        <v>84765</v>
      </c>
      <c r="I8978" s="188">
        <v>116665</v>
      </c>
      <c r="J8978" s="188">
        <v>209160</v>
      </c>
      <c r="N8978" s="43"/>
    </row>
    <row r="8979" spans="1:14">
      <c r="A8979" s="43" t="s">
        <v>537</v>
      </c>
      <c r="B8979" s="188">
        <v>10265</v>
      </c>
      <c r="C8979" s="188">
        <v>0</v>
      </c>
      <c r="D8979" s="188">
        <v>0</v>
      </c>
      <c r="E8979" s="188">
        <v>0</v>
      </c>
      <c r="F8979" s="188">
        <v>9501.5</v>
      </c>
      <c r="G8979" s="188">
        <v>16538</v>
      </c>
      <c r="H8979" s="188">
        <v>23770</v>
      </c>
      <c r="I8979" s="188">
        <v>27165</v>
      </c>
      <c r="J8979" s="188">
        <v>33681</v>
      </c>
      <c r="N8979" s="43"/>
    </row>
    <row r="8980" spans="1:14">
      <c r="A8980" s="43" t="s">
        <v>538</v>
      </c>
      <c r="B8980" s="188">
        <v>425</v>
      </c>
      <c r="C8980" s="188">
        <v>0</v>
      </c>
      <c r="D8980" s="188">
        <v>0</v>
      </c>
      <c r="E8980" s="188">
        <v>0</v>
      </c>
      <c r="F8980" s="188">
        <v>0</v>
      </c>
      <c r="G8980" s="188">
        <v>0</v>
      </c>
      <c r="H8980" s="188">
        <v>0</v>
      </c>
      <c r="I8980" s="188">
        <v>3370</v>
      </c>
      <c r="J8980" s="188">
        <v>9585</v>
      </c>
      <c r="N8980" s="43"/>
    </row>
    <row r="8981" spans="1:14">
      <c r="A8981" s="43" t="s">
        <v>539</v>
      </c>
      <c r="B8981" s="188">
        <v>9230</v>
      </c>
      <c r="C8981" s="188">
        <v>-96.97</v>
      </c>
      <c r="D8981" s="188">
        <v>-69.97</v>
      </c>
      <c r="E8981" s="188">
        <v>96.4</v>
      </c>
      <c r="F8981" s="188">
        <v>1475.9</v>
      </c>
      <c r="G8981" s="188">
        <v>6625</v>
      </c>
      <c r="H8981" s="188">
        <v>20049</v>
      </c>
      <c r="I8981" s="188">
        <v>37008</v>
      </c>
      <c r="J8981" s="188">
        <v>107817</v>
      </c>
      <c r="N8981" s="43"/>
    </row>
    <row r="8982" spans="1:14">
      <c r="A8982" s="43" t="s">
        <v>540</v>
      </c>
      <c r="B8982" s="188">
        <v>2731</v>
      </c>
      <c r="C8982" s="188">
        <v>0</v>
      </c>
      <c r="D8982" s="188">
        <v>0</v>
      </c>
      <c r="E8982" s="188">
        <v>0</v>
      </c>
      <c r="F8982" s="188">
        <v>0</v>
      </c>
      <c r="G8982" s="188">
        <v>1048</v>
      </c>
      <c r="H8982" s="188">
        <v>7204</v>
      </c>
      <c r="I8982" s="188">
        <v>15363</v>
      </c>
      <c r="J8982" s="188">
        <v>42725</v>
      </c>
      <c r="N8982" s="43"/>
    </row>
    <row r="8983" spans="1:14">
      <c r="A8983" s="43" t="s">
        <v>541</v>
      </c>
      <c r="B8983" s="188">
        <v>12042</v>
      </c>
      <c r="C8983" s="188">
        <v>0</v>
      </c>
      <c r="D8983" s="188">
        <v>0</v>
      </c>
      <c r="E8983" s="188">
        <v>0</v>
      </c>
      <c r="F8983" s="188">
        <v>0</v>
      </c>
      <c r="G8983" s="188">
        <v>14195</v>
      </c>
      <c r="H8983" s="188">
        <v>38750</v>
      </c>
      <c r="I8983" s="188">
        <v>59855</v>
      </c>
      <c r="J8983" s="188">
        <v>108608</v>
      </c>
      <c r="N8983" s="43"/>
    </row>
    <row r="8984" spans="1:14">
      <c r="A8984" s="43" t="s">
        <v>542</v>
      </c>
      <c r="B8984" s="188">
        <v>2630</v>
      </c>
      <c r="C8984" s="188">
        <v>0</v>
      </c>
      <c r="D8984" s="188">
        <v>0</v>
      </c>
      <c r="E8984" s="188">
        <v>0</v>
      </c>
      <c r="F8984" s="188">
        <v>808.3</v>
      </c>
      <c r="G8984" s="188">
        <v>3122</v>
      </c>
      <c r="H8984" s="188">
        <v>7155</v>
      </c>
      <c r="I8984" s="188">
        <v>11038</v>
      </c>
      <c r="J8984" s="188">
        <v>23803</v>
      </c>
      <c r="N8984" s="43"/>
    </row>
    <row r="8985" spans="1:14">
      <c r="A8985" s="43" t="s">
        <v>543</v>
      </c>
      <c r="B8985" s="188">
        <v>1203</v>
      </c>
      <c r="C8985" s="188">
        <v>0</v>
      </c>
      <c r="D8985" s="188">
        <v>0</v>
      </c>
      <c r="E8985" s="188">
        <v>0</v>
      </c>
      <c r="F8985" s="188">
        <v>0</v>
      </c>
      <c r="G8985" s="188">
        <v>0</v>
      </c>
      <c r="H8985" s="188">
        <v>3136</v>
      </c>
      <c r="I8985" s="188">
        <v>10336</v>
      </c>
      <c r="J8985" s="188">
        <v>20510</v>
      </c>
      <c r="N8985" s="43"/>
    </row>
    <row r="8986" spans="1:14">
      <c r="A8986" s="43" t="s">
        <v>544</v>
      </c>
      <c r="B8986" s="188">
        <v>13197</v>
      </c>
      <c r="C8986" s="188">
        <v>0</v>
      </c>
      <c r="D8986" s="188">
        <v>0</v>
      </c>
      <c r="E8986" s="188">
        <v>0</v>
      </c>
      <c r="F8986" s="188">
        <v>0</v>
      </c>
      <c r="G8986" s="188">
        <v>0</v>
      </c>
      <c r="H8986" s="188">
        <v>61280</v>
      </c>
      <c r="I8986" s="188">
        <v>93524</v>
      </c>
      <c r="J8986" s="188">
        <v>106314</v>
      </c>
      <c r="N8986" s="43"/>
    </row>
    <row r="8987" spans="1:14">
      <c r="A8987" s="43" t="s">
        <v>221</v>
      </c>
      <c r="B8987" s="188">
        <v>8765</v>
      </c>
      <c r="C8987" s="188">
        <v>0</v>
      </c>
      <c r="D8987" s="188">
        <v>0</v>
      </c>
      <c r="E8987" s="188">
        <v>0</v>
      </c>
      <c r="F8987" s="188">
        <v>8227.6</v>
      </c>
      <c r="G8987" s="188">
        <v>13885</v>
      </c>
      <c r="H8987" s="188">
        <v>20581</v>
      </c>
      <c r="I8987" s="188">
        <v>24342</v>
      </c>
      <c r="J8987" s="188">
        <v>30013</v>
      </c>
      <c r="N8987" s="43"/>
    </row>
    <row r="8988" spans="1:14">
      <c r="A8988" s="43" t="s">
        <v>222</v>
      </c>
      <c r="B8988" s="188">
        <v>4265</v>
      </c>
      <c r="C8988" s="188">
        <v>0</v>
      </c>
      <c r="D8988" s="188">
        <v>0</v>
      </c>
      <c r="E8988" s="188">
        <v>0</v>
      </c>
      <c r="F8988" s="188">
        <v>0</v>
      </c>
      <c r="G8988" s="188">
        <v>7482</v>
      </c>
      <c r="H8988" s="188">
        <v>15855</v>
      </c>
      <c r="I8988" s="188">
        <v>21110</v>
      </c>
      <c r="J8988" s="188">
        <v>28926</v>
      </c>
      <c r="N8988" s="43"/>
    </row>
    <row r="8989" spans="1:14">
      <c r="A8989" s="43" t="s">
        <v>223</v>
      </c>
      <c r="B8989" s="188">
        <v>7784</v>
      </c>
      <c r="C8989" s="188">
        <v>0</v>
      </c>
      <c r="D8989" s="188">
        <v>0</v>
      </c>
      <c r="E8989" s="188">
        <v>0</v>
      </c>
      <c r="F8989" s="188">
        <v>0</v>
      </c>
      <c r="G8989" s="188">
        <v>4381</v>
      </c>
      <c r="H8989" s="188">
        <v>26937</v>
      </c>
      <c r="I8989" s="188">
        <v>42862</v>
      </c>
      <c r="J8989" s="188">
        <v>95437</v>
      </c>
      <c r="N8989" s="43"/>
    </row>
    <row r="8990" spans="1:14">
      <c r="A8990" s="43" t="s">
        <v>224</v>
      </c>
      <c r="B8990" s="188">
        <v>8743</v>
      </c>
      <c r="C8990" s="188">
        <v>0</v>
      </c>
      <c r="D8990" s="188">
        <v>0</v>
      </c>
      <c r="E8990" s="188">
        <v>0</v>
      </c>
      <c r="F8990" s="188">
        <v>0</v>
      </c>
      <c r="G8990" s="188">
        <v>0</v>
      </c>
      <c r="H8990" s="188">
        <v>28962</v>
      </c>
      <c r="I8990" s="188">
        <v>52744</v>
      </c>
      <c r="J8990" s="188">
        <v>120825</v>
      </c>
      <c r="N8990" s="43"/>
    </row>
    <row r="8991" spans="1:14">
      <c r="A8991" s="43" t="s">
        <v>545</v>
      </c>
      <c r="B8991" s="188">
        <v>32965</v>
      </c>
      <c r="C8991" s="188">
        <v>-2157.2199999999998</v>
      </c>
      <c r="D8991" s="188">
        <v>1570.13</v>
      </c>
      <c r="E8991" s="188">
        <v>9402.1</v>
      </c>
      <c r="F8991" s="188">
        <v>21260.6</v>
      </c>
      <c r="G8991" s="188">
        <v>41475</v>
      </c>
      <c r="H8991" s="188">
        <v>73673</v>
      </c>
      <c r="I8991" s="188">
        <v>97370</v>
      </c>
      <c r="J8991" s="188">
        <v>167750</v>
      </c>
      <c r="N8991" s="43"/>
    </row>
    <row r="8992" spans="1:14">
      <c r="A8992" s="43" t="s">
        <v>546</v>
      </c>
      <c r="B8992" s="188">
        <v>24260</v>
      </c>
      <c r="C8992" s="188">
        <v>-2561.89</v>
      </c>
      <c r="D8992" s="188">
        <v>-118.3</v>
      </c>
      <c r="E8992" s="188">
        <v>7772.8</v>
      </c>
      <c r="F8992" s="188">
        <v>16670.7</v>
      </c>
      <c r="G8992" s="188">
        <v>32954</v>
      </c>
      <c r="H8992" s="188">
        <v>55555</v>
      </c>
      <c r="I8992" s="188">
        <v>73542</v>
      </c>
      <c r="J8992" s="188">
        <v>120811</v>
      </c>
      <c r="N8992" s="43"/>
    </row>
    <row r="8993" spans="1:14">
      <c r="A8993" s="43" t="s">
        <v>547</v>
      </c>
      <c r="B8993" s="188">
        <v>2057</v>
      </c>
      <c r="C8993" s="188">
        <v>0</v>
      </c>
      <c r="D8993" s="188">
        <v>0</v>
      </c>
      <c r="E8993" s="188">
        <v>0</v>
      </c>
      <c r="F8993" s="188">
        <v>0</v>
      </c>
      <c r="G8993" s="188">
        <v>985</v>
      </c>
      <c r="H8993" s="188">
        <v>5517</v>
      </c>
      <c r="I8993" s="188">
        <v>9856</v>
      </c>
      <c r="J8993" s="188">
        <v>30685</v>
      </c>
      <c r="N8993" s="43"/>
    </row>
    <row r="8994" spans="1:14">
      <c r="A8994" s="43" t="s">
        <v>548</v>
      </c>
      <c r="B8994" s="188">
        <v>354</v>
      </c>
      <c r="C8994" s="188">
        <v>0</v>
      </c>
      <c r="D8994" s="188">
        <v>0</v>
      </c>
      <c r="E8994" s="188">
        <v>0</v>
      </c>
      <c r="F8994" s="188">
        <v>0</v>
      </c>
      <c r="G8994" s="188">
        <v>0</v>
      </c>
      <c r="H8994" s="188">
        <v>704</v>
      </c>
      <c r="I8994" s="188">
        <v>1620</v>
      </c>
      <c r="J8994" s="188">
        <v>6468</v>
      </c>
      <c r="N8994" s="43"/>
    </row>
    <row r="8995" spans="1:14">
      <c r="A8995" s="43" t="s">
        <v>549</v>
      </c>
      <c r="B8995" s="188">
        <v>745</v>
      </c>
      <c r="C8995" s="188">
        <v>0</v>
      </c>
      <c r="D8995" s="188">
        <v>0</v>
      </c>
      <c r="E8995" s="188">
        <v>0</v>
      </c>
      <c r="F8995" s="188">
        <v>0</v>
      </c>
      <c r="G8995" s="188">
        <v>731</v>
      </c>
      <c r="H8995" s="188">
        <v>2616</v>
      </c>
      <c r="I8995" s="188">
        <v>4198</v>
      </c>
      <c r="J8995" s="188">
        <v>7695</v>
      </c>
      <c r="N8995" s="43"/>
    </row>
    <row r="8996" spans="1:14">
      <c r="A8996" s="43" t="s">
        <v>550</v>
      </c>
      <c r="B8996" s="188">
        <v>147</v>
      </c>
      <c r="C8996" s="188">
        <v>0</v>
      </c>
      <c r="D8996" s="188">
        <v>0</v>
      </c>
      <c r="E8996" s="188">
        <v>0</v>
      </c>
      <c r="F8996" s="188">
        <v>0</v>
      </c>
      <c r="G8996" s="188">
        <v>138</v>
      </c>
      <c r="H8996" s="188">
        <v>493</v>
      </c>
      <c r="I8996" s="188">
        <v>791</v>
      </c>
      <c r="J8996" s="188">
        <v>1549</v>
      </c>
      <c r="N8996" s="43"/>
    </row>
    <row r="8997" spans="1:14">
      <c r="A8997" s="43" t="s">
        <v>551</v>
      </c>
      <c r="B8997" s="188">
        <v>23</v>
      </c>
      <c r="C8997" s="188">
        <v>0</v>
      </c>
      <c r="D8997" s="188">
        <v>0</v>
      </c>
      <c r="E8997" s="188">
        <v>0</v>
      </c>
      <c r="F8997" s="188">
        <v>0</v>
      </c>
      <c r="G8997" s="188">
        <v>0</v>
      </c>
      <c r="H8997" s="188">
        <v>0</v>
      </c>
      <c r="I8997" s="188">
        <v>0</v>
      </c>
      <c r="J8997" s="188">
        <v>477</v>
      </c>
      <c r="N8997" s="43"/>
    </row>
    <row r="8998" spans="1:14">
      <c r="A8998" s="43" t="s">
        <v>317</v>
      </c>
      <c r="B8998" s="188">
        <v>1725</v>
      </c>
      <c r="C8998" s="188">
        <v>0</v>
      </c>
      <c r="D8998" s="188">
        <v>1862.3</v>
      </c>
      <c r="E8998" s="188">
        <v>1862.3</v>
      </c>
      <c r="F8998" s="188">
        <v>1862.3</v>
      </c>
      <c r="G8998" s="188">
        <v>1862</v>
      </c>
      <c r="H8998" s="188">
        <v>1862</v>
      </c>
      <c r="I8998" s="188">
        <v>1862</v>
      </c>
      <c r="J8998" s="188">
        <v>2607</v>
      </c>
      <c r="N8998" s="43"/>
    </row>
    <row r="8999" spans="1:14">
      <c r="A8999" s="43" t="s">
        <v>318</v>
      </c>
      <c r="B8999" s="188">
        <v>509</v>
      </c>
      <c r="C8999" s="188">
        <v>0</v>
      </c>
      <c r="D8999" s="188">
        <v>0</v>
      </c>
      <c r="E8999" s="188">
        <v>0</v>
      </c>
      <c r="F8999" s="188">
        <v>699.6</v>
      </c>
      <c r="G8999" s="188">
        <v>700</v>
      </c>
      <c r="H8999" s="188">
        <v>700</v>
      </c>
      <c r="I8999" s="188">
        <v>700</v>
      </c>
      <c r="J8999" s="188">
        <v>960</v>
      </c>
      <c r="N8999" s="43"/>
    </row>
    <row r="9000" spans="1:14">
      <c r="A9000" s="43" t="s">
        <v>552</v>
      </c>
      <c r="B9000" s="188">
        <v>29821</v>
      </c>
      <c r="C9000" s="188">
        <v>0</v>
      </c>
      <c r="D9000" s="188">
        <v>2062.6799999999998</v>
      </c>
      <c r="E9000" s="188">
        <v>10172.5</v>
      </c>
      <c r="F9000" s="188">
        <v>19455</v>
      </c>
      <c r="G9000" s="188">
        <v>37298</v>
      </c>
      <c r="H9000" s="188">
        <v>66391</v>
      </c>
      <c r="I9000" s="188">
        <v>90873</v>
      </c>
      <c r="J9000" s="188">
        <v>151182</v>
      </c>
      <c r="N9000" s="43"/>
    </row>
    <row r="9001" spans="1:14">
      <c r="A9001" s="43" t="s">
        <v>553</v>
      </c>
      <c r="B9001" s="188">
        <v>1542</v>
      </c>
      <c r="C9001" s="188">
        <v>0</v>
      </c>
      <c r="D9001" s="188">
        <v>0</v>
      </c>
      <c r="E9001" s="188">
        <v>0</v>
      </c>
      <c r="F9001" s="188">
        <v>0</v>
      </c>
      <c r="G9001" s="188">
        <v>0</v>
      </c>
      <c r="H9001" s="188">
        <v>3516</v>
      </c>
      <c r="I9001" s="188">
        <v>8277</v>
      </c>
      <c r="J9001" s="188">
        <v>26021</v>
      </c>
      <c r="N9001" s="43"/>
    </row>
    <row r="9002" spans="1:14">
      <c r="A9002" s="43" t="s">
        <v>554</v>
      </c>
      <c r="B9002" s="188">
        <v>441</v>
      </c>
      <c r="C9002" s="188">
        <v>0</v>
      </c>
      <c r="D9002" s="188">
        <v>0</v>
      </c>
      <c r="E9002" s="188">
        <v>0</v>
      </c>
      <c r="F9002" s="188">
        <v>0</v>
      </c>
      <c r="G9002" s="188">
        <v>44</v>
      </c>
      <c r="H9002" s="188">
        <v>790</v>
      </c>
      <c r="I9002" s="188">
        <v>2094</v>
      </c>
      <c r="J9002" s="188">
        <v>9078</v>
      </c>
      <c r="N9002" s="43"/>
    </row>
    <row r="9003" spans="1:14">
      <c r="A9003" s="43" t="s">
        <v>555</v>
      </c>
      <c r="B9003" s="188">
        <v>881</v>
      </c>
      <c r="C9003" s="188">
        <v>0</v>
      </c>
      <c r="D9003" s="188">
        <v>0</v>
      </c>
      <c r="E9003" s="188">
        <v>0</v>
      </c>
      <c r="F9003" s="188">
        <v>0</v>
      </c>
      <c r="G9003" s="188">
        <v>0</v>
      </c>
      <c r="H9003" s="188">
        <v>421</v>
      </c>
      <c r="I9003" s="188">
        <v>3052</v>
      </c>
      <c r="J9003" s="188">
        <v>16728</v>
      </c>
      <c r="N9003" s="43"/>
    </row>
    <row r="9004" spans="1:14">
      <c r="A9004" s="43" t="s">
        <v>556</v>
      </c>
      <c r="B9004" s="188">
        <v>291</v>
      </c>
      <c r="C9004" s="188">
        <v>0</v>
      </c>
      <c r="D9004" s="188">
        <v>0</v>
      </c>
      <c r="E9004" s="188">
        <v>0</v>
      </c>
      <c r="F9004" s="188">
        <v>0</v>
      </c>
      <c r="G9004" s="188">
        <v>0</v>
      </c>
      <c r="H9004" s="188">
        <v>0</v>
      </c>
      <c r="I9004" s="188">
        <v>0</v>
      </c>
      <c r="J9004" s="188">
        <v>12072</v>
      </c>
      <c r="N9004" s="43"/>
    </row>
    <row r="9005" spans="1:14">
      <c r="A9005" s="43" t="s">
        <v>602</v>
      </c>
      <c r="B9005" s="188">
        <v>69533</v>
      </c>
      <c r="C9005" s="188">
        <v>2821.94</v>
      </c>
      <c r="D9005" s="188">
        <v>8183.04</v>
      </c>
      <c r="E9005" s="188">
        <v>16583.900000000001</v>
      </c>
      <c r="F9005" s="188">
        <v>37645.800000000003</v>
      </c>
      <c r="G9005" s="188">
        <v>78179</v>
      </c>
      <c r="H9005" s="188">
        <v>143381</v>
      </c>
      <c r="I9005" s="188">
        <v>230737</v>
      </c>
      <c r="J9005" s="188">
        <v>531723</v>
      </c>
      <c r="N9005" s="43"/>
    </row>
    <row r="9006" spans="1:14">
      <c r="A9006" s="43" t="s">
        <v>537</v>
      </c>
      <c r="B9006" s="188">
        <v>13180</v>
      </c>
      <c r="C9006" s="188">
        <v>0</v>
      </c>
      <c r="D9006" s="188">
        <v>0</v>
      </c>
      <c r="E9006" s="188">
        <v>2234.3000000000002</v>
      </c>
      <c r="F9006" s="188">
        <v>12206.2</v>
      </c>
      <c r="G9006" s="188">
        <v>21157</v>
      </c>
      <c r="H9006" s="188">
        <v>28683</v>
      </c>
      <c r="I9006" s="188">
        <v>32132</v>
      </c>
      <c r="J9006" s="188">
        <v>39263</v>
      </c>
      <c r="N9006" s="43"/>
    </row>
    <row r="9007" spans="1:14">
      <c r="A9007" s="43" t="s">
        <v>538</v>
      </c>
      <c r="B9007" s="188">
        <v>512</v>
      </c>
      <c r="C9007" s="188">
        <v>0</v>
      </c>
      <c r="D9007" s="188">
        <v>0</v>
      </c>
      <c r="E9007" s="188">
        <v>0</v>
      </c>
      <c r="F9007" s="188">
        <v>0</v>
      </c>
      <c r="G9007" s="188">
        <v>0</v>
      </c>
      <c r="H9007" s="188">
        <v>0</v>
      </c>
      <c r="I9007" s="188">
        <v>5523</v>
      </c>
      <c r="J9007" s="188">
        <v>9749</v>
      </c>
      <c r="N9007" s="43"/>
    </row>
    <row r="9008" spans="1:14">
      <c r="A9008" s="43" t="s">
        <v>539</v>
      </c>
      <c r="B9008" s="188">
        <v>29707</v>
      </c>
      <c r="C9008" s="188">
        <v>-93.43</v>
      </c>
      <c r="D9008" s="188">
        <v>-51.92</v>
      </c>
      <c r="E9008" s="188">
        <v>602.70000000000005</v>
      </c>
      <c r="F9008" s="188">
        <v>4831.8999999999996</v>
      </c>
      <c r="G9008" s="188">
        <v>19293</v>
      </c>
      <c r="H9008" s="188">
        <v>60503</v>
      </c>
      <c r="I9008" s="188">
        <v>120086</v>
      </c>
      <c r="J9008" s="188">
        <v>413656</v>
      </c>
      <c r="N9008" s="43"/>
    </row>
    <row r="9009" spans="1:14">
      <c r="A9009" s="43" t="s">
        <v>540</v>
      </c>
      <c r="B9009" s="188">
        <v>4266</v>
      </c>
      <c r="C9009" s="188">
        <v>0</v>
      </c>
      <c r="D9009" s="188">
        <v>0</v>
      </c>
      <c r="E9009" s="188">
        <v>0</v>
      </c>
      <c r="F9009" s="188">
        <v>0</v>
      </c>
      <c r="G9009" s="188">
        <v>3231</v>
      </c>
      <c r="H9009" s="188">
        <v>14258</v>
      </c>
      <c r="I9009" s="188">
        <v>24310</v>
      </c>
      <c r="J9009" s="188">
        <v>52926</v>
      </c>
      <c r="N9009" s="43"/>
    </row>
    <row r="9010" spans="1:14">
      <c r="A9010" s="43" t="s">
        <v>541</v>
      </c>
      <c r="B9010" s="188">
        <v>16229</v>
      </c>
      <c r="C9010" s="188">
        <v>0</v>
      </c>
      <c r="D9010" s="188">
        <v>0</v>
      </c>
      <c r="E9010" s="188">
        <v>0</v>
      </c>
      <c r="F9010" s="188">
        <v>0</v>
      </c>
      <c r="G9010" s="188">
        <v>22336</v>
      </c>
      <c r="H9010" s="188">
        <v>48977</v>
      </c>
      <c r="I9010" s="188">
        <v>73314</v>
      </c>
      <c r="J9010" s="188">
        <v>133562</v>
      </c>
      <c r="N9010" s="43"/>
    </row>
    <row r="9011" spans="1:14">
      <c r="A9011" s="43" t="s">
        <v>542</v>
      </c>
      <c r="B9011" s="188">
        <v>4877</v>
      </c>
      <c r="C9011" s="188">
        <v>0</v>
      </c>
      <c r="D9011" s="188">
        <v>0</v>
      </c>
      <c r="E9011" s="188">
        <v>0</v>
      </c>
      <c r="F9011" s="188">
        <v>1829.8</v>
      </c>
      <c r="G9011" s="188">
        <v>6011</v>
      </c>
      <c r="H9011" s="188">
        <v>13376</v>
      </c>
      <c r="I9011" s="188">
        <v>18788</v>
      </c>
      <c r="J9011" s="188">
        <v>40148</v>
      </c>
      <c r="N9011" s="43"/>
    </row>
    <row r="9012" spans="1:14">
      <c r="A9012" s="43" t="s">
        <v>543</v>
      </c>
      <c r="B9012" s="188">
        <v>761</v>
      </c>
      <c r="C9012" s="188">
        <v>0</v>
      </c>
      <c r="D9012" s="188">
        <v>0</v>
      </c>
      <c r="E9012" s="188">
        <v>0</v>
      </c>
      <c r="F9012" s="188">
        <v>0</v>
      </c>
      <c r="G9012" s="188">
        <v>0</v>
      </c>
      <c r="H9012" s="188">
        <v>0</v>
      </c>
      <c r="I9012" s="188">
        <v>6263</v>
      </c>
      <c r="J9012" s="188">
        <v>17980</v>
      </c>
      <c r="N9012" s="43"/>
    </row>
    <row r="9013" spans="1:14">
      <c r="A9013" s="43" t="s">
        <v>544</v>
      </c>
      <c r="B9013" s="188">
        <v>17484</v>
      </c>
      <c r="C9013" s="188">
        <v>0</v>
      </c>
      <c r="D9013" s="188">
        <v>0</v>
      </c>
      <c r="E9013" s="188">
        <v>0</v>
      </c>
      <c r="F9013" s="188">
        <v>0</v>
      </c>
      <c r="G9013" s="188">
        <v>31067</v>
      </c>
      <c r="H9013" s="188">
        <v>61280</v>
      </c>
      <c r="I9013" s="188">
        <v>106314</v>
      </c>
      <c r="J9013" s="188">
        <v>106314</v>
      </c>
      <c r="N9013" s="43"/>
    </row>
    <row r="9014" spans="1:14">
      <c r="A9014" s="43" t="s">
        <v>221</v>
      </c>
      <c r="B9014" s="188">
        <v>10920</v>
      </c>
      <c r="C9014" s="188">
        <v>0</v>
      </c>
      <c r="D9014" s="188">
        <v>0</v>
      </c>
      <c r="E9014" s="188">
        <v>0</v>
      </c>
      <c r="F9014" s="188">
        <v>10190.6</v>
      </c>
      <c r="G9014" s="188">
        <v>17842</v>
      </c>
      <c r="H9014" s="188">
        <v>24820</v>
      </c>
      <c r="I9014" s="188">
        <v>27922</v>
      </c>
      <c r="J9014" s="188">
        <v>33253</v>
      </c>
      <c r="N9014" s="43"/>
    </row>
    <row r="9015" spans="1:14">
      <c r="A9015" s="43" t="s">
        <v>222</v>
      </c>
      <c r="B9015" s="188">
        <v>5972</v>
      </c>
      <c r="C9015" s="188">
        <v>0</v>
      </c>
      <c r="D9015" s="188">
        <v>0</v>
      </c>
      <c r="E9015" s="188">
        <v>0</v>
      </c>
      <c r="F9015" s="188">
        <v>0</v>
      </c>
      <c r="G9015" s="188">
        <v>11212</v>
      </c>
      <c r="H9015" s="188">
        <v>21071</v>
      </c>
      <c r="I9015" s="188">
        <v>26064</v>
      </c>
      <c r="J9015" s="188">
        <v>32332</v>
      </c>
      <c r="N9015" s="43"/>
    </row>
    <row r="9016" spans="1:14">
      <c r="A9016" s="43" t="s">
        <v>223</v>
      </c>
      <c r="B9016" s="188">
        <v>12144</v>
      </c>
      <c r="C9016" s="188">
        <v>0</v>
      </c>
      <c r="D9016" s="188">
        <v>0</v>
      </c>
      <c r="E9016" s="188">
        <v>0</v>
      </c>
      <c r="F9016" s="188">
        <v>0</v>
      </c>
      <c r="G9016" s="188">
        <v>13658</v>
      </c>
      <c r="H9016" s="188">
        <v>38884</v>
      </c>
      <c r="I9016" s="188">
        <v>61626</v>
      </c>
      <c r="J9016" s="188">
        <v>133919</v>
      </c>
      <c r="N9016" s="43"/>
    </row>
    <row r="9017" spans="1:14">
      <c r="A9017" s="43" t="s">
        <v>224</v>
      </c>
      <c r="B9017" s="188">
        <v>9383</v>
      </c>
      <c r="C9017" s="188">
        <v>0</v>
      </c>
      <c r="D9017" s="188">
        <v>0</v>
      </c>
      <c r="E9017" s="188">
        <v>0</v>
      </c>
      <c r="F9017" s="188">
        <v>0</v>
      </c>
      <c r="G9017" s="188">
        <v>0</v>
      </c>
      <c r="H9017" s="188">
        <v>32294</v>
      </c>
      <c r="I9017" s="188">
        <v>55487</v>
      </c>
      <c r="J9017" s="188">
        <v>113976</v>
      </c>
      <c r="N9017" s="43"/>
    </row>
    <row r="9018" spans="1:14">
      <c r="A9018" s="43" t="s">
        <v>545</v>
      </c>
      <c r="B9018" s="188">
        <v>61612</v>
      </c>
      <c r="C9018" s="188">
        <v>124.06</v>
      </c>
      <c r="D9018" s="188">
        <v>5621.16</v>
      </c>
      <c r="E9018" s="188">
        <v>13966.6</v>
      </c>
      <c r="F9018" s="188">
        <v>33448.400000000001</v>
      </c>
      <c r="G9018" s="188">
        <v>69588</v>
      </c>
      <c r="H9018" s="188">
        <v>124620</v>
      </c>
      <c r="I9018" s="188">
        <v>198683</v>
      </c>
      <c r="J9018" s="188">
        <v>500145</v>
      </c>
      <c r="N9018" s="43"/>
    </row>
    <row r="9019" spans="1:14">
      <c r="A9019" s="43" t="s">
        <v>546</v>
      </c>
      <c r="B9019" s="188">
        <v>34818</v>
      </c>
      <c r="C9019" s="188">
        <v>-1791.14</v>
      </c>
      <c r="D9019" s="188">
        <v>3750.87</v>
      </c>
      <c r="E9019" s="188">
        <v>11011.9</v>
      </c>
      <c r="F9019" s="188">
        <v>25090.6</v>
      </c>
      <c r="G9019" s="188">
        <v>48058</v>
      </c>
      <c r="H9019" s="188">
        <v>76877</v>
      </c>
      <c r="I9019" s="188">
        <v>100303</v>
      </c>
      <c r="J9019" s="188">
        <v>165779</v>
      </c>
      <c r="N9019" s="43"/>
    </row>
    <row r="9020" spans="1:14">
      <c r="A9020" s="43" t="s">
        <v>547</v>
      </c>
      <c r="B9020" s="188">
        <v>3557</v>
      </c>
      <c r="C9020" s="188">
        <v>0</v>
      </c>
      <c r="D9020" s="188">
        <v>0</v>
      </c>
      <c r="E9020" s="188">
        <v>0</v>
      </c>
      <c r="F9020" s="188">
        <v>0</v>
      </c>
      <c r="G9020" s="188">
        <v>3468</v>
      </c>
      <c r="H9020" s="188">
        <v>10109</v>
      </c>
      <c r="I9020" s="188">
        <v>16776</v>
      </c>
      <c r="J9020" s="188">
        <v>46330</v>
      </c>
      <c r="N9020" s="43"/>
    </row>
    <row r="9021" spans="1:14">
      <c r="A9021" s="43" t="s">
        <v>548</v>
      </c>
      <c r="B9021" s="188">
        <v>685</v>
      </c>
      <c r="C9021" s="188">
        <v>0</v>
      </c>
      <c r="D9021" s="188">
        <v>0</v>
      </c>
      <c r="E9021" s="188">
        <v>0</v>
      </c>
      <c r="F9021" s="188">
        <v>0</v>
      </c>
      <c r="G9021" s="188">
        <v>251</v>
      </c>
      <c r="H9021" s="188">
        <v>1668</v>
      </c>
      <c r="I9021" s="188">
        <v>4253</v>
      </c>
      <c r="J9021" s="188">
        <v>12257</v>
      </c>
      <c r="N9021" s="43"/>
    </row>
    <row r="9022" spans="1:14">
      <c r="A9022" s="43" t="s">
        <v>549</v>
      </c>
      <c r="B9022" s="188">
        <v>1123</v>
      </c>
      <c r="C9022" s="188">
        <v>0</v>
      </c>
      <c r="D9022" s="188">
        <v>0</v>
      </c>
      <c r="E9022" s="188">
        <v>0</v>
      </c>
      <c r="F9022" s="188">
        <v>0</v>
      </c>
      <c r="G9022" s="188">
        <v>1608</v>
      </c>
      <c r="H9022" s="188">
        <v>3590</v>
      </c>
      <c r="I9022" s="188">
        <v>5330</v>
      </c>
      <c r="J9022" s="188">
        <v>8320</v>
      </c>
      <c r="N9022" s="43"/>
    </row>
    <row r="9023" spans="1:14">
      <c r="A9023" s="43" t="s">
        <v>550</v>
      </c>
      <c r="B9023" s="188">
        <v>223</v>
      </c>
      <c r="C9023" s="188">
        <v>0</v>
      </c>
      <c r="D9023" s="188">
        <v>0</v>
      </c>
      <c r="E9023" s="188">
        <v>0</v>
      </c>
      <c r="F9023" s="188">
        <v>0</v>
      </c>
      <c r="G9023" s="188">
        <v>303</v>
      </c>
      <c r="H9023" s="188">
        <v>676</v>
      </c>
      <c r="I9023" s="188">
        <v>1004</v>
      </c>
      <c r="J9023" s="188">
        <v>1937</v>
      </c>
      <c r="N9023" s="43"/>
    </row>
    <row r="9024" spans="1:14">
      <c r="A9024" s="43" t="s">
        <v>551</v>
      </c>
      <c r="B9024" s="188">
        <v>59</v>
      </c>
      <c r="C9024" s="188">
        <v>0</v>
      </c>
      <c r="D9024" s="188">
        <v>0</v>
      </c>
      <c r="E9024" s="188">
        <v>0</v>
      </c>
      <c r="F9024" s="188">
        <v>0</v>
      </c>
      <c r="G9024" s="188">
        <v>0</v>
      </c>
      <c r="H9024" s="188">
        <v>0</v>
      </c>
      <c r="I9024" s="188">
        <v>0</v>
      </c>
      <c r="J9024" s="188">
        <v>2493</v>
      </c>
      <c r="N9024" s="43"/>
    </row>
    <row r="9025" spans="1:14">
      <c r="A9025" s="43" t="s">
        <v>317</v>
      </c>
      <c r="B9025" s="188">
        <v>1754</v>
      </c>
      <c r="C9025" s="188">
        <v>0</v>
      </c>
      <c r="D9025" s="188">
        <v>1862.3</v>
      </c>
      <c r="E9025" s="188">
        <v>1862.3</v>
      </c>
      <c r="F9025" s="188">
        <v>1862.3</v>
      </c>
      <c r="G9025" s="188">
        <v>1862</v>
      </c>
      <c r="H9025" s="188">
        <v>1862</v>
      </c>
      <c r="I9025" s="188">
        <v>1862</v>
      </c>
      <c r="J9025" s="188">
        <v>3725</v>
      </c>
      <c r="N9025" s="43"/>
    </row>
    <row r="9026" spans="1:14">
      <c r="A9026" s="43" t="s">
        <v>318</v>
      </c>
      <c r="B9026" s="188">
        <v>519</v>
      </c>
      <c r="C9026" s="188">
        <v>0</v>
      </c>
      <c r="D9026" s="188">
        <v>0</v>
      </c>
      <c r="E9026" s="188">
        <v>0</v>
      </c>
      <c r="F9026" s="188">
        <v>699.6</v>
      </c>
      <c r="G9026" s="188">
        <v>700</v>
      </c>
      <c r="H9026" s="188">
        <v>700</v>
      </c>
      <c r="I9026" s="188">
        <v>700</v>
      </c>
      <c r="J9026" s="188">
        <v>1372</v>
      </c>
      <c r="N9026" s="43"/>
    </row>
    <row r="9027" spans="1:14">
      <c r="A9027" s="43" t="s">
        <v>552</v>
      </c>
      <c r="B9027" s="188">
        <v>42740</v>
      </c>
      <c r="C9027" s="188">
        <v>307.95999999999998</v>
      </c>
      <c r="D9027" s="188">
        <v>6132.83</v>
      </c>
      <c r="E9027" s="188">
        <v>13307.8</v>
      </c>
      <c r="F9027" s="188">
        <v>28601.1</v>
      </c>
      <c r="G9027" s="188">
        <v>56451</v>
      </c>
      <c r="H9027" s="188">
        <v>95379</v>
      </c>
      <c r="I9027" s="188">
        <v>127147</v>
      </c>
      <c r="J9027" s="188">
        <v>216680</v>
      </c>
      <c r="N9027" s="43"/>
    </row>
    <row r="9028" spans="1:14">
      <c r="A9028" s="43" t="s">
        <v>553</v>
      </c>
      <c r="B9028" s="188">
        <v>3215</v>
      </c>
      <c r="C9028" s="188">
        <v>0</v>
      </c>
      <c r="D9028" s="188">
        <v>0</v>
      </c>
      <c r="E9028" s="188">
        <v>0</v>
      </c>
      <c r="F9028" s="188">
        <v>0</v>
      </c>
      <c r="G9028" s="188">
        <v>2208</v>
      </c>
      <c r="H9028" s="188">
        <v>9976</v>
      </c>
      <c r="I9028" s="188">
        <v>18468</v>
      </c>
      <c r="J9028" s="188">
        <v>44543</v>
      </c>
      <c r="N9028" s="43"/>
    </row>
    <row r="9029" spans="1:14">
      <c r="A9029" s="43" t="s">
        <v>554</v>
      </c>
      <c r="B9029" s="188">
        <v>1284</v>
      </c>
      <c r="C9029" s="188">
        <v>0</v>
      </c>
      <c r="D9029" s="188">
        <v>0</v>
      </c>
      <c r="E9029" s="188">
        <v>0</v>
      </c>
      <c r="F9029" s="188">
        <v>0</v>
      </c>
      <c r="G9029" s="188">
        <v>190</v>
      </c>
      <c r="H9029" s="188">
        <v>2087</v>
      </c>
      <c r="I9029" s="188">
        <v>5478</v>
      </c>
      <c r="J9029" s="188">
        <v>17316</v>
      </c>
      <c r="N9029" s="43"/>
    </row>
    <row r="9030" spans="1:14">
      <c r="A9030" s="43" t="s">
        <v>555</v>
      </c>
      <c r="B9030" s="188">
        <v>2188</v>
      </c>
      <c r="C9030" s="188">
        <v>0</v>
      </c>
      <c r="D9030" s="188">
        <v>0</v>
      </c>
      <c r="E9030" s="188">
        <v>0</v>
      </c>
      <c r="F9030" s="188">
        <v>0</v>
      </c>
      <c r="G9030" s="188">
        <v>0</v>
      </c>
      <c r="H9030" s="188">
        <v>2708</v>
      </c>
      <c r="I9030" s="188">
        <v>11835</v>
      </c>
      <c r="J9030" s="188">
        <v>43909</v>
      </c>
      <c r="N9030" s="43"/>
    </row>
    <row r="9031" spans="1:14">
      <c r="A9031" s="43" t="s">
        <v>556</v>
      </c>
      <c r="B9031" s="188">
        <v>1105</v>
      </c>
      <c r="C9031" s="188">
        <v>0</v>
      </c>
      <c r="D9031" s="188">
        <v>0</v>
      </c>
      <c r="E9031" s="188">
        <v>0</v>
      </c>
      <c r="F9031" s="188">
        <v>0</v>
      </c>
      <c r="G9031" s="188">
        <v>0</v>
      </c>
      <c r="H9031" s="188">
        <v>0</v>
      </c>
      <c r="I9031" s="188">
        <v>2884</v>
      </c>
      <c r="J9031" s="188">
        <v>39586</v>
      </c>
      <c r="N9031" s="43"/>
    </row>
    <row r="9032" spans="1:14">
      <c r="A9032" s="43" t="s">
        <v>621</v>
      </c>
      <c r="B9032" s="188" t="s">
        <v>143</v>
      </c>
      <c r="C9032" s="188" t="s">
        <v>144</v>
      </c>
      <c r="D9032" s="188" t="s">
        <v>144</v>
      </c>
      <c r="E9032" s="188" t="s">
        <v>144</v>
      </c>
      <c r="F9032" s="188" t="s">
        <v>144</v>
      </c>
      <c r="G9032" s="188" t="s">
        <v>144</v>
      </c>
      <c r="H9032" s="188" t="s">
        <v>144</v>
      </c>
      <c r="I9032" s="188" t="s">
        <v>685</v>
      </c>
      <c r="J9032" s="188" t="s">
        <v>685</v>
      </c>
      <c r="K9032" s="188" t="s">
        <v>225</v>
      </c>
      <c r="N9032" s="43"/>
    </row>
    <row r="9033" spans="1:14">
      <c r="A9033" s="43" t="s">
        <v>618</v>
      </c>
      <c r="B9033" s="188" t="s">
        <v>619</v>
      </c>
      <c r="K9033" s="188" t="s">
        <v>752</v>
      </c>
      <c r="N9033" s="43"/>
    </row>
    <row r="9034" spans="1:14">
      <c r="A9034" s="43" t="s">
        <v>142</v>
      </c>
      <c r="N9034" s="43"/>
    </row>
    <row r="9036" spans="1:14">
      <c r="A9036" s="43" t="s">
        <v>217</v>
      </c>
      <c r="N9036" s="43"/>
    </row>
    <row r="9037" spans="1:14">
      <c r="A9037" s="43" t="s">
        <v>621</v>
      </c>
      <c r="B9037" s="188" t="s">
        <v>143</v>
      </c>
      <c r="C9037" s="188" t="s">
        <v>144</v>
      </c>
      <c r="D9037" s="188" t="s">
        <v>144</v>
      </c>
      <c r="E9037" s="188" t="s">
        <v>144</v>
      </c>
      <c r="F9037" s="188" t="s">
        <v>144</v>
      </c>
      <c r="G9037" s="188" t="s">
        <v>144</v>
      </c>
      <c r="H9037" s="188" t="s">
        <v>144</v>
      </c>
      <c r="I9037" s="188" t="s">
        <v>685</v>
      </c>
      <c r="J9037" s="188" t="s">
        <v>685</v>
      </c>
      <c r="K9037" s="188" t="s">
        <v>225</v>
      </c>
      <c r="N9037" s="43"/>
    </row>
    <row r="9038" spans="1:14">
      <c r="A9038" s="43" t="s">
        <v>256</v>
      </c>
      <c r="B9038" s="188" t="s">
        <v>33</v>
      </c>
      <c r="C9038" s="188" t="s">
        <v>134</v>
      </c>
      <c r="D9038" s="188" t="s">
        <v>135</v>
      </c>
      <c r="E9038" s="188" t="s">
        <v>136</v>
      </c>
      <c r="F9038" s="188" t="s">
        <v>137</v>
      </c>
      <c r="G9038" s="188" t="s">
        <v>138</v>
      </c>
      <c r="H9038" s="188" t="s">
        <v>139</v>
      </c>
      <c r="I9038" s="188" t="s">
        <v>140</v>
      </c>
      <c r="J9038" s="188" t="s">
        <v>141</v>
      </c>
      <c r="N9038" s="43"/>
    </row>
    <row r="9039" spans="1:14">
      <c r="A9039" s="43" t="s">
        <v>622</v>
      </c>
      <c r="B9039" s="188" t="s">
        <v>143</v>
      </c>
      <c r="C9039" s="188" t="s">
        <v>148</v>
      </c>
      <c r="D9039" s="188" t="s">
        <v>148</v>
      </c>
      <c r="E9039" s="188" t="s">
        <v>148</v>
      </c>
      <c r="F9039" s="188" t="s">
        <v>148</v>
      </c>
      <c r="G9039" s="188" t="s">
        <v>148</v>
      </c>
      <c r="H9039" s="188" t="s">
        <v>148</v>
      </c>
      <c r="I9039" s="188" t="s">
        <v>686</v>
      </c>
      <c r="J9039" s="188" t="s">
        <v>686</v>
      </c>
      <c r="N9039" s="43"/>
    </row>
    <row r="9040" spans="1:14">
      <c r="A9040" s="43" t="s">
        <v>592</v>
      </c>
      <c r="B9040" s="188">
        <v>81465</v>
      </c>
      <c r="C9040" s="188">
        <v>9359.69</v>
      </c>
      <c r="D9040" s="188">
        <v>14181.33</v>
      </c>
      <c r="E9040" s="188">
        <v>26581.7</v>
      </c>
      <c r="F9040" s="188">
        <v>50652.2</v>
      </c>
      <c r="G9040" s="188">
        <v>95345</v>
      </c>
      <c r="H9040" s="188">
        <v>167585</v>
      </c>
      <c r="I9040" s="188">
        <v>233714</v>
      </c>
      <c r="J9040" s="188">
        <v>521024</v>
      </c>
      <c r="N9040" s="43"/>
    </row>
    <row r="9041" spans="1:14">
      <c r="A9041" s="43" t="s">
        <v>537</v>
      </c>
      <c r="B9041" s="188">
        <v>18854</v>
      </c>
      <c r="C9041" s="188">
        <v>0</v>
      </c>
      <c r="D9041" s="188">
        <v>0</v>
      </c>
      <c r="E9041" s="188">
        <v>10664.3</v>
      </c>
      <c r="F9041" s="188">
        <v>19360.400000000001</v>
      </c>
      <c r="G9041" s="188">
        <v>27226</v>
      </c>
      <c r="H9041" s="188">
        <v>33504</v>
      </c>
      <c r="I9041" s="188">
        <v>37158</v>
      </c>
      <c r="J9041" s="188">
        <v>44714</v>
      </c>
      <c r="N9041" s="43"/>
    </row>
    <row r="9042" spans="1:14">
      <c r="A9042" s="43" t="s">
        <v>538</v>
      </c>
      <c r="B9042" s="188">
        <v>119</v>
      </c>
      <c r="C9042" s="188">
        <v>0</v>
      </c>
      <c r="D9042" s="188">
        <v>0</v>
      </c>
      <c r="E9042" s="188">
        <v>0</v>
      </c>
      <c r="F9042" s="188">
        <v>0</v>
      </c>
      <c r="G9042" s="188">
        <v>0</v>
      </c>
      <c r="H9042" s="188">
        <v>0</v>
      </c>
      <c r="I9042" s="188">
        <v>0</v>
      </c>
      <c r="J9042" s="188">
        <v>6023</v>
      </c>
      <c r="N9042" s="43"/>
    </row>
    <row r="9043" spans="1:14">
      <c r="A9043" s="43" t="s">
        <v>539</v>
      </c>
      <c r="B9043" s="188">
        <v>33029</v>
      </c>
      <c r="C9043" s="188">
        <v>-35.340000000000003</v>
      </c>
      <c r="D9043" s="188">
        <v>259.14</v>
      </c>
      <c r="E9043" s="188">
        <v>2045.6</v>
      </c>
      <c r="F9043" s="188">
        <v>8630.7999999999993</v>
      </c>
      <c r="G9043" s="188">
        <v>28434</v>
      </c>
      <c r="H9043" s="188">
        <v>73879</v>
      </c>
      <c r="I9043" s="188">
        <v>126967</v>
      </c>
      <c r="J9043" s="188">
        <v>384222</v>
      </c>
      <c r="N9043" s="43"/>
    </row>
    <row r="9044" spans="1:14">
      <c r="A9044" s="43" t="s">
        <v>540</v>
      </c>
      <c r="B9044" s="188">
        <v>4730</v>
      </c>
      <c r="C9044" s="188">
        <v>0</v>
      </c>
      <c r="D9044" s="188">
        <v>0</v>
      </c>
      <c r="E9044" s="188">
        <v>0</v>
      </c>
      <c r="F9044" s="188">
        <v>0</v>
      </c>
      <c r="G9044" s="188">
        <v>3145</v>
      </c>
      <c r="H9044" s="188">
        <v>13164</v>
      </c>
      <c r="I9044" s="188">
        <v>25454</v>
      </c>
      <c r="J9044" s="188">
        <v>64198</v>
      </c>
      <c r="N9044" s="43"/>
    </row>
    <row r="9045" spans="1:14">
      <c r="A9045" s="43" t="s">
        <v>541</v>
      </c>
      <c r="B9045" s="188">
        <v>17590</v>
      </c>
      <c r="C9045" s="188">
        <v>0</v>
      </c>
      <c r="D9045" s="188">
        <v>0</v>
      </c>
      <c r="E9045" s="188">
        <v>0</v>
      </c>
      <c r="F9045" s="188">
        <v>0</v>
      </c>
      <c r="G9045" s="188">
        <v>20847</v>
      </c>
      <c r="H9045" s="188">
        <v>55929</v>
      </c>
      <c r="I9045" s="188">
        <v>85157</v>
      </c>
      <c r="J9045" s="188">
        <v>165704</v>
      </c>
      <c r="N9045" s="43"/>
    </row>
    <row r="9046" spans="1:14">
      <c r="A9046" s="43" t="s">
        <v>542</v>
      </c>
      <c r="B9046" s="188">
        <v>6070</v>
      </c>
      <c r="C9046" s="188">
        <v>0</v>
      </c>
      <c r="D9046" s="188">
        <v>0</v>
      </c>
      <c r="E9046" s="188">
        <v>631.29999999999995</v>
      </c>
      <c r="F9046" s="188">
        <v>2970.6</v>
      </c>
      <c r="G9046" s="188">
        <v>7368</v>
      </c>
      <c r="H9046" s="188">
        <v>15210</v>
      </c>
      <c r="I9046" s="188">
        <v>22464</v>
      </c>
      <c r="J9046" s="188">
        <v>45376</v>
      </c>
      <c r="N9046" s="43"/>
    </row>
    <row r="9047" spans="1:14">
      <c r="A9047" s="43" t="s">
        <v>543</v>
      </c>
      <c r="B9047" s="188">
        <v>1073</v>
      </c>
      <c r="C9047" s="188">
        <v>0</v>
      </c>
      <c r="D9047" s="188">
        <v>0</v>
      </c>
      <c r="E9047" s="188">
        <v>0</v>
      </c>
      <c r="F9047" s="188">
        <v>0</v>
      </c>
      <c r="G9047" s="188">
        <v>0</v>
      </c>
      <c r="H9047" s="188">
        <v>0</v>
      </c>
      <c r="I9047" s="188">
        <v>9924</v>
      </c>
      <c r="J9047" s="188">
        <v>21522</v>
      </c>
      <c r="N9047" s="43"/>
    </row>
    <row r="9048" spans="1:14">
      <c r="A9048" s="43" t="s">
        <v>544</v>
      </c>
      <c r="B9048" s="188">
        <v>8183</v>
      </c>
      <c r="C9048" s="188">
        <v>0</v>
      </c>
      <c r="D9048" s="188">
        <v>0</v>
      </c>
      <c r="E9048" s="188">
        <v>0</v>
      </c>
      <c r="F9048" s="188">
        <v>0</v>
      </c>
      <c r="G9048" s="188">
        <v>0</v>
      </c>
      <c r="H9048" s="188">
        <v>23225</v>
      </c>
      <c r="I9048" s="188">
        <v>68991</v>
      </c>
      <c r="J9048" s="188">
        <v>119693</v>
      </c>
      <c r="N9048" s="43"/>
    </row>
    <row r="9049" spans="1:14">
      <c r="A9049" s="43" t="s">
        <v>221</v>
      </c>
      <c r="B9049" s="188">
        <v>16019</v>
      </c>
      <c r="C9049" s="188">
        <v>0</v>
      </c>
      <c r="D9049" s="188">
        <v>0</v>
      </c>
      <c r="E9049" s="188">
        <v>8912.2000000000007</v>
      </c>
      <c r="F9049" s="188">
        <v>16116.7</v>
      </c>
      <c r="G9049" s="188">
        <v>23989</v>
      </c>
      <c r="H9049" s="188">
        <v>29614</v>
      </c>
      <c r="I9049" s="188">
        <v>32593</v>
      </c>
      <c r="J9049" s="188">
        <v>37252</v>
      </c>
      <c r="N9049" s="43"/>
    </row>
    <row r="9050" spans="1:14">
      <c r="A9050" s="43" t="s">
        <v>222</v>
      </c>
      <c r="B9050" s="188">
        <v>7604</v>
      </c>
      <c r="C9050" s="188">
        <v>0</v>
      </c>
      <c r="D9050" s="188">
        <v>0</v>
      </c>
      <c r="E9050" s="188">
        <v>0</v>
      </c>
      <c r="F9050" s="188">
        <v>0</v>
      </c>
      <c r="G9050" s="188">
        <v>14808</v>
      </c>
      <c r="H9050" s="188">
        <v>24978</v>
      </c>
      <c r="I9050" s="188">
        <v>29411</v>
      </c>
      <c r="J9050" s="188">
        <v>35498</v>
      </c>
      <c r="N9050" s="43"/>
    </row>
    <row r="9051" spans="1:14">
      <c r="A9051" s="43" t="s">
        <v>223</v>
      </c>
      <c r="B9051" s="188">
        <v>13497</v>
      </c>
      <c r="C9051" s="188">
        <v>0</v>
      </c>
      <c r="D9051" s="188">
        <v>0</v>
      </c>
      <c r="E9051" s="188">
        <v>0</v>
      </c>
      <c r="F9051" s="188">
        <v>0</v>
      </c>
      <c r="G9051" s="188">
        <v>8228</v>
      </c>
      <c r="H9051" s="188">
        <v>44758</v>
      </c>
      <c r="I9051" s="188">
        <v>72453</v>
      </c>
      <c r="J9051" s="188">
        <v>152466</v>
      </c>
      <c r="N9051" s="43"/>
    </row>
    <row r="9052" spans="1:14">
      <c r="A9052" s="43" t="s">
        <v>224</v>
      </c>
      <c r="B9052" s="188">
        <v>9869</v>
      </c>
      <c r="C9052" s="188">
        <v>0</v>
      </c>
      <c r="D9052" s="188">
        <v>0</v>
      </c>
      <c r="E9052" s="188">
        <v>0</v>
      </c>
      <c r="F9052" s="188">
        <v>0</v>
      </c>
      <c r="G9052" s="188">
        <v>0</v>
      </c>
      <c r="H9052" s="188">
        <v>34109</v>
      </c>
      <c r="I9052" s="188">
        <v>63111</v>
      </c>
      <c r="J9052" s="188">
        <v>143148</v>
      </c>
      <c r="N9052" s="43"/>
    </row>
    <row r="9053" spans="1:14">
      <c r="A9053" s="43" t="s">
        <v>545</v>
      </c>
      <c r="B9053" s="188">
        <v>70427</v>
      </c>
      <c r="C9053" s="188">
        <v>6205.19</v>
      </c>
      <c r="D9053" s="188">
        <v>10994.35</v>
      </c>
      <c r="E9053" s="188">
        <v>22958.2</v>
      </c>
      <c r="F9053" s="188">
        <v>44885.1</v>
      </c>
      <c r="G9053" s="188">
        <v>82174</v>
      </c>
      <c r="H9053" s="188">
        <v>142040</v>
      </c>
      <c r="I9053" s="188">
        <v>199187</v>
      </c>
      <c r="J9053" s="188">
        <v>452392</v>
      </c>
      <c r="N9053" s="43"/>
    </row>
    <row r="9054" spans="1:14">
      <c r="A9054" s="43" t="s">
        <v>546</v>
      </c>
      <c r="B9054" s="188">
        <v>42521</v>
      </c>
      <c r="C9054" s="188">
        <v>4492.88</v>
      </c>
      <c r="D9054" s="188">
        <v>8371.5499999999993</v>
      </c>
      <c r="E9054" s="188">
        <v>17421.8</v>
      </c>
      <c r="F9054" s="188">
        <v>32786.9</v>
      </c>
      <c r="G9054" s="188">
        <v>56648</v>
      </c>
      <c r="H9054" s="188">
        <v>87224</v>
      </c>
      <c r="I9054" s="188">
        <v>111797</v>
      </c>
      <c r="J9054" s="188">
        <v>176423</v>
      </c>
      <c r="N9054" s="43"/>
    </row>
    <row r="9055" spans="1:14">
      <c r="A9055" s="43" t="s">
        <v>547</v>
      </c>
      <c r="B9055" s="188">
        <v>5558</v>
      </c>
      <c r="C9055" s="188">
        <v>0</v>
      </c>
      <c r="D9055" s="188">
        <v>0</v>
      </c>
      <c r="E9055" s="188">
        <v>0</v>
      </c>
      <c r="F9055" s="188">
        <v>126</v>
      </c>
      <c r="G9055" s="188">
        <v>5404</v>
      </c>
      <c r="H9055" s="188">
        <v>13847</v>
      </c>
      <c r="I9055" s="188">
        <v>23128</v>
      </c>
      <c r="J9055" s="188">
        <v>62504</v>
      </c>
      <c r="N9055" s="43"/>
    </row>
    <row r="9056" spans="1:14">
      <c r="A9056" s="43" t="s">
        <v>548</v>
      </c>
      <c r="B9056" s="188">
        <v>929</v>
      </c>
      <c r="C9056" s="188">
        <v>0</v>
      </c>
      <c r="D9056" s="188">
        <v>0</v>
      </c>
      <c r="E9056" s="188">
        <v>0</v>
      </c>
      <c r="F9056" s="188">
        <v>0</v>
      </c>
      <c r="G9056" s="188">
        <v>527</v>
      </c>
      <c r="H9056" s="188">
        <v>2393</v>
      </c>
      <c r="I9056" s="188">
        <v>4361</v>
      </c>
      <c r="J9056" s="188">
        <v>12919</v>
      </c>
      <c r="N9056" s="43"/>
    </row>
    <row r="9057" spans="1:14">
      <c r="A9057" s="43" t="s">
        <v>549</v>
      </c>
      <c r="B9057" s="188">
        <v>1176</v>
      </c>
      <c r="C9057" s="188">
        <v>0</v>
      </c>
      <c r="D9057" s="188">
        <v>0</v>
      </c>
      <c r="E9057" s="188">
        <v>0</v>
      </c>
      <c r="F9057" s="188">
        <v>0</v>
      </c>
      <c r="G9057" s="188">
        <v>1458</v>
      </c>
      <c r="H9057" s="188">
        <v>4137</v>
      </c>
      <c r="I9057" s="188">
        <v>6358</v>
      </c>
      <c r="J9057" s="188">
        <v>10676</v>
      </c>
      <c r="N9057" s="43"/>
    </row>
    <row r="9058" spans="1:14">
      <c r="A9058" s="43" t="s">
        <v>550</v>
      </c>
      <c r="B9058" s="188">
        <v>242</v>
      </c>
      <c r="C9058" s="188">
        <v>0</v>
      </c>
      <c r="D9058" s="188">
        <v>0</v>
      </c>
      <c r="E9058" s="188">
        <v>0</v>
      </c>
      <c r="F9058" s="188">
        <v>0</v>
      </c>
      <c r="G9058" s="188">
        <v>275</v>
      </c>
      <c r="H9058" s="188">
        <v>779</v>
      </c>
      <c r="I9058" s="188">
        <v>1203</v>
      </c>
      <c r="J9058" s="188">
        <v>2356</v>
      </c>
      <c r="N9058" s="43"/>
    </row>
    <row r="9059" spans="1:14">
      <c r="A9059" s="43" t="s">
        <v>551</v>
      </c>
      <c r="B9059" s="188">
        <v>108</v>
      </c>
      <c r="C9059" s="188">
        <v>0</v>
      </c>
      <c r="D9059" s="188">
        <v>0</v>
      </c>
      <c r="E9059" s="188">
        <v>0</v>
      </c>
      <c r="F9059" s="188">
        <v>0</v>
      </c>
      <c r="G9059" s="188">
        <v>0</v>
      </c>
      <c r="H9059" s="188">
        <v>0</v>
      </c>
      <c r="I9059" s="188">
        <v>401</v>
      </c>
      <c r="J9059" s="188">
        <v>2657</v>
      </c>
      <c r="N9059" s="43"/>
    </row>
    <row r="9060" spans="1:14">
      <c r="A9060" s="43" t="s">
        <v>317</v>
      </c>
      <c r="B9060" s="188">
        <v>2333</v>
      </c>
      <c r="C9060" s="188">
        <v>0</v>
      </c>
      <c r="D9060" s="188">
        <v>2346.06</v>
      </c>
      <c r="E9060" s="188">
        <v>2346.1</v>
      </c>
      <c r="F9060" s="188">
        <v>2346.1</v>
      </c>
      <c r="G9060" s="188">
        <v>2346</v>
      </c>
      <c r="H9060" s="188">
        <v>2346</v>
      </c>
      <c r="I9060" s="188">
        <v>3284</v>
      </c>
      <c r="J9060" s="188">
        <v>6100</v>
      </c>
      <c r="N9060" s="43"/>
    </row>
    <row r="9061" spans="1:14">
      <c r="A9061" s="43" t="s">
        <v>318</v>
      </c>
      <c r="B9061" s="188">
        <v>693</v>
      </c>
      <c r="C9061" s="188">
        <v>0</v>
      </c>
      <c r="D9061" s="188">
        <v>0</v>
      </c>
      <c r="E9061" s="188">
        <v>0</v>
      </c>
      <c r="F9061" s="188">
        <v>881.4</v>
      </c>
      <c r="G9061" s="188">
        <v>881</v>
      </c>
      <c r="H9061" s="188">
        <v>881</v>
      </c>
      <c r="I9061" s="188">
        <v>1210</v>
      </c>
      <c r="J9061" s="188">
        <v>2247</v>
      </c>
      <c r="N9061" s="43"/>
    </row>
    <row r="9062" spans="1:14">
      <c r="A9062" s="43" t="s">
        <v>552</v>
      </c>
      <c r="B9062" s="188">
        <v>53560</v>
      </c>
      <c r="C9062" s="188">
        <v>7653.5</v>
      </c>
      <c r="D9062" s="188">
        <v>11496.58</v>
      </c>
      <c r="E9062" s="188">
        <v>20758.5</v>
      </c>
      <c r="F9062" s="188">
        <v>37729.800000000003</v>
      </c>
      <c r="G9062" s="188">
        <v>68184</v>
      </c>
      <c r="H9062" s="188">
        <v>110004</v>
      </c>
      <c r="I9062" s="188">
        <v>146844</v>
      </c>
      <c r="J9062" s="188">
        <v>254466</v>
      </c>
      <c r="N9062" s="43"/>
    </row>
    <row r="9063" spans="1:14">
      <c r="A9063" s="43" t="s">
        <v>553</v>
      </c>
      <c r="B9063" s="188">
        <v>6011</v>
      </c>
      <c r="C9063" s="188">
        <v>0</v>
      </c>
      <c r="D9063" s="188">
        <v>0</v>
      </c>
      <c r="E9063" s="188">
        <v>0</v>
      </c>
      <c r="F9063" s="188">
        <v>40.5</v>
      </c>
      <c r="G9063" s="188">
        <v>6146</v>
      </c>
      <c r="H9063" s="188">
        <v>18199</v>
      </c>
      <c r="I9063" s="188">
        <v>29140</v>
      </c>
      <c r="J9063" s="188">
        <v>60749</v>
      </c>
      <c r="N9063" s="43"/>
    </row>
    <row r="9064" spans="1:14">
      <c r="A9064" s="43" t="s">
        <v>554</v>
      </c>
      <c r="B9064" s="188">
        <v>1407</v>
      </c>
      <c r="C9064" s="188">
        <v>0</v>
      </c>
      <c r="D9064" s="188">
        <v>0</v>
      </c>
      <c r="E9064" s="188">
        <v>0</v>
      </c>
      <c r="F9064" s="188">
        <v>0</v>
      </c>
      <c r="G9064" s="188">
        <v>451</v>
      </c>
      <c r="H9064" s="188">
        <v>3160</v>
      </c>
      <c r="I9064" s="188">
        <v>7048</v>
      </c>
      <c r="J9064" s="188">
        <v>23602</v>
      </c>
      <c r="N9064" s="43"/>
    </row>
    <row r="9065" spans="1:14">
      <c r="A9065" s="43" t="s">
        <v>555</v>
      </c>
      <c r="B9065" s="188">
        <v>2666</v>
      </c>
      <c r="C9065" s="188">
        <v>0</v>
      </c>
      <c r="D9065" s="188">
        <v>0</v>
      </c>
      <c r="E9065" s="188">
        <v>0</v>
      </c>
      <c r="F9065" s="188">
        <v>0</v>
      </c>
      <c r="G9065" s="188">
        <v>61</v>
      </c>
      <c r="H9065" s="188">
        <v>5305</v>
      </c>
      <c r="I9065" s="188">
        <v>15279</v>
      </c>
      <c r="J9065" s="188">
        <v>48941</v>
      </c>
      <c r="N9065" s="43"/>
    </row>
    <row r="9066" spans="1:14">
      <c r="A9066" s="43" t="s">
        <v>556</v>
      </c>
      <c r="B9066" s="188">
        <v>1109</v>
      </c>
      <c r="C9066" s="188">
        <v>0</v>
      </c>
      <c r="D9066" s="188">
        <v>0</v>
      </c>
      <c r="E9066" s="188">
        <v>0</v>
      </c>
      <c r="F9066" s="188">
        <v>0</v>
      </c>
      <c r="G9066" s="188">
        <v>0</v>
      </c>
      <c r="H9066" s="188">
        <v>0</v>
      </c>
      <c r="I9066" s="188">
        <v>3864</v>
      </c>
      <c r="J9066" s="188">
        <v>38797</v>
      </c>
      <c r="N9066" s="43"/>
    </row>
    <row r="9067" spans="1:14">
      <c r="A9067" s="43" t="s">
        <v>157</v>
      </c>
      <c r="N9067" s="43"/>
    </row>
    <row r="9068" spans="1:14">
      <c r="A9068" s="43" t="s">
        <v>599</v>
      </c>
      <c r="B9068" s="188">
        <v>95100</v>
      </c>
      <c r="C9068" s="188">
        <v>14684.92</v>
      </c>
      <c r="D9068" s="188">
        <v>20304.34</v>
      </c>
      <c r="E9068" s="188">
        <v>34198.300000000003</v>
      </c>
      <c r="F9068" s="188">
        <v>60923.4</v>
      </c>
      <c r="G9068" s="188">
        <v>109538</v>
      </c>
      <c r="H9068" s="188">
        <v>188196</v>
      </c>
      <c r="I9068" s="188">
        <v>264946</v>
      </c>
      <c r="J9068" s="188">
        <v>591648</v>
      </c>
      <c r="N9068" s="43"/>
    </row>
    <row r="9069" spans="1:14">
      <c r="A9069" s="43" t="s">
        <v>537</v>
      </c>
      <c r="B9069" s="188">
        <v>20998</v>
      </c>
      <c r="C9069" s="188">
        <v>0</v>
      </c>
      <c r="D9069" s="188">
        <v>3244.81</v>
      </c>
      <c r="E9069" s="188">
        <v>13692.3</v>
      </c>
      <c r="F9069" s="188">
        <v>21917.3</v>
      </c>
      <c r="G9069" s="188">
        <v>28827</v>
      </c>
      <c r="H9069" s="188">
        <v>34639</v>
      </c>
      <c r="I9069" s="188">
        <v>38306</v>
      </c>
      <c r="J9069" s="188">
        <v>45585</v>
      </c>
      <c r="N9069" s="43"/>
    </row>
    <row r="9070" spans="1:14">
      <c r="A9070" s="43" t="s">
        <v>538</v>
      </c>
      <c r="B9070" s="188">
        <v>44</v>
      </c>
      <c r="C9070" s="188">
        <v>0</v>
      </c>
      <c r="D9070" s="188">
        <v>0</v>
      </c>
      <c r="E9070" s="188">
        <v>0</v>
      </c>
      <c r="F9070" s="188">
        <v>0</v>
      </c>
      <c r="G9070" s="188">
        <v>0</v>
      </c>
      <c r="H9070" s="188">
        <v>0</v>
      </c>
      <c r="I9070" s="188">
        <v>0</v>
      </c>
      <c r="J9070" s="188">
        <v>0</v>
      </c>
      <c r="N9070" s="43"/>
    </row>
    <row r="9071" spans="1:14">
      <c r="A9071" s="43" t="s">
        <v>539</v>
      </c>
      <c r="B9071" s="188">
        <v>41220</v>
      </c>
      <c r="C9071" s="188">
        <v>222.87</v>
      </c>
      <c r="D9071" s="188">
        <v>871.06</v>
      </c>
      <c r="E9071" s="188">
        <v>3722.3</v>
      </c>
      <c r="F9071" s="188">
        <v>12630.1</v>
      </c>
      <c r="G9071" s="188">
        <v>37544</v>
      </c>
      <c r="H9071" s="188">
        <v>92205</v>
      </c>
      <c r="I9071" s="188">
        <v>154582</v>
      </c>
      <c r="J9071" s="188">
        <v>458690</v>
      </c>
      <c r="N9071" s="43"/>
    </row>
    <row r="9072" spans="1:14">
      <c r="A9072" s="43" t="s">
        <v>540</v>
      </c>
      <c r="B9072" s="188">
        <v>5425</v>
      </c>
      <c r="C9072" s="188">
        <v>0</v>
      </c>
      <c r="D9072" s="188">
        <v>0</v>
      </c>
      <c r="E9072" s="188">
        <v>0</v>
      </c>
      <c r="F9072" s="188">
        <v>0</v>
      </c>
      <c r="G9072" s="188">
        <v>4128</v>
      </c>
      <c r="H9072" s="188">
        <v>15486</v>
      </c>
      <c r="I9072" s="188">
        <v>28568</v>
      </c>
      <c r="J9072" s="188">
        <v>68973</v>
      </c>
      <c r="N9072" s="43"/>
    </row>
    <row r="9073" spans="1:14">
      <c r="A9073" s="43" t="s">
        <v>541</v>
      </c>
      <c r="B9073" s="188">
        <v>19178</v>
      </c>
      <c r="C9073" s="188">
        <v>0</v>
      </c>
      <c r="D9073" s="188">
        <v>0</v>
      </c>
      <c r="E9073" s="188">
        <v>0</v>
      </c>
      <c r="F9073" s="188">
        <v>0</v>
      </c>
      <c r="G9073" s="188">
        <v>23626</v>
      </c>
      <c r="H9073" s="188">
        <v>59632</v>
      </c>
      <c r="I9073" s="188">
        <v>91526</v>
      </c>
      <c r="J9073" s="188">
        <v>172820</v>
      </c>
      <c r="N9073" s="43"/>
    </row>
    <row r="9074" spans="1:14">
      <c r="A9074" s="43" t="s">
        <v>542</v>
      </c>
      <c r="B9074" s="188">
        <v>7151</v>
      </c>
      <c r="C9074" s="188">
        <v>0</v>
      </c>
      <c r="D9074" s="188">
        <v>0</v>
      </c>
      <c r="E9074" s="188">
        <v>1357.6</v>
      </c>
      <c r="F9074" s="188">
        <v>3895.1</v>
      </c>
      <c r="G9074" s="188">
        <v>8772</v>
      </c>
      <c r="H9074" s="188">
        <v>17035</v>
      </c>
      <c r="I9074" s="188">
        <v>24883</v>
      </c>
      <c r="J9074" s="188">
        <v>49460</v>
      </c>
      <c r="N9074" s="43"/>
    </row>
    <row r="9075" spans="1:14">
      <c r="A9075" s="43" t="s">
        <v>543</v>
      </c>
      <c r="B9075" s="188">
        <v>1083</v>
      </c>
      <c r="C9075" s="188">
        <v>0</v>
      </c>
      <c r="D9075" s="188">
        <v>0</v>
      </c>
      <c r="E9075" s="188">
        <v>0</v>
      </c>
      <c r="F9075" s="188">
        <v>0</v>
      </c>
      <c r="G9075" s="188">
        <v>0</v>
      </c>
      <c r="H9075" s="188">
        <v>0</v>
      </c>
      <c r="I9075" s="188">
        <v>10116</v>
      </c>
      <c r="J9075" s="188">
        <v>21964</v>
      </c>
      <c r="N9075" s="43"/>
    </row>
    <row r="9076" spans="1:14">
      <c r="A9076" s="43" t="s">
        <v>544</v>
      </c>
      <c r="B9076" s="188">
        <v>5604</v>
      </c>
      <c r="C9076" s="188">
        <v>0</v>
      </c>
      <c r="D9076" s="188">
        <v>0</v>
      </c>
      <c r="E9076" s="188">
        <v>0</v>
      </c>
      <c r="F9076" s="188">
        <v>0</v>
      </c>
      <c r="G9076" s="188">
        <v>0</v>
      </c>
      <c r="H9076" s="188">
        <v>19284</v>
      </c>
      <c r="I9076" s="188">
        <v>23225</v>
      </c>
      <c r="J9076" s="188">
        <v>87838</v>
      </c>
      <c r="N9076" s="43"/>
    </row>
    <row r="9077" spans="1:14">
      <c r="A9077" s="43" t="s">
        <v>221</v>
      </c>
      <c r="B9077" s="188">
        <v>17872</v>
      </c>
      <c r="C9077" s="188">
        <v>0</v>
      </c>
      <c r="D9077" s="188">
        <v>0</v>
      </c>
      <c r="E9077" s="188">
        <v>11414.2</v>
      </c>
      <c r="F9077" s="188">
        <v>18369.099999999999</v>
      </c>
      <c r="G9077" s="188">
        <v>25621</v>
      </c>
      <c r="H9077" s="188">
        <v>30665</v>
      </c>
      <c r="I9077" s="188">
        <v>33431</v>
      </c>
      <c r="J9077" s="188">
        <v>37778</v>
      </c>
      <c r="N9077" s="43"/>
    </row>
    <row r="9078" spans="1:14">
      <c r="A9078" s="43" t="s">
        <v>222</v>
      </c>
      <c r="B9078" s="188">
        <v>8440</v>
      </c>
      <c r="C9078" s="188">
        <v>0</v>
      </c>
      <c r="D9078" s="188">
        <v>0</v>
      </c>
      <c r="E9078" s="188">
        <v>0</v>
      </c>
      <c r="F9078" s="188">
        <v>0</v>
      </c>
      <c r="G9078" s="188">
        <v>16484</v>
      </c>
      <c r="H9078" s="188">
        <v>26292</v>
      </c>
      <c r="I9078" s="188">
        <v>30302</v>
      </c>
      <c r="J9078" s="188">
        <v>35987</v>
      </c>
      <c r="N9078" s="43"/>
    </row>
    <row r="9079" spans="1:14">
      <c r="A9079" s="43" t="s">
        <v>223</v>
      </c>
      <c r="B9079" s="188">
        <v>15097</v>
      </c>
      <c r="C9079" s="188">
        <v>0</v>
      </c>
      <c r="D9079" s="188">
        <v>0</v>
      </c>
      <c r="E9079" s="188">
        <v>0</v>
      </c>
      <c r="F9079" s="188">
        <v>0</v>
      </c>
      <c r="G9079" s="188">
        <v>11713</v>
      </c>
      <c r="H9079" s="188">
        <v>49566</v>
      </c>
      <c r="I9079" s="188">
        <v>78020</v>
      </c>
      <c r="J9079" s="188">
        <v>161254</v>
      </c>
      <c r="N9079" s="43"/>
    </row>
    <row r="9080" spans="1:14">
      <c r="A9080" s="43" t="s">
        <v>224</v>
      </c>
      <c r="B9080" s="188">
        <v>10358</v>
      </c>
      <c r="C9080" s="188">
        <v>0</v>
      </c>
      <c r="D9080" s="188">
        <v>0</v>
      </c>
      <c r="E9080" s="188">
        <v>0</v>
      </c>
      <c r="F9080" s="188">
        <v>0</v>
      </c>
      <c r="G9080" s="188">
        <v>0</v>
      </c>
      <c r="H9080" s="188">
        <v>36247</v>
      </c>
      <c r="I9080" s="188">
        <v>65499</v>
      </c>
      <c r="J9080" s="188">
        <v>148835</v>
      </c>
      <c r="N9080" s="43"/>
    </row>
    <row r="9081" spans="1:14">
      <c r="A9081" s="43" t="s">
        <v>545</v>
      </c>
      <c r="B9081" s="188">
        <v>82594</v>
      </c>
      <c r="C9081" s="188">
        <v>11383.68</v>
      </c>
      <c r="D9081" s="188">
        <v>16952.75</v>
      </c>
      <c r="E9081" s="188">
        <v>30243.3</v>
      </c>
      <c r="F9081" s="188">
        <v>53628</v>
      </c>
      <c r="G9081" s="188">
        <v>94045</v>
      </c>
      <c r="H9081" s="188">
        <v>161884</v>
      </c>
      <c r="I9081" s="188">
        <v>225719</v>
      </c>
      <c r="J9081" s="188">
        <v>520146</v>
      </c>
      <c r="N9081" s="43"/>
    </row>
    <row r="9082" spans="1:14">
      <c r="A9082" s="43" t="s">
        <v>546</v>
      </c>
      <c r="B9082" s="188">
        <v>47651</v>
      </c>
      <c r="C9082" s="188">
        <v>8163.38</v>
      </c>
      <c r="D9082" s="188">
        <v>12570.13</v>
      </c>
      <c r="E9082" s="188">
        <v>21913.599999999999</v>
      </c>
      <c r="F9082" s="188">
        <v>37806.1</v>
      </c>
      <c r="G9082" s="188">
        <v>62294</v>
      </c>
      <c r="H9082" s="188">
        <v>93367</v>
      </c>
      <c r="I9082" s="188">
        <v>117540</v>
      </c>
      <c r="J9082" s="188">
        <v>185707</v>
      </c>
      <c r="N9082" s="43"/>
    </row>
    <row r="9083" spans="1:14">
      <c r="A9083" s="43" t="s">
        <v>547</v>
      </c>
      <c r="B9083" s="188">
        <v>6611</v>
      </c>
      <c r="C9083" s="188">
        <v>0</v>
      </c>
      <c r="D9083" s="188">
        <v>0</v>
      </c>
      <c r="E9083" s="188">
        <v>0</v>
      </c>
      <c r="F9083" s="188">
        <v>1024.4000000000001</v>
      </c>
      <c r="G9083" s="188">
        <v>6550</v>
      </c>
      <c r="H9083" s="188">
        <v>15899</v>
      </c>
      <c r="I9083" s="188">
        <v>26006</v>
      </c>
      <c r="J9083" s="188">
        <v>68547</v>
      </c>
      <c r="N9083" s="43"/>
    </row>
    <row r="9084" spans="1:14">
      <c r="A9084" s="43" t="s">
        <v>548</v>
      </c>
      <c r="B9084" s="188">
        <v>1115</v>
      </c>
      <c r="C9084" s="188">
        <v>0</v>
      </c>
      <c r="D9084" s="188">
        <v>0</v>
      </c>
      <c r="E9084" s="188">
        <v>0</v>
      </c>
      <c r="F9084" s="188">
        <v>0</v>
      </c>
      <c r="G9084" s="188">
        <v>804</v>
      </c>
      <c r="H9084" s="188">
        <v>2845</v>
      </c>
      <c r="I9084" s="188">
        <v>5078</v>
      </c>
      <c r="J9084" s="188">
        <v>14721</v>
      </c>
      <c r="N9084" s="43"/>
    </row>
    <row r="9085" spans="1:14">
      <c r="A9085" s="43" t="s">
        <v>549</v>
      </c>
      <c r="B9085" s="188">
        <v>1288</v>
      </c>
      <c r="C9085" s="188">
        <v>0</v>
      </c>
      <c r="D9085" s="188">
        <v>0</v>
      </c>
      <c r="E9085" s="188">
        <v>0</v>
      </c>
      <c r="F9085" s="188">
        <v>0</v>
      </c>
      <c r="G9085" s="188">
        <v>1694</v>
      </c>
      <c r="H9085" s="188">
        <v>4459</v>
      </c>
      <c r="I9085" s="188">
        <v>6777</v>
      </c>
      <c r="J9085" s="188">
        <v>11123</v>
      </c>
      <c r="N9085" s="43"/>
    </row>
    <row r="9086" spans="1:14">
      <c r="A9086" s="43" t="s">
        <v>550</v>
      </c>
      <c r="B9086" s="188">
        <v>268</v>
      </c>
      <c r="C9086" s="188">
        <v>0</v>
      </c>
      <c r="D9086" s="188">
        <v>0</v>
      </c>
      <c r="E9086" s="188">
        <v>0</v>
      </c>
      <c r="F9086" s="188">
        <v>0</v>
      </c>
      <c r="G9086" s="188">
        <v>319</v>
      </c>
      <c r="H9086" s="188">
        <v>840</v>
      </c>
      <c r="I9086" s="188">
        <v>1283</v>
      </c>
      <c r="J9086" s="188">
        <v>2463</v>
      </c>
      <c r="N9086" s="43"/>
    </row>
    <row r="9087" spans="1:14">
      <c r="A9087" s="43" t="s">
        <v>551</v>
      </c>
      <c r="B9087" s="188">
        <v>134</v>
      </c>
      <c r="C9087" s="188">
        <v>0</v>
      </c>
      <c r="D9087" s="188">
        <v>0</v>
      </c>
      <c r="E9087" s="188">
        <v>0</v>
      </c>
      <c r="F9087" s="188">
        <v>0</v>
      </c>
      <c r="G9087" s="188">
        <v>0</v>
      </c>
      <c r="H9087" s="188">
        <v>24</v>
      </c>
      <c r="I9087" s="188">
        <v>626</v>
      </c>
      <c r="J9087" s="188">
        <v>3207</v>
      </c>
      <c r="N9087" s="43"/>
    </row>
    <row r="9088" spans="1:14">
      <c r="A9088" s="43" t="s">
        <v>317</v>
      </c>
      <c r="B9088" s="188">
        <v>2383</v>
      </c>
      <c r="C9088" s="188">
        <v>0</v>
      </c>
      <c r="D9088" s="188">
        <v>2346.06</v>
      </c>
      <c r="E9088" s="188">
        <v>2346.1</v>
      </c>
      <c r="F9088" s="188">
        <v>2346.1</v>
      </c>
      <c r="G9088" s="188">
        <v>2346</v>
      </c>
      <c r="H9088" s="188">
        <v>2346</v>
      </c>
      <c r="I9088" s="188">
        <v>4692</v>
      </c>
      <c r="J9088" s="188">
        <v>7507</v>
      </c>
      <c r="N9088" s="43"/>
    </row>
    <row r="9089" spans="1:14">
      <c r="A9089" s="43" t="s">
        <v>318</v>
      </c>
      <c r="B9089" s="188">
        <v>709</v>
      </c>
      <c r="C9089" s="188">
        <v>0</v>
      </c>
      <c r="D9089" s="188">
        <v>0</v>
      </c>
      <c r="E9089" s="188">
        <v>0</v>
      </c>
      <c r="F9089" s="188">
        <v>881.4</v>
      </c>
      <c r="G9089" s="188">
        <v>881</v>
      </c>
      <c r="H9089" s="188">
        <v>881</v>
      </c>
      <c r="I9089" s="188">
        <v>1210</v>
      </c>
      <c r="J9089" s="188">
        <v>2247</v>
      </c>
      <c r="N9089" s="43"/>
    </row>
    <row r="9090" spans="1:14">
      <c r="A9090" s="43" t="s">
        <v>552</v>
      </c>
      <c r="B9090" s="188">
        <v>60157</v>
      </c>
      <c r="C9090" s="188">
        <v>11360.84</v>
      </c>
      <c r="D9090" s="188">
        <v>15743.25</v>
      </c>
      <c r="E9090" s="188">
        <v>25492.1</v>
      </c>
      <c r="F9090" s="188">
        <v>43798.3</v>
      </c>
      <c r="G9090" s="188">
        <v>75599</v>
      </c>
      <c r="H9090" s="188">
        <v>118877</v>
      </c>
      <c r="I9090" s="188">
        <v>156365</v>
      </c>
      <c r="J9090" s="188">
        <v>270970</v>
      </c>
      <c r="N9090" s="43"/>
    </row>
    <row r="9091" spans="1:14">
      <c r="A9091" s="43" t="s">
        <v>553</v>
      </c>
      <c r="B9091" s="188">
        <v>7158</v>
      </c>
      <c r="C9091" s="188">
        <v>0</v>
      </c>
      <c r="D9091" s="188">
        <v>0</v>
      </c>
      <c r="E9091" s="188">
        <v>0</v>
      </c>
      <c r="F9091" s="188">
        <v>777.7</v>
      </c>
      <c r="G9091" s="188">
        <v>8445</v>
      </c>
      <c r="H9091" s="188">
        <v>21297</v>
      </c>
      <c r="I9091" s="188">
        <v>32435</v>
      </c>
      <c r="J9091" s="188">
        <v>65502</v>
      </c>
      <c r="N9091" s="43"/>
    </row>
    <row r="9092" spans="1:14">
      <c r="A9092" s="43" t="s">
        <v>554</v>
      </c>
      <c r="B9092" s="188">
        <v>1686</v>
      </c>
      <c r="C9092" s="188">
        <v>0</v>
      </c>
      <c r="D9092" s="188">
        <v>0</v>
      </c>
      <c r="E9092" s="188">
        <v>0</v>
      </c>
      <c r="F9092" s="188">
        <v>6.5</v>
      </c>
      <c r="G9092" s="188">
        <v>745</v>
      </c>
      <c r="H9092" s="188">
        <v>4219</v>
      </c>
      <c r="I9092" s="188">
        <v>8246</v>
      </c>
      <c r="J9092" s="188">
        <v>27431</v>
      </c>
      <c r="N9092" s="43"/>
    </row>
    <row r="9093" spans="1:14">
      <c r="A9093" s="43" t="s">
        <v>555</v>
      </c>
      <c r="B9093" s="188">
        <v>3268</v>
      </c>
      <c r="C9093" s="188">
        <v>0</v>
      </c>
      <c r="D9093" s="188">
        <v>0</v>
      </c>
      <c r="E9093" s="188">
        <v>0</v>
      </c>
      <c r="F9093" s="188">
        <v>0</v>
      </c>
      <c r="G9093" s="188">
        <v>315</v>
      </c>
      <c r="H9093" s="188">
        <v>7541</v>
      </c>
      <c r="I9093" s="188">
        <v>19604</v>
      </c>
      <c r="J9093" s="188">
        <v>59819</v>
      </c>
      <c r="N9093" s="43"/>
    </row>
    <row r="9094" spans="1:14">
      <c r="A9094" s="43" t="s">
        <v>556</v>
      </c>
      <c r="B9094" s="188">
        <v>1316</v>
      </c>
      <c r="C9094" s="188">
        <v>0</v>
      </c>
      <c r="D9094" s="188">
        <v>0</v>
      </c>
      <c r="E9094" s="188">
        <v>0</v>
      </c>
      <c r="F9094" s="188">
        <v>0</v>
      </c>
      <c r="G9094" s="188">
        <v>0</v>
      </c>
      <c r="H9094" s="188">
        <v>0</v>
      </c>
      <c r="I9094" s="188">
        <v>5895</v>
      </c>
      <c r="J9094" s="188">
        <v>42642</v>
      </c>
      <c r="N9094" s="43"/>
    </row>
    <row r="9095" spans="1:14">
      <c r="A9095" s="43" t="s">
        <v>600</v>
      </c>
      <c r="B9095" s="188">
        <v>47805</v>
      </c>
      <c r="C9095" s="188">
        <v>7564.46</v>
      </c>
      <c r="D9095" s="188">
        <v>10201.030000000001</v>
      </c>
      <c r="E9095" s="188">
        <v>17733.400000000001</v>
      </c>
      <c r="F9095" s="188">
        <v>31811.9</v>
      </c>
      <c r="G9095" s="188">
        <v>58845</v>
      </c>
      <c r="H9095" s="188">
        <v>103494</v>
      </c>
      <c r="I9095" s="188">
        <v>137132</v>
      </c>
      <c r="J9095" s="188">
        <v>254091</v>
      </c>
      <c r="N9095" s="43"/>
    </row>
    <row r="9096" spans="1:14">
      <c r="A9096" s="43" t="s">
        <v>537</v>
      </c>
      <c r="B9096" s="188">
        <v>15917</v>
      </c>
      <c r="C9096" s="188">
        <v>0</v>
      </c>
      <c r="D9096" s="188">
        <v>0</v>
      </c>
      <c r="E9096" s="188">
        <v>8920.7000000000007</v>
      </c>
      <c r="F9096" s="188">
        <v>15421</v>
      </c>
      <c r="G9096" s="188">
        <v>23121</v>
      </c>
      <c r="H9096" s="188">
        <v>29274</v>
      </c>
      <c r="I9096" s="188">
        <v>33917</v>
      </c>
      <c r="J9096" s="188">
        <v>41753</v>
      </c>
      <c r="N9096" s="43"/>
    </row>
    <row r="9097" spans="1:14">
      <c r="A9097" s="43" t="s">
        <v>538</v>
      </c>
      <c r="B9097" s="188">
        <v>212</v>
      </c>
      <c r="C9097" s="188">
        <v>0</v>
      </c>
      <c r="D9097" s="188">
        <v>0</v>
      </c>
      <c r="E9097" s="188">
        <v>0</v>
      </c>
      <c r="F9097" s="188">
        <v>0</v>
      </c>
      <c r="G9097" s="188">
        <v>0</v>
      </c>
      <c r="H9097" s="188">
        <v>0</v>
      </c>
      <c r="I9097" s="188">
        <v>0</v>
      </c>
      <c r="J9097" s="188">
        <v>6433</v>
      </c>
      <c r="N9097" s="43"/>
    </row>
    <row r="9098" spans="1:14">
      <c r="A9098" s="43" t="s">
        <v>539</v>
      </c>
      <c r="B9098" s="188">
        <v>11755</v>
      </c>
      <c r="C9098" s="188">
        <v>-56.99</v>
      </c>
      <c r="D9098" s="188">
        <v>16.78</v>
      </c>
      <c r="E9098" s="188">
        <v>663.3</v>
      </c>
      <c r="F9098" s="188">
        <v>3580.4</v>
      </c>
      <c r="G9098" s="188">
        <v>11212</v>
      </c>
      <c r="H9098" s="188">
        <v>28035</v>
      </c>
      <c r="I9098" s="188">
        <v>48043</v>
      </c>
      <c r="J9098" s="188">
        <v>109318</v>
      </c>
      <c r="N9098" s="43"/>
    </row>
    <row r="9099" spans="1:14">
      <c r="A9099" s="43" t="s">
        <v>540</v>
      </c>
      <c r="B9099" s="188">
        <v>4666</v>
      </c>
      <c r="C9099" s="188">
        <v>0</v>
      </c>
      <c r="D9099" s="188">
        <v>0</v>
      </c>
      <c r="E9099" s="188">
        <v>0</v>
      </c>
      <c r="F9099" s="188">
        <v>0</v>
      </c>
      <c r="G9099" s="188">
        <v>2889</v>
      </c>
      <c r="H9099" s="188">
        <v>12548</v>
      </c>
      <c r="I9099" s="188">
        <v>24994</v>
      </c>
      <c r="J9099" s="188">
        <v>68356</v>
      </c>
      <c r="N9099" s="43"/>
    </row>
    <row r="9100" spans="1:14">
      <c r="A9100" s="43" t="s">
        <v>541</v>
      </c>
      <c r="B9100" s="188">
        <v>11018</v>
      </c>
      <c r="C9100" s="188">
        <v>0</v>
      </c>
      <c r="D9100" s="188">
        <v>0</v>
      </c>
      <c r="E9100" s="188">
        <v>0</v>
      </c>
      <c r="F9100" s="188">
        <v>0</v>
      </c>
      <c r="G9100" s="188">
        <v>6053</v>
      </c>
      <c r="H9100" s="188">
        <v>36263</v>
      </c>
      <c r="I9100" s="188">
        <v>64904</v>
      </c>
      <c r="J9100" s="188">
        <v>132874</v>
      </c>
      <c r="N9100" s="43"/>
    </row>
    <row r="9101" spans="1:14">
      <c r="A9101" s="43" t="s">
        <v>542</v>
      </c>
      <c r="B9101" s="188">
        <v>3046</v>
      </c>
      <c r="C9101" s="188">
        <v>0</v>
      </c>
      <c r="D9101" s="188">
        <v>0</v>
      </c>
      <c r="E9101" s="188">
        <v>0</v>
      </c>
      <c r="F9101" s="188">
        <v>1074.4000000000001</v>
      </c>
      <c r="G9101" s="188">
        <v>3297</v>
      </c>
      <c r="H9101" s="188">
        <v>7757</v>
      </c>
      <c r="I9101" s="188">
        <v>12869</v>
      </c>
      <c r="J9101" s="188">
        <v>28668</v>
      </c>
      <c r="N9101" s="43"/>
    </row>
    <row r="9102" spans="1:14">
      <c r="A9102" s="43" t="s">
        <v>543</v>
      </c>
      <c r="B9102" s="188">
        <v>1192</v>
      </c>
      <c r="C9102" s="188">
        <v>0</v>
      </c>
      <c r="D9102" s="188">
        <v>0</v>
      </c>
      <c r="E9102" s="188">
        <v>0</v>
      </c>
      <c r="F9102" s="188">
        <v>0</v>
      </c>
      <c r="G9102" s="188">
        <v>0</v>
      </c>
      <c r="H9102" s="188">
        <v>0</v>
      </c>
      <c r="I9102" s="188">
        <v>10682</v>
      </c>
      <c r="J9102" s="188">
        <v>21415</v>
      </c>
      <c r="N9102" s="43"/>
    </row>
    <row r="9103" spans="1:14">
      <c r="A9103" s="43" t="s">
        <v>544</v>
      </c>
      <c r="B9103" s="188">
        <v>9576</v>
      </c>
      <c r="C9103" s="188">
        <v>0</v>
      </c>
      <c r="D9103" s="188">
        <v>0</v>
      </c>
      <c r="E9103" s="188">
        <v>0</v>
      </c>
      <c r="F9103" s="188">
        <v>0</v>
      </c>
      <c r="G9103" s="188">
        <v>0</v>
      </c>
      <c r="H9103" s="188">
        <v>23225</v>
      </c>
      <c r="I9103" s="188">
        <v>87838</v>
      </c>
      <c r="J9103" s="188">
        <v>113863</v>
      </c>
      <c r="N9103" s="43"/>
    </row>
    <row r="9104" spans="1:14">
      <c r="A9104" s="43" t="s">
        <v>221</v>
      </c>
      <c r="B9104" s="188">
        <v>13733</v>
      </c>
      <c r="C9104" s="188">
        <v>0</v>
      </c>
      <c r="D9104" s="188">
        <v>0</v>
      </c>
      <c r="E9104" s="188">
        <v>7452.8</v>
      </c>
      <c r="F9104" s="188">
        <v>13723.6</v>
      </c>
      <c r="G9104" s="188">
        <v>20059</v>
      </c>
      <c r="H9104" s="188">
        <v>26038</v>
      </c>
      <c r="I9104" s="188">
        <v>29036</v>
      </c>
      <c r="J9104" s="188">
        <v>35140</v>
      </c>
      <c r="N9104" s="43"/>
    </row>
    <row r="9105" spans="1:14">
      <c r="A9105" s="43" t="s">
        <v>222</v>
      </c>
      <c r="B9105" s="188">
        <v>5787</v>
      </c>
      <c r="C9105" s="188">
        <v>0</v>
      </c>
      <c r="D9105" s="188">
        <v>0</v>
      </c>
      <c r="E9105" s="188">
        <v>0</v>
      </c>
      <c r="F9105" s="188">
        <v>0</v>
      </c>
      <c r="G9105" s="188">
        <v>11163</v>
      </c>
      <c r="H9105" s="188">
        <v>21183</v>
      </c>
      <c r="I9105" s="188">
        <v>25853</v>
      </c>
      <c r="J9105" s="188">
        <v>32439</v>
      </c>
      <c r="N9105" s="43"/>
    </row>
    <row r="9106" spans="1:14">
      <c r="A9106" s="43" t="s">
        <v>223</v>
      </c>
      <c r="B9106" s="188">
        <v>7733</v>
      </c>
      <c r="C9106" s="188">
        <v>0</v>
      </c>
      <c r="D9106" s="188">
        <v>0</v>
      </c>
      <c r="E9106" s="188">
        <v>0</v>
      </c>
      <c r="F9106" s="188">
        <v>0</v>
      </c>
      <c r="G9106" s="188">
        <v>0</v>
      </c>
      <c r="H9106" s="188">
        <v>25001</v>
      </c>
      <c r="I9106" s="188">
        <v>50566</v>
      </c>
      <c r="J9106" s="188">
        <v>117139</v>
      </c>
      <c r="N9106" s="43"/>
    </row>
    <row r="9107" spans="1:14">
      <c r="A9107" s="43" t="s">
        <v>224</v>
      </c>
      <c r="B9107" s="188">
        <v>6719</v>
      </c>
      <c r="C9107" s="188">
        <v>0</v>
      </c>
      <c r="D9107" s="188">
        <v>0</v>
      </c>
      <c r="E9107" s="188">
        <v>0</v>
      </c>
      <c r="F9107" s="188">
        <v>0</v>
      </c>
      <c r="G9107" s="188">
        <v>0</v>
      </c>
      <c r="H9107" s="188">
        <v>17474</v>
      </c>
      <c r="I9107" s="188">
        <v>46169</v>
      </c>
      <c r="J9107" s="188">
        <v>117493</v>
      </c>
      <c r="N9107" s="43"/>
    </row>
    <row r="9108" spans="1:14">
      <c r="A9108" s="43" t="s">
        <v>545</v>
      </c>
      <c r="B9108" s="188">
        <v>40333</v>
      </c>
      <c r="C9108" s="188">
        <v>4336.97</v>
      </c>
      <c r="D9108" s="188">
        <v>7043.8</v>
      </c>
      <c r="E9108" s="188">
        <v>14505.9</v>
      </c>
      <c r="F9108" s="188">
        <v>27920.1</v>
      </c>
      <c r="G9108" s="188">
        <v>52137</v>
      </c>
      <c r="H9108" s="188">
        <v>87368</v>
      </c>
      <c r="I9108" s="188">
        <v>113876</v>
      </c>
      <c r="J9108" s="188">
        <v>202781</v>
      </c>
      <c r="N9108" s="43"/>
    </row>
    <row r="9109" spans="1:14">
      <c r="A9109" s="43" t="s">
        <v>546</v>
      </c>
      <c r="B9109" s="188">
        <v>32036</v>
      </c>
      <c r="C9109" s="188">
        <v>2765.24</v>
      </c>
      <c r="D9109" s="188">
        <v>6059.95</v>
      </c>
      <c r="E9109" s="188">
        <v>11987.3</v>
      </c>
      <c r="F9109" s="188">
        <v>23147.7</v>
      </c>
      <c r="G9109" s="188">
        <v>42229</v>
      </c>
      <c r="H9109" s="188">
        <v>69250</v>
      </c>
      <c r="I9109" s="188">
        <v>89854</v>
      </c>
      <c r="J9109" s="188">
        <v>152469</v>
      </c>
      <c r="N9109" s="43"/>
    </row>
    <row r="9110" spans="1:14">
      <c r="A9110" s="43" t="s">
        <v>547</v>
      </c>
      <c r="B9110" s="188">
        <v>3096</v>
      </c>
      <c r="C9110" s="188">
        <v>0</v>
      </c>
      <c r="D9110" s="188">
        <v>0</v>
      </c>
      <c r="E9110" s="188">
        <v>0</v>
      </c>
      <c r="F9110" s="188">
        <v>0</v>
      </c>
      <c r="G9110" s="188">
        <v>2515</v>
      </c>
      <c r="H9110" s="188">
        <v>8824</v>
      </c>
      <c r="I9110" s="188">
        <v>15628</v>
      </c>
      <c r="J9110" s="188">
        <v>38182</v>
      </c>
      <c r="N9110" s="43"/>
    </row>
    <row r="9111" spans="1:14">
      <c r="A9111" s="43" t="s">
        <v>548</v>
      </c>
      <c r="B9111" s="188">
        <v>472</v>
      </c>
      <c r="C9111" s="188">
        <v>0</v>
      </c>
      <c r="D9111" s="188">
        <v>0</v>
      </c>
      <c r="E9111" s="188">
        <v>0</v>
      </c>
      <c r="F9111" s="188">
        <v>0</v>
      </c>
      <c r="G9111" s="188">
        <v>48</v>
      </c>
      <c r="H9111" s="188">
        <v>1278</v>
      </c>
      <c r="I9111" s="188">
        <v>2547</v>
      </c>
      <c r="J9111" s="188">
        <v>7755</v>
      </c>
      <c r="N9111" s="43"/>
    </row>
    <row r="9112" spans="1:14">
      <c r="A9112" s="43" t="s">
        <v>549</v>
      </c>
      <c r="B9112" s="188">
        <v>779</v>
      </c>
      <c r="C9112" s="188">
        <v>0</v>
      </c>
      <c r="D9112" s="188">
        <v>0</v>
      </c>
      <c r="E9112" s="188">
        <v>0</v>
      </c>
      <c r="F9112" s="188">
        <v>0</v>
      </c>
      <c r="G9112" s="188">
        <v>341</v>
      </c>
      <c r="H9112" s="188">
        <v>2748</v>
      </c>
      <c r="I9112" s="188">
        <v>4986</v>
      </c>
      <c r="J9112" s="188">
        <v>8645</v>
      </c>
      <c r="N9112" s="43"/>
    </row>
    <row r="9113" spans="1:14">
      <c r="A9113" s="43" t="s">
        <v>550</v>
      </c>
      <c r="B9113" s="188">
        <v>156</v>
      </c>
      <c r="C9113" s="188">
        <v>0</v>
      </c>
      <c r="D9113" s="188">
        <v>0</v>
      </c>
      <c r="E9113" s="188">
        <v>0</v>
      </c>
      <c r="F9113" s="188">
        <v>0</v>
      </c>
      <c r="G9113" s="188">
        <v>64</v>
      </c>
      <c r="H9113" s="188">
        <v>518</v>
      </c>
      <c r="I9113" s="188">
        <v>939</v>
      </c>
      <c r="J9113" s="188">
        <v>1927</v>
      </c>
      <c r="N9113" s="43"/>
    </row>
    <row r="9114" spans="1:14">
      <c r="A9114" s="43" t="s">
        <v>551</v>
      </c>
      <c r="B9114" s="188">
        <v>39</v>
      </c>
      <c r="C9114" s="188">
        <v>0</v>
      </c>
      <c r="D9114" s="188">
        <v>0</v>
      </c>
      <c r="E9114" s="188">
        <v>0</v>
      </c>
      <c r="F9114" s="188">
        <v>0</v>
      </c>
      <c r="G9114" s="188">
        <v>0</v>
      </c>
      <c r="H9114" s="188">
        <v>0</v>
      </c>
      <c r="I9114" s="188">
        <v>0</v>
      </c>
      <c r="J9114" s="188">
        <v>952</v>
      </c>
      <c r="N9114" s="43"/>
    </row>
    <row r="9115" spans="1:14">
      <c r="A9115" s="43" t="s">
        <v>317</v>
      </c>
      <c r="B9115" s="188">
        <v>2252</v>
      </c>
      <c r="C9115" s="188">
        <v>0</v>
      </c>
      <c r="D9115" s="188">
        <v>2346.06</v>
      </c>
      <c r="E9115" s="188">
        <v>2346.1</v>
      </c>
      <c r="F9115" s="188">
        <v>2346.1</v>
      </c>
      <c r="G9115" s="188">
        <v>2346</v>
      </c>
      <c r="H9115" s="188">
        <v>2346</v>
      </c>
      <c r="I9115" s="188">
        <v>2346</v>
      </c>
      <c r="J9115" s="188">
        <v>4692</v>
      </c>
      <c r="N9115" s="43"/>
    </row>
    <row r="9116" spans="1:14">
      <c r="A9116" s="43" t="s">
        <v>318</v>
      </c>
      <c r="B9116" s="188">
        <v>679</v>
      </c>
      <c r="C9116" s="188">
        <v>0</v>
      </c>
      <c r="D9116" s="188">
        <v>0</v>
      </c>
      <c r="E9116" s="188">
        <v>0</v>
      </c>
      <c r="F9116" s="188">
        <v>881.4</v>
      </c>
      <c r="G9116" s="188">
        <v>881</v>
      </c>
      <c r="H9116" s="188">
        <v>881</v>
      </c>
      <c r="I9116" s="188">
        <v>881</v>
      </c>
      <c r="J9116" s="188">
        <v>1728</v>
      </c>
      <c r="N9116" s="43"/>
    </row>
    <row r="9117" spans="1:14">
      <c r="A9117" s="43" t="s">
        <v>552</v>
      </c>
      <c r="B9117" s="188">
        <v>39508</v>
      </c>
      <c r="C9117" s="188">
        <v>5758.31</v>
      </c>
      <c r="D9117" s="188">
        <v>9181.56</v>
      </c>
      <c r="E9117" s="188">
        <v>15084</v>
      </c>
      <c r="F9117" s="188">
        <v>26653.1</v>
      </c>
      <c r="G9117" s="188">
        <v>49094</v>
      </c>
      <c r="H9117" s="188">
        <v>83658</v>
      </c>
      <c r="I9117" s="188">
        <v>113056</v>
      </c>
      <c r="J9117" s="188">
        <v>199006</v>
      </c>
      <c r="N9117" s="43"/>
    </row>
    <row r="9118" spans="1:14">
      <c r="A9118" s="43" t="s">
        <v>553</v>
      </c>
      <c r="B9118" s="188">
        <v>4308</v>
      </c>
      <c r="C9118" s="188">
        <v>0</v>
      </c>
      <c r="D9118" s="188">
        <v>0</v>
      </c>
      <c r="E9118" s="188">
        <v>0</v>
      </c>
      <c r="F9118" s="188">
        <v>0</v>
      </c>
      <c r="G9118" s="188">
        <v>3253</v>
      </c>
      <c r="H9118" s="188">
        <v>12683</v>
      </c>
      <c r="I9118" s="188">
        <v>20571</v>
      </c>
      <c r="J9118" s="188">
        <v>50567</v>
      </c>
      <c r="N9118" s="43"/>
    </row>
    <row r="9119" spans="1:14">
      <c r="A9119" s="43" t="s">
        <v>554</v>
      </c>
      <c r="B9119" s="188">
        <v>660</v>
      </c>
      <c r="C9119" s="188">
        <v>0</v>
      </c>
      <c r="D9119" s="188">
        <v>0</v>
      </c>
      <c r="E9119" s="188">
        <v>0</v>
      </c>
      <c r="F9119" s="188">
        <v>0</v>
      </c>
      <c r="G9119" s="188">
        <v>83</v>
      </c>
      <c r="H9119" s="188">
        <v>1083</v>
      </c>
      <c r="I9119" s="188">
        <v>2881</v>
      </c>
      <c r="J9119" s="188">
        <v>12341</v>
      </c>
      <c r="N9119" s="43"/>
    </row>
    <row r="9120" spans="1:14">
      <c r="A9120" s="43" t="s">
        <v>555</v>
      </c>
      <c r="B9120" s="188">
        <v>1107</v>
      </c>
      <c r="C9120" s="188">
        <v>0</v>
      </c>
      <c r="D9120" s="188">
        <v>0</v>
      </c>
      <c r="E9120" s="188">
        <v>0</v>
      </c>
      <c r="F9120" s="188">
        <v>0</v>
      </c>
      <c r="G9120" s="188">
        <v>0</v>
      </c>
      <c r="H9120" s="188">
        <v>1041</v>
      </c>
      <c r="I9120" s="188">
        <v>4564</v>
      </c>
      <c r="J9120" s="188">
        <v>24349</v>
      </c>
      <c r="N9120" s="43"/>
    </row>
    <row r="9121" spans="1:14">
      <c r="A9121" s="43" t="s">
        <v>556</v>
      </c>
      <c r="B9121" s="188">
        <v>429</v>
      </c>
      <c r="C9121" s="188">
        <v>0</v>
      </c>
      <c r="D9121" s="188">
        <v>0</v>
      </c>
      <c r="E9121" s="188">
        <v>0</v>
      </c>
      <c r="F9121" s="188">
        <v>0</v>
      </c>
      <c r="G9121" s="188">
        <v>0</v>
      </c>
      <c r="H9121" s="188">
        <v>0</v>
      </c>
      <c r="I9121" s="188">
        <v>0</v>
      </c>
      <c r="J9121" s="188">
        <v>12957</v>
      </c>
      <c r="N9121" s="43"/>
    </row>
    <row r="9122" spans="1:14">
      <c r="A9122" s="43" t="s">
        <v>601</v>
      </c>
      <c r="B9122" s="188">
        <v>46951</v>
      </c>
      <c r="C9122" s="188">
        <v>749.12</v>
      </c>
      <c r="D9122" s="188">
        <v>5492.25</v>
      </c>
      <c r="E9122" s="188">
        <v>14084.7</v>
      </c>
      <c r="F9122" s="188">
        <v>28989.4</v>
      </c>
      <c r="G9122" s="188">
        <v>58150</v>
      </c>
      <c r="H9122" s="188">
        <v>101206</v>
      </c>
      <c r="I9122" s="188">
        <v>145511</v>
      </c>
      <c r="J9122" s="188">
        <v>270874</v>
      </c>
      <c r="N9122" s="43"/>
    </row>
    <row r="9123" spans="1:14">
      <c r="A9123" s="43" t="s">
        <v>537</v>
      </c>
      <c r="B9123" s="188">
        <v>12464</v>
      </c>
      <c r="C9123" s="188">
        <v>0</v>
      </c>
      <c r="D9123" s="188">
        <v>0</v>
      </c>
      <c r="E9123" s="188">
        <v>0</v>
      </c>
      <c r="F9123" s="188">
        <v>11797.2</v>
      </c>
      <c r="G9123" s="188">
        <v>19695</v>
      </c>
      <c r="H9123" s="188">
        <v>27719</v>
      </c>
      <c r="I9123" s="188">
        <v>31825</v>
      </c>
      <c r="J9123" s="188">
        <v>38960</v>
      </c>
      <c r="N9123" s="43"/>
    </row>
    <row r="9124" spans="1:14">
      <c r="A9124" s="43" t="s">
        <v>538</v>
      </c>
      <c r="B9124" s="188">
        <v>284</v>
      </c>
      <c r="C9124" s="188">
        <v>0</v>
      </c>
      <c r="D9124" s="188">
        <v>0</v>
      </c>
      <c r="E9124" s="188">
        <v>0</v>
      </c>
      <c r="F9124" s="188">
        <v>0</v>
      </c>
      <c r="G9124" s="188">
        <v>0</v>
      </c>
      <c r="H9124" s="188">
        <v>0</v>
      </c>
      <c r="I9124" s="188">
        <v>367</v>
      </c>
      <c r="J9124" s="188">
        <v>9256</v>
      </c>
      <c r="N9124" s="43"/>
    </row>
    <row r="9125" spans="1:14">
      <c r="A9125" s="43" t="s">
        <v>539</v>
      </c>
      <c r="B9125" s="188">
        <v>12262</v>
      </c>
      <c r="C9125" s="188">
        <v>-101.61</v>
      </c>
      <c r="D9125" s="188">
        <v>-60.49</v>
      </c>
      <c r="E9125" s="188">
        <v>315.10000000000002</v>
      </c>
      <c r="F9125" s="188">
        <v>2467.9</v>
      </c>
      <c r="G9125" s="188">
        <v>9667</v>
      </c>
      <c r="H9125" s="188">
        <v>28336</v>
      </c>
      <c r="I9125" s="188">
        <v>51100</v>
      </c>
      <c r="J9125" s="188">
        <v>140183</v>
      </c>
      <c r="N9125" s="43"/>
    </row>
    <row r="9126" spans="1:14">
      <c r="A9126" s="43" t="s">
        <v>540</v>
      </c>
      <c r="B9126" s="188">
        <v>2172</v>
      </c>
      <c r="C9126" s="188">
        <v>0</v>
      </c>
      <c r="D9126" s="188">
        <v>0</v>
      </c>
      <c r="E9126" s="188">
        <v>0</v>
      </c>
      <c r="F9126" s="188">
        <v>0</v>
      </c>
      <c r="G9126" s="188">
        <v>479</v>
      </c>
      <c r="H9126" s="188">
        <v>4736</v>
      </c>
      <c r="I9126" s="188">
        <v>12078</v>
      </c>
      <c r="J9126" s="188">
        <v>38114</v>
      </c>
      <c r="N9126" s="43"/>
    </row>
    <row r="9127" spans="1:14">
      <c r="A9127" s="43" t="s">
        <v>541</v>
      </c>
      <c r="B9127" s="188">
        <v>15037</v>
      </c>
      <c r="C9127" s="188">
        <v>0</v>
      </c>
      <c r="D9127" s="188">
        <v>0</v>
      </c>
      <c r="E9127" s="188">
        <v>0</v>
      </c>
      <c r="F9127" s="188">
        <v>0</v>
      </c>
      <c r="G9127" s="188">
        <v>18208</v>
      </c>
      <c r="H9127" s="188">
        <v>47953</v>
      </c>
      <c r="I9127" s="188">
        <v>74970</v>
      </c>
      <c r="J9127" s="188">
        <v>141094</v>
      </c>
      <c r="N9127" s="43"/>
    </row>
    <row r="9128" spans="1:14">
      <c r="A9128" s="43" t="s">
        <v>542</v>
      </c>
      <c r="B9128" s="188">
        <v>3595</v>
      </c>
      <c r="C9128" s="188">
        <v>0</v>
      </c>
      <c r="D9128" s="188">
        <v>0</v>
      </c>
      <c r="E9128" s="188">
        <v>0</v>
      </c>
      <c r="F9128" s="188">
        <v>1297.5999999999999</v>
      </c>
      <c r="G9128" s="188">
        <v>4088</v>
      </c>
      <c r="H9128" s="188">
        <v>9236</v>
      </c>
      <c r="I9128" s="188">
        <v>14461</v>
      </c>
      <c r="J9128" s="188">
        <v>33604</v>
      </c>
      <c r="N9128" s="43"/>
    </row>
    <row r="9129" spans="1:14">
      <c r="A9129" s="43" t="s">
        <v>543</v>
      </c>
      <c r="B9129" s="188">
        <v>1137</v>
      </c>
      <c r="C9129" s="188">
        <v>0</v>
      </c>
      <c r="D9129" s="188">
        <v>0</v>
      </c>
      <c r="E9129" s="188">
        <v>0</v>
      </c>
      <c r="F9129" s="188">
        <v>0</v>
      </c>
      <c r="G9129" s="188">
        <v>0</v>
      </c>
      <c r="H9129" s="188">
        <v>0</v>
      </c>
      <c r="I9129" s="188">
        <v>10293</v>
      </c>
      <c r="J9129" s="188">
        <v>21083</v>
      </c>
      <c r="N9129" s="43"/>
    </row>
    <row r="9130" spans="1:14">
      <c r="A9130" s="43" t="s">
        <v>544</v>
      </c>
      <c r="B9130" s="188">
        <v>13797</v>
      </c>
      <c r="C9130" s="188">
        <v>0</v>
      </c>
      <c r="D9130" s="188">
        <v>0</v>
      </c>
      <c r="E9130" s="188">
        <v>0</v>
      </c>
      <c r="F9130" s="188">
        <v>0</v>
      </c>
      <c r="G9130" s="188">
        <v>0</v>
      </c>
      <c r="H9130" s="188">
        <v>46102</v>
      </c>
      <c r="I9130" s="188">
        <v>101575</v>
      </c>
      <c r="J9130" s="188">
        <v>119693</v>
      </c>
      <c r="N9130" s="43"/>
    </row>
    <row r="9131" spans="1:14">
      <c r="A9131" s="43" t="s">
        <v>221</v>
      </c>
      <c r="B9131" s="188">
        <v>10339</v>
      </c>
      <c r="C9131" s="188">
        <v>0</v>
      </c>
      <c r="D9131" s="188">
        <v>0</v>
      </c>
      <c r="E9131" s="188">
        <v>0</v>
      </c>
      <c r="F9131" s="188">
        <v>9991.6</v>
      </c>
      <c r="G9131" s="188">
        <v>16399</v>
      </c>
      <c r="H9131" s="188">
        <v>23527</v>
      </c>
      <c r="I9131" s="188">
        <v>27677</v>
      </c>
      <c r="J9131" s="188">
        <v>33742</v>
      </c>
      <c r="N9131" s="43"/>
    </row>
    <row r="9132" spans="1:14">
      <c r="A9132" s="43" t="s">
        <v>222</v>
      </c>
      <c r="B9132" s="188">
        <v>5517</v>
      </c>
      <c r="C9132" s="188">
        <v>0</v>
      </c>
      <c r="D9132" s="188">
        <v>0</v>
      </c>
      <c r="E9132" s="188">
        <v>0</v>
      </c>
      <c r="F9132" s="188">
        <v>0</v>
      </c>
      <c r="G9132" s="188">
        <v>10304</v>
      </c>
      <c r="H9132" s="188">
        <v>19323</v>
      </c>
      <c r="I9132" s="188">
        <v>25249</v>
      </c>
      <c r="J9132" s="188">
        <v>33258</v>
      </c>
      <c r="N9132" s="43"/>
    </row>
    <row r="9133" spans="1:14">
      <c r="A9133" s="43" t="s">
        <v>223</v>
      </c>
      <c r="B9133" s="188">
        <v>10007</v>
      </c>
      <c r="C9133" s="188">
        <v>0</v>
      </c>
      <c r="D9133" s="188">
        <v>0</v>
      </c>
      <c r="E9133" s="188">
        <v>0</v>
      </c>
      <c r="F9133" s="188">
        <v>0</v>
      </c>
      <c r="G9133" s="188">
        <v>5889</v>
      </c>
      <c r="H9133" s="188">
        <v>33472</v>
      </c>
      <c r="I9133" s="188">
        <v>55681</v>
      </c>
      <c r="J9133" s="188">
        <v>127868</v>
      </c>
      <c r="N9133" s="43"/>
    </row>
    <row r="9134" spans="1:14">
      <c r="A9134" s="43" t="s">
        <v>224</v>
      </c>
      <c r="B9134" s="188">
        <v>10324</v>
      </c>
      <c r="C9134" s="188">
        <v>0</v>
      </c>
      <c r="D9134" s="188">
        <v>0</v>
      </c>
      <c r="E9134" s="188">
        <v>0</v>
      </c>
      <c r="F9134" s="188">
        <v>0</v>
      </c>
      <c r="G9134" s="188">
        <v>0</v>
      </c>
      <c r="H9134" s="188">
        <v>36093</v>
      </c>
      <c r="I9134" s="188">
        <v>61837</v>
      </c>
      <c r="J9134" s="188">
        <v>143148</v>
      </c>
      <c r="N9134" s="43"/>
    </row>
    <row r="9135" spans="1:14">
      <c r="A9135" s="43" t="s">
        <v>545</v>
      </c>
      <c r="B9135" s="188">
        <v>39674</v>
      </c>
      <c r="C9135" s="188">
        <v>-2324.62</v>
      </c>
      <c r="D9135" s="188">
        <v>2500.89</v>
      </c>
      <c r="E9135" s="188">
        <v>10994.3</v>
      </c>
      <c r="F9135" s="188">
        <v>25083.5</v>
      </c>
      <c r="G9135" s="188">
        <v>50375</v>
      </c>
      <c r="H9135" s="188">
        <v>86069</v>
      </c>
      <c r="I9135" s="188">
        <v>122110</v>
      </c>
      <c r="J9135" s="188">
        <v>223232</v>
      </c>
      <c r="N9135" s="43"/>
    </row>
    <row r="9136" spans="1:14">
      <c r="A9136" s="43" t="s">
        <v>546</v>
      </c>
      <c r="B9136" s="188">
        <v>28479</v>
      </c>
      <c r="C9136" s="188">
        <v>-3193.54</v>
      </c>
      <c r="D9136" s="188">
        <v>186.2</v>
      </c>
      <c r="E9136" s="188">
        <v>8555.6</v>
      </c>
      <c r="F9136" s="188">
        <v>19631.5</v>
      </c>
      <c r="G9136" s="188">
        <v>39805</v>
      </c>
      <c r="H9136" s="188">
        <v>65308</v>
      </c>
      <c r="I9136" s="188">
        <v>85242</v>
      </c>
      <c r="J9136" s="188">
        <v>143957</v>
      </c>
      <c r="N9136" s="43"/>
    </row>
    <row r="9137" spans="1:14">
      <c r="A9137" s="43" t="s">
        <v>547</v>
      </c>
      <c r="B9137" s="188">
        <v>2865</v>
      </c>
      <c r="C9137" s="188">
        <v>0</v>
      </c>
      <c r="D9137" s="188">
        <v>0</v>
      </c>
      <c r="E9137" s="188">
        <v>0</v>
      </c>
      <c r="F9137" s="188">
        <v>0</v>
      </c>
      <c r="G9137" s="188">
        <v>2281</v>
      </c>
      <c r="H9137" s="188">
        <v>7650</v>
      </c>
      <c r="I9137" s="188">
        <v>14002</v>
      </c>
      <c r="J9137" s="188">
        <v>37073</v>
      </c>
      <c r="N9137" s="43"/>
    </row>
    <row r="9138" spans="1:14">
      <c r="A9138" s="43" t="s">
        <v>548</v>
      </c>
      <c r="B9138" s="188">
        <v>422</v>
      </c>
      <c r="C9138" s="188">
        <v>0</v>
      </c>
      <c r="D9138" s="188">
        <v>0</v>
      </c>
      <c r="E9138" s="188">
        <v>0</v>
      </c>
      <c r="F9138" s="188">
        <v>0</v>
      </c>
      <c r="G9138" s="188">
        <v>0</v>
      </c>
      <c r="H9138" s="188">
        <v>1042</v>
      </c>
      <c r="I9138" s="188">
        <v>2256</v>
      </c>
      <c r="J9138" s="188">
        <v>7154</v>
      </c>
      <c r="N9138" s="43"/>
    </row>
    <row r="9139" spans="1:14">
      <c r="A9139" s="43" t="s">
        <v>549</v>
      </c>
      <c r="B9139" s="188">
        <v>924</v>
      </c>
      <c r="C9139" s="188">
        <v>0</v>
      </c>
      <c r="D9139" s="188">
        <v>0</v>
      </c>
      <c r="E9139" s="188">
        <v>0</v>
      </c>
      <c r="F9139" s="188">
        <v>0</v>
      </c>
      <c r="G9139" s="188">
        <v>908</v>
      </c>
      <c r="H9139" s="188">
        <v>3269</v>
      </c>
      <c r="I9139" s="188">
        <v>5232</v>
      </c>
      <c r="J9139" s="188">
        <v>9350</v>
      </c>
      <c r="N9139" s="43"/>
    </row>
    <row r="9140" spans="1:14">
      <c r="A9140" s="43" t="s">
        <v>550</v>
      </c>
      <c r="B9140" s="188">
        <v>185</v>
      </c>
      <c r="C9140" s="188">
        <v>0</v>
      </c>
      <c r="D9140" s="188">
        <v>0</v>
      </c>
      <c r="E9140" s="188">
        <v>0</v>
      </c>
      <c r="F9140" s="188">
        <v>0</v>
      </c>
      <c r="G9140" s="188">
        <v>171</v>
      </c>
      <c r="H9140" s="188">
        <v>616</v>
      </c>
      <c r="I9140" s="188">
        <v>985</v>
      </c>
      <c r="J9140" s="188">
        <v>1968</v>
      </c>
      <c r="N9140" s="43"/>
    </row>
    <row r="9141" spans="1:14">
      <c r="A9141" s="43" t="s">
        <v>551</v>
      </c>
      <c r="B9141" s="188">
        <v>39</v>
      </c>
      <c r="C9141" s="188">
        <v>0</v>
      </c>
      <c r="D9141" s="188">
        <v>0</v>
      </c>
      <c r="E9141" s="188">
        <v>0</v>
      </c>
      <c r="F9141" s="188">
        <v>0</v>
      </c>
      <c r="G9141" s="188">
        <v>0</v>
      </c>
      <c r="H9141" s="188">
        <v>0</v>
      </c>
      <c r="I9141" s="188">
        <v>0</v>
      </c>
      <c r="J9141" s="188">
        <v>1070</v>
      </c>
      <c r="N9141" s="43"/>
    </row>
    <row r="9142" spans="1:14">
      <c r="A9142" s="43" t="s">
        <v>317</v>
      </c>
      <c r="B9142" s="188">
        <v>2196</v>
      </c>
      <c r="C9142" s="188">
        <v>0</v>
      </c>
      <c r="D9142" s="188">
        <v>2346.06</v>
      </c>
      <c r="E9142" s="188">
        <v>2346.1</v>
      </c>
      <c r="F9142" s="188">
        <v>2346.1</v>
      </c>
      <c r="G9142" s="188">
        <v>2346</v>
      </c>
      <c r="H9142" s="188">
        <v>2346</v>
      </c>
      <c r="I9142" s="188">
        <v>2346</v>
      </c>
      <c r="J9142" s="188">
        <v>4692</v>
      </c>
      <c r="N9142" s="43"/>
    </row>
    <row r="9143" spans="1:14">
      <c r="A9143" s="43" t="s">
        <v>318</v>
      </c>
      <c r="B9143" s="188">
        <v>647</v>
      </c>
      <c r="C9143" s="188">
        <v>0</v>
      </c>
      <c r="D9143" s="188">
        <v>0</v>
      </c>
      <c r="E9143" s="188">
        <v>0</v>
      </c>
      <c r="F9143" s="188">
        <v>881.4</v>
      </c>
      <c r="G9143" s="188">
        <v>881</v>
      </c>
      <c r="H9143" s="188">
        <v>881</v>
      </c>
      <c r="I9143" s="188">
        <v>881</v>
      </c>
      <c r="J9143" s="188">
        <v>1728</v>
      </c>
      <c r="N9143" s="43"/>
    </row>
    <row r="9144" spans="1:14">
      <c r="A9144" s="43" t="s">
        <v>552</v>
      </c>
      <c r="B9144" s="188">
        <v>35756</v>
      </c>
      <c r="C9144" s="188">
        <v>0</v>
      </c>
      <c r="D9144" s="188">
        <v>3303.11</v>
      </c>
      <c r="E9144" s="188">
        <v>11732.5</v>
      </c>
      <c r="F9144" s="188">
        <v>23240.799999999999</v>
      </c>
      <c r="G9144" s="188">
        <v>46621</v>
      </c>
      <c r="H9144" s="188">
        <v>79620</v>
      </c>
      <c r="I9144" s="188">
        <v>108816</v>
      </c>
      <c r="J9144" s="188">
        <v>198164</v>
      </c>
      <c r="N9144" s="43"/>
    </row>
    <row r="9145" spans="1:14">
      <c r="A9145" s="43" t="s">
        <v>553</v>
      </c>
      <c r="B9145" s="188">
        <v>2403</v>
      </c>
      <c r="C9145" s="188">
        <v>0</v>
      </c>
      <c r="D9145" s="188">
        <v>0</v>
      </c>
      <c r="E9145" s="188">
        <v>0</v>
      </c>
      <c r="F9145" s="188">
        <v>0</v>
      </c>
      <c r="G9145" s="188">
        <v>584</v>
      </c>
      <c r="H9145" s="188">
        <v>6289</v>
      </c>
      <c r="I9145" s="188">
        <v>13780</v>
      </c>
      <c r="J9145" s="188">
        <v>36330</v>
      </c>
      <c r="N9145" s="43"/>
    </row>
    <row r="9146" spans="1:14">
      <c r="A9146" s="43" t="s">
        <v>554</v>
      </c>
      <c r="B9146" s="188">
        <v>580</v>
      </c>
      <c r="C9146" s="188">
        <v>0</v>
      </c>
      <c r="D9146" s="188">
        <v>0</v>
      </c>
      <c r="E9146" s="188">
        <v>0</v>
      </c>
      <c r="F9146" s="188">
        <v>0</v>
      </c>
      <c r="G9146" s="188">
        <v>62</v>
      </c>
      <c r="H9146" s="188">
        <v>890</v>
      </c>
      <c r="I9146" s="188">
        <v>2431</v>
      </c>
      <c r="J9146" s="188">
        <v>12006</v>
      </c>
      <c r="N9146" s="43"/>
    </row>
    <row r="9147" spans="1:14">
      <c r="A9147" s="43" t="s">
        <v>555</v>
      </c>
      <c r="B9147" s="188">
        <v>1081</v>
      </c>
      <c r="C9147" s="188">
        <v>0</v>
      </c>
      <c r="D9147" s="188">
        <v>0</v>
      </c>
      <c r="E9147" s="188">
        <v>0</v>
      </c>
      <c r="F9147" s="188">
        <v>0</v>
      </c>
      <c r="G9147" s="188">
        <v>0</v>
      </c>
      <c r="H9147" s="188">
        <v>1072</v>
      </c>
      <c r="I9147" s="188">
        <v>4797</v>
      </c>
      <c r="J9147" s="188">
        <v>24833</v>
      </c>
      <c r="N9147" s="43"/>
    </row>
    <row r="9148" spans="1:14">
      <c r="A9148" s="43" t="s">
        <v>556</v>
      </c>
      <c r="B9148" s="188">
        <v>598</v>
      </c>
      <c r="C9148" s="188">
        <v>0</v>
      </c>
      <c r="D9148" s="188">
        <v>0</v>
      </c>
      <c r="E9148" s="188">
        <v>0</v>
      </c>
      <c r="F9148" s="188">
        <v>0</v>
      </c>
      <c r="G9148" s="188">
        <v>0</v>
      </c>
      <c r="H9148" s="188">
        <v>0</v>
      </c>
      <c r="I9148" s="188">
        <v>439</v>
      </c>
      <c r="J9148" s="188">
        <v>23692</v>
      </c>
      <c r="N9148" s="43"/>
    </row>
    <row r="9149" spans="1:14">
      <c r="A9149" s="43" t="s">
        <v>602</v>
      </c>
      <c r="B9149" s="188">
        <v>74398</v>
      </c>
      <c r="C9149" s="188">
        <v>4651.8</v>
      </c>
      <c r="D9149" s="188">
        <v>9118.4500000000007</v>
      </c>
      <c r="E9149" s="188">
        <v>19946.599999999999</v>
      </c>
      <c r="F9149" s="188">
        <v>42121.599999999999</v>
      </c>
      <c r="G9149" s="188">
        <v>88624</v>
      </c>
      <c r="H9149" s="188">
        <v>166440</v>
      </c>
      <c r="I9149" s="188">
        <v>226287</v>
      </c>
      <c r="J9149" s="188">
        <v>547340</v>
      </c>
      <c r="N9149" s="43"/>
    </row>
    <row r="9150" spans="1:14">
      <c r="A9150" s="43" t="s">
        <v>537</v>
      </c>
      <c r="B9150" s="188">
        <v>16025</v>
      </c>
      <c r="C9150" s="188">
        <v>0</v>
      </c>
      <c r="D9150" s="188">
        <v>0</v>
      </c>
      <c r="E9150" s="188">
        <v>5395.2</v>
      </c>
      <c r="F9150" s="188">
        <v>15623.2</v>
      </c>
      <c r="G9150" s="188">
        <v>25040</v>
      </c>
      <c r="H9150" s="188">
        <v>32846</v>
      </c>
      <c r="I9150" s="188">
        <v>36956</v>
      </c>
      <c r="J9150" s="188">
        <v>43908</v>
      </c>
      <c r="N9150" s="43"/>
    </row>
    <row r="9151" spans="1:14">
      <c r="A9151" s="43" t="s">
        <v>538</v>
      </c>
      <c r="B9151" s="188">
        <v>363</v>
      </c>
      <c r="C9151" s="188">
        <v>0</v>
      </c>
      <c r="D9151" s="188">
        <v>0</v>
      </c>
      <c r="E9151" s="188">
        <v>0</v>
      </c>
      <c r="F9151" s="188">
        <v>0</v>
      </c>
      <c r="G9151" s="188">
        <v>0</v>
      </c>
      <c r="H9151" s="188">
        <v>0</v>
      </c>
      <c r="I9151" s="188">
        <v>1416</v>
      </c>
      <c r="J9151" s="188">
        <v>9585</v>
      </c>
      <c r="N9151" s="43"/>
    </row>
    <row r="9152" spans="1:14">
      <c r="A9152" s="43" t="s">
        <v>539</v>
      </c>
      <c r="B9152" s="188">
        <v>30511</v>
      </c>
      <c r="C9152" s="188">
        <v>-93.35</v>
      </c>
      <c r="D9152" s="188">
        <v>-24.64</v>
      </c>
      <c r="E9152" s="188">
        <v>1014.7</v>
      </c>
      <c r="F9152" s="188">
        <v>6376</v>
      </c>
      <c r="G9152" s="188">
        <v>25587</v>
      </c>
      <c r="H9152" s="188">
        <v>68856</v>
      </c>
      <c r="I9152" s="188">
        <v>127647</v>
      </c>
      <c r="J9152" s="188">
        <v>383273</v>
      </c>
      <c r="N9152" s="43"/>
    </row>
    <row r="9153" spans="1:14">
      <c r="A9153" s="43" t="s">
        <v>540</v>
      </c>
      <c r="B9153" s="188">
        <v>3428</v>
      </c>
      <c r="C9153" s="188">
        <v>0</v>
      </c>
      <c r="D9153" s="188">
        <v>0</v>
      </c>
      <c r="E9153" s="188">
        <v>0</v>
      </c>
      <c r="F9153" s="188">
        <v>0</v>
      </c>
      <c r="G9153" s="188">
        <v>1513</v>
      </c>
      <c r="H9153" s="188">
        <v>9483</v>
      </c>
      <c r="I9153" s="188">
        <v>18858</v>
      </c>
      <c r="J9153" s="188">
        <v>54786</v>
      </c>
      <c r="N9153" s="43"/>
    </row>
    <row r="9154" spans="1:14">
      <c r="A9154" s="43" t="s">
        <v>541</v>
      </c>
      <c r="B9154" s="188">
        <v>17890</v>
      </c>
      <c r="C9154" s="188">
        <v>0</v>
      </c>
      <c r="D9154" s="188">
        <v>0</v>
      </c>
      <c r="E9154" s="188">
        <v>0</v>
      </c>
      <c r="F9154" s="188">
        <v>0</v>
      </c>
      <c r="G9154" s="188">
        <v>23329</v>
      </c>
      <c r="H9154" s="188">
        <v>56329</v>
      </c>
      <c r="I9154" s="188">
        <v>82157</v>
      </c>
      <c r="J9154" s="188">
        <v>164583</v>
      </c>
      <c r="N9154" s="43"/>
    </row>
    <row r="9155" spans="1:14">
      <c r="A9155" s="43" t="s">
        <v>542</v>
      </c>
      <c r="B9155" s="188">
        <v>5526</v>
      </c>
      <c r="C9155" s="188">
        <v>0</v>
      </c>
      <c r="D9155" s="188">
        <v>0</v>
      </c>
      <c r="E9155" s="188">
        <v>0</v>
      </c>
      <c r="F9155" s="188">
        <v>2204.1</v>
      </c>
      <c r="G9155" s="188">
        <v>6379</v>
      </c>
      <c r="H9155" s="188">
        <v>15210</v>
      </c>
      <c r="I9155" s="188">
        <v>23383</v>
      </c>
      <c r="J9155" s="188">
        <v>42295</v>
      </c>
      <c r="N9155" s="43"/>
    </row>
    <row r="9156" spans="1:14">
      <c r="A9156" s="43" t="s">
        <v>543</v>
      </c>
      <c r="B9156" s="188">
        <v>655</v>
      </c>
      <c r="C9156" s="188">
        <v>0</v>
      </c>
      <c r="D9156" s="188">
        <v>0</v>
      </c>
      <c r="E9156" s="188">
        <v>0</v>
      </c>
      <c r="F9156" s="188">
        <v>0</v>
      </c>
      <c r="G9156" s="188">
        <v>0</v>
      </c>
      <c r="H9156" s="188">
        <v>0</v>
      </c>
      <c r="I9156" s="188">
        <v>4128</v>
      </c>
      <c r="J9156" s="188">
        <v>17222</v>
      </c>
      <c r="N9156" s="43"/>
    </row>
    <row r="9157" spans="1:14">
      <c r="A9157" s="43" t="s">
        <v>544</v>
      </c>
      <c r="B9157" s="188">
        <v>19278</v>
      </c>
      <c r="C9157" s="188">
        <v>0</v>
      </c>
      <c r="D9157" s="188">
        <v>0</v>
      </c>
      <c r="E9157" s="188">
        <v>0</v>
      </c>
      <c r="F9157" s="188">
        <v>0</v>
      </c>
      <c r="G9157" s="188">
        <v>34977</v>
      </c>
      <c r="H9157" s="188">
        <v>68991</v>
      </c>
      <c r="I9157" s="188">
        <v>113863</v>
      </c>
      <c r="J9157" s="188">
        <v>119693</v>
      </c>
      <c r="N9157" s="43"/>
    </row>
    <row r="9158" spans="1:14">
      <c r="A9158" s="43" t="s">
        <v>221</v>
      </c>
      <c r="B9158" s="188">
        <v>13506</v>
      </c>
      <c r="C9158" s="188">
        <v>0</v>
      </c>
      <c r="D9158" s="188">
        <v>0</v>
      </c>
      <c r="E9158" s="188">
        <v>2815.4</v>
      </c>
      <c r="F9158" s="188">
        <v>12689.4</v>
      </c>
      <c r="G9158" s="188">
        <v>21626</v>
      </c>
      <c r="H9158" s="188">
        <v>28737</v>
      </c>
      <c r="I9158" s="188">
        <v>32390</v>
      </c>
      <c r="J9158" s="188">
        <v>37453</v>
      </c>
      <c r="N9158" s="43"/>
    </row>
    <row r="9159" spans="1:14">
      <c r="A9159" s="43" t="s">
        <v>222</v>
      </c>
      <c r="B9159" s="188">
        <v>6723</v>
      </c>
      <c r="C9159" s="188">
        <v>0</v>
      </c>
      <c r="D9159" s="188">
        <v>0</v>
      </c>
      <c r="E9159" s="188">
        <v>0</v>
      </c>
      <c r="F9159" s="188">
        <v>0</v>
      </c>
      <c r="G9159" s="188">
        <v>12716</v>
      </c>
      <c r="H9159" s="188">
        <v>22872</v>
      </c>
      <c r="I9159" s="188">
        <v>28795</v>
      </c>
      <c r="J9159" s="188">
        <v>34922</v>
      </c>
      <c r="N9159" s="43"/>
    </row>
    <row r="9160" spans="1:14">
      <c r="A9160" s="43" t="s">
        <v>223</v>
      </c>
      <c r="B9160" s="188">
        <v>14370</v>
      </c>
      <c r="C9160" s="188">
        <v>0</v>
      </c>
      <c r="D9160" s="188">
        <v>0</v>
      </c>
      <c r="E9160" s="188">
        <v>0</v>
      </c>
      <c r="F9160" s="188">
        <v>0</v>
      </c>
      <c r="G9160" s="188">
        <v>13270</v>
      </c>
      <c r="H9160" s="188">
        <v>48767</v>
      </c>
      <c r="I9160" s="188">
        <v>79899</v>
      </c>
      <c r="J9160" s="188">
        <v>151619</v>
      </c>
      <c r="N9160" s="43"/>
    </row>
    <row r="9161" spans="1:14">
      <c r="A9161" s="43" t="s">
        <v>224</v>
      </c>
      <c r="B9161" s="188">
        <v>9152</v>
      </c>
      <c r="C9161" s="188">
        <v>0</v>
      </c>
      <c r="D9161" s="188">
        <v>0</v>
      </c>
      <c r="E9161" s="188">
        <v>0</v>
      </c>
      <c r="F9161" s="188">
        <v>0</v>
      </c>
      <c r="G9161" s="188">
        <v>0</v>
      </c>
      <c r="H9161" s="188">
        <v>32624</v>
      </c>
      <c r="I9161" s="188">
        <v>57375</v>
      </c>
      <c r="J9161" s="188">
        <v>119018</v>
      </c>
      <c r="N9161" s="43"/>
    </row>
    <row r="9162" spans="1:14">
      <c r="A9162" s="43" t="s">
        <v>545</v>
      </c>
      <c r="B9162" s="188">
        <v>64109</v>
      </c>
      <c r="C9162" s="188">
        <v>1405.85</v>
      </c>
      <c r="D9162" s="188">
        <v>6003.62</v>
      </c>
      <c r="E9162" s="188">
        <v>16381.6</v>
      </c>
      <c r="F9162" s="188">
        <v>37034.6</v>
      </c>
      <c r="G9162" s="188">
        <v>76875</v>
      </c>
      <c r="H9162" s="188">
        <v>136600</v>
      </c>
      <c r="I9162" s="188">
        <v>201858</v>
      </c>
      <c r="J9162" s="188">
        <v>464016</v>
      </c>
      <c r="N9162" s="43"/>
    </row>
    <row r="9163" spans="1:14">
      <c r="A9163" s="43" t="s">
        <v>546</v>
      </c>
      <c r="B9163" s="188">
        <v>38623</v>
      </c>
      <c r="C9163" s="188">
        <v>-543.57000000000005</v>
      </c>
      <c r="D9163" s="188">
        <v>4970.08</v>
      </c>
      <c r="E9163" s="188">
        <v>12547.3</v>
      </c>
      <c r="F9163" s="188">
        <v>27379.200000000001</v>
      </c>
      <c r="G9163" s="188">
        <v>53063</v>
      </c>
      <c r="H9163" s="188">
        <v>84873</v>
      </c>
      <c r="I9163" s="188">
        <v>109114</v>
      </c>
      <c r="J9163" s="188">
        <v>164468</v>
      </c>
      <c r="N9163" s="43"/>
    </row>
    <row r="9164" spans="1:14">
      <c r="A9164" s="43" t="s">
        <v>547</v>
      </c>
      <c r="B9164" s="188">
        <v>4857</v>
      </c>
      <c r="C9164" s="188">
        <v>0</v>
      </c>
      <c r="D9164" s="188">
        <v>0</v>
      </c>
      <c r="E9164" s="188">
        <v>0</v>
      </c>
      <c r="F9164" s="188">
        <v>0</v>
      </c>
      <c r="G9164" s="188">
        <v>4749</v>
      </c>
      <c r="H9164" s="188">
        <v>13059</v>
      </c>
      <c r="I9164" s="188">
        <v>21989</v>
      </c>
      <c r="J9164" s="188">
        <v>54422</v>
      </c>
      <c r="N9164" s="43"/>
    </row>
    <row r="9165" spans="1:14">
      <c r="A9165" s="43" t="s">
        <v>548</v>
      </c>
      <c r="B9165" s="188">
        <v>906</v>
      </c>
      <c r="C9165" s="188">
        <v>0</v>
      </c>
      <c r="D9165" s="188">
        <v>0</v>
      </c>
      <c r="E9165" s="188">
        <v>0</v>
      </c>
      <c r="F9165" s="188">
        <v>0</v>
      </c>
      <c r="G9165" s="188">
        <v>447</v>
      </c>
      <c r="H9165" s="188">
        <v>2186</v>
      </c>
      <c r="I9165" s="188">
        <v>4538</v>
      </c>
      <c r="J9165" s="188">
        <v>13633</v>
      </c>
      <c r="N9165" s="43"/>
    </row>
    <row r="9166" spans="1:14">
      <c r="A9166" s="43" t="s">
        <v>549</v>
      </c>
      <c r="B9166" s="188">
        <v>1250</v>
      </c>
      <c r="C9166" s="188">
        <v>0</v>
      </c>
      <c r="D9166" s="188">
        <v>0</v>
      </c>
      <c r="E9166" s="188">
        <v>0</v>
      </c>
      <c r="F9166" s="188">
        <v>0</v>
      </c>
      <c r="G9166" s="188">
        <v>1708</v>
      </c>
      <c r="H9166" s="188">
        <v>4212</v>
      </c>
      <c r="I9166" s="188">
        <v>6326</v>
      </c>
      <c r="J9166" s="188">
        <v>10862</v>
      </c>
      <c r="N9166" s="43"/>
    </row>
    <row r="9167" spans="1:14">
      <c r="A9167" s="43" t="s">
        <v>550</v>
      </c>
      <c r="B9167" s="188">
        <v>252</v>
      </c>
      <c r="C9167" s="188">
        <v>0</v>
      </c>
      <c r="D9167" s="188">
        <v>0</v>
      </c>
      <c r="E9167" s="188">
        <v>0</v>
      </c>
      <c r="F9167" s="188">
        <v>0</v>
      </c>
      <c r="G9167" s="188">
        <v>322</v>
      </c>
      <c r="H9167" s="188">
        <v>793</v>
      </c>
      <c r="I9167" s="188">
        <v>1191</v>
      </c>
      <c r="J9167" s="188">
        <v>2368</v>
      </c>
      <c r="N9167" s="43"/>
    </row>
    <row r="9168" spans="1:14">
      <c r="A9168" s="43" t="s">
        <v>551</v>
      </c>
      <c r="B9168" s="188">
        <v>105</v>
      </c>
      <c r="C9168" s="188">
        <v>0</v>
      </c>
      <c r="D9168" s="188">
        <v>0</v>
      </c>
      <c r="E9168" s="188">
        <v>0</v>
      </c>
      <c r="F9168" s="188">
        <v>0</v>
      </c>
      <c r="G9168" s="188">
        <v>0</v>
      </c>
      <c r="H9168" s="188">
        <v>0</v>
      </c>
      <c r="I9168" s="188">
        <v>497</v>
      </c>
      <c r="J9168" s="188">
        <v>2623</v>
      </c>
      <c r="N9168" s="43"/>
    </row>
    <row r="9169" spans="1:14">
      <c r="A9169" s="43" t="s">
        <v>317</v>
      </c>
      <c r="B9169" s="188">
        <v>2260</v>
      </c>
      <c r="C9169" s="188">
        <v>0</v>
      </c>
      <c r="D9169" s="188">
        <v>2346.06</v>
      </c>
      <c r="E9169" s="188">
        <v>2346.1</v>
      </c>
      <c r="F9169" s="188">
        <v>2346.1</v>
      </c>
      <c r="G9169" s="188">
        <v>2346</v>
      </c>
      <c r="H9169" s="188">
        <v>2346</v>
      </c>
      <c r="I9169" s="188">
        <v>3284</v>
      </c>
      <c r="J9169" s="188">
        <v>6100</v>
      </c>
      <c r="N9169" s="43"/>
    </row>
    <row r="9170" spans="1:14">
      <c r="A9170" s="43" t="s">
        <v>318</v>
      </c>
      <c r="B9170" s="188">
        <v>660</v>
      </c>
      <c r="C9170" s="188">
        <v>0</v>
      </c>
      <c r="D9170" s="188">
        <v>0</v>
      </c>
      <c r="E9170" s="188">
        <v>0</v>
      </c>
      <c r="F9170" s="188">
        <v>881.4</v>
      </c>
      <c r="G9170" s="188">
        <v>881</v>
      </c>
      <c r="H9170" s="188">
        <v>881</v>
      </c>
      <c r="I9170" s="188">
        <v>1210</v>
      </c>
      <c r="J9170" s="188">
        <v>2247</v>
      </c>
      <c r="N9170" s="43"/>
    </row>
    <row r="9171" spans="1:14">
      <c r="A9171" s="43" t="s">
        <v>552</v>
      </c>
      <c r="B9171" s="188">
        <v>48913</v>
      </c>
      <c r="C9171" s="188">
        <v>2149.6999999999998</v>
      </c>
      <c r="D9171" s="188">
        <v>7816.8</v>
      </c>
      <c r="E9171" s="188">
        <v>15739.3</v>
      </c>
      <c r="F9171" s="188">
        <v>31827.599999999999</v>
      </c>
      <c r="G9171" s="188">
        <v>63884</v>
      </c>
      <c r="H9171" s="188">
        <v>107040</v>
      </c>
      <c r="I9171" s="188">
        <v>143328</v>
      </c>
      <c r="J9171" s="188">
        <v>236738</v>
      </c>
      <c r="N9171" s="43"/>
    </row>
    <row r="9172" spans="1:14">
      <c r="A9172" s="43" t="s">
        <v>553</v>
      </c>
      <c r="B9172" s="188">
        <v>5106</v>
      </c>
      <c r="C9172" s="188">
        <v>0</v>
      </c>
      <c r="D9172" s="188">
        <v>0</v>
      </c>
      <c r="E9172" s="188">
        <v>0</v>
      </c>
      <c r="F9172" s="188">
        <v>0</v>
      </c>
      <c r="G9172" s="188">
        <v>3626</v>
      </c>
      <c r="H9172" s="188">
        <v>15297</v>
      </c>
      <c r="I9172" s="188">
        <v>26590</v>
      </c>
      <c r="J9172" s="188">
        <v>65122</v>
      </c>
      <c r="N9172" s="43"/>
    </row>
    <row r="9173" spans="1:14">
      <c r="A9173" s="43" t="s">
        <v>554</v>
      </c>
      <c r="B9173" s="188">
        <v>1596</v>
      </c>
      <c r="C9173" s="188">
        <v>0</v>
      </c>
      <c r="D9173" s="188">
        <v>0</v>
      </c>
      <c r="E9173" s="188">
        <v>0</v>
      </c>
      <c r="F9173" s="188">
        <v>0</v>
      </c>
      <c r="G9173" s="188">
        <v>324</v>
      </c>
      <c r="H9173" s="188">
        <v>2841</v>
      </c>
      <c r="I9173" s="188">
        <v>6813</v>
      </c>
      <c r="J9173" s="188">
        <v>23459</v>
      </c>
      <c r="N9173" s="43"/>
    </row>
    <row r="9174" spans="1:14">
      <c r="A9174" s="43" t="s">
        <v>555</v>
      </c>
      <c r="B9174" s="188">
        <v>2597</v>
      </c>
      <c r="C9174" s="188">
        <v>0</v>
      </c>
      <c r="D9174" s="188">
        <v>0</v>
      </c>
      <c r="E9174" s="188">
        <v>0</v>
      </c>
      <c r="F9174" s="188">
        <v>0</v>
      </c>
      <c r="G9174" s="188">
        <v>1</v>
      </c>
      <c r="H9174" s="188">
        <v>4261</v>
      </c>
      <c r="I9174" s="188">
        <v>15531</v>
      </c>
      <c r="J9174" s="188">
        <v>48317</v>
      </c>
      <c r="N9174" s="43"/>
    </row>
    <row r="9175" spans="1:14">
      <c r="A9175" s="43" t="s">
        <v>556</v>
      </c>
      <c r="B9175" s="188">
        <v>1253</v>
      </c>
      <c r="C9175" s="188">
        <v>0</v>
      </c>
      <c r="D9175" s="188">
        <v>0</v>
      </c>
      <c r="E9175" s="188">
        <v>0</v>
      </c>
      <c r="F9175" s="188">
        <v>0</v>
      </c>
      <c r="G9175" s="188">
        <v>0</v>
      </c>
      <c r="H9175" s="188">
        <v>0</v>
      </c>
      <c r="I9175" s="188">
        <v>5669</v>
      </c>
      <c r="J9175" s="188">
        <v>41322</v>
      </c>
      <c r="N9175" s="43"/>
    </row>
    <row r="9176" spans="1:14">
      <c r="A9176" s="43" t="s">
        <v>621</v>
      </c>
      <c r="B9176" s="188" t="s">
        <v>143</v>
      </c>
      <c r="C9176" s="188" t="s">
        <v>144</v>
      </c>
      <c r="D9176" s="188" t="s">
        <v>144</v>
      </c>
      <c r="E9176" s="188" t="s">
        <v>144</v>
      </c>
      <c r="F9176" s="188" t="s">
        <v>144</v>
      </c>
      <c r="G9176" s="188" t="s">
        <v>144</v>
      </c>
      <c r="H9176" s="188" t="s">
        <v>144</v>
      </c>
      <c r="I9176" s="188" t="s">
        <v>685</v>
      </c>
      <c r="J9176" s="188" t="s">
        <v>685</v>
      </c>
      <c r="K9176" s="188" t="s">
        <v>225</v>
      </c>
      <c r="N9176" s="43"/>
    </row>
    <row r="9177" spans="1:14">
      <c r="A9177" s="43" t="s">
        <v>618</v>
      </c>
      <c r="B9177" s="188" t="s">
        <v>619</v>
      </c>
      <c r="K9177" s="188" t="s">
        <v>753</v>
      </c>
      <c r="N9177" s="43"/>
    </row>
    <row r="9178" spans="1:14">
      <c r="A9178" s="43" t="s">
        <v>142</v>
      </c>
      <c r="N9178" s="43"/>
    </row>
    <row r="9180" spans="1:14">
      <c r="A9180" s="43" t="s">
        <v>218</v>
      </c>
      <c r="N9180" s="43"/>
    </row>
    <row r="9181" spans="1:14">
      <c r="A9181" s="43" t="s">
        <v>621</v>
      </c>
      <c r="B9181" s="188" t="s">
        <v>143</v>
      </c>
      <c r="C9181" s="188" t="s">
        <v>144</v>
      </c>
      <c r="D9181" s="188" t="s">
        <v>144</v>
      </c>
      <c r="E9181" s="188" t="s">
        <v>144</v>
      </c>
      <c r="F9181" s="188" t="s">
        <v>144</v>
      </c>
      <c r="G9181" s="188" t="s">
        <v>144</v>
      </c>
      <c r="H9181" s="188" t="s">
        <v>144</v>
      </c>
      <c r="I9181" s="188" t="s">
        <v>685</v>
      </c>
      <c r="J9181" s="188" t="s">
        <v>685</v>
      </c>
      <c r="K9181" s="188" t="s">
        <v>225</v>
      </c>
      <c r="N9181" s="43"/>
    </row>
    <row r="9182" spans="1:14">
      <c r="A9182" s="43" t="s">
        <v>256</v>
      </c>
      <c r="B9182" s="188" t="s">
        <v>33</v>
      </c>
      <c r="C9182" s="188" t="s">
        <v>134</v>
      </c>
      <c r="D9182" s="188" t="s">
        <v>135</v>
      </c>
      <c r="E9182" s="188" t="s">
        <v>136</v>
      </c>
      <c r="F9182" s="188" t="s">
        <v>137</v>
      </c>
      <c r="G9182" s="188" t="s">
        <v>138</v>
      </c>
      <c r="H9182" s="188" t="s">
        <v>139</v>
      </c>
      <c r="I9182" s="188" t="s">
        <v>140</v>
      </c>
      <c r="J9182" s="188" t="s">
        <v>141</v>
      </c>
      <c r="N9182" s="43"/>
    </row>
    <row r="9183" spans="1:14">
      <c r="A9183" s="43" t="s">
        <v>622</v>
      </c>
      <c r="B9183" s="188" t="s">
        <v>143</v>
      </c>
      <c r="C9183" s="188" t="s">
        <v>148</v>
      </c>
      <c r="D9183" s="188" t="s">
        <v>148</v>
      </c>
      <c r="E9183" s="188" t="s">
        <v>148</v>
      </c>
      <c r="F9183" s="188" t="s">
        <v>148</v>
      </c>
      <c r="G9183" s="188" t="s">
        <v>148</v>
      </c>
      <c r="H9183" s="188" t="s">
        <v>148</v>
      </c>
      <c r="I9183" s="188" t="s">
        <v>686</v>
      </c>
      <c r="J9183" s="188" t="s">
        <v>686</v>
      </c>
      <c r="N9183" s="43"/>
    </row>
    <row r="9184" spans="1:14">
      <c r="A9184" s="43" t="s">
        <v>592</v>
      </c>
      <c r="B9184" s="188">
        <v>86829</v>
      </c>
      <c r="C9184" s="188">
        <v>9358.25</v>
      </c>
      <c r="D9184" s="188">
        <v>14699.36</v>
      </c>
      <c r="E9184" s="188">
        <v>27415.1</v>
      </c>
      <c r="F9184" s="188">
        <v>51958.7</v>
      </c>
      <c r="G9184" s="188">
        <v>100214</v>
      </c>
      <c r="H9184" s="188">
        <v>178659</v>
      </c>
      <c r="I9184" s="188">
        <v>259689</v>
      </c>
      <c r="J9184" s="188">
        <v>572228</v>
      </c>
      <c r="N9184" s="43"/>
    </row>
    <row r="9185" spans="1:14">
      <c r="A9185" s="43" t="s">
        <v>537</v>
      </c>
      <c r="B9185" s="188">
        <v>20345</v>
      </c>
      <c r="C9185" s="188">
        <v>0</v>
      </c>
      <c r="D9185" s="188">
        <v>0</v>
      </c>
      <c r="E9185" s="188">
        <v>11372.5</v>
      </c>
      <c r="F9185" s="188">
        <v>20492.400000000001</v>
      </c>
      <c r="G9185" s="188">
        <v>29425</v>
      </c>
      <c r="H9185" s="188">
        <v>36709</v>
      </c>
      <c r="I9185" s="188">
        <v>41298</v>
      </c>
      <c r="J9185" s="188">
        <v>49315</v>
      </c>
      <c r="N9185" s="43"/>
    </row>
    <row r="9186" spans="1:14">
      <c r="A9186" s="43" t="s">
        <v>538</v>
      </c>
      <c r="B9186" s="188">
        <v>100</v>
      </c>
      <c r="C9186" s="188">
        <v>0</v>
      </c>
      <c r="D9186" s="188">
        <v>0</v>
      </c>
      <c r="E9186" s="188">
        <v>0</v>
      </c>
      <c r="F9186" s="188">
        <v>0</v>
      </c>
      <c r="G9186" s="188">
        <v>0</v>
      </c>
      <c r="H9186" s="188">
        <v>0</v>
      </c>
      <c r="I9186" s="188">
        <v>0</v>
      </c>
      <c r="J9186" s="188">
        <v>5020</v>
      </c>
      <c r="N9186" s="43"/>
    </row>
    <row r="9187" spans="1:14">
      <c r="A9187" s="43" t="s">
        <v>539</v>
      </c>
      <c r="B9187" s="188">
        <v>35744</v>
      </c>
      <c r="C9187" s="188">
        <v>-42.22</v>
      </c>
      <c r="D9187" s="188">
        <v>266.57</v>
      </c>
      <c r="E9187" s="188">
        <v>2184.1</v>
      </c>
      <c r="F9187" s="188">
        <v>9219.4</v>
      </c>
      <c r="G9187" s="188">
        <v>31041</v>
      </c>
      <c r="H9187" s="188">
        <v>80642</v>
      </c>
      <c r="I9187" s="188">
        <v>139531</v>
      </c>
      <c r="J9187" s="188">
        <v>410554</v>
      </c>
      <c r="N9187" s="43"/>
    </row>
    <row r="9188" spans="1:14">
      <c r="A9188" s="43" t="s">
        <v>540</v>
      </c>
      <c r="B9188" s="188">
        <v>3580</v>
      </c>
      <c r="C9188" s="188">
        <v>0</v>
      </c>
      <c r="D9188" s="188">
        <v>0</v>
      </c>
      <c r="E9188" s="188">
        <v>0</v>
      </c>
      <c r="F9188" s="188">
        <v>0</v>
      </c>
      <c r="G9188" s="188">
        <v>1208</v>
      </c>
      <c r="H9188" s="188">
        <v>7614</v>
      </c>
      <c r="I9188" s="188">
        <v>18449</v>
      </c>
      <c r="J9188" s="188">
        <v>61415</v>
      </c>
      <c r="N9188" s="43"/>
    </row>
    <row r="9189" spans="1:14">
      <c r="A9189" s="43" t="s">
        <v>541</v>
      </c>
      <c r="B9189" s="188">
        <v>19207</v>
      </c>
      <c r="C9189" s="188">
        <v>0</v>
      </c>
      <c r="D9189" s="188">
        <v>0</v>
      </c>
      <c r="E9189" s="188">
        <v>0</v>
      </c>
      <c r="F9189" s="188">
        <v>0</v>
      </c>
      <c r="G9189" s="188">
        <v>20847</v>
      </c>
      <c r="H9189" s="188">
        <v>61458</v>
      </c>
      <c r="I9189" s="188">
        <v>95063</v>
      </c>
      <c r="J9189" s="188">
        <v>188779</v>
      </c>
      <c r="N9189" s="43"/>
    </row>
    <row r="9190" spans="1:14">
      <c r="A9190" s="43" t="s">
        <v>542</v>
      </c>
      <c r="B9190" s="188">
        <v>6668</v>
      </c>
      <c r="C9190" s="188">
        <v>0</v>
      </c>
      <c r="D9190" s="188">
        <v>0</v>
      </c>
      <c r="E9190" s="188">
        <v>443.1</v>
      </c>
      <c r="F9190" s="188">
        <v>2987.7</v>
      </c>
      <c r="G9190" s="188">
        <v>7665</v>
      </c>
      <c r="H9190" s="188">
        <v>16432</v>
      </c>
      <c r="I9190" s="188">
        <v>24883</v>
      </c>
      <c r="J9190" s="188">
        <v>55626</v>
      </c>
      <c r="N9190" s="43"/>
    </row>
    <row r="9191" spans="1:14">
      <c r="A9191" s="43" t="s">
        <v>543</v>
      </c>
      <c r="B9191" s="188">
        <v>1186</v>
      </c>
      <c r="C9191" s="188">
        <v>0</v>
      </c>
      <c r="D9191" s="188">
        <v>0</v>
      </c>
      <c r="E9191" s="188">
        <v>0</v>
      </c>
      <c r="F9191" s="188">
        <v>0</v>
      </c>
      <c r="G9191" s="188">
        <v>0</v>
      </c>
      <c r="H9191" s="188">
        <v>0</v>
      </c>
      <c r="I9191" s="188">
        <v>11050</v>
      </c>
      <c r="J9191" s="188">
        <v>23930</v>
      </c>
      <c r="N9191" s="43"/>
    </row>
    <row r="9192" spans="1:14">
      <c r="A9192" s="43" t="s">
        <v>544</v>
      </c>
      <c r="B9192" s="188">
        <v>9531</v>
      </c>
      <c r="C9192" s="188">
        <v>0</v>
      </c>
      <c r="D9192" s="188">
        <v>0</v>
      </c>
      <c r="E9192" s="188">
        <v>0</v>
      </c>
      <c r="F9192" s="188">
        <v>0</v>
      </c>
      <c r="G9192" s="188">
        <v>0</v>
      </c>
      <c r="H9192" s="188">
        <v>25956</v>
      </c>
      <c r="I9192" s="188">
        <v>77104</v>
      </c>
      <c r="J9192" s="188">
        <v>133768</v>
      </c>
      <c r="N9192" s="43"/>
    </row>
    <row r="9193" spans="1:14">
      <c r="A9193" s="43" t="s">
        <v>221</v>
      </c>
      <c r="B9193" s="188">
        <v>17389</v>
      </c>
      <c r="C9193" s="188">
        <v>0</v>
      </c>
      <c r="D9193" s="188">
        <v>0</v>
      </c>
      <c r="E9193" s="188">
        <v>9772.1</v>
      </c>
      <c r="F9193" s="188">
        <v>17143.7</v>
      </c>
      <c r="G9193" s="188">
        <v>25796</v>
      </c>
      <c r="H9193" s="188">
        <v>32491</v>
      </c>
      <c r="I9193" s="188">
        <v>36079</v>
      </c>
      <c r="J9193" s="188">
        <v>42158</v>
      </c>
      <c r="N9193" s="43"/>
    </row>
    <row r="9194" spans="1:14">
      <c r="A9194" s="43" t="s">
        <v>222</v>
      </c>
      <c r="B9194" s="188">
        <v>7902</v>
      </c>
      <c r="C9194" s="188">
        <v>0</v>
      </c>
      <c r="D9194" s="188">
        <v>0</v>
      </c>
      <c r="E9194" s="188">
        <v>0</v>
      </c>
      <c r="F9194" s="188">
        <v>0</v>
      </c>
      <c r="G9194" s="188">
        <v>15216</v>
      </c>
      <c r="H9194" s="188">
        <v>26774</v>
      </c>
      <c r="I9194" s="188">
        <v>32281</v>
      </c>
      <c r="J9194" s="188">
        <v>40123</v>
      </c>
      <c r="N9194" s="43"/>
    </row>
    <row r="9195" spans="1:14">
      <c r="A9195" s="43" t="s">
        <v>223</v>
      </c>
      <c r="B9195" s="188">
        <v>14536</v>
      </c>
      <c r="C9195" s="188">
        <v>0</v>
      </c>
      <c r="D9195" s="188">
        <v>0</v>
      </c>
      <c r="E9195" s="188">
        <v>0</v>
      </c>
      <c r="F9195" s="188">
        <v>0</v>
      </c>
      <c r="G9195" s="188">
        <v>6292</v>
      </c>
      <c r="H9195" s="188">
        <v>47662</v>
      </c>
      <c r="I9195" s="188">
        <v>79310</v>
      </c>
      <c r="J9195" s="188">
        <v>173949</v>
      </c>
      <c r="N9195" s="43"/>
    </row>
    <row r="9196" spans="1:14">
      <c r="A9196" s="43" t="s">
        <v>224</v>
      </c>
      <c r="B9196" s="188">
        <v>11070</v>
      </c>
      <c r="C9196" s="188">
        <v>0</v>
      </c>
      <c r="D9196" s="188">
        <v>0</v>
      </c>
      <c r="E9196" s="188">
        <v>0</v>
      </c>
      <c r="F9196" s="188">
        <v>0</v>
      </c>
      <c r="G9196" s="188">
        <v>0</v>
      </c>
      <c r="H9196" s="188">
        <v>34964</v>
      </c>
      <c r="I9196" s="188">
        <v>70025</v>
      </c>
      <c r="J9196" s="188">
        <v>166197</v>
      </c>
      <c r="N9196" s="43"/>
    </row>
    <row r="9197" spans="1:14">
      <c r="A9197" s="43" t="s">
        <v>545</v>
      </c>
      <c r="B9197" s="188">
        <v>73516</v>
      </c>
      <c r="C9197" s="188">
        <v>5333.44</v>
      </c>
      <c r="D9197" s="188">
        <v>10625.27</v>
      </c>
      <c r="E9197" s="188">
        <v>23015.1</v>
      </c>
      <c r="F9197" s="188">
        <v>45204.1</v>
      </c>
      <c r="G9197" s="188">
        <v>85037</v>
      </c>
      <c r="H9197" s="188">
        <v>149580</v>
      </c>
      <c r="I9197" s="188">
        <v>215762</v>
      </c>
      <c r="J9197" s="188">
        <v>493101</v>
      </c>
      <c r="N9197" s="43"/>
    </row>
    <row r="9198" spans="1:14">
      <c r="A9198" s="43" t="s">
        <v>546</v>
      </c>
      <c r="B9198" s="188">
        <v>44807</v>
      </c>
      <c r="C9198" s="188">
        <v>3324.32</v>
      </c>
      <c r="D9198" s="188">
        <v>7810.48</v>
      </c>
      <c r="E9198" s="188">
        <v>17222.099999999999</v>
      </c>
      <c r="F9198" s="188">
        <v>33017.800000000003</v>
      </c>
      <c r="G9198" s="188">
        <v>59266</v>
      </c>
      <c r="H9198" s="188">
        <v>93498</v>
      </c>
      <c r="I9198" s="188">
        <v>120966</v>
      </c>
      <c r="J9198" s="188">
        <v>203630</v>
      </c>
      <c r="N9198" s="43"/>
    </row>
    <row r="9199" spans="1:14">
      <c r="A9199" s="43" t="s">
        <v>547</v>
      </c>
      <c r="B9199" s="188">
        <v>6625</v>
      </c>
      <c r="C9199" s="188">
        <v>0</v>
      </c>
      <c r="D9199" s="188">
        <v>0</v>
      </c>
      <c r="E9199" s="188">
        <v>0</v>
      </c>
      <c r="F9199" s="188">
        <v>86.9</v>
      </c>
      <c r="G9199" s="188">
        <v>5939</v>
      </c>
      <c r="H9199" s="188">
        <v>16277</v>
      </c>
      <c r="I9199" s="188">
        <v>27593</v>
      </c>
      <c r="J9199" s="188">
        <v>79129</v>
      </c>
      <c r="N9199" s="43"/>
    </row>
    <row r="9200" spans="1:14">
      <c r="A9200" s="43" t="s">
        <v>548</v>
      </c>
      <c r="B9200" s="188">
        <v>1065</v>
      </c>
      <c r="C9200" s="188">
        <v>0</v>
      </c>
      <c r="D9200" s="188">
        <v>0</v>
      </c>
      <c r="E9200" s="188">
        <v>0</v>
      </c>
      <c r="F9200" s="188">
        <v>0</v>
      </c>
      <c r="G9200" s="188">
        <v>506</v>
      </c>
      <c r="H9200" s="188">
        <v>2548</v>
      </c>
      <c r="I9200" s="188">
        <v>4812</v>
      </c>
      <c r="J9200" s="188">
        <v>15181</v>
      </c>
      <c r="N9200" s="43"/>
    </row>
    <row r="9201" spans="1:14">
      <c r="A9201" s="43" t="s">
        <v>549</v>
      </c>
      <c r="B9201" s="188">
        <v>1275</v>
      </c>
      <c r="C9201" s="188">
        <v>0</v>
      </c>
      <c r="D9201" s="188">
        <v>0</v>
      </c>
      <c r="E9201" s="188">
        <v>0</v>
      </c>
      <c r="F9201" s="188">
        <v>0</v>
      </c>
      <c r="G9201" s="188">
        <v>1428</v>
      </c>
      <c r="H9201" s="188">
        <v>4617</v>
      </c>
      <c r="I9201" s="188">
        <v>7137</v>
      </c>
      <c r="J9201" s="188">
        <v>11622</v>
      </c>
      <c r="N9201" s="43"/>
    </row>
    <row r="9202" spans="1:14">
      <c r="A9202" s="43" t="s">
        <v>550</v>
      </c>
      <c r="B9202" s="188">
        <v>268</v>
      </c>
      <c r="C9202" s="188">
        <v>0</v>
      </c>
      <c r="D9202" s="188">
        <v>0</v>
      </c>
      <c r="E9202" s="188">
        <v>0</v>
      </c>
      <c r="F9202" s="188">
        <v>0</v>
      </c>
      <c r="G9202" s="188">
        <v>269</v>
      </c>
      <c r="H9202" s="188">
        <v>869</v>
      </c>
      <c r="I9202" s="188">
        <v>1347</v>
      </c>
      <c r="J9202" s="188">
        <v>2716</v>
      </c>
      <c r="N9202" s="43"/>
    </row>
    <row r="9203" spans="1:14">
      <c r="A9203" s="43" t="s">
        <v>551</v>
      </c>
      <c r="B9203" s="188">
        <v>175</v>
      </c>
      <c r="C9203" s="188">
        <v>0</v>
      </c>
      <c r="D9203" s="188">
        <v>0</v>
      </c>
      <c r="E9203" s="188">
        <v>0</v>
      </c>
      <c r="F9203" s="188">
        <v>0</v>
      </c>
      <c r="G9203" s="188">
        <v>0</v>
      </c>
      <c r="H9203" s="188">
        <v>247</v>
      </c>
      <c r="I9203" s="188">
        <v>881</v>
      </c>
      <c r="J9203" s="188">
        <v>3576</v>
      </c>
      <c r="N9203" s="43"/>
    </row>
    <row r="9204" spans="1:14">
      <c r="A9204" s="43" t="s">
        <v>317</v>
      </c>
      <c r="B9204" s="188">
        <v>3014</v>
      </c>
      <c r="C9204" s="188">
        <v>0</v>
      </c>
      <c r="D9204" s="188">
        <v>2977.43</v>
      </c>
      <c r="E9204" s="188">
        <v>2977.4</v>
      </c>
      <c r="F9204" s="188">
        <v>2977.4</v>
      </c>
      <c r="G9204" s="188">
        <v>2977</v>
      </c>
      <c r="H9204" s="188">
        <v>2977</v>
      </c>
      <c r="I9204" s="188">
        <v>5955</v>
      </c>
      <c r="J9204" s="188">
        <v>9528</v>
      </c>
      <c r="N9204" s="43"/>
    </row>
    <row r="9205" spans="1:14">
      <c r="A9205" s="43" t="s">
        <v>318</v>
      </c>
      <c r="B9205" s="188">
        <v>892</v>
      </c>
      <c r="C9205" s="188">
        <v>0</v>
      </c>
      <c r="D9205" s="188">
        <v>0</v>
      </c>
      <c r="E9205" s="188">
        <v>0</v>
      </c>
      <c r="F9205" s="188">
        <v>1118.5999999999999</v>
      </c>
      <c r="G9205" s="188">
        <v>1119</v>
      </c>
      <c r="H9205" s="188">
        <v>1119</v>
      </c>
      <c r="I9205" s="188">
        <v>1535</v>
      </c>
      <c r="J9205" s="188">
        <v>2851</v>
      </c>
      <c r="N9205" s="43"/>
    </row>
    <row r="9206" spans="1:14">
      <c r="A9206" s="43" t="s">
        <v>552</v>
      </c>
      <c r="B9206" s="188">
        <v>58121</v>
      </c>
      <c r="C9206" s="188">
        <v>7361.93</v>
      </c>
      <c r="D9206" s="188">
        <v>11709.09</v>
      </c>
      <c r="E9206" s="188">
        <v>21356.9</v>
      </c>
      <c r="F9206" s="188">
        <v>38838.6</v>
      </c>
      <c r="G9206" s="188">
        <v>72378</v>
      </c>
      <c r="H9206" s="188">
        <v>120643</v>
      </c>
      <c r="I9206" s="188">
        <v>162997</v>
      </c>
      <c r="J9206" s="188">
        <v>305288</v>
      </c>
      <c r="N9206" s="43"/>
    </row>
    <row r="9207" spans="1:14">
      <c r="A9207" s="43" t="s">
        <v>553</v>
      </c>
      <c r="B9207" s="188">
        <v>7829</v>
      </c>
      <c r="C9207" s="188">
        <v>0</v>
      </c>
      <c r="D9207" s="188">
        <v>0</v>
      </c>
      <c r="E9207" s="188">
        <v>0</v>
      </c>
      <c r="F9207" s="188">
        <v>214.9</v>
      </c>
      <c r="G9207" s="188">
        <v>7800</v>
      </c>
      <c r="H9207" s="188">
        <v>23501</v>
      </c>
      <c r="I9207" s="188">
        <v>38039</v>
      </c>
      <c r="J9207" s="188">
        <v>81888</v>
      </c>
      <c r="N9207" s="43"/>
    </row>
    <row r="9208" spans="1:14">
      <c r="A9208" s="43" t="s">
        <v>554</v>
      </c>
      <c r="B9208" s="188">
        <v>1614</v>
      </c>
      <c r="C9208" s="188">
        <v>0</v>
      </c>
      <c r="D9208" s="188">
        <v>0</v>
      </c>
      <c r="E9208" s="188">
        <v>0</v>
      </c>
      <c r="F9208" s="188">
        <v>0</v>
      </c>
      <c r="G9208" s="188">
        <v>457</v>
      </c>
      <c r="H9208" s="188">
        <v>3655</v>
      </c>
      <c r="I9208" s="188">
        <v>7980</v>
      </c>
      <c r="J9208" s="188">
        <v>25793</v>
      </c>
      <c r="N9208" s="43"/>
    </row>
    <row r="9209" spans="1:14">
      <c r="A9209" s="43" t="s">
        <v>555</v>
      </c>
      <c r="B9209" s="188">
        <v>3069</v>
      </c>
      <c r="C9209" s="188">
        <v>0</v>
      </c>
      <c r="D9209" s="188">
        <v>0</v>
      </c>
      <c r="E9209" s="188">
        <v>0</v>
      </c>
      <c r="F9209" s="188">
        <v>0</v>
      </c>
      <c r="G9209" s="188">
        <v>36</v>
      </c>
      <c r="H9209" s="188">
        <v>5264</v>
      </c>
      <c r="I9209" s="188">
        <v>16318</v>
      </c>
      <c r="J9209" s="188">
        <v>57613</v>
      </c>
      <c r="N9209" s="43"/>
    </row>
    <row r="9210" spans="1:14">
      <c r="A9210" s="43" t="s">
        <v>556</v>
      </c>
      <c r="B9210" s="188">
        <v>1191</v>
      </c>
      <c r="C9210" s="188">
        <v>0</v>
      </c>
      <c r="D9210" s="188">
        <v>0</v>
      </c>
      <c r="E9210" s="188">
        <v>0</v>
      </c>
      <c r="F9210" s="188">
        <v>0</v>
      </c>
      <c r="G9210" s="188">
        <v>0</v>
      </c>
      <c r="H9210" s="188">
        <v>0</v>
      </c>
      <c r="I9210" s="188">
        <v>4350</v>
      </c>
      <c r="J9210" s="188">
        <v>40570</v>
      </c>
      <c r="N9210" s="43"/>
    </row>
    <row r="9211" spans="1:14">
      <c r="A9211" s="43" t="s">
        <v>157</v>
      </c>
      <c r="N9211" s="43"/>
    </row>
    <row r="9212" spans="1:14">
      <c r="A9212" s="43" t="s">
        <v>599</v>
      </c>
      <c r="B9212" s="188">
        <v>102871</v>
      </c>
      <c r="C9212" s="188">
        <v>15253.43</v>
      </c>
      <c r="D9212" s="188">
        <v>21071.439999999999</v>
      </c>
      <c r="E9212" s="188">
        <v>34893.599999999999</v>
      </c>
      <c r="F9212" s="188">
        <v>63507.9</v>
      </c>
      <c r="G9212" s="188">
        <v>117254</v>
      </c>
      <c r="H9212" s="188">
        <v>204572</v>
      </c>
      <c r="I9212" s="188">
        <v>299314</v>
      </c>
      <c r="J9212" s="188">
        <v>644379</v>
      </c>
      <c r="N9212" s="43"/>
    </row>
    <row r="9213" spans="1:14">
      <c r="A9213" s="43" t="s">
        <v>537</v>
      </c>
      <c r="B9213" s="188">
        <v>22733</v>
      </c>
      <c r="C9213" s="188">
        <v>0</v>
      </c>
      <c r="D9213" s="188">
        <v>4621.25</v>
      </c>
      <c r="E9213" s="188">
        <v>14549</v>
      </c>
      <c r="F9213" s="188">
        <v>23271.3</v>
      </c>
      <c r="G9213" s="188">
        <v>31263</v>
      </c>
      <c r="H9213" s="188">
        <v>38240</v>
      </c>
      <c r="I9213" s="188">
        <v>42444</v>
      </c>
      <c r="J9213" s="188">
        <v>50547</v>
      </c>
      <c r="N9213" s="43"/>
    </row>
    <row r="9214" spans="1:14">
      <c r="A9214" s="43" t="s">
        <v>538</v>
      </c>
      <c r="B9214" s="188">
        <v>38</v>
      </c>
      <c r="C9214" s="188">
        <v>0</v>
      </c>
      <c r="D9214" s="188">
        <v>0</v>
      </c>
      <c r="E9214" s="188">
        <v>0</v>
      </c>
      <c r="F9214" s="188">
        <v>0</v>
      </c>
      <c r="G9214" s="188">
        <v>0</v>
      </c>
      <c r="H9214" s="188">
        <v>0</v>
      </c>
      <c r="I9214" s="188">
        <v>0</v>
      </c>
      <c r="J9214" s="188">
        <v>0</v>
      </c>
      <c r="N9214" s="43"/>
    </row>
    <row r="9215" spans="1:14">
      <c r="A9215" s="43" t="s">
        <v>539</v>
      </c>
      <c r="B9215" s="188">
        <v>45883</v>
      </c>
      <c r="C9215" s="188">
        <v>205.27</v>
      </c>
      <c r="D9215" s="188">
        <v>907.41</v>
      </c>
      <c r="E9215" s="188">
        <v>3927.9</v>
      </c>
      <c r="F9215" s="188">
        <v>13547</v>
      </c>
      <c r="G9215" s="188">
        <v>41486</v>
      </c>
      <c r="H9215" s="188">
        <v>101107</v>
      </c>
      <c r="I9215" s="188">
        <v>174864</v>
      </c>
      <c r="J9215" s="188">
        <v>503091</v>
      </c>
      <c r="N9215" s="43"/>
    </row>
    <row r="9216" spans="1:14">
      <c r="A9216" s="43" t="s">
        <v>540</v>
      </c>
      <c r="B9216" s="188">
        <v>4160</v>
      </c>
      <c r="C9216" s="188">
        <v>0</v>
      </c>
      <c r="D9216" s="188">
        <v>0</v>
      </c>
      <c r="E9216" s="188">
        <v>0</v>
      </c>
      <c r="F9216" s="188">
        <v>0</v>
      </c>
      <c r="G9216" s="188">
        <v>1782</v>
      </c>
      <c r="H9216" s="188">
        <v>9384</v>
      </c>
      <c r="I9216" s="188">
        <v>21440</v>
      </c>
      <c r="J9216" s="188">
        <v>68142</v>
      </c>
      <c r="N9216" s="43"/>
    </row>
    <row r="9217" spans="1:14">
      <c r="A9217" s="43" t="s">
        <v>541</v>
      </c>
      <c r="B9217" s="188">
        <v>20944</v>
      </c>
      <c r="C9217" s="188">
        <v>0</v>
      </c>
      <c r="D9217" s="188">
        <v>0</v>
      </c>
      <c r="E9217" s="188">
        <v>0</v>
      </c>
      <c r="F9217" s="188">
        <v>0</v>
      </c>
      <c r="G9217" s="188">
        <v>24145</v>
      </c>
      <c r="H9217" s="188">
        <v>67589</v>
      </c>
      <c r="I9217" s="188">
        <v>100883</v>
      </c>
      <c r="J9217" s="188">
        <v>197260</v>
      </c>
      <c r="N9217" s="43"/>
    </row>
    <row r="9218" spans="1:14">
      <c r="A9218" s="43" t="s">
        <v>542</v>
      </c>
      <c r="B9218" s="188">
        <v>7968</v>
      </c>
      <c r="C9218" s="188">
        <v>0</v>
      </c>
      <c r="D9218" s="188">
        <v>0</v>
      </c>
      <c r="E9218" s="188">
        <v>1311.2</v>
      </c>
      <c r="F9218" s="188">
        <v>4071.4</v>
      </c>
      <c r="G9218" s="188">
        <v>9288</v>
      </c>
      <c r="H9218" s="188">
        <v>18686</v>
      </c>
      <c r="I9218" s="188">
        <v>28239</v>
      </c>
      <c r="J9218" s="188">
        <v>62346</v>
      </c>
      <c r="N9218" s="43"/>
    </row>
    <row r="9219" spans="1:14">
      <c r="A9219" s="43" t="s">
        <v>543</v>
      </c>
      <c r="B9219" s="188">
        <v>1145</v>
      </c>
      <c r="C9219" s="188">
        <v>0</v>
      </c>
      <c r="D9219" s="188">
        <v>0</v>
      </c>
      <c r="E9219" s="188">
        <v>0</v>
      </c>
      <c r="F9219" s="188">
        <v>0</v>
      </c>
      <c r="G9219" s="188">
        <v>0</v>
      </c>
      <c r="H9219" s="188">
        <v>0</v>
      </c>
      <c r="I9219" s="188">
        <v>10329</v>
      </c>
      <c r="J9219" s="188">
        <v>23941</v>
      </c>
      <c r="N9219" s="43"/>
    </row>
    <row r="9220" spans="1:14">
      <c r="A9220" s="43" t="s">
        <v>544</v>
      </c>
      <c r="B9220" s="188">
        <v>6488</v>
      </c>
      <c r="C9220" s="188">
        <v>0</v>
      </c>
      <c r="D9220" s="188">
        <v>0</v>
      </c>
      <c r="E9220" s="188">
        <v>0</v>
      </c>
      <c r="F9220" s="188">
        <v>0</v>
      </c>
      <c r="G9220" s="188">
        <v>0</v>
      </c>
      <c r="H9220" s="188">
        <v>21552</v>
      </c>
      <c r="I9220" s="188">
        <v>38365</v>
      </c>
      <c r="J9220" s="188">
        <v>98167</v>
      </c>
      <c r="N9220" s="43"/>
    </row>
    <row r="9221" spans="1:14">
      <c r="A9221" s="43" t="s">
        <v>221</v>
      </c>
      <c r="B9221" s="188">
        <v>19475</v>
      </c>
      <c r="C9221" s="188">
        <v>0</v>
      </c>
      <c r="D9221" s="188">
        <v>0</v>
      </c>
      <c r="E9221" s="188">
        <v>12317.9</v>
      </c>
      <c r="F9221" s="188">
        <v>19632.900000000001</v>
      </c>
      <c r="G9221" s="188">
        <v>27675</v>
      </c>
      <c r="H9221" s="188">
        <v>33860</v>
      </c>
      <c r="I9221" s="188">
        <v>37159</v>
      </c>
      <c r="J9221" s="188">
        <v>42830</v>
      </c>
      <c r="N9221" s="43"/>
    </row>
    <row r="9222" spans="1:14">
      <c r="A9222" s="43" t="s">
        <v>222</v>
      </c>
      <c r="B9222" s="188">
        <v>8784</v>
      </c>
      <c r="C9222" s="188">
        <v>0</v>
      </c>
      <c r="D9222" s="188">
        <v>0</v>
      </c>
      <c r="E9222" s="188">
        <v>0</v>
      </c>
      <c r="F9222" s="188">
        <v>0</v>
      </c>
      <c r="G9222" s="188">
        <v>16920</v>
      </c>
      <c r="H9222" s="188">
        <v>28353</v>
      </c>
      <c r="I9222" s="188">
        <v>33481</v>
      </c>
      <c r="J9222" s="188">
        <v>40888</v>
      </c>
      <c r="N9222" s="43"/>
    </row>
    <row r="9223" spans="1:14">
      <c r="A9223" s="43" t="s">
        <v>223</v>
      </c>
      <c r="B9223" s="188">
        <v>16122</v>
      </c>
      <c r="C9223" s="188">
        <v>0</v>
      </c>
      <c r="D9223" s="188">
        <v>0</v>
      </c>
      <c r="E9223" s="188">
        <v>0</v>
      </c>
      <c r="F9223" s="188">
        <v>0</v>
      </c>
      <c r="G9223" s="188">
        <v>9641</v>
      </c>
      <c r="H9223" s="188">
        <v>54277</v>
      </c>
      <c r="I9223" s="188">
        <v>85998</v>
      </c>
      <c r="J9223" s="188">
        <v>183590</v>
      </c>
      <c r="N9223" s="43"/>
    </row>
    <row r="9224" spans="1:14">
      <c r="A9224" s="43" t="s">
        <v>224</v>
      </c>
      <c r="B9224" s="188">
        <v>11834</v>
      </c>
      <c r="C9224" s="188">
        <v>0</v>
      </c>
      <c r="D9224" s="188">
        <v>0</v>
      </c>
      <c r="E9224" s="188">
        <v>0</v>
      </c>
      <c r="F9224" s="188">
        <v>0</v>
      </c>
      <c r="G9224" s="188">
        <v>0</v>
      </c>
      <c r="H9224" s="188">
        <v>38602</v>
      </c>
      <c r="I9224" s="188">
        <v>73510</v>
      </c>
      <c r="J9224" s="188">
        <v>170585</v>
      </c>
      <c r="N9224" s="43"/>
    </row>
    <row r="9225" spans="1:14">
      <c r="A9225" s="43" t="s">
        <v>545</v>
      </c>
      <c r="B9225" s="188">
        <v>87668</v>
      </c>
      <c r="C9225" s="188">
        <v>10967.71</v>
      </c>
      <c r="D9225" s="188">
        <v>16796.05</v>
      </c>
      <c r="E9225" s="188">
        <v>30011.4</v>
      </c>
      <c r="F9225" s="188">
        <v>55048.3</v>
      </c>
      <c r="G9225" s="188">
        <v>99121</v>
      </c>
      <c r="H9225" s="188">
        <v>173602</v>
      </c>
      <c r="I9225" s="188">
        <v>249905</v>
      </c>
      <c r="J9225" s="188">
        <v>568620</v>
      </c>
      <c r="N9225" s="43"/>
    </row>
    <row r="9226" spans="1:14">
      <c r="A9226" s="43" t="s">
        <v>546</v>
      </c>
      <c r="B9226" s="188">
        <v>50633</v>
      </c>
      <c r="C9226" s="188">
        <v>7742.79</v>
      </c>
      <c r="D9226" s="188">
        <v>12253.22</v>
      </c>
      <c r="E9226" s="188">
        <v>22014.5</v>
      </c>
      <c r="F9226" s="188">
        <v>38854.6</v>
      </c>
      <c r="G9226" s="188">
        <v>65398</v>
      </c>
      <c r="H9226" s="188">
        <v>100633</v>
      </c>
      <c r="I9226" s="188">
        <v>129628</v>
      </c>
      <c r="J9226" s="188">
        <v>217716</v>
      </c>
      <c r="N9226" s="43"/>
    </row>
    <row r="9227" spans="1:14">
      <c r="A9227" s="43" t="s">
        <v>547</v>
      </c>
      <c r="B9227" s="188">
        <v>7948</v>
      </c>
      <c r="C9227" s="188">
        <v>0</v>
      </c>
      <c r="D9227" s="188">
        <v>0</v>
      </c>
      <c r="E9227" s="188">
        <v>0</v>
      </c>
      <c r="F9227" s="188">
        <v>1149.9000000000001</v>
      </c>
      <c r="G9227" s="188">
        <v>7328</v>
      </c>
      <c r="H9227" s="188">
        <v>18800</v>
      </c>
      <c r="I9227" s="188">
        <v>32196</v>
      </c>
      <c r="J9227" s="188">
        <v>89868</v>
      </c>
      <c r="N9227" s="43"/>
    </row>
    <row r="9228" spans="1:14">
      <c r="A9228" s="43" t="s">
        <v>548</v>
      </c>
      <c r="B9228" s="188">
        <v>1299</v>
      </c>
      <c r="C9228" s="188">
        <v>0</v>
      </c>
      <c r="D9228" s="188">
        <v>0</v>
      </c>
      <c r="E9228" s="188">
        <v>0</v>
      </c>
      <c r="F9228" s="188">
        <v>0</v>
      </c>
      <c r="G9228" s="188">
        <v>816</v>
      </c>
      <c r="H9228" s="188">
        <v>3158</v>
      </c>
      <c r="I9228" s="188">
        <v>5689</v>
      </c>
      <c r="J9228" s="188">
        <v>17885</v>
      </c>
      <c r="N9228" s="43"/>
    </row>
    <row r="9229" spans="1:14">
      <c r="A9229" s="43" t="s">
        <v>549</v>
      </c>
      <c r="B9229" s="188">
        <v>1419</v>
      </c>
      <c r="C9229" s="188">
        <v>0</v>
      </c>
      <c r="D9229" s="188">
        <v>0</v>
      </c>
      <c r="E9229" s="188">
        <v>0</v>
      </c>
      <c r="F9229" s="188">
        <v>0</v>
      </c>
      <c r="G9229" s="188">
        <v>1770</v>
      </c>
      <c r="H9229" s="188">
        <v>5131</v>
      </c>
      <c r="I9229" s="188">
        <v>7641</v>
      </c>
      <c r="J9229" s="188">
        <v>12086</v>
      </c>
      <c r="N9229" s="43"/>
    </row>
    <row r="9230" spans="1:14">
      <c r="A9230" s="43" t="s">
        <v>550</v>
      </c>
      <c r="B9230" s="188">
        <v>298</v>
      </c>
      <c r="C9230" s="188">
        <v>0</v>
      </c>
      <c r="D9230" s="188">
        <v>0</v>
      </c>
      <c r="E9230" s="188">
        <v>0</v>
      </c>
      <c r="F9230" s="188">
        <v>0</v>
      </c>
      <c r="G9230" s="188">
        <v>333</v>
      </c>
      <c r="H9230" s="188">
        <v>966</v>
      </c>
      <c r="I9230" s="188">
        <v>1447</v>
      </c>
      <c r="J9230" s="188">
        <v>2845</v>
      </c>
      <c r="N9230" s="43"/>
    </row>
    <row r="9231" spans="1:14">
      <c r="A9231" s="43" t="s">
        <v>551</v>
      </c>
      <c r="B9231" s="188">
        <v>219</v>
      </c>
      <c r="C9231" s="188">
        <v>0</v>
      </c>
      <c r="D9231" s="188">
        <v>0</v>
      </c>
      <c r="E9231" s="188">
        <v>0</v>
      </c>
      <c r="F9231" s="188">
        <v>0</v>
      </c>
      <c r="G9231" s="188">
        <v>0</v>
      </c>
      <c r="H9231" s="188">
        <v>407</v>
      </c>
      <c r="I9231" s="188">
        <v>1118</v>
      </c>
      <c r="J9231" s="188">
        <v>4445</v>
      </c>
      <c r="N9231" s="43"/>
    </row>
    <row r="9232" spans="1:14">
      <c r="A9232" s="43" t="s">
        <v>317</v>
      </c>
      <c r="B9232" s="188">
        <v>3102</v>
      </c>
      <c r="C9232" s="188">
        <v>0</v>
      </c>
      <c r="D9232" s="188">
        <v>2977.43</v>
      </c>
      <c r="E9232" s="188">
        <v>2977.4</v>
      </c>
      <c r="F9232" s="188">
        <v>2977.4</v>
      </c>
      <c r="G9232" s="188">
        <v>2977</v>
      </c>
      <c r="H9232" s="188">
        <v>4168</v>
      </c>
      <c r="I9232" s="188">
        <v>5955</v>
      </c>
      <c r="J9232" s="188">
        <v>9528</v>
      </c>
      <c r="N9232" s="43"/>
    </row>
    <row r="9233" spans="1:14">
      <c r="A9233" s="43" t="s">
        <v>318</v>
      </c>
      <c r="B9233" s="188">
        <v>918</v>
      </c>
      <c r="C9233" s="188">
        <v>0</v>
      </c>
      <c r="D9233" s="188">
        <v>0</v>
      </c>
      <c r="E9233" s="188">
        <v>0</v>
      </c>
      <c r="F9233" s="188">
        <v>1118.5999999999999</v>
      </c>
      <c r="G9233" s="188">
        <v>1119</v>
      </c>
      <c r="H9233" s="188">
        <v>1119</v>
      </c>
      <c r="I9233" s="188">
        <v>2193</v>
      </c>
      <c r="J9233" s="188">
        <v>3509</v>
      </c>
      <c r="N9233" s="43"/>
    </row>
    <row r="9234" spans="1:14">
      <c r="A9234" s="43" t="s">
        <v>552</v>
      </c>
      <c r="B9234" s="188">
        <v>65837</v>
      </c>
      <c r="C9234" s="188">
        <v>11790.68</v>
      </c>
      <c r="D9234" s="188">
        <v>16318.64</v>
      </c>
      <c r="E9234" s="188">
        <v>26322.400000000001</v>
      </c>
      <c r="F9234" s="188">
        <v>45861.7</v>
      </c>
      <c r="G9234" s="188">
        <v>80461</v>
      </c>
      <c r="H9234" s="188">
        <v>131387</v>
      </c>
      <c r="I9234" s="188">
        <v>177618</v>
      </c>
      <c r="J9234" s="188">
        <v>331431</v>
      </c>
      <c r="N9234" s="43"/>
    </row>
    <row r="9235" spans="1:14">
      <c r="A9235" s="43" t="s">
        <v>553</v>
      </c>
      <c r="B9235" s="188">
        <v>9484</v>
      </c>
      <c r="C9235" s="188">
        <v>0</v>
      </c>
      <c r="D9235" s="188">
        <v>0</v>
      </c>
      <c r="E9235" s="188">
        <v>0</v>
      </c>
      <c r="F9235" s="188">
        <v>1170.5</v>
      </c>
      <c r="G9235" s="188">
        <v>10847</v>
      </c>
      <c r="H9235" s="188">
        <v>27690</v>
      </c>
      <c r="I9235" s="188">
        <v>41792</v>
      </c>
      <c r="J9235" s="188">
        <v>90296</v>
      </c>
      <c r="N9235" s="43"/>
    </row>
    <row r="9236" spans="1:14">
      <c r="A9236" s="43" t="s">
        <v>554</v>
      </c>
      <c r="B9236" s="188">
        <v>2022</v>
      </c>
      <c r="C9236" s="188">
        <v>0</v>
      </c>
      <c r="D9236" s="188">
        <v>0</v>
      </c>
      <c r="E9236" s="188">
        <v>0</v>
      </c>
      <c r="F9236" s="188">
        <v>3.2</v>
      </c>
      <c r="G9236" s="188">
        <v>806</v>
      </c>
      <c r="H9236" s="188">
        <v>5016</v>
      </c>
      <c r="I9236" s="188">
        <v>9959</v>
      </c>
      <c r="J9236" s="188">
        <v>30117</v>
      </c>
      <c r="N9236" s="43"/>
    </row>
    <row r="9237" spans="1:14">
      <c r="A9237" s="43" t="s">
        <v>555</v>
      </c>
      <c r="B9237" s="188">
        <v>3867</v>
      </c>
      <c r="C9237" s="188">
        <v>0</v>
      </c>
      <c r="D9237" s="188">
        <v>0</v>
      </c>
      <c r="E9237" s="188">
        <v>0</v>
      </c>
      <c r="F9237" s="188">
        <v>0</v>
      </c>
      <c r="G9237" s="188">
        <v>269</v>
      </c>
      <c r="H9237" s="188">
        <v>7928</v>
      </c>
      <c r="I9237" s="188">
        <v>21019</v>
      </c>
      <c r="J9237" s="188">
        <v>70227</v>
      </c>
      <c r="N9237" s="43"/>
    </row>
    <row r="9238" spans="1:14">
      <c r="A9238" s="43" t="s">
        <v>556</v>
      </c>
      <c r="B9238" s="188">
        <v>1443</v>
      </c>
      <c r="C9238" s="188">
        <v>0</v>
      </c>
      <c r="D9238" s="188">
        <v>0</v>
      </c>
      <c r="E9238" s="188">
        <v>0</v>
      </c>
      <c r="F9238" s="188">
        <v>0</v>
      </c>
      <c r="G9238" s="188">
        <v>0</v>
      </c>
      <c r="H9238" s="188">
        <v>0</v>
      </c>
      <c r="I9238" s="188">
        <v>6411</v>
      </c>
      <c r="J9238" s="188">
        <v>49672</v>
      </c>
      <c r="N9238" s="43"/>
    </row>
    <row r="9239" spans="1:14">
      <c r="A9239" s="43" t="s">
        <v>600</v>
      </c>
      <c r="B9239" s="188">
        <v>53606</v>
      </c>
      <c r="C9239" s="188">
        <v>8429.5499999999993</v>
      </c>
      <c r="D9239" s="188">
        <v>10703.57</v>
      </c>
      <c r="E9239" s="188">
        <v>19053.8</v>
      </c>
      <c r="F9239" s="188">
        <v>33869.4</v>
      </c>
      <c r="G9239" s="188">
        <v>62132</v>
      </c>
      <c r="H9239" s="188">
        <v>110874</v>
      </c>
      <c r="I9239" s="188">
        <v>159393</v>
      </c>
      <c r="J9239" s="188">
        <v>326559</v>
      </c>
      <c r="N9239" s="43"/>
    </row>
    <row r="9240" spans="1:14">
      <c r="A9240" s="43" t="s">
        <v>537</v>
      </c>
      <c r="B9240" s="188">
        <v>17768</v>
      </c>
      <c r="C9240" s="188">
        <v>0</v>
      </c>
      <c r="D9240" s="188">
        <v>0</v>
      </c>
      <c r="E9240" s="188">
        <v>10108</v>
      </c>
      <c r="F9240" s="188">
        <v>16798.2</v>
      </c>
      <c r="G9240" s="188">
        <v>25188</v>
      </c>
      <c r="H9240" s="188">
        <v>33281</v>
      </c>
      <c r="I9240" s="188">
        <v>37969</v>
      </c>
      <c r="J9240" s="188">
        <v>46346</v>
      </c>
      <c r="N9240" s="43"/>
    </row>
    <row r="9241" spans="1:14">
      <c r="A9241" s="43" t="s">
        <v>538</v>
      </c>
      <c r="B9241" s="188">
        <v>171</v>
      </c>
      <c r="C9241" s="188">
        <v>0</v>
      </c>
      <c r="D9241" s="188">
        <v>0</v>
      </c>
      <c r="E9241" s="188">
        <v>0</v>
      </c>
      <c r="F9241" s="188">
        <v>0</v>
      </c>
      <c r="G9241" s="188">
        <v>0</v>
      </c>
      <c r="H9241" s="188">
        <v>0</v>
      </c>
      <c r="I9241" s="188">
        <v>0</v>
      </c>
      <c r="J9241" s="188">
        <v>6389</v>
      </c>
      <c r="N9241" s="43"/>
    </row>
    <row r="9242" spans="1:14">
      <c r="A9242" s="43" t="s">
        <v>539</v>
      </c>
      <c r="B9242" s="188">
        <v>14673</v>
      </c>
      <c r="C9242" s="188">
        <v>-62.31</v>
      </c>
      <c r="D9242" s="188">
        <v>11.22</v>
      </c>
      <c r="E9242" s="188">
        <v>845.8</v>
      </c>
      <c r="F9242" s="188">
        <v>4375.3999999999996</v>
      </c>
      <c r="G9242" s="188">
        <v>13431</v>
      </c>
      <c r="H9242" s="188">
        <v>35281</v>
      </c>
      <c r="I9242" s="188">
        <v>61694</v>
      </c>
      <c r="J9242" s="188">
        <v>148251</v>
      </c>
      <c r="N9242" s="43"/>
    </row>
    <row r="9243" spans="1:14">
      <c r="A9243" s="43" t="s">
        <v>540</v>
      </c>
      <c r="B9243" s="188">
        <v>3038</v>
      </c>
      <c r="C9243" s="188">
        <v>0</v>
      </c>
      <c r="D9243" s="188">
        <v>0</v>
      </c>
      <c r="E9243" s="188">
        <v>0</v>
      </c>
      <c r="F9243" s="188">
        <v>0</v>
      </c>
      <c r="G9243" s="188">
        <v>807</v>
      </c>
      <c r="H9243" s="188">
        <v>6416</v>
      </c>
      <c r="I9243" s="188">
        <v>15096</v>
      </c>
      <c r="J9243" s="188">
        <v>57943</v>
      </c>
      <c r="N9243" s="43"/>
    </row>
    <row r="9244" spans="1:14">
      <c r="A9244" s="43" t="s">
        <v>541</v>
      </c>
      <c r="B9244" s="188">
        <v>13028</v>
      </c>
      <c r="C9244" s="188">
        <v>0</v>
      </c>
      <c r="D9244" s="188">
        <v>0</v>
      </c>
      <c r="E9244" s="188">
        <v>0</v>
      </c>
      <c r="F9244" s="188">
        <v>0</v>
      </c>
      <c r="G9244" s="188">
        <v>5500</v>
      </c>
      <c r="H9244" s="188">
        <v>40211</v>
      </c>
      <c r="I9244" s="188">
        <v>65572</v>
      </c>
      <c r="J9244" s="188">
        <v>159241</v>
      </c>
      <c r="N9244" s="43"/>
    </row>
    <row r="9245" spans="1:14">
      <c r="A9245" s="43" t="s">
        <v>542</v>
      </c>
      <c r="B9245" s="188">
        <v>3458</v>
      </c>
      <c r="C9245" s="188">
        <v>0</v>
      </c>
      <c r="D9245" s="188">
        <v>0</v>
      </c>
      <c r="E9245" s="188">
        <v>0</v>
      </c>
      <c r="F9245" s="188">
        <v>1123.9000000000001</v>
      </c>
      <c r="G9245" s="188">
        <v>3574</v>
      </c>
      <c r="H9245" s="188">
        <v>8610</v>
      </c>
      <c r="I9245" s="188">
        <v>14520</v>
      </c>
      <c r="J9245" s="188">
        <v>35195</v>
      </c>
      <c r="N9245" s="43"/>
    </row>
    <row r="9246" spans="1:14">
      <c r="A9246" s="43" t="s">
        <v>543</v>
      </c>
      <c r="B9246" s="188">
        <v>1470</v>
      </c>
      <c r="C9246" s="188">
        <v>0</v>
      </c>
      <c r="D9246" s="188">
        <v>0</v>
      </c>
      <c r="E9246" s="188">
        <v>0</v>
      </c>
      <c r="F9246" s="188">
        <v>0</v>
      </c>
      <c r="G9246" s="188">
        <v>0</v>
      </c>
      <c r="H9246" s="188">
        <v>1416</v>
      </c>
      <c r="I9246" s="188">
        <v>13806</v>
      </c>
      <c r="J9246" s="188">
        <v>24999</v>
      </c>
      <c r="N9246" s="43"/>
    </row>
    <row r="9247" spans="1:14">
      <c r="A9247" s="43" t="s">
        <v>544</v>
      </c>
      <c r="B9247" s="188">
        <v>9938</v>
      </c>
      <c r="C9247" s="188">
        <v>0</v>
      </c>
      <c r="D9247" s="188">
        <v>0</v>
      </c>
      <c r="E9247" s="188">
        <v>0</v>
      </c>
      <c r="F9247" s="188">
        <v>0</v>
      </c>
      <c r="G9247" s="188">
        <v>0</v>
      </c>
      <c r="H9247" s="188">
        <v>25956</v>
      </c>
      <c r="I9247" s="188">
        <v>77982</v>
      </c>
      <c r="J9247" s="188">
        <v>127253</v>
      </c>
      <c r="N9247" s="43"/>
    </row>
    <row r="9248" spans="1:14">
      <c r="A9248" s="43" t="s">
        <v>221</v>
      </c>
      <c r="B9248" s="188">
        <v>15414</v>
      </c>
      <c r="C9248" s="188">
        <v>0</v>
      </c>
      <c r="D9248" s="188">
        <v>0</v>
      </c>
      <c r="E9248" s="188">
        <v>9252</v>
      </c>
      <c r="F9248" s="188">
        <v>15018.1</v>
      </c>
      <c r="G9248" s="188">
        <v>21502</v>
      </c>
      <c r="H9248" s="188">
        <v>28764</v>
      </c>
      <c r="I9248" s="188">
        <v>32809</v>
      </c>
      <c r="J9248" s="188">
        <v>39279</v>
      </c>
      <c r="N9248" s="43"/>
    </row>
    <row r="9249" spans="1:14">
      <c r="A9249" s="43" t="s">
        <v>222</v>
      </c>
      <c r="B9249" s="188">
        <v>6151</v>
      </c>
      <c r="C9249" s="188">
        <v>0</v>
      </c>
      <c r="D9249" s="188">
        <v>0</v>
      </c>
      <c r="E9249" s="188">
        <v>0</v>
      </c>
      <c r="F9249" s="188">
        <v>0</v>
      </c>
      <c r="G9249" s="188">
        <v>11682</v>
      </c>
      <c r="H9249" s="188">
        <v>22462</v>
      </c>
      <c r="I9249" s="188">
        <v>29033</v>
      </c>
      <c r="J9249" s="188">
        <v>37993</v>
      </c>
      <c r="N9249" s="43"/>
    </row>
    <row r="9250" spans="1:14">
      <c r="A9250" s="43" t="s">
        <v>223</v>
      </c>
      <c r="B9250" s="188">
        <v>9567</v>
      </c>
      <c r="C9250" s="188">
        <v>0</v>
      </c>
      <c r="D9250" s="188">
        <v>0</v>
      </c>
      <c r="E9250" s="188">
        <v>0</v>
      </c>
      <c r="F9250" s="188">
        <v>0</v>
      </c>
      <c r="G9250" s="188">
        <v>0</v>
      </c>
      <c r="H9250" s="188">
        <v>25146</v>
      </c>
      <c r="I9250" s="188">
        <v>53543</v>
      </c>
      <c r="J9250" s="188">
        <v>140486</v>
      </c>
      <c r="N9250" s="43"/>
    </row>
    <row r="9251" spans="1:14">
      <c r="A9251" s="43" t="s">
        <v>224</v>
      </c>
      <c r="B9251" s="188">
        <v>7782</v>
      </c>
      <c r="C9251" s="188">
        <v>0</v>
      </c>
      <c r="D9251" s="188">
        <v>0</v>
      </c>
      <c r="E9251" s="188">
        <v>0</v>
      </c>
      <c r="F9251" s="188">
        <v>0</v>
      </c>
      <c r="G9251" s="188">
        <v>0</v>
      </c>
      <c r="H9251" s="188">
        <v>19628</v>
      </c>
      <c r="I9251" s="188">
        <v>47985</v>
      </c>
      <c r="J9251" s="188">
        <v>148069</v>
      </c>
      <c r="N9251" s="43"/>
    </row>
    <row r="9252" spans="1:14">
      <c r="A9252" s="43" t="s">
        <v>545</v>
      </c>
      <c r="B9252" s="188">
        <v>43901</v>
      </c>
      <c r="C9252" s="188">
        <v>4131.4799999999996</v>
      </c>
      <c r="D9252" s="188">
        <v>6768.39</v>
      </c>
      <c r="E9252" s="188">
        <v>15081.2</v>
      </c>
      <c r="F9252" s="188">
        <v>28995.7</v>
      </c>
      <c r="G9252" s="188">
        <v>53179</v>
      </c>
      <c r="H9252" s="188">
        <v>93175</v>
      </c>
      <c r="I9252" s="188">
        <v>130078</v>
      </c>
      <c r="J9252" s="188">
        <v>253279</v>
      </c>
      <c r="N9252" s="43"/>
    </row>
    <row r="9253" spans="1:14">
      <c r="A9253" s="43" t="s">
        <v>546</v>
      </c>
      <c r="B9253" s="188">
        <v>34278</v>
      </c>
      <c r="C9253" s="188">
        <v>2293.67</v>
      </c>
      <c r="D9253" s="188">
        <v>5536.93</v>
      </c>
      <c r="E9253" s="188">
        <v>12231.3</v>
      </c>
      <c r="F9253" s="188">
        <v>23810.6</v>
      </c>
      <c r="G9253" s="188">
        <v>44066</v>
      </c>
      <c r="H9253" s="188">
        <v>72416</v>
      </c>
      <c r="I9253" s="188">
        <v>97047</v>
      </c>
      <c r="J9253" s="188">
        <v>170300</v>
      </c>
      <c r="N9253" s="43"/>
    </row>
    <row r="9254" spans="1:14">
      <c r="A9254" s="43" t="s">
        <v>547</v>
      </c>
      <c r="B9254" s="188">
        <v>4215</v>
      </c>
      <c r="C9254" s="188">
        <v>0</v>
      </c>
      <c r="D9254" s="188">
        <v>0</v>
      </c>
      <c r="E9254" s="188">
        <v>0</v>
      </c>
      <c r="F9254" s="188">
        <v>0</v>
      </c>
      <c r="G9254" s="188">
        <v>2859</v>
      </c>
      <c r="H9254" s="188">
        <v>9549</v>
      </c>
      <c r="I9254" s="188">
        <v>17430</v>
      </c>
      <c r="J9254" s="188">
        <v>50235</v>
      </c>
      <c r="N9254" s="43"/>
    </row>
    <row r="9255" spans="1:14">
      <c r="A9255" s="43" t="s">
        <v>548</v>
      </c>
      <c r="B9255" s="188">
        <v>626</v>
      </c>
      <c r="C9255" s="188">
        <v>0</v>
      </c>
      <c r="D9255" s="188">
        <v>0</v>
      </c>
      <c r="E9255" s="188">
        <v>0</v>
      </c>
      <c r="F9255" s="188">
        <v>0</v>
      </c>
      <c r="G9255" s="188">
        <v>34</v>
      </c>
      <c r="H9255" s="188">
        <v>1261</v>
      </c>
      <c r="I9255" s="188">
        <v>2731</v>
      </c>
      <c r="J9255" s="188">
        <v>8969</v>
      </c>
      <c r="N9255" s="43"/>
    </row>
    <row r="9256" spans="1:14">
      <c r="A9256" s="43" t="s">
        <v>549</v>
      </c>
      <c r="B9256" s="188">
        <v>840</v>
      </c>
      <c r="C9256" s="188">
        <v>0</v>
      </c>
      <c r="D9256" s="188">
        <v>0</v>
      </c>
      <c r="E9256" s="188">
        <v>0</v>
      </c>
      <c r="F9256" s="188">
        <v>0</v>
      </c>
      <c r="G9256" s="188">
        <v>317</v>
      </c>
      <c r="H9256" s="188">
        <v>3058</v>
      </c>
      <c r="I9256" s="188">
        <v>4968</v>
      </c>
      <c r="J9256" s="188">
        <v>10378</v>
      </c>
      <c r="N9256" s="43"/>
    </row>
    <row r="9257" spans="1:14">
      <c r="A9257" s="43" t="s">
        <v>550</v>
      </c>
      <c r="B9257" s="188">
        <v>185</v>
      </c>
      <c r="C9257" s="188">
        <v>0</v>
      </c>
      <c r="D9257" s="188">
        <v>0</v>
      </c>
      <c r="E9257" s="188">
        <v>0</v>
      </c>
      <c r="F9257" s="188">
        <v>0</v>
      </c>
      <c r="G9257" s="188">
        <v>60</v>
      </c>
      <c r="H9257" s="188">
        <v>576</v>
      </c>
      <c r="I9257" s="188">
        <v>935</v>
      </c>
      <c r="J9257" s="188">
        <v>2279</v>
      </c>
      <c r="N9257" s="43"/>
    </row>
    <row r="9258" spans="1:14">
      <c r="A9258" s="43" t="s">
        <v>551</v>
      </c>
      <c r="B9258" s="188">
        <v>92</v>
      </c>
      <c r="C9258" s="188">
        <v>0</v>
      </c>
      <c r="D9258" s="188">
        <v>0</v>
      </c>
      <c r="E9258" s="188">
        <v>0</v>
      </c>
      <c r="F9258" s="188">
        <v>0</v>
      </c>
      <c r="G9258" s="188">
        <v>0</v>
      </c>
      <c r="H9258" s="188">
        <v>0</v>
      </c>
      <c r="I9258" s="188">
        <v>229</v>
      </c>
      <c r="J9258" s="188">
        <v>1759</v>
      </c>
      <c r="N9258" s="43"/>
    </row>
    <row r="9259" spans="1:14">
      <c r="A9259" s="43" t="s">
        <v>317</v>
      </c>
      <c r="B9259" s="188">
        <v>2891</v>
      </c>
      <c r="C9259" s="188">
        <v>0</v>
      </c>
      <c r="D9259" s="188">
        <v>2977.43</v>
      </c>
      <c r="E9259" s="188">
        <v>2977.4</v>
      </c>
      <c r="F9259" s="188">
        <v>2977.4</v>
      </c>
      <c r="G9259" s="188">
        <v>2977</v>
      </c>
      <c r="H9259" s="188">
        <v>2977</v>
      </c>
      <c r="I9259" s="188">
        <v>2977</v>
      </c>
      <c r="J9259" s="188">
        <v>5955</v>
      </c>
      <c r="N9259" s="43"/>
    </row>
    <row r="9260" spans="1:14">
      <c r="A9260" s="43" t="s">
        <v>318</v>
      </c>
      <c r="B9260" s="188">
        <v>856</v>
      </c>
      <c r="C9260" s="188">
        <v>0</v>
      </c>
      <c r="D9260" s="188">
        <v>0</v>
      </c>
      <c r="E9260" s="188">
        <v>0</v>
      </c>
      <c r="F9260" s="188">
        <v>1118.5999999999999</v>
      </c>
      <c r="G9260" s="188">
        <v>1119</v>
      </c>
      <c r="H9260" s="188">
        <v>1119</v>
      </c>
      <c r="I9260" s="188">
        <v>1119</v>
      </c>
      <c r="J9260" s="188">
        <v>2193</v>
      </c>
      <c r="N9260" s="43"/>
    </row>
    <row r="9261" spans="1:14">
      <c r="A9261" s="43" t="s">
        <v>552</v>
      </c>
      <c r="B9261" s="188">
        <v>43983</v>
      </c>
      <c r="C9261" s="188">
        <v>6148.23</v>
      </c>
      <c r="D9261" s="188">
        <v>9356.27</v>
      </c>
      <c r="E9261" s="188">
        <v>16086.6</v>
      </c>
      <c r="F9261" s="188">
        <v>28254.1</v>
      </c>
      <c r="G9261" s="188">
        <v>52349</v>
      </c>
      <c r="H9261" s="188">
        <v>88730</v>
      </c>
      <c r="I9261" s="188">
        <v>124168</v>
      </c>
      <c r="J9261" s="188">
        <v>239458</v>
      </c>
      <c r="N9261" s="43"/>
    </row>
    <row r="9262" spans="1:14">
      <c r="A9262" s="43" t="s">
        <v>553</v>
      </c>
      <c r="B9262" s="188">
        <v>5506</v>
      </c>
      <c r="C9262" s="188">
        <v>0</v>
      </c>
      <c r="D9262" s="188">
        <v>0</v>
      </c>
      <c r="E9262" s="188">
        <v>0</v>
      </c>
      <c r="F9262" s="188">
        <v>0</v>
      </c>
      <c r="G9262" s="188">
        <v>4001</v>
      </c>
      <c r="H9262" s="188">
        <v>15244</v>
      </c>
      <c r="I9262" s="188">
        <v>26031</v>
      </c>
      <c r="J9262" s="188">
        <v>67285</v>
      </c>
      <c r="N9262" s="43"/>
    </row>
    <row r="9263" spans="1:14">
      <c r="A9263" s="43" t="s">
        <v>554</v>
      </c>
      <c r="B9263" s="188">
        <v>820</v>
      </c>
      <c r="C9263" s="188">
        <v>0</v>
      </c>
      <c r="D9263" s="188">
        <v>0</v>
      </c>
      <c r="E9263" s="188">
        <v>0</v>
      </c>
      <c r="F9263" s="188">
        <v>0</v>
      </c>
      <c r="G9263" s="188">
        <v>81</v>
      </c>
      <c r="H9263" s="188">
        <v>1373</v>
      </c>
      <c r="I9263" s="188">
        <v>3485</v>
      </c>
      <c r="J9263" s="188">
        <v>15181</v>
      </c>
      <c r="N9263" s="43"/>
    </row>
    <row r="9264" spans="1:14">
      <c r="A9264" s="43" t="s">
        <v>555</v>
      </c>
      <c r="B9264" s="188">
        <v>1336</v>
      </c>
      <c r="C9264" s="188">
        <v>0</v>
      </c>
      <c r="D9264" s="188">
        <v>0</v>
      </c>
      <c r="E9264" s="188">
        <v>0</v>
      </c>
      <c r="F9264" s="188">
        <v>0</v>
      </c>
      <c r="G9264" s="188">
        <v>0</v>
      </c>
      <c r="H9264" s="188">
        <v>1161</v>
      </c>
      <c r="I9264" s="188">
        <v>4527</v>
      </c>
      <c r="J9264" s="188">
        <v>26561</v>
      </c>
      <c r="N9264" s="43"/>
    </row>
    <row r="9265" spans="1:14">
      <c r="A9265" s="43" t="s">
        <v>556</v>
      </c>
      <c r="B9265" s="188">
        <v>846</v>
      </c>
      <c r="C9265" s="188">
        <v>0</v>
      </c>
      <c r="D9265" s="188">
        <v>0</v>
      </c>
      <c r="E9265" s="188">
        <v>0</v>
      </c>
      <c r="F9265" s="188">
        <v>0</v>
      </c>
      <c r="G9265" s="188">
        <v>0</v>
      </c>
      <c r="H9265" s="188">
        <v>0</v>
      </c>
      <c r="I9265" s="188">
        <v>20</v>
      </c>
      <c r="J9265" s="188">
        <v>25302</v>
      </c>
      <c r="N9265" s="43"/>
    </row>
    <row r="9266" spans="1:14">
      <c r="A9266" s="43" t="s">
        <v>601</v>
      </c>
      <c r="B9266" s="188">
        <v>55024</v>
      </c>
      <c r="C9266" s="188">
        <v>741.2</v>
      </c>
      <c r="D9266" s="188">
        <v>6060.99</v>
      </c>
      <c r="E9266" s="188">
        <v>16421</v>
      </c>
      <c r="F9266" s="188">
        <v>33495.599999999999</v>
      </c>
      <c r="G9266" s="188">
        <v>68010</v>
      </c>
      <c r="H9266" s="188">
        <v>122373</v>
      </c>
      <c r="I9266" s="188">
        <v>169582</v>
      </c>
      <c r="J9266" s="188">
        <v>330470</v>
      </c>
      <c r="N9266" s="43"/>
    </row>
    <row r="9267" spans="1:14">
      <c r="A9267" s="43" t="s">
        <v>537</v>
      </c>
      <c r="B9267" s="188">
        <v>14425</v>
      </c>
      <c r="C9267" s="188">
        <v>0</v>
      </c>
      <c r="D9267" s="188">
        <v>0</v>
      </c>
      <c r="E9267" s="188">
        <v>0</v>
      </c>
      <c r="F9267" s="188">
        <v>13746.3</v>
      </c>
      <c r="G9267" s="188">
        <v>23043</v>
      </c>
      <c r="H9267" s="188">
        <v>31854</v>
      </c>
      <c r="I9267" s="188">
        <v>36704</v>
      </c>
      <c r="J9267" s="188">
        <v>46197</v>
      </c>
      <c r="N9267" s="43"/>
    </row>
    <row r="9268" spans="1:14">
      <c r="A9268" s="43" t="s">
        <v>538</v>
      </c>
      <c r="B9268" s="188">
        <v>201</v>
      </c>
      <c r="C9268" s="188">
        <v>0</v>
      </c>
      <c r="D9268" s="188">
        <v>0</v>
      </c>
      <c r="E9268" s="188">
        <v>0</v>
      </c>
      <c r="F9268" s="188">
        <v>0</v>
      </c>
      <c r="G9268" s="188">
        <v>0</v>
      </c>
      <c r="H9268" s="188">
        <v>0</v>
      </c>
      <c r="I9268" s="188">
        <v>0</v>
      </c>
      <c r="J9268" s="188">
        <v>9035</v>
      </c>
      <c r="N9268" s="43"/>
    </row>
    <row r="9269" spans="1:14">
      <c r="A9269" s="43" t="s">
        <v>539</v>
      </c>
      <c r="B9269" s="188">
        <v>15768</v>
      </c>
      <c r="C9269" s="188">
        <v>-93.47</v>
      </c>
      <c r="D9269" s="188">
        <v>-54.29</v>
      </c>
      <c r="E9269" s="188">
        <v>563.20000000000005</v>
      </c>
      <c r="F9269" s="188">
        <v>3683.8</v>
      </c>
      <c r="G9269" s="188">
        <v>13158</v>
      </c>
      <c r="H9269" s="188">
        <v>37160</v>
      </c>
      <c r="I9269" s="188">
        <v>65209</v>
      </c>
      <c r="J9269" s="188">
        <v>165501</v>
      </c>
      <c r="N9269" s="43"/>
    </row>
    <row r="9270" spans="1:14">
      <c r="A9270" s="43" t="s">
        <v>540</v>
      </c>
      <c r="B9270" s="188">
        <v>2087</v>
      </c>
      <c r="C9270" s="188">
        <v>0</v>
      </c>
      <c r="D9270" s="188">
        <v>0</v>
      </c>
      <c r="E9270" s="188">
        <v>0</v>
      </c>
      <c r="F9270" s="188">
        <v>0</v>
      </c>
      <c r="G9270" s="188">
        <v>96</v>
      </c>
      <c r="H9270" s="188">
        <v>3428</v>
      </c>
      <c r="I9270" s="188">
        <v>9555</v>
      </c>
      <c r="J9270" s="188">
        <v>39413</v>
      </c>
      <c r="N9270" s="43"/>
    </row>
    <row r="9271" spans="1:14">
      <c r="A9271" s="43" t="s">
        <v>541</v>
      </c>
      <c r="B9271" s="188">
        <v>16697</v>
      </c>
      <c r="C9271" s="188">
        <v>0</v>
      </c>
      <c r="D9271" s="188">
        <v>0</v>
      </c>
      <c r="E9271" s="188">
        <v>0</v>
      </c>
      <c r="F9271" s="188">
        <v>0</v>
      </c>
      <c r="G9271" s="188">
        <v>19198</v>
      </c>
      <c r="H9271" s="188">
        <v>54721</v>
      </c>
      <c r="I9271" s="188">
        <v>83702</v>
      </c>
      <c r="J9271" s="188">
        <v>166374</v>
      </c>
      <c r="N9271" s="43"/>
    </row>
    <row r="9272" spans="1:14">
      <c r="A9272" s="43" t="s">
        <v>542</v>
      </c>
      <c r="B9272" s="188">
        <v>4563</v>
      </c>
      <c r="C9272" s="188">
        <v>0</v>
      </c>
      <c r="D9272" s="188">
        <v>0</v>
      </c>
      <c r="E9272" s="188">
        <v>0</v>
      </c>
      <c r="F9272" s="188">
        <v>1629.5</v>
      </c>
      <c r="G9272" s="188">
        <v>5015</v>
      </c>
      <c r="H9272" s="188">
        <v>11563</v>
      </c>
      <c r="I9272" s="188">
        <v>18211</v>
      </c>
      <c r="J9272" s="188">
        <v>45376</v>
      </c>
      <c r="N9272" s="43"/>
    </row>
    <row r="9273" spans="1:14">
      <c r="A9273" s="43" t="s">
        <v>543</v>
      </c>
      <c r="B9273" s="188">
        <v>1284</v>
      </c>
      <c r="C9273" s="188">
        <v>0</v>
      </c>
      <c r="D9273" s="188">
        <v>0</v>
      </c>
      <c r="E9273" s="188">
        <v>0</v>
      </c>
      <c r="F9273" s="188">
        <v>0</v>
      </c>
      <c r="G9273" s="188">
        <v>0</v>
      </c>
      <c r="H9273" s="188">
        <v>0</v>
      </c>
      <c r="I9273" s="188">
        <v>12314</v>
      </c>
      <c r="J9273" s="188">
        <v>23489</v>
      </c>
      <c r="N9273" s="43"/>
    </row>
    <row r="9274" spans="1:14">
      <c r="A9274" s="43" t="s">
        <v>544</v>
      </c>
      <c r="B9274" s="188">
        <v>14495</v>
      </c>
      <c r="C9274" s="188">
        <v>0</v>
      </c>
      <c r="D9274" s="188">
        <v>0</v>
      </c>
      <c r="E9274" s="188">
        <v>0</v>
      </c>
      <c r="F9274" s="188">
        <v>0</v>
      </c>
      <c r="G9274" s="188">
        <v>0</v>
      </c>
      <c r="H9274" s="188">
        <v>51524</v>
      </c>
      <c r="I9274" s="188">
        <v>98167</v>
      </c>
      <c r="J9274" s="188">
        <v>133768</v>
      </c>
      <c r="N9274" s="43"/>
    </row>
    <row r="9275" spans="1:14">
      <c r="A9275" s="43" t="s">
        <v>221</v>
      </c>
      <c r="B9275" s="188">
        <v>12001</v>
      </c>
      <c r="C9275" s="188">
        <v>0</v>
      </c>
      <c r="D9275" s="188">
        <v>0</v>
      </c>
      <c r="E9275" s="188">
        <v>0</v>
      </c>
      <c r="F9275" s="188">
        <v>11555.2</v>
      </c>
      <c r="G9275" s="188">
        <v>19136</v>
      </c>
      <c r="H9275" s="188">
        <v>27357</v>
      </c>
      <c r="I9275" s="188">
        <v>31621</v>
      </c>
      <c r="J9275" s="188">
        <v>39666</v>
      </c>
      <c r="N9275" s="43"/>
    </row>
    <row r="9276" spans="1:14">
      <c r="A9276" s="43" t="s">
        <v>222</v>
      </c>
      <c r="B9276" s="188">
        <v>6267</v>
      </c>
      <c r="C9276" s="188">
        <v>0</v>
      </c>
      <c r="D9276" s="188">
        <v>0</v>
      </c>
      <c r="E9276" s="188">
        <v>0</v>
      </c>
      <c r="F9276" s="188">
        <v>0</v>
      </c>
      <c r="G9276" s="188">
        <v>11701</v>
      </c>
      <c r="H9276" s="188">
        <v>22421</v>
      </c>
      <c r="I9276" s="188">
        <v>29606</v>
      </c>
      <c r="J9276" s="188">
        <v>38634</v>
      </c>
      <c r="N9276" s="43"/>
    </row>
    <row r="9277" spans="1:14">
      <c r="A9277" s="43" t="s">
        <v>223</v>
      </c>
      <c r="B9277" s="188">
        <v>11379</v>
      </c>
      <c r="C9277" s="188">
        <v>0</v>
      </c>
      <c r="D9277" s="188">
        <v>0</v>
      </c>
      <c r="E9277" s="188">
        <v>0</v>
      </c>
      <c r="F9277" s="188">
        <v>0</v>
      </c>
      <c r="G9277" s="188">
        <v>6551</v>
      </c>
      <c r="H9277" s="188">
        <v>38005</v>
      </c>
      <c r="I9277" s="188">
        <v>62877</v>
      </c>
      <c r="J9277" s="188">
        <v>137727</v>
      </c>
      <c r="N9277" s="43"/>
    </row>
    <row r="9278" spans="1:14">
      <c r="A9278" s="43" t="s">
        <v>224</v>
      </c>
      <c r="B9278" s="188">
        <v>11065</v>
      </c>
      <c r="C9278" s="188">
        <v>0</v>
      </c>
      <c r="D9278" s="188">
        <v>0</v>
      </c>
      <c r="E9278" s="188">
        <v>0</v>
      </c>
      <c r="F9278" s="188">
        <v>0</v>
      </c>
      <c r="G9278" s="188">
        <v>0</v>
      </c>
      <c r="H9278" s="188">
        <v>36053</v>
      </c>
      <c r="I9278" s="188">
        <v>72187</v>
      </c>
      <c r="J9278" s="188">
        <v>162098</v>
      </c>
      <c r="N9278" s="43"/>
    </row>
    <row r="9279" spans="1:14">
      <c r="A9279" s="43" t="s">
        <v>545</v>
      </c>
      <c r="B9279" s="188">
        <v>45595</v>
      </c>
      <c r="C9279" s="188">
        <v>-2866.8</v>
      </c>
      <c r="D9279" s="188">
        <v>2255.9</v>
      </c>
      <c r="E9279" s="188">
        <v>12486</v>
      </c>
      <c r="F9279" s="188">
        <v>28787</v>
      </c>
      <c r="G9279" s="188">
        <v>57573</v>
      </c>
      <c r="H9279" s="188">
        <v>101039</v>
      </c>
      <c r="I9279" s="188">
        <v>142199</v>
      </c>
      <c r="J9279" s="188">
        <v>266645</v>
      </c>
      <c r="N9279" s="43"/>
    </row>
    <row r="9280" spans="1:14">
      <c r="A9280" s="43" t="s">
        <v>546</v>
      </c>
      <c r="B9280" s="188">
        <v>32434</v>
      </c>
      <c r="C9280" s="188">
        <v>-4084.26</v>
      </c>
      <c r="D9280" s="188">
        <v>-1528.23</v>
      </c>
      <c r="E9280" s="188">
        <v>9152.2999999999993</v>
      </c>
      <c r="F9280" s="188">
        <v>21962.6</v>
      </c>
      <c r="G9280" s="188">
        <v>44355</v>
      </c>
      <c r="H9280" s="188">
        <v>75750</v>
      </c>
      <c r="I9280" s="188">
        <v>101430</v>
      </c>
      <c r="J9280" s="188">
        <v>164562</v>
      </c>
      <c r="N9280" s="43"/>
    </row>
    <row r="9281" spans="1:14">
      <c r="A9281" s="43" t="s">
        <v>547</v>
      </c>
      <c r="B9281" s="188">
        <v>3880</v>
      </c>
      <c r="C9281" s="188">
        <v>0</v>
      </c>
      <c r="D9281" s="188">
        <v>0</v>
      </c>
      <c r="E9281" s="188">
        <v>0</v>
      </c>
      <c r="F9281" s="188">
        <v>0</v>
      </c>
      <c r="G9281" s="188">
        <v>3095</v>
      </c>
      <c r="H9281" s="188">
        <v>10573</v>
      </c>
      <c r="I9281" s="188">
        <v>18918</v>
      </c>
      <c r="J9281" s="188">
        <v>49353</v>
      </c>
      <c r="N9281" s="43"/>
    </row>
    <row r="9282" spans="1:14">
      <c r="A9282" s="43" t="s">
        <v>548</v>
      </c>
      <c r="B9282" s="188">
        <v>564</v>
      </c>
      <c r="C9282" s="188">
        <v>0</v>
      </c>
      <c r="D9282" s="188">
        <v>0</v>
      </c>
      <c r="E9282" s="188">
        <v>0</v>
      </c>
      <c r="F9282" s="188">
        <v>0</v>
      </c>
      <c r="G9282" s="188">
        <v>63</v>
      </c>
      <c r="H9282" s="188">
        <v>1293</v>
      </c>
      <c r="I9282" s="188">
        <v>2798</v>
      </c>
      <c r="J9282" s="188">
        <v>9534</v>
      </c>
      <c r="N9282" s="43"/>
    </row>
    <row r="9283" spans="1:14">
      <c r="A9283" s="43" t="s">
        <v>549</v>
      </c>
      <c r="B9283" s="188">
        <v>1027</v>
      </c>
      <c r="C9283" s="188">
        <v>0</v>
      </c>
      <c r="D9283" s="188">
        <v>0</v>
      </c>
      <c r="E9283" s="188">
        <v>0</v>
      </c>
      <c r="F9283" s="188">
        <v>0</v>
      </c>
      <c r="G9283" s="188">
        <v>880</v>
      </c>
      <c r="H9283" s="188">
        <v>3769</v>
      </c>
      <c r="I9283" s="188">
        <v>5967</v>
      </c>
      <c r="J9283" s="188">
        <v>10360</v>
      </c>
      <c r="N9283" s="43"/>
    </row>
    <row r="9284" spans="1:14">
      <c r="A9284" s="43" t="s">
        <v>550</v>
      </c>
      <c r="B9284" s="188">
        <v>207</v>
      </c>
      <c r="C9284" s="188">
        <v>0</v>
      </c>
      <c r="D9284" s="188">
        <v>0</v>
      </c>
      <c r="E9284" s="188">
        <v>0</v>
      </c>
      <c r="F9284" s="188">
        <v>0</v>
      </c>
      <c r="G9284" s="188">
        <v>166</v>
      </c>
      <c r="H9284" s="188">
        <v>710</v>
      </c>
      <c r="I9284" s="188">
        <v>1124</v>
      </c>
      <c r="J9284" s="188">
        <v>2377</v>
      </c>
      <c r="N9284" s="43"/>
    </row>
    <row r="9285" spans="1:14">
      <c r="A9285" s="43" t="s">
        <v>551</v>
      </c>
      <c r="B9285" s="188">
        <v>82</v>
      </c>
      <c r="C9285" s="188">
        <v>0</v>
      </c>
      <c r="D9285" s="188">
        <v>0</v>
      </c>
      <c r="E9285" s="188">
        <v>0</v>
      </c>
      <c r="F9285" s="188">
        <v>0</v>
      </c>
      <c r="G9285" s="188">
        <v>0</v>
      </c>
      <c r="H9285" s="188">
        <v>2</v>
      </c>
      <c r="I9285" s="188">
        <v>332</v>
      </c>
      <c r="J9285" s="188">
        <v>2141</v>
      </c>
      <c r="N9285" s="43"/>
    </row>
    <row r="9286" spans="1:14">
      <c r="A9286" s="43" t="s">
        <v>317</v>
      </c>
      <c r="B9286" s="188">
        <v>2831</v>
      </c>
      <c r="C9286" s="188">
        <v>0</v>
      </c>
      <c r="D9286" s="188">
        <v>2977.43</v>
      </c>
      <c r="E9286" s="188">
        <v>2977.4</v>
      </c>
      <c r="F9286" s="188">
        <v>2977.4</v>
      </c>
      <c r="G9286" s="188">
        <v>2977</v>
      </c>
      <c r="H9286" s="188">
        <v>2977</v>
      </c>
      <c r="I9286" s="188">
        <v>2977</v>
      </c>
      <c r="J9286" s="188">
        <v>5955</v>
      </c>
      <c r="N9286" s="43"/>
    </row>
    <row r="9287" spans="1:14">
      <c r="A9287" s="43" t="s">
        <v>318</v>
      </c>
      <c r="B9287" s="188">
        <v>838</v>
      </c>
      <c r="C9287" s="188">
        <v>0</v>
      </c>
      <c r="D9287" s="188">
        <v>0</v>
      </c>
      <c r="E9287" s="188">
        <v>0</v>
      </c>
      <c r="F9287" s="188">
        <v>1118.5999999999999</v>
      </c>
      <c r="G9287" s="188">
        <v>1119</v>
      </c>
      <c r="H9287" s="188">
        <v>1119</v>
      </c>
      <c r="I9287" s="188">
        <v>1119</v>
      </c>
      <c r="J9287" s="188">
        <v>2193</v>
      </c>
      <c r="N9287" s="43"/>
    </row>
    <row r="9288" spans="1:14">
      <c r="A9288" s="43" t="s">
        <v>552</v>
      </c>
      <c r="B9288" s="188">
        <v>41863</v>
      </c>
      <c r="C9288" s="188">
        <v>0</v>
      </c>
      <c r="D9288" s="188">
        <v>1981.81</v>
      </c>
      <c r="E9288" s="188">
        <v>12886.7</v>
      </c>
      <c r="F9288" s="188">
        <v>26436</v>
      </c>
      <c r="G9288" s="188">
        <v>53229</v>
      </c>
      <c r="H9288" s="188">
        <v>94777</v>
      </c>
      <c r="I9288" s="188">
        <v>128333</v>
      </c>
      <c r="J9288" s="188">
        <v>231013</v>
      </c>
      <c r="N9288" s="43"/>
    </row>
    <row r="9289" spans="1:14">
      <c r="A9289" s="43" t="s">
        <v>553</v>
      </c>
      <c r="B9289" s="188">
        <v>4173</v>
      </c>
      <c r="C9289" s="188">
        <v>0</v>
      </c>
      <c r="D9289" s="188">
        <v>0</v>
      </c>
      <c r="E9289" s="188">
        <v>0</v>
      </c>
      <c r="F9289" s="188">
        <v>0</v>
      </c>
      <c r="G9289" s="188">
        <v>2051</v>
      </c>
      <c r="H9289" s="188">
        <v>11567</v>
      </c>
      <c r="I9289" s="188">
        <v>22738</v>
      </c>
      <c r="J9289" s="188">
        <v>62976</v>
      </c>
      <c r="N9289" s="43"/>
    </row>
    <row r="9290" spans="1:14">
      <c r="A9290" s="43" t="s">
        <v>554</v>
      </c>
      <c r="B9290" s="188">
        <v>898</v>
      </c>
      <c r="C9290" s="188">
        <v>0</v>
      </c>
      <c r="D9290" s="188">
        <v>0</v>
      </c>
      <c r="E9290" s="188">
        <v>0</v>
      </c>
      <c r="F9290" s="188">
        <v>0</v>
      </c>
      <c r="G9290" s="188">
        <v>112</v>
      </c>
      <c r="H9290" s="188">
        <v>1538</v>
      </c>
      <c r="I9290" s="188">
        <v>3910</v>
      </c>
      <c r="J9290" s="188">
        <v>13602</v>
      </c>
      <c r="N9290" s="43"/>
    </row>
    <row r="9291" spans="1:14">
      <c r="A9291" s="43" t="s">
        <v>555</v>
      </c>
      <c r="B9291" s="188">
        <v>1451</v>
      </c>
      <c r="C9291" s="188">
        <v>0</v>
      </c>
      <c r="D9291" s="188">
        <v>0</v>
      </c>
      <c r="E9291" s="188">
        <v>0</v>
      </c>
      <c r="F9291" s="188">
        <v>0</v>
      </c>
      <c r="G9291" s="188">
        <v>0</v>
      </c>
      <c r="H9291" s="188">
        <v>1588</v>
      </c>
      <c r="I9291" s="188">
        <v>6206</v>
      </c>
      <c r="J9291" s="188">
        <v>34911</v>
      </c>
      <c r="N9291" s="43"/>
    </row>
    <row r="9292" spans="1:14">
      <c r="A9292" s="43" t="s">
        <v>556</v>
      </c>
      <c r="B9292" s="188">
        <v>647</v>
      </c>
      <c r="C9292" s="188">
        <v>0</v>
      </c>
      <c r="D9292" s="188">
        <v>0</v>
      </c>
      <c r="E9292" s="188">
        <v>0</v>
      </c>
      <c r="F9292" s="188">
        <v>0</v>
      </c>
      <c r="G9292" s="188">
        <v>0</v>
      </c>
      <c r="H9292" s="188">
        <v>0</v>
      </c>
      <c r="I9292" s="188">
        <v>625</v>
      </c>
      <c r="J9292" s="188">
        <v>24827</v>
      </c>
      <c r="N9292" s="43"/>
    </row>
    <row r="9293" spans="1:14">
      <c r="A9293" s="43" t="s">
        <v>602</v>
      </c>
      <c r="B9293" s="188">
        <v>80164</v>
      </c>
      <c r="C9293" s="188">
        <v>5828.55</v>
      </c>
      <c r="D9293" s="188">
        <v>10102.43</v>
      </c>
      <c r="E9293" s="188">
        <v>22434.400000000001</v>
      </c>
      <c r="F9293" s="188">
        <v>46846.400000000001</v>
      </c>
      <c r="G9293" s="188">
        <v>94680</v>
      </c>
      <c r="H9293" s="188">
        <v>172134</v>
      </c>
      <c r="I9293" s="188">
        <v>259206</v>
      </c>
      <c r="J9293" s="188">
        <v>555353</v>
      </c>
      <c r="N9293" s="43"/>
    </row>
    <row r="9294" spans="1:14">
      <c r="A9294" s="43" t="s">
        <v>537</v>
      </c>
      <c r="B9294" s="188">
        <v>18308</v>
      </c>
      <c r="C9294" s="188">
        <v>0</v>
      </c>
      <c r="D9294" s="188">
        <v>0</v>
      </c>
      <c r="E9294" s="188">
        <v>8091.3</v>
      </c>
      <c r="F9294" s="188">
        <v>17861.599999999999</v>
      </c>
      <c r="G9294" s="188">
        <v>27878</v>
      </c>
      <c r="H9294" s="188">
        <v>35856</v>
      </c>
      <c r="I9294" s="188">
        <v>41032</v>
      </c>
      <c r="J9294" s="188">
        <v>48100</v>
      </c>
      <c r="N9294" s="43"/>
    </row>
    <row r="9295" spans="1:14">
      <c r="A9295" s="43" t="s">
        <v>538</v>
      </c>
      <c r="B9295" s="188">
        <v>250</v>
      </c>
      <c r="C9295" s="188">
        <v>0</v>
      </c>
      <c r="D9295" s="188">
        <v>0</v>
      </c>
      <c r="E9295" s="188">
        <v>0</v>
      </c>
      <c r="F9295" s="188">
        <v>0</v>
      </c>
      <c r="G9295" s="188">
        <v>0</v>
      </c>
      <c r="H9295" s="188">
        <v>0</v>
      </c>
      <c r="I9295" s="188">
        <v>0</v>
      </c>
      <c r="J9295" s="188">
        <v>9253</v>
      </c>
      <c r="N9295" s="43"/>
    </row>
    <row r="9296" spans="1:14">
      <c r="A9296" s="43" t="s">
        <v>539</v>
      </c>
      <c r="B9296" s="188">
        <v>31381</v>
      </c>
      <c r="C9296" s="188">
        <v>-87.77</v>
      </c>
      <c r="D9296" s="188">
        <v>-20.329999999999998</v>
      </c>
      <c r="E9296" s="188">
        <v>1308.0999999999999</v>
      </c>
      <c r="F9296" s="188">
        <v>7645.2</v>
      </c>
      <c r="G9296" s="188">
        <v>28441</v>
      </c>
      <c r="H9296" s="188">
        <v>72231</v>
      </c>
      <c r="I9296" s="188">
        <v>134226</v>
      </c>
      <c r="J9296" s="188">
        <v>370014</v>
      </c>
      <c r="N9296" s="43"/>
    </row>
    <row r="9297" spans="1:14">
      <c r="A9297" s="43" t="s">
        <v>540</v>
      </c>
      <c r="B9297" s="188">
        <v>3070</v>
      </c>
      <c r="C9297" s="188">
        <v>0</v>
      </c>
      <c r="D9297" s="188">
        <v>0</v>
      </c>
      <c r="E9297" s="188">
        <v>0</v>
      </c>
      <c r="F9297" s="188">
        <v>0</v>
      </c>
      <c r="G9297" s="188">
        <v>390</v>
      </c>
      <c r="H9297" s="188">
        <v>5443</v>
      </c>
      <c r="I9297" s="188">
        <v>15648</v>
      </c>
      <c r="J9297" s="188">
        <v>57506</v>
      </c>
      <c r="N9297" s="43"/>
    </row>
    <row r="9298" spans="1:14">
      <c r="A9298" s="43" t="s">
        <v>541</v>
      </c>
      <c r="B9298" s="188">
        <v>20375</v>
      </c>
      <c r="C9298" s="188">
        <v>0</v>
      </c>
      <c r="D9298" s="188">
        <v>0</v>
      </c>
      <c r="E9298" s="188">
        <v>0</v>
      </c>
      <c r="F9298" s="188">
        <v>0</v>
      </c>
      <c r="G9298" s="188">
        <v>22873</v>
      </c>
      <c r="H9298" s="188">
        <v>62776</v>
      </c>
      <c r="I9298" s="188">
        <v>93832</v>
      </c>
      <c r="J9298" s="188">
        <v>195106</v>
      </c>
      <c r="N9298" s="43"/>
    </row>
    <row r="9299" spans="1:14">
      <c r="A9299" s="43" t="s">
        <v>542</v>
      </c>
      <c r="B9299" s="188">
        <v>5909</v>
      </c>
      <c r="C9299" s="188">
        <v>0</v>
      </c>
      <c r="D9299" s="188">
        <v>0</v>
      </c>
      <c r="E9299" s="188">
        <v>0</v>
      </c>
      <c r="F9299" s="188">
        <v>2413.8000000000002</v>
      </c>
      <c r="G9299" s="188">
        <v>6499</v>
      </c>
      <c r="H9299" s="188">
        <v>15469</v>
      </c>
      <c r="I9299" s="188">
        <v>24776</v>
      </c>
      <c r="J9299" s="188">
        <v>55114</v>
      </c>
      <c r="N9299" s="43"/>
    </row>
    <row r="9300" spans="1:14">
      <c r="A9300" s="43" t="s">
        <v>543</v>
      </c>
      <c r="B9300" s="188">
        <v>871</v>
      </c>
      <c r="C9300" s="188">
        <v>0</v>
      </c>
      <c r="D9300" s="188">
        <v>0</v>
      </c>
      <c r="E9300" s="188">
        <v>0</v>
      </c>
      <c r="F9300" s="188">
        <v>0</v>
      </c>
      <c r="G9300" s="188">
        <v>0</v>
      </c>
      <c r="H9300" s="188">
        <v>0</v>
      </c>
      <c r="I9300" s="188">
        <v>7168</v>
      </c>
      <c r="J9300" s="188">
        <v>21164</v>
      </c>
      <c r="N9300" s="43"/>
    </row>
    <row r="9301" spans="1:14">
      <c r="A9301" s="43" t="s">
        <v>544</v>
      </c>
      <c r="B9301" s="188">
        <v>21780</v>
      </c>
      <c r="C9301" s="188">
        <v>0</v>
      </c>
      <c r="D9301" s="188">
        <v>0</v>
      </c>
      <c r="E9301" s="188">
        <v>0</v>
      </c>
      <c r="F9301" s="188">
        <v>0</v>
      </c>
      <c r="G9301" s="188">
        <v>39090</v>
      </c>
      <c r="H9301" s="188">
        <v>77104</v>
      </c>
      <c r="I9301" s="188">
        <v>127253</v>
      </c>
      <c r="J9301" s="188">
        <v>133768</v>
      </c>
      <c r="N9301" s="43"/>
    </row>
    <row r="9302" spans="1:14">
      <c r="A9302" s="43" t="s">
        <v>221</v>
      </c>
      <c r="B9302" s="188">
        <v>15642</v>
      </c>
      <c r="C9302" s="188">
        <v>0</v>
      </c>
      <c r="D9302" s="188">
        <v>0</v>
      </c>
      <c r="E9302" s="188">
        <v>5694.7</v>
      </c>
      <c r="F9302" s="188">
        <v>14914.4</v>
      </c>
      <c r="G9302" s="188">
        <v>24577</v>
      </c>
      <c r="H9302" s="188">
        <v>32104</v>
      </c>
      <c r="I9302" s="188">
        <v>35859</v>
      </c>
      <c r="J9302" s="188">
        <v>41820</v>
      </c>
      <c r="N9302" s="43"/>
    </row>
    <row r="9303" spans="1:14">
      <c r="A9303" s="43" t="s">
        <v>222</v>
      </c>
      <c r="B9303" s="188">
        <v>7188</v>
      </c>
      <c r="C9303" s="188">
        <v>0</v>
      </c>
      <c r="D9303" s="188">
        <v>0</v>
      </c>
      <c r="E9303" s="188">
        <v>0</v>
      </c>
      <c r="F9303" s="188">
        <v>0</v>
      </c>
      <c r="G9303" s="188">
        <v>13806</v>
      </c>
      <c r="H9303" s="188">
        <v>24946</v>
      </c>
      <c r="I9303" s="188">
        <v>31000</v>
      </c>
      <c r="J9303" s="188">
        <v>39338</v>
      </c>
      <c r="N9303" s="43"/>
    </row>
    <row r="9304" spans="1:14">
      <c r="A9304" s="43" t="s">
        <v>223</v>
      </c>
      <c r="B9304" s="188">
        <v>16401</v>
      </c>
      <c r="C9304" s="188">
        <v>0</v>
      </c>
      <c r="D9304" s="188">
        <v>0</v>
      </c>
      <c r="E9304" s="188">
        <v>0</v>
      </c>
      <c r="F9304" s="188">
        <v>0</v>
      </c>
      <c r="G9304" s="188">
        <v>13803</v>
      </c>
      <c r="H9304" s="188">
        <v>50187</v>
      </c>
      <c r="I9304" s="188">
        <v>82158</v>
      </c>
      <c r="J9304" s="188">
        <v>178215</v>
      </c>
      <c r="N9304" s="43"/>
    </row>
    <row r="9305" spans="1:14">
      <c r="A9305" s="43" t="s">
        <v>224</v>
      </c>
      <c r="B9305" s="188">
        <v>10146</v>
      </c>
      <c r="C9305" s="188">
        <v>0</v>
      </c>
      <c r="D9305" s="188">
        <v>0</v>
      </c>
      <c r="E9305" s="188">
        <v>0</v>
      </c>
      <c r="F9305" s="188">
        <v>0</v>
      </c>
      <c r="G9305" s="188">
        <v>0</v>
      </c>
      <c r="H9305" s="188">
        <v>28986</v>
      </c>
      <c r="I9305" s="188">
        <v>62797</v>
      </c>
      <c r="J9305" s="188">
        <v>154854</v>
      </c>
      <c r="N9305" s="43"/>
    </row>
    <row r="9306" spans="1:14">
      <c r="A9306" s="43" t="s">
        <v>545</v>
      </c>
      <c r="B9306" s="188">
        <v>67807</v>
      </c>
      <c r="C9306" s="188">
        <v>1799.21</v>
      </c>
      <c r="D9306" s="188">
        <v>6451.21</v>
      </c>
      <c r="E9306" s="188">
        <v>18166.8</v>
      </c>
      <c r="F9306" s="188">
        <v>40536.699999999997</v>
      </c>
      <c r="G9306" s="188">
        <v>81464</v>
      </c>
      <c r="H9306" s="188">
        <v>142914</v>
      </c>
      <c r="I9306" s="188">
        <v>214157</v>
      </c>
      <c r="J9306" s="188">
        <v>460422</v>
      </c>
      <c r="N9306" s="43"/>
    </row>
    <row r="9307" spans="1:14">
      <c r="A9307" s="43" t="s">
        <v>546</v>
      </c>
      <c r="B9307" s="188">
        <v>41818</v>
      </c>
      <c r="C9307" s="188">
        <v>-522.29999999999995</v>
      </c>
      <c r="D9307" s="188">
        <v>5047.8100000000004</v>
      </c>
      <c r="E9307" s="188">
        <v>13459.9</v>
      </c>
      <c r="F9307" s="188">
        <v>29724.3</v>
      </c>
      <c r="G9307" s="188">
        <v>56229</v>
      </c>
      <c r="H9307" s="188">
        <v>89471</v>
      </c>
      <c r="I9307" s="188">
        <v>115763</v>
      </c>
      <c r="J9307" s="188">
        <v>197989</v>
      </c>
      <c r="N9307" s="43"/>
    </row>
    <row r="9308" spans="1:14">
      <c r="A9308" s="43" t="s">
        <v>547</v>
      </c>
      <c r="B9308" s="188">
        <v>5836</v>
      </c>
      <c r="C9308" s="188">
        <v>0</v>
      </c>
      <c r="D9308" s="188">
        <v>0</v>
      </c>
      <c r="E9308" s="188">
        <v>0</v>
      </c>
      <c r="F9308" s="188">
        <v>0</v>
      </c>
      <c r="G9308" s="188">
        <v>5337</v>
      </c>
      <c r="H9308" s="188">
        <v>14790</v>
      </c>
      <c r="I9308" s="188">
        <v>26782</v>
      </c>
      <c r="J9308" s="188">
        <v>68837</v>
      </c>
      <c r="N9308" s="43"/>
    </row>
    <row r="9309" spans="1:14">
      <c r="A9309" s="43" t="s">
        <v>548</v>
      </c>
      <c r="B9309" s="188">
        <v>973</v>
      </c>
      <c r="C9309" s="188">
        <v>0</v>
      </c>
      <c r="D9309" s="188">
        <v>0</v>
      </c>
      <c r="E9309" s="188">
        <v>0</v>
      </c>
      <c r="F9309" s="188">
        <v>0</v>
      </c>
      <c r="G9309" s="188">
        <v>440</v>
      </c>
      <c r="H9309" s="188">
        <v>2229</v>
      </c>
      <c r="I9309" s="188">
        <v>4697</v>
      </c>
      <c r="J9309" s="188">
        <v>14843</v>
      </c>
      <c r="N9309" s="43"/>
    </row>
    <row r="9310" spans="1:14">
      <c r="A9310" s="43" t="s">
        <v>549</v>
      </c>
      <c r="B9310" s="188">
        <v>1336</v>
      </c>
      <c r="C9310" s="188">
        <v>0</v>
      </c>
      <c r="D9310" s="188">
        <v>0</v>
      </c>
      <c r="E9310" s="188">
        <v>0</v>
      </c>
      <c r="F9310" s="188">
        <v>0</v>
      </c>
      <c r="G9310" s="188">
        <v>1649</v>
      </c>
      <c r="H9310" s="188">
        <v>4762</v>
      </c>
      <c r="I9310" s="188">
        <v>7135</v>
      </c>
      <c r="J9310" s="188">
        <v>11716</v>
      </c>
      <c r="N9310" s="43"/>
    </row>
    <row r="9311" spans="1:14">
      <c r="A9311" s="43" t="s">
        <v>550</v>
      </c>
      <c r="B9311" s="188">
        <v>288</v>
      </c>
      <c r="C9311" s="188">
        <v>0</v>
      </c>
      <c r="D9311" s="188">
        <v>0</v>
      </c>
      <c r="E9311" s="188">
        <v>0</v>
      </c>
      <c r="F9311" s="188">
        <v>0</v>
      </c>
      <c r="G9311" s="188">
        <v>310</v>
      </c>
      <c r="H9311" s="188">
        <v>897</v>
      </c>
      <c r="I9311" s="188">
        <v>1344</v>
      </c>
      <c r="J9311" s="188">
        <v>2827</v>
      </c>
      <c r="N9311" s="43"/>
    </row>
    <row r="9312" spans="1:14">
      <c r="A9312" s="43" t="s">
        <v>551</v>
      </c>
      <c r="B9312" s="188">
        <v>157</v>
      </c>
      <c r="C9312" s="188">
        <v>0</v>
      </c>
      <c r="D9312" s="188">
        <v>0</v>
      </c>
      <c r="E9312" s="188">
        <v>0</v>
      </c>
      <c r="F9312" s="188">
        <v>0</v>
      </c>
      <c r="G9312" s="188">
        <v>0</v>
      </c>
      <c r="H9312" s="188">
        <v>168</v>
      </c>
      <c r="I9312" s="188">
        <v>763</v>
      </c>
      <c r="J9312" s="188">
        <v>3486</v>
      </c>
      <c r="N9312" s="43"/>
    </row>
    <row r="9313" spans="1:14">
      <c r="A9313" s="43" t="s">
        <v>317</v>
      </c>
      <c r="B9313" s="188">
        <v>2912</v>
      </c>
      <c r="C9313" s="188">
        <v>0</v>
      </c>
      <c r="D9313" s="188">
        <v>2977.43</v>
      </c>
      <c r="E9313" s="188">
        <v>2977.4</v>
      </c>
      <c r="F9313" s="188">
        <v>2977.4</v>
      </c>
      <c r="G9313" s="188">
        <v>2977</v>
      </c>
      <c r="H9313" s="188">
        <v>2977</v>
      </c>
      <c r="I9313" s="188">
        <v>4168</v>
      </c>
      <c r="J9313" s="188">
        <v>7741</v>
      </c>
      <c r="N9313" s="43"/>
    </row>
    <row r="9314" spans="1:14">
      <c r="A9314" s="43" t="s">
        <v>318</v>
      </c>
      <c r="B9314" s="188">
        <v>856</v>
      </c>
      <c r="C9314" s="188">
        <v>0</v>
      </c>
      <c r="D9314" s="188">
        <v>0</v>
      </c>
      <c r="E9314" s="188">
        <v>0</v>
      </c>
      <c r="F9314" s="188">
        <v>1118.5999999999999</v>
      </c>
      <c r="G9314" s="188">
        <v>1119</v>
      </c>
      <c r="H9314" s="188">
        <v>1119</v>
      </c>
      <c r="I9314" s="188">
        <v>1535</v>
      </c>
      <c r="J9314" s="188">
        <v>2851</v>
      </c>
      <c r="N9314" s="43"/>
    </row>
    <row r="9315" spans="1:14">
      <c r="A9315" s="43" t="s">
        <v>552</v>
      </c>
      <c r="B9315" s="188">
        <v>54175</v>
      </c>
      <c r="C9315" s="188">
        <v>3086.78</v>
      </c>
      <c r="D9315" s="188">
        <v>9040.5300000000007</v>
      </c>
      <c r="E9315" s="188">
        <v>17531.900000000001</v>
      </c>
      <c r="F9315" s="188">
        <v>34945.800000000003</v>
      </c>
      <c r="G9315" s="188">
        <v>68331</v>
      </c>
      <c r="H9315" s="188">
        <v>115027</v>
      </c>
      <c r="I9315" s="188">
        <v>154191</v>
      </c>
      <c r="J9315" s="188">
        <v>286480</v>
      </c>
      <c r="N9315" s="43"/>
    </row>
    <row r="9316" spans="1:14">
      <c r="A9316" s="43" t="s">
        <v>553</v>
      </c>
      <c r="B9316" s="188">
        <v>6282</v>
      </c>
      <c r="C9316" s="188">
        <v>0</v>
      </c>
      <c r="D9316" s="188">
        <v>0</v>
      </c>
      <c r="E9316" s="188">
        <v>0</v>
      </c>
      <c r="F9316" s="188">
        <v>0</v>
      </c>
      <c r="G9316" s="188">
        <v>4852</v>
      </c>
      <c r="H9316" s="188">
        <v>19171</v>
      </c>
      <c r="I9316" s="188">
        <v>33357</v>
      </c>
      <c r="J9316" s="188">
        <v>73729</v>
      </c>
      <c r="N9316" s="43"/>
    </row>
    <row r="9317" spans="1:14">
      <c r="A9317" s="43" t="s">
        <v>554</v>
      </c>
      <c r="B9317" s="188">
        <v>1178</v>
      </c>
      <c r="C9317" s="188">
        <v>0</v>
      </c>
      <c r="D9317" s="188">
        <v>0</v>
      </c>
      <c r="E9317" s="188">
        <v>0</v>
      </c>
      <c r="F9317" s="188">
        <v>0</v>
      </c>
      <c r="G9317" s="188">
        <v>384</v>
      </c>
      <c r="H9317" s="188">
        <v>2780</v>
      </c>
      <c r="I9317" s="188">
        <v>6026</v>
      </c>
      <c r="J9317" s="188">
        <v>22400</v>
      </c>
      <c r="N9317" s="43"/>
    </row>
    <row r="9318" spans="1:14">
      <c r="A9318" s="43" t="s">
        <v>555</v>
      </c>
      <c r="B9318" s="188">
        <v>2927</v>
      </c>
      <c r="C9318" s="188">
        <v>0</v>
      </c>
      <c r="D9318" s="188">
        <v>0</v>
      </c>
      <c r="E9318" s="188">
        <v>0</v>
      </c>
      <c r="F9318" s="188">
        <v>0</v>
      </c>
      <c r="G9318" s="188">
        <v>15</v>
      </c>
      <c r="H9318" s="188">
        <v>4838</v>
      </c>
      <c r="I9318" s="188">
        <v>16208</v>
      </c>
      <c r="J9318" s="188">
        <v>67202</v>
      </c>
      <c r="N9318" s="43"/>
    </row>
    <row r="9319" spans="1:14">
      <c r="A9319" s="43" t="s">
        <v>556</v>
      </c>
      <c r="B9319" s="188">
        <v>915</v>
      </c>
      <c r="C9319" s="188">
        <v>0</v>
      </c>
      <c r="D9319" s="188">
        <v>0</v>
      </c>
      <c r="E9319" s="188">
        <v>0</v>
      </c>
      <c r="F9319" s="188">
        <v>0</v>
      </c>
      <c r="G9319" s="188">
        <v>0</v>
      </c>
      <c r="H9319" s="188">
        <v>0</v>
      </c>
      <c r="I9319" s="188">
        <v>4523</v>
      </c>
      <c r="J9319" s="188">
        <v>31555</v>
      </c>
      <c r="N9319" s="43"/>
    </row>
    <row r="9320" spans="1:14">
      <c r="A9320" s="43" t="s">
        <v>621</v>
      </c>
      <c r="B9320" s="188" t="s">
        <v>143</v>
      </c>
      <c r="C9320" s="188" t="s">
        <v>144</v>
      </c>
      <c r="D9320" s="188" t="s">
        <v>144</v>
      </c>
      <c r="E9320" s="188" t="s">
        <v>144</v>
      </c>
      <c r="F9320" s="188" t="s">
        <v>144</v>
      </c>
      <c r="G9320" s="188" t="s">
        <v>144</v>
      </c>
      <c r="H9320" s="188" t="s">
        <v>144</v>
      </c>
      <c r="I9320" s="188" t="s">
        <v>685</v>
      </c>
      <c r="J9320" s="188" t="s">
        <v>685</v>
      </c>
      <c r="K9320" s="188" t="s">
        <v>225</v>
      </c>
      <c r="N9320" s="43"/>
    </row>
    <row r="9321" spans="1:14">
      <c r="A9321" s="43" t="s">
        <v>618</v>
      </c>
      <c r="B9321" s="188" t="s">
        <v>619</v>
      </c>
      <c r="K9321" s="188" t="s">
        <v>754</v>
      </c>
      <c r="N9321" s="43"/>
    </row>
    <row r="9322" spans="1:14">
      <c r="A9322" s="43" t="s">
        <v>142</v>
      </c>
      <c r="N9322" s="43"/>
    </row>
    <row r="9324" spans="1:14">
      <c r="A9324" s="43" t="s">
        <v>219</v>
      </c>
      <c r="N9324" s="43"/>
    </row>
    <row r="9325" spans="1:14">
      <c r="A9325" s="43" t="s">
        <v>621</v>
      </c>
      <c r="B9325" s="188" t="s">
        <v>143</v>
      </c>
      <c r="C9325" s="188" t="s">
        <v>144</v>
      </c>
      <c r="D9325" s="188" t="s">
        <v>144</v>
      </c>
      <c r="E9325" s="188" t="s">
        <v>144</v>
      </c>
      <c r="F9325" s="188" t="s">
        <v>144</v>
      </c>
      <c r="G9325" s="188" t="s">
        <v>144</v>
      </c>
      <c r="H9325" s="188" t="s">
        <v>144</v>
      </c>
      <c r="I9325" s="188" t="s">
        <v>685</v>
      </c>
      <c r="J9325" s="188" t="s">
        <v>685</v>
      </c>
      <c r="K9325" s="188" t="s">
        <v>225</v>
      </c>
      <c r="N9325" s="43"/>
    </row>
    <row r="9326" spans="1:14">
      <c r="A9326" s="43" t="s">
        <v>256</v>
      </c>
      <c r="B9326" s="188" t="s">
        <v>33</v>
      </c>
      <c r="C9326" s="188" t="s">
        <v>134</v>
      </c>
      <c r="D9326" s="188" t="s">
        <v>135</v>
      </c>
      <c r="E9326" s="188" t="s">
        <v>136</v>
      </c>
      <c r="F9326" s="188" t="s">
        <v>137</v>
      </c>
      <c r="G9326" s="188" t="s">
        <v>138</v>
      </c>
      <c r="H9326" s="188" t="s">
        <v>139</v>
      </c>
      <c r="I9326" s="188" t="s">
        <v>140</v>
      </c>
      <c r="J9326" s="188" t="s">
        <v>141</v>
      </c>
      <c r="N9326" s="43"/>
    </row>
    <row r="9327" spans="1:14">
      <c r="A9327" s="43" t="s">
        <v>622</v>
      </c>
      <c r="B9327" s="188" t="s">
        <v>143</v>
      </c>
      <c r="C9327" s="188" t="s">
        <v>148</v>
      </c>
      <c r="D9327" s="188" t="s">
        <v>148</v>
      </c>
      <c r="E9327" s="188" t="s">
        <v>148</v>
      </c>
      <c r="F9327" s="188" t="s">
        <v>148</v>
      </c>
      <c r="G9327" s="188" t="s">
        <v>148</v>
      </c>
      <c r="H9327" s="188" t="s">
        <v>148</v>
      </c>
      <c r="I9327" s="188" t="s">
        <v>686</v>
      </c>
      <c r="J9327" s="188" t="s">
        <v>686</v>
      </c>
      <c r="N9327" s="43"/>
    </row>
    <row r="9328" spans="1:14">
      <c r="A9328" s="43" t="s">
        <v>592</v>
      </c>
      <c r="B9328" s="188">
        <v>93953</v>
      </c>
      <c r="C9328" s="188">
        <v>9681.1299999999992</v>
      </c>
      <c r="D9328" s="188">
        <v>15908.79</v>
      </c>
      <c r="E9328" s="188">
        <v>29521.4</v>
      </c>
      <c r="F9328" s="188">
        <v>56459.3</v>
      </c>
      <c r="G9328" s="188">
        <v>109325</v>
      </c>
      <c r="H9328" s="188">
        <v>194259</v>
      </c>
      <c r="I9328" s="188">
        <v>277495</v>
      </c>
      <c r="J9328" s="188">
        <v>605315</v>
      </c>
      <c r="N9328" s="43"/>
    </row>
    <row r="9329" spans="1:14">
      <c r="A9329" s="43" t="s">
        <v>537</v>
      </c>
      <c r="B9329" s="188">
        <v>22288</v>
      </c>
      <c r="C9329" s="188">
        <v>0</v>
      </c>
      <c r="D9329" s="188">
        <v>0</v>
      </c>
      <c r="E9329" s="188">
        <v>12359.4</v>
      </c>
      <c r="F9329" s="188">
        <v>22159.9</v>
      </c>
      <c r="G9329" s="188">
        <v>32239</v>
      </c>
      <c r="H9329" s="188">
        <v>41002</v>
      </c>
      <c r="I9329" s="188">
        <v>46043</v>
      </c>
      <c r="J9329" s="188">
        <v>54506</v>
      </c>
      <c r="N9329" s="43"/>
    </row>
    <row r="9330" spans="1:14">
      <c r="A9330" s="43" t="s">
        <v>538</v>
      </c>
      <c r="B9330" s="188">
        <v>78</v>
      </c>
      <c r="C9330" s="188">
        <v>0</v>
      </c>
      <c r="D9330" s="188">
        <v>0</v>
      </c>
      <c r="E9330" s="188">
        <v>0</v>
      </c>
      <c r="F9330" s="188">
        <v>0</v>
      </c>
      <c r="G9330" s="188">
        <v>0</v>
      </c>
      <c r="H9330" s="188">
        <v>0</v>
      </c>
      <c r="I9330" s="188">
        <v>0</v>
      </c>
      <c r="J9330" s="188">
        <v>3323</v>
      </c>
      <c r="N9330" s="43"/>
    </row>
    <row r="9331" spans="1:14">
      <c r="A9331" s="43" t="s">
        <v>539</v>
      </c>
      <c r="B9331" s="188">
        <v>36404</v>
      </c>
      <c r="C9331" s="188">
        <v>-39.229999999999997</v>
      </c>
      <c r="D9331" s="188">
        <v>301.66000000000003</v>
      </c>
      <c r="E9331" s="188">
        <v>2385</v>
      </c>
      <c r="F9331" s="188">
        <v>9829.5</v>
      </c>
      <c r="G9331" s="188">
        <v>32480</v>
      </c>
      <c r="H9331" s="188">
        <v>83858</v>
      </c>
      <c r="I9331" s="188">
        <v>144105</v>
      </c>
      <c r="J9331" s="188">
        <v>411350</v>
      </c>
      <c r="N9331" s="43"/>
    </row>
    <row r="9332" spans="1:14">
      <c r="A9332" s="43" t="s">
        <v>540</v>
      </c>
      <c r="B9332" s="188">
        <v>3062</v>
      </c>
      <c r="C9332" s="188">
        <v>0</v>
      </c>
      <c r="D9332" s="188">
        <v>0</v>
      </c>
      <c r="E9332" s="188">
        <v>0</v>
      </c>
      <c r="F9332" s="188">
        <v>0</v>
      </c>
      <c r="G9332" s="188">
        <v>0</v>
      </c>
      <c r="H9332" s="188">
        <v>5066</v>
      </c>
      <c r="I9332" s="188">
        <v>15081</v>
      </c>
      <c r="J9332" s="188">
        <v>61669</v>
      </c>
      <c r="N9332" s="43"/>
    </row>
    <row r="9333" spans="1:14">
      <c r="A9333" s="43" t="s">
        <v>541</v>
      </c>
      <c r="B9333" s="188">
        <v>23320</v>
      </c>
      <c r="C9333" s="188">
        <v>0</v>
      </c>
      <c r="D9333" s="188">
        <v>0</v>
      </c>
      <c r="E9333" s="188">
        <v>0</v>
      </c>
      <c r="F9333" s="188">
        <v>0</v>
      </c>
      <c r="G9333" s="188">
        <v>25805</v>
      </c>
      <c r="H9333" s="188">
        <v>71767</v>
      </c>
      <c r="I9333" s="188">
        <v>107893</v>
      </c>
      <c r="J9333" s="188">
        <v>214319</v>
      </c>
      <c r="N9333" s="43"/>
    </row>
    <row r="9334" spans="1:14">
      <c r="A9334" s="43" t="s">
        <v>542</v>
      </c>
      <c r="B9334" s="188">
        <v>7409</v>
      </c>
      <c r="C9334" s="188">
        <v>0</v>
      </c>
      <c r="D9334" s="188">
        <v>0</v>
      </c>
      <c r="E9334" s="188">
        <v>0</v>
      </c>
      <c r="F9334" s="188">
        <v>3253.7</v>
      </c>
      <c r="G9334" s="188">
        <v>8391</v>
      </c>
      <c r="H9334" s="188">
        <v>17789</v>
      </c>
      <c r="I9334" s="188">
        <v>27018</v>
      </c>
      <c r="J9334" s="188">
        <v>64250</v>
      </c>
      <c r="N9334" s="43"/>
    </row>
    <row r="9335" spans="1:14">
      <c r="A9335" s="43" t="s">
        <v>543</v>
      </c>
      <c r="B9335" s="188">
        <v>1391</v>
      </c>
      <c r="C9335" s="188">
        <v>0</v>
      </c>
      <c r="D9335" s="188">
        <v>0</v>
      </c>
      <c r="E9335" s="188">
        <v>0</v>
      </c>
      <c r="F9335" s="188">
        <v>0</v>
      </c>
      <c r="G9335" s="188">
        <v>0</v>
      </c>
      <c r="H9335" s="188">
        <v>0</v>
      </c>
      <c r="I9335" s="188">
        <v>13020</v>
      </c>
      <c r="J9335" s="188">
        <v>27283</v>
      </c>
      <c r="N9335" s="43"/>
    </row>
    <row r="9336" spans="1:14">
      <c r="A9336" s="43" t="s">
        <v>544</v>
      </c>
      <c r="B9336" s="188">
        <v>10681</v>
      </c>
      <c r="C9336" s="188">
        <v>0</v>
      </c>
      <c r="D9336" s="188">
        <v>0</v>
      </c>
      <c r="E9336" s="188">
        <v>0</v>
      </c>
      <c r="F9336" s="188">
        <v>0</v>
      </c>
      <c r="G9336" s="188">
        <v>0</v>
      </c>
      <c r="H9336" s="188">
        <v>28903</v>
      </c>
      <c r="I9336" s="188">
        <v>85859</v>
      </c>
      <c r="J9336" s="188">
        <v>148956</v>
      </c>
      <c r="N9336" s="43"/>
    </row>
    <row r="9337" spans="1:14">
      <c r="A9337" s="43" t="s">
        <v>221</v>
      </c>
      <c r="B9337" s="188">
        <v>19053</v>
      </c>
      <c r="C9337" s="188">
        <v>0</v>
      </c>
      <c r="D9337" s="188">
        <v>0</v>
      </c>
      <c r="E9337" s="188">
        <v>10630.5</v>
      </c>
      <c r="F9337" s="188">
        <v>18633.099999999999</v>
      </c>
      <c r="G9337" s="188">
        <v>28228</v>
      </c>
      <c r="H9337" s="188">
        <v>36103</v>
      </c>
      <c r="I9337" s="188">
        <v>40308</v>
      </c>
      <c r="J9337" s="188">
        <v>47241</v>
      </c>
      <c r="N9337" s="43"/>
    </row>
    <row r="9338" spans="1:14">
      <c r="A9338" s="43" t="s">
        <v>222</v>
      </c>
      <c r="B9338" s="188">
        <v>8735</v>
      </c>
      <c r="C9338" s="188">
        <v>0</v>
      </c>
      <c r="D9338" s="188">
        <v>0</v>
      </c>
      <c r="E9338" s="188">
        <v>0</v>
      </c>
      <c r="F9338" s="188">
        <v>0</v>
      </c>
      <c r="G9338" s="188">
        <v>16798</v>
      </c>
      <c r="H9338" s="188">
        <v>29391</v>
      </c>
      <c r="I9338" s="188">
        <v>35968</v>
      </c>
      <c r="J9338" s="188">
        <v>44775</v>
      </c>
      <c r="N9338" s="43"/>
    </row>
    <row r="9339" spans="1:14">
      <c r="A9339" s="43" t="s">
        <v>223</v>
      </c>
      <c r="B9339" s="188">
        <v>17730</v>
      </c>
      <c r="C9339" s="188">
        <v>0</v>
      </c>
      <c r="D9339" s="188">
        <v>0</v>
      </c>
      <c r="E9339" s="188">
        <v>0</v>
      </c>
      <c r="F9339" s="188">
        <v>0</v>
      </c>
      <c r="G9339" s="188">
        <v>10536</v>
      </c>
      <c r="H9339" s="188">
        <v>55576</v>
      </c>
      <c r="I9339" s="188">
        <v>91315</v>
      </c>
      <c r="J9339" s="188">
        <v>200116</v>
      </c>
      <c r="N9339" s="43"/>
    </row>
    <row r="9340" spans="1:14">
      <c r="A9340" s="43" t="s">
        <v>224</v>
      </c>
      <c r="B9340" s="188">
        <v>13305</v>
      </c>
      <c r="C9340" s="188">
        <v>0</v>
      </c>
      <c r="D9340" s="188">
        <v>0</v>
      </c>
      <c r="E9340" s="188">
        <v>0</v>
      </c>
      <c r="F9340" s="188">
        <v>0</v>
      </c>
      <c r="G9340" s="188">
        <v>0</v>
      </c>
      <c r="H9340" s="188">
        <v>42063</v>
      </c>
      <c r="I9340" s="188">
        <v>80472</v>
      </c>
      <c r="J9340" s="188">
        <v>183210</v>
      </c>
      <c r="N9340" s="43"/>
    </row>
    <row r="9341" spans="1:14">
      <c r="A9341" s="43" t="s">
        <v>545</v>
      </c>
      <c r="B9341" s="188">
        <v>77070</v>
      </c>
      <c r="C9341" s="188">
        <v>4592.25</v>
      </c>
      <c r="D9341" s="188">
        <v>10807.85</v>
      </c>
      <c r="E9341" s="188">
        <v>24020.3</v>
      </c>
      <c r="F9341" s="188">
        <v>48128.2</v>
      </c>
      <c r="G9341" s="188">
        <v>91400</v>
      </c>
      <c r="H9341" s="188">
        <v>159442</v>
      </c>
      <c r="I9341" s="188">
        <v>227486</v>
      </c>
      <c r="J9341" s="188">
        <v>503231</v>
      </c>
      <c r="N9341" s="43"/>
    </row>
    <row r="9342" spans="1:14">
      <c r="A9342" s="43" t="s">
        <v>546</v>
      </c>
      <c r="B9342" s="188">
        <v>49321</v>
      </c>
      <c r="C9342" s="188">
        <v>2521.6</v>
      </c>
      <c r="D9342" s="188">
        <v>7853.66</v>
      </c>
      <c r="E9342" s="188">
        <v>17901.8</v>
      </c>
      <c r="F9342" s="188">
        <v>35466</v>
      </c>
      <c r="G9342" s="188">
        <v>64766</v>
      </c>
      <c r="H9342" s="188">
        <v>103495</v>
      </c>
      <c r="I9342" s="188">
        <v>134410</v>
      </c>
      <c r="J9342" s="188">
        <v>230730</v>
      </c>
      <c r="N9342" s="43"/>
    </row>
    <row r="9343" spans="1:14">
      <c r="A9343" s="43" t="s">
        <v>547</v>
      </c>
      <c r="B9343" s="188">
        <v>8538</v>
      </c>
      <c r="C9343" s="188">
        <v>0</v>
      </c>
      <c r="D9343" s="188">
        <v>0</v>
      </c>
      <c r="E9343" s="188">
        <v>0</v>
      </c>
      <c r="F9343" s="188">
        <v>403.3</v>
      </c>
      <c r="G9343" s="188">
        <v>7053</v>
      </c>
      <c r="H9343" s="188">
        <v>19640</v>
      </c>
      <c r="I9343" s="188">
        <v>33103</v>
      </c>
      <c r="J9343" s="188">
        <v>91612</v>
      </c>
      <c r="N9343" s="43"/>
    </row>
    <row r="9344" spans="1:14">
      <c r="A9344" s="43" t="s">
        <v>548</v>
      </c>
      <c r="B9344" s="188">
        <v>1270</v>
      </c>
      <c r="C9344" s="188">
        <v>0</v>
      </c>
      <c r="D9344" s="188">
        <v>0</v>
      </c>
      <c r="E9344" s="188">
        <v>0</v>
      </c>
      <c r="F9344" s="188">
        <v>0</v>
      </c>
      <c r="G9344" s="188">
        <v>554</v>
      </c>
      <c r="H9344" s="188">
        <v>2835</v>
      </c>
      <c r="I9344" s="188">
        <v>5374</v>
      </c>
      <c r="J9344" s="188">
        <v>16284</v>
      </c>
      <c r="N9344" s="43"/>
    </row>
    <row r="9345" spans="1:14">
      <c r="A9345" s="43" t="s">
        <v>549</v>
      </c>
      <c r="B9345" s="188">
        <v>1505</v>
      </c>
      <c r="C9345" s="188">
        <v>0</v>
      </c>
      <c r="D9345" s="188">
        <v>0</v>
      </c>
      <c r="E9345" s="188">
        <v>0</v>
      </c>
      <c r="F9345" s="188">
        <v>0</v>
      </c>
      <c r="G9345" s="188">
        <v>1817</v>
      </c>
      <c r="H9345" s="188">
        <v>5393</v>
      </c>
      <c r="I9345" s="188">
        <v>8163</v>
      </c>
      <c r="J9345" s="188">
        <v>13230</v>
      </c>
      <c r="N9345" s="43"/>
    </row>
    <row r="9346" spans="1:14">
      <c r="A9346" s="43" t="s">
        <v>550</v>
      </c>
      <c r="B9346" s="188">
        <v>325</v>
      </c>
      <c r="C9346" s="188">
        <v>0</v>
      </c>
      <c r="D9346" s="188">
        <v>0</v>
      </c>
      <c r="E9346" s="188">
        <v>0</v>
      </c>
      <c r="F9346" s="188">
        <v>0</v>
      </c>
      <c r="G9346" s="188">
        <v>342</v>
      </c>
      <c r="H9346" s="188">
        <v>1015</v>
      </c>
      <c r="I9346" s="188">
        <v>1546</v>
      </c>
      <c r="J9346" s="188">
        <v>3077</v>
      </c>
      <c r="N9346" s="43"/>
    </row>
    <row r="9347" spans="1:14">
      <c r="A9347" s="43" t="s">
        <v>551</v>
      </c>
      <c r="B9347" s="188">
        <v>284</v>
      </c>
      <c r="C9347" s="188">
        <v>0</v>
      </c>
      <c r="D9347" s="188">
        <v>0</v>
      </c>
      <c r="E9347" s="188">
        <v>0</v>
      </c>
      <c r="F9347" s="188">
        <v>0</v>
      </c>
      <c r="G9347" s="188">
        <v>8</v>
      </c>
      <c r="H9347" s="188">
        <v>607</v>
      </c>
      <c r="I9347" s="188">
        <v>1363</v>
      </c>
      <c r="J9347" s="188">
        <v>4318</v>
      </c>
      <c r="N9347" s="43"/>
    </row>
    <row r="9348" spans="1:14">
      <c r="A9348" s="43" t="s">
        <v>317</v>
      </c>
      <c r="B9348" s="188">
        <v>3828</v>
      </c>
      <c r="C9348" s="188">
        <v>0</v>
      </c>
      <c r="D9348" s="188">
        <v>3717.23</v>
      </c>
      <c r="E9348" s="188">
        <v>3717.2</v>
      </c>
      <c r="F9348" s="188">
        <v>3717.2</v>
      </c>
      <c r="G9348" s="188">
        <v>3717</v>
      </c>
      <c r="H9348" s="188">
        <v>5204</v>
      </c>
      <c r="I9348" s="188">
        <v>7434</v>
      </c>
      <c r="J9348" s="188">
        <v>11895</v>
      </c>
      <c r="N9348" s="43"/>
    </row>
    <row r="9349" spans="1:14">
      <c r="A9349" s="43" t="s">
        <v>318</v>
      </c>
      <c r="B9349" s="188">
        <v>1132</v>
      </c>
      <c r="C9349" s="188">
        <v>0</v>
      </c>
      <c r="D9349" s="188">
        <v>0</v>
      </c>
      <c r="E9349" s="188">
        <v>0</v>
      </c>
      <c r="F9349" s="188">
        <v>1396.5</v>
      </c>
      <c r="G9349" s="188">
        <v>1397</v>
      </c>
      <c r="H9349" s="188">
        <v>1397</v>
      </c>
      <c r="I9349" s="188">
        <v>2738</v>
      </c>
      <c r="J9349" s="188">
        <v>4381</v>
      </c>
      <c r="N9349" s="43"/>
    </row>
    <row r="9350" spans="1:14">
      <c r="A9350" s="43" t="s">
        <v>552</v>
      </c>
      <c r="B9350" s="188">
        <v>66204</v>
      </c>
      <c r="C9350" s="188">
        <v>7571.59</v>
      </c>
      <c r="D9350" s="188">
        <v>12769.09</v>
      </c>
      <c r="E9350" s="188">
        <v>23065.9</v>
      </c>
      <c r="F9350" s="188">
        <v>42657.7</v>
      </c>
      <c r="G9350" s="188">
        <v>81051</v>
      </c>
      <c r="H9350" s="188">
        <v>136358</v>
      </c>
      <c r="I9350" s="188">
        <v>184707</v>
      </c>
      <c r="J9350" s="188">
        <v>345359</v>
      </c>
      <c r="N9350" s="43"/>
    </row>
    <row r="9351" spans="1:14">
      <c r="A9351" s="43" t="s">
        <v>553</v>
      </c>
      <c r="B9351" s="188">
        <v>8928</v>
      </c>
      <c r="C9351" s="188">
        <v>0</v>
      </c>
      <c r="D9351" s="188">
        <v>0</v>
      </c>
      <c r="E9351" s="188">
        <v>0</v>
      </c>
      <c r="F9351" s="188">
        <v>152.69999999999999</v>
      </c>
      <c r="G9351" s="188">
        <v>8524</v>
      </c>
      <c r="H9351" s="188">
        <v>26463</v>
      </c>
      <c r="I9351" s="188">
        <v>43441</v>
      </c>
      <c r="J9351" s="188">
        <v>96222</v>
      </c>
      <c r="N9351" s="43"/>
    </row>
    <row r="9352" spans="1:14">
      <c r="A9352" s="43" t="s">
        <v>554</v>
      </c>
      <c r="B9352" s="188">
        <v>2048</v>
      </c>
      <c r="C9352" s="188">
        <v>0</v>
      </c>
      <c r="D9352" s="188">
        <v>0</v>
      </c>
      <c r="E9352" s="188">
        <v>0</v>
      </c>
      <c r="F9352" s="188">
        <v>0</v>
      </c>
      <c r="G9352" s="188">
        <v>509</v>
      </c>
      <c r="H9352" s="188">
        <v>3820</v>
      </c>
      <c r="I9352" s="188">
        <v>8886</v>
      </c>
      <c r="J9352" s="188">
        <v>30964</v>
      </c>
      <c r="N9352" s="43"/>
    </row>
    <row r="9353" spans="1:14">
      <c r="A9353" s="43" t="s">
        <v>555</v>
      </c>
      <c r="B9353" s="188">
        <v>3613</v>
      </c>
      <c r="C9353" s="188">
        <v>0</v>
      </c>
      <c r="D9353" s="188">
        <v>0</v>
      </c>
      <c r="E9353" s="188">
        <v>0</v>
      </c>
      <c r="F9353" s="188">
        <v>0</v>
      </c>
      <c r="G9353" s="188">
        <v>34</v>
      </c>
      <c r="H9353" s="188">
        <v>6059</v>
      </c>
      <c r="I9353" s="188">
        <v>18367</v>
      </c>
      <c r="J9353" s="188">
        <v>64478</v>
      </c>
      <c r="N9353" s="43"/>
    </row>
    <row r="9354" spans="1:14">
      <c r="A9354" s="43" t="s">
        <v>556</v>
      </c>
      <c r="B9354" s="188">
        <v>1475</v>
      </c>
      <c r="C9354" s="188">
        <v>0</v>
      </c>
      <c r="D9354" s="188">
        <v>0</v>
      </c>
      <c r="E9354" s="188">
        <v>0</v>
      </c>
      <c r="F9354" s="188">
        <v>0</v>
      </c>
      <c r="G9354" s="188">
        <v>0</v>
      </c>
      <c r="H9354" s="188">
        <v>0</v>
      </c>
      <c r="I9354" s="188">
        <v>4634</v>
      </c>
      <c r="J9354" s="188">
        <v>48894</v>
      </c>
      <c r="N9354" s="43"/>
    </row>
    <row r="9355" spans="1:14">
      <c r="A9355" s="43" t="s">
        <v>157</v>
      </c>
      <c r="N9355" s="43"/>
    </row>
    <row r="9356" spans="1:14">
      <c r="A9356" s="43" t="s">
        <v>599</v>
      </c>
      <c r="B9356" s="188">
        <v>110954</v>
      </c>
      <c r="C9356" s="188">
        <v>16333.24</v>
      </c>
      <c r="D9356" s="188">
        <v>22783.93</v>
      </c>
      <c r="E9356" s="188">
        <v>37725.1</v>
      </c>
      <c r="F9356" s="188">
        <v>69359.100000000006</v>
      </c>
      <c r="G9356" s="188">
        <v>128223</v>
      </c>
      <c r="H9356" s="188">
        <v>224045</v>
      </c>
      <c r="I9356" s="188">
        <v>312956</v>
      </c>
      <c r="J9356" s="188">
        <v>691134</v>
      </c>
      <c r="N9356" s="43"/>
    </row>
    <row r="9357" spans="1:14">
      <c r="A9357" s="43" t="s">
        <v>537</v>
      </c>
      <c r="B9357" s="188">
        <v>24860</v>
      </c>
      <c r="C9357" s="188">
        <v>0</v>
      </c>
      <c r="D9357" s="188">
        <v>4916.13</v>
      </c>
      <c r="E9357" s="188">
        <v>15500.2</v>
      </c>
      <c r="F9357" s="188">
        <v>24991</v>
      </c>
      <c r="G9357" s="188">
        <v>34356</v>
      </c>
      <c r="H9357" s="188">
        <v>42820</v>
      </c>
      <c r="I9357" s="188">
        <v>47347</v>
      </c>
      <c r="J9357" s="188">
        <v>56215</v>
      </c>
      <c r="N9357" s="43"/>
    </row>
    <row r="9358" spans="1:14">
      <c r="A9358" s="43" t="s">
        <v>538</v>
      </c>
      <c r="B9358" s="188">
        <v>32</v>
      </c>
      <c r="C9358" s="188">
        <v>0</v>
      </c>
      <c r="D9358" s="188">
        <v>0</v>
      </c>
      <c r="E9358" s="188">
        <v>0</v>
      </c>
      <c r="F9358" s="188">
        <v>0</v>
      </c>
      <c r="G9358" s="188">
        <v>0</v>
      </c>
      <c r="H9358" s="188">
        <v>0</v>
      </c>
      <c r="I9358" s="188">
        <v>0</v>
      </c>
      <c r="J9358" s="188">
        <v>0</v>
      </c>
      <c r="N9358" s="43"/>
    </row>
    <row r="9359" spans="1:14">
      <c r="A9359" s="43" t="s">
        <v>539</v>
      </c>
      <c r="B9359" s="188">
        <v>46269</v>
      </c>
      <c r="C9359" s="188">
        <v>205.46</v>
      </c>
      <c r="D9359" s="188">
        <v>944.6</v>
      </c>
      <c r="E9359" s="188">
        <v>4195.6000000000004</v>
      </c>
      <c r="F9359" s="188">
        <v>14319.8</v>
      </c>
      <c r="G9359" s="188">
        <v>42969</v>
      </c>
      <c r="H9359" s="188">
        <v>105808</v>
      </c>
      <c r="I9359" s="188">
        <v>175925</v>
      </c>
      <c r="J9359" s="188">
        <v>501029</v>
      </c>
      <c r="N9359" s="43"/>
    </row>
    <row r="9360" spans="1:14">
      <c r="A9360" s="43" t="s">
        <v>540</v>
      </c>
      <c r="B9360" s="188">
        <v>3560</v>
      </c>
      <c r="C9360" s="188">
        <v>0</v>
      </c>
      <c r="D9360" s="188">
        <v>0</v>
      </c>
      <c r="E9360" s="188">
        <v>0</v>
      </c>
      <c r="F9360" s="188">
        <v>0</v>
      </c>
      <c r="G9360" s="188">
        <v>416</v>
      </c>
      <c r="H9360" s="188">
        <v>6411</v>
      </c>
      <c r="I9360" s="188">
        <v>18089</v>
      </c>
      <c r="J9360" s="188">
        <v>68452</v>
      </c>
      <c r="N9360" s="43"/>
    </row>
    <row r="9361" spans="1:14">
      <c r="A9361" s="43" t="s">
        <v>541</v>
      </c>
      <c r="B9361" s="188">
        <v>26001</v>
      </c>
      <c r="C9361" s="188">
        <v>0</v>
      </c>
      <c r="D9361" s="188">
        <v>0</v>
      </c>
      <c r="E9361" s="188">
        <v>0</v>
      </c>
      <c r="F9361" s="188">
        <v>0</v>
      </c>
      <c r="G9361" s="188">
        <v>31035</v>
      </c>
      <c r="H9361" s="188">
        <v>80554</v>
      </c>
      <c r="I9361" s="188">
        <v>116521</v>
      </c>
      <c r="J9361" s="188">
        <v>226763</v>
      </c>
      <c r="N9361" s="43"/>
    </row>
    <row r="9362" spans="1:14">
      <c r="A9362" s="43" t="s">
        <v>542</v>
      </c>
      <c r="B9362" s="188">
        <v>8831</v>
      </c>
      <c r="C9362" s="188">
        <v>0</v>
      </c>
      <c r="D9362" s="188">
        <v>0</v>
      </c>
      <c r="E9362" s="188">
        <v>1336.3</v>
      </c>
      <c r="F9362" s="188">
        <v>4403.2</v>
      </c>
      <c r="G9362" s="188">
        <v>10163</v>
      </c>
      <c r="H9362" s="188">
        <v>20210</v>
      </c>
      <c r="I9362" s="188">
        <v>30553</v>
      </c>
      <c r="J9362" s="188">
        <v>70595</v>
      </c>
      <c r="N9362" s="43"/>
    </row>
    <row r="9363" spans="1:14">
      <c r="A9363" s="43" t="s">
        <v>543</v>
      </c>
      <c r="B9363" s="188">
        <v>1402</v>
      </c>
      <c r="C9363" s="188">
        <v>0</v>
      </c>
      <c r="D9363" s="188">
        <v>0</v>
      </c>
      <c r="E9363" s="188">
        <v>0</v>
      </c>
      <c r="F9363" s="188">
        <v>0</v>
      </c>
      <c r="G9363" s="188">
        <v>0</v>
      </c>
      <c r="H9363" s="188">
        <v>0</v>
      </c>
      <c r="I9363" s="188">
        <v>13220</v>
      </c>
      <c r="J9363" s="188">
        <v>27303</v>
      </c>
      <c r="N9363" s="43"/>
    </row>
    <row r="9364" spans="1:14">
      <c r="A9364" s="43" t="s">
        <v>544</v>
      </c>
      <c r="B9364" s="188">
        <v>7386</v>
      </c>
      <c r="C9364" s="188">
        <v>0</v>
      </c>
      <c r="D9364" s="188">
        <v>0</v>
      </c>
      <c r="E9364" s="188">
        <v>0</v>
      </c>
      <c r="F9364" s="188">
        <v>0</v>
      </c>
      <c r="G9364" s="188">
        <v>0</v>
      </c>
      <c r="H9364" s="188">
        <v>25674</v>
      </c>
      <c r="I9364" s="188">
        <v>57374</v>
      </c>
      <c r="J9364" s="188">
        <v>109313</v>
      </c>
      <c r="N9364" s="43"/>
    </row>
    <row r="9365" spans="1:14">
      <c r="A9365" s="43" t="s">
        <v>221</v>
      </c>
      <c r="B9365" s="188">
        <v>21321</v>
      </c>
      <c r="C9365" s="188">
        <v>0</v>
      </c>
      <c r="D9365" s="188">
        <v>0</v>
      </c>
      <c r="E9365" s="188">
        <v>13289.5</v>
      </c>
      <c r="F9365" s="188">
        <v>21141.599999999999</v>
      </c>
      <c r="G9365" s="188">
        <v>30369</v>
      </c>
      <c r="H9365" s="188">
        <v>37716</v>
      </c>
      <c r="I9365" s="188">
        <v>41611</v>
      </c>
      <c r="J9365" s="188">
        <v>47738</v>
      </c>
      <c r="N9365" s="43"/>
    </row>
    <row r="9366" spans="1:14">
      <c r="A9366" s="43" t="s">
        <v>222</v>
      </c>
      <c r="B9366" s="188">
        <v>9713</v>
      </c>
      <c r="C9366" s="188">
        <v>0</v>
      </c>
      <c r="D9366" s="188">
        <v>0</v>
      </c>
      <c r="E9366" s="188">
        <v>0</v>
      </c>
      <c r="F9366" s="188">
        <v>0</v>
      </c>
      <c r="G9366" s="188">
        <v>18694</v>
      </c>
      <c r="H9366" s="188">
        <v>31265</v>
      </c>
      <c r="I9366" s="188">
        <v>37240</v>
      </c>
      <c r="J9366" s="188">
        <v>45588</v>
      </c>
      <c r="N9366" s="43"/>
    </row>
    <row r="9367" spans="1:14">
      <c r="A9367" s="43" t="s">
        <v>223</v>
      </c>
      <c r="B9367" s="188">
        <v>20404</v>
      </c>
      <c r="C9367" s="188">
        <v>0</v>
      </c>
      <c r="D9367" s="188">
        <v>0</v>
      </c>
      <c r="E9367" s="188">
        <v>0</v>
      </c>
      <c r="F9367" s="188">
        <v>0</v>
      </c>
      <c r="G9367" s="188">
        <v>16643</v>
      </c>
      <c r="H9367" s="188">
        <v>64523</v>
      </c>
      <c r="I9367" s="188">
        <v>102601</v>
      </c>
      <c r="J9367" s="188">
        <v>216798</v>
      </c>
      <c r="N9367" s="43"/>
    </row>
    <row r="9368" spans="1:14">
      <c r="A9368" s="43" t="s">
        <v>224</v>
      </c>
      <c r="B9368" s="188">
        <v>14443</v>
      </c>
      <c r="C9368" s="188">
        <v>0</v>
      </c>
      <c r="D9368" s="188">
        <v>0</v>
      </c>
      <c r="E9368" s="188">
        <v>0</v>
      </c>
      <c r="F9368" s="188">
        <v>0</v>
      </c>
      <c r="G9368" s="188">
        <v>0</v>
      </c>
      <c r="H9368" s="188">
        <v>47299</v>
      </c>
      <c r="I9368" s="188">
        <v>86983</v>
      </c>
      <c r="J9368" s="188">
        <v>189108</v>
      </c>
      <c r="N9368" s="43"/>
    </row>
    <row r="9369" spans="1:14">
      <c r="A9369" s="43" t="s">
        <v>545</v>
      </c>
      <c r="B9369" s="188">
        <v>91865</v>
      </c>
      <c r="C9369" s="188">
        <v>11158.18</v>
      </c>
      <c r="D9369" s="188">
        <v>17481.509999999998</v>
      </c>
      <c r="E9369" s="188">
        <v>31768.3</v>
      </c>
      <c r="F9369" s="188">
        <v>58983.6</v>
      </c>
      <c r="G9369" s="188">
        <v>105950</v>
      </c>
      <c r="H9369" s="188">
        <v>183957</v>
      </c>
      <c r="I9369" s="188">
        <v>259803</v>
      </c>
      <c r="J9369" s="188">
        <v>585796</v>
      </c>
      <c r="N9369" s="43"/>
    </row>
    <row r="9370" spans="1:14">
      <c r="A9370" s="43" t="s">
        <v>546</v>
      </c>
      <c r="B9370" s="188">
        <v>56269</v>
      </c>
      <c r="C9370" s="188">
        <v>7857.77</v>
      </c>
      <c r="D9370" s="188">
        <v>12441.98</v>
      </c>
      <c r="E9370" s="188">
        <v>22888.2</v>
      </c>
      <c r="F9370" s="188">
        <v>41932.699999999997</v>
      </c>
      <c r="G9370" s="188">
        <v>72742</v>
      </c>
      <c r="H9370" s="188">
        <v>112714</v>
      </c>
      <c r="I9370" s="188">
        <v>145579</v>
      </c>
      <c r="J9370" s="188">
        <v>252897</v>
      </c>
      <c r="N9370" s="43"/>
    </row>
    <row r="9371" spans="1:14">
      <c r="A9371" s="43" t="s">
        <v>547</v>
      </c>
      <c r="B9371" s="188">
        <v>9964</v>
      </c>
      <c r="C9371" s="188">
        <v>0</v>
      </c>
      <c r="D9371" s="188">
        <v>0</v>
      </c>
      <c r="E9371" s="188">
        <v>0</v>
      </c>
      <c r="F9371" s="188">
        <v>1705.8</v>
      </c>
      <c r="G9371" s="188">
        <v>9302</v>
      </c>
      <c r="H9371" s="188">
        <v>23306</v>
      </c>
      <c r="I9371" s="188">
        <v>38984</v>
      </c>
      <c r="J9371" s="188">
        <v>100689</v>
      </c>
      <c r="N9371" s="43"/>
    </row>
    <row r="9372" spans="1:14">
      <c r="A9372" s="43" t="s">
        <v>548</v>
      </c>
      <c r="B9372" s="188">
        <v>1546</v>
      </c>
      <c r="C9372" s="188">
        <v>0</v>
      </c>
      <c r="D9372" s="188">
        <v>0</v>
      </c>
      <c r="E9372" s="188">
        <v>0</v>
      </c>
      <c r="F9372" s="188">
        <v>0</v>
      </c>
      <c r="G9372" s="188">
        <v>939</v>
      </c>
      <c r="H9372" s="188">
        <v>3632</v>
      </c>
      <c r="I9372" s="188">
        <v>6568</v>
      </c>
      <c r="J9372" s="188">
        <v>18682</v>
      </c>
      <c r="N9372" s="43"/>
    </row>
    <row r="9373" spans="1:14">
      <c r="A9373" s="43" t="s">
        <v>549</v>
      </c>
      <c r="B9373" s="188">
        <v>1724</v>
      </c>
      <c r="C9373" s="188">
        <v>0</v>
      </c>
      <c r="D9373" s="188">
        <v>0</v>
      </c>
      <c r="E9373" s="188">
        <v>0</v>
      </c>
      <c r="F9373" s="188">
        <v>0</v>
      </c>
      <c r="G9373" s="188">
        <v>2324</v>
      </c>
      <c r="H9373" s="188">
        <v>6091</v>
      </c>
      <c r="I9373" s="188">
        <v>8845</v>
      </c>
      <c r="J9373" s="188">
        <v>13652</v>
      </c>
      <c r="N9373" s="43"/>
    </row>
    <row r="9374" spans="1:14">
      <c r="A9374" s="43" t="s">
        <v>550</v>
      </c>
      <c r="B9374" s="188">
        <v>370</v>
      </c>
      <c r="C9374" s="188">
        <v>0</v>
      </c>
      <c r="D9374" s="188">
        <v>0</v>
      </c>
      <c r="E9374" s="188">
        <v>0</v>
      </c>
      <c r="F9374" s="188">
        <v>0</v>
      </c>
      <c r="G9374" s="188">
        <v>438</v>
      </c>
      <c r="H9374" s="188">
        <v>1147</v>
      </c>
      <c r="I9374" s="188">
        <v>1673</v>
      </c>
      <c r="J9374" s="188">
        <v>3259</v>
      </c>
      <c r="N9374" s="43"/>
    </row>
    <row r="9375" spans="1:14">
      <c r="A9375" s="43" t="s">
        <v>551</v>
      </c>
      <c r="B9375" s="188">
        <v>350</v>
      </c>
      <c r="C9375" s="188">
        <v>0</v>
      </c>
      <c r="D9375" s="188">
        <v>0</v>
      </c>
      <c r="E9375" s="188">
        <v>0</v>
      </c>
      <c r="F9375" s="188">
        <v>0</v>
      </c>
      <c r="G9375" s="188">
        <v>89</v>
      </c>
      <c r="H9375" s="188">
        <v>825</v>
      </c>
      <c r="I9375" s="188">
        <v>1691</v>
      </c>
      <c r="J9375" s="188">
        <v>5393</v>
      </c>
      <c r="N9375" s="43"/>
    </row>
    <row r="9376" spans="1:14">
      <c r="A9376" s="43" t="s">
        <v>317</v>
      </c>
      <c r="B9376" s="188">
        <v>3963</v>
      </c>
      <c r="C9376" s="188">
        <v>0</v>
      </c>
      <c r="D9376" s="188">
        <v>3717.23</v>
      </c>
      <c r="E9376" s="188">
        <v>3717.2</v>
      </c>
      <c r="F9376" s="188">
        <v>3717.2</v>
      </c>
      <c r="G9376" s="188">
        <v>3717</v>
      </c>
      <c r="H9376" s="188">
        <v>5204</v>
      </c>
      <c r="I9376" s="188">
        <v>7434</v>
      </c>
      <c r="J9376" s="188">
        <v>11895</v>
      </c>
      <c r="N9376" s="43"/>
    </row>
    <row r="9377" spans="1:14">
      <c r="A9377" s="43" t="s">
        <v>318</v>
      </c>
      <c r="B9377" s="188">
        <v>1171</v>
      </c>
      <c r="C9377" s="188">
        <v>0</v>
      </c>
      <c r="D9377" s="188">
        <v>0</v>
      </c>
      <c r="E9377" s="188">
        <v>0</v>
      </c>
      <c r="F9377" s="188">
        <v>1396.5</v>
      </c>
      <c r="G9377" s="188">
        <v>1397</v>
      </c>
      <c r="H9377" s="188">
        <v>1917</v>
      </c>
      <c r="I9377" s="188">
        <v>2738</v>
      </c>
      <c r="J9377" s="188">
        <v>4381</v>
      </c>
      <c r="N9377" s="43"/>
    </row>
    <row r="9378" spans="1:14">
      <c r="A9378" s="43" t="s">
        <v>552</v>
      </c>
      <c r="B9378" s="188">
        <v>75357</v>
      </c>
      <c r="C9378" s="188">
        <v>12873.49</v>
      </c>
      <c r="D9378" s="188">
        <v>17486.71</v>
      </c>
      <c r="E9378" s="188">
        <v>28274.9</v>
      </c>
      <c r="F9378" s="188">
        <v>50557.8</v>
      </c>
      <c r="G9378" s="188">
        <v>92210</v>
      </c>
      <c r="H9378" s="188">
        <v>150604</v>
      </c>
      <c r="I9378" s="188">
        <v>203008</v>
      </c>
      <c r="J9378" s="188">
        <v>380428</v>
      </c>
      <c r="N9378" s="43"/>
    </row>
    <row r="9379" spans="1:14">
      <c r="A9379" s="43" t="s">
        <v>553</v>
      </c>
      <c r="B9379" s="188">
        <v>10720</v>
      </c>
      <c r="C9379" s="188">
        <v>0</v>
      </c>
      <c r="D9379" s="188">
        <v>0</v>
      </c>
      <c r="E9379" s="188">
        <v>0</v>
      </c>
      <c r="F9379" s="188">
        <v>886.9</v>
      </c>
      <c r="G9379" s="188">
        <v>11788</v>
      </c>
      <c r="H9379" s="188">
        <v>31423</v>
      </c>
      <c r="I9379" s="188">
        <v>48859</v>
      </c>
      <c r="J9379" s="188">
        <v>105610</v>
      </c>
      <c r="N9379" s="43"/>
    </row>
    <row r="9380" spans="1:14">
      <c r="A9380" s="43" t="s">
        <v>554</v>
      </c>
      <c r="B9380" s="188">
        <v>2588</v>
      </c>
      <c r="C9380" s="188">
        <v>0</v>
      </c>
      <c r="D9380" s="188">
        <v>0</v>
      </c>
      <c r="E9380" s="188">
        <v>0</v>
      </c>
      <c r="F9380" s="188">
        <v>1</v>
      </c>
      <c r="G9380" s="188">
        <v>857</v>
      </c>
      <c r="H9380" s="188">
        <v>5285</v>
      </c>
      <c r="I9380" s="188">
        <v>11131</v>
      </c>
      <c r="J9380" s="188">
        <v>38561</v>
      </c>
      <c r="N9380" s="43"/>
    </row>
    <row r="9381" spans="1:14">
      <c r="A9381" s="43" t="s">
        <v>555</v>
      </c>
      <c r="B9381" s="188">
        <v>4459</v>
      </c>
      <c r="C9381" s="188">
        <v>0</v>
      </c>
      <c r="D9381" s="188">
        <v>0</v>
      </c>
      <c r="E9381" s="188">
        <v>0</v>
      </c>
      <c r="F9381" s="188">
        <v>0</v>
      </c>
      <c r="G9381" s="188">
        <v>276</v>
      </c>
      <c r="H9381" s="188">
        <v>9100</v>
      </c>
      <c r="I9381" s="188">
        <v>24904</v>
      </c>
      <c r="J9381" s="188">
        <v>80485</v>
      </c>
      <c r="N9381" s="43"/>
    </row>
    <row r="9382" spans="1:14">
      <c r="A9382" s="43" t="s">
        <v>556</v>
      </c>
      <c r="B9382" s="188">
        <v>1735</v>
      </c>
      <c r="C9382" s="188">
        <v>0</v>
      </c>
      <c r="D9382" s="188">
        <v>0</v>
      </c>
      <c r="E9382" s="188">
        <v>0</v>
      </c>
      <c r="F9382" s="188">
        <v>0</v>
      </c>
      <c r="G9382" s="188">
        <v>0</v>
      </c>
      <c r="H9382" s="188">
        <v>0</v>
      </c>
      <c r="I9382" s="188">
        <v>7451</v>
      </c>
      <c r="J9382" s="188">
        <v>54149</v>
      </c>
      <c r="N9382" s="43"/>
    </row>
    <row r="9383" spans="1:14">
      <c r="A9383" s="43" t="s">
        <v>600</v>
      </c>
      <c r="B9383" s="188">
        <v>60937</v>
      </c>
      <c r="C9383" s="188">
        <v>9041.09</v>
      </c>
      <c r="D9383" s="188">
        <v>12331.97</v>
      </c>
      <c r="E9383" s="188">
        <v>20928.5</v>
      </c>
      <c r="F9383" s="188">
        <v>38161</v>
      </c>
      <c r="G9383" s="188">
        <v>72248</v>
      </c>
      <c r="H9383" s="188">
        <v>130040</v>
      </c>
      <c r="I9383" s="188">
        <v>179744</v>
      </c>
      <c r="J9383" s="188">
        <v>379283</v>
      </c>
      <c r="N9383" s="43"/>
    </row>
    <row r="9384" spans="1:14">
      <c r="A9384" s="43" t="s">
        <v>537</v>
      </c>
      <c r="B9384" s="188">
        <v>19824</v>
      </c>
      <c r="C9384" s="188">
        <v>0</v>
      </c>
      <c r="D9384" s="188">
        <v>0</v>
      </c>
      <c r="E9384" s="188">
        <v>11539.4</v>
      </c>
      <c r="F9384" s="188">
        <v>18805</v>
      </c>
      <c r="G9384" s="188">
        <v>28095</v>
      </c>
      <c r="H9384" s="188">
        <v>36977</v>
      </c>
      <c r="I9384" s="188">
        <v>41780</v>
      </c>
      <c r="J9384" s="188">
        <v>50515</v>
      </c>
      <c r="N9384" s="43"/>
    </row>
    <row r="9385" spans="1:14">
      <c r="A9385" s="43" t="s">
        <v>538</v>
      </c>
      <c r="B9385" s="188">
        <v>130</v>
      </c>
      <c r="C9385" s="188">
        <v>0</v>
      </c>
      <c r="D9385" s="188">
        <v>0</v>
      </c>
      <c r="E9385" s="188">
        <v>0</v>
      </c>
      <c r="F9385" s="188">
        <v>0</v>
      </c>
      <c r="G9385" s="188">
        <v>0</v>
      </c>
      <c r="H9385" s="188">
        <v>0</v>
      </c>
      <c r="I9385" s="188">
        <v>0</v>
      </c>
      <c r="J9385" s="188">
        <v>6023</v>
      </c>
      <c r="N9385" s="43"/>
    </row>
    <row r="9386" spans="1:14">
      <c r="A9386" s="43" t="s">
        <v>539</v>
      </c>
      <c r="B9386" s="188">
        <v>17557</v>
      </c>
      <c r="C9386" s="188">
        <v>-65.239999999999995</v>
      </c>
      <c r="D9386" s="188">
        <v>21.69</v>
      </c>
      <c r="E9386" s="188">
        <v>1063.7</v>
      </c>
      <c r="F9386" s="188">
        <v>4921.2</v>
      </c>
      <c r="G9386" s="188">
        <v>15997</v>
      </c>
      <c r="H9386" s="188">
        <v>41731</v>
      </c>
      <c r="I9386" s="188">
        <v>72806</v>
      </c>
      <c r="J9386" s="188">
        <v>184180</v>
      </c>
      <c r="N9386" s="43"/>
    </row>
    <row r="9387" spans="1:14">
      <c r="A9387" s="43" t="s">
        <v>540</v>
      </c>
      <c r="B9387" s="188">
        <v>2340</v>
      </c>
      <c r="C9387" s="188">
        <v>0</v>
      </c>
      <c r="D9387" s="188">
        <v>0</v>
      </c>
      <c r="E9387" s="188">
        <v>0</v>
      </c>
      <c r="F9387" s="188">
        <v>0</v>
      </c>
      <c r="G9387" s="188">
        <v>0</v>
      </c>
      <c r="H9387" s="188">
        <v>3332</v>
      </c>
      <c r="I9387" s="188">
        <v>10892</v>
      </c>
      <c r="J9387" s="188">
        <v>57000</v>
      </c>
      <c r="N9387" s="43"/>
    </row>
    <row r="9388" spans="1:14">
      <c r="A9388" s="43" t="s">
        <v>541</v>
      </c>
      <c r="B9388" s="188">
        <v>15412</v>
      </c>
      <c r="C9388" s="188">
        <v>0</v>
      </c>
      <c r="D9388" s="188">
        <v>0</v>
      </c>
      <c r="E9388" s="188">
        <v>0</v>
      </c>
      <c r="F9388" s="188">
        <v>0</v>
      </c>
      <c r="G9388" s="188">
        <v>10010</v>
      </c>
      <c r="H9388" s="188">
        <v>51365</v>
      </c>
      <c r="I9388" s="188">
        <v>84388</v>
      </c>
      <c r="J9388" s="188">
        <v>192847</v>
      </c>
      <c r="N9388" s="43"/>
    </row>
    <row r="9389" spans="1:14">
      <c r="A9389" s="43" t="s">
        <v>542</v>
      </c>
      <c r="B9389" s="188">
        <v>4082</v>
      </c>
      <c r="C9389" s="188">
        <v>0</v>
      </c>
      <c r="D9389" s="188">
        <v>0</v>
      </c>
      <c r="E9389" s="188">
        <v>0</v>
      </c>
      <c r="F9389" s="188">
        <v>1210.5</v>
      </c>
      <c r="G9389" s="188">
        <v>4040</v>
      </c>
      <c r="H9389" s="188">
        <v>9887</v>
      </c>
      <c r="I9389" s="188">
        <v>16927</v>
      </c>
      <c r="J9389" s="188">
        <v>42725</v>
      </c>
      <c r="N9389" s="43"/>
    </row>
    <row r="9390" spans="1:14">
      <c r="A9390" s="43" t="s">
        <v>543</v>
      </c>
      <c r="B9390" s="188">
        <v>1592</v>
      </c>
      <c r="C9390" s="188">
        <v>0</v>
      </c>
      <c r="D9390" s="188">
        <v>0</v>
      </c>
      <c r="E9390" s="188">
        <v>0</v>
      </c>
      <c r="F9390" s="188">
        <v>0</v>
      </c>
      <c r="G9390" s="188">
        <v>0</v>
      </c>
      <c r="H9390" s="188">
        <v>0</v>
      </c>
      <c r="I9390" s="188">
        <v>14388</v>
      </c>
      <c r="J9390" s="188">
        <v>28695</v>
      </c>
      <c r="N9390" s="43"/>
    </row>
    <row r="9391" spans="1:14">
      <c r="A9391" s="43" t="s">
        <v>544</v>
      </c>
      <c r="B9391" s="188">
        <v>10348</v>
      </c>
      <c r="C9391" s="188">
        <v>0</v>
      </c>
      <c r="D9391" s="188">
        <v>0</v>
      </c>
      <c r="E9391" s="188">
        <v>0</v>
      </c>
      <c r="F9391" s="188">
        <v>0</v>
      </c>
      <c r="G9391" s="188">
        <v>0</v>
      </c>
      <c r="H9391" s="188">
        <v>27299</v>
      </c>
      <c r="I9391" s="188">
        <v>85859</v>
      </c>
      <c r="J9391" s="188">
        <v>131036</v>
      </c>
      <c r="N9391" s="43"/>
    </row>
    <row r="9392" spans="1:14">
      <c r="A9392" s="43" t="s">
        <v>221</v>
      </c>
      <c r="B9392" s="188">
        <v>17228</v>
      </c>
      <c r="C9392" s="188">
        <v>0</v>
      </c>
      <c r="D9392" s="188">
        <v>0</v>
      </c>
      <c r="E9392" s="188">
        <v>10284.9</v>
      </c>
      <c r="F9392" s="188">
        <v>16418.2</v>
      </c>
      <c r="G9392" s="188">
        <v>24026</v>
      </c>
      <c r="H9392" s="188">
        <v>32743</v>
      </c>
      <c r="I9392" s="188">
        <v>37026</v>
      </c>
      <c r="J9392" s="188">
        <v>45876</v>
      </c>
      <c r="N9392" s="43"/>
    </row>
    <row r="9393" spans="1:14">
      <c r="A9393" s="43" t="s">
        <v>222</v>
      </c>
      <c r="B9393" s="188">
        <v>6875</v>
      </c>
      <c r="C9393" s="188">
        <v>0</v>
      </c>
      <c r="D9393" s="188">
        <v>0</v>
      </c>
      <c r="E9393" s="188">
        <v>0</v>
      </c>
      <c r="F9393" s="188">
        <v>0</v>
      </c>
      <c r="G9393" s="188">
        <v>13099</v>
      </c>
      <c r="H9393" s="188">
        <v>25025</v>
      </c>
      <c r="I9393" s="188">
        <v>32290</v>
      </c>
      <c r="J9393" s="188">
        <v>41699</v>
      </c>
      <c r="N9393" s="43"/>
    </row>
    <row r="9394" spans="1:14">
      <c r="A9394" s="43" t="s">
        <v>223</v>
      </c>
      <c r="B9394" s="188">
        <v>10854</v>
      </c>
      <c r="C9394" s="188">
        <v>0</v>
      </c>
      <c r="D9394" s="188">
        <v>0</v>
      </c>
      <c r="E9394" s="188">
        <v>0</v>
      </c>
      <c r="F9394" s="188">
        <v>0</v>
      </c>
      <c r="G9394" s="188">
        <v>0</v>
      </c>
      <c r="H9394" s="188">
        <v>34181</v>
      </c>
      <c r="I9394" s="188">
        <v>66241</v>
      </c>
      <c r="J9394" s="188">
        <v>164938</v>
      </c>
      <c r="N9394" s="43"/>
    </row>
    <row r="9395" spans="1:14">
      <c r="A9395" s="43" t="s">
        <v>224</v>
      </c>
      <c r="B9395" s="188">
        <v>9186</v>
      </c>
      <c r="C9395" s="188">
        <v>0</v>
      </c>
      <c r="D9395" s="188">
        <v>0</v>
      </c>
      <c r="E9395" s="188">
        <v>0</v>
      </c>
      <c r="F9395" s="188">
        <v>0</v>
      </c>
      <c r="G9395" s="188">
        <v>0</v>
      </c>
      <c r="H9395" s="188">
        <v>24105</v>
      </c>
      <c r="I9395" s="188">
        <v>60933</v>
      </c>
      <c r="J9395" s="188">
        <v>162453</v>
      </c>
      <c r="N9395" s="43"/>
    </row>
    <row r="9396" spans="1:14">
      <c r="A9396" s="43" t="s">
        <v>545</v>
      </c>
      <c r="B9396" s="188">
        <v>49408</v>
      </c>
      <c r="C9396" s="188">
        <v>3937.01</v>
      </c>
      <c r="D9396" s="188">
        <v>7532.33</v>
      </c>
      <c r="E9396" s="188">
        <v>15965.9</v>
      </c>
      <c r="F9396" s="188">
        <v>32102.5</v>
      </c>
      <c r="G9396" s="188">
        <v>60754</v>
      </c>
      <c r="H9396" s="188">
        <v>106479</v>
      </c>
      <c r="I9396" s="188">
        <v>148908</v>
      </c>
      <c r="J9396" s="188">
        <v>288090</v>
      </c>
      <c r="N9396" s="43"/>
    </row>
    <row r="9397" spans="1:14">
      <c r="A9397" s="43" t="s">
        <v>546</v>
      </c>
      <c r="B9397" s="188">
        <v>37699</v>
      </c>
      <c r="C9397" s="188">
        <v>2583.1999999999998</v>
      </c>
      <c r="D9397" s="188">
        <v>5692.32</v>
      </c>
      <c r="E9397" s="188">
        <v>12813.3</v>
      </c>
      <c r="F9397" s="188">
        <v>26381.200000000001</v>
      </c>
      <c r="G9397" s="188">
        <v>49246</v>
      </c>
      <c r="H9397" s="188">
        <v>81880</v>
      </c>
      <c r="I9397" s="188">
        <v>107934</v>
      </c>
      <c r="J9397" s="188">
        <v>204740</v>
      </c>
      <c r="N9397" s="43"/>
    </row>
    <row r="9398" spans="1:14">
      <c r="A9398" s="43" t="s">
        <v>547</v>
      </c>
      <c r="B9398" s="188">
        <v>4744</v>
      </c>
      <c r="C9398" s="188">
        <v>0</v>
      </c>
      <c r="D9398" s="188">
        <v>0</v>
      </c>
      <c r="E9398" s="188">
        <v>0</v>
      </c>
      <c r="F9398" s="188">
        <v>0</v>
      </c>
      <c r="G9398" s="188">
        <v>3886</v>
      </c>
      <c r="H9398" s="188">
        <v>13028</v>
      </c>
      <c r="I9398" s="188">
        <v>21533</v>
      </c>
      <c r="J9398" s="188">
        <v>67913</v>
      </c>
      <c r="N9398" s="43"/>
    </row>
    <row r="9399" spans="1:14">
      <c r="A9399" s="43" t="s">
        <v>548</v>
      </c>
      <c r="B9399" s="188">
        <v>653</v>
      </c>
      <c r="C9399" s="188">
        <v>0</v>
      </c>
      <c r="D9399" s="188">
        <v>0</v>
      </c>
      <c r="E9399" s="188">
        <v>0</v>
      </c>
      <c r="F9399" s="188">
        <v>0</v>
      </c>
      <c r="G9399" s="188">
        <v>94</v>
      </c>
      <c r="H9399" s="188">
        <v>1633</v>
      </c>
      <c r="I9399" s="188">
        <v>3254</v>
      </c>
      <c r="J9399" s="188">
        <v>10717</v>
      </c>
      <c r="N9399" s="43"/>
    </row>
    <row r="9400" spans="1:14">
      <c r="A9400" s="43" t="s">
        <v>549</v>
      </c>
      <c r="B9400" s="188">
        <v>1066</v>
      </c>
      <c r="C9400" s="188">
        <v>0</v>
      </c>
      <c r="D9400" s="188">
        <v>0</v>
      </c>
      <c r="E9400" s="188">
        <v>0</v>
      </c>
      <c r="F9400" s="188">
        <v>0</v>
      </c>
      <c r="G9400" s="188">
        <v>717</v>
      </c>
      <c r="H9400" s="188">
        <v>3883</v>
      </c>
      <c r="I9400" s="188">
        <v>6403</v>
      </c>
      <c r="J9400" s="188">
        <v>11760</v>
      </c>
      <c r="N9400" s="43"/>
    </row>
    <row r="9401" spans="1:14">
      <c r="A9401" s="43" t="s">
        <v>550</v>
      </c>
      <c r="B9401" s="188">
        <v>219</v>
      </c>
      <c r="C9401" s="188">
        <v>0</v>
      </c>
      <c r="D9401" s="188">
        <v>0</v>
      </c>
      <c r="E9401" s="188">
        <v>0</v>
      </c>
      <c r="F9401" s="188">
        <v>0</v>
      </c>
      <c r="G9401" s="188">
        <v>135</v>
      </c>
      <c r="H9401" s="188">
        <v>731</v>
      </c>
      <c r="I9401" s="188">
        <v>1208</v>
      </c>
      <c r="J9401" s="188">
        <v>2779</v>
      </c>
      <c r="N9401" s="43"/>
    </row>
    <row r="9402" spans="1:14">
      <c r="A9402" s="43" t="s">
        <v>551</v>
      </c>
      <c r="B9402" s="188">
        <v>131</v>
      </c>
      <c r="C9402" s="188">
        <v>0</v>
      </c>
      <c r="D9402" s="188">
        <v>0</v>
      </c>
      <c r="E9402" s="188">
        <v>0</v>
      </c>
      <c r="F9402" s="188">
        <v>0</v>
      </c>
      <c r="G9402" s="188">
        <v>0</v>
      </c>
      <c r="H9402" s="188">
        <v>199</v>
      </c>
      <c r="I9402" s="188">
        <v>632</v>
      </c>
      <c r="J9402" s="188">
        <v>2578</v>
      </c>
      <c r="N9402" s="43"/>
    </row>
    <row r="9403" spans="1:14">
      <c r="A9403" s="43" t="s">
        <v>317</v>
      </c>
      <c r="B9403" s="188">
        <v>3639</v>
      </c>
      <c r="C9403" s="188">
        <v>0</v>
      </c>
      <c r="D9403" s="188">
        <v>3717.23</v>
      </c>
      <c r="E9403" s="188">
        <v>3717.2</v>
      </c>
      <c r="F9403" s="188">
        <v>3717.2</v>
      </c>
      <c r="G9403" s="188">
        <v>3717</v>
      </c>
      <c r="H9403" s="188">
        <v>3717</v>
      </c>
      <c r="I9403" s="188">
        <v>5204</v>
      </c>
      <c r="J9403" s="188">
        <v>9665</v>
      </c>
      <c r="N9403" s="43"/>
    </row>
    <row r="9404" spans="1:14">
      <c r="A9404" s="43" t="s">
        <v>318</v>
      </c>
      <c r="B9404" s="188">
        <v>1079</v>
      </c>
      <c r="C9404" s="188">
        <v>0</v>
      </c>
      <c r="D9404" s="188">
        <v>0</v>
      </c>
      <c r="E9404" s="188">
        <v>0</v>
      </c>
      <c r="F9404" s="188">
        <v>1396.5</v>
      </c>
      <c r="G9404" s="188">
        <v>1397</v>
      </c>
      <c r="H9404" s="188">
        <v>1397</v>
      </c>
      <c r="I9404" s="188">
        <v>1397</v>
      </c>
      <c r="J9404" s="188">
        <v>3560</v>
      </c>
      <c r="N9404" s="43"/>
    </row>
    <row r="9405" spans="1:14">
      <c r="A9405" s="43" t="s">
        <v>552</v>
      </c>
      <c r="B9405" s="188">
        <v>49229</v>
      </c>
      <c r="C9405" s="188">
        <v>7342.4</v>
      </c>
      <c r="D9405" s="188">
        <v>10504.13</v>
      </c>
      <c r="E9405" s="188">
        <v>17672.599999999999</v>
      </c>
      <c r="F9405" s="188">
        <v>32073.3</v>
      </c>
      <c r="G9405" s="188">
        <v>59478</v>
      </c>
      <c r="H9405" s="188">
        <v>104917</v>
      </c>
      <c r="I9405" s="188">
        <v>141797</v>
      </c>
      <c r="J9405" s="188">
        <v>292358</v>
      </c>
      <c r="N9405" s="43"/>
    </row>
    <row r="9406" spans="1:14">
      <c r="A9406" s="43" t="s">
        <v>553</v>
      </c>
      <c r="B9406" s="188">
        <v>6412</v>
      </c>
      <c r="C9406" s="188">
        <v>0</v>
      </c>
      <c r="D9406" s="188">
        <v>0</v>
      </c>
      <c r="E9406" s="188">
        <v>0</v>
      </c>
      <c r="F9406" s="188">
        <v>0</v>
      </c>
      <c r="G9406" s="188">
        <v>4727</v>
      </c>
      <c r="H9406" s="188">
        <v>17877</v>
      </c>
      <c r="I9406" s="188">
        <v>31889</v>
      </c>
      <c r="J9406" s="188">
        <v>81931</v>
      </c>
      <c r="N9406" s="43"/>
    </row>
    <row r="9407" spans="1:14">
      <c r="A9407" s="43" t="s">
        <v>554</v>
      </c>
      <c r="B9407" s="188">
        <v>951</v>
      </c>
      <c r="C9407" s="188">
        <v>0</v>
      </c>
      <c r="D9407" s="188">
        <v>0</v>
      </c>
      <c r="E9407" s="188">
        <v>0</v>
      </c>
      <c r="F9407" s="188">
        <v>0</v>
      </c>
      <c r="G9407" s="188">
        <v>169</v>
      </c>
      <c r="H9407" s="188">
        <v>1692</v>
      </c>
      <c r="I9407" s="188">
        <v>4510</v>
      </c>
      <c r="J9407" s="188">
        <v>18484</v>
      </c>
      <c r="N9407" s="43"/>
    </row>
    <row r="9408" spans="1:14">
      <c r="A9408" s="43" t="s">
        <v>555</v>
      </c>
      <c r="B9408" s="188">
        <v>1662</v>
      </c>
      <c r="C9408" s="188">
        <v>0</v>
      </c>
      <c r="D9408" s="188">
        <v>0</v>
      </c>
      <c r="E9408" s="188">
        <v>0</v>
      </c>
      <c r="F9408" s="188">
        <v>0</v>
      </c>
      <c r="G9408" s="188">
        <v>0</v>
      </c>
      <c r="H9408" s="188">
        <v>1525</v>
      </c>
      <c r="I9408" s="188">
        <v>6635</v>
      </c>
      <c r="J9408" s="188">
        <v>40137</v>
      </c>
      <c r="N9408" s="43"/>
    </row>
    <row r="9409" spans="1:14">
      <c r="A9409" s="43" t="s">
        <v>556</v>
      </c>
      <c r="B9409" s="188">
        <v>905</v>
      </c>
      <c r="C9409" s="188">
        <v>0</v>
      </c>
      <c r="D9409" s="188">
        <v>0</v>
      </c>
      <c r="E9409" s="188">
        <v>0</v>
      </c>
      <c r="F9409" s="188">
        <v>0</v>
      </c>
      <c r="G9409" s="188">
        <v>0</v>
      </c>
      <c r="H9409" s="188">
        <v>0</v>
      </c>
      <c r="I9409" s="188">
        <v>424</v>
      </c>
      <c r="J9409" s="188">
        <v>28929</v>
      </c>
      <c r="N9409" s="43"/>
    </row>
    <row r="9410" spans="1:14">
      <c r="A9410" s="43" t="s">
        <v>601</v>
      </c>
      <c r="B9410" s="188">
        <v>68319</v>
      </c>
      <c r="C9410" s="188">
        <v>1393.61</v>
      </c>
      <c r="D9410" s="188">
        <v>7215.31</v>
      </c>
      <c r="E9410" s="188">
        <v>19615.900000000001</v>
      </c>
      <c r="F9410" s="188">
        <v>39803.300000000003</v>
      </c>
      <c r="G9410" s="188">
        <v>80007</v>
      </c>
      <c r="H9410" s="188">
        <v>142354</v>
      </c>
      <c r="I9410" s="188">
        <v>206402</v>
      </c>
      <c r="J9410" s="188">
        <v>390229</v>
      </c>
      <c r="N9410" s="43"/>
    </row>
    <row r="9411" spans="1:14">
      <c r="A9411" s="43" t="s">
        <v>537</v>
      </c>
      <c r="B9411" s="188">
        <v>16798</v>
      </c>
      <c r="C9411" s="188">
        <v>0</v>
      </c>
      <c r="D9411" s="188">
        <v>0</v>
      </c>
      <c r="E9411" s="188">
        <v>0</v>
      </c>
      <c r="F9411" s="188">
        <v>16189.9</v>
      </c>
      <c r="G9411" s="188">
        <v>26855</v>
      </c>
      <c r="H9411" s="188">
        <v>36618</v>
      </c>
      <c r="I9411" s="188">
        <v>42167</v>
      </c>
      <c r="J9411" s="188">
        <v>51477</v>
      </c>
      <c r="N9411" s="43"/>
    </row>
    <row r="9412" spans="1:14">
      <c r="A9412" s="43" t="s">
        <v>538</v>
      </c>
      <c r="B9412" s="188">
        <v>123</v>
      </c>
      <c r="C9412" s="188">
        <v>0</v>
      </c>
      <c r="D9412" s="188">
        <v>0</v>
      </c>
      <c r="E9412" s="188">
        <v>0</v>
      </c>
      <c r="F9412" s="188">
        <v>0</v>
      </c>
      <c r="G9412" s="188">
        <v>0</v>
      </c>
      <c r="H9412" s="188">
        <v>0</v>
      </c>
      <c r="I9412" s="188">
        <v>0</v>
      </c>
      <c r="J9412" s="188">
        <v>6132</v>
      </c>
      <c r="N9412" s="43"/>
    </row>
    <row r="9413" spans="1:14">
      <c r="A9413" s="43" t="s">
        <v>539</v>
      </c>
      <c r="B9413" s="188">
        <v>20278</v>
      </c>
      <c r="C9413" s="188">
        <v>-88.22</v>
      </c>
      <c r="D9413" s="188">
        <v>-40.090000000000003</v>
      </c>
      <c r="E9413" s="188">
        <v>861.7</v>
      </c>
      <c r="F9413" s="188">
        <v>4993.2</v>
      </c>
      <c r="G9413" s="188">
        <v>17312</v>
      </c>
      <c r="H9413" s="188">
        <v>48616</v>
      </c>
      <c r="I9413" s="188">
        <v>82470</v>
      </c>
      <c r="J9413" s="188">
        <v>216132</v>
      </c>
      <c r="N9413" s="43"/>
    </row>
    <row r="9414" spans="1:14">
      <c r="A9414" s="43" t="s">
        <v>540</v>
      </c>
      <c r="B9414" s="188">
        <v>2225</v>
      </c>
      <c r="C9414" s="188">
        <v>0</v>
      </c>
      <c r="D9414" s="188">
        <v>0</v>
      </c>
      <c r="E9414" s="188">
        <v>0</v>
      </c>
      <c r="F9414" s="188">
        <v>0</v>
      </c>
      <c r="G9414" s="188">
        <v>0</v>
      </c>
      <c r="H9414" s="188">
        <v>3192</v>
      </c>
      <c r="I9414" s="188">
        <v>10482</v>
      </c>
      <c r="J9414" s="188">
        <v>50715</v>
      </c>
      <c r="N9414" s="43"/>
    </row>
    <row r="9415" spans="1:14">
      <c r="A9415" s="43" t="s">
        <v>541</v>
      </c>
      <c r="B9415" s="188">
        <v>21641</v>
      </c>
      <c r="C9415" s="188">
        <v>0</v>
      </c>
      <c r="D9415" s="188">
        <v>0</v>
      </c>
      <c r="E9415" s="188">
        <v>0</v>
      </c>
      <c r="F9415" s="188">
        <v>0</v>
      </c>
      <c r="G9415" s="188">
        <v>21611</v>
      </c>
      <c r="H9415" s="188">
        <v>60893</v>
      </c>
      <c r="I9415" s="188">
        <v>95228</v>
      </c>
      <c r="J9415" s="188">
        <v>189132</v>
      </c>
      <c r="N9415" s="43"/>
    </row>
    <row r="9416" spans="1:14">
      <c r="A9416" s="43" t="s">
        <v>542</v>
      </c>
      <c r="B9416" s="188">
        <v>5745</v>
      </c>
      <c r="C9416" s="188">
        <v>0</v>
      </c>
      <c r="D9416" s="188">
        <v>0</v>
      </c>
      <c r="E9416" s="188">
        <v>0</v>
      </c>
      <c r="F9416" s="188">
        <v>2104</v>
      </c>
      <c r="G9416" s="188">
        <v>6332</v>
      </c>
      <c r="H9416" s="188">
        <v>14289</v>
      </c>
      <c r="I9416" s="188">
        <v>22138</v>
      </c>
      <c r="J9416" s="188">
        <v>55065</v>
      </c>
      <c r="N9416" s="43"/>
    </row>
    <row r="9417" spans="1:14">
      <c r="A9417" s="43" t="s">
        <v>543</v>
      </c>
      <c r="B9417" s="188">
        <v>1509</v>
      </c>
      <c r="C9417" s="188">
        <v>0</v>
      </c>
      <c r="D9417" s="188">
        <v>0</v>
      </c>
      <c r="E9417" s="188">
        <v>0</v>
      </c>
      <c r="F9417" s="188">
        <v>0</v>
      </c>
      <c r="G9417" s="188">
        <v>0</v>
      </c>
      <c r="H9417" s="188">
        <v>0</v>
      </c>
      <c r="I9417" s="188">
        <v>14028</v>
      </c>
      <c r="J9417" s="188">
        <v>28066</v>
      </c>
      <c r="N9417" s="43"/>
    </row>
    <row r="9418" spans="1:14">
      <c r="A9418" s="43" t="s">
        <v>544</v>
      </c>
      <c r="B9418" s="188">
        <v>15259</v>
      </c>
      <c r="C9418" s="188">
        <v>0</v>
      </c>
      <c r="D9418" s="188">
        <v>0</v>
      </c>
      <c r="E9418" s="188">
        <v>0</v>
      </c>
      <c r="F9418" s="188">
        <v>0</v>
      </c>
      <c r="G9418" s="188">
        <v>0</v>
      </c>
      <c r="H9418" s="188">
        <v>57374</v>
      </c>
      <c r="I9418" s="188">
        <v>109313</v>
      </c>
      <c r="J9418" s="188">
        <v>148956</v>
      </c>
      <c r="N9418" s="43"/>
    </row>
    <row r="9419" spans="1:14">
      <c r="A9419" s="43" t="s">
        <v>221</v>
      </c>
      <c r="B9419" s="188">
        <v>13878</v>
      </c>
      <c r="C9419" s="188">
        <v>0</v>
      </c>
      <c r="D9419" s="188">
        <v>0</v>
      </c>
      <c r="E9419" s="188">
        <v>0</v>
      </c>
      <c r="F9419" s="188">
        <v>13682.7</v>
      </c>
      <c r="G9419" s="188">
        <v>22040</v>
      </c>
      <c r="H9419" s="188">
        <v>30947</v>
      </c>
      <c r="I9419" s="188">
        <v>36058</v>
      </c>
      <c r="J9419" s="188">
        <v>44024</v>
      </c>
      <c r="N9419" s="43"/>
    </row>
    <row r="9420" spans="1:14">
      <c r="A9420" s="43" t="s">
        <v>222</v>
      </c>
      <c r="B9420" s="188">
        <v>7463</v>
      </c>
      <c r="C9420" s="188">
        <v>0</v>
      </c>
      <c r="D9420" s="188">
        <v>0</v>
      </c>
      <c r="E9420" s="188">
        <v>0</v>
      </c>
      <c r="F9420" s="188">
        <v>0</v>
      </c>
      <c r="G9420" s="188">
        <v>13994</v>
      </c>
      <c r="H9420" s="188">
        <v>26581</v>
      </c>
      <c r="I9420" s="188">
        <v>34252</v>
      </c>
      <c r="J9420" s="188">
        <v>43713</v>
      </c>
      <c r="N9420" s="43"/>
    </row>
    <row r="9421" spans="1:14">
      <c r="A9421" s="43" t="s">
        <v>223</v>
      </c>
      <c r="B9421" s="188">
        <v>14814</v>
      </c>
      <c r="C9421" s="188">
        <v>0</v>
      </c>
      <c r="D9421" s="188">
        <v>0</v>
      </c>
      <c r="E9421" s="188">
        <v>0</v>
      </c>
      <c r="F9421" s="188">
        <v>0</v>
      </c>
      <c r="G9421" s="188">
        <v>7365</v>
      </c>
      <c r="H9421" s="188">
        <v>43128</v>
      </c>
      <c r="I9421" s="188">
        <v>73341</v>
      </c>
      <c r="J9421" s="188">
        <v>154483</v>
      </c>
      <c r="N9421" s="43"/>
    </row>
    <row r="9422" spans="1:14">
      <c r="A9422" s="43" t="s">
        <v>224</v>
      </c>
      <c r="B9422" s="188">
        <v>13733</v>
      </c>
      <c r="C9422" s="188">
        <v>0</v>
      </c>
      <c r="D9422" s="188">
        <v>0</v>
      </c>
      <c r="E9422" s="188">
        <v>0</v>
      </c>
      <c r="F9422" s="188">
        <v>0</v>
      </c>
      <c r="G9422" s="188">
        <v>0</v>
      </c>
      <c r="H9422" s="188">
        <v>41515</v>
      </c>
      <c r="I9422" s="188">
        <v>78988</v>
      </c>
      <c r="J9422" s="188">
        <v>190068</v>
      </c>
      <c r="N9422" s="43"/>
    </row>
    <row r="9423" spans="1:14">
      <c r="A9423" s="43" t="s">
        <v>545</v>
      </c>
      <c r="B9423" s="188">
        <v>53827</v>
      </c>
      <c r="C9423" s="188">
        <v>-3411.71</v>
      </c>
      <c r="D9423" s="188">
        <v>2324.25</v>
      </c>
      <c r="E9423" s="188">
        <v>14444</v>
      </c>
      <c r="F9423" s="188">
        <v>33593</v>
      </c>
      <c r="G9423" s="188">
        <v>67105</v>
      </c>
      <c r="H9423" s="188">
        <v>118600</v>
      </c>
      <c r="I9423" s="188">
        <v>166840</v>
      </c>
      <c r="J9423" s="188">
        <v>314862</v>
      </c>
      <c r="N9423" s="43"/>
    </row>
    <row r="9424" spans="1:14">
      <c r="A9424" s="43" t="s">
        <v>546</v>
      </c>
      <c r="B9424" s="188">
        <v>38132</v>
      </c>
      <c r="C9424" s="188">
        <v>-5100.55</v>
      </c>
      <c r="D9424" s="188">
        <v>-1762.08</v>
      </c>
      <c r="E9424" s="188">
        <v>10518.5</v>
      </c>
      <c r="F9424" s="188">
        <v>25116.5</v>
      </c>
      <c r="G9424" s="188">
        <v>51002</v>
      </c>
      <c r="H9424" s="188">
        <v>85855</v>
      </c>
      <c r="I9424" s="188">
        <v>114333</v>
      </c>
      <c r="J9424" s="188">
        <v>197496</v>
      </c>
      <c r="N9424" s="43"/>
    </row>
    <row r="9425" spans="1:14">
      <c r="A9425" s="43" t="s">
        <v>547</v>
      </c>
      <c r="B9425" s="188">
        <v>7155</v>
      </c>
      <c r="C9425" s="188">
        <v>0</v>
      </c>
      <c r="D9425" s="188">
        <v>0</v>
      </c>
      <c r="E9425" s="188">
        <v>0</v>
      </c>
      <c r="F9425" s="188">
        <v>0</v>
      </c>
      <c r="G9425" s="188">
        <v>4183</v>
      </c>
      <c r="H9425" s="188">
        <v>13702</v>
      </c>
      <c r="I9425" s="188">
        <v>24622</v>
      </c>
      <c r="J9425" s="188">
        <v>73208</v>
      </c>
      <c r="N9425" s="43"/>
    </row>
    <row r="9426" spans="1:14">
      <c r="A9426" s="43" t="s">
        <v>548</v>
      </c>
      <c r="B9426" s="188">
        <v>1008</v>
      </c>
      <c r="C9426" s="188">
        <v>0</v>
      </c>
      <c r="D9426" s="188">
        <v>0</v>
      </c>
      <c r="E9426" s="188">
        <v>0</v>
      </c>
      <c r="F9426" s="188">
        <v>0</v>
      </c>
      <c r="G9426" s="188">
        <v>120</v>
      </c>
      <c r="H9426" s="188">
        <v>1557</v>
      </c>
      <c r="I9426" s="188">
        <v>3437</v>
      </c>
      <c r="J9426" s="188">
        <v>13040</v>
      </c>
      <c r="N9426" s="43"/>
    </row>
    <row r="9427" spans="1:14">
      <c r="A9427" s="43" t="s">
        <v>549</v>
      </c>
      <c r="B9427" s="188">
        <v>1215</v>
      </c>
      <c r="C9427" s="188">
        <v>0</v>
      </c>
      <c r="D9427" s="188">
        <v>0</v>
      </c>
      <c r="E9427" s="188">
        <v>0</v>
      </c>
      <c r="F9427" s="188">
        <v>0</v>
      </c>
      <c r="G9427" s="188">
        <v>1193</v>
      </c>
      <c r="H9427" s="188">
        <v>4322</v>
      </c>
      <c r="I9427" s="188">
        <v>7050</v>
      </c>
      <c r="J9427" s="188">
        <v>12601</v>
      </c>
      <c r="N9427" s="43"/>
    </row>
    <row r="9428" spans="1:14">
      <c r="A9428" s="43" t="s">
        <v>550</v>
      </c>
      <c r="B9428" s="188">
        <v>272</v>
      </c>
      <c r="C9428" s="188">
        <v>0</v>
      </c>
      <c r="D9428" s="188">
        <v>0</v>
      </c>
      <c r="E9428" s="188">
        <v>0</v>
      </c>
      <c r="F9428" s="188">
        <v>0</v>
      </c>
      <c r="G9428" s="188">
        <v>225</v>
      </c>
      <c r="H9428" s="188">
        <v>814</v>
      </c>
      <c r="I9428" s="188">
        <v>1328</v>
      </c>
      <c r="J9428" s="188">
        <v>2724</v>
      </c>
      <c r="N9428" s="43"/>
    </row>
    <row r="9429" spans="1:14">
      <c r="A9429" s="43" t="s">
        <v>551</v>
      </c>
      <c r="B9429" s="188">
        <v>201</v>
      </c>
      <c r="C9429" s="188">
        <v>0</v>
      </c>
      <c r="D9429" s="188">
        <v>0</v>
      </c>
      <c r="E9429" s="188">
        <v>0</v>
      </c>
      <c r="F9429" s="188">
        <v>0</v>
      </c>
      <c r="G9429" s="188">
        <v>0</v>
      </c>
      <c r="H9429" s="188">
        <v>308</v>
      </c>
      <c r="I9429" s="188">
        <v>758</v>
      </c>
      <c r="J9429" s="188">
        <v>2810</v>
      </c>
      <c r="N9429" s="43"/>
    </row>
    <row r="9430" spans="1:14">
      <c r="A9430" s="43" t="s">
        <v>317</v>
      </c>
      <c r="B9430" s="188">
        <v>3580</v>
      </c>
      <c r="C9430" s="188">
        <v>0</v>
      </c>
      <c r="D9430" s="188">
        <v>3717.23</v>
      </c>
      <c r="E9430" s="188">
        <v>3717.2</v>
      </c>
      <c r="F9430" s="188">
        <v>3717.2</v>
      </c>
      <c r="G9430" s="188">
        <v>3717</v>
      </c>
      <c r="H9430" s="188">
        <v>3717</v>
      </c>
      <c r="I9430" s="188">
        <v>5204</v>
      </c>
      <c r="J9430" s="188">
        <v>9665</v>
      </c>
      <c r="N9430" s="43"/>
    </row>
    <row r="9431" spans="1:14">
      <c r="A9431" s="43" t="s">
        <v>318</v>
      </c>
      <c r="B9431" s="188">
        <v>1062</v>
      </c>
      <c r="C9431" s="188">
        <v>0</v>
      </c>
      <c r="D9431" s="188">
        <v>0</v>
      </c>
      <c r="E9431" s="188">
        <v>0</v>
      </c>
      <c r="F9431" s="188">
        <v>1396.5</v>
      </c>
      <c r="G9431" s="188">
        <v>1397</v>
      </c>
      <c r="H9431" s="188">
        <v>1397</v>
      </c>
      <c r="I9431" s="188">
        <v>1397</v>
      </c>
      <c r="J9431" s="188">
        <v>3560</v>
      </c>
      <c r="N9431" s="43"/>
    </row>
    <row r="9432" spans="1:14">
      <c r="A9432" s="43" t="s">
        <v>552</v>
      </c>
      <c r="B9432" s="188">
        <v>52624</v>
      </c>
      <c r="C9432" s="188">
        <v>0</v>
      </c>
      <c r="D9432" s="188">
        <v>2711.35</v>
      </c>
      <c r="E9432" s="188">
        <v>15368.2</v>
      </c>
      <c r="F9432" s="188">
        <v>31063.1</v>
      </c>
      <c r="G9432" s="188">
        <v>62740</v>
      </c>
      <c r="H9432" s="188">
        <v>109696</v>
      </c>
      <c r="I9432" s="188">
        <v>155518</v>
      </c>
      <c r="J9432" s="188">
        <v>291960</v>
      </c>
      <c r="N9432" s="43"/>
    </row>
    <row r="9433" spans="1:14">
      <c r="A9433" s="43" t="s">
        <v>553</v>
      </c>
      <c r="B9433" s="188">
        <v>5636</v>
      </c>
      <c r="C9433" s="188">
        <v>0</v>
      </c>
      <c r="D9433" s="188">
        <v>0</v>
      </c>
      <c r="E9433" s="188">
        <v>0</v>
      </c>
      <c r="F9433" s="188">
        <v>0</v>
      </c>
      <c r="G9433" s="188">
        <v>3516</v>
      </c>
      <c r="H9433" s="188">
        <v>15957</v>
      </c>
      <c r="I9433" s="188">
        <v>29900</v>
      </c>
      <c r="J9433" s="188">
        <v>71093</v>
      </c>
      <c r="N9433" s="43"/>
    </row>
    <row r="9434" spans="1:14">
      <c r="A9434" s="43" t="s">
        <v>554</v>
      </c>
      <c r="B9434" s="188">
        <v>1167</v>
      </c>
      <c r="C9434" s="188">
        <v>0</v>
      </c>
      <c r="D9434" s="188">
        <v>0</v>
      </c>
      <c r="E9434" s="188">
        <v>0</v>
      </c>
      <c r="F9434" s="188">
        <v>0</v>
      </c>
      <c r="G9434" s="188">
        <v>194</v>
      </c>
      <c r="H9434" s="188">
        <v>1826</v>
      </c>
      <c r="I9434" s="188">
        <v>4805</v>
      </c>
      <c r="J9434" s="188">
        <v>17089</v>
      </c>
      <c r="N9434" s="43"/>
    </row>
    <row r="9435" spans="1:14">
      <c r="A9435" s="43" t="s">
        <v>555</v>
      </c>
      <c r="B9435" s="188">
        <v>2406</v>
      </c>
      <c r="C9435" s="188">
        <v>0</v>
      </c>
      <c r="D9435" s="188">
        <v>0</v>
      </c>
      <c r="E9435" s="188">
        <v>0</v>
      </c>
      <c r="F9435" s="188">
        <v>0</v>
      </c>
      <c r="G9435" s="188">
        <v>0</v>
      </c>
      <c r="H9435" s="188">
        <v>2304</v>
      </c>
      <c r="I9435" s="188">
        <v>8528</v>
      </c>
      <c r="J9435" s="188">
        <v>40483</v>
      </c>
      <c r="N9435" s="43"/>
    </row>
    <row r="9436" spans="1:14">
      <c r="A9436" s="43" t="s">
        <v>556</v>
      </c>
      <c r="B9436" s="188">
        <v>1119</v>
      </c>
      <c r="C9436" s="188">
        <v>0</v>
      </c>
      <c r="D9436" s="188">
        <v>0</v>
      </c>
      <c r="E9436" s="188">
        <v>0</v>
      </c>
      <c r="F9436" s="188">
        <v>0</v>
      </c>
      <c r="G9436" s="188">
        <v>0</v>
      </c>
      <c r="H9436" s="188">
        <v>0</v>
      </c>
      <c r="I9436" s="188">
        <v>2149</v>
      </c>
      <c r="J9436" s="188">
        <v>35251</v>
      </c>
      <c r="N9436" s="43"/>
    </row>
    <row r="9437" spans="1:14">
      <c r="A9437" s="43" t="s">
        <v>602</v>
      </c>
      <c r="B9437" s="188">
        <v>85311</v>
      </c>
      <c r="C9437" s="188">
        <v>6166.3</v>
      </c>
      <c r="D9437" s="188">
        <v>10780.03</v>
      </c>
      <c r="E9437" s="188">
        <v>24250.799999999999</v>
      </c>
      <c r="F9437" s="188">
        <v>49668.1</v>
      </c>
      <c r="G9437" s="188">
        <v>100451</v>
      </c>
      <c r="H9437" s="188">
        <v>179619</v>
      </c>
      <c r="I9437" s="188">
        <v>259320</v>
      </c>
      <c r="J9437" s="188">
        <v>560555</v>
      </c>
      <c r="N9437" s="43"/>
    </row>
    <row r="9438" spans="1:14">
      <c r="A9438" s="43" t="s">
        <v>537</v>
      </c>
      <c r="B9438" s="188">
        <v>20728</v>
      </c>
      <c r="C9438" s="188">
        <v>0</v>
      </c>
      <c r="D9438" s="188">
        <v>0</v>
      </c>
      <c r="E9438" s="188">
        <v>9701</v>
      </c>
      <c r="F9438" s="188">
        <v>20594.599999999999</v>
      </c>
      <c r="G9438" s="188">
        <v>31167</v>
      </c>
      <c r="H9438" s="188">
        <v>40099</v>
      </c>
      <c r="I9438" s="188">
        <v>45811</v>
      </c>
      <c r="J9438" s="188">
        <v>51538</v>
      </c>
      <c r="N9438" s="43"/>
    </row>
    <row r="9439" spans="1:14">
      <c r="A9439" s="43" t="s">
        <v>538</v>
      </c>
      <c r="B9439" s="188">
        <v>204</v>
      </c>
      <c r="C9439" s="188">
        <v>0</v>
      </c>
      <c r="D9439" s="188">
        <v>0</v>
      </c>
      <c r="E9439" s="188">
        <v>0</v>
      </c>
      <c r="F9439" s="188">
        <v>0</v>
      </c>
      <c r="G9439" s="188">
        <v>0</v>
      </c>
      <c r="H9439" s="188">
        <v>0</v>
      </c>
      <c r="I9439" s="188">
        <v>0</v>
      </c>
      <c r="J9439" s="188">
        <v>9035</v>
      </c>
      <c r="N9439" s="43"/>
    </row>
    <row r="9440" spans="1:14">
      <c r="A9440" s="43" t="s">
        <v>539</v>
      </c>
      <c r="B9440" s="188">
        <v>33570</v>
      </c>
      <c r="C9440" s="188">
        <v>-91.37</v>
      </c>
      <c r="D9440" s="188">
        <v>9.77</v>
      </c>
      <c r="E9440" s="188">
        <v>1530.2</v>
      </c>
      <c r="F9440" s="188">
        <v>8253</v>
      </c>
      <c r="G9440" s="188">
        <v>29246</v>
      </c>
      <c r="H9440" s="188">
        <v>80687</v>
      </c>
      <c r="I9440" s="188">
        <v>139910</v>
      </c>
      <c r="J9440" s="188">
        <v>397851</v>
      </c>
      <c r="N9440" s="43"/>
    </row>
    <row r="9441" spans="1:14">
      <c r="A9441" s="43" t="s">
        <v>540</v>
      </c>
      <c r="B9441" s="188">
        <v>2637</v>
      </c>
      <c r="C9441" s="188">
        <v>0</v>
      </c>
      <c r="D9441" s="188">
        <v>0</v>
      </c>
      <c r="E9441" s="188">
        <v>0</v>
      </c>
      <c r="F9441" s="188">
        <v>0</v>
      </c>
      <c r="G9441" s="188">
        <v>0</v>
      </c>
      <c r="H9441" s="188">
        <v>3985</v>
      </c>
      <c r="I9441" s="188">
        <v>12600</v>
      </c>
      <c r="J9441" s="188">
        <v>53561</v>
      </c>
      <c r="N9441" s="43"/>
    </row>
    <row r="9442" spans="1:14">
      <c r="A9442" s="43" t="s">
        <v>541</v>
      </c>
      <c r="B9442" s="188">
        <v>20884</v>
      </c>
      <c r="C9442" s="188">
        <v>0</v>
      </c>
      <c r="D9442" s="188">
        <v>0</v>
      </c>
      <c r="E9442" s="188">
        <v>0</v>
      </c>
      <c r="F9442" s="188">
        <v>0</v>
      </c>
      <c r="G9442" s="188">
        <v>20220</v>
      </c>
      <c r="H9442" s="188">
        <v>62326</v>
      </c>
      <c r="I9442" s="188">
        <v>98429</v>
      </c>
      <c r="J9442" s="188">
        <v>189439</v>
      </c>
      <c r="N9442" s="43"/>
    </row>
    <row r="9443" spans="1:14">
      <c r="A9443" s="43" t="s">
        <v>542</v>
      </c>
      <c r="B9443" s="188">
        <v>6498</v>
      </c>
      <c r="C9443" s="188">
        <v>0</v>
      </c>
      <c r="D9443" s="188">
        <v>0</v>
      </c>
      <c r="E9443" s="188">
        <v>0</v>
      </c>
      <c r="F9443" s="188">
        <v>2518.1999999999998</v>
      </c>
      <c r="G9443" s="188">
        <v>6990</v>
      </c>
      <c r="H9443" s="188">
        <v>15896</v>
      </c>
      <c r="I9443" s="188">
        <v>26739</v>
      </c>
      <c r="J9443" s="188">
        <v>63238</v>
      </c>
      <c r="N9443" s="43"/>
    </row>
    <row r="9444" spans="1:14">
      <c r="A9444" s="43" t="s">
        <v>543</v>
      </c>
      <c r="B9444" s="188">
        <v>789</v>
      </c>
      <c r="C9444" s="188">
        <v>0</v>
      </c>
      <c r="D9444" s="188">
        <v>0</v>
      </c>
      <c r="E9444" s="188">
        <v>0</v>
      </c>
      <c r="F9444" s="188">
        <v>0</v>
      </c>
      <c r="G9444" s="188">
        <v>0</v>
      </c>
      <c r="H9444" s="188">
        <v>0</v>
      </c>
      <c r="I9444" s="188">
        <v>4192</v>
      </c>
      <c r="J9444" s="188">
        <v>21009</v>
      </c>
      <c r="N9444" s="43"/>
    </row>
    <row r="9445" spans="1:14">
      <c r="A9445" s="43" t="s">
        <v>544</v>
      </c>
      <c r="B9445" s="188">
        <v>22830</v>
      </c>
      <c r="C9445" s="188">
        <v>0</v>
      </c>
      <c r="D9445" s="188">
        <v>0</v>
      </c>
      <c r="E9445" s="188">
        <v>0</v>
      </c>
      <c r="F9445" s="188">
        <v>0</v>
      </c>
      <c r="G9445" s="188">
        <v>28903</v>
      </c>
      <c r="H9445" s="188">
        <v>85859</v>
      </c>
      <c r="I9445" s="188">
        <v>141701</v>
      </c>
      <c r="J9445" s="188">
        <v>148956</v>
      </c>
      <c r="N9445" s="43"/>
    </row>
    <row r="9446" spans="1:14">
      <c r="A9446" s="43" t="s">
        <v>221</v>
      </c>
      <c r="B9446" s="188">
        <v>17879</v>
      </c>
      <c r="C9446" s="188">
        <v>0</v>
      </c>
      <c r="D9446" s="188">
        <v>0</v>
      </c>
      <c r="E9446" s="188">
        <v>7573.6</v>
      </c>
      <c r="F9446" s="188">
        <v>17057.099999999999</v>
      </c>
      <c r="G9446" s="188">
        <v>27519</v>
      </c>
      <c r="H9446" s="188">
        <v>35773</v>
      </c>
      <c r="I9446" s="188">
        <v>40020</v>
      </c>
      <c r="J9446" s="188">
        <v>47635</v>
      </c>
      <c r="N9446" s="43"/>
    </row>
    <row r="9447" spans="1:14">
      <c r="A9447" s="43" t="s">
        <v>222</v>
      </c>
      <c r="B9447" s="188">
        <v>7763</v>
      </c>
      <c r="C9447" s="188">
        <v>0</v>
      </c>
      <c r="D9447" s="188">
        <v>0</v>
      </c>
      <c r="E9447" s="188">
        <v>0</v>
      </c>
      <c r="F9447" s="188">
        <v>0</v>
      </c>
      <c r="G9447" s="188">
        <v>14638</v>
      </c>
      <c r="H9447" s="188">
        <v>26169</v>
      </c>
      <c r="I9447" s="188">
        <v>32610</v>
      </c>
      <c r="J9447" s="188">
        <v>42390</v>
      </c>
      <c r="N9447" s="43"/>
    </row>
    <row r="9448" spans="1:14">
      <c r="A9448" s="43" t="s">
        <v>223</v>
      </c>
      <c r="B9448" s="188">
        <v>16443</v>
      </c>
      <c r="C9448" s="188">
        <v>0</v>
      </c>
      <c r="D9448" s="188">
        <v>0</v>
      </c>
      <c r="E9448" s="188">
        <v>0</v>
      </c>
      <c r="F9448" s="188">
        <v>0</v>
      </c>
      <c r="G9448" s="188">
        <v>8939</v>
      </c>
      <c r="H9448" s="188">
        <v>53858</v>
      </c>
      <c r="I9448" s="188">
        <v>84877</v>
      </c>
      <c r="J9448" s="188">
        <v>186341</v>
      </c>
      <c r="N9448" s="43"/>
    </row>
    <row r="9449" spans="1:14">
      <c r="A9449" s="43" t="s">
        <v>224</v>
      </c>
      <c r="B9449" s="188">
        <v>10977</v>
      </c>
      <c r="C9449" s="188">
        <v>0</v>
      </c>
      <c r="D9449" s="188">
        <v>0</v>
      </c>
      <c r="E9449" s="188">
        <v>0</v>
      </c>
      <c r="F9449" s="188">
        <v>0</v>
      </c>
      <c r="G9449" s="188">
        <v>0</v>
      </c>
      <c r="H9449" s="188">
        <v>27017</v>
      </c>
      <c r="I9449" s="188">
        <v>60981</v>
      </c>
      <c r="J9449" s="188">
        <v>160259</v>
      </c>
      <c r="N9449" s="43"/>
    </row>
    <row r="9450" spans="1:14">
      <c r="A9450" s="43" t="s">
        <v>545</v>
      </c>
      <c r="B9450" s="188">
        <v>69972</v>
      </c>
      <c r="C9450" s="188">
        <v>1146.79</v>
      </c>
      <c r="D9450" s="188">
        <v>6135.35</v>
      </c>
      <c r="E9450" s="188">
        <v>18873.599999999999</v>
      </c>
      <c r="F9450" s="188">
        <v>42257.5</v>
      </c>
      <c r="G9450" s="188">
        <v>85083</v>
      </c>
      <c r="H9450" s="188">
        <v>149368</v>
      </c>
      <c r="I9450" s="188">
        <v>213962</v>
      </c>
      <c r="J9450" s="188">
        <v>479328</v>
      </c>
      <c r="N9450" s="43"/>
    </row>
    <row r="9451" spans="1:14">
      <c r="A9451" s="43" t="s">
        <v>546</v>
      </c>
      <c r="B9451" s="188">
        <v>44603</v>
      </c>
      <c r="C9451" s="188">
        <v>-1474.98</v>
      </c>
      <c r="D9451" s="188">
        <v>4091.78</v>
      </c>
      <c r="E9451" s="188">
        <v>13790.8</v>
      </c>
      <c r="F9451" s="188">
        <v>31058.799999999999</v>
      </c>
      <c r="G9451" s="188">
        <v>59833</v>
      </c>
      <c r="H9451" s="188">
        <v>97210</v>
      </c>
      <c r="I9451" s="188">
        <v>123887</v>
      </c>
      <c r="J9451" s="188">
        <v>216297</v>
      </c>
      <c r="N9451" s="43"/>
    </row>
    <row r="9452" spans="1:14">
      <c r="A9452" s="43" t="s">
        <v>547</v>
      </c>
      <c r="B9452" s="188">
        <v>7679</v>
      </c>
      <c r="C9452" s="188">
        <v>0</v>
      </c>
      <c r="D9452" s="188">
        <v>0</v>
      </c>
      <c r="E9452" s="188">
        <v>0</v>
      </c>
      <c r="F9452" s="188">
        <v>0</v>
      </c>
      <c r="G9452" s="188">
        <v>5987</v>
      </c>
      <c r="H9452" s="188">
        <v>16573</v>
      </c>
      <c r="I9452" s="188">
        <v>27685</v>
      </c>
      <c r="J9452" s="188">
        <v>81385</v>
      </c>
      <c r="N9452" s="43"/>
    </row>
    <row r="9453" spans="1:14">
      <c r="A9453" s="43" t="s">
        <v>548</v>
      </c>
      <c r="B9453" s="188">
        <v>929</v>
      </c>
      <c r="C9453" s="188">
        <v>0</v>
      </c>
      <c r="D9453" s="188">
        <v>0</v>
      </c>
      <c r="E9453" s="188">
        <v>0</v>
      </c>
      <c r="F9453" s="188">
        <v>0</v>
      </c>
      <c r="G9453" s="188">
        <v>373</v>
      </c>
      <c r="H9453" s="188">
        <v>2161</v>
      </c>
      <c r="I9453" s="188">
        <v>4385</v>
      </c>
      <c r="J9453" s="188">
        <v>15007</v>
      </c>
      <c r="N9453" s="43"/>
    </row>
    <row r="9454" spans="1:14">
      <c r="A9454" s="43" t="s">
        <v>549</v>
      </c>
      <c r="B9454" s="188">
        <v>1328</v>
      </c>
      <c r="C9454" s="188">
        <v>0</v>
      </c>
      <c r="D9454" s="188">
        <v>0</v>
      </c>
      <c r="E9454" s="188">
        <v>0</v>
      </c>
      <c r="F9454" s="188">
        <v>0</v>
      </c>
      <c r="G9454" s="188">
        <v>1466</v>
      </c>
      <c r="H9454" s="188">
        <v>4650</v>
      </c>
      <c r="I9454" s="188">
        <v>7510</v>
      </c>
      <c r="J9454" s="188">
        <v>13097</v>
      </c>
      <c r="N9454" s="43"/>
    </row>
    <row r="9455" spans="1:14">
      <c r="A9455" s="43" t="s">
        <v>550</v>
      </c>
      <c r="B9455" s="188">
        <v>294</v>
      </c>
      <c r="C9455" s="188">
        <v>0</v>
      </c>
      <c r="D9455" s="188">
        <v>0</v>
      </c>
      <c r="E9455" s="188">
        <v>0</v>
      </c>
      <c r="F9455" s="188">
        <v>0</v>
      </c>
      <c r="G9455" s="188">
        <v>276</v>
      </c>
      <c r="H9455" s="188">
        <v>876</v>
      </c>
      <c r="I9455" s="188">
        <v>1417</v>
      </c>
      <c r="J9455" s="188">
        <v>2747</v>
      </c>
      <c r="N9455" s="43"/>
    </row>
    <row r="9456" spans="1:14">
      <c r="A9456" s="43" t="s">
        <v>551</v>
      </c>
      <c r="B9456" s="188">
        <v>253</v>
      </c>
      <c r="C9456" s="188">
        <v>0</v>
      </c>
      <c r="D9456" s="188">
        <v>0</v>
      </c>
      <c r="E9456" s="188">
        <v>0</v>
      </c>
      <c r="F9456" s="188">
        <v>0</v>
      </c>
      <c r="G9456" s="188">
        <v>0</v>
      </c>
      <c r="H9456" s="188">
        <v>564</v>
      </c>
      <c r="I9456" s="188">
        <v>1215</v>
      </c>
      <c r="J9456" s="188">
        <v>3393</v>
      </c>
      <c r="N9456" s="43"/>
    </row>
    <row r="9457" spans="1:14">
      <c r="A9457" s="43" t="s">
        <v>317</v>
      </c>
      <c r="B9457" s="188">
        <v>3751</v>
      </c>
      <c r="C9457" s="188">
        <v>0</v>
      </c>
      <c r="D9457" s="188">
        <v>3717.23</v>
      </c>
      <c r="E9457" s="188">
        <v>3717.2</v>
      </c>
      <c r="F9457" s="188">
        <v>3717.2</v>
      </c>
      <c r="G9457" s="188">
        <v>3717</v>
      </c>
      <c r="H9457" s="188">
        <v>3717</v>
      </c>
      <c r="I9457" s="188">
        <v>7434</v>
      </c>
      <c r="J9457" s="188">
        <v>11895</v>
      </c>
      <c r="N9457" s="43"/>
    </row>
    <row r="9458" spans="1:14">
      <c r="A9458" s="43" t="s">
        <v>318</v>
      </c>
      <c r="B9458" s="188">
        <v>1104</v>
      </c>
      <c r="C9458" s="188">
        <v>0</v>
      </c>
      <c r="D9458" s="188">
        <v>0</v>
      </c>
      <c r="E9458" s="188">
        <v>0</v>
      </c>
      <c r="F9458" s="188">
        <v>1396.5</v>
      </c>
      <c r="G9458" s="188">
        <v>1397</v>
      </c>
      <c r="H9458" s="188">
        <v>1397</v>
      </c>
      <c r="I9458" s="188">
        <v>1917</v>
      </c>
      <c r="J9458" s="188">
        <v>4381</v>
      </c>
      <c r="N9458" s="43"/>
    </row>
    <row r="9459" spans="1:14">
      <c r="A9459" s="43" t="s">
        <v>552</v>
      </c>
      <c r="B9459" s="188">
        <v>59942</v>
      </c>
      <c r="C9459" s="188">
        <v>3171.4</v>
      </c>
      <c r="D9459" s="188">
        <v>9118.67</v>
      </c>
      <c r="E9459" s="188">
        <v>18972.099999999999</v>
      </c>
      <c r="F9459" s="188">
        <v>37746.699999999997</v>
      </c>
      <c r="G9459" s="188">
        <v>73520</v>
      </c>
      <c r="H9459" s="188">
        <v>125120</v>
      </c>
      <c r="I9459" s="188">
        <v>169721</v>
      </c>
      <c r="J9459" s="188">
        <v>330191</v>
      </c>
      <c r="N9459" s="43"/>
    </row>
    <row r="9460" spans="1:14">
      <c r="A9460" s="43" t="s">
        <v>553</v>
      </c>
      <c r="B9460" s="188">
        <v>7871</v>
      </c>
      <c r="C9460" s="188">
        <v>0</v>
      </c>
      <c r="D9460" s="188">
        <v>0</v>
      </c>
      <c r="E9460" s="188">
        <v>0</v>
      </c>
      <c r="F9460" s="188">
        <v>0</v>
      </c>
      <c r="G9460" s="188">
        <v>6212</v>
      </c>
      <c r="H9460" s="188">
        <v>24530</v>
      </c>
      <c r="I9460" s="188">
        <v>41508</v>
      </c>
      <c r="J9460" s="188">
        <v>87270</v>
      </c>
      <c r="N9460" s="43"/>
    </row>
    <row r="9461" spans="1:14">
      <c r="A9461" s="43" t="s">
        <v>554</v>
      </c>
      <c r="B9461" s="188">
        <v>1985</v>
      </c>
      <c r="C9461" s="188">
        <v>0</v>
      </c>
      <c r="D9461" s="188">
        <v>0</v>
      </c>
      <c r="E9461" s="188">
        <v>0</v>
      </c>
      <c r="F9461" s="188">
        <v>0</v>
      </c>
      <c r="G9461" s="188">
        <v>485</v>
      </c>
      <c r="H9461" s="188">
        <v>3635</v>
      </c>
      <c r="I9461" s="188">
        <v>8886</v>
      </c>
      <c r="J9461" s="188">
        <v>31915</v>
      </c>
      <c r="N9461" s="43"/>
    </row>
    <row r="9462" spans="1:14">
      <c r="A9462" s="43" t="s">
        <v>555</v>
      </c>
      <c r="B9462" s="188">
        <v>3479</v>
      </c>
      <c r="C9462" s="188">
        <v>0</v>
      </c>
      <c r="D9462" s="188">
        <v>0</v>
      </c>
      <c r="E9462" s="188">
        <v>0</v>
      </c>
      <c r="F9462" s="188">
        <v>0</v>
      </c>
      <c r="G9462" s="188">
        <v>41</v>
      </c>
      <c r="H9462" s="188">
        <v>5549</v>
      </c>
      <c r="I9462" s="188">
        <v>16890</v>
      </c>
      <c r="J9462" s="188">
        <v>53385</v>
      </c>
      <c r="N9462" s="43"/>
    </row>
    <row r="9463" spans="1:14">
      <c r="A9463" s="43" t="s">
        <v>556</v>
      </c>
      <c r="B9463" s="188">
        <v>1363</v>
      </c>
      <c r="C9463" s="188">
        <v>0</v>
      </c>
      <c r="D9463" s="188">
        <v>0</v>
      </c>
      <c r="E9463" s="188">
        <v>0</v>
      </c>
      <c r="F9463" s="188">
        <v>0</v>
      </c>
      <c r="G9463" s="188">
        <v>0</v>
      </c>
      <c r="H9463" s="188">
        <v>0</v>
      </c>
      <c r="I9463" s="188">
        <v>3431</v>
      </c>
      <c r="J9463" s="188">
        <v>48705</v>
      </c>
      <c r="N9463" s="43"/>
    </row>
    <row r="9464" spans="1:14">
      <c r="A9464" s="43" t="s">
        <v>621</v>
      </c>
      <c r="B9464" s="188" t="s">
        <v>143</v>
      </c>
      <c r="C9464" s="188" t="s">
        <v>144</v>
      </c>
      <c r="D9464" s="188" t="s">
        <v>144</v>
      </c>
      <c r="E9464" s="188" t="s">
        <v>144</v>
      </c>
      <c r="F9464" s="188" t="s">
        <v>144</v>
      </c>
      <c r="G9464" s="188" t="s">
        <v>144</v>
      </c>
      <c r="H9464" s="188" t="s">
        <v>144</v>
      </c>
      <c r="I9464" s="188" t="s">
        <v>685</v>
      </c>
      <c r="J9464" s="188" t="s">
        <v>685</v>
      </c>
      <c r="K9464" s="188" t="s">
        <v>225</v>
      </c>
      <c r="N9464" s="43"/>
    </row>
    <row r="9465" spans="1:14">
      <c r="A9465" s="43" t="s">
        <v>618</v>
      </c>
      <c r="B9465" s="188" t="s">
        <v>619</v>
      </c>
      <c r="K9465" s="188" t="s">
        <v>755</v>
      </c>
      <c r="N9465" s="43"/>
    </row>
    <row r="9466" spans="1:14">
      <c r="A9466" s="43" t="s">
        <v>142</v>
      </c>
      <c r="N9466" s="43"/>
    </row>
    <row r="9468" spans="1:14">
      <c r="A9468" s="43" t="s">
        <v>220</v>
      </c>
      <c r="N9468" s="43"/>
    </row>
    <row r="9469" spans="1:14">
      <c r="A9469" s="43" t="s">
        <v>621</v>
      </c>
      <c r="B9469" s="188" t="s">
        <v>143</v>
      </c>
      <c r="C9469" s="188" t="s">
        <v>144</v>
      </c>
      <c r="D9469" s="188" t="s">
        <v>144</v>
      </c>
      <c r="E9469" s="188" t="s">
        <v>144</v>
      </c>
      <c r="F9469" s="188" t="s">
        <v>144</v>
      </c>
      <c r="G9469" s="188" t="s">
        <v>144</v>
      </c>
      <c r="H9469" s="188" t="s">
        <v>144</v>
      </c>
      <c r="I9469" s="188" t="s">
        <v>685</v>
      </c>
      <c r="J9469" s="188" t="s">
        <v>685</v>
      </c>
      <c r="K9469" s="188" t="s">
        <v>225</v>
      </c>
      <c r="N9469" s="43"/>
    </row>
    <row r="9470" spans="1:14">
      <c r="A9470" s="43" t="s">
        <v>256</v>
      </c>
      <c r="B9470" s="188" t="s">
        <v>33</v>
      </c>
      <c r="C9470" s="188" t="s">
        <v>134</v>
      </c>
      <c r="D9470" s="188" t="s">
        <v>135</v>
      </c>
      <c r="E9470" s="188" t="s">
        <v>136</v>
      </c>
      <c r="F9470" s="188" t="s">
        <v>137</v>
      </c>
      <c r="G9470" s="188" t="s">
        <v>138</v>
      </c>
      <c r="H9470" s="188" t="s">
        <v>139</v>
      </c>
      <c r="I9470" s="188" t="s">
        <v>140</v>
      </c>
      <c r="J9470" s="188" t="s">
        <v>141</v>
      </c>
      <c r="N9470" s="43"/>
    </row>
    <row r="9471" spans="1:14">
      <c r="A9471" s="43" t="s">
        <v>622</v>
      </c>
      <c r="B9471" s="188" t="s">
        <v>143</v>
      </c>
      <c r="C9471" s="188" t="s">
        <v>148</v>
      </c>
      <c r="D9471" s="188" t="s">
        <v>148</v>
      </c>
      <c r="E9471" s="188" t="s">
        <v>148</v>
      </c>
      <c r="F9471" s="188" t="s">
        <v>148</v>
      </c>
      <c r="G9471" s="188" t="s">
        <v>148</v>
      </c>
      <c r="H9471" s="188" t="s">
        <v>148</v>
      </c>
      <c r="I9471" s="188" t="s">
        <v>686</v>
      </c>
      <c r="J9471" s="188" t="s">
        <v>686</v>
      </c>
      <c r="N9471" s="43"/>
    </row>
    <row r="9472" spans="1:14">
      <c r="A9472" s="43" t="s">
        <v>592</v>
      </c>
      <c r="B9472" s="188">
        <v>100492</v>
      </c>
      <c r="C9472" s="188">
        <v>10422.629999999999</v>
      </c>
      <c r="D9472" s="188">
        <v>17593.560000000001</v>
      </c>
      <c r="E9472" s="188">
        <v>32446.7</v>
      </c>
      <c r="F9472" s="188">
        <v>62124.6</v>
      </c>
      <c r="G9472" s="188">
        <v>118328</v>
      </c>
      <c r="H9472" s="188">
        <v>210027</v>
      </c>
      <c r="I9472" s="188">
        <v>293029</v>
      </c>
      <c r="J9472" s="188">
        <v>637714</v>
      </c>
      <c r="N9472" s="43"/>
    </row>
    <row r="9473" spans="1:14">
      <c r="A9473" s="43" t="s">
        <v>537</v>
      </c>
      <c r="B9473" s="188">
        <v>25224</v>
      </c>
      <c r="C9473" s="188">
        <v>0</v>
      </c>
      <c r="D9473" s="188">
        <v>0</v>
      </c>
      <c r="E9473" s="188">
        <v>14229.1</v>
      </c>
      <c r="F9473" s="188">
        <v>25066.799999999999</v>
      </c>
      <c r="G9473" s="188">
        <v>36561</v>
      </c>
      <c r="H9473" s="188">
        <v>46081</v>
      </c>
      <c r="I9473" s="188">
        <v>51245</v>
      </c>
      <c r="J9473" s="188">
        <v>60833</v>
      </c>
      <c r="N9473" s="43"/>
    </row>
    <row r="9474" spans="1:14">
      <c r="A9474" s="43" t="s">
        <v>538</v>
      </c>
      <c r="B9474" s="188">
        <v>63</v>
      </c>
      <c r="C9474" s="188">
        <v>0</v>
      </c>
      <c r="D9474" s="188">
        <v>0</v>
      </c>
      <c r="E9474" s="188">
        <v>0</v>
      </c>
      <c r="F9474" s="188">
        <v>0</v>
      </c>
      <c r="G9474" s="188">
        <v>0</v>
      </c>
      <c r="H9474" s="188">
        <v>0</v>
      </c>
      <c r="I9474" s="188">
        <v>0</v>
      </c>
      <c r="J9474" s="188">
        <v>1113</v>
      </c>
      <c r="N9474" s="43"/>
    </row>
    <row r="9475" spans="1:14">
      <c r="A9475" s="43" t="s">
        <v>539</v>
      </c>
      <c r="B9475" s="188">
        <v>37572</v>
      </c>
      <c r="C9475" s="188">
        <v>-36.01</v>
      </c>
      <c r="D9475" s="188">
        <v>342.35</v>
      </c>
      <c r="E9475" s="188">
        <v>2551.6</v>
      </c>
      <c r="F9475" s="188">
        <v>10719.2</v>
      </c>
      <c r="G9475" s="188">
        <v>33682</v>
      </c>
      <c r="H9475" s="188">
        <v>85186</v>
      </c>
      <c r="I9475" s="188">
        <v>146035</v>
      </c>
      <c r="J9475" s="188">
        <v>396889</v>
      </c>
      <c r="N9475" s="43"/>
    </row>
    <row r="9476" spans="1:14">
      <c r="A9476" s="43" t="s">
        <v>540</v>
      </c>
      <c r="B9476" s="188">
        <v>3088</v>
      </c>
      <c r="C9476" s="188">
        <v>0</v>
      </c>
      <c r="D9476" s="188">
        <v>0</v>
      </c>
      <c r="E9476" s="188">
        <v>0</v>
      </c>
      <c r="F9476" s="188">
        <v>0</v>
      </c>
      <c r="G9476" s="188">
        <v>0</v>
      </c>
      <c r="H9476" s="188">
        <v>4578</v>
      </c>
      <c r="I9476" s="188">
        <v>16045</v>
      </c>
      <c r="J9476" s="188">
        <v>63529</v>
      </c>
      <c r="N9476" s="43"/>
    </row>
    <row r="9477" spans="1:14">
      <c r="A9477" s="43" t="s">
        <v>541</v>
      </c>
      <c r="B9477" s="188">
        <v>24710</v>
      </c>
      <c r="C9477" s="188">
        <v>0</v>
      </c>
      <c r="D9477" s="188">
        <v>0</v>
      </c>
      <c r="E9477" s="188">
        <v>0</v>
      </c>
      <c r="F9477" s="188">
        <v>0</v>
      </c>
      <c r="G9477" s="188">
        <v>27557</v>
      </c>
      <c r="H9477" s="188">
        <v>79031</v>
      </c>
      <c r="I9477" s="188">
        <v>121431</v>
      </c>
      <c r="J9477" s="188">
        <v>249467</v>
      </c>
      <c r="N9477" s="43"/>
    </row>
    <row r="9478" spans="1:14">
      <c r="A9478" s="43" t="s">
        <v>542</v>
      </c>
      <c r="B9478" s="188">
        <v>8324</v>
      </c>
      <c r="C9478" s="188">
        <v>0</v>
      </c>
      <c r="D9478" s="188">
        <v>0</v>
      </c>
      <c r="E9478" s="188">
        <v>0</v>
      </c>
      <c r="F9478" s="188">
        <v>3591.4</v>
      </c>
      <c r="G9478" s="188">
        <v>9342</v>
      </c>
      <c r="H9478" s="188">
        <v>20029</v>
      </c>
      <c r="I9478" s="188">
        <v>30803</v>
      </c>
      <c r="J9478" s="188">
        <v>71230</v>
      </c>
      <c r="N9478" s="43"/>
    </row>
    <row r="9479" spans="1:14">
      <c r="A9479" s="43" t="s">
        <v>543</v>
      </c>
      <c r="B9479" s="188">
        <v>1512</v>
      </c>
      <c r="C9479" s="188">
        <v>0</v>
      </c>
      <c r="D9479" s="188">
        <v>0</v>
      </c>
      <c r="E9479" s="188">
        <v>0</v>
      </c>
      <c r="F9479" s="188">
        <v>0</v>
      </c>
      <c r="G9479" s="188">
        <v>0</v>
      </c>
      <c r="H9479" s="188">
        <v>0</v>
      </c>
      <c r="I9479" s="188">
        <v>13918</v>
      </c>
      <c r="J9479" s="188">
        <v>30041</v>
      </c>
      <c r="N9479" s="43"/>
    </row>
    <row r="9480" spans="1:14">
      <c r="A9480" s="43" t="s">
        <v>544</v>
      </c>
      <c r="B9480" s="188">
        <v>11678</v>
      </c>
      <c r="C9480" s="188">
        <v>0</v>
      </c>
      <c r="D9480" s="188">
        <v>0</v>
      </c>
      <c r="E9480" s="188">
        <v>0</v>
      </c>
      <c r="F9480" s="188">
        <v>0</v>
      </c>
      <c r="G9480" s="188">
        <v>0</v>
      </c>
      <c r="H9480" s="188">
        <v>32140</v>
      </c>
      <c r="I9480" s="188">
        <v>95473</v>
      </c>
      <c r="J9480" s="188">
        <v>165636</v>
      </c>
      <c r="N9480" s="43"/>
    </row>
    <row r="9481" spans="1:14">
      <c r="A9481" s="43" t="s">
        <v>221</v>
      </c>
      <c r="B9481" s="188">
        <v>21513</v>
      </c>
      <c r="C9481" s="188">
        <v>0</v>
      </c>
      <c r="D9481" s="188">
        <v>0</v>
      </c>
      <c r="E9481" s="188">
        <v>12301.5</v>
      </c>
      <c r="F9481" s="188">
        <v>20919.099999999999</v>
      </c>
      <c r="G9481" s="188">
        <v>31629</v>
      </c>
      <c r="H9481" s="188">
        <v>40768</v>
      </c>
      <c r="I9481" s="188">
        <v>45365</v>
      </c>
      <c r="J9481" s="188">
        <v>52575</v>
      </c>
      <c r="N9481" s="43"/>
    </row>
    <row r="9482" spans="1:14">
      <c r="A9482" s="43" t="s">
        <v>222</v>
      </c>
      <c r="B9482" s="188">
        <v>9954</v>
      </c>
      <c r="C9482" s="188">
        <v>0</v>
      </c>
      <c r="D9482" s="188">
        <v>0</v>
      </c>
      <c r="E9482" s="188">
        <v>0</v>
      </c>
      <c r="F9482" s="188">
        <v>0</v>
      </c>
      <c r="G9482" s="188">
        <v>19087</v>
      </c>
      <c r="H9482" s="188">
        <v>33230</v>
      </c>
      <c r="I9482" s="188">
        <v>40643</v>
      </c>
      <c r="J9482" s="188">
        <v>50170</v>
      </c>
      <c r="N9482" s="43"/>
    </row>
    <row r="9483" spans="1:14">
      <c r="A9483" s="43" t="s">
        <v>223</v>
      </c>
      <c r="B9483" s="188">
        <v>18814</v>
      </c>
      <c r="C9483" s="188">
        <v>0</v>
      </c>
      <c r="D9483" s="188">
        <v>0</v>
      </c>
      <c r="E9483" s="188">
        <v>0</v>
      </c>
      <c r="F9483" s="188">
        <v>0</v>
      </c>
      <c r="G9483" s="188">
        <v>10778</v>
      </c>
      <c r="H9483" s="188">
        <v>61966</v>
      </c>
      <c r="I9483" s="188">
        <v>102012</v>
      </c>
      <c r="J9483" s="188">
        <v>225267</v>
      </c>
      <c r="N9483" s="43"/>
    </row>
    <row r="9484" spans="1:14">
      <c r="A9484" s="43" t="s">
        <v>224</v>
      </c>
      <c r="B9484" s="188">
        <v>14107</v>
      </c>
      <c r="C9484" s="188">
        <v>0</v>
      </c>
      <c r="D9484" s="188">
        <v>0</v>
      </c>
      <c r="E9484" s="188">
        <v>0</v>
      </c>
      <c r="F9484" s="188">
        <v>0</v>
      </c>
      <c r="G9484" s="188">
        <v>0</v>
      </c>
      <c r="H9484" s="188">
        <v>46444</v>
      </c>
      <c r="I9484" s="188">
        <v>88185</v>
      </c>
      <c r="J9484" s="188">
        <v>204162</v>
      </c>
      <c r="N9484" s="43"/>
    </row>
    <row r="9485" spans="1:14">
      <c r="A9485" s="43" t="s">
        <v>545</v>
      </c>
      <c r="B9485" s="188">
        <v>81210</v>
      </c>
      <c r="C9485" s="188">
        <v>4283.2700000000004</v>
      </c>
      <c r="D9485" s="188">
        <v>11256.05</v>
      </c>
      <c r="E9485" s="188">
        <v>25656.7</v>
      </c>
      <c r="F9485" s="188">
        <v>51911.4</v>
      </c>
      <c r="G9485" s="188">
        <v>96714</v>
      </c>
      <c r="H9485" s="188">
        <v>168898</v>
      </c>
      <c r="I9485" s="188">
        <v>234986</v>
      </c>
      <c r="J9485" s="188">
        <v>499150</v>
      </c>
      <c r="N9485" s="43"/>
    </row>
    <row r="9486" spans="1:14">
      <c r="A9486" s="43" t="s">
        <v>546</v>
      </c>
      <c r="B9486" s="188">
        <v>53411</v>
      </c>
      <c r="C9486" s="188">
        <v>2145.5100000000002</v>
      </c>
      <c r="D9486" s="188">
        <v>8099.71</v>
      </c>
      <c r="E9486" s="188">
        <v>19412.8</v>
      </c>
      <c r="F9486" s="188">
        <v>39219.300000000003</v>
      </c>
      <c r="G9486" s="188">
        <v>70628</v>
      </c>
      <c r="H9486" s="188">
        <v>113454</v>
      </c>
      <c r="I9486" s="188">
        <v>149256</v>
      </c>
      <c r="J9486" s="188">
        <v>252899</v>
      </c>
      <c r="N9486" s="43"/>
    </row>
    <row r="9487" spans="1:14">
      <c r="A9487" s="43" t="s">
        <v>547</v>
      </c>
      <c r="B9487" s="188">
        <v>9439</v>
      </c>
      <c r="C9487" s="188">
        <v>0</v>
      </c>
      <c r="D9487" s="188">
        <v>0</v>
      </c>
      <c r="E9487" s="188">
        <v>0</v>
      </c>
      <c r="F9487" s="188">
        <v>741.6</v>
      </c>
      <c r="G9487" s="188">
        <v>8913</v>
      </c>
      <c r="H9487" s="188">
        <v>23773</v>
      </c>
      <c r="I9487" s="188">
        <v>40473</v>
      </c>
      <c r="J9487" s="188">
        <v>105009</v>
      </c>
      <c r="N9487" s="43"/>
    </row>
    <row r="9488" spans="1:14">
      <c r="A9488" s="43" t="s">
        <v>548</v>
      </c>
      <c r="B9488" s="188">
        <v>1298</v>
      </c>
      <c r="C9488" s="188">
        <v>0</v>
      </c>
      <c r="D9488" s="188">
        <v>0</v>
      </c>
      <c r="E9488" s="188">
        <v>0</v>
      </c>
      <c r="F9488" s="188">
        <v>0</v>
      </c>
      <c r="G9488" s="188">
        <v>627</v>
      </c>
      <c r="H9488" s="188">
        <v>3193</v>
      </c>
      <c r="I9488" s="188">
        <v>5911</v>
      </c>
      <c r="J9488" s="188">
        <v>19495</v>
      </c>
      <c r="N9488" s="43"/>
    </row>
    <row r="9489" spans="1:14">
      <c r="A9489" s="43" t="s">
        <v>549</v>
      </c>
      <c r="B9489" s="188">
        <v>1656</v>
      </c>
      <c r="C9489" s="188">
        <v>0</v>
      </c>
      <c r="D9489" s="188">
        <v>0</v>
      </c>
      <c r="E9489" s="188">
        <v>0</v>
      </c>
      <c r="F9489" s="188">
        <v>0</v>
      </c>
      <c r="G9489" s="188">
        <v>1933</v>
      </c>
      <c r="H9489" s="188">
        <v>5889</v>
      </c>
      <c r="I9489" s="188">
        <v>9111</v>
      </c>
      <c r="J9489" s="188">
        <v>15058</v>
      </c>
      <c r="N9489" s="43"/>
    </row>
    <row r="9490" spans="1:14">
      <c r="A9490" s="43" t="s">
        <v>550</v>
      </c>
      <c r="B9490" s="188">
        <v>345</v>
      </c>
      <c r="C9490" s="188">
        <v>0</v>
      </c>
      <c r="D9490" s="188">
        <v>0</v>
      </c>
      <c r="E9490" s="188">
        <v>0</v>
      </c>
      <c r="F9490" s="188">
        <v>0</v>
      </c>
      <c r="G9490" s="188">
        <v>364</v>
      </c>
      <c r="H9490" s="188">
        <v>1109</v>
      </c>
      <c r="I9490" s="188">
        <v>1723</v>
      </c>
      <c r="J9490" s="188">
        <v>3607</v>
      </c>
      <c r="N9490" s="43"/>
    </row>
    <row r="9491" spans="1:14">
      <c r="A9491" s="43" t="s">
        <v>551</v>
      </c>
      <c r="B9491" s="188">
        <v>349</v>
      </c>
      <c r="C9491" s="188">
        <v>0</v>
      </c>
      <c r="D9491" s="188">
        <v>0</v>
      </c>
      <c r="E9491" s="188">
        <v>0</v>
      </c>
      <c r="F9491" s="188">
        <v>0</v>
      </c>
      <c r="G9491" s="188">
        <v>157</v>
      </c>
      <c r="H9491" s="188">
        <v>882</v>
      </c>
      <c r="I9491" s="188">
        <v>1740</v>
      </c>
      <c r="J9491" s="188">
        <v>5333</v>
      </c>
      <c r="N9491" s="43"/>
    </row>
    <row r="9492" spans="1:14">
      <c r="A9492" s="43" t="s">
        <v>317</v>
      </c>
      <c r="B9492" s="188">
        <v>4782</v>
      </c>
      <c r="C9492" s="188">
        <v>0</v>
      </c>
      <c r="D9492" s="188">
        <v>4517.92</v>
      </c>
      <c r="E9492" s="188">
        <v>4517.8999999999996</v>
      </c>
      <c r="F9492" s="188">
        <v>4517.8999999999996</v>
      </c>
      <c r="G9492" s="188">
        <v>4518</v>
      </c>
      <c r="H9492" s="188">
        <v>6325</v>
      </c>
      <c r="I9492" s="188">
        <v>9036</v>
      </c>
      <c r="J9492" s="188">
        <v>14457</v>
      </c>
      <c r="N9492" s="43"/>
    </row>
    <row r="9493" spans="1:14">
      <c r="A9493" s="43" t="s">
        <v>318</v>
      </c>
      <c r="B9493" s="188">
        <v>1414</v>
      </c>
      <c r="C9493" s="188">
        <v>0</v>
      </c>
      <c r="D9493" s="188">
        <v>0</v>
      </c>
      <c r="E9493" s="188">
        <v>0</v>
      </c>
      <c r="F9493" s="188">
        <v>1697.3</v>
      </c>
      <c r="G9493" s="188">
        <v>1697</v>
      </c>
      <c r="H9493" s="188">
        <v>2330</v>
      </c>
      <c r="I9493" s="188">
        <v>3328</v>
      </c>
      <c r="J9493" s="188">
        <v>5325</v>
      </c>
      <c r="N9493" s="43"/>
    </row>
    <row r="9494" spans="1:14">
      <c r="A9494" s="43" t="s">
        <v>552</v>
      </c>
      <c r="B9494" s="188">
        <v>72694</v>
      </c>
      <c r="C9494" s="188">
        <v>8495.19</v>
      </c>
      <c r="D9494" s="188">
        <v>14212.32</v>
      </c>
      <c r="E9494" s="188">
        <v>25711.9</v>
      </c>
      <c r="F9494" s="188">
        <v>48128.4</v>
      </c>
      <c r="G9494" s="188">
        <v>90033</v>
      </c>
      <c r="H9494" s="188">
        <v>153598</v>
      </c>
      <c r="I9494" s="188">
        <v>209291</v>
      </c>
      <c r="J9494" s="188">
        <v>397508</v>
      </c>
      <c r="N9494" s="43"/>
    </row>
    <row r="9495" spans="1:14">
      <c r="A9495" s="43" t="s">
        <v>553</v>
      </c>
      <c r="B9495" s="188">
        <v>10525</v>
      </c>
      <c r="C9495" s="188">
        <v>0</v>
      </c>
      <c r="D9495" s="188">
        <v>0</v>
      </c>
      <c r="E9495" s="188">
        <v>0</v>
      </c>
      <c r="F9495" s="188">
        <v>458.7</v>
      </c>
      <c r="G9495" s="188">
        <v>10667</v>
      </c>
      <c r="H9495" s="188">
        <v>31114</v>
      </c>
      <c r="I9495" s="188">
        <v>50483</v>
      </c>
      <c r="J9495" s="188">
        <v>112628</v>
      </c>
      <c r="N9495" s="43"/>
    </row>
    <row r="9496" spans="1:14">
      <c r="A9496" s="43" t="s">
        <v>554</v>
      </c>
      <c r="B9496" s="188">
        <v>2165</v>
      </c>
      <c r="C9496" s="188">
        <v>0</v>
      </c>
      <c r="D9496" s="188">
        <v>0</v>
      </c>
      <c r="E9496" s="188">
        <v>0</v>
      </c>
      <c r="F9496" s="188">
        <v>0</v>
      </c>
      <c r="G9496" s="188">
        <v>605</v>
      </c>
      <c r="H9496" s="188">
        <v>4538</v>
      </c>
      <c r="I9496" s="188">
        <v>10198</v>
      </c>
      <c r="J9496" s="188">
        <v>34130</v>
      </c>
      <c r="N9496" s="43"/>
    </row>
    <row r="9497" spans="1:14">
      <c r="A9497" s="43" t="s">
        <v>555</v>
      </c>
      <c r="B9497" s="188">
        <v>3818</v>
      </c>
      <c r="C9497" s="188">
        <v>0</v>
      </c>
      <c r="D9497" s="188">
        <v>0</v>
      </c>
      <c r="E9497" s="188">
        <v>0</v>
      </c>
      <c r="F9497" s="188">
        <v>0</v>
      </c>
      <c r="G9497" s="188">
        <v>50</v>
      </c>
      <c r="H9497" s="188">
        <v>6904</v>
      </c>
      <c r="I9497" s="188">
        <v>20116</v>
      </c>
      <c r="J9497" s="188">
        <v>75025</v>
      </c>
      <c r="N9497" s="43"/>
    </row>
    <row r="9498" spans="1:14">
      <c r="A9498" s="43" t="s">
        <v>556</v>
      </c>
      <c r="B9498" s="188">
        <v>1589</v>
      </c>
      <c r="C9498" s="188">
        <v>0</v>
      </c>
      <c r="D9498" s="188">
        <v>0</v>
      </c>
      <c r="E9498" s="188">
        <v>0</v>
      </c>
      <c r="F9498" s="188">
        <v>0</v>
      </c>
      <c r="G9498" s="188">
        <v>0</v>
      </c>
      <c r="H9498" s="188">
        <v>0</v>
      </c>
      <c r="I9498" s="188">
        <v>5094</v>
      </c>
      <c r="J9498" s="188">
        <v>55582</v>
      </c>
      <c r="N9498" s="43"/>
    </row>
    <row r="9499" spans="1:14">
      <c r="A9499" s="43" t="s">
        <v>157</v>
      </c>
      <c r="N9499" s="43"/>
    </row>
    <row r="9500" spans="1:14">
      <c r="A9500" s="43" t="s">
        <v>599</v>
      </c>
      <c r="B9500" s="188">
        <v>118444</v>
      </c>
      <c r="C9500" s="188">
        <v>18204.419999999998</v>
      </c>
      <c r="D9500" s="188">
        <v>24803.29</v>
      </c>
      <c r="E9500" s="188">
        <v>41160.400000000001</v>
      </c>
      <c r="F9500" s="188">
        <v>75529.8</v>
      </c>
      <c r="G9500" s="188">
        <v>138542</v>
      </c>
      <c r="H9500" s="188">
        <v>239601</v>
      </c>
      <c r="I9500" s="188">
        <v>337349</v>
      </c>
      <c r="J9500" s="188">
        <v>709158</v>
      </c>
      <c r="N9500" s="43"/>
    </row>
    <row r="9501" spans="1:14">
      <c r="A9501" s="43" t="s">
        <v>537</v>
      </c>
      <c r="B9501" s="188">
        <v>28101</v>
      </c>
      <c r="C9501" s="188">
        <v>0</v>
      </c>
      <c r="D9501" s="188">
        <v>6596.49</v>
      </c>
      <c r="E9501" s="188">
        <v>17716.8</v>
      </c>
      <c r="F9501" s="188">
        <v>28199.3</v>
      </c>
      <c r="G9501" s="188">
        <v>38955</v>
      </c>
      <c r="H9501" s="188">
        <v>47839</v>
      </c>
      <c r="I9501" s="188">
        <v>52834</v>
      </c>
      <c r="J9501" s="188">
        <v>62350</v>
      </c>
      <c r="N9501" s="43"/>
    </row>
    <row r="9502" spans="1:14">
      <c r="A9502" s="43" t="s">
        <v>538</v>
      </c>
      <c r="B9502" s="188">
        <v>23</v>
      </c>
      <c r="C9502" s="188">
        <v>0</v>
      </c>
      <c r="D9502" s="188">
        <v>0</v>
      </c>
      <c r="E9502" s="188">
        <v>0</v>
      </c>
      <c r="F9502" s="188">
        <v>0</v>
      </c>
      <c r="G9502" s="188">
        <v>0</v>
      </c>
      <c r="H9502" s="188">
        <v>0</v>
      </c>
      <c r="I9502" s="188">
        <v>0</v>
      </c>
      <c r="J9502" s="188">
        <v>0</v>
      </c>
      <c r="N9502" s="43"/>
    </row>
    <row r="9503" spans="1:14">
      <c r="A9503" s="43" t="s">
        <v>539</v>
      </c>
      <c r="B9503" s="188">
        <v>47426</v>
      </c>
      <c r="C9503" s="188">
        <v>246.63</v>
      </c>
      <c r="D9503" s="188">
        <v>1009.81</v>
      </c>
      <c r="E9503" s="188">
        <v>4495.8</v>
      </c>
      <c r="F9503" s="188">
        <v>15235.4</v>
      </c>
      <c r="G9503" s="188">
        <v>44270</v>
      </c>
      <c r="H9503" s="188">
        <v>105704</v>
      </c>
      <c r="I9503" s="188">
        <v>179205</v>
      </c>
      <c r="J9503" s="188">
        <v>517196</v>
      </c>
      <c r="N9503" s="43"/>
    </row>
    <row r="9504" spans="1:14">
      <c r="A9504" s="43" t="s">
        <v>540</v>
      </c>
      <c r="B9504" s="188">
        <v>3642</v>
      </c>
      <c r="C9504" s="188">
        <v>0</v>
      </c>
      <c r="D9504" s="188">
        <v>0</v>
      </c>
      <c r="E9504" s="188">
        <v>0</v>
      </c>
      <c r="F9504" s="188">
        <v>0</v>
      </c>
      <c r="G9504" s="188">
        <v>0</v>
      </c>
      <c r="H9504" s="188">
        <v>6120</v>
      </c>
      <c r="I9504" s="188">
        <v>18905</v>
      </c>
      <c r="J9504" s="188">
        <v>74105</v>
      </c>
      <c r="N9504" s="43"/>
    </row>
    <row r="9505" spans="1:14">
      <c r="A9505" s="43" t="s">
        <v>541</v>
      </c>
      <c r="B9505" s="188">
        <v>27782</v>
      </c>
      <c r="C9505" s="188">
        <v>0</v>
      </c>
      <c r="D9505" s="188">
        <v>0</v>
      </c>
      <c r="E9505" s="188">
        <v>0</v>
      </c>
      <c r="F9505" s="188">
        <v>0</v>
      </c>
      <c r="G9505" s="188">
        <v>33795</v>
      </c>
      <c r="H9505" s="188">
        <v>87983</v>
      </c>
      <c r="I9505" s="188">
        <v>131127</v>
      </c>
      <c r="J9505" s="188">
        <v>268248</v>
      </c>
      <c r="N9505" s="43"/>
    </row>
    <row r="9506" spans="1:14">
      <c r="A9506" s="43" t="s">
        <v>542</v>
      </c>
      <c r="B9506" s="188">
        <v>9976</v>
      </c>
      <c r="C9506" s="188">
        <v>0</v>
      </c>
      <c r="D9506" s="188">
        <v>0</v>
      </c>
      <c r="E9506" s="188">
        <v>1406.3</v>
      </c>
      <c r="F9506" s="188">
        <v>4849.5</v>
      </c>
      <c r="G9506" s="188">
        <v>11339</v>
      </c>
      <c r="H9506" s="188">
        <v>23177</v>
      </c>
      <c r="I9506" s="188">
        <v>35030</v>
      </c>
      <c r="J9506" s="188">
        <v>77211</v>
      </c>
      <c r="N9506" s="43"/>
    </row>
    <row r="9507" spans="1:14">
      <c r="A9507" s="43" t="s">
        <v>543</v>
      </c>
      <c r="B9507" s="188">
        <v>1493</v>
      </c>
      <c r="C9507" s="188">
        <v>0</v>
      </c>
      <c r="D9507" s="188">
        <v>0</v>
      </c>
      <c r="E9507" s="188">
        <v>0</v>
      </c>
      <c r="F9507" s="188">
        <v>0</v>
      </c>
      <c r="G9507" s="188">
        <v>0</v>
      </c>
      <c r="H9507" s="188">
        <v>0</v>
      </c>
      <c r="I9507" s="188">
        <v>13981</v>
      </c>
      <c r="J9507" s="188">
        <v>29971</v>
      </c>
      <c r="N9507" s="43"/>
    </row>
    <row r="9508" spans="1:14">
      <c r="A9508" s="43" t="s">
        <v>544</v>
      </c>
      <c r="B9508" s="188">
        <v>7940</v>
      </c>
      <c r="C9508" s="188">
        <v>0</v>
      </c>
      <c r="D9508" s="188">
        <v>0</v>
      </c>
      <c r="E9508" s="188">
        <v>0</v>
      </c>
      <c r="F9508" s="188">
        <v>0</v>
      </c>
      <c r="G9508" s="188">
        <v>0</v>
      </c>
      <c r="H9508" s="188">
        <v>26686</v>
      </c>
      <c r="I9508" s="188">
        <v>48402</v>
      </c>
      <c r="J9508" s="188">
        <v>121553</v>
      </c>
      <c r="N9508" s="43"/>
    </row>
    <row r="9509" spans="1:14">
      <c r="A9509" s="43" t="s">
        <v>221</v>
      </c>
      <c r="B9509" s="188">
        <v>24079</v>
      </c>
      <c r="C9509" s="188">
        <v>0</v>
      </c>
      <c r="D9509" s="188">
        <v>0</v>
      </c>
      <c r="E9509" s="188">
        <v>15130.3</v>
      </c>
      <c r="F9509" s="188">
        <v>23726.400000000001</v>
      </c>
      <c r="G9509" s="188">
        <v>34252</v>
      </c>
      <c r="H9509" s="188">
        <v>42485</v>
      </c>
      <c r="I9509" s="188">
        <v>46650</v>
      </c>
      <c r="J9509" s="188">
        <v>53366</v>
      </c>
      <c r="N9509" s="43"/>
    </row>
    <row r="9510" spans="1:14">
      <c r="A9510" s="43" t="s">
        <v>222</v>
      </c>
      <c r="B9510" s="188">
        <v>11052</v>
      </c>
      <c r="C9510" s="188">
        <v>0</v>
      </c>
      <c r="D9510" s="188">
        <v>0</v>
      </c>
      <c r="E9510" s="188">
        <v>0</v>
      </c>
      <c r="F9510" s="188">
        <v>0</v>
      </c>
      <c r="G9510" s="188">
        <v>20952</v>
      </c>
      <c r="H9510" s="188">
        <v>35378</v>
      </c>
      <c r="I9510" s="188">
        <v>41972</v>
      </c>
      <c r="J9510" s="188">
        <v>51018</v>
      </c>
      <c r="N9510" s="43"/>
    </row>
    <row r="9511" spans="1:14">
      <c r="A9511" s="43" t="s">
        <v>223</v>
      </c>
      <c r="B9511" s="188">
        <v>21257</v>
      </c>
      <c r="C9511" s="188">
        <v>0</v>
      </c>
      <c r="D9511" s="188">
        <v>0</v>
      </c>
      <c r="E9511" s="188">
        <v>0</v>
      </c>
      <c r="F9511" s="188">
        <v>0</v>
      </c>
      <c r="G9511" s="188">
        <v>16231</v>
      </c>
      <c r="H9511" s="188">
        <v>70340</v>
      </c>
      <c r="I9511" s="188">
        <v>114307</v>
      </c>
      <c r="J9511" s="188">
        <v>238439</v>
      </c>
      <c r="N9511" s="43"/>
    </row>
    <row r="9512" spans="1:14">
      <c r="A9512" s="43" t="s">
        <v>224</v>
      </c>
      <c r="B9512" s="188">
        <v>15874</v>
      </c>
      <c r="C9512" s="188">
        <v>0</v>
      </c>
      <c r="D9512" s="188">
        <v>0</v>
      </c>
      <c r="E9512" s="188">
        <v>0</v>
      </c>
      <c r="F9512" s="188">
        <v>0</v>
      </c>
      <c r="G9512" s="188">
        <v>0</v>
      </c>
      <c r="H9512" s="188">
        <v>53333</v>
      </c>
      <c r="I9512" s="188">
        <v>96873</v>
      </c>
      <c r="J9512" s="188">
        <v>221700</v>
      </c>
      <c r="N9512" s="43"/>
    </row>
    <row r="9513" spans="1:14">
      <c r="A9513" s="43" t="s">
        <v>545</v>
      </c>
      <c r="B9513" s="188">
        <v>96557</v>
      </c>
      <c r="C9513" s="188">
        <v>11777.1</v>
      </c>
      <c r="D9513" s="188">
        <v>18304.89</v>
      </c>
      <c r="E9513" s="188">
        <v>33819.800000000003</v>
      </c>
      <c r="F9513" s="188">
        <v>63048.9</v>
      </c>
      <c r="G9513" s="188">
        <v>112282</v>
      </c>
      <c r="H9513" s="188">
        <v>191671</v>
      </c>
      <c r="I9513" s="188">
        <v>270491</v>
      </c>
      <c r="J9513" s="188">
        <v>593696</v>
      </c>
      <c r="N9513" s="43"/>
    </row>
    <row r="9514" spans="1:14">
      <c r="A9514" s="43" t="s">
        <v>546</v>
      </c>
      <c r="B9514" s="188">
        <v>60929</v>
      </c>
      <c r="C9514" s="188">
        <v>8016.69</v>
      </c>
      <c r="D9514" s="188">
        <v>13194.37</v>
      </c>
      <c r="E9514" s="188">
        <v>24889.4</v>
      </c>
      <c r="F9514" s="188">
        <v>46144.4</v>
      </c>
      <c r="G9514" s="188">
        <v>78867</v>
      </c>
      <c r="H9514" s="188">
        <v>124309</v>
      </c>
      <c r="I9514" s="188">
        <v>161160</v>
      </c>
      <c r="J9514" s="188">
        <v>270648</v>
      </c>
      <c r="N9514" s="43"/>
    </row>
    <row r="9515" spans="1:14">
      <c r="A9515" s="43" t="s">
        <v>547</v>
      </c>
      <c r="B9515" s="188">
        <v>11167</v>
      </c>
      <c r="C9515" s="188">
        <v>0</v>
      </c>
      <c r="D9515" s="188">
        <v>0</v>
      </c>
      <c r="E9515" s="188">
        <v>0</v>
      </c>
      <c r="F9515" s="188">
        <v>2373.5</v>
      </c>
      <c r="G9515" s="188">
        <v>11436</v>
      </c>
      <c r="H9515" s="188">
        <v>28203</v>
      </c>
      <c r="I9515" s="188">
        <v>46881</v>
      </c>
      <c r="J9515" s="188">
        <v>113531</v>
      </c>
      <c r="N9515" s="43"/>
    </row>
    <row r="9516" spans="1:14">
      <c r="A9516" s="43" t="s">
        <v>548</v>
      </c>
      <c r="B9516" s="188">
        <v>1580</v>
      </c>
      <c r="C9516" s="188">
        <v>0</v>
      </c>
      <c r="D9516" s="188">
        <v>0</v>
      </c>
      <c r="E9516" s="188">
        <v>0</v>
      </c>
      <c r="F9516" s="188">
        <v>0</v>
      </c>
      <c r="G9516" s="188">
        <v>1080</v>
      </c>
      <c r="H9516" s="188">
        <v>3996</v>
      </c>
      <c r="I9516" s="188">
        <v>7285</v>
      </c>
      <c r="J9516" s="188">
        <v>21624</v>
      </c>
      <c r="N9516" s="43"/>
    </row>
    <row r="9517" spans="1:14">
      <c r="A9517" s="43" t="s">
        <v>549</v>
      </c>
      <c r="B9517" s="188">
        <v>1897</v>
      </c>
      <c r="C9517" s="188">
        <v>0</v>
      </c>
      <c r="D9517" s="188">
        <v>0</v>
      </c>
      <c r="E9517" s="188">
        <v>0</v>
      </c>
      <c r="F9517" s="188">
        <v>0</v>
      </c>
      <c r="G9517" s="188">
        <v>2526</v>
      </c>
      <c r="H9517" s="188">
        <v>6643</v>
      </c>
      <c r="I9517" s="188">
        <v>9961</v>
      </c>
      <c r="J9517" s="188">
        <v>15697</v>
      </c>
      <c r="N9517" s="43"/>
    </row>
    <row r="9518" spans="1:14">
      <c r="A9518" s="43" t="s">
        <v>550</v>
      </c>
      <c r="B9518" s="188">
        <v>395</v>
      </c>
      <c r="C9518" s="188">
        <v>0</v>
      </c>
      <c r="D9518" s="188">
        <v>0</v>
      </c>
      <c r="E9518" s="188">
        <v>0</v>
      </c>
      <c r="F9518" s="188">
        <v>0</v>
      </c>
      <c r="G9518" s="188">
        <v>476</v>
      </c>
      <c r="H9518" s="188">
        <v>1251</v>
      </c>
      <c r="I9518" s="188">
        <v>1884</v>
      </c>
      <c r="J9518" s="188">
        <v>3887</v>
      </c>
      <c r="N9518" s="43"/>
    </row>
    <row r="9519" spans="1:14">
      <c r="A9519" s="43" t="s">
        <v>551</v>
      </c>
      <c r="B9519" s="188">
        <v>429</v>
      </c>
      <c r="C9519" s="188">
        <v>0</v>
      </c>
      <c r="D9519" s="188">
        <v>0</v>
      </c>
      <c r="E9519" s="188">
        <v>0</v>
      </c>
      <c r="F9519" s="188">
        <v>0</v>
      </c>
      <c r="G9519" s="188">
        <v>278</v>
      </c>
      <c r="H9519" s="188">
        <v>1117</v>
      </c>
      <c r="I9519" s="188">
        <v>2129</v>
      </c>
      <c r="J9519" s="188">
        <v>6243</v>
      </c>
      <c r="N9519" s="43"/>
    </row>
    <row r="9520" spans="1:14">
      <c r="A9520" s="43" t="s">
        <v>317</v>
      </c>
      <c r="B9520" s="188">
        <v>4959</v>
      </c>
      <c r="C9520" s="188">
        <v>0</v>
      </c>
      <c r="D9520" s="188">
        <v>4517.92</v>
      </c>
      <c r="E9520" s="188">
        <v>4517.8999999999996</v>
      </c>
      <c r="F9520" s="188">
        <v>4517.8999999999996</v>
      </c>
      <c r="G9520" s="188">
        <v>4518</v>
      </c>
      <c r="H9520" s="188">
        <v>9036</v>
      </c>
      <c r="I9520" s="188">
        <v>9036</v>
      </c>
      <c r="J9520" s="188">
        <v>14457</v>
      </c>
      <c r="N9520" s="43"/>
    </row>
    <row r="9521" spans="1:14">
      <c r="A9521" s="43" t="s">
        <v>318</v>
      </c>
      <c r="B9521" s="188">
        <v>1461</v>
      </c>
      <c r="C9521" s="188">
        <v>0</v>
      </c>
      <c r="D9521" s="188">
        <v>0</v>
      </c>
      <c r="E9521" s="188">
        <v>0</v>
      </c>
      <c r="F9521" s="188">
        <v>1697.3</v>
      </c>
      <c r="G9521" s="188">
        <v>1697</v>
      </c>
      <c r="H9521" s="188">
        <v>2330</v>
      </c>
      <c r="I9521" s="188">
        <v>3328</v>
      </c>
      <c r="J9521" s="188">
        <v>5325</v>
      </c>
      <c r="N9521" s="43"/>
    </row>
    <row r="9522" spans="1:14">
      <c r="A9522" s="43" t="s">
        <v>552</v>
      </c>
      <c r="B9522" s="188">
        <v>82815</v>
      </c>
      <c r="C9522" s="188">
        <v>14254.54</v>
      </c>
      <c r="D9522" s="188">
        <v>19339.57</v>
      </c>
      <c r="E9522" s="188">
        <v>31455.5</v>
      </c>
      <c r="F9522" s="188">
        <v>56963.1</v>
      </c>
      <c r="G9522" s="188">
        <v>102009</v>
      </c>
      <c r="H9522" s="188">
        <v>170451</v>
      </c>
      <c r="I9522" s="188">
        <v>230131</v>
      </c>
      <c r="J9522" s="188">
        <v>424386</v>
      </c>
      <c r="N9522" s="43"/>
    </row>
    <row r="9523" spans="1:14">
      <c r="A9523" s="43" t="s">
        <v>553</v>
      </c>
      <c r="B9523" s="188">
        <v>12475</v>
      </c>
      <c r="C9523" s="188">
        <v>0</v>
      </c>
      <c r="D9523" s="188">
        <v>0</v>
      </c>
      <c r="E9523" s="188">
        <v>0</v>
      </c>
      <c r="F9523" s="188">
        <v>1659.2</v>
      </c>
      <c r="G9523" s="188">
        <v>14381</v>
      </c>
      <c r="H9523" s="188">
        <v>36105</v>
      </c>
      <c r="I9523" s="188">
        <v>56540</v>
      </c>
      <c r="J9523" s="188">
        <v>119091</v>
      </c>
      <c r="N9523" s="43"/>
    </row>
    <row r="9524" spans="1:14">
      <c r="A9524" s="43" t="s">
        <v>554</v>
      </c>
      <c r="B9524" s="188">
        <v>2684</v>
      </c>
      <c r="C9524" s="188">
        <v>0</v>
      </c>
      <c r="D9524" s="188">
        <v>0</v>
      </c>
      <c r="E9524" s="188">
        <v>0</v>
      </c>
      <c r="F9524" s="188">
        <v>4.8</v>
      </c>
      <c r="G9524" s="188">
        <v>1035</v>
      </c>
      <c r="H9524" s="188">
        <v>6163</v>
      </c>
      <c r="I9524" s="188">
        <v>12862</v>
      </c>
      <c r="J9524" s="188">
        <v>37499</v>
      </c>
      <c r="N9524" s="43"/>
    </row>
    <row r="9525" spans="1:14">
      <c r="A9525" s="43" t="s">
        <v>555</v>
      </c>
      <c r="B9525" s="188">
        <v>4743</v>
      </c>
      <c r="C9525" s="188">
        <v>0</v>
      </c>
      <c r="D9525" s="188">
        <v>0</v>
      </c>
      <c r="E9525" s="188">
        <v>0</v>
      </c>
      <c r="F9525" s="188">
        <v>0</v>
      </c>
      <c r="G9525" s="188">
        <v>372</v>
      </c>
      <c r="H9525" s="188">
        <v>9910</v>
      </c>
      <c r="I9525" s="188">
        <v>26027</v>
      </c>
      <c r="J9525" s="188">
        <v>87373</v>
      </c>
      <c r="N9525" s="43"/>
    </row>
    <row r="9526" spans="1:14">
      <c r="A9526" s="43" t="s">
        <v>556</v>
      </c>
      <c r="B9526" s="188">
        <v>1871</v>
      </c>
      <c r="C9526" s="188">
        <v>0</v>
      </c>
      <c r="D9526" s="188">
        <v>0</v>
      </c>
      <c r="E9526" s="188">
        <v>0</v>
      </c>
      <c r="F9526" s="188">
        <v>0</v>
      </c>
      <c r="G9526" s="188">
        <v>0</v>
      </c>
      <c r="H9526" s="188">
        <v>0</v>
      </c>
      <c r="I9526" s="188">
        <v>8158</v>
      </c>
      <c r="J9526" s="188">
        <v>62046</v>
      </c>
      <c r="N9526" s="43"/>
    </row>
    <row r="9527" spans="1:14">
      <c r="A9527" s="43" t="s">
        <v>600</v>
      </c>
      <c r="B9527" s="188">
        <v>68525</v>
      </c>
      <c r="C9527" s="188">
        <v>9049.51</v>
      </c>
      <c r="D9527" s="188">
        <v>13510.58</v>
      </c>
      <c r="E9527" s="188">
        <v>23451.9</v>
      </c>
      <c r="F9527" s="188">
        <v>42701</v>
      </c>
      <c r="G9527" s="188">
        <v>79673</v>
      </c>
      <c r="H9527" s="188">
        <v>143209</v>
      </c>
      <c r="I9527" s="188">
        <v>203421</v>
      </c>
      <c r="J9527" s="188">
        <v>414932</v>
      </c>
      <c r="N9527" s="43"/>
    </row>
    <row r="9528" spans="1:14">
      <c r="A9528" s="43" t="s">
        <v>537</v>
      </c>
      <c r="B9528" s="188">
        <v>22849</v>
      </c>
      <c r="C9528" s="188">
        <v>0</v>
      </c>
      <c r="D9528" s="188">
        <v>0</v>
      </c>
      <c r="E9528" s="188">
        <v>13206.9</v>
      </c>
      <c r="F9528" s="188">
        <v>21521.200000000001</v>
      </c>
      <c r="G9528" s="188">
        <v>32651</v>
      </c>
      <c r="H9528" s="188">
        <v>42650</v>
      </c>
      <c r="I9528" s="188">
        <v>48070</v>
      </c>
      <c r="J9528" s="188">
        <v>59548</v>
      </c>
      <c r="N9528" s="43"/>
    </row>
    <row r="9529" spans="1:14">
      <c r="A9529" s="43" t="s">
        <v>538</v>
      </c>
      <c r="B9529" s="188">
        <v>117</v>
      </c>
      <c r="C9529" s="188">
        <v>0</v>
      </c>
      <c r="D9529" s="188">
        <v>0</v>
      </c>
      <c r="E9529" s="188">
        <v>0</v>
      </c>
      <c r="F9529" s="188">
        <v>0</v>
      </c>
      <c r="G9529" s="188">
        <v>0</v>
      </c>
      <c r="H9529" s="188">
        <v>0</v>
      </c>
      <c r="I9529" s="188">
        <v>0</v>
      </c>
      <c r="J9529" s="188">
        <v>6023</v>
      </c>
      <c r="N9529" s="43"/>
    </row>
    <row r="9530" spans="1:14">
      <c r="A9530" s="43" t="s">
        <v>539</v>
      </c>
      <c r="B9530" s="188">
        <v>19771</v>
      </c>
      <c r="C9530" s="188">
        <v>-69.180000000000007</v>
      </c>
      <c r="D9530" s="188">
        <v>33.020000000000003</v>
      </c>
      <c r="E9530" s="188">
        <v>1141.5</v>
      </c>
      <c r="F9530" s="188">
        <v>5623.7</v>
      </c>
      <c r="G9530" s="188">
        <v>18491</v>
      </c>
      <c r="H9530" s="188">
        <v>46886</v>
      </c>
      <c r="I9530" s="188">
        <v>77992</v>
      </c>
      <c r="J9530" s="188">
        <v>217466</v>
      </c>
      <c r="N9530" s="43"/>
    </row>
    <row r="9531" spans="1:14">
      <c r="A9531" s="43" t="s">
        <v>540</v>
      </c>
      <c r="B9531" s="188">
        <v>2206</v>
      </c>
      <c r="C9531" s="188">
        <v>0</v>
      </c>
      <c r="D9531" s="188">
        <v>0</v>
      </c>
      <c r="E9531" s="188">
        <v>0</v>
      </c>
      <c r="F9531" s="188">
        <v>0</v>
      </c>
      <c r="G9531" s="188">
        <v>0</v>
      </c>
      <c r="H9531" s="188">
        <v>2674</v>
      </c>
      <c r="I9531" s="188">
        <v>11966</v>
      </c>
      <c r="J9531" s="188">
        <v>46604</v>
      </c>
      <c r="N9531" s="43"/>
    </row>
    <row r="9532" spans="1:14">
      <c r="A9532" s="43" t="s">
        <v>541</v>
      </c>
      <c r="B9532" s="188">
        <v>17324</v>
      </c>
      <c r="C9532" s="188">
        <v>0</v>
      </c>
      <c r="D9532" s="188">
        <v>0</v>
      </c>
      <c r="E9532" s="188">
        <v>0</v>
      </c>
      <c r="F9532" s="188">
        <v>0</v>
      </c>
      <c r="G9532" s="188">
        <v>9146</v>
      </c>
      <c r="H9532" s="188">
        <v>54923</v>
      </c>
      <c r="I9532" s="188">
        <v>93984</v>
      </c>
      <c r="J9532" s="188">
        <v>227537</v>
      </c>
      <c r="N9532" s="43"/>
    </row>
    <row r="9533" spans="1:14">
      <c r="A9533" s="43" t="s">
        <v>542</v>
      </c>
      <c r="B9533" s="188">
        <v>4659</v>
      </c>
      <c r="C9533" s="188">
        <v>0</v>
      </c>
      <c r="D9533" s="188">
        <v>0</v>
      </c>
      <c r="E9533" s="188">
        <v>0</v>
      </c>
      <c r="F9533" s="188">
        <v>1364.8</v>
      </c>
      <c r="G9533" s="188">
        <v>4712</v>
      </c>
      <c r="H9533" s="188">
        <v>11555</v>
      </c>
      <c r="I9533" s="188">
        <v>19514</v>
      </c>
      <c r="J9533" s="188">
        <v>48285</v>
      </c>
      <c r="N9533" s="43"/>
    </row>
    <row r="9534" spans="1:14">
      <c r="A9534" s="43" t="s">
        <v>543</v>
      </c>
      <c r="B9534" s="188">
        <v>1599</v>
      </c>
      <c r="C9534" s="188">
        <v>0</v>
      </c>
      <c r="D9534" s="188">
        <v>0</v>
      </c>
      <c r="E9534" s="188">
        <v>0</v>
      </c>
      <c r="F9534" s="188">
        <v>0</v>
      </c>
      <c r="G9534" s="188">
        <v>0</v>
      </c>
      <c r="H9534" s="188">
        <v>0</v>
      </c>
      <c r="I9534" s="188">
        <v>14456</v>
      </c>
      <c r="J9534" s="188">
        <v>29374</v>
      </c>
      <c r="N9534" s="43"/>
    </row>
    <row r="9535" spans="1:14">
      <c r="A9535" s="43" t="s">
        <v>544</v>
      </c>
      <c r="B9535" s="188">
        <v>11525</v>
      </c>
      <c r="C9535" s="188">
        <v>0</v>
      </c>
      <c r="D9535" s="188">
        <v>0</v>
      </c>
      <c r="E9535" s="188">
        <v>0</v>
      </c>
      <c r="F9535" s="188">
        <v>0</v>
      </c>
      <c r="G9535" s="188">
        <v>0</v>
      </c>
      <c r="H9535" s="188">
        <v>30355</v>
      </c>
      <c r="I9535" s="188">
        <v>95473</v>
      </c>
      <c r="J9535" s="188">
        <v>165636</v>
      </c>
      <c r="N9535" s="43"/>
    </row>
    <row r="9536" spans="1:14">
      <c r="A9536" s="43" t="s">
        <v>221</v>
      </c>
      <c r="B9536" s="188">
        <v>19696</v>
      </c>
      <c r="C9536" s="188">
        <v>0</v>
      </c>
      <c r="D9536" s="188">
        <v>0</v>
      </c>
      <c r="E9536" s="188">
        <v>11722.9</v>
      </c>
      <c r="F9536" s="188">
        <v>18518.5</v>
      </c>
      <c r="G9536" s="188">
        <v>27602</v>
      </c>
      <c r="H9536" s="188">
        <v>37679</v>
      </c>
      <c r="I9536" s="188">
        <v>42868</v>
      </c>
      <c r="J9536" s="188">
        <v>51070</v>
      </c>
      <c r="N9536" s="43"/>
    </row>
    <row r="9537" spans="1:14">
      <c r="A9537" s="43" t="s">
        <v>222</v>
      </c>
      <c r="B9537" s="188">
        <v>8066</v>
      </c>
      <c r="C9537" s="188">
        <v>0</v>
      </c>
      <c r="D9537" s="188">
        <v>0</v>
      </c>
      <c r="E9537" s="188">
        <v>0</v>
      </c>
      <c r="F9537" s="188">
        <v>0</v>
      </c>
      <c r="G9537" s="188">
        <v>15281</v>
      </c>
      <c r="H9537" s="188">
        <v>28993</v>
      </c>
      <c r="I9537" s="188">
        <v>37127</v>
      </c>
      <c r="J9537" s="188">
        <v>47952</v>
      </c>
      <c r="N9537" s="43"/>
    </row>
    <row r="9538" spans="1:14">
      <c r="A9538" s="43" t="s">
        <v>223</v>
      </c>
      <c r="B9538" s="188">
        <v>13148</v>
      </c>
      <c r="C9538" s="188">
        <v>0</v>
      </c>
      <c r="D9538" s="188">
        <v>0</v>
      </c>
      <c r="E9538" s="188">
        <v>0</v>
      </c>
      <c r="F9538" s="188">
        <v>0</v>
      </c>
      <c r="G9538" s="188">
        <v>0</v>
      </c>
      <c r="H9538" s="188">
        <v>36779</v>
      </c>
      <c r="I9538" s="188">
        <v>74139</v>
      </c>
      <c r="J9538" s="188">
        <v>190270</v>
      </c>
      <c r="N9538" s="43"/>
    </row>
    <row r="9539" spans="1:14">
      <c r="A9539" s="43" t="s">
        <v>224</v>
      </c>
      <c r="B9539" s="188">
        <v>9781</v>
      </c>
      <c r="C9539" s="188">
        <v>0</v>
      </c>
      <c r="D9539" s="188">
        <v>0</v>
      </c>
      <c r="E9539" s="188">
        <v>0</v>
      </c>
      <c r="F9539" s="188">
        <v>0</v>
      </c>
      <c r="G9539" s="188">
        <v>0</v>
      </c>
      <c r="H9539" s="188">
        <v>21887</v>
      </c>
      <c r="I9539" s="188">
        <v>60893</v>
      </c>
      <c r="J9539" s="188">
        <v>172715</v>
      </c>
      <c r="N9539" s="43"/>
    </row>
    <row r="9540" spans="1:14">
      <c r="A9540" s="43" t="s">
        <v>545</v>
      </c>
      <c r="B9540" s="188">
        <v>53315</v>
      </c>
      <c r="C9540" s="188">
        <v>2824.53</v>
      </c>
      <c r="D9540" s="188">
        <v>7344.15</v>
      </c>
      <c r="E9540" s="188">
        <v>17174.400000000001</v>
      </c>
      <c r="F9540" s="188">
        <v>34776.699999999997</v>
      </c>
      <c r="G9540" s="188">
        <v>65234</v>
      </c>
      <c r="H9540" s="188">
        <v>113837</v>
      </c>
      <c r="I9540" s="188">
        <v>160790</v>
      </c>
      <c r="J9540" s="188">
        <v>327433</v>
      </c>
      <c r="N9540" s="43"/>
    </row>
    <row r="9541" spans="1:14">
      <c r="A9541" s="43" t="s">
        <v>546</v>
      </c>
      <c r="B9541" s="188">
        <v>41843</v>
      </c>
      <c r="C9541" s="188">
        <v>1974.93</v>
      </c>
      <c r="D9541" s="188">
        <v>5949.33</v>
      </c>
      <c r="E9541" s="188">
        <v>14225.8</v>
      </c>
      <c r="F9541" s="188">
        <v>29347</v>
      </c>
      <c r="G9541" s="188">
        <v>53525</v>
      </c>
      <c r="H9541" s="188">
        <v>91111</v>
      </c>
      <c r="I9541" s="188">
        <v>120641</v>
      </c>
      <c r="J9541" s="188">
        <v>210885</v>
      </c>
      <c r="N9541" s="43"/>
    </row>
    <row r="9542" spans="1:14">
      <c r="A9542" s="43" t="s">
        <v>547</v>
      </c>
      <c r="B9542" s="188">
        <v>6728</v>
      </c>
      <c r="C9542" s="188">
        <v>0</v>
      </c>
      <c r="D9542" s="188">
        <v>0</v>
      </c>
      <c r="E9542" s="188">
        <v>0</v>
      </c>
      <c r="F9542" s="188">
        <v>0</v>
      </c>
      <c r="G9542" s="188">
        <v>5065</v>
      </c>
      <c r="H9542" s="188">
        <v>15731</v>
      </c>
      <c r="I9542" s="188">
        <v>27070</v>
      </c>
      <c r="J9542" s="188">
        <v>88103</v>
      </c>
      <c r="N9542" s="43"/>
    </row>
    <row r="9543" spans="1:14">
      <c r="A9543" s="43" t="s">
        <v>548</v>
      </c>
      <c r="B9543" s="188">
        <v>975</v>
      </c>
      <c r="C9543" s="188">
        <v>0</v>
      </c>
      <c r="D9543" s="188">
        <v>0</v>
      </c>
      <c r="E9543" s="188">
        <v>0</v>
      </c>
      <c r="F9543" s="188">
        <v>0</v>
      </c>
      <c r="G9543" s="188">
        <v>105</v>
      </c>
      <c r="H9543" s="188">
        <v>1818</v>
      </c>
      <c r="I9543" s="188">
        <v>3900</v>
      </c>
      <c r="J9543" s="188">
        <v>14064</v>
      </c>
      <c r="N9543" s="43"/>
    </row>
    <row r="9544" spans="1:14">
      <c r="A9544" s="43" t="s">
        <v>549</v>
      </c>
      <c r="B9544" s="188">
        <v>1130</v>
      </c>
      <c r="C9544" s="188">
        <v>0</v>
      </c>
      <c r="D9544" s="188">
        <v>0</v>
      </c>
      <c r="E9544" s="188">
        <v>0</v>
      </c>
      <c r="F9544" s="188">
        <v>0</v>
      </c>
      <c r="G9544" s="188">
        <v>616</v>
      </c>
      <c r="H9544" s="188">
        <v>4000</v>
      </c>
      <c r="I9544" s="188">
        <v>7011</v>
      </c>
      <c r="J9544" s="188">
        <v>13532</v>
      </c>
      <c r="N9544" s="43"/>
    </row>
    <row r="9545" spans="1:14">
      <c r="A9545" s="43" t="s">
        <v>550</v>
      </c>
      <c r="B9545" s="188">
        <v>245</v>
      </c>
      <c r="C9545" s="188">
        <v>0</v>
      </c>
      <c r="D9545" s="188">
        <v>0</v>
      </c>
      <c r="E9545" s="188">
        <v>0</v>
      </c>
      <c r="F9545" s="188">
        <v>0</v>
      </c>
      <c r="G9545" s="188">
        <v>116</v>
      </c>
      <c r="H9545" s="188">
        <v>753</v>
      </c>
      <c r="I9545" s="188">
        <v>1320</v>
      </c>
      <c r="J9545" s="188">
        <v>3287</v>
      </c>
      <c r="N9545" s="43"/>
    </row>
    <row r="9546" spans="1:14">
      <c r="A9546" s="43" t="s">
        <v>551</v>
      </c>
      <c r="B9546" s="188">
        <v>203</v>
      </c>
      <c r="C9546" s="188">
        <v>0</v>
      </c>
      <c r="D9546" s="188">
        <v>0</v>
      </c>
      <c r="E9546" s="188">
        <v>0</v>
      </c>
      <c r="F9546" s="188">
        <v>0</v>
      </c>
      <c r="G9546" s="188">
        <v>0</v>
      </c>
      <c r="H9546" s="188">
        <v>394</v>
      </c>
      <c r="I9546" s="188">
        <v>947</v>
      </c>
      <c r="J9546" s="188">
        <v>3867</v>
      </c>
      <c r="N9546" s="43"/>
    </row>
    <row r="9547" spans="1:14">
      <c r="A9547" s="43" t="s">
        <v>317</v>
      </c>
      <c r="B9547" s="188">
        <v>4570</v>
      </c>
      <c r="C9547" s="188">
        <v>0</v>
      </c>
      <c r="D9547" s="188">
        <v>4517.92</v>
      </c>
      <c r="E9547" s="188">
        <v>4517.8999999999996</v>
      </c>
      <c r="F9547" s="188">
        <v>4517.8999999999996</v>
      </c>
      <c r="G9547" s="188">
        <v>4518</v>
      </c>
      <c r="H9547" s="188">
        <v>4518</v>
      </c>
      <c r="I9547" s="188">
        <v>9036</v>
      </c>
      <c r="J9547" s="188">
        <v>14457</v>
      </c>
      <c r="N9547" s="43"/>
    </row>
    <row r="9548" spans="1:14">
      <c r="A9548" s="43" t="s">
        <v>318</v>
      </c>
      <c r="B9548" s="188">
        <v>1358</v>
      </c>
      <c r="C9548" s="188">
        <v>0</v>
      </c>
      <c r="D9548" s="188">
        <v>0</v>
      </c>
      <c r="E9548" s="188">
        <v>0</v>
      </c>
      <c r="F9548" s="188">
        <v>1697.3</v>
      </c>
      <c r="G9548" s="188">
        <v>1697</v>
      </c>
      <c r="H9548" s="188">
        <v>1697</v>
      </c>
      <c r="I9548" s="188">
        <v>2330</v>
      </c>
      <c r="J9548" s="188">
        <v>4327</v>
      </c>
      <c r="N9548" s="43"/>
    </row>
    <row r="9549" spans="1:14">
      <c r="A9549" s="43" t="s">
        <v>552</v>
      </c>
      <c r="B9549" s="188">
        <v>57053</v>
      </c>
      <c r="C9549" s="188">
        <v>8266.14</v>
      </c>
      <c r="D9549" s="188">
        <v>11982.6</v>
      </c>
      <c r="E9549" s="188">
        <v>20274.400000000001</v>
      </c>
      <c r="F9549" s="188">
        <v>36209.4</v>
      </c>
      <c r="G9549" s="188">
        <v>65511</v>
      </c>
      <c r="H9549" s="188">
        <v>119149</v>
      </c>
      <c r="I9549" s="188">
        <v>163506</v>
      </c>
      <c r="J9549" s="188">
        <v>339554</v>
      </c>
      <c r="N9549" s="43"/>
    </row>
    <row r="9550" spans="1:14">
      <c r="A9550" s="43" t="s">
        <v>553</v>
      </c>
      <c r="B9550" s="188">
        <v>8604</v>
      </c>
      <c r="C9550" s="188">
        <v>0</v>
      </c>
      <c r="D9550" s="188">
        <v>0</v>
      </c>
      <c r="E9550" s="188">
        <v>0</v>
      </c>
      <c r="F9550" s="188">
        <v>98.3</v>
      </c>
      <c r="G9550" s="188">
        <v>7030</v>
      </c>
      <c r="H9550" s="188">
        <v>24441</v>
      </c>
      <c r="I9550" s="188">
        <v>41491</v>
      </c>
      <c r="J9550" s="188">
        <v>102203</v>
      </c>
      <c r="N9550" s="43"/>
    </row>
    <row r="9551" spans="1:14">
      <c r="A9551" s="43" t="s">
        <v>554</v>
      </c>
      <c r="B9551" s="188">
        <v>1218</v>
      </c>
      <c r="C9551" s="188">
        <v>0</v>
      </c>
      <c r="D9551" s="188">
        <v>0</v>
      </c>
      <c r="E9551" s="188">
        <v>0</v>
      </c>
      <c r="F9551" s="188">
        <v>0</v>
      </c>
      <c r="G9551" s="188">
        <v>161</v>
      </c>
      <c r="H9551" s="188">
        <v>1905</v>
      </c>
      <c r="I9551" s="188">
        <v>5588</v>
      </c>
      <c r="J9551" s="188">
        <v>20687</v>
      </c>
      <c r="N9551" s="43"/>
    </row>
    <row r="9552" spans="1:14">
      <c r="A9552" s="43" t="s">
        <v>555</v>
      </c>
      <c r="B9552" s="188">
        <v>1983</v>
      </c>
      <c r="C9552" s="188">
        <v>0</v>
      </c>
      <c r="D9552" s="188">
        <v>0</v>
      </c>
      <c r="E9552" s="188">
        <v>0</v>
      </c>
      <c r="F9552" s="188">
        <v>0</v>
      </c>
      <c r="G9552" s="188">
        <v>0</v>
      </c>
      <c r="H9552" s="188">
        <v>1771</v>
      </c>
      <c r="I9552" s="188">
        <v>7699</v>
      </c>
      <c r="J9552" s="188">
        <v>46263</v>
      </c>
      <c r="N9552" s="43"/>
    </row>
    <row r="9553" spans="1:14">
      <c r="A9553" s="43" t="s">
        <v>556</v>
      </c>
      <c r="B9553" s="188">
        <v>1153</v>
      </c>
      <c r="C9553" s="188">
        <v>0</v>
      </c>
      <c r="D9553" s="188">
        <v>0</v>
      </c>
      <c r="E9553" s="188">
        <v>0</v>
      </c>
      <c r="F9553" s="188">
        <v>0</v>
      </c>
      <c r="G9553" s="188">
        <v>0</v>
      </c>
      <c r="H9553" s="188">
        <v>0</v>
      </c>
      <c r="I9553" s="188">
        <v>1910</v>
      </c>
      <c r="J9553" s="188">
        <v>46724</v>
      </c>
      <c r="N9553" s="43"/>
    </row>
    <row r="9554" spans="1:14">
      <c r="A9554" s="43" t="s">
        <v>601</v>
      </c>
      <c r="B9554" s="188">
        <v>77646</v>
      </c>
      <c r="C9554" s="188">
        <v>2474.35</v>
      </c>
      <c r="D9554" s="188">
        <v>9081.7099999999991</v>
      </c>
      <c r="E9554" s="188">
        <v>23467.4</v>
      </c>
      <c r="F9554" s="188">
        <v>47381.3</v>
      </c>
      <c r="G9554" s="188">
        <v>95483</v>
      </c>
      <c r="H9554" s="188">
        <v>168053</v>
      </c>
      <c r="I9554" s="188">
        <v>229191</v>
      </c>
      <c r="J9554" s="188">
        <v>461630</v>
      </c>
      <c r="N9554" s="43"/>
    </row>
    <row r="9555" spans="1:14">
      <c r="A9555" s="43" t="s">
        <v>537</v>
      </c>
      <c r="B9555" s="188">
        <v>20060</v>
      </c>
      <c r="C9555" s="188">
        <v>0</v>
      </c>
      <c r="D9555" s="188">
        <v>0</v>
      </c>
      <c r="E9555" s="188">
        <v>0</v>
      </c>
      <c r="F9555" s="188">
        <v>19459.900000000001</v>
      </c>
      <c r="G9555" s="188">
        <v>31608</v>
      </c>
      <c r="H9555" s="188">
        <v>42769</v>
      </c>
      <c r="I9555" s="188">
        <v>48581</v>
      </c>
      <c r="J9555" s="188">
        <v>58157</v>
      </c>
      <c r="N9555" s="43"/>
    </row>
    <row r="9556" spans="1:14">
      <c r="A9556" s="43" t="s">
        <v>538</v>
      </c>
      <c r="B9556" s="188">
        <v>86</v>
      </c>
      <c r="C9556" s="188">
        <v>0</v>
      </c>
      <c r="D9556" s="188">
        <v>0</v>
      </c>
      <c r="E9556" s="188">
        <v>0</v>
      </c>
      <c r="F9556" s="188">
        <v>0</v>
      </c>
      <c r="G9556" s="188">
        <v>0</v>
      </c>
      <c r="H9556" s="188">
        <v>0</v>
      </c>
      <c r="I9556" s="188">
        <v>0</v>
      </c>
      <c r="J9556" s="188">
        <v>4085</v>
      </c>
      <c r="N9556" s="43"/>
    </row>
    <row r="9557" spans="1:14">
      <c r="A9557" s="43" t="s">
        <v>539</v>
      </c>
      <c r="B9557" s="188">
        <v>24439</v>
      </c>
      <c r="C9557" s="188">
        <v>-79.64</v>
      </c>
      <c r="D9557" s="188">
        <v>-7.51</v>
      </c>
      <c r="E9557" s="188">
        <v>1132.3</v>
      </c>
      <c r="F9557" s="188">
        <v>5951</v>
      </c>
      <c r="G9557" s="188">
        <v>20817</v>
      </c>
      <c r="H9557" s="188">
        <v>56756</v>
      </c>
      <c r="I9557" s="188">
        <v>99710</v>
      </c>
      <c r="J9557" s="188">
        <v>274434</v>
      </c>
      <c r="N9557" s="43"/>
    </row>
    <row r="9558" spans="1:14">
      <c r="A9558" s="43" t="s">
        <v>540</v>
      </c>
      <c r="B9558" s="188">
        <v>2376</v>
      </c>
      <c r="C9558" s="188">
        <v>0</v>
      </c>
      <c r="D9558" s="188">
        <v>0</v>
      </c>
      <c r="E9558" s="188">
        <v>0</v>
      </c>
      <c r="F9558" s="188">
        <v>0</v>
      </c>
      <c r="G9558" s="188">
        <v>0</v>
      </c>
      <c r="H9558" s="188">
        <v>3324</v>
      </c>
      <c r="I9558" s="188">
        <v>12498</v>
      </c>
      <c r="J9558" s="188">
        <v>51399</v>
      </c>
      <c r="N9558" s="43"/>
    </row>
    <row r="9559" spans="1:14">
      <c r="A9559" s="43" t="s">
        <v>541</v>
      </c>
      <c r="B9559" s="188">
        <v>22101</v>
      </c>
      <c r="C9559" s="188">
        <v>0</v>
      </c>
      <c r="D9559" s="188">
        <v>0</v>
      </c>
      <c r="E9559" s="188">
        <v>0</v>
      </c>
      <c r="F9559" s="188">
        <v>0</v>
      </c>
      <c r="G9559" s="188">
        <v>25457</v>
      </c>
      <c r="H9559" s="188">
        <v>70364</v>
      </c>
      <c r="I9559" s="188">
        <v>106633</v>
      </c>
      <c r="J9559" s="188">
        <v>212115</v>
      </c>
      <c r="N9559" s="43"/>
    </row>
    <row r="9560" spans="1:14">
      <c r="A9560" s="43" t="s">
        <v>542</v>
      </c>
      <c r="B9560" s="188">
        <v>6864</v>
      </c>
      <c r="C9560" s="188">
        <v>0</v>
      </c>
      <c r="D9560" s="188">
        <v>0</v>
      </c>
      <c r="E9560" s="188">
        <v>0</v>
      </c>
      <c r="F9560" s="188">
        <v>2597.6999999999998</v>
      </c>
      <c r="G9560" s="188">
        <v>7579</v>
      </c>
      <c r="H9560" s="188">
        <v>16869</v>
      </c>
      <c r="I9560" s="188">
        <v>26718</v>
      </c>
      <c r="J9560" s="188">
        <v>65798</v>
      </c>
      <c r="N9560" s="43"/>
    </row>
    <row r="9561" spans="1:14">
      <c r="A9561" s="43" t="s">
        <v>543</v>
      </c>
      <c r="B9561" s="188">
        <v>1718</v>
      </c>
      <c r="C9561" s="188">
        <v>0</v>
      </c>
      <c r="D9561" s="188">
        <v>0</v>
      </c>
      <c r="E9561" s="188">
        <v>0</v>
      </c>
      <c r="F9561" s="188">
        <v>0</v>
      </c>
      <c r="G9561" s="188">
        <v>0</v>
      </c>
      <c r="H9561" s="188">
        <v>0</v>
      </c>
      <c r="I9561" s="188">
        <v>15228</v>
      </c>
      <c r="J9561" s="188">
        <v>31931</v>
      </c>
      <c r="N9561" s="43"/>
    </row>
    <row r="9562" spans="1:14">
      <c r="A9562" s="43" t="s">
        <v>544</v>
      </c>
      <c r="B9562" s="188">
        <v>16066</v>
      </c>
      <c r="C9562" s="188">
        <v>0</v>
      </c>
      <c r="D9562" s="188">
        <v>0</v>
      </c>
      <c r="E9562" s="188">
        <v>0</v>
      </c>
      <c r="F9562" s="188">
        <v>0</v>
      </c>
      <c r="G9562" s="188">
        <v>0</v>
      </c>
      <c r="H9562" s="188">
        <v>63798</v>
      </c>
      <c r="I9562" s="188">
        <v>121553</v>
      </c>
      <c r="J9562" s="188">
        <v>165636</v>
      </c>
      <c r="N9562" s="43"/>
    </row>
    <row r="9563" spans="1:14">
      <c r="A9563" s="43" t="s">
        <v>221</v>
      </c>
      <c r="B9563" s="188">
        <v>16576</v>
      </c>
      <c r="C9563" s="188">
        <v>0</v>
      </c>
      <c r="D9563" s="188">
        <v>0</v>
      </c>
      <c r="E9563" s="188">
        <v>0</v>
      </c>
      <c r="F9563" s="188">
        <v>16217.7</v>
      </c>
      <c r="G9563" s="188">
        <v>25841</v>
      </c>
      <c r="H9563" s="188">
        <v>36174</v>
      </c>
      <c r="I9563" s="188">
        <v>41630</v>
      </c>
      <c r="J9563" s="188">
        <v>50419</v>
      </c>
      <c r="N9563" s="43"/>
    </row>
    <row r="9564" spans="1:14">
      <c r="A9564" s="43" t="s">
        <v>222</v>
      </c>
      <c r="B9564" s="188">
        <v>8806</v>
      </c>
      <c r="C9564" s="188">
        <v>0</v>
      </c>
      <c r="D9564" s="188">
        <v>0</v>
      </c>
      <c r="E9564" s="188">
        <v>0</v>
      </c>
      <c r="F9564" s="188">
        <v>0</v>
      </c>
      <c r="G9564" s="188">
        <v>16679</v>
      </c>
      <c r="H9564" s="188">
        <v>31279</v>
      </c>
      <c r="I9564" s="188">
        <v>39188</v>
      </c>
      <c r="J9564" s="188">
        <v>49183</v>
      </c>
      <c r="N9564" s="43"/>
    </row>
    <row r="9565" spans="1:14">
      <c r="A9565" s="43" t="s">
        <v>223</v>
      </c>
      <c r="B9565" s="188">
        <v>16008</v>
      </c>
      <c r="C9565" s="188">
        <v>0</v>
      </c>
      <c r="D9565" s="188">
        <v>0</v>
      </c>
      <c r="E9565" s="188">
        <v>0</v>
      </c>
      <c r="F9565" s="188">
        <v>0</v>
      </c>
      <c r="G9565" s="188">
        <v>9507</v>
      </c>
      <c r="H9565" s="188">
        <v>51817</v>
      </c>
      <c r="I9565" s="188">
        <v>85434</v>
      </c>
      <c r="J9565" s="188">
        <v>185211</v>
      </c>
      <c r="N9565" s="43"/>
    </row>
    <row r="9566" spans="1:14">
      <c r="A9566" s="43" t="s">
        <v>224</v>
      </c>
      <c r="B9566" s="188">
        <v>13451</v>
      </c>
      <c r="C9566" s="188">
        <v>0</v>
      </c>
      <c r="D9566" s="188">
        <v>0</v>
      </c>
      <c r="E9566" s="188">
        <v>0</v>
      </c>
      <c r="F9566" s="188">
        <v>0</v>
      </c>
      <c r="G9566" s="188">
        <v>0</v>
      </c>
      <c r="H9566" s="188">
        <v>46250</v>
      </c>
      <c r="I9566" s="188">
        <v>84369</v>
      </c>
      <c r="J9566" s="188">
        <v>191238</v>
      </c>
      <c r="N9566" s="43"/>
    </row>
    <row r="9567" spans="1:14">
      <c r="A9567" s="43" t="s">
        <v>545</v>
      </c>
      <c r="B9567" s="188">
        <v>61748</v>
      </c>
      <c r="C9567" s="188">
        <v>-3337.88</v>
      </c>
      <c r="D9567" s="188">
        <v>2988.34</v>
      </c>
      <c r="E9567" s="188">
        <v>17059</v>
      </c>
      <c r="F9567" s="188">
        <v>39612.1</v>
      </c>
      <c r="G9567" s="188">
        <v>79081</v>
      </c>
      <c r="H9567" s="188">
        <v>136362</v>
      </c>
      <c r="I9567" s="188">
        <v>181622</v>
      </c>
      <c r="J9567" s="188">
        <v>362194</v>
      </c>
      <c r="N9567" s="43"/>
    </row>
    <row r="9568" spans="1:14">
      <c r="A9568" s="43" t="s">
        <v>546</v>
      </c>
      <c r="B9568" s="188">
        <v>43218</v>
      </c>
      <c r="C9568" s="188">
        <v>-6076.52</v>
      </c>
      <c r="D9568" s="188">
        <v>-781.38</v>
      </c>
      <c r="E9568" s="188">
        <v>12449.3</v>
      </c>
      <c r="F9568" s="188">
        <v>30396.799999999999</v>
      </c>
      <c r="G9568" s="188">
        <v>60071</v>
      </c>
      <c r="H9568" s="188">
        <v>97037</v>
      </c>
      <c r="I9568" s="188">
        <v>127683</v>
      </c>
      <c r="J9568" s="188">
        <v>215976</v>
      </c>
      <c r="N9568" s="43"/>
    </row>
    <row r="9569" spans="1:14">
      <c r="A9569" s="43" t="s">
        <v>547</v>
      </c>
      <c r="B9569" s="188">
        <v>7252</v>
      </c>
      <c r="C9569" s="188">
        <v>0</v>
      </c>
      <c r="D9569" s="188">
        <v>0</v>
      </c>
      <c r="E9569" s="188">
        <v>0</v>
      </c>
      <c r="F9569" s="188">
        <v>0</v>
      </c>
      <c r="G9569" s="188">
        <v>6002</v>
      </c>
      <c r="H9569" s="188">
        <v>17787</v>
      </c>
      <c r="I9569" s="188">
        <v>29683</v>
      </c>
      <c r="J9569" s="188">
        <v>87081</v>
      </c>
      <c r="N9569" s="43"/>
    </row>
    <row r="9570" spans="1:14">
      <c r="A9570" s="43" t="s">
        <v>548</v>
      </c>
      <c r="B9570" s="188">
        <v>855</v>
      </c>
      <c r="C9570" s="188">
        <v>0</v>
      </c>
      <c r="D9570" s="188">
        <v>0</v>
      </c>
      <c r="E9570" s="188">
        <v>0</v>
      </c>
      <c r="F9570" s="188">
        <v>0</v>
      </c>
      <c r="G9570" s="188">
        <v>235</v>
      </c>
      <c r="H9570" s="188">
        <v>1982</v>
      </c>
      <c r="I9570" s="188">
        <v>4015</v>
      </c>
      <c r="J9570" s="188">
        <v>14990</v>
      </c>
      <c r="N9570" s="43"/>
    </row>
    <row r="9571" spans="1:14">
      <c r="A9571" s="43" t="s">
        <v>549</v>
      </c>
      <c r="B9571" s="188">
        <v>1391</v>
      </c>
      <c r="C9571" s="188">
        <v>0</v>
      </c>
      <c r="D9571" s="188">
        <v>0</v>
      </c>
      <c r="E9571" s="188">
        <v>0</v>
      </c>
      <c r="F9571" s="188">
        <v>0</v>
      </c>
      <c r="G9571" s="188">
        <v>1469</v>
      </c>
      <c r="H9571" s="188">
        <v>5057</v>
      </c>
      <c r="I9571" s="188">
        <v>7845</v>
      </c>
      <c r="J9571" s="188">
        <v>13113</v>
      </c>
      <c r="N9571" s="43"/>
    </row>
    <row r="9572" spans="1:14">
      <c r="A9572" s="43" t="s">
        <v>550</v>
      </c>
      <c r="B9572" s="188">
        <v>287</v>
      </c>
      <c r="C9572" s="188">
        <v>0</v>
      </c>
      <c r="D9572" s="188">
        <v>0</v>
      </c>
      <c r="E9572" s="188">
        <v>0</v>
      </c>
      <c r="F9572" s="188">
        <v>0</v>
      </c>
      <c r="G9572" s="188">
        <v>277</v>
      </c>
      <c r="H9572" s="188">
        <v>952</v>
      </c>
      <c r="I9572" s="188">
        <v>1479</v>
      </c>
      <c r="J9572" s="188">
        <v>3018</v>
      </c>
      <c r="N9572" s="43"/>
    </row>
    <row r="9573" spans="1:14">
      <c r="A9573" s="43" t="s">
        <v>551</v>
      </c>
      <c r="B9573" s="188">
        <v>253</v>
      </c>
      <c r="C9573" s="188">
        <v>0</v>
      </c>
      <c r="D9573" s="188">
        <v>0</v>
      </c>
      <c r="E9573" s="188">
        <v>0</v>
      </c>
      <c r="F9573" s="188">
        <v>0</v>
      </c>
      <c r="G9573" s="188">
        <v>40</v>
      </c>
      <c r="H9573" s="188">
        <v>570</v>
      </c>
      <c r="I9573" s="188">
        <v>1202</v>
      </c>
      <c r="J9573" s="188">
        <v>4030</v>
      </c>
      <c r="N9573" s="43"/>
    </row>
    <row r="9574" spans="1:14">
      <c r="A9574" s="43" t="s">
        <v>317</v>
      </c>
      <c r="B9574" s="188">
        <v>4515</v>
      </c>
      <c r="C9574" s="188">
        <v>0</v>
      </c>
      <c r="D9574" s="188">
        <v>4517.92</v>
      </c>
      <c r="E9574" s="188">
        <v>4517.8999999999996</v>
      </c>
      <c r="F9574" s="188">
        <v>4517.8999999999996</v>
      </c>
      <c r="G9574" s="188">
        <v>4518</v>
      </c>
      <c r="H9574" s="188">
        <v>4518</v>
      </c>
      <c r="I9574" s="188">
        <v>9036</v>
      </c>
      <c r="J9574" s="188">
        <v>14457</v>
      </c>
      <c r="N9574" s="43"/>
    </row>
    <row r="9575" spans="1:14">
      <c r="A9575" s="43" t="s">
        <v>318</v>
      </c>
      <c r="B9575" s="188">
        <v>1345</v>
      </c>
      <c r="C9575" s="188">
        <v>0</v>
      </c>
      <c r="D9575" s="188">
        <v>0</v>
      </c>
      <c r="E9575" s="188">
        <v>0</v>
      </c>
      <c r="F9575" s="188">
        <v>1697.3</v>
      </c>
      <c r="G9575" s="188">
        <v>1697</v>
      </c>
      <c r="H9575" s="188">
        <v>1697</v>
      </c>
      <c r="I9575" s="188">
        <v>2330</v>
      </c>
      <c r="J9575" s="188">
        <v>5325</v>
      </c>
      <c r="N9575" s="43"/>
    </row>
    <row r="9576" spans="1:14">
      <c r="A9576" s="43" t="s">
        <v>552</v>
      </c>
      <c r="B9576" s="188">
        <v>59116</v>
      </c>
      <c r="C9576" s="188">
        <v>0</v>
      </c>
      <c r="D9576" s="188">
        <v>4834.04</v>
      </c>
      <c r="E9576" s="188">
        <v>18648.400000000001</v>
      </c>
      <c r="F9576" s="188">
        <v>37711.4</v>
      </c>
      <c r="G9576" s="188">
        <v>75470</v>
      </c>
      <c r="H9576" s="188">
        <v>126716</v>
      </c>
      <c r="I9576" s="188">
        <v>174079</v>
      </c>
      <c r="J9576" s="188">
        <v>326876</v>
      </c>
      <c r="N9576" s="43"/>
    </row>
    <row r="9577" spans="1:14">
      <c r="A9577" s="43" t="s">
        <v>553</v>
      </c>
      <c r="B9577" s="188">
        <v>7246</v>
      </c>
      <c r="C9577" s="188">
        <v>0</v>
      </c>
      <c r="D9577" s="188">
        <v>0</v>
      </c>
      <c r="E9577" s="188">
        <v>0</v>
      </c>
      <c r="F9577" s="188">
        <v>0</v>
      </c>
      <c r="G9577" s="188">
        <v>4918</v>
      </c>
      <c r="H9577" s="188">
        <v>20724</v>
      </c>
      <c r="I9577" s="188">
        <v>36455</v>
      </c>
      <c r="J9577" s="188">
        <v>94680</v>
      </c>
      <c r="N9577" s="43"/>
    </row>
    <row r="9578" spans="1:14">
      <c r="A9578" s="43" t="s">
        <v>554</v>
      </c>
      <c r="B9578" s="188">
        <v>1575</v>
      </c>
      <c r="C9578" s="188">
        <v>0</v>
      </c>
      <c r="D9578" s="188">
        <v>0</v>
      </c>
      <c r="E9578" s="188">
        <v>0</v>
      </c>
      <c r="F9578" s="188">
        <v>0</v>
      </c>
      <c r="G9578" s="188">
        <v>262</v>
      </c>
      <c r="H9578" s="188">
        <v>2805</v>
      </c>
      <c r="I9578" s="188">
        <v>6620</v>
      </c>
      <c r="J9578" s="188">
        <v>27736</v>
      </c>
      <c r="N9578" s="43"/>
    </row>
    <row r="9579" spans="1:14">
      <c r="A9579" s="43" t="s">
        <v>555</v>
      </c>
      <c r="B9579" s="188">
        <v>2742</v>
      </c>
      <c r="C9579" s="188">
        <v>0</v>
      </c>
      <c r="D9579" s="188">
        <v>0</v>
      </c>
      <c r="E9579" s="188">
        <v>0</v>
      </c>
      <c r="F9579" s="188">
        <v>0</v>
      </c>
      <c r="G9579" s="188">
        <v>0</v>
      </c>
      <c r="H9579" s="188">
        <v>3469</v>
      </c>
      <c r="I9579" s="188">
        <v>11712</v>
      </c>
      <c r="J9579" s="188">
        <v>59362</v>
      </c>
      <c r="N9579" s="43"/>
    </row>
    <row r="9580" spans="1:14">
      <c r="A9580" s="43" t="s">
        <v>556</v>
      </c>
      <c r="B9580" s="188">
        <v>1210</v>
      </c>
      <c r="C9580" s="188">
        <v>0</v>
      </c>
      <c r="D9580" s="188">
        <v>0</v>
      </c>
      <c r="E9580" s="188">
        <v>0</v>
      </c>
      <c r="F9580" s="188">
        <v>0</v>
      </c>
      <c r="G9580" s="188">
        <v>0</v>
      </c>
      <c r="H9580" s="188">
        <v>0</v>
      </c>
      <c r="I9580" s="188">
        <v>2989</v>
      </c>
      <c r="J9580" s="188">
        <v>39536</v>
      </c>
      <c r="N9580" s="43"/>
    </row>
    <row r="9581" spans="1:14">
      <c r="A9581" s="43" t="s">
        <v>602</v>
      </c>
      <c r="B9581" s="188">
        <v>92896</v>
      </c>
      <c r="C9581" s="188">
        <v>7087.4</v>
      </c>
      <c r="D9581" s="188">
        <v>13282.69</v>
      </c>
      <c r="E9581" s="188">
        <v>27708.799999999999</v>
      </c>
      <c r="F9581" s="188">
        <v>57439.6</v>
      </c>
      <c r="G9581" s="188">
        <v>108529</v>
      </c>
      <c r="H9581" s="188">
        <v>200360</v>
      </c>
      <c r="I9581" s="188">
        <v>286495</v>
      </c>
      <c r="J9581" s="188">
        <v>527663</v>
      </c>
      <c r="N9581" s="43"/>
    </row>
    <row r="9582" spans="1:14">
      <c r="A9582" s="43" t="s">
        <v>537</v>
      </c>
      <c r="B9582" s="188">
        <v>23548</v>
      </c>
      <c r="C9582" s="188">
        <v>0</v>
      </c>
      <c r="D9582" s="188">
        <v>0</v>
      </c>
      <c r="E9582" s="188">
        <v>12012.3</v>
      </c>
      <c r="F9582" s="188">
        <v>23178.3</v>
      </c>
      <c r="G9582" s="188">
        <v>34940</v>
      </c>
      <c r="H9582" s="188">
        <v>45350</v>
      </c>
      <c r="I9582" s="188">
        <v>49927</v>
      </c>
      <c r="J9582" s="188">
        <v>60178</v>
      </c>
      <c r="N9582" s="43"/>
    </row>
    <row r="9583" spans="1:14">
      <c r="A9583" s="43" t="s">
        <v>538</v>
      </c>
      <c r="B9583" s="188">
        <v>163</v>
      </c>
      <c r="C9583" s="188">
        <v>0</v>
      </c>
      <c r="D9583" s="188">
        <v>0</v>
      </c>
      <c r="E9583" s="188">
        <v>0</v>
      </c>
      <c r="F9583" s="188">
        <v>0</v>
      </c>
      <c r="G9583" s="188">
        <v>0</v>
      </c>
      <c r="H9583" s="188">
        <v>0</v>
      </c>
      <c r="I9583" s="188">
        <v>0</v>
      </c>
      <c r="J9583" s="188">
        <v>7301</v>
      </c>
      <c r="N9583" s="43"/>
    </row>
    <row r="9584" spans="1:14">
      <c r="A9584" s="43" t="s">
        <v>539</v>
      </c>
      <c r="B9584" s="188">
        <v>35033</v>
      </c>
      <c r="C9584" s="188">
        <v>-87.37</v>
      </c>
      <c r="D9584" s="188">
        <v>56.85</v>
      </c>
      <c r="E9584" s="188">
        <v>1923.2</v>
      </c>
      <c r="F9584" s="188">
        <v>9619.7999999999993</v>
      </c>
      <c r="G9584" s="188">
        <v>30295</v>
      </c>
      <c r="H9584" s="188">
        <v>83310</v>
      </c>
      <c r="I9584" s="188">
        <v>140546</v>
      </c>
      <c r="J9584" s="188">
        <v>342472</v>
      </c>
      <c r="N9584" s="43"/>
    </row>
    <row r="9585" spans="1:14">
      <c r="A9585" s="43" t="s">
        <v>540</v>
      </c>
      <c r="B9585" s="188">
        <v>2726</v>
      </c>
      <c r="C9585" s="188">
        <v>0</v>
      </c>
      <c r="D9585" s="188">
        <v>0</v>
      </c>
      <c r="E9585" s="188">
        <v>0</v>
      </c>
      <c r="F9585" s="188">
        <v>0</v>
      </c>
      <c r="G9585" s="188">
        <v>0</v>
      </c>
      <c r="H9585" s="188">
        <v>3306</v>
      </c>
      <c r="I9585" s="188">
        <v>15149</v>
      </c>
      <c r="J9585" s="188">
        <v>58029</v>
      </c>
      <c r="N9585" s="43"/>
    </row>
    <row r="9586" spans="1:14">
      <c r="A9586" s="43" t="s">
        <v>541</v>
      </c>
      <c r="B9586" s="188">
        <v>23178</v>
      </c>
      <c r="C9586" s="188">
        <v>0</v>
      </c>
      <c r="D9586" s="188">
        <v>0</v>
      </c>
      <c r="E9586" s="188">
        <v>0</v>
      </c>
      <c r="F9586" s="188">
        <v>0</v>
      </c>
      <c r="G9586" s="188">
        <v>24904</v>
      </c>
      <c r="H9586" s="188">
        <v>74954</v>
      </c>
      <c r="I9586" s="188">
        <v>118179</v>
      </c>
      <c r="J9586" s="188">
        <v>236601</v>
      </c>
      <c r="N9586" s="43"/>
    </row>
    <row r="9587" spans="1:14">
      <c r="A9587" s="43" t="s">
        <v>542</v>
      </c>
      <c r="B9587" s="188">
        <v>7200</v>
      </c>
      <c r="C9587" s="188">
        <v>0</v>
      </c>
      <c r="D9587" s="188">
        <v>0</v>
      </c>
      <c r="E9587" s="188">
        <v>0</v>
      </c>
      <c r="F9587" s="188">
        <v>2982.2</v>
      </c>
      <c r="G9587" s="188">
        <v>7887</v>
      </c>
      <c r="H9587" s="188">
        <v>16871</v>
      </c>
      <c r="I9587" s="188">
        <v>28666</v>
      </c>
      <c r="J9587" s="188">
        <v>67660</v>
      </c>
      <c r="N9587" s="43"/>
    </row>
    <row r="9588" spans="1:14">
      <c r="A9588" s="43" t="s">
        <v>543</v>
      </c>
      <c r="B9588" s="188">
        <v>1048</v>
      </c>
      <c r="C9588" s="188">
        <v>0</v>
      </c>
      <c r="D9588" s="188">
        <v>0</v>
      </c>
      <c r="E9588" s="188">
        <v>0</v>
      </c>
      <c r="F9588" s="188">
        <v>0</v>
      </c>
      <c r="G9588" s="188">
        <v>0</v>
      </c>
      <c r="H9588" s="188">
        <v>0</v>
      </c>
      <c r="I9588" s="188">
        <v>8805</v>
      </c>
      <c r="J9588" s="188">
        <v>24348</v>
      </c>
      <c r="N9588" s="43"/>
    </row>
    <row r="9589" spans="1:14">
      <c r="A9589" s="43" t="s">
        <v>544</v>
      </c>
      <c r="B9589" s="188">
        <v>23304</v>
      </c>
      <c r="C9589" s="188">
        <v>0</v>
      </c>
      <c r="D9589" s="188">
        <v>0</v>
      </c>
      <c r="E9589" s="188">
        <v>0</v>
      </c>
      <c r="F9589" s="188">
        <v>0</v>
      </c>
      <c r="G9589" s="188">
        <v>28549</v>
      </c>
      <c r="H9589" s="188">
        <v>95473</v>
      </c>
      <c r="I9589" s="188">
        <v>121553</v>
      </c>
      <c r="J9589" s="188">
        <v>165636</v>
      </c>
      <c r="N9589" s="43"/>
    </row>
    <row r="9590" spans="1:14">
      <c r="A9590" s="43" t="s">
        <v>221</v>
      </c>
      <c r="B9590" s="188">
        <v>20328</v>
      </c>
      <c r="C9590" s="188">
        <v>0</v>
      </c>
      <c r="D9590" s="188">
        <v>0</v>
      </c>
      <c r="E9590" s="188">
        <v>9000.5</v>
      </c>
      <c r="F9590" s="188">
        <v>19609.7</v>
      </c>
      <c r="G9590" s="188">
        <v>30707</v>
      </c>
      <c r="H9590" s="188">
        <v>40345</v>
      </c>
      <c r="I9590" s="188">
        <v>45441</v>
      </c>
      <c r="J9590" s="188">
        <v>52065</v>
      </c>
      <c r="N9590" s="43"/>
    </row>
    <row r="9591" spans="1:14">
      <c r="A9591" s="43" t="s">
        <v>222</v>
      </c>
      <c r="B9591" s="188">
        <v>8852</v>
      </c>
      <c r="C9591" s="188">
        <v>0</v>
      </c>
      <c r="D9591" s="188">
        <v>0</v>
      </c>
      <c r="E9591" s="188">
        <v>0</v>
      </c>
      <c r="F9591" s="188">
        <v>0</v>
      </c>
      <c r="G9591" s="188">
        <v>16813</v>
      </c>
      <c r="H9591" s="188">
        <v>28949</v>
      </c>
      <c r="I9591" s="188">
        <v>37583</v>
      </c>
      <c r="J9591" s="188">
        <v>48847</v>
      </c>
      <c r="N9591" s="43"/>
    </row>
    <row r="9592" spans="1:14">
      <c r="A9592" s="43" t="s">
        <v>223</v>
      </c>
      <c r="B9592" s="188">
        <v>18906</v>
      </c>
      <c r="C9592" s="188">
        <v>0</v>
      </c>
      <c r="D9592" s="188">
        <v>0</v>
      </c>
      <c r="E9592" s="188">
        <v>0</v>
      </c>
      <c r="F9592" s="188">
        <v>0</v>
      </c>
      <c r="G9592" s="188">
        <v>12424</v>
      </c>
      <c r="H9592" s="188">
        <v>62296</v>
      </c>
      <c r="I9592" s="188">
        <v>106086</v>
      </c>
      <c r="J9592" s="188">
        <v>240386</v>
      </c>
      <c r="N9592" s="43"/>
    </row>
    <row r="9593" spans="1:14">
      <c r="A9593" s="43" t="s">
        <v>224</v>
      </c>
      <c r="B9593" s="188">
        <v>11486</v>
      </c>
      <c r="C9593" s="188">
        <v>0</v>
      </c>
      <c r="D9593" s="188">
        <v>0</v>
      </c>
      <c r="E9593" s="188">
        <v>0</v>
      </c>
      <c r="F9593" s="188">
        <v>0</v>
      </c>
      <c r="G9593" s="188">
        <v>0</v>
      </c>
      <c r="H9593" s="188">
        <v>37021</v>
      </c>
      <c r="I9593" s="188">
        <v>71251</v>
      </c>
      <c r="J9593" s="188">
        <v>186026</v>
      </c>
      <c r="N9593" s="43"/>
    </row>
    <row r="9594" spans="1:14">
      <c r="A9594" s="43" t="s">
        <v>545</v>
      </c>
      <c r="B9594" s="188">
        <v>75327</v>
      </c>
      <c r="C9594" s="188">
        <v>1045.1400000000001</v>
      </c>
      <c r="D9594" s="188">
        <v>7079.13</v>
      </c>
      <c r="E9594" s="188">
        <v>21056.9</v>
      </c>
      <c r="F9594" s="188">
        <v>47323.1</v>
      </c>
      <c r="G9594" s="188">
        <v>90361</v>
      </c>
      <c r="H9594" s="188">
        <v>163703</v>
      </c>
      <c r="I9594" s="188">
        <v>234219</v>
      </c>
      <c r="J9594" s="188">
        <v>436445</v>
      </c>
      <c r="N9594" s="43"/>
    </row>
    <row r="9595" spans="1:14">
      <c r="A9595" s="43" t="s">
        <v>546</v>
      </c>
      <c r="B9595" s="188">
        <v>49126</v>
      </c>
      <c r="C9595" s="188">
        <v>-1005.7</v>
      </c>
      <c r="D9595" s="188">
        <v>4393.0600000000004</v>
      </c>
      <c r="E9595" s="188">
        <v>15483.7</v>
      </c>
      <c r="F9595" s="188">
        <v>36017.599999999999</v>
      </c>
      <c r="G9595" s="188">
        <v>66949</v>
      </c>
      <c r="H9595" s="188">
        <v>109163</v>
      </c>
      <c r="I9595" s="188">
        <v>144953</v>
      </c>
      <c r="J9595" s="188">
        <v>238134</v>
      </c>
      <c r="N9595" s="43"/>
    </row>
    <row r="9596" spans="1:14">
      <c r="A9596" s="43" t="s">
        <v>547</v>
      </c>
      <c r="B9596" s="188">
        <v>8190</v>
      </c>
      <c r="C9596" s="188">
        <v>0</v>
      </c>
      <c r="D9596" s="188">
        <v>0</v>
      </c>
      <c r="E9596" s="188">
        <v>0</v>
      </c>
      <c r="F9596" s="188">
        <v>81.8</v>
      </c>
      <c r="G9596" s="188">
        <v>7577</v>
      </c>
      <c r="H9596" s="188">
        <v>21693</v>
      </c>
      <c r="I9596" s="188">
        <v>37645</v>
      </c>
      <c r="J9596" s="188">
        <v>90587</v>
      </c>
      <c r="N9596" s="43"/>
    </row>
    <row r="9597" spans="1:14">
      <c r="A9597" s="43" t="s">
        <v>548</v>
      </c>
      <c r="B9597" s="188">
        <v>1118</v>
      </c>
      <c r="C9597" s="188">
        <v>0</v>
      </c>
      <c r="D9597" s="188">
        <v>0</v>
      </c>
      <c r="E9597" s="188">
        <v>0</v>
      </c>
      <c r="F9597" s="188">
        <v>0</v>
      </c>
      <c r="G9597" s="188">
        <v>498</v>
      </c>
      <c r="H9597" s="188">
        <v>2682</v>
      </c>
      <c r="I9597" s="188">
        <v>5619</v>
      </c>
      <c r="J9597" s="188">
        <v>18713</v>
      </c>
      <c r="N9597" s="43"/>
    </row>
    <row r="9598" spans="1:14">
      <c r="A9598" s="43" t="s">
        <v>549</v>
      </c>
      <c r="B9598" s="188">
        <v>1597</v>
      </c>
      <c r="C9598" s="188">
        <v>0</v>
      </c>
      <c r="D9598" s="188">
        <v>0</v>
      </c>
      <c r="E9598" s="188">
        <v>0</v>
      </c>
      <c r="F9598" s="188">
        <v>0</v>
      </c>
      <c r="G9598" s="188">
        <v>1838</v>
      </c>
      <c r="H9598" s="188">
        <v>5512</v>
      </c>
      <c r="I9598" s="188">
        <v>8721</v>
      </c>
      <c r="J9598" s="188">
        <v>15068</v>
      </c>
      <c r="N9598" s="43"/>
    </row>
    <row r="9599" spans="1:14">
      <c r="A9599" s="43" t="s">
        <v>550</v>
      </c>
      <c r="B9599" s="188">
        <v>325</v>
      </c>
      <c r="C9599" s="188">
        <v>0</v>
      </c>
      <c r="D9599" s="188">
        <v>0</v>
      </c>
      <c r="E9599" s="188">
        <v>0</v>
      </c>
      <c r="F9599" s="188">
        <v>0</v>
      </c>
      <c r="G9599" s="188">
        <v>346</v>
      </c>
      <c r="H9599" s="188">
        <v>1038</v>
      </c>
      <c r="I9599" s="188">
        <v>1646</v>
      </c>
      <c r="J9599" s="188">
        <v>3420</v>
      </c>
      <c r="N9599" s="43"/>
    </row>
    <row r="9600" spans="1:14">
      <c r="A9600" s="43" t="s">
        <v>551</v>
      </c>
      <c r="B9600" s="188">
        <v>306</v>
      </c>
      <c r="C9600" s="188">
        <v>0</v>
      </c>
      <c r="D9600" s="188">
        <v>0</v>
      </c>
      <c r="E9600" s="188">
        <v>0</v>
      </c>
      <c r="F9600" s="188">
        <v>0</v>
      </c>
      <c r="G9600" s="188">
        <v>129</v>
      </c>
      <c r="H9600" s="188">
        <v>837</v>
      </c>
      <c r="I9600" s="188">
        <v>1586</v>
      </c>
      <c r="J9600" s="188">
        <v>4289</v>
      </c>
      <c r="N9600" s="43"/>
    </row>
    <row r="9601" spans="1:14">
      <c r="A9601" s="43" t="s">
        <v>317</v>
      </c>
      <c r="B9601" s="188">
        <v>4660</v>
      </c>
      <c r="C9601" s="188">
        <v>0</v>
      </c>
      <c r="D9601" s="188">
        <v>4517.92</v>
      </c>
      <c r="E9601" s="188">
        <v>4517.8999999999996</v>
      </c>
      <c r="F9601" s="188">
        <v>4517.8999999999996</v>
      </c>
      <c r="G9601" s="188">
        <v>4518</v>
      </c>
      <c r="H9601" s="188">
        <v>6325</v>
      </c>
      <c r="I9601" s="188">
        <v>9036</v>
      </c>
      <c r="J9601" s="188">
        <v>14457</v>
      </c>
      <c r="N9601" s="43"/>
    </row>
    <row r="9602" spans="1:14">
      <c r="A9602" s="43" t="s">
        <v>318</v>
      </c>
      <c r="B9602" s="188">
        <v>1373</v>
      </c>
      <c r="C9602" s="188">
        <v>0</v>
      </c>
      <c r="D9602" s="188">
        <v>0</v>
      </c>
      <c r="E9602" s="188">
        <v>0</v>
      </c>
      <c r="F9602" s="188">
        <v>1697.3</v>
      </c>
      <c r="G9602" s="188">
        <v>1697</v>
      </c>
      <c r="H9602" s="188">
        <v>1697</v>
      </c>
      <c r="I9602" s="188">
        <v>3328</v>
      </c>
      <c r="J9602" s="188">
        <v>5325</v>
      </c>
      <c r="N9602" s="43"/>
    </row>
    <row r="9603" spans="1:14">
      <c r="A9603" s="43" t="s">
        <v>552</v>
      </c>
      <c r="B9603" s="188">
        <v>66695</v>
      </c>
      <c r="C9603" s="188">
        <v>5115.8100000000004</v>
      </c>
      <c r="D9603" s="188">
        <v>10501.02</v>
      </c>
      <c r="E9603" s="188">
        <v>21783.5</v>
      </c>
      <c r="F9603" s="188">
        <v>44693.5</v>
      </c>
      <c r="G9603" s="188">
        <v>83952</v>
      </c>
      <c r="H9603" s="188">
        <v>147406</v>
      </c>
      <c r="I9603" s="188">
        <v>201279</v>
      </c>
      <c r="J9603" s="188">
        <v>379631</v>
      </c>
      <c r="N9603" s="43"/>
    </row>
    <row r="9604" spans="1:14">
      <c r="A9604" s="43" t="s">
        <v>553</v>
      </c>
      <c r="B9604" s="188">
        <v>9324</v>
      </c>
      <c r="C9604" s="188">
        <v>0</v>
      </c>
      <c r="D9604" s="188">
        <v>0</v>
      </c>
      <c r="E9604" s="188">
        <v>0</v>
      </c>
      <c r="F9604" s="188">
        <v>0</v>
      </c>
      <c r="G9604" s="188">
        <v>8053</v>
      </c>
      <c r="H9604" s="188">
        <v>28600</v>
      </c>
      <c r="I9604" s="188">
        <v>46874</v>
      </c>
      <c r="J9604" s="188">
        <v>110391</v>
      </c>
      <c r="N9604" s="43"/>
    </row>
    <row r="9605" spans="1:14">
      <c r="A9605" s="43" t="s">
        <v>554</v>
      </c>
      <c r="B9605" s="188">
        <v>1823</v>
      </c>
      <c r="C9605" s="188">
        <v>0</v>
      </c>
      <c r="D9605" s="188">
        <v>0</v>
      </c>
      <c r="E9605" s="188">
        <v>0</v>
      </c>
      <c r="F9605" s="188">
        <v>0</v>
      </c>
      <c r="G9605" s="188">
        <v>557</v>
      </c>
      <c r="H9605" s="188">
        <v>3892</v>
      </c>
      <c r="I9605" s="188">
        <v>8967</v>
      </c>
      <c r="J9605" s="188">
        <v>32464</v>
      </c>
      <c r="N9605" s="43"/>
    </row>
    <row r="9606" spans="1:14">
      <c r="A9606" s="43" t="s">
        <v>555</v>
      </c>
      <c r="B9606" s="188">
        <v>3462</v>
      </c>
      <c r="C9606" s="188">
        <v>0</v>
      </c>
      <c r="D9606" s="188">
        <v>0</v>
      </c>
      <c r="E9606" s="188">
        <v>0</v>
      </c>
      <c r="F9606" s="188">
        <v>0</v>
      </c>
      <c r="G9606" s="188">
        <v>34</v>
      </c>
      <c r="H9606" s="188">
        <v>6477</v>
      </c>
      <c r="I9606" s="188">
        <v>19951</v>
      </c>
      <c r="J9606" s="188">
        <v>63908</v>
      </c>
      <c r="N9606" s="43"/>
    </row>
    <row r="9607" spans="1:14">
      <c r="A9607" s="43" t="s">
        <v>556</v>
      </c>
      <c r="B9607" s="188">
        <v>1423</v>
      </c>
      <c r="C9607" s="188">
        <v>0</v>
      </c>
      <c r="D9607" s="188">
        <v>0</v>
      </c>
      <c r="E9607" s="188">
        <v>0</v>
      </c>
      <c r="F9607" s="188">
        <v>0</v>
      </c>
      <c r="G9607" s="188">
        <v>0</v>
      </c>
      <c r="H9607" s="188">
        <v>0</v>
      </c>
      <c r="I9607" s="188">
        <v>3362</v>
      </c>
      <c r="J9607" s="188">
        <v>52577</v>
      </c>
      <c r="N9607" s="43"/>
    </row>
    <row r="9608" spans="1:14">
      <c r="A9608" s="43" t="s">
        <v>621</v>
      </c>
      <c r="B9608" s="188" t="s">
        <v>143</v>
      </c>
      <c r="C9608" s="188" t="s">
        <v>144</v>
      </c>
      <c r="D9608" s="188" t="s">
        <v>144</v>
      </c>
      <c r="E9608" s="188" t="s">
        <v>144</v>
      </c>
      <c r="F9608" s="188" t="s">
        <v>144</v>
      </c>
      <c r="G9608" s="188" t="s">
        <v>144</v>
      </c>
      <c r="H9608" s="188" t="s">
        <v>144</v>
      </c>
      <c r="I9608" s="188" t="s">
        <v>685</v>
      </c>
      <c r="J9608" s="188" t="s">
        <v>685</v>
      </c>
      <c r="K9608" s="188" t="s">
        <v>225</v>
      </c>
      <c r="N9608" s="43"/>
    </row>
    <row r="9609" spans="1:14">
      <c r="A9609" s="43" t="s">
        <v>618</v>
      </c>
      <c r="B9609" s="188" t="s">
        <v>619</v>
      </c>
      <c r="K9609" s="188" t="s">
        <v>756</v>
      </c>
      <c r="N9609" s="43"/>
    </row>
    <row r="9610" spans="1:14">
      <c r="A9610" s="43" t="s">
        <v>142</v>
      </c>
      <c r="N9610" s="43"/>
    </row>
    <row r="9612" spans="1:14">
      <c r="A9612" s="43" t="s">
        <v>214</v>
      </c>
      <c r="N9612" s="43"/>
    </row>
    <row r="9613" spans="1:14">
      <c r="A9613" s="43" t="s">
        <v>621</v>
      </c>
      <c r="B9613" s="188" t="s">
        <v>143</v>
      </c>
      <c r="C9613" s="188" t="s">
        <v>144</v>
      </c>
      <c r="D9613" s="188" t="s">
        <v>144</v>
      </c>
      <c r="E9613" s="188" t="s">
        <v>144</v>
      </c>
      <c r="F9613" s="188" t="s">
        <v>144</v>
      </c>
      <c r="G9613" s="188" t="s">
        <v>144</v>
      </c>
      <c r="H9613" s="188" t="s">
        <v>144</v>
      </c>
      <c r="I9613" s="188" t="s">
        <v>685</v>
      </c>
      <c r="J9613" s="188" t="s">
        <v>685</v>
      </c>
      <c r="K9613" s="188" t="s">
        <v>225</v>
      </c>
      <c r="N9613" s="43"/>
    </row>
    <row r="9614" spans="1:14">
      <c r="A9614" s="43" t="s">
        <v>257</v>
      </c>
      <c r="B9614" s="188" t="s">
        <v>33</v>
      </c>
      <c r="C9614" s="188" t="s">
        <v>134</v>
      </c>
      <c r="D9614" s="188" t="s">
        <v>135</v>
      </c>
      <c r="E9614" s="188" t="s">
        <v>136</v>
      </c>
      <c r="F9614" s="188" t="s">
        <v>137</v>
      </c>
      <c r="G9614" s="188" t="s">
        <v>138</v>
      </c>
      <c r="H9614" s="188" t="s">
        <v>139</v>
      </c>
      <c r="I9614" s="188" t="s">
        <v>140</v>
      </c>
      <c r="J9614" s="188" t="s">
        <v>141</v>
      </c>
      <c r="N9614" s="43"/>
    </row>
    <row r="9615" spans="1:14">
      <c r="A9615" s="43" t="s">
        <v>622</v>
      </c>
      <c r="B9615" s="188" t="s">
        <v>143</v>
      </c>
      <c r="C9615" s="188" t="s">
        <v>148</v>
      </c>
      <c r="D9615" s="188" t="s">
        <v>148</v>
      </c>
      <c r="E9615" s="188" t="s">
        <v>148</v>
      </c>
      <c r="F9615" s="188" t="s">
        <v>148</v>
      </c>
      <c r="G9615" s="188" t="s">
        <v>148</v>
      </c>
      <c r="H9615" s="188" t="s">
        <v>148</v>
      </c>
      <c r="I9615" s="188" t="s">
        <v>686</v>
      </c>
      <c r="J9615" s="188" t="s">
        <v>686</v>
      </c>
      <c r="N9615" s="43"/>
    </row>
    <row r="9616" spans="1:14">
      <c r="A9616" s="43" t="s">
        <v>592</v>
      </c>
      <c r="B9616" s="188">
        <v>72340</v>
      </c>
      <c r="C9616" s="188">
        <v>8867.42</v>
      </c>
      <c r="D9616" s="188">
        <v>12624.34</v>
      </c>
      <c r="E9616" s="188">
        <v>23963.9</v>
      </c>
      <c r="F9616" s="188">
        <v>45863.4</v>
      </c>
      <c r="G9616" s="188">
        <v>84797</v>
      </c>
      <c r="H9616" s="188">
        <v>144059</v>
      </c>
      <c r="I9616" s="188">
        <v>203367</v>
      </c>
      <c r="J9616" s="188">
        <v>433241</v>
      </c>
      <c r="N9616" s="43"/>
    </row>
    <row r="9617" spans="1:14">
      <c r="A9617" s="43" t="s">
        <v>537</v>
      </c>
      <c r="B9617" s="188">
        <v>14605</v>
      </c>
      <c r="C9617" s="188">
        <v>0</v>
      </c>
      <c r="D9617" s="188">
        <v>0</v>
      </c>
      <c r="E9617" s="188">
        <v>7489.9</v>
      </c>
      <c r="F9617" s="188">
        <v>15345.6</v>
      </c>
      <c r="G9617" s="188">
        <v>21507</v>
      </c>
      <c r="H9617" s="188">
        <v>26576</v>
      </c>
      <c r="I9617" s="188">
        <v>29600</v>
      </c>
      <c r="J9617" s="188">
        <v>35882</v>
      </c>
      <c r="N9617" s="43"/>
    </row>
    <row r="9618" spans="1:14">
      <c r="A9618" s="43" t="s">
        <v>538</v>
      </c>
      <c r="B9618" s="188">
        <v>186</v>
      </c>
      <c r="C9618" s="188">
        <v>0</v>
      </c>
      <c r="D9618" s="188">
        <v>0</v>
      </c>
      <c r="E9618" s="188">
        <v>0</v>
      </c>
      <c r="F9618" s="188">
        <v>0</v>
      </c>
      <c r="G9618" s="188">
        <v>0</v>
      </c>
      <c r="H9618" s="188">
        <v>0</v>
      </c>
      <c r="I9618" s="188">
        <v>0</v>
      </c>
      <c r="J9618" s="188">
        <v>8069</v>
      </c>
      <c r="N9618" s="43"/>
    </row>
    <row r="9619" spans="1:14">
      <c r="A9619" s="43" t="s">
        <v>539</v>
      </c>
      <c r="B9619" s="188">
        <v>27019</v>
      </c>
      <c r="C9619" s="188">
        <v>-32</v>
      </c>
      <c r="D9619" s="188">
        <v>106.38</v>
      </c>
      <c r="E9619" s="188">
        <v>1321.4</v>
      </c>
      <c r="F9619" s="188">
        <v>6406.6</v>
      </c>
      <c r="G9619" s="188">
        <v>21950</v>
      </c>
      <c r="H9619" s="188">
        <v>59827</v>
      </c>
      <c r="I9619" s="188">
        <v>108042</v>
      </c>
      <c r="J9619" s="188">
        <v>329737</v>
      </c>
      <c r="N9619" s="43"/>
    </row>
    <row r="9620" spans="1:14">
      <c r="A9620" s="43" t="s">
        <v>540</v>
      </c>
      <c r="B9620" s="188">
        <v>7887</v>
      </c>
      <c r="C9620" s="188">
        <v>0</v>
      </c>
      <c r="D9620" s="188">
        <v>0</v>
      </c>
      <c r="E9620" s="188">
        <v>0</v>
      </c>
      <c r="F9620" s="188">
        <v>0</v>
      </c>
      <c r="G9620" s="188">
        <v>9760</v>
      </c>
      <c r="H9620" s="188">
        <v>24818</v>
      </c>
      <c r="I9620" s="188">
        <v>37756</v>
      </c>
      <c r="J9620" s="188">
        <v>73271</v>
      </c>
      <c r="N9620" s="43"/>
    </row>
    <row r="9621" spans="1:14">
      <c r="A9621" s="43" t="s">
        <v>541</v>
      </c>
      <c r="B9621" s="188">
        <v>16753</v>
      </c>
      <c r="C9621" s="188">
        <v>0</v>
      </c>
      <c r="D9621" s="188">
        <v>0</v>
      </c>
      <c r="E9621" s="188">
        <v>0</v>
      </c>
      <c r="F9621" s="188">
        <v>0</v>
      </c>
      <c r="G9621" s="188">
        <v>20239</v>
      </c>
      <c r="H9621" s="188">
        <v>50425</v>
      </c>
      <c r="I9621" s="188">
        <v>74477</v>
      </c>
      <c r="J9621" s="188">
        <v>142288</v>
      </c>
      <c r="N9621" s="43"/>
    </row>
    <row r="9622" spans="1:14">
      <c r="A9622" s="43" t="s">
        <v>542</v>
      </c>
      <c r="B9622" s="188">
        <v>4935</v>
      </c>
      <c r="C9622" s="188">
        <v>0</v>
      </c>
      <c r="D9622" s="188">
        <v>0</v>
      </c>
      <c r="E9622" s="188">
        <v>662.6</v>
      </c>
      <c r="F9622" s="188">
        <v>2897.4</v>
      </c>
      <c r="G9622" s="188">
        <v>6546</v>
      </c>
      <c r="H9622" s="188">
        <v>12113</v>
      </c>
      <c r="I9622" s="188">
        <v>16752</v>
      </c>
      <c r="J9622" s="188">
        <v>31858</v>
      </c>
      <c r="N9622" s="43"/>
    </row>
    <row r="9623" spans="1:14">
      <c r="A9623" s="43" t="s">
        <v>543</v>
      </c>
      <c r="B9623" s="188">
        <v>956</v>
      </c>
      <c r="C9623" s="188">
        <v>0</v>
      </c>
      <c r="D9623" s="188">
        <v>0</v>
      </c>
      <c r="E9623" s="188">
        <v>0</v>
      </c>
      <c r="F9623" s="188">
        <v>0</v>
      </c>
      <c r="G9623" s="188">
        <v>0</v>
      </c>
      <c r="H9623" s="188">
        <v>0</v>
      </c>
      <c r="I9623" s="188">
        <v>8847</v>
      </c>
      <c r="J9623" s="188">
        <v>18093</v>
      </c>
      <c r="N9623" s="43"/>
    </row>
    <row r="9624" spans="1:14">
      <c r="A9624" s="43" t="s">
        <v>544</v>
      </c>
      <c r="B9624" s="188">
        <v>5884</v>
      </c>
      <c r="C9624" s="188">
        <v>0</v>
      </c>
      <c r="D9624" s="188">
        <v>0</v>
      </c>
      <c r="E9624" s="188">
        <v>0</v>
      </c>
      <c r="F9624" s="188">
        <v>0</v>
      </c>
      <c r="G9624" s="188">
        <v>0</v>
      </c>
      <c r="H9624" s="188">
        <v>17562</v>
      </c>
      <c r="I9624" s="188">
        <v>52170</v>
      </c>
      <c r="J9624" s="188">
        <v>79621</v>
      </c>
      <c r="N9624" s="43"/>
    </row>
    <row r="9625" spans="1:14">
      <c r="A9625" s="43" t="s">
        <v>221</v>
      </c>
      <c r="B9625" s="188">
        <v>12481</v>
      </c>
      <c r="C9625" s="188">
        <v>0</v>
      </c>
      <c r="D9625" s="188">
        <v>0</v>
      </c>
      <c r="E9625" s="188">
        <v>5394.5</v>
      </c>
      <c r="F9625" s="188">
        <v>12711.6</v>
      </c>
      <c r="G9625" s="188">
        <v>19250</v>
      </c>
      <c r="H9625" s="188">
        <v>24031</v>
      </c>
      <c r="I9625" s="188">
        <v>26323</v>
      </c>
      <c r="J9625" s="188">
        <v>30203</v>
      </c>
      <c r="N9625" s="43"/>
    </row>
    <row r="9626" spans="1:14">
      <c r="A9626" s="43" t="s">
        <v>222</v>
      </c>
      <c r="B9626" s="188">
        <v>5998</v>
      </c>
      <c r="C9626" s="188">
        <v>0</v>
      </c>
      <c r="D9626" s="188">
        <v>0</v>
      </c>
      <c r="E9626" s="188">
        <v>0</v>
      </c>
      <c r="F9626" s="188">
        <v>0</v>
      </c>
      <c r="G9626" s="188">
        <v>11555</v>
      </c>
      <c r="H9626" s="188">
        <v>20619</v>
      </c>
      <c r="I9626" s="188">
        <v>24361</v>
      </c>
      <c r="J9626" s="188">
        <v>29234</v>
      </c>
      <c r="N9626" s="43"/>
    </row>
    <row r="9627" spans="1:14">
      <c r="A9627" s="43" t="s">
        <v>223</v>
      </c>
      <c r="B9627" s="188">
        <v>12615</v>
      </c>
      <c r="C9627" s="188">
        <v>0</v>
      </c>
      <c r="D9627" s="188">
        <v>0</v>
      </c>
      <c r="E9627" s="188">
        <v>0</v>
      </c>
      <c r="F9627" s="188">
        <v>0</v>
      </c>
      <c r="G9627" s="188">
        <v>9220</v>
      </c>
      <c r="H9627" s="188">
        <v>40146</v>
      </c>
      <c r="I9627" s="188">
        <v>63594</v>
      </c>
      <c r="J9627" s="188">
        <v>128766</v>
      </c>
      <c r="N9627" s="43"/>
    </row>
    <row r="9628" spans="1:14">
      <c r="A9628" s="43" t="s">
        <v>224</v>
      </c>
      <c r="B9628" s="188">
        <v>9989</v>
      </c>
      <c r="C9628" s="188">
        <v>0</v>
      </c>
      <c r="D9628" s="188">
        <v>0</v>
      </c>
      <c r="E9628" s="188">
        <v>0</v>
      </c>
      <c r="F9628" s="188">
        <v>0</v>
      </c>
      <c r="G9628" s="188">
        <v>0</v>
      </c>
      <c r="H9628" s="188">
        <v>34018</v>
      </c>
      <c r="I9628" s="188">
        <v>57605</v>
      </c>
      <c r="J9628" s="188">
        <v>127629</v>
      </c>
      <c r="N9628" s="43"/>
    </row>
    <row r="9629" spans="1:14">
      <c r="A9629" s="43" t="s">
        <v>545</v>
      </c>
      <c r="B9629" s="188">
        <v>63900</v>
      </c>
      <c r="C9629" s="188">
        <v>6892.67</v>
      </c>
      <c r="D9629" s="188">
        <v>10683.05</v>
      </c>
      <c r="E9629" s="188">
        <v>21784.1</v>
      </c>
      <c r="F9629" s="188">
        <v>42279.7</v>
      </c>
      <c r="G9629" s="188">
        <v>75222</v>
      </c>
      <c r="H9629" s="188">
        <v>126345</v>
      </c>
      <c r="I9629" s="188">
        <v>176269</v>
      </c>
      <c r="J9629" s="188">
        <v>401458</v>
      </c>
      <c r="N9629" s="43"/>
    </row>
    <row r="9630" spans="1:14">
      <c r="A9630" s="43" t="s">
        <v>546</v>
      </c>
      <c r="B9630" s="188">
        <v>38395</v>
      </c>
      <c r="C9630" s="188">
        <v>5014.59</v>
      </c>
      <c r="D9630" s="188">
        <v>8399.3799999999992</v>
      </c>
      <c r="E9630" s="188">
        <v>16038.1</v>
      </c>
      <c r="F9630" s="188">
        <v>29916.3</v>
      </c>
      <c r="G9630" s="188">
        <v>50627</v>
      </c>
      <c r="H9630" s="188">
        <v>76434</v>
      </c>
      <c r="I9630" s="188">
        <v>98088</v>
      </c>
      <c r="J9630" s="188">
        <v>149789</v>
      </c>
      <c r="N9630" s="43"/>
    </row>
    <row r="9631" spans="1:14">
      <c r="A9631" s="43" t="s">
        <v>547</v>
      </c>
      <c r="B9631" s="188">
        <v>4562</v>
      </c>
      <c r="C9631" s="188">
        <v>0</v>
      </c>
      <c r="D9631" s="188">
        <v>0</v>
      </c>
      <c r="E9631" s="188">
        <v>0</v>
      </c>
      <c r="F9631" s="188">
        <v>0</v>
      </c>
      <c r="G9631" s="188">
        <v>4016</v>
      </c>
      <c r="H9631" s="188">
        <v>10815</v>
      </c>
      <c r="I9631" s="188">
        <v>18063</v>
      </c>
      <c r="J9631" s="188">
        <v>48955</v>
      </c>
      <c r="N9631" s="43"/>
    </row>
    <row r="9632" spans="1:14">
      <c r="A9632" s="43" t="s">
        <v>548</v>
      </c>
      <c r="B9632" s="188">
        <v>950</v>
      </c>
      <c r="C9632" s="188">
        <v>0</v>
      </c>
      <c r="D9632" s="188">
        <v>0</v>
      </c>
      <c r="E9632" s="188">
        <v>0</v>
      </c>
      <c r="F9632" s="188">
        <v>0</v>
      </c>
      <c r="G9632" s="188">
        <v>567</v>
      </c>
      <c r="H9632" s="188">
        <v>2371</v>
      </c>
      <c r="I9632" s="188">
        <v>4186</v>
      </c>
      <c r="J9632" s="188">
        <v>10812</v>
      </c>
      <c r="N9632" s="43"/>
    </row>
    <row r="9633" spans="1:14">
      <c r="A9633" s="43" t="s">
        <v>549</v>
      </c>
      <c r="B9633" s="188">
        <v>807</v>
      </c>
      <c r="C9633" s="188">
        <v>0</v>
      </c>
      <c r="D9633" s="188">
        <v>0</v>
      </c>
      <c r="E9633" s="188">
        <v>0</v>
      </c>
      <c r="F9633" s="188">
        <v>0</v>
      </c>
      <c r="G9633" s="188">
        <v>1051</v>
      </c>
      <c r="H9633" s="188">
        <v>2891</v>
      </c>
      <c r="I9633" s="188">
        <v>4323</v>
      </c>
      <c r="J9633" s="188">
        <v>6662</v>
      </c>
      <c r="N9633" s="43"/>
    </row>
    <row r="9634" spans="1:14">
      <c r="A9634" s="43" t="s">
        <v>550</v>
      </c>
      <c r="B9634" s="188">
        <v>221</v>
      </c>
      <c r="C9634" s="188">
        <v>0</v>
      </c>
      <c r="D9634" s="188">
        <v>0</v>
      </c>
      <c r="E9634" s="188">
        <v>0</v>
      </c>
      <c r="F9634" s="188">
        <v>0</v>
      </c>
      <c r="G9634" s="188">
        <v>246</v>
      </c>
      <c r="H9634" s="188">
        <v>676</v>
      </c>
      <c r="I9634" s="188">
        <v>1017</v>
      </c>
      <c r="J9634" s="188">
        <v>2005</v>
      </c>
      <c r="N9634" s="43"/>
    </row>
    <row r="9635" spans="1:14">
      <c r="A9635" s="43" t="s">
        <v>551</v>
      </c>
      <c r="B9635" s="188">
        <v>53</v>
      </c>
      <c r="C9635" s="188">
        <v>0</v>
      </c>
      <c r="D9635" s="188">
        <v>0</v>
      </c>
      <c r="E9635" s="188">
        <v>0</v>
      </c>
      <c r="F9635" s="188">
        <v>0</v>
      </c>
      <c r="G9635" s="188">
        <v>0</v>
      </c>
      <c r="H9635" s="188">
        <v>0</v>
      </c>
      <c r="I9635" s="188">
        <v>0</v>
      </c>
      <c r="J9635" s="188">
        <v>1168</v>
      </c>
      <c r="N9635" s="43"/>
    </row>
    <row r="9636" spans="1:14">
      <c r="A9636" s="43" t="s">
        <v>317</v>
      </c>
      <c r="B9636" s="188">
        <v>1454</v>
      </c>
      <c r="C9636" s="188">
        <v>0</v>
      </c>
      <c r="D9636" s="188">
        <v>1500.08</v>
      </c>
      <c r="E9636" s="188">
        <v>1500.1</v>
      </c>
      <c r="F9636" s="188">
        <v>1500.1</v>
      </c>
      <c r="G9636" s="188">
        <v>1500</v>
      </c>
      <c r="H9636" s="188">
        <v>1500</v>
      </c>
      <c r="I9636" s="188">
        <v>2100</v>
      </c>
      <c r="J9636" s="188">
        <v>3900</v>
      </c>
      <c r="N9636" s="43"/>
    </row>
    <row r="9637" spans="1:14">
      <c r="A9637" s="43" t="s">
        <v>318</v>
      </c>
      <c r="B9637" s="188">
        <v>392</v>
      </c>
      <c r="C9637" s="188">
        <v>0</v>
      </c>
      <c r="D9637" s="188">
        <v>0</v>
      </c>
      <c r="E9637" s="188">
        <v>0</v>
      </c>
      <c r="F9637" s="188">
        <v>513.6</v>
      </c>
      <c r="G9637" s="188">
        <v>514</v>
      </c>
      <c r="H9637" s="188">
        <v>514</v>
      </c>
      <c r="I9637" s="188">
        <v>514</v>
      </c>
      <c r="J9637" s="188">
        <v>1007</v>
      </c>
      <c r="N9637" s="43"/>
    </row>
    <row r="9638" spans="1:14">
      <c r="A9638" s="43" t="s">
        <v>552</v>
      </c>
      <c r="B9638" s="188">
        <v>46835</v>
      </c>
      <c r="C9638" s="188">
        <v>6926.39</v>
      </c>
      <c r="D9638" s="188">
        <v>10324</v>
      </c>
      <c r="E9638" s="188">
        <v>18113.5</v>
      </c>
      <c r="F9638" s="188">
        <v>32984.699999999997</v>
      </c>
      <c r="G9638" s="188">
        <v>58690</v>
      </c>
      <c r="H9638" s="188">
        <v>94452</v>
      </c>
      <c r="I9638" s="188">
        <v>124997</v>
      </c>
      <c r="J9638" s="188">
        <v>206015</v>
      </c>
      <c r="N9638" s="43"/>
    </row>
    <row r="9639" spans="1:14">
      <c r="A9639" s="43" t="s">
        <v>553</v>
      </c>
      <c r="B9639" s="188">
        <v>2337</v>
      </c>
      <c r="C9639" s="188">
        <v>0</v>
      </c>
      <c r="D9639" s="188">
        <v>0</v>
      </c>
      <c r="E9639" s="188">
        <v>0</v>
      </c>
      <c r="F9639" s="188">
        <v>0</v>
      </c>
      <c r="G9639" s="188">
        <v>1332</v>
      </c>
      <c r="H9639" s="188">
        <v>7084</v>
      </c>
      <c r="I9639" s="188">
        <v>12744</v>
      </c>
      <c r="J9639" s="188">
        <v>31402</v>
      </c>
      <c r="N9639" s="43"/>
    </row>
    <row r="9640" spans="1:14">
      <c r="A9640" s="43" t="s">
        <v>554</v>
      </c>
      <c r="B9640" s="188">
        <v>1143</v>
      </c>
      <c r="C9640" s="188">
        <v>0</v>
      </c>
      <c r="D9640" s="188">
        <v>0</v>
      </c>
      <c r="E9640" s="188">
        <v>0</v>
      </c>
      <c r="F9640" s="188">
        <v>0</v>
      </c>
      <c r="G9640" s="188">
        <v>351</v>
      </c>
      <c r="H9640" s="188">
        <v>2556</v>
      </c>
      <c r="I9640" s="188">
        <v>5687</v>
      </c>
      <c r="J9640" s="188">
        <v>17746</v>
      </c>
      <c r="N9640" s="43"/>
    </row>
    <row r="9641" spans="1:14">
      <c r="A9641" s="43" t="s">
        <v>555</v>
      </c>
      <c r="B9641" s="188">
        <v>2142</v>
      </c>
      <c r="C9641" s="188">
        <v>0</v>
      </c>
      <c r="D9641" s="188">
        <v>0</v>
      </c>
      <c r="E9641" s="188">
        <v>0</v>
      </c>
      <c r="F9641" s="188">
        <v>0</v>
      </c>
      <c r="G9641" s="188">
        <v>70</v>
      </c>
      <c r="H9641" s="188">
        <v>3730</v>
      </c>
      <c r="I9641" s="188">
        <v>11026</v>
      </c>
      <c r="J9641" s="188">
        <v>41342</v>
      </c>
      <c r="N9641" s="43"/>
    </row>
    <row r="9642" spans="1:14">
      <c r="A9642" s="43" t="s">
        <v>556</v>
      </c>
      <c r="B9642" s="188">
        <v>826</v>
      </c>
      <c r="C9642" s="188">
        <v>0</v>
      </c>
      <c r="D9642" s="188">
        <v>0</v>
      </c>
      <c r="E9642" s="188">
        <v>0</v>
      </c>
      <c r="F9642" s="188">
        <v>0</v>
      </c>
      <c r="G9642" s="188">
        <v>0</v>
      </c>
      <c r="H9642" s="188">
        <v>0</v>
      </c>
      <c r="I9642" s="188">
        <v>3102</v>
      </c>
      <c r="J9642" s="188">
        <v>29594</v>
      </c>
      <c r="N9642" s="43"/>
    </row>
    <row r="9643" spans="1:14">
      <c r="A9643" s="43" t="s">
        <v>152</v>
      </c>
      <c r="N9643" s="43"/>
    </row>
    <row r="9644" spans="1:14">
      <c r="A9644" s="43" t="s">
        <v>603</v>
      </c>
      <c r="B9644" s="188">
        <v>29217</v>
      </c>
      <c r="C9644" s="188">
        <v>1884.99</v>
      </c>
      <c r="D9644" s="188">
        <v>6879.99</v>
      </c>
      <c r="E9644" s="188">
        <v>11356.1</v>
      </c>
      <c r="F9644" s="188">
        <v>20335.7</v>
      </c>
      <c r="G9644" s="188">
        <v>34784</v>
      </c>
      <c r="H9644" s="188">
        <v>55865</v>
      </c>
      <c r="I9644" s="188">
        <v>78105</v>
      </c>
      <c r="J9644" s="188">
        <v>142633</v>
      </c>
      <c r="N9644" s="43"/>
    </row>
    <row r="9645" spans="1:14">
      <c r="A9645" s="43" t="s">
        <v>537</v>
      </c>
      <c r="B9645" s="188">
        <v>10961</v>
      </c>
      <c r="C9645" s="188">
        <v>0</v>
      </c>
      <c r="D9645" s="188">
        <v>0</v>
      </c>
      <c r="E9645" s="188">
        <v>5080.5</v>
      </c>
      <c r="F9645" s="188">
        <v>11268.3</v>
      </c>
      <c r="G9645" s="188">
        <v>16530</v>
      </c>
      <c r="H9645" s="188">
        <v>20788</v>
      </c>
      <c r="I9645" s="188">
        <v>23394</v>
      </c>
      <c r="J9645" s="188">
        <v>27734</v>
      </c>
      <c r="N9645" s="43"/>
    </row>
    <row r="9646" spans="1:14">
      <c r="A9646" s="43" t="s">
        <v>538</v>
      </c>
      <c r="B9646" s="188">
        <v>639</v>
      </c>
      <c r="C9646" s="188">
        <v>0</v>
      </c>
      <c r="D9646" s="188">
        <v>0</v>
      </c>
      <c r="E9646" s="188">
        <v>0</v>
      </c>
      <c r="F9646" s="188">
        <v>0</v>
      </c>
      <c r="G9646" s="188">
        <v>0</v>
      </c>
      <c r="H9646" s="188">
        <v>1731</v>
      </c>
      <c r="I9646" s="188">
        <v>5892</v>
      </c>
      <c r="J9646" s="188">
        <v>9710</v>
      </c>
      <c r="N9646" s="43"/>
    </row>
    <row r="9647" spans="1:14">
      <c r="A9647" s="43" t="s">
        <v>539</v>
      </c>
      <c r="B9647" s="188">
        <v>7663</v>
      </c>
      <c r="C9647" s="188">
        <v>-76.94</v>
      </c>
      <c r="D9647" s="188">
        <v>-48.99</v>
      </c>
      <c r="E9647" s="188">
        <v>64.7</v>
      </c>
      <c r="F9647" s="188">
        <v>958.5</v>
      </c>
      <c r="G9647" s="188">
        <v>4768</v>
      </c>
      <c r="H9647" s="188">
        <v>14775</v>
      </c>
      <c r="I9647" s="188">
        <v>28841</v>
      </c>
      <c r="J9647" s="188">
        <v>85783</v>
      </c>
      <c r="N9647" s="43"/>
    </row>
    <row r="9648" spans="1:14">
      <c r="A9648" s="43" t="s">
        <v>540</v>
      </c>
      <c r="B9648" s="188">
        <v>2617</v>
      </c>
      <c r="C9648" s="188">
        <v>0</v>
      </c>
      <c r="D9648" s="188">
        <v>0</v>
      </c>
      <c r="E9648" s="188">
        <v>0</v>
      </c>
      <c r="F9648" s="188">
        <v>0</v>
      </c>
      <c r="G9648" s="188">
        <v>1698</v>
      </c>
      <c r="H9648" s="188">
        <v>8542</v>
      </c>
      <c r="I9648" s="188">
        <v>14810</v>
      </c>
      <c r="J9648" s="188">
        <v>31872</v>
      </c>
      <c r="N9648" s="43"/>
    </row>
    <row r="9649" spans="1:14">
      <c r="A9649" s="43" t="s">
        <v>541</v>
      </c>
      <c r="B9649" s="188">
        <v>4545</v>
      </c>
      <c r="C9649" s="188">
        <v>0</v>
      </c>
      <c r="D9649" s="188">
        <v>0</v>
      </c>
      <c r="E9649" s="188">
        <v>0</v>
      </c>
      <c r="F9649" s="188">
        <v>0</v>
      </c>
      <c r="G9649" s="188">
        <v>0</v>
      </c>
      <c r="H9649" s="188">
        <v>15906</v>
      </c>
      <c r="I9649" s="188">
        <v>28438</v>
      </c>
      <c r="J9649" s="188">
        <v>62964</v>
      </c>
      <c r="N9649" s="43"/>
    </row>
    <row r="9650" spans="1:14">
      <c r="A9650" s="43" t="s">
        <v>542</v>
      </c>
      <c r="B9650" s="188">
        <v>2178</v>
      </c>
      <c r="C9650" s="188">
        <v>0</v>
      </c>
      <c r="D9650" s="188">
        <v>0</v>
      </c>
      <c r="E9650" s="188">
        <v>0</v>
      </c>
      <c r="F9650" s="188">
        <v>1040.4000000000001</v>
      </c>
      <c r="G9650" s="188">
        <v>2881</v>
      </c>
      <c r="H9650" s="188">
        <v>5810</v>
      </c>
      <c r="I9650" s="188">
        <v>8533</v>
      </c>
      <c r="J9650" s="188">
        <v>15839</v>
      </c>
      <c r="N9650" s="43"/>
    </row>
    <row r="9651" spans="1:14">
      <c r="A9651" s="43" t="s">
        <v>543</v>
      </c>
      <c r="B9651" s="188">
        <v>616</v>
      </c>
      <c r="C9651" s="188">
        <v>0</v>
      </c>
      <c r="D9651" s="188">
        <v>0</v>
      </c>
      <c r="E9651" s="188">
        <v>0</v>
      </c>
      <c r="F9651" s="188">
        <v>0</v>
      </c>
      <c r="G9651" s="188">
        <v>0</v>
      </c>
      <c r="H9651" s="188">
        <v>0</v>
      </c>
      <c r="I9651" s="188">
        <v>5505</v>
      </c>
      <c r="J9651" s="188">
        <v>13919</v>
      </c>
      <c r="N9651" s="43"/>
    </row>
    <row r="9652" spans="1:14">
      <c r="A9652" s="43" t="s">
        <v>544</v>
      </c>
      <c r="B9652" s="188">
        <v>9774</v>
      </c>
      <c r="C9652" s="188">
        <v>0</v>
      </c>
      <c r="D9652" s="188">
        <v>0</v>
      </c>
      <c r="E9652" s="188">
        <v>0</v>
      </c>
      <c r="F9652" s="188">
        <v>0</v>
      </c>
      <c r="G9652" s="188">
        <v>0</v>
      </c>
      <c r="H9652" s="188">
        <v>34862</v>
      </c>
      <c r="I9652" s="188">
        <v>66422</v>
      </c>
      <c r="J9652" s="188">
        <v>90510</v>
      </c>
      <c r="N9652" s="43"/>
    </row>
    <row r="9653" spans="1:14">
      <c r="A9653" s="43" t="s">
        <v>221</v>
      </c>
      <c r="B9653" s="188">
        <v>9776</v>
      </c>
      <c r="C9653" s="188">
        <v>0</v>
      </c>
      <c r="D9653" s="188">
        <v>0</v>
      </c>
      <c r="E9653" s="188">
        <v>4023.6</v>
      </c>
      <c r="F9653" s="188">
        <v>9986.1</v>
      </c>
      <c r="G9653" s="188">
        <v>14893</v>
      </c>
      <c r="H9653" s="188">
        <v>19097</v>
      </c>
      <c r="I9653" s="188">
        <v>21376</v>
      </c>
      <c r="J9653" s="188">
        <v>24900</v>
      </c>
      <c r="N9653" s="43"/>
    </row>
    <row r="9654" spans="1:14">
      <c r="A9654" s="43" t="s">
        <v>222</v>
      </c>
      <c r="B9654" s="188">
        <v>3661</v>
      </c>
      <c r="C9654" s="188">
        <v>0</v>
      </c>
      <c r="D9654" s="188">
        <v>0</v>
      </c>
      <c r="E9654" s="188">
        <v>0</v>
      </c>
      <c r="F9654" s="188">
        <v>0</v>
      </c>
      <c r="G9654" s="188">
        <v>6814</v>
      </c>
      <c r="H9654" s="188">
        <v>13567</v>
      </c>
      <c r="I9654" s="188">
        <v>17094</v>
      </c>
      <c r="J9654" s="188">
        <v>24428</v>
      </c>
      <c r="N9654" s="43"/>
    </row>
    <row r="9655" spans="1:14">
      <c r="A9655" s="43" t="s">
        <v>223</v>
      </c>
      <c r="B9655" s="188">
        <v>2230</v>
      </c>
      <c r="C9655" s="188">
        <v>0</v>
      </c>
      <c r="D9655" s="188">
        <v>0</v>
      </c>
      <c r="E9655" s="188">
        <v>0</v>
      </c>
      <c r="F9655" s="188">
        <v>0</v>
      </c>
      <c r="G9655" s="188">
        <v>0</v>
      </c>
      <c r="H9655" s="188">
        <v>4835</v>
      </c>
      <c r="I9655" s="188">
        <v>16215</v>
      </c>
      <c r="J9655" s="188">
        <v>45824</v>
      </c>
      <c r="N9655" s="43"/>
    </row>
    <row r="9656" spans="1:14">
      <c r="A9656" s="43" t="s">
        <v>224</v>
      </c>
      <c r="B9656" s="188">
        <v>4100</v>
      </c>
      <c r="C9656" s="188">
        <v>0</v>
      </c>
      <c r="D9656" s="188">
        <v>0</v>
      </c>
      <c r="E9656" s="188">
        <v>0</v>
      </c>
      <c r="F9656" s="188">
        <v>0</v>
      </c>
      <c r="G9656" s="188">
        <v>0</v>
      </c>
      <c r="H9656" s="188">
        <v>10799</v>
      </c>
      <c r="I9656" s="188">
        <v>28618</v>
      </c>
      <c r="J9656" s="188">
        <v>73370</v>
      </c>
      <c r="N9656" s="43"/>
    </row>
    <row r="9657" spans="1:14">
      <c r="A9657" s="43" t="s">
        <v>545</v>
      </c>
      <c r="B9657" s="188">
        <v>26330</v>
      </c>
      <c r="C9657" s="188">
        <v>-59.09</v>
      </c>
      <c r="D9657" s="188">
        <v>5053.4799999999996</v>
      </c>
      <c r="E9657" s="188">
        <v>9497.7999999999993</v>
      </c>
      <c r="F9657" s="188">
        <v>18273</v>
      </c>
      <c r="G9657" s="188">
        <v>32069</v>
      </c>
      <c r="H9657" s="188">
        <v>50817</v>
      </c>
      <c r="I9657" s="188">
        <v>68683</v>
      </c>
      <c r="J9657" s="188">
        <v>128436</v>
      </c>
      <c r="N9657" s="43"/>
    </row>
    <row r="9658" spans="1:14">
      <c r="A9658" s="43" t="s">
        <v>546</v>
      </c>
      <c r="B9658" s="188">
        <v>18360</v>
      </c>
      <c r="C9658" s="188">
        <v>-1500.08</v>
      </c>
      <c r="D9658" s="188">
        <v>3899.47</v>
      </c>
      <c r="E9658" s="188">
        <v>8220.9</v>
      </c>
      <c r="F9658" s="188">
        <v>14277.6</v>
      </c>
      <c r="G9658" s="188">
        <v>24026</v>
      </c>
      <c r="H9658" s="188">
        <v>38425</v>
      </c>
      <c r="I9658" s="188">
        <v>47824</v>
      </c>
      <c r="J9658" s="188">
        <v>80248</v>
      </c>
      <c r="N9658" s="43"/>
    </row>
    <row r="9659" spans="1:14">
      <c r="A9659" s="43" t="s">
        <v>547</v>
      </c>
      <c r="B9659" s="188">
        <v>609</v>
      </c>
      <c r="C9659" s="188">
        <v>0</v>
      </c>
      <c r="D9659" s="188">
        <v>0</v>
      </c>
      <c r="E9659" s="188">
        <v>0</v>
      </c>
      <c r="F9659" s="188">
        <v>0</v>
      </c>
      <c r="G9659" s="188">
        <v>0</v>
      </c>
      <c r="H9659" s="188">
        <v>1584</v>
      </c>
      <c r="I9659" s="188">
        <v>3892</v>
      </c>
      <c r="J9659" s="188">
        <v>11475</v>
      </c>
      <c r="N9659" s="43"/>
    </row>
    <row r="9660" spans="1:14">
      <c r="A9660" s="43" t="s">
        <v>548</v>
      </c>
      <c r="B9660" s="188">
        <v>149</v>
      </c>
      <c r="C9660" s="188">
        <v>0</v>
      </c>
      <c r="D9660" s="188">
        <v>0</v>
      </c>
      <c r="E9660" s="188">
        <v>0</v>
      </c>
      <c r="F9660" s="188">
        <v>0</v>
      </c>
      <c r="G9660" s="188">
        <v>0</v>
      </c>
      <c r="H9660" s="188">
        <v>280</v>
      </c>
      <c r="I9660" s="188">
        <v>886</v>
      </c>
      <c r="J9660" s="188">
        <v>3072</v>
      </c>
      <c r="N9660" s="43"/>
    </row>
    <row r="9661" spans="1:14">
      <c r="A9661" s="43" t="s">
        <v>549</v>
      </c>
      <c r="B9661" s="188">
        <v>251</v>
      </c>
      <c r="C9661" s="188">
        <v>0</v>
      </c>
      <c r="D9661" s="188">
        <v>0</v>
      </c>
      <c r="E9661" s="188">
        <v>0</v>
      </c>
      <c r="F9661" s="188">
        <v>0</v>
      </c>
      <c r="G9661" s="188">
        <v>0</v>
      </c>
      <c r="H9661" s="188">
        <v>900</v>
      </c>
      <c r="I9661" s="188">
        <v>1662</v>
      </c>
      <c r="J9661" s="188">
        <v>3762</v>
      </c>
      <c r="N9661" s="43"/>
    </row>
    <row r="9662" spans="1:14">
      <c r="A9662" s="43" t="s">
        <v>550</v>
      </c>
      <c r="B9662" s="188">
        <v>61</v>
      </c>
      <c r="C9662" s="188">
        <v>0</v>
      </c>
      <c r="D9662" s="188">
        <v>0</v>
      </c>
      <c r="E9662" s="188">
        <v>0</v>
      </c>
      <c r="F9662" s="188">
        <v>0</v>
      </c>
      <c r="G9662" s="188">
        <v>0</v>
      </c>
      <c r="H9662" s="188">
        <v>211</v>
      </c>
      <c r="I9662" s="188">
        <v>389</v>
      </c>
      <c r="J9662" s="188">
        <v>880</v>
      </c>
      <c r="N9662" s="43"/>
    </row>
    <row r="9663" spans="1:14">
      <c r="A9663" s="43" t="s">
        <v>551</v>
      </c>
      <c r="B9663" s="188">
        <v>1</v>
      </c>
      <c r="C9663" s="188">
        <v>0</v>
      </c>
      <c r="D9663" s="188">
        <v>0</v>
      </c>
      <c r="E9663" s="188">
        <v>0</v>
      </c>
      <c r="F9663" s="188">
        <v>0</v>
      </c>
      <c r="G9663" s="188">
        <v>0</v>
      </c>
      <c r="H9663" s="188">
        <v>0</v>
      </c>
      <c r="I9663" s="188">
        <v>0</v>
      </c>
      <c r="J9663" s="188">
        <v>0</v>
      </c>
      <c r="N9663" s="43"/>
    </row>
    <row r="9664" spans="1:14">
      <c r="A9664" s="43" t="s">
        <v>317</v>
      </c>
      <c r="B9664" s="188">
        <v>1429</v>
      </c>
      <c r="C9664" s="188">
        <v>0</v>
      </c>
      <c r="D9664" s="188">
        <v>1500.08</v>
      </c>
      <c r="E9664" s="188">
        <v>1500.1</v>
      </c>
      <c r="F9664" s="188">
        <v>1500.1</v>
      </c>
      <c r="G9664" s="188">
        <v>1500</v>
      </c>
      <c r="H9664" s="188">
        <v>1500</v>
      </c>
      <c r="I9664" s="188">
        <v>1500</v>
      </c>
      <c r="J9664" s="188">
        <v>1500</v>
      </c>
      <c r="N9664" s="43"/>
    </row>
    <row r="9665" spans="1:14">
      <c r="A9665" s="43" t="s">
        <v>318</v>
      </c>
      <c r="B9665" s="188">
        <v>387</v>
      </c>
      <c r="C9665" s="188">
        <v>0</v>
      </c>
      <c r="D9665" s="188">
        <v>0</v>
      </c>
      <c r="E9665" s="188">
        <v>513.6</v>
      </c>
      <c r="F9665" s="188">
        <v>513.6</v>
      </c>
      <c r="G9665" s="188">
        <v>514</v>
      </c>
      <c r="H9665" s="188">
        <v>514</v>
      </c>
      <c r="I9665" s="188">
        <v>514</v>
      </c>
      <c r="J9665" s="188">
        <v>514</v>
      </c>
      <c r="N9665" s="43"/>
    </row>
    <row r="9666" spans="1:14">
      <c r="A9666" s="43" t="s">
        <v>552</v>
      </c>
      <c r="B9666" s="188">
        <v>21247</v>
      </c>
      <c r="C9666" s="188">
        <v>70.72</v>
      </c>
      <c r="D9666" s="188">
        <v>5777</v>
      </c>
      <c r="E9666" s="188">
        <v>9983.2000000000007</v>
      </c>
      <c r="F9666" s="188">
        <v>16210.5</v>
      </c>
      <c r="G9666" s="188">
        <v>26378</v>
      </c>
      <c r="H9666" s="188">
        <v>42843</v>
      </c>
      <c r="I9666" s="188">
        <v>55091</v>
      </c>
      <c r="J9666" s="188">
        <v>97189</v>
      </c>
      <c r="N9666" s="43"/>
    </row>
    <row r="9667" spans="1:14">
      <c r="A9667" s="43" t="s">
        <v>553</v>
      </c>
      <c r="B9667" s="188">
        <v>722</v>
      </c>
      <c r="C9667" s="188">
        <v>0</v>
      </c>
      <c r="D9667" s="188">
        <v>0</v>
      </c>
      <c r="E9667" s="188">
        <v>0</v>
      </c>
      <c r="F9667" s="188">
        <v>0</v>
      </c>
      <c r="G9667" s="188">
        <v>0</v>
      </c>
      <c r="H9667" s="188">
        <v>1552</v>
      </c>
      <c r="I9667" s="188">
        <v>4216</v>
      </c>
      <c r="J9667" s="188">
        <v>12819</v>
      </c>
      <c r="N9667" s="43"/>
    </row>
    <row r="9668" spans="1:14">
      <c r="A9668" s="43" t="s">
        <v>554</v>
      </c>
      <c r="B9668" s="188">
        <v>297</v>
      </c>
      <c r="C9668" s="188">
        <v>0</v>
      </c>
      <c r="D9668" s="188">
        <v>0</v>
      </c>
      <c r="E9668" s="188">
        <v>0</v>
      </c>
      <c r="F9668" s="188">
        <v>0</v>
      </c>
      <c r="G9668" s="188">
        <v>22</v>
      </c>
      <c r="H9668" s="188">
        <v>526</v>
      </c>
      <c r="I9668" s="188">
        <v>1514</v>
      </c>
      <c r="J9668" s="188">
        <v>5719</v>
      </c>
      <c r="N9668" s="43"/>
    </row>
    <row r="9669" spans="1:14">
      <c r="A9669" s="43" t="s">
        <v>555</v>
      </c>
      <c r="B9669" s="188">
        <v>443</v>
      </c>
      <c r="C9669" s="188">
        <v>0</v>
      </c>
      <c r="D9669" s="188">
        <v>0</v>
      </c>
      <c r="E9669" s="188">
        <v>0</v>
      </c>
      <c r="F9669" s="188">
        <v>0</v>
      </c>
      <c r="G9669" s="188">
        <v>0</v>
      </c>
      <c r="H9669" s="188">
        <v>199</v>
      </c>
      <c r="I9669" s="188">
        <v>1436</v>
      </c>
      <c r="J9669" s="188">
        <v>9830</v>
      </c>
      <c r="N9669" s="43"/>
    </row>
    <row r="9670" spans="1:14">
      <c r="A9670" s="43" t="s">
        <v>556</v>
      </c>
      <c r="B9670" s="188">
        <v>408</v>
      </c>
      <c r="C9670" s="188">
        <v>0</v>
      </c>
      <c r="D9670" s="188">
        <v>0</v>
      </c>
      <c r="E9670" s="188">
        <v>0</v>
      </c>
      <c r="F9670" s="188">
        <v>0</v>
      </c>
      <c r="G9670" s="188">
        <v>0</v>
      </c>
      <c r="H9670" s="188">
        <v>0</v>
      </c>
      <c r="I9670" s="188">
        <v>0</v>
      </c>
      <c r="J9670" s="188">
        <v>12320</v>
      </c>
      <c r="N9670" s="43"/>
    </row>
    <row r="9671" spans="1:14">
      <c r="A9671" s="43" t="s">
        <v>604</v>
      </c>
      <c r="B9671" s="188">
        <v>52110</v>
      </c>
      <c r="C9671" s="188">
        <v>8756.82</v>
      </c>
      <c r="D9671" s="188">
        <v>12751.49</v>
      </c>
      <c r="E9671" s="188">
        <v>22484.3</v>
      </c>
      <c r="F9671" s="188">
        <v>38679.5</v>
      </c>
      <c r="G9671" s="188">
        <v>63280</v>
      </c>
      <c r="H9671" s="188">
        <v>98614</v>
      </c>
      <c r="I9671" s="188">
        <v>131576</v>
      </c>
      <c r="J9671" s="188">
        <v>262542</v>
      </c>
      <c r="N9671" s="43"/>
    </row>
    <row r="9672" spans="1:14">
      <c r="A9672" s="43" t="s">
        <v>537</v>
      </c>
      <c r="B9672" s="188">
        <v>14539</v>
      </c>
      <c r="C9672" s="188">
        <v>0</v>
      </c>
      <c r="D9672" s="188">
        <v>0</v>
      </c>
      <c r="E9672" s="188">
        <v>8726</v>
      </c>
      <c r="F9672" s="188">
        <v>15574.6</v>
      </c>
      <c r="G9672" s="188">
        <v>20772</v>
      </c>
      <c r="H9672" s="188">
        <v>24963</v>
      </c>
      <c r="I9672" s="188">
        <v>27225</v>
      </c>
      <c r="J9672" s="188">
        <v>32440</v>
      </c>
      <c r="N9672" s="43"/>
    </row>
    <row r="9673" spans="1:14">
      <c r="A9673" s="43" t="s">
        <v>538</v>
      </c>
      <c r="B9673" s="188">
        <v>172</v>
      </c>
      <c r="C9673" s="188">
        <v>0</v>
      </c>
      <c r="D9673" s="188">
        <v>0</v>
      </c>
      <c r="E9673" s="188">
        <v>0</v>
      </c>
      <c r="F9673" s="188">
        <v>0</v>
      </c>
      <c r="G9673" s="188">
        <v>0</v>
      </c>
      <c r="H9673" s="188">
        <v>0</v>
      </c>
      <c r="I9673" s="188">
        <v>0</v>
      </c>
      <c r="J9673" s="188">
        <v>8069</v>
      </c>
      <c r="N9673" s="43"/>
    </row>
    <row r="9674" spans="1:14">
      <c r="A9674" s="43" t="s">
        <v>539</v>
      </c>
      <c r="B9674" s="188">
        <v>16204</v>
      </c>
      <c r="C9674" s="188">
        <v>-40.869999999999997</v>
      </c>
      <c r="D9674" s="188">
        <v>91.04</v>
      </c>
      <c r="E9674" s="188">
        <v>1015.8</v>
      </c>
      <c r="F9674" s="188">
        <v>4699.7</v>
      </c>
      <c r="G9674" s="188">
        <v>14382</v>
      </c>
      <c r="H9674" s="188">
        <v>38138</v>
      </c>
      <c r="I9674" s="188">
        <v>61507</v>
      </c>
      <c r="J9674" s="188">
        <v>198668</v>
      </c>
      <c r="N9674" s="43"/>
    </row>
    <row r="9675" spans="1:14">
      <c r="A9675" s="43" t="s">
        <v>540</v>
      </c>
      <c r="B9675" s="188">
        <v>6173</v>
      </c>
      <c r="C9675" s="188">
        <v>0</v>
      </c>
      <c r="D9675" s="188">
        <v>0</v>
      </c>
      <c r="E9675" s="188">
        <v>0</v>
      </c>
      <c r="F9675" s="188">
        <v>0</v>
      </c>
      <c r="G9675" s="188">
        <v>8122</v>
      </c>
      <c r="H9675" s="188">
        <v>19356</v>
      </c>
      <c r="I9675" s="188">
        <v>27990</v>
      </c>
      <c r="J9675" s="188">
        <v>51178</v>
      </c>
      <c r="N9675" s="43"/>
    </row>
    <row r="9676" spans="1:14">
      <c r="A9676" s="43" t="s">
        <v>541</v>
      </c>
      <c r="B9676" s="188">
        <v>10212</v>
      </c>
      <c r="C9676" s="188">
        <v>0</v>
      </c>
      <c r="D9676" s="188">
        <v>0</v>
      </c>
      <c r="E9676" s="188">
        <v>0</v>
      </c>
      <c r="F9676" s="188">
        <v>0</v>
      </c>
      <c r="G9676" s="188">
        <v>10166</v>
      </c>
      <c r="H9676" s="188">
        <v>34531</v>
      </c>
      <c r="I9676" s="188">
        <v>52577</v>
      </c>
      <c r="J9676" s="188">
        <v>101521</v>
      </c>
      <c r="N9676" s="43"/>
    </row>
    <row r="9677" spans="1:14">
      <c r="A9677" s="43" t="s">
        <v>542</v>
      </c>
      <c r="B9677" s="188">
        <v>3904</v>
      </c>
      <c r="C9677" s="188">
        <v>0</v>
      </c>
      <c r="D9677" s="188">
        <v>0</v>
      </c>
      <c r="E9677" s="188">
        <v>456.1</v>
      </c>
      <c r="F9677" s="188">
        <v>2501.4</v>
      </c>
      <c r="G9677" s="188">
        <v>5355</v>
      </c>
      <c r="H9677" s="188">
        <v>9568</v>
      </c>
      <c r="I9677" s="188">
        <v>13002</v>
      </c>
      <c r="J9677" s="188">
        <v>23603</v>
      </c>
      <c r="N9677" s="43"/>
    </row>
    <row r="9678" spans="1:14">
      <c r="A9678" s="43" t="s">
        <v>543</v>
      </c>
      <c r="B9678" s="188">
        <v>906</v>
      </c>
      <c r="C9678" s="188">
        <v>0</v>
      </c>
      <c r="D9678" s="188">
        <v>0</v>
      </c>
      <c r="E9678" s="188">
        <v>0</v>
      </c>
      <c r="F9678" s="188">
        <v>0</v>
      </c>
      <c r="G9678" s="188">
        <v>0</v>
      </c>
      <c r="H9678" s="188">
        <v>0</v>
      </c>
      <c r="I9678" s="188">
        <v>8427</v>
      </c>
      <c r="J9678" s="188">
        <v>17027</v>
      </c>
      <c r="N9678" s="43"/>
    </row>
    <row r="9679" spans="1:14">
      <c r="A9679" s="43" t="s">
        <v>544</v>
      </c>
      <c r="B9679" s="188">
        <v>5908</v>
      </c>
      <c r="C9679" s="188">
        <v>0</v>
      </c>
      <c r="D9679" s="188">
        <v>0</v>
      </c>
      <c r="E9679" s="188">
        <v>0</v>
      </c>
      <c r="F9679" s="188">
        <v>0</v>
      </c>
      <c r="G9679" s="188">
        <v>0</v>
      </c>
      <c r="H9679" s="188">
        <v>17562</v>
      </c>
      <c r="I9679" s="188">
        <v>66422</v>
      </c>
      <c r="J9679" s="188">
        <v>68087</v>
      </c>
      <c r="N9679" s="43"/>
    </row>
    <row r="9680" spans="1:14">
      <c r="A9680" s="43" t="s">
        <v>221</v>
      </c>
      <c r="B9680" s="188">
        <v>12295</v>
      </c>
      <c r="C9680" s="188">
        <v>0</v>
      </c>
      <c r="D9680" s="188">
        <v>0</v>
      </c>
      <c r="E9680" s="188">
        <v>7369</v>
      </c>
      <c r="F9680" s="188">
        <v>12615.4</v>
      </c>
      <c r="G9680" s="188">
        <v>18205</v>
      </c>
      <c r="H9680" s="188">
        <v>22265</v>
      </c>
      <c r="I9680" s="188">
        <v>24297</v>
      </c>
      <c r="J9680" s="188">
        <v>27620</v>
      </c>
      <c r="N9680" s="43"/>
    </row>
    <row r="9681" spans="1:14">
      <c r="A9681" s="43" t="s">
        <v>222</v>
      </c>
      <c r="B9681" s="188">
        <v>5983</v>
      </c>
      <c r="C9681" s="188">
        <v>0</v>
      </c>
      <c r="D9681" s="188">
        <v>0</v>
      </c>
      <c r="E9681" s="188">
        <v>0</v>
      </c>
      <c r="F9681" s="188">
        <v>0</v>
      </c>
      <c r="G9681" s="188">
        <v>11802</v>
      </c>
      <c r="H9681" s="188">
        <v>20016</v>
      </c>
      <c r="I9681" s="188">
        <v>23331</v>
      </c>
      <c r="J9681" s="188">
        <v>27871</v>
      </c>
      <c r="N9681" s="43"/>
    </row>
    <row r="9682" spans="1:14">
      <c r="A9682" s="43" t="s">
        <v>223</v>
      </c>
      <c r="B9682" s="188">
        <v>6371</v>
      </c>
      <c r="C9682" s="188">
        <v>0</v>
      </c>
      <c r="D9682" s="188">
        <v>0</v>
      </c>
      <c r="E9682" s="188">
        <v>0</v>
      </c>
      <c r="F9682" s="188">
        <v>0</v>
      </c>
      <c r="G9682" s="188">
        <v>0</v>
      </c>
      <c r="H9682" s="188">
        <v>23137</v>
      </c>
      <c r="I9682" s="188">
        <v>39958</v>
      </c>
      <c r="J9682" s="188">
        <v>88473</v>
      </c>
      <c r="N9682" s="43"/>
    </row>
    <row r="9683" spans="1:14">
      <c r="A9683" s="43" t="s">
        <v>224</v>
      </c>
      <c r="B9683" s="188">
        <v>7459</v>
      </c>
      <c r="C9683" s="188">
        <v>0</v>
      </c>
      <c r="D9683" s="188">
        <v>0</v>
      </c>
      <c r="E9683" s="188">
        <v>0</v>
      </c>
      <c r="F9683" s="188">
        <v>0</v>
      </c>
      <c r="G9683" s="188">
        <v>0</v>
      </c>
      <c r="H9683" s="188">
        <v>23636</v>
      </c>
      <c r="I9683" s="188">
        <v>46380</v>
      </c>
      <c r="J9683" s="188">
        <v>107102</v>
      </c>
      <c r="N9683" s="43"/>
    </row>
    <row r="9684" spans="1:14">
      <c r="A9684" s="43" t="s">
        <v>545</v>
      </c>
      <c r="B9684" s="188">
        <v>46818</v>
      </c>
      <c r="C9684" s="188">
        <v>6837.3</v>
      </c>
      <c r="D9684" s="188">
        <v>10820.06</v>
      </c>
      <c r="E9684" s="188">
        <v>20426.900000000001</v>
      </c>
      <c r="F9684" s="188">
        <v>35634.1</v>
      </c>
      <c r="G9684" s="188">
        <v>57527</v>
      </c>
      <c r="H9684" s="188">
        <v>87305</v>
      </c>
      <c r="I9684" s="188">
        <v>116654</v>
      </c>
      <c r="J9684" s="188">
        <v>241457</v>
      </c>
      <c r="N9684" s="43"/>
    </row>
    <row r="9685" spans="1:14">
      <c r="A9685" s="43" t="s">
        <v>546</v>
      </c>
      <c r="B9685" s="188">
        <v>31231</v>
      </c>
      <c r="C9685" s="188">
        <v>4811.3100000000004</v>
      </c>
      <c r="D9685" s="188">
        <v>8397.7999999999993</v>
      </c>
      <c r="E9685" s="188">
        <v>15306</v>
      </c>
      <c r="F9685" s="188">
        <v>25960.799999999999</v>
      </c>
      <c r="G9685" s="188">
        <v>41569</v>
      </c>
      <c r="H9685" s="188">
        <v>59282</v>
      </c>
      <c r="I9685" s="188">
        <v>72833</v>
      </c>
      <c r="J9685" s="188">
        <v>112671</v>
      </c>
      <c r="N9685" s="43"/>
    </row>
    <row r="9686" spans="1:14">
      <c r="A9686" s="43" t="s">
        <v>547</v>
      </c>
      <c r="B9686" s="188">
        <v>2283</v>
      </c>
      <c r="C9686" s="188">
        <v>0</v>
      </c>
      <c r="D9686" s="188">
        <v>0</v>
      </c>
      <c r="E9686" s="188">
        <v>0</v>
      </c>
      <c r="F9686" s="188">
        <v>0</v>
      </c>
      <c r="G9686" s="188">
        <v>1854</v>
      </c>
      <c r="H9686" s="188">
        <v>6211</v>
      </c>
      <c r="I9686" s="188">
        <v>10034</v>
      </c>
      <c r="J9686" s="188">
        <v>24282</v>
      </c>
      <c r="N9686" s="43"/>
    </row>
    <row r="9687" spans="1:14">
      <c r="A9687" s="43" t="s">
        <v>548</v>
      </c>
      <c r="B9687" s="188">
        <v>504</v>
      </c>
      <c r="C9687" s="188">
        <v>0</v>
      </c>
      <c r="D9687" s="188">
        <v>0</v>
      </c>
      <c r="E9687" s="188">
        <v>0</v>
      </c>
      <c r="F9687" s="188">
        <v>0</v>
      </c>
      <c r="G9687" s="188">
        <v>204</v>
      </c>
      <c r="H9687" s="188">
        <v>1348</v>
      </c>
      <c r="I9687" s="188">
        <v>2503</v>
      </c>
      <c r="J9687" s="188">
        <v>6007</v>
      </c>
      <c r="N9687" s="43"/>
    </row>
    <row r="9688" spans="1:14">
      <c r="A9688" s="43" t="s">
        <v>549</v>
      </c>
      <c r="B9688" s="188">
        <v>537</v>
      </c>
      <c r="C9688" s="188">
        <v>0</v>
      </c>
      <c r="D9688" s="188">
        <v>0</v>
      </c>
      <c r="E9688" s="188">
        <v>0</v>
      </c>
      <c r="F9688" s="188">
        <v>0</v>
      </c>
      <c r="G9688" s="188">
        <v>497</v>
      </c>
      <c r="H9688" s="188">
        <v>1987</v>
      </c>
      <c r="I9688" s="188">
        <v>3104</v>
      </c>
      <c r="J9688" s="188">
        <v>5329</v>
      </c>
      <c r="N9688" s="43"/>
    </row>
    <row r="9689" spans="1:14">
      <c r="A9689" s="43" t="s">
        <v>550</v>
      </c>
      <c r="B9689" s="188">
        <v>137</v>
      </c>
      <c r="C9689" s="188">
        <v>0</v>
      </c>
      <c r="D9689" s="188">
        <v>0</v>
      </c>
      <c r="E9689" s="188">
        <v>0</v>
      </c>
      <c r="F9689" s="188">
        <v>0</v>
      </c>
      <c r="G9689" s="188">
        <v>116</v>
      </c>
      <c r="H9689" s="188">
        <v>465</v>
      </c>
      <c r="I9689" s="188">
        <v>726</v>
      </c>
      <c r="J9689" s="188">
        <v>1463</v>
      </c>
      <c r="N9689" s="43"/>
    </row>
    <row r="9690" spans="1:14">
      <c r="A9690" s="43" t="s">
        <v>551</v>
      </c>
      <c r="B9690" s="188">
        <v>15</v>
      </c>
      <c r="C9690" s="188">
        <v>0</v>
      </c>
      <c r="D9690" s="188">
        <v>0</v>
      </c>
      <c r="E9690" s="188">
        <v>0</v>
      </c>
      <c r="F9690" s="188">
        <v>0</v>
      </c>
      <c r="G9690" s="188">
        <v>0</v>
      </c>
      <c r="H9690" s="188">
        <v>0</v>
      </c>
      <c r="I9690" s="188">
        <v>0</v>
      </c>
      <c r="J9690" s="188">
        <v>0</v>
      </c>
      <c r="N9690" s="43"/>
    </row>
    <row r="9691" spans="1:14">
      <c r="A9691" s="43" t="s">
        <v>317</v>
      </c>
      <c r="B9691" s="188">
        <v>1430</v>
      </c>
      <c r="C9691" s="188">
        <v>0</v>
      </c>
      <c r="D9691" s="188">
        <v>1500.08</v>
      </c>
      <c r="E9691" s="188">
        <v>1500.1</v>
      </c>
      <c r="F9691" s="188">
        <v>1500.1</v>
      </c>
      <c r="G9691" s="188">
        <v>1500</v>
      </c>
      <c r="H9691" s="188">
        <v>1500</v>
      </c>
      <c r="I9691" s="188">
        <v>1500</v>
      </c>
      <c r="J9691" s="188">
        <v>3000</v>
      </c>
      <c r="N9691" s="43"/>
    </row>
    <row r="9692" spans="1:14">
      <c r="A9692" s="43" t="s">
        <v>318</v>
      </c>
      <c r="B9692" s="188">
        <v>386</v>
      </c>
      <c r="C9692" s="188">
        <v>0</v>
      </c>
      <c r="D9692" s="188">
        <v>0</v>
      </c>
      <c r="E9692" s="188">
        <v>0</v>
      </c>
      <c r="F9692" s="188">
        <v>513.6</v>
      </c>
      <c r="G9692" s="188">
        <v>514</v>
      </c>
      <c r="H9692" s="188">
        <v>514</v>
      </c>
      <c r="I9692" s="188">
        <v>514</v>
      </c>
      <c r="J9692" s="188">
        <v>705</v>
      </c>
      <c r="N9692" s="43"/>
    </row>
    <row r="9693" spans="1:14">
      <c r="A9693" s="43" t="s">
        <v>552</v>
      </c>
      <c r="B9693" s="188">
        <v>36524</v>
      </c>
      <c r="C9693" s="188">
        <v>6773.02</v>
      </c>
      <c r="D9693" s="188">
        <v>10313</v>
      </c>
      <c r="E9693" s="188">
        <v>17262.599999999999</v>
      </c>
      <c r="F9693" s="188">
        <v>28448.9</v>
      </c>
      <c r="G9693" s="188">
        <v>46599</v>
      </c>
      <c r="H9693" s="188">
        <v>69568</v>
      </c>
      <c r="I9693" s="188">
        <v>89243</v>
      </c>
      <c r="J9693" s="188">
        <v>142895</v>
      </c>
      <c r="N9693" s="43"/>
    </row>
    <row r="9694" spans="1:14">
      <c r="A9694" s="43" t="s">
        <v>553</v>
      </c>
      <c r="B9694" s="188">
        <v>1930</v>
      </c>
      <c r="C9694" s="188">
        <v>0</v>
      </c>
      <c r="D9694" s="188">
        <v>0</v>
      </c>
      <c r="E9694" s="188">
        <v>0</v>
      </c>
      <c r="F9694" s="188">
        <v>0</v>
      </c>
      <c r="G9694" s="188">
        <v>1310</v>
      </c>
      <c r="H9694" s="188">
        <v>5776</v>
      </c>
      <c r="I9694" s="188">
        <v>10399</v>
      </c>
      <c r="J9694" s="188">
        <v>24747</v>
      </c>
      <c r="N9694" s="43"/>
    </row>
    <row r="9695" spans="1:14">
      <c r="A9695" s="43" t="s">
        <v>554</v>
      </c>
      <c r="B9695" s="188">
        <v>713</v>
      </c>
      <c r="C9695" s="188">
        <v>0</v>
      </c>
      <c r="D9695" s="188">
        <v>0</v>
      </c>
      <c r="E9695" s="188">
        <v>0</v>
      </c>
      <c r="F9695" s="188">
        <v>0</v>
      </c>
      <c r="G9695" s="188">
        <v>227</v>
      </c>
      <c r="H9695" s="188">
        <v>1622</v>
      </c>
      <c r="I9695" s="188">
        <v>3653</v>
      </c>
      <c r="J9695" s="188">
        <v>11986</v>
      </c>
      <c r="N9695" s="43"/>
    </row>
    <row r="9696" spans="1:14">
      <c r="A9696" s="43" t="s">
        <v>555</v>
      </c>
      <c r="B9696" s="188">
        <v>1129</v>
      </c>
      <c r="C9696" s="188">
        <v>0</v>
      </c>
      <c r="D9696" s="188">
        <v>0</v>
      </c>
      <c r="E9696" s="188">
        <v>0</v>
      </c>
      <c r="F9696" s="188">
        <v>0</v>
      </c>
      <c r="G9696" s="188">
        <v>0</v>
      </c>
      <c r="H9696" s="188">
        <v>1827</v>
      </c>
      <c r="I9696" s="188">
        <v>5159</v>
      </c>
      <c r="J9696" s="188">
        <v>22229</v>
      </c>
      <c r="N9696" s="43"/>
    </row>
    <row r="9697" spans="1:14">
      <c r="A9697" s="43" t="s">
        <v>556</v>
      </c>
      <c r="B9697" s="188">
        <v>750</v>
      </c>
      <c r="C9697" s="188">
        <v>0</v>
      </c>
      <c r="D9697" s="188">
        <v>0</v>
      </c>
      <c r="E9697" s="188">
        <v>0</v>
      </c>
      <c r="F9697" s="188">
        <v>0</v>
      </c>
      <c r="G9697" s="188">
        <v>0</v>
      </c>
      <c r="H9697" s="188">
        <v>0</v>
      </c>
      <c r="I9697" s="188">
        <v>2088</v>
      </c>
      <c r="J9697" s="188">
        <v>25756</v>
      </c>
      <c r="N9697" s="43"/>
    </row>
    <row r="9698" spans="1:14">
      <c r="A9698" s="43" t="s">
        <v>605</v>
      </c>
      <c r="B9698" s="188">
        <v>74556</v>
      </c>
      <c r="C9698" s="188">
        <v>13274.17</v>
      </c>
      <c r="D9698" s="188">
        <v>19040.32</v>
      </c>
      <c r="E9698" s="188">
        <v>31815.4</v>
      </c>
      <c r="F9698" s="188">
        <v>54712.800000000003</v>
      </c>
      <c r="G9698" s="188">
        <v>90510</v>
      </c>
      <c r="H9698" s="188">
        <v>143366</v>
      </c>
      <c r="I9698" s="188">
        <v>194023</v>
      </c>
      <c r="J9698" s="188">
        <v>368350</v>
      </c>
      <c r="N9698" s="43"/>
    </row>
    <row r="9699" spans="1:14">
      <c r="A9699" s="43" t="s">
        <v>537</v>
      </c>
      <c r="B9699" s="188">
        <v>15193</v>
      </c>
      <c r="C9699" s="188">
        <v>0</v>
      </c>
      <c r="D9699" s="188">
        <v>0</v>
      </c>
      <c r="E9699" s="188">
        <v>8485</v>
      </c>
      <c r="F9699" s="188">
        <v>16227.9</v>
      </c>
      <c r="G9699" s="188">
        <v>22166</v>
      </c>
      <c r="H9699" s="188">
        <v>26335</v>
      </c>
      <c r="I9699" s="188">
        <v>28899</v>
      </c>
      <c r="J9699" s="188">
        <v>34443</v>
      </c>
      <c r="N9699" s="43"/>
    </row>
    <row r="9700" spans="1:14">
      <c r="A9700" s="43" t="s">
        <v>538</v>
      </c>
      <c r="B9700" s="188">
        <v>53</v>
      </c>
      <c r="C9700" s="188">
        <v>0</v>
      </c>
      <c r="D9700" s="188">
        <v>0</v>
      </c>
      <c r="E9700" s="188">
        <v>0</v>
      </c>
      <c r="F9700" s="188">
        <v>0</v>
      </c>
      <c r="G9700" s="188">
        <v>0</v>
      </c>
      <c r="H9700" s="188">
        <v>0</v>
      </c>
      <c r="I9700" s="188">
        <v>0</v>
      </c>
      <c r="J9700" s="188">
        <v>370</v>
      </c>
      <c r="N9700" s="43"/>
    </row>
    <row r="9701" spans="1:14">
      <c r="A9701" s="43" t="s">
        <v>539</v>
      </c>
      <c r="B9701" s="188">
        <v>24580</v>
      </c>
      <c r="C9701" s="188">
        <v>105.62</v>
      </c>
      <c r="D9701" s="188">
        <v>523.70000000000005</v>
      </c>
      <c r="E9701" s="188">
        <v>2350.9</v>
      </c>
      <c r="F9701" s="188">
        <v>7930.2</v>
      </c>
      <c r="G9701" s="188">
        <v>22547</v>
      </c>
      <c r="H9701" s="188">
        <v>56908</v>
      </c>
      <c r="I9701" s="188">
        <v>99201</v>
      </c>
      <c r="J9701" s="188">
        <v>267399</v>
      </c>
      <c r="N9701" s="43"/>
    </row>
    <row r="9702" spans="1:14">
      <c r="A9702" s="43" t="s">
        <v>540</v>
      </c>
      <c r="B9702" s="188">
        <v>8369</v>
      </c>
      <c r="C9702" s="188">
        <v>0</v>
      </c>
      <c r="D9702" s="188">
        <v>0</v>
      </c>
      <c r="E9702" s="188">
        <v>0</v>
      </c>
      <c r="F9702" s="188">
        <v>813.1</v>
      </c>
      <c r="G9702" s="188">
        <v>11068</v>
      </c>
      <c r="H9702" s="188">
        <v>25372</v>
      </c>
      <c r="I9702" s="188">
        <v>37411</v>
      </c>
      <c r="J9702" s="188">
        <v>71320</v>
      </c>
      <c r="N9702" s="43"/>
    </row>
    <row r="9703" spans="1:14">
      <c r="A9703" s="43" t="s">
        <v>541</v>
      </c>
      <c r="B9703" s="188">
        <v>19924</v>
      </c>
      <c r="C9703" s="188">
        <v>0</v>
      </c>
      <c r="D9703" s="188">
        <v>0</v>
      </c>
      <c r="E9703" s="188">
        <v>0</v>
      </c>
      <c r="F9703" s="188">
        <v>0</v>
      </c>
      <c r="G9703" s="188">
        <v>28438</v>
      </c>
      <c r="H9703" s="188">
        <v>57860</v>
      </c>
      <c r="I9703" s="188">
        <v>79314</v>
      </c>
      <c r="J9703" s="188">
        <v>161557</v>
      </c>
      <c r="N9703" s="43"/>
    </row>
    <row r="9704" spans="1:14">
      <c r="A9704" s="43" t="s">
        <v>542</v>
      </c>
      <c r="B9704" s="188">
        <v>5165</v>
      </c>
      <c r="C9704" s="188">
        <v>0</v>
      </c>
      <c r="D9704" s="188">
        <v>0</v>
      </c>
      <c r="E9704" s="188">
        <v>1165.7</v>
      </c>
      <c r="F9704" s="188">
        <v>3285.6</v>
      </c>
      <c r="G9704" s="188">
        <v>6914</v>
      </c>
      <c r="H9704" s="188">
        <v>11870</v>
      </c>
      <c r="I9704" s="188">
        <v>16588</v>
      </c>
      <c r="J9704" s="188">
        <v>31781</v>
      </c>
      <c r="N9704" s="43"/>
    </row>
    <row r="9705" spans="1:14">
      <c r="A9705" s="43" t="s">
        <v>543</v>
      </c>
      <c r="B9705" s="188">
        <v>1273</v>
      </c>
      <c r="C9705" s="188">
        <v>0</v>
      </c>
      <c r="D9705" s="188">
        <v>0</v>
      </c>
      <c r="E9705" s="188">
        <v>0</v>
      </c>
      <c r="F9705" s="188">
        <v>0</v>
      </c>
      <c r="G9705" s="188">
        <v>0</v>
      </c>
      <c r="H9705" s="188">
        <v>4340</v>
      </c>
      <c r="I9705" s="188">
        <v>11251</v>
      </c>
      <c r="J9705" s="188">
        <v>20493</v>
      </c>
      <c r="N9705" s="43"/>
    </row>
    <row r="9706" spans="1:14">
      <c r="A9706" s="43" t="s">
        <v>544</v>
      </c>
      <c r="B9706" s="188">
        <v>4766</v>
      </c>
      <c r="C9706" s="188">
        <v>0</v>
      </c>
      <c r="D9706" s="188">
        <v>0</v>
      </c>
      <c r="E9706" s="188">
        <v>0</v>
      </c>
      <c r="F9706" s="188">
        <v>0</v>
      </c>
      <c r="G9706" s="188">
        <v>0</v>
      </c>
      <c r="H9706" s="188">
        <v>17562</v>
      </c>
      <c r="I9706" s="188">
        <v>34862</v>
      </c>
      <c r="J9706" s="188">
        <v>66422</v>
      </c>
      <c r="N9706" s="43"/>
    </row>
    <row r="9707" spans="1:14">
      <c r="A9707" s="43" t="s">
        <v>221</v>
      </c>
      <c r="B9707" s="188">
        <v>12788</v>
      </c>
      <c r="C9707" s="188">
        <v>0</v>
      </c>
      <c r="D9707" s="188">
        <v>0</v>
      </c>
      <c r="E9707" s="188">
        <v>6918.4</v>
      </c>
      <c r="F9707" s="188">
        <v>13259.4</v>
      </c>
      <c r="G9707" s="188">
        <v>19474</v>
      </c>
      <c r="H9707" s="188">
        <v>23681</v>
      </c>
      <c r="I9707" s="188">
        <v>25536</v>
      </c>
      <c r="J9707" s="188">
        <v>28741</v>
      </c>
      <c r="N9707" s="43"/>
    </row>
    <row r="9708" spans="1:14">
      <c r="A9708" s="43" t="s">
        <v>222</v>
      </c>
      <c r="B9708" s="188">
        <v>6475</v>
      </c>
      <c r="C9708" s="188">
        <v>0</v>
      </c>
      <c r="D9708" s="188">
        <v>0</v>
      </c>
      <c r="E9708" s="188">
        <v>0</v>
      </c>
      <c r="F9708" s="188">
        <v>0</v>
      </c>
      <c r="G9708" s="188">
        <v>12336</v>
      </c>
      <c r="H9708" s="188">
        <v>21993</v>
      </c>
      <c r="I9708" s="188">
        <v>25315</v>
      </c>
      <c r="J9708" s="188">
        <v>29626</v>
      </c>
      <c r="N9708" s="43"/>
    </row>
    <row r="9709" spans="1:14">
      <c r="A9709" s="43" t="s">
        <v>223</v>
      </c>
      <c r="B9709" s="188">
        <v>14295</v>
      </c>
      <c r="C9709" s="188">
        <v>0</v>
      </c>
      <c r="D9709" s="188">
        <v>0</v>
      </c>
      <c r="E9709" s="188">
        <v>0</v>
      </c>
      <c r="F9709" s="188">
        <v>0</v>
      </c>
      <c r="G9709" s="188">
        <v>17762</v>
      </c>
      <c r="H9709" s="188">
        <v>45865</v>
      </c>
      <c r="I9709" s="188">
        <v>67897</v>
      </c>
      <c r="J9709" s="188">
        <v>139410</v>
      </c>
      <c r="N9709" s="43"/>
    </row>
    <row r="9710" spans="1:14">
      <c r="A9710" s="43" t="s">
        <v>224</v>
      </c>
      <c r="B9710" s="188">
        <v>12297</v>
      </c>
      <c r="C9710" s="188">
        <v>0</v>
      </c>
      <c r="D9710" s="188">
        <v>0</v>
      </c>
      <c r="E9710" s="188">
        <v>0</v>
      </c>
      <c r="F9710" s="188">
        <v>0</v>
      </c>
      <c r="G9710" s="188">
        <v>3837</v>
      </c>
      <c r="H9710" s="188">
        <v>40776</v>
      </c>
      <c r="I9710" s="188">
        <v>64559</v>
      </c>
      <c r="J9710" s="188">
        <v>146970</v>
      </c>
      <c r="N9710" s="43"/>
    </row>
    <row r="9711" spans="1:14">
      <c r="A9711" s="43" t="s">
        <v>545</v>
      </c>
      <c r="B9711" s="188">
        <v>65687</v>
      </c>
      <c r="C9711" s="188">
        <v>11293.56</v>
      </c>
      <c r="D9711" s="188">
        <v>16857.91</v>
      </c>
      <c r="E9711" s="188">
        <v>29341.200000000001</v>
      </c>
      <c r="F9711" s="188">
        <v>49722.7</v>
      </c>
      <c r="G9711" s="188">
        <v>79404</v>
      </c>
      <c r="H9711" s="188">
        <v>124494</v>
      </c>
      <c r="I9711" s="188">
        <v>167171</v>
      </c>
      <c r="J9711" s="188">
        <v>321601</v>
      </c>
      <c r="N9711" s="43"/>
    </row>
    <row r="9712" spans="1:14">
      <c r="A9712" s="43" t="s">
        <v>546</v>
      </c>
      <c r="B9712" s="188">
        <v>42657</v>
      </c>
      <c r="C9712" s="188">
        <v>7936.36</v>
      </c>
      <c r="D9712" s="188">
        <v>11897.15</v>
      </c>
      <c r="E9712" s="188">
        <v>20618.8</v>
      </c>
      <c r="F9712" s="188">
        <v>35565.599999999999</v>
      </c>
      <c r="G9712" s="188">
        <v>55692</v>
      </c>
      <c r="H9712" s="188">
        <v>79980</v>
      </c>
      <c r="I9712" s="188">
        <v>101523</v>
      </c>
      <c r="J9712" s="188">
        <v>156860</v>
      </c>
      <c r="N9712" s="43"/>
    </row>
    <row r="9713" spans="1:14">
      <c r="A9713" s="43" t="s">
        <v>547</v>
      </c>
      <c r="B9713" s="188">
        <v>4764</v>
      </c>
      <c r="C9713" s="188">
        <v>0</v>
      </c>
      <c r="D9713" s="188">
        <v>0</v>
      </c>
      <c r="E9713" s="188">
        <v>0</v>
      </c>
      <c r="F9713" s="188">
        <v>597.70000000000005</v>
      </c>
      <c r="G9713" s="188">
        <v>5111</v>
      </c>
      <c r="H9713" s="188">
        <v>12121</v>
      </c>
      <c r="I9713" s="188">
        <v>18581</v>
      </c>
      <c r="J9713" s="188">
        <v>51379</v>
      </c>
      <c r="N9713" s="43"/>
    </row>
    <row r="9714" spans="1:14">
      <c r="A9714" s="43" t="s">
        <v>548</v>
      </c>
      <c r="B9714" s="188">
        <v>943</v>
      </c>
      <c r="C9714" s="188">
        <v>0</v>
      </c>
      <c r="D9714" s="188">
        <v>0</v>
      </c>
      <c r="E9714" s="188">
        <v>0</v>
      </c>
      <c r="F9714" s="188">
        <v>0</v>
      </c>
      <c r="G9714" s="188">
        <v>766</v>
      </c>
      <c r="H9714" s="188">
        <v>2672</v>
      </c>
      <c r="I9714" s="188">
        <v>4504</v>
      </c>
      <c r="J9714" s="188">
        <v>10830</v>
      </c>
      <c r="N9714" s="43"/>
    </row>
    <row r="9715" spans="1:14">
      <c r="A9715" s="43" t="s">
        <v>549</v>
      </c>
      <c r="B9715" s="188">
        <v>1022</v>
      </c>
      <c r="C9715" s="188">
        <v>0</v>
      </c>
      <c r="D9715" s="188">
        <v>0</v>
      </c>
      <c r="E9715" s="188">
        <v>0</v>
      </c>
      <c r="F9715" s="188">
        <v>0</v>
      </c>
      <c r="G9715" s="188">
        <v>1571</v>
      </c>
      <c r="H9715" s="188">
        <v>3369</v>
      </c>
      <c r="I9715" s="188">
        <v>4677</v>
      </c>
      <c r="J9715" s="188">
        <v>6988</v>
      </c>
      <c r="N9715" s="43"/>
    </row>
    <row r="9716" spans="1:14">
      <c r="A9716" s="43" t="s">
        <v>550</v>
      </c>
      <c r="B9716" s="188">
        <v>267</v>
      </c>
      <c r="C9716" s="188">
        <v>0</v>
      </c>
      <c r="D9716" s="188">
        <v>0</v>
      </c>
      <c r="E9716" s="188">
        <v>0</v>
      </c>
      <c r="F9716" s="188">
        <v>0</v>
      </c>
      <c r="G9716" s="188">
        <v>367</v>
      </c>
      <c r="H9716" s="188">
        <v>788</v>
      </c>
      <c r="I9716" s="188">
        <v>1110</v>
      </c>
      <c r="J9716" s="188">
        <v>2298</v>
      </c>
      <c r="N9716" s="43"/>
    </row>
    <row r="9717" spans="1:14">
      <c r="A9717" s="43" t="s">
        <v>551</v>
      </c>
      <c r="B9717" s="188">
        <v>44</v>
      </c>
      <c r="C9717" s="188">
        <v>0</v>
      </c>
      <c r="D9717" s="188">
        <v>0</v>
      </c>
      <c r="E9717" s="188">
        <v>0</v>
      </c>
      <c r="F9717" s="188">
        <v>0</v>
      </c>
      <c r="G9717" s="188">
        <v>0</v>
      </c>
      <c r="H9717" s="188">
        <v>0</v>
      </c>
      <c r="I9717" s="188">
        <v>0</v>
      </c>
      <c r="J9717" s="188">
        <v>1026</v>
      </c>
      <c r="N9717" s="43"/>
    </row>
    <row r="9718" spans="1:14">
      <c r="A9718" s="43" t="s">
        <v>317</v>
      </c>
      <c r="B9718" s="188">
        <v>1440</v>
      </c>
      <c r="C9718" s="188">
        <v>0</v>
      </c>
      <c r="D9718" s="188">
        <v>1500.08</v>
      </c>
      <c r="E9718" s="188">
        <v>1500.1</v>
      </c>
      <c r="F9718" s="188">
        <v>1500.1</v>
      </c>
      <c r="G9718" s="188">
        <v>1500</v>
      </c>
      <c r="H9718" s="188">
        <v>1500</v>
      </c>
      <c r="I9718" s="188">
        <v>2100</v>
      </c>
      <c r="J9718" s="188">
        <v>3900</v>
      </c>
      <c r="N9718" s="43"/>
    </row>
    <row r="9719" spans="1:14">
      <c r="A9719" s="43" t="s">
        <v>318</v>
      </c>
      <c r="B9719" s="188">
        <v>389</v>
      </c>
      <c r="C9719" s="188">
        <v>0</v>
      </c>
      <c r="D9719" s="188">
        <v>0</v>
      </c>
      <c r="E9719" s="188">
        <v>0</v>
      </c>
      <c r="F9719" s="188">
        <v>513.6</v>
      </c>
      <c r="G9719" s="188">
        <v>514</v>
      </c>
      <c r="H9719" s="188">
        <v>514</v>
      </c>
      <c r="I9719" s="188">
        <v>514</v>
      </c>
      <c r="J9719" s="188">
        <v>1007</v>
      </c>
      <c r="N9719" s="43"/>
    </row>
    <row r="9720" spans="1:14">
      <c r="A9720" s="43" t="s">
        <v>552</v>
      </c>
      <c r="B9720" s="188">
        <v>51526</v>
      </c>
      <c r="C9720" s="188">
        <v>9928.7999999999993</v>
      </c>
      <c r="D9720" s="188">
        <v>13903</v>
      </c>
      <c r="E9720" s="188">
        <v>22978.9</v>
      </c>
      <c r="F9720" s="188">
        <v>39554.699999999997</v>
      </c>
      <c r="G9720" s="188">
        <v>65531</v>
      </c>
      <c r="H9720" s="188">
        <v>99571</v>
      </c>
      <c r="I9720" s="188">
        <v>129208</v>
      </c>
      <c r="J9720" s="188">
        <v>211009</v>
      </c>
      <c r="N9720" s="43"/>
    </row>
    <row r="9721" spans="1:14">
      <c r="A9721" s="43" t="s">
        <v>553</v>
      </c>
      <c r="B9721" s="188">
        <v>2418</v>
      </c>
      <c r="C9721" s="188">
        <v>0</v>
      </c>
      <c r="D9721" s="188">
        <v>0</v>
      </c>
      <c r="E9721" s="188">
        <v>0</v>
      </c>
      <c r="F9721" s="188">
        <v>0</v>
      </c>
      <c r="G9721" s="188">
        <v>1435</v>
      </c>
      <c r="H9721" s="188">
        <v>7151</v>
      </c>
      <c r="I9721" s="188">
        <v>13289</v>
      </c>
      <c r="J9721" s="188">
        <v>31078</v>
      </c>
      <c r="N9721" s="43"/>
    </row>
    <row r="9722" spans="1:14">
      <c r="A9722" s="43" t="s">
        <v>554</v>
      </c>
      <c r="B9722" s="188">
        <v>1134</v>
      </c>
      <c r="C9722" s="188">
        <v>0</v>
      </c>
      <c r="D9722" s="188">
        <v>0</v>
      </c>
      <c r="E9722" s="188">
        <v>0</v>
      </c>
      <c r="F9722" s="188">
        <v>2</v>
      </c>
      <c r="G9722" s="188">
        <v>411</v>
      </c>
      <c r="H9722" s="188">
        <v>2834</v>
      </c>
      <c r="I9722" s="188">
        <v>5945</v>
      </c>
      <c r="J9722" s="188">
        <v>17180</v>
      </c>
      <c r="N9722" s="43"/>
    </row>
    <row r="9723" spans="1:14">
      <c r="A9723" s="43" t="s">
        <v>555</v>
      </c>
      <c r="B9723" s="188">
        <v>2359</v>
      </c>
      <c r="C9723" s="188">
        <v>0</v>
      </c>
      <c r="D9723" s="188">
        <v>0</v>
      </c>
      <c r="E9723" s="188">
        <v>0</v>
      </c>
      <c r="F9723" s="188">
        <v>0</v>
      </c>
      <c r="G9723" s="188">
        <v>141</v>
      </c>
      <c r="H9723" s="188">
        <v>4220</v>
      </c>
      <c r="I9723" s="188">
        <v>12965</v>
      </c>
      <c r="J9723" s="188">
        <v>51154</v>
      </c>
      <c r="N9723" s="43"/>
    </row>
    <row r="9724" spans="1:14">
      <c r="A9724" s="43" t="s">
        <v>556</v>
      </c>
      <c r="B9724" s="188">
        <v>803</v>
      </c>
      <c r="C9724" s="188">
        <v>0</v>
      </c>
      <c r="D9724" s="188">
        <v>0</v>
      </c>
      <c r="E9724" s="188">
        <v>0</v>
      </c>
      <c r="F9724" s="188">
        <v>0</v>
      </c>
      <c r="G9724" s="188">
        <v>0</v>
      </c>
      <c r="H9724" s="188">
        <v>0</v>
      </c>
      <c r="I9724" s="188">
        <v>3102</v>
      </c>
      <c r="J9724" s="188">
        <v>31725</v>
      </c>
      <c r="N9724" s="43"/>
    </row>
    <row r="9725" spans="1:14">
      <c r="A9725" s="43" t="s">
        <v>606</v>
      </c>
      <c r="B9725" s="188">
        <v>124870</v>
      </c>
      <c r="C9725" s="188">
        <v>17860.66</v>
      </c>
      <c r="D9725" s="188">
        <v>27984.27</v>
      </c>
      <c r="E9725" s="188">
        <v>50003.7</v>
      </c>
      <c r="F9725" s="188">
        <v>86228.2</v>
      </c>
      <c r="G9725" s="188">
        <v>140811</v>
      </c>
      <c r="H9725" s="188">
        <v>227701</v>
      </c>
      <c r="I9725" s="188">
        <v>315783</v>
      </c>
      <c r="J9725" s="188">
        <v>722516</v>
      </c>
      <c r="N9725" s="43"/>
    </row>
    <row r="9726" spans="1:14">
      <c r="A9726" s="43" t="s">
        <v>537</v>
      </c>
      <c r="B9726" s="188">
        <v>16478</v>
      </c>
      <c r="C9726" s="188">
        <v>0</v>
      </c>
      <c r="D9726" s="188">
        <v>0</v>
      </c>
      <c r="E9726" s="188">
        <v>6657.2</v>
      </c>
      <c r="F9726" s="188">
        <v>17796</v>
      </c>
      <c r="G9726" s="188">
        <v>25345</v>
      </c>
      <c r="H9726" s="188">
        <v>30443</v>
      </c>
      <c r="I9726" s="188">
        <v>33595</v>
      </c>
      <c r="J9726" s="188">
        <v>39717</v>
      </c>
      <c r="N9726" s="43"/>
    </row>
    <row r="9727" spans="1:14">
      <c r="A9727" s="43" t="s">
        <v>538</v>
      </c>
      <c r="B9727" s="188">
        <v>31</v>
      </c>
      <c r="C9727" s="188">
        <v>0</v>
      </c>
      <c r="D9727" s="188">
        <v>0</v>
      </c>
      <c r="E9727" s="188">
        <v>0</v>
      </c>
      <c r="F9727" s="188">
        <v>0</v>
      </c>
      <c r="G9727" s="188">
        <v>0</v>
      </c>
      <c r="H9727" s="188">
        <v>0</v>
      </c>
      <c r="I9727" s="188">
        <v>0</v>
      </c>
      <c r="J9727" s="188">
        <v>0</v>
      </c>
      <c r="N9727" s="43"/>
    </row>
    <row r="9728" spans="1:14">
      <c r="A9728" s="43" t="s">
        <v>539</v>
      </c>
      <c r="B9728" s="188">
        <v>55691</v>
      </c>
      <c r="C9728" s="188">
        <v>628.41999999999996</v>
      </c>
      <c r="D9728" s="188">
        <v>1829.18</v>
      </c>
      <c r="E9728" s="188">
        <v>6351</v>
      </c>
      <c r="F9728" s="188">
        <v>19349.3</v>
      </c>
      <c r="G9728" s="188">
        <v>52320</v>
      </c>
      <c r="H9728" s="188">
        <v>119698</v>
      </c>
      <c r="I9728" s="188">
        <v>214186</v>
      </c>
      <c r="J9728" s="188">
        <v>562824</v>
      </c>
      <c r="N9728" s="43"/>
    </row>
    <row r="9729" spans="1:14">
      <c r="A9729" s="43" t="s">
        <v>540</v>
      </c>
      <c r="B9729" s="188">
        <v>13101</v>
      </c>
      <c r="C9729" s="188">
        <v>0</v>
      </c>
      <c r="D9729" s="188">
        <v>0</v>
      </c>
      <c r="E9729" s="188">
        <v>0</v>
      </c>
      <c r="F9729" s="188">
        <v>2316.6999999999998</v>
      </c>
      <c r="G9729" s="188">
        <v>19259</v>
      </c>
      <c r="H9729" s="188">
        <v>40434</v>
      </c>
      <c r="I9729" s="188">
        <v>57076</v>
      </c>
      <c r="J9729" s="188">
        <v>91908</v>
      </c>
      <c r="N9729" s="43"/>
    </row>
    <row r="9730" spans="1:14">
      <c r="A9730" s="43" t="s">
        <v>541</v>
      </c>
      <c r="B9730" s="188">
        <v>30722</v>
      </c>
      <c r="C9730" s="188">
        <v>0</v>
      </c>
      <c r="D9730" s="188">
        <v>0</v>
      </c>
      <c r="E9730" s="188">
        <v>0</v>
      </c>
      <c r="F9730" s="188">
        <v>10226.700000000001</v>
      </c>
      <c r="G9730" s="188">
        <v>41306</v>
      </c>
      <c r="H9730" s="188">
        <v>76317</v>
      </c>
      <c r="I9730" s="188">
        <v>105721</v>
      </c>
      <c r="J9730" s="188">
        <v>186916</v>
      </c>
      <c r="N9730" s="43"/>
    </row>
    <row r="9731" spans="1:14">
      <c r="A9731" s="43" t="s">
        <v>542</v>
      </c>
      <c r="B9731" s="188">
        <v>7865</v>
      </c>
      <c r="C9731" s="188">
        <v>0</v>
      </c>
      <c r="D9731" s="188">
        <v>0</v>
      </c>
      <c r="E9731" s="188">
        <v>2075.1999999999998</v>
      </c>
      <c r="F9731" s="188">
        <v>5213.1000000000004</v>
      </c>
      <c r="G9731" s="188">
        <v>10670</v>
      </c>
      <c r="H9731" s="188">
        <v>17534</v>
      </c>
      <c r="I9731" s="188">
        <v>24254</v>
      </c>
      <c r="J9731" s="188">
        <v>40917</v>
      </c>
      <c r="N9731" s="43"/>
    </row>
    <row r="9732" spans="1:14">
      <c r="A9732" s="43" t="s">
        <v>543</v>
      </c>
      <c r="B9732" s="188">
        <v>982</v>
      </c>
      <c r="C9732" s="188">
        <v>0</v>
      </c>
      <c r="D9732" s="188">
        <v>0</v>
      </c>
      <c r="E9732" s="188">
        <v>0</v>
      </c>
      <c r="F9732" s="188">
        <v>0</v>
      </c>
      <c r="G9732" s="188">
        <v>0</v>
      </c>
      <c r="H9732" s="188">
        <v>0</v>
      </c>
      <c r="I9732" s="188">
        <v>9354</v>
      </c>
      <c r="J9732" s="188">
        <v>19765</v>
      </c>
      <c r="N9732" s="43"/>
    </row>
    <row r="9733" spans="1:14">
      <c r="A9733" s="43" t="s">
        <v>544</v>
      </c>
      <c r="B9733" s="188">
        <v>4336</v>
      </c>
      <c r="C9733" s="188">
        <v>0</v>
      </c>
      <c r="D9733" s="188">
        <v>0</v>
      </c>
      <c r="E9733" s="188">
        <v>0</v>
      </c>
      <c r="F9733" s="188">
        <v>0</v>
      </c>
      <c r="G9733" s="188">
        <v>0</v>
      </c>
      <c r="H9733" s="188">
        <v>17562</v>
      </c>
      <c r="I9733" s="188">
        <v>34862</v>
      </c>
      <c r="J9733" s="188">
        <v>66422</v>
      </c>
      <c r="N9733" s="43"/>
    </row>
    <row r="9734" spans="1:14">
      <c r="A9734" s="43" t="s">
        <v>221</v>
      </c>
      <c r="B9734" s="188">
        <v>14161</v>
      </c>
      <c r="C9734" s="188">
        <v>0</v>
      </c>
      <c r="D9734" s="188">
        <v>0</v>
      </c>
      <c r="E9734" s="188">
        <v>0</v>
      </c>
      <c r="F9734" s="188">
        <v>15889.3</v>
      </c>
      <c r="G9734" s="188">
        <v>23285</v>
      </c>
      <c r="H9734" s="188">
        <v>27244</v>
      </c>
      <c r="I9734" s="188">
        <v>29194</v>
      </c>
      <c r="J9734" s="188">
        <v>32862</v>
      </c>
      <c r="N9734" s="43"/>
    </row>
    <row r="9735" spans="1:14">
      <c r="A9735" s="43" t="s">
        <v>222</v>
      </c>
      <c r="B9735" s="188">
        <v>7083</v>
      </c>
      <c r="C9735" s="188">
        <v>0</v>
      </c>
      <c r="D9735" s="188">
        <v>0</v>
      </c>
      <c r="E9735" s="188">
        <v>0</v>
      </c>
      <c r="F9735" s="188">
        <v>0</v>
      </c>
      <c r="G9735" s="188">
        <v>13544</v>
      </c>
      <c r="H9735" s="188">
        <v>23311</v>
      </c>
      <c r="I9735" s="188">
        <v>26475</v>
      </c>
      <c r="J9735" s="188">
        <v>30731</v>
      </c>
      <c r="N9735" s="43"/>
    </row>
    <row r="9736" spans="1:14">
      <c r="A9736" s="43" t="s">
        <v>223</v>
      </c>
      <c r="B9736" s="188">
        <v>26231</v>
      </c>
      <c r="C9736" s="188">
        <v>0</v>
      </c>
      <c r="D9736" s="188">
        <v>0</v>
      </c>
      <c r="E9736" s="188">
        <v>0</v>
      </c>
      <c r="F9736" s="188">
        <v>0</v>
      </c>
      <c r="G9736" s="188">
        <v>32226</v>
      </c>
      <c r="H9736" s="188">
        <v>68322</v>
      </c>
      <c r="I9736" s="188">
        <v>96360</v>
      </c>
      <c r="J9736" s="188">
        <v>192916</v>
      </c>
      <c r="N9736" s="43"/>
    </row>
    <row r="9737" spans="1:14">
      <c r="A9737" s="43" t="s">
        <v>224</v>
      </c>
      <c r="B9737" s="188">
        <v>15256</v>
      </c>
      <c r="C9737" s="188">
        <v>0</v>
      </c>
      <c r="D9737" s="188">
        <v>0</v>
      </c>
      <c r="E9737" s="188">
        <v>0</v>
      </c>
      <c r="F9737" s="188">
        <v>0</v>
      </c>
      <c r="G9737" s="188">
        <v>13434</v>
      </c>
      <c r="H9737" s="188">
        <v>49391</v>
      </c>
      <c r="I9737" s="188">
        <v>75833</v>
      </c>
      <c r="J9737" s="188">
        <v>157908</v>
      </c>
      <c r="N9737" s="43"/>
    </row>
    <row r="9738" spans="1:14">
      <c r="A9738" s="43" t="s">
        <v>545</v>
      </c>
      <c r="B9738" s="188">
        <v>109040</v>
      </c>
      <c r="C9738" s="188">
        <v>15558.33</v>
      </c>
      <c r="D9738" s="188">
        <v>25549.11</v>
      </c>
      <c r="E9738" s="188">
        <v>44935.1</v>
      </c>
      <c r="F9738" s="188">
        <v>75618.2</v>
      </c>
      <c r="G9738" s="188">
        <v>122991</v>
      </c>
      <c r="H9738" s="188">
        <v>198387</v>
      </c>
      <c r="I9738" s="188">
        <v>285077</v>
      </c>
      <c r="J9738" s="188">
        <v>650003</v>
      </c>
      <c r="N9738" s="43"/>
    </row>
    <row r="9739" spans="1:14">
      <c r="A9739" s="43" t="s">
        <v>546</v>
      </c>
      <c r="B9739" s="188">
        <v>57184</v>
      </c>
      <c r="C9739" s="188">
        <v>10596.19</v>
      </c>
      <c r="D9739" s="188">
        <v>15968.1</v>
      </c>
      <c r="E9739" s="188">
        <v>28910.7</v>
      </c>
      <c r="F9739" s="188">
        <v>48019.8</v>
      </c>
      <c r="G9739" s="188">
        <v>72462</v>
      </c>
      <c r="H9739" s="188">
        <v>104019</v>
      </c>
      <c r="I9739" s="188">
        <v>126989</v>
      </c>
      <c r="J9739" s="188">
        <v>185960</v>
      </c>
      <c r="N9739" s="43"/>
    </row>
    <row r="9740" spans="1:14">
      <c r="A9740" s="43" t="s">
        <v>547</v>
      </c>
      <c r="B9740" s="188">
        <v>9961</v>
      </c>
      <c r="C9740" s="188">
        <v>0</v>
      </c>
      <c r="D9740" s="188">
        <v>0</v>
      </c>
      <c r="E9740" s="188">
        <v>0</v>
      </c>
      <c r="F9740" s="188">
        <v>3271.9</v>
      </c>
      <c r="G9740" s="188">
        <v>9384</v>
      </c>
      <c r="H9740" s="188">
        <v>20170</v>
      </c>
      <c r="I9740" s="188">
        <v>31658</v>
      </c>
      <c r="J9740" s="188">
        <v>84920</v>
      </c>
      <c r="N9740" s="43"/>
    </row>
    <row r="9741" spans="1:14">
      <c r="A9741" s="43" t="s">
        <v>548</v>
      </c>
      <c r="B9741" s="188">
        <v>2058</v>
      </c>
      <c r="C9741" s="188">
        <v>0</v>
      </c>
      <c r="D9741" s="188">
        <v>0</v>
      </c>
      <c r="E9741" s="188">
        <v>0</v>
      </c>
      <c r="F9741" s="188">
        <v>191.5</v>
      </c>
      <c r="G9741" s="188">
        <v>1825</v>
      </c>
      <c r="H9741" s="188">
        <v>4549</v>
      </c>
      <c r="I9741" s="188">
        <v>7006</v>
      </c>
      <c r="J9741" s="188">
        <v>16457</v>
      </c>
      <c r="N9741" s="43"/>
    </row>
    <row r="9742" spans="1:14">
      <c r="A9742" s="43" t="s">
        <v>549</v>
      </c>
      <c r="B9742" s="188">
        <v>1350</v>
      </c>
      <c r="C9742" s="188">
        <v>0</v>
      </c>
      <c r="D9742" s="188">
        <v>0</v>
      </c>
      <c r="E9742" s="188">
        <v>0</v>
      </c>
      <c r="F9742" s="188">
        <v>208.4</v>
      </c>
      <c r="G9742" s="188">
        <v>2167</v>
      </c>
      <c r="H9742" s="188">
        <v>4324</v>
      </c>
      <c r="I9742" s="188">
        <v>5380</v>
      </c>
      <c r="J9742" s="188">
        <v>7347</v>
      </c>
      <c r="N9742" s="43"/>
    </row>
    <row r="9743" spans="1:14">
      <c r="A9743" s="43" t="s">
        <v>550</v>
      </c>
      <c r="B9743" s="188">
        <v>399</v>
      </c>
      <c r="C9743" s="188">
        <v>0</v>
      </c>
      <c r="D9743" s="188">
        <v>0</v>
      </c>
      <c r="E9743" s="188">
        <v>0</v>
      </c>
      <c r="F9743" s="188">
        <v>48.7</v>
      </c>
      <c r="G9743" s="188">
        <v>507</v>
      </c>
      <c r="H9743" s="188">
        <v>1018</v>
      </c>
      <c r="I9743" s="188">
        <v>1438</v>
      </c>
      <c r="J9743" s="188">
        <v>2632</v>
      </c>
      <c r="N9743" s="43"/>
    </row>
    <row r="9744" spans="1:14">
      <c r="A9744" s="43" t="s">
        <v>551</v>
      </c>
      <c r="B9744" s="188">
        <v>146</v>
      </c>
      <c r="C9744" s="188">
        <v>0</v>
      </c>
      <c r="D9744" s="188">
        <v>0</v>
      </c>
      <c r="E9744" s="188">
        <v>0</v>
      </c>
      <c r="F9744" s="188">
        <v>0</v>
      </c>
      <c r="G9744" s="188">
        <v>0</v>
      </c>
      <c r="H9744" s="188">
        <v>0</v>
      </c>
      <c r="I9744" s="188">
        <v>167</v>
      </c>
      <c r="J9744" s="188">
        <v>3164</v>
      </c>
      <c r="N9744" s="43"/>
    </row>
    <row r="9745" spans="1:14">
      <c r="A9745" s="43" t="s">
        <v>317</v>
      </c>
      <c r="B9745" s="188">
        <v>1512</v>
      </c>
      <c r="C9745" s="188">
        <v>0</v>
      </c>
      <c r="D9745" s="188">
        <v>0</v>
      </c>
      <c r="E9745" s="188">
        <v>1500.1</v>
      </c>
      <c r="F9745" s="188">
        <v>1500.1</v>
      </c>
      <c r="G9745" s="188">
        <v>1500</v>
      </c>
      <c r="H9745" s="188">
        <v>2100</v>
      </c>
      <c r="I9745" s="188">
        <v>3000</v>
      </c>
      <c r="J9745" s="188">
        <v>4800</v>
      </c>
      <c r="N9745" s="43"/>
    </row>
    <row r="9746" spans="1:14">
      <c r="A9746" s="43" t="s">
        <v>318</v>
      </c>
      <c r="B9746" s="188">
        <v>404</v>
      </c>
      <c r="C9746" s="188">
        <v>0</v>
      </c>
      <c r="D9746" s="188">
        <v>0</v>
      </c>
      <c r="E9746" s="188">
        <v>0</v>
      </c>
      <c r="F9746" s="188">
        <v>513.6</v>
      </c>
      <c r="G9746" s="188">
        <v>514</v>
      </c>
      <c r="H9746" s="188">
        <v>514</v>
      </c>
      <c r="I9746" s="188">
        <v>1007</v>
      </c>
      <c r="J9746" s="188">
        <v>1611</v>
      </c>
      <c r="N9746" s="43"/>
    </row>
    <row r="9747" spans="1:14">
      <c r="A9747" s="43" t="s">
        <v>552</v>
      </c>
      <c r="B9747" s="188">
        <v>73014</v>
      </c>
      <c r="C9747" s="188">
        <v>12852.71</v>
      </c>
      <c r="D9747" s="188">
        <v>18558.23</v>
      </c>
      <c r="E9747" s="188">
        <v>32210</v>
      </c>
      <c r="F9747" s="188">
        <v>55665.5</v>
      </c>
      <c r="G9747" s="188">
        <v>88754</v>
      </c>
      <c r="H9747" s="188">
        <v>133783</v>
      </c>
      <c r="I9747" s="188">
        <v>169860</v>
      </c>
      <c r="J9747" s="188">
        <v>283884</v>
      </c>
      <c r="N9747" s="43"/>
    </row>
    <row r="9748" spans="1:14">
      <c r="A9748" s="43" t="s">
        <v>553</v>
      </c>
      <c r="B9748" s="188">
        <v>3828</v>
      </c>
      <c r="C9748" s="188">
        <v>0</v>
      </c>
      <c r="D9748" s="188">
        <v>0</v>
      </c>
      <c r="E9748" s="188">
        <v>0</v>
      </c>
      <c r="F9748" s="188">
        <v>0</v>
      </c>
      <c r="G9748" s="188">
        <v>3664</v>
      </c>
      <c r="H9748" s="188">
        <v>12065</v>
      </c>
      <c r="I9748" s="188">
        <v>19634</v>
      </c>
      <c r="J9748" s="188">
        <v>42428</v>
      </c>
      <c r="N9748" s="43"/>
    </row>
    <row r="9749" spans="1:14">
      <c r="A9749" s="43" t="s">
        <v>554</v>
      </c>
      <c r="B9749" s="188">
        <v>2261</v>
      </c>
      <c r="C9749" s="188">
        <v>0</v>
      </c>
      <c r="D9749" s="188">
        <v>0</v>
      </c>
      <c r="E9749" s="188">
        <v>0</v>
      </c>
      <c r="F9749" s="188">
        <v>26.2</v>
      </c>
      <c r="G9749" s="188">
        <v>1263</v>
      </c>
      <c r="H9749" s="188">
        <v>5547</v>
      </c>
      <c r="I9749" s="188">
        <v>10173</v>
      </c>
      <c r="J9749" s="188">
        <v>29876</v>
      </c>
      <c r="N9749" s="43"/>
    </row>
    <row r="9750" spans="1:14">
      <c r="A9750" s="43" t="s">
        <v>555</v>
      </c>
      <c r="B9750" s="188">
        <v>4405</v>
      </c>
      <c r="C9750" s="188">
        <v>0</v>
      </c>
      <c r="D9750" s="188">
        <v>0</v>
      </c>
      <c r="E9750" s="188">
        <v>0</v>
      </c>
      <c r="F9750" s="188">
        <v>0</v>
      </c>
      <c r="G9750" s="188">
        <v>1620</v>
      </c>
      <c r="H9750" s="188">
        <v>12083</v>
      </c>
      <c r="I9750" s="188">
        <v>22951</v>
      </c>
      <c r="J9750" s="188">
        <v>70629</v>
      </c>
      <c r="N9750" s="43"/>
    </row>
    <row r="9751" spans="1:14">
      <c r="A9751" s="43" t="s">
        <v>556</v>
      </c>
      <c r="B9751" s="188">
        <v>1206</v>
      </c>
      <c r="C9751" s="188">
        <v>0</v>
      </c>
      <c r="D9751" s="188">
        <v>0</v>
      </c>
      <c r="E9751" s="188">
        <v>0</v>
      </c>
      <c r="F9751" s="188">
        <v>0</v>
      </c>
      <c r="G9751" s="188">
        <v>0</v>
      </c>
      <c r="H9751" s="188">
        <v>766</v>
      </c>
      <c r="I9751" s="188">
        <v>7095</v>
      </c>
      <c r="J9751" s="188">
        <v>37330</v>
      </c>
      <c r="N9751" s="43"/>
    </row>
    <row r="9752" spans="1:14">
      <c r="A9752" s="43" t="s">
        <v>621</v>
      </c>
      <c r="B9752" s="188" t="s">
        <v>143</v>
      </c>
      <c r="C9752" s="188" t="s">
        <v>144</v>
      </c>
      <c r="D9752" s="188" t="s">
        <v>144</v>
      </c>
      <c r="E9752" s="188" t="s">
        <v>144</v>
      </c>
      <c r="F9752" s="188" t="s">
        <v>144</v>
      </c>
      <c r="G9752" s="188" t="s">
        <v>144</v>
      </c>
      <c r="H9752" s="188" t="s">
        <v>144</v>
      </c>
      <c r="I9752" s="188" t="s">
        <v>685</v>
      </c>
      <c r="J9752" s="188" t="s">
        <v>685</v>
      </c>
      <c r="K9752" s="188" t="s">
        <v>225</v>
      </c>
      <c r="N9752" s="43"/>
    </row>
    <row r="9753" spans="1:14">
      <c r="A9753" s="43" t="s">
        <v>618</v>
      </c>
      <c r="B9753" s="188" t="s">
        <v>619</v>
      </c>
      <c r="K9753" s="188" t="s">
        <v>757</v>
      </c>
      <c r="N9753" s="43"/>
    </row>
    <row r="9754" spans="1:14">
      <c r="A9754" s="43" t="s">
        <v>142</v>
      </c>
      <c r="N9754" s="43"/>
    </row>
    <row r="9756" spans="1:14">
      <c r="A9756" s="43" t="s">
        <v>216</v>
      </c>
      <c r="N9756" s="43"/>
    </row>
    <row r="9757" spans="1:14">
      <c r="A9757" s="43" t="s">
        <v>621</v>
      </c>
      <c r="B9757" s="188" t="s">
        <v>143</v>
      </c>
      <c r="C9757" s="188" t="s">
        <v>144</v>
      </c>
      <c r="D9757" s="188" t="s">
        <v>144</v>
      </c>
      <c r="E9757" s="188" t="s">
        <v>144</v>
      </c>
      <c r="F9757" s="188" t="s">
        <v>144</v>
      </c>
      <c r="G9757" s="188" t="s">
        <v>144</v>
      </c>
      <c r="H9757" s="188" t="s">
        <v>144</v>
      </c>
      <c r="I9757" s="188" t="s">
        <v>685</v>
      </c>
      <c r="J9757" s="188" t="s">
        <v>685</v>
      </c>
      <c r="K9757" s="188" t="s">
        <v>225</v>
      </c>
      <c r="N9757" s="43"/>
    </row>
    <row r="9758" spans="1:14">
      <c r="A9758" s="43" t="s">
        <v>257</v>
      </c>
      <c r="B9758" s="188" t="s">
        <v>33</v>
      </c>
      <c r="C9758" s="188" t="s">
        <v>134</v>
      </c>
      <c r="D9758" s="188" t="s">
        <v>135</v>
      </c>
      <c r="E9758" s="188" t="s">
        <v>136</v>
      </c>
      <c r="F9758" s="188" t="s">
        <v>137</v>
      </c>
      <c r="G9758" s="188" t="s">
        <v>138</v>
      </c>
      <c r="H9758" s="188" t="s">
        <v>139</v>
      </c>
      <c r="I9758" s="188" t="s">
        <v>140</v>
      </c>
      <c r="J9758" s="188" t="s">
        <v>141</v>
      </c>
      <c r="N9758" s="43"/>
    </row>
    <row r="9759" spans="1:14">
      <c r="A9759" s="43" t="s">
        <v>622</v>
      </c>
      <c r="B9759" s="188" t="s">
        <v>143</v>
      </c>
      <c r="C9759" s="188" t="s">
        <v>148</v>
      </c>
      <c r="D9759" s="188" t="s">
        <v>148</v>
      </c>
      <c r="E9759" s="188" t="s">
        <v>148</v>
      </c>
      <c r="F9759" s="188" t="s">
        <v>148</v>
      </c>
      <c r="G9759" s="188" t="s">
        <v>148</v>
      </c>
      <c r="H9759" s="188" t="s">
        <v>148</v>
      </c>
      <c r="I9759" s="188" t="s">
        <v>686</v>
      </c>
      <c r="J9759" s="188" t="s">
        <v>686</v>
      </c>
      <c r="N9759" s="43"/>
    </row>
    <row r="9760" spans="1:14">
      <c r="A9760" s="43" t="s">
        <v>592</v>
      </c>
      <c r="B9760" s="188">
        <v>77868</v>
      </c>
      <c r="C9760" s="188">
        <v>9215.8700000000008</v>
      </c>
      <c r="D9760" s="188">
        <v>13595.5</v>
      </c>
      <c r="E9760" s="188">
        <v>25878.400000000001</v>
      </c>
      <c r="F9760" s="188">
        <v>49598.1</v>
      </c>
      <c r="G9760" s="188">
        <v>91383</v>
      </c>
      <c r="H9760" s="188">
        <v>155353</v>
      </c>
      <c r="I9760" s="188">
        <v>221075</v>
      </c>
      <c r="J9760" s="188">
        <v>478573</v>
      </c>
      <c r="N9760" s="43"/>
    </row>
    <row r="9761" spans="1:14">
      <c r="A9761" s="43" t="s">
        <v>537</v>
      </c>
      <c r="B9761" s="188">
        <v>16751</v>
      </c>
      <c r="C9761" s="188">
        <v>0</v>
      </c>
      <c r="D9761" s="188">
        <v>0</v>
      </c>
      <c r="E9761" s="188">
        <v>8927.5</v>
      </c>
      <c r="F9761" s="188">
        <v>17194.400000000001</v>
      </c>
      <c r="G9761" s="188">
        <v>24802</v>
      </c>
      <c r="H9761" s="188">
        <v>30520</v>
      </c>
      <c r="I9761" s="188">
        <v>33730</v>
      </c>
      <c r="J9761" s="188">
        <v>40407</v>
      </c>
      <c r="N9761" s="43"/>
    </row>
    <row r="9762" spans="1:14">
      <c r="A9762" s="43" t="s">
        <v>538</v>
      </c>
      <c r="B9762" s="188">
        <v>150</v>
      </c>
      <c r="C9762" s="188">
        <v>0</v>
      </c>
      <c r="D9762" s="188">
        <v>0</v>
      </c>
      <c r="E9762" s="188">
        <v>0</v>
      </c>
      <c r="F9762" s="188">
        <v>0</v>
      </c>
      <c r="G9762" s="188">
        <v>0</v>
      </c>
      <c r="H9762" s="188">
        <v>0</v>
      </c>
      <c r="I9762" s="188">
        <v>0</v>
      </c>
      <c r="J9762" s="188">
        <v>6876</v>
      </c>
      <c r="N9762" s="43"/>
    </row>
    <row r="9763" spans="1:14">
      <c r="A9763" s="43" t="s">
        <v>539</v>
      </c>
      <c r="B9763" s="188">
        <v>30861</v>
      </c>
      <c r="C9763" s="188">
        <v>-32.93</v>
      </c>
      <c r="D9763" s="188">
        <v>202.62</v>
      </c>
      <c r="E9763" s="188">
        <v>1758.3</v>
      </c>
      <c r="F9763" s="188">
        <v>7642.2</v>
      </c>
      <c r="G9763" s="188">
        <v>24676</v>
      </c>
      <c r="H9763" s="188">
        <v>67178</v>
      </c>
      <c r="I9763" s="188">
        <v>117114</v>
      </c>
      <c r="J9763" s="188">
        <v>382740</v>
      </c>
      <c r="N9763" s="43"/>
    </row>
    <row r="9764" spans="1:14">
      <c r="A9764" s="43" t="s">
        <v>540</v>
      </c>
      <c r="B9764" s="188">
        <v>6408</v>
      </c>
      <c r="C9764" s="188">
        <v>0</v>
      </c>
      <c r="D9764" s="188">
        <v>0</v>
      </c>
      <c r="E9764" s="188">
        <v>0</v>
      </c>
      <c r="F9764" s="188">
        <v>0</v>
      </c>
      <c r="G9764" s="188">
        <v>6281</v>
      </c>
      <c r="H9764" s="188">
        <v>20027</v>
      </c>
      <c r="I9764" s="188">
        <v>33575</v>
      </c>
      <c r="J9764" s="188">
        <v>69553</v>
      </c>
      <c r="N9764" s="43"/>
    </row>
    <row r="9765" spans="1:14">
      <c r="A9765" s="43" t="s">
        <v>541</v>
      </c>
      <c r="B9765" s="188">
        <v>17138</v>
      </c>
      <c r="C9765" s="188">
        <v>0</v>
      </c>
      <c r="D9765" s="188">
        <v>0</v>
      </c>
      <c r="E9765" s="188">
        <v>0</v>
      </c>
      <c r="F9765" s="188">
        <v>0</v>
      </c>
      <c r="G9765" s="188">
        <v>22785</v>
      </c>
      <c r="H9765" s="188">
        <v>54471</v>
      </c>
      <c r="I9765" s="188">
        <v>80628</v>
      </c>
      <c r="J9765" s="188">
        <v>151101</v>
      </c>
      <c r="N9765" s="43"/>
    </row>
    <row r="9766" spans="1:14">
      <c r="A9766" s="43" t="s">
        <v>542</v>
      </c>
      <c r="B9766" s="188">
        <v>5495</v>
      </c>
      <c r="C9766" s="188">
        <v>0</v>
      </c>
      <c r="D9766" s="188">
        <v>0</v>
      </c>
      <c r="E9766" s="188">
        <v>633</v>
      </c>
      <c r="F9766" s="188">
        <v>2852.9</v>
      </c>
      <c r="G9766" s="188">
        <v>6938</v>
      </c>
      <c r="H9766" s="188">
        <v>13753</v>
      </c>
      <c r="I9766" s="188">
        <v>19923</v>
      </c>
      <c r="J9766" s="188">
        <v>37835</v>
      </c>
      <c r="N9766" s="43"/>
    </row>
    <row r="9767" spans="1:14">
      <c r="A9767" s="43" t="s">
        <v>543</v>
      </c>
      <c r="B9767" s="188">
        <v>1065</v>
      </c>
      <c r="C9767" s="188">
        <v>0</v>
      </c>
      <c r="D9767" s="188">
        <v>0</v>
      </c>
      <c r="E9767" s="188">
        <v>0</v>
      </c>
      <c r="F9767" s="188">
        <v>0</v>
      </c>
      <c r="G9767" s="188">
        <v>0</v>
      </c>
      <c r="H9767" s="188">
        <v>0</v>
      </c>
      <c r="I9767" s="188">
        <v>9854</v>
      </c>
      <c r="J9767" s="188">
        <v>20443</v>
      </c>
      <c r="N9767" s="43"/>
    </row>
    <row r="9768" spans="1:14">
      <c r="A9768" s="43" t="s">
        <v>544</v>
      </c>
      <c r="B9768" s="188">
        <v>7094</v>
      </c>
      <c r="C9768" s="188">
        <v>0</v>
      </c>
      <c r="D9768" s="188">
        <v>0</v>
      </c>
      <c r="E9768" s="188">
        <v>0</v>
      </c>
      <c r="F9768" s="188">
        <v>0</v>
      </c>
      <c r="G9768" s="188">
        <v>0</v>
      </c>
      <c r="H9768" s="188">
        <v>20629</v>
      </c>
      <c r="I9768" s="188">
        <v>61280</v>
      </c>
      <c r="J9768" s="188">
        <v>106314</v>
      </c>
      <c r="N9768" s="43"/>
    </row>
    <row r="9769" spans="1:14">
      <c r="A9769" s="43" t="s">
        <v>221</v>
      </c>
      <c r="B9769" s="188">
        <v>14166</v>
      </c>
      <c r="C9769" s="188">
        <v>0</v>
      </c>
      <c r="D9769" s="188">
        <v>0</v>
      </c>
      <c r="E9769" s="188">
        <v>6891.4</v>
      </c>
      <c r="F9769" s="188">
        <v>14355.9</v>
      </c>
      <c r="G9769" s="188">
        <v>21735</v>
      </c>
      <c r="H9769" s="188">
        <v>26846</v>
      </c>
      <c r="I9769" s="188">
        <v>29485</v>
      </c>
      <c r="J9769" s="188">
        <v>33894</v>
      </c>
      <c r="N9769" s="43"/>
    </row>
    <row r="9770" spans="1:14">
      <c r="A9770" s="43" t="s">
        <v>222</v>
      </c>
      <c r="B9770" s="188">
        <v>6978</v>
      </c>
      <c r="C9770" s="188">
        <v>0</v>
      </c>
      <c r="D9770" s="188">
        <v>0</v>
      </c>
      <c r="E9770" s="188">
        <v>0</v>
      </c>
      <c r="F9770" s="188">
        <v>0</v>
      </c>
      <c r="G9770" s="188">
        <v>13630</v>
      </c>
      <c r="H9770" s="188">
        <v>23119</v>
      </c>
      <c r="I9770" s="188">
        <v>27040</v>
      </c>
      <c r="J9770" s="188">
        <v>32744</v>
      </c>
      <c r="N9770" s="43"/>
    </row>
    <row r="9771" spans="1:14">
      <c r="A9771" s="43" t="s">
        <v>223</v>
      </c>
      <c r="B9771" s="188">
        <v>12661</v>
      </c>
      <c r="C9771" s="188">
        <v>0</v>
      </c>
      <c r="D9771" s="188">
        <v>0</v>
      </c>
      <c r="E9771" s="188">
        <v>0</v>
      </c>
      <c r="F9771" s="188">
        <v>0</v>
      </c>
      <c r="G9771" s="188">
        <v>11891</v>
      </c>
      <c r="H9771" s="188">
        <v>42789</v>
      </c>
      <c r="I9771" s="188">
        <v>67427</v>
      </c>
      <c r="J9771" s="188">
        <v>138208</v>
      </c>
      <c r="N9771" s="43"/>
    </row>
    <row r="9772" spans="1:14">
      <c r="A9772" s="43" t="s">
        <v>224</v>
      </c>
      <c r="B9772" s="188">
        <v>10201</v>
      </c>
      <c r="C9772" s="188">
        <v>0</v>
      </c>
      <c r="D9772" s="188">
        <v>0</v>
      </c>
      <c r="E9772" s="188">
        <v>0</v>
      </c>
      <c r="F9772" s="188">
        <v>0</v>
      </c>
      <c r="G9772" s="188">
        <v>0</v>
      </c>
      <c r="H9772" s="188">
        <v>35625</v>
      </c>
      <c r="I9772" s="188">
        <v>62208</v>
      </c>
      <c r="J9772" s="188">
        <v>133604</v>
      </c>
      <c r="N9772" s="43"/>
    </row>
    <row r="9773" spans="1:14">
      <c r="A9773" s="43" t="s">
        <v>545</v>
      </c>
      <c r="B9773" s="188">
        <v>68506</v>
      </c>
      <c r="C9773" s="188">
        <v>6709.14</v>
      </c>
      <c r="D9773" s="188">
        <v>11082.74</v>
      </c>
      <c r="E9773" s="188">
        <v>22895.7</v>
      </c>
      <c r="F9773" s="188">
        <v>44542.2</v>
      </c>
      <c r="G9773" s="188">
        <v>79646</v>
      </c>
      <c r="H9773" s="188">
        <v>133441</v>
      </c>
      <c r="I9773" s="188">
        <v>191204</v>
      </c>
      <c r="J9773" s="188">
        <v>431014</v>
      </c>
      <c r="N9773" s="43"/>
    </row>
    <row r="9774" spans="1:14">
      <c r="A9774" s="43" t="s">
        <v>546</v>
      </c>
      <c r="B9774" s="188">
        <v>40922</v>
      </c>
      <c r="C9774" s="188">
        <v>4794.2299999999996</v>
      </c>
      <c r="D9774" s="188">
        <v>8556.33</v>
      </c>
      <c r="E9774" s="188">
        <v>17367.5</v>
      </c>
      <c r="F9774" s="188">
        <v>32516.6</v>
      </c>
      <c r="G9774" s="188">
        <v>54582</v>
      </c>
      <c r="H9774" s="188">
        <v>83228</v>
      </c>
      <c r="I9774" s="188">
        <v>105564</v>
      </c>
      <c r="J9774" s="188">
        <v>164628</v>
      </c>
      <c r="N9774" s="43"/>
    </row>
    <row r="9775" spans="1:14">
      <c r="A9775" s="43" t="s">
        <v>547</v>
      </c>
      <c r="B9775" s="188">
        <v>4674</v>
      </c>
      <c r="C9775" s="188">
        <v>0</v>
      </c>
      <c r="D9775" s="188">
        <v>0</v>
      </c>
      <c r="E9775" s="188">
        <v>0</v>
      </c>
      <c r="F9775" s="188">
        <v>179.7</v>
      </c>
      <c r="G9775" s="188">
        <v>4933</v>
      </c>
      <c r="H9775" s="188">
        <v>12782</v>
      </c>
      <c r="I9775" s="188">
        <v>20338</v>
      </c>
      <c r="J9775" s="188">
        <v>53703</v>
      </c>
      <c r="N9775" s="43"/>
    </row>
    <row r="9776" spans="1:14">
      <c r="A9776" s="43" t="s">
        <v>548</v>
      </c>
      <c r="B9776" s="188">
        <v>867</v>
      </c>
      <c r="C9776" s="188">
        <v>0</v>
      </c>
      <c r="D9776" s="188">
        <v>0</v>
      </c>
      <c r="E9776" s="188">
        <v>0</v>
      </c>
      <c r="F9776" s="188">
        <v>0</v>
      </c>
      <c r="G9776" s="188">
        <v>603</v>
      </c>
      <c r="H9776" s="188">
        <v>2425</v>
      </c>
      <c r="I9776" s="188">
        <v>4394</v>
      </c>
      <c r="J9776" s="188">
        <v>11710</v>
      </c>
      <c r="N9776" s="43"/>
    </row>
    <row r="9777" spans="1:14">
      <c r="A9777" s="43" t="s">
        <v>549</v>
      </c>
      <c r="B9777" s="188">
        <v>1157</v>
      </c>
      <c r="C9777" s="188">
        <v>0</v>
      </c>
      <c r="D9777" s="188">
        <v>0</v>
      </c>
      <c r="E9777" s="188">
        <v>0</v>
      </c>
      <c r="F9777" s="188">
        <v>0</v>
      </c>
      <c r="G9777" s="188">
        <v>1572</v>
      </c>
      <c r="H9777" s="188">
        <v>3980</v>
      </c>
      <c r="I9777" s="188">
        <v>5933</v>
      </c>
      <c r="J9777" s="188">
        <v>9715</v>
      </c>
      <c r="N9777" s="43"/>
    </row>
    <row r="9778" spans="1:14">
      <c r="A9778" s="43" t="s">
        <v>550</v>
      </c>
      <c r="B9778" s="188">
        <v>232</v>
      </c>
      <c r="C9778" s="188">
        <v>0</v>
      </c>
      <c r="D9778" s="188">
        <v>0</v>
      </c>
      <c r="E9778" s="188">
        <v>0</v>
      </c>
      <c r="F9778" s="188">
        <v>0</v>
      </c>
      <c r="G9778" s="188">
        <v>296</v>
      </c>
      <c r="H9778" s="188">
        <v>749</v>
      </c>
      <c r="I9778" s="188">
        <v>1125</v>
      </c>
      <c r="J9778" s="188">
        <v>2148</v>
      </c>
      <c r="N9778" s="43"/>
    </row>
    <row r="9779" spans="1:14">
      <c r="A9779" s="43" t="s">
        <v>551</v>
      </c>
      <c r="B9779" s="188">
        <v>64</v>
      </c>
      <c r="C9779" s="188">
        <v>0</v>
      </c>
      <c r="D9779" s="188">
        <v>0</v>
      </c>
      <c r="E9779" s="188">
        <v>0</v>
      </c>
      <c r="F9779" s="188">
        <v>0</v>
      </c>
      <c r="G9779" s="188">
        <v>0</v>
      </c>
      <c r="H9779" s="188">
        <v>0</v>
      </c>
      <c r="I9779" s="188">
        <v>2</v>
      </c>
      <c r="J9779" s="188">
        <v>2021</v>
      </c>
      <c r="N9779" s="43"/>
    </row>
    <row r="9780" spans="1:14">
      <c r="A9780" s="43" t="s">
        <v>317</v>
      </c>
      <c r="B9780" s="188">
        <v>1827</v>
      </c>
      <c r="C9780" s="188">
        <v>0</v>
      </c>
      <c r="D9780" s="188">
        <v>1862.3</v>
      </c>
      <c r="E9780" s="188">
        <v>1862.3</v>
      </c>
      <c r="F9780" s="188">
        <v>1862.3</v>
      </c>
      <c r="G9780" s="188">
        <v>1862</v>
      </c>
      <c r="H9780" s="188">
        <v>1862</v>
      </c>
      <c r="I9780" s="188">
        <v>2607</v>
      </c>
      <c r="J9780" s="188">
        <v>4842</v>
      </c>
      <c r="N9780" s="43"/>
    </row>
    <row r="9781" spans="1:14">
      <c r="A9781" s="43" t="s">
        <v>318</v>
      </c>
      <c r="B9781" s="188">
        <v>542</v>
      </c>
      <c r="C9781" s="188">
        <v>0</v>
      </c>
      <c r="D9781" s="188">
        <v>0</v>
      </c>
      <c r="E9781" s="188">
        <v>0</v>
      </c>
      <c r="F9781" s="188">
        <v>699.6</v>
      </c>
      <c r="G9781" s="188">
        <v>700</v>
      </c>
      <c r="H9781" s="188">
        <v>700</v>
      </c>
      <c r="I9781" s="188">
        <v>700</v>
      </c>
      <c r="J9781" s="188">
        <v>1783</v>
      </c>
      <c r="N9781" s="43"/>
    </row>
    <row r="9782" spans="1:14">
      <c r="A9782" s="43" t="s">
        <v>552</v>
      </c>
      <c r="B9782" s="188">
        <v>50284</v>
      </c>
      <c r="C9782" s="188">
        <v>7304.3</v>
      </c>
      <c r="D9782" s="188">
        <v>11009.38</v>
      </c>
      <c r="E9782" s="188">
        <v>20215.8</v>
      </c>
      <c r="F9782" s="188">
        <v>36675.800000000003</v>
      </c>
      <c r="G9782" s="188">
        <v>64774</v>
      </c>
      <c r="H9782" s="188">
        <v>104819</v>
      </c>
      <c r="I9782" s="188">
        <v>137376</v>
      </c>
      <c r="J9782" s="188">
        <v>233632</v>
      </c>
      <c r="N9782" s="43"/>
    </row>
    <row r="9783" spans="1:14">
      <c r="A9783" s="43" t="s">
        <v>553</v>
      </c>
      <c r="B9783" s="188">
        <v>4198</v>
      </c>
      <c r="C9783" s="188">
        <v>0</v>
      </c>
      <c r="D9783" s="188">
        <v>0</v>
      </c>
      <c r="E9783" s="188">
        <v>0</v>
      </c>
      <c r="F9783" s="188">
        <v>0</v>
      </c>
      <c r="G9783" s="188">
        <v>3894</v>
      </c>
      <c r="H9783" s="188">
        <v>12970</v>
      </c>
      <c r="I9783" s="188">
        <v>21209</v>
      </c>
      <c r="J9783" s="188">
        <v>46908</v>
      </c>
      <c r="N9783" s="43"/>
    </row>
    <row r="9784" spans="1:14">
      <c r="A9784" s="43" t="s">
        <v>554</v>
      </c>
      <c r="B9784" s="188">
        <v>1300</v>
      </c>
      <c r="C9784" s="188">
        <v>0</v>
      </c>
      <c r="D9784" s="188">
        <v>0</v>
      </c>
      <c r="E9784" s="188">
        <v>0</v>
      </c>
      <c r="F9784" s="188">
        <v>0</v>
      </c>
      <c r="G9784" s="188">
        <v>379</v>
      </c>
      <c r="H9784" s="188">
        <v>2727</v>
      </c>
      <c r="I9784" s="188">
        <v>6213</v>
      </c>
      <c r="J9784" s="188">
        <v>20837</v>
      </c>
      <c r="N9784" s="43"/>
    </row>
    <row r="9785" spans="1:14">
      <c r="A9785" s="43" t="s">
        <v>555</v>
      </c>
      <c r="B9785" s="188">
        <v>2341</v>
      </c>
      <c r="C9785" s="188">
        <v>0</v>
      </c>
      <c r="D9785" s="188">
        <v>0</v>
      </c>
      <c r="E9785" s="188">
        <v>0</v>
      </c>
      <c r="F9785" s="188">
        <v>0</v>
      </c>
      <c r="G9785" s="188">
        <v>60</v>
      </c>
      <c r="H9785" s="188">
        <v>4431</v>
      </c>
      <c r="I9785" s="188">
        <v>13512</v>
      </c>
      <c r="J9785" s="188">
        <v>44454</v>
      </c>
      <c r="N9785" s="43"/>
    </row>
    <row r="9786" spans="1:14">
      <c r="A9786" s="43" t="s">
        <v>556</v>
      </c>
      <c r="B9786" s="188">
        <v>932</v>
      </c>
      <c r="C9786" s="188">
        <v>0</v>
      </c>
      <c r="D9786" s="188">
        <v>0</v>
      </c>
      <c r="E9786" s="188">
        <v>0</v>
      </c>
      <c r="F9786" s="188">
        <v>0</v>
      </c>
      <c r="G9786" s="188">
        <v>0</v>
      </c>
      <c r="H9786" s="188">
        <v>0</v>
      </c>
      <c r="I9786" s="188">
        <v>3269</v>
      </c>
      <c r="J9786" s="188">
        <v>35991</v>
      </c>
      <c r="N9786" s="43"/>
    </row>
    <row r="9787" spans="1:14">
      <c r="A9787" s="43" t="s">
        <v>152</v>
      </c>
      <c r="N9787" s="43"/>
    </row>
    <row r="9788" spans="1:14">
      <c r="A9788" s="43" t="s">
        <v>603</v>
      </c>
      <c r="B9788" s="188">
        <v>28378</v>
      </c>
      <c r="C9788" s="188">
        <v>469.07</v>
      </c>
      <c r="D9788" s="188">
        <v>5547.74</v>
      </c>
      <c r="E9788" s="188">
        <v>10907.5</v>
      </c>
      <c r="F9788" s="188">
        <v>19620</v>
      </c>
      <c r="G9788" s="188">
        <v>34425</v>
      </c>
      <c r="H9788" s="188">
        <v>57637</v>
      </c>
      <c r="I9788" s="188">
        <v>77630</v>
      </c>
      <c r="J9788" s="188">
        <v>155357</v>
      </c>
      <c r="N9788" s="43"/>
    </row>
    <row r="9789" spans="1:14">
      <c r="A9789" s="43" t="s">
        <v>537</v>
      </c>
      <c r="B9789" s="188">
        <v>10727</v>
      </c>
      <c r="C9789" s="188">
        <v>0</v>
      </c>
      <c r="D9789" s="188">
        <v>0</v>
      </c>
      <c r="E9789" s="188">
        <v>2508.9</v>
      </c>
      <c r="F9789" s="188">
        <v>10698</v>
      </c>
      <c r="G9789" s="188">
        <v>16805</v>
      </c>
      <c r="H9789" s="188">
        <v>22264</v>
      </c>
      <c r="I9789" s="188">
        <v>24965</v>
      </c>
      <c r="J9789" s="188">
        <v>31423</v>
      </c>
      <c r="N9789" s="43"/>
    </row>
    <row r="9790" spans="1:14">
      <c r="A9790" s="43" t="s">
        <v>538</v>
      </c>
      <c r="B9790" s="188">
        <v>605</v>
      </c>
      <c r="C9790" s="188">
        <v>0</v>
      </c>
      <c r="D9790" s="188">
        <v>0</v>
      </c>
      <c r="E9790" s="188">
        <v>0</v>
      </c>
      <c r="F9790" s="188">
        <v>0</v>
      </c>
      <c r="G9790" s="188">
        <v>0</v>
      </c>
      <c r="H9790" s="188">
        <v>881</v>
      </c>
      <c r="I9790" s="188">
        <v>6023</v>
      </c>
      <c r="J9790" s="188">
        <v>9814</v>
      </c>
      <c r="N9790" s="43"/>
    </row>
    <row r="9791" spans="1:14">
      <c r="A9791" s="43" t="s">
        <v>539</v>
      </c>
      <c r="B9791" s="188">
        <v>6411</v>
      </c>
      <c r="C9791" s="188">
        <v>-92.83</v>
      </c>
      <c r="D9791" s="188">
        <v>-64.069999999999993</v>
      </c>
      <c r="E9791" s="188">
        <v>65.900000000000006</v>
      </c>
      <c r="F9791" s="188">
        <v>947</v>
      </c>
      <c r="G9791" s="188">
        <v>4174</v>
      </c>
      <c r="H9791" s="188">
        <v>13301</v>
      </c>
      <c r="I9791" s="188">
        <v>24327</v>
      </c>
      <c r="J9791" s="188">
        <v>78173</v>
      </c>
      <c r="N9791" s="43"/>
    </row>
    <row r="9792" spans="1:14">
      <c r="A9792" s="43" t="s">
        <v>540</v>
      </c>
      <c r="B9792" s="188">
        <v>1490</v>
      </c>
      <c r="C9792" s="188">
        <v>0</v>
      </c>
      <c r="D9792" s="188">
        <v>0</v>
      </c>
      <c r="E9792" s="188">
        <v>0</v>
      </c>
      <c r="F9792" s="188">
        <v>0</v>
      </c>
      <c r="G9792" s="188">
        <v>320</v>
      </c>
      <c r="H9792" s="188">
        <v>4095</v>
      </c>
      <c r="I9792" s="188">
        <v>8085</v>
      </c>
      <c r="J9792" s="188">
        <v>23502</v>
      </c>
      <c r="N9792" s="43"/>
    </row>
    <row r="9793" spans="1:14">
      <c r="A9793" s="43" t="s">
        <v>541</v>
      </c>
      <c r="B9793" s="188">
        <v>6321</v>
      </c>
      <c r="C9793" s="188">
        <v>0</v>
      </c>
      <c r="D9793" s="188">
        <v>0</v>
      </c>
      <c r="E9793" s="188">
        <v>0</v>
      </c>
      <c r="F9793" s="188">
        <v>0</v>
      </c>
      <c r="G9793" s="188">
        <v>4364</v>
      </c>
      <c r="H9793" s="188">
        <v>22205</v>
      </c>
      <c r="I9793" s="188">
        <v>34999</v>
      </c>
      <c r="J9793" s="188">
        <v>77844</v>
      </c>
      <c r="N9793" s="43"/>
    </row>
    <row r="9794" spans="1:14">
      <c r="A9794" s="43" t="s">
        <v>542</v>
      </c>
      <c r="B9794" s="188">
        <v>2113</v>
      </c>
      <c r="C9794" s="188">
        <v>0</v>
      </c>
      <c r="D9794" s="188">
        <v>0</v>
      </c>
      <c r="E9794" s="188">
        <v>0</v>
      </c>
      <c r="F9794" s="188">
        <v>825.6</v>
      </c>
      <c r="G9794" s="188">
        <v>2642</v>
      </c>
      <c r="H9794" s="188">
        <v>5676</v>
      </c>
      <c r="I9794" s="188">
        <v>8862</v>
      </c>
      <c r="J9794" s="188">
        <v>16964</v>
      </c>
      <c r="N9794" s="43"/>
    </row>
    <row r="9795" spans="1:14">
      <c r="A9795" s="43" t="s">
        <v>543</v>
      </c>
      <c r="B9795" s="188">
        <v>710</v>
      </c>
      <c r="C9795" s="188">
        <v>0</v>
      </c>
      <c r="D9795" s="188">
        <v>0</v>
      </c>
      <c r="E9795" s="188">
        <v>0</v>
      </c>
      <c r="F9795" s="188">
        <v>0</v>
      </c>
      <c r="G9795" s="188">
        <v>0</v>
      </c>
      <c r="H9795" s="188">
        <v>0</v>
      </c>
      <c r="I9795" s="188">
        <v>6300</v>
      </c>
      <c r="J9795" s="188">
        <v>15455</v>
      </c>
      <c r="N9795" s="43"/>
    </row>
    <row r="9796" spans="1:14">
      <c r="A9796" s="43" t="s">
        <v>544</v>
      </c>
      <c r="B9796" s="188">
        <v>13107</v>
      </c>
      <c r="C9796" s="188">
        <v>0</v>
      </c>
      <c r="D9796" s="188">
        <v>0</v>
      </c>
      <c r="E9796" s="188">
        <v>0</v>
      </c>
      <c r="F9796" s="188">
        <v>0</v>
      </c>
      <c r="G9796" s="188">
        <v>16142</v>
      </c>
      <c r="H9796" s="188">
        <v>61280</v>
      </c>
      <c r="I9796" s="188">
        <v>78020</v>
      </c>
      <c r="J9796" s="188">
        <v>106314</v>
      </c>
      <c r="N9796" s="43"/>
    </row>
    <row r="9797" spans="1:14">
      <c r="A9797" s="43" t="s">
        <v>221</v>
      </c>
      <c r="B9797" s="188">
        <v>9128</v>
      </c>
      <c r="C9797" s="188">
        <v>0</v>
      </c>
      <c r="D9797" s="188">
        <v>0</v>
      </c>
      <c r="E9797" s="188">
        <v>775.4</v>
      </c>
      <c r="F9797" s="188">
        <v>8927</v>
      </c>
      <c r="G9797" s="188">
        <v>14325</v>
      </c>
      <c r="H9797" s="188">
        <v>19406</v>
      </c>
      <c r="I9797" s="188">
        <v>22281</v>
      </c>
      <c r="J9797" s="188">
        <v>26568</v>
      </c>
      <c r="N9797" s="43"/>
    </row>
    <row r="9798" spans="1:14">
      <c r="A9798" s="43" t="s">
        <v>222</v>
      </c>
      <c r="B9798" s="188">
        <v>4213</v>
      </c>
      <c r="C9798" s="188">
        <v>0</v>
      </c>
      <c r="D9798" s="188">
        <v>0</v>
      </c>
      <c r="E9798" s="188">
        <v>0</v>
      </c>
      <c r="F9798" s="188">
        <v>0</v>
      </c>
      <c r="G9798" s="188">
        <v>7804</v>
      </c>
      <c r="H9798" s="188">
        <v>15435</v>
      </c>
      <c r="I9798" s="188">
        <v>19886</v>
      </c>
      <c r="J9798" s="188">
        <v>27128</v>
      </c>
      <c r="N9798" s="43"/>
    </row>
    <row r="9799" spans="1:14">
      <c r="A9799" s="43" t="s">
        <v>223</v>
      </c>
      <c r="B9799" s="188">
        <v>3280</v>
      </c>
      <c r="C9799" s="188">
        <v>0</v>
      </c>
      <c r="D9799" s="188">
        <v>0</v>
      </c>
      <c r="E9799" s="188">
        <v>0</v>
      </c>
      <c r="F9799" s="188">
        <v>0</v>
      </c>
      <c r="G9799" s="188">
        <v>0</v>
      </c>
      <c r="H9799" s="188">
        <v>11495</v>
      </c>
      <c r="I9799" s="188">
        <v>23952</v>
      </c>
      <c r="J9799" s="188">
        <v>46985</v>
      </c>
      <c r="N9799" s="43"/>
    </row>
    <row r="9800" spans="1:14">
      <c r="A9800" s="43" t="s">
        <v>224</v>
      </c>
      <c r="B9800" s="188">
        <v>5516</v>
      </c>
      <c r="C9800" s="188">
        <v>0</v>
      </c>
      <c r="D9800" s="188">
        <v>0</v>
      </c>
      <c r="E9800" s="188">
        <v>0</v>
      </c>
      <c r="F9800" s="188">
        <v>0</v>
      </c>
      <c r="G9800" s="188">
        <v>0</v>
      </c>
      <c r="H9800" s="188">
        <v>18861</v>
      </c>
      <c r="I9800" s="188">
        <v>36666</v>
      </c>
      <c r="J9800" s="188">
        <v>90347</v>
      </c>
      <c r="N9800" s="43"/>
    </row>
    <row r="9801" spans="1:14">
      <c r="A9801" s="43" t="s">
        <v>545</v>
      </c>
      <c r="B9801" s="188">
        <v>24582</v>
      </c>
      <c r="C9801" s="188">
        <v>-1914.4</v>
      </c>
      <c r="D9801" s="188">
        <v>3270.71</v>
      </c>
      <c r="E9801" s="188">
        <v>8533.1</v>
      </c>
      <c r="F9801" s="188">
        <v>17103.599999999999</v>
      </c>
      <c r="G9801" s="188">
        <v>30842</v>
      </c>
      <c r="H9801" s="188">
        <v>50863</v>
      </c>
      <c r="I9801" s="188">
        <v>68071</v>
      </c>
      <c r="J9801" s="188">
        <v>134737</v>
      </c>
      <c r="N9801" s="43"/>
    </row>
    <row r="9802" spans="1:14">
      <c r="A9802" s="43" t="s">
        <v>546</v>
      </c>
      <c r="B9802" s="188">
        <v>18178</v>
      </c>
      <c r="C9802" s="188">
        <v>-2511.61</v>
      </c>
      <c r="D9802" s="188">
        <v>1312.62</v>
      </c>
      <c r="E9802" s="188">
        <v>7243.8</v>
      </c>
      <c r="F9802" s="188">
        <v>13749.4</v>
      </c>
      <c r="G9802" s="188">
        <v>24334</v>
      </c>
      <c r="H9802" s="188">
        <v>39334</v>
      </c>
      <c r="I9802" s="188">
        <v>50198</v>
      </c>
      <c r="J9802" s="188">
        <v>80389</v>
      </c>
      <c r="N9802" s="43"/>
    </row>
    <row r="9803" spans="1:14">
      <c r="A9803" s="43" t="s">
        <v>547</v>
      </c>
      <c r="B9803" s="188">
        <v>829</v>
      </c>
      <c r="C9803" s="188">
        <v>0</v>
      </c>
      <c r="D9803" s="188">
        <v>0</v>
      </c>
      <c r="E9803" s="188">
        <v>0</v>
      </c>
      <c r="F9803" s="188">
        <v>0</v>
      </c>
      <c r="G9803" s="188">
        <v>0</v>
      </c>
      <c r="H9803" s="188">
        <v>2267</v>
      </c>
      <c r="I9803" s="188">
        <v>4884</v>
      </c>
      <c r="J9803" s="188">
        <v>13621</v>
      </c>
      <c r="N9803" s="43"/>
    </row>
    <row r="9804" spans="1:14">
      <c r="A9804" s="43" t="s">
        <v>548</v>
      </c>
      <c r="B9804" s="188">
        <v>167</v>
      </c>
      <c r="C9804" s="188">
        <v>0</v>
      </c>
      <c r="D9804" s="188">
        <v>0</v>
      </c>
      <c r="E9804" s="188">
        <v>0</v>
      </c>
      <c r="F9804" s="188">
        <v>0</v>
      </c>
      <c r="G9804" s="188">
        <v>0</v>
      </c>
      <c r="H9804" s="188">
        <v>301</v>
      </c>
      <c r="I9804" s="188">
        <v>1015</v>
      </c>
      <c r="J9804" s="188">
        <v>3282</v>
      </c>
      <c r="N9804" s="43"/>
    </row>
    <row r="9805" spans="1:14">
      <c r="A9805" s="43" t="s">
        <v>549</v>
      </c>
      <c r="B9805" s="188">
        <v>412</v>
      </c>
      <c r="C9805" s="188">
        <v>0</v>
      </c>
      <c r="D9805" s="188">
        <v>0</v>
      </c>
      <c r="E9805" s="188">
        <v>0</v>
      </c>
      <c r="F9805" s="188">
        <v>0</v>
      </c>
      <c r="G9805" s="188">
        <v>40</v>
      </c>
      <c r="H9805" s="188">
        <v>1522</v>
      </c>
      <c r="I9805" s="188">
        <v>2444</v>
      </c>
      <c r="J9805" s="188">
        <v>5100</v>
      </c>
      <c r="N9805" s="43"/>
    </row>
    <row r="9806" spans="1:14">
      <c r="A9806" s="43" t="s">
        <v>550</v>
      </c>
      <c r="B9806" s="188">
        <v>79</v>
      </c>
      <c r="C9806" s="188">
        <v>0</v>
      </c>
      <c r="D9806" s="188">
        <v>0</v>
      </c>
      <c r="E9806" s="188">
        <v>0</v>
      </c>
      <c r="F9806" s="188">
        <v>0</v>
      </c>
      <c r="G9806" s="188">
        <v>7</v>
      </c>
      <c r="H9806" s="188">
        <v>287</v>
      </c>
      <c r="I9806" s="188">
        <v>460</v>
      </c>
      <c r="J9806" s="188">
        <v>960</v>
      </c>
      <c r="N9806" s="43"/>
    </row>
    <row r="9807" spans="1:14">
      <c r="A9807" s="43" t="s">
        <v>551</v>
      </c>
      <c r="B9807" s="188">
        <v>3</v>
      </c>
      <c r="C9807" s="188">
        <v>0</v>
      </c>
      <c r="D9807" s="188">
        <v>0</v>
      </c>
      <c r="E9807" s="188">
        <v>0</v>
      </c>
      <c r="F9807" s="188">
        <v>0</v>
      </c>
      <c r="G9807" s="188">
        <v>0</v>
      </c>
      <c r="H9807" s="188">
        <v>0</v>
      </c>
      <c r="I9807" s="188">
        <v>0</v>
      </c>
      <c r="J9807" s="188">
        <v>0</v>
      </c>
      <c r="N9807" s="43"/>
    </row>
    <row r="9808" spans="1:14">
      <c r="A9808" s="43" t="s">
        <v>317</v>
      </c>
      <c r="B9808" s="188">
        <v>1772</v>
      </c>
      <c r="C9808" s="188">
        <v>0</v>
      </c>
      <c r="D9808" s="188">
        <v>1862.3</v>
      </c>
      <c r="E9808" s="188">
        <v>1862.3</v>
      </c>
      <c r="F9808" s="188">
        <v>1862.3</v>
      </c>
      <c r="G9808" s="188">
        <v>1862</v>
      </c>
      <c r="H9808" s="188">
        <v>1862</v>
      </c>
      <c r="I9808" s="188">
        <v>1862</v>
      </c>
      <c r="J9808" s="188">
        <v>1862</v>
      </c>
      <c r="N9808" s="43"/>
    </row>
    <row r="9809" spans="1:14">
      <c r="A9809" s="43" t="s">
        <v>318</v>
      </c>
      <c r="B9809" s="188">
        <v>533</v>
      </c>
      <c r="C9809" s="188">
        <v>0</v>
      </c>
      <c r="D9809" s="188">
        <v>0</v>
      </c>
      <c r="E9809" s="188">
        <v>699.6</v>
      </c>
      <c r="F9809" s="188">
        <v>699.6</v>
      </c>
      <c r="G9809" s="188">
        <v>700</v>
      </c>
      <c r="H9809" s="188">
        <v>700</v>
      </c>
      <c r="I9809" s="188">
        <v>700</v>
      </c>
      <c r="J9809" s="188">
        <v>700</v>
      </c>
      <c r="N9809" s="43"/>
    </row>
    <row r="9810" spans="1:14">
      <c r="A9810" s="43" t="s">
        <v>552</v>
      </c>
      <c r="B9810" s="188">
        <v>21974</v>
      </c>
      <c r="C9810" s="188">
        <v>0</v>
      </c>
      <c r="D9810" s="188">
        <v>3759.24</v>
      </c>
      <c r="E9810" s="188">
        <v>9716.5</v>
      </c>
      <c r="F9810" s="188">
        <v>16235.2</v>
      </c>
      <c r="G9810" s="188">
        <v>27661</v>
      </c>
      <c r="H9810" s="188">
        <v>45772</v>
      </c>
      <c r="I9810" s="188">
        <v>59922</v>
      </c>
      <c r="J9810" s="188">
        <v>103189</v>
      </c>
      <c r="N9810" s="43"/>
    </row>
    <row r="9811" spans="1:14">
      <c r="A9811" s="43" t="s">
        <v>553</v>
      </c>
      <c r="B9811" s="188">
        <v>1009</v>
      </c>
      <c r="C9811" s="188">
        <v>0</v>
      </c>
      <c r="D9811" s="188">
        <v>0</v>
      </c>
      <c r="E9811" s="188">
        <v>0</v>
      </c>
      <c r="F9811" s="188">
        <v>0</v>
      </c>
      <c r="G9811" s="188">
        <v>0</v>
      </c>
      <c r="H9811" s="188">
        <v>2043</v>
      </c>
      <c r="I9811" s="188">
        <v>5799</v>
      </c>
      <c r="J9811" s="188">
        <v>17124</v>
      </c>
      <c r="N9811" s="43"/>
    </row>
    <row r="9812" spans="1:14">
      <c r="A9812" s="43" t="s">
        <v>554</v>
      </c>
      <c r="B9812" s="188">
        <v>395</v>
      </c>
      <c r="C9812" s="188">
        <v>0</v>
      </c>
      <c r="D9812" s="188">
        <v>0</v>
      </c>
      <c r="E9812" s="188">
        <v>0</v>
      </c>
      <c r="F9812" s="188">
        <v>0</v>
      </c>
      <c r="G9812" s="188">
        <v>24</v>
      </c>
      <c r="H9812" s="188">
        <v>507</v>
      </c>
      <c r="I9812" s="188">
        <v>1279</v>
      </c>
      <c r="J9812" s="188">
        <v>5655</v>
      </c>
      <c r="N9812" s="43"/>
    </row>
    <row r="9813" spans="1:14">
      <c r="A9813" s="43" t="s">
        <v>555</v>
      </c>
      <c r="B9813" s="188">
        <v>419</v>
      </c>
      <c r="C9813" s="188">
        <v>0</v>
      </c>
      <c r="D9813" s="188">
        <v>0</v>
      </c>
      <c r="E9813" s="188">
        <v>0</v>
      </c>
      <c r="F9813" s="188">
        <v>0</v>
      </c>
      <c r="G9813" s="188">
        <v>0</v>
      </c>
      <c r="H9813" s="188">
        <v>70</v>
      </c>
      <c r="I9813" s="188">
        <v>1580</v>
      </c>
      <c r="J9813" s="188">
        <v>10344</v>
      </c>
      <c r="N9813" s="43"/>
    </row>
    <row r="9814" spans="1:14">
      <c r="A9814" s="43" t="s">
        <v>556</v>
      </c>
      <c r="B9814" s="188">
        <v>299</v>
      </c>
      <c r="C9814" s="188">
        <v>0</v>
      </c>
      <c r="D9814" s="188">
        <v>0</v>
      </c>
      <c r="E9814" s="188">
        <v>0</v>
      </c>
      <c r="F9814" s="188">
        <v>0</v>
      </c>
      <c r="G9814" s="188">
        <v>0</v>
      </c>
      <c r="H9814" s="188">
        <v>0</v>
      </c>
      <c r="I9814" s="188">
        <v>0</v>
      </c>
      <c r="J9814" s="188">
        <v>12072</v>
      </c>
      <c r="N9814" s="43"/>
    </row>
    <row r="9815" spans="1:14">
      <c r="A9815" s="43" t="s">
        <v>604</v>
      </c>
      <c r="B9815" s="188">
        <v>53983</v>
      </c>
      <c r="C9815" s="188">
        <v>9144.33</v>
      </c>
      <c r="D9815" s="188">
        <v>12980.92</v>
      </c>
      <c r="E9815" s="188">
        <v>22868.3</v>
      </c>
      <c r="F9815" s="188">
        <v>39270</v>
      </c>
      <c r="G9815" s="188">
        <v>66275</v>
      </c>
      <c r="H9815" s="188">
        <v>104227</v>
      </c>
      <c r="I9815" s="188">
        <v>138608</v>
      </c>
      <c r="J9815" s="188">
        <v>266220</v>
      </c>
      <c r="N9815" s="43"/>
    </row>
    <row r="9816" spans="1:14">
      <c r="A9816" s="43" t="s">
        <v>537</v>
      </c>
      <c r="B9816" s="188">
        <v>15837</v>
      </c>
      <c r="C9816" s="188">
        <v>0</v>
      </c>
      <c r="D9816" s="188">
        <v>0</v>
      </c>
      <c r="E9816" s="188">
        <v>9538.2000000000007</v>
      </c>
      <c r="F9816" s="188">
        <v>16402.3</v>
      </c>
      <c r="G9816" s="188">
        <v>22824</v>
      </c>
      <c r="H9816" s="188">
        <v>27485</v>
      </c>
      <c r="I9816" s="188">
        <v>30322</v>
      </c>
      <c r="J9816" s="188">
        <v>36184</v>
      </c>
      <c r="N9816" s="43"/>
    </row>
    <row r="9817" spans="1:14">
      <c r="A9817" s="43" t="s">
        <v>538</v>
      </c>
      <c r="B9817" s="188">
        <v>144</v>
      </c>
      <c r="C9817" s="188">
        <v>0</v>
      </c>
      <c r="D9817" s="188">
        <v>0</v>
      </c>
      <c r="E9817" s="188">
        <v>0</v>
      </c>
      <c r="F9817" s="188">
        <v>0</v>
      </c>
      <c r="G9817" s="188">
        <v>0</v>
      </c>
      <c r="H9817" s="188">
        <v>0</v>
      </c>
      <c r="I9817" s="188">
        <v>0</v>
      </c>
      <c r="J9817" s="188">
        <v>6546</v>
      </c>
      <c r="N9817" s="43"/>
    </row>
    <row r="9818" spans="1:14">
      <c r="A9818" s="43" t="s">
        <v>539</v>
      </c>
      <c r="B9818" s="188">
        <v>16398</v>
      </c>
      <c r="C9818" s="188">
        <v>-44.96</v>
      </c>
      <c r="D9818" s="188">
        <v>151.41</v>
      </c>
      <c r="E9818" s="188">
        <v>1181.5999999999999</v>
      </c>
      <c r="F9818" s="188">
        <v>4998.6000000000004</v>
      </c>
      <c r="G9818" s="188">
        <v>14350</v>
      </c>
      <c r="H9818" s="188">
        <v>37167</v>
      </c>
      <c r="I9818" s="188">
        <v>62845</v>
      </c>
      <c r="J9818" s="188">
        <v>182334</v>
      </c>
      <c r="N9818" s="43"/>
    </row>
    <row r="9819" spans="1:14">
      <c r="A9819" s="43" t="s">
        <v>540</v>
      </c>
      <c r="B9819" s="188">
        <v>4519</v>
      </c>
      <c r="C9819" s="188">
        <v>0</v>
      </c>
      <c r="D9819" s="188">
        <v>0</v>
      </c>
      <c r="E9819" s="188">
        <v>0</v>
      </c>
      <c r="F9819" s="188">
        <v>0</v>
      </c>
      <c r="G9819" s="188">
        <v>4469</v>
      </c>
      <c r="H9819" s="188">
        <v>14305</v>
      </c>
      <c r="I9819" s="188">
        <v>23368</v>
      </c>
      <c r="J9819" s="188">
        <v>48376</v>
      </c>
      <c r="N9819" s="43"/>
    </row>
    <row r="9820" spans="1:14">
      <c r="A9820" s="43" t="s">
        <v>541</v>
      </c>
      <c r="B9820" s="188">
        <v>11943</v>
      </c>
      <c r="C9820" s="188">
        <v>0</v>
      </c>
      <c r="D9820" s="188">
        <v>0</v>
      </c>
      <c r="E9820" s="188">
        <v>0</v>
      </c>
      <c r="F9820" s="188">
        <v>0</v>
      </c>
      <c r="G9820" s="188">
        <v>14763</v>
      </c>
      <c r="H9820" s="188">
        <v>39566</v>
      </c>
      <c r="I9820" s="188">
        <v>60158</v>
      </c>
      <c r="J9820" s="188">
        <v>117840</v>
      </c>
      <c r="N9820" s="43"/>
    </row>
    <row r="9821" spans="1:14">
      <c r="A9821" s="43" t="s">
        <v>542</v>
      </c>
      <c r="B9821" s="188">
        <v>4080</v>
      </c>
      <c r="C9821" s="188">
        <v>0</v>
      </c>
      <c r="D9821" s="188">
        <v>0</v>
      </c>
      <c r="E9821" s="188">
        <v>320.89999999999998</v>
      </c>
      <c r="F9821" s="188">
        <v>2255.1</v>
      </c>
      <c r="G9821" s="188">
        <v>5338</v>
      </c>
      <c r="H9821" s="188">
        <v>10324</v>
      </c>
      <c r="I9821" s="188">
        <v>14881</v>
      </c>
      <c r="J9821" s="188">
        <v>27709</v>
      </c>
      <c r="N9821" s="43"/>
    </row>
    <row r="9822" spans="1:14">
      <c r="A9822" s="43" t="s">
        <v>543</v>
      </c>
      <c r="B9822" s="188">
        <v>1062</v>
      </c>
      <c r="C9822" s="188">
        <v>0</v>
      </c>
      <c r="D9822" s="188">
        <v>0</v>
      </c>
      <c r="E9822" s="188">
        <v>0</v>
      </c>
      <c r="F9822" s="188">
        <v>0</v>
      </c>
      <c r="G9822" s="188">
        <v>0</v>
      </c>
      <c r="H9822" s="188">
        <v>0</v>
      </c>
      <c r="I9822" s="188">
        <v>9911</v>
      </c>
      <c r="J9822" s="188">
        <v>19219</v>
      </c>
      <c r="N9822" s="43"/>
    </row>
    <row r="9823" spans="1:14">
      <c r="A9823" s="43" t="s">
        <v>544</v>
      </c>
      <c r="B9823" s="188">
        <v>7263</v>
      </c>
      <c r="C9823" s="188">
        <v>0</v>
      </c>
      <c r="D9823" s="188">
        <v>0</v>
      </c>
      <c r="E9823" s="188">
        <v>0</v>
      </c>
      <c r="F9823" s="188">
        <v>0</v>
      </c>
      <c r="G9823" s="188">
        <v>0</v>
      </c>
      <c r="H9823" s="188">
        <v>20629</v>
      </c>
      <c r="I9823" s="188">
        <v>78020</v>
      </c>
      <c r="J9823" s="188">
        <v>93524</v>
      </c>
      <c r="N9823" s="43"/>
    </row>
    <row r="9824" spans="1:14">
      <c r="A9824" s="43" t="s">
        <v>221</v>
      </c>
      <c r="B9824" s="188">
        <v>13372</v>
      </c>
      <c r="C9824" s="188">
        <v>0</v>
      </c>
      <c r="D9824" s="188">
        <v>0</v>
      </c>
      <c r="E9824" s="188">
        <v>8037.3</v>
      </c>
      <c r="F9824" s="188">
        <v>13746.3</v>
      </c>
      <c r="G9824" s="188">
        <v>19634</v>
      </c>
      <c r="H9824" s="188">
        <v>24174</v>
      </c>
      <c r="I9824" s="188">
        <v>26345</v>
      </c>
      <c r="J9824" s="188">
        <v>30301</v>
      </c>
      <c r="N9824" s="43"/>
    </row>
    <row r="9825" spans="1:14">
      <c r="A9825" s="43" t="s">
        <v>222</v>
      </c>
      <c r="B9825" s="188">
        <v>6420</v>
      </c>
      <c r="C9825" s="188">
        <v>0</v>
      </c>
      <c r="D9825" s="188">
        <v>0</v>
      </c>
      <c r="E9825" s="188">
        <v>0</v>
      </c>
      <c r="F9825" s="188">
        <v>0</v>
      </c>
      <c r="G9825" s="188">
        <v>12561</v>
      </c>
      <c r="H9825" s="188">
        <v>21654</v>
      </c>
      <c r="I9825" s="188">
        <v>25498</v>
      </c>
      <c r="J9825" s="188">
        <v>30736</v>
      </c>
      <c r="N9825" s="43"/>
    </row>
    <row r="9826" spans="1:14">
      <c r="A9826" s="43" t="s">
        <v>223</v>
      </c>
      <c r="B9826" s="188">
        <v>7700</v>
      </c>
      <c r="C9826" s="188">
        <v>0</v>
      </c>
      <c r="D9826" s="188">
        <v>0</v>
      </c>
      <c r="E9826" s="188">
        <v>0</v>
      </c>
      <c r="F9826" s="188">
        <v>0</v>
      </c>
      <c r="G9826" s="188">
        <v>0</v>
      </c>
      <c r="H9826" s="188">
        <v>28494</v>
      </c>
      <c r="I9826" s="188">
        <v>45032</v>
      </c>
      <c r="J9826" s="188">
        <v>96679</v>
      </c>
      <c r="N9826" s="43"/>
    </row>
    <row r="9827" spans="1:14">
      <c r="A9827" s="43" t="s">
        <v>224</v>
      </c>
      <c r="B9827" s="188">
        <v>8494</v>
      </c>
      <c r="C9827" s="188">
        <v>0</v>
      </c>
      <c r="D9827" s="188">
        <v>0</v>
      </c>
      <c r="E9827" s="188">
        <v>0</v>
      </c>
      <c r="F9827" s="188">
        <v>0</v>
      </c>
      <c r="G9827" s="188">
        <v>0</v>
      </c>
      <c r="H9827" s="188">
        <v>30296</v>
      </c>
      <c r="I9827" s="188">
        <v>53422</v>
      </c>
      <c r="J9827" s="188">
        <v>123245</v>
      </c>
      <c r="N9827" s="43"/>
    </row>
    <row r="9828" spans="1:14">
      <c r="A9828" s="43" t="s">
        <v>545</v>
      </c>
      <c r="B9828" s="188">
        <v>47648</v>
      </c>
      <c r="C9828" s="188">
        <v>6608.18</v>
      </c>
      <c r="D9828" s="188">
        <v>10537.17</v>
      </c>
      <c r="E9828" s="188">
        <v>20110.599999999999</v>
      </c>
      <c r="F9828" s="188">
        <v>35660.300000000003</v>
      </c>
      <c r="G9828" s="188">
        <v>58603</v>
      </c>
      <c r="H9828" s="188">
        <v>91161</v>
      </c>
      <c r="I9828" s="188">
        <v>120074</v>
      </c>
      <c r="J9828" s="188">
        <v>227459</v>
      </c>
      <c r="N9828" s="43"/>
    </row>
    <row r="9829" spans="1:14">
      <c r="A9829" s="43" t="s">
        <v>546</v>
      </c>
      <c r="B9829" s="188">
        <v>32770</v>
      </c>
      <c r="C9829" s="188">
        <v>4628.2700000000004</v>
      </c>
      <c r="D9829" s="188">
        <v>8203.31</v>
      </c>
      <c r="E9829" s="188">
        <v>15506.9</v>
      </c>
      <c r="F9829" s="188">
        <v>26684</v>
      </c>
      <c r="G9829" s="188">
        <v>43195</v>
      </c>
      <c r="H9829" s="188">
        <v>63650</v>
      </c>
      <c r="I9829" s="188">
        <v>80696</v>
      </c>
      <c r="J9829" s="188">
        <v>124621</v>
      </c>
      <c r="N9829" s="43"/>
    </row>
    <row r="9830" spans="1:14">
      <c r="A9830" s="43" t="s">
        <v>547</v>
      </c>
      <c r="B9830" s="188">
        <v>2549</v>
      </c>
      <c r="C9830" s="188">
        <v>0</v>
      </c>
      <c r="D9830" s="188">
        <v>0</v>
      </c>
      <c r="E9830" s="188">
        <v>0</v>
      </c>
      <c r="F9830" s="188">
        <v>0</v>
      </c>
      <c r="G9830" s="188">
        <v>2791</v>
      </c>
      <c r="H9830" s="188">
        <v>7202</v>
      </c>
      <c r="I9830" s="188">
        <v>12040</v>
      </c>
      <c r="J9830" s="188">
        <v>27456</v>
      </c>
      <c r="N9830" s="43"/>
    </row>
    <row r="9831" spans="1:14">
      <c r="A9831" s="43" t="s">
        <v>548</v>
      </c>
      <c r="B9831" s="188">
        <v>481</v>
      </c>
      <c r="C9831" s="188">
        <v>0</v>
      </c>
      <c r="D9831" s="188">
        <v>0</v>
      </c>
      <c r="E9831" s="188">
        <v>0</v>
      </c>
      <c r="F9831" s="188">
        <v>0</v>
      </c>
      <c r="G9831" s="188">
        <v>225</v>
      </c>
      <c r="H9831" s="188">
        <v>1410</v>
      </c>
      <c r="I9831" s="188">
        <v>2611</v>
      </c>
      <c r="J9831" s="188">
        <v>6503</v>
      </c>
      <c r="N9831" s="43"/>
    </row>
    <row r="9832" spans="1:14">
      <c r="A9832" s="43" t="s">
        <v>549</v>
      </c>
      <c r="B9832" s="188">
        <v>829</v>
      </c>
      <c r="C9832" s="188">
        <v>0</v>
      </c>
      <c r="D9832" s="188">
        <v>0</v>
      </c>
      <c r="E9832" s="188">
        <v>0</v>
      </c>
      <c r="F9832" s="188">
        <v>0</v>
      </c>
      <c r="G9832" s="188">
        <v>986</v>
      </c>
      <c r="H9832" s="188">
        <v>2883</v>
      </c>
      <c r="I9832" s="188">
        <v>4479</v>
      </c>
      <c r="J9832" s="188">
        <v>7918</v>
      </c>
      <c r="N9832" s="43"/>
    </row>
    <row r="9833" spans="1:14">
      <c r="A9833" s="43" t="s">
        <v>550</v>
      </c>
      <c r="B9833" s="188">
        <v>162</v>
      </c>
      <c r="C9833" s="188">
        <v>0</v>
      </c>
      <c r="D9833" s="188">
        <v>0</v>
      </c>
      <c r="E9833" s="188">
        <v>0</v>
      </c>
      <c r="F9833" s="188">
        <v>0</v>
      </c>
      <c r="G9833" s="188">
        <v>186</v>
      </c>
      <c r="H9833" s="188">
        <v>543</v>
      </c>
      <c r="I9833" s="188">
        <v>843</v>
      </c>
      <c r="J9833" s="188">
        <v>1669</v>
      </c>
      <c r="N9833" s="43"/>
    </row>
    <row r="9834" spans="1:14">
      <c r="A9834" s="43" t="s">
        <v>551</v>
      </c>
      <c r="B9834" s="188">
        <v>20</v>
      </c>
      <c r="C9834" s="188">
        <v>0</v>
      </c>
      <c r="D9834" s="188">
        <v>0</v>
      </c>
      <c r="E9834" s="188">
        <v>0</v>
      </c>
      <c r="F9834" s="188">
        <v>0</v>
      </c>
      <c r="G9834" s="188">
        <v>0</v>
      </c>
      <c r="H9834" s="188">
        <v>0</v>
      </c>
      <c r="I9834" s="188">
        <v>0</v>
      </c>
      <c r="J9834" s="188">
        <v>542</v>
      </c>
      <c r="N9834" s="43"/>
    </row>
    <row r="9835" spans="1:14">
      <c r="A9835" s="43" t="s">
        <v>317</v>
      </c>
      <c r="B9835" s="188">
        <v>1769</v>
      </c>
      <c r="C9835" s="188">
        <v>0</v>
      </c>
      <c r="D9835" s="188">
        <v>1862.3</v>
      </c>
      <c r="E9835" s="188">
        <v>1862.3</v>
      </c>
      <c r="F9835" s="188">
        <v>1862.3</v>
      </c>
      <c r="G9835" s="188">
        <v>1862</v>
      </c>
      <c r="H9835" s="188">
        <v>1862</v>
      </c>
      <c r="I9835" s="188">
        <v>1862</v>
      </c>
      <c r="J9835" s="188">
        <v>3725</v>
      </c>
      <c r="N9835" s="43"/>
    </row>
    <row r="9836" spans="1:14">
      <c r="A9836" s="43" t="s">
        <v>318</v>
      </c>
      <c r="B9836" s="188">
        <v>524</v>
      </c>
      <c r="C9836" s="188">
        <v>0</v>
      </c>
      <c r="D9836" s="188">
        <v>0</v>
      </c>
      <c r="E9836" s="188">
        <v>0</v>
      </c>
      <c r="F9836" s="188">
        <v>699.6</v>
      </c>
      <c r="G9836" s="188">
        <v>700</v>
      </c>
      <c r="H9836" s="188">
        <v>700</v>
      </c>
      <c r="I9836" s="188">
        <v>700</v>
      </c>
      <c r="J9836" s="188">
        <v>960</v>
      </c>
      <c r="N9836" s="43"/>
    </row>
    <row r="9837" spans="1:14">
      <c r="A9837" s="43" t="s">
        <v>552</v>
      </c>
      <c r="B9837" s="188">
        <v>39105</v>
      </c>
      <c r="C9837" s="188">
        <v>7101.44</v>
      </c>
      <c r="D9837" s="188">
        <v>10659.08</v>
      </c>
      <c r="E9837" s="188">
        <v>18001.900000000001</v>
      </c>
      <c r="F9837" s="188">
        <v>29908.2</v>
      </c>
      <c r="G9837" s="188">
        <v>50274</v>
      </c>
      <c r="H9837" s="188">
        <v>76807</v>
      </c>
      <c r="I9837" s="188">
        <v>100405</v>
      </c>
      <c r="J9837" s="188">
        <v>161520</v>
      </c>
      <c r="N9837" s="43"/>
    </row>
    <row r="9838" spans="1:14">
      <c r="A9838" s="43" t="s">
        <v>553</v>
      </c>
      <c r="B9838" s="188">
        <v>2808</v>
      </c>
      <c r="C9838" s="188">
        <v>0</v>
      </c>
      <c r="D9838" s="188">
        <v>0</v>
      </c>
      <c r="E9838" s="188">
        <v>0</v>
      </c>
      <c r="F9838" s="188">
        <v>0</v>
      </c>
      <c r="G9838" s="188">
        <v>2215</v>
      </c>
      <c r="H9838" s="188">
        <v>8415</v>
      </c>
      <c r="I9838" s="188">
        <v>14801</v>
      </c>
      <c r="J9838" s="188">
        <v>33593</v>
      </c>
      <c r="N9838" s="43"/>
    </row>
    <row r="9839" spans="1:14">
      <c r="A9839" s="43" t="s">
        <v>554</v>
      </c>
      <c r="B9839" s="188">
        <v>805</v>
      </c>
      <c r="C9839" s="188">
        <v>0</v>
      </c>
      <c r="D9839" s="188">
        <v>0</v>
      </c>
      <c r="E9839" s="188">
        <v>0</v>
      </c>
      <c r="F9839" s="188">
        <v>0</v>
      </c>
      <c r="G9839" s="188">
        <v>200</v>
      </c>
      <c r="H9839" s="188">
        <v>1636</v>
      </c>
      <c r="I9839" s="188">
        <v>4147</v>
      </c>
      <c r="J9839" s="188">
        <v>12553</v>
      </c>
      <c r="N9839" s="43"/>
    </row>
    <row r="9840" spans="1:14">
      <c r="A9840" s="43" t="s">
        <v>555</v>
      </c>
      <c r="B9840" s="188">
        <v>1320</v>
      </c>
      <c r="C9840" s="188">
        <v>0</v>
      </c>
      <c r="D9840" s="188">
        <v>0</v>
      </c>
      <c r="E9840" s="188">
        <v>0</v>
      </c>
      <c r="F9840" s="188">
        <v>0</v>
      </c>
      <c r="G9840" s="188">
        <v>0</v>
      </c>
      <c r="H9840" s="188">
        <v>2007</v>
      </c>
      <c r="I9840" s="188">
        <v>6282</v>
      </c>
      <c r="J9840" s="188">
        <v>27924</v>
      </c>
      <c r="N9840" s="43"/>
    </row>
    <row r="9841" spans="1:14">
      <c r="A9841" s="43" t="s">
        <v>556</v>
      </c>
      <c r="B9841" s="188">
        <v>668</v>
      </c>
      <c r="C9841" s="188">
        <v>0</v>
      </c>
      <c r="D9841" s="188">
        <v>0</v>
      </c>
      <c r="E9841" s="188">
        <v>0</v>
      </c>
      <c r="F9841" s="188">
        <v>0</v>
      </c>
      <c r="G9841" s="188">
        <v>0</v>
      </c>
      <c r="H9841" s="188">
        <v>0</v>
      </c>
      <c r="I9841" s="188">
        <v>1951</v>
      </c>
      <c r="J9841" s="188">
        <v>25079</v>
      </c>
      <c r="N9841" s="43"/>
    </row>
    <row r="9842" spans="1:14">
      <c r="A9842" s="43" t="s">
        <v>605</v>
      </c>
      <c r="B9842" s="188">
        <v>77212</v>
      </c>
      <c r="C9842" s="188">
        <v>14193.71</v>
      </c>
      <c r="D9842" s="188">
        <v>19772.89</v>
      </c>
      <c r="E9842" s="188">
        <v>32929.1</v>
      </c>
      <c r="F9842" s="188">
        <v>55967.7</v>
      </c>
      <c r="G9842" s="188">
        <v>92194</v>
      </c>
      <c r="H9842" s="188">
        <v>147381</v>
      </c>
      <c r="I9842" s="188">
        <v>197623</v>
      </c>
      <c r="J9842" s="188">
        <v>404365</v>
      </c>
      <c r="N9842" s="43"/>
    </row>
    <row r="9843" spans="1:14">
      <c r="A9843" s="43" t="s">
        <v>537</v>
      </c>
      <c r="B9843" s="188">
        <v>17826</v>
      </c>
      <c r="C9843" s="188">
        <v>0</v>
      </c>
      <c r="D9843" s="188">
        <v>0</v>
      </c>
      <c r="E9843" s="188">
        <v>11005.8</v>
      </c>
      <c r="F9843" s="188">
        <v>18709.5</v>
      </c>
      <c r="G9843" s="188">
        <v>25261</v>
      </c>
      <c r="H9843" s="188">
        <v>30441</v>
      </c>
      <c r="I9843" s="188">
        <v>33411</v>
      </c>
      <c r="J9843" s="188">
        <v>38859</v>
      </c>
      <c r="N9843" s="43"/>
    </row>
    <row r="9844" spans="1:14">
      <c r="A9844" s="43" t="s">
        <v>538</v>
      </c>
      <c r="B9844" s="188">
        <v>47</v>
      </c>
      <c r="C9844" s="188">
        <v>0</v>
      </c>
      <c r="D9844" s="188">
        <v>0</v>
      </c>
      <c r="E9844" s="188">
        <v>0</v>
      </c>
      <c r="F9844" s="188">
        <v>0</v>
      </c>
      <c r="G9844" s="188">
        <v>0</v>
      </c>
      <c r="H9844" s="188">
        <v>0</v>
      </c>
      <c r="I9844" s="188">
        <v>0</v>
      </c>
      <c r="J9844" s="188">
        <v>0</v>
      </c>
      <c r="N9844" s="43"/>
    </row>
    <row r="9845" spans="1:14">
      <c r="A9845" s="43" t="s">
        <v>539</v>
      </c>
      <c r="B9845" s="188">
        <v>26696</v>
      </c>
      <c r="C9845" s="188">
        <v>194.49</v>
      </c>
      <c r="D9845" s="188">
        <v>673.85</v>
      </c>
      <c r="E9845" s="188">
        <v>2795.1</v>
      </c>
      <c r="F9845" s="188">
        <v>8920.4</v>
      </c>
      <c r="G9845" s="188">
        <v>24155</v>
      </c>
      <c r="H9845" s="188">
        <v>58828</v>
      </c>
      <c r="I9845" s="188">
        <v>103345</v>
      </c>
      <c r="J9845" s="188">
        <v>306456</v>
      </c>
      <c r="N9845" s="43"/>
    </row>
    <row r="9846" spans="1:14">
      <c r="A9846" s="43" t="s">
        <v>540</v>
      </c>
      <c r="B9846" s="188">
        <v>6596</v>
      </c>
      <c r="C9846" s="188">
        <v>0</v>
      </c>
      <c r="D9846" s="188">
        <v>0</v>
      </c>
      <c r="E9846" s="188">
        <v>0</v>
      </c>
      <c r="F9846" s="188">
        <v>0</v>
      </c>
      <c r="G9846" s="188">
        <v>7265</v>
      </c>
      <c r="H9846" s="188">
        <v>19859</v>
      </c>
      <c r="I9846" s="188">
        <v>32537</v>
      </c>
      <c r="J9846" s="188">
        <v>67448</v>
      </c>
      <c r="N9846" s="43"/>
    </row>
    <row r="9847" spans="1:14">
      <c r="A9847" s="43" t="s">
        <v>541</v>
      </c>
      <c r="B9847" s="188">
        <v>19307</v>
      </c>
      <c r="C9847" s="188">
        <v>0</v>
      </c>
      <c r="D9847" s="188">
        <v>0</v>
      </c>
      <c r="E9847" s="188">
        <v>0</v>
      </c>
      <c r="F9847" s="188">
        <v>0</v>
      </c>
      <c r="G9847" s="188">
        <v>27482</v>
      </c>
      <c r="H9847" s="188">
        <v>57658</v>
      </c>
      <c r="I9847" s="188">
        <v>84456</v>
      </c>
      <c r="J9847" s="188">
        <v>156565</v>
      </c>
      <c r="N9847" s="43"/>
    </row>
    <row r="9848" spans="1:14">
      <c r="A9848" s="43" t="s">
        <v>542</v>
      </c>
      <c r="B9848" s="188">
        <v>5392</v>
      </c>
      <c r="C9848" s="188">
        <v>0</v>
      </c>
      <c r="D9848" s="188">
        <v>0</v>
      </c>
      <c r="E9848" s="188">
        <v>984.6</v>
      </c>
      <c r="F9848" s="188">
        <v>3156.5</v>
      </c>
      <c r="G9848" s="188">
        <v>6934</v>
      </c>
      <c r="H9848" s="188">
        <v>12669</v>
      </c>
      <c r="I9848" s="188">
        <v>18450</v>
      </c>
      <c r="J9848" s="188">
        <v>34485</v>
      </c>
      <c r="N9848" s="43"/>
    </row>
    <row r="9849" spans="1:14">
      <c r="A9849" s="43" t="s">
        <v>543</v>
      </c>
      <c r="B9849" s="188">
        <v>1346</v>
      </c>
      <c r="C9849" s="188">
        <v>0</v>
      </c>
      <c r="D9849" s="188">
        <v>0</v>
      </c>
      <c r="E9849" s="188">
        <v>0</v>
      </c>
      <c r="F9849" s="188">
        <v>0</v>
      </c>
      <c r="G9849" s="188">
        <v>0</v>
      </c>
      <c r="H9849" s="188">
        <v>3999</v>
      </c>
      <c r="I9849" s="188">
        <v>11932</v>
      </c>
      <c r="J9849" s="188">
        <v>22254</v>
      </c>
      <c r="N9849" s="43"/>
    </row>
    <row r="9850" spans="1:14">
      <c r="A9850" s="43" t="s">
        <v>544</v>
      </c>
      <c r="B9850" s="188">
        <v>5799</v>
      </c>
      <c r="C9850" s="188">
        <v>0</v>
      </c>
      <c r="D9850" s="188">
        <v>0</v>
      </c>
      <c r="E9850" s="188">
        <v>0</v>
      </c>
      <c r="F9850" s="188">
        <v>0</v>
      </c>
      <c r="G9850" s="188">
        <v>0</v>
      </c>
      <c r="H9850" s="188">
        <v>20629</v>
      </c>
      <c r="I9850" s="188">
        <v>40949</v>
      </c>
      <c r="J9850" s="188">
        <v>78020</v>
      </c>
      <c r="N9850" s="43"/>
    </row>
    <row r="9851" spans="1:14">
      <c r="A9851" s="43" t="s">
        <v>221</v>
      </c>
      <c r="B9851" s="188">
        <v>14880</v>
      </c>
      <c r="C9851" s="188">
        <v>0</v>
      </c>
      <c r="D9851" s="188">
        <v>0</v>
      </c>
      <c r="E9851" s="188">
        <v>9332.2999999999993</v>
      </c>
      <c r="F9851" s="188">
        <v>15526.2</v>
      </c>
      <c r="G9851" s="188">
        <v>21803</v>
      </c>
      <c r="H9851" s="188">
        <v>26102</v>
      </c>
      <c r="I9851" s="188">
        <v>28532</v>
      </c>
      <c r="J9851" s="188">
        <v>32377</v>
      </c>
      <c r="N9851" s="43"/>
    </row>
    <row r="9852" spans="1:14">
      <c r="A9852" s="43" t="s">
        <v>222</v>
      </c>
      <c r="B9852" s="188">
        <v>7678</v>
      </c>
      <c r="C9852" s="188">
        <v>0</v>
      </c>
      <c r="D9852" s="188">
        <v>0</v>
      </c>
      <c r="E9852" s="188">
        <v>0</v>
      </c>
      <c r="F9852" s="188">
        <v>0</v>
      </c>
      <c r="G9852" s="188">
        <v>15221</v>
      </c>
      <c r="H9852" s="188">
        <v>24176</v>
      </c>
      <c r="I9852" s="188">
        <v>27628</v>
      </c>
      <c r="J9852" s="188">
        <v>33079</v>
      </c>
      <c r="N9852" s="43"/>
    </row>
    <row r="9853" spans="1:14">
      <c r="A9853" s="43" t="s">
        <v>223</v>
      </c>
      <c r="B9853" s="188">
        <v>14236</v>
      </c>
      <c r="C9853" s="188">
        <v>0</v>
      </c>
      <c r="D9853" s="188">
        <v>0</v>
      </c>
      <c r="E9853" s="188">
        <v>0</v>
      </c>
      <c r="F9853" s="188">
        <v>0</v>
      </c>
      <c r="G9853" s="188">
        <v>18143</v>
      </c>
      <c r="H9853" s="188">
        <v>46411</v>
      </c>
      <c r="I9853" s="188">
        <v>68895</v>
      </c>
      <c r="J9853" s="188">
        <v>140335</v>
      </c>
      <c r="N9853" s="43"/>
    </row>
    <row r="9854" spans="1:14">
      <c r="A9854" s="43" t="s">
        <v>224</v>
      </c>
      <c r="B9854" s="188">
        <v>11522</v>
      </c>
      <c r="C9854" s="188">
        <v>0</v>
      </c>
      <c r="D9854" s="188">
        <v>0</v>
      </c>
      <c r="E9854" s="188">
        <v>0</v>
      </c>
      <c r="F9854" s="188">
        <v>0</v>
      </c>
      <c r="G9854" s="188">
        <v>139</v>
      </c>
      <c r="H9854" s="188">
        <v>39401</v>
      </c>
      <c r="I9854" s="188">
        <v>66338</v>
      </c>
      <c r="J9854" s="188">
        <v>135145</v>
      </c>
      <c r="N9854" s="43"/>
    </row>
    <row r="9855" spans="1:14">
      <c r="A9855" s="43" t="s">
        <v>545</v>
      </c>
      <c r="B9855" s="188">
        <v>67364</v>
      </c>
      <c r="C9855" s="188">
        <v>11455.78</v>
      </c>
      <c r="D9855" s="188">
        <v>16977.740000000002</v>
      </c>
      <c r="E9855" s="188">
        <v>29409.599999999999</v>
      </c>
      <c r="F9855" s="188">
        <v>49578.5</v>
      </c>
      <c r="G9855" s="188">
        <v>80130</v>
      </c>
      <c r="H9855" s="188">
        <v>124646</v>
      </c>
      <c r="I9855" s="188">
        <v>168382</v>
      </c>
      <c r="J9855" s="188">
        <v>360674</v>
      </c>
      <c r="N9855" s="43"/>
    </row>
    <row r="9856" spans="1:14">
      <c r="A9856" s="43" t="s">
        <v>546</v>
      </c>
      <c r="B9856" s="188">
        <v>44165</v>
      </c>
      <c r="C9856" s="188">
        <v>8538.59</v>
      </c>
      <c r="D9856" s="188">
        <v>12830.12</v>
      </c>
      <c r="E9856" s="188">
        <v>22060.3</v>
      </c>
      <c r="F9856" s="188">
        <v>36810.9</v>
      </c>
      <c r="G9856" s="188">
        <v>56827</v>
      </c>
      <c r="H9856" s="188">
        <v>82968</v>
      </c>
      <c r="I9856" s="188">
        <v>104253</v>
      </c>
      <c r="J9856" s="188">
        <v>164628</v>
      </c>
      <c r="N9856" s="43"/>
    </row>
    <row r="9857" spans="1:14">
      <c r="A9857" s="43" t="s">
        <v>547</v>
      </c>
      <c r="B9857" s="188">
        <v>4973</v>
      </c>
      <c r="C9857" s="188">
        <v>0</v>
      </c>
      <c r="D9857" s="188">
        <v>0</v>
      </c>
      <c r="E9857" s="188">
        <v>0</v>
      </c>
      <c r="F9857" s="188">
        <v>924.6</v>
      </c>
      <c r="G9857" s="188">
        <v>5581</v>
      </c>
      <c r="H9857" s="188">
        <v>13167</v>
      </c>
      <c r="I9857" s="188">
        <v>20299</v>
      </c>
      <c r="J9857" s="188">
        <v>52377</v>
      </c>
      <c r="N9857" s="43"/>
    </row>
    <row r="9858" spans="1:14">
      <c r="A9858" s="43" t="s">
        <v>548</v>
      </c>
      <c r="B9858" s="188">
        <v>866</v>
      </c>
      <c r="C9858" s="188">
        <v>0</v>
      </c>
      <c r="D9858" s="188">
        <v>0</v>
      </c>
      <c r="E9858" s="188">
        <v>0</v>
      </c>
      <c r="F9858" s="188">
        <v>0</v>
      </c>
      <c r="G9858" s="188">
        <v>715</v>
      </c>
      <c r="H9858" s="188">
        <v>2475</v>
      </c>
      <c r="I9858" s="188">
        <v>4387</v>
      </c>
      <c r="J9858" s="188">
        <v>11350</v>
      </c>
      <c r="N9858" s="43"/>
    </row>
    <row r="9859" spans="1:14">
      <c r="A9859" s="43" t="s">
        <v>549</v>
      </c>
      <c r="B9859" s="188">
        <v>1326</v>
      </c>
      <c r="C9859" s="188">
        <v>0</v>
      </c>
      <c r="D9859" s="188">
        <v>0</v>
      </c>
      <c r="E9859" s="188">
        <v>0</v>
      </c>
      <c r="F9859" s="188">
        <v>0</v>
      </c>
      <c r="G9859" s="188">
        <v>1960</v>
      </c>
      <c r="H9859" s="188">
        <v>4297</v>
      </c>
      <c r="I9859" s="188">
        <v>6332</v>
      </c>
      <c r="J9859" s="188">
        <v>9783</v>
      </c>
      <c r="N9859" s="43"/>
    </row>
    <row r="9860" spans="1:14">
      <c r="A9860" s="43" t="s">
        <v>550</v>
      </c>
      <c r="B9860" s="188">
        <v>267</v>
      </c>
      <c r="C9860" s="188">
        <v>0</v>
      </c>
      <c r="D9860" s="188">
        <v>0</v>
      </c>
      <c r="E9860" s="188">
        <v>0</v>
      </c>
      <c r="F9860" s="188">
        <v>0</v>
      </c>
      <c r="G9860" s="188">
        <v>369</v>
      </c>
      <c r="H9860" s="188">
        <v>810</v>
      </c>
      <c r="I9860" s="188">
        <v>1195</v>
      </c>
      <c r="J9860" s="188">
        <v>2218</v>
      </c>
      <c r="N9860" s="43"/>
    </row>
    <row r="9861" spans="1:14">
      <c r="A9861" s="43" t="s">
        <v>551</v>
      </c>
      <c r="B9861" s="188">
        <v>59</v>
      </c>
      <c r="C9861" s="188">
        <v>0</v>
      </c>
      <c r="D9861" s="188">
        <v>0</v>
      </c>
      <c r="E9861" s="188">
        <v>0</v>
      </c>
      <c r="F9861" s="188">
        <v>0</v>
      </c>
      <c r="G9861" s="188">
        <v>0</v>
      </c>
      <c r="H9861" s="188">
        <v>0</v>
      </c>
      <c r="I9861" s="188">
        <v>1</v>
      </c>
      <c r="J9861" s="188">
        <v>1854</v>
      </c>
      <c r="N9861" s="43"/>
    </row>
    <row r="9862" spans="1:14">
      <c r="A9862" s="43" t="s">
        <v>317</v>
      </c>
      <c r="B9862" s="188">
        <v>1819</v>
      </c>
      <c r="C9862" s="188">
        <v>0</v>
      </c>
      <c r="D9862" s="188">
        <v>1862.3</v>
      </c>
      <c r="E9862" s="188">
        <v>1862.3</v>
      </c>
      <c r="F9862" s="188">
        <v>1862.3</v>
      </c>
      <c r="G9862" s="188">
        <v>1862</v>
      </c>
      <c r="H9862" s="188">
        <v>1862</v>
      </c>
      <c r="I9862" s="188">
        <v>2607</v>
      </c>
      <c r="J9862" s="188">
        <v>4842</v>
      </c>
      <c r="N9862" s="43"/>
    </row>
    <row r="9863" spans="1:14">
      <c r="A9863" s="43" t="s">
        <v>318</v>
      </c>
      <c r="B9863" s="188">
        <v>538</v>
      </c>
      <c r="C9863" s="188">
        <v>0</v>
      </c>
      <c r="D9863" s="188">
        <v>0</v>
      </c>
      <c r="E9863" s="188">
        <v>0</v>
      </c>
      <c r="F9863" s="188">
        <v>699.6</v>
      </c>
      <c r="G9863" s="188">
        <v>700</v>
      </c>
      <c r="H9863" s="188">
        <v>700</v>
      </c>
      <c r="I9863" s="188">
        <v>700</v>
      </c>
      <c r="J9863" s="188">
        <v>1372</v>
      </c>
      <c r="N9863" s="43"/>
    </row>
    <row r="9864" spans="1:14">
      <c r="A9864" s="43" t="s">
        <v>552</v>
      </c>
      <c r="B9864" s="188">
        <v>54013</v>
      </c>
      <c r="C9864" s="188">
        <v>11102.91</v>
      </c>
      <c r="D9864" s="188">
        <v>15509.84</v>
      </c>
      <c r="E9864" s="188">
        <v>25039.5</v>
      </c>
      <c r="F9864" s="188">
        <v>42099.7</v>
      </c>
      <c r="G9864" s="188">
        <v>67614</v>
      </c>
      <c r="H9864" s="188">
        <v>104551</v>
      </c>
      <c r="I9864" s="188">
        <v>135366</v>
      </c>
      <c r="J9864" s="188">
        <v>230030</v>
      </c>
      <c r="N9864" s="43"/>
    </row>
    <row r="9865" spans="1:14">
      <c r="A9865" s="43" t="s">
        <v>553</v>
      </c>
      <c r="B9865" s="188">
        <v>4525</v>
      </c>
      <c r="C9865" s="188">
        <v>0</v>
      </c>
      <c r="D9865" s="188">
        <v>0</v>
      </c>
      <c r="E9865" s="188">
        <v>0</v>
      </c>
      <c r="F9865" s="188">
        <v>0</v>
      </c>
      <c r="G9865" s="188">
        <v>4734</v>
      </c>
      <c r="H9865" s="188">
        <v>13481</v>
      </c>
      <c r="I9865" s="188">
        <v>21779</v>
      </c>
      <c r="J9865" s="188">
        <v>46841</v>
      </c>
      <c r="N9865" s="43"/>
    </row>
    <row r="9866" spans="1:14">
      <c r="A9866" s="43" t="s">
        <v>554</v>
      </c>
      <c r="B9866" s="188">
        <v>1150</v>
      </c>
      <c r="C9866" s="188">
        <v>0</v>
      </c>
      <c r="D9866" s="188">
        <v>0</v>
      </c>
      <c r="E9866" s="188">
        <v>0</v>
      </c>
      <c r="F9866" s="188">
        <v>0</v>
      </c>
      <c r="G9866" s="188">
        <v>464</v>
      </c>
      <c r="H9866" s="188">
        <v>2801</v>
      </c>
      <c r="I9866" s="188">
        <v>5716</v>
      </c>
      <c r="J9866" s="188">
        <v>18933</v>
      </c>
      <c r="N9866" s="43"/>
    </row>
    <row r="9867" spans="1:14">
      <c r="A9867" s="43" t="s">
        <v>555</v>
      </c>
      <c r="B9867" s="188">
        <v>2226</v>
      </c>
      <c r="C9867" s="188">
        <v>0</v>
      </c>
      <c r="D9867" s="188">
        <v>0</v>
      </c>
      <c r="E9867" s="188">
        <v>0</v>
      </c>
      <c r="F9867" s="188">
        <v>0</v>
      </c>
      <c r="G9867" s="188">
        <v>121</v>
      </c>
      <c r="H9867" s="188">
        <v>4413</v>
      </c>
      <c r="I9867" s="188">
        <v>12505</v>
      </c>
      <c r="J9867" s="188">
        <v>39356</v>
      </c>
      <c r="N9867" s="43"/>
    </row>
    <row r="9868" spans="1:14">
      <c r="A9868" s="43" t="s">
        <v>556</v>
      </c>
      <c r="B9868" s="188">
        <v>988</v>
      </c>
      <c r="C9868" s="188">
        <v>0</v>
      </c>
      <c r="D9868" s="188">
        <v>0</v>
      </c>
      <c r="E9868" s="188">
        <v>0</v>
      </c>
      <c r="F9868" s="188">
        <v>0</v>
      </c>
      <c r="G9868" s="188">
        <v>0</v>
      </c>
      <c r="H9868" s="188">
        <v>0</v>
      </c>
      <c r="I9868" s="188">
        <v>3353</v>
      </c>
      <c r="J9868" s="188">
        <v>38110</v>
      </c>
      <c r="N9868" s="43"/>
    </row>
    <row r="9869" spans="1:14">
      <c r="A9869" s="43" t="s">
        <v>606</v>
      </c>
      <c r="B9869" s="188">
        <v>130001</v>
      </c>
      <c r="C9869" s="188">
        <v>20374.16</v>
      </c>
      <c r="D9869" s="188">
        <v>29386.71</v>
      </c>
      <c r="E9869" s="188">
        <v>51129.5</v>
      </c>
      <c r="F9869" s="188">
        <v>88957.7</v>
      </c>
      <c r="G9869" s="188">
        <v>147000</v>
      </c>
      <c r="H9869" s="188">
        <v>243487</v>
      </c>
      <c r="I9869" s="188">
        <v>340149</v>
      </c>
      <c r="J9869" s="188">
        <v>819482</v>
      </c>
      <c r="N9869" s="43"/>
    </row>
    <row r="9870" spans="1:14">
      <c r="A9870" s="43" t="s">
        <v>537</v>
      </c>
      <c r="B9870" s="188">
        <v>19806</v>
      </c>
      <c r="C9870" s="188">
        <v>0</v>
      </c>
      <c r="D9870" s="188">
        <v>0</v>
      </c>
      <c r="E9870" s="188">
        <v>10431</v>
      </c>
      <c r="F9870" s="188">
        <v>21885.1</v>
      </c>
      <c r="G9870" s="188">
        <v>29187</v>
      </c>
      <c r="H9870" s="188">
        <v>34299</v>
      </c>
      <c r="I9870" s="188">
        <v>37307</v>
      </c>
      <c r="J9870" s="188">
        <v>43993</v>
      </c>
      <c r="N9870" s="43"/>
    </row>
    <row r="9871" spans="1:14">
      <c r="A9871" s="43" t="s">
        <v>538</v>
      </c>
      <c r="B9871" s="188">
        <v>26</v>
      </c>
      <c r="C9871" s="188">
        <v>0</v>
      </c>
      <c r="D9871" s="188">
        <v>0</v>
      </c>
      <c r="E9871" s="188">
        <v>0</v>
      </c>
      <c r="F9871" s="188">
        <v>0</v>
      </c>
      <c r="G9871" s="188">
        <v>0</v>
      </c>
      <c r="H9871" s="188">
        <v>0</v>
      </c>
      <c r="I9871" s="188">
        <v>0</v>
      </c>
      <c r="J9871" s="188">
        <v>0</v>
      </c>
      <c r="N9871" s="43"/>
    </row>
    <row r="9872" spans="1:14">
      <c r="A9872" s="43" t="s">
        <v>539</v>
      </c>
      <c r="B9872" s="188">
        <v>62834</v>
      </c>
      <c r="C9872" s="188">
        <v>898.24</v>
      </c>
      <c r="D9872" s="188">
        <v>2425.64</v>
      </c>
      <c r="E9872" s="188">
        <v>7854.2</v>
      </c>
      <c r="F9872" s="188">
        <v>21825.3</v>
      </c>
      <c r="G9872" s="188">
        <v>58022</v>
      </c>
      <c r="H9872" s="188">
        <v>131544</v>
      </c>
      <c r="I9872" s="188">
        <v>219896</v>
      </c>
      <c r="J9872" s="188">
        <v>701285</v>
      </c>
      <c r="N9872" s="43"/>
    </row>
    <row r="9873" spans="1:14">
      <c r="A9873" s="43" t="s">
        <v>540</v>
      </c>
      <c r="B9873" s="188">
        <v>10810</v>
      </c>
      <c r="C9873" s="188">
        <v>0</v>
      </c>
      <c r="D9873" s="188">
        <v>0</v>
      </c>
      <c r="E9873" s="188">
        <v>0</v>
      </c>
      <c r="F9873" s="188">
        <v>1493.9</v>
      </c>
      <c r="G9873" s="188">
        <v>13408</v>
      </c>
      <c r="H9873" s="188">
        <v>34296</v>
      </c>
      <c r="I9873" s="188">
        <v>51802</v>
      </c>
      <c r="J9873" s="188">
        <v>86183</v>
      </c>
      <c r="N9873" s="43"/>
    </row>
    <row r="9874" spans="1:14">
      <c r="A9874" s="43" t="s">
        <v>541</v>
      </c>
      <c r="B9874" s="188">
        <v>26670</v>
      </c>
      <c r="C9874" s="188">
        <v>0</v>
      </c>
      <c r="D9874" s="188">
        <v>0</v>
      </c>
      <c r="E9874" s="188">
        <v>0</v>
      </c>
      <c r="F9874" s="188">
        <v>4984.8999999999996</v>
      </c>
      <c r="G9874" s="188">
        <v>40014</v>
      </c>
      <c r="H9874" s="188">
        <v>76559</v>
      </c>
      <c r="I9874" s="188">
        <v>106480</v>
      </c>
      <c r="J9874" s="188">
        <v>196292</v>
      </c>
      <c r="N9874" s="43"/>
    </row>
    <row r="9875" spans="1:14">
      <c r="A9875" s="43" t="s">
        <v>542</v>
      </c>
      <c r="B9875" s="188">
        <v>8844</v>
      </c>
      <c r="C9875" s="188">
        <v>0</v>
      </c>
      <c r="D9875" s="188">
        <v>0</v>
      </c>
      <c r="E9875" s="188">
        <v>2069.4</v>
      </c>
      <c r="F9875" s="188">
        <v>5422.4</v>
      </c>
      <c r="G9875" s="188">
        <v>11547</v>
      </c>
      <c r="H9875" s="188">
        <v>20472</v>
      </c>
      <c r="I9875" s="188">
        <v>28668</v>
      </c>
      <c r="J9875" s="188">
        <v>52138</v>
      </c>
      <c r="N9875" s="43"/>
    </row>
    <row r="9876" spans="1:14">
      <c r="A9876" s="43" t="s">
        <v>543</v>
      </c>
      <c r="B9876" s="188">
        <v>1010</v>
      </c>
      <c r="C9876" s="188">
        <v>0</v>
      </c>
      <c r="D9876" s="188">
        <v>0</v>
      </c>
      <c r="E9876" s="188">
        <v>0</v>
      </c>
      <c r="F9876" s="188">
        <v>0</v>
      </c>
      <c r="G9876" s="188">
        <v>0</v>
      </c>
      <c r="H9876" s="188">
        <v>0</v>
      </c>
      <c r="I9876" s="188">
        <v>9269</v>
      </c>
      <c r="J9876" s="188">
        <v>21802</v>
      </c>
      <c r="N9876" s="43"/>
    </row>
    <row r="9877" spans="1:14">
      <c r="A9877" s="43" t="s">
        <v>544</v>
      </c>
      <c r="B9877" s="188">
        <v>5107</v>
      </c>
      <c r="C9877" s="188">
        <v>0</v>
      </c>
      <c r="D9877" s="188">
        <v>0</v>
      </c>
      <c r="E9877" s="188">
        <v>0</v>
      </c>
      <c r="F9877" s="188">
        <v>0</v>
      </c>
      <c r="G9877" s="188">
        <v>0</v>
      </c>
      <c r="H9877" s="188">
        <v>19484</v>
      </c>
      <c r="I9877" s="188">
        <v>40949</v>
      </c>
      <c r="J9877" s="188">
        <v>78020</v>
      </c>
      <c r="N9877" s="43"/>
    </row>
    <row r="9878" spans="1:14">
      <c r="A9878" s="43" t="s">
        <v>221</v>
      </c>
      <c r="B9878" s="188">
        <v>16902</v>
      </c>
      <c r="C9878" s="188">
        <v>0</v>
      </c>
      <c r="D9878" s="188">
        <v>0</v>
      </c>
      <c r="E9878" s="188">
        <v>6896.7</v>
      </c>
      <c r="F9878" s="188">
        <v>19141</v>
      </c>
      <c r="G9878" s="188">
        <v>26353</v>
      </c>
      <c r="H9878" s="188">
        <v>30391</v>
      </c>
      <c r="I9878" s="188">
        <v>32501</v>
      </c>
      <c r="J9878" s="188">
        <v>35754</v>
      </c>
      <c r="N9878" s="43"/>
    </row>
    <row r="9879" spans="1:14">
      <c r="A9879" s="43" t="s">
        <v>222</v>
      </c>
      <c r="B9879" s="188">
        <v>8380</v>
      </c>
      <c r="C9879" s="188">
        <v>0</v>
      </c>
      <c r="D9879" s="188">
        <v>0</v>
      </c>
      <c r="E9879" s="188">
        <v>0</v>
      </c>
      <c r="F9879" s="188">
        <v>0</v>
      </c>
      <c r="G9879" s="188">
        <v>16133</v>
      </c>
      <c r="H9879" s="188">
        <v>25846</v>
      </c>
      <c r="I9879" s="188">
        <v>29393</v>
      </c>
      <c r="J9879" s="188">
        <v>34284</v>
      </c>
      <c r="N9879" s="43"/>
    </row>
    <row r="9880" spans="1:14">
      <c r="A9880" s="43" t="s">
        <v>223</v>
      </c>
      <c r="B9880" s="188">
        <v>21714</v>
      </c>
      <c r="C9880" s="188">
        <v>0</v>
      </c>
      <c r="D9880" s="188">
        <v>0</v>
      </c>
      <c r="E9880" s="188">
        <v>0</v>
      </c>
      <c r="F9880" s="188">
        <v>0</v>
      </c>
      <c r="G9880" s="188">
        <v>30874</v>
      </c>
      <c r="H9880" s="188">
        <v>67806</v>
      </c>
      <c r="I9880" s="188">
        <v>98148</v>
      </c>
      <c r="J9880" s="188">
        <v>189585</v>
      </c>
      <c r="N9880" s="43"/>
    </row>
    <row r="9881" spans="1:14">
      <c r="A9881" s="43" t="s">
        <v>224</v>
      </c>
      <c r="B9881" s="188">
        <v>13380</v>
      </c>
      <c r="C9881" s="188">
        <v>0</v>
      </c>
      <c r="D9881" s="188">
        <v>0</v>
      </c>
      <c r="E9881" s="188">
        <v>0</v>
      </c>
      <c r="F9881" s="188">
        <v>0</v>
      </c>
      <c r="G9881" s="188">
        <v>4396</v>
      </c>
      <c r="H9881" s="188">
        <v>48380</v>
      </c>
      <c r="I9881" s="188">
        <v>77777</v>
      </c>
      <c r="J9881" s="188">
        <v>161147</v>
      </c>
      <c r="N9881" s="43"/>
    </row>
    <row r="9882" spans="1:14">
      <c r="A9882" s="43" t="s">
        <v>545</v>
      </c>
      <c r="B9882" s="188">
        <v>114813</v>
      </c>
      <c r="C9882" s="188">
        <v>17576.330000000002</v>
      </c>
      <c r="D9882" s="188">
        <v>25948.48</v>
      </c>
      <c r="E9882" s="188">
        <v>45855.1</v>
      </c>
      <c r="F9882" s="188">
        <v>78019.3</v>
      </c>
      <c r="G9882" s="188">
        <v>126849</v>
      </c>
      <c r="H9882" s="188">
        <v>208570</v>
      </c>
      <c r="I9882" s="188">
        <v>296453</v>
      </c>
      <c r="J9882" s="188">
        <v>757159</v>
      </c>
      <c r="N9882" s="43"/>
    </row>
    <row r="9883" spans="1:14">
      <c r="A9883" s="43" t="s">
        <v>546</v>
      </c>
      <c r="B9883" s="188">
        <v>58703</v>
      </c>
      <c r="C9883" s="188">
        <v>11353.03</v>
      </c>
      <c r="D9883" s="188">
        <v>17714.39</v>
      </c>
      <c r="E9883" s="188">
        <v>30868.7</v>
      </c>
      <c r="F9883" s="188">
        <v>50096.6</v>
      </c>
      <c r="G9883" s="188">
        <v>76891</v>
      </c>
      <c r="H9883" s="188">
        <v>109603</v>
      </c>
      <c r="I9883" s="188">
        <v>135055</v>
      </c>
      <c r="J9883" s="188">
        <v>193971</v>
      </c>
      <c r="N9883" s="43"/>
    </row>
    <row r="9884" spans="1:14">
      <c r="A9884" s="43" t="s">
        <v>547</v>
      </c>
      <c r="B9884" s="188">
        <v>8767</v>
      </c>
      <c r="C9884" s="188">
        <v>0</v>
      </c>
      <c r="D9884" s="188">
        <v>0</v>
      </c>
      <c r="E9884" s="188">
        <v>0</v>
      </c>
      <c r="F9884" s="188">
        <v>3698.8</v>
      </c>
      <c r="G9884" s="188">
        <v>10255</v>
      </c>
      <c r="H9884" s="188">
        <v>21608</v>
      </c>
      <c r="I9884" s="188">
        <v>34899</v>
      </c>
      <c r="J9884" s="188">
        <v>82059</v>
      </c>
      <c r="N9884" s="43"/>
    </row>
    <row r="9885" spans="1:14">
      <c r="A9885" s="43" t="s">
        <v>548</v>
      </c>
      <c r="B9885" s="188">
        <v>1655</v>
      </c>
      <c r="C9885" s="188">
        <v>0</v>
      </c>
      <c r="D9885" s="188">
        <v>0</v>
      </c>
      <c r="E9885" s="188">
        <v>0</v>
      </c>
      <c r="F9885" s="188">
        <v>119.4</v>
      </c>
      <c r="G9885" s="188">
        <v>1688</v>
      </c>
      <c r="H9885" s="188">
        <v>4493</v>
      </c>
      <c r="I9885" s="188">
        <v>7439</v>
      </c>
      <c r="J9885" s="188">
        <v>18980</v>
      </c>
      <c r="N9885" s="43"/>
    </row>
    <row r="9886" spans="1:14">
      <c r="A9886" s="43" t="s">
        <v>549</v>
      </c>
      <c r="B9886" s="188">
        <v>1764</v>
      </c>
      <c r="C9886" s="188">
        <v>0</v>
      </c>
      <c r="D9886" s="188">
        <v>0</v>
      </c>
      <c r="E9886" s="188">
        <v>0</v>
      </c>
      <c r="F9886" s="188">
        <v>0</v>
      </c>
      <c r="G9886" s="188">
        <v>2827</v>
      </c>
      <c r="H9886" s="188">
        <v>5649</v>
      </c>
      <c r="I9886" s="188">
        <v>7695</v>
      </c>
      <c r="J9886" s="188">
        <v>10881</v>
      </c>
      <c r="N9886" s="43"/>
    </row>
    <row r="9887" spans="1:14">
      <c r="A9887" s="43" t="s">
        <v>550</v>
      </c>
      <c r="B9887" s="188">
        <v>358</v>
      </c>
      <c r="C9887" s="188">
        <v>0</v>
      </c>
      <c r="D9887" s="188">
        <v>0</v>
      </c>
      <c r="E9887" s="188">
        <v>0</v>
      </c>
      <c r="F9887" s="188">
        <v>0</v>
      </c>
      <c r="G9887" s="188">
        <v>532</v>
      </c>
      <c r="H9887" s="188">
        <v>1064</v>
      </c>
      <c r="I9887" s="188">
        <v>1494</v>
      </c>
      <c r="J9887" s="188">
        <v>2771</v>
      </c>
      <c r="N9887" s="43"/>
    </row>
    <row r="9888" spans="1:14">
      <c r="A9888" s="43" t="s">
        <v>551</v>
      </c>
      <c r="B9888" s="188">
        <v>149</v>
      </c>
      <c r="C9888" s="188">
        <v>0</v>
      </c>
      <c r="D9888" s="188">
        <v>0</v>
      </c>
      <c r="E9888" s="188">
        <v>0</v>
      </c>
      <c r="F9888" s="188">
        <v>0</v>
      </c>
      <c r="G9888" s="188">
        <v>0</v>
      </c>
      <c r="H9888" s="188">
        <v>28</v>
      </c>
      <c r="I9888" s="188">
        <v>909</v>
      </c>
      <c r="J9888" s="188">
        <v>3596</v>
      </c>
      <c r="N9888" s="43"/>
    </row>
    <row r="9889" spans="1:14">
      <c r="A9889" s="43" t="s">
        <v>317</v>
      </c>
      <c r="B9889" s="188">
        <v>1927</v>
      </c>
      <c r="C9889" s="188">
        <v>0</v>
      </c>
      <c r="D9889" s="188">
        <v>1862.3</v>
      </c>
      <c r="E9889" s="188">
        <v>1862.3</v>
      </c>
      <c r="F9889" s="188">
        <v>1862.3</v>
      </c>
      <c r="G9889" s="188">
        <v>1862</v>
      </c>
      <c r="H9889" s="188">
        <v>2607</v>
      </c>
      <c r="I9889" s="188">
        <v>3725</v>
      </c>
      <c r="J9889" s="188">
        <v>5959</v>
      </c>
      <c r="N9889" s="43"/>
    </row>
    <row r="9890" spans="1:14">
      <c r="A9890" s="43" t="s">
        <v>318</v>
      </c>
      <c r="B9890" s="188">
        <v>570</v>
      </c>
      <c r="C9890" s="188">
        <v>0</v>
      </c>
      <c r="D9890" s="188">
        <v>0</v>
      </c>
      <c r="E9890" s="188">
        <v>0</v>
      </c>
      <c r="F9890" s="188">
        <v>699.6</v>
      </c>
      <c r="G9890" s="188">
        <v>700</v>
      </c>
      <c r="H9890" s="188">
        <v>700</v>
      </c>
      <c r="I9890" s="188">
        <v>1372</v>
      </c>
      <c r="J9890" s="188">
        <v>2195</v>
      </c>
      <c r="N9890" s="43"/>
    </row>
    <row r="9891" spans="1:14">
      <c r="A9891" s="43" t="s">
        <v>552</v>
      </c>
      <c r="B9891" s="188">
        <v>73891</v>
      </c>
      <c r="C9891" s="188">
        <v>14320.44</v>
      </c>
      <c r="D9891" s="188">
        <v>20925.96</v>
      </c>
      <c r="E9891" s="188">
        <v>35063.300000000003</v>
      </c>
      <c r="F9891" s="188">
        <v>59097.1</v>
      </c>
      <c r="G9891" s="188">
        <v>95368</v>
      </c>
      <c r="H9891" s="188">
        <v>142945</v>
      </c>
      <c r="I9891" s="188">
        <v>184130</v>
      </c>
      <c r="J9891" s="188">
        <v>286171</v>
      </c>
      <c r="N9891" s="43"/>
    </row>
    <row r="9892" spans="1:14">
      <c r="A9892" s="43" t="s">
        <v>553</v>
      </c>
      <c r="B9892" s="188">
        <v>7088</v>
      </c>
      <c r="C9892" s="188">
        <v>0</v>
      </c>
      <c r="D9892" s="188">
        <v>0</v>
      </c>
      <c r="E9892" s="188">
        <v>0</v>
      </c>
      <c r="F9892" s="188">
        <v>849.1</v>
      </c>
      <c r="G9892" s="188">
        <v>9074</v>
      </c>
      <c r="H9892" s="188">
        <v>20339</v>
      </c>
      <c r="I9892" s="188">
        <v>30062</v>
      </c>
      <c r="J9892" s="188">
        <v>64523</v>
      </c>
      <c r="N9892" s="43"/>
    </row>
    <row r="9893" spans="1:14">
      <c r="A9893" s="43" t="s">
        <v>554</v>
      </c>
      <c r="B9893" s="188">
        <v>2433</v>
      </c>
      <c r="C9893" s="188">
        <v>0</v>
      </c>
      <c r="D9893" s="188">
        <v>0</v>
      </c>
      <c r="E9893" s="188">
        <v>0</v>
      </c>
      <c r="F9893" s="188">
        <v>21.7</v>
      </c>
      <c r="G9893" s="188">
        <v>1316</v>
      </c>
      <c r="H9893" s="188">
        <v>5823</v>
      </c>
      <c r="I9893" s="188">
        <v>10973</v>
      </c>
      <c r="J9893" s="188">
        <v>30609</v>
      </c>
      <c r="N9893" s="43"/>
    </row>
    <row r="9894" spans="1:14">
      <c r="A9894" s="43" t="s">
        <v>555</v>
      </c>
      <c r="B9894" s="188">
        <v>4548</v>
      </c>
      <c r="C9894" s="188">
        <v>0</v>
      </c>
      <c r="D9894" s="188">
        <v>0</v>
      </c>
      <c r="E9894" s="188">
        <v>0</v>
      </c>
      <c r="F9894" s="188">
        <v>0</v>
      </c>
      <c r="G9894" s="188">
        <v>1334</v>
      </c>
      <c r="H9894" s="188">
        <v>13571</v>
      </c>
      <c r="I9894" s="188">
        <v>27924</v>
      </c>
      <c r="J9894" s="188">
        <v>70746</v>
      </c>
      <c r="N9894" s="43"/>
    </row>
    <row r="9895" spans="1:14">
      <c r="A9895" s="43" t="s">
        <v>556</v>
      </c>
      <c r="B9895" s="188">
        <v>1499</v>
      </c>
      <c r="C9895" s="188">
        <v>0</v>
      </c>
      <c r="D9895" s="188">
        <v>0</v>
      </c>
      <c r="E9895" s="188">
        <v>0</v>
      </c>
      <c r="F9895" s="188">
        <v>0</v>
      </c>
      <c r="G9895" s="188">
        <v>0</v>
      </c>
      <c r="H9895" s="188">
        <v>603</v>
      </c>
      <c r="I9895" s="188">
        <v>8665</v>
      </c>
      <c r="J9895" s="188">
        <v>50690</v>
      </c>
      <c r="N9895" s="43"/>
    </row>
    <row r="9896" spans="1:14">
      <c r="A9896" s="43" t="s">
        <v>621</v>
      </c>
      <c r="B9896" s="188" t="s">
        <v>143</v>
      </c>
      <c r="C9896" s="188" t="s">
        <v>144</v>
      </c>
      <c r="D9896" s="188" t="s">
        <v>144</v>
      </c>
      <c r="E9896" s="188" t="s">
        <v>144</v>
      </c>
      <c r="F9896" s="188" t="s">
        <v>144</v>
      </c>
      <c r="G9896" s="188" t="s">
        <v>144</v>
      </c>
      <c r="H9896" s="188" t="s">
        <v>144</v>
      </c>
      <c r="I9896" s="188" t="s">
        <v>685</v>
      </c>
      <c r="J9896" s="188" t="s">
        <v>685</v>
      </c>
      <c r="K9896" s="188" t="s">
        <v>225</v>
      </c>
      <c r="N9896" s="43"/>
    </row>
    <row r="9897" spans="1:14">
      <c r="A9897" s="43" t="s">
        <v>618</v>
      </c>
      <c r="B9897" s="188" t="s">
        <v>619</v>
      </c>
      <c r="K9897" s="188" t="s">
        <v>758</v>
      </c>
      <c r="N9897" s="43"/>
    </row>
    <row r="9898" spans="1:14">
      <c r="A9898" s="43" t="s">
        <v>142</v>
      </c>
      <c r="N9898" s="43"/>
    </row>
    <row r="9900" spans="1:14">
      <c r="A9900" s="43" t="s">
        <v>217</v>
      </c>
      <c r="N9900" s="43"/>
    </row>
    <row r="9901" spans="1:14">
      <c r="A9901" s="43" t="s">
        <v>621</v>
      </c>
      <c r="B9901" s="188" t="s">
        <v>143</v>
      </c>
      <c r="C9901" s="188" t="s">
        <v>144</v>
      </c>
      <c r="D9901" s="188" t="s">
        <v>144</v>
      </c>
      <c r="E9901" s="188" t="s">
        <v>144</v>
      </c>
      <c r="F9901" s="188" t="s">
        <v>144</v>
      </c>
      <c r="G9901" s="188" t="s">
        <v>144</v>
      </c>
      <c r="H9901" s="188" t="s">
        <v>144</v>
      </c>
      <c r="I9901" s="188" t="s">
        <v>685</v>
      </c>
      <c r="J9901" s="188" t="s">
        <v>685</v>
      </c>
      <c r="K9901" s="188" t="s">
        <v>225</v>
      </c>
      <c r="N9901" s="43"/>
    </row>
    <row r="9902" spans="1:14">
      <c r="A9902" s="43" t="s">
        <v>257</v>
      </c>
      <c r="B9902" s="188" t="s">
        <v>33</v>
      </c>
      <c r="C9902" s="188" t="s">
        <v>134</v>
      </c>
      <c r="D9902" s="188" t="s">
        <v>135</v>
      </c>
      <c r="E9902" s="188" t="s">
        <v>136</v>
      </c>
      <c r="F9902" s="188" t="s">
        <v>137</v>
      </c>
      <c r="G9902" s="188" t="s">
        <v>138</v>
      </c>
      <c r="H9902" s="188" t="s">
        <v>139</v>
      </c>
      <c r="I9902" s="188" t="s">
        <v>140</v>
      </c>
      <c r="J9902" s="188" t="s">
        <v>141</v>
      </c>
      <c r="N9902" s="43"/>
    </row>
    <row r="9903" spans="1:14">
      <c r="A9903" s="43" t="s">
        <v>622</v>
      </c>
      <c r="B9903" s="188" t="s">
        <v>143</v>
      </c>
      <c r="C9903" s="188" t="s">
        <v>148</v>
      </c>
      <c r="D9903" s="188" t="s">
        <v>148</v>
      </c>
      <c r="E9903" s="188" t="s">
        <v>148</v>
      </c>
      <c r="F9903" s="188" t="s">
        <v>148</v>
      </c>
      <c r="G9903" s="188" t="s">
        <v>148</v>
      </c>
      <c r="H9903" s="188" t="s">
        <v>148</v>
      </c>
      <c r="I9903" s="188" t="s">
        <v>686</v>
      </c>
      <c r="J9903" s="188" t="s">
        <v>686</v>
      </c>
      <c r="N9903" s="43"/>
    </row>
    <row r="9904" spans="1:14">
      <c r="A9904" s="43" t="s">
        <v>592</v>
      </c>
      <c r="B9904" s="188">
        <v>81465</v>
      </c>
      <c r="C9904" s="188">
        <v>9359.69</v>
      </c>
      <c r="D9904" s="188">
        <v>14181.33</v>
      </c>
      <c r="E9904" s="188">
        <v>26581.7</v>
      </c>
      <c r="F9904" s="188">
        <v>50652.2</v>
      </c>
      <c r="G9904" s="188">
        <v>95345</v>
      </c>
      <c r="H9904" s="188">
        <v>167585</v>
      </c>
      <c r="I9904" s="188">
        <v>233714</v>
      </c>
      <c r="J9904" s="188">
        <v>521024</v>
      </c>
      <c r="N9904" s="43"/>
    </row>
    <row r="9905" spans="1:14">
      <c r="A9905" s="43" t="s">
        <v>537</v>
      </c>
      <c r="B9905" s="188">
        <v>18854</v>
      </c>
      <c r="C9905" s="188">
        <v>0</v>
      </c>
      <c r="D9905" s="188">
        <v>0</v>
      </c>
      <c r="E9905" s="188">
        <v>10664.3</v>
      </c>
      <c r="F9905" s="188">
        <v>19360.400000000001</v>
      </c>
      <c r="G9905" s="188">
        <v>27226</v>
      </c>
      <c r="H9905" s="188">
        <v>33504</v>
      </c>
      <c r="I9905" s="188">
        <v>37158</v>
      </c>
      <c r="J9905" s="188">
        <v>44714</v>
      </c>
      <c r="N9905" s="43"/>
    </row>
    <row r="9906" spans="1:14">
      <c r="A9906" s="43" t="s">
        <v>538</v>
      </c>
      <c r="B9906" s="188">
        <v>119</v>
      </c>
      <c r="C9906" s="188">
        <v>0</v>
      </c>
      <c r="D9906" s="188">
        <v>0</v>
      </c>
      <c r="E9906" s="188">
        <v>0</v>
      </c>
      <c r="F9906" s="188">
        <v>0</v>
      </c>
      <c r="G9906" s="188">
        <v>0</v>
      </c>
      <c r="H9906" s="188">
        <v>0</v>
      </c>
      <c r="I9906" s="188">
        <v>0</v>
      </c>
      <c r="J9906" s="188">
        <v>6023</v>
      </c>
      <c r="N9906" s="43"/>
    </row>
    <row r="9907" spans="1:14">
      <c r="A9907" s="43" t="s">
        <v>539</v>
      </c>
      <c r="B9907" s="188">
        <v>33029</v>
      </c>
      <c r="C9907" s="188">
        <v>-35.340000000000003</v>
      </c>
      <c r="D9907" s="188">
        <v>259.14</v>
      </c>
      <c r="E9907" s="188">
        <v>2045.6</v>
      </c>
      <c r="F9907" s="188">
        <v>8630.7999999999993</v>
      </c>
      <c r="G9907" s="188">
        <v>28434</v>
      </c>
      <c r="H9907" s="188">
        <v>73879</v>
      </c>
      <c r="I9907" s="188">
        <v>126967</v>
      </c>
      <c r="J9907" s="188">
        <v>384222</v>
      </c>
      <c r="N9907" s="43"/>
    </row>
    <row r="9908" spans="1:14">
      <c r="A9908" s="43" t="s">
        <v>540</v>
      </c>
      <c r="B9908" s="188">
        <v>4730</v>
      </c>
      <c r="C9908" s="188">
        <v>0</v>
      </c>
      <c r="D9908" s="188">
        <v>0</v>
      </c>
      <c r="E9908" s="188">
        <v>0</v>
      </c>
      <c r="F9908" s="188">
        <v>0</v>
      </c>
      <c r="G9908" s="188">
        <v>3145</v>
      </c>
      <c r="H9908" s="188">
        <v>13164</v>
      </c>
      <c r="I9908" s="188">
        <v>25454</v>
      </c>
      <c r="J9908" s="188">
        <v>64198</v>
      </c>
      <c r="N9908" s="43"/>
    </row>
    <row r="9909" spans="1:14">
      <c r="A9909" s="43" t="s">
        <v>541</v>
      </c>
      <c r="B9909" s="188">
        <v>17590</v>
      </c>
      <c r="C9909" s="188">
        <v>0</v>
      </c>
      <c r="D9909" s="188">
        <v>0</v>
      </c>
      <c r="E9909" s="188">
        <v>0</v>
      </c>
      <c r="F9909" s="188">
        <v>0</v>
      </c>
      <c r="G9909" s="188">
        <v>20847</v>
      </c>
      <c r="H9909" s="188">
        <v>55929</v>
      </c>
      <c r="I9909" s="188">
        <v>85157</v>
      </c>
      <c r="J9909" s="188">
        <v>165704</v>
      </c>
      <c r="N9909" s="43"/>
    </row>
    <row r="9910" spans="1:14">
      <c r="A9910" s="43" t="s">
        <v>542</v>
      </c>
      <c r="B9910" s="188">
        <v>6070</v>
      </c>
      <c r="C9910" s="188">
        <v>0</v>
      </c>
      <c r="D9910" s="188">
        <v>0</v>
      </c>
      <c r="E9910" s="188">
        <v>631.29999999999995</v>
      </c>
      <c r="F9910" s="188">
        <v>2970.6</v>
      </c>
      <c r="G9910" s="188">
        <v>7368</v>
      </c>
      <c r="H9910" s="188">
        <v>15210</v>
      </c>
      <c r="I9910" s="188">
        <v>22464</v>
      </c>
      <c r="J9910" s="188">
        <v>45376</v>
      </c>
      <c r="N9910" s="43"/>
    </row>
    <row r="9911" spans="1:14">
      <c r="A9911" s="43" t="s">
        <v>543</v>
      </c>
      <c r="B9911" s="188">
        <v>1073</v>
      </c>
      <c r="C9911" s="188">
        <v>0</v>
      </c>
      <c r="D9911" s="188">
        <v>0</v>
      </c>
      <c r="E9911" s="188">
        <v>0</v>
      </c>
      <c r="F9911" s="188">
        <v>0</v>
      </c>
      <c r="G9911" s="188">
        <v>0</v>
      </c>
      <c r="H9911" s="188">
        <v>0</v>
      </c>
      <c r="I9911" s="188">
        <v>9924</v>
      </c>
      <c r="J9911" s="188">
        <v>21522</v>
      </c>
      <c r="N9911" s="43"/>
    </row>
    <row r="9912" spans="1:14">
      <c r="A9912" s="43" t="s">
        <v>544</v>
      </c>
      <c r="B9912" s="188">
        <v>8183</v>
      </c>
      <c r="C9912" s="188">
        <v>0</v>
      </c>
      <c r="D9912" s="188">
        <v>0</v>
      </c>
      <c r="E9912" s="188">
        <v>0</v>
      </c>
      <c r="F9912" s="188">
        <v>0</v>
      </c>
      <c r="G9912" s="188">
        <v>0</v>
      </c>
      <c r="H9912" s="188">
        <v>23225</v>
      </c>
      <c r="I9912" s="188">
        <v>68991</v>
      </c>
      <c r="J9912" s="188">
        <v>119693</v>
      </c>
      <c r="N9912" s="43"/>
    </row>
    <row r="9913" spans="1:14">
      <c r="A9913" s="43" t="s">
        <v>221</v>
      </c>
      <c r="B9913" s="188">
        <v>16019</v>
      </c>
      <c r="C9913" s="188">
        <v>0</v>
      </c>
      <c r="D9913" s="188">
        <v>0</v>
      </c>
      <c r="E9913" s="188">
        <v>8912.2000000000007</v>
      </c>
      <c r="F9913" s="188">
        <v>16116.7</v>
      </c>
      <c r="G9913" s="188">
        <v>23989</v>
      </c>
      <c r="H9913" s="188">
        <v>29614</v>
      </c>
      <c r="I9913" s="188">
        <v>32593</v>
      </c>
      <c r="J9913" s="188">
        <v>37252</v>
      </c>
      <c r="N9913" s="43"/>
    </row>
    <row r="9914" spans="1:14">
      <c r="A9914" s="43" t="s">
        <v>222</v>
      </c>
      <c r="B9914" s="188">
        <v>7604</v>
      </c>
      <c r="C9914" s="188">
        <v>0</v>
      </c>
      <c r="D9914" s="188">
        <v>0</v>
      </c>
      <c r="E9914" s="188">
        <v>0</v>
      </c>
      <c r="F9914" s="188">
        <v>0</v>
      </c>
      <c r="G9914" s="188">
        <v>14808</v>
      </c>
      <c r="H9914" s="188">
        <v>24978</v>
      </c>
      <c r="I9914" s="188">
        <v>29411</v>
      </c>
      <c r="J9914" s="188">
        <v>35498</v>
      </c>
      <c r="N9914" s="43"/>
    </row>
    <row r="9915" spans="1:14">
      <c r="A9915" s="43" t="s">
        <v>223</v>
      </c>
      <c r="B9915" s="188">
        <v>13497</v>
      </c>
      <c r="C9915" s="188">
        <v>0</v>
      </c>
      <c r="D9915" s="188">
        <v>0</v>
      </c>
      <c r="E9915" s="188">
        <v>0</v>
      </c>
      <c r="F9915" s="188">
        <v>0</v>
      </c>
      <c r="G9915" s="188">
        <v>8228</v>
      </c>
      <c r="H9915" s="188">
        <v>44758</v>
      </c>
      <c r="I9915" s="188">
        <v>72453</v>
      </c>
      <c r="J9915" s="188">
        <v>152466</v>
      </c>
      <c r="N9915" s="43"/>
    </row>
    <row r="9916" spans="1:14">
      <c r="A9916" s="43" t="s">
        <v>224</v>
      </c>
      <c r="B9916" s="188">
        <v>9869</v>
      </c>
      <c r="C9916" s="188">
        <v>0</v>
      </c>
      <c r="D9916" s="188">
        <v>0</v>
      </c>
      <c r="E9916" s="188">
        <v>0</v>
      </c>
      <c r="F9916" s="188">
        <v>0</v>
      </c>
      <c r="G9916" s="188">
        <v>0</v>
      </c>
      <c r="H9916" s="188">
        <v>34109</v>
      </c>
      <c r="I9916" s="188">
        <v>63111</v>
      </c>
      <c r="J9916" s="188">
        <v>143148</v>
      </c>
      <c r="N9916" s="43"/>
    </row>
    <row r="9917" spans="1:14">
      <c r="A9917" s="43" t="s">
        <v>545</v>
      </c>
      <c r="B9917" s="188">
        <v>70427</v>
      </c>
      <c r="C9917" s="188">
        <v>6205.19</v>
      </c>
      <c r="D9917" s="188">
        <v>10994.35</v>
      </c>
      <c r="E9917" s="188">
        <v>22958.2</v>
      </c>
      <c r="F9917" s="188">
        <v>44885.1</v>
      </c>
      <c r="G9917" s="188">
        <v>82174</v>
      </c>
      <c r="H9917" s="188">
        <v>142040</v>
      </c>
      <c r="I9917" s="188">
        <v>199187</v>
      </c>
      <c r="J9917" s="188">
        <v>452392</v>
      </c>
      <c r="N9917" s="43"/>
    </row>
    <row r="9918" spans="1:14">
      <c r="A9918" s="43" t="s">
        <v>546</v>
      </c>
      <c r="B9918" s="188">
        <v>42521</v>
      </c>
      <c r="C9918" s="188">
        <v>4492.88</v>
      </c>
      <c r="D9918" s="188">
        <v>8371.5499999999993</v>
      </c>
      <c r="E9918" s="188">
        <v>17421.8</v>
      </c>
      <c r="F9918" s="188">
        <v>32786.9</v>
      </c>
      <c r="G9918" s="188">
        <v>56648</v>
      </c>
      <c r="H9918" s="188">
        <v>87224</v>
      </c>
      <c r="I9918" s="188">
        <v>111797</v>
      </c>
      <c r="J9918" s="188">
        <v>176423</v>
      </c>
      <c r="N9918" s="43"/>
    </row>
    <row r="9919" spans="1:14">
      <c r="A9919" s="43" t="s">
        <v>547</v>
      </c>
      <c r="B9919" s="188">
        <v>5558</v>
      </c>
      <c r="C9919" s="188">
        <v>0</v>
      </c>
      <c r="D9919" s="188">
        <v>0</v>
      </c>
      <c r="E9919" s="188">
        <v>0</v>
      </c>
      <c r="F9919" s="188">
        <v>126</v>
      </c>
      <c r="G9919" s="188">
        <v>5404</v>
      </c>
      <c r="H9919" s="188">
        <v>13847</v>
      </c>
      <c r="I9919" s="188">
        <v>23128</v>
      </c>
      <c r="J9919" s="188">
        <v>62504</v>
      </c>
      <c r="N9919" s="43"/>
    </row>
    <row r="9920" spans="1:14">
      <c r="A9920" s="43" t="s">
        <v>548</v>
      </c>
      <c r="B9920" s="188">
        <v>929</v>
      </c>
      <c r="C9920" s="188">
        <v>0</v>
      </c>
      <c r="D9920" s="188">
        <v>0</v>
      </c>
      <c r="E9920" s="188">
        <v>0</v>
      </c>
      <c r="F9920" s="188">
        <v>0</v>
      </c>
      <c r="G9920" s="188">
        <v>527</v>
      </c>
      <c r="H9920" s="188">
        <v>2393</v>
      </c>
      <c r="I9920" s="188">
        <v>4361</v>
      </c>
      <c r="J9920" s="188">
        <v>12919</v>
      </c>
      <c r="N9920" s="43"/>
    </row>
    <row r="9921" spans="1:14">
      <c r="A9921" s="43" t="s">
        <v>549</v>
      </c>
      <c r="B9921" s="188">
        <v>1176</v>
      </c>
      <c r="C9921" s="188">
        <v>0</v>
      </c>
      <c r="D9921" s="188">
        <v>0</v>
      </c>
      <c r="E9921" s="188">
        <v>0</v>
      </c>
      <c r="F9921" s="188">
        <v>0</v>
      </c>
      <c r="G9921" s="188">
        <v>1458</v>
      </c>
      <c r="H9921" s="188">
        <v>4137</v>
      </c>
      <c r="I9921" s="188">
        <v>6358</v>
      </c>
      <c r="J9921" s="188">
        <v>10676</v>
      </c>
      <c r="N9921" s="43"/>
    </row>
    <row r="9922" spans="1:14">
      <c r="A9922" s="43" t="s">
        <v>550</v>
      </c>
      <c r="B9922" s="188">
        <v>242</v>
      </c>
      <c r="C9922" s="188">
        <v>0</v>
      </c>
      <c r="D9922" s="188">
        <v>0</v>
      </c>
      <c r="E9922" s="188">
        <v>0</v>
      </c>
      <c r="F9922" s="188">
        <v>0</v>
      </c>
      <c r="G9922" s="188">
        <v>275</v>
      </c>
      <c r="H9922" s="188">
        <v>779</v>
      </c>
      <c r="I9922" s="188">
        <v>1203</v>
      </c>
      <c r="J9922" s="188">
        <v>2356</v>
      </c>
      <c r="N9922" s="43"/>
    </row>
    <row r="9923" spans="1:14">
      <c r="A9923" s="43" t="s">
        <v>551</v>
      </c>
      <c r="B9923" s="188">
        <v>108</v>
      </c>
      <c r="C9923" s="188">
        <v>0</v>
      </c>
      <c r="D9923" s="188">
        <v>0</v>
      </c>
      <c r="E9923" s="188">
        <v>0</v>
      </c>
      <c r="F9923" s="188">
        <v>0</v>
      </c>
      <c r="G9923" s="188">
        <v>0</v>
      </c>
      <c r="H9923" s="188">
        <v>0</v>
      </c>
      <c r="I9923" s="188">
        <v>401</v>
      </c>
      <c r="J9923" s="188">
        <v>2657</v>
      </c>
      <c r="N9923" s="43"/>
    </row>
    <row r="9924" spans="1:14">
      <c r="A9924" s="43" t="s">
        <v>317</v>
      </c>
      <c r="B9924" s="188">
        <v>2333</v>
      </c>
      <c r="C9924" s="188">
        <v>0</v>
      </c>
      <c r="D9924" s="188">
        <v>2346.06</v>
      </c>
      <c r="E9924" s="188">
        <v>2346.1</v>
      </c>
      <c r="F9924" s="188">
        <v>2346.1</v>
      </c>
      <c r="G9924" s="188">
        <v>2346</v>
      </c>
      <c r="H9924" s="188">
        <v>2346</v>
      </c>
      <c r="I9924" s="188">
        <v>3284</v>
      </c>
      <c r="J9924" s="188">
        <v>6100</v>
      </c>
      <c r="N9924" s="43"/>
    </row>
    <row r="9925" spans="1:14">
      <c r="A9925" s="43" t="s">
        <v>318</v>
      </c>
      <c r="B9925" s="188">
        <v>693</v>
      </c>
      <c r="C9925" s="188">
        <v>0</v>
      </c>
      <c r="D9925" s="188">
        <v>0</v>
      </c>
      <c r="E9925" s="188">
        <v>0</v>
      </c>
      <c r="F9925" s="188">
        <v>881.4</v>
      </c>
      <c r="G9925" s="188">
        <v>881</v>
      </c>
      <c r="H9925" s="188">
        <v>881</v>
      </c>
      <c r="I9925" s="188">
        <v>1210</v>
      </c>
      <c r="J9925" s="188">
        <v>2247</v>
      </c>
      <c r="N9925" s="43"/>
    </row>
    <row r="9926" spans="1:14">
      <c r="A9926" s="43" t="s">
        <v>552</v>
      </c>
      <c r="B9926" s="188">
        <v>53560</v>
      </c>
      <c r="C9926" s="188">
        <v>7653.5</v>
      </c>
      <c r="D9926" s="188">
        <v>11496.58</v>
      </c>
      <c r="E9926" s="188">
        <v>20758.5</v>
      </c>
      <c r="F9926" s="188">
        <v>37729.800000000003</v>
      </c>
      <c r="G9926" s="188">
        <v>68184</v>
      </c>
      <c r="H9926" s="188">
        <v>110004</v>
      </c>
      <c r="I9926" s="188">
        <v>146844</v>
      </c>
      <c r="J9926" s="188">
        <v>254466</v>
      </c>
      <c r="N9926" s="43"/>
    </row>
    <row r="9927" spans="1:14">
      <c r="A9927" s="43" t="s">
        <v>553</v>
      </c>
      <c r="B9927" s="188">
        <v>6011</v>
      </c>
      <c r="C9927" s="188">
        <v>0</v>
      </c>
      <c r="D9927" s="188">
        <v>0</v>
      </c>
      <c r="E9927" s="188">
        <v>0</v>
      </c>
      <c r="F9927" s="188">
        <v>40.5</v>
      </c>
      <c r="G9927" s="188">
        <v>6146</v>
      </c>
      <c r="H9927" s="188">
        <v>18199</v>
      </c>
      <c r="I9927" s="188">
        <v>29140</v>
      </c>
      <c r="J9927" s="188">
        <v>60749</v>
      </c>
      <c r="N9927" s="43"/>
    </row>
    <row r="9928" spans="1:14">
      <c r="A9928" s="43" t="s">
        <v>554</v>
      </c>
      <c r="B9928" s="188">
        <v>1407</v>
      </c>
      <c r="C9928" s="188">
        <v>0</v>
      </c>
      <c r="D9928" s="188">
        <v>0</v>
      </c>
      <c r="E9928" s="188">
        <v>0</v>
      </c>
      <c r="F9928" s="188">
        <v>0</v>
      </c>
      <c r="G9928" s="188">
        <v>451</v>
      </c>
      <c r="H9928" s="188">
        <v>3160</v>
      </c>
      <c r="I9928" s="188">
        <v>7048</v>
      </c>
      <c r="J9928" s="188">
        <v>23602</v>
      </c>
      <c r="N9928" s="43"/>
    </row>
    <row r="9929" spans="1:14">
      <c r="A9929" s="43" t="s">
        <v>555</v>
      </c>
      <c r="B9929" s="188">
        <v>2666</v>
      </c>
      <c r="C9929" s="188">
        <v>0</v>
      </c>
      <c r="D9929" s="188">
        <v>0</v>
      </c>
      <c r="E9929" s="188">
        <v>0</v>
      </c>
      <c r="F9929" s="188">
        <v>0</v>
      </c>
      <c r="G9929" s="188">
        <v>61</v>
      </c>
      <c r="H9929" s="188">
        <v>5305</v>
      </c>
      <c r="I9929" s="188">
        <v>15279</v>
      </c>
      <c r="J9929" s="188">
        <v>48941</v>
      </c>
      <c r="N9929" s="43"/>
    </row>
    <row r="9930" spans="1:14">
      <c r="A9930" s="43" t="s">
        <v>556</v>
      </c>
      <c r="B9930" s="188">
        <v>1109</v>
      </c>
      <c r="C9930" s="188">
        <v>0</v>
      </c>
      <c r="D9930" s="188">
        <v>0</v>
      </c>
      <c r="E9930" s="188">
        <v>0</v>
      </c>
      <c r="F9930" s="188">
        <v>0</v>
      </c>
      <c r="G9930" s="188">
        <v>0</v>
      </c>
      <c r="H9930" s="188">
        <v>0</v>
      </c>
      <c r="I9930" s="188">
        <v>3864</v>
      </c>
      <c r="J9930" s="188">
        <v>38797</v>
      </c>
      <c r="N9930" s="43"/>
    </row>
    <row r="9931" spans="1:14">
      <c r="A9931" s="43" t="s">
        <v>152</v>
      </c>
      <c r="N9931" s="43"/>
    </row>
    <row r="9932" spans="1:14">
      <c r="A9932" s="43" t="s">
        <v>603</v>
      </c>
      <c r="B9932" s="188">
        <v>31599</v>
      </c>
      <c r="C9932" s="188">
        <v>656.86</v>
      </c>
      <c r="D9932" s="188">
        <v>4651.0200000000004</v>
      </c>
      <c r="E9932" s="188">
        <v>10997.7</v>
      </c>
      <c r="F9932" s="188">
        <v>20240.599999999999</v>
      </c>
      <c r="G9932" s="188">
        <v>37027</v>
      </c>
      <c r="H9932" s="188">
        <v>63566</v>
      </c>
      <c r="I9932" s="188">
        <v>92437</v>
      </c>
      <c r="J9932" s="188">
        <v>197685</v>
      </c>
      <c r="N9932" s="43"/>
    </row>
    <row r="9933" spans="1:14">
      <c r="A9933" s="43" t="s">
        <v>537</v>
      </c>
      <c r="B9933" s="188">
        <v>11343</v>
      </c>
      <c r="C9933" s="188">
        <v>0</v>
      </c>
      <c r="D9933" s="188">
        <v>0</v>
      </c>
      <c r="E9933" s="188">
        <v>205.2</v>
      </c>
      <c r="F9933" s="188">
        <v>10869</v>
      </c>
      <c r="G9933" s="188">
        <v>17751</v>
      </c>
      <c r="H9933" s="188">
        <v>23946</v>
      </c>
      <c r="I9933" s="188">
        <v>28109</v>
      </c>
      <c r="J9933" s="188">
        <v>35706</v>
      </c>
      <c r="N9933" s="43"/>
    </row>
    <row r="9934" spans="1:14">
      <c r="A9934" s="43" t="s">
        <v>538</v>
      </c>
      <c r="B9934" s="188">
        <v>501</v>
      </c>
      <c r="C9934" s="188">
        <v>0</v>
      </c>
      <c r="D9934" s="188">
        <v>0</v>
      </c>
      <c r="E9934" s="188">
        <v>0</v>
      </c>
      <c r="F9934" s="188">
        <v>0</v>
      </c>
      <c r="G9934" s="188">
        <v>0</v>
      </c>
      <c r="H9934" s="188">
        <v>0</v>
      </c>
      <c r="I9934" s="188">
        <v>5107</v>
      </c>
      <c r="J9934" s="188">
        <v>9633</v>
      </c>
      <c r="N9934" s="43"/>
    </row>
    <row r="9935" spans="1:14">
      <c r="A9935" s="43" t="s">
        <v>539</v>
      </c>
      <c r="B9935" s="188">
        <v>7093</v>
      </c>
      <c r="C9935" s="188">
        <v>-106.27</v>
      </c>
      <c r="D9935" s="188">
        <v>-72.680000000000007</v>
      </c>
      <c r="E9935" s="188">
        <v>110.1</v>
      </c>
      <c r="F9935" s="188">
        <v>1247.5999999999999</v>
      </c>
      <c r="G9935" s="188">
        <v>4916</v>
      </c>
      <c r="H9935" s="188">
        <v>14778</v>
      </c>
      <c r="I9935" s="188">
        <v>28410</v>
      </c>
      <c r="J9935" s="188">
        <v>86892</v>
      </c>
      <c r="N9935" s="43"/>
    </row>
    <row r="9936" spans="1:14">
      <c r="A9936" s="43" t="s">
        <v>540</v>
      </c>
      <c r="B9936" s="188">
        <v>993</v>
      </c>
      <c r="C9936" s="188">
        <v>0</v>
      </c>
      <c r="D9936" s="188">
        <v>0</v>
      </c>
      <c r="E9936" s="188">
        <v>0</v>
      </c>
      <c r="F9936" s="188">
        <v>0</v>
      </c>
      <c r="G9936" s="188">
        <v>0</v>
      </c>
      <c r="H9936" s="188">
        <v>1956</v>
      </c>
      <c r="I9936" s="188">
        <v>4651</v>
      </c>
      <c r="J9936" s="188">
        <v>19032</v>
      </c>
      <c r="N9936" s="43"/>
    </row>
    <row r="9937" spans="1:14">
      <c r="A9937" s="43" t="s">
        <v>541</v>
      </c>
      <c r="B9937" s="188">
        <v>8421</v>
      </c>
      <c r="C9937" s="188">
        <v>0</v>
      </c>
      <c r="D9937" s="188">
        <v>0</v>
      </c>
      <c r="E9937" s="188">
        <v>0</v>
      </c>
      <c r="F9937" s="188">
        <v>0</v>
      </c>
      <c r="G9937" s="188">
        <v>5026</v>
      </c>
      <c r="H9937" s="188">
        <v>28013</v>
      </c>
      <c r="I9937" s="188">
        <v>48495</v>
      </c>
      <c r="J9937" s="188">
        <v>104682</v>
      </c>
      <c r="N9937" s="43"/>
    </row>
    <row r="9938" spans="1:14">
      <c r="A9938" s="43" t="s">
        <v>542</v>
      </c>
      <c r="B9938" s="188">
        <v>2486</v>
      </c>
      <c r="C9938" s="188">
        <v>0</v>
      </c>
      <c r="D9938" s="188">
        <v>0</v>
      </c>
      <c r="E9938" s="188">
        <v>0</v>
      </c>
      <c r="F9938" s="188">
        <v>848.7</v>
      </c>
      <c r="G9938" s="188">
        <v>2891</v>
      </c>
      <c r="H9938" s="188">
        <v>6578</v>
      </c>
      <c r="I9938" s="188">
        <v>10397</v>
      </c>
      <c r="J9938" s="188">
        <v>24307</v>
      </c>
      <c r="N9938" s="43"/>
    </row>
    <row r="9939" spans="1:14">
      <c r="A9939" s="43" t="s">
        <v>543</v>
      </c>
      <c r="B9939" s="188">
        <v>762</v>
      </c>
      <c r="C9939" s="188">
        <v>0</v>
      </c>
      <c r="D9939" s="188">
        <v>0</v>
      </c>
      <c r="E9939" s="188">
        <v>0</v>
      </c>
      <c r="F9939" s="188">
        <v>0</v>
      </c>
      <c r="G9939" s="188">
        <v>0</v>
      </c>
      <c r="H9939" s="188">
        <v>0</v>
      </c>
      <c r="I9939" s="188">
        <v>6176</v>
      </c>
      <c r="J9939" s="188">
        <v>17518</v>
      </c>
      <c r="N9939" s="43"/>
    </row>
    <row r="9940" spans="1:14">
      <c r="A9940" s="43" t="s">
        <v>544</v>
      </c>
      <c r="B9940" s="188">
        <v>15132</v>
      </c>
      <c r="C9940" s="188">
        <v>0</v>
      </c>
      <c r="D9940" s="188">
        <v>0</v>
      </c>
      <c r="E9940" s="188">
        <v>0</v>
      </c>
      <c r="F9940" s="188">
        <v>0</v>
      </c>
      <c r="G9940" s="188">
        <v>18173</v>
      </c>
      <c r="H9940" s="188">
        <v>68991</v>
      </c>
      <c r="I9940" s="188">
        <v>105293</v>
      </c>
      <c r="J9940" s="188">
        <v>119693</v>
      </c>
      <c r="N9940" s="43"/>
    </row>
    <row r="9941" spans="1:14">
      <c r="A9941" s="43" t="s">
        <v>221</v>
      </c>
      <c r="B9941" s="188">
        <v>9393</v>
      </c>
      <c r="C9941" s="188">
        <v>0</v>
      </c>
      <c r="D9941" s="188">
        <v>0</v>
      </c>
      <c r="E9941" s="188">
        <v>0</v>
      </c>
      <c r="F9941" s="188">
        <v>9065.4</v>
      </c>
      <c r="G9941" s="188">
        <v>14481</v>
      </c>
      <c r="H9941" s="188">
        <v>20004</v>
      </c>
      <c r="I9941" s="188">
        <v>23316</v>
      </c>
      <c r="J9941" s="188">
        <v>33075</v>
      </c>
      <c r="N9941" s="43"/>
    </row>
    <row r="9942" spans="1:14">
      <c r="A9942" s="43" t="s">
        <v>222</v>
      </c>
      <c r="B9942" s="188">
        <v>4849</v>
      </c>
      <c r="C9942" s="188">
        <v>0</v>
      </c>
      <c r="D9942" s="188">
        <v>0</v>
      </c>
      <c r="E9942" s="188">
        <v>0</v>
      </c>
      <c r="F9942" s="188">
        <v>0</v>
      </c>
      <c r="G9942" s="188">
        <v>8740</v>
      </c>
      <c r="H9942" s="188">
        <v>17428</v>
      </c>
      <c r="I9942" s="188">
        <v>23057</v>
      </c>
      <c r="J9942" s="188">
        <v>31462</v>
      </c>
      <c r="N9942" s="43"/>
    </row>
    <row r="9943" spans="1:14">
      <c r="A9943" s="43" t="s">
        <v>223</v>
      </c>
      <c r="B9943" s="188">
        <v>4554</v>
      </c>
      <c r="C9943" s="188">
        <v>0</v>
      </c>
      <c r="D9943" s="188">
        <v>0</v>
      </c>
      <c r="E9943" s="188">
        <v>0</v>
      </c>
      <c r="F9943" s="188">
        <v>0</v>
      </c>
      <c r="G9943" s="188">
        <v>0</v>
      </c>
      <c r="H9943" s="188">
        <v>14126</v>
      </c>
      <c r="I9943" s="188">
        <v>28114</v>
      </c>
      <c r="J9943" s="188">
        <v>76503</v>
      </c>
      <c r="N9943" s="43"/>
    </row>
    <row r="9944" spans="1:14">
      <c r="A9944" s="43" t="s">
        <v>224</v>
      </c>
      <c r="B9944" s="188">
        <v>7250</v>
      </c>
      <c r="C9944" s="188">
        <v>0</v>
      </c>
      <c r="D9944" s="188">
        <v>0</v>
      </c>
      <c r="E9944" s="188">
        <v>0</v>
      </c>
      <c r="F9944" s="188">
        <v>0</v>
      </c>
      <c r="G9944" s="188">
        <v>0</v>
      </c>
      <c r="H9944" s="188">
        <v>22040</v>
      </c>
      <c r="I9944" s="188">
        <v>49945</v>
      </c>
      <c r="J9944" s="188">
        <v>111758</v>
      </c>
      <c r="N9944" s="43"/>
    </row>
    <row r="9945" spans="1:14">
      <c r="A9945" s="43" t="s">
        <v>545</v>
      </c>
      <c r="B9945" s="188">
        <v>26361</v>
      </c>
      <c r="C9945" s="188">
        <v>-2398.5300000000002</v>
      </c>
      <c r="D9945" s="188">
        <v>1683.66</v>
      </c>
      <c r="E9945" s="188">
        <v>7960.6</v>
      </c>
      <c r="F9945" s="188">
        <v>17078.099999999999</v>
      </c>
      <c r="G9945" s="188">
        <v>32649</v>
      </c>
      <c r="H9945" s="188">
        <v>55206</v>
      </c>
      <c r="I9945" s="188">
        <v>79815</v>
      </c>
      <c r="J9945" s="188">
        <v>169816</v>
      </c>
      <c r="N9945" s="43"/>
    </row>
    <row r="9946" spans="1:14">
      <c r="A9946" s="43" t="s">
        <v>546</v>
      </c>
      <c r="B9946" s="188">
        <v>19500</v>
      </c>
      <c r="C9946" s="188">
        <v>-3227.49</v>
      </c>
      <c r="D9946" s="188">
        <v>-510.53</v>
      </c>
      <c r="E9946" s="188">
        <v>6458.9</v>
      </c>
      <c r="F9946" s="188">
        <v>13528.7</v>
      </c>
      <c r="G9946" s="188">
        <v>25502</v>
      </c>
      <c r="H9946" s="188">
        <v>43381</v>
      </c>
      <c r="I9946" s="188">
        <v>59680</v>
      </c>
      <c r="J9946" s="188">
        <v>106620</v>
      </c>
      <c r="N9946" s="43"/>
    </row>
    <row r="9947" spans="1:14">
      <c r="A9947" s="43" t="s">
        <v>547</v>
      </c>
      <c r="B9947" s="188">
        <v>1420</v>
      </c>
      <c r="C9947" s="188">
        <v>0</v>
      </c>
      <c r="D9947" s="188">
        <v>0</v>
      </c>
      <c r="E9947" s="188">
        <v>0</v>
      </c>
      <c r="F9947" s="188">
        <v>0</v>
      </c>
      <c r="G9947" s="188">
        <v>0</v>
      </c>
      <c r="H9947" s="188">
        <v>3462</v>
      </c>
      <c r="I9947" s="188">
        <v>6632</v>
      </c>
      <c r="J9947" s="188">
        <v>24804</v>
      </c>
      <c r="N9947" s="43"/>
    </row>
    <row r="9948" spans="1:14">
      <c r="A9948" s="43" t="s">
        <v>548</v>
      </c>
      <c r="B9948" s="188">
        <v>265</v>
      </c>
      <c r="C9948" s="188">
        <v>0</v>
      </c>
      <c r="D9948" s="188">
        <v>0</v>
      </c>
      <c r="E9948" s="188">
        <v>0</v>
      </c>
      <c r="F9948" s="188">
        <v>0</v>
      </c>
      <c r="G9948" s="188">
        <v>0</v>
      </c>
      <c r="H9948" s="188">
        <v>473</v>
      </c>
      <c r="I9948" s="188">
        <v>1400</v>
      </c>
      <c r="J9948" s="188">
        <v>5655</v>
      </c>
      <c r="N9948" s="43"/>
    </row>
    <row r="9949" spans="1:14">
      <c r="A9949" s="43" t="s">
        <v>549</v>
      </c>
      <c r="B9949" s="188">
        <v>538</v>
      </c>
      <c r="C9949" s="188">
        <v>0</v>
      </c>
      <c r="D9949" s="188">
        <v>0</v>
      </c>
      <c r="E9949" s="188">
        <v>0</v>
      </c>
      <c r="F9949" s="188">
        <v>0</v>
      </c>
      <c r="G9949" s="188">
        <v>9</v>
      </c>
      <c r="H9949" s="188">
        <v>1916</v>
      </c>
      <c r="I9949" s="188">
        <v>3564</v>
      </c>
      <c r="J9949" s="188">
        <v>7323</v>
      </c>
      <c r="N9949" s="43"/>
    </row>
    <row r="9950" spans="1:14">
      <c r="A9950" s="43" t="s">
        <v>550</v>
      </c>
      <c r="B9950" s="188">
        <v>106</v>
      </c>
      <c r="C9950" s="188">
        <v>0</v>
      </c>
      <c r="D9950" s="188">
        <v>0</v>
      </c>
      <c r="E9950" s="188">
        <v>0</v>
      </c>
      <c r="F9950" s="188">
        <v>0</v>
      </c>
      <c r="G9950" s="188">
        <v>2</v>
      </c>
      <c r="H9950" s="188">
        <v>361</v>
      </c>
      <c r="I9950" s="188">
        <v>671</v>
      </c>
      <c r="J9950" s="188">
        <v>1475</v>
      </c>
      <c r="N9950" s="43"/>
    </row>
    <row r="9951" spans="1:14">
      <c r="A9951" s="43" t="s">
        <v>551</v>
      </c>
      <c r="B9951" s="188">
        <v>18</v>
      </c>
      <c r="C9951" s="188">
        <v>0</v>
      </c>
      <c r="D9951" s="188">
        <v>0</v>
      </c>
      <c r="E9951" s="188">
        <v>0</v>
      </c>
      <c r="F9951" s="188">
        <v>0</v>
      </c>
      <c r="G9951" s="188">
        <v>0</v>
      </c>
      <c r="H9951" s="188">
        <v>0</v>
      </c>
      <c r="I9951" s="188">
        <v>0</v>
      </c>
      <c r="J9951" s="188">
        <v>343</v>
      </c>
      <c r="N9951" s="43"/>
    </row>
    <row r="9952" spans="1:14">
      <c r="A9952" s="43" t="s">
        <v>317</v>
      </c>
      <c r="B9952" s="188">
        <v>2230</v>
      </c>
      <c r="C9952" s="188">
        <v>0</v>
      </c>
      <c r="D9952" s="188">
        <v>2346.06</v>
      </c>
      <c r="E9952" s="188">
        <v>2346.1</v>
      </c>
      <c r="F9952" s="188">
        <v>2346.1</v>
      </c>
      <c r="G9952" s="188">
        <v>2346</v>
      </c>
      <c r="H9952" s="188">
        <v>2346</v>
      </c>
      <c r="I9952" s="188">
        <v>2346</v>
      </c>
      <c r="J9952" s="188">
        <v>2346</v>
      </c>
      <c r="N9952" s="43"/>
    </row>
    <row r="9953" spans="1:14">
      <c r="A9953" s="43" t="s">
        <v>318</v>
      </c>
      <c r="B9953" s="188">
        <v>662</v>
      </c>
      <c r="C9953" s="188">
        <v>0</v>
      </c>
      <c r="D9953" s="188">
        <v>0</v>
      </c>
      <c r="E9953" s="188">
        <v>0</v>
      </c>
      <c r="F9953" s="188">
        <v>881.4</v>
      </c>
      <c r="G9953" s="188">
        <v>881</v>
      </c>
      <c r="H9953" s="188">
        <v>881</v>
      </c>
      <c r="I9953" s="188">
        <v>881</v>
      </c>
      <c r="J9953" s="188">
        <v>881</v>
      </c>
      <c r="N9953" s="43"/>
    </row>
    <row r="9954" spans="1:14">
      <c r="A9954" s="43" t="s">
        <v>552</v>
      </c>
      <c r="B9954" s="188">
        <v>24738</v>
      </c>
      <c r="C9954" s="188">
        <v>0</v>
      </c>
      <c r="D9954" s="188">
        <v>2470.0100000000002</v>
      </c>
      <c r="E9954" s="188">
        <v>9540.9</v>
      </c>
      <c r="F9954" s="188">
        <v>16713.400000000001</v>
      </c>
      <c r="G9954" s="188">
        <v>29465</v>
      </c>
      <c r="H9954" s="188">
        <v>51659</v>
      </c>
      <c r="I9954" s="188">
        <v>73125</v>
      </c>
      <c r="J9954" s="188">
        <v>141088</v>
      </c>
      <c r="N9954" s="43"/>
    </row>
    <row r="9955" spans="1:14">
      <c r="A9955" s="43" t="s">
        <v>553</v>
      </c>
      <c r="B9955" s="188">
        <v>1334</v>
      </c>
      <c r="C9955" s="188">
        <v>0</v>
      </c>
      <c r="D9955" s="188">
        <v>0</v>
      </c>
      <c r="E9955" s="188">
        <v>0</v>
      </c>
      <c r="F9955" s="188">
        <v>0</v>
      </c>
      <c r="G9955" s="188">
        <v>23</v>
      </c>
      <c r="H9955" s="188">
        <v>2601</v>
      </c>
      <c r="I9955" s="188">
        <v>7069</v>
      </c>
      <c r="J9955" s="188">
        <v>25057</v>
      </c>
      <c r="N9955" s="43"/>
    </row>
    <row r="9956" spans="1:14">
      <c r="A9956" s="43" t="s">
        <v>554</v>
      </c>
      <c r="B9956" s="188">
        <v>393</v>
      </c>
      <c r="C9956" s="188">
        <v>0</v>
      </c>
      <c r="D9956" s="188">
        <v>0</v>
      </c>
      <c r="E9956" s="188">
        <v>0</v>
      </c>
      <c r="F9956" s="188">
        <v>0</v>
      </c>
      <c r="G9956" s="188">
        <v>37</v>
      </c>
      <c r="H9956" s="188">
        <v>644</v>
      </c>
      <c r="I9956" s="188">
        <v>1809</v>
      </c>
      <c r="J9956" s="188">
        <v>7624</v>
      </c>
      <c r="N9956" s="43"/>
    </row>
    <row r="9957" spans="1:14">
      <c r="A9957" s="43" t="s">
        <v>555</v>
      </c>
      <c r="B9957" s="188">
        <v>666</v>
      </c>
      <c r="C9957" s="188">
        <v>0</v>
      </c>
      <c r="D9957" s="188">
        <v>0</v>
      </c>
      <c r="E9957" s="188">
        <v>0</v>
      </c>
      <c r="F9957" s="188">
        <v>0</v>
      </c>
      <c r="G9957" s="188">
        <v>0</v>
      </c>
      <c r="H9957" s="188">
        <v>193</v>
      </c>
      <c r="I9957" s="188">
        <v>2155</v>
      </c>
      <c r="J9957" s="188">
        <v>17040</v>
      </c>
      <c r="N9957" s="43"/>
    </row>
    <row r="9958" spans="1:14">
      <c r="A9958" s="43" t="s">
        <v>556</v>
      </c>
      <c r="B9958" s="188">
        <v>324</v>
      </c>
      <c r="C9958" s="188">
        <v>0</v>
      </c>
      <c r="D9958" s="188">
        <v>0</v>
      </c>
      <c r="E9958" s="188">
        <v>0</v>
      </c>
      <c r="F9958" s="188">
        <v>0</v>
      </c>
      <c r="G9958" s="188">
        <v>0</v>
      </c>
      <c r="H9958" s="188">
        <v>0</v>
      </c>
      <c r="I9958" s="188">
        <v>0</v>
      </c>
      <c r="J9958" s="188">
        <v>13999</v>
      </c>
      <c r="N9958" s="43"/>
    </row>
    <row r="9959" spans="1:14">
      <c r="A9959" s="43" t="s">
        <v>604</v>
      </c>
      <c r="B9959" s="188">
        <v>56439</v>
      </c>
      <c r="C9959" s="188">
        <v>9185.4500000000007</v>
      </c>
      <c r="D9959" s="188">
        <v>13285.26</v>
      </c>
      <c r="E9959" s="188">
        <v>22916.9</v>
      </c>
      <c r="F9959" s="188">
        <v>39265.300000000003</v>
      </c>
      <c r="G9959" s="188">
        <v>67631</v>
      </c>
      <c r="H9959" s="188">
        <v>110990</v>
      </c>
      <c r="I9959" s="188">
        <v>149735</v>
      </c>
      <c r="J9959" s="188">
        <v>294930</v>
      </c>
      <c r="N9959" s="43"/>
    </row>
    <row r="9960" spans="1:14">
      <c r="A9960" s="43" t="s">
        <v>537</v>
      </c>
      <c r="B9960" s="188">
        <v>17464</v>
      </c>
      <c r="C9960" s="188">
        <v>0</v>
      </c>
      <c r="D9960" s="188">
        <v>0</v>
      </c>
      <c r="E9960" s="188">
        <v>10987.3</v>
      </c>
      <c r="F9960" s="188">
        <v>17827.099999999999</v>
      </c>
      <c r="G9960" s="188">
        <v>24584</v>
      </c>
      <c r="H9960" s="188">
        <v>29959</v>
      </c>
      <c r="I9960" s="188">
        <v>33274</v>
      </c>
      <c r="J9960" s="188">
        <v>39709</v>
      </c>
      <c r="N9960" s="43"/>
    </row>
    <row r="9961" spans="1:14">
      <c r="A9961" s="43" t="s">
        <v>538</v>
      </c>
      <c r="B9961" s="188">
        <v>121</v>
      </c>
      <c r="C9961" s="188">
        <v>0</v>
      </c>
      <c r="D9961" s="188">
        <v>0</v>
      </c>
      <c r="E9961" s="188">
        <v>0</v>
      </c>
      <c r="F9961" s="188">
        <v>0</v>
      </c>
      <c r="G9961" s="188">
        <v>0</v>
      </c>
      <c r="H9961" s="188">
        <v>0</v>
      </c>
      <c r="I9961" s="188">
        <v>0</v>
      </c>
      <c r="J9961" s="188">
        <v>5931</v>
      </c>
      <c r="N9961" s="43"/>
    </row>
    <row r="9962" spans="1:14">
      <c r="A9962" s="43" t="s">
        <v>539</v>
      </c>
      <c r="B9962" s="188">
        <v>17858</v>
      </c>
      <c r="C9962" s="188">
        <v>-48.47</v>
      </c>
      <c r="D9962" s="188">
        <v>155.18</v>
      </c>
      <c r="E9962" s="188">
        <v>1298.0999999999999</v>
      </c>
      <c r="F9962" s="188">
        <v>5337.8</v>
      </c>
      <c r="G9962" s="188">
        <v>15985</v>
      </c>
      <c r="H9962" s="188">
        <v>40885</v>
      </c>
      <c r="I9962" s="188">
        <v>70052</v>
      </c>
      <c r="J9962" s="188">
        <v>182639</v>
      </c>
      <c r="N9962" s="43"/>
    </row>
    <row r="9963" spans="1:14">
      <c r="A9963" s="43" t="s">
        <v>540</v>
      </c>
      <c r="B9963" s="188">
        <v>3252</v>
      </c>
      <c r="C9963" s="188">
        <v>0</v>
      </c>
      <c r="D9963" s="188">
        <v>0</v>
      </c>
      <c r="E9963" s="188">
        <v>0</v>
      </c>
      <c r="F9963" s="188">
        <v>0</v>
      </c>
      <c r="G9963" s="188">
        <v>2183</v>
      </c>
      <c r="H9963" s="188">
        <v>9102</v>
      </c>
      <c r="I9963" s="188">
        <v>17209</v>
      </c>
      <c r="J9963" s="188">
        <v>45863</v>
      </c>
      <c r="N9963" s="43"/>
    </row>
    <row r="9964" spans="1:14">
      <c r="A9964" s="43" t="s">
        <v>541</v>
      </c>
      <c r="B9964" s="188">
        <v>12254</v>
      </c>
      <c r="C9964" s="188">
        <v>0</v>
      </c>
      <c r="D9964" s="188">
        <v>0</v>
      </c>
      <c r="E9964" s="188">
        <v>0</v>
      </c>
      <c r="F9964" s="188">
        <v>0</v>
      </c>
      <c r="G9964" s="188">
        <v>11628</v>
      </c>
      <c r="H9964" s="188">
        <v>40662</v>
      </c>
      <c r="I9964" s="188">
        <v>62538</v>
      </c>
      <c r="J9964" s="188">
        <v>128822</v>
      </c>
      <c r="N9964" s="43"/>
    </row>
    <row r="9965" spans="1:14">
      <c r="A9965" s="43" t="s">
        <v>542</v>
      </c>
      <c r="B9965" s="188">
        <v>4460</v>
      </c>
      <c r="C9965" s="188">
        <v>0</v>
      </c>
      <c r="D9965" s="188">
        <v>0</v>
      </c>
      <c r="E9965" s="188">
        <v>137.6</v>
      </c>
      <c r="F9965" s="188">
        <v>2283.1</v>
      </c>
      <c r="G9965" s="188">
        <v>5547</v>
      </c>
      <c r="H9965" s="188">
        <v>11131</v>
      </c>
      <c r="I9965" s="188">
        <v>16569</v>
      </c>
      <c r="J9965" s="188">
        <v>32781</v>
      </c>
      <c r="N9965" s="43"/>
    </row>
    <row r="9966" spans="1:14">
      <c r="A9966" s="43" t="s">
        <v>543</v>
      </c>
      <c r="B9966" s="188">
        <v>1030</v>
      </c>
      <c r="C9966" s="188">
        <v>0</v>
      </c>
      <c r="D9966" s="188">
        <v>0</v>
      </c>
      <c r="E9966" s="188">
        <v>0</v>
      </c>
      <c r="F9966" s="188">
        <v>0</v>
      </c>
      <c r="G9966" s="188">
        <v>0</v>
      </c>
      <c r="H9966" s="188">
        <v>0</v>
      </c>
      <c r="I9966" s="188">
        <v>9442</v>
      </c>
      <c r="J9966" s="188">
        <v>20721</v>
      </c>
      <c r="N9966" s="43"/>
    </row>
    <row r="9967" spans="1:14">
      <c r="A9967" s="43" t="s">
        <v>544</v>
      </c>
      <c r="B9967" s="188">
        <v>7906</v>
      </c>
      <c r="C9967" s="188">
        <v>0</v>
      </c>
      <c r="D9967" s="188">
        <v>0</v>
      </c>
      <c r="E9967" s="188">
        <v>0</v>
      </c>
      <c r="F9967" s="188">
        <v>0</v>
      </c>
      <c r="G9967" s="188">
        <v>0</v>
      </c>
      <c r="H9967" s="188">
        <v>23225</v>
      </c>
      <c r="I9967" s="188">
        <v>68991</v>
      </c>
      <c r="J9967" s="188">
        <v>105293</v>
      </c>
      <c r="N9967" s="43"/>
    </row>
    <row r="9968" spans="1:14">
      <c r="A9968" s="43" t="s">
        <v>221</v>
      </c>
      <c r="B9968" s="188">
        <v>14733</v>
      </c>
      <c r="C9968" s="188">
        <v>0</v>
      </c>
      <c r="D9968" s="188">
        <v>0</v>
      </c>
      <c r="E9968" s="188">
        <v>9572.9</v>
      </c>
      <c r="F9968" s="188">
        <v>14954.8</v>
      </c>
      <c r="G9968" s="188">
        <v>21047</v>
      </c>
      <c r="H9968" s="188">
        <v>25834</v>
      </c>
      <c r="I9968" s="188">
        <v>28355</v>
      </c>
      <c r="J9968" s="188">
        <v>33395</v>
      </c>
      <c r="N9968" s="43"/>
    </row>
    <row r="9969" spans="1:14">
      <c r="A9969" s="43" t="s">
        <v>222</v>
      </c>
      <c r="B9969" s="188">
        <v>7049</v>
      </c>
      <c r="C9969" s="188">
        <v>0</v>
      </c>
      <c r="D9969" s="188">
        <v>0</v>
      </c>
      <c r="E9969" s="188">
        <v>0</v>
      </c>
      <c r="F9969" s="188">
        <v>0</v>
      </c>
      <c r="G9969" s="188">
        <v>13766</v>
      </c>
      <c r="H9969" s="188">
        <v>23278</v>
      </c>
      <c r="I9969" s="188">
        <v>27734</v>
      </c>
      <c r="J9969" s="188">
        <v>34446</v>
      </c>
      <c r="N9969" s="43"/>
    </row>
    <row r="9970" spans="1:14">
      <c r="A9970" s="43" t="s">
        <v>223</v>
      </c>
      <c r="B9970" s="188">
        <v>7982</v>
      </c>
      <c r="C9970" s="188">
        <v>0</v>
      </c>
      <c r="D9970" s="188">
        <v>0</v>
      </c>
      <c r="E9970" s="188">
        <v>0</v>
      </c>
      <c r="F9970" s="188">
        <v>0</v>
      </c>
      <c r="G9970" s="188">
        <v>0</v>
      </c>
      <c r="H9970" s="188">
        <v>27655</v>
      </c>
      <c r="I9970" s="188">
        <v>47364</v>
      </c>
      <c r="J9970" s="188">
        <v>105102</v>
      </c>
      <c r="N9970" s="43"/>
    </row>
    <row r="9971" spans="1:14">
      <c r="A9971" s="43" t="s">
        <v>224</v>
      </c>
      <c r="B9971" s="188">
        <v>8659</v>
      </c>
      <c r="C9971" s="188">
        <v>0</v>
      </c>
      <c r="D9971" s="188">
        <v>0</v>
      </c>
      <c r="E9971" s="188">
        <v>0</v>
      </c>
      <c r="F9971" s="188">
        <v>0</v>
      </c>
      <c r="G9971" s="188">
        <v>0</v>
      </c>
      <c r="H9971" s="188">
        <v>28413</v>
      </c>
      <c r="I9971" s="188">
        <v>55544</v>
      </c>
      <c r="J9971" s="188">
        <v>131135</v>
      </c>
      <c r="N9971" s="43"/>
    </row>
    <row r="9972" spans="1:14">
      <c r="A9972" s="43" t="s">
        <v>545</v>
      </c>
      <c r="B9972" s="188">
        <v>48770</v>
      </c>
      <c r="C9972" s="188">
        <v>6051.87</v>
      </c>
      <c r="D9972" s="188">
        <v>10148.26</v>
      </c>
      <c r="E9972" s="188">
        <v>19596.7</v>
      </c>
      <c r="F9972" s="188">
        <v>34921.1</v>
      </c>
      <c r="G9972" s="188">
        <v>59362</v>
      </c>
      <c r="H9972" s="188">
        <v>95215</v>
      </c>
      <c r="I9972" s="188">
        <v>127015</v>
      </c>
      <c r="J9972" s="188">
        <v>255177</v>
      </c>
      <c r="N9972" s="43"/>
    </row>
    <row r="9973" spans="1:14">
      <c r="A9973" s="43" t="s">
        <v>546</v>
      </c>
      <c r="B9973" s="188">
        <v>33649</v>
      </c>
      <c r="C9973" s="188">
        <v>4281.7700000000004</v>
      </c>
      <c r="D9973" s="188">
        <v>8034.1</v>
      </c>
      <c r="E9973" s="188">
        <v>15056.3</v>
      </c>
      <c r="F9973" s="188">
        <v>26369.200000000001</v>
      </c>
      <c r="G9973" s="188">
        <v>44160</v>
      </c>
      <c r="H9973" s="188">
        <v>67980</v>
      </c>
      <c r="I9973" s="188">
        <v>86833</v>
      </c>
      <c r="J9973" s="188">
        <v>135944</v>
      </c>
      <c r="N9973" s="43"/>
    </row>
    <row r="9974" spans="1:14">
      <c r="A9974" s="43" t="s">
        <v>547</v>
      </c>
      <c r="B9974" s="188">
        <v>3174</v>
      </c>
      <c r="C9974" s="188">
        <v>0</v>
      </c>
      <c r="D9974" s="188">
        <v>0</v>
      </c>
      <c r="E9974" s="188">
        <v>0</v>
      </c>
      <c r="F9974" s="188">
        <v>0</v>
      </c>
      <c r="G9974" s="188">
        <v>2948</v>
      </c>
      <c r="H9974" s="188">
        <v>8054</v>
      </c>
      <c r="I9974" s="188">
        <v>14011</v>
      </c>
      <c r="J9974" s="188">
        <v>36599</v>
      </c>
      <c r="N9974" s="43"/>
    </row>
    <row r="9975" spans="1:14">
      <c r="A9975" s="43" t="s">
        <v>548</v>
      </c>
      <c r="B9975" s="188">
        <v>536</v>
      </c>
      <c r="C9975" s="188">
        <v>0</v>
      </c>
      <c r="D9975" s="188">
        <v>0</v>
      </c>
      <c r="E9975" s="188">
        <v>0</v>
      </c>
      <c r="F9975" s="188">
        <v>0</v>
      </c>
      <c r="G9975" s="188">
        <v>141</v>
      </c>
      <c r="H9975" s="188">
        <v>1405</v>
      </c>
      <c r="I9975" s="188">
        <v>2665</v>
      </c>
      <c r="J9975" s="188">
        <v>7719</v>
      </c>
      <c r="N9975" s="43"/>
    </row>
    <row r="9976" spans="1:14">
      <c r="A9976" s="43" t="s">
        <v>549</v>
      </c>
      <c r="B9976" s="188">
        <v>819</v>
      </c>
      <c r="C9976" s="188">
        <v>0</v>
      </c>
      <c r="D9976" s="188">
        <v>0</v>
      </c>
      <c r="E9976" s="188">
        <v>0</v>
      </c>
      <c r="F9976" s="188">
        <v>0</v>
      </c>
      <c r="G9976" s="188">
        <v>720</v>
      </c>
      <c r="H9976" s="188">
        <v>2911</v>
      </c>
      <c r="I9976" s="188">
        <v>4646</v>
      </c>
      <c r="J9976" s="188">
        <v>8710</v>
      </c>
      <c r="N9976" s="43"/>
    </row>
    <row r="9977" spans="1:14">
      <c r="A9977" s="43" t="s">
        <v>550</v>
      </c>
      <c r="B9977" s="188">
        <v>167</v>
      </c>
      <c r="C9977" s="188">
        <v>0</v>
      </c>
      <c r="D9977" s="188">
        <v>0</v>
      </c>
      <c r="E9977" s="188">
        <v>0</v>
      </c>
      <c r="F9977" s="188">
        <v>0</v>
      </c>
      <c r="G9977" s="188">
        <v>136</v>
      </c>
      <c r="H9977" s="188">
        <v>548</v>
      </c>
      <c r="I9977" s="188">
        <v>875</v>
      </c>
      <c r="J9977" s="188">
        <v>1810</v>
      </c>
      <c r="N9977" s="43"/>
    </row>
    <row r="9978" spans="1:14">
      <c r="A9978" s="43" t="s">
        <v>551</v>
      </c>
      <c r="B9978" s="188">
        <v>47</v>
      </c>
      <c r="C9978" s="188">
        <v>0</v>
      </c>
      <c r="D9978" s="188">
        <v>0</v>
      </c>
      <c r="E9978" s="188">
        <v>0</v>
      </c>
      <c r="F9978" s="188">
        <v>0</v>
      </c>
      <c r="G9978" s="188">
        <v>0</v>
      </c>
      <c r="H9978" s="188">
        <v>0</v>
      </c>
      <c r="I9978" s="188">
        <v>0</v>
      </c>
      <c r="J9978" s="188">
        <v>1263</v>
      </c>
      <c r="N9978" s="43"/>
    </row>
    <row r="9979" spans="1:14">
      <c r="A9979" s="43" t="s">
        <v>317</v>
      </c>
      <c r="B9979" s="188">
        <v>2254</v>
      </c>
      <c r="C9979" s="188">
        <v>0</v>
      </c>
      <c r="D9979" s="188">
        <v>2346.06</v>
      </c>
      <c r="E9979" s="188">
        <v>2346.1</v>
      </c>
      <c r="F9979" s="188">
        <v>2346.1</v>
      </c>
      <c r="G9979" s="188">
        <v>2346</v>
      </c>
      <c r="H9979" s="188">
        <v>2346</v>
      </c>
      <c r="I9979" s="188">
        <v>2346</v>
      </c>
      <c r="J9979" s="188">
        <v>4692</v>
      </c>
      <c r="N9979" s="43"/>
    </row>
    <row r="9980" spans="1:14">
      <c r="A9980" s="43" t="s">
        <v>318</v>
      </c>
      <c r="B9980" s="188">
        <v>672</v>
      </c>
      <c r="C9980" s="188">
        <v>0</v>
      </c>
      <c r="D9980" s="188">
        <v>0</v>
      </c>
      <c r="E9980" s="188">
        <v>0</v>
      </c>
      <c r="F9980" s="188">
        <v>881.4</v>
      </c>
      <c r="G9980" s="188">
        <v>881</v>
      </c>
      <c r="H9980" s="188">
        <v>881</v>
      </c>
      <c r="I9980" s="188">
        <v>881</v>
      </c>
      <c r="J9980" s="188">
        <v>1728</v>
      </c>
      <c r="N9980" s="43"/>
    </row>
    <row r="9981" spans="1:14">
      <c r="A9981" s="43" t="s">
        <v>552</v>
      </c>
      <c r="B9981" s="188">
        <v>41318</v>
      </c>
      <c r="C9981" s="188">
        <v>7452.83</v>
      </c>
      <c r="D9981" s="188">
        <v>11063.6</v>
      </c>
      <c r="E9981" s="188">
        <v>18267.099999999999</v>
      </c>
      <c r="F9981" s="188">
        <v>30174.2</v>
      </c>
      <c r="G9981" s="188">
        <v>51725</v>
      </c>
      <c r="H9981" s="188">
        <v>83019</v>
      </c>
      <c r="I9981" s="188">
        <v>108888</v>
      </c>
      <c r="J9981" s="188">
        <v>183550</v>
      </c>
      <c r="N9981" s="43"/>
    </row>
    <row r="9982" spans="1:14">
      <c r="A9982" s="43" t="s">
        <v>553</v>
      </c>
      <c r="B9982" s="188">
        <v>3968</v>
      </c>
      <c r="C9982" s="188">
        <v>0</v>
      </c>
      <c r="D9982" s="188">
        <v>0</v>
      </c>
      <c r="E9982" s="188">
        <v>0</v>
      </c>
      <c r="F9982" s="188">
        <v>0</v>
      </c>
      <c r="G9982" s="188">
        <v>3638</v>
      </c>
      <c r="H9982" s="188">
        <v>11777</v>
      </c>
      <c r="I9982" s="188">
        <v>19302</v>
      </c>
      <c r="J9982" s="188">
        <v>43958</v>
      </c>
      <c r="N9982" s="43"/>
    </row>
    <row r="9983" spans="1:14">
      <c r="A9983" s="43" t="s">
        <v>554</v>
      </c>
      <c r="B9983" s="188">
        <v>937</v>
      </c>
      <c r="C9983" s="188">
        <v>0</v>
      </c>
      <c r="D9983" s="188">
        <v>0</v>
      </c>
      <c r="E9983" s="188">
        <v>0</v>
      </c>
      <c r="F9983" s="188">
        <v>0</v>
      </c>
      <c r="G9983" s="188">
        <v>247</v>
      </c>
      <c r="H9983" s="188">
        <v>1886</v>
      </c>
      <c r="I9983" s="188">
        <v>4721</v>
      </c>
      <c r="J9983" s="188">
        <v>15673</v>
      </c>
      <c r="N9983" s="43"/>
    </row>
    <row r="9984" spans="1:14">
      <c r="A9984" s="43" t="s">
        <v>555</v>
      </c>
      <c r="B9984" s="188">
        <v>1448</v>
      </c>
      <c r="C9984" s="188">
        <v>0</v>
      </c>
      <c r="D9984" s="188">
        <v>0</v>
      </c>
      <c r="E9984" s="188">
        <v>0</v>
      </c>
      <c r="F9984" s="188">
        <v>0</v>
      </c>
      <c r="G9984" s="188">
        <v>0</v>
      </c>
      <c r="H9984" s="188">
        <v>2076</v>
      </c>
      <c r="I9984" s="188">
        <v>6898</v>
      </c>
      <c r="J9984" s="188">
        <v>30673</v>
      </c>
      <c r="N9984" s="43"/>
    </row>
    <row r="9985" spans="1:14">
      <c r="A9985" s="43" t="s">
        <v>556</v>
      </c>
      <c r="B9985" s="188">
        <v>845</v>
      </c>
      <c r="C9985" s="188">
        <v>0</v>
      </c>
      <c r="D9985" s="188">
        <v>0</v>
      </c>
      <c r="E9985" s="188">
        <v>0</v>
      </c>
      <c r="F9985" s="188">
        <v>0</v>
      </c>
      <c r="G9985" s="188">
        <v>0</v>
      </c>
      <c r="H9985" s="188">
        <v>0</v>
      </c>
      <c r="I9985" s="188">
        <v>2153</v>
      </c>
      <c r="J9985" s="188">
        <v>30898</v>
      </c>
      <c r="N9985" s="43"/>
    </row>
    <row r="9986" spans="1:14">
      <c r="A9986" s="43" t="s">
        <v>605</v>
      </c>
      <c r="B9986" s="188">
        <v>77473</v>
      </c>
      <c r="C9986" s="188">
        <v>14437.05</v>
      </c>
      <c r="D9986" s="188">
        <v>19719.59</v>
      </c>
      <c r="E9986" s="188">
        <v>31990.7</v>
      </c>
      <c r="F9986" s="188">
        <v>54773.9</v>
      </c>
      <c r="G9986" s="188">
        <v>92395</v>
      </c>
      <c r="H9986" s="188">
        <v>149684</v>
      </c>
      <c r="I9986" s="188">
        <v>204977</v>
      </c>
      <c r="J9986" s="188">
        <v>405912</v>
      </c>
      <c r="N9986" s="43"/>
    </row>
    <row r="9987" spans="1:14">
      <c r="A9987" s="43" t="s">
        <v>537</v>
      </c>
      <c r="B9987" s="188">
        <v>20177</v>
      </c>
      <c r="C9987" s="188">
        <v>0</v>
      </c>
      <c r="D9987" s="188">
        <v>3749.97</v>
      </c>
      <c r="E9987" s="188">
        <v>13401.3</v>
      </c>
      <c r="F9987" s="188">
        <v>21006.2</v>
      </c>
      <c r="G9987" s="188">
        <v>27507</v>
      </c>
      <c r="H9987" s="188">
        <v>33111</v>
      </c>
      <c r="I9987" s="188">
        <v>36258</v>
      </c>
      <c r="J9987" s="188">
        <v>42826</v>
      </c>
      <c r="N9987" s="43"/>
    </row>
    <row r="9988" spans="1:14">
      <c r="A9988" s="43" t="s">
        <v>538</v>
      </c>
      <c r="B9988" s="188">
        <v>35</v>
      </c>
      <c r="C9988" s="188">
        <v>0</v>
      </c>
      <c r="D9988" s="188">
        <v>0</v>
      </c>
      <c r="E9988" s="188">
        <v>0</v>
      </c>
      <c r="F9988" s="188">
        <v>0</v>
      </c>
      <c r="G9988" s="188">
        <v>0</v>
      </c>
      <c r="H9988" s="188">
        <v>0</v>
      </c>
      <c r="I9988" s="188">
        <v>0</v>
      </c>
      <c r="J9988" s="188">
        <v>0</v>
      </c>
      <c r="N9988" s="43"/>
    </row>
    <row r="9989" spans="1:14">
      <c r="A9989" s="43" t="s">
        <v>539</v>
      </c>
      <c r="B9989" s="188">
        <v>27801</v>
      </c>
      <c r="C9989" s="188">
        <v>160.27000000000001</v>
      </c>
      <c r="D9989" s="188">
        <v>717.35</v>
      </c>
      <c r="E9989" s="188">
        <v>3028.7</v>
      </c>
      <c r="F9989" s="188">
        <v>9645.7999999999993</v>
      </c>
      <c r="G9989" s="188">
        <v>26831</v>
      </c>
      <c r="H9989" s="188">
        <v>62360</v>
      </c>
      <c r="I9989" s="188">
        <v>104393</v>
      </c>
      <c r="J9989" s="188">
        <v>278747</v>
      </c>
      <c r="N9989" s="43"/>
    </row>
    <row r="9990" spans="1:14">
      <c r="A9990" s="43" t="s">
        <v>540</v>
      </c>
      <c r="B9990" s="188">
        <v>4628</v>
      </c>
      <c r="C9990" s="188">
        <v>0</v>
      </c>
      <c r="D9990" s="188">
        <v>0</v>
      </c>
      <c r="E9990" s="188">
        <v>0</v>
      </c>
      <c r="F9990" s="188">
        <v>0</v>
      </c>
      <c r="G9990" s="188">
        <v>3857</v>
      </c>
      <c r="H9990" s="188">
        <v>13127</v>
      </c>
      <c r="I9990" s="188">
        <v>23499</v>
      </c>
      <c r="J9990" s="188">
        <v>58731</v>
      </c>
      <c r="N9990" s="43"/>
    </row>
    <row r="9991" spans="1:14">
      <c r="A9991" s="43" t="s">
        <v>541</v>
      </c>
      <c r="B9991" s="188">
        <v>17745</v>
      </c>
      <c r="C9991" s="188">
        <v>0</v>
      </c>
      <c r="D9991" s="188">
        <v>0</v>
      </c>
      <c r="E9991" s="188">
        <v>0</v>
      </c>
      <c r="F9991" s="188">
        <v>0</v>
      </c>
      <c r="G9991" s="188">
        <v>22580</v>
      </c>
      <c r="H9991" s="188">
        <v>55245</v>
      </c>
      <c r="I9991" s="188">
        <v>84045</v>
      </c>
      <c r="J9991" s="188">
        <v>160476</v>
      </c>
      <c r="N9991" s="43"/>
    </row>
    <row r="9992" spans="1:14">
      <c r="A9992" s="43" t="s">
        <v>542</v>
      </c>
      <c r="B9992" s="188">
        <v>5876</v>
      </c>
      <c r="C9992" s="188">
        <v>0</v>
      </c>
      <c r="D9992" s="188">
        <v>0</v>
      </c>
      <c r="E9992" s="188">
        <v>946.2</v>
      </c>
      <c r="F9992" s="188">
        <v>3132.6</v>
      </c>
      <c r="G9992" s="188">
        <v>7221</v>
      </c>
      <c r="H9992" s="188">
        <v>13882</v>
      </c>
      <c r="I9992" s="188">
        <v>20704</v>
      </c>
      <c r="J9992" s="188">
        <v>42235</v>
      </c>
      <c r="N9992" s="43"/>
    </row>
    <row r="9993" spans="1:14">
      <c r="A9993" s="43" t="s">
        <v>543</v>
      </c>
      <c r="B9993" s="188">
        <v>1210</v>
      </c>
      <c r="C9993" s="188">
        <v>0</v>
      </c>
      <c r="D9993" s="188">
        <v>0</v>
      </c>
      <c r="E9993" s="188">
        <v>0</v>
      </c>
      <c r="F9993" s="188">
        <v>0</v>
      </c>
      <c r="G9993" s="188">
        <v>0</v>
      </c>
      <c r="H9993" s="188">
        <v>0</v>
      </c>
      <c r="I9993" s="188">
        <v>11346</v>
      </c>
      <c r="J9993" s="188">
        <v>22463</v>
      </c>
      <c r="N9993" s="43"/>
    </row>
    <row r="9994" spans="1:14">
      <c r="A9994" s="43" t="s">
        <v>544</v>
      </c>
      <c r="B9994" s="188">
        <v>7264</v>
      </c>
      <c r="C9994" s="188">
        <v>0</v>
      </c>
      <c r="D9994" s="188">
        <v>0</v>
      </c>
      <c r="E9994" s="188">
        <v>0</v>
      </c>
      <c r="F9994" s="188">
        <v>0</v>
      </c>
      <c r="G9994" s="188">
        <v>0</v>
      </c>
      <c r="H9994" s="188">
        <v>23225</v>
      </c>
      <c r="I9994" s="188">
        <v>68991</v>
      </c>
      <c r="J9994" s="188">
        <v>87838</v>
      </c>
      <c r="N9994" s="43"/>
    </row>
    <row r="9995" spans="1:14">
      <c r="A9995" s="43" t="s">
        <v>221</v>
      </c>
      <c r="B9995" s="188">
        <v>17095</v>
      </c>
      <c r="C9995" s="188">
        <v>0</v>
      </c>
      <c r="D9995" s="188">
        <v>0</v>
      </c>
      <c r="E9995" s="188">
        <v>11377.1</v>
      </c>
      <c r="F9995" s="188">
        <v>17636.599999999999</v>
      </c>
      <c r="G9995" s="188">
        <v>24201</v>
      </c>
      <c r="H9995" s="188">
        <v>28816</v>
      </c>
      <c r="I9995" s="188">
        <v>31288</v>
      </c>
      <c r="J9995" s="188">
        <v>35640</v>
      </c>
      <c r="N9995" s="43"/>
    </row>
    <row r="9996" spans="1:14">
      <c r="A9996" s="43" t="s">
        <v>222</v>
      </c>
      <c r="B9996" s="188">
        <v>8037</v>
      </c>
      <c r="C9996" s="188">
        <v>0</v>
      </c>
      <c r="D9996" s="188">
        <v>0</v>
      </c>
      <c r="E9996" s="188">
        <v>0</v>
      </c>
      <c r="F9996" s="188">
        <v>0</v>
      </c>
      <c r="G9996" s="188">
        <v>15866</v>
      </c>
      <c r="H9996" s="188">
        <v>25387</v>
      </c>
      <c r="I9996" s="188">
        <v>29269</v>
      </c>
      <c r="J9996" s="188">
        <v>35190</v>
      </c>
      <c r="N9996" s="43"/>
    </row>
    <row r="9997" spans="1:14">
      <c r="A9997" s="43" t="s">
        <v>223</v>
      </c>
      <c r="B9997" s="188">
        <v>13430</v>
      </c>
      <c r="C9997" s="188">
        <v>0</v>
      </c>
      <c r="D9997" s="188">
        <v>0</v>
      </c>
      <c r="E9997" s="188">
        <v>0</v>
      </c>
      <c r="F9997" s="188">
        <v>0</v>
      </c>
      <c r="G9997" s="188">
        <v>11431</v>
      </c>
      <c r="H9997" s="188">
        <v>44871</v>
      </c>
      <c r="I9997" s="188">
        <v>69315</v>
      </c>
      <c r="J9997" s="188">
        <v>143640</v>
      </c>
      <c r="N9997" s="43"/>
    </row>
    <row r="9998" spans="1:14">
      <c r="A9998" s="43" t="s">
        <v>224</v>
      </c>
      <c r="B9998" s="188">
        <v>9912</v>
      </c>
      <c r="C9998" s="188">
        <v>0</v>
      </c>
      <c r="D9998" s="188">
        <v>0</v>
      </c>
      <c r="E9998" s="188">
        <v>0</v>
      </c>
      <c r="F9998" s="188">
        <v>0</v>
      </c>
      <c r="G9998" s="188">
        <v>0</v>
      </c>
      <c r="H9998" s="188">
        <v>34536</v>
      </c>
      <c r="I9998" s="188">
        <v>63047</v>
      </c>
      <c r="J9998" s="188">
        <v>144043</v>
      </c>
      <c r="N9998" s="43"/>
    </row>
    <row r="9999" spans="1:14">
      <c r="A9999" s="43" t="s">
        <v>545</v>
      </c>
      <c r="B9999" s="188">
        <v>66795</v>
      </c>
      <c r="C9999" s="188">
        <v>10893.86</v>
      </c>
      <c r="D9999" s="188">
        <v>16333.92</v>
      </c>
      <c r="E9999" s="188">
        <v>28039.599999999999</v>
      </c>
      <c r="F9999" s="188">
        <v>48033.5</v>
      </c>
      <c r="G9999" s="188">
        <v>80379</v>
      </c>
      <c r="H9999" s="188">
        <v>126847</v>
      </c>
      <c r="I9999" s="188">
        <v>174739</v>
      </c>
      <c r="J9999" s="188">
        <v>353017</v>
      </c>
      <c r="N9999" s="43"/>
    </row>
    <row r="10000" spans="1:14">
      <c r="A10000" s="43" t="s">
        <v>546</v>
      </c>
      <c r="B10000" s="188">
        <v>43950</v>
      </c>
      <c r="C10000" s="188">
        <v>8166.31</v>
      </c>
      <c r="D10000" s="188">
        <v>12432.66</v>
      </c>
      <c r="E10000" s="188">
        <v>21252.2</v>
      </c>
      <c r="F10000" s="188">
        <v>35872.300000000003</v>
      </c>
      <c r="G10000" s="188">
        <v>56777</v>
      </c>
      <c r="H10000" s="188">
        <v>84152</v>
      </c>
      <c r="I10000" s="188">
        <v>105983</v>
      </c>
      <c r="J10000" s="188">
        <v>167212</v>
      </c>
      <c r="N10000" s="43"/>
    </row>
    <row r="10001" spans="1:14">
      <c r="A10001" s="43" t="s">
        <v>547</v>
      </c>
      <c r="B10001" s="188">
        <v>5238</v>
      </c>
      <c r="C10001" s="188">
        <v>0</v>
      </c>
      <c r="D10001" s="188">
        <v>0</v>
      </c>
      <c r="E10001" s="188">
        <v>0</v>
      </c>
      <c r="F10001" s="188">
        <v>664.1</v>
      </c>
      <c r="G10001" s="188">
        <v>5590</v>
      </c>
      <c r="H10001" s="188">
        <v>13156</v>
      </c>
      <c r="I10001" s="188">
        <v>21334</v>
      </c>
      <c r="J10001" s="188">
        <v>55688</v>
      </c>
      <c r="N10001" s="43"/>
    </row>
    <row r="10002" spans="1:14">
      <c r="A10002" s="43" t="s">
        <v>548</v>
      </c>
      <c r="B10002" s="188">
        <v>891</v>
      </c>
      <c r="C10002" s="188">
        <v>0</v>
      </c>
      <c r="D10002" s="188">
        <v>0</v>
      </c>
      <c r="E10002" s="188">
        <v>0</v>
      </c>
      <c r="F10002" s="188">
        <v>0</v>
      </c>
      <c r="G10002" s="188">
        <v>531</v>
      </c>
      <c r="H10002" s="188">
        <v>2273</v>
      </c>
      <c r="I10002" s="188">
        <v>4086</v>
      </c>
      <c r="J10002" s="188">
        <v>12139</v>
      </c>
      <c r="N10002" s="43"/>
    </row>
    <row r="10003" spans="1:14">
      <c r="A10003" s="43" t="s">
        <v>549</v>
      </c>
      <c r="B10003" s="188">
        <v>1225</v>
      </c>
      <c r="C10003" s="188">
        <v>0</v>
      </c>
      <c r="D10003" s="188">
        <v>0</v>
      </c>
      <c r="E10003" s="188">
        <v>0</v>
      </c>
      <c r="F10003" s="188">
        <v>0</v>
      </c>
      <c r="G10003" s="188">
        <v>1641</v>
      </c>
      <c r="H10003" s="188">
        <v>4165</v>
      </c>
      <c r="I10003" s="188">
        <v>6318</v>
      </c>
      <c r="J10003" s="188">
        <v>10803</v>
      </c>
      <c r="N10003" s="43"/>
    </row>
    <row r="10004" spans="1:14">
      <c r="A10004" s="43" t="s">
        <v>550</v>
      </c>
      <c r="B10004" s="188">
        <v>250</v>
      </c>
      <c r="C10004" s="188">
        <v>0</v>
      </c>
      <c r="D10004" s="188">
        <v>0</v>
      </c>
      <c r="E10004" s="188">
        <v>0</v>
      </c>
      <c r="F10004" s="188">
        <v>0</v>
      </c>
      <c r="G10004" s="188">
        <v>309</v>
      </c>
      <c r="H10004" s="188">
        <v>786</v>
      </c>
      <c r="I10004" s="188">
        <v>1199</v>
      </c>
      <c r="J10004" s="188">
        <v>2303</v>
      </c>
      <c r="N10004" s="43"/>
    </row>
    <row r="10005" spans="1:14">
      <c r="A10005" s="43" t="s">
        <v>551</v>
      </c>
      <c r="B10005" s="188">
        <v>88</v>
      </c>
      <c r="C10005" s="188">
        <v>0</v>
      </c>
      <c r="D10005" s="188">
        <v>0</v>
      </c>
      <c r="E10005" s="188">
        <v>0</v>
      </c>
      <c r="F10005" s="188">
        <v>0</v>
      </c>
      <c r="G10005" s="188">
        <v>0</v>
      </c>
      <c r="H10005" s="188">
        <v>0</v>
      </c>
      <c r="I10005" s="188">
        <v>252</v>
      </c>
      <c r="J10005" s="188">
        <v>2250</v>
      </c>
      <c r="N10005" s="43"/>
    </row>
    <row r="10006" spans="1:14">
      <c r="A10006" s="43" t="s">
        <v>317</v>
      </c>
      <c r="B10006" s="188">
        <v>2304</v>
      </c>
      <c r="C10006" s="188">
        <v>0</v>
      </c>
      <c r="D10006" s="188">
        <v>2346.06</v>
      </c>
      <c r="E10006" s="188">
        <v>2346.1</v>
      </c>
      <c r="F10006" s="188">
        <v>2346.1</v>
      </c>
      <c r="G10006" s="188">
        <v>2346</v>
      </c>
      <c r="H10006" s="188">
        <v>2346</v>
      </c>
      <c r="I10006" s="188">
        <v>3284</v>
      </c>
      <c r="J10006" s="188">
        <v>6100</v>
      </c>
      <c r="N10006" s="43"/>
    </row>
    <row r="10007" spans="1:14">
      <c r="A10007" s="43" t="s">
        <v>318</v>
      </c>
      <c r="B10007" s="188">
        <v>683</v>
      </c>
      <c r="C10007" s="188">
        <v>0</v>
      </c>
      <c r="D10007" s="188">
        <v>0</v>
      </c>
      <c r="E10007" s="188">
        <v>0</v>
      </c>
      <c r="F10007" s="188">
        <v>881.4</v>
      </c>
      <c r="G10007" s="188">
        <v>881</v>
      </c>
      <c r="H10007" s="188">
        <v>881</v>
      </c>
      <c r="I10007" s="188">
        <v>881</v>
      </c>
      <c r="J10007" s="188">
        <v>1728</v>
      </c>
      <c r="N10007" s="43"/>
    </row>
    <row r="10008" spans="1:14">
      <c r="A10008" s="43" t="s">
        <v>552</v>
      </c>
      <c r="B10008" s="188">
        <v>54627</v>
      </c>
      <c r="C10008" s="188">
        <v>11393.8</v>
      </c>
      <c r="D10008" s="188">
        <v>15615.34</v>
      </c>
      <c r="E10008" s="188">
        <v>24776.7</v>
      </c>
      <c r="F10008" s="188">
        <v>40842.800000000003</v>
      </c>
      <c r="G10008" s="188">
        <v>68830</v>
      </c>
      <c r="H10008" s="188">
        <v>104795</v>
      </c>
      <c r="I10008" s="188">
        <v>137870</v>
      </c>
      <c r="J10008" s="188">
        <v>241944</v>
      </c>
      <c r="N10008" s="43"/>
    </row>
    <row r="10009" spans="1:14">
      <c r="A10009" s="43" t="s">
        <v>553</v>
      </c>
      <c r="B10009" s="188">
        <v>6163</v>
      </c>
      <c r="C10009" s="188">
        <v>0</v>
      </c>
      <c r="D10009" s="188">
        <v>0</v>
      </c>
      <c r="E10009" s="188">
        <v>0</v>
      </c>
      <c r="F10009" s="188">
        <v>725.3</v>
      </c>
      <c r="G10009" s="188">
        <v>6991</v>
      </c>
      <c r="H10009" s="188">
        <v>18009</v>
      </c>
      <c r="I10009" s="188">
        <v>27629</v>
      </c>
      <c r="J10009" s="188">
        <v>53631</v>
      </c>
      <c r="N10009" s="43"/>
    </row>
    <row r="10010" spans="1:14">
      <c r="A10010" s="43" t="s">
        <v>554</v>
      </c>
      <c r="B10010" s="188">
        <v>1330</v>
      </c>
      <c r="C10010" s="188">
        <v>0</v>
      </c>
      <c r="D10010" s="188">
        <v>0</v>
      </c>
      <c r="E10010" s="188">
        <v>0</v>
      </c>
      <c r="F10010" s="188">
        <v>0</v>
      </c>
      <c r="G10010" s="188">
        <v>463</v>
      </c>
      <c r="H10010" s="188">
        <v>2975</v>
      </c>
      <c r="I10010" s="188">
        <v>6459</v>
      </c>
      <c r="J10010" s="188">
        <v>21316</v>
      </c>
      <c r="N10010" s="43"/>
    </row>
    <row r="10011" spans="1:14">
      <c r="A10011" s="43" t="s">
        <v>555</v>
      </c>
      <c r="B10011" s="188">
        <v>2324</v>
      </c>
      <c r="C10011" s="188">
        <v>0</v>
      </c>
      <c r="D10011" s="188">
        <v>0</v>
      </c>
      <c r="E10011" s="188">
        <v>0</v>
      </c>
      <c r="F10011" s="188">
        <v>0</v>
      </c>
      <c r="G10011" s="188">
        <v>69</v>
      </c>
      <c r="H10011" s="188">
        <v>4425</v>
      </c>
      <c r="I10011" s="188">
        <v>11414</v>
      </c>
      <c r="J10011" s="188">
        <v>43143</v>
      </c>
      <c r="N10011" s="43"/>
    </row>
    <row r="10012" spans="1:14">
      <c r="A10012" s="43" t="s">
        <v>556</v>
      </c>
      <c r="B10012" s="188">
        <v>1015</v>
      </c>
      <c r="C10012" s="188">
        <v>0</v>
      </c>
      <c r="D10012" s="188">
        <v>0</v>
      </c>
      <c r="E10012" s="188">
        <v>0</v>
      </c>
      <c r="F10012" s="188">
        <v>0</v>
      </c>
      <c r="G10012" s="188">
        <v>0</v>
      </c>
      <c r="H10012" s="188">
        <v>0</v>
      </c>
      <c r="I10012" s="188">
        <v>4119</v>
      </c>
      <c r="J10012" s="188">
        <v>34060</v>
      </c>
      <c r="N10012" s="43"/>
    </row>
    <row r="10013" spans="1:14">
      <c r="A10013" s="43" t="s">
        <v>606</v>
      </c>
      <c r="B10013" s="188">
        <v>129131</v>
      </c>
      <c r="C10013" s="188">
        <v>19980.2</v>
      </c>
      <c r="D10013" s="188">
        <v>28873.78</v>
      </c>
      <c r="E10013" s="188">
        <v>49666.400000000001</v>
      </c>
      <c r="F10013" s="188">
        <v>86684.3</v>
      </c>
      <c r="G10013" s="188">
        <v>149426</v>
      </c>
      <c r="H10013" s="188">
        <v>247385</v>
      </c>
      <c r="I10013" s="188">
        <v>344528</v>
      </c>
      <c r="J10013" s="188">
        <v>810719</v>
      </c>
      <c r="N10013" s="43"/>
    </row>
    <row r="10014" spans="1:14">
      <c r="A10014" s="43" t="s">
        <v>537</v>
      </c>
      <c r="B10014" s="188">
        <v>22337</v>
      </c>
      <c r="C10014" s="188">
        <v>0</v>
      </c>
      <c r="D10014" s="188">
        <v>0</v>
      </c>
      <c r="E10014" s="188">
        <v>13709.2</v>
      </c>
      <c r="F10014" s="188">
        <v>24561.5</v>
      </c>
      <c r="G10014" s="188">
        <v>31624</v>
      </c>
      <c r="H10014" s="188">
        <v>37238</v>
      </c>
      <c r="I10014" s="188">
        <v>40842</v>
      </c>
      <c r="J10014" s="188">
        <v>47638</v>
      </c>
      <c r="N10014" s="43"/>
    </row>
    <row r="10015" spans="1:14">
      <c r="A10015" s="43" t="s">
        <v>538</v>
      </c>
      <c r="B10015" s="188">
        <v>22</v>
      </c>
      <c r="C10015" s="188">
        <v>0</v>
      </c>
      <c r="D10015" s="188">
        <v>0</v>
      </c>
      <c r="E10015" s="188">
        <v>0</v>
      </c>
      <c r="F10015" s="188">
        <v>0</v>
      </c>
      <c r="G10015" s="188">
        <v>0</v>
      </c>
      <c r="H10015" s="188">
        <v>0</v>
      </c>
      <c r="I10015" s="188">
        <v>0</v>
      </c>
      <c r="J10015" s="188">
        <v>0</v>
      </c>
      <c r="N10015" s="43"/>
    </row>
    <row r="10016" spans="1:14">
      <c r="A10016" s="43" t="s">
        <v>539</v>
      </c>
      <c r="B10016" s="188">
        <v>62149</v>
      </c>
      <c r="C10016" s="188">
        <v>859.47</v>
      </c>
      <c r="D10016" s="188">
        <v>2235.56</v>
      </c>
      <c r="E10016" s="188">
        <v>7889.6</v>
      </c>
      <c r="F10016" s="188">
        <v>22917.4</v>
      </c>
      <c r="G10016" s="188">
        <v>59011</v>
      </c>
      <c r="H10016" s="188">
        <v>134839</v>
      </c>
      <c r="I10016" s="188">
        <v>226991</v>
      </c>
      <c r="J10016" s="188">
        <v>640997</v>
      </c>
      <c r="N10016" s="43"/>
    </row>
    <row r="10017" spans="1:14">
      <c r="A10017" s="43" t="s">
        <v>540</v>
      </c>
      <c r="B10017" s="188">
        <v>7772</v>
      </c>
      <c r="C10017" s="188">
        <v>0</v>
      </c>
      <c r="D10017" s="188">
        <v>0</v>
      </c>
      <c r="E10017" s="188">
        <v>0</v>
      </c>
      <c r="F10017" s="188">
        <v>0</v>
      </c>
      <c r="G10017" s="188">
        <v>6724</v>
      </c>
      <c r="H10017" s="188">
        <v>23060</v>
      </c>
      <c r="I10017" s="188">
        <v>40643</v>
      </c>
      <c r="J10017" s="188">
        <v>88603</v>
      </c>
      <c r="N10017" s="43"/>
    </row>
    <row r="10018" spans="1:14">
      <c r="A10018" s="43" t="s">
        <v>541</v>
      </c>
      <c r="B10018" s="188">
        <v>26461</v>
      </c>
      <c r="C10018" s="188">
        <v>0</v>
      </c>
      <c r="D10018" s="188">
        <v>0</v>
      </c>
      <c r="E10018" s="188">
        <v>0</v>
      </c>
      <c r="F10018" s="188">
        <v>0</v>
      </c>
      <c r="G10018" s="188">
        <v>36423</v>
      </c>
      <c r="H10018" s="188">
        <v>79270</v>
      </c>
      <c r="I10018" s="188">
        <v>111506</v>
      </c>
      <c r="J10018" s="188">
        <v>198697</v>
      </c>
      <c r="N10018" s="43"/>
    </row>
    <row r="10019" spans="1:14">
      <c r="A10019" s="43" t="s">
        <v>542</v>
      </c>
      <c r="B10019" s="188">
        <v>9244</v>
      </c>
      <c r="C10019" s="188">
        <v>0</v>
      </c>
      <c r="D10019" s="188">
        <v>0</v>
      </c>
      <c r="E10019" s="188">
        <v>1928.3</v>
      </c>
      <c r="F10019" s="188">
        <v>5177.3</v>
      </c>
      <c r="G10019" s="188">
        <v>11767</v>
      </c>
      <c r="H10019" s="188">
        <v>21712</v>
      </c>
      <c r="I10019" s="188">
        <v>31039</v>
      </c>
      <c r="J10019" s="188">
        <v>63509</v>
      </c>
      <c r="N10019" s="43"/>
    </row>
    <row r="10020" spans="1:14">
      <c r="A10020" s="43" t="s">
        <v>543</v>
      </c>
      <c r="B10020" s="188">
        <v>1146</v>
      </c>
      <c r="C10020" s="188">
        <v>0</v>
      </c>
      <c r="D10020" s="188">
        <v>0</v>
      </c>
      <c r="E10020" s="188">
        <v>0</v>
      </c>
      <c r="F10020" s="188">
        <v>0</v>
      </c>
      <c r="G10020" s="188">
        <v>0</v>
      </c>
      <c r="H10020" s="188">
        <v>0</v>
      </c>
      <c r="I10020" s="188">
        <v>10920</v>
      </c>
      <c r="J10020" s="188">
        <v>22920</v>
      </c>
      <c r="N10020" s="43"/>
    </row>
    <row r="10021" spans="1:14">
      <c r="A10021" s="43" t="s">
        <v>544</v>
      </c>
      <c r="B10021" s="188">
        <v>6297</v>
      </c>
      <c r="C10021" s="188">
        <v>0</v>
      </c>
      <c r="D10021" s="188">
        <v>0</v>
      </c>
      <c r="E10021" s="188">
        <v>0</v>
      </c>
      <c r="F10021" s="188">
        <v>0</v>
      </c>
      <c r="G10021" s="188">
        <v>0</v>
      </c>
      <c r="H10021" s="188">
        <v>23225</v>
      </c>
      <c r="I10021" s="188">
        <v>46102</v>
      </c>
      <c r="J10021" s="188">
        <v>87838</v>
      </c>
      <c r="N10021" s="43"/>
    </row>
    <row r="10022" spans="1:14">
      <c r="A10022" s="43" t="s">
        <v>221</v>
      </c>
      <c r="B10022" s="188">
        <v>19213</v>
      </c>
      <c r="C10022" s="188">
        <v>0</v>
      </c>
      <c r="D10022" s="188">
        <v>0</v>
      </c>
      <c r="E10022" s="188">
        <v>11076.3</v>
      </c>
      <c r="F10022" s="188">
        <v>21490.6</v>
      </c>
      <c r="G10022" s="188">
        <v>28631</v>
      </c>
      <c r="H10022" s="188">
        <v>33172</v>
      </c>
      <c r="I10022" s="188">
        <v>35360</v>
      </c>
      <c r="J10022" s="188">
        <v>38970</v>
      </c>
      <c r="N10022" s="43"/>
    </row>
    <row r="10023" spans="1:14">
      <c r="A10023" s="43" t="s">
        <v>222</v>
      </c>
      <c r="B10023" s="188">
        <v>8963</v>
      </c>
      <c r="C10023" s="188">
        <v>0</v>
      </c>
      <c r="D10023" s="188">
        <v>0</v>
      </c>
      <c r="E10023" s="188">
        <v>0</v>
      </c>
      <c r="F10023" s="188">
        <v>0</v>
      </c>
      <c r="G10023" s="188">
        <v>17425</v>
      </c>
      <c r="H10023" s="188">
        <v>27813</v>
      </c>
      <c r="I10023" s="188">
        <v>31858</v>
      </c>
      <c r="J10023" s="188">
        <v>36771</v>
      </c>
      <c r="N10023" s="43"/>
    </row>
    <row r="10024" spans="1:14">
      <c r="A10024" s="43" t="s">
        <v>223</v>
      </c>
      <c r="B10024" s="188">
        <v>22610</v>
      </c>
      <c r="C10024" s="188">
        <v>0</v>
      </c>
      <c r="D10024" s="188">
        <v>0</v>
      </c>
      <c r="E10024" s="188">
        <v>0</v>
      </c>
      <c r="F10024" s="188">
        <v>0</v>
      </c>
      <c r="G10024" s="188">
        <v>28510</v>
      </c>
      <c r="H10024" s="188">
        <v>70469</v>
      </c>
      <c r="I10024" s="188">
        <v>102327</v>
      </c>
      <c r="J10024" s="188">
        <v>195345</v>
      </c>
      <c r="N10024" s="43"/>
    </row>
    <row r="10025" spans="1:14">
      <c r="A10025" s="43" t="s">
        <v>224</v>
      </c>
      <c r="B10025" s="188">
        <v>12092</v>
      </c>
      <c r="C10025" s="188">
        <v>0</v>
      </c>
      <c r="D10025" s="188">
        <v>0</v>
      </c>
      <c r="E10025" s="188">
        <v>0</v>
      </c>
      <c r="F10025" s="188">
        <v>0</v>
      </c>
      <c r="G10025" s="188">
        <v>0</v>
      </c>
      <c r="H10025" s="188">
        <v>44024</v>
      </c>
      <c r="I10025" s="188">
        <v>73526</v>
      </c>
      <c r="J10025" s="188">
        <v>161965</v>
      </c>
      <c r="N10025" s="43"/>
    </row>
    <row r="10026" spans="1:14">
      <c r="A10026" s="43" t="s">
        <v>545</v>
      </c>
      <c r="B10026" s="188">
        <v>112165</v>
      </c>
      <c r="C10026" s="188">
        <v>16169.58</v>
      </c>
      <c r="D10026" s="188">
        <v>24866.639999999999</v>
      </c>
      <c r="E10026" s="188">
        <v>43787.5</v>
      </c>
      <c r="F10026" s="188">
        <v>74966.8</v>
      </c>
      <c r="G10026" s="188">
        <v>127203</v>
      </c>
      <c r="H10026" s="188">
        <v>208451</v>
      </c>
      <c r="I10026" s="188">
        <v>300798</v>
      </c>
      <c r="J10026" s="188">
        <v>751721</v>
      </c>
      <c r="N10026" s="43"/>
    </row>
    <row r="10027" spans="1:14">
      <c r="A10027" s="43" t="s">
        <v>546</v>
      </c>
      <c r="B10027" s="188">
        <v>59591</v>
      </c>
      <c r="C10027" s="188">
        <v>11044.67</v>
      </c>
      <c r="D10027" s="188">
        <v>17220.830000000002</v>
      </c>
      <c r="E10027" s="188">
        <v>29825.7</v>
      </c>
      <c r="F10027" s="188">
        <v>49965.599999999999</v>
      </c>
      <c r="G10027" s="188">
        <v>76695</v>
      </c>
      <c r="H10027" s="188">
        <v>111745</v>
      </c>
      <c r="I10027" s="188">
        <v>139164</v>
      </c>
      <c r="J10027" s="188">
        <v>215427</v>
      </c>
      <c r="N10027" s="43"/>
    </row>
    <row r="10028" spans="1:14">
      <c r="A10028" s="43" t="s">
        <v>547</v>
      </c>
      <c r="B10028" s="188">
        <v>9811</v>
      </c>
      <c r="C10028" s="188">
        <v>0</v>
      </c>
      <c r="D10028" s="188">
        <v>0</v>
      </c>
      <c r="E10028" s="188">
        <v>0</v>
      </c>
      <c r="F10028" s="188">
        <v>3714.9</v>
      </c>
      <c r="G10028" s="188">
        <v>10413</v>
      </c>
      <c r="H10028" s="188">
        <v>22433</v>
      </c>
      <c r="I10028" s="188">
        <v>36569</v>
      </c>
      <c r="J10028" s="188">
        <v>85771</v>
      </c>
      <c r="N10028" s="43"/>
    </row>
    <row r="10029" spans="1:14">
      <c r="A10029" s="43" t="s">
        <v>548</v>
      </c>
      <c r="B10029" s="188">
        <v>1612</v>
      </c>
      <c r="C10029" s="188">
        <v>0</v>
      </c>
      <c r="D10029" s="188">
        <v>0</v>
      </c>
      <c r="E10029" s="188">
        <v>0</v>
      </c>
      <c r="F10029" s="188">
        <v>19.3</v>
      </c>
      <c r="G10029" s="188">
        <v>1475</v>
      </c>
      <c r="H10029" s="188">
        <v>4105</v>
      </c>
      <c r="I10029" s="188">
        <v>7091</v>
      </c>
      <c r="J10029" s="188">
        <v>19349</v>
      </c>
      <c r="N10029" s="43"/>
    </row>
    <row r="10030" spans="1:14">
      <c r="A10030" s="43" t="s">
        <v>549</v>
      </c>
      <c r="B10030" s="188">
        <v>1753</v>
      </c>
      <c r="C10030" s="188">
        <v>0</v>
      </c>
      <c r="D10030" s="188">
        <v>0</v>
      </c>
      <c r="E10030" s="188">
        <v>0</v>
      </c>
      <c r="F10030" s="188">
        <v>0</v>
      </c>
      <c r="G10030" s="188">
        <v>2622</v>
      </c>
      <c r="H10030" s="188">
        <v>5863</v>
      </c>
      <c r="I10030" s="188">
        <v>8271</v>
      </c>
      <c r="J10030" s="188">
        <v>12224</v>
      </c>
      <c r="N10030" s="43"/>
    </row>
    <row r="10031" spans="1:14">
      <c r="A10031" s="43" t="s">
        <v>550</v>
      </c>
      <c r="B10031" s="188">
        <v>367</v>
      </c>
      <c r="C10031" s="188">
        <v>0</v>
      </c>
      <c r="D10031" s="188">
        <v>0</v>
      </c>
      <c r="E10031" s="188">
        <v>0</v>
      </c>
      <c r="F10031" s="188">
        <v>0</v>
      </c>
      <c r="G10031" s="188">
        <v>494</v>
      </c>
      <c r="H10031" s="188">
        <v>1108</v>
      </c>
      <c r="I10031" s="188">
        <v>1573</v>
      </c>
      <c r="J10031" s="188">
        <v>2872</v>
      </c>
      <c r="N10031" s="43"/>
    </row>
    <row r="10032" spans="1:14">
      <c r="A10032" s="43" t="s">
        <v>551</v>
      </c>
      <c r="B10032" s="188">
        <v>218</v>
      </c>
      <c r="C10032" s="188">
        <v>0</v>
      </c>
      <c r="D10032" s="188">
        <v>0</v>
      </c>
      <c r="E10032" s="188">
        <v>0</v>
      </c>
      <c r="F10032" s="188">
        <v>0</v>
      </c>
      <c r="G10032" s="188">
        <v>0</v>
      </c>
      <c r="H10032" s="188">
        <v>401</v>
      </c>
      <c r="I10032" s="188">
        <v>1273</v>
      </c>
      <c r="J10032" s="188">
        <v>4687</v>
      </c>
      <c r="N10032" s="43"/>
    </row>
    <row r="10033" spans="1:14">
      <c r="A10033" s="43" t="s">
        <v>317</v>
      </c>
      <c r="B10033" s="188">
        <v>2472</v>
      </c>
      <c r="C10033" s="188">
        <v>0</v>
      </c>
      <c r="D10033" s="188">
        <v>2346.06</v>
      </c>
      <c r="E10033" s="188">
        <v>2346.1</v>
      </c>
      <c r="F10033" s="188">
        <v>2346.1</v>
      </c>
      <c r="G10033" s="188">
        <v>2346</v>
      </c>
      <c r="H10033" s="188">
        <v>3284</v>
      </c>
      <c r="I10033" s="188">
        <v>4692</v>
      </c>
      <c r="J10033" s="188">
        <v>7507</v>
      </c>
      <c r="N10033" s="43"/>
    </row>
    <row r="10034" spans="1:14">
      <c r="A10034" s="43" t="s">
        <v>318</v>
      </c>
      <c r="B10034" s="188">
        <v>734</v>
      </c>
      <c r="C10034" s="188">
        <v>0</v>
      </c>
      <c r="D10034" s="188">
        <v>0</v>
      </c>
      <c r="E10034" s="188">
        <v>0</v>
      </c>
      <c r="F10034" s="188">
        <v>881.4</v>
      </c>
      <c r="G10034" s="188">
        <v>881</v>
      </c>
      <c r="H10034" s="188">
        <v>1210</v>
      </c>
      <c r="I10034" s="188">
        <v>1728</v>
      </c>
      <c r="J10034" s="188">
        <v>2765</v>
      </c>
      <c r="N10034" s="43"/>
    </row>
    <row r="10035" spans="1:14">
      <c r="A10035" s="43" t="s">
        <v>552</v>
      </c>
      <c r="B10035" s="188">
        <v>76557</v>
      </c>
      <c r="C10035" s="188">
        <v>14552.99</v>
      </c>
      <c r="D10035" s="188">
        <v>20954.41</v>
      </c>
      <c r="E10035" s="188">
        <v>34514.6</v>
      </c>
      <c r="F10035" s="188">
        <v>59304.3</v>
      </c>
      <c r="G10035" s="188">
        <v>95896</v>
      </c>
      <c r="H10035" s="188">
        <v>146849</v>
      </c>
      <c r="I10035" s="188">
        <v>188833</v>
      </c>
      <c r="J10035" s="188">
        <v>320851</v>
      </c>
      <c r="N10035" s="43"/>
    </row>
    <row r="10036" spans="1:14">
      <c r="A10036" s="43" t="s">
        <v>553</v>
      </c>
      <c r="B10036" s="188">
        <v>9814</v>
      </c>
      <c r="C10036" s="188">
        <v>0</v>
      </c>
      <c r="D10036" s="188">
        <v>0</v>
      </c>
      <c r="E10036" s="188">
        <v>0</v>
      </c>
      <c r="F10036" s="188">
        <v>2067.6999999999998</v>
      </c>
      <c r="G10036" s="188">
        <v>13143</v>
      </c>
      <c r="H10036" s="188">
        <v>27988</v>
      </c>
      <c r="I10036" s="188">
        <v>40665</v>
      </c>
      <c r="J10036" s="188">
        <v>82104</v>
      </c>
      <c r="N10036" s="43"/>
    </row>
    <row r="10037" spans="1:14">
      <c r="A10037" s="43" t="s">
        <v>554</v>
      </c>
      <c r="B10037" s="188">
        <v>2334</v>
      </c>
      <c r="C10037" s="188">
        <v>0</v>
      </c>
      <c r="D10037" s="188">
        <v>0</v>
      </c>
      <c r="E10037" s="188">
        <v>0</v>
      </c>
      <c r="F10037" s="188">
        <v>21.3</v>
      </c>
      <c r="G10037" s="188">
        <v>1312</v>
      </c>
      <c r="H10037" s="188">
        <v>6086</v>
      </c>
      <c r="I10037" s="188">
        <v>11613</v>
      </c>
      <c r="J10037" s="188">
        <v>35207</v>
      </c>
      <c r="N10037" s="43"/>
    </row>
    <row r="10038" spans="1:14">
      <c r="A10038" s="43" t="s">
        <v>555</v>
      </c>
      <c r="B10038" s="188">
        <v>4917</v>
      </c>
      <c r="C10038" s="188">
        <v>0</v>
      </c>
      <c r="D10038" s="188">
        <v>0</v>
      </c>
      <c r="E10038" s="188">
        <v>0</v>
      </c>
      <c r="F10038" s="188">
        <v>0</v>
      </c>
      <c r="G10038" s="188">
        <v>1439</v>
      </c>
      <c r="H10038" s="188">
        <v>14461</v>
      </c>
      <c r="I10038" s="188">
        <v>27936</v>
      </c>
      <c r="J10038" s="188">
        <v>78122</v>
      </c>
      <c r="N10038" s="43"/>
    </row>
    <row r="10039" spans="1:14">
      <c r="A10039" s="43" t="s">
        <v>556</v>
      </c>
      <c r="B10039" s="188">
        <v>1754</v>
      </c>
      <c r="C10039" s="188">
        <v>0</v>
      </c>
      <c r="D10039" s="188">
        <v>0</v>
      </c>
      <c r="E10039" s="188">
        <v>0</v>
      </c>
      <c r="F10039" s="188">
        <v>0</v>
      </c>
      <c r="G10039" s="188">
        <v>0</v>
      </c>
      <c r="H10039" s="188">
        <v>180</v>
      </c>
      <c r="I10039" s="188">
        <v>9449</v>
      </c>
      <c r="J10039" s="188">
        <v>54381</v>
      </c>
      <c r="N10039" s="43"/>
    </row>
    <row r="10040" spans="1:14">
      <c r="A10040" s="43" t="s">
        <v>621</v>
      </c>
      <c r="B10040" s="188" t="s">
        <v>143</v>
      </c>
      <c r="C10040" s="188" t="s">
        <v>144</v>
      </c>
      <c r="D10040" s="188" t="s">
        <v>144</v>
      </c>
      <c r="E10040" s="188" t="s">
        <v>144</v>
      </c>
      <c r="F10040" s="188" t="s">
        <v>144</v>
      </c>
      <c r="G10040" s="188" t="s">
        <v>144</v>
      </c>
      <c r="H10040" s="188" t="s">
        <v>144</v>
      </c>
      <c r="I10040" s="188" t="s">
        <v>685</v>
      </c>
      <c r="J10040" s="188" t="s">
        <v>685</v>
      </c>
      <c r="K10040" s="188" t="s">
        <v>225</v>
      </c>
      <c r="N10040" s="43"/>
    </row>
    <row r="10041" spans="1:14">
      <c r="A10041" s="43" t="s">
        <v>618</v>
      </c>
      <c r="B10041" s="188" t="s">
        <v>619</v>
      </c>
      <c r="K10041" s="188" t="s">
        <v>759</v>
      </c>
      <c r="N10041" s="43"/>
    </row>
    <row r="10042" spans="1:14">
      <c r="A10042" s="43" t="s">
        <v>142</v>
      </c>
      <c r="N10042" s="43"/>
    </row>
    <row r="10044" spans="1:14">
      <c r="A10044" s="43" t="s">
        <v>218</v>
      </c>
      <c r="N10044" s="43"/>
    </row>
    <row r="10045" spans="1:14">
      <c r="A10045" s="43" t="s">
        <v>621</v>
      </c>
      <c r="B10045" s="188" t="s">
        <v>143</v>
      </c>
      <c r="C10045" s="188" t="s">
        <v>144</v>
      </c>
      <c r="D10045" s="188" t="s">
        <v>144</v>
      </c>
      <c r="E10045" s="188" t="s">
        <v>144</v>
      </c>
      <c r="F10045" s="188" t="s">
        <v>144</v>
      </c>
      <c r="G10045" s="188" t="s">
        <v>144</v>
      </c>
      <c r="H10045" s="188" t="s">
        <v>144</v>
      </c>
      <c r="I10045" s="188" t="s">
        <v>685</v>
      </c>
      <c r="J10045" s="188" t="s">
        <v>685</v>
      </c>
      <c r="K10045" s="188" t="s">
        <v>225</v>
      </c>
      <c r="N10045" s="43"/>
    </row>
    <row r="10046" spans="1:14">
      <c r="A10046" s="43" t="s">
        <v>257</v>
      </c>
      <c r="B10046" s="188" t="s">
        <v>33</v>
      </c>
      <c r="C10046" s="188" t="s">
        <v>134</v>
      </c>
      <c r="D10046" s="188" t="s">
        <v>135</v>
      </c>
      <c r="E10046" s="188" t="s">
        <v>136</v>
      </c>
      <c r="F10046" s="188" t="s">
        <v>137</v>
      </c>
      <c r="G10046" s="188" t="s">
        <v>138</v>
      </c>
      <c r="H10046" s="188" t="s">
        <v>139</v>
      </c>
      <c r="I10046" s="188" t="s">
        <v>140</v>
      </c>
      <c r="J10046" s="188" t="s">
        <v>141</v>
      </c>
      <c r="N10046" s="43"/>
    </row>
    <row r="10047" spans="1:14">
      <c r="A10047" s="43" t="s">
        <v>622</v>
      </c>
      <c r="B10047" s="188" t="s">
        <v>143</v>
      </c>
      <c r="C10047" s="188" t="s">
        <v>148</v>
      </c>
      <c r="D10047" s="188" t="s">
        <v>148</v>
      </c>
      <c r="E10047" s="188" t="s">
        <v>148</v>
      </c>
      <c r="F10047" s="188" t="s">
        <v>148</v>
      </c>
      <c r="G10047" s="188" t="s">
        <v>148</v>
      </c>
      <c r="H10047" s="188" t="s">
        <v>148</v>
      </c>
      <c r="I10047" s="188" t="s">
        <v>686</v>
      </c>
      <c r="J10047" s="188" t="s">
        <v>686</v>
      </c>
      <c r="N10047" s="43"/>
    </row>
    <row r="10048" spans="1:14">
      <c r="A10048" s="43" t="s">
        <v>592</v>
      </c>
      <c r="B10048" s="188">
        <v>86829</v>
      </c>
      <c r="C10048" s="188">
        <v>9358.25</v>
      </c>
      <c r="D10048" s="188">
        <v>14699.36</v>
      </c>
      <c r="E10048" s="188">
        <v>27415.1</v>
      </c>
      <c r="F10048" s="188">
        <v>51958.7</v>
      </c>
      <c r="G10048" s="188">
        <v>100214</v>
      </c>
      <c r="H10048" s="188">
        <v>178659</v>
      </c>
      <c r="I10048" s="188">
        <v>259689</v>
      </c>
      <c r="J10048" s="188">
        <v>572228</v>
      </c>
      <c r="N10048" s="43"/>
    </row>
    <row r="10049" spans="1:14">
      <c r="A10049" s="43" t="s">
        <v>537</v>
      </c>
      <c r="B10049" s="188">
        <v>20345</v>
      </c>
      <c r="C10049" s="188">
        <v>0</v>
      </c>
      <c r="D10049" s="188">
        <v>0</v>
      </c>
      <c r="E10049" s="188">
        <v>11372.5</v>
      </c>
      <c r="F10049" s="188">
        <v>20492.400000000001</v>
      </c>
      <c r="G10049" s="188">
        <v>29425</v>
      </c>
      <c r="H10049" s="188">
        <v>36709</v>
      </c>
      <c r="I10049" s="188">
        <v>41298</v>
      </c>
      <c r="J10049" s="188">
        <v>49315</v>
      </c>
      <c r="N10049" s="43"/>
    </row>
    <row r="10050" spans="1:14">
      <c r="A10050" s="43" t="s">
        <v>538</v>
      </c>
      <c r="B10050" s="188">
        <v>100</v>
      </c>
      <c r="C10050" s="188">
        <v>0</v>
      </c>
      <c r="D10050" s="188">
        <v>0</v>
      </c>
      <c r="E10050" s="188">
        <v>0</v>
      </c>
      <c r="F10050" s="188">
        <v>0</v>
      </c>
      <c r="G10050" s="188">
        <v>0</v>
      </c>
      <c r="H10050" s="188">
        <v>0</v>
      </c>
      <c r="I10050" s="188">
        <v>0</v>
      </c>
      <c r="J10050" s="188">
        <v>5020</v>
      </c>
      <c r="N10050" s="43"/>
    </row>
    <row r="10051" spans="1:14">
      <c r="A10051" s="43" t="s">
        <v>539</v>
      </c>
      <c r="B10051" s="188">
        <v>35744</v>
      </c>
      <c r="C10051" s="188">
        <v>-42.22</v>
      </c>
      <c r="D10051" s="188">
        <v>266.57</v>
      </c>
      <c r="E10051" s="188">
        <v>2184.1</v>
      </c>
      <c r="F10051" s="188">
        <v>9219.4</v>
      </c>
      <c r="G10051" s="188">
        <v>31041</v>
      </c>
      <c r="H10051" s="188">
        <v>80642</v>
      </c>
      <c r="I10051" s="188">
        <v>139531</v>
      </c>
      <c r="J10051" s="188">
        <v>410554</v>
      </c>
      <c r="N10051" s="43"/>
    </row>
    <row r="10052" spans="1:14">
      <c r="A10052" s="43" t="s">
        <v>540</v>
      </c>
      <c r="B10052" s="188">
        <v>3580</v>
      </c>
      <c r="C10052" s="188">
        <v>0</v>
      </c>
      <c r="D10052" s="188">
        <v>0</v>
      </c>
      <c r="E10052" s="188">
        <v>0</v>
      </c>
      <c r="F10052" s="188">
        <v>0</v>
      </c>
      <c r="G10052" s="188">
        <v>1208</v>
      </c>
      <c r="H10052" s="188">
        <v>7614</v>
      </c>
      <c r="I10052" s="188">
        <v>18449</v>
      </c>
      <c r="J10052" s="188">
        <v>61415</v>
      </c>
      <c r="N10052" s="43"/>
    </row>
    <row r="10053" spans="1:14">
      <c r="A10053" s="43" t="s">
        <v>541</v>
      </c>
      <c r="B10053" s="188">
        <v>19207</v>
      </c>
      <c r="C10053" s="188">
        <v>0</v>
      </c>
      <c r="D10053" s="188">
        <v>0</v>
      </c>
      <c r="E10053" s="188">
        <v>0</v>
      </c>
      <c r="F10053" s="188">
        <v>0</v>
      </c>
      <c r="G10053" s="188">
        <v>20847</v>
      </c>
      <c r="H10053" s="188">
        <v>61458</v>
      </c>
      <c r="I10053" s="188">
        <v>95063</v>
      </c>
      <c r="J10053" s="188">
        <v>188779</v>
      </c>
      <c r="N10053" s="43"/>
    </row>
    <row r="10054" spans="1:14">
      <c r="A10054" s="43" t="s">
        <v>542</v>
      </c>
      <c r="B10054" s="188">
        <v>6668</v>
      </c>
      <c r="C10054" s="188">
        <v>0</v>
      </c>
      <c r="D10054" s="188">
        <v>0</v>
      </c>
      <c r="E10054" s="188">
        <v>443.1</v>
      </c>
      <c r="F10054" s="188">
        <v>2987.7</v>
      </c>
      <c r="G10054" s="188">
        <v>7665</v>
      </c>
      <c r="H10054" s="188">
        <v>16432</v>
      </c>
      <c r="I10054" s="188">
        <v>24883</v>
      </c>
      <c r="J10054" s="188">
        <v>55626</v>
      </c>
      <c r="N10054" s="43"/>
    </row>
    <row r="10055" spans="1:14">
      <c r="A10055" s="43" t="s">
        <v>543</v>
      </c>
      <c r="B10055" s="188">
        <v>1186</v>
      </c>
      <c r="C10055" s="188">
        <v>0</v>
      </c>
      <c r="D10055" s="188">
        <v>0</v>
      </c>
      <c r="E10055" s="188">
        <v>0</v>
      </c>
      <c r="F10055" s="188">
        <v>0</v>
      </c>
      <c r="G10055" s="188">
        <v>0</v>
      </c>
      <c r="H10055" s="188">
        <v>0</v>
      </c>
      <c r="I10055" s="188">
        <v>11050</v>
      </c>
      <c r="J10055" s="188">
        <v>23930</v>
      </c>
      <c r="N10055" s="43"/>
    </row>
    <row r="10056" spans="1:14">
      <c r="A10056" s="43" t="s">
        <v>544</v>
      </c>
      <c r="B10056" s="188">
        <v>9531</v>
      </c>
      <c r="C10056" s="188">
        <v>0</v>
      </c>
      <c r="D10056" s="188">
        <v>0</v>
      </c>
      <c r="E10056" s="188">
        <v>0</v>
      </c>
      <c r="F10056" s="188">
        <v>0</v>
      </c>
      <c r="G10056" s="188">
        <v>0</v>
      </c>
      <c r="H10056" s="188">
        <v>25956</v>
      </c>
      <c r="I10056" s="188">
        <v>77104</v>
      </c>
      <c r="J10056" s="188">
        <v>133768</v>
      </c>
      <c r="N10056" s="43"/>
    </row>
    <row r="10057" spans="1:14">
      <c r="A10057" s="43" t="s">
        <v>221</v>
      </c>
      <c r="B10057" s="188">
        <v>17389</v>
      </c>
      <c r="C10057" s="188">
        <v>0</v>
      </c>
      <c r="D10057" s="188">
        <v>0</v>
      </c>
      <c r="E10057" s="188">
        <v>9772.1</v>
      </c>
      <c r="F10057" s="188">
        <v>17143.7</v>
      </c>
      <c r="G10057" s="188">
        <v>25796</v>
      </c>
      <c r="H10057" s="188">
        <v>32491</v>
      </c>
      <c r="I10057" s="188">
        <v>36079</v>
      </c>
      <c r="J10057" s="188">
        <v>42158</v>
      </c>
      <c r="N10057" s="43"/>
    </row>
    <row r="10058" spans="1:14">
      <c r="A10058" s="43" t="s">
        <v>222</v>
      </c>
      <c r="B10058" s="188">
        <v>7902</v>
      </c>
      <c r="C10058" s="188">
        <v>0</v>
      </c>
      <c r="D10058" s="188">
        <v>0</v>
      </c>
      <c r="E10058" s="188">
        <v>0</v>
      </c>
      <c r="F10058" s="188">
        <v>0</v>
      </c>
      <c r="G10058" s="188">
        <v>15216</v>
      </c>
      <c r="H10058" s="188">
        <v>26774</v>
      </c>
      <c r="I10058" s="188">
        <v>32281</v>
      </c>
      <c r="J10058" s="188">
        <v>40123</v>
      </c>
      <c r="N10058" s="43"/>
    </row>
    <row r="10059" spans="1:14">
      <c r="A10059" s="43" t="s">
        <v>223</v>
      </c>
      <c r="B10059" s="188">
        <v>14536</v>
      </c>
      <c r="C10059" s="188">
        <v>0</v>
      </c>
      <c r="D10059" s="188">
        <v>0</v>
      </c>
      <c r="E10059" s="188">
        <v>0</v>
      </c>
      <c r="F10059" s="188">
        <v>0</v>
      </c>
      <c r="G10059" s="188">
        <v>6292</v>
      </c>
      <c r="H10059" s="188">
        <v>47662</v>
      </c>
      <c r="I10059" s="188">
        <v>79310</v>
      </c>
      <c r="J10059" s="188">
        <v>173949</v>
      </c>
      <c r="N10059" s="43"/>
    </row>
    <row r="10060" spans="1:14">
      <c r="A10060" s="43" t="s">
        <v>224</v>
      </c>
      <c r="B10060" s="188">
        <v>11070</v>
      </c>
      <c r="C10060" s="188">
        <v>0</v>
      </c>
      <c r="D10060" s="188">
        <v>0</v>
      </c>
      <c r="E10060" s="188">
        <v>0</v>
      </c>
      <c r="F10060" s="188">
        <v>0</v>
      </c>
      <c r="G10060" s="188">
        <v>0</v>
      </c>
      <c r="H10060" s="188">
        <v>34964</v>
      </c>
      <c r="I10060" s="188">
        <v>70025</v>
      </c>
      <c r="J10060" s="188">
        <v>166197</v>
      </c>
      <c r="N10060" s="43"/>
    </row>
    <row r="10061" spans="1:14">
      <c r="A10061" s="43" t="s">
        <v>545</v>
      </c>
      <c r="B10061" s="188">
        <v>73516</v>
      </c>
      <c r="C10061" s="188">
        <v>5333.44</v>
      </c>
      <c r="D10061" s="188">
        <v>10625.27</v>
      </c>
      <c r="E10061" s="188">
        <v>23015.1</v>
      </c>
      <c r="F10061" s="188">
        <v>45204.1</v>
      </c>
      <c r="G10061" s="188">
        <v>85037</v>
      </c>
      <c r="H10061" s="188">
        <v>149580</v>
      </c>
      <c r="I10061" s="188">
        <v>215762</v>
      </c>
      <c r="J10061" s="188">
        <v>493101</v>
      </c>
      <c r="N10061" s="43"/>
    </row>
    <row r="10062" spans="1:14">
      <c r="A10062" s="43" t="s">
        <v>546</v>
      </c>
      <c r="B10062" s="188">
        <v>44807</v>
      </c>
      <c r="C10062" s="188">
        <v>3324.32</v>
      </c>
      <c r="D10062" s="188">
        <v>7810.48</v>
      </c>
      <c r="E10062" s="188">
        <v>17222.099999999999</v>
      </c>
      <c r="F10062" s="188">
        <v>33017.800000000003</v>
      </c>
      <c r="G10062" s="188">
        <v>59266</v>
      </c>
      <c r="H10062" s="188">
        <v>93498</v>
      </c>
      <c r="I10062" s="188">
        <v>120966</v>
      </c>
      <c r="J10062" s="188">
        <v>203630</v>
      </c>
      <c r="N10062" s="43"/>
    </row>
    <row r="10063" spans="1:14">
      <c r="A10063" s="43" t="s">
        <v>547</v>
      </c>
      <c r="B10063" s="188">
        <v>6625</v>
      </c>
      <c r="C10063" s="188">
        <v>0</v>
      </c>
      <c r="D10063" s="188">
        <v>0</v>
      </c>
      <c r="E10063" s="188">
        <v>0</v>
      </c>
      <c r="F10063" s="188">
        <v>86.9</v>
      </c>
      <c r="G10063" s="188">
        <v>5939</v>
      </c>
      <c r="H10063" s="188">
        <v>16277</v>
      </c>
      <c r="I10063" s="188">
        <v>27593</v>
      </c>
      <c r="J10063" s="188">
        <v>79129</v>
      </c>
      <c r="N10063" s="43"/>
    </row>
    <row r="10064" spans="1:14">
      <c r="A10064" s="43" t="s">
        <v>548</v>
      </c>
      <c r="B10064" s="188">
        <v>1065</v>
      </c>
      <c r="C10064" s="188">
        <v>0</v>
      </c>
      <c r="D10064" s="188">
        <v>0</v>
      </c>
      <c r="E10064" s="188">
        <v>0</v>
      </c>
      <c r="F10064" s="188">
        <v>0</v>
      </c>
      <c r="G10064" s="188">
        <v>506</v>
      </c>
      <c r="H10064" s="188">
        <v>2548</v>
      </c>
      <c r="I10064" s="188">
        <v>4812</v>
      </c>
      <c r="J10064" s="188">
        <v>15181</v>
      </c>
      <c r="N10064" s="43"/>
    </row>
    <row r="10065" spans="1:14">
      <c r="A10065" s="43" t="s">
        <v>549</v>
      </c>
      <c r="B10065" s="188">
        <v>1275</v>
      </c>
      <c r="C10065" s="188">
        <v>0</v>
      </c>
      <c r="D10065" s="188">
        <v>0</v>
      </c>
      <c r="E10065" s="188">
        <v>0</v>
      </c>
      <c r="F10065" s="188">
        <v>0</v>
      </c>
      <c r="G10065" s="188">
        <v>1428</v>
      </c>
      <c r="H10065" s="188">
        <v>4617</v>
      </c>
      <c r="I10065" s="188">
        <v>7137</v>
      </c>
      <c r="J10065" s="188">
        <v>11622</v>
      </c>
      <c r="N10065" s="43"/>
    </row>
    <row r="10066" spans="1:14">
      <c r="A10066" s="43" t="s">
        <v>550</v>
      </c>
      <c r="B10066" s="188">
        <v>268</v>
      </c>
      <c r="C10066" s="188">
        <v>0</v>
      </c>
      <c r="D10066" s="188">
        <v>0</v>
      </c>
      <c r="E10066" s="188">
        <v>0</v>
      </c>
      <c r="F10066" s="188">
        <v>0</v>
      </c>
      <c r="G10066" s="188">
        <v>269</v>
      </c>
      <c r="H10066" s="188">
        <v>869</v>
      </c>
      <c r="I10066" s="188">
        <v>1347</v>
      </c>
      <c r="J10066" s="188">
        <v>2716</v>
      </c>
      <c r="N10066" s="43"/>
    </row>
    <row r="10067" spans="1:14">
      <c r="A10067" s="43" t="s">
        <v>551</v>
      </c>
      <c r="B10067" s="188">
        <v>175</v>
      </c>
      <c r="C10067" s="188">
        <v>0</v>
      </c>
      <c r="D10067" s="188">
        <v>0</v>
      </c>
      <c r="E10067" s="188">
        <v>0</v>
      </c>
      <c r="F10067" s="188">
        <v>0</v>
      </c>
      <c r="G10067" s="188">
        <v>0</v>
      </c>
      <c r="H10067" s="188">
        <v>247</v>
      </c>
      <c r="I10067" s="188">
        <v>881</v>
      </c>
      <c r="J10067" s="188">
        <v>3576</v>
      </c>
      <c r="N10067" s="43"/>
    </row>
    <row r="10068" spans="1:14">
      <c r="A10068" s="43" t="s">
        <v>317</v>
      </c>
      <c r="B10068" s="188">
        <v>3014</v>
      </c>
      <c r="C10068" s="188">
        <v>0</v>
      </c>
      <c r="D10068" s="188">
        <v>2977.43</v>
      </c>
      <c r="E10068" s="188">
        <v>2977.4</v>
      </c>
      <c r="F10068" s="188">
        <v>2977.4</v>
      </c>
      <c r="G10068" s="188">
        <v>2977</v>
      </c>
      <c r="H10068" s="188">
        <v>2977</v>
      </c>
      <c r="I10068" s="188">
        <v>5955</v>
      </c>
      <c r="J10068" s="188">
        <v>9528</v>
      </c>
      <c r="N10068" s="43"/>
    </row>
    <row r="10069" spans="1:14">
      <c r="A10069" s="43" t="s">
        <v>318</v>
      </c>
      <c r="B10069" s="188">
        <v>892</v>
      </c>
      <c r="C10069" s="188">
        <v>0</v>
      </c>
      <c r="D10069" s="188">
        <v>0</v>
      </c>
      <c r="E10069" s="188">
        <v>0</v>
      </c>
      <c r="F10069" s="188">
        <v>1118.5999999999999</v>
      </c>
      <c r="G10069" s="188">
        <v>1119</v>
      </c>
      <c r="H10069" s="188">
        <v>1119</v>
      </c>
      <c r="I10069" s="188">
        <v>1535</v>
      </c>
      <c r="J10069" s="188">
        <v>2851</v>
      </c>
      <c r="N10069" s="43"/>
    </row>
    <row r="10070" spans="1:14">
      <c r="A10070" s="43" t="s">
        <v>552</v>
      </c>
      <c r="B10070" s="188">
        <v>58121</v>
      </c>
      <c r="C10070" s="188">
        <v>7361.93</v>
      </c>
      <c r="D10070" s="188">
        <v>11709.09</v>
      </c>
      <c r="E10070" s="188">
        <v>21356.9</v>
      </c>
      <c r="F10070" s="188">
        <v>38838.6</v>
      </c>
      <c r="G10070" s="188">
        <v>72378</v>
      </c>
      <c r="H10070" s="188">
        <v>120643</v>
      </c>
      <c r="I10070" s="188">
        <v>162997</v>
      </c>
      <c r="J10070" s="188">
        <v>305288</v>
      </c>
      <c r="N10070" s="43"/>
    </row>
    <row r="10071" spans="1:14">
      <c r="A10071" s="43" t="s">
        <v>553</v>
      </c>
      <c r="B10071" s="188">
        <v>7829</v>
      </c>
      <c r="C10071" s="188">
        <v>0</v>
      </c>
      <c r="D10071" s="188">
        <v>0</v>
      </c>
      <c r="E10071" s="188">
        <v>0</v>
      </c>
      <c r="F10071" s="188">
        <v>214.9</v>
      </c>
      <c r="G10071" s="188">
        <v>7800</v>
      </c>
      <c r="H10071" s="188">
        <v>23501</v>
      </c>
      <c r="I10071" s="188">
        <v>38039</v>
      </c>
      <c r="J10071" s="188">
        <v>81888</v>
      </c>
      <c r="N10071" s="43"/>
    </row>
    <row r="10072" spans="1:14">
      <c r="A10072" s="43" t="s">
        <v>554</v>
      </c>
      <c r="B10072" s="188">
        <v>1614</v>
      </c>
      <c r="C10072" s="188">
        <v>0</v>
      </c>
      <c r="D10072" s="188">
        <v>0</v>
      </c>
      <c r="E10072" s="188">
        <v>0</v>
      </c>
      <c r="F10072" s="188">
        <v>0</v>
      </c>
      <c r="G10072" s="188">
        <v>457</v>
      </c>
      <c r="H10072" s="188">
        <v>3655</v>
      </c>
      <c r="I10072" s="188">
        <v>7980</v>
      </c>
      <c r="J10072" s="188">
        <v>25793</v>
      </c>
      <c r="N10072" s="43"/>
    </row>
    <row r="10073" spans="1:14">
      <c r="A10073" s="43" t="s">
        <v>555</v>
      </c>
      <c r="B10073" s="188">
        <v>3069</v>
      </c>
      <c r="C10073" s="188">
        <v>0</v>
      </c>
      <c r="D10073" s="188">
        <v>0</v>
      </c>
      <c r="E10073" s="188">
        <v>0</v>
      </c>
      <c r="F10073" s="188">
        <v>0</v>
      </c>
      <c r="G10073" s="188">
        <v>36</v>
      </c>
      <c r="H10073" s="188">
        <v>5264</v>
      </c>
      <c r="I10073" s="188">
        <v>16318</v>
      </c>
      <c r="J10073" s="188">
        <v>57613</v>
      </c>
      <c r="N10073" s="43"/>
    </row>
    <row r="10074" spans="1:14">
      <c r="A10074" s="43" t="s">
        <v>556</v>
      </c>
      <c r="B10074" s="188">
        <v>1191</v>
      </c>
      <c r="C10074" s="188">
        <v>0</v>
      </c>
      <c r="D10074" s="188">
        <v>0</v>
      </c>
      <c r="E10074" s="188">
        <v>0</v>
      </c>
      <c r="F10074" s="188">
        <v>0</v>
      </c>
      <c r="G10074" s="188">
        <v>0</v>
      </c>
      <c r="H10074" s="188">
        <v>0</v>
      </c>
      <c r="I10074" s="188">
        <v>4350</v>
      </c>
      <c r="J10074" s="188">
        <v>40570</v>
      </c>
      <c r="N10074" s="43"/>
    </row>
    <row r="10075" spans="1:14">
      <c r="A10075" s="43" t="s">
        <v>152</v>
      </c>
      <c r="N10075" s="43"/>
    </row>
    <row r="10076" spans="1:14">
      <c r="A10076" s="43" t="s">
        <v>603</v>
      </c>
      <c r="B10076" s="188">
        <v>33437</v>
      </c>
      <c r="C10076" s="188">
        <v>368.17</v>
      </c>
      <c r="D10076" s="188">
        <v>3958.66</v>
      </c>
      <c r="E10076" s="188">
        <v>10825.2</v>
      </c>
      <c r="F10076" s="188">
        <v>21279.200000000001</v>
      </c>
      <c r="G10076" s="188">
        <v>38272</v>
      </c>
      <c r="H10076" s="188">
        <v>70511</v>
      </c>
      <c r="I10076" s="188">
        <v>98591</v>
      </c>
      <c r="J10076" s="188">
        <v>195562</v>
      </c>
      <c r="N10076" s="43"/>
    </row>
    <row r="10077" spans="1:14">
      <c r="A10077" s="43" t="s">
        <v>537</v>
      </c>
      <c r="B10077" s="188">
        <v>12183</v>
      </c>
      <c r="C10077" s="188">
        <v>0</v>
      </c>
      <c r="D10077" s="188">
        <v>0</v>
      </c>
      <c r="E10077" s="188">
        <v>0</v>
      </c>
      <c r="F10077" s="188">
        <v>11537</v>
      </c>
      <c r="G10077" s="188">
        <v>18967</v>
      </c>
      <c r="H10077" s="188">
        <v>26274</v>
      </c>
      <c r="I10077" s="188">
        <v>31351</v>
      </c>
      <c r="J10077" s="188">
        <v>41290</v>
      </c>
      <c r="N10077" s="43"/>
    </row>
    <row r="10078" spans="1:14">
      <c r="A10078" s="43" t="s">
        <v>538</v>
      </c>
      <c r="B10078" s="188">
        <v>446</v>
      </c>
      <c r="C10078" s="188">
        <v>0</v>
      </c>
      <c r="D10078" s="188">
        <v>0</v>
      </c>
      <c r="E10078" s="188">
        <v>0</v>
      </c>
      <c r="F10078" s="188">
        <v>0</v>
      </c>
      <c r="G10078" s="188">
        <v>0</v>
      </c>
      <c r="H10078" s="188">
        <v>0</v>
      </c>
      <c r="I10078" s="188">
        <v>4263</v>
      </c>
      <c r="J10078" s="188">
        <v>9509</v>
      </c>
      <c r="N10078" s="43"/>
    </row>
    <row r="10079" spans="1:14">
      <c r="A10079" s="43" t="s">
        <v>539</v>
      </c>
      <c r="B10079" s="188">
        <v>8357</v>
      </c>
      <c r="C10079" s="188">
        <v>-112.77</v>
      </c>
      <c r="D10079" s="188">
        <v>-78.92</v>
      </c>
      <c r="E10079" s="188">
        <v>131</v>
      </c>
      <c r="F10079" s="188">
        <v>1418.9</v>
      </c>
      <c r="G10079" s="188">
        <v>5751</v>
      </c>
      <c r="H10079" s="188">
        <v>16668</v>
      </c>
      <c r="I10079" s="188">
        <v>32590</v>
      </c>
      <c r="J10079" s="188">
        <v>100941</v>
      </c>
      <c r="N10079" s="43"/>
    </row>
    <row r="10080" spans="1:14">
      <c r="A10080" s="43" t="s">
        <v>540</v>
      </c>
      <c r="B10080" s="188">
        <v>800</v>
      </c>
      <c r="C10080" s="188">
        <v>0</v>
      </c>
      <c r="D10080" s="188">
        <v>0</v>
      </c>
      <c r="E10080" s="188">
        <v>0</v>
      </c>
      <c r="F10080" s="188">
        <v>0</v>
      </c>
      <c r="G10080" s="188">
        <v>0</v>
      </c>
      <c r="H10080" s="188">
        <v>992</v>
      </c>
      <c r="I10080" s="188">
        <v>2859</v>
      </c>
      <c r="J10080" s="188">
        <v>16178</v>
      </c>
      <c r="N10080" s="43"/>
    </row>
    <row r="10081" spans="1:14">
      <c r="A10081" s="43" t="s">
        <v>541</v>
      </c>
      <c r="B10081" s="188">
        <v>8228</v>
      </c>
      <c r="C10081" s="188">
        <v>0</v>
      </c>
      <c r="D10081" s="188">
        <v>0</v>
      </c>
      <c r="E10081" s="188">
        <v>0</v>
      </c>
      <c r="F10081" s="188">
        <v>0</v>
      </c>
      <c r="G10081" s="188">
        <v>1672</v>
      </c>
      <c r="H10081" s="188">
        <v>28700</v>
      </c>
      <c r="I10081" s="188">
        <v>49505</v>
      </c>
      <c r="J10081" s="188">
        <v>106132</v>
      </c>
      <c r="N10081" s="43"/>
    </row>
    <row r="10082" spans="1:14">
      <c r="A10082" s="43" t="s">
        <v>542</v>
      </c>
      <c r="B10082" s="188">
        <v>2602</v>
      </c>
      <c r="C10082" s="188">
        <v>0</v>
      </c>
      <c r="D10082" s="188">
        <v>0</v>
      </c>
      <c r="E10082" s="188">
        <v>0</v>
      </c>
      <c r="F10082" s="188">
        <v>801.4</v>
      </c>
      <c r="G10082" s="188">
        <v>3132</v>
      </c>
      <c r="H10082" s="188">
        <v>6776</v>
      </c>
      <c r="I10082" s="188">
        <v>11087</v>
      </c>
      <c r="J10082" s="188">
        <v>23853</v>
      </c>
      <c r="N10082" s="43"/>
    </row>
    <row r="10083" spans="1:14">
      <c r="A10083" s="43" t="s">
        <v>543</v>
      </c>
      <c r="B10083" s="188">
        <v>821</v>
      </c>
      <c r="C10083" s="188">
        <v>0</v>
      </c>
      <c r="D10083" s="188">
        <v>0</v>
      </c>
      <c r="E10083" s="188">
        <v>0</v>
      </c>
      <c r="F10083" s="188">
        <v>0</v>
      </c>
      <c r="G10083" s="188">
        <v>0</v>
      </c>
      <c r="H10083" s="188">
        <v>0</v>
      </c>
      <c r="I10083" s="188">
        <v>6859</v>
      </c>
      <c r="J10083" s="188">
        <v>18537</v>
      </c>
      <c r="N10083" s="43"/>
    </row>
    <row r="10084" spans="1:14">
      <c r="A10084" s="43" t="s">
        <v>544</v>
      </c>
      <c r="B10084" s="188">
        <v>16821</v>
      </c>
      <c r="C10084" s="188">
        <v>0</v>
      </c>
      <c r="D10084" s="188">
        <v>0</v>
      </c>
      <c r="E10084" s="188">
        <v>0</v>
      </c>
      <c r="F10084" s="188">
        <v>0</v>
      </c>
      <c r="G10084" s="188">
        <v>20310</v>
      </c>
      <c r="H10084" s="188">
        <v>77104</v>
      </c>
      <c r="I10084" s="188">
        <v>117675</v>
      </c>
      <c r="J10084" s="188">
        <v>133768</v>
      </c>
      <c r="N10084" s="43"/>
    </row>
    <row r="10085" spans="1:14">
      <c r="A10085" s="43" t="s">
        <v>221</v>
      </c>
      <c r="B10085" s="188">
        <v>10131</v>
      </c>
      <c r="C10085" s="188">
        <v>0</v>
      </c>
      <c r="D10085" s="188">
        <v>0</v>
      </c>
      <c r="E10085" s="188">
        <v>0</v>
      </c>
      <c r="F10085" s="188">
        <v>9898.9</v>
      </c>
      <c r="G10085" s="188">
        <v>15567</v>
      </c>
      <c r="H10085" s="188">
        <v>21580</v>
      </c>
      <c r="I10085" s="188">
        <v>26008</v>
      </c>
      <c r="J10085" s="188">
        <v>36410</v>
      </c>
      <c r="N10085" s="43"/>
    </row>
    <row r="10086" spans="1:14">
      <c r="A10086" s="43" t="s">
        <v>222</v>
      </c>
      <c r="B10086" s="188">
        <v>5044</v>
      </c>
      <c r="C10086" s="188">
        <v>0</v>
      </c>
      <c r="D10086" s="188">
        <v>0</v>
      </c>
      <c r="E10086" s="188">
        <v>0</v>
      </c>
      <c r="F10086" s="188">
        <v>0</v>
      </c>
      <c r="G10086" s="188">
        <v>8707</v>
      </c>
      <c r="H10086" s="188">
        <v>18708</v>
      </c>
      <c r="I10086" s="188">
        <v>24917</v>
      </c>
      <c r="J10086" s="188">
        <v>35464</v>
      </c>
      <c r="N10086" s="43"/>
    </row>
    <row r="10087" spans="1:14">
      <c r="A10087" s="43" t="s">
        <v>223</v>
      </c>
      <c r="B10087" s="188">
        <v>4226</v>
      </c>
      <c r="C10087" s="188">
        <v>0</v>
      </c>
      <c r="D10087" s="188">
        <v>0</v>
      </c>
      <c r="E10087" s="188">
        <v>0</v>
      </c>
      <c r="F10087" s="188">
        <v>0</v>
      </c>
      <c r="G10087" s="188">
        <v>0</v>
      </c>
      <c r="H10087" s="188">
        <v>12996</v>
      </c>
      <c r="I10087" s="188">
        <v>28095</v>
      </c>
      <c r="J10087" s="188">
        <v>73510</v>
      </c>
      <c r="N10087" s="43"/>
    </row>
    <row r="10088" spans="1:14">
      <c r="A10088" s="43" t="s">
        <v>224</v>
      </c>
      <c r="B10088" s="188">
        <v>7174</v>
      </c>
      <c r="C10088" s="188">
        <v>0</v>
      </c>
      <c r="D10088" s="188">
        <v>0</v>
      </c>
      <c r="E10088" s="188">
        <v>0</v>
      </c>
      <c r="F10088" s="188">
        <v>0</v>
      </c>
      <c r="G10088" s="188">
        <v>0</v>
      </c>
      <c r="H10088" s="188">
        <v>20257</v>
      </c>
      <c r="I10088" s="188">
        <v>48493</v>
      </c>
      <c r="J10088" s="188">
        <v>126747</v>
      </c>
      <c r="N10088" s="43"/>
    </row>
    <row r="10089" spans="1:14">
      <c r="A10089" s="43" t="s">
        <v>545</v>
      </c>
      <c r="B10089" s="188">
        <v>27295</v>
      </c>
      <c r="C10089" s="188">
        <v>-3082.5</v>
      </c>
      <c r="D10089" s="188">
        <v>7.51</v>
      </c>
      <c r="E10089" s="188">
        <v>7038.9</v>
      </c>
      <c r="F10089" s="188">
        <v>17203.8</v>
      </c>
      <c r="G10089" s="188">
        <v>32989</v>
      </c>
      <c r="H10089" s="188">
        <v>59659</v>
      </c>
      <c r="I10089" s="188">
        <v>83995</v>
      </c>
      <c r="J10089" s="188">
        <v>170229</v>
      </c>
      <c r="N10089" s="43"/>
    </row>
    <row r="10090" spans="1:14">
      <c r="A10090" s="43" t="s">
        <v>546</v>
      </c>
      <c r="B10090" s="188">
        <v>19980</v>
      </c>
      <c r="C10090" s="188">
        <v>-4096.0600000000004</v>
      </c>
      <c r="D10090" s="188">
        <v>-2805.79</v>
      </c>
      <c r="E10090" s="188">
        <v>5525.1</v>
      </c>
      <c r="F10090" s="188">
        <v>13374.5</v>
      </c>
      <c r="G10090" s="188">
        <v>26241</v>
      </c>
      <c r="H10090" s="188">
        <v>47479</v>
      </c>
      <c r="I10090" s="188">
        <v>66347</v>
      </c>
      <c r="J10090" s="188">
        <v>118306</v>
      </c>
      <c r="N10090" s="43"/>
    </row>
    <row r="10091" spans="1:14">
      <c r="A10091" s="43" t="s">
        <v>547</v>
      </c>
      <c r="B10091" s="188">
        <v>1533</v>
      </c>
      <c r="C10091" s="188">
        <v>0</v>
      </c>
      <c r="D10091" s="188">
        <v>0</v>
      </c>
      <c r="E10091" s="188">
        <v>0</v>
      </c>
      <c r="F10091" s="188">
        <v>0</v>
      </c>
      <c r="G10091" s="188">
        <v>0</v>
      </c>
      <c r="H10091" s="188">
        <v>4145</v>
      </c>
      <c r="I10091" s="188">
        <v>7743</v>
      </c>
      <c r="J10091" s="188">
        <v>26542</v>
      </c>
      <c r="N10091" s="43"/>
    </row>
    <row r="10092" spans="1:14">
      <c r="A10092" s="43" t="s">
        <v>548</v>
      </c>
      <c r="B10092" s="188">
        <v>248</v>
      </c>
      <c r="C10092" s="188">
        <v>0</v>
      </c>
      <c r="D10092" s="188">
        <v>0</v>
      </c>
      <c r="E10092" s="188">
        <v>0</v>
      </c>
      <c r="F10092" s="188">
        <v>0</v>
      </c>
      <c r="G10092" s="188">
        <v>0</v>
      </c>
      <c r="H10092" s="188">
        <v>427</v>
      </c>
      <c r="I10092" s="188">
        <v>1324</v>
      </c>
      <c r="J10092" s="188">
        <v>4772</v>
      </c>
      <c r="N10092" s="43"/>
    </row>
    <row r="10093" spans="1:14">
      <c r="A10093" s="43" t="s">
        <v>549</v>
      </c>
      <c r="B10093" s="188">
        <v>529</v>
      </c>
      <c r="C10093" s="188">
        <v>0</v>
      </c>
      <c r="D10093" s="188">
        <v>0</v>
      </c>
      <c r="E10093" s="188">
        <v>0</v>
      </c>
      <c r="F10093" s="188">
        <v>0</v>
      </c>
      <c r="G10093" s="188">
        <v>0</v>
      </c>
      <c r="H10093" s="188">
        <v>1891</v>
      </c>
      <c r="I10093" s="188">
        <v>3606</v>
      </c>
      <c r="J10093" s="188">
        <v>7816</v>
      </c>
      <c r="N10093" s="43"/>
    </row>
    <row r="10094" spans="1:14">
      <c r="A10094" s="43" t="s">
        <v>550</v>
      </c>
      <c r="B10094" s="188">
        <v>103</v>
      </c>
      <c r="C10094" s="188">
        <v>0</v>
      </c>
      <c r="D10094" s="188">
        <v>0</v>
      </c>
      <c r="E10094" s="188">
        <v>0</v>
      </c>
      <c r="F10094" s="188">
        <v>0</v>
      </c>
      <c r="G10094" s="188">
        <v>0</v>
      </c>
      <c r="H10094" s="188">
        <v>356</v>
      </c>
      <c r="I10094" s="188">
        <v>679</v>
      </c>
      <c r="J10094" s="188">
        <v>1480</v>
      </c>
      <c r="N10094" s="43"/>
    </row>
    <row r="10095" spans="1:14">
      <c r="A10095" s="43" t="s">
        <v>551</v>
      </c>
      <c r="B10095" s="188">
        <v>26</v>
      </c>
      <c r="C10095" s="188">
        <v>0</v>
      </c>
      <c r="D10095" s="188">
        <v>0</v>
      </c>
      <c r="E10095" s="188">
        <v>0</v>
      </c>
      <c r="F10095" s="188">
        <v>0</v>
      </c>
      <c r="G10095" s="188">
        <v>0</v>
      </c>
      <c r="H10095" s="188">
        <v>0</v>
      </c>
      <c r="I10095" s="188">
        <v>0</v>
      </c>
      <c r="J10095" s="188">
        <v>784</v>
      </c>
      <c r="N10095" s="43"/>
    </row>
    <row r="10096" spans="1:14">
      <c r="A10096" s="43" t="s">
        <v>317</v>
      </c>
      <c r="B10096" s="188">
        <v>2858</v>
      </c>
      <c r="C10096" s="188">
        <v>0</v>
      </c>
      <c r="D10096" s="188">
        <v>2977.43</v>
      </c>
      <c r="E10096" s="188">
        <v>2977.4</v>
      </c>
      <c r="F10096" s="188">
        <v>2977.4</v>
      </c>
      <c r="G10096" s="188">
        <v>2977</v>
      </c>
      <c r="H10096" s="188">
        <v>2977</v>
      </c>
      <c r="I10096" s="188">
        <v>2977</v>
      </c>
      <c r="J10096" s="188">
        <v>4168</v>
      </c>
      <c r="N10096" s="43"/>
    </row>
    <row r="10097" spans="1:14">
      <c r="A10097" s="43" t="s">
        <v>318</v>
      </c>
      <c r="B10097" s="188">
        <v>845</v>
      </c>
      <c r="C10097" s="188">
        <v>0</v>
      </c>
      <c r="D10097" s="188">
        <v>0</v>
      </c>
      <c r="E10097" s="188">
        <v>0</v>
      </c>
      <c r="F10097" s="188">
        <v>1118.5999999999999</v>
      </c>
      <c r="G10097" s="188">
        <v>1119</v>
      </c>
      <c r="H10097" s="188">
        <v>1119</v>
      </c>
      <c r="I10097" s="188">
        <v>1119</v>
      </c>
      <c r="J10097" s="188">
        <v>1535</v>
      </c>
      <c r="N10097" s="43"/>
    </row>
    <row r="10098" spans="1:14">
      <c r="A10098" s="43" t="s">
        <v>552</v>
      </c>
      <c r="B10098" s="188">
        <v>26122</v>
      </c>
      <c r="C10098" s="188">
        <v>0</v>
      </c>
      <c r="D10098" s="188">
        <v>774.22</v>
      </c>
      <c r="E10098" s="188">
        <v>9366.9</v>
      </c>
      <c r="F10098" s="188">
        <v>17328.400000000001</v>
      </c>
      <c r="G10098" s="188">
        <v>31094</v>
      </c>
      <c r="H10098" s="188">
        <v>57856</v>
      </c>
      <c r="I10098" s="188">
        <v>81654</v>
      </c>
      <c r="J10098" s="188">
        <v>154245</v>
      </c>
      <c r="N10098" s="43"/>
    </row>
    <row r="10099" spans="1:14">
      <c r="A10099" s="43" t="s">
        <v>553</v>
      </c>
      <c r="B10099" s="188">
        <v>1956</v>
      </c>
      <c r="C10099" s="188">
        <v>0</v>
      </c>
      <c r="D10099" s="188">
        <v>0</v>
      </c>
      <c r="E10099" s="188">
        <v>0</v>
      </c>
      <c r="F10099" s="188">
        <v>0</v>
      </c>
      <c r="G10099" s="188">
        <v>277</v>
      </c>
      <c r="H10099" s="188">
        <v>4115</v>
      </c>
      <c r="I10099" s="188">
        <v>10710</v>
      </c>
      <c r="J10099" s="188">
        <v>34781</v>
      </c>
      <c r="N10099" s="43"/>
    </row>
    <row r="10100" spans="1:14">
      <c r="A10100" s="43" t="s">
        <v>554</v>
      </c>
      <c r="B10100" s="188">
        <v>469</v>
      </c>
      <c r="C10100" s="188">
        <v>0</v>
      </c>
      <c r="D10100" s="188">
        <v>0</v>
      </c>
      <c r="E10100" s="188">
        <v>0</v>
      </c>
      <c r="F10100" s="188">
        <v>0</v>
      </c>
      <c r="G10100" s="188">
        <v>30</v>
      </c>
      <c r="H10100" s="188">
        <v>773</v>
      </c>
      <c r="I10100" s="188">
        <v>2377</v>
      </c>
      <c r="J10100" s="188">
        <v>8671</v>
      </c>
      <c r="N10100" s="43"/>
    </row>
    <row r="10101" spans="1:14">
      <c r="A10101" s="43" t="s">
        <v>555</v>
      </c>
      <c r="B10101" s="188">
        <v>657</v>
      </c>
      <c r="C10101" s="188">
        <v>0</v>
      </c>
      <c r="D10101" s="188">
        <v>0</v>
      </c>
      <c r="E10101" s="188">
        <v>0</v>
      </c>
      <c r="F10101" s="188">
        <v>0</v>
      </c>
      <c r="G10101" s="188">
        <v>0</v>
      </c>
      <c r="H10101" s="188">
        <v>188</v>
      </c>
      <c r="I10101" s="188">
        <v>2457</v>
      </c>
      <c r="J10101" s="188">
        <v>16660</v>
      </c>
      <c r="N10101" s="43"/>
    </row>
    <row r="10102" spans="1:14">
      <c r="A10102" s="43" t="s">
        <v>556</v>
      </c>
      <c r="B10102" s="188">
        <v>562</v>
      </c>
      <c r="C10102" s="188">
        <v>0</v>
      </c>
      <c r="D10102" s="188">
        <v>0</v>
      </c>
      <c r="E10102" s="188">
        <v>0</v>
      </c>
      <c r="F10102" s="188">
        <v>0</v>
      </c>
      <c r="G10102" s="188">
        <v>0</v>
      </c>
      <c r="H10102" s="188">
        <v>0</v>
      </c>
      <c r="I10102" s="188">
        <v>20</v>
      </c>
      <c r="J10102" s="188">
        <v>18208</v>
      </c>
      <c r="N10102" s="43"/>
    </row>
    <row r="10103" spans="1:14">
      <c r="A10103" s="43" t="s">
        <v>604</v>
      </c>
      <c r="B10103" s="188">
        <v>64032</v>
      </c>
      <c r="C10103" s="188">
        <v>9408.09</v>
      </c>
      <c r="D10103" s="188">
        <v>13743.76</v>
      </c>
      <c r="E10103" s="188">
        <v>23488.9</v>
      </c>
      <c r="F10103" s="188">
        <v>40111.699999999997</v>
      </c>
      <c r="G10103" s="188">
        <v>72738</v>
      </c>
      <c r="H10103" s="188">
        <v>127183</v>
      </c>
      <c r="I10103" s="188">
        <v>176685</v>
      </c>
      <c r="J10103" s="188">
        <v>383052</v>
      </c>
      <c r="N10103" s="43"/>
    </row>
    <row r="10104" spans="1:14">
      <c r="A10104" s="43" t="s">
        <v>537</v>
      </c>
      <c r="B10104" s="188">
        <v>18566</v>
      </c>
      <c r="C10104" s="188">
        <v>0</v>
      </c>
      <c r="D10104" s="188">
        <v>0</v>
      </c>
      <c r="E10104" s="188">
        <v>11048.6</v>
      </c>
      <c r="F10104" s="188">
        <v>18377.599999999999</v>
      </c>
      <c r="G10104" s="188">
        <v>26111</v>
      </c>
      <c r="H10104" s="188">
        <v>33105</v>
      </c>
      <c r="I10104" s="188">
        <v>37339</v>
      </c>
      <c r="J10104" s="188">
        <v>45874</v>
      </c>
      <c r="N10104" s="43"/>
    </row>
    <row r="10105" spans="1:14">
      <c r="A10105" s="43" t="s">
        <v>538</v>
      </c>
      <c r="B10105" s="188">
        <v>99</v>
      </c>
      <c r="C10105" s="188">
        <v>0</v>
      </c>
      <c r="D10105" s="188">
        <v>0</v>
      </c>
      <c r="E10105" s="188">
        <v>0</v>
      </c>
      <c r="F10105" s="188">
        <v>0</v>
      </c>
      <c r="G10105" s="188">
        <v>0</v>
      </c>
      <c r="H10105" s="188">
        <v>0</v>
      </c>
      <c r="I10105" s="188">
        <v>0</v>
      </c>
      <c r="J10105" s="188">
        <v>4765</v>
      </c>
      <c r="N10105" s="43"/>
    </row>
    <row r="10106" spans="1:14">
      <c r="A10106" s="43" t="s">
        <v>539</v>
      </c>
      <c r="B10106" s="188">
        <v>21446</v>
      </c>
      <c r="C10106" s="188">
        <v>-55.46</v>
      </c>
      <c r="D10106" s="188">
        <v>150.71</v>
      </c>
      <c r="E10106" s="188">
        <v>1378.7</v>
      </c>
      <c r="F10106" s="188">
        <v>5669.6</v>
      </c>
      <c r="G10106" s="188">
        <v>17631</v>
      </c>
      <c r="H10106" s="188">
        <v>46669</v>
      </c>
      <c r="I10106" s="188">
        <v>84558</v>
      </c>
      <c r="J10106" s="188">
        <v>231547</v>
      </c>
      <c r="N10106" s="43"/>
    </row>
    <row r="10107" spans="1:14">
      <c r="A10107" s="43" t="s">
        <v>540</v>
      </c>
      <c r="B10107" s="188">
        <v>2524</v>
      </c>
      <c r="C10107" s="188">
        <v>0</v>
      </c>
      <c r="D10107" s="188">
        <v>0</v>
      </c>
      <c r="E10107" s="188">
        <v>0</v>
      </c>
      <c r="F10107" s="188">
        <v>0</v>
      </c>
      <c r="G10107" s="188">
        <v>723</v>
      </c>
      <c r="H10107" s="188">
        <v>5071</v>
      </c>
      <c r="I10107" s="188">
        <v>12186</v>
      </c>
      <c r="J10107" s="188">
        <v>44922</v>
      </c>
      <c r="N10107" s="43"/>
    </row>
    <row r="10108" spans="1:14">
      <c r="A10108" s="43" t="s">
        <v>541</v>
      </c>
      <c r="B10108" s="188">
        <v>15188</v>
      </c>
      <c r="C10108" s="188">
        <v>0</v>
      </c>
      <c r="D10108" s="188">
        <v>0</v>
      </c>
      <c r="E10108" s="188">
        <v>0</v>
      </c>
      <c r="F10108" s="188">
        <v>0</v>
      </c>
      <c r="G10108" s="188">
        <v>12791</v>
      </c>
      <c r="H10108" s="188">
        <v>48969</v>
      </c>
      <c r="I10108" s="188">
        <v>78728</v>
      </c>
      <c r="J10108" s="188">
        <v>163453</v>
      </c>
      <c r="N10108" s="43"/>
    </row>
    <row r="10109" spans="1:14">
      <c r="A10109" s="43" t="s">
        <v>542</v>
      </c>
      <c r="B10109" s="188">
        <v>4976</v>
      </c>
      <c r="C10109" s="188">
        <v>0</v>
      </c>
      <c r="D10109" s="188">
        <v>0</v>
      </c>
      <c r="E10109" s="188">
        <v>0</v>
      </c>
      <c r="F10109" s="188">
        <v>2310.6999999999998</v>
      </c>
      <c r="G10109" s="188">
        <v>5923</v>
      </c>
      <c r="H10109" s="188">
        <v>12408</v>
      </c>
      <c r="I10109" s="188">
        <v>18866</v>
      </c>
      <c r="J10109" s="188">
        <v>40869</v>
      </c>
      <c r="N10109" s="43"/>
    </row>
    <row r="10110" spans="1:14">
      <c r="A10110" s="43" t="s">
        <v>543</v>
      </c>
      <c r="B10110" s="188">
        <v>1234</v>
      </c>
      <c r="C10110" s="188">
        <v>0</v>
      </c>
      <c r="D10110" s="188">
        <v>0</v>
      </c>
      <c r="E10110" s="188">
        <v>0</v>
      </c>
      <c r="F10110" s="188">
        <v>0</v>
      </c>
      <c r="G10110" s="188">
        <v>0</v>
      </c>
      <c r="H10110" s="188">
        <v>0</v>
      </c>
      <c r="I10110" s="188">
        <v>11390</v>
      </c>
      <c r="J10110" s="188">
        <v>23836</v>
      </c>
      <c r="N10110" s="43"/>
    </row>
    <row r="10111" spans="1:14">
      <c r="A10111" s="43" t="s">
        <v>544</v>
      </c>
      <c r="B10111" s="188">
        <v>9426</v>
      </c>
      <c r="C10111" s="188">
        <v>0</v>
      </c>
      <c r="D10111" s="188">
        <v>0</v>
      </c>
      <c r="E10111" s="188">
        <v>0</v>
      </c>
      <c r="F10111" s="188">
        <v>0</v>
      </c>
      <c r="G10111" s="188">
        <v>0</v>
      </c>
      <c r="H10111" s="188">
        <v>25956</v>
      </c>
      <c r="I10111" s="188">
        <v>77104</v>
      </c>
      <c r="J10111" s="188">
        <v>133768</v>
      </c>
      <c r="N10111" s="43"/>
    </row>
    <row r="10112" spans="1:14">
      <c r="A10112" s="43" t="s">
        <v>221</v>
      </c>
      <c r="B10112" s="188">
        <v>15616</v>
      </c>
      <c r="C10112" s="188">
        <v>0</v>
      </c>
      <c r="D10112" s="188">
        <v>0</v>
      </c>
      <c r="E10112" s="188">
        <v>9867</v>
      </c>
      <c r="F10112" s="188">
        <v>15479.2</v>
      </c>
      <c r="G10112" s="188">
        <v>21986</v>
      </c>
      <c r="H10112" s="188">
        <v>28214</v>
      </c>
      <c r="I10112" s="188">
        <v>31749</v>
      </c>
      <c r="J10112" s="188">
        <v>38974</v>
      </c>
      <c r="N10112" s="43"/>
    </row>
    <row r="10113" spans="1:14">
      <c r="A10113" s="43" t="s">
        <v>222</v>
      </c>
      <c r="B10113" s="188">
        <v>7442</v>
      </c>
      <c r="C10113" s="188">
        <v>0</v>
      </c>
      <c r="D10113" s="188">
        <v>0</v>
      </c>
      <c r="E10113" s="188">
        <v>0</v>
      </c>
      <c r="F10113" s="188">
        <v>0</v>
      </c>
      <c r="G10113" s="188">
        <v>14086</v>
      </c>
      <c r="H10113" s="188">
        <v>25363</v>
      </c>
      <c r="I10113" s="188">
        <v>31171</v>
      </c>
      <c r="J10113" s="188">
        <v>39914</v>
      </c>
      <c r="N10113" s="43"/>
    </row>
    <row r="10114" spans="1:14">
      <c r="A10114" s="43" t="s">
        <v>223</v>
      </c>
      <c r="B10114" s="188">
        <v>10034</v>
      </c>
      <c r="C10114" s="188">
        <v>0</v>
      </c>
      <c r="D10114" s="188">
        <v>0</v>
      </c>
      <c r="E10114" s="188">
        <v>0</v>
      </c>
      <c r="F10114" s="188">
        <v>0</v>
      </c>
      <c r="G10114" s="188">
        <v>0</v>
      </c>
      <c r="H10114" s="188">
        <v>31737</v>
      </c>
      <c r="I10114" s="188">
        <v>56786</v>
      </c>
      <c r="J10114" s="188">
        <v>131821</v>
      </c>
      <c r="N10114" s="43"/>
    </row>
    <row r="10115" spans="1:14">
      <c r="A10115" s="43" t="s">
        <v>224</v>
      </c>
      <c r="B10115" s="188">
        <v>10617</v>
      </c>
      <c r="C10115" s="188">
        <v>0</v>
      </c>
      <c r="D10115" s="188">
        <v>0</v>
      </c>
      <c r="E10115" s="188">
        <v>0</v>
      </c>
      <c r="F10115" s="188">
        <v>0</v>
      </c>
      <c r="G10115" s="188">
        <v>0</v>
      </c>
      <c r="H10115" s="188">
        <v>32076</v>
      </c>
      <c r="I10115" s="188">
        <v>68250</v>
      </c>
      <c r="J10115" s="188">
        <v>168310</v>
      </c>
      <c r="N10115" s="43"/>
    </row>
    <row r="10116" spans="1:14">
      <c r="A10116" s="43" t="s">
        <v>545</v>
      </c>
      <c r="B10116" s="188">
        <v>53816</v>
      </c>
      <c r="C10116" s="188">
        <v>5361.02</v>
      </c>
      <c r="D10116" s="188">
        <v>9724.5</v>
      </c>
      <c r="E10116" s="188">
        <v>19251.2</v>
      </c>
      <c r="F10116" s="188">
        <v>34881.699999999997</v>
      </c>
      <c r="G10116" s="188">
        <v>63346</v>
      </c>
      <c r="H10116" s="188">
        <v>106709</v>
      </c>
      <c r="I10116" s="188">
        <v>147017</v>
      </c>
      <c r="J10116" s="188">
        <v>317515</v>
      </c>
      <c r="N10116" s="43"/>
    </row>
    <row r="10117" spans="1:14">
      <c r="A10117" s="43" t="s">
        <v>546</v>
      </c>
      <c r="B10117" s="188">
        <v>36393</v>
      </c>
      <c r="C10117" s="188">
        <v>3410.39</v>
      </c>
      <c r="D10117" s="188">
        <v>7247.7</v>
      </c>
      <c r="E10117" s="188">
        <v>14615.7</v>
      </c>
      <c r="F10117" s="188">
        <v>26409.200000000001</v>
      </c>
      <c r="G10117" s="188">
        <v>46531</v>
      </c>
      <c r="H10117" s="188">
        <v>75624</v>
      </c>
      <c r="I10117" s="188">
        <v>98820</v>
      </c>
      <c r="J10117" s="188">
        <v>172087</v>
      </c>
      <c r="N10117" s="43"/>
    </row>
    <row r="10118" spans="1:14">
      <c r="A10118" s="43" t="s">
        <v>547</v>
      </c>
      <c r="B10118" s="188">
        <v>4420</v>
      </c>
      <c r="C10118" s="188">
        <v>0</v>
      </c>
      <c r="D10118" s="188">
        <v>0</v>
      </c>
      <c r="E10118" s="188">
        <v>0</v>
      </c>
      <c r="F10118" s="188">
        <v>0</v>
      </c>
      <c r="G10118" s="188">
        <v>3400</v>
      </c>
      <c r="H10118" s="188">
        <v>10536</v>
      </c>
      <c r="I10118" s="188">
        <v>18212</v>
      </c>
      <c r="J10118" s="188">
        <v>54695</v>
      </c>
      <c r="N10118" s="43"/>
    </row>
    <row r="10119" spans="1:14">
      <c r="A10119" s="43" t="s">
        <v>548</v>
      </c>
      <c r="B10119" s="188">
        <v>710</v>
      </c>
      <c r="C10119" s="188">
        <v>0</v>
      </c>
      <c r="D10119" s="188">
        <v>0</v>
      </c>
      <c r="E10119" s="188">
        <v>0</v>
      </c>
      <c r="F10119" s="188">
        <v>0</v>
      </c>
      <c r="G10119" s="188">
        <v>142</v>
      </c>
      <c r="H10119" s="188">
        <v>1599</v>
      </c>
      <c r="I10119" s="188">
        <v>3258</v>
      </c>
      <c r="J10119" s="188">
        <v>10670</v>
      </c>
      <c r="N10119" s="43"/>
    </row>
    <row r="10120" spans="1:14">
      <c r="A10120" s="43" t="s">
        <v>549</v>
      </c>
      <c r="B10120" s="188">
        <v>994</v>
      </c>
      <c r="C10120" s="188">
        <v>0</v>
      </c>
      <c r="D10120" s="188">
        <v>0</v>
      </c>
      <c r="E10120" s="188">
        <v>0</v>
      </c>
      <c r="F10120" s="188">
        <v>0</v>
      </c>
      <c r="G10120" s="188">
        <v>825</v>
      </c>
      <c r="H10120" s="188">
        <v>3568</v>
      </c>
      <c r="I10120" s="188">
        <v>5929</v>
      </c>
      <c r="J10120" s="188">
        <v>10493</v>
      </c>
      <c r="N10120" s="43"/>
    </row>
    <row r="10121" spans="1:14">
      <c r="A10121" s="43" t="s">
        <v>550</v>
      </c>
      <c r="B10121" s="188">
        <v>210</v>
      </c>
      <c r="C10121" s="188">
        <v>0</v>
      </c>
      <c r="D10121" s="188">
        <v>0</v>
      </c>
      <c r="E10121" s="188">
        <v>0</v>
      </c>
      <c r="F10121" s="188">
        <v>0</v>
      </c>
      <c r="G10121" s="188">
        <v>155</v>
      </c>
      <c r="H10121" s="188">
        <v>672</v>
      </c>
      <c r="I10121" s="188">
        <v>1117</v>
      </c>
      <c r="J10121" s="188">
        <v>2348</v>
      </c>
      <c r="N10121" s="43"/>
    </row>
    <row r="10122" spans="1:14">
      <c r="A10122" s="43" t="s">
        <v>551</v>
      </c>
      <c r="B10122" s="188">
        <v>103</v>
      </c>
      <c r="C10122" s="188">
        <v>0</v>
      </c>
      <c r="D10122" s="188">
        <v>0</v>
      </c>
      <c r="E10122" s="188">
        <v>0</v>
      </c>
      <c r="F10122" s="188">
        <v>0</v>
      </c>
      <c r="G10122" s="188">
        <v>0</v>
      </c>
      <c r="H10122" s="188">
        <v>9</v>
      </c>
      <c r="I10122" s="188">
        <v>393</v>
      </c>
      <c r="J10122" s="188">
        <v>2295</v>
      </c>
      <c r="N10122" s="43"/>
    </row>
    <row r="10123" spans="1:14">
      <c r="A10123" s="43" t="s">
        <v>317</v>
      </c>
      <c r="B10123" s="188">
        <v>2915</v>
      </c>
      <c r="C10123" s="188">
        <v>0</v>
      </c>
      <c r="D10123" s="188">
        <v>2977.43</v>
      </c>
      <c r="E10123" s="188">
        <v>2977.4</v>
      </c>
      <c r="F10123" s="188">
        <v>2977.4</v>
      </c>
      <c r="G10123" s="188">
        <v>2977</v>
      </c>
      <c r="H10123" s="188">
        <v>2977</v>
      </c>
      <c r="I10123" s="188">
        <v>2977</v>
      </c>
      <c r="J10123" s="188">
        <v>7741</v>
      </c>
      <c r="N10123" s="43"/>
    </row>
    <row r="10124" spans="1:14">
      <c r="A10124" s="43" t="s">
        <v>318</v>
      </c>
      <c r="B10124" s="188">
        <v>864</v>
      </c>
      <c r="C10124" s="188">
        <v>0</v>
      </c>
      <c r="D10124" s="188">
        <v>0</v>
      </c>
      <c r="E10124" s="188">
        <v>0</v>
      </c>
      <c r="F10124" s="188">
        <v>1118.5999999999999</v>
      </c>
      <c r="G10124" s="188">
        <v>1119</v>
      </c>
      <c r="H10124" s="188">
        <v>1119</v>
      </c>
      <c r="I10124" s="188">
        <v>1119</v>
      </c>
      <c r="J10124" s="188">
        <v>2193</v>
      </c>
      <c r="N10124" s="43"/>
    </row>
    <row r="10125" spans="1:14">
      <c r="A10125" s="43" t="s">
        <v>552</v>
      </c>
      <c r="B10125" s="188">
        <v>46609</v>
      </c>
      <c r="C10125" s="188">
        <v>7408.72</v>
      </c>
      <c r="D10125" s="188">
        <v>11145.27</v>
      </c>
      <c r="E10125" s="188">
        <v>18559.599999999999</v>
      </c>
      <c r="F10125" s="188">
        <v>30923.3</v>
      </c>
      <c r="G10125" s="188">
        <v>55890</v>
      </c>
      <c r="H10125" s="188">
        <v>94603</v>
      </c>
      <c r="I10125" s="188">
        <v>128577</v>
      </c>
      <c r="J10125" s="188">
        <v>250134</v>
      </c>
      <c r="N10125" s="43"/>
    </row>
    <row r="10126" spans="1:14">
      <c r="A10126" s="43" t="s">
        <v>553</v>
      </c>
      <c r="B10126" s="188">
        <v>5117</v>
      </c>
      <c r="C10126" s="188">
        <v>0</v>
      </c>
      <c r="D10126" s="188">
        <v>0</v>
      </c>
      <c r="E10126" s="188">
        <v>0</v>
      </c>
      <c r="F10126" s="188">
        <v>0</v>
      </c>
      <c r="G10126" s="188">
        <v>4092</v>
      </c>
      <c r="H10126" s="188">
        <v>14492</v>
      </c>
      <c r="I10126" s="188">
        <v>25161</v>
      </c>
      <c r="J10126" s="188">
        <v>63963</v>
      </c>
      <c r="N10126" s="43"/>
    </row>
    <row r="10127" spans="1:14">
      <c r="A10127" s="43" t="s">
        <v>554</v>
      </c>
      <c r="B10127" s="188">
        <v>1109</v>
      </c>
      <c r="C10127" s="188">
        <v>0</v>
      </c>
      <c r="D10127" s="188">
        <v>0</v>
      </c>
      <c r="E10127" s="188">
        <v>0</v>
      </c>
      <c r="F10127" s="188">
        <v>0</v>
      </c>
      <c r="G10127" s="188">
        <v>233</v>
      </c>
      <c r="H10127" s="188">
        <v>2299</v>
      </c>
      <c r="I10127" s="188">
        <v>5741</v>
      </c>
      <c r="J10127" s="188">
        <v>19498</v>
      </c>
      <c r="N10127" s="43"/>
    </row>
    <row r="10128" spans="1:14">
      <c r="A10128" s="43" t="s">
        <v>555</v>
      </c>
      <c r="B10128" s="188">
        <v>1928</v>
      </c>
      <c r="C10128" s="188">
        <v>0</v>
      </c>
      <c r="D10128" s="188">
        <v>0</v>
      </c>
      <c r="E10128" s="188">
        <v>0</v>
      </c>
      <c r="F10128" s="188">
        <v>0</v>
      </c>
      <c r="G10128" s="188">
        <v>0</v>
      </c>
      <c r="H10128" s="188">
        <v>2395</v>
      </c>
      <c r="I10128" s="188">
        <v>8342</v>
      </c>
      <c r="J10128" s="188">
        <v>38991</v>
      </c>
      <c r="N10128" s="43"/>
    </row>
    <row r="10129" spans="1:14">
      <c r="A10129" s="43" t="s">
        <v>556</v>
      </c>
      <c r="B10129" s="188">
        <v>845</v>
      </c>
      <c r="C10129" s="188">
        <v>0</v>
      </c>
      <c r="D10129" s="188">
        <v>0</v>
      </c>
      <c r="E10129" s="188">
        <v>0</v>
      </c>
      <c r="F10129" s="188">
        <v>0</v>
      </c>
      <c r="G10129" s="188">
        <v>0</v>
      </c>
      <c r="H10129" s="188">
        <v>0</v>
      </c>
      <c r="I10129" s="188">
        <v>2249</v>
      </c>
      <c r="J10129" s="188">
        <v>29701</v>
      </c>
      <c r="N10129" s="43"/>
    </row>
    <row r="10130" spans="1:14">
      <c r="A10130" s="43" t="s">
        <v>605</v>
      </c>
      <c r="B10130" s="188">
        <v>78610</v>
      </c>
      <c r="C10130" s="188">
        <v>14375.51</v>
      </c>
      <c r="D10130" s="188">
        <v>19834.7</v>
      </c>
      <c r="E10130" s="188">
        <v>32091.4</v>
      </c>
      <c r="F10130" s="188">
        <v>54225.5</v>
      </c>
      <c r="G10130" s="188">
        <v>94126</v>
      </c>
      <c r="H10130" s="188">
        <v>160035</v>
      </c>
      <c r="I10130" s="188">
        <v>218467</v>
      </c>
      <c r="J10130" s="188">
        <v>402272</v>
      </c>
      <c r="N10130" s="43"/>
    </row>
    <row r="10131" spans="1:14">
      <c r="A10131" s="43" t="s">
        <v>537</v>
      </c>
      <c r="B10131" s="188">
        <v>21347</v>
      </c>
      <c r="C10131" s="188">
        <v>0</v>
      </c>
      <c r="D10131" s="188">
        <v>3247.95</v>
      </c>
      <c r="E10131" s="188">
        <v>13981.4</v>
      </c>
      <c r="F10131" s="188">
        <v>21746.2</v>
      </c>
      <c r="G10131" s="188">
        <v>29186</v>
      </c>
      <c r="H10131" s="188">
        <v>35779</v>
      </c>
      <c r="I10131" s="188">
        <v>40294</v>
      </c>
      <c r="J10131" s="188">
        <v>47913</v>
      </c>
      <c r="N10131" s="43"/>
    </row>
    <row r="10132" spans="1:14">
      <c r="A10132" s="43" t="s">
        <v>538</v>
      </c>
      <c r="B10132" s="188">
        <v>33</v>
      </c>
      <c r="C10132" s="188">
        <v>0</v>
      </c>
      <c r="D10132" s="188">
        <v>0</v>
      </c>
      <c r="E10132" s="188">
        <v>0</v>
      </c>
      <c r="F10132" s="188">
        <v>0</v>
      </c>
      <c r="G10132" s="188">
        <v>0</v>
      </c>
      <c r="H10132" s="188">
        <v>0</v>
      </c>
      <c r="I10132" s="188">
        <v>0</v>
      </c>
      <c r="J10132" s="188">
        <v>0</v>
      </c>
      <c r="N10132" s="43"/>
    </row>
    <row r="10133" spans="1:14">
      <c r="A10133" s="43" t="s">
        <v>539</v>
      </c>
      <c r="B10133" s="188">
        <v>28221</v>
      </c>
      <c r="C10133" s="188">
        <v>109.62</v>
      </c>
      <c r="D10133" s="188">
        <v>673.95</v>
      </c>
      <c r="E10133" s="188">
        <v>3134.1</v>
      </c>
      <c r="F10133" s="188">
        <v>9916.2000000000007</v>
      </c>
      <c r="G10133" s="188">
        <v>28681</v>
      </c>
      <c r="H10133" s="188">
        <v>67278</v>
      </c>
      <c r="I10133" s="188">
        <v>113416</v>
      </c>
      <c r="J10133" s="188">
        <v>264333</v>
      </c>
      <c r="N10133" s="43"/>
    </row>
    <row r="10134" spans="1:14">
      <c r="A10134" s="43" t="s">
        <v>540</v>
      </c>
      <c r="B10134" s="188">
        <v>3428</v>
      </c>
      <c r="C10134" s="188">
        <v>0</v>
      </c>
      <c r="D10134" s="188">
        <v>0</v>
      </c>
      <c r="E10134" s="188">
        <v>0</v>
      </c>
      <c r="F10134" s="188">
        <v>0</v>
      </c>
      <c r="G10134" s="188">
        <v>1522</v>
      </c>
      <c r="H10134" s="188">
        <v>8314</v>
      </c>
      <c r="I10134" s="188">
        <v>17181</v>
      </c>
      <c r="J10134" s="188">
        <v>52560</v>
      </c>
      <c r="N10134" s="43"/>
    </row>
    <row r="10135" spans="1:14">
      <c r="A10135" s="43" t="s">
        <v>541</v>
      </c>
      <c r="B10135" s="188">
        <v>18183</v>
      </c>
      <c r="C10135" s="188">
        <v>0</v>
      </c>
      <c r="D10135" s="188">
        <v>0</v>
      </c>
      <c r="E10135" s="188">
        <v>0</v>
      </c>
      <c r="F10135" s="188">
        <v>0</v>
      </c>
      <c r="G10135" s="188">
        <v>21629</v>
      </c>
      <c r="H10135" s="188">
        <v>60546</v>
      </c>
      <c r="I10135" s="188">
        <v>91303</v>
      </c>
      <c r="J10135" s="188">
        <v>171714</v>
      </c>
      <c r="N10135" s="43"/>
    </row>
    <row r="10136" spans="1:14">
      <c r="A10136" s="43" t="s">
        <v>542</v>
      </c>
      <c r="B10136" s="188">
        <v>6110</v>
      </c>
      <c r="C10136" s="188">
        <v>0</v>
      </c>
      <c r="D10136" s="188">
        <v>0</v>
      </c>
      <c r="E10136" s="188">
        <v>786.8</v>
      </c>
      <c r="F10136" s="188">
        <v>3048.1</v>
      </c>
      <c r="G10136" s="188">
        <v>7375</v>
      </c>
      <c r="H10136" s="188">
        <v>14670</v>
      </c>
      <c r="I10136" s="188">
        <v>21997</v>
      </c>
      <c r="J10136" s="188">
        <v>48270</v>
      </c>
      <c r="N10136" s="43"/>
    </row>
    <row r="10137" spans="1:14">
      <c r="A10137" s="43" t="s">
        <v>543</v>
      </c>
      <c r="B10137" s="188">
        <v>1288</v>
      </c>
      <c r="C10137" s="188">
        <v>0</v>
      </c>
      <c r="D10137" s="188">
        <v>0</v>
      </c>
      <c r="E10137" s="188">
        <v>0</v>
      </c>
      <c r="F10137" s="188">
        <v>0</v>
      </c>
      <c r="G10137" s="188">
        <v>0</v>
      </c>
      <c r="H10137" s="188">
        <v>0</v>
      </c>
      <c r="I10137" s="188">
        <v>12282</v>
      </c>
      <c r="J10137" s="188">
        <v>24726</v>
      </c>
      <c r="N10137" s="43"/>
    </row>
    <row r="10138" spans="1:14">
      <c r="A10138" s="43" t="s">
        <v>544</v>
      </c>
      <c r="B10138" s="188">
        <v>8560</v>
      </c>
      <c r="C10138" s="188">
        <v>0</v>
      </c>
      <c r="D10138" s="188">
        <v>0</v>
      </c>
      <c r="E10138" s="188">
        <v>0</v>
      </c>
      <c r="F10138" s="188">
        <v>0</v>
      </c>
      <c r="G10138" s="188">
        <v>0</v>
      </c>
      <c r="H10138" s="188">
        <v>25956</v>
      </c>
      <c r="I10138" s="188">
        <v>77104</v>
      </c>
      <c r="J10138" s="188">
        <v>115820</v>
      </c>
      <c r="N10138" s="43"/>
    </row>
    <row r="10139" spans="1:14">
      <c r="A10139" s="43" t="s">
        <v>221</v>
      </c>
      <c r="B10139" s="188">
        <v>18191</v>
      </c>
      <c r="C10139" s="188">
        <v>0</v>
      </c>
      <c r="D10139" s="188">
        <v>0</v>
      </c>
      <c r="E10139" s="188">
        <v>12025.4</v>
      </c>
      <c r="F10139" s="188">
        <v>18493.8</v>
      </c>
      <c r="G10139" s="188">
        <v>25465</v>
      </c>
      <c r="H10139" s="188">
        <v>31133</v>
      </c>
      <c r="I10139" s="188">
        <v>34728</v>
      </c>
      <c r="J10139" s="188">
        <v>41102</v>
      </c>
      <c r="N10139" s="43"/>
    </row>
    <row r="10140" spans="1:14">
      <c r="A10140" s="43" t="s">
        <v>222</v>
      </c>
      <c r="B10140" s="188">
        <v>8171</v>
      </c>
      <c r="C10140" s="188">
        <v>0</v>
      </c>
      <c r="D10140" s="188">
        <v>0</v>
      </c>
      <c r="E10140" s="188">
        <v>0</v>
      </c>
      <c r="F10140" s="188">
        <v>0</v>
      </c>
      <c r="G10140" s="188">
        <v>15836</v>
      </c>
      <c r="H10140" s="188">
        <v>27140</v>
      </c>
      <c r="I10140" s="188">
        <v>31883</v>
      </c>
      <c r="J10140" s="188">
        <v>39966</v>
      </c>
      <c r="N10140" s="43"/>
    </row>
    <row r="10141" spans="1:14">
      <c r="A10141" s="43" t="s">
        <v>223</v>
      </c>
      <c r="B10141" s="188">
        <v>13439</v>
      </c>
      <c r="C10141" s="188">
        <v>0</v>
      </c>
      <c r="D10141" s="188">
        <v>0</v>
      </c>
      <c r="E10141" s="188">
        <v>0</v>
      </c>
      <c r="F10141" s="188">
        <v>0</v>
      </c>
      <c r="G10141" s="188">
        <v>7777</v>
      </c>
      <c r="H10141" s="188">
        <v>46484</v>
      </c>
      <c r="I10141" s="188">
        <v>75768</v>
      </c>
      <c r="J10141" s="188">
        <v>160710</v>
      </c>
      <c r="N10141" s="43"/>
    </row>
    <row r="10142" spans="1:14">
      <c r="A10142" s="43" t="s">
        <v>224</v>
      </c>
      <c r="B10142" s="188">
        <v>10854</v>
      </c>
      <c r="C10142" s="188">
        <v>0</v>
      </c>
      <c r="D10142" s="188">
        <v>0</v>
      </c>
      <c r="E10142" s="188">
        <v>0</v>
      </c>
      <c r="F10142" s="188">
        <v>0</v>
      </c>
      <c r="G10142" s="188">
        <v>0</v>
      </c>
      <c r="H10142" s="188">
        <v>36577</v>
      </c>
      <c r="I10142" s="188">
        <v>71420</v>
      </c>
      <c r="J10142" s="188">
        <v>158863</v>
      </c>
      <c r="N10142" s="43"/>
    </row>
    <row r="10143" spans="1:14">
      <c r="A10143" s="43" t="s">
        <v>545</v>
      </c>
      <c r="B10143" s="188">
        <v>66727</v>
      </c>
      <c r="C10143" s="188">
        <v>10221.82</v>
      </c>
      <c r="D10143" s="188">
        <v>15717.81</v>
      </c>
      <c r="E10143" s="188">
        <v>27488.3</v>
      </c>
      <c r="F10143" s="188">
        <v>47235.1</v>
      </c>
      <c r="G10143" s="188">
        <v>80522</v>
      </c>
      <c r="H10143" s="188">
        <v>132888</v>
      </c>
      <c r="I10143" s="188">
        <v>182931</v>
      </c>
      <c r="J10143" s="188">
        <v>348986</v>
      </c>
      <c r="N10143" s="43"/>
    </row>
    <row r="10144" spans="1:14">
      <c r="A10144" s="43" t="s">
        <v>546</v>
      </c>
      <c r="B10144" s="188">
        <v>44569</v>
      </c>
      <c r="C10144" s="188">
        <v>7232.41</v>
      </c>
      <c r="D10144" s="188">
        <v>11687.93</v>
      </c>
      <c r="E10144" s="188">
        <v>20439</v>
      </c>
      <c r="F10144" s="188">
        <v>34786.199999999997</v>
      </c>
      <c r="G10144" s="188">
        <v>57908</v>
      </c>
      <c r="H10144" s="188">
        <v>88906</v>
      </c>
      <c r="I10144" s="188">
        <v>113131</v>
      </c>
      <c r="J10144" s="188">
        <v>175996</v>
      </c>
      <c r="N10144" s="43"/>
    </row>
    <row r="10145" spans="1:14">
      <c r="A10145" s="43" t="s">
        <v>547</v>
      </c>
      <c r="B10145" s="188">
        <v>5565</v>
      </c>
      <c r="C10145" s="188">
        <v>0</v>
      </c>
      <c r="D10145" s="188">
        <v>0</v>
      </c>
      <c r="E10145" s="188">
        <v>0</v>
      </c>
      <c r="F10145" s="188">
        <v>429</v>
      </c>
      <c r="G10145" s="188">
        <v>5830</v>
      </c>
      <c r="H10145" s="188">
        <v>14992</v>
      </c>
      <c r="I10145" s="188">
        <v>24202</v>
      </c>
      <c r="J10145" s="188">
        <v>61180</v>
      </c>
      <c r="N10145" s="43"/>
    </row>
    <row r="10146" spans="1:14">
      <c r="A10146" s="43" t="s">
        <v>548</v>
      </c>
      <c r="B10146" s="188">
        <v>853</v>
      </c>
      <c r="C10146" s="188">
        <v>0</v>
      </c>
      <c r="D10146" s="188">
        <v>0</v>
      </c>
      <c r="E10146" s="188">
        <v>0</v>
      </c>
      <c r="F10146" s="188">
        <v>0</v>
      </c>
      <c r="G10146" s="188">
        <v>503</v>
      </c>
      <c r="H10146" s="188">
        <v>2310</v>
      </c>
      <c r="I10146" s="188">
        <v>4234</v>
      </c>
      <c r="J10146" s="188">
        <v>11988</v>
      </c>
      <c r="N10146" s="43"/>
    </row>
    <row r="10147" spans="1:14">
      <c r="A10147" s="43" t="s">
        <v>549</v>
      </c>
      <c r="B10147" s="188">
        <v>1261</v>
      </c>
      <c r="C10147" s="188">
        <v>0</v>
      </c>
      <c r="D10147" s="188">
        <v>0</v>
      </c>
      <c r="E10147" s="188">
        <v>0</v>
      </c>
      <c r="F10147" s="188">
        <v>0</v>
      </c>
      <c r="G10147" s="188">
        <v>1545</v>
      </c>
      <c r="H10147" s="188">
        <v>4532</v>
      </c>
      <c r="I10147" s="188">
        <v>6917</v>
      </c>
      <c r="J10147" s="188">
        <v>10909</v>
      </c>
      <c r="N10147" s="43"/>
    </row>
    <row r="10148" spans="1:14">
      <c r="A10148" s="43" t="s">
        <v>550</v>
      </c>
      <c r="B10148" s="188">
        <v>253</v>
      </c>
      <c r="C10148" s="188">
        <v>0</v>
      </c>
      <c r="D10148" s="188">
        <v>0</v>
      </c>
      <c r="E10148" s="188">
        <v>0</v>
      </c>
      <c r="F10148" s="188">
        <v>0</v>
      </c>
      <c r="G10148" s="188">
        <v>291</v>
      </c>
      <c r="H10148" s="188">
        <v>853</v>
      </c>
      <c r="I10148" s="188">
        <v>1303</v>
      </c>
      <c r="J10148" s="188">
        <v>2487</v>
      </c>
      <c r="N10148" s="43"/>
    </row>
    <row r="10149" spans="1:14">
      <c r="A10149" s="43" t="s">
        <v>551</v>
      </c>
      <c r="B10149" s="188">
        <v>118</v>
      </c>
      <c r="C10149" s="188">
        <v>0</v>
      </c>
      <c r="D10149" s="188">
        <v>0</v>
      </c>
      <c r="E10149" s="188">
        <v>0</v>
      </c>
      <c r="F10149" s="188">
        <v>0</v>
      </c>
      <c r="G10149" s="188">
        <v>0</v>
      </c>
      <c r="H10149" s="188">
        <v>155</v>
      </c>
      <c r="I10149" s="188">
        <v>633</v>
      </c>
      <c r="J10149" s="188">
        <v>2444</v>
      </c>
      <c r="N10149" s="43"/>
    </row>
    <row r="10150" spans="1:14">
      <c r="A10150" s="43" t="s">
        <v>317</v>
      </c>
      <c r="B10150" s="188">
        <v>2958</v>
      </c>
      <c r="C10150" s="188">
        <v>0</v>
      </c>
      <c r="D10150" s="188">
        <v>2977.43</v>
      </c>
      <c r="E10150" s="188">
        <v>2977.4</v>
      </c>
      <c r="F10150" s="188">
        <v>2977.4</v>
      </c>
      <c r="G10150" s="188">
        <v>2977</v>
      </c>
      <c r="H10150" s="188">
        <v>2977</v>
      </c>
      <c r="I10150" s="188">
        <v>4168</v>
      </c>
      <c r="J10150" s="188">
        <v>7741</v>
      </c>
      <c r="N10150" s="43"/>
    </row>
    <row r="10151" spans="1:14">
      <c r="A10151" s="43" t="s">
        <v>318</v>
      </c>
      <c r="B10151" s="188">
        <v>876</v>
      </c>
      <c r="C10151" s="188">
        <v>0</v>
      </c>
      <c r="D10151" s="188">
        <v>0</v>
      </c>
      <c r="E10151" s="188">
        <v>0</v>
      </c>
      <c r="F10151" s="188">
        <v>1118.5999999999999</v>
      </c>
      <c r="G10151" s="188">
        <v>1119</v>
      </c>
      <c r="H10151" s="188">
        <v>1119</v>
      </c>
      <c r="I10151" s="188">
        <v>1535</v>
      </c>
      <c r="J10151" s="188">
        <v>2851</v>
      </c>
      <c r="N10151" s="43"/>
    </row>
    <row r="10152" spans="1:14">
      <c r="A10152" s="43" t="s">
        <v>552</v>
      </c>
      <c r="B10152" s="188">
        <v>56452</v>
      </c>
      <c r="C10152" s="188">
        <v>11270.44</v>
      </c>
      <c r="D10152" s="188">
        <v>15718.45</v>
      </c>
      <c r="E10152" s="188">
        <v>24629.3</v>
      </c>
      <c r="F10152" s="188">
        <v>40658.5</v>
      </c>
      <c r="G10152" s="188">
        <v>70428</v>
      </c>
      <c r="H10152" s="188">
        <v>113645</v>
      </c>
      <c r="I10152" s="188">
        <v>149675</v>
      </c>
      <c r="J10152" s="188">
        <v>250933</v>
      </c>
      <c r="N10152" s="43"/>
    </row>
    <row r="10153" spans="1:14">
      <c r="A10153" s="43" t="s">
        <v>553</v>
      </c>
      <c r="B10153" s="188">
        <v>7640</v>
      </c>
      <c r="C10153" s="188">
        <v>0</v>
      </c>
      <c r="D10153" s="188">
        <v>0</v>
      </c>
      <c r="E10153" s="188">
        <v>0</v>
      </c>
      <c r="F10153" s="188">
        <v>938.3</v>
      </c>
      <c r="G10153" s="188">
        <v>8476</v>
      </c>
      <c r="H10153" s="188">
        <v>21967</v>
      </c>
      <c r="I10153" s="188">
        <v>35801</v>
      </c>
      <c r="J10153" s="188">
        <v>73837</v>
      </c>
      <c r="N10153" s="43"/>
    </row>
    <row r="10154" spans="1:14">
      <c r="A10154" s="43" t="s">
        <v>554</v>
      </c>
      <c r="B10154" s="188">
        <v>1226</v>
      </c>
      <c r="C10154" s="188">
        <v>0</v>
      </c>
      <c r="D10154" s="188">
        <v>0</v>
      </c>
      <c r="E10154" s="188">
        <v>0</v>
      </c>
      <c r="F10154" s="188">
        <v>0</v>
      </c>
      <c r="G10154" s="188">
        <v>440</v>
      </c>
      <c r="H10154" s="188">
        <v>3131</v>
      </c>
      <c r="I10154" s="188">
        <v>6108</v>
      </c>
      <c r="J10154" s="188">
        <v>19094</v>
      </c>
      <c r="N10154" s="43"/>
    </row>
    <row r="10155" spans="1:14">
      <c r="A10155" s="43" t="s">
        <v>555</v>
      </c>
      <c r="B10155" s="188">
        <v>2284</v>
      </c>
      <c r="C10155" s="188">
        <v>0</v>
      </c>
      <c r="D10155" s="188">
        <v>0</v>
      </c>
      <c r="E10155" s="188">
        <v>0</v>
      </c>
      <c r="F10155" s="188">
        <v>0</v>
      </c>
      <c r="G10155" s="188">
        <v>20</v>
      </c>
      <c r="H10155" s="188">
        <v>3919</v>
      </c>
      <c r="I10155" s="188">
        <v>11245</v>
      </c>
      <c r="J10155" s="188">
        <v>47942</v>
      </c>
      <c r="N10155" s="43"/>
    </row>
    <row r="10156" spans="1:14">
      <c r="A10156" s="43" t="s">
        <v>556</v>
      </c>
      <c r="B10156" s="188">
        <v>1024</v>
      </c>
      <c r="C10156" s="188">
        <v>0</v>
      </c>
      <c r="D10156" s="188">
        <v>0</v>
      </c>
      <c r="E10156" s="188">
        <v>0</v>
      </c>
      <c r="F10156" s="188">
        <v>0</v>
      </c>
      <c r="G10156" s="188">
        <v>0</v>
      </c>
      <c r="H10156" s="188">
        <v>0</v>
      </c>
      <c r="I10156" s="188">
        <v>3676</v>
      </c>
      <c r="J10156" s="188">
        <v>32599</v>
      </c>
      <c r="N10156" s="43"/>
    </row>
    <row r="10157" spans="1:14">
      <c r="A10157" s="43" t="s">
        <v>606</v>
      </c>
      <c r="B10157" s="188">
        <v>131812</v>
      </c>
      <c r="C10157" s="188">
        <v>19915.189999999999</v>
      </c>
      <c r="D10157" s="188">
        <v>28279.7</v>
      </c>
      <c r="E10157" s="188">
        <v>48036.800000000003</v>
      </c>
      <c r="F10157" s="188">
        <v>84978.5</v>
      </c>
      <c r="G10157" s="188">
        <v>150098</v>
      </c>
      <c r="H10157" s="188">
        <v>259307</v>
      </c>
      <c r="I10157" s="188">
        <v>367034</v>
      </c>
      <c r="J10157" s="188">
        <v>833915</v>
      </c>
      <c r="N10157" s="43"/>
    </row>
    <row r="10158" spans="1:14">
      <c r="A10158" s="43" t="s">
        <v>537</v>
      </c>
      <c r="B10158" s="188">
        <v>24356</v>
      </c>
      <c r="C10158" s="188">
        <v>0</v>
      </c>
      <c r="D10158" s="188">
        <v>0</v>
      </c>
      <c r="E10158" s="188">
        <v>15460.2</v>
      </c>
      <c r="F10158" s="188">
        <v>26134.799999999999</v>
      </c>
      <c r="G10158" s="188">
        <v>33859</v>
      </c>
      <c r="H10158" s="188">
        <v>40818</v>
      </c>
      <c r="I10158" s="188">
        <v>44827</v>
      </c>
      <c r="J10158" s="188">
        <v>52538</v>
      </c>
      <c r="N10158" s="43"/>
    </row>
    <row r="10159" spans="1:14">
      <c r="A10159" s="43" t="s">
        <v>538</v>
      </c>
      <c r="B10159" s="188">
        <v>12</v>
      </c>
      <c r="C10159" s="188">
        <v>0</v>
      </c>
      <c r="D10159" s="188">
        <v>0</v>
      </c>
      <c r="E10159" s="188">
        <v>0</v>
      </c>
      <c r="F10159" s="188">
        <v>0</v>
      </c>
      <c r="G10159" s="188">
        <v>0</v>
      </c>
      <c r="H10159" s="188">
        <v>0</v>
      </c>
      <c r="I10159" s="188">
        <v>0</v>
      </c>
      <c r="J10159" s="188">
        <v>0</v>
      </c>
      <c r="N10159" s="43"/>
    </row>
    <row r="10160" spans="1:14">
      <c r="A10160" s="43" t="s">
        <v>539</v>
      </c>
      <c r="B10160" s="188">
        <v>63110</v>
      </c>
      <c r="C10160" s="188">
        <v>757</v>
      </c>
      <c r="D10160" s="188">
        <v>2065.19</v>
      </c>
      <c r="E10160" s="188">
        <v>7309.2</v>
      </c>
      <c r="F10160" s="188">
        <v>22585.1</v>
      </c>
      <c r="G10160" s="188">
        <v>60612</v>
      </c>
      <c r="H10160" s="188">
        <v>137824</v>
      </c>
      <c r="I10160" s="188">
        <v>233746</v>
      </c>
      <c r="J10160" s="188">
        <v>660366</v>
      </c>
      <c r="N10160" s="43"/>
    </row>
    <row r="10161" spans="1:14">
      <c r="A10161" s="43" t="s">
        <v>540</v>
      </c>
      <c r="B10161" s="188">
        <v>5640</v>
      </c>
      <c r="C10161" s="188">
        <v>0</v>
      </c>
      <c r="D10161" s="188">
        <v>0</v>
      </c>
      <c r="E10161" s="188">
        <v>0</v>
      </c>
      <c r="F10161" s="188">
        <v>0</v>
      </c>
      <c r="G10161" s="188">
        <v>2851</v>
      </c>
      <c r="H10161" s="188">
        <v>14181</v>
      </c>
      <c r="I10161" s="188">
        <v>29822</v>
      </c>
      <c r="J10161" s="188">
        <v>90219</v>
      </c>
      <c r="N10161" s="43"/>
    </row>
    <row r="10162" spans="1:14">
      <c r="A10162" s="43" t="s">
        <v>541</v>
      </c>
      <c r="B10162" s="188">
        <v>27464</v>
      </c>
      <c r="C10162" s="188">
        <v>0</v>
      </c>
      <c r="D10162" s="188">
        <v>0</v>
      </c>
      <c r="E10162" s="188">
        <v>0</v>
      </c>
      <c r="F10162" s="188">
        <v>0</v>
      </c>
      <c r="G10162" s="188">
        <v>35964</v>
      </c>
      <c r="H10162" s="188">
        <v>82431</v>
      </c>
      <c r="I10162" s="188">
        <v>119527</v>
      </c>
      <c r="J10162" s="188">
        <v>231243</v>
      </c>
      <c r="N10162" s="43"/>
    </row>
    <row r="10163" spans="1:14">
      <c r="A10163" s="43" t="s">
        <v>542</v>
      </c>
      <c r="B10163" s="188">
        <v>10012</v>
      </c>
      <c r="C10163" s="188">
        <v>0</v>
      </c>
      <c r="D10163" s="188">
        <v>0</v>
      </c>
      <c r="E10163" s="188">
        <v>1818.1</v>
      </c>
      <c r="F10163" s="188">
        <v>5133.8</v>
      </c>
      <c r="G10163" s="188">
        <v>11925</v>
      </c>
      <c r="H10163" s="188">
        <v>23095</v>
      </c>
      <c r="I10163" s="188">
        <v>34913</v>
      </c>
      <c r="J10163" s="188">
        <v>77340</v>
      </c>
      <c r="N10163" s="43"/>
    </row>
    <row r="10164" spans="1:14">
      <c r="A10164" s="43" t="s">
        <v>543</v>
      </c>
      <c r="B10164" s="188">
        <v>1218</v>
      </c>
      <c r="C10164" s="188">
        <v>0</v>
      </c>
      <c r="D10164" s="188">
        <v>0</v>
      </c>
      <c r="E10164" s="188">
        <v>0</v>
      </c>
      <c r="F10164" s="188">
        <v>0</v>
      </c>
      <c r="G10164" s="188">
        <v>0</v>
      </c>
      <c r="H10164" s="188">
        <v>0</v>
      </c>
      <c r="I10164" s="188">
        <v>11401</v>
      </c>
      <c r="J10164" s="188">
        <v>25190</v>
      </c>
      <c r="N10164" s="43"/>
    </row>
    <row r="10165" spans="1:14">
      <c r="A10165" s="43" t="s">
        <v>544</v>
      </c>
      <c r="B10165" s="188">
        <v>7502</v>
      </c>
      <c r="C10165" s="188">
        <v>0</v>
      </c>
      <c r="D10165" s="188">
        <v>0</v>
      </c>
      <c r="E10165" s="188">
        <v>0</v>
      </c>
      <c r="F10165" s="188">
        <v>0</v>
      </c>
      <c r="G10165" s="188">
        <v>0</v>
      </c>
      <c r="H10165" s="188">
        <v>25956</v>
      </c>
      <c r="I10165" s="188">
        <v>51524</v>
      </c>
      <c r="J10165" s="188">
        <v>98167</v>
      </c>
      <c r="N10165" s="43"/>
    </row>
    <row r="10166" spans="1:14">
      <c r="A10166" s="43" t="s">
        <v>221</v>
      </c>
      <c r="B10166" s="188">
        <v>21178</v>
      </c>
      <c r="C10166" s="188">
        <v>0</v>
      </c>
      <c r="D10166" s="188">
        <v>0</v>
      </c>
      <c r="E10166" s="188">
        <v>12918.6</v>
      </c>
      <c r="F10166" s="188">
        <v>22985</v>
      </c>
      <c r="G10166" s="188">
        <v>30867</v>
      </c>
      <c r="H10166" s="188">
        <v>36080</v>
      </c>
      <c r="I10166" s="188">
        <v>39052</v>
      </c>
      <c r="J10166" s="188">
        <v>44182</v>
      </c>
      <c r="N10166" s="43"/>
    </row>
    <row r="10167" spans="1:14">
      <c r="A10167" s="43" t="s">
        <v>222</v>
      </c>
      <c r="B10167" s="188">
        <v>9211</v>
      </c>
      <c r="C10167" s="188">
        <v>0</v>
      </c>
      <c r="D10167" s="188">
        <v>0</v>
      </c>
      <c r="E10167" s="188">
        <v>0</v>
      </c>
      <c r="F10167" s="188">
        <v>0</v>
      </c>
      <c r="G10167" s="188">
        <v>17864</v>
      </c>
      <c r="H10167" s="188">
        <v>29707</v>
      </c>
      <c r="I10167" s="188">
        <v>34486</v>
      </c>
      <c r="J10167" s="188">
        <v>41040</v>
      </c>
      <c r="N10167" s="43"/>
    </row>
    <row r="10168" spans="1:14">
      <c r="A10168" s="43" t="s">
        <v>223</v>
      </c>
      <c r="B10168" s="188">
        <v>23018</v>
      </c>
      <c r="C10168" s="188">
        <v>0</v>
      </c>
      <c r="D10168" s="188">
        <v>0</v>
      </c>
      <c r="E10168" s="188">
        <v>0</v>
      </c>
      <c r="F10168" s="188">
        <v>0</v>
      </c>
      <c r="G10168" s="188">
        <v>25864</v>
      </c>
      <c r="H10168" s="188">
        <v>72114</v>
      </c>
      <c r="I10168" s="188">
        <v>108071</v>
      </c>
      <c r="J10168" s="188">
        <v>229979</v>
      </c>
      <c r="N10168" s="43"/>
    </row>
    <row r="10169" spans="1:14">
      <c r="A10169" s="43" t="s">
        <v>224</v>
      </c>
      <c r="B10169" s="188">
        <v>13047</v>
      </c>
      <c r="C10169" s="188">
        <v>0</v>
      </c>
      <c r="D10169" s="188">
        <v>0</v>
      </c>
      <c r="E10169" s="188">
        <v>0</v>
      </c>
      <c r="F10169" s="188">
        <v>0</v>
      </c>
      <c r="G10169" s="188">
        <v>0</v>
      </c>
      <c r="H10169" s="188">
        <v>42647</v>
      </c>
      <c r="I10169" s="188">
        <v>76774</v>
      </c>
      <c r="J10169" s="188">
        <v>177315</v>
      </c>
      <c r="N10169" s="43"/>
    </row>
    <row r="10170" spans="1:14">
      <c r="A10170" s="43" t="s">
        <v>545</v>
      </c>
      <c r="B10170" s="188">
        <v>112231</v>
      </c>
      <c r="C10170" s="188">
        <v>15442.36</v>
      </c>
      <c r="D10170" s="188">
        <v>23703.52</v>
      </c>
      <c r="E10170" s="188">
        <v>41697.199999999997</v>
      </c>
      <c r="F10170" s="188">
        <v>72640.5</v>
      </c>
      <c r="G10170" s="188">
        <v>126132</v>
      </c>
      <c r="H10170" s="188">
        <v>216305</v>
      </c>
      <c r="I10170" s="188">
        <v>308950</v>
      </c>
      <c r="J10170" s="188">
        <v>728053</v>
      </c>
      <c r="N10170" s="43"/>
    </row>
    <row r="10171" spans="1:14">
      <c r="A10171" s="43" t="s">
        <v>546</v>
      </c>
      <c r="B10171" s="188">
        <v>61641</v>
      </c>
      <c r="C10171" s="188">
        <v>10502.43</v>
      </c>
      <c r="D10171" s="188">
        <v>16618.14</v>
      </c>
      <c r="E10171" s="188">
        <v>29371.3</v>
      </c>
      <c r="F10171" s="188">
        <v>49519</v>
      </c>
      <c r="G10171" s="188">
        <v>78979</v>
      </c>
      <c r="H10171" s="188">
        <v>116277</v>
      </c>
      <c r="I10171" s="188">
        <v>148955</v>
      </c>
      <c r="J10171" s="188">
        <v>252861</v>
      </c>
      <c r="N10171" s="43"/>
    </row>
    <row r="10172" spans="1:14">
      <c r="A10172" s="43" t="s">
        <v>547</v>
      </c>
      <c r="B10172" s="188">
        <v>11108</v>
      </c>
      <c r="C10172" s="188">
        <v>0</v>
      </c>
      <c r="D10172" s="188">
        <v>0</v>
      </c>
      <c r="E10172" s="188">
        <v>0</v>
      </c>
      <c r="F10172" s="188">
        <v>3548.8</v>
      </c>
      <c r="G10172" s="188">
        <v>11292</v>
      </c>
      <c r="H10172" s="188">
        <v>25350</v>
      </c>
      <c r="I10172" s="188">
        <v>42042</v>
      </c>
      <c r="J10172" s="188">
        <v>109245</v>
      </c>
      <c r="N10172" s="43"/>
    </row>
    <row r="10173" spans="1:14">
      <c r="A10173" s="43" t="s">
        <v>548</v>
      </c>
      <c r="B10173" s="188">
        <v>1810</v>
      </c>
      <c r="C10173" s="188">
        <v>0</v>
      </c>
      <c r="D10173" s="188">
        <v>0</v>
      </c>
      <c r="E10173" s="188">
        <v>0</v>
      </c>
      <c r="F10173" s="188">
        <v>0</v>
      </c>
      <c r="G10173" s="188">
        <v>1391</v>
      </c>
      <c r="H10173" s="188">
        <v>4325</v>
      </c>
      <c r="I10173" s="188">
        <v>7589</v>
      </c>
      <c r="J10173" s="188">
        <v>23081</v>
      </c>
      <c r="N10173" s="43"/>
    </row>
    <row r="10174" spans="1:14">
      <c r="A10174" s="43" t="s">
        <v>549</v>
      </c>
      <c r="B10174" s="188">
        <v>1809</v>
      </c>
      <c r="C10174" s="188">
        <v>0</v>
      </c>
      <c r="D10174" s="188">
        <v>0</v>
      </c>
      <c r="E10174" s="188">
        <v>0</v>
      </c>
      <c r="F10174" s="188">
        <v>0</v>
      </c>
      <c r="G10174" s="188">
        <v>2671</v>
      </c>
      <c r="H10174" s="188">
        <v>6290</v>
      </c>
      <c r="I10174" s="188">
        <v>8992</v>
      </c>
      <c r="J10174" s="188">
        <v>13582</v>
      </c>
      <c r="N10174" s="43"/>
    </row>
    <row r="10175" spans="1:14">
      <c r="A10175" s="43" t="s">
        <v>550</v>
      </c>
      <c r="B10175" s="188">
        <v>388</v>
      </c>
      <c r="C10175" s="188">
        <v>0</v>
      </c>
      <c r="D10175" s="188">
        <v>0</v>
      </c>
      <c r="E10175" s="188">
        <v>0</v>
      </c>
      <c r="F10175" s="188">
        <v>0</v>
      </c>
      <c r="G10175" s="188">
        <v>503</v>
      </c>
      <c r="H10175" s="188">
        <v>1185</v>
      </c>
      <c r="I10175" s="188">
        <v>1717</v>
      </c>
      <c r="J10175" s="188">
        <v>3353</v>
      </c>
      <c r="N10175" s="43"/>
    </row>
    <row r="10176" spans="1:14">
      <c r="A10176" s="43" t="s">
        <v>551</v>
      </c>
      <c r="B10176" s="188">
        <v>328</v>
      </c>
      <c r="C10176" s="188">
        <v>0</v>
      </c>
      <c r="D10176" s="188">
        <v>0</v>
      </c>
      <c r="E10176" s="188">
        <v>0</v>
      </c>
      <c r="F10176" s="188">
        <v>0</v>
      </c>
      <c r="G10176" s="188">
        <v>10</v>
      </c>
      <c r="H10176" s="188">
        <v>769</v>
      </c>
      <c r="I10176" s="188">
        <v>1717</v>
      </c>
      <c r="J10176" s="188">
        <v>5931</v>
      </c>
      <c r="N10176" s="43"/>
    </row>
    <row r="10177" spans="1:14">
      <c r="A10177" s="43" t="s">
        <v>317</v>
      </c>
      <c r="B10177" s="188">
        <v>3195</v>
      </c>
      <c r="C10177" s="188">
        <v>0</v>
      </c>
      <c r="D10177" s="188">
        <v>2977.43</v>
      </c>
      <c r="E10177" s="188">
        <v>2977.4</v>
      </c>
      <c r="F10177" s="188">
        <v>2977.4</v>
      </c>
      <c r="G10177" s="188">
        <v>2977</v>
      </c>
      <c r="H10177" s="188">
        <v>4168</v>
      </c>
      <c r="I10177" s="188">
        <v>5955</v>
      </c>
      <c r="J10177" s="188">
        <v>9528</v>
      </c>
      <c r="N10177" s="43"/>
    </row>
    <row r="10178" spans="1:14">
      <c r="A10178" s="43" t="s">
        <v>318</v>
      </c>
      <c r="B10178" s="188">
        <v>943</v>
      </c>
      <c r="C10178" s="188">
        <v>0</v>
      </c>
      <c r="D10178" s="188">
        <v>0</v>
      </c>
      <c r="E10178" s="188">
        <v>0</v>
      </c>
      <c r="F10178" s="188">
        <v>1118.5999999999999</v>
      </c>
      <c r="G10178" s="188">
        <v>1119</v>
      </c>
      <c r="H10178" s="188">
        <v>1535</v>
      </c>
      <c r="I10178" s="188">
        <v>2193</v>
      </c>
      <c r="J10178" s="188">
        <v>3509</v>
      </c>
      <c r="N10178" s="43"/>
    </row>
    <row r="10179" spans="1:14">
      <c r="A10179" s="43" t="s">
        <v>552</v>
      </c>
      <c r="B10179" s="188">
        <v>81222</v>
      </c>
      <c r="C10179" s="188">
        <v>14769.06</v>
      </c>
      <c r="D10179" s="188">
        <v>21003.43</v>
      </c>
      <c r="E10179" s="188">
        <v>34795.300000000003</v>
      </c>
      <c r="F10179" s="188">
        <v>59427</v>
      </c>
      <c r="G10179" s="188">
        <v>100095</v>
      </c>
      <c r="H10179" s="188">
        <v>156080</v>
      </c>
      <c r="I10179" s="188">
        <v>209940</v>
      </c>
      <c r="J10179" s="188">
        <v>394538</v>
      </c>
      <c r="N10179" s="43"/>
    </row>
    <row r="10180" spans="1:14">
      <c r="A10180" s="43" t="s">
        <v>553</v>
      </c>
      <c r="B10180" s="188">
        <v>12533</v>
      </c>
      <c r="C10180" s="188">
        <v>0</v>
      </c>
      <c r="D10180" s="188">
        <v>0</v>
      </c>
      <c r="E10180" s="188">
        <v>0</v>
      </c>
      <c r="F10180" s="188">
        <v>2913.6</v>
      </c>
      <c r="G10180" s="188">
        <v>16079</v>
      </c>
      <c r="H10180" s="188">
        <v>35588</v>
      </c>
      <c r="I10180" s="188">
        <v>52692</v>
      </c>
      <c r="J10180" s="188">
        <v>106524</v>
      </c>
      <c r="N10180" s="43"/>
    </row>
    <row r="10181" spans="1:14">
      <c r="A10181" s="43" t="s">
        <v>554</v>
      </c>
      <c r="B10181" s="188">
        <v>2721</v>
      </c>
      <c r="C10181" s="188">
        <v>0</v>
      </c>
      <c r="D10181" s="188">
        <v>0</v>
      </c>
      <c r="E10181" s="188">
        <v>0</v>
      </c>
      <c r="F10181" s="188">
        <v>18.2</v>
      </c>
      <c r="G10181" s="188">
        <v>1414</v>
      </c>
      <c r="H10181" s="188">
        <v>6749</v>
      </c>
      <c r="I10181" s="188">
        <v>12864</v>
      </c>
      <c r="J10181" s="188">
        <v>38437</v>
      </c>
      <c r="N10181" s="43"/>
    </row>
    <row r="10182" spans="1:14">
      <c r="A10182" s="43" t="s">
        <v>555</v>
      </c>
      <c r="B10182" s="188">
        <v>5446</v>
      </c>
      <c r="C10182" s="188">
        <v>0</v>
      </c>
      <c r="D10182" s="188">
        <v>0</v>
      </c>
      <c r="E10182" s="188">
        <v>0</v>
      </c>
      <c r="F10182" s="188">
        <v>0</v>
      </c>
      <c r="G10182" s="188">
        <v>1191</v>
      </c>
      <c r="H10182" s="188">
        <v>13471</v>
      </c>
      <c r="I10182" s="188">
        <v>29646</v>
      </c>
      <c r="J10182" s="188">
        <v>89622</v>
      </c>
      <c r="N10182" s="43"/>
    </row>
    <row r="10183" spans="1:14">
      <c r="A10183" s="43" t="s">
        <v>556</v>
      </c>
      <c r="B10183" s="188">
        <v>1833</v>
      </c>
      <c r="C10183" s="188">
        <v>0</v>
      </c>
      <c r="D10183" s="188">
        <v>0</v>
      </c>
      <c r="E10183" s="188">
        <v>0</v>
      </c>
      <c r="F10183" s="188">
        <v>0</v>
      </c>
      <c r="G10183" s="188">
        <v>0</v>
      </c>
      <c r="H10183" s="188">
        <v>407</v>
      </c>
      <c r="I10183" s="188">
        <v>9334</v>
      </c>
      <c r="J10183" s="188">
        <v>58093</v>
      </c>
      <c r="N10183" s="43"/>
    </row>
    <row r="10184" spans="1:14">
      <c r="A10184" s="43" t="s">
        <v>621</v>
      </c>
      <c r="B10184" s="188" t="s">
        <v>143</v>
      </c>
      <c r="C10184" s="188" t="s">
        <v>144</v>
      </c>
      <c r="D10184" s="188" t="s">
        <v>144</v>
      </c>
      <c r="E10184" s="188" t="s">
        <v>144</v>
      </c>
      <c r="F10184" s="188" t="s">
        <v>144</v>
      </c>
      <c r="G10184" s="188" t="s">
        <v>144</v>
      </c>
      <c r="H10184" s="188" t="s">
        <v>144</v>
      </c>
      <c r="I10184" s="188" t="s">
        <v>685</v>
      </c>
      <c r="J10184" s="188" t="s">
        <v>685</v>
      </c>
      <c r="K10184" s="188" t="s">
        <v>225</v>
      </c>
      <c r="N10184" s="43"/>
    </row>
    <row r="10185" spans="1:14">
      <c r="A10185" s="43" t="s">
        <v>618</v>
      </c>
      <c r="B10185" s="188" t="s">
        <v>619</v>
      </c>
      <c r="K10185" s="188" t="s">
        <v>760</v>
      </c>
      <c r="N10185" s="43"/>
    </row>
    <row r="10186" spans="1:14">
      <c r="A10186" s="43" t="s">
        <v>142</v>
      </c>
      <c r="N10186" s="43"/>
    </row>
    <row r="10188" spans="1:14">
      <c r="A10188" s="43" t="s">
        <v>219</v>
      </c>
      <c r="N10188" s="43"/>
    </row>
    <row r="10189" spans="1:14">
      <c r="A10189" s="43" t="s">
        <v>621</v>
      </c>
      <c r="B10189" s="188" t="s">
        <v>143</v>
      </c>
      <c r="C10189" s="188" t="s">
        <v>144</v>
      </c>
      <c r="D10189" s="188" t="s">
        <v>144</v>
      </c>
      <c r="E10189" s="188" t="s">
        <v>144</v>
      </c>
      <c r="F10189" s="188" t="s">
        <v>144</v>
      </c>
      <c r="G10189" s="188" t="s">
        <v>144</v>
      </c>
      <c r="H10189" s="188" t="s">
        <v>144</v>
      </c>
      <c r="I10189" s="188" t="s">
        <v>685</v>
      </c>
      <c r="J10189" s="188" t="s">
        <v>685</v>
      </c>
      <c r="K10189" s="188" t="s">
        <v>225</v>
      </c>
      <c r="N10189" s="43"/>
    </row>
    <row r="10190" spans="1:14">
      <c r="A10190" s="43" t="s">
        <v>257</v>
      </c>
      <c r="B10190" s="188" t="s">
        <v>33</v>
      </c>
      <c r="C10190" s="188" t="s">
        <v>134</v>
      </c>
      <c r="D10190" s="188" t="s">
        <v>135</v>
      </c>
      <c r="E10190" s="188" t="s">
        <v>136</v>
      </c>
      <c r="F10190" s="188" t="s">
        <v>137</v>
      </c>
      <c r="G10190" s="188" t="s">
        <v>138</v>
      </c>
      <c r="H10190" s="188" t="s">
        <v>139</v>
      </c>
      <c r="I10190" s="188" t="s">
        <v>140</v>
      </c>
      <c r="J10190" s="188" t="s">
        <v>141</v>
      </c>
      <c r="N10190" s="43"/>
    </row>
    <row r="10191" spans="1:14">
      <c r="A10191" s="43" t="s">
        <v>622</v>
      </c>
      <c r="B10191" s="188" t="s">
        <v>143</v>
      </c>
      <c r="C10191" s="188" t="s">
        <v>148</v>
      </c>
      <c r="D10191" s="188" t="s">
        <v>148</v>
      </c>
      <c r="E10191" s="188" t="s">
        <v>148</v>
      </c>
      <c r="F10191" s="188" t="s">
        <v>148</v>
      </c>
      <c r="G10191" s="188" t="s">
        <v>148</v>
      </c>
      <c r="H10191" s="188" t="s">
        <v>148</v>
      </c>
      <c r="I10191" s="188" t="s">
        <v>686</v>
      </c>
      <c r="J10191" s="188" t="s">
        <v>686</v>
      </c>
      <c r="N10191" s="43"/>
    </row>
    <row r="10192" spans="1:14">
      <c r="A10192" s="43" t="s">
        <v>592</v>
      </c>
      <c r="B10192" s="188">
        <v>93953</v>
      </c>
      <c r="C10192" s="188">
        <v>9681.1299999999992</v>
      </c>
      <c r="D10192" s="188">
        <v>15908.79</v>
      </c>
      <c r="E10192" s="188">
        <v>29521.4</v>
      </c>
      <c r="F10192" s="188">
        <v>56459.3</v>
      </c>
      <c r="G10192" s="188">
        <v>109325</v>
      </c>
      <c r="H10192" s="188">
        <v>194259</v>
      </c>
      <c r="I10192" s="188">
        <v>277495</v>
      </c>
      <c r="J10192" s="188">
        <v>605315</v>
      </c>
      <c r="N10192" s="43"/>
    </row>
    <row r="10193" spans="1:14">
      <c r="A10193" s="43" t="s">
        <v>537</v>
      </c>
      <c r="B10193" s="188">
        <v>22288</v>
      </c>
      <c r="C10193" s="188">
        <v>0</v>
      </c>
      <c r="D10193" s="188">
        <v>0</v>
      </c>
      <c r="E10193" s="188">
        <v>12359.4</v>
      </c>
      <c r="F10193" s="188">
        <v>22159.9</v>
      </c>
      <c r="G10193" s="188">
        <v>32239</v>
      </c>
      <c r="H10193" s="188">
        <v>41002</v>
      </c>
      <c r="I10193" s="188">
        <v>46043</v>
      </c>
      <c r="J10193" s="188">
        <v>54506</v>
      </c>
      <c r="N10193" s="43"/>
    </row>
    <row r="10194" spans="1:14">
      <c r="A10194" s="43" t="s">
        <v>538</v>
      </c>
      <c r="B10194" s="188">
        <v>78</v>
      </c>
      <c r="C10194" s="188">
        <v>0</v>
      </c>
      <c r="D10194" s="188">
        <v>0</v>
      </c>
      <c r="E10194" s="188">
        <v>0</v>
      </c>
      <c r="F10194" s="188">
        <v>0</v>
      </c>
      <c r="G10194" s="188">
        <v>0</v>
      </c>
      <c r="H10194" s="188">
        <v>0</v>
      </c>
      <c r="I10194" s="188">
        <v>0</v>
      </c>
      <c r="J10194" s="188">
        <v>3323</v>
      </c>
      <c r="N10194" s="43"/>
    </row>
    <row r="10195" spans="1:14">
      <c r="A10195" s="43" t="s">
        <v>539</v>
      </c>
      <c r="B10195" s="188">
        <v>36404</v>
      </c>
      <c r="C10195" s="188">
        <v>-39.229999999999997</v>
      </c>
      <c r="D10195" s="188">
        <v>301.66000000000003</v>
      </c>
      <c r="E10195" s="188">
        <v>2385</v>
      </c>
      <c r="F10195" s="188">
        <v>9829.5</v>
      </c>
      <c r="G10195" s="188">
        <v>32480</v>
      </c>
      <c r="H10195" s="188">
        <v>83858</v>
      </c>
      <c r="I10195" s="188">
        <v>144105</v>
      </c>
      <c r="J10195" s="188">
        <v>411350</v>
      </c>
      <c r="N10195" s="43"/>
    </row>
    <row r="10196" spans="1:14">
      <c r="A10196" s="43" t="s">
        <v>540</v>
      </c>
      <c r="B10196" s="188">
        <v>3062</v>
      </c>
      <c r="C10196" s="188">
        <v>0</v>
      </c>
      <c r="D10196" s="188">
        <v>0</v>
      </c>
      <c r="E10196" s="188">
        <v>0</v>
      </c>
      <c r="F10196" s="188">
        <v>0</v>
      </c>
      <c r="G10196" s="188">
        <v>0</v>
      </c>
      <c r="H10196" s="188">
        <v>5066</v>
      </c>
      <c r="I10196" s="188">
        <v>15081</v>
      </c>
      <c r="J10196" s="188">
        <v>61669</v>
      </c>
      <c r="N10196" s="43"/>
    </row>
    <row r="10197" spans="1:14">
      <c r="A10197" s="43" t="s">
        <v>541</v>
      </c>
      <c r="B10197" s="188">
        <v>23320</v>
      </c>
      <c r="C10197" s="188">
        <v>0</v>
      </c>
      <c r="D10197" s="188">
        <v>0</v>
      </c>
      <c r="E10197" s="188">
        <v>0</v>
      </c>
      <c r="F10197" s="188">
        <v>0</v>
      </c>
      <c r="G10197" s="188">
        <v>25805</v>
      </c>
      <c r="H10197" s="188">
        <v>71767</v>
      </c>
      <c r="I10197" s="188">
        <v>107893</v>
      </c>
      <c r="J10197" s="188">
        <v>214319</v>
      </c>
      <c r="N10197" s="43"/>
    </row>
    <row r="10198" spans="1:14">
      <c r="A10198" s="43" t="s">
        <v>542</v>
      </c>
      <c r="B10198" s="188">
        <v>7409</v>
      </c>
      <c r="C10198" s="188">
        <v>0</v>
      </c>
      <c r="D10198" s="188">
        <v>0</v>
      </c>
      <c r="E10198" s="188">
        <v>0</v>
      </c>
      <c r="F10198" s="188">
        <v>3253.7</v>
      </c>
      <c r="G10198" s="188">
        <v>8391</v>
      </c>
      <c r="H10198" s="188">
        <v>17789</v>
      </c>
      <c r="I10198" s="188">
        <v>27018</v>
      </c>
      <c r="J10198" s="188">
        <v>64250</v>
      </c>
      <c r="N10198" s="43"/>
    </row>
    <row r="10199" spans="1:14">
      <c r="A10199" s="43" t="s">
        <v>543</v>
      </c>
      <c r="B10199" s="188">
        <v>1391</v>
      </c>
      <c r="C10199" s="188">
        <v>0</v>
      </c>
      <c r="D10199" s="188">
        <v>0</v>
      </c>
      <c r="E10199" s="188">
        <v>0</v>
      </c>
      <c r="F10199" s="188">
        <v>0</v>
      </c>
      <c r="G10199" s="188">
        <v>0</v>
      </c>
      <c r="H10199" s="188">
        <v>0</v>
      </c>
      <c r="I10199" s="188">
        <v>13020</v>
      </c>
      <c r="J10199" s="188">
        <v>27283</v>
      </c>
      <c r="N10199" s="43"/>
    </row>
    <row r="10200" spans="1:14">
      <c r="A10200" s="43" t="s">
        <v>544</v>
      </c>
      <c r="B10200" s="188">
        <v>10681</v>
      </c>
      <c r="C10200" s="188">
        <v>0</v>
      </c>
      <c r="D10200" s="188">
        <v>0</v>
      </c>
      <c r="E10200" s="188">
        <v>0</v>
      </c>
      <c r="F10200" s="188">
        <v>0</v>
      </c>
      <c r="G10200" s="188">
        <v>0</v>
      </c>
      <c r="H10200" s="188">
        <v>28903</v>
      </c>
      <c r="I10200" s="188">
        <v>85859</v>
      </c>
      <c r="J10200" s="188">
        <v>148956</v>
      </c>
      <c r="N10200" s="43"/>
    </row>
    <row r="10201" spans="1:14">
      <c r="A10201" s="43" t="s">
        <v>221</v>
      </c>
      <c r="B10201" s="188">
        <v>19053</v>
      </c>
      <c r="C10201" s="188">
        <v>0</v>
      </c>
      <c r="D10201" s="188">
        <v>0</v>
      </c>
      <c r="E10201" s="188">
        <v>10630.5</v>
      </c>
      <c r="F10201" s="188">
        <v>18633.099999999999</v>
      </c>
      <c r="G10201" s="188">
        <v>28228</v>
      </c>
      <c r="H10201" s="188">
        <v>36103</v>
      </c>
      <c r="I10201" s="188">
        <v>40308</v>
      </c>
      <c r="J10201" s="188">
        <v>47241</v>
      </c>
      <c r="N10201" s="43"/>
    </row>
    <row r="10202" spans="1:14">
      <c r="A10202" s="43" t="s">
        <v>222</v>
      </c>
      <c r="B10202" s="188">
        <v>8735</v>
      </c>
      <c r="C10202" s="188">
        <v>0</v>
      </c>
      <c r="D10202" s="188">
        <v>0</v>
      </c>
      <c r="E10202" s="188">
        <v>0</v>
      </c>
      <c r="F10202" s="188">
        <v>0</v>
      </c>
      <c r="G10202" s="188">
        <v>16798</v>
      </c>
      <c r="H10202" s="188">
        <v>29391</v>
      </c>
      <c r="I10202" s="188">
        <v>35968</v>
      </c>
      <c r="J10202" s="188">
        <v>44775</v>
      </c>
      <c r="N10202" s="43"/>
    </row>
    <row r="10203" spans="1:14">
      <c r="A10203" s="43" t="s">
        <v>223</v>
      </c>
      <c r="B10203" s="188">
        <v>17730</v>
      </c>
      <c r="C10203" s="188">
        <v>0</v>
      </c>
      <c r="D10203" s="188">
        <v>0</v>
      </c>
      <c r="E10203" s="188">
        <v>0</v>
      </c>
      <c r="F10203" s="188">
        <v>0</v>
      </c>
      <c r="G10203" s="188">
        <v>10536</v>
      </c>
      <c r="H10203" s="188">
        <v>55576</v>
      </c>
      <c r="I10203" s="188">
        <v>91315</v>
      </c>
      <c r="J10203" s="188">
        <v>200116</v>
      </c>
      <c r="N10203" s="43"/>
    </row>
    <row r="10204" spans="1:14">
      <c r="A10204" s="43" t="s">
        <v>224</v>
      </c>
      <c r="B10204" s="188">
        <v>13305</v>
      </c>
      <c r="C10204" s="188">
        <v>0</v>
      </c>
      <c r="D10204" s="188">
        <v>0</v>
      </c>
      <c r="E10204" s="188">
        <v>0</v>
      </c>
      <c r="F10204" s="188">
        <v>0</v>
      </c>
      <c r="G10204" s="188">
        <v>0</v>
      </c>
      <c r="H10204" s="188">
        <v>42063</v>
      </c>
      <c r="I10204" s="188">
        <v>80472</v>
      </c>
      <c r="J10204" s="188">
        <v>183210</v>
      </c>
      <c r="N10204" s="43"/>
    </row>
    <row r="10205" spans="1:14">
      <c r="A10205" s="43" t="s">
        <v>545</v>
      </c>
      <c r="B10205" s="188">
        <v>77070</v>
      </c>
      <c r="C10205" s="188">
        <v>4592.25</v>
      </c>
      <c r="D10205" s="188">
        <v>10807.85</v>
      </c>
      <c r="E10205" s="188">
        <v>24020.3</v>
      </c>
      <c r="F10205" s="188">
        <v>48128.2</v>
      </c>
      <c r="G10205" s="188">
        <v>91400</v>
      </c>
      <c r="H10205" s="188">
        <v>159442</v>
      </c>
      <c r="I10205" s="188">
        <v>227486</v>
      </c>
      <c r="J10205" s="188">
        <v>503231</v>
      </c>
      <c r="N10205" s="43"/>
    </row>
    <row r="10206" spans="1:14">
      <c r="A10206" s="43" t="s">
        <v>546</v>
      </c>
      <c r="B10206" s="188">
        <v>49321</v>
      </c>
      <c r="C10206" s="188">
        <v>2521.6</v>
      </c>
      <c r="D10206" s="188">
        <v>7853.66</v>
      </c>
      <c r="E10206" s="188">
        <v>17901.8</v>
      </c>
      <c r="F10206" s="188">
        <v>35466</v>
      </c>
      <c r="G10206" s="188">
        <v>64766</v>
      </c>
      <c r="H10206" s="188">
        <v>103495</v>
      </c>
      <c r="I10206" s="188">
        <v>134410</v>
      </c>
      <c r="J10206" s="188">
        <v>230730</v>
      </c>
      <c r="N10206" s="43"/>
    </row>
    <row r="10207" spans="1:14">
      <c r="A10207" s="43" t="s">
        <v>547</v>
      </c>
      <c r="B10207" s="188">
        <v>8538</v>
      </c>
      <c r="C10207" s="188">
        <v>0</v>
      </c>
      <c r="D10207" s="188">
        <v>0</v>
      </c>
      <c r="E10207" s="188">
        <v>0</v>
      </c>
      <c r="F10207" s="188">
        <v>403.3</v>
      </c>
      <c r="G10207" s="188">
        <v>7053</v>
      </c>
      <c r="H10207" s="188">
        <v>19640</v>
      </c>
      <c r="I10207" s="188">
        <v>33103</v>
      </c>
      <c r="J10207" s="188">
        <v>91612</v>
      </c>
      <c r="N10207" s="43"/>
    </row>
    <row r="10208" spans="1:14">
      <c r="A10208" s="43" t="s">
        <v>548</v>
      </c>
      <c r="B10208" s="188">
        <v>1270</v>
      </c>
      <c r="C10208" s="188">
        <v>0</v>
      </c>
      <c r="D10208" s="188">
        <v>0</v>
      </c>
      <c r="E10208" s="188">
        <v>0</v>
      </c>
      <c r="F10208" s="188">
        <v>0</v>
      </c>
      <c r="G10208" s="188">
        <v>554</v>
      </c>
      <c r="H10208" s="188">
        <v>2835</v>
      </c>
      <c r="I10208" s="188">
        <v>5374</v>
      </c>
      <c r="J10208" s="188">
        <v>16284</v>
      </c>
      <c r="N10208" s="43"/>
    </row>
    <row r="10209" spans="1:14">
      <c r="A10209" s="43" t="s">
        <v>549</v>
      </c>
      <c r="B10209" s="188">
        <v>1505</v>
      </c>
      <c r="C10209" s="188">
        <v>0</v>
      </c>
      <c r="D10209" s="188">
        <v>0</v>
      </c>
      <c r="E10209" s="188">
        <v>0</v>
      </c>
      <c r="F10209" s="188">
        <v>0</v>
      </c>
      <c r="G10209" s="188">
        <v>1817</v>
      </c>
      <c r="H10209" s="188">
        <v>5393</v>
      </c>
      <c r="I10209" s="188">
        <v>8163</v>
      </c>
      <c r="J10209" s="188">
        <v>13230</v>
      </c>
      <c r="N10209" s="43"/>
    </row>
    <row r="10210" spans="1:14">
      <c r="A10210" s="43" t="s">
        <v>550</v>
      </c>
      <c r="B10210" s="188">
        <v>325</v>
      </c>
      <c r="C10210" s="188">
        <v>0</v>
      </c>
      <c r="D10210" s="188">
        <v>0</v>
      </c>
      <c r="E10210" s="188">
        <v>0</v>
      </c>
      <c r="F10210" s="188">
        <v>0</v>
      </c>
      <c r="G10210" s="188">
        <v>342</v>
      </c>
      <c r="H10210" s="188">
        <v>1015</v>
      </c>
      <c r="I10210" s="188">
        <v>1546</v>
      </c>
      <c r="J10210" s="188">
        <v>3077</v>
      </c>
      <c r="N10210" s="43"/>
    </row>
    <row r="10211" spans="1:14">
      <c r="A10211" s="43" t="s">
        <v>551</v>
      </c>
      <c r="B10211" s="188">
        <v>284</v>
      </c>
      <c r="C10211" s="188">
        <v>0</v>
      </c>
      <c r="D10211" s="188">
        <v>0</v>
      </c>
      <c r="E10211" s="188">
        <v>0</v>
      </c>
      <c r="F10211" s="188">
        <v>0</v>
      </c>
      <c r="G10211" s="188">
        <v>8</v>
      </c>
      <c r="H10211" s="188">
        <v>607</v>
      </c>
      <c r="I10211" s="188">
        <v>1363</v>
      </c>
      <c r="J10211" s="188">
        <v>4318</v>
      </c>
      <c r="N10211" s="43"/>
    </row>
    <row r="10212" spans="1:14">
      <c r="A10212" s="43" t="s">
        <v>317</v>
      </c>
      <c r="B10212" s="188">
        <v>3828</v>
      </c>
      <c r="C10212" s="188">
        <v>0</v>
      </c>
      <c r="D10212" s="188">
        <v>3717.23</v>
      </c>
      <c r="E10212" s="188">
        <v>3717.2</v>
      </c>
      <c r="F10212" s="188">
        <v>3717.2</v>
      </c>
      <c r="G10212" s="188">
        <v>3717</v>
      </c>
      <c r="H10212" s="188">
        <v>5204</v>
      </c>
      <c r="I10212" s="188">
        <v>7434</v>
      </c>
      <c r="J10212" s="188">
        <v>11895</v>
      </c>
      <c r="N10212" s="43"/>
    </row>
    <row r="10213" spans="1:14">
      <c r="A10213" s="43" t="s">
        <v>318</v>
      </c>
      <c r="B10213" s="188">
        <v>1132</v>
      </c>
      <c r="C10213" s="188">
        <v>0</v>
      </c>
      <c r="D10213" s="188">
        <v>0</v>
      </c>
      <c r="E10213" s="188">
        <v>0</v>
      </c>
      <c r="F10213" s="188">
        <v>1396.5</v>
      </c>
      <c r="G10213" s="188">
        <v>1397</v>
      </c>
      <c r="H10213" s="188">
        <v>1397</v>
      </c>
      <c r="I10213" s="188">
        <v>2738</v>
      </c>
      <c r="J10213" s="188">
        <v>4381</v>
      </c>
      <c r="N10213" s="43"/>
    </row>
    <row r="10214" spans="1:14">
      <c r="A10214" s="43" t="s">
        <v>552</v>
      </c>
      <c r="B10214" s="188">
        <v>66204</v>
      </c>
      <c r="C10214" s="188">
        <v>7571.59</v>
      </c>
      <c r="D10214" s="188">
        <v>12769.09</v>
      </c>
      <c r="E10214" s="188">
        <v>23065.9</v>
      </c>
      <c r="F10214" s="188">
        <v>42657.7</v>
      </c>
      <c r="G10214" s="188">
        <v>81051</v>
      </c>
      <c r="H10214" s="188">
        <v>136358</v>
      </c>
      <c r="I10214" s="188">
        <v>184707</v>
      </c>
      <c r="J10214" s="188">
        <v>345359</v>
      </c>
      <c r="N10214" s="43"/>
    </row>
    <row r="10215" spans="1:14">
      <c r="A10215" s="43" t="s">
        <v>553</v>
      </c>
      <c r="B10215" s="188">
        <v>8928</v>
      </c>
      <c r="C10215" s="188">
        <v>0</v>
      </c>
      <c r="D10215" s="188">
        <v>0</v>
      </c>
      <c r="E10215" s="188">
        <v>0</v>
      </c>
      <c r="F10215" s="188">
        <v>152.69999999999999</v>
      </c>
      <c r="G10215" s="188">
        <v>8524</v>
      </c>
      <c r="H10215" s="188">
        <v>26463</v>
      </c>
      <c r="I10215" s="188">
        <v>43441</v>
      </c>
      <c r="J10215" s="188">
        <v>96222</v>
      </c>
      <c r="N10215" s="43"/>
    </row>
    <row r="10216" spans="1:14">
      <c r="A10216" s="43" t="s">
        <v>554</v>
      </c>
      <c r="B10216" s="188">
        <v>2048</v>
      </c>
      <c r="C10216" s="188">
        <v>0</v>
      </c>
      <c r="D10216" s="188">
        <v>0</v>
      </c>
      <c r="E10216" s="188">
        <v>0</v>
      </c>
      <c r="F10216" s="188">
        <v>0</v>
      </c>
      <c r="G10216" s="188">
        <v>509</v>
      </c>
      <c r="H10216" s="188">
        <v>3820</v>
      </c>
      <c r="I10216" s="188">
        <v>8886</v>
      </c>
      <c r="J10216" s="188">
        <v>30964</v>
      </c>
      <c r="N10216" s="43"/>
    </row>
    <row r="10217" spans="1:14">
      <c r="A10217" s="43" t="s">
        <v>555</v>
      </c>
      <c r="B10217" s="188">
        <v>3613</v>
      </c>
      <c r="C10217" s="188">
        <v>0</v>
      </c>
      <c r="D10217" s="188">
        <v>0</v>
      </c>
      <c r="E10217" s="188">
        <v>0</v>
      </c>
      <c r="F10217" s="188">
        <v>0</v>
      </c>
      <c r="G10217" s="188">
        <v>34</v>
      </c>
      <c r="H10217" s="188">
        <v>6059</v>
      </c>
      <c r="I10217" s="188">
        <v>18367</v>
      </c>
      <c r="J10217" s="188">
        <v>64478</v>
      </c>
      <c r="N10217" s="43"/>
    </row>
    <row r="10218" spans="1:14">
      <c r="A10218" s="43" t="s">
        <v>556</v>
      </c>
      <c r="B10218" s="188">
        <v>1475</v>
      </c>
      <c r="C10218" s="188">
        <v>0</v>
      </c>
      <c r="D10218" s="188">
        <v>0</v>
      </c>
      <c r="E10218" s="188">
        <v>0</v>
      </c>
      <c r="F10218" s="188">
        <v>0</v>
      </c>
      <c r="G10218" s="188">
        <v>0</v>
      </c>
      <c r="H10218" s="188">
        <v>0</v>
      </c>
      <c r="I10218" s="188">
        <v>4634</v>
      </c>
      <c r="J10218" s="188">
        <v>48894</v>
      </c>
      <c r="N10218" s="43"/>
    </row>
    <row r="10219" spans="1:14">
      <c r="A10219" s="43" t="s">
        <v>152</v>
      </c>
      <c r="N10219" s="43"/>
    </row>
    <row r="10220" spans="1:14">
      <c r="A10220" s="43" t="s">
        <v>603</v>
      </c>
      <c r="B10220" s="188">
        <v>37720</v>
      </c>
      <c r="C10220" s="188">
        <v>400.73</v>
      </c>
      <c r="D10220" s="188">
        <v>4043.06</v>
      </c>
      <c r="E10220" s="188">
        <v>11602.9</v>
      </c>
      <c r="F10220" s="188">
        <v>23553.9</v>
      </c>
      <c r="G10220" s="188">
        <v>44321</v>
      </c>
      <c r="H10220" s="188">
        <v>81172</v>
      </c>
      <c r="I10220" s="188">
        <v>112268</v>
      </c>
      <c r="J10220" s="188">
        <v>226426</v>
      </c>
      <c r="N10220" s="43"/>
    </row>
    <row r="10221" spans="1:14">
      <c r="A10221" s="43" t="s">
        <v>537</v>
      </c>
      <c r="B10221" s="188">
        <v>13471</v>
      </c>
      <c r="C10221" s="188">
        <v>0</v>
      </c>
      <c r="D10221" s="188">
        <v>0</v>
      </c>
      <c r="E10221" s="188">
        <v>0</v>
      </c>
      <c r="F10221" s="188">
        <v>12679.2</v>
      </c>
      <c r="G10221" s="188">
        <v>21153</v>
      </c>
      <c r="H10221" s="188">
        <v>29768</v>
      </c>
      <c r="I10221" s="188">
        <v>35207</v>
      </c>
      <c r="J10221" s="188">
        <v>44845</v>
      </c>
      <c r="N10221" s="43"/>
    </row>
    <row r="10222" spans="1:14">
      <c r="A10222" s="43" t="s">
        <v>538</v>
      </c>
      <c r="B10222" s="188">
        <v>338</v>
      </c>
      <c r="C10222" s="188">
        <v>0</v>
      </c>
      <c r="D10222" s="188">
        <v>0</v>
      </c>
      <c r="E10222" s="188">
        <v>0</v>
      </c>
      <c r="F10222" s="188">
        <v>0</v>
      </c>
      <c r="G10222" s="188">
        <v>0</v>
      </c>
      <c r="H10222" s="188">
        <v>0</v>
      </c>
      <c r="I10222" s="188">
        <v>1699</v>
      </c>
      <c r="J10222" s="188">
        <v>9202</v>
      </c>
      <c r="N10222" s="43"/>
    </row>
    <row r="10223" spans="1:14">
      <c r="A10223" s="43" t="s">
        <v>539</v>
      </c>
      <c r="B10223" s="188">
        <v>9904</v>
      </c>
      <c r="C10223" s="188">
        <v>-110.66</v>
      </c>
      <c r="D10223" s="188">
        <v>-72.349999999999994</v>
      </c>
      <c r="E10223" s="188">
        <v>176.9</v>
      </c>
      <c r="F10223" s="188">
        <v>1692.5</v>
      </c>
      <c r="G10223" s="188">
        <v>6676</v>
      </c>
      <c r="H10223" s="188">
        <v>20494</v>
      </c>
      <c r="I10223" s="188">
        <v>37947</v>
      </c>
      <c r="J10223" s="188">
        <v>119632</v>
      </c>
      <c r="N10223" s="43"/>
    </row>
    <row r="10224" spans="1:14">
      <c r="A10224" s="43" t="s">
        <v>540</v>
      </c>
      <c r="B10224" s="188">
        <v>704</v>
      </c>
      <c r="C10224" s="188">
        <v>0</v>
      </c>
      <c r="D10224" s="188">
        <v>0</v>
      </c>
      <c r="E10224" s="188">
        <v>0</v>
      </c>
      <c r="F10224" s="188">
        <v>0</v>
      </c>
      <c r="G10224" s="188">
        <v>0</v>
      </c>
      <c r="H10224" s="188">
        <v>424</v>
      </c>
      <c r="I10224" s="188">
        <v>2210</v>
      </c>
      <c r="J10224" s="188">
        <v>13943</v>
      </c>
      <c r="N10224" s="43"/>
    </row>
    <row r="10225" spans="1:14">
      <c r="A10225" s="43" t="s">
        <v>541</v>
      </c>
      <c r="B10225" s="188">
        <v>9305</v>
      </c>
      <c r="C10225" s="188">
        <v>0</v>
      </c>
      <c r="D10225" s="188">
        <v>0</v>
      </c>
      <c r="E10225" s="188">
        <v>0</v>
      </c>
      <c r="F10225" s="188">
        <v>0</v>
      </c>
      <c r="G10225" s="188">
        <v>2598</v>
      </c>
      <c r="H10225" s="188">
        <v>31826</v>
      </c>
      <c r="I10225" s="188">
        <v>55336</v>
      </c>
      <c r="J10225" s="188">
        <v>122262</v>
      </c>
      <c r="N10225" s="43"/>
    </row>
    <row r="10226" spans="1:14">
      <c r="A10226" s="43" t="s">
        <v>542</v>
      </c>
      <c r="B10226" s="188">
        <v>2956</v>
      </c>
      <c r="C10226" s="188">
        <v>0</v>
      </c>
      <c r="D10226" s="188">
        <v>0</v>
      </c>
      <c r="E10226" s="188">
        <v>0</v>
      </c>
      <c r="F10226" s="188">
        <v>871.4</v>
      </c>
      <c r="G10226" s="188">
        <v>3525</v>
      </c>
      <c r="H10226" s="188">
        <v>7777</v>
      </c>
      <c r="I10226" s="188">
        <v>12286</v>
      </c>
      <c r="J10226" s="188">
        <v>26537</v>
      </c>
      <c r="N10226" s="43"/>
    </row>
    <row r="10227" spans="1:14">
      <c r="A10227" s="43" t="s">
        <v>543</v>
      </c>
      <c r="B10227" s="188">
        <v>1042</v>
      </c>
      <c r="C10227" s="188">
        <v>0</v>
      </c>
      <c r="D10227" s="188">
        <v>0</v>
      </c>
      <c r="E10227" s="188">
        <v>0</v>
      </c>
      <c r="F10227" s="188">
        <v>0</v>
      </c>
      <c r="G10227" s="188">
        <v>0</v>
      </c>
      <c r="H10227" s="188">
        <v>0</v>
      </c>
      <c r="I10227" s="188">
        <v>9423</v>
      </c>
      <c r="J10227" s="188">
        <v>22298</v>
      </c>
      <c r="N10227" s="43"/>
    </row>
    <row r="10228" spans="1:14">
      <c r="A10228" s="43" t="s">
        <v>544</v>
      </c>
      <c r="B10228" s="188">
        <v>18470</v>
      </c>
      <c r="C10228" s="188">
        <v>0</v>
      </c>
      <c r="D10228" s="188">
        <v>0</v>
      </c>
      <c r="E10228" s="188">
        <v>0</v>
      </c>
      <c r="F10228" s="188">
        <v>0</v>
      </c>
      <c r="G10228" s="188">
        <v>22616</v>
      </c>
      <c r="H10228" s="188">
        <v>85859</v>
      </c>
      <c r="I10228" s="188">
        <v>131036</v>
      </c>
      <c r="J10228" s="188">
        <v>148956</v>
      </c>
      <c r="N10228" s="43"/>
    </row>
    <row r="10229" spans="1:14">
      <c r="A10229" s="43" t="s">
        <v>221</v>
      </c>
      <c r="B10229" s="188">
        <v>11133</v>
      </c>
      <c r="C10229" s="188">
        <v>0</v>
      </c>
      <c r="D10229" s="188">
        <v>0</v>
      </c>
      <c r="E10229" s="188">
        <v>0</v>
      </c>
      <c r="F10229" s="188">
        <v>10810.8</v>
      </c>
      <c r="G10229" s="188">
        <v>16997</v>
      </c>
      <c r="H10229" s="188">
        <v>23835</v>
      </c>
      <c r="I10229" s="188">
        <v>29302</v>
      </c>
      <c r="J10229" s="188">
        <v>39465</v>
      </c>
      <c r="N10229" s="43"/>
    </row>
    <row r="10230" spans="1:14">
      <c r="A10230" s="43" t="s">
        <v>222</v>
      </c>
      <c r="B10230" s="188">
        <v>5686</v>
      </c>
      <c r="C10230" s="188">
        <v>0</v>
      </c>
      <c r="D10230" s="188">
        <v>0</v>
      </c>
      <c r="E10230" s="188">
        <v>0</v>
      </c>
      <c r="F10230" s="188">
        <v>0</v>
      </c>
      <c r="G10230" s="188">
        <v>9740</v>
      </c>
      <c r="H10230" s="188">
        <v>21317</v>
      </c>
      <c r="I10230" s="188">
        <v>28418</v>
      </c>
      <c r="J10230" s="188">
        <v>41020</v>
      </c>
      <c r="N10230" s="43"/>
    </row>
    <row r="10231" spans="1:14">
      <c r="A10231" s="43" t="s">
        <v>223</v>
      </c>
      <c r="B10231" s="188">
        <v>4816</v>
      </c>
      <c r="C10231" s="188">
        <v>0</v>
      </c>
      <c r="D10231" s="188">
        <v>0</v>
      </c>
      <c r="E10231" s="188">
        <v>0</v>
      </c>
      <c r="F10231" s="188">
        <v>0</v>
      </c>
      <c r="G10231" s="188">
        <v>0</v>
      </c>
      <c r="H10231" s="188">
        <v>14718</v>
      </c>
      <c r="I10231" s="188">
        <v>31777</v>
      </c>
      <c r="J10231" s="188">
        <v>84522</v>
      </c>
      <c r="N10231" s="43"/>
    </row>
    <row r="10232" spans="1:14">
      <c r="A10232" s="43" t="s">
        <v>224</v>
      </c>
      <c r="B10232" s="188">
        <v>8208</v>
      </c>
      <c r="C10232" s="188">
        <v>0</v>
      </c>
      <c r="D10232" s="188">
        <v>0</v>
      </c>
      <c r="E10232" s="188">
        <v>0</v>
      </c>
      <c r="F10232" s="188">
        <v>0</v>
      </c>
      <c r="G10232" s="188">
        <v>0</v>
      </c>
      <c r="H10232" s="188">
        <v>25154</v>
      </c>
      <c r="I10232" s="188">
        <v>56052</v>
      </c>
      <c r="J10232" s="188">
        <v>136541</v>
      </c>
      <c r="N10232" s="43"/>
    </row>
    <row r="10233" spans="1:14">
      <c r="A10233" s="43" t="s">
        <v>545</v>
      </c>
      <c r="B10233" s="188">
        <v>29981</v>
      </c>
      <c r="C10233" s="188">
        <v>-3849.26</v>
      </c>
      <c r="D10233" s="188">
        <v>-464.95</v>
      </c>
      <c r="E10233" s="188">
        <v>6850.3</v>
      </c>
      <c r="F10233" s="188">
        <v>18448.2</v>
      </c>
      <c r="G10233" s="188">
        <v>37891</v>
      </c>
      <c r="H10233" s="188">
        <v>66515</v>
      </c>
      <c r="I10233" s="188">
        <v>92898</v>
      </c>
      <c r="J10233" s="188">
        <v>181533</v>
      </c>
      <c r="N10233" s="43"/>
    </row>
    <row r="10234" spans="1:14">
      <c r="A10234" s="43" t="s">
        <v>546</v>
      </c>
      <c r="B10234" s="188">
        <v>22096</v>
      </c>
      <c r="C10234" s="188">
        <v>-5113.7700000000004</v>
      </c>
      <c r="D10234" s="188">
        <v>-3717.23</v>
      </c>
      <c r="E10234" s="188">
        <v>4778.6000000000004</v>
      </c>
      <c r="F10234" s="188">
        <v>14312.7</v>
      </c>
      <c r="G10234" s="188">
        <v>29529</v>
      </c>
      <c r="H10234" s="188">
        <v>54352</v>
      </c>
      <c r="I10234" s="188">
        <v>75215</v>
      </c>
      <c r="J10234" s="188">
        <v>130061</v>
      </c>
      <c r="N10234" s="43"/>
    </row>
    <row r="10235" spans="1:14">
      <c r="A10235" s="43" t="s">
        <v>547</v>
      </c>
      <c r="B10235" s="188">
        <v>2012</v>
      </c>
      <c r="C10235" s="188">
        <v>0</v>
      </c>
      <c r="D10235" s="188">
        <v>0</v>
      </c>
      <c r="E10235" s="188">
        <v>0</v>
      </c>
      <c r="F10235" s="188">
        <v>0</v>
      </c>
      <c r="G10235" s="188">
        <v>45</v>
      </c>
      <c r="H10235" s="188">
        <v>5124</v>
      </c>
      <c r="I10235" s="188">
        <v>10560</v>
      </c>
      <c r="J10235" s="188">
        <v>32113</v>
      </c>
      <c r="N10235" s="43"/>
    </row>
    <row r="10236" spans="1:14">
      <c r="A10236" s="43" t="s">
        <v>548</v>
      </c>
      <c r="B10236" s="188">
        <v>294</v>
      </c>
      <c r="C10236" s="188">
        <v>0</v>
      </c>
      <c r="D10236" s="188">
        <v>0</v>
      </c>
      <c r="E10236" s="188">
        <v>0</v>
      </c>
      <c r="F10236" s="188">
        <v>0</v>
      </c>
      <c r="G10236" s="188">
        <v>0</v>
      </c>
      <c r="H10236" s="188">
        <v>516</v>
      </c>
      <c r="I10236" s="188">
        <v>1533</v>
      </c>
      <c r="J10236" s="188">
        <v>5650</v>
      </c>
      <c r="N10236" s="43"/>
    </row>
    <row r="10237" spans="1:14">
      <c r="A10237" s="43" t="s">
        <v>549</v>
      </c>
      <c r="B10237" s="188">
        <v>628</v>
      </c>
      <c r="C10237" s="188">
        <v>0</v>
      </c>
      <c r="D10237" s="188">
        <v>0</v>
      </c>
      <c r="E10237" s="188">
        <v>0</v>
      </c>
      <c r="F10237" s="188">
        <v>0</v>
      </c>
      <c r="G10237" s="188">
        <v>0</v>
      </c>
      <c r="H10237" s="188">
        <v>2216</v>
      </c>
      <c r="I10237" s="188">
        <v>4080</v>
      </c>
      <c r="J10237" s="188">
        <v>9317</v>
      </c>
      <c r="N10237" s="43"/>
    </row>
    <row r="10238" spans="1:14">
      <c r="A10238" s="43" t="s">
        <v>550</v>
      </c>
      <c r="B10238" s="188">
        <v>121</v>
      </c>
      <c r="C10238" s="188">
        <v>0</v>
      </c>
      <c r="D10238" s="188">
        <v>0</v>
      </c>
      <c r="E10238" s="188">
        <v>0</v>
      </c>
      <c r="F10238" s="188">
        <v>0</v>
      </c>
      <c r="G10238" s="188">
        <v>0</v>
      </c>
      <c r="H10238" s="188">
        <v>417</v>
      </c>
      <c r="I10238" s="188">
        <v>768</v>
      </c>
      <c r="J10238" s="188">
        <v>1762</v>
      </c>
      <c r="N10238" s="43"/>
    </row>
    <row r="10239" spans="1:14">
      <c r="A10239" s="43" t="s">
        <v>551</v>
      </c>
      <c r="B10239" s="188">
        <v>57</v>
      </c>
      <c r="C10239" s="188">
        <v>0</v>
      </c>
      <c r="D10239" s="188">
        <v>0</v>
      </c>
      <c r="E10239" s="188">
        <v>0</v>
      </c>
      <c r="F10239" s="188">
        <v>0</v>
      </c>
      <c r="G10239" s="188">
        <v>0</v>
      </c>
      <c r="H10239" s="188">
        <v>0</v>
      </c>
      <c r="I10239" s="188">
        <v>210</v>
      </c>
      <c r="J10239" s="188">
        <v>1382</v>
      </c>
      <c r="N10239" s="43"/>
    </row>
    <row r="10240" spans="1:14">
      <c r="A10240" s="43" t="s">
        <v>317</v>
      </c>
      <c r="B10240" s="188">
        <v>3574</v>
      </c>
      <c r="C10240" s="188">
        <v>0</v>
      </c>
      <c r="D10240" s="188">
        <v>3717.23</v>
      </c>
      <c r="E10240" s="188">
        <v>3717.2</v>
      </c>
      <c r="F10240" s="188">
        <v>3717.2</v>
      </c>
      <c r="G10240" s="188">
        <v>3717</v>
      </c>
      <c r="H10240" s="188">
        <v>3717</v>
      </c>
      <c r="I10240" s="188">
        <v>3717</v>
      </c>
      <c r="J10240" s="188">
        <v>7434</v>
      </c>
      <c r="N10240" s="43"/>
    </row>
    <row r="10241" spans="1:14">
      <c r="A10241" s="43" t="s">
        <v>318</v>
      </c>
      <c r="B10241" s="188">
        <v>1054</v>
      </c>
      <c r="C10241" s="188">
        <v>0</v>
      </c>
      <c r="D10241" s="188">
        <v>0</v>
      </c>
      <c r="E10241" s="188">
        <v>0</v>
      </c>
      <c r="F10241" s="188">
        <v>1396.5</v>
      </c>
      <c r="G10241" s="188">
        <v>1397</v>
      </c>
      <c r="H10241" s="188">
        <v>1397</v>
      </c>
      <c r="I10241" s="188">
        <v>1397</v>
      </c>
      <c r="J10241" s="188">
        <v>1917</v>
      </c>
      <c r="N10241" s="43"/>
    </row>
    <row r="10242" spans="1:14">
      <c r="A10242" s="43" t="s">
        <v>552</v>
      </c>
      <c r="B10242" s="188">
        <v>29836</v>
      </c>
      <c r="C10242" s="188">
        <v>0</v>
      </c>
      <c r="D10242" s="188">
        <v>411.19</v>
      </c>
      <c r="E10242" s="188">
        <v>9652</v>
      </c>
      <c r="F10242" s="188">
        <v>19161.599999999999</v>
      </c>
      <c r="G10242" s="188">
        <v>35623</v>
      </c>
      <c r="H10242" s="188">
        <v>67058</v>
      </c>
      <c r="I10242" s="188">
        <v>95312</v>
      </c>
      <c r="J10242" s="188">
        <v>178732</v>
      </c>
      <c r="N10242" s="43"/>
    </row>
    <row r="10243" spans="1:14">
      <c r="A10243" s="43" t="s">
        <v>553</v>
      </c>
      <c r="B10243" s="188">
        <v>2776</v>
      </c>
      <c r="C10243" s="188">
        <v>0</v>
      </c>
      <c r="D10243" s="188">
        <v>0</v>
      </c>
      <c r="E10243" s="188">
        <v>0</v>
      </c>
      <c r="F10243" s="188">
        <v>0</v>
      </c>
      <c r="G10243" s="188">
        <v>509</v>
      </c>
      <c r="H10243" s="188">
        <v>5346</v>
      </c>
      <c r="I10243" s="188">
        <v>13157</v>
      </c>
      <c r="J10243" s="188">
        <v>52053</v>
      </c>
      <c r="N10243" s="43"/>
    </row>
    <row r="10244" spans="1:14">
      <c r="A10244" s="43" t="s">
        <v>554</v>
      </c>
      <c r="B10244" s="188">
        <v>632</v>
      </c>
      <c r="C10244" s="188">
        <v>0</v>
      </c>
      <c r="D10244" s="188">
        <v>0</v>
      </c>
      <c r="E10244" s="188">
        <v>0</v>
      </c>
      <c r="F10244" s="188">
        <v>0</v>
      </c>
      <c r="G10244" s="188">
        <v>37</v>
      </c>
      <c r="H10244" s="188">
        <v>971</v>
      </c>
      <c r="I10244" s="188">
        <v>2671</v>
      </c>
      <c r="J10244" s="188">
        <v>11753</v>
      </c>
      <c r="N10244" s="43"/>
    </row>
    <row r="10245" spans="1:14">
      <c r="A10245" s="43" t="s">
        <v>555</v>
      </c>
      <c r="B10245" s="188">
        <v>859</v>
      </c>
      <c r="C10245" s="188">
        <v>0</v>
      </c>
      <c r="D10245" s="188">
        <v>0</v>
      </c>
      <c r="E10245" s="188">
        <v>0</v>
      </c>
      <c r="F10245" s="188">
        <v>0</v>
      </c>
      <c r="G10245" s="188">
        <v>0</v>
      </c>
      <c r="H10245" s="188">
        <v>365</v>
      </c>
      <c r="I10245" s="188">
        <v>2892</v>
      </c>
      <c r="J10245" s="188">
        <v>19191</v>
      </c>
      <c r="N10245" s="43"/>
    </row>
    <row r="10246" spans="1:14">
      <c r="A10246" s="43" t="s">
        <v>556</v>
      </c>
      <c r="B10246" s="188">
        <v>708</v>
      </c>
      <c r="C10246" s="188">
        <v>0</v>
      </c>
      <c r="D10246" s="188">
        <v>0</v>
      </c>
      <c r="E10246" s="188">
        <v>0</v>
      </c>
      <c r="F10246" s="188">
        <v>0</v>
      </c>
      <c r="G10246" s="188">
        <v>0</v>
      </c>
      <c r="H10246" s="188">
        <v>0</v>
      </c>
      <c r="I10246" s="188">
        <v>0</v>
      </c>
      <c r="J10246" s="188">
        <v>23154</v>
      </c>
      <c r="N10246" s="43"/>
    </row>
    <row r="10247" spans="1:14">
      <c r="A10247" s="43" t="s">
        <v>604</v>
      </c>
      <c r="B10247" s="188">
        <v>69832</v>
      </c>
      <c r="C10247" s="188">
        <v>9361.27</v>
      </c>
      <c r="D10247" s="188">
        <v>14464.45</v>
      </c>
      <c r="E10247" s="188">
        <v>24902</v>
      </c>
      <c r="F10247" s="188">
        <v>43626.7</v>
      </c>
      <c r="G10247" s="188">
        <v>81200</v>
      </c>
      <c r="H10247" s="188">
        <v>139279</v>
      </c>
      <c r="I10247" s="188">
        <v>201049</v>
      </c>
      <c r="J10247" s="188">
        <v>423603</v>
      </c>
      <c r="N10247" s="43"/>
    </row>
    <row r="10248" spans="1:14">
      <c r="A10248" s="43" t="s">
        <v>537</v>
      </c>
      <c r="B10248" s="188">
        <v>20315</v>
      </c>
      <c r="C10248" s="188">
        <v>0</v>
      </c>
      <c r="D10248" s="188">
        <v>0</v>
      </c>
      <c r="E10248" s="188">
        <v>11920.7</v>
      </c>
      <c r="F10248" s="188">
        <v>19913.400000000001</v>
      </c>
      <c r="G10248" s="188">
        <v>28694</v>
      </c>
      <c r="H10248" s="188">
        <v>37007</v>
      </c>
      <c r="I10248" s="188">
        <v>41988</v>
      </c>
      <c r="J10248" s="188">
        <v>50724</v>
      </c>
      <c r="N10248" s="43"/>
    </row>
    <row r="10249" spans="1:14">
      <c r="A10249" s="43" t="s">
        <v>538</v>
      </c>
      <c r="B10249" s="188">
        <v>91</v>
      </c>
      <c r="C10249" s="188">
        <v>0</v>
      </c>
      <c r="D10249" s="188">
        <v>0</v>
      </c>
      <c r="E10249" s="188">
        <v>0</v>
      </c>
      <c r="F10249" s="188">
        <v>0</v>
      </c>
      <c r="G10249" s="188">
        <v>0</v>
      </c>
      <c r="H10249" s="188">
        <v>0</v>
      </c>
      <c r="I10249" s="188">
        <v>0</v>
      </c>
      <c r="J10249" s="188">
        <v>4429</v>
      </c>
      <c r="N10249" s="43"/>
    </row>
    <row r="10250" spans="1:14">
      <c r="A10250" s="43" t="s">
        <v>539</v>
      </c>
      <c r="B10250" s="188">
        <v>22581</v>
      </c>
      <c r="C10250" s="188">
        <v>-62.25</v>
      </c>
      <c r="D10250" s="188">
        <v>127.83</v>
      </c>
      <c r="E10250" s="188">
        <v>1459.2</v>
      </c>
      <c r="F10250" s="188">
        <v>6150.8</v>
      </c>
      <c r="G10250" s="188">
        <v>19338</v>
      </c>
      <c r="H10250" s="188">
        <v>50247</v>
      </c>
      <c r="I10250" s="188">
        <v>90068</v>
      </c>
      <c r="J10250" s="188">
        <v>247841</v>
      </c>
      <c r="N10250" s="43"/>
    </row>
    <row r="10251" spans="1:14">
      <c r="A10251" s="43" t="s">
        <v>540</v>
      </c>
      <c r="B10251" s="188">
        <v>2292</v>
      </c>
      <c r="C10251" s="188">
        <v>0</v>
      </c>
      <c r="D10251" s="188">
        <v>0</v>
      </c>
      <c r="E10251" s="188">
        <v>0</v>
      </c>
      <c r="F10251" s="188">
        <v>0</v>
      </c>
      <c r="G10251" s="188">
        <v>0</v>
      </c>
      <c r="H10251" s="188">
        <v>3413</v>
      </c>
      <c r="I10251" s="188">
        <v>10662</v>
      </c>
      <c r="J10251" s="188">
        <v>48839</v>
      </c>
      <c r="N10251" s="43"/>
    </row>
    <row r="10252" spans="1:14">
      <c r="A10252" s="43" t="s">
        <v>541</v>
      </c>
      <c r="B10252" s="188">
        <v>17378</v>
      </c>
      <c r="C10252" s="188">
        <v>0</v>
      </c>
      <c r="D10252" s="188">
        <v>0</v>
      </c>
      <c r="E10252" s="188">
        <v>0</v>
      </c>
      <c r="F10252" s="188">
        <v>0</v>
      </c>
      <c r="G10252" s="188">
        <v>16262</v>
      </c>
      <c r="H10252" s="188">
        <v>55639</v>
      </c>
      <c r="I10252" s="188">
        <v>86534</v>
      </c>
      <c r="J10252" s="188">
        <v>184040</v>
      </c>
      <c r="N10252" s="43"/>
    </row>
    <row r="10253" spans="1:14">
      <c r="A10253" s="43" t="s">
        <v>542</v>
      </c>
      <c r="B10253" s="188">
        <v>5674</v>
      </c>
      <c r="C10253" s="188">
        <v>0</v>
      </c>
      <c r="D10253" s="188">
        <v>0</v>
      </c>
      <c r="E10253" s="188">
        <v>0</v>
      </c>
      <c r="F10253" s="188">
        <v>2425</v>
      </c>
      <c r="G10253" s="188">
        <v>6554</v>
      </c>
      <c r="H10253" s="188">
        <v>14188</v>
      </c>
      <c r="I10253" s="188">
        <v>21298</v>
      </c>
      <c r="J10253" s="188">
        <v>48306</v>
      </c>
      <c r="N10253" s="43"/>
    </row>
    <row r="10254" spans="1:14">
      <c r="A10254" s="43" t="s">
        <v>543</v>
      </c>
      <c r="B10254" s="188">
        <v>1502</v>
      </c>
      <c r="C10254" s="188">
        <v>0</v>
      </c>
      <c r="D10254" s="188">
        <v>0</v>
      </c>
      <c r="E10254" s="188">
        <v>0</v>
      </c>
      <c r="F10254" s="188">
        <v>0</v>
      </c>
      <c r="G10254" s="188">
        <v>0</v>
      </c>
      <c r="H10254" s="188">
        <v>0</v>
      </c>
      <c r="I10254" s="188">
        <v>13897</v>
      </c>
      <c r="J10254" s="188">
        <v>27581</v>
      </c>
      <c r="N10254" s="43"/>
    </row>
    <row r="10255" spans="1:14">
      <c r="A10255" s="43" t="s">
        <v>544</v>
      </c>
      <c r="B10255" s="188">
        <v>10598</v>
      </c>
      <c r="C10255" s="188">
        <v>0</v>
      </c>
      <c r="D10255" s="188">
        <v>0</v>
      </c>
      <c r="E10255" s="188">
        <v>0</v>
      </c>
      <c r="F10255" s="188">
        <v>0</v>
      </c>
      <c r="G10255" s="188">
        <v>0</v>
      </c>
      <c r="H10255" s="188">
        <v>28903</v>
      </c>
      <c r="I10255" s="188">
        <v>85859</v>
      </c>
      <c r="J10255" s="188">
        <v>148956</v>
      </c>
      <c r="N10255" s="43"/>
    </row>
    <row r="10256" spans="1:14">
      <c r="A10256" s="43" t="s">
        <v>221</v>
      </c>
      <c r="B10256" s="188">
        <v>17113</v>
      </c>
      <c r="C10256" s="188">
        <v>0</v>
      </c>
      <c r="D10256" s="188">
        <v>0</v>
      </c>
      <c r="E10256" s="188">
        <v>10671.4</v>
      </c>
      <c r="F10256" s="188">
        <v>16580.900000000001</v>
      </c>
      <c r="G10256" s="188">
        <v>23961</v>
      </c>
      <c r="H10256" s="188">
        <v>31619</v>
      </c>
      <c r="I10256" s="188">
        <v>36069</v>
      </c>
      <c r="J10256" s="188">
        <v>44150</v>
      </c>
      <c r="N10256" s="43"/>
    </row>
    <row r="10257" spans="1:14">
      <c r="A10257" s="43" t="s">
        <v>222</v>
      </c>
      <c r="B10257" s="188">
        <v>8264</v>
      </c>
      <c r="C10257" s="188">
        <v>0</v>
      </c>
      <c r="D10257" s="188">
        <v>0</v>
      </c>
      <c r="E10257" s="188">
        <v>0</v>
      </c>
      <c r="F10257" s="188">
        <v>0</v>
      </c>
      <c r="G10257" s="188">
        <v>15722</v>
      </c>
      <c r="H10257" s="188">
        <v>27707</v>
      </c>
      <c r="I10257" s="188">
        <v>34851</v>
      </c>
      <c r="J10257" s="188">
        <v>44387</v>
      </c>
      <c r="N10257" s="43"/>
    </row>
    <row r="10258" spans="1:14">
      <c r="A10258" s="43" t="s">
        <v>223</v>
      </c>
      <c r="B10258" s="188">
        <v>11342</v>
      </c>
      <c r="C10258" s="188">
        <v>0</v>
      </c>
      <c r="D10258" s="188">
        <v>0</v>
      </c>
      <c r="E10258" s="188">
        <v>0</v>
      </c>
      <c r="F10258" s="188">
        <v>0</v>
      </c>
      <c r="G10258" s="188">
        <v>0</v>
      </c>
      <c r="H10258" s="188">
        <v>35690</v>
      </c>
      <c r="I10258" s="188">
        <v>62990</v>
      </c>
      <c r="J10258" s="188">
        <v>144326</v>
      </c>
      <c r="N10258" s="43"/>
    </row>
    <row r="10259" spans="1:14">
      <c r="A10259" s="43" t="s">
        <v>224</v>
      </c>
      <c r="B10259" s="188">
        <v>12267</v>
      </c>
      <c r="C10259" s="188">
        <v>0</v>
      </c>
      <c r="D10259" s="188">
        <v>0</v>
      </c>
      <c r="E10259" s="188">
        <v>0</v>
      </c>
      <c r="F10259" s="188">
        <v>0</v>
      </c>
      <c r="G10259" s="188">
        <v>0</v>
      </c>
      <c r="H10259" s="188">
        <v>37118</v>
      </c>
      <c r="I10259" s="188">
        <v>75849</v>
      </c>
      <c r="J10259" s="188">
        <v>174417</v>
      </c>
      <c r="N10259" s="43"/>
    </row>
    <row r="10260" spans="1:14">
      <c r="A10260" s="43" t="s">
        <v>545</v>
      </c>
      <c r="B10260" s="188">
        <v>57321</v>
      </c>
      <c r="C10260" s="188">
        <v>4250.1400000000003</v>
      </c>
      <c r="D10260" s="188">
        <v>9374.6</v>
      </c>
      <c r="E10260" s="188">
        <v>19744.3</v>
      </c>
      <c r="F10260" s="188">
        <v>37279.4</v>
      </c>
      <c r="G10260" s="188">
        <v>68508</v>
      </c>
      <c r="H10260" s="188">
        <v>114688</v>
      </c>
      <c r="I10260" s="188">
        <v>163949</v>
      </c>
      <c r="J10260" s="188">
        <v>361268</v>
      </c>
      <c r="N10260" s="43"/>
    </row>
    <row r="10261" spans="1:14">
      <c r="A10261" s="43" t="s">
        <v>546</v>
      </c>
      <c r="B10261" s="188">
        <v>39736</v>
      </c>
      <c r="C10261" s="188">
        <v>2375.2399999999998</v>
      </c>
      <c r="D10261" s="188">
        <v>6748.85</v>
      </c>
      <c r="E10261" s="188">
        <v>14838.7</v>
      </c>
      <c r="F10261" s="188">
        <v>28229.9</v>
      </c>
      <c r="G10261" s="188">
        <v>50976</v>
      </c>
      <c r="H10261" s="188">
        <v>83082</v>
      </c>
      <c r="I10261" s="188">
        <v>108625</v>
      </c>
      <c r="J10261" s="188">
        <v>197652</v>
      </c>
      <c r="N10261" s="43"/>
    </row>
    <row r="10262" spans="1:14">
      <c r="A10262" s="43" t="s">
        <v>547</v>
      </c>
      <c r="B10262" s="188">
        <v>5483</v>
      </c>
      <c r="C10262" s="188">
        <v>0</v>
      </c>
      <c r="D10262" s="188">
        <v>0</v>
      </c>
      <c r="E10262" s="188">
        <v>0</v>
      </c>
      <c r="F10262" s="188">
        <v>0</v>
      </c>
      <c r="G10262" s="188">
        <v>4195</v>
      </c>
      <c r="H10262" s="188">
        <v>12926</v>
      </c>
      <c r="I10262" s="188">
        <v>21885</v>
      </c>
      <c r="J10262" s="188">
        <v>69170</v>
      </c>
      <c r="N10262" s="43"/>
    </row>
    <row r="10263" spans="1:14">
      <c r="A10263" s="43" t="s">
        <v>548</v>
      </c>
      <c r="B10263" s="188">
        <v>705</v>
      </c>
      <c r="C10263" s="188">
        <v>0</v>
      </c>
      <c r="D10263" s="188">
        <v>0</v>
      </c>
      <c r="E10263" s="188">
        <v>0</v>
      </c>
      <c r="F10263" s="188">
        <v>0</v>
      </c>
      <c r="G10263" s="188">
        <v>185</v>
      </c>
      <c r="H10263" s="188">
        <v>1778</v>
      </c>
      <c r="I10263" s="188">
        <v>3575</v>
      </c>
      <c r="J10263" s="188">
        <v>11118</v>
      </c>
      <c r="N10263" s="43"/>
    </row>
    <row r="10264" spans="1:14">
      <c r="A10264" s="43" t="s">
        <v>549</v>
      </c>
      <c r="B10264" s="188">
        <v>1128</v>
      </c>
      <c r="C10264" s="188">
        <v>0</v>
      </c>
      <c r="D10264" s="188">
        <v>0</v>
      </c>
      <c r="E10264" s="188">
        <v>0</v>
      </c>
      <c r="F10264" s="188">
        <v>0</v>
      </c>
      <c r="G10264" s="188">
        <v>1055</v>
      </c>
      <c r="H10264" s="188">
        <v>4115</v>
      </c>
      <c r="I10264" s="188">
        <v>6473</v>
      </c>
      <c r="J10264" s="188">
        <v>11335</v>
      </c>
      <c r="N10264" s="43"/>
    </row>
    <row r="10265" spans="1:14">
      <c r="A10265" s="43" t="s">
        <v>550</v>
      </c>
      <c r="B10265" s="188">
        <v>241</v>
      </c>
      <c r="C10265" s="188">
        <v>0</v>
      </c>
      <c r="D10265" s="188">
        <v>0</v>
      </c>
      <c r="E10265" s="188">
        <v>0</v>
      </c>
      <c r="F10265" s="188">
        <v>0</v>
      </c>
      <c r="G10265" s="188">
        <v>199</v>
      </c>
      <c r="H10265" s="188">
        <v>775</v>
      </c>
      <c r="I10265" s="188">
        <v>1219</v>
      </c>
      <c r="J10265" s="188">
        <v>2669</v>
      </c>
      <c r="N10265" s="43"/>
    </row>
    <row r="10266" spans="1:14">
      <c r="A10266" s="43" t="s">
        <v>551</v>
      </c>
      <c r="B10266" s="188">
        <v>174</v>
      </c>
      <c r="C10266" s="188">
        <v>0</v>
      </c>
      <c r="D10266" s="188">
        <v>0</v>
      </c>
      <c r="E10266" s="188">
        <v>0</v>
      </c>
      <c r="F10266" s="188">
        <v>0</v>
      </c>
      <c r="G10266" s="188">
        <v>0</v>
      </c>
      <c r="H10266" s="188">
        <v>289</v>
      </c>
      <c r="I10266" s="188">
        <v>808</v>
      </c>
      <c r="J10266" s="188">
        <v>3263</v>
      </c>
      <c r="N10266" s="43"/>
    </row>
    <row r="10267" spans="1:14">
      <c r="A10267" s="43" t="s">
        <v>317</v>
      </c>
      <c r="B10267" s="188">
        <v>3689</v>
      </c>
      <c r="C10267" s="188">
        <v>0</v>
      </c>
      <c r="D10267" s="188">
        <v>3717.23</v>
      </c>
      <c r="E10267" s="188">
        <v>3717.2</v>
      </c>
      <c r="F10267" s="188">
        <v>3717.2</v>
      </c>
      <c r="G10267" s="188">
        <v>3717</v>
      </c>
      <c r="H10267" s="188">
        <v>3717</v>
      </c>
      <c r="I10267" s="188">
        <v>5204</v>
      </c>
      <c r="J10267" s="188">
        <v>9665</v>
      </c>
      <c r="N10267" s="43"/>
    </row>
    <row r="10268" spans="1:14">
      <c r="A10268" s="43" t="s">
        <v>318</v>
      </c>
      <c r="B10268" s="188">
        <v>1092</v>
      </c>
      <c r="C10268" s="188">
        <v>0</v>
      </c>
      <c r="D10268" s="188">
        <v>0</v>
      </c>
      <c r="E10268" s="188">
        <v>0</v>
      </c>
      <c r="F10268" s="188">
        <v>1396.5</v>
      </c>
      <c r="G10268" s="188">
        <v>1397</v>
      </c>
      <c r="H10268" s="188">
        <v>1397</v>
      </c>
      <c r="I10268" s="188">
        <v>1397</v>
      </c>
      <c r="J10268" s="188">
        <v>3560</v>
      </c>
      <c r="N10268" s="43"/>
    </row>
    <row r="10269" spans="1:14">
      <c r="A10269" s="43" t="s">
        <v>552</v>
      </c>
      <c r="B10269" s="188">
        <v>52248</v>
      </c>
      <c r="C10269" s="188">
        <v>7232.36</v>
      </c>
      <c r="D10269" s="188">
        <v>11644.1</v>
      </c>
      <c r="E10269" s="188">
        <v>19802.8</v>
      </c>
      <c r="F10269" s="188">
        <v>33957.599999999999</v>
      </c>
      <c r="G10269" s="188">
        <v>62713</v>
      </c>
      <c r="H10269" s="188">
        <v>105887</v>
      </c>
      <c r="I10269" s="188">
        <v>142522</v>
      </c>
      <c r="J10269" s="188">
        <v>284155</v>
      </c>
      <c r="N10269" s="43"/>
    </row>
    <row r="10270" spans="1:14">
      <c r="A10270" s="43" t="s">
        <v>553</v>
      </c>
      <c r="B10270" s="188">
        <v>5758</v>
      </c>
      <c r="C10270" s="188">
        <v>0</v>
      </c>
      <c r="D10270" s="188">
        <v>0</v>
      </c>
      <c r="E10270" s="188">
        <v>0</v>
      </c>
      <c r="F10270" s="188">
        <v>0</v>
      </c>
      <c r="G10270" s="188">
        <v>4313</v>
      </c>
      <c r="H10270" s="188">
        <v>16638</v>
      </c>
      <c r="I10270" s="188">
        <v>28595</v>
      </c>
      <c r="J10270" s="188">
        <v>73922</v>
      </c>
      <c r="N10270" s="43"/>
    </row>
    <row r="10271" spans="1:14">
      <c r="A10271" s="43" t="s">
        <v>554</v>
      </c>
      <c r="B10271" s="188">
        <v>1359</v>
      </c>
      <c r="C10271" s="188">
        <v>0</v>
      </c>
      <c r="D10271" s="188">
        <v>0</v>
      </c>
      <c r="E10271" s="188">
        <v>0</v>
      </c>
      <c r="F10271" s="188">
        <v>0</v>
      </c>
      <c r="G10271" s="188">
        <v>290</v>
      </c>
      <c r="H10271" s="188">
        <v>2787</v>
      </c>
      <c r="I10271" s="188">
        <v>6532</v>
      </c>
      <c r="J10271" s="188">
        <v>23002</v>
      </c>
      <c r="N10271" s="43"/>
    </row>
    <row r="10272" spans="1:14">
      <c r="A10272" s="43" t="s">
        <v>555</v>
      </c>
      <c r="B10272" s="188">
        <v>2397</v>
      </c>
      <c r="C10272" s="188">
        <v>0</v>
      </c>
      <c r="D10272" s="188">
        <v>0</v>
      </c>
      <c r="E10272" s="188">
        <v>0</v>
      </c>
      <c r="F10272" s="188">
        <v>0</v>
      </c>
      <c r="G10272" s="188">
        <v>0</v>
      </c>
      <c r="H10272" s="188">
        <v>3144</v>
      </c>
      <c r="I10272" s="188">
        <v>9801</v>
      </c>
      <c r="J10272" s="188">
        <v>46265</v>
      </c>
      <c r="N10272" s="43"/>
    </row>
    <row r="10273" spans="1:14">
      <c r="A10273" s="43" t="s">
        <v>556</v>
      </c>
      <c r="B10273" s="188">
        <v>1157</v>
      </c>
      <c r="C10273" s="188">
        <v>0</v>
      </c>
      <c r="D10273" s="188">
        <v>0</v>
      </c>
      <c r="E10273" s="188">
        <v>0</v>
      </c>
      <c r="F10273" s="188">
        <v>0</v>
      </c>
      <c r="G10273" s="188">
        <v>0</v>
      </c>
      <c r="H10273" s="188">
        <v>0</v>
      </c>
      <c r="I10273" s="188">
        <v>2680</v>
      </c>
      <c r="J10273" s="188">
        <v>42405</v>
      </c>
      <c r="N10273" s="43"/>
    </row>
    <row r="10274" spans="1:14">
      <c r="A10274" s="43" t="s">
        <v>605</v>
      </c>
      <c r="B10274" s="188">
        <v>88498</v>
      </c>
      <c r="C10274" s="188">
        <v>15161.79</v>
      </c>
      <c r="D10274" s="188">
        <v>20210.310000000001</v>
      </c>
      <c r="E10274" s="188">
        <v>32834</v>
      </c>
      <c r="F10274" s="188">
        <v>57110.9</v>
      </c>
      <c r="G10274" s="188">
        <v>105193</v>
      </c>
      <c r="H10274" s="188">
        <v>176963</v>
      </c>
      <c r="I10274" s="188">
        <v>247291</v>
      </c>
      <c r="J10274" s="188">
        <v>471582</v>
      </c>
      <c r="N10274" s="43"/>
    </row>
    <row r="10275" spans="1:14">
      <c r="A10275" s="43" t="s">
        <v>537</v>
      </c>
      <c r="B10275" s="188">
        <v>23170</v>
      </c>
      <c r="C10275" s="188">
        <v>0</v>
      </c>
      <c r="D10275" s="188">
        <v>2293.77</v>
      </c>
      <c r="E10275" s="188">
        <v>14636.8</v>
      </c>
      <c r="F10275" s="188">
        <v>23046.6</v>
      </c>
      <c r="G10275" s="188">
        <v>32098</v>
      </c>
      <c r="H10275" s="188">
        <v>40259</v>
      </c>
      <c r="I10275" s="188">
        <v>45163</v>
      </c>
      <c r="J10275" s="188">
        <v>53771</v>
      </c>
      <c r="N10275" s="43"/>
    </row>
    <row r="10276" spans="1:14">
      <c r="A10276" s="43" t="s">
        <v>538</v>
      </c>
      <c r="B10276" s="188">
        <v>23</v>
      </c>
      <c r="C10276" s="188">
        <v>0</v>
      </c>
      <c r="D10276" s="188">
        <v>0</v>
      </c>
      <c r="E10276" s="188">
        <v>0</v>
      </c>
      <c r="F10276" s="188">
        <v>0</v>
      </c>
      <c r="G10276" s="188">
        <v>0</v>
      </c>
      <c r="H10276" s="188">
        <v>0</v>
      </c>
      <c r="I10276" s="188">
        <v>0</v>
      </c>
      <c r="J10276" s="188">
        <v>0</v>
      </c>
      <c r="N10276" s="43"/>
    </row>
    <row r="10277" spans="1:14">
      <c r="A10277" s="43" t="s">
        <v>539</v>
      </c>
      <c r="B10277" s="188">
        <v>30171</v>
      </c>
      <c r="C10277" s="188">
        <v>86.85</v>
      </c>
      <c r="D10277" s="188">
        <v>649.24</v>
      </c>
      <c r="E10277" s="188">
        <v>3111</v>
      </c>
      <c r="F10277" s="188">
        <v>10139.6</v>
      </c>
      <c r="G10277" s="188">
        <v>28985</v>
      </c>
      <c r="H10277" s="188">
        <v>70891</v>
      </c>
      <c r="I10277" s="188">
        <v>116711</v>
      </c>
      <c r="J10277" s="188">
        <v>280098</v>
      </c>
      <c r="N10277" s="43"/>
    </row>
    <row r="10278" spans="1:14">
      <c r="A10278" s="43" t="s">
        <v>540</v>
      </c>
      <c r="B10278" s="188">
        <v>3065</v>
      </c>
      <c r="C10278" s="188">
        <v>0</v>
      </c>
      <c r="D10278" s="188">
        <v>0</v>
      </c>
      <c r="E10278" s="188">
        <v>0</v>
      </c>
      <c r="F10278" s="188">
        <v>0</v>
      </c>
      <c r="G10278" s="188">
        <v>209</v>
      </c>
      <c r="H10278" s="188">
        <v>5293</v>
      </c>
      <c r="I10278" s="188">
        <v>14614</v>
      </c>
      <c r="J10278" s="188">
        <v>59933</v>
      </c>
      <c r="N10278" s="43"/>
    </row>
    <row r="10279" spans="1:14">
      <c r="A10279" s="43" t="s">
        <v>541</v>
      </c>
      <c r="B10279" s="188">
        <v>23854</v>
      </c>
      <c r="C10279" s="188">
        <v>0</v>
      </c>
      <c r="D10279" s="188">
        <v>0</v>
      </c>
      <c r="E10279" s="188">
        <v>0</v>
      </c>
      <c r="F10279" s="188">
        <v>0</v>
      </c>
      <c r="G10279" s="188">
        <v>26781</v>
      </c>
      <c r="H10279" s="188">
        <v>71163</v>
      </c>
      <c r="I10279" s="188">
        <v>105328</v>
      </c>
      <c r="J10279" s="188">
        <v>211637</v>
      </c>
      <c r="N10279" s="43"/>
    </row>
    <row r="10280" spans="1:14">
      <c r="A10280" s="43" t="s">
        <v>542</v>
      </c>
      <c r="B10280" s="188">
        <v>6712</v>
      </c>
      <c r="C10280" s="188">
        <v>0</v>
      </c>
      <c r="D10280" s="188">
        <v>0</v>
      </c>
      <c r="E10280" s="188">
        <v>595.29999999999995</v>
      </c>
      <c r="F10280" s="188">
        <v>3196.3</v>
      </c>
      <c r="G10280" s="188">
        <v>7939</v>
      </c>
      <c r="H10280" s="188">
        <v>16183</v>
      </c>
      <c r="I10280" s="188">
        <v>25111</v>
      </c>
      <c r="J10280" s="188">
        <v>52594</v>
      </c>
      <c r="N10280" s="43"/>
    </row>
    <row r="10281" spans="1:14">
      <c r="A10281" s="43" t="s">
        <v>543</v>
      </c>
      <c r="B10281" s="188">
        <v>1502</v>
      </c>
      <c r="C10281" s="188">
        <v>0</v>
      </c>
      <c r="D10281" s="188">
        <v>0</v>
      </c>
      <c r="E10281" s="188">
        <v>0</v>
      </c>
      <c r="F10281" s="188">
        <v>0</v>
      </c>
      <c r="G10281" s="188">
        <v>0</v>
      </c>
      <c r="H10281" s="188">
        <v>0</v>
      </c>
      <c r="I10281" s="188">
        <v>13733</v>
      </c>
      <c r="J10281" s="188">
        <v>27924</v>
      </c>
      <c r="N10281" s="43"/>
    </row>
    <row r="10282" spans="1:14">
      <c r="A10282" s="43" t="s">
        <v>544</v>
      </c>
      <c r="B10282" s="188">
        <v>9879</v>
      </c>
      <c r="C10282" s="188">
        <v>0</v>
      </c>
      <c r="D10282" s="188">
        <v>0</v>
      </c>
      <c r="E10282" s="188">
        <v>0</v>
      </c>
      <c r="F10282" s="188">
        <v>0</v>
      </c>
      <c r="G10282" s="188">
        <v>0</v>
      </c>
      <c r="H10282" s="188">
        <v>28903</v>
      </c>
      <c r="I10282" s="188">
        <v>85859</v>
      </c>
      <c r="J10282" s="188">
        <v>141701</v>
      </c>
      <c r="N10282" s="43"/>
    </row>
    <row r="10283" spans="1:14">
      <c r="A10283" s="43" t="s">
        <v>221</v>
      </c>
      <c r="B10283" s="188">
        <v>19792</v>
      </c>
      <c r="C10283" s="188">
        <v>0</v>
      </c>
      <c r="D10283" s="188">
        <v>0</v>
      </c>
      <c r="E10283" s="188">
        <v>12930.7</v>
      </c>
      <c r="F10283" s="188">
        <v>19761.3</v>
      </c>
      <c r="G10283" s="188">
        <v>27616</v>
      </c>
      <c r="H10283" s="188">
        <v>34943</v>
      </c>
      <c r="I10283" s="188">
        <v>39089</v>
      </c>
      <c r="J10283" s="188">
        <v>46432</v>
      </c>
      <c r="N10283" s="43"/>
    </row>
    <row r="10284" spans="1:14">
      <c r="A10284" s="43" t="s">
        <v>222</v>
      </c>
      <c r="B10284" s="188">
        <v>8974</v>
      </c>
      <c r="C10284" s="188">
        <v>0</v>
      </c>
      <c r="D10284" s="188">
        <v>0</v>
      </c>
      <c r="E10284" s="188">
        <v>0</v>
      </c>
      <c r="F10284" s="188">
        <v>0</v>
      </c>
      <c r="G10284" s="188">
        <v>17249</v>
      </c>
      <c r="H10284" s="188">
        <v>29756</v>
      </c>
      <c r="I10284" s="188">
        <v>36184</v>
      </c>
      <c r="J10284" s="188">
        <v>44966</v>
      </c>
      <c r="N10284" s="43"/>
    </row>
    <row r="10285" spans="1:14">
      <c r="A10285" s="43" t="s">
        <v>223</v>
      </c>
      <c r="B10285" s="188">
        <v>18538</v>
      </c>
      <c r="C10285" s="188">
        <v>0</v>
      </c>
      <c r="D10285" s="188">
        <v>0</v>
      </c>
      <c r="E10285" s="188">
        <v>0</v>
      </c>
      <c r="F10285" s="188">
        <v>0</v>
      </c>
      <c r="G10285" s="188">
        <v>14005</v>
      </c>
      <c r="H10285" s="188">
        <v>55200</v>
      </c>
      <c r="I10285" s="188">
        <v>87878</v>
      </c>
      <c r="J10285" s="188">
        <v>193787</v>
      </c>
      <c r="N10285" s="43"/>
    </row>
    <row r="10286" spans="1:14">
      <c r="A10286" s="43" t="s">
        <v>224</v>
      </c>
      <c r="B10286" s="188">
        <v>13006</v>
      </c>
      <c r="C10286" s="188">
        <v>0</v>
      </c>
      <c r="D10286" s="188">
        <v>0</v>
      </c>
      <c r="E10286" s="188">
        <v>0</v>
      </c>
      <c r="F10286" s="188">
        <v>0</v>
      </c>
      <c r="G10286" s="188">
        <v>0</v>
      </c>
      <c r="H10286" s="188">
        <v>41498</v>
      </c>
      <c r="I10286" s="188">
        <v>78092</v>
      </c>
      <c r="J10286" s="188">
        <v>190423</v>
      </c>
      <c r="N10286" s="43"/>
    </row>
    <row r="10287" spans="1:14">
      <c r="A10287" s="43" t="s">
        <v>545</v>
      </c>
      <c r="B10287" s="188">
        <v>72040</v>
      </c>
      <c r="C10287" s="188">
        <v>10136.06</v>
      </c>
      <c r="D10287" s="188">
        <v>15189.18</v>
      </c>
      <c r="E10287" s="188">
        <v>27068.7</v>
      </c>
      <c r="F10287" s="188">
        <v>48894.5</v>
      </c>
      <c r="G10287" s="188">
        <v>87381</v>
      </c>
      <c r="H10287" s="188">
        <v>144830</v>
      </c>
      <c r="I10287" s="188">
        <v>200242</v>
      </c>
      <c r="J10287" s="188">
        <v>370457</v>
      </c>
      <c r="N10287" s="43"/>
    </row>
    <row r="10288" spans="1:14">
      <c r="A10288" s="43" t="s">
        <v>546</v>
      </c>
      <c r="B10288" s="188">
        <v>49760</v>
      </c>
      <c r="C10288" s="188">
        <v>7086.84</v>
      </c>
      <c r="D10288" s="188">
        <v>11390.84</v>
      </c>
      <c r="E10288" s="188">
        <v>20153.8</v>
      </c>
      <c r="F10288" s="188">
        <v>36640.9</v>
      </c>
      <c r="G10288" s="188">
        <v>63988</v>
      </c>
      <c r="H10288" s="188">
        <v>101166</v>
      </c>
      <c r="I10288" s="188">
        <v>129246</v>
      </c>
      <c r="J10288" s="188">
        <v>219267</v>
      </c>
      <c r="N10288" s="43"/>
    </row>
    <row r="10289" spans="1:14">
      <c r="A10289" s="43" t="s">
        <v>547</v>
      </c>
      <c r="B10289" s="188">
        <v>8209</v>
      </c>
      <c r="C10289" s="188">
        <v>0</v>
      </c>
      <c r="D10289" s="188">
        <v>0</v>
      </c>
      <c r="E10289" s="188">
        <v>0</v>
      </c>
      <c r="F10289" s="188">
        <v>550.5</v>
      </c>
      <c r="G10289" s="188">
        <v>7059</v>
      </c>
      <c r="H10289" s="188">
        <v>18528</v>
      </c>
      <c r="I10289" s="188">
        <v>30805</v>
      </c>
      <c r="J10289" s="188">
        <v>87764</v>
      </c>
      <c r="N10289" s="43"/>
    </row>
    <row r="10290" spans="1:14">
      <c r="A10290" s="43" t="s">
        <v>548</v>
      </c>
      <c r="B10290" s="188">
        <v>1280</v>
      </c>
      <c r="C10290" s="188">
        <v>0</v>
      </c>
      <c r="D10290" s="188">
        <v>0</v>
      </c>
      <c r="E10290" s="188">
        <v>0</v>
      </c>
      <c r="F10290" s="188">
        <v>0</v>
      </c>
      <c r="G10290" s="188">
        <v>540</v>
      </c>
      <c r="H10290" s="188">
        <v>2574</v>
      </c>
      <c r="I10290" s="188">
        <v>5013</v>
      </c>
      <c r="J10290" s="188">
        <v>14618</v>
      </c>
      <c r="N10290" s="43"/>
    </row>
    <row r="10291" spans="1:14">
      <c r="A10291" s="43" t="s">
        <v>549</v>
      </c>
      <c r="B10291" s="188">
        <v>1518</v>
      </c>
      <c r="C10291" s="188">
        <v>0</v>
      </c>
      <c r="D10291" s="188">
        <v>0</v>
      </c>
      <c r="E10291" s="188">
        <v>0</v>
      </c>
      <c r="F10291" s="188">
        <v>0</v>
      </c>
      <c r="G10291" s="188">
        <v>1934</v>
      </c>
      <c r="H10291" s="188">
        <v>5329</v>
      </c>
      <c r="I10291" s="188">
        <v>7971</v>
      </c>
      <c r="J10291" s="188">
        <v>12837</v>
      </c>
      <c r="N10291" s="43"/>
    </row>
    <row r="10292" spans="1:14">
      <c r="A10292" s="43" t="s">
        <v>550</v>
      </c>
      <c r="B10292" s="188">
        <v>324</v>
      </c>
      <c r="C10292" s="188">
        <v>0</v>
      </c>
      <c r="D10292" s="188">
        <v>0</v>
      </c>
      <c r="E10292" s="188">
        <v>0</v>
      </c>
      <c r="F10292" s="188">
        <v>0</v>
      </c>
      <c r="G10292" s="188">
        <v>364</v>
      </c>
      <c r="H10292" s="188">
        <v>1003</v>
      </c>
      <c r="I10292" s="188">
        <v>1503</v>
      </c>
      <c r="J10292" s="188">
        <v>3034</v>
      </c>
      <c r="N10292" s="43"/>
    </row>
    <row r="10293" spans="1:14">
      <c r="A10293" s="43" t="s">
        <v>551</v>
      </c>
      <c r="B10293" s="188">
        <v>245</v>
      </c>
      <c r="C10293" s="188">
        <v>0</v>
      </c>
      <c r="D10293" s="188">
        <v>0</v>
      </c>
      <c r="E10293" s="188">
        <v>0</v>
      </c>
      <c r="F10293" s="188">
        <v>0</v>
      </c>
      <c r="G10293" s="188">
        <v>3</v>
      </c>
      <c r="H10293" s="188">
        <v>525</v>
      </c>
      <c r="I10293" s="188">
        <v>1200</v>
      </c>
      <c r="J10293" s="188">
        <v>3541</v>
      </c>
      <c r="N10293" s="43"/>
    </row>
    <row r="10294" spans="1:14">
      <c r="A10294" s="43" t="s">
        <v>317</v>
      </c>
      <c r="B10294" s="188">
        <v>3766</v>
      </c>
      <c r="C10294" s="188">
        <v>0</v>
      </c>
      <c r="D10294" s="188">
        <v>3717.23</v>
      </c>
      <c r="E10294" s="188">
        <v>3717.2</v>
      </c>
      <c r="F10294" s="188">
        <v>3717.2</v>
      </c>
      <c r="G10294" s="188">
        <v>3717</v>
      </c>
      <c r="H10294" s="188">
        <v>3717</v>
      </c>
      <c r="I10294" s="188">
        <v>7434</v>
      </c>
      <c r="J10294" s="188">
        <v>11895</v>
      </c>
      <c r="N10294" s="43"/>
    </row>
    <row r="10295" spans="1:14">
      <c r="A10295" s="43" t="s">
        <v>318</v>
      </c>
      <c r="B10295" s="188">
        <v>1114</v>
      </c>
      <c r="C10295" s="188">
        <v>0</v>
      </c>
      <c r="D10295" s="188">
        <v>0</v>
      </c>
      <c r="E10295" s="188">
        <v>0</v>
      </c>
      <c r="F10295" s="188">
        <v>1396.5</v>
      </c>
      <c r="G10295" s="188">
        <v>1397</v>
      </c>
      <c r="H10295" s="188">
        <v>1397</v>
      </c>
      <c r="I10295" s="188">
        <v>1917</v>
      </c>
      <c r="J10295" s="188">
        <v>3560</v>
      </c>
      <c r="N10295" s="43"/>
    </row>
    <row r="10296" spans="1:14">
      <c r="A10296" s="43" t="s">
        <v>552</v>
      </c>
      <c r="B10296" s="188">
        <v>66218</v>
      </c>
      <c r="C10296" s="188">
        <v>12102.91</v>
      </c>
      <c r="D10296" s="188">
        <v>16180.25</v>
      </c>
      <c r="E10296" s="188">
        <v>25266.3</v>
      </c>
      <c r="F10296" s="188">
        <v>43856.1</v>
      </c>
      <c r="G10296" s="188">
        <v>79356</v>
      </c>
      <c r="H10296" s="188">
        <v>131781</v>
      </c>
      <c r="I10296" s="188">
        <v>174322</v>
      </c>
      <c r="J10296" s="188">
        <v>329886</v>
      </c>
      <c r="N10296" s="43"/>
    </row>
    <row r="10297" spans="1:14">
      <c r="A10297" s="43" t="s">
        <v>553</v>
      </c>
      <c r="B10297" s="188">
        <v>8742</v>
      </c>
      <c r="C10297" s="188">
        <v>0</v>
      </c>
      <c r="D10297" s="188">
        <v>0</v>
      </c>
      <c r="E10297" s="188">
        <v>0</v>
      </c>
      <c r="F10297" s="188">
        <v>627</v>
      </c>
      <c r="G10297" s="188">
        <v>9258</v>
      </c>
      <c r="H10297" s="188">
        <v>24861</v>
      </c>
      <c r="I10297" s="188">
        <v>40619</v>
      </c>
      <c r="J10297" s="188">
        <v>91247</v>
      </c>
      <c r="N10297" s="43"/>
    </row>
    <row r="10298" spans="1:14">
      <c r="A10298" s="43" t="s">
        <v>554</v>
      </c>
      <c r="B10298" s="188">
        <v>1610</v>
      </c>
      <c r="C10298" s="188">
        <v>0</v>
      </c>
      <c r="D10298" s="188">
        <v>0</v>
      </c>
      <c r="E10298" s="188">
        <v>0</v>
      </c>
      <c r="F10298" s="188">
        <v>0</v>
      </c>
      <c r="G10298" s="188">
        <v>477</v>
      </c>
      <c r="H10298" s="188">
        <v>3248</v>
      </c>
      <c r="I10298" s="188">
        <v>7490</v>
      </c>
      <c r="J10298" s="188">
        <v>28883</v>
      </c>
      <c r="N10298" s="43"/>
    </row>
    <row r="10299" spans="1:14">
      <c r="A10299" s="43" t="s">
        <v>555</v>
      </c>
      <c r="B10299" s="188">
        <v>2948</v>
      </c>
      <c r="C10299" s="188">
        <v>0</v>
      </c>
      <c r="D10299" s="188">
        <v>0</v>
      </c>
      <c r="E10299" s="188">
        <v>0</v>
      </c>
      <c r="F10299" s="188">
        <v>0</v>
      </c>
      <c r="G10299" s="188">
        <v>12</v>
      </c>
      <c r="H10299" s="188">
        <v>4692</v>
      </c>
      <c r="I10299" s="188">
        <v>14244</v>
      </c>
      <c r="J10299" s="188">
        <v>53933</v>
      </c>
      <c r="N10299" s="43"/>
    </row>
    <row r="10300" spans="1:14">
      <c r="A10300" s="43" t="s">
        <v>556</v>
      </c>
      <c r="B10300" s="188">
        <v>1303</v>
      </c>
      <c r="C10300" s="188">
        <v>0</v>
      </c>
      <c r="D10300" s="188">
        <v>0</v>
      </c>
      <c r="E10300" s="188">
        <v>0</v>
      </c>
      <c r="F10300" s="188">
        <v>0</v>
      </c>
      <c r="G10300" s="188">
        <v>0</v>
      </c>
      <c r="H10300" s="188">
        <v>0</v>
      </c>
      <c r="I10300" s="188">
        <v>4502</v>
      </c>
      <c r="J10300" s="188">
        <v>40685</v>
      </c>
      <c r="N10300" s="43"/>
    </row>
    <row r="10301" spans="1:14">
      <c r="A10301" s="43" t="s">
        <v>606</v>
      </c>
      <c r="B10301" s="188">
        <v>134930</v>
      </c>
      <c r="C10301" s="188">
        <v>20654.87</v>
      </c>
      <c r="D10301" s="188">
        <v>29012.58</v>
      </c>
      <c r="E10301" s="188">
        <v>49203.9</v>
      </c>
      <c r="F10301" s="188">
        <v>87875.4</v>
      </c>
      <c r="G10301" s="188">
        <v>156836</v>
      </c>
      <c r="H10301" s="188">
        <v>265316</v>
      </c>
      <c r="I10301" s="188">
        <v>371156</v>
      </c>
      <c r="J10301" s="188">
        <v>828251</v>
      </c>
      <c r="N10301" s="43"/>
    </row>
    <row r="10302" spans="1:14">
      <c r="A10302" s="43" t="s">
        <v>537</v>
      </c>
      <c r="B10302" s="188">
        <v>26296</v>
      </c>
      <c r="C10302" s="188">
        <v>0</v>
      </c>
      <c r="D10302" s="188">
        <v>0</v>
      </c>
      <c r="E10302" s="188">
        <v>16429.8</v>
      </c>
      <c r="F10302" s="188">
        <v>27684.1</v>
      </c>
      <c r="G10302" s="188">
        <v>36949</v>
      </c>
      <c r="H10302" s="188">
        <v>45013</v>
      </c>
      <c r="I10302" s="188">
        <v>48970</v>
      </c>
      <c r="J10302" s="188">
        <v>57952</v>
      </c>
      <c r="N10302" s="43"/>
    </row>
    <row r="10303" spans="1:14">
      <c r="A10303" s="43" t="s">
        <v>538</v>
      </c>
      <c r="B10303" s="188">
        <v>12</v>
      </c>
      <c r="C10303" s="188">
        <v>0</v>
      </c>
      <c r="D10303" s="188">
        <v>0</v>
      </c>
      <c r="E10303" s="188">
        <v>0</v>
      </c>
      <c r="F10303" s="188">
        <v>0</v>
      </c>
      <c r="G10303" s="188">
        <v>0</v>
      </c>
      <c r="H10303" s="188">
        <v>0</v>
      </c>
      <c r="I10303" s="188">
        <v>0</v>
      </c>
      <c r="J10303" s="188">
        <v>0</v>
      </c>
      <c r="N10303" s="43"/>
    </row>
    <row r="10304" spans="1:14">
      <c r="A10304" s="43" t="s">
        <v>539</v>
      </c>
      <c r="B10304" s="188">
        <v>59683</v>
      </c>
      <c r="C10304" s="188">
        <v>667.14</v>
      </c>
      <c r="D10304" s="188">
        <v>1979.26</v>
      </c>
      <c r="E10304" s="188">
        <v>7051.2</v>
      </c>
      <c r="F10304" s="188">
        <v>21881</v>
      </c>
      <c r="G10304" s="188">
        <v>57924</v>
      </c>
      <c r="H10304" s="188">
        <v>132757</v>
      </c>
      <c r="I10304" s="188">
        <v>220622</v>
      </c>
      <c r="J10304" s="188">
        <v>602819</v>
      </c>
      <c r="N10304" s="43"/>
    </row>
    <row r="10305" spans="1:14">
      <c r="A10305" s="43" t="s">
        <v>540</v>
      </c>
      <c r="B10305" s="188">
        <v>4458</v>
      </c>
      <c r="C10305" s="188">
        <v>0</v>
      </c>
      <c r="D10305" s="188">
        <v>0</v>
      </c>
      <c r="E10305" s="188">
        <v>0</v>
      </c>
      <c r="F10305" s="188">
        <v>0</v>
      </c>
      <c r="G10305" s="188">
        <v>870</v>
      </c>
      <c r="H10305" s="188">
        <v>9351</v>
      </c>
      <c r="I10305" s="188">
        <v>23574</v>
      </c>
      <c r="J10305" s="188">
        <v>84195</v>
      </c>
      <c r="N10305" s="43"/>
    </row>
    <row r="10306" spans="1:14">
      <c r="A10306" s="43" t="s">
        <v>541</v>
      </c>
      <c r="B10306" s="188">
        <v>32477</v>
      </c>
      <c r="C10306" s="188">
        <v>0</v>
      </c>
      <c r="D10306" s="188">
        <v>0</v>
      </c>
      <c r="E10306" s="188">
        <v>0</v>
      </c>
      <c r="F10306" s="188">
        <v>0</v>
      </c>
      <c r="G10306" s="188">
        <v>41928</v>
      </c>
      <c r="H10306" s="188">
        <v>93625</v>
      </c>
      <c r="I10306" s="188">
        <v>135160</v>
      </c>
      <c r="J10306" s="188">
        <v>258772</v>
      </c>
      <c r="N10306" s="43"/>
    </row>
    <row r="10307" spans="1:14">
      <c r="A10307" s="43" t="s">
        <v>542</v>
      </c>
      <c r="B10307" s="188">
        <v>10650</v>
      </c>
      <c r="C10307" s="188">
        <v>0</v>
      </c>
      <c r="D10307" s="188">
        <v>0</v>
      </c>
      <c r="E10307" s="188">
        <v>1763.3</v>
      </c>
      <c r="F10307" s="188">
        <v>5280</v>
      </c>
      <c r="G10307" s="188">
        <v>12229</v>
      </c>
      <c r="H10307" s="188">
        <v>23726</v>
      </c>
      <c r="I10307" s="188">
        <v>37326</v>
      </c>
      <c r="J10307" s="188">
        <v>88143</v>
      </c>
      <c r="N10307" s="43"/>
    </row>
    <row r="10308" spans="1:14">
      <c r="A10308" s="43" t="s">
        <v>543</v>
      </c>
      <c r="B10308" s="188">
        <v>1354</v>
      </c>
      <c r="C10308" s="188">
        <v>0</v>
      </c>
      <c r="D10308" s="188">
        <v>0</v>
      </c>
      <c r="E10308" s="188">
        <v>0</v>
      </c>
      <c r="F10308" s="188">
        <v>0</v>
      </c>
      <c r="G10308" s="188">
        <v>0</v>
      </c>
      <c r="H10308" s="188">
        <v>0</v>
      </c>
      <c r="I10308" s="188">
        <v>12951</v>
      </c>
      <c r="J10308" s="188">
        <v>28210</v>
      </c>
      <c r="N10308" s="43"/>
    </row>
    <row r="10309" spans="1:14">
      <c r="A10309" s="43" t="s">
        <v>544</v>
      </c>
      <c r="B10309" s="188">
        <v>8666</v>
      </c>
      <c r="C10309" s="188">
        <v>0</v>
      </c>
      <c r="D10309" s="188">
        <v>0</v>
      </c>
      <c r="E10309" s="188">
        <v>0</v>
      </c>
      <c r="F10309" s="188">
        <v>0</v>
      </c>
      <c r="G10309" s="188">
        <v>0</v>
      </c>
      <c r="H10309" s="188">
        <v>28903</v>
      </c>
      <c r="I10309" s="188">
        <v>57374</v>
      </c>
      <c r="J10309" s="188">
        <v>109313</v>
      </c>
      <c r="N10309" s="43"/>
    </row>
    <row r="10310" spans="1:14">
      <c r="A10310" s="43" t="s">
        <v>221</v>
      </c>
      <c r="B10310" s="188">
        <v>22821</v>
      </c>
      <c r="C10310" s="188">
        <v>0</v>
      </c>
      <c r="D10310" s="188">
        <v>0</v>
      </c>
      <c r="E10310" s="188">
        <v>13782.9</v>
      </c>
      <c r="F10310" s="188">
        <v>24282.3</v>
      </c>
      <c r="G10310" s="188">
        <v>33385</v>
      </c>
      <c r="H10310" s="188">
        <v>39867</v>
      </c>
      <c r="I10310" s="188">
        <v>43547</v>
      </c>
      <c r="J10310" s="188">
        <v>48578</v>
      </c>
      <c r="N10310" s="43"/>
    </row>
    <row r="10311" spans="1:14">
      <c r="A10311" s="43" t="s">
        <v>222</v>
      </c>
      <c r="B10311" s="188">
        <v>9982</v>
      </c>
      <c r="C10311" s="188">
        <v>0</v>
      </c>
      <c r="D10311" s="188">
        <v>0</v>
      </c>
      <c r="E10311" s="188">
        <v>0</v>
      </c>
      <c r="F10311" s="188">
        <v>0</v>
      </c>
      <c r="G10311" s="188">
        <v>19369</v>
      </c>
      <c r="H10311" s="188">
        <v>32131</v>
      </c>
      <c r="I10311" s="188">
        <v>37715</v>
      </c>
      <c r="J10311" s="188">
        <v>45337</v>
      </c>
      <c r="N10311" s="43"/>
    </row>
    <row r="10312" spans="1:14">
      <c r="A10312" s="43" t="s">
        <v>223</v>
      </c>
      <c r="B10312" s="188">
        <v>26757</v>
      </c>
      <c r="C10312" s="188">
        <v>0</v>
      </c>
      <c r="D10312" s="188">
        <v>0</v>
      </c>
      <c r="E10312" s="188">
        <v>0</v>
      </c>
      <c r="F10312" s="188">
        <v>0</v>
      </c>
      <c r="G10312" s="188">
        <v>30269</v>
      </c>
      <c r="H10312" s="188">
        <v>81489</v>
      </c>
      <c r="I10312" s="188">
        <v>121318</v>
      </c>
      <c r="J10312" s="188">
        <v>254122</v>
      </c>
      <c r="N10312" s="43"/>
    </row>
    <row r="10313" spans="1:14">
      <c r="A10313" s="43" t="s">
        <v>224</v>
      </c>
      <c r="B10313" s="188">
        <v>15965</v>
      </c>
      <c r="C10313" s="188">
        <v>0</v>
      </c>
      <c r="D10313" s="188">
        <v>0</v>
      </c>
      <c r="E10313" s="188">
        <v>0</v>
      </c>
      <c r="F10313" s="188">
        <v>0</v>
      </c>
      <c r="G10313" s="188">
        <v>0</v>
      </c>
      <c r="H10313" s="188">
        <v>50599</v>
      </c>
      <c r="I10313" s="188">
        <v>90258</v>
      </c>
      <c r="J10313" s="188">
        <v>196899</v>
      </c>
      <c r="N10313" s="43"/>
    </row>
    <row r="10314" spans="1:14">
      <c r="A10314" s="43" t="s">
        <v>545</v>
      </c>
      <c r="B10314" s="188">
        <v>111255</v>
      </c>
      <c r="C10314" s="188">
        <v>15094.01</v>
      </c>
      <c r="D10314" s="188">
        <v>23189.72</v>
      </c>
      <c r="E10314" s="188">
        <v>41726.5</v>
      </c>
      <c r="F10314" s="188">
        <v>73908.600000000006</v>
      </c>
      <c r="G10314" s="188">
        <v>130000</v>
      </c>
      <c r="H10314" s="188">
        <v>217771</v>
      </c>
      <c r="I10314" s="188">
        <v>304821</v>
      </c>
      <c r="J10314" s="188">
        <v>698030</v>
      </c>
      <c r="N10314" s="43"/>
    </row>
    <row r="10315" spans="1:14">
      <c r="A10315" s="43" t="s">
        <v>546</v>
      </c>
      <c r="B10315" s="188">
        <v>65799</v>
      </c>
      <c r="C10315" s="188">
        <v>10177.33</v>
      </c>
      <c r="D10315" s="188">
        <v>16303.42</v>
      </c>
      <c r="E10315" s="188">
        <v>29429.5</v>
      </c>
      <c r="F10315" s="188">
        <v>51537.1</v>
      </c>
      <c r="G10315" s="188">
        <v>84119</v>
      </c>
      <c r="H10315" s="188">
        <v>125947</v>
      </c>
      <c r="I10315" s="188">
        <v>162830</v>
      </c>
      <c r="J10315" s="188">
        <v>272379</v>
      </c>
      <c r="N10315" s="43"/>
    </row>
    <row r="10316" spans="1:14">
      <c r="A10316" s="43" t="s">
        <v>547</v>
      </c>
      <c r="B10316" s="188">
        <v>13346</v>
      </c>
      <c r="C10316" s="188">
        <v>0</v>
      </c>
      <c r="D10316" s="188">
        <v>0</v>
      </c>
      <c r="E10316" s="188">
        <v>0</v>
      </c>
      <c r="F10316" s="188">
        <v>3881</v>
      </c>
      <c r="G10316" s="188">
        <v>13006</v>
      </c>
      <c r="H10316" s="188">
        <v>28892</v>
      </c>
      <c r="I10316" s="188">
        <v>47766</v>
      </c>
      <c r="J10316" s="188">
        <v>109259</v>
      </c>
      <c r="N10316" s="43"/>
    </row>
    <row r="10317" spans="1:14">
      <c r="A10317" s="43" t="s">
        <v>548</v>
      </c>
      <c r="B10317" s="188">
        <v>2048</v>
      </c>
      <c r="C10317" s="188">
        <v>0</v>
      </c>
      <c r="D10317" s="188">
        <v>0</v>
      </c>
      <c r="E10317" s="188">
        <v>0</v>
      </c>
      <c r="F10317" s="188">
        <v>0</v>
      </c>
      <c r="G10317" s="188">
        <v>1417</v>
      </c>
      <c r="H10317" s="188">
        <v>4578</v>
      </c>
      <c r="I10317" s="188">
        <v>8104</v>
      </c>
      <c r="J10317" s="188">
        <v>23734</v>
      </c>
      <c r="N10317" s="43"/>
    </row>
    <row r="10318" spans="1:14">
      <c r="A10318" s="43" t="s">
        <v>549</v>
      </c>
      <c r="B10318" s="188">
        <v>2092</v>
      </c>
      <c r="C10318" s="188">
        <v>0</v>
      </c>
      <c r="D10318" s="188">
        <v>0</v>
      </c>
      <c r="E10318" s="188">
        <v>0</v>
      </c>
      <c r="F10318" s="188">
        <v>0</v>
      </c>
      <c r="G10318" s="188">
        <v>3121</v>
      </c>
      <c r="H10318" s="188">
        <v>7117</v>
      </c>
      <c r="I10318" s="188">
        <v>10278</v>
      </c>
      <c r="J10318" s="188">
        <v>15048</v>
      </c>
      <c r="N10318" s="43"/>
    </row>
    <row r="10319" spans="1:14">
      <c r="A10319" s="43" t="s">
        <v>550</v>
      </c>
      <c r="B10319" s="188">
        <v>460</v>
      </c>
      <c r="C10319" s="188">
        <v>0</v>
      </c>
      <c r="D10319" s="188">
        <v>0</v>
      </c>
      <c r="E10319" s="188">
        <v>0</v>
      </c>
      <c r="F10319" s="188">
        <v>0</v>
      </c>
      <c r="G10319" s="188">
        <v>588</v>
      </c>
      <c r="H10319" s="188">
        <v>1340</v>
      </c>
      <c r="I10319" s="188">
        <v>1944</v>
      </c>
      <c r="J10319" s="188">
        <v>3722</v>
      </c>
      <c r="N10319" s="43"/>
    </row>
    <row r="10320" spans="1:14">
      <c r="A10320" s="43" t="s">
        <v>551</v>
      </c>
      <c r="B10320" s="188">
        <v>469</v>
      </c>
      <c r="C10320" s="188">
        <v>0</v>
      </c>
      <c r="D10320" s="188">
        <v>0</v>
      </c>
      <c r="E10320" s="188">
        <v>0</v>
      </c>
      <c r="F10320" s="188">
        <v>0</v>
      </c>
      <c r="G10320" s="188">
        <v>252</v>
      </c>
      <c r="H10320" s="188">
        <v>1117</v>
      </c>
      <c r="I10320" s="188">
        <v>2125</v>
      </c>
      <c r="J10320" s="188">
        <v>6535</v>
      </c>
      <c r="N10320" s="43"/>
    </row>
    <row r="10321" spans="1:14">
      <c r="A10321" s="43" t="s">
        <v>317</v>
      </c>
      <c r="B10321" s="188">
        <v>4059</v>
      </c>
      <c r="C10321" s="188">
        <v>0</v>
      </c>
      <c r="D10321" s="188">
        <v>3717.23</v>
      </c>
      <c r="E10321" s="188">
        <v>3717.2</v>
      </c>
      <c r="F10321" s="188">
        <v>3717.2</v>
      </c>
      <c r="G10321" s="188">
        <v>3717</v>
      </c>
      <c r="H10321" s="188">
        <v>7434</v>
      </c>
      <c r="I10321" s="188">
        <v>9665</v>
      </c>
      <c r="J10321" s="188">
        <v>11895</v>
      </c>
      <c r="N10321" s="43"/>
    </row>
    <row r="10322" spans="1:14">
      <c r="A10322" s="43" t="s">
        <v>318</v>
      </c>
      <c r="B10322" s="188">
        <v>1200</v>
      </c>
      <c r="C10322" s="188">
        <v>0</v>
      </c>
      <c r="D10322" s="188">
        <v>0</v>
      </c>
      <c r="E10322" s="188">
        <v>0</v>
      </c>
      <c r="F10322" s="188">
        <v>1396.5</v>
      </c>
      <c r="G10322" s="188">
        <v>1397</v>
      </c>
      <c r="H10322" s="188">
        <v>1917</v>
      </c>
      <c r="I10322" s="188">
        <v>2738</v>
      </c>
      <c r="J10322" s="188">
        <v>4381</v>
      </c>
      <c r="N10322" s="43"/>
    </row>
    <row r="10323" spans="1:14">
      <c r="A10323" s="43" t="s">
        <v>552</v>
      </c>
      <c r="B10323" s="188">
        <v>89474</v>
      </c>
      <c r="C10323" s="188">
        <v>15386.63</v>
      </c>
      <c r="D10323" s="188">
        <v>21700.19</v>
      </c>
      <c r="E10323" s="188">
        <v>35620.6</v>
      </c>
      <c r="F10323" s="188">
        <v>63392.3</v>
      </c>
      <c r="G10323" s="188">
        <v>108979</v>
      </c>
      <c r="H10323" s="188">
        <v>171913</v>
      </c>
      <c r="I10323" s="188">
        <v>230933</v>
      </c>
      <c r="J10323" s="188">
        <v>410241</v>
      </c>
      <c r="N10323" s="43"/>
    </row>
    <row r="10324" spans="1:14">
      <c r="A10324" s="43" t="s">
        <v>553</v>
      </c>
      <c r="B10324" s="188">
        <v>13634</v>
      </c>
      <c r="C10324" s="188">
        <v>0</v>
      </c>
      <c r="D10324" s="188">
        <v>0</v>
      </c>
      <c r="E10324" s="188">
        <v>0</v>
      </c>
      <c r="F10324" s="188">
        <v>2432.5</v>
      </c>
      <c r="G10324" s="188">
        <v>16648</v>
      </c>
      <c r="H10324" s="188">
        <v>39333</v>
      </c>
      <c r="I10324" s="188">
        <v>57087</v>
      </c>
      <c r="J10324" s="188">
        <v>117943</v>
      </c>
      <c r="N10324" s="43"/>
    </row>
    <row r="10325" spans="1:14">
      <c r="A10325" s="43" t="s">
        <v>554</v>
      </c>
      <c r="B10325" s="188">
        <v>3308</v>
      </c>
      <c r="C10325" s="188">
        <v>0</v>
      </c>
      <c r="D10325" s="188">
        <v>0</v>
      </c>
      <c r="E10325" s="188">
        <v>0</v>
      </c>
      <c r="F10325" s="188">
        <v>14.8</v>
      </c>
      <c r="G10325" s="188">
        <v>1255</v>
      </c>
      <c r="H10325" s="188">
        <v>6720</v>
      </c>
      <c r="I10325" s="188">
        <v>13516</v>
      </c>
      <c r="J10325" s="188">
        <v>42886</v>
      </c>
      <c r="N10325" s="43"/>
    </row>
    <row r="10326" spans="1:14">
      <c r="A10326" s="43" t="s">
        <v>555</v>
      </c>
      <c r="B10326" s="188">
        <v>5859</v>
      </c>
      <c r="C10326" s="188">
        <v>0</v>
      </c>
      <c r="D10326" s="188">
        <v>0</v>
      </c>
      <c r="E10326" s="188">
        <v>0</v>
      </c>
      <c r="F10326" s="188">
        <v>0</v>
      </c>
      <c r="G10326" s="188">
        <v>1008</v>
      </c>
      <c r="H10326" s="188">
        <v>13377</v>
      </c>
      <c r="I10326" s="188">
        <v>30918</v>
      </c>
      <c r="J10326" s="188">
        <v>91535</v>
      </c>
      <c r="N10326" s="43"/>
    </row>
    <row r="10327" spans="1:14">
      <c r="A10327" s="43" t="s">
        <v>556</v>
      </c>
      <c r="B10327" s="188">
        <v>2077</v>
      </c>
      <c r="C10327" s="188">
        <v>0</v>
      </c>
      <c r="D10327" s="188">
        <v>0</v>
      </c>
      <c r="E10327" s="188">
        <v>0</v>
      </c>
      <c r="F10327" s="188">
        <v>0</v>
      </c>
      <c r="G10327" s="188">
        <v>0</v>
      </c>
      <c r="H10327" s="188">
        <v>125</v>
      </c>
      <c r="I10327" s="188">
        <v>9584</v>
      </c>
      <c r="J10327" s="188">
        <v>59870</v>
      </c>
      <c r="N10327" s="43"/>
    </row>
    <row r="10328" spans="1:14">
      <c r="A10328" s="43" t="s">
        <v>621</v>
      </c>
      <c r="B10328" s="188" t="s">
        <v>143</v>
      </c>
      <c r="C10328" s="188" t="s">
        <v>144</v>
      </c>
      <c r="D10328" s="188" t="s">
        <v>144</v>
      </c>
      <c r="E10328" s="188" t="s">
        <v>144</v>
      </c>
      <c r="F10328" s="188" t="s">
        <v>144</v>
      </c>
      <c r="G10328" s="188" t="s">
        <v>144</v>
      </c>
      <c r="H10328" s="188" t="s">
        <v>144</v>
      </c>
      <c r="I10328" s="188" t="s">
        <v>685</v>
      </c>
      <c r="J10328" s="188" t="s">
        <v>685</v>
      </c>
      <c r="K10328" s="188" t="s">
        <v>225</v>
      </c>
      <c r="N10328" s="43"/>
    </row>
    <row r="10329" spans="1:14">
      <c r="A10329" s="43" t="s">
        <v>618</v>
      </c>
      <c r="B10329" s="188" t="s">
        <v>619</v>
      </c>
      <c r="K10329" s="188" t="s">
        <v>761</v>
      </c>
      <c r="N10329" s="43"/>
    </row>
    <row r="10330" spans="1:14">
      <c r="A10330" s="43" t="s">
        <v>142</v>
      </c>
      <c r="N10330" s="43"/>
    </row>
    <row r="10332" spans="1:14">
      <c r="A10332" s="43" t="s">
        <v>220</v>
      </c>
      <c r="N10332" s="43"/>
    </row>
    <row r="10333" spans="1:14">
      <c r="A10333" s="43" t="s">
        <v>621</v>
      </c>
      <c r="B10333" s="188" t="s">
        <v>143</v>
      </c>
      <c r="C10333" s="188" t="s">
        <v>144</v>
      </c>
      <c r="D10333" s="188" t="s">
        <v>144</v>
      </c>
      <c r="E10333" s="188" t="s">
        <v>144</v>
      </c>
      <c r="F10333" s="188" t="s">
        <v>144</v>
      </c>
      <c r="G10333" s="188" t="s">
        <v>144</v>
      </c>
      <c r="H10333" s="188" t="s">
        <v>144</v>
      </c>
      <c r="I10333" s="188" t="s">
        <v>685</v>
      </c>
      <c r="J10333" s="188" t="s">
        <v>685</v>
      </c>
      <c r="K10333" s="188" t="s">
        <v>225</v>
      </c>
      <c r="N10333" s="43"/>
    </row>
    <row r="10334" spans="1:14">
      <c r="A10334" s="43" t="s">
        <v>257</v>
      </c>
      <c r="B10334" s="188" t="s">
        <v>33</v>
      </c>
      <c r="C10334" s="188" t="s">
        <v>134</v>
      </c>
      <c r="D10334" s="188" t="s">
        <v>135</v>
      </c>
      <c r="E10334" s="188" t="s">
        <v>136</v>
      </c>
      <c r="F10334" s="188" t="s">
        <v>137</v>
      </c>
      <c r="G10334" s="188" t="s">
        <v>138</v>
      </c>
      <c r="H10334" s="188" t="s">
        <v>139</v>
      </c>
      <c r="I10334" s="188" t="s">
        <v>140</v>
      </c>
      <c r="J10334" s="188" t="s">
        <v>141</v>
      </c>
      <c r="N10334" s="43"/>
    </row>
    <row r="10335" spans="1:14">
      <c r="A10335" s="43" t="s">
        <v>622</v>
      </c>
      <c r="B10335" s="188" t="s">
        <v>143</v>
      </c>
      <c r="C10335" s="188" t="s">
        <v>148</v>
      </c>
      <c r="D10335" s="188" t="s">
        <v>148</v>
      </c>
      <c r="E10335" s="188" t="s">
        <v>148</v>
      </c>
      <c r="F10335" s="188" t="s">
        <v>148</v>
      </c>
      <c r="G10335" s="188" t="s">
        <v>148</v>
      </c>
      <c r="H10335" s="188" t="s">
        <v>148</v>
      </c>
      <c r="I10335" s="188" t="s">
        <v>686</v>
      </c>
      <c r="J10335" s="188" t="s">
        <v>686</v>
      </c>
      <c r="N10335" s="43"/>
    </row>
    <row r="10336" spans="1:14">
      <c r="A10336" s="43" t="s">
        <v>592</v>
      </c>
      <c r="B10336" s="188">
        <v>100492</v>
      </c>
      <c r="C10336" s="188">
        <v>10422.629999999999</v>
      </c>
      <c r="D10336" s="188">
        <v>17593.560000000001</v>
      </c>
      <c r="E10336" s="188">
        <v>32446.7</v>
      </c>
      <c r="F10336" s="188">
        <v>62124.6</v>
      </c>
      <c r="G10336" s="188">
        <v>118328</v>
      </c>
      <c r="H10336" s="188">
        <v>210027</v>
      </c>
      <c r="I10336" s="188">
        <v>293029</v>
      </c>
      <c r="J10336" s="188">
        <v>637714</v>
      </c>
      <c r="N10336" s="43"/>
    </row>
    <row r="10337" spans="1:14">
      <c r="A10337" s="43" t="s">
        <v>537</v>
      </c>
      <c r="B10337" s="188">
        <v>25224</v>
      </c>
      <c r="C10337" s="188">
        <v>0</v>
      </c>
      <c r="D10337" s="188">
        <v>0</v>
      </c>
      <c r="E10337" s="188">
        <v>14229.1</v>
      </c>
      <c r="F10337" s="188">
        <v>25066.799999999999</v>
      </c>
      <c r="G10337" s="188">
        <v>36561</v>
      </c>
      <c r="H10337" s="188">
        <v>46081</v>
      </c>
      <c r="I10337" s="188">
        <v>51245</v>
      </c>
      <c r="J10337" s="188">
        <v>60833</v>
      </c>
      <c r="N10337" s="43"/>
    </row>
    <row r="10338" spans="1:14">
      <c r="A10338" s="43" t="s">
        <v>538</v>
      </c>
      <c r="B10338" s="188">
        <v>63</v>
      </c>
      <c r="C10338" s="188">
        <v>0</v>
      </c>
      <c r="D10338" s="188">
        <v>0</v>
      </c>
      <c r="E10338" s="188">
        <v>0</v>
      </c>
      <c r="F10338" s="188">
        <v>0</v>
      </c>
      <c r="G10338" s="188">
        <v>0</v>
      </c>
      <c r="H10338" s="188">
        <v>0</v>
      </c>
      <c r="I10338" s="188">
        <v>0</v>
      </c>
      <c r="J10338" s="188">
        <v>1113</v>
      </c>
      <c r="N10338" s="43"/>
    </row>
    <row r="10339" spans="1:14">
      <c r="A10339" s="43" t="s">
        <v>539</v>
      </c>
      <c r="B10339" s="188">
        <v>37572</v>
      </c>
      <c r="C10339" s="188">
        <v>-36.01</v>
      </c>
      <c r="D10339" s="188">
        <v>342.35</v>
      </c>
      <c r="E10339" s="188">
        <v>2551.6</v>
      </c>
      <c r="F10339" s="188">
        <v>10719.2</v>
      </c>
      <c r="G10339" s="188">
        <v>33682</v>
      </c>
      <c r="H10339" s="188">
        <v>85186</v>
      </c>
      <c r="I10339" s="188">
        <v>146035</v>
      </c>
      <c r="J10339" s="188">
        <v>396889</v>
      </c>
      <c r="N10339" s="43"/>
    </row>
    <row r="10340" spans="1:14">
      <c r="A10340" s="43" t="s">
        <v>540</v>
      </c>
      <c r="B10340" s="188">
        <v>3088</v>
      </c>
      <c r="C10340" s="188">
        <v>0</v>
      </c>
      <c r="D10340" s="188">
        <v>0</v>
      </c>
      <c r="E10340" s="188">
        <v>0</v>
      </c>
      <c r="F10340" s="188">
        <v>0</v>
      </c>
      <c r="G10340" s="188">
        <v>0</v>
      </c>
      <c r="H10340" s="188">
        <v>4578</v>
      </c>
      <c r="I10340" s="188">
        <v>16045</v>
      </c>
      <c r="J10340" s="188">
        <v>63529</v>
      </c>
      <c r="N10340" s="43"/>
    </row>
    <row r="10341" spans="1:14">
      <c r="A10341" s="43" t="s">
        <v>541</v>
      </c>
      <c r="B10341" s="188">
        <v>24710</v>
      </c>
      <c r="C10341" s="188">
        <v>0</v>
      </c>
      <c r="D10341" s="188">
        <v>0</v>
      </c>
      <c r="E10341" s="188">
        <v>0</v>
      </c>
      <c r="F10341" s="188">
        <v>0</v>
      </c>
      <c r="G10341" s="188">
        <v>27557</v>
      </c>
      <c r="H10341" s="188">
        <v>79031</v>
      </c>
      <c r="I10341" s="188">
        <v>121431</v>
      </c>
      <c r="J10341" s="188">
        <v>249467</v>
      </c>
      <c r="N10341" s="43"/>
    </row>
    <row r="10342" spans="1:14">
      <c r="A10342" s="43" t="s">
        <v>542</v>
      </c>
      <c r="B10342" s="188">
        <v>8324</v>
      </c>
      <c r="C10342" s="188">
        <v>0</v>
      </c>
      <c r="D10342" s="188">
        <v>0</v>
      </c>
      <c r="E10342" s="188">
        <v>0</v>
      </c>
      <c r="F10342" s="188">
        <v>3591.4</v>
      </c>
      <c r="G10342" s="188">
        <v>9342</v>
      </c>
      <c r="H10342" s="188">
        <v>20029</v>
      </c>
      <c r="I10342" s="188">
        <v>30803</v>
      </c>
      <c r="J10342" s="188">
        <v>71230</v>
      </c>
      <c r="N10342" s="43"/>
    </row>
    <row r="10343" spans="1:14">
      <c r="A10343" s="43" t="s">
        <v>543</v>
      </c>
      <c r="B10343" s="188">
        <v>1512</v>
      </c>
      <c r="C10343" s="188">
        <v>0</v>
      </c>
      <c r="D10343" s="188">
        <v>0</v>
      </c>
      <c r="E10343" s="188">
        <v>0</v>
      </c>
      <c r="F10343" s="188">
        <v>0</v>
      </c>
      <c r="G10343" s="188">
        <v>0</v>
      </c>
      <c r="H10343" s="188">
        <v>0</v>
      </c>
      <c r="I10343" s="188">
        <v>13918</v>
      </c>
      <c r="J10343" s="188">
        <v>30041</v>
      </c>
      <c r="N10343" s="43"/>
    </row>
    <row r="10344" spans="1:14">
      <c r="A10344" s="43" t="s">
        <v>544</v>
      </c>
      <c r="B10344" s="188">
        <v>11678</v>
      </c>
      <c r="C10344" s="188">
        <v>0</v>
      </c>
      <c r="D10344" s="188">
        <v>0</v>
      </c>
      <c r="E10344" s="188">
        <v>0</v>
      </c>
      <c r="F10344" s="188">
        <v>0</v>
      </c>
      <c r="G10344" s="188">
        <v>0</v>
      </c>
      <c r="H10344" s="188">
        <v>32140</v>
      </c>
      <c r="I10344" s="188">
        <v>95473</v>
      </c>
      <c r="J10344" s="188">
        <v>165636</v>
      </c>
      <c r="N10344" s="43"/>
    </row>
    <row r="10345" spans="1:14">
      <c r="A10345" s="43" t="s">
        <v>221</v>
      </c>
      <c r="B10345" s="188">
        <v>21513</v>
      </c>
      <c r="C10345" s="188">
        <v>0</v>
      </c>
      <c r="D10345" s="188">
        <v>0</v>
      </c>
      <c r="E10345" s="188">
        <v>12301.5</v>
      </c>
      <c r="F10345" s="188">
        <v>20919.099999999999</v>
      </c>
      <c r="G10345" s="188">
        <v>31629</v>
      </c>
      <c r="H10345" s="188">
        <v>40768</v>
      </c>
      <c r="I10345" s="188">
        <v>45365</v>
      </c>
      <c r="J10345" s="188">
        <v>52575</v>
      </c>
      <c r="N10345" s="43"/>
    </row>
    <row r="10346" spans="1:14">
      <c r="A10346" s="43" t="s">
        <v>222</v>
      </c>
      <c r="B10346" s="188">
        <v>9954</v>
      </c>
      <c r="C10346" s="188">
        <v>0</v>
      </c>
      <c r="D10346" s="188">
        <v>0</v>
      </c>
      <c r="E10346" s="188">
        <v>0</v>
      </c>
      <c r="F10346" s="188">
        <v>0</v>
      </c>
      <c r="G10346" s="188">
        <v>19087</v>
      </c>
      <c r="H10346" s="188">
        <v>33230</v>
      </c>
      <c r="I10346" s="188">
        <v>40643</v>
      </c>
      <c r="J10346" s="188">
        <v>50170</v>
      </c>
      <c r="N10346" s="43"/>
    </row>
    <row r="10347" spans="1:14">
      <c r="A10347" s="43" t="s">
        <v>223</v>
      </c>
      <c r="B10347" s="188">
        <v>18814</v>
      </c>
      <c r="C10347" s="188">
        <v>0</v>
      </c>
      <c r="D10347" s="188">
        <v>0</v>
      </c>
      <c r="E10347" s="188">
        <v>0</v>
      </c>
      <c r="F10347" s="188">
        <v>0</v>
      </c>
      <c r="G10347" s="188">
        <v>10778</v>
      </c>
      <c r="H10347" s="188">
        <v>61966</v>
      </c>
      <c r="I10347" s="188">
        <v>102012</v>
      </c>
      <c r="J10347" s="188">
        <v>225267</v>
      </c>
      <c r="N10347" s="43"/>
    </row>
    <row r="10348" spans="1:14">
      <c r="A10348" s="43" t="s">
        <v>224</v>
      </c>
      <c r="B10348" s="188">
        <v>14107</v>
      </c>
      <c r="C10348" s="188">
        <v>0</v>
      </c>
      <c r="D10348" s="188">
        <v>0</v>
      </c>
      <c r="E10348" s="188">
        <v>0</v>
      </c>
      <c r="F10348" s="188">
        <v>0</v>
      </c>
      <c r="G10348" s="188">
        <v>0</v>
      </c>
      <c r="H10348" s="188">
        <v>46444</v>
      </c>
      <c r="I10348" s="188">
        <v>88185</v>
      </c>
      <c r="J10348" s="188">
        <v>204162</v>
      </c>
      <c r="N10348" s="43"/>
    </row>
    <row r="10349" spans="1:14">
      <c r="A10349" s="43" t="s">
        <v>545</v>
      </c>
      <c r="B10349" s="188">
        <v>81210</v>
      </c>
      <c r="C10349" s="188">
        <v>4283.2700000000004</v>
      </c>
      <c r="D10349" s="188">
        <v>11256.05</v>
      </c>
      <c r="E10349" s="188">
        <v>25656.7</v>
      </c>
      <c r="F10349" s="188">
        <v>51911.4</v>
      </c>
      <c r="G10349" s="188">
        <v>96714</v>
      </c>
      <c r="H10349" s="188">
        <v>168898</v>
      </c>
      <c r="I10349" s="188">
        <v>234986</v>
      </c>
      <c r="J10349" s="188">
        <v>499150</v>
      </c>
      <c r="N10349" s="43"/>
    </row>
    <row r="10350" spans="1:14">
      <c r="A10350" s="43" t="s">
        <v>546</v>
      </c>
      <c r="B10350" s="188">
        <v>53411</v>
      </c>
      <c r="C10350" s="188">
        <v>2145.5100000000002</v>
      </c>
      <c r="D10350" s="188">
        <v>8099.71</v>
      </c>
      <c r="E10350" s="188">
        <v>19412.8</v>
      </c>
      <c r="F10350" s="188">
        <v>39219.300000000003</v>
      </c>
      <c r="G10350" s="188">
        <v>70628</v>
      </c>
      <c r="H10350" s="188">
        <v>113454</v>
      </c>
      <c r="I10350" s="188">
        <v>149256</v>
      </c>
      <c r="J10350" s="188">
        <v>252899</v>
      </c>
      <c r="N10350" s="43"/>
    </row>
    <row r="10351" spans="1:14">
      <c r="A10351" s="43" t="s">
        <v>547</v>
      </c>
      <c r="B10351" s="188">
        <v>9439</v>
      </c>
      <c r="C10351" s="188">
        <v>0</v>
      </c>
      <c r="D10351" s="188">
        <v>0</v>
      </c>
      <c r="E10351" s="188">
        <v>0</v>
      </c>
      <c r="F10351" s="188">
        <v>741.6</v>
      </c>
      <c r="G10351" s="188">
        <v>8913</v>
      </c>
      <c r="H10351" s="188">
        <v>23773</v>
      </c>
      <c r="I10351" s="188">
        <v>40473</v>
      </c>
      <c r="J10351" s="188">
        <v>105009</v>
      </c>
      <c r="N10351" s="43"/>
    </row>
    <row r="10352" spans="1:14">
      <c r="A10352" s="43" t="s">
        <v>548</v>
      </c>
      <c r="B10352" s="188">
        <v>1298</v>
      </c>
      <c r="C10352" s="188">
        <v>0</v>
      </c>
      <c r="D10352" s="188">
        <v>0</v>
      </c>
      <c r="E10352" s="188">
        <v>0</v>
      </c>
      <c r="F10352" s="188">
        <v>0</v>
      </c>
      <c r="G10352" s="188">
        <v>627</v>
      </c>
      <c r="H10352" s="188">
        <v>3193</v>
      </c>
      <c r="I10352" s="188">
        <v>5911</v>
      </c>
      <c r="J10352" s="188">
        <v>19495</v>
      </c>
      <c r="N10352" s="43"/>
    </row>
    <row r="10353" spans="1:14">
      <c r="A10353" s="43" t="s">
        <v>549</v>
      </c>
      <c r="B10353" s="188">
        <v>1656</v>
      </c>
      <c r="C10353" s="188">
        <v>0</v>
      </c>
      <c r="D10353" s="188">
        <v>0</v>
      </c>
      <c r="E10353" s="188">
        <v>0</v>
      </c>
      <c r="F10353" s="188">
        <v>0</v>
      </c>
      <c r="G10353" s="188">
        <v>1933</v>
      </c>
      <c r="H10353" s="188">
        <v>5889</v>
      </c>
      <c r="I10353" s="188">
        <v>9111</v>
      </c>
      <c r="J10353" s="188">
        <v>15058</v>
      </c>
      <c r="N10353" s="43"/>
    </row>
    <row r="10354" spans="1:14">
      <c r="A10354" s="43" t="s">
        <v>550</v>
      </c>
      <c r="B10354" s="188">
        <v>345</v>
      </c>
      <c r="C10354" s="188">
        <v>0</v>
      </c>
      <c r="D10354" s="188">
        <v>0</v>
      </c>
      <c r="E10354" s="188">
        <v>0</v>
      </c>
      <c r="F10354" s="188">
        <v>0</v>
      </c>
      <c r="G10354" s="188">
        <v>364</v>
      </c>
      <c r="H10354" s="188">
        <v>1109</v>
      </c>
      <c r="I10354" s="188">
        <v>1723</v>
      </c>
      <c r="J10354" s="188">
        <v>3607</v>
      </c>
      <c r="N10354" s="43"/>
    </row>
    <row r="10355" spans="1:14">
      <c r="A10355" s="43" t="s">
        <v>551</v>
      </c>
      <c r="B10355" s="188">
        <v>349</v>
      </c>
      <c r="C10355" s="188">
        <v>0</v>
      </c>
      <c r="D10355" s="188">
        <v>0</v>
      </c>
      <c r="E10355" s="188">
        <v>0</v>
      </c>
      <c r="F10355" s="188">
        <v>0</v>
      </c>
      <c r="G10355" s="188">
        <v>157</v>
      </c>
      <c r="H10355" s="188">
        <v>882</v>
      </c>
      <c r="I10355" s="188">
        <v>1740</v>
      </c>
      <c r="J10355" s="188">
        <v>5333</v>
      </c>
      <c r="N10355" s="43"/>
    </row>
    <row r="10356" spans="1:14">
      <c r="A10356" s="43" t="s">
        <v>317</v>
      </c>
      <c r="B10356" s="188">
        <v>4782</v>
      </c>
      <c r="C10356" s="188">
        <v>0</v>
      </c>
      <c r="D10356" s="188">
        <v>4517.92</v>
      </c>
      <c r="E10356" s="188">
        <v>4517.8999999999996</v>
      </c>
      <c r="F10356" s="188">
        <v>4517.8999999999996</v>
      </c>
      <c r="G10356" s="188">
        <v>4518</v>
      </c>
      <c r="H10356" s="188">
        <v>6325</v>
      </c>
      <c r="I10356" s="188">
        <v>9036</v>
      </c>
      <c r="J10356" s="188">
        <v>14457</v>
      </c>
      <c r="N10356" s="43"/>
    </row>
    <row r="10357" spans="1:14">
      <c r="A10357" s="43" t="s">
        <v>318</v>
      </c>
      <c r="B10357" s="188">
        <v>1414</v>
      </c>
      <c r="C10357" s="188">
        <v>0</v>
      </c>
      <c r="D10357" s="188">
        <v>0</v>
      </c>
      <c r="E10357" s="188">
        <v>0</v>
      </c>
      <c r="F10357" s="188">
        <v>1697.3</v>
      </c>
      <c r="G10357" s="188">
        <v>1697</v>
      </c>
      <c r="H10357" s="188">
        <v>2330</v>
      </c>
      <c r="I10357" s="188">
        <v>3328</v>
      </c>
      <c r="J10357" s="188">
        <v>5325</v>
      </c>
      <c r="N10357" s="43"/>
    </row>
    <row r="10358" spans="1:14">
      <c r="A10358" s="43" t="s">
        <v>552</v>
      </c>
      <c r="B10358" s="188">
        <v>72694</v>
      </c>
      <c r="C10358" s="188">
        <v>8495.19</v>
      </c>
      <c r="D10358" s="188">
        <v>14212.32</v>
      </c>
      <c r="E10358" s="188">
        <v>25711.9</v>
      </c>
      <c r="F10358" s="188">
        <v>48128.4</v>
      </c>
      <c r="G10358" s="188">
        <v>90033</v>
      </c>
      <c r="H10358" s="188">
        <v>153598</v>
      </c>
      <c r="I10358" s="188">
        <v>209291</v>
      </c>
      <c r="J10358" s="188">
        <v>397508</v>
      </c>
      <c r="N10358" s="43"/>
    </row>
    <row r="10359" spans="1:14">
      <c r="A10359" s="43" t="s">
        <v>553</v>
      </c>
      <c r="B10359" s="188">
        <v>10525</v>
      </c>
      <c r="C10359" s="188">
        <v>0</v>
      </c>
      <c r="D10359" s="188">
        <v>0</v>
      </c>
      <c r="E10359" s="188">
        <v>0</v>
      </c>
      <c r="F10359" s="188">
        <v>458.7</v>
      </c>
      <c r="G10359" s="188">
        <v>10667</v>
      </c>
      <c r="H10359" s="188">
        <v>31114</v>
      </c>
      <c r="I10359" s="188">
        <v>50483</v>
      </c>
      <c r="J10359" s="188">
        <v>112628</v>
      </c>
      <c r="N10359" s="43"/>
    </row>
    <row r="10360" spans="1:14">
      <c r="A10360" s="43" t="s">
        <v>554</v>
      </c>
      <c r="B10360" s="188">
        <v>2165</v>
      </c>
      <c r="C10360" s="188">
        <v>0</v>
      </c>
      <c r="D10360" s="188">
        <v>0</v>
      </c>
      <c r="E10360" s="188">
        <v>0</v>
      </c>
      <c r="F10360" s="188">
        <v>0</v>
      </c>
      <c r="G10360" s="188">
        <v>605</v>
      </c>
      <c r="H10360" s="188">
        <v>4538</v>
      </c>
      <c r="I10360" s="188">
        <v>10198</v>
      </c>
      <c r="J10360" s="188">
        <v>34130</v>
      </c>
      <c r="N10360" s="43"/>
    </row>
    <row r="10361" spans="1:14">
      <c r="A10361" s="43" t="s">
        <v>555</v>
      </c>
      <c r="B10361" s="188">
        <v>3818</v>
      </c>
      <c r="C10361" s="188">
        <v>0</v>
      </c>
      <c r="D10361" s="188">
        <v>0</v>
      </c>
      <c r="E10361" s="188">
        <v>0</v>
      </c>
      <c r="F10361" s="188">
        <v>0</v>
      </c>
      <c r="G10361" s="188">
        <v>50</v>
      </c>
      <c r="H10361" s="188">
        <v>6904</v>
      </c>
      <c r="I10361" s="188">
        <v>20116</v>
      </c>
      <c r="J10361" s="188">
        <v>75025</v>
      </c>
      <c r="N10361" s="43"/>
    </row>
    <row r="10362" spans="1:14">
      <c r="A10362" s="43" t="s">
        <v>556</v>
      </c>
      <c r="B10362" s="188">
        <v>1589</v>
      </c>
      <c r="C10362" s="188">
        <v>0</v>
      </c>
      <c r="D10362" s="188">
        <v>0</v>
      </c>
      <c r="E10362" s="188">
        <v>0</v>
      </c>
      <c r="F10362" s="188">
        <v>0</v>
      </c>
      <c r="G10362" s="188">
        <v>0</v>
      </c>
      <c r="H10362" s="188">
        <v>0</v>
      </c>
      <c r="I10362" s="188">
        <v>5094</v>
      </c>
      <c r="J10362" s="188">
        <v>55582</v>
      </c>
      <c r="N10362" s="43"/>
    </row>
    <row r="10363" spans="1:14">
      <c r="A10363" s="43" t="s">
        <v>152</v>
      </c>
      <c r="N10363" s="43"/>
    </row>
    <row r="10364" spans="1:14">
      <c r="A10364" s="43" t="s">
        <v>603</v>
      </c>
      <c r="B10364" s="188">
        <v>40892</v>
      </c>
      <c r="C10364" s="188">
        <v>434.94</v>
      </c>
      <c r="D10364" s="188">
        <v>4225.41</v>
      </c>
      <c r="E10364" s="188">
        <v>12592.1</v>
      </c>
      <c r="F10364" s="188">
        <v>26447</v>
      </c>
      <c r="G10364" s="188">
        <v>49573</v>
      </c>
      <c r="H10364" s="188">
        <v>89397</v>
      </c>
      <c r="I10364" s="188">
        <v>128920</v>
      </c>
      <c r="J10364" s="188">
        <v>240903</v>
      </c>
      <c r="N10364" s="43"/>
    </row>
    <row r="10365" spans="1:14">
      <c r="A10365" s="43" t="s">
        <v>537</v>
      </c>
      <c r="B10365" s="188">
        <v>14953</v>
      </c>
      <c r="C10365" s="188">
        <v>0</v>
      </c>
      <c r="D10365" s="188">
        <v>0</v>
      </c>
      <c r="E10365" s="188">
        <v>0</v>
      </c>
      <c r="F10365" s="188">
        <v>13967.5</v>
      </c>
      <c r="G10365" s="188">
        <v>23403</v>
      </c>
      <c r="H10365" s="188">
        <v>33439</v>
      </c>
      <c r="I10365" s="188">
        <v>39380</v>
      </c>
      <c r="J10365" s="188">
        <v>50011</v>
      </c>
      <c r="N10365" s="43"/>
    </row>
    <row r="10366" spans="1:14">
      <c r="A10366" s="43" t="s">
        <v>538</v>
      </c>
      <c r="B10366" s="188">
        <v>294</v>
      </c>
      <c r="C10366" s="188">
        <v>0</v>
      </c>
      <c r="D10366" s="188">
        <v>0</v>
      </c>
      <c r="E10366" s="188">
        <v>0</v>
      </c>
      <c r="F10366" s="188">
        <v>0</v>
      </c>
      <c r="G10366" s="188">
        <v>0</v>
      </c>
      <c r="H10366" s="188">
        <v>0</v>
      </c>
      <c r="I10366" s="188">
        <v>432</v>
      </c>
      <c r="J10366" s="188">
        <v>9080</v>
      </c>
      <c r="N10366" s="43"/>
    </row>
    <row r="10367" spans="1:14">
      <c r="A10367" s="43" t="s">
        <v>539</v>
      </c>
      <c r="B10367" s="188">
        <v>9518</v>
      </c>
      <c r="C10367" s="188">
        <v>-108.3</v>
      </c>
      <c r="D10367" s="188">
        <v>-72.819999999999993</v>
      </c>
      <c r="E10367" s="188">
        <v>214.6</v>
      </c>
      <c r="F10367" s="188">
        <v>1866.1</v>
      </c>
      <c r="G10367" s="188">
        <v>7644</v>
      </c>
      <c r="H10367" s="188">
        <v>22558</v>
      </c>
      <c r="I10367" s="188">
        <v>41622</v>
      </c>
      <c r="J10367" s="188">
        <v>117058</v>
      </c>
      <c r="N10367" s="43"/>
    </row>
    <row r="10368" spans="1:14">
      <c r="A10368" s="43" t="s">
        <v>540</v>
      </c>
      <c r="B10368" s="188">
        <v>576</v>
      </c>
      <c r="C10368" s="188">
        <v>0</v>
      </c>
      <c r="D10368" s="188">
        <v>0</v>
      </c>
      <c r="E10368" s="188">
        <v>0</v>
      </c>
      <c r="F10368" s="188">
        <v>0</v>
      </c>
      <c r="G10368" s="188">
        <v>0</v>
      </c>
      <c r="H10368" s="188">
        <v>0</v>
      </c>
      <c r="I10368" s="188">
        <v>1837</v>
      </c>
      <c r="J10368" s="188">
        <v>14010</v>
      </c>
      <c r="N10368" s="43"/>
    </row>
    <row r="10369" spans="1:14">
      <c r="A10369" s="43" t="s">
        <v>541</v>
      </c>
      <c r="B10369" s="188">
        <v>11009</v>
      </c>
      <c r="C10369" s="188">
        <v>0</v>
      </c>
      <c r="D10369" s="188">
        <v>0</v>
      </c>
      <c r="E10369" s="188">
        <v>0</v>
      </c>
      <c r="F10369" s="188">
        <v>0</v>
      </c>
      <c r="G10369" s="188">
        <v>4342</v>
      </c>
      <c r="H10369" s="188">
        <v>36394</v>
      </c>
      <c r="I10369" s="188">
        <v>63101</v>
      </c>
      <c r="J10369" s="188">
        <v>136558</v>
      </c>
      <c r="N10369" s="43"/>
    </row>
    <row r="10370" spans="1:14">
      <c r="A10370" s="43" t="s">
        <v>542</v>
      </c>
      <c r="B10370" s="188">
        <v>3363</v>
      </c>
      <c r="C10370" s="188">
        <v>0</v>
      </c>
      <c r="D10370" s="188">
        <v>0</v>
      </c>
      <c r="E10370" s="188">
        <v>0</v>
      </c>
      <c r="F10370" s="188">
        <v>870.5</v>
      </c>
      <c r="G10370" s="188">
        <v>3915</v>
      </c>
      <c r="H10370" s="188">
        <v>8623</v>
      </c>
      <c r="I10370" s="188">
        <v>13565</v>
      </c>
      <c r="J10370" s="188">
        <v>33203</v>
      </c>
      <c r="N10370" s="43"/>
    </row>
    <row r="10371" spans="1:14">
      <c r="A10371" s="43" t="s">
        <v>543</v>
      </c>
      <c r="B10371" s="188">
        <v>1178</v>
      </c>
      <c r="C10371" s="188">
        <v>0</v>
      </c>
      <c r="D10371" s="188">
        <v>0</v>
      </c>
      <c r="E10371" s="188">
        <v>0</v>
      </c>
      <c r="F10371" s="188">
        <v>0</v>
      </c>
      <c r="G10371" s="188">
        <v>0</v>
      </c>
      <c r="H10371" s="188">
        <v>0</v>
      </c>
      <c r="I10371" s="188">
        <v>10807</v>
      </c>
      <c r="J10371" s="188">
        <v>25627</v>
      </c>
      <c r="N10371" s="43"/>
    </row>
    <row r="10372" spans="1:14">
      <c r="A10372" s="43" t="s">
        <v>544</v>
      </c>
      <c r="B10372" s="188">
        <v>20913</v>
      </c>
      <c r="C10372" s="188">
        <v>0</v>
      </c>
      <c r="D10372" s="188">
        <v>0</v>
      </c>
      <c r="E10372" s="188">
        <v>0</v>
      </c>
      <c r="F10372" s="188">
        <v>0</v>
      </c>
      <c r="G10372" s="188">
        <v>25149</v>
      </c>
      <c r="H10372" s="188">
        <v>95473</v>
      </c>
      <c r="I10372" s="188">
        <v>145709</v>
      </c>
      <c r="J10372" s="188">
        <v>165636</v>
      </c>
      <c r="N10372" s="43"/>
    </row>
    <row r="10373" spans="1:14">
      <c r="A10373" s="43" t="s">
        <v>221</v>
      </c>
      <c r="B10373" s="188">
        <v>12181</v>
      </c>
      <c r="C10373" s="188">
        <v>0</v>
      </c>
      <c r="D10373" s="188">
        <v>0</v>
      </c>
      <c r="E10373" s="188">
        <v>0</v>
      </c>
      <c r="F10373" s="188">
        <v>11791.4</v>
      </c>
      <c r="G10373" s="188">
        <v>18691</v>
      </c>
      <c r="H10373" s="188">
        <v>26502</v>
      </c>
      <c r="I10373" s="188">
        <v>32322</v>
      </c>
      <c r="J10373" s="188">
        <v>42127</v>
      </c>
      <c r="N10373" s="43"/>
    </row>
    <row r="10374" spans="1:14">
      <c r="A10374" s="43" t="s">
        <v>222</v>
      </c>
      <c r="B10374" s="188">
        <v>6597</v>
      </c>
      <c r="C10374" s="188">
        <v>0</v>
      </c>
      <c r="D10374" s="188">
        <v>0</v>
      </c>
      <c r="E10374" s="188">
        <v>0</v>
      </c>
      <c r="F10374" s="188">
        <v>0</v>
      </c>
      <c r="G10374" s="188">
        <v>11660</v>
      </c>
      <c r="H10374" s="188">
        <v>24251</v>
      </c>
      <c r="I10374" s="188">
        <v>32772</v>
      </c>
      <c r="J10374" s="188">
        <v>46244</v>
      </c>
      <c r="N10374" s="43"/>
    </row>
    <row r="10375" spans="1:14">
      <c r="A10375" s="43" t="s">
        <v>223</v>
      </c>
      <c r="B10375" s="188">
        <v>5930</v>
      </c>
      <c r="C10375" s="188">
        <v>0</v>
      </c>
      <c r="D10375" s="188">
        <v>0</v>
      </c>
      <c r="E10375" s="188">
        <v>0</v>
      </c>
      <c r="F10375" s="188">
        <v>0</v>
      </c>
      <c r="G10375" s="188">
        <v>0</v>
      </c>
      <c r="H10375" s="188">
        <v>16665</v>
      </c>
      <c r="I10375" s="188">
        <v>37658</v>
      </c>
      <c r="J10375" s="188">
        <v>91944</v>
      </c>
      <c r="N10375" s="43"/>
    </row>
    <row r="10376" spans="1:14">
      <c r="A10376" s="43" t="s">
        <v>224</v>
      </c>
      <c r="B10376" s="188">
        <v>9401</v>
      </c>
      <c r="C10376" s="188">
        <v>0</v>
      </c>
      <c r="D10376" s="188">
        <v>0</v>
      </c>
      <c r="E10376" s="188">
        <v>0</v>
      </c>
      <c r="F10376" s="188">
        <v>0</v>
      </c>
      <c r="G10376" s="188">
        <v>0</v>
      </c>
      <c r="H10376" s="188">
        <v>29083</v>
      </c>
      <c r="I10376" s="188">
        <v>64620</v>
      </c>
      <c r="J10376" s="188">
        <v>164228</v>
      </c>
      <c r="N10376" s="43"/>
    </row>
    <row r="10377" spans="1:14">
      <c r="A10377" s="43" t="s">
        <v>545</v>
      </c>
      <c r="B10377" s="188">
        <v>31538</v>
      </c>
      <c r="C10377" s="188">
        <v>-4963.34</v>
      </c>
      <c r="D10377" s="188">
        <v>-1604.15</v>
      </c>
      <c r="E10377" s="188">
        <v>6686.8</v>
      </c>
      <c r="F10377" s="188">
        <v>20256.099999999999</v>
      </c>
      <c r="G10377" s="188">
        <v>41298</v>
      </c>
      <c r="H10377" s="188">
        <v>74591</v>
      </c>
      <c r="I10377" s="188">
        <v>105250</v>
      </c>
      <c r="J10377" s="188">
        <v>186423</v>
      </c>
      <c r="N10377" s="43"/>
    </row>
    <row r="10378" spans="1:14">
      <c r="A10378" s="43" t="s">
        <v>546</v>
      </c>
      <c r="B10378" s="188">
        <v>23953</v>
      </c>
      <c r="C10378" s="188">
        <v>-6215.23</v>
      </c>
      <c r="D10378" s="188">
        <v>-4517.92</v>
      </c>
      <c r="E10378" s="188">
        <v>4477</v>
      </c>
      <c r="F10378" s="188">
        <v>15795.4</v>
      </c>
      <c r="G10378" s="188">
        <v>33438</v>
      </c>
      <c r="H10378" s="188">
        <v>59138</v>
      </c>
      <c r="I10378" s="188">
        <v>79791</v>
      </c>
      <c r="J10378" s="188">
        <v>138059</v>
      </c>
      <c r="N10378" s="43"/>
    </row>
    <row r="10379" spans="1:14">
      <c r="A10379" s="43" t="s">
        <v>547</v>
      </c>
      <c r="B10379" s="188">
        <v>2412</v>
      </c>
      <c r="C10379" s="188">
        <v>0</v>
      </c>
      <c r="D10379" s="188">
        <v>0</v>
      </c>
      <c r="E10379" s="188">
        <v>0</v>
      </c>
      <c r="F10379" s="188">
        <v>0</v>
      </c>
      <c r="G10379" s="188">
        <v>445</v>
      </c>
      <c r="H10379" s="188">
        <v>5985</v>
      </c>
      <c r="I10379" s="188">
        <v>13020</v>
      </c>
      <c r="J10379" s="188">
        <v>38149</v>
      </c>
      <c r="N10379" s="43"/>
    </row>
    <row r="10380" spans="1:14">
      <c r="A10380" s="43" t="s">
        <v>548</v>
      </c>
      <c r="B10380" s="188">
        <v>350</v>
      </c>
      <c r="C10380" s="188">
        <v>0</v>
      </c>
      <c r="D10380" s="188">
        <v>0</v>
      </c>
      <c r="E10380" s="188">
        <v>0</v>
      </c>
      <c r="F10380" s="188">
        <v>0</v>
      </c>
      <c r="G10380" s="188">
        <v>0</v>
      </c>
      <c r="H10380" s="188">
        <v>602</v>
      </c>
      <c r="I10380" s="188">
        <v>1723</v>
      </c>
      <c r="J10380" s="188">
        <v>6357</v>
      </c>
      <c r="N10380" s="43"/>
    </row>
    <row r="10381" spans="1:14">
      <c r="A10381" s="43" t="s">
        <v>549</v>
      </c>
      <c r="B10381" s="188">
        <v>695</v>
      </c>
      <c r="C10381" s="188">
        <v>0</v>
      </c>
      <c r="D10381" s="188">
        <v>0</v>
      </c>
      <c r="E10381" s="188">
        <v>0</v>
      </c>
      <c r="F10381" s="188">
        <v>0</v>
      </c>
      <c r="G10381" s="188">
        <v>0</v>
      </c>
      <c r="H10381" s="188">
        <v>2426</v>
      </c>
      <c r="I10381" s="188">
        <v>4366</v>
      </c>
      <c r="J10381" s="188">
        <v>10020</v>
      </c>
      <c r="N10381" s="43"/>
    </row>
    <row r="10382" spans="1:14">
      <c r="A10382" s="43" t="s">
        <v>550</v>
      </c>
      <c r="B10382" s="188">
        <v>141</v>
      </c>
      <c r="C10382" s="188">
        <v>0</v>
      </c>
      <c r="D10382" s="188">
        <v>0</v>
      </c>
      <c r="E10382" s="188">
        <v>0</v>
      </c>
      <c r="F10382" s="188">
        <v>0</v>
      </c>
      <c r="G10382" s="188">
        <v>0</v>
      </c>
      <c r="H10382" s="188">
        <v>457</v>
      </c>
      <c r="I10382" s="188">
        <v>822</v>
      </c>
      <c r="J10382" s="188">
        <v>1980</v>
      </c>
      <c r="N10382" s="43"/>
    </row>
    <row r="10383" spans="1:14">
      <c r="A10383" s="43" t="s">
        <v>551</v>
      </c>
      <c r="B10383" s="188">
        <v>87</v>
      </c>
      <c r="C10383" s="188">
        <v>0</v>
      </c>
      <c r="D10383" s="188">
        <v>0</v>
      </c>
      <c r="E10383" s="188">
        <v>0</v>
      </c>
      <c r="F10383" s="188">
        <v>0</v>
      </c>
      <c r="G10383" s="188">
        <v>0</v>
      </c>
      <c r="H10383" s="188">
        <v>115</v>
      </c>
      <c r="I10383" s="188">
        <v>469</v>
      </c>
      <c r="J10383" s="188">
        <v>1731</v>
      </c>
      <c r="N10383" s="43"/>
    </row>
    <row r="10384" spans="1:14">
      <c r="A10384" s="43" t="s">
        <v>317</v>
      </c>
      <c r="B10384" s="188">
        <v>4373</v>
      </c>
      <c r="C10384" s="188">
        <v>0</v>
      </c>
      <c r="D10384" s="188">
        <v>4517.92</v>
      </c>
      <c r="E10384" s="188">
        <v>4517.8999999999996</v>
      </c>
      <c r="F10384" s="188">
        <v>4517.8999999999996</v>
      </c>
      <c r="G10384" s="188">
        <v>4518</v>
      </c>
      <c r="H10384" s="188">
        <v>4518</v>
      </c>
      <c r="I10384" s="188">
        <v>4518</v>
      </c>
      <c r="J10384" s="188">
        <v>9036</v>
      </c>
      <c r="N10384" s="43"/>
    </row>
    <row r="10385" spans="1:14">
      <c r="A10385" s="43" t="s">
        <v>318</v>
      </c>
      <c r="B10385" s="188">
        <v>1296</v>
      </c>
      <c r="C10385" s="188">
        <v>0</v>
      </c>
      <c r="D10385" s="188">
        <v>0</v>
      </c>
      <c r="E10385" s="188">
        <v>0</v>
      </c>
      <c r="F10385" s="188">
        <v>1697.3</v>
      </c>
      <c r="G10385" s="188">
        <v>1697</v>
      </c>
      <c r="H10385" s="188">
        <v>1697</v>
      </c>
      <c r="I10385" s="188">
        <v>1697</v>
      </c>
      <c r="J10385" s="188">
        <v>3328</v>
      </c>
      <c r="N10385" s="43"/>
    </row>
    <row r="10386" spans="1:14">
      <c r="A10386" s="43" t="s">
        <v>552</v>
      </c>
      <c r="B10386" s="188">
        <v>33306</v>
      </c>
      <c r="C10386" s="188">
        <v>0</v>
      </c>
      <c r="D10386" s="188">
        <v>285.89</v>
      </c>
      <c r="E10386" s="188">
        <v>9941.6</v>
      </c>
      <c r="F10386" s="188">
        <v>21876</v>
      </c>
      <c r="G10386" s="188">
        <v>40840</v>
      </c>
      <c r="H10386" s="188">
        <v>74628</v>
      </c>
      <c r="I10386" s="188">
        <v>102553</v>
      </c>
      <c r="J10386" s="188">
        <v>193525</v>
      </c>
      <c r="N10386" s="43"/>
    </row>
    <row r="10387" spans="1:14">
      <c r="A10387" s="43" t="s">
        <v>553</v>
      </c>
      <c r="B10387" s="188">
        <v>2875</v>
      </c>
      <c r="C10387" s="188">
        <v>0</v>
      </c>
      <c r="D10387" s="188">
        <v>0</v>
      </c>
      <c r="E10387" s="188">
        <v>0</v>
      </c>
      <c r="F10387" s="188">
        <v>0</v>
      </c>
      <c r="G10387" s="188">
        <v>696</v>
      </c>
      <c r="H10387" s="188">
        <v>6675</v>
      </c>
      <c r="I10387" s="188">
        <v>15337</v>
      </c>
      <c r="J10387" s="188">
        <v>49569</v>
      </c>
      <c r="N10387" s="43"/>
    </row>
    <row r="10388" spans="1:14">
      <c r="A10388" s="43" t="s">
        <v>554</v>
      </c>
      <c r="B10388" s="188">
        <v>663</v>
      </c>
      <c r="C10388" s="188">
        <v>0</v>
      </c>
      <c r="D10388" s="188">
        <v>0</v>
      </c>
      <c r="E10388" s="188">
        <v>0</v>
      </c>
      <c r="F10388" s="188">
        <v>0</v>
      </c>
      <c r="G10388" s="188">
        <v>52</v>
      </c>
      <c r="H10388" s="188">
        <v>992</v>
      </c>
      <c r="I10388" s="188">
        <v>2968</v>
      </c>
      <c r="J10388" s="188">
        <v>13982</v>
      </c>
      <c r="N10388" s="43"/>
    </row>
    <row r="10389" spans="1:14">
      <c r="A10389" s="43" t="s">
        <v>555</v>
      </c>
      <c r="B10389" s="188">
        <v>945</v>
      </c>
      <c r="C10389" s="188">
        <v>0</v>
      </c>
      <c r="D10389" s="188">
        <v>0</v>
      </c>
      <c r="E10389" s="188">
        <v>0</v>
      </c>
      <c r="F10389" s="188">
        <v>0</v>
      </c>
      <c r="G10389" s="188">
        <v>0</v>
      </c>
      <c r="H10389" s="188">
        <v>377</v>
      </c>
      <c r="I10389" s="188">
        <v>4005</v>
      </c>
      <c r="J10389" s="188">
        <v>22455</v>
      </c>
      <c r="N10389" s="43"/>
    </row>
    <row r="10390" spans="1:14">
      <c r="A10390" s="43" t="s">
        <v>556</v>
      </c>
      <c r="B10390" s="188">
        <v>812</v>
      </c>
      <c r="C10390" s="188">
        <v>0</v>
      </c>
      <c r="D10390" s="188">
        <v>0</v>
      </c>
      <c r="E10390" s="188">
        <v>0</v>
      </c>
      <c r="F10390" s="188">
        <v>0</v>
      </c>
      <c r="G10390" s="188">
        <v>0</v>
      </c>
      <c r="H10390" s="188">
        <v>0</v>
      </c>
      <c r="I10390" s="188">
        <v>68</v>
      </c>
      <c r="J10390" s="188">
        <v>30375</v>
      </c>
      <c r="N10390" s="43"/>
    </row>
    <row r="10391" spans="1:14">
      <c r="A10391" s="43" t="s">
        <v>604</v>
      </c>
      <c r="B10391" s="188">
        <v>75408</v>
      </c>
      <c r="C10391" s="188">
        <v>9717.83</v>
      </c>
      <c r="D10391" s="188">
        <v>15634.47</v>
      </c>
      <c r="E10391" s="188">
        <v>26943.9</v>
      </c>
      <c r="F10391" s="188">
        <v>47706</v>
      </c>
      <c r="G10391" s="188">
        <v>87782</v>
      </c>
      <c r="H10391" s="188">
        <v>153059</v>
      </c>
      <c r="I10391" s="188">
        <v>217375</v>
      </c>
      <c r="J10391" s="188">
        <v>486845</v>
      </c>
      <c r="N10391" s="43"/>
    </row>
    <row r="10392" spans="1:14">
      <c r="A10392" s="43" t="s">
        <v>537</v>
      </c>
      <c r="B10392" s="188">
        <v>22802</v>
      </c>
      <c r="C10392" s="188">
        <v>0</v>
      </c>
      <c r="D10392" s="188">
        <v>0</v>
      </c>
      <c r="E10392" s="188">
        <v>13448.5</v>
      </c>
      <c r="F10392" s="188">
        <v>22177</v>
      </c>
      <c r="G10392" s="188">
        <v>32214</v>
      </c>
      <c r="H10392" s="188">
        <v>42056</v>
      </c>
      <c r="I10392" s="188">
        <v>47449</v>
      </c>
      <c r="J10392" s="188">
        <v>56640</v>
      </c>
      <c r="N10392" s="43"/>
    </row>
    <row r="10393" spans="1:14">
      <c r="A10393" s="43" t="s">
        <v>538</v>
      </c>
      <c r="B10393" s="188">
        <v>71</v>
      </c>
      <c r="C10393" s="188">
        <v>0</v>
      </c>
      <c r="D10393" s="188">
        <v>0</v>
      </c>
      <c r="E10393" s="188">
        <v>0</v>
      </c>
      <c r="F10393" s="188">
        <v>0</v>
      </c>
      <c r="G10393" s="188">
        <v>0</v>
      </c>
      <c r="H10393" s="188">
        <v>0</v>
      </c>
      <c r="I10393" s="188">
        <v>0</v>
      </c>
      <c r="J10393" s="188">
        <v>2348</v>
      </c>
      <c r="N10393" s="43"/>
    </row>
    <row r="10394" spans="1:14">
      <c r="A10394" s="43" t="s">
        <v>539</v>
      </c>
      <c r="B10394" s="188">
        <v>24073</v>
      </c>
      <c r="C10394" s="188">
        <v>-61.63</v>
      </c>
      <c r="D10394" s="188">
        <v>143.18</v>
      </c>
      <c r="E10394" s="188">
        <v>1516.1</v>
      </c>
      <c r="F10394" s="188">
        <v>6642.3</v>
      </c>
      <c r="G10394" s="188">
        <v>20586</v>
      </c>
      <c r="H10394" s="188">
        <v>53152</v>
      </c>
      <c r="I10394" s="188">
        <v>96802</v>
      </c>
      <c r="J10394" s="188">
        <v>288271</v>
      </c>
      <c r="N10394" s="43"/>
    </row>
    <row r="10395" spans="1:14">
      <c r="A10395" s="43" t="s">
        <v>540</v>
      </c>
      <c r="B10395" s="188">
        <v>2394</v>
      </c>
      <c r="C10395" s="188">
        <v>0</v>
      </c>
      <c r="D10395" s="188">
        <v>0</v>
      </c>
      <c r="E10395" s="188">
        <v>0</v>
      </c>
      <c r="F10395" s="188">
        <v>0</v>
      </c>
      <c r="G10395" s="188">
        <v>0</v>
      </c>
      <c r="H10395" s="188">
        <v>2949</v>
      </c>
      <c r="I10395" s="188">
        <v>11395</v>
      </c>
      <c r="J10395" s="188">
        <v>52441</v>
      </c>
      <c r="N10395" s="43"/>
    </row>
    <row r="10396" spans="1:14">
      <c r="A10396" s="43" t="s">
        <v>541</v>
      </c>
      <c r="B10396" s="188">
        <v>18064</v>
      </c>
      <c r="C10396" s="188">
        <v>0</v>
      </c>
      <c r="D10396" s="188">
        <v>0</v>
      </c>
      <c r="E10396" s="188">
        <v>0</v>
      </c>
      <c r="F10396" s="188">
        <v>0</v>
      </c>
      <c r="G10396" s="188">
        <v>16939</v>
      </c>
      <c r="H10396" s="188">
        <v>58634</v>
      </c>
      <c r="I10396" s="188">
        <v>91686</v>
      </c>
      <c r="J10396" s="188">
        <v>216402</v>
      </c>
      <c r="N10396" s="43"/>
    </row>
    <row r="10397" spans="1:14">
      <c r="A10397" s="43" t="s">
        <v>542</v>
      </c>
      <c r="B10397" s="188">
        <v>6431</v>
      </c>
      <c r="C10397" s="188">
        <v>0</v>
      </c>
      <c r="D10397" s="188">
        <v>0</v>
      </c>
      <c r="E10397" s="188">
        <v>0</v>
      </c>
      <c r="F10397" s="188">
        <v>2593.3000000000002</v>
      </c>
      <c r="G10397" s="188">
        <v>7287</v>
      </c>
      <c r="H10397" s="188">
        <v>15636</v>
      </c>
      <c r="I10397" s="188">
        <v>24474</v>
      </c>
      <c r="J10397" s="188">
        <v>55287</v>
      </c>
      <c r="N10397" s="43"/>
    </row>
    <row r="10398" spans="1:14">
      <c r="A10398" s="43" t="s">
        <v>543</v>
      </c>
      <c r="B10398" s="188">
        <v>1573</v>
      </c>
      <c r="C10398" s="188">
        <v>0</v>
      </c>
      <c r="D10398" s="188">
        <v>0</v>
      </c>
      <c r="E10398" s="188">
        <v>0</v>
      </c>
      <c r="F10398" s="188">
        <v>0</v>
      </c>
      <c r="G10398" s="188">
        <v>0</v>
      </c>
      <c r="H10398" s="188">
        <v>0</v>
      </c>
      <c r="I10398" s="188">
        <v>14292</v>
      </c>
      <c r="J10398" s="188">
        <v>28930</v>
      </c>
      <c r="N10398" s="43"/>
    </row>
    <row r="10399" spans="1:14">
      <c r="A10399" s="43" t="s">
        <v>544</v>
      </c>
      <c r="B10399" s="188">
        <v>11431</v>
      </c>
      <c r="C10399" s="188">
        <v>0</v>
      </c>
      <c r="D10399" s="188">
        <v>0</v>
      </c>
      <c r="E10399" s="188">
        <v>0</v>
      </c>
      <c r="F10399" s="188">
        <v>0</v>
      </c>
      <c r="G10399" s="188">
        <v>0</v>
      </c>
      <c r="H10399" s="188">
        <v>32140</v>
      </c>
      <c r="I10399" s="188">
        <v>95473</v>
      </c>
      <c r="J10399" s="188">
        <v>165636</v>
      </c>
      <c r="N10399" s="43"/>
    </row>
    <row r="10400" spans="1:14">
      <c r="A10400" s="43" t="s">
        <v>221</v>
      </c>
      <c r="B10400" s="188">
        <v>19182</v>
      </c>
      <c r="C10400" s="188">
        <v>0</v>
      </c>
      <c r="D10400" s="188">
        <v>0</v>
      </c>
      <c r="E10400" s="188">
        <v>11868.8</v>
      </c>
      <c r="F10400" s="188">
        <v>18625.400000000001</v>
      </c>
      <c r="G10400" s="188">
        <v>26874</v>
      </c>
      <c r="H10400" s="188">
        <v>35590</v>
      </c>
      <c r="I10400" s="188">
        <v>40589</v>
      </c>
      <c r="J10400" s="188">
        <v>49420</v>
      </c>
      <c r="N10400" s="43"/>
    </row>
    <row r="10401" spans="1:14">
      <c r="A10401" s="43" t="s">
        <v>222</v>
      </c>
      <c r="B10401" s="188">
        <v>9292</v>
      </c>
      <c r="C10401" s="188">
        <v>0</v>
      </c>
      <c r="D10401" s="188">
        <v>0</v>
      </c>
      <c r="E10401" s="188">
        <v>0</v>
      </c>
      <c r="F10401" s="188">
        <v>0</v>
      </c>
      <c r="G10401" s="188">
        <v>17628</v>
      </c>
      <c r="H10401" s="188">
        <v>31060</v>
      </c>
      <c r="I10401" s="188">
        <v>39073</v>
      </c>
      <c r="J10401" s="188">
        <v>49238</v>
      </c>
      <c r="N10401" s="43"/>
    </row>
    <row r="10402" spans="1:14">
      <c r="A10402" s="43" t="s">
        <v>223</v>
      </c>
      <c r="B10402" s="188">
        <v>11969</v>
      </c>
      <c r="C10402" s="188">
        <v>0</v>
      </c>
      <c r="D10402" s="188">
        <v>0</v>
      </c>
      <c r="E10402" s="188">
        <v>0</v>
      </c>
      <c r="F10402" s="188">
        <v>0</v>
      </c>
      <c r="G10402" s="188">
        <v>0</v>
      </c>
      <c r="H10402" s="188">
        <v>38465</v>
      </c>
      <c r="I10402" s="188">
        <v>67726</v>
      </c>
      <c r="J10402" s="188">
        <v>160291</v>
      </c>
      <c r="N10402" s="43"/>
    </row>
    <row r="10403" spans="1:14">
      <c r="A10403" s="43" t="s">
        <v>224</v>
      </c>
      <c r="B10403" s="188">
        <v>12631</v>
      </c>
      <c r="C10403" s="188">
        <v>0</v>
      </c>
      <c r="D10403" s="188">
        <v>0</v>
      </c>
      <c r="E10403" s="188">
        <v>0</v>
      </c>
      <c r="F10403" s="188">
        <v>0</v>
      </c>
      <c r="G10403" s="188">
        <v>0</v>
      </c>
      <c r="H10403" s="188">
        <v>38965</v>
      </c>
      <c r="I10403" s="188">
        <v>78722</v>
      </c>
      <c r="J10403" s="188">
        <v>197179</v>
      </c>
      <c r="N10403" s="43"/>
    </row>
    <row r="10404" spans="1:14">
      <c r="A10404" s="43" t="s">
        <v>545</v>
      </c>
      <c r="B10404" s="188">
        <v>60883</v>
      </c>
      <c r="C10404" s="188">
        <v>3624.45</v>
      </c>
      <c r="D10404" s="188">
        <v>9419.24</v>
      </c>
      <c r="E10404" s="188">
        <v>20576.8</v>
      </c>
      <c r="F10404" s="188">
        <v>40129.199999999997</v>
      </c>
      <c r="G10404" s="188">
        <v>72768</v>
      </c>
      <c r="H10404" s="188">
        <v>123396</v>
      </c>
      <c r="I10404" s="188">
        <v>174631</v>
      </c>
      <c r="J10404" s="188">
        <v>384425</v>
      </c>
      <c r="N10404" s="43"/>
    </row>
    <row r="10405" spans="1:14">
      <c r="A10405" s="43" t="s">
        <v>546</v>
      </c>
      <c r="B10405" s="188">
        <v>42855</v>
      </c>
      <c r="C10405" s="188">
        <v>1536.89</v>
      </c>
      <c r="D10405" s="188">
        <v>6925.67</v>
      </c>
      <c r="E10405" s="188">
        <v>15648.9</v>
      </c>
      <c r="F10405" s="188">
        <v>30711</v>
      </c>
      <c r="G10405" s="188">
        <v>55947</v>
      </c>
      <c r="H10405" s="188">
        <v>91063</v>
      </c>
      <c r="I10405" s="188">
        <v>119529</v>
      </c>
      <c r="J10405" s="188">
        <v>214723</v>
      </c>
      <c r="N10405" s="43"/>
    </row>
    <row r="10406" spans="1:14">
      <c r="A10406" s="43" t="s">
        <v>547</v>
      </c>
      <c r="B10406" s="188">
        <v>6071</v>
      </c>
      <c r="C10406" s="188">
        <v>0</v>
      </c>
      <c r="D10406" s="188">
        <v>0</v>
      </c>
      <c r="E10406" s="188">
        <v>0</v>
      </c>
      <c r="F10406" s="188">
        <v>0</v>
      </c>
      <c r="G10406" s="188">
        <v>5166</v>
      </c>
      <c r="H10406" s="188">
        <v>14817</v>
      </c>
      <c r="I10406" s="188">
        <v>26348</v>
      </c>
      <c r="J10406" s="188">
        <v>83394</v>
      </c>
      <c r="N10406" s="43"/>
    </row>
    <row r="10407" spans="1:14">
      <c r="A10407" s="43" t="s">
        <v>548</v>
      </c>
      <c r="B10407" s="188">
        <v>839</v>
      </c>
      <c r="C10407" s="188">
        <v>0</v>
      </c>
      <c r="D10407" s="188">
        <v>0</v>
      </c>
      <c r="E10407" s="188">
        <v>0</v>
      </c>
      <c r="F10407" s="188">
        <v>0</v>
      </c>
      <c r="G10407" s="188">
        <v>243</v>
      </c>
      <c r="H10407" s="188">
        <v>2015</v>
      </c>
      <c r="I10407" s="188">
        <v>3954</v>
      </c>
      <c r="J10407" s="188">
        <v>14164</v>
      </c>
      <c r="N10407" s="43"/>
    </row>
    <row r="10408" spans="1:14">
      <c r="A10408" s="43" t="s">
        <v>549</v>
      </c>
      <c r="B10408" s="188">
        <v>1213</v>
      </c>
      <c r="C10408" s="188">
        <v>0</v>
      </c>
      <c r="D10408" s="188">
        <v>0</v>
      </c>
      <c r="E10408" s="188">
        <v>0</v>
      </c>
      <c r="F10408" s="188">
        <v>0</v>
      </c>
      <c r="G10408" s="188">
        <v>1107</v>
      </c>
      <c r="H10408" s="188">
        <v>4310</v>
      </c>
      <c r="I10408" s="188">
        <v>6929</v>
      </c>
      <c r="J10408" s="188">
        <v>12325</v>
      </c>
      <c r="N10408" s="43"/>
    </row>
    <row r="10409" spans="1:14">
      <c r="A10409" s="43" t="s">
        <v>550</v>
      </c>
      <c r="B10409" s="188">
        <v>251</v>
      </c>
      <c r="C10409" s="188">
        <v>0</v>
      </c>
      <c r="D10409" s="188">
        <v>0</v>
      </c>
      <c r="E10409" s="188">
        <v>0</v>
      </c>
      <c r="F10409" s="188">
        <v>0</v>
      </c>
      <c r="G10409" s="188">
        <v>208</v>
      </c>
      <c r="H10409" s="188">
        <v>812</v>
      </c>
      <c r="I10409" s="188">
        <v>1305</v>
      </c>
      <c r="J10409" s="188">
        <v>3083</v>
      </c>
      <c r="N10409" s="43"/>
    </row>
    <row r="10410" spans="1:14">
      <c r="A10410" s="43" t="s">
        <v>551</v>
      </c>
      <c r="B10410" s="188">
        <v>221</v>
      </c>
      <c r="C10410" s="188">
        <v>0</v>
      </c>
      <c r="D10410" s="188">
        <v>0</v>
      </c>
      <c r="E10410" s="188">
        <v>0</v>
      </c>
      <c r="F10410" s="188">
        <v>0</v>
      </c>
      <c r="G10410" s="188">
        <v>15</v>
      </c>
      <c r="H10410" s="188">
        <v>535</v>
      </c>
      <c r="I10410" s="188">
        <v>1180</v>
      </c>
      <c r="J10410" s="188">
        <v>3891</v>
      </c>
      <c r="N10410" s="43"/>
    </row>
    <row r="10411" spans="1:14">
      <c r="A10411" s="43" t="s">
        <v>317</v>
      </c>
      <c r="B10411" s="188">
        <v>4568</v>
      </c>
      <c r="C10411" s="188">
        <v>0</v>
      </c>
      <c r="D10411" s="188">
        <v>4517.92</v>
      </c>
      <c r="E10411" s="188">
        <v>4517.8999999999996</v>
      </c>
      <c r="F10411" s="188">
        <v>4517.8999999999996</v>
      </c>
      <c r="G10411" s="188">
        <v>4518</v>
      </c>
      <c r="H10411" s="188">
        <v>4518</v>
      </c>
      <c r="I10411" s="188">
        <v>6325</v>
      </c>
      <c r="J10411" s="188">
        <v>11747</v>
      </c>
      <c r="N10411" s="43"/>
    </row>
    <row r="10412" spans="1:14">
      <c r="A10412" s="43" t="s">
        <v>318</v>
      </c>
      <c r="B10412" s="188">
        <v>1361</v>
      </c>
      <c r="C10412" s="188">
        <v>0</v>
      </c>
      <c r="D10412" s="188">
        <v>0</v>
      </c>
      <c r="E10412" s="188">
        <v>0</v>
      </c>
      <c r="F10412" s="188">
        <v>1697.3</v>
      </c>
      <c r="G10412" s="188">
        <v>1697</v>
      </c>
      <c r="H10412" s="188">
        <v>1697</v>
      </c>
      <c r="I10412" s="188">
        <v>2330</v>
      </c>
      <c r="J10412" s="188">
        <v>4327</v>
      </c>
      <c r="N10412" s="43"/>
    </row>
    <row r="10413" spans="1:14">
      <c r="A10413" s="43" t="s">
        <v>552</v>
      </c>
      <c r="B10413" s="188">
        <v>57380</v>
      </c>
      <c r="C10413" s="188">
        <v>7682.14</v>
      </c>
      <c r="D10413" s="188">
        <v>12945.12</v>
      </c>
      <c r="E10413" s="188">
        <v>21621.1</v>
      </c>
      <c r="F10413" s="188">
        <v>37935.199999999997</v>
      </c>
      <c r="G10413" s="188">
        <v>69898</v>
      </c>
      <c r="H10413" s="188">
        <v>118229</v>
      </c>
      <c r="I10413" s="188">
        <v>160977</v>
      </c>
      <c r="J10413" s="188">
        <v>329727</v>
      </c>
      <c r="N10413" s="43"/>
    </row>
    <row r="10414" spans="1:14">
      <c r="A10414" s="43" t="s">
        <v>553</v>
      </c>
      <c r="B10414" s="188">
        <v>7256</v>
      </c>
      <c r="C10414" s="188">
        <v>0</v>
      </c>
      <c r="D10414" s="188">
        <v>0</v>
      </c>
      <c r="E10414" s="188">
        <v>0</v>
      </c>
      <c r="F10414" s="188">
        <v>0</v>
      </c>
      <c r="G10414" s="188">
        <v>5830</v>
      </c>
      <c r="H10414" s="188">
        <v>20596</v>
      </c>
      <c r="I10414" s="188">
        <v>35471</v>
      </c>
      <c r="J10414" s="188">
        <v>92813</v>
      </c>
      <c r="N10414" s="43"/>
    </row>
    <row r="10415" spans="1:14">
      <c r="A10415" s="43" t="s">
        <v>554</v>
      </c>
      <c r="B10415" s="188">
        <v>1469</v>
      </c>
      <c r="C10415" s="188">
        <v>0</v>
      </c>
      <c r="D10415" s="188">
        <v>0</v>
      </c>
      <c r="E10415" s="188">
        <v>0</v>
      </c>
      <c r="F10415" s="188">
        <v>0</v>
      </c>
      <c r="G10415" s="188">
        <v>350</v>
      </c>
      <c r="H10415" s="188">
        <v>3148</v>
      </c>
      <c r="I10415" s="188">
        <v>7329</v>
      </c>
      <c r="J10415" s="188">
        <v>25097</v>
      </c>
      <c r="N10415" s="43"/>
    </row>
    <row r="10416" spans="1:14">
      <c r="A10416" s="43" t="s">
        <v>555</v>
      </c>
      <c r="B10416" s="188">
        <v>2456</v>
      </c>
      <c r="C10416" s="188">
        <v>0</v>
      </c>
      <c r="D10416" s="188">
        <v>0</v>
      </c>
      <c r="E10416" s="188">
        <v>0</v>
      </c>
      <c r="F10416" s="188">
        <v>0</v>
      </c>
      <c r="G10416" s="188">
        <v>0</v>
      </c>
      <c r="H10416" s="188">
        <v>3805</v>
      </c>
      <c r="I10416" s="188">
        <v>11938</v>
      </c>
      <c r="J10416" s="188">
        <v>56472</v>
      </c>
      <c r="N10416" s="43"/>
    </row>
    <row r="10417" spans="1:14">
      <c r="A10417" s="43" t="s">
        <v>556</v>
      </c>
      <c r="B10417" s="188">
        <v>1294</v>
      </c>
      <c r="C10417" s="188">
        <v>0</v>
      </c>
      <c r="D10417" s="188">
        <v>0</v>
      </c>
      <c r="E10417" s="188">
        <v>0</v>
      </c>
      <c r="F10417" s="188">
        <v>0</v>
      </c>
      <c r="G10417" s="188">
        <v>0</v>
      </c>
      <c r="H10417" s="188">
        <v>0</v>
      </c>
      <c r="I10417" s="188">
        <v>3548</v>
      </c>
      <c r="J10417" s="188">
        <v>47134</v>
      </c>
      <c r="N10417" s="43"/>
    </row>
    <row r="10418" spans="1:14">
      <c r="A10418" s="43" t="s">
        <v>605</v>
      </c>
      <c r="B10418" s="188">
        <v>93406</v>
      </c>
      <c r="C10418" s="188">
        <v>15204.79</v>
      </c>
      <c r="D10418" s="188">
        <v>21460.25</v>
      </c>
      <c r="E10418" s="188">
        <v>35352.400000000001</v>
      </c>
      <c r="F10418" s="188">
        <v>63049.8</v>
      </c>
      <c r="G10418" s="188">
        <v>111636</v>
      </c>
      <c r="H10418" s="188">
        <v>189574</v>
      </c>
      <c r="I10418" s="188">
        <v>255317</v>
      </c>
      <c r="J10418" s="188">
        <v>498258</v>
      </c>
      <c r="N10418" s="43"/>
    </row>
    <row r="10419" spans="1:14">
      <c r="A10419" s="43" t="s">
        <v>537</v>
      </c>
      <c r="B10419" s="188">
        <v>25639</v>
      </c>
      <c r="C10419" s="188">
        <v>0</v>
      </c>
      <c r="D10419" s="188">
        <v>0</v>
      </c>
      <c r="E10419" s="188">
        <v>15739.8</v>
      </c>
      <c r="F10419" s="188">
        <v>25576.3</v>
      </c>
      <c r="G10419" s="188">
        <v>35889</v>
      </c>
      <c r="H10419" s="188">
        <v>44925</v>
      </c>
      <c r="I10419" s="188">
        <v>50148</v>
      </c>
      <c r="J10419" s="188">
        <v>60020</v>
      </c>
      <c r="N10419" s="43"/>
    </row>
    <row r="10420" spans="1:14">
      <c r="A10420" s="43" t="s">
        <v>538</v>
      </c>
      <c r="B10420" s="188">
        <v>23</v>
      </c>
      <c r="C10420" s="188">
        <v>0</v>
      </c>
      <c r="D10420" s="188">
        <v>0</v>
      </c>
      <c r="E10420" s="188">
        <v>0</v>
      </c>
      <c r="F10420" s="188">
        <v>0</v>
      </c>
      <c r="G10420" s="188">
        <v>0</v>
      </c>
      <c r="H10420" s="188">
        <v>0</v>
      </c>
      <c r="I10420" s="188">
        <v>0</v>
      </c>
      <c r="J10420" s="188">
        <v>0</v>
      </c>
      <c r="N10420" s="43"/>
    </row>
    <row r="10421" spans="1:14">
      <c r="A10421" s="43" t="s">
        <v>539</v>
      </c>
      <c r="B10421" s="188">
        <v>31185</v>
      </c>
      <c r="C10421" s="188">
        <v>83.84</v>
      </c>
      <c r="D10421" s="188">
        <v>629.87</v>
      </c>
      <c r="E10421" s="188">
        <v>3123.8</v>
      </c>
      <c r="F10421" s="188">
        <v>10901</v>
      </c>
      <c r="G10421" s="188">
        <v>29457</v>
      </c>
      <c r="H10421" s="188">
        <v>71669</v>
      </c>
      <c r="I10421" s="188">
        <v>117894</v>
      </c>
      <c r="J10421" s="188">
        <v>300864</v>
      </c>
      <c r="N10421" s="43"/>
    </row>
    <row r="10422" spans="1:14">
      <c r="A10422" s="43" t="s">
        <v>540</v>
      </c>
      <c r="B10422" s="188">
        <v>2865</v>
      </c>
      <c r="C10422" s="188">
        <v>0</v>
      </c>
      <c r="D10422" s="188">
        <v>0</v>
      </c>
      <c r="E10422" s="188">
        <v>0</v>
      </c>
      <c r="F10422" s="188">
        <v>0</v>
      </c>
      <c r="G10422" s="188">
        <v>0</v>
      </c>
      <c r="H10422" s="188">
        <v>4922</v>
      </c>
      <c r="I10422" s="188">
        <v>15075</v>
      </c>
      <c r="J10422" s="188">
        <v>59894</v>
      </c>
      <c r="N10422" s="43"/>
    </row>
    <row r="10423" spans="1:14">
      <c r="A10423" s="43" t="s">
        <v>541</v>
      </c>
      <c r="B10423" s="188">
        <v>24644</v>
      </c>
      <c r="C10423" s="188">
        <v>0</v>
      </c>
      <c r="D10423" s="188">
        <v>0</v>
      </c>
      <c r="E10423" s="188">
        <v>0</v>
      </c>
      <c r="F10423" s="188">
        <v>0</v>
      </c>
      <c r="G10423" s="188">
        <v>29132</v>
      </c>
      <c r="H10423" s="188">
        <v>78423</v>
      </c>
      <c r="I10423" s="188">
        <v>118387</v>
      </c>
      <c r="J10423" s="188">
        <v>227435</v>
      </c>
      <c r="N10423" s="43"/>
    </row>
    <row r="10424" spans="1:14">
      <c r="A10424" s="43" t="s">
        <v>542</v>
      </c>
      <c r="B10424" s="188">
        <v>7254</v>
      </c>
      <c r="C10424" s="188">
        <v>0</v>
      </c>
      <c r="D10424" s="188">
        <v>0</v>
      </c>
      <c r="E10424" s="188">
        <v>282</v>
      </c>
      <c r="F10424" s="188">
        <v>3521.2</v>
      </c>
      <c r="G10424" s="188">
        <v>8478</v>
      </c>
      <c r="H10424" s="188">
        <v>17605</v>
      </c>
      <c r="I10424" s="188">
        <v>26838</v>
      </c>
      <c r="J10424" s="188">
        <v>61507</v>
      </c>
      <c r="N10424" s="43"/>
    </row>
    <row r="10425" spans="1:14">
      <c r="A10425" s="43" t="s">
        <v>543</v>
      </c>
      <c r="B10425" s="188">
        <v>1795</v>
      </c>
      <c r="C10425" s="188">
        <v>0</v>
      </c>
      <c r="D10425" s="188">
        <v>0</v>
      </c>
      <c r="E10425" s="188">
        <v>0</v>
      </c>
      <c r="F10425" s="188">
        <v>0</v>
      </c>
      <c r="G10425" s="188">
        <v>0</v>
      </c>
      <c r="H10425" s="188">
        <v>0</v>
      </c>
      <c r="I10425" s="188">
        <v>15976</v>
      </c>
      <c r="J10425" s="188">
        <v>33117</v>
      </c>
      <c r="N10425" s="43"/>
    </row>
    <row r="10426" spans="1:14">
      <c r="A10426" s="43" t="s">
        <v>544</v>
      </c>
      <c r="B10426" s="188">
        <v>10903</v>
      </c>
      <c r="C10426" s="188">
        <v>0</v>
      </c>
      <c r="D10426" s="188">
        <v>0</v>
      </c>
      <c r="E10426" s="188">
        <v>0</v>
      </c>
      <c r="F10426" s="188">
        <v>0</v>
      </c>
      <c r="G10426" s="188">
        <v>0</v>
      </c>
      <c r="H10426" s="188">
        <v>32140</v>
      </c>
      <c r="I10426" s="188">
        <v>95473</v>
      </c>
      <c r="J10426" s="188">
        <v>165636</v>
      </c>
      <c r="N10426" s="43"/>
    </row>
    <row r="10427" spans="1:14">
      <c r="A10427" s="43" t="s">
        <v>221</v>
      </c>
      <c r="B10427" s="188">
        <v>21672</v>
      </c>
      <c r="C10427" s="188">
        <v>0</v>
      </c>
      <c r="D10427" s="188">
        <v>0</v>
      </c>
      <c r="E10427" s="188">
        <v>13859.1</v>
      </c>
      <c r="F10427" s="188">
        <v>21171.5</v>
      </c>
      <c r="G10427" s="188">
        <v>30643</v>
      </c>
      <c r="H10427" s="188">
        <v>39368</v>
      </c>
      <c r="I10427" s="188">
        <v>43748</v>
      </c>
      <c r="J10427" s="188">
        <v>51511</v>
      </c>
      <c r="N10427" s="43"/>
    </row>
    <row r="10428" spans="1:14">
      <c r="A10428" s="43" t="s">
        <v>222</v>
      </c>
      <c r="B10428" s="188">
        <v>10244</v>
      </c>
      <c r="C10428" s="188">
        <v>0</v>
      </c>
      <c r="D10428" s="188">
        <v>0</v>
      </c>
      <c r="E10428" s="188">
        <v>0</v>
      </c>
      <c r="F10428" s="188">
        <v>0</v>
      </c>
      <c r="G10428" s="188">
        <v>19529</v>
      </c>
      <c r="H10428" s="188">
        <v>33592</v>
      </c>
      <c r="I10428" s="188">
        <v>41361</v>
      </c>
      <c r="J10428" s="188">
        <v>50469</v>
      </c>
      <c r="N10428" s="43"/>
    </row>
    <row r="10429" spans="1:14">
      <c r="A10429" s="43" t="s">
        <v>223</v>
      </c>
      <c r="B10429" s="188">
        <v>19144</v>
      </c>
      <c r="C10429" s="188">
        <v>0</v>
      </c>
      <c r="D10429" s="188">
        <v>0</v>
      </c>
      <c r="E10429" s="188">
        <v>0</v>
      </c>
      <c r="F10429" s="188">
        <v>0</v>
      </c>
      <c r="G10429" s="188">
        <v>14158</v>
      </c>
      <c r="H10429" s="188">
        <v>62329</v>
      </c>
      <c r="I10429" s="188">
        <v>100033</v>
      </c>
      <c r="J10429" s="188">
        <v>216487</v>
      </c>
      <c r="N10429" s="43"/>
    </row>
    <row r="10430" spans="1:14">
      <c r="A10430" s="43" t="s">
        <v>224</v>
      </c>
      <c r="B10430" s="188">
        <v>13599</v>
      </c>
      <c r="C10430" s="188">
        <v>0</v>
      </c>
      <c r="D10430" s="188">
        <v>0</v>
      </c>
      <c r="E10430" s="188">
        <v>0</v>
      </c>
      <c r="F10430" s="188">
        <v>0</v>
      </c>
      <c r="G10430" s="188">
        <v>0</v>
      </c>
      <c r="H10430" s="188">
        <v>47081</v>
      </c>
      <c r="I10430" s="188">
        <v>88064</v>
      </c>
      <c r="J10430" s="188">
        <v>190560</v>
      </c>
      <c r="N10430" s="43"/>
    </row>
    <row r="10431" spans="1:14">
      <c r="A10431" s="43" t="s">
        <v>545</v>
      </c>
      <c r="B10431" s="188">
        <v>74949</v>
      </c>
      <c r="C10431" s="188">
        <v>8927.9500000000007</v>
      </c>
      <c r="D10431" s="188">
        <v>15202.78</v>
      </c>
      <c r="E10431" s="188">
        <v>28778.9</v>
      </c>
      <c r="F10431" s="188">
        <v>52770.2</v>
      </c>
      <c r="G10431" s="188">
        <v>91262</v>
      </c>
      <c r="H10431" s="188">
        <v>149918</v>
      </c>
      <c r="I10431" s="188">
        <v>202732</v>
      </c>
      <c r="J10431" s="188">
        <v>395614</v>
      </c>
      <c r="N10431" s="43"/>
    </row>
    <row r="10432" spans="1:14">
      <c r="A10432" s="43" t="s">
        <v>546</v>
      </c>
      <c r="B10432" s="188">
        <v>52870</v>
      </c>
      <c r="C10432" s="188">
        <v>6023.05</v>
      </c>
      <c r="D10432" s="188">
        <v>10994.6</v>
      </c>
      <c r="E10432" s="188">
        <v>21760.7</v>
      </c>
      <c r="F10432" s="188">
        <v>40541.300000000003</v>
      </c>
      <c r="G10432" s="188">
        <v>68670</v>
      </c>
      <c r="H10432" s="188">
        <v>107792</v>
      </c>
      <c r="I10432" s="188">
        <v>138619</v>
      </c>
      <c r="J10432" s="188">
        <v>223480</v>
      </c>
      <c r="N10432" s="43"/>
    </row>
    <row r="10433" spans="1:14">
      <c r="A10433" s="43" t="s">
        <v>547</v>
      </c>
      <c r="B10433" s="188">
        <v>8914</v>
      </c>
      <c r="C10433" s="188">
        <v>0</v>
      </c>
      <c r="D10433" s="188">
        <v>0</v>
      </c>
      <c r="E10433" s="188">
        <v>0</v>
      </c>
      <c r="F10433" s="188">
        <v>1027.8</v>
      </c>
      <c r="G10433" s="188">
        <v>8583</v>
      </c>
      <c r="H10433" s="188">
        <v>21668</v>
      </c>
      <c r="I10433" s="188">
        <v>35509</v>
      </c>
      <c r="J10433" s="188">
        <v>95344</v>
      </c>
      <c r="N10433" s="43"/>
    </row>
    <row r="10434" spans="1:14">
      <c r="A10434" s="43" t="s">
        <v>548</v>
      </c>
      <c r="B10434" s="188">
        <v>1201</v>
      </c>
      <c r="C10434" s="188">
        <v>0</v>
      </c>
      <c r="D10434" s="188">
        <v>0</v>
      </c>
      <c r="E10434" s="188">
        <v>0</v>
      </c>
      <c r="F10434" s="188">
        <v>0</v>
      </c>
      <c r="G10434" s="188">
        <v>620</v>
      </c>
      <c r="H10434" s="188">
        <v>2998</v>
      </c>
      <c r="I10434" s="188">
        <v>5482</v>
      </c>
      <c r="J10434" s="188">
        <v>17908</v>
      </c>
      <c r="N10434" s="43"/>
    </row>
    <row r="10435" spans="1:14">
      <c r="A10435" s="43" t="s">
        <v>549</v>
      </c>
      <c r="B10435" s="188">
        <v>1673</v>
      </c>
      <c r="C10435" s="188">
        <v>0</v>
      </c>
      <c r="D10435" s="188">
        <v>0</v>
      </c>
      <c r="E10435" s="188">
        <v>0</v>
      </c>
      <c r="F10435" s="188">
        <v>0</v>
      </c>
      <c r="G10435" s="188">
        <v>2073</v>
      </c>
      <c r="H10435" s="188">
        <v>5860</v>
      </c>
      <c r="I10435" s="188">
        <v>8850</v>
      </c>
      <c r="J10435" s="188">
        <v>14320</v>
      </c>
      <c r="N10435" s="43"/>
    </row>
    <row r="10436" spans="1:14">
      <c r="A10436" s="43" t="s">
        <v>550</v>
      </c>
      <c r="B10436" s="188">
        <v>343</v>
      </c>
      <c r="C10436" s="188">
        <v>0</v>
      </c>
      <c r="D10436" s="188">
        <v>0</v>
      </c>
      <c r="E10436" s="188">
        <v>0</v>
      </c>
      <c r="F10436" s="188">
        <v>0</v>
      </c>
      <c r="G10436" s="188">
        <v>390</v>
      </c>
      <c r="H10436" s="188">
        <v>1103</v>
      </c>
      <c r="I10436" s="188">
        <v>1666</v>
      </c>
      <c r="J10436" s="188">
        <v>3265</v>
      </c>
      <c r="N10436" s="43"/>
    </row>
    <row r="10437" spans="1:14">
      <c r="A10437" s="43" t="s">
        <v>551</v>
      </c>
      <c r="B10437" s="188">
        <v>297</v>
      </c>
      <c r="C10437" s="188">
        <v>0</v>
      </c>
      <c r="D10437" s="188">
        <v>0</v>
      </c>
      <c r="E10437" s="188">
        <v>0</v>
      </c>
      <c r="F10437" s="188">
        <v>0</v>
      </c>
      <c r="G10437" s="188">
        <v>131</v>
      </c>
      <c r="H10437" s="188">
        <v>754</v>
      </c>
      <c r="I10437" s="188">
        <v>1473</v>
      </c>
      <c r="J10437" s="188">
        <v>4404</v>
      </c>
      <c r="N10437" s="43"/>
    </row>
    <row r="10438" spans="1:14">
      <c r="A10438" s="43" t="s">
        <v>317</v>
      </c>
      <c r="B10438" s="188">
        <v>4660</v>
      </c>
      <c r="C10438" s="188">
        <v>0</v>
      </c>
      <c r="D10438" s="188">
        <v>4517.92</v>
      </c>
      <c r="E10438" s="188">
        <v>4517.8999999999996</v>
      </c>
      <c r="F10438" s="188">
        <v>4517.8999999999996</v>
      </c>
      <c r="G10438" s="188">
        <v>4518</v>
      </c>
      <c r="H10438" s="188">
        <v>6325</v>
      </c>
      <c r="I10438" s="188">
        <v>9036</v>
      </c>
      <c r="J10438" s="188">
        <v>14457</v>
      </c>
      <c r="N10438" s="43"/>
    </row>
    <row r="10439" spans="1:14">
      <c r="A10439" s="43" t="s">
        <v>318</v>
      </c>
      <c r="B10439" s="188">
        <v>1368</v>
      </c>
      <c r="C10439" s="188">
        <v>0</v>
      </c>
      <c r="D10439" s="188">
        <v>0</v>
      </c>
      <c r="E10439" s="188">
        <v>0</v>
      </c>
      <c r="F10439" s="188">
        <v>1697.3</v>
      </c>
      <c r="G10439" s="188">
        <v>1697</v>
      </c>
      <c r="H10439" s="188">
        <v>1697</v>
      </c>
      <c r="I10439" s="188">
        <v>3328</v>
      </c>
      <c r="J10439" s="188">
        <v>5325</v>
      </c>
      <c r="N10439" s="43"/>
    </row>
    <row r="10440" spans="1:14">
      <c r="A10440" s="43" t="s">
        <v>552</v>
      </c>
      <c r="B10440" s="188">
        <v>71326</v>
      </c>
      <c r="C10440" s="188">
        <v>12263.71</v>
      </c>
      <c r="D10440" s="188">
        <v>17047.150000000001</v>
      </c>
      <c r="E10440" s="188">
        <v>28034.7</v>
      </c>
      <c r="F10440" s="188">
        <v>49669.2</v>
      </c>
      <c r="G10440" s="188">
        <v>87162</v>
      </c>
      <c r="H10440" s="188">
        <v>145898</v>
      </c>
      <c r="I10440" s="188">
        <v>194127</v>
      </c>
      <c r="J10440" s="188">
        <v>352184</v>
      </c>
      <c r="N10440" s="43"/>
    </row>
    <row r="10441" spans="1:14">
      <c r="A10441" s="43" t="s">
        <v>553</v>
      </c>
      <c r="B10441" s="188">
        <v>10124</v>
      </c>
      <c r="C10441" s="188">
        <v>0</v>
      </c>
      <c r="D10441" s="188">
        <v>0</v>
      </c>
      <c r="E10441" s="188">
        <v>0</v>
      </c>
      <c r="F10441" s="188">
        <v>934.9</v>
      </c>
      <c r="G10441" s="188">
        <v>10834</v>
      </c>
      <c r="H10441" s="188">
        <v>29194</v>
      </c>
      <c r="I10441" s="188">
        <v>45351</v>
      </c>
      <c r="J10441" s="188">
        <v>107572</v>
      </c>
      <c r="N10441" s="43"/>
    </row>
    <row r="10442" spans="1:14">
      <c r="A10442" s="43" t="s">
        <v>554</v>
      </c>
      <c r="B10442" s="188">
        <v>1798</v>
      </c>
      <c r="C10442" s="188">
        <v>0</v>
      </c>
      <c r="D10442" s="188">
        <v>0</v>
      </c>
      <c r="E10442" s="188">
        <v>0</v>
      </c>
      <c r="F10442" s="188">
        <v>0</v>
      </c>
      <c r="G10442" s="188">
        <v>488</v>
      </c>
      <c r="H10442" s="188">
        <v>3700</v>
      </c>
      <c r="I10442" s="188">
        <v>8262</v>
      </c>
      <c r="J10442" s="188">
        <v>28593</v>
      </c>
      <c r="N10442" s="43"/>
    </row>
    <row r="10443" spans="1:14">
      <c r="A10443" s="43" t="s">
        <v>555</v>
      </c>
      <c r="B10443" s="188">
        <v>3064</v>
      </c>
      <c r="C10443" s="188">
        <v>0</v>
      </c>
      <c r="D10443" s="188">
        <v>0</v>
      </c>
      <c r="E10443" s="188">
        <v>0</v>
      </c>
      <c r="F10443" s="188">
        <v>0</v>
      </c>
      <c r="G10443" s="188">
        <v>19</v>
      </c>
      <c r="H10443" s="188">
        <v>5270</v>
      </c>
      <c r="I10443" s="188">
        <v>14255</v>
      </c>
      <c r="J10443" s="188">
        <v>61317</v>
      </c>
      <c r="N10443" s="43"/>
    </row>
    <row r="10444" spans="1:14">
      <c r="A10444" s="43" t="s">
        <v>556</v>
      </c>
      <c r="B10444" s="188">
        <v>1374</v>
      </c>
      <c r="C10444" s="188">
        <v>0</v>
      </c>
      <c r="D10444" s="188">
        <v>0</v>
      </c>
      <c r="E10444" s="188">
        <v>0</v>
      </c>
      <c r="F10444" s="188">
        <v>0</v>
      </c>
      <c r="G10444" s="188">
        <v>0</v>
      </c>
      <c r="H10444" s="188">
        <v>0</v>
      </c>
      <c r="I10444" s="188">
        <v>4467</v>
      </c>
      <c r="J10444" s="188">
        <v>52577</v>
      </c>
      <c r="N10444" s="43"/>
    </row>
    <row r="10445" spans="1:14">
      <c r="A10445" s="43" t="s">
        <v>606</v>
      </c>
      <c r="B10445" s="188">
        <v>140594</v>
      </c>
      <c r="C10445" s="188">
        <v>22385.03</v>
      </c>
      <c r="D10445" s="188">
        <v>30682.42</v>
      </c>
      <c r="E10445" s="188">
        <v>51429.7</v>
      </c>
      <c r="F10445" s="188">
        <v>92988.800000000003</v>
      </c>
      <c r="G10445" s="188">
        <v>167542</v>
      </c>
      <c r="H10445" s="188">
        <v>276635</v>
      </c>
      <c r="I10445" s="188">
        <v>382687</v>
      </c>
      <c r="J10445" s="188">
        <v>799098</v>
      </c>
      <c r="N10445" s="43"/>
    </row>
    <row r="10446" spans="1:14">
      <c r="A10446" s="43" t="s">
        <v>537</v>
      </c>
      <c r="B10446" s="188">
        <v>29824</v>
      </c>
      <c r="C10446" s="188">
        <v>0</v>
      </c>
      <c r="D10446" s="188">
        <v>0</v>
      </c>
      <c r="E10446" s="188">
        <v>19225.7</v>
      </c>
      <c r="F10446" s="188">
        <v>31060.6</v>
      </c>
      <c r="G10446" s="188">
        <v>41645</v>
      </c>
      <c r="H10446" s="188">
        <v>49851</v>
      </c>
      <c r="I10446" s="188">
        <v>54992</v>
      </c>
      <c r="J10446" s="188">
        <v>64072</v>
      </c>
      <c r="N10446" s="43"/>
    </row>
    <row r="10447" spans="1:14">
      <c r="A10447" s="43" t="s">
        <v>538</v>
      </c>
      <c r="B10447" s="188">
        <v>12</v>
      </c>
      <c r="C10447" s="188">
        <v>0</v>
      </c>
      <c r="D10447" s="188">
        <v>0</v>
      </c>
      <c r="E10447" s="188">
        <v>0</v>
      </c>
      <c r="F10447" s="188">
        <v>0</v>
      </c>
      <c r="G10447" s="188">
        <v>0</v>
      </c>
      <c r="H10447" s="188">
        <v>0</v>
      </c>
      <c r="I10447" s="188">
        <v>0</v>
      </c>
      <c r="J10447" s="188">
        <v>0</v>
      </c>
      <c r="N10447" s="43"/>
    </row>
    <row r="10448" spans="1:14">
      <c r="A10448" s="43" t="s">
        <v>539</v>
      </c>
      <c r="B10448" s="188">
        <v>59298</v>
      </c>
      <c r="C10448" s="188">
        <v>640.95000000000005</v>
      </c>
      <c r="D10448" s="188">
        <v>1950.04</v>
      </c>
      <c r="E10448" s="188">
        <v>7175.8</v>
      </c>
      <c r="F10448" s="188">
        <v>21928.1</v>
      </c>
      <c r="G10448" s="188">
        <v>57933</v>
      </c>
      <c r="H10448" s="188">
        <v>131979</v>
      </c>
      <c r="I10448" s="188">
        <v>216581</v>
      </c>
      <c r="J10448" s="188">
        <v>580571</v>
      </c>
      <c r="N10448" s="43"/>
    </row>
    <row r="10449" spans="1:14">
      <c r="A10449" s="43" t="s">
        <v>540</v>
      </c>
      <c r="B10449" s="188">
        <v>4454</v>
      </c>
      <c r="C10449" s="188">
        <v>0</v>
      </c>
      <c r="D10449" s="188">
        <v>0</v>
      </c>
      <c r="E10449" s="188">
        <v>0</v>
      </c>
      <c r="F10449" s="188">
        <v>0</v>
      </c>
      <c r="G10449" s="188">
        <v>0</v>
      </c>
      <c r="H10449" s="188">
        <v>9091</v>
      </c>
      <c r="I10449" s="188">
        <v>25614</v>
      </c>
      <c r="J10449" s="188">
        <v>91683</v>
      </c>
      <c r="N10449" s="43"/>
    </row>
    <row r="10450" spans="1:14">
      <c r="A10450" s="43" t="s">
        <v>541</v>
      </c>
      <c r="B10450" s="188">
        <v>33843</v>
      </c>
      <c r="C10450" s="188">
        <v>0</v>
      </c>
      <c r="D10450" s="188">
        <v>0</v>
      </c>
      <c r="E10450" s="188">
        <v>0</v>
      </c>
      <c r="F10450" s="188">
        <v>0</v>
      </c>
      <c r="G10450" s="188">
        <v>45169</v>
      </c>
      <c r="H10450" s="188">
        <v>104254</v>
      </c>
      <c r="I10450" s="188">
        <v>148728</v>
      </c>
      <c r="J10450" s="188">
        <v>300448</v>
      </c>
      <c r="N10450" s="43"/>
    </row>
    <row r="10451" spans="1:14">
      <c r="A10451" s="43" t="s">
        <v>542</v>
      </c>
      <c r="B10451" s="188">
        <v>11746</v>
      </c>
      <c r="C10451" s="188">
        <v>0</v>
      </c>
      <c r="D10451" s="188">
        <v>0</v>
      </c>
      <c r="E10451" s="188">
        <v>1848</v>
      </c>
      <c r="F10451" s="188">
        <v>5761.3</v>
      </c>
      <c r="G10451" s="188">
        <v>13340</v>
      </c>
      <c r="H10451" s="188">
        <v>26604</v>
      </c>
      <c r="I10451" s="188">
        <v>41181</v>
      </c>
      <c r="J10451" s="188">
        <v>95527</v>
      </c>
      <c r="N10451" s="43"/>
    </row>
    <row r="10452" spans="1:14">
      <c r="A10452" s="43" t="s">
        <v>543</v>
      </c>
      <c r="B10452" s="188">
        <v>1417</v>
      </c>
      <c r="C10452" s="188">
        <v>0</v>
      </c>
      <c r="D10452" s="188">
        <v>0</v>
      </c>
      <c r="E10452" s="188">
        <v>0</v>
      </c>
      <c r="F10452" s="188">
        <v>0</v>
      </c>
      <c r="G10452" s="188">
        <v>0</v>
      </c>
      <c r="H10452" s="188">
        <v>0</v>
      </c>
      <c r="I10452" s="188">
        <v>13078</v>
      </c>
      <c r="J10452" s="188">
        <v>30340</v>
      </c>
      <c r="N10452" s="43"/>
    </row>
    <row r="10453" spans="1:14">
      <c r="A10453" s="43" t="s">
        <v>544</v>
      </c>
      <c r="B10453" s="188">
        <v>9650</v>
      </c>
      <c r="C10453" s="188">
        <v>0</v>
      </c>
      <c r="D10453" s="188">
        <v>0</v>
      </c>
      <c r="E10453" s="188">
        <v>0</v>
      </c>
      <c r="F10453" s="188">
        <v>0</v>
      </c>
      <c r="G10453" s="188">
        <v>0</v>
      </c>
      <c r="H10453" s="188">
        <v>32140</v>
      </c>
      <c r="I10453" s="188">
        <v>63798</v>
      </c>
      <c r="J10453" s="188">
        <v>121553</v>
      </c>
      <c r="N10453" s="43"/>
    </row>
    <row r="10454" spans="1:14">
      <c r="A10454" s="43" t="s">
        <v>221</v>
      </c>
      <c r="B10454" s="188">
        <v>25903</v>
      </c>
      <c r="C10454" s="188">
        <v>0</v>
      </c>
      <c r="D10454" s="188">
        <v>0</v>
      </c>
      <c r="E10454" s="188">
        <v>16213.3</v>
      </c>
      <c r="F10454" s="188">
        <v>27098.5</v>
      </c>
      <c r="G10454" s="188">
        <v>37338</v>
      </c>
      <c r="H10454" s="188">
        <v>44858</v>
      </c>
      <c r="I10454" s="188">
        <v>48469</v>
      </c>
      <c r="J10454" s="188">
        <v>54615</v>
      </c>
      <c r="N10454" s="43"/>
    </row>
    <row r="10455" spans="1:14">
      <c r="A10455" s="43" t="s">
        <v>222</v>
      </c>
      <c r="B10455" s="188">
        <v>11278</v>
      </c>
      <c r="C10455" s="188">
        <v>0</v>
      </c>
      <c r="D10455" s="188">
        <v>0</v>
      </c>
      <c r="E10455" s="188">
        <v>0</v>
      </c>
      <c r="F10455" s="188">
        <v>0</v>
      </c>
      <c r="G10455" s="188">
        <v>21599</v>
      </c>
      <c r="H10455" s="188">
        <v>36111</v>
      </c>
      <c r="I10455" s="188">
        <v>42473</v>
      </c>
      <c r="J10455" s="188">
        <v>51513</v>
      </c>
      <c r="N10455" s="43"/>
    </row>
    <row r="10456" spans="1:14">
      <c r="A10456" s="43" t="s">
        <v>223</v>
      </c>
      <c r="B10456" s="188">
        <v>27677</v>
      </c>
      <c r="C10456" s="188">
        <v>0</v>
      </c>
      <c r="D10456" s="188">
        <v>0</v>
      </c>
      <c r="E10456" s="188">
        <v>0</v>
      </c>
      <c r="F10456" s="188">
        <v>0</v>
      </c>
      <c r="G10456" s="188">
        <v>30729</v>
      </c>
      <c r="H10456" s="188">
        <v>89363</v>
      </c>
      <c r="I10456" s="188">
        <v>135734</v>
      </c>
      <c r="J10456" s="188">
        <v>281268</v>
      </c>
      <c r="N10456" s="43"/>
    </row>
    <row r="10457" spans="1:14">
      <c r="A10457" s="43" t="s">
        <v>224</v>
      </c>
      <c r="B10457" s="188">
        <v>16850</v>
      </c>
      <c r="C10457" s="188">
        <v>0</v>
      </c>
      <c r="D10457" s="188">
        <v>0</v>
      </c>
      <c r="E10457" s="188">
        <v>0</v>
      </c>
      <c r="F10457" s="188">
        <v>0</v>
      </c>
      <c r="G10457" s="188">
        <v>0</v>
      </c>
      <c r="H10457" s="188">
        <v>56093</v>
      </c>
      <c r="I10457" s="188">
        <v>100423</v>
      </c>
      <c r="J10457" s="188">
        <v>225013</v>
      </c>
      <c r="N10457" s="43"/>
    </row>
    <row r="10458" spans="1:14">
      <c r="A10458" s="43" t="s">
        <v>545</v>
      </c>
      <c r="B10458" s="188">
        <v>114352</v>
      </c>
      <c r="C10458" s="188">
        <v>15471.41</v>
      </c>
      <c r="D10458" s="188">
        <v>23700.57</v>
      </c>
      <c r="E10458" s="188">
        <v>42609</v>
      </c>
      <c r="F10458" s="188">
        <v>76571.199999999997</v>
      </c>
      <c r="G10458" s="188">
        <v>135752</v>
      </c>
      <c r="H10458" s="188">
        <v>219133</v>
      </c>
      <c r="I10458" s="188">
        <v>308473</v>
      </c>
      <c r="J10458" s="188">
        <v>669987</v>
      </c>
      <c r="N10458" s="43"/>
    </row>
    <row r="10459" spans="1:14">
      <c r="A10459" s="43" t="s">
        <v>546</v>
      </c>
      <c r="B10459" s="188">
        <v>70309</v>
      </c>
      <c r="C10459" s="188">
        <v>10322.299999999999</v>
      </c>
      <c r="D10459" s="188">
        <v>16987.98</v>
      </c>
      <c r="E10459" s="188">
        <v>31187.599999999999</v>
      </c>
      <c r="F10459" s="188">
        <v>54985.5</v>
      </c>
      <c r="G10459" s="188">
        <v>90925</v>
      </c>
      <c r="H10459" s="188">
        <v>138003</v>
      </c>
      <c r="I10459" s="188">
        <v>176907</v>
      </c>
      <c r="J10459" s="188">
        <v>303104</v>
      </c>
      <c r="N10459" s="43"/>
    </row>
    <row r="10460" spans="1:14">
      <c r="A10460" s="43" t="s">
        <v>547</v>
      </c>
      <c r="B10460" s="188">
        <v>14337</v>
      </c>
      <c r="C10460" s="188">
        <v>0</v>
      </c>
      <c r="D10460" s="188">
        <v>0</v>
      </c>
      <c r="E10460" s="188">
        <v>0</v>
      </c>
      <c r="F10460" s="188">
        <v>4560.5</v>
      </c>
      <c r="G10460" s="188">
        <v>15255</v>
      </c>
      <c r="H10460" s="188">
        <v>34589</v>
      </c>
      <c r="I10460" s="188">
        <v>56745</v>
      </c>
      <c r="J10460" s="188">
        <v>129788</v>
      </c>
      <c r="N10460" s="43"/>
    </row>
    <row r="10461" spans="1:14">
      <c r="A10461" s="43" t="s">
        <v>548</v>
      </c>
      <c r="B10461" s="188">
        <v>1975</v>
      </c>
      <c r="C10461" s="188">
        <v>0</v>
      </c>
      <c r="D10461" s="188">
        <v>0</v>
      </c>
      <c r="E10461" s="188">
        <v>0</v>
      </c>
      <c r="F10461" s="188">
        <v>0</v>
      </c>
      <c r="G10461" s="188">
        <v>1508</v>
      </c>
      <c r="H10461" s="188">
        <v>4839</v>
      </c>
      <c r="I10461" s="188">
        <v>8743</v>
      </c>
      <c r="J10461" s="188">
        <v>26490</v>
      </c>
      <c r="N10461" s="43"/>
    </row>
    <row r="10462" spans="1:14">
      <c r="A10462" s="43" t="s">
        <v>549</v>
      </c>
      <c r="B10462" s="188">
        <v>2268</v>
      </c>
      <c r="C10462" s="188">
        <v>0</v>
      </c>
      <c r="D10462" s="188">
        <v>0</v>
      </c>
      <c r="E10462" s="188">
        <v>0</v>
      </c>
      <c r="F10462" s="188">
        <v>0</v>
      </c>
      <c r="G10462" s="188">
        <v>3319</v>
      </c>
      <c r="H10462" s="188">
        <v>7852</v>
      </c>
      <c r="I10462" s="188">
        <v>11239</v>
      </c>
      <c r="J10462" s="188">
        <v>16958</v>
      </c>
      <c r="N10462" s="43"/>
    </row>
    <row r="10463" spans="1:14">
      <c r="A10463" s="43" t="s">
        <v>550</v>
      </c>
      <c r="B10463" s="188">
        <v>478</v>
      </c>
      <c r="C10463" s="188">
        <v>0</v>
      </c>
      <c r="D10463" s="188">
        <v>0</v>
      </c>
      <c r="E10463" s="188">
        <v>0</v>
      </c>
      <c r="F10463" s="188">
        <v>0</v>
      </c>
      <c r="G10463" s="188">
        <v>625</v>
      </c>
      <c r="H10463" s="188">
        <v>1479</v>
      </c>
      <c r="I10463" s="188">
        <v>2126</v>
      </c>
      <c r="J10463" s="188">
        <v>4332</v>
      </c>
      <c r="N10463" s="43"/>
    </row>
    <row r="10464" spans="1:14">
      <c r="A10464" s="43" t="s">
        <v>551</v>
      </c>
      <c r="B10464" s="188">
        <v>548</v>
      </c>
      <c r="C10464" s="188">
        <v>0</v>
      </c>
      <c r="D10464" s="188">
        <v>0</v>
      </c>
      <c r="E10464" s="188">
        <v>0</v>
      </c>
      <c r="F10464" s="188">
        <v>0</v>
      </c>
      <c r="G10464" s="188">
        <v>435</v>
      </c>
      <c r="H10464" s="188">
        <v>1401</v>
      </c>
      <c r="I10464" s="188">
        <v>2620</v>
      </c>
      <c r="J10464" s="188">
        <v>7535</v>
      </c>
      <c r="N10464" s="43"/>
    </row>
    <row r="10465" spans="1:14">
      <c r="A10465" s="43" t="s">
        <v>317</v>
      </c>
      <c r="B10465" s="188">
        <v>5127</v>
      </c>
      <c r="C10465" s="188">
        <v>0</v>
      </c>
      <c r="D10465" s="188">
        <v>4517.92</v>
      </c>
      <c r="E10465" s="188">
        <v>4517.8999999999996</v>
      </c>
      <c r="F10465" s="188">
        <v>4517.8999999999996</v>
      </c>
      <c r="G10465" s="188">
        <v>4518</v>
      </c>
      <c r="H10465" s="188">
        <v>9036</v>
      </c>
      <c r="I10465" s="188">
        <v>11747</v>
      </c>
      <c r="J10465" s="188">
        <v>14457</v>
      </c>
      <c r="N10465" s="43"/>
    </row>
    <row r="10466" spans="1:14">
      <c r="A10466" s="43" t="s">
        <v>318</v>
      </c>
      <c r="B10466" s="188">
        <v>1511</v>
      </c>
      <c r="C10466" s="188">
        <v>0</v>
      </c>
      <c r="D10466" s="188">
        <v>0</v>
      </c>
      <c r="E10466" s="188">
        <v>0</v>
      </c>
      <c r="F10466" s="188">
        <v>1697.3</v>
      </c>
      <c r="G10466" s="188">
        <v>1697</v>
      </c>
      <c r="H10466" s="188">
        <v>3328</v>
      </c>
      <c r="I10466" s="188">
        <v>4327</v>
      </c>
      <c r="J10466" s="188">
        <v>5325</v>
      </c>
      <c r="N10466" s="43"/>
    </row>
    <row r="10467" spans="1:14">
      <c r="A10467" s="43" t="s">
        <v>552</v>
      </c>
      <c r="B10467" s="188">
        <v>96552</v>
      </c>
      <c r="C10467" s="188">
        <v>16896.509999999998</v>
      </c>
      <c r="D10467" s="188">
        <v>23461.96</v>
      </c>
      <c r="E10467" s="188">
        <v>38625.800000000003</v>
      </c>
      <c r="F10467" s="188">
        <v>68839.8</v>
      </c>
      <c r="G10467" s="188">
        <v>119509</v>
      </c>
      <c r="H10467" s="188">
        <v>192778</v>
      </c>
      <c r="I10467" s="188">
        <v>255825</v>
      </c>
      <c r="J10467" s="188">
        <v>471450</v>
      </c>
      <c r="N10467" s="43"/>
    </row>
    <row r="10468" spans="1:14">
      <c r="A10468" s="43" t="s">
        <v>553</v>
      </c>
      <c r="B10468" s="188">
        <v>15457</v>
      </c>
      <c r="C10468" s="188">
        <v>0</v>
      </c>
      <c r="D10468" s="188">
        <v>0</v>
      </c>
      <c r="E10468" s="188">
        <v>0</v>
      </c>
      <c r="F10468" s="188">
        <v>3338</v>
      </c>
      <c r="G10468" s="188">
        <v>19199</v>
      </c>
      <c r="H10468" s="188">
        <v>44289</v>
      </c>
      <c r="I10468" s="188">
        <v>66162</v>
      </c>
      <c r="J10468" s="188">
        <v>133624</v>
      </c>
      <c r="N10468" s="43"/>
    </row>
    <row r="10469" spans="1:14">
      <c r="A10469" s="43" t="s">
        <v>554</v>
      </c>
      <c r="B10469" s="188">
        <v>3320</v>
      </c>
      <c r="C10469" s="188">
        <v>0</v>
      </c>
      <c r="D10469" s="188">
        <v>0</v>
      </c>
      <c r="E10469" s="188">
        <v>0</v>
      </c>
      <c r="F10469" s="188">
        <v>18.7</v>
      </c>
      <c r="G10469" s="188">
        <v>1455</v>
      </c>
      <c r="H10469" s="188">
        <v>7595</v>
      </c>
      <c r="I10469" s="188">
        <v>15587</v>
      </c>
      <c r="J10469" s="188">
        <v>46286</v>
      </c>
      <c r="N10469" s="43"/>
    </row>
    <row r="10470" spans="1:14">
      <c r="A10470" s="43" t="s">
        <v>555</v>
      </c>
      <c r="B10470" s="188">
        <v>6077</v>
      </c>
      <c r="C10470" s="188">
        <v>0</v>
      </c>
      <c r="D10470" s="188">
        <v>0</v>
      </c>
      <c r="E10470" s="188">
        <v>0</v>
      </c>
      <c r="F10470" s="188">
        <v>0</v>
      </c>
      <c r="G10470" s="188">
        <v>1034</v>
      </c>
      <c r="H10470" s="188">
        <v>13512</v>
      </c>
      <c r="I10470" s="188">
        <v>33160</v>
      </c>
      <c r="J10470" s="188">
        <v>104262</v>
      </c>
      <c r="N10470" s="43"/>
    </row>
    <row r="10471" spans="1:14">
      <c r="A10471" s="43" t="s">
        <v>556</v>
      </c>
      <c r="B10471" s="188">
        <v>2147</v>
      </c>
      <c r="C10471" s="188">
        <v>0</v>
      </c>
      <c r="D10471" s="188">
        <v>0</v>
      </c>
      <c r="E10471" s="188">
        <v>0</v>
      </c>
      <c r="F10471" s="188">
        <v>0</v>
      </c>
      <c r="G10471" s="188">
        <v>0</v>
      </c>
      <c r="H10471" s="188">
        <v>0</v>
      </c>
      <c r="I10471" s="188">
        <v>9845</v>
      </c>
      <c r="J10471" s="188">
        <v>67919</v>
      </c>
      <c r="N10471" s="43"/>
    </row>
    <row r="10472" spans="1:14">
      <c r="A10472" s="43" t="s">
        <v>621</v>
      </c>
      <c r="B10472" s="188" t="s">
        <v>143</v>
      </c>
      <c r="C10472" s="188" t="s">
        <v>144</v>
      </c>
      <c r="D10472" s="188" t="s">
        <v>144</v>
      </c>
      <c r="E10472" s="188" t="s">
        <v>144</v>
      </c>
      <c r="F10472" s="188" t="s">
        <v>144</v>
      </c>
      <c r="G10472" s="188" t="s">
        <v>144</v>
      </c>
      <c r="H10472" s="188" t="s">
        <v>144</v>
      </c>
      <c r="I10472" s="188" t="s">
        <v>685</v>
      </c>
      <c r="J10472" s="188" t="s">
        <v>685</v>
      </c>
      <c r="K10472" s="188" t="s">
        <v>225</v>
      </c>
      <c r="N10472" s="43"/>
    </row>
    <row r="10473" spans="1:14">
      <c r="A10473" s="43" t="s">
        <v>618</v>
      </c>
      <c r="B10473" s="188" t="s">
        <v>619</v>
      </c>
      <c r="K10473" s="188" t="s">
        <v>762</v>
      </c>
      <c r="N10473" s="43"/>
    </row>
    <row r="10474" spans="1:14">
      <c r="A10474" s="43" t="s">
        <v>142</v>
      </c>
      <c r="N10474" s="43"/>
    </row>
    <row r="10476" spans="1:14">
      <c r="A10476" s="43" t="s">
        <v>214</v>
      </c>
      <c r="N10476" s="43"/>
    </row>
    <row r="10477" spans="1:14">
      <c r="A10477" s="43" t="s">
        <v>621</v>
      </c>
      <c r="B10477" s="188" t="s">
        <v>143</v>
      </c>
      <c r="C10477" s="188" t="s">
        <v>144</v>
      </c>
      <c r="D10477" s="188" t="s">
        <v>144</v>
      </c>
      <c r="E10477" s="188" t="s">
        <v>144</v>
      </c>
      <c r="F10477" s="188" t="s">
        <v>144</v>
      </c>
      <c r="G10477" s="188" t="s">
        <v>144</v>
      </c>
      <c r="H10477" s="188" t="s">
        <v>144</v>
      </c>
      <c r="I10477" s="188" t="s">
        <v>685</v>
      </c>
      <c r="J10477" s="188" t="s">
        <v>685</v>
      </c>
      <c r="K10477" s="188" t="s">
        <v>225</v>
      </c>
      <c r="N10477" s="43"/>
    </row>
    <row r="10478" spans="1:14">
      <c r="A10478" s="43" t="s">
        <v>258</v>
      </c>
      <c r="B10478" s="188" t="s">
        <v>33</v>
      </c>
      <c r="C10478" s="188" t="s">
        <v>134</v>
      </c>
      <c r="D10478" s="188" t="s">
        <v>135</v>
      </c>
      <c r="E10478" s="188" t="s">
        <v>136</v>
      </c>
      <c r="F10478" s="188" t="s">
        <v>137</v>
      </c>
      <c r="G10478" s="188" t="s">
        <v>138</v>
      </c>
      <c r="H10478" s="188" t="s">
        <v>139</v>
      </c>
      <c r="I10478" s="188" t="s">
        <v>140</v>
      </c>
      <c r="J10478" s="188" t="s">
        <v>141</v>
      </c>
      <c r="N10478" s="43"/>
    </row>
    <row r="10479" spans="1:14">
      <c r="A10479" s="43" t="s">
        <v>622</v>
      </c>
      <c r="B10479" s="188" t="s">
        <v>143</v>
      </c>
      <c r="C10479" s="188" t="s">
        <v>148</v>
      </c>
      <c r="D10479" s="188" t="s">
        <v>148</v>
      </c>
      <c r="E10479" s="188" t="s">
        <v>148</v>
      </c>
      <c r="F10479" s="188" t="s">
        <v>148</v>
      </c>
      <c r="G10479" s="188" t="s">
        <v>148</v>
      </c>
      <c r="H10479" s="188" t="s">
        <v>148</v>
      </c>
      <c r="I10479" s="188" t="s">
        <v>686</v>
      </c>
      <c r="J10479" s="188" t="s">
        <v>686</v>
      </c>
      <c r="N10479" s="43"/>
    </row>
    <row r="10480" spans="1:14">
      <c r="A10480" s="43" t="s">
        <v>592</v>
      </c>
      <c r="B10480" s="188">
        <v>72340</v>
      </c>
      <c r="C10480" s="188">
        <v>8867.42</v>
      </c>
      <c r="D10480" s="188">
        <v>12624.34</v>
      </c>
      <c r="E10480" s="188">
        <v>23963.9</v>
      </c>
      <c r="F10480" s="188">
        <v>45863.4</v>
      </c>
      <c r="G10480" s="188">
        <v>84797</v>
      </c>
      <c r="H10480" s="188">
        <v>144059</v>
      </c>
      <c r="I10480" s="188">
        <v>203367</v>
      </c>
      <c r="J10480" s="188">
        <v>433241</v>
      </c>
      <c r="N10480" s="43"/>
    </row>
    <row r="10481" spans="1:14">
      <c r="A10481" s="43" t="s">
        <v>537</v>
      </c>
      <c r="B10481" s="188">
        <v>14605</v>
      </c>
      <c r="C10481" s="188">
        <v>0</v>
      </c>
      <c r="D10481" s="188">
        <v>0</v>
      </c>
      <c r="E10481" s="188">
        <v>7489.9</v>
      </c>
      <c r="F10481" s="188">
        <v>15345.6</v>
      </c>
      <c r="G10481" s="188">
        <v>21507</v>
      </c>
      <c r="H10481" s="188">
        <v>26576</v>
      </c>
      <c r="I10481" s="188">
        <v>29600</v>
      </c>
      <c r="J10481" s="188">
        <v>35882</v>
      </c>
      <c r="N10481" s="43"/>
    </row>
    <row r="10482" spans="1:14">
      <c r="A10482" s="43" t="s">
        <v>538</v>
      </c>
      <c r="B10482" s="188">
        <v>186</v>
      </c>
      <c r="C10482" s="188">
        <v>0</v>
      </c>
      <c r="D10482" s="188">
        <v>0</v>
      </c>
      <c r="E10482" s="188">
        <v>0</v>
      </c>
      <c r="F10482" s="188">
        <v>0</v>
      </c>
      <c r="G10482" s="188">
        <v>0</v>
      </c>
      <c r="H10482" s="188">
        <v>0</v>
      </c>
      <c r="I10482" s="188">
        <v>0</v>
      </c>
      <c r="J10482" s="188">
        <v>8069</v>
      </c>
      <c r="N10482" s="43"/>
    </row>
    <row r="10483" spans="1:14">
      <c r="A10483" s="43" t="s">
        <v>539</v>
      </c>
      <c r="B10483" s="188">
        <v>27019</v>
      </c>
      <c r="C10483" s="188">
        <v>-32</v>
      </c>
      <c r="D10483" s="188">
        <v>106.38</v>
      </c>
      <c r="E10483" s="188">
        <v>1321.4</v>
      </c>
      <c r="F10483" s="188">
        <v>6406.6</v>
      </c>
      <c r="G10483" s="188">
        <v>21950</v>
      </c>
      <c r="H10483" s="188">
        <v>59827</v>
      </c>
      <c r="I10483" s="188">
        <v>108042</v>
      </c>
      <c r="J10483" s="188">
        <v>329737</v>
      </c>
      <c r="N10483" s="43"/>
    </row>
    <row r="10484" spans="1:14">
      <c r="A10484" s="43" t="s">
        <v>540</v>
      </c>
      <c r="B10484" s="188">
        <v>7887</v>
      </c>
      <c r="C10484" s="188">
        <v>0</v>
      </c>
      <c r="D10484" s="188">
        <v>0</v>
      </c>
      <c r="E10484" s="188">
        <v>0</v>
      </c>
      <c r="F10484" s="188">
        <v>0</v>
      </c>
      <c r="G10484" s="188">
        <v>9760</v>
      </c>
      <c r="H10484" s="188">
        <v>24818</v>
      </c>
      <c r="I10484" s="188">
        <v>37756</v>
      </c>
      <c r="J10484" s="188">
        <v>73271</v>
      </c>
      <c r="N10484" s="43"/>
    </row>
    <row r="10485" spans="1:14">
      <c r="A10485" s="43" t="s">
        <v>541</v>
      </c>
      <c r="B10485" s="188">
        <v>16753</v>
      </c>
      <c r="C10485" s="188">
        <v>0</v>
      </c>
      <c r="D10485" s="188">
        <v>0</v>
      </c>
      <c r="E10485" s="188">
        <v>0</v>
      </c>
      <c r="F10485" s="188">
        <v>0</v>
      </c>
      <c r="G10485" s="188">
        <v>20239</v>
      </c>
      <c r="H10485" s="188">
        <v>50425</v>
      </c>
      <c r="I10485" s="188">
        <v>74477</v>
      </c>
      <c r="J10485" s="188">
        <v>142288</v>
      </c>
      <c r="N10485" s="43"/>
    </row>
    <row r="10486" spans="1:14">
      <c r="A10486" s="43" t="s">
        <v>542</v>
      </c>
      <c r="B10486" s="188">
        <v>4935</v>
      </c>
      <c r="C10486" s="188">
        <v>0</v>
      </c>
      <c r="D10486" s="188">
        <v>0</v>
      </c>
      <c r="E10486" s="188">
        <v>662.6</v>
      </c>
      <c r="F10486" s="188">
        <v>2897.4</v>
      </c>
      <c r="G10486" s="188">
        <v>6546</v>
      </c>
      <c r="H10486" s="188">
        <v>12113</v>
      </c>
      <c r="I10486" s="188">
        <v>16752</v>
      </c>
      <c r="J10486" s="188">
        <v>31858</v>
      </c>
      <c r="N10486" s="43"/>
    </row>
    <row r="10487" spans="1:14">
      <c r="A10487" s="43" t="s">
        <v>543</v>
      </c>
      <c r="B10487" s="188">
        <v>956</v>
      </c>
      <c r="C10487" s="188">
        <v>0</v>
      </c>
      <c r="D10487" s="188">
        <v>0</v>
      </c>
      <c r="E10487" s="188">
        <v>0</v>
      </c>
      <c r="F10487" s="188">
        <v>0</v>
      </c>
      <c r="G10487" s="188">
        <v>0</v>
      </c>
      <c r="H10487" s="188">
        <v>0</v>
      </c>
      <c r="I10487" s="188">
        <v>8847</v>
      </c>
      <c r="J10487" s="188">
        <v>18093</v>
      </c>
      <c r="N10487" s="43"/>
    </row>
    <row r="10488" spans="1:14">
      <c r="A10488" s="43" t="s">
        <v>544</v>
      </c>
      <c r="B10488" s="188">
        <v>5884</v>
      </c>
      <c r="C10488" s="188">
        <v>0</v>
      </c>
      <c r="D10488" s="188">
        <v>0</v>
      </c>
      <c r="E10488" s="188">
        <v>0</v>
      </c>
      <c r="F10488" s="188">
        <v>0</v>
      </c>
      <c r="G10488" s="188">
        <v>0</v>
      </c>
      <c r="H10488" s="188">
        <v>17562</v>
      </c>
      <c r="I10488" s="188">
        <v>52170</v>
      </c>
      <c r="J10488" s="188">
        <v>79621</v>
      </c>
      <c r="N10488" s="43"/>
    </row>
    <row r="10489" spans="1:14">
      <c r="A10489" s="43" t="s">
        <v>221</v>
      </c>
      <c r="B10489" s="188">
        <v>12481</v>
      </c>
      <c r="C10489" s="188">
        <v>0</v>
      </c>
      <c r="D10489" s="188">
        <v>0</v>
      </c>
      <c r="E10489" s="188">
        <v>5394.5</v>
      </c>
      <c r="F10489" s="188">
        <v>12711.6</v>
      </c>
      <c r="G10489" s="188">
        <v>19250</v>
      </c>
      <c r="H10489" s="188">
        <v>24031</v>
      </c>
      <c r="I10489" s="188">
        <v>26323</v>
      </c>
      <c r="J10489" s="188">
        <v>30203</v>
      </c>
      <c r="N10489" s="43"/>
    </row>
    <row r="10490" spans="1:14">
      <c r="A10490" s="43" t="s">
        <v>222</v>
      </c>
      <c r="B10490" s="188">
        <v>5998</v>
      </c>
      <c r="C10490" s="188">
        <v>0</v>
      </c>
      <c r="D10490" s="188">
        <v>0</v>
      </c>
      <c r="E10490" s="188">
        <v>0</v>
      </c>
      <c r="F10490" s="188">
        <v>0</v>
      </c>
      <c r="G10490" s="188">
        <v>11555</v>
      </c>
      <c r="H10490" s="188">
        <v>20619</v>
      </c>
      <c r="I10490" s="188">
        <v>24361</v>
      </c>
      <c r="J10490" s="188">
        <v>29234</v>
      </c>
      <c r="N10490" s="43"/>
    </row>
    <row r="10491" spans="1:14">
      <c r="A10491" s="43" t="s">
        <v>223</v>
      </c>
      <c r="B10491" s="188">
        <v>12615</v>
      </c>
      <c r="C10491" s="188">
        <v>0</v>
      </c>
      <c r="D10491" s="188">
        <v>0</v>
      </c>
      <c r="E10491" s="188">
        <v>0</v>
      </c>
      <c r="F10491" s="188">
        <v>0</v>
      </c>
      <c r="G10491" s="188">
        <v>9220</v>
      </c>
      <c r="H10491" s="188">
        <v>40146</v>
      </c>
      <c r="I10491" s="188">
        <v>63594</v>
      </c>
      <c r="J10491" s="188">
        <v>128766</v>
      </c>
      <c r="N10491" s="43"/>
    </row>
    <row r="10492" spans="1:14">
      <c r="A10492" s="43" t="s">
        <v>224</v>
      </c>
      <c r="B10492" s="188">
        <v>9989</v>
      </c>
      <c r="C10492" s="188">
        <v>0</v>
      </c>
      <c r="D10492" s="188">
        <v>0</v>
      </c>
      <c r="E10492" s="188">
        <v>0</v>
      </c>
      <c r="F10492" s="188">
        <v>0</v>
      </c>
      <c r="G10492" s="188">
        <v>0</v>
      </c>
      <c r="H10492" s="188">
        <v>34018</v>
      </c>
      <c r="I10492" s="188">
        <v>57605</v>
      </c>
      <c r="J10492" s="188">
        <v>127629</v>
      </c>
      <c r="N10492" s="43"/>
    </row>
    <row r="10493" spans="1:14">
      <c r="A10493" s="43" t="s">
        <v>545</v>
      </c>
      <c r="B10493" s="188">
        <v>63900</v>
      </c>
      <c r="C10493" s="188">
        <v>6892.67</v>
      </c>
      <c r="D10493" s="188">
        <v>10683.05</v>
      </c>
      <c r="E10493" s="188">
        <v>21784.1</v>
      </c>
      <c r="F10493" s="188">
        <v>42279.7</v>
      </c>
      <c r="G10493" s="188">
        <v>75222</v>
      </c>
      <c r="H10493" s="188">
        <v>126345</v>
      </c>
      <c r="I10493" s="188">
        <v>176269</v>
      </c>
      <c r="J10493" s="188">
        <v>401458</v>
      </c>
      <c r="N10493" s="43"/>
    </row>
    <row r="10494" spans="1:14">
      <c r="A10494" s="43" t="s">
        <v>546</v>
      </c>
      <c r="B10494" s="188">
        <v>38395</v>
      </c>
      <c r="C10494" s="188">
        <v>5014.59</v>
      </c>
      <c r="D10494" s="188">
        <v>8399.3799999999992</v>
      </c>
      <c r="E10494" s="188">
        <v>16038.1</v>
      </c>
      <c r="F10494" s="188">
        <v>29916.3</v>
      </c>
      <c r="G10494" s="188">
        <v>50627</v>
      </c>
      <c r="H10494" s="188">
        <v>76434</v>
      </c>
      <c r="I10494" s="188">
        <v>98088</v>
      </c>
      <c r="J10494" s="188">
        <v>149789</v>
      </c>
      <c r="N10494" s="43"/>
    </row>
    <row r="10495" spans="1:14">
      <c r="A10495" s="43" t="s">
        <v>547</v>
      </c>
      <c r="B10495" s="188">
        <v>4562</v>
      </c>
      <c r="C10495" s="188">
        <v>0</v>
      </c>
      <c r="D10495" s="188">
        <v>0</v>
      </c>
      <c r="E10495" s="188">
        <v>0</v>
      </c>
      <c r="F10495" s="188">
        <v>0</v>
      </c>
      <c r="G10495" s="188">
        <v>4016</v>
      </c>
      <c r="H10495" s="188">
        <v>10815</v>
      </c>
      <c r="I10495" s="188">
        <v>18063</v>
      </c>
      <c r="J10495" s="188">
        <v>48955</v>
      </c>
      <c r="N10495" s="43"/>
    </row>
    <row r="10496" spans="1:14">
      <c r="A10496" s="43" t="s">
        <v>548</v>
      </c>
      <c r="B10496" s="188">
        <v>950</v>
      </c>
      <c r="C10496" s="188">
        <v>0</v>
      </c>
      <c r="D10496" s="188">
        <v>0</v>
      </c>
      <c r="E10496" s="188">
        <v>0</v>
      </c>
      <c r="F10496" s="188">
        <v>0</v>
      </c>
      <c r="G10496" s="188">
        <v>567</v>
      </c>
      <c r="H10496" s="188">
        <v>2371</v>
      </c>
      <c r="I10496" s="188">
        <v>4186</v>
      </c>
      <c r="J10496" s="188">
        <v>10812</v>
      </c>
      <c r="N10496" s="43"/>
    </row>
    <row r="10497" spans="1:14">
      <c r="A10497" s="43" t="s">
        <v>549</v>
      </c>
      <c r="B10497" s="188">
        <v>807</v>
      </c>
      <c r="C10497" s="188">
        <v>0</v>
      </c>
      <c r="D10497" s="188">
        <v>0</v>
      </c>
      <c r="E10497" s="188">
        <v>0</v>
      </c>
      <c r="F10497" s="188">
        <v>0</v>
      </c>
      <c r="G10497" s="188">
        <v>1051</v>
      </c>
      <c r="H10497" s="188">
        <v>2891</v>
      </c>
      <c r="I10497" s="188">
        <v>4323</v>
      </c>
      <c r="J10497" s="188">
        <v>6662</v>
      </c>
      <c r="N10497" s="43"/>
    </row>
    <row r="10498" spans="1:14">
      <c r="A10498" s="43" t="s">
        <v>550</v>
      </c>
      <c r="B10498" s="188">
        <v>221</v>
      </c>
      <c r="C10498" s="188">
        <v>0</v>
      </c>
      <c r="D10498" s="188">
        <v>0</v>
      </c>
      <c r="E10498" s="188">
        <v>0</v>
      </c>
      <c r="F10498" s="188">
        <v>0</v>
      </c>
      <c r="G10498" s="188">
        <v>246</v>
      </c>
      <c r="H10498" s="188">
        <v>676</v>
      </c>
      <c r="I10498" s="188">
        <v>1017</v>
      </c>
      <c r="J10498" s="188">
        <v>2005</v>
      </c>
      <c r="N10498" s="43"/>
    </row>
    <row r="10499" spans="1:14">
      <c r="A10499" s="43" t="s">
        <v>551</v>
      </c>
      <c r="B10499" s="188">
        <v>53</v>
      </c>
      <c r="C10499" s="188">
        <v>0</v>
      </c>
      <c r="D10499" s="188">
        <v>0</v>
      </c>
      <c r="E10499" s="188">
        <v>0</v>
      </c>
      <c r="F10499" s="188">
        <v>0</v>
      </c>
      <c r="G10499" s="188">
        <v>0</v>
      </c>
      <c r="H10499" s="188">
        <v>0</v>
      </c>
      <c r="I10499" s="188">
        <v>0</v>
      </c>
      <c r="J10499" s="188">
        <v>1168</v>
      </c>
      <c r="N10499" s="43"/>
    </row>
    <row r="10500" spans="1:14">
      <c r="A10500" s="43" t="s">
        <v>317</v>
      </c>
      <c r="B10500" s="188">
        <v>1454</v>
      </c>
      <c r="C10500" s="188">
        <v>0</v>
      </c>
      <c r="D10500" s="188">
        <v>1500.08</v>
      </c>
      <c r="E10500" s="188">
        <v>1500.1</v>
      </c>
      <c r="F10500" s="188">
        <v>1500.1</v>
      </c>
      <c r="G10500" s="188">
        <v>1500</v>
      </c>
      <c r="H10500" s="188">
        <v>1500</v>
      </c>
      <c r="I10500" s="188">
        <v>2100</v>
      </c>
      <c r="J10500" s="188">
        <v>3900</v>
      </c>
      <c r="N10500" s="43"/>
    </row>
    <row r="10501" spans="1:14">
      <c r="A10501" s="43" t="s">
        <v>318</v>
      </c>
      <c r="B10501" s="188">
        <v>392</v>
      </c>
      <c r="C10501" s="188">
        <v>0</v>
      </c>
      <c r="D10501" s="188">
        <v>0</v>
      </c>
      <c r="E10501" s="188">
        <v>0</v>
      </c>
      <c r="F10501" s="188">
        <v>513.6</v>
      </c>
      <c r="G10501" s="188">
        <v>514</v>
      </c>
      <c r="H10501" s="188">
        <v>514</v>
      </c>
      <c r="I10501" s="188">
        <v>514</v>
      </c>
      <c r="J10501" s="188">
        <v>1007</v>
      </c>
      <c r="N10501" s="43"/>
    </row>
    <row r="10502" spans="1:14">
      <c r="A10502" s="43" t="s">
        <v>552</v>
      </c>
      <c r="B10502" s="188">
        <v>46835</v>
      </c>
      <c r="C10502" s="188">
        <v>6926.39</v>
      </c>
      <c r="D10502" s="188">
        <v>10324</v>
      </c>
      <c r="E10502" s="188">
        <v>18113.5</v>
      </c>
      <c r="F10502" s="188">
        <v>32984.699999999997</v>
      </c>
      <c r="G10502" s="188">
        <v>58690</v>
      </c>
      <c r="H10502" s="188">
        <v>94452</v>
      </c>
      <c r="I10502" s="188">
        <v>124997</v>
      </c>
      <c r="J10502" s="188">
        <v>206015</v>
      </c>
      <c r="N10502" s="43"/>
    </row>
    <row r="10503" spans="1:14">
      <c r="A10503" s="43" t="s">
        <v>553</v>
      </c>
      <c r="B10503" s="188">
        <v>2337</v>
      </c>
      <c r="C10503" s="188">
        <v>0</v>
      </c>
      <c r="D10503" s="188">
        <v>0</v>
      </c>
      <c r="E10503" s="188">
        <v>0</v>
      </c>
      <c r="F10503" s="188">
        <v>0</v>
      </c>
      <c r="G10503" s="188">
        <v>1332</v>
      </c>
      <c r="H10503" s="188">
        <v>7084</v>
      </c>
      <c r="I10503" s="188">
        <v>12744</v>
      </c>
      <c r="J10503" s="188">
        <v>31402</v>
      </c>
      <c r="N10503" s="43"/>
    </row>
    <row r="10504" spans="1:14">
      <c r="A10504" s="43" t="s">
        <v>554</v>
      </c>
      <c r="B10504" s="188">
        <v>1143</v>
      </c>
      <c r="C10504" s="188">
        <v>0</v>
      </c>
      <c r="D10504" s="188">
        <v>0</v>
      </c>
      <c r="E10504" s="188">
        <v>0</v>
      </c>
      <c r="F10504" s="188">
        <v>0</v>
      </c>
      <c r="G10504" s="188">
        <v>351</v>
      </c>
      <c r="H10504" s="188">
        <v>2556</v>
      </c>
      <c r="I10504" s="188">
        <v>5687</v>
      </c>
      <c r="J10504" s="188">
        <v>17746</v>
      </c>
      <c r="N10504" s="43"/>
    </row>
    <row r="10505" spans="1:14">
      <c r="A10505" s="43" t="s">
        <v>555</v>
      </c>
      <c r="B10505" s="188">
        <v>2142</v>
      </c>
      <c r="C10505" s="188">
        <v>0</v>
      </c>
      <c r="D10505" s="188">
        <v>0</v>
      </c>
      <c r="E10505" s="188">
        <v>0</v>
      </c>
      <c r="F10505" s="188">
        <v>0</v>
      </c>
      <c r="G10505" s="188">
        <v>70</v>
      </c>
      <c r="H10505" s="188">
        <v>3730</v>
      </c>
      <c r="I10505" s="188">
        <v>11026</v>
      </c>
      <c r="J10505" s="188">
        <v>41342</v>
      </c>
      <c r="N10505" s="43"/>
    </row>
    <row r="10506" spans="1:14">
      <c r="A10506" s="43" t="s">
        <v>556</v>
      </c>
      <c r="B10506" s="188">
        <v>826</v>
      </c>
      <c r="C10506" s="188">
        <v>0</v>
      </c>
      <c r="D10506" s="188">
        <v>0</v>
      </c>
      <c r="E10506" s="188">
        <v>0</v>
      </c>
      <c r="F10506" s="188">
        <v>0</v>
      </c>
      <c r="G10506" s="188">
        <v>0</v>
      </c>
      <c r="H10506" s="188">
        <v>0</v>
      </c>
      <c r="I10506" s="188">
        <v>3102</v>
      </c>
      <c r="J10506" s="188">
        <v>29594</v>
      </c>
      <c r="N10506" s="43"/>
    </row>
    <row r="10507" spans="1:14">
      <c r="A10507" s="43" t="s">
        <v>168</v>
      </c>
      <c r="N10507" s="43"/>
    </row>
    <row r="10508" spans="1:14">
      <c r="A10508" s="43" t="s">
        <v>607</v>
      </c>
      <c r="B10508" s="188">
        <v>11972</v>
      </c>
      <c r="C10508" s="188">
        <v>-16.77</v>
      </c>
      <c r="D10508" s="188">
        <v>2882.09</v>
      </c>
      <c r="E10508" s="188">
        <v>8868.7999999999993</v>
      </c>
      <c r="F10508" s="188">
        <v>12624.3</v>
      </c>
      <c r="G10508" s="188">
        <v>16527</v>
      </c>
      <c r="H10508" s="188">
        <v>18929</v>
      </c>
      <c r="I10508" s="188">
        <v>19638</v>
      </c>
      <c r="J10508" s="188">
        <v>20198</v>
      </c>
      <c r="N10508" s="43"/>
    </row>
    <row r="10509" spans="1:14">
      <c r="A10509" s="43" t="s">
        <v>537</v>
      </c>
      <c r="B10509" s="188">
        <v>7239</v>
      </c>
      <c r="C10509" s="188">
        <v>0</v>
      </c>
      <c r="D10509" s="188">
        <v>0</v>
      </c>
      <c r="E10509" s="188">
        <v>0</v>
      </c>
      <c r="F10509" s="188">
        <v>7917.8</v>
      </c>
      <c r="G10509" s="188">
        <v>11936</v>
      </c>
      <c r="H10509" s="188">
        <v>14680</v>
      </c>
      <c r="I10509" s="188">
        <v>16119</v>
      </c>
      <c r="J10509" s="188">
        <v>18290</v>
      </c>
      <c r="N10509" s="43"/>
    </row>
    <row r="10510" spans="1:14">
      <c r="A10510" s="43" t="s">
        <v>538</v>
      </c>
      <c r="B10510" s="188">
        <v>909</v>
      </c>
      <c r="C10510" s="188">
        <v>0</v>
      </c>
      <c r="D10510" s="188">
        <v>0</v>
      </c>
      <c r="E10510" s="188">
        <v>0</v>
      </c>
      <c r="F10510" s="188">
        <v>0</v>
      </c>
      <c r="G10510" s="188">
        <v>0</v>
      </c>
      <c r="H10510" s="188">
        <v>4149</v>
      </c>
      <c r="I10510" s="188">
        <v>8069</v>
      </c>
      <c r="J10510" s="188">
        <v>10766</v>
      </c>
      <c r="N10510" s="43"/>
    </row>
    <row r="10511" spans="1:14">
      <c r="A10511" s="43" t="s">
        <v>539</v>
      </c>
      <c r="B10511" s="188">
        <v>1179</v>
      </c>
      <c r="C10511" s="188">
        <v>-90.97</v>
      </c>
      <c r="D10511" s="188">
        <v>-67.099999999999994</v>
      </c>
      <c r="E10511" s="188">
        <v>-1.2</v>
      </c>
      <c r="F10511" s="188">
        <v>346.2</v>
      </c>
      <c r="G10511" s="188">
        <v>1527</v>
      </c>
      <c r="H10511" s="188">
        <v>3648</v>
      </c>
      <c r="I10511" s="188">
        <v>5389</v>
      </c>
      <c r="J10511" s="188">
        <v>10030</v>
      </c>
      <c r="N10511" s="43"/>
    </row>
    <row r="10512" spans="1:14">
      <c r="A10512" s="43" t="s">
        <v>540</v>
      </c>
      <c r="B10512" s="188">
        <v>602</v>
      </c>
      <c r="C10512" s="188">
        <v>0</v>
      </c>
      <c r="D10512" s="188">
        <v>0</v>
      </c>
      <c r="E10512" s="188">
        <v>0</v>
      </c>
      <c r="F10512" s="188">
        <v>0</v>
      </c>
      <c r="G10512" s="188">
        <v>0</v>
      </c>
      <c r="H10512" s="188">
        <v>1955</v>
      </c>
      <c r="I10512" s="188">
        <v>3953</v>
      </c>
      <c r="J10512" s="188">
        <v>9286</v>
      </c>
      <c r="N10512" s="43"/>
    </row>
    <row r="10513" spans="1:14">
      <c r="A10513" s="43" t="s">
        <v>541</v>
      </c>
      <c r="B10513" s="188">
        <v>853</v>
      </c>
      <c r="C10513" s="188">
        <v>0</v>
      </c>
      <c r="D10513" s="188">
        <v>0</v>
      </c>
      <c r="E10513" s="188">
        <v>0</v>
      </c>
      <c r="F10513" s="188">
        <v>0</v>
      </c>
      <c r="G10513" s="188">
        <v>0</v>
      </c>
      <c r="H10513" s="188">
        <v>2287</v>
      </c>
      <c r="I10513" s="188">
        <v>7429</v>
      </c>
      <c r="J10513" s="188">
        <v>14894</v>
      </c>
      <c r="N10513" s="43"/>
    </row>
    <row r="10514" spans="1:14">
      <c r="A10514" s="43" t="s">
        <v>542</v>
      </c>
      <c r="B10514" s="188">
        <v>994</v>
      </c>
      <c r="C10514" s="188">
        <v>0</v>
      </c>
      <c r="D10514" s="188">
        <v>0</v>
      </c>
      <c r="E10514" s="188">
        <v>0</v>
      </c>
      <c r="F10514" s="188">
        <v>0</v>
      </c>
      <c r="G10514" s="188">
        <v>1471</v>
      </c>
      <c r="H10514" s="188">
        <v>3114</v>
      </c>
      <c r="I10514" s="188">
        <v>4458</v>
      </c>
      <c r="J10514" s="188">
        <v>7713</v>
      </c>
      <c r="N10514" s="43"/>
    </row>
    <row r="10515" spans="1:14">
      <c r="A10515" s="43" t="s">
        <v>543</v>
      </c>
      <c r="B10515" s="188">
        <v>196</v>
      </c>
      <c r="C10515" s="188">
        <v>0</v>
      </c>
      <c r="D10515" s="188">
        <v>0</v>
      </c>
      <c r="E10515" s="188">
        <v>0</v>
      </c>
      <c r="F10515" s="188">
        <v>0</v>
      </c>
      <c r="G10515" s="188">
        <v>0</v>
      </c>
      <c r="H10515" s="188">
        <v>0</v>
      </c>
      <c r="I10515" s="188">
        <v>0</v>
      </c>
      <c r="J10515" s="188">
        <v>7088</v>
      </c>
      <c r="N10515" s="43"/>
    </row>
    <row r="10516" spans="1:14">
      <c r="A10516" s="43" t="s">
        <v>544</v>
      </c>
      <c r="B10516" s="188">
        <v>10386</v>
      </c>
      <c r="C10516" s="188">
        <v>0</v>
      </c>
      <c r="D10516" s="188">
        <v>0</v>
      </c>
      <c r="E10516" s="188">
        <v>0</v>
      </c>
      <c r="F10516" s="188">
        <v>0</v>
      </c>
      <c r="G10516" s="188">
        <v>10580</v>
      </c>
      <c r="H10516" s="188">
        <v>44017</v>
      </c>
      <c r="I10516" s="188">
        <v>66422</v>
      </c>
      <c r="J10516" s="188">
        <v>90510</v>
      </c>
      <c r="N10516" s="43"/>
    </row>
    <row r="10517" spans="1:14">
      <c r="A10517" s="43" t="s">
        <v>221</v>
      </c>
      <c r="B10517" s="188">
        <v>6902</v>
      </c>
      <c r="C10517" s="188">
        <v>0</v>
      </c>
      <c r="D10517" s="188">
        <v>0</v>
      </c>
      <c r="E10517" s="188">
        <v>0</v>
      </c>
      <c r="F10517" s="188">
        <v>7278.9</v>
      </c>
      <c r="G10517" s="188">
        <v>11481</v>
      </c>
      <c r="H10517" s="188">
        <v>14710</v>
      </c>
      <c r="I10517" s="188">
        <v>16357</v>
      </c>
      <c r="J10517" s="188">
        <v>18755</v>
      </c>
      <c r="N10517" s="43"/>
    </row>
    <row r="10518" spans="1:14">
      <c r="A10518" s="43" t="s">
        <v>222</v>
      </c>
      <c r="B10518" s="188">
        <v>1599</v>
      </c>
      <c r="C10518" s="188">
        <v>0</v>
      </c>
      <c r="D10518" s="188">
        <v>0</v>
      </c>
      <c r="E10518" s="188">
        <v>0</v>
      </c>
      <c r="F10518" s="188">
        <v>0</v>
      </c>
      <c r="G10518" s="188">
        <v>0</v>
      </c>
      <c r="H10518" s="188">
        <v>7720</v>
      </c>
      <c r="I10518" s="188">
        <v>10892</v>
      </c>
      <c r="J10518" s="188">
        <v>15296</v>
      </c>
      <c r="N10518" s="43"/>
    </row>
    <row r="10519" spans="1:14">
      <c r="A10519" s="43" t="s">
        <v>223</v>
      </c>
      <c r="B10519" s="188">
        <v>618</v>
      </c>
      <c r="C10519" s="188">
        <v>0</v>
      </c>
      <c r="D10519" s="188">
        <v>0</v>
      </c>
      <c r="E10519" s="188">
        <v>0</v>
      </c>
      <c r="F10519" s="188">
        <v>0</v>
      </c>
      <c r="G10519" s="188">
        <v>0</v>
      </c>
      <c r="H10519" s="188">
        <v>0</v>
      </c>
      <c r="I10519" s="188">
        <v>4925</v>
      </c>
      <c r="J10519" s="188">
        <v>15136</v>
      </c>
      <c r="N10519" s="43"/>
    </row>
    <row r="10520" spans="1:14">
      <c r="A10520" s="43" t="s">
        <v>224</v>
      </c>
      <c r="B10520" s="188">
        <v>588</v>
      </c>
      <c r="C10520" s="188">
        <v>0</v>
      </c>
      <c r="D10520" s="188">
        <v>0</v>
      </c>
      <c r="E10520" s="188">
        <v>0</v>
      </c>
      <c r="F10520" s="188">
        <v>0</v>
      </c>
      <c r="G10520" s="188">
        <v>0</v>
      </c>
      <c r="H10520" s="188">
        <v>0</v>
      </c>
      <c r="I10520" s="188">
        <v>769</v>
      </c>
      <c r="J10520" s="188">
        <v>17688</v>
      </c>
      <c r="N10520" s="43"/>
    </row>
    <row r="10521" spans="1:14">
      <c r="A10521" s="43" t="s">
        <v>545</v>
      </c>
      <c r="B10521" s="188">
        <v>10058</v>
      </c>
      <c r="C10521" s="188">
        <v>-1680.63</v>
      </c>
      <c r="D10521" s="188">
        <v>881.88</v>
      </c>
      <c r="E10521" s="188">
        <v>6916.4</v>
      </c>
      <c r="F10521" s="188">
        <v>10729.2</v>
      </c>
      <c r="G10521" s="188">
        <v>14656</v>
      </c>
      <c r="H10521" s="188">
        <v>16948</v>
      </c>
      <c r="I10521" s="188">
        <v>17740</v>
      </c>
      <c r="J10521" s="188">
        <v>18465</v>
      </c>
      <c r="N10521" s="43"/>
    </row>
    <row r="10522" spans="1:14">
      <c r="A10522" s="43" t="s">
        <v>546</v>
      </c>
      <c r="B10522" s="188">
        <v>8492</v>
      </c>
      <c r="C10522" s="188">
        <v>-2013.65</v>
      </c>
      <c r="D10522" s="188">
        <v>-1272.07</v>
      </c>
      <c r="E10522" s="188">
        <v>5485.9</v>
      </c>
      <c r="F10522" s="188">
        <v>8846.7999999999993</v>
      </c>
      <c r="G10522" s="188">
        <v>12195</v>
      </c>
      <c r="H10522" s="188">
        <v>14965</v>
      </c>
      <c r="I10522" s="188">
        <v>16226</v>
      </c>
      <c r="J10522" s="188">
        <v>20309</v>
      </c>
      <c r="N10522" s="43"/>
    </row>
    <row r="10523" spans="1:14">
      <c r="A10523" s="43" t="s">
        <v>547</v>
      </c>
      <c r="B10523" s="188">
        <v>4</v>
      </c>
      <c r="C10523" s="188">
        <v>0</v>
      </c>
      <c r="D10523" s="188">
        <v>0</v>
      </c>
      <c r="E10523" s="188">
        <v>0</v>
      </c>
      <c r="F10523" s="188">
        <v>0</v>
      </c>
      <c r="G10523" s="188">
        <v>0</v>
      </c>
      <c r="H10523" s="188">
        <v>0</v>
      </c>
      <c r="I10523" s="188">
        <v>0</v>
      </c>
      <c r="J10523" s="188">
        <v>580</v>
      </c>
      <c r="N10523" s="43"/>
    </row>
    <row r="10524" spans="1:14">
      <c r="A10524" s="43" t="s">
        <v>548</v>
      </c>
      <c r="B10524" s="188">
        <v>19</v>
      </c>
      <c r="C10524" s="188">
        <v>0</v>
      </c>
      <c r="D10524" s="188">
        <v>0</v>
      </c>
      <c r="E10524" s="188">
        <v>0</v>
      </c>
      <c r="F10524" s="188">
        <v>0</v>
      </c>
      <c r="G10524" s="188">
        <v>0</v>
      </c>
      <c r="H10524" s="188">
        <v>0</v>
      </c>
      <c r="I10524" s="188">
        <v>0</v>
      </c>
      <c r="J10524" s="188">
        <v>412</v>
      </c>
      <c r="N10524" s="43"/>
    </row>
    <row r="10525" spans="1:14">
      <c r="A10525" s="43" t="s">
        <v>549</v>
      </c>
      <c r="B10525" s="188">
        <v>44</v>
      </c>
      <c r="C10525" s="188">
        <v>0</v>
      </c>
      <c r="D10525" s="188">
        <v>0</v>
      </c>
      <c r="E10525" s="188">
        <v>0</v>
      </c>
      <c r="F10525" s="188">
        <v>0</v>
      </c>
      <c r="G10525" s="188">
        <v>0</v>
      </c>
      <c r="H10525" s="188">
        <v>10</v>
      </c>
      <c r="I10525" s="188">
        <v>386</v>
      </c>
      <c r="J10525" s="188">
        <v>848</v>
      </c>
      <c r="N10525" s="43"/>
    </row>
    <row r="10526" spans="1:14">
      <c r="A10526" s="43" t="s">
        <v>550</v>
      </c>
      <c r="B10526" s="188">
        <v>10</v>
      </c>
      <c r="C10526" s="188">
        <v>0</v>
      </c>
      <c r="D10526" s="188">
        <v>0</v>
      </c>
      <c r="E10526" s="188">
        <v>0</v>
      </c>
      <c r="F10526" s="188">
        <v>0</v>
      </c>
      <c r="G10526" s="188">
        <v>0</v>
      </c>
      <c r="H10526" s="188">
        <v>2</v>
      </c>
      <c r="I10526" s="188">
        <v>90</v>
      </c>
      <c r="J10526" s="188">
        <v>198</v>
      </c>
      <c r="N10526" s="43"/>
    </row>
    <row r="10527" spans="1:14">
      <c r="A10527" s="43" t="s">
        <v>551</v>
      </c>
      <c r="B10527" s="188">
        <v>0</v>
      </c>
      <c r="C10527" s="188">
        <v>0</v>
      </c>
      <c r="D10527" s="188">
        <v>0</v>
      </c>
      <c r="E10527" s="188">
        <v>0</v>
      </c>
      <c r="F10527" s="188">
        <v>0</v>
      </c>
      <c r="G10527" s="188">
        <v>0</v>
      </c>
      <c r="H10527" s="188">
        <v>0</v>
      </c>
      <c r="I10527" s="188">
        <v>0</v>
      </c>
      <c r="J10527" s="188">
        <v>0</v>
      </c>
      <c r="N10527" s="43"/>
    </row>
    <row r="10528" spans="1:14">
      <c r="A10528" s="43" t="s">
        <v>317</v>
      </c>
      <c r="B10528" s="188">
        <v>1445</v>
      </c>
      <c r="C10528" s="188">
        <v>1500.08</v>
      </c>
      <c r="D10528" s="188">
        <v>1500.08</v>
      </c>
      <c r="E10528" s="188">
        <v>1500.1</v>
      </c>
      <c r="F10528" s="188">
        <v>1500.1</v>
      </c>
      <c r="G10528" s="188">
        <v>1500</v>
      </c>
      <c r="H10528" s="188">
        <v>1500</v>
      </c>
      <c r="I10528" s="188">
        <v>1500</v>
      </c>
      <c r="J10528" s="188">
        <v>1500</v>
      </c>
      <c r="N10528" s="43"/>
    </row>
    <row r="10529" spans="1:14">
      <c r="A10529" s="43" t="s">
        <v>318</v>
      </c>
      <c r="B10529" s="188">
        <v>393</v>
      </c>
      <c r="C10529" s="188">
        <v>0</v>
      </c>
      <c r="D10529" s="188">
        <v>0</v>
      </c>
      <c r="E10529" s="188">
        <v>513.6</v>
      </c>
      <c r="F10529" s="188">
        <v>513.6</v>
      </c>
      <c r="G10529" s="188">
        <v>514</v>
      </c>
      <c r="H10529" s="188">
        <v>514</v>
      </c>
      <c r="I10529" s="188">
        <v>514</v>
      </c>
      <c r="J10529" s="188">
        <v>514</v>
      </c>
      <c r="N10529" s="43"/>
    </row>
    <row r="10530" spans="1:14">
      <c r="A10530" s="43" t="s">
        <v>552</v>
      </c>
      <c r="B10530" s="188">
        <v>10406</v>
      </c>
      <c r="C10530" s="188">
        <v>0</v>
      </c>
      <c r="D10530" s="188">
        <v>418</v>
      </c>
      <c r="E10530" s="188">
        <v>7347.5</v>
      </c>
      <c r="F10530" s="188">
        <v>10766</v>
      </c>
      <c r="G10530" s="188">
        <v>14096</v>
      </c>
      <c r="H10530" s="188">
        <v>16867</v>
      </c>
      <c r="I10530" s="188">
        <v>18188</v>
      </c>
      <c r="J10530" s="188">
        <v>22650</v>
      </c>
      <c r="N10530" s="43"/>
    </row>
    <row r="10531" spans="1:14">
      <c r="A10531" s="43" t="s">
        <v>553</v>
      </c>
      <c r="B10531" s="188">
        <v>136</v>
      </c>
      <c r="C10531" s="188">
        <v>0</v>
      </c>
      <c r="D10531" s="188">
        <v>0</v>
      </c>
      <c r="E10531" s="188">
        <v>0</v>
      </c>
      <c r="F10531" s="188">
        <v>0</v>
      </c>
      <c r="G10531" s="188">
        <v>0</v>
      </c>
      <c r="H10531" s="188">
        <v>59</v>
      </c>
      <c r="I10531" s="188">
        <v>800</v>
      </c>
      <c r="J10531" s="188">
        <v>3319</v>
      </c>
      <c r="N10531" s="43"/>
    </row>
    <row r="10532" spans="1:14">
      <c r="A10532" s="43" t="s">
        <v>554</v>
      </c>
      <c r="B10532" s="188">
        <v>103</v>
      </c>
      <c r="C10532" s="188">
        <v>0</v>
      </c>
      <c r="D10532" s="188">
        <v>0</v>
      </c>
      <c r="E10532" s="188">
        <v>0</v>
      </c>
      <c r="F10532" s="188">
        <v>0</v>
      </c>
      <c r="G10532" s="188">
        <v>1</v>
      </c>
      <c r="H10532" s="188">
        <v>110</v>
      </c>
      <c r="I10532" s="188">
        <v>472</v>
      </c>
      <c r="J10532" s="188">
        <v>2526</v>
      </c>
      <c r="N10532" s="43"/>
    </row>
    <row r="10533" spans="1:14">
      <c r="A10533" s="43" t="s">
        <v>555</v>
      </c>
      <c r="B10533" s="188">
        <v>147</v>
      </c>
      <c r="C10533" s="188">
        <v>0</v>
      </c>
      <c r="D10533" s="188">
        <v>0</v>
      </c>
      <c r="E10533" s="188">
        <v>0</v>
      </c>
      <c r="F10533" s="188">
        <v>0</v>
      </c>
      <c r="G10533" s="188">
        <v>0</v>
      </c>
      <c r="H10533" s="188">
        <v>0</v>
      </c>
      <c r="I10533" s="188">
        <v>106</v>
      </c>
      <c r="J10533" s="188">
        <v>3550</v>
      </c>
      <c r="N10533" s="43"/>
    </row>
    <row r="10534" spans="1:14">
      <c r="A10534" s="43" t="s">
        <v>556</v>
      </c>
      <c r="B10534" s="188">
        <v>221</v>
      </c>
      <c r="C10534" s="188">
        <v>0</v>
      </c>
      <c r="D10534" s="188">
        <v>0</v>
      </c>
      <c r="E10534" s="188">
        <v>0</v>
      </c>
      <c r="F10534" s="188">
        <v>0</v>
      </c>
      <c r="G10534" s="188">
        <v>0</v>
      </c>
      <c r="H10534" s="188">
        <v>0</v>
      </c>
      <c r="I10534" s="188">
        <v>0</v>
      </c>
      <c r="J10534" s="188">
        <v>5725</v>
      </c>
      <c r="N10534" s="43"/>
    </row>
    <row r="10535" spans="1:14">
      <c r="A10535" s="43" t="s">
        <v>608</v>
      </c>
      <c r="B10535" s="188">
        <v>28068</v>
      </c>
      <c r="C10535" s="188">
        <v>21134.94</v>
      </c>
      <c r="D10535" s="188">
        <v>21852.1</v>
      </c>
      <c r="E10535" s="188">
        <v>23964.5</v>
      </c>
      <c r="F10535" s="188">
        <v>27965.7</v>
      </c>
      <c r="G10535" s="188">
        <v>31992</v>
      </c>
      <c r="H10535" s="188">
        <v>34587</v>
      </c>
      <c r="I10535" s="188">
        <v>35447</v>
      </c>
      <c r="J10535" s="188">
        <v>36185</v>
      </c>
      <c r="N10535" s="43"/>
    </row>
    <row r="10536" spans="1:14">
      <c r="A10536" s="43" t="s">
        <v>537</v>
      </c>
      <c r="B10536" s="188">
        <v>14395</v>
      </c>
      <c r="C10536" s="188">
        <v>0</v>
      </c>
      <c r="D10536" s="188">
        <v>3157.49</v>
      </c>
      <c r="E10536" s="188">
        <v>10682.9</v>
      </c>
      <c r="F10536" s="188">
        <v>15594.2</v>
      </c>
      <c r="G10536" s="188">
        <v>19187</v>
      </c>
      <c r="H10536" s="188">
        <v>22091</v>
      </c>
      <c r="I10536" s="188">
        <v>24092</v>
      </c>
      <c r="J10536" s="188">
        <v>26977</v>
      </c>
      <c r="N10536" s="43"/>
    </row>
    <row r="10537" spans="1:14">
      <c r="A10537" s="43" t="s">
        <v>538</v>
      </c>
      <c r="B10537" s="188">
        <v>20</v>
      </c>
      <c r="C10537" s="188">
        <v>0</v>
      </c>
      <c r="D10537" s="188">
        <v>0</v>
      </c>
      <c r="E10537" s="188">
        <v>0</v>
      </c>
      <c r="F10537" s="188">
        <v>0</v>
      </c>
      <c r="G10537" s="188">
        <v>0</v>
      </c>
      <c r="H10537" s="188">
        <v>0</v>
      </c>
      <c r="I10537" s="188">
        <v>0</v>
      </c>
      <c r="J10537" s="188">
        <v>0</v>
      </c>
      <c r="N10537" s="43"/>
    </row>
    <row r="10538" spans="1:14">
      <c r="A10538" s="43" t="s">
        <v>539</v>
      </c>
      <c r="B10538" s="188">
        <v>4258</v>
      </c>
      <c r="C10538" s="188">
        <v>0</v>
      </c>
      <c r="D10538" s="188">
        <v>166.74</v>
      </c>
      <c r="E10538" s="188">
        <v>828.4</v>
      </c>
      <c r="F10538" s="188">
        <v>2742.9</v>
      </c>
      <c r="G10538" s="188">
        <v>6130</v>
      </c>
      <c r="H10538" s="188">
        <v>10485</v>
      </c>
      <c r="I10538" s="188">
        <v>13831</v>
      </c>
      <c r="J10538" s="188">
        <v>20326</v>
      </c>
      <c r="N10538" s="43"/>
    </row>
    <row r="10539" spans="1:14">
      <c r="A10539" s="43" t="s">
        <v>540</v>
      </c>
      <c r="B10539" s="188">
        <v>2467</v>
      </c>
      <c r="C10539" s="188">
        <v>0</v>
      </c>
      <c r="D10539" s="188">
        <v>0</v>
      </c>
      <c r="E10539" s="188">
        <v>0</v>
      </c>
      <c r="F10539" s="188">
        <v>0</v>
      </c>
      <c r="G10539" s="188">
        <v>3627</v>
      </c>
      <c r="H10539" s="188">
        <v>8090</v>
      </c>
      <c r="I10539" s="188">
        <v>11831</v>
      </c>
      <c r="J10539" s="188">
        <v>21315</v>
      </c>
      <c r="N10539" s="43"/>
    </row>
    <row r="10540" spans="1:14">
      <c r="A10540" s="43" t="s">
        <v>541</v>
      </c>
      <c r="B10540" s="188">
        <v>3235</v>
      </c>
      <c r="C10540" s="188">
        <v>0</v>
      </c>
      <c r="D10540" s="188">
        <v>0</v>
      </c>
      <c r="E10540" s="188">
        <v>0</v>
      </c>
      <c r="F10540" s="188">
        <v>0</v>
      </c>
      <c r="G10540" s="188">
        <v>104</v>
      </c>
      <c r="H10540" s="188">
        <v>14193</v>
      </c>
      <c r="I10540" s="188">
        <v>20453</v>
      </c>
      <c r="J10540" s="188">
        <v>28790</v>
      </c>
      <c r="N10540" s="43"/>
    </row>
    <row r="10541" spans="1:14">
      <c r="A10541" s="43" t="s">
        <v>542</v>
      </c>
      <c r="B10541" s="188">
        <v>2968</v>
      </c>
      <c r="C10541" s="188">
        <v>0</v>
      </c>
      <c r="D10541" s="188">
        <v>0</v>
      </c>
      <c r="E10541" s="188">
        <v>578.4</v>
      </c>
      <c r="F10541" s="188">
        <v>2167.6</v>
      </c>
      <c r="G10541" s="188">
        <v>4299</v>
      </c>
      <c r="H10541" s="188">
        <v>7231</v>
      </c>
      <c r="I10541" s="188">
        <v>9076</v>
      </c>
      <c r="J10541" s="188">
        <v>13553</v>
      </c>
      <c r="N10541" s="43"/>
    </row>
    <row r="10542" spans="1:14">
      <c r="A10542" s="43" t="s">
        <v>543</v>
      </c>
      <c r="B10542" s="188">
        <v>726</v>
      </c>
      <c r="C10542" s="188">
        <v>0</v>
      </c>
      <c r="D10542" s="188">
        <v>0</v>
      </c>
      <c r="E10542" s="188">
        <v>0</v>
      </c>
      <c r="F10542" s="188">
        <v>0</v>
      </c>
      <c r="G10542" s="188">
        <v>0</v>
      </c>
      <c r="H10542" s="188">
        <v>0</v>
      </c>
      <c r="I10542" s="188">
        <v>6541</v>
      </c>
      <c r="J10542" s="188">
        <v>14787</v>
      </c>
      <c r="N10542" s="43"/>
    </row>
    <row r="10543" spans="1:14">
      <c r="A10543" s="43" t="s">
        <v>544</v>
      </c>
      <c r="B10543" s="188">
        <v>6853</v>
      </c>
      <c r="C10543" s="188">
        <v>0</v>
      </c>
      <c r="D10543" s="188">
        <v>0</v>
      </c>
      <c r="E10543" s="188">
        <v>0</v>
      </c>
      <c r="F10543" s="188">
        <v>0</v>
      </c>
      <c r="G10543" s="188">
        <v>0</v>
      </c>
      <c r="H10543" s="188">
        <v>17562</v>
      </c>
      <c r="I10543" s="188">
        <v>66422</v>
      </c>
      <c r="J10543" s="188">
        <v>66422</v>
      </c>
      <c r="N10543" s="43"/>
    </row>
    <row r="10544" spans="1:14">
      <c r="A10544" s="43" t="s">
        <v>221</v>
      </c>
      <c r="B10544" s="188">
        <v>12907</v>
      </c>
      <c r="C10544" s="188">
        <v>0</v>
      </c>
      <c r="D10544" s="188">
        <v>0</v>
      </c>
      <c r="E10544" s="188">
        <v>8950.4</v>
      </c>
      <c r="F10544" s="188">
        <v>13560.6</v>
      </c>
      <c r="G10544" s="188">
        <v>17974</v>
      </c>
      <c r="H10544" s="188">
        <v>20927</v>
      </c>
      <c r="I10544" s="188">
        <v>22923</v>
      </c>
      <c r="J10544" s="188">
        <v>25771</v>
      </c>
      <c r="N10544" s="43"/>
    </row>
    <row r="10545" spans="1:14">
      <c r="A10545" s="43" t="s">
        <v>222</v>
      </c>
      <c r="B10545" s="188">
        <v>4546</v>
      </c>
      <c r="C10545" s="188">
        <v>0</v>
      </c>
      <c r="D10545" s="188">
        <v>0</v>
      </c>
      <c r="E10545" s="188">
        <v>0</v>
      </c>
      <c r="F10545" s="188">
        <v>0</v>
      </c>
      <c r="G10545" s="188">
        <v>9279</v>
      </c>
      <c r="H10545" s="188">
        <v>15682</v>
      </c>
      <c r="I10545" s="188">
        <v>19007</v>
      </c>
      <c r="J10545" s="188">
        <v>23742</v>
      </c>
      <c r="N10545" s="43"/>
    </row>
    <row r="10546" spans="1:14">
      <c r="A10546" s="43" t="s">
        <v>223</v>
      </c>
      <c r="B10546" s="188">
        <v>2339</v>
      </c>
      <c r="C10546" s="188">
        <v>0</v>
      </c>
      <c r="D10546" s="188">
        <v>0</v>
      </c>
      <c r="E10546" s="188">
        <v>0</v>
      </c>
      <c r="F10546" s="188">
        <v>0</v>
      </c>
      <c r="G10546" s="188">
        <v>0</v>
      </c>
      <c r="H10546" s="188">
        <v>10325</v>
      </c>
      <c r="I10546" s="188">
        <v>17868</v>
      </c>
      <c r="J10546" s="188">
        <v>31621</v>
      </c>
      <c r="N10546" s="43"/>
    </row>
    <row r="10547" spans="1:14">
      <c r="A10547" s="43" t="s">
        <v>224</v>
      </c>
      <c r="B10547" s="188">
        <v>2040</v>
      </c>
      <c r="C10547" s="188">
        <v>0</v>
      </c>
      <c r="D10547" s="188">
        <v>0</v>
      </c>
      <c r="E10547" s="188">
        <v>0</v>
      </c>
      <c r="F10547" s="188">
        <v>0</v>
      </c>
      <c r="G10547" s="188">
        <v>0</v>
      </c>
      <c r="H10547" s="188">
        <v>5547</v>
      </c>
      <c r="I10547" s="188">
        <v>17148</v>
      </c>
      <c r="J10547" s="188">
        <v>36268</v>
      </c>
      <c r="N10547" s="43"/>
    </row>
    <row r="10548" spans="1:14">
      <c r="A10548" s="43" t="s">
        <v>545</v>
      </c>
      <c r="B10548" s="188">
        <v>25793</v>
      </c>
      <c r="C10548" s="188">
        <v>19009.43</v>
      </c>
      <c r="D10548" s="188">
        <v>19750.87</v>
      </c>
      <c r="E10548" s="188">
        <v>21835.9</v>
      </c>
      <c r="F10548" s="188">
        <v>25690</v>
      </c>
      <c r="G10548" s="188">
        <v>29673</v>
      </c>
      <c r="H10548" s="188">
        <v>32214</v>
      </c>
      <c r="I10548" s="188">
        <v>33217</v>
      </c>
      <c r="J10548" s="188">
        <v>34305</v>
      </c>
      <c r="N10548" s="43"/>
    </row>
    <row r="10549" spans="1:14">
      <c r="A10549" s="43" t="s">
        <v>546</v>
      </c>
      <c r="B10549" s="188">
        <v>20487</v>
      </c>
      <c r="C10549" s="188">
        <v>10801.42</v>
      </c>
      <c r="D10549" s="188">
        <v>13057.18</v>
      </c>
      <c r="E10549" s="188">
        <v>16456.8</v>
      </c>
      <c r="F10549" s="188">
        <v>19889.7</v>
      </c>
      <c r="G10549" s="188">
        <v>23972</v>
      </c>
      <c r="H10549" s="188">
        <v>27753</v>
      </c>
      <c r="I10549" s="188">
        <v>29947</v>
      </c>
      <c r="J10549" s="188">
        <v>42719</v>
      </c>
      <c r="N10549" s="43"/>
    </row>
    <row r="10550" spans="1:14">
      <c r="A10550" s="43" t="s">
        <v>547</v>
      </c>
      <c r="B10550" s="188">
        <v>160</v>
      </c>
      <c r="C10550" s="188">
        <v>0</v>
      </c>
      <c r="D10550" s="188">
        <v>0</v>
      </c>
      <c r="E10550" s="188">
        <v>0</v>
      </c>
      <c r="F10550" s="188">
        <v>0</v>
      </c>
      <c r="G10550" s="188">
        <v>0</v>
      </c>
      <c r="H10550" s="188">
        <v>441</v>
      </c>
      <c r="I10550" s="188">
        <v>1063</v>
      </c>
      <c r="J10550" s="188">
        <v>3538</v>
      </c>
      <c r="N10550" s="43"/>
    </row>
    <row r="10551" spans="1:14">
      <c r="A10551" s="43" t="s">
        <v>548</v>
      </c>
      <c r="B10551" s="188">
        <v>64</v>
      </c>
      <c r="C10551" s="188">
        <v>0</v>
      </c>
      <c r="D10551" s="188">
        <v>0</v>
      </c>
      <c r="E10551" s="188">
        <v>0</v>
      </c>
      <c r="F10551" s="188">
        <v>0</v>
      </c>
      <c r="G10551" s="188">
        <v>0</v>
      </c>
      <c r="H10551" s="188">
        <v>156</v>
      </c>
      <c r="I10551" s="188">
        <v>458</v>
      </c>
      <c r="J10551" s="188">
        <v>1414</v>
      </c>
      <c r="N10551" s="43"/>
    </row>
    <row r="10552" spans="1:14">
      <c r="A10552" s="43" t="s">
        <v>549</v>
      </c>
      <c r="B10552" s="188">
        <v>180</v>
      </c>
      <c r="C10552" s="188">
        <v>0</v>
      </c>
      <c r="D10552" s="188">
        <v>0</v>
      </c>
      <c r="E10552" s="188">
        <v>0</v>
      </c>
      <c r="F10552" s="188">
        <v>0</v>
      </c>
      <c r="G10552" s="188">
        <v>0</v>
      </c>
      <c r="H10552" s="188">
        <v>797</v>
      </c>
      <c r="I10552" s="188">
        <v>1164</v>
      </c>
      <c r="J10552" s="188">
        <v>1722</v>
      </c>
      <c r="N10552" s="43"/>
    </row>
    <row r="10553" spans="1:14">
      <c r="A10553" s="43" t="s">
        <v>550</v>
      </c>
      <c r="B10553" s="188">
        <v>42</v>
      </c>
      <c r="C10553" s="188">
        <v>0</v>
      </c>
      <c r="D10553" s="188">
        <v>0</v>
      </c>
      <c r="E10553" s="188">
        <v>0</v>
      </c>
      <c r="F10553" s="188">
        <v>0</v>
      </c>
      <c r="G10553" s="188">
        <v>0</v>
      </c>
      <c r="H10553" s="188">
        <v>186</v>
      </c>
      <c r="I10553" s="188">
        <v>272</v>
      </c>
      <c r="J10553" s="188">
        <v>403</v>
      </c>
      <c r="N10553" s="43"/>
    </row>
    <row r="10554" spans="1:14">
      <c r="A10554" s="43" t="s">
        <v>551</v>
      </c>
      <c r="B10554" s="188">
        <v>0</v>
      </c>
      <c r="C10554" s="188">
        <v>0</v>
      </c>
      <c r="D10554" s="188">
        <v>0</v>
      </c>
      <c r="E10554" s="188">
        <v>0</v>
      </c>
      <c r="F10554" s="188">
        <v>0</v>
      </c>
      <c r="G10554" s="188">
        <v>0</v>
      </c>
      <c r="H10554" s="188">
        <v>0</v>
      </c>
      <c r="I10554" s="188">
        <v>0</v>
      </c>
      <c r="J10554" s="188">
        <v>0</v>
      </c>
      <c r="N10554" s="43"/>
    </row>
    <row r="10555" spans="1:14">
      <c r="A10555" s="43" t="s">
        <v>317</v>
      </c>
      <c r="B10555" s="188">
        <v>1443</v>
      </c>
      <c r="C10555" s="188">
        <v>1500.08</v>
      </c>
      <c r="D10555" s="188">
        <v>1500.08</v>
      </c>
      <c r="E10555" s="188">
        <v>1500.1</v>
      </c>
      <c r="F10555" s="188">
        <v>1500.1</v>
      </c>
      <c r="G10555" s="188">
        <v>1500</v>
      </c>
      <c r="H10555" s="188">
        <v>1500</v>
      </c>
      <c r="I10555" s="188">
        <v>1500</v>
      </c>
      <c r="J10555" s="188">
        <v>1500</v>
      </c>
      <c r="N10555" s="43"/>
    </row>
    <row r="10556" spans="1:14">
      <c r="A10556" s="43" t="s">
        <v>318</v>
      </c>
      <c r="B10556" s="188">
        <v>386</v>
      </c>
      <c r="C10556" s="188">
        <v>0</v>
      </c>
      <c r="D10556" s="188">
        <v>0</v>
      </c>
      <c r="E10556" s="188">
        <v>513.6</v>
      </c>
      <c r="F10556" s="188">
        <v>513.6</v>
      </c>
      <c r="G10556" s="188">
        <v>514</v>
      </c>
      <c r="H10556" s="188">
        <v>514</v>
      </c>
      <c r="I10556" s="188">
        <v>514</v>
      </c>
      <c r="J10556" s="188">
        <v>514</v>
      </c>
      <c r="N10556" s="43"/>
    </row>
    <row r="10557" spans="1:14">
      <c r="A10557" s="43" t="s">
        <v>552</v>
      </c>
      <c r="B10557" s="188">
        <v>22763</v>
      </c>
      <c r="C10557" s="188">
        <v>12802.84</v>
      </c>
      <c r="D10557" s="188">
        <v>15023.2</v>
      </c>
      <c r="E10557" s="188">
        <v>18470.5</v>
      </c>
      <c r="F10557" s="188">
        <v>22034.1</v>
      </c>
      <c r="G10557" s="188">
        <v>26271</v>
      </c>
      <c r="H10557" s="188">
        <v>30502</v>
      </c>
      <c r="I10557" s="188">
        <v>32813</v>
      </c>
      <c r="J10557" s="188">
        <v>46974</v>
      </c>
      <c r="N10557" s="43"/>
    </row>
    <row r="10558" spans="1:14">
      <c r="A10558" s="43" t="s">
        <v>553</v>
      </c>
      <c r="B10558" s="188">
        <v>718</v>
      </c>
      <c r="C10558" s="188">
        <v>0</v>
      </c>
      <c r="D10558" s="188">
        <v>0</v>
      </c>
      <c r="E10558" s="188">
        <v>0</v>
      </c>
      <c r="F10558" s="188">
        <v>0</v>
      </c>
      <c r="G10558" s="188">
        <v>392</v>
      </c>
      <c r="H10558" s="188">
        <v>2132</v>
      </c>
      <c r="I10558" s="188">
        <v>3802</v>
      </c>
      <c r="J10558" s="188">
        <v>9343</v>
      </c>
      <c r="N10558" s="43"/>
    </row>
    <row r="10559" spans="1:14">
      <c r="A10559" s="43" t="s">
        <v>554</v>
      </c>
      <c r="B10559" s="188">
        <v>328</v>
      </c>
      <c r="C10559" s="188">
        <v>0</v>
      </c>
      <c r="D10559" s="188">
        <v>0</v>
      </c>
      <c r="E10559" s="188">
        <v>0</v>
      </c>
      <c r="F10559" s="188">
        <v>0</v>
      </c>
      <c r="G10559" s="188">
        <v>99</v>
      </c>
      <c r="H10559" s="188">
        <v>687</v>
      </c>
      <c r="I10559" s="188">
        <v>1519</v>
      </c>
      <c r="J10559" s="188">
        <v>5639</v>
      </c>
      <c r="N10559" s="43"/>
    </row>
    <row r="10560" spans="1:14">
      <c r="A10560" s="43" t="s">
        <v>555</v>
      </c>
      <c r="B10560" s="188">
        <v>355</v>
      </c>
      <c r="C10560" s="188">
        <v>0</v>
      </c>
      <c r="D10560" s="188">
        <v>0</v>
      </c>
      <c r="E10560" s="188">
        <v>0</v>
      </c>
      <c r="F10560" s="188">
        <v>0</v>
      </c>
      <c r="G10560" s="188">
        <v>0</v>
      </c>
      <c r="H10560" s="188">
        <v>343</v>
      </c>
      <c r="I10560" s="188">
        <v>1595</v>
      </c>
      <c r="J10560" s="188">
        <v>6381</v>
      </c>
      <c r="N10560" s="43"/>
    </row>
    <row r="10561" spans="1:14">
      <c r="A10561" s="43" t="s">
        <v>556</v>
      </c>
      <c r="B10561" s="188">
        <v>519</v>
      </c>
      <c r="C10561" s="188">
        <v>0</v>
      </c>
      <c r="D10561" s="188">
        <v>0</v>
      </c>
      <c r="E10561" s="188">
        <v>0</v>
      </c>
      <c r="F10561" s="188">
        <v>0</v>
      </c>
      <c r="G10561" s="188">
        <v>0</v>
      </c>
      <c r="H10561" s="188">
        <v>0</v>
      </c>
      <c r="I10561" s="188">
        <v>56</v>
      </c>
      <c r="J10561" s="188">
        <v>17241</v>
      </c>
      <c r="N10561" s="43"/>
    </row>
    <row r="10562" spans="1:14">
      <c r="A10562" s="43" t="s">
        <v>609</v>
      </c>
      <c r="B10562" s="188">
        <v>46489</v>
      </c>
      <c r="C10562" s="188">
        <v>37216.57</v>
      </c>
      <c r="D10562" s="188">
        <v>38114.31</v>
      </c>
      <c r="E10562" s="188">
        <v>41055.699999999997</v>
      </c>
      <c r="F10562" s="188">
        <v>45863.7</v>
      </c>
      <c r="G10562" s="188">
        <v>51829</v>
      </c>
      <c r="H10562" s="188">
        <v>55614</v>
      </c>
      <c r="I10562" s="188">
        <v>56687</v>
      </c>
      <c r="J10562" s="188">
        <v>57920</v>
      </c>
      <c r="N10562" s="43"/>
    </row>
    <row r="10563" spans="1:14">
      <c r="A10563" s="43" t="s">
        <v>537</v>
      </c>
      <c r="B10563" s="188">
        <v>15992</v>
      </c>
      <c r="C10563" s="188">
        <v>0</v>
      </c>
      <c r="D10563" s="188">
        <v>0</v>
      </c>
      <c r="E10563" s="188">
        <v>11136.6</v>
      </c>
      <c r="F10563" s="188">
        <v>17579.099999999999</v>
      </c>
      <c r="G10563" s="188">
        <v>21981</v>
      </c>
      <c r="H10563" s="188">
        <v>25243</v>
      </c>
      <c r="I10563" s="188">
        <v>27085</v>
      </c>
      <c r="J10563" s="188">
        <v>30990</v>
      </c>
      <c r="N10563" s="43"/>
    </row>
    <row r="10564" spans="1:14">
      <c r="A10564" s="43" t="s">
        <v>538</v>
      </c>
      <c r="B10564" s="188">
        <v>1</v>
      </c>
      <c r="C10564" s="188">
        <v>0</v>
      </c>
      <c r="D10564" s="188">
        <v>0</v>
      </c>
      <c r="E10564" s="188">
        <v>0</v>
      </c>
      <c r="F10564" s="188">
        <v>0</v>
      </c>
      <c r="G10564" s="188">
        <v>0</v>
      </c>
      <c r="H10564" s="188">
        <v>0</v>
      </c>
      <c r="I10564" s="188">
        <v>0</v>
      </c>
      <c r="J10564" s="188">
        <v>0</v>
      </c>
      <c r="N10564" s="43"/>
    </row>
    <row r="10565" spans="1:14">
      <c r="A10565" s="43" t="s">
        <v>539</v>
      </c>
      <c r="B10565" s="188">
        <v>9622</v>
      </c>
      <c r="C10565" s="188">
        <v>265.77999999999997</v>
      </c>
      <c r="D10565" s="188">
        <v>778.43</v>
      </c>
      <c r="E10565" s="188">
        <v>2683.4</v>
      </c>
      <c r="F10565" s="188">
        <v>6854.1</v>
      </c>
      <c r="G10565" s="188">
        <v>14160</v>
      </c>
      <c r="H10565" s="188">
        <v>23107</v>
      </c>
      <c r="I10565" s="188">
        <v>28008</v>
      </c>
      <c r="J10565" s="188">
        <v>38157</v>
      </c>
      <c r="N10565" s="43"/>
    </row>
    <row r="10566" spans="1:14">
      <c r="A10566" s="43" t="s">
        <v>540</v>
      </c>
      <c r="B10566" s="188">
        <v>6424</v>
      </c>
      <c r="C10566" s="188">
        <v>0</v>
      </c>
      <c r="D10566" s="188">
        <v>0</v>
      </c>
      <c r="E10566" s="188">
        <v>0</v>
      </c>
      <c r="F10566" s="188">
        <v>2253.5</v>
      </c>
      <c r="G10566" s="188">
        <v>10783</v>
      </c>
      <c r="H10566" s="188">
        <v>19205</v>
      </c>
      <c r="I10566" s="188">
        <v>23785</v>
      </c>
      <c r="J10566" s="188">
        <v>34114</v>
      </c>
      <c r="N10566" s="43"/>
    </row>
    <row r="10567" spans="1:14">
      <c r="A10567" s="43" t="s">
        <v>541</v>
      </c>
      <c r="B10567" s="188">
        <v>8582</v>
      </c>
      <c r="C10567" s="188">
        <v>0</v>
      </c>
      <c r="D10567" s="188">
        <v>0</v>
      </c>
      <c r="E10567" s="188">
        <v>0</v>
      </c>
      <c r="F10567" s="188">
        <v>0</v>
      </c>
      <c r="G10567" s="188">
        <v>15646</v>
      </c>
      <c r="H10567" s="188">
        <v>30307</v>
      </c>
      <c r="I10567" s="188">
        <v>36775</v>
      </c>
      <c r="J10567" s="188">
        <v>45397</v>
      </c>
      <c r="N10567" s="43"/>
    </row>
    <row r="10568" spans="1:14">
      <c r="A10568" s="43" t="s">
        <v>542</v>
      </c>
      <c r="B10568" s="188">
        <v>4631</v>
      </c>
      <c r="C10568" s="188">
        <v>0</v>
      </c>
      <c r="D10568" s="188">
        <v>0</v>
      </c>
      <c r="E10568" s="188">
        <v>1285.0999999999999</v>
      </c>
      <c r="F10568" s="188">
        <v>3323.4</v>
      </c>
      <c r="G10568" s="188">
        <v>6422</v>
      </c>
      <c r="H10568" s="188">
        <v>10891</v>
      </c>
      <c r="I10568" s="188">
        <v>14200</v>
      </c>
      <c r="J10568" s="188">
        <v>21226</v>
      </c>
      <c r="N10568" s="43"/>
    </row>
    <row r="10569" spans="1:14">
      <c r="A10569" s="43" t="s">
        <v>543</v>
      </c>
      <c r="B10569" s="188">
        <v>1237</v>
      </c>
      <c r="C10569" s="188">
        <v>0</v>
      </c>
      <c r="D10569" s="188">
        <v>0</v>
      </c>
      <c r="E10569" s="188">
        <v>0</v>
      </c>
      <c r="F10569" s="188">
        <v>0</v>
      </c>
      <c r="G10569" s="188">
        <v>0</v>
      </c>
      <c r="H10569" s="188">
        <v>4474</v>
      </c>
      <c r="I10569" s="188">
        <v>11137</v>
      </c>
      <c r="J10569" s="188">
        <v>18646</v>
      </c>
      <c r="N10569" s="43"/>
    </row>
    <row r="10570" spans="1:14">
      <c r="A10570" s="43" t="s">
        <v>544</v>
      </c>
      <c r="B10570" s="188">
        <v>5174</v>
      </c>
      <c r="C10570" s="188">
        <v>0</v>
      </c>
      <c r="D10570" s="188">
        <v>0</v>
      </c>
      <c r="E10570" s="188">
        <v>0</v>
      </c>
      <c r="F10570" s="188">
        <v>0</v>
      </c>
      <c r="G10570" s="188">
        <v>0</v>
      </c>
      <c r="H10570" s="188">
        <v>17562</v>
      </c>
      <c r="I10570" s="188">
        <v>34862</v>
      </c>
      <c r="J10570" s="188">
        <v>66422</v>
      </c>
      <c r="N10570" s="43"/>
    </row>
    <row r="10571" spans="1:14">
      <c r="A10571" s="43" t="s">
        <v>221</v>
      </c>
      <c r="B10571" s="188">
        <v>13615</v>
      </c>
      <c r="C10571" s="188">
        <v>0</v>
      </c>
      <c r="D10571" s="188">
        <v>0</v>
      </c>
      <c r="E10571" s="188">
        <v>9002.2999999999993</v>
      </c>
      <c r="F10571" s="188">
        <v>14685.3</v>
      </c>
      <c r="G10571" s="188">
        <v>19656</v>
      </c>
      <c r="H10571" s="188">
        <v>23087</v>
      </c>
      <c r="I10571" s="188">
        <v>24852</v>
      </c>
      <c r="J10571" s="188">
        <v>27742</v>
      </c>
      <c r="N10571" s="43"/>
    </row>
    <row r="10572" spans="1:14">
      <c r="A10572" s="43" t="s">
        <v>222</v>
      </c>
      <c r="B10572" s="188">
        <v>6661</v>
      </c>
      <c r="C10572" s="188">
        <v>0</v>
      </c>
      <c r="D10572" s="188">
        <v>0</v>
      </c>
      <c r="E10572" s="188">
        <v>0</v>
      </c>
      <c r="F10572" s="188">
        <v>0</v>
      </c>
      <c r="G10572" s="188">
        <v>13051</v>
      </c>
      <c r="H10572" s="188">
        <v>19983</v>
      </c>
      <c r="I10572" s="188">
        <v>22802</v>
      </c>
      <c r="J10572" s="188">
        <v>26242</v>
      </c>
      <c r="N10572" s="43"/>
    </row>
    <row r="10573" spans="1:14">
      <c r="A10573" s="43" t="s">
        <v>223</v>
      </c>
      <c r="B10573" s="188">
        <v>6181</v>
      </c>
      <c r="C10573" s="188">
        <v>0</v>
      </c>
      <c r="D10573" s="188">
        <v>0</v>
      </c>
      <c r="E10573" s="188">
        <v>0</v>
      </c>
      <c r="F10573" s="188">
        <v>0</v>
      </c>
      <c r="G10573" s="188">
        <v>6668</v>
      </c>
      <c r="H10573" s="188">
        <v>24953</v>
      </c>
      <c r="I10573" s="188">
        <v>34018</v>
      </c>
      <c r="J10573" s="188">
        <v>49636</v>
      </c>
      <c r="N10573" s="43"/>
    </row>
    <row r="10574" spans="1:14">
      <c r="A10574" s="43" t="s">
        <v>224</v>
      </c>
      <c r="B10574" s="188">
        <v>5439</v>
      </c>
      <c r="C10574" s="188">
        <v>0</v>
      </c>
      <c r="D10574" s="188">
        <v>0</v>
      </c>
      <c r="E10574" s="188">
        <v>0</v>
      </c>
      <c r="F10574" s="188">
        <v>0</v>
      </c>
      <c r="G10574" s="188">
        <v>0</v>
      </c>
      <c r="H10574" s="188">
        <v>22769</v>
      </c>
      <c r="I10574" s="188">
        <v>37871</v>
      </c>
      <c r="J10574" s="188">
        <v>61360</v>
      </c>
      <c r="N10574" s="43"/>
    </row>
    <row r="10575" spans="1:14">
      <c r="A10575" s="43" t="s">
        <v>545</v>
      </c>
      <c r="B10575" s="188">
        <v>42781</v>
      </c>
      <c r="C10575" s="188">
        <v>34357.78</v>
      </c>
      <c r="D10575" s="188">
        <v>35220.78</v>
      </c>
      <c r="E10575" s="188">
        <v>37863.1</v>
      </c>
      <c r="F10575" s="188">
        <v>42408.800000000003</v>
      </c>
      <c r="G10575" s="188">
        <v>47426</v>
      </c>
      <c r="H10575" s="188">
        <v>51545</v>
      </c>
      <c r="I10575" s="188">
        <v>53334</v>
      </c>
      <c r="J10575" s="188">
        <v>55228</v>
      </c>
      <c r="N10575" s="43"/>
    </row>
    <row r="10576" spans="1:14">
      <c r="A10576" s="43" t="s">
        <v>546</v>
      </c>
      <c r="B10576" s="188">
        <v>32246</v>
      </c>
      <c r="C10576" s="188">
        <v>16485.84</v>
      </c>
      <c r="D10576" s="188">
        <v>20036.13</v>
      </c>
      <c r="E10576" s="188">
        <v>25968.799999999999</v>
      </c>
      <c r="F10576" s="188">
        <v>32352.3</v>
      </c>
      <c r="G10576" s="188">
        <v>38092</v>
      </c>
      <c r="H10576" s="188">
        <v>43588</v>
      </c>
      <c r="I10576" s="188">
        <v>46766</v>
      </c>
      <c r="J10576" s="188">
        <v>60052</v>
      </c>
      <c r="N10576" s="43"/>
    </row>
    <row r="10577" spans="1:14">
      <c r="A10577" s="43" t="s">
        <v>547</v>
      </c>
      <c r="B10577" s="188">
        <v>1048</v>
      </c>
      <c r="C10577" s="188">
        <v>0</v>
      </c>
      <c r="D10577" s="188">
        <v>0</v>
      </c>
      <c r="E10577" s="188">
        <v>0</v>
      </c>
      <c r="F10577" s="188">
        <v>64.099999999999994</v>
      </c>
      <c r="G10577" s="188">
        <v>1571</v>
      </c>
      <c r="H10577" s="188">
        <v>3300</v>
      </c>
      <c r="I10577" s="188">
        <v>4130</v>
      </c>
      <c r="J10577" s="188">
        <v>7391</v>
      </c>
      <c r="N10577" s="43"/>
    </row>
    <row r="10578" spans="1:14">
      <c r="A10578" s="43" t="s">
        <v>548</v>
      </c>
      <c r="B10578" s="188">
        <v>235</v>
      </c>
      <c r="C10578" s="188">
        <v>0</v>
      </c>
      <c r="D10578" s="188">
        <v>0</v>
      </c>
      <c r="E10578" s="188">
        <v>0</v>
      </c>
      <c r="F10578" s="188">
        <v>0</v>
      </c>
      <c r="G10578" s="188">
        <v>261</v>
      </c>
      <c r="H10578" s="188">
        <v>882</v>
      </c>
      <c r="I10578" s="188">
        <v>1241</v>
      </c>
      <c r="J10578" s="188">
        <v>2399</v>
      </c>
      <c r="N10578" s="43"/>
    </row>
    <row r="10579" spans="1:14">
      <c r="A10579" s="43" t="s">
        <v>549</v>
      </c>
      <c r="B10579" s="188">
        <v>486</v>
      </c>
      <c r="C10579" s="188">
        <v>0</v>
      </c>
      <c r="D10579" s="188">
        <v>0</v>
      </c>
      <c r="E10579" s="188">
        <v>0</v>
      </c>
      <c r="F10579" s="188">
        <v>0</v>
      </c>
      <c r="G10579" s="188">
        <v>870</v>
      </c>
      <c r="H10579" s="188">
        <v>1784</v>
      </c>
      <c r="I10579" s="188">
        <v>2205</v>
      </c>
      <c r="J10579" s="188">
        <v>2783</v>
      </c>
      <c r="N10579" s="43"/>
    </row>
    <row r="10580" spans="1:14">
      <c r="A10580" s="43" t="s">
        <v>550</v>
      </c>
      <c r="B10580" s="188">
        <v>114</v>
      </c>
      <c r="C10580" s="188">
        <v>0</v>
      </c>
      <c r="D10580" s="188">
        <v>0</v>
      </c>
      <c r="E10580" s="188">
        <v>0</v>
      </c>
      <c r="F10580" s="188">
        <v>0</v>
      </c>
      <c r="G10580" s="188">
        <v>204</v>
      </c>
      <c r="H10580" s="188">
        <v>417</v>
      </c>
      <c r="I10580" s="188">
        <v>516</v>
      </c>
      <c r="J10580" s="188">
        <v>651</v>
      </c>
      <c r="N10580" s="43"/>
    </row>
    <row r="10581" spans="1:14">
      <c r="A10581" s="43" t="s">
        <v>551</v>
      </c>
      <c r="B10581" s="188">
        <v>1</v>
      </c>
      <c r="C10581" s="188">
        <v>0</v>
      </c>
      <c r="D10581" s="188">
        <v>0</v>
      </c>
      <c r="E10581" s="188">
        <v>0</v>
      </c>
      <c r="F10581" s="188">
        <v>0</v>
      </c>
      <c r="G10581" s="188">
        <v>0</v>
      </c>
      <c r="H10581" s="188">
        <v>0</v>
      </c>
      <c r="I10581" s="188">
        <v>0</v>
      </c>
      <c r="J10581" s="188">
        <v>0</v>
      </c>
      <c r="N10581" s="43"/>
    </row>
    <row r="10582" spans="1:14">
      <c r="A10582" s="43" t="s">
        <v>317</v>
      </c>
      <c r="B10582" s="188">
        <v>1435</v>
      </c>
      <c r="C10582" s="188">
        <v>0</v>
      </c>
      <c r="D10582" s="188">
        <v>1500.08</v>
      </c>
      <c r="E10582" s="188">
        <v>1500.1</v>
      </c>
      <c r="F10582" s="188">
        <v>1500.1</v>
      </c>
      <c r="G10582" s="188">
        <v>1500</v>
      </c>
      <c r="H10582" s="188">
        <v>1500</v>
      </c>
      <c r="I10582" s="188">
        <v>1500</v>
      </c>
      <c r="J10582" s="188">
        <v>2100</v>
      </c>
      <c r="N10582" s="43"/>
    </row>
    <row r="10583" spans="1:14">
      <c r="A10583" s="43" t="s">
        <v>318</v>
      </c>
      <c r="B10583" s="188">
        <v>388</v>
      </c>
      <c r="C10583" s="188">
        <v>0</v>
      </c>
      <c r="D10583" s="188">
        <v>0</v>
      </c>
      <c r="E10583" s="188">
        <v>0</v>
      </c>
      <c r="F10583" s="188">
        <v>513.6</v>
      </c>
      <c r="G10583" s="188">
        <v>514</v>
      </c>
      <c r="H10583" s="188">
        <v>514</v>
      </c>
      <c r="I10583" s="188">
        <v>514</v>
      </c>
      <c r="J10583" s="188">
        <v>705</v>
      </c>
      <c r="N10583" s="43"/>
    </row>
    <row r="10584" spans="1:14">
      <c r="A10584" s="43" t="s">
        <v>552</v>
      </c>
      <c r="B10584" s="188">
        <v>35953</v>
      </c>
      <c r="C10584" s="188">
        <v>18499.48</v>
      </c>
      <c r="D10584" s="188">
        <v>22158.880000000001</v>
      </c>
      <c r="E10584" s="188">
        <v>28534.3</v>
      </c>
      <c r="F10584" s="188">
        <v>35751.300000000003</v>
      </c>
      <c r="G10584" s="188">
        <v>42664</v>
      </c>
      <c r="H10584" s="188">
        <v>49130</v>
      </c>
      <c r="I10584" s="188">
        <v>52689</v>
      </c>
      <c r="J10584" s="188">
        <v>68810</v>
      </c>
      <c r="N10584" s="43"/>
    </row>
    <row r="10585" spans="1:14">
      <c r="A10585" s="43" t="s">
        <v>553</v>
      </c>
      <c r="B10585" s="188">
        <v>1816</v>
      </c>
      <c r="C10585" s="188">
        <v>0</v>
      </c>
      <c r="D10585" s="188">
        <v>0</v>
      </c>
      <c r="E10585" s="188">
        <v>0</v>
      </c>
      <c r="F10585" s="188">
        <v>0</v>
      </c>
      <c r="G10585" s="188">
        <v>1752</v>
      </c>
      <c r="H10585" s="188">
        <v>5366</v>
      </c>
      <c r="I10585" s="188">
        <v>8767</v>
      </c>
      <c r="J10585" s="188">
        <v>19205</v>
      </c>
      <c r="N10585" s="43"/>
    </row>
    <row r="10586" spans="1:14">
      <c r="A10586" s="43" t="s">
        <v>554</v>
      </c>
      <c r="B10586" s="188">
        <v>626</v>
      </c>
      <c r="C10586" s="188">
        <v>0</v>
      </c>
      <c r="D10586" s="188">
        <v>0</v>
      </c>
      <c r="E10586" s="188">
        <v>0</v>
      </c>
      <c r="F10586" s="188">
        <v>0</v>
      </c>
      <c r="G10586" s="188">
        <v>340</v>
      </c>
      <c r="H10586" s="188">
        <v>1820</v>
      </c>
      <c r="I10586" s="188">
        <v>3386</v>
      </c>
      <c r="J10586" s="188">
        <v>7949</v>
      </c>
      <c r="N10586" s="43"/>
    </row>
    <row r="10587" spans="1:14">
      <c r="A10587" s="43" t="s">
        <v>555</v>
      </c>
      <c r="B10587" s="188">
        <v>642</v>
      </c>
      <c r="C10587" s="188">
        <v>0</v>
      </c>
      <c r="D10587" s="188">
        <v>0</v>
      </c>
      <c r="E10587" s="188">
        <v>0</v>
      </c>
      <c r="F10587" s="188">
        <v>0</v>
      </c>
      <c r="G10587" s="188">
        <v>12</v>
      </c>
      <c r="H10587" s="188">
        <v>1396</v>
      </c>
      <c r="I10587" s="188">
        <v>3647</v>
      </c>
      <c r="J10587" s="188">
        <v>11767</v>
      </c>
      <c r="N10587" s="43"/>
    </row>
    <row r="10588" spans="1:14">
      <c r="A10588" s="43" t="s">
        <v>556</v>
      </c>
      <c r="B10588" s="188">
        <v>634</v>
      </c>
      <c r="C10588" s="188">
        <v>0</v>
      </c>
      <c r="D10588" s="188">
        <v>0</v>
      </c>
      <c r="E10588" s="188">
        <v>0</v>
      </c>
      <c r="F10588" s="188">
        <v>0</v>
      </c>
      <c r="G10588" s="188">
        <v>0</v>
      </c>
      <c r="H10588" s="188">
        <v>0</v>
      </c>
      <c r="I10588" s="188">
        <v>2112</v>
      </c>
      <c r="J10588" s="188">
        <v>21604</v>
      </c>
      <c r="N10588" s="43"/>
    </row>
    <row r="10589" spans="1:14">
      <c r="A10589" s="43" t="s">
        <v>610</v>
      </c>
      <c r="B10589" s="188">
        <v>75440</v>
      </c>
      <c r="C10589" s="188">
        <v>59513.1</v>
      </c>
      <c r="D10589" s="188">
        <v>60992.33</v>
      </c>
      <c r="E10589" s="188">
        <v>65512.2</v>
      </c>
      <c r="F10589" s="188">
        <v>73828.899999999994</v>
      </c>
      <c r="G10589" s="188">
        <v>84797</v>
      </c>
      <c r="H10589" s="188">
        <v>92582</v>
      </c>
      <c r="I10589" s="188">
        <v>95604</v>
      </c>
      <c r="J10589" s="188">
        <v>97913</v>
      </c>
      <c r="N10589" s="43"/>
    </row>
    <row r="10590" spans="1:14">
      <c r="A10590" s="43" t="s">
        <v>537</v>
      </c>
      <c r="B10590" s="188">
        <v>17074</v>
      </c>
      <c r="C10590" s="188">
        <v>0</v>
      </c>
      <c r="D10590" s="188">
        <v>0</v>
      </c>
      <c r="E10590" s="188">
        <v>10549.6</v>
      </c>
      <c r="F10590" s="188">
        <v>19010.2</v>
      </c>
      <c r="G10590" s="188">
        <v>24408</v>
      </c>
      <c r="H10590" s="188">
        <v>28018</v>
      </c>
      <c r="I10590" s="188">
        <v>30456</v>
      </c>
      <c r="J10590" s="188">
        <v>34672</v>
      </c>
      <c r="N10590" s="43"/>
    </row>
    <row r="10591" spans="1:14">
      <c r="A10591" s="43" t="s">
        <v>538</v>
      </c>
      <c r="B10591" s="188">
        <v>0</v>
      </c>
      <c r="C10591" s="188">
        <v>0</v>
      </c>
      <c r="D10591" s="188">
        <v>0</v>
      </c>
      <c r="E10591" s="188">
        <v>0</v>
      </c>
      <c r="F10591" s="188">
        <v>0</v>
      </c>
      <c r="G10591" s="188">
        <v>0</v>
      </c>
      <c r="H10591" s="188">
        <v>0</v>
      </c>
      <c r="I10591" s="188">
        <v>0</v>
      </c>
      <c r="J10591" s="188">
        <v>0</v>
      </c>
      <c r="N10591" s="43"/>
    </row>
    <row r="10592" spans="1:14">
      <c r="A10592" s="43" t="s">
        <v>539</v>
      </c>
      <c r="B10592" s="188">
        <v>20583</v>
      </c>
      <c r="C10592" s="188">
        <v>1355.54</v>
      </c>
      <c r="D10592" s="188">
        <v>2959.61</v>
      </c>
      <c r="E10592" s="188">
        <v>6799.5</v>
      </c>
      <c r="F10592" s="188">
        <v>15498.2</v>
      </c>
      <c r="G10592" s="188">
        <v>31270</v>
      </c>
      <c r="H10592" s="188">
        <v>45561</v>
      </c>
      <c r="I10592" s="188">
        <v>54088</v>
      </c>
      <c r="J10592" s="188">
        <v>68877</v>
      </c>
      <c r="N10592" s="43"/>
    </row>
    <row r="10593" spans="1:14">
      <c r="A10593" s="43" t="s">
        <v>540</v>
      </c>
      <c r="B10593" s="188">
        <v>11314</v>
      </c>
      <c r="C10593" s="188">
        <v>0</v>
      </c>
      <c r="D10593" s="188">
        <v>0</v>
      </c>
      <c r="E10593" s="188">
        <v>0</v>
      </c>
      <c r="F10593" s="188">
        <v>5805.8</v>
      </c>
      <c r="G10593" s="188">
        <v>18350</v>
      </c>
      <c r="H10593" s="188">
        <v>32506</v>
      </c>
      <c r="I10593" s="188">
        <v>40511</v>
      </c>
      <c r="J10593" s="188">
        <v>56481</v>
      </c>
      <c r="N10593" s="43"/>
    </row>
    <row r="10594" spans="1:14">
      <c r="A10594" s="43" t="s">
        <v>541</v>
      </c>
      <c r="B10594" s="188">
        <v>18927</v>
      </c>
      <c r="C10594" s="188">
        <v>0</v>
      </c>
      <c r="D10594" s="188">
        <v>0</v>
      </c>
      <c r="E10594" s="188">
        <v>0</v>
      </c>
      <c r="F10594" s="188">
        <v>10802.4</v>
      </c>
      <c r="G10594" s="188">
        <v>35035</v>
      </c>
      <c r="H10594" s="188">
        <v>51981</v>
      </c>
      <c r="I10594" s="188">
        <v>61730</v>
      </c>
      <c r="J10594" s="188">
        <v>76033</v>
      </c>
      <c r="N10594" s="43"/>
    </row>
    <row r="10595" spans="1:14">
      <c r="A10595" s="43" t="s">
        <v>542</v>
      </c>
      <c r="B10595" s="188">
        <v>6214</v>
      </c>
      <c r="C10595" s="188">
        <v>0</v>
      </c>
      <c r="D10595" s="188">
        <v>418.31</v>
      </c>
      <c r="E10595" s="188">
        <v>2071.8000000000002</v>
      </c>
      <c r="F10595" s="188">
        <v>4383.5</v>
      </c>
      <c r="G10595" s="188">
        <v>8340</v>
      </c>
      <c r="H10595" s="188">
        <v>13818</v>
      </c>
      <c r="I10595" s="188">
        <v>18216</v>
      </c>
      <c r="J10595" s="188">
        <v>32018</v>
      </c>
      <c r="N10595" s="43"/>
    </row>
    <row r="10596" spans="1:14">
      <c r="A10596" s="43" t="s">
        <v>543</v>
      </c>
      <c r="B10596" s="188">
        <v>1328</v>
      </c>
      <c r="C10596" s="188">
        <v>0</v>
      </c>
      <c r="D10596" s="188">
        <v>0</v>
      </c>
      <c r="E10596" s="188">
        <v>0</v>
      </c>
      <c r="F10596" s="188">
        <v>0</v>
      </c>
      <c r="G10596" s="188">
        <v>0</v>
      </c>
      <c r="H10596" s="188">
        <v>5185</v>
      </c>
      <c r="I10596" s="188">
        <v>11696</v>
      </c>
      <c r="J10596" s="188">
        <v>19883</v>
      </c>
      <c r="N10596" s="43"/>
    </row>
    <row r="10597" spans="1:14">
      <c r="A10597" s="43" t="s">
        <v>544</v>
      </c>
      <c r="B10597" s="188">
        <v>4169</v>
      </c>
      <c r="C10597" s="188">
        <v>0</v>
      </c>
      <c r="D10597" s="188">
        <v>0</v>
      </c>
      <c r="E10597" s="188">
        <v>0</v>
      </c>
      <c r="F10597" s="188">
        <v>0</v>
      </c>
      <c r="G10597" s="188">
        <v>0</v>
      </c>
      <c r="H10597" s="188">
        <v>17562</v>
      </c>
      <c r="I10597" s="188">
        <v>22843</v>
      </c>
      <c r="J10597" s="188">
        <v>66422</v>
      </c>
      <c r="N10597" s="43"/>
    </row>
    <row r="10598" spans="1:14">
      <c r="A10598" s="43" t="s">
        <v>221</v>
      </c>
      <c r="B10598" s="188">
        <v>14140</v>
      </c>
      <c r="C10598" s="188">
        <v>0</v>
      </c>
      <c r="D10598" s="188">
        <v>0</v>
      </c>
      <c r="E10598" s="188">
        <v>7880.3</v>
      </c>
      <c r="F10598" s="188">
        <v>15709.4</v>
      </c>
      <c r="G10598" s="188">
        <v>21527</v>
      </c>
      <c r="H10598" s="188">
        <v>25067</v>
      </c>
      <c r="I10598" s="188">
        <v>26849</v>
      </c>
      <c r="J10598" s="188">
        <v>29882</v>
      </c>
      <c r="N10598" s="43"/>
    </row>
    <row r="10599" spans="1:14">
      <c r="A10599" s="43" t="s">
        <v>222</v>
      </c>
      <c r="B10599" s="188">
        <v>7936</v>
      </c>
      <c r="C10599" s="188">
        <v>0</v>
      </c>
      <c r="D10599" s="188">
        <v>0</v>
      </c>
      <c r="E10599" s="188">
        <v>0</v>
      </c>
      <c r="F10599" s="188">
        <v>0</v>
      </c>
      <c r="G10599" s="188">
        <v>15498</v>
      </c>
      <c r="H10599" s="188">
        <v>22946</v>
      </c>
      <c r="I10599" s="188">
        <v>25373</v>
      </c>
      <c r="J10599" s="188">
        <v>29057</v>
      </c>
      <c r="N10599" s="43"/>
    </row>
    <row r="10600" spans="1:14">
      <c r="A10600" s="43" t="s">
        <v>223</v>
      </c>
      <c r="B10600" s="188">
        <v>14109</v>
      </c>
      <c r="C10600" s="188">
        <v>0</v>
      </c>
      <c r="D10600" s="188">
        <v>0</v>
      </c>
      <c r="E10600" s="188">
        <v>0</v>
      </c>
      <c r="F10600" s="188">
        <v>0</v>
      </c>
      <c r="G10600" s="188">
        <v>24528</v>
      </c>
      <c r="H10600" s="188">
        <v>47959</v>
      </c>
      <c r="I10600" s="188">
        <v>61810</v>
      </c>
      <c r="J10600" s="188">
        <v>83401</v>
      </c>
      <c r="N10600" s="43"/>
    </row>
    <row r="10601" spans="1:14">
      <c r="A10601" s="43" t="s">
        <v>224</v>
      </c>
      <c r="B10601" s="188">
        <v>11289</v>
      </c>
      <c r="C10601" s="188">
        <v>0</v>
      </c>
      <c r="D10601" s="188">
        <v>0</v>
      </c>
      <c r="E10601" s="188">
        <v>0</v>
      </c>
      <c r="F10601" s="188">
        <v>0</v>
      </c>
      <c r="G10601" s="188">
        <v>15029</v>
      </c>
      <c r="H10601" s="188">
        <v>43918</v>
      </c>
      <c r="I10601" s="188">
        <v>61115</v>
      </c>
      <c r="J10601" s="188">
        <v>89267</v>
      </c>
      <c r="N10601" s="43"/>
    </row>
    <row r="10602" spans="1:14">
      <c r="A10602" s="43" t="s">
        <v>545</v>
      </c>
      <c r="B10602" s="188">
        <v>67646</v>
      </c>
      <c r="C10602" s="188">
        <v>52279.79</v>
      </c>
      <c r="D10602" s="188">
        <v>54906.8</v>
      </c>
      <c r="E10602" s="188">
        <v>59121.9</v>
      </c>
      <c r="F10602" s="188">
        <v>66611.100000000006</v>
      </c>
      <c r="G10602" s="188">
        <v>75580</v>
      </c>
      <c r="H10602" s="188">
        <v>83010</v>
      </c>
      <c r="I10602" s="188">
        <v>86639</v>
      </c>
      <c r="J10602" s="188">
        <v>92406</v>
      </c>
      <c r="N10602" s="43"/>
    </row>
    <row r="10603" spans="1:14">
      <c r="A10603" s="43" t="s">
        <v>546</v>
      </c>
      <c r="B10603" s="188">
        <v>47576</v>
      </c>
      <c r="C10603" s="188">
        <v>23320.22</v>
      </c>
      <c r="D10603" s="188">
        <v>29073.86</v>
      </c>
      <c r="E10603" s="188">
        <v>38895.1</v>
      </c>
      <c r="F10603" s="188">
        <v>47734.7</v>
      </c>
      <c r="G10603" s="188">
        <v>56683</v>
      </c>
      <c r="H10603" s="188">
        <v>65091</v>
      </c>
      <c r="I10603" s="188">
        <v>69909</v>
      </c>
      <c r="J10603" s="188">
        <v>81023</v>
      </c>
      <c r="N10603" s="43"/>
    </row>
    <row r="10604" spans="1:14">
      <c r="A10604" s="43" t="s">
        <v>547</v>
      </c>
      <c r="B10604" s="188">
        <v>3938</v>
      </c>
      <c r="C10604" s="188">
        <v>0</v>
      </c>
      <c r="D10604" s="188">
        <v>0</v>
      </c>
      <c r="E10604" s="188">
        <v>618.1</v>
      </c>
      <c r="F10604" s="188">
        <v>3451.8</v>
      </c>
      <c r="G10604" s="188">
        <v>5816</v>
      </c>
      <c r="H10604" s="188">
        <v>8311</v>
      </c>
      <c r="I10604" s="188">
        <v>10298</v>
      </c>
      <c r="J10604" s="188">
        <v>15230</v>
      </c>
      <c r="N10604" s="43"/>
    </row>
    <row r="10605" spans="1:14">
      <c r="A10605" s="43" t="s">
        <v>548</v>
      </c>
      <c r="B10605" s="188">
        <v>740</v>
      </c>
      <c r="C10605" s="188">
        <v>0</v>
      </c>
      <c r="D10605" s="188">
        <v>0</v>
      </c>
      <c r="E10605" s="188">
        <v>0</v>
      </c>
      <c r="F10605" s="188">
        <v>224.8</v>
      </c>
      <c r="G10605" s="188">
        <v>1165</v>
      </c>
      <c r="H10605" s="188">
        <v>2113</v>
      </c>
      <c r="I10605" s="188">
        <v>2856</v>
      </c>
      <c r="J10605" s="188">
        <v>4587</v>
      </c>
      <c r="N10605" s="43"/>
    </row>
    <row r="10606" spans="1:14">
      <c r="A10606" s="43" t="s">
        <v>549</v>
      </c>
      <c r="B10606" s="188">
        <v>1058</v>
      </c>
      <c r="C10606" s="188">
        <v>0</v>
      </c>
      <c r="D10606" s="188">
        <v>0</v>
      </c>
      <c r="E10606" s="188">
        <v>0</v>
      </c>
      <c r="F10606" s="188">
        <v>332.2</v>
      </c>
      <c r="G10606" s="188">
        <v>1953</v>
      </c>
      <c r="H10606" s="188">
        <v>3094</v>
      </c>
      <c r="I10606" s="188">
        <v>3656</v>
      </c>
      <c r="J10606" s="188">
        <v>4595</v>
      </c>
      <c r="N10606" s="43"/>
    </row>
    <row r="10607" spans="1:14">
      <c r="A10607" s="43" t="s">
        <v>550</v>
      </c>
      <c r="B10607" s="188">
        <v>248</v>
      </c>
      <c r="C10607" s="188">
        <v>0</v>
      </c>
      <c r="D10607" s="188">
        <v>0</v>
      </c>
      <c r="E10607" s="188">
        <v>0</v>
      </c>
      <c r="F10607" s="188">
        <v>77.7</v>
      </c>
      <c r="G10607" s="188">
        <v>457</v>
      </c>
      <c r="H10607" s="188">
        <v>724</v>
      </c>
      <c r="I10607" s="188">
        <v>855</v>
      </c>
      <c r="J10607" s="188">
        <v>1076</v>
      </c>
      <c r="N10607" s="43"/>
    </row>
    <row r="10608" spans="1:14">
      <c r="A10608" s="43" t="s">
        <v>551</v>
      </c>
      <c r="B10608" s="188">
        <v>4</v>
      </c>
      <c r="C10608" s="188">
        <v>0</v>
      </c>
      <c r="D10608" s="188">
        <v>0</v>
      </c>
      <c r="E10608" s="188">
        <v>0</v>
      </c>
      <c r="F10608" s="188">
        <v>0</v>
      </c>
      <c r="G10608" s="188">
        <v>0</v>
      </c>
      <c r="H10608" s="188">
        <v>0</v>
      </c>
      <c r="I10608" s="188">
        <v>0</v>
      </c>
      <c r="J10608" s="188">
        <v>0</v>
      </c>
      <c r="N10608" s="43"/>
    </row>
    <row r="10609" spans="1:14">
      <c r="A10609" s="43" t="s">
        <v>317</v>
      </c>
      <c r="B10609" s="188">
        <v>1423</v>
      </c>
      <c r="C10609" s="188">
        <v>0</v>
      </c>
      <c r="D10609" s="188">
        <v>1500.08</v>
      </c>
      <c r="E10609" s="188">
        <v>1500.1</v>
      </c>
      <c r="F10609" s="188">
        <v>1500.1</v>
      </c>
      <c r="G10609" s="188">
        <v>1500</v>
      </c>
      <c r="H10609" s="188">
        <v>1500</v>
      </c>
      <c r="I10609" s="188">
        <v>1500</v>
      </c>
      <c r="J10609" s="188">
        <v>3000</v>
      </c>
      <c r="N10609" s="43"/>
    </row>
    <row r="10610" spans="1:14">
      <c r="A10610" s="43" t="s">
        <v>318</v>
      </c>
      <c r="B10610" s="188">
        <v>383</v>
      </c>
      <c r="C10610" s="188">
        <v>0</v>
      </c>
      <c r="D10610" s="188">
        <v>0</v>
      </c>
      <c r="E10610" s="188">
        <v>0</v>
      </c>
      <c r="F10610" s="188">
        <v>513.6</v>
      </c>
      <c r="G10610" s="188">
        <v>514</v>
      </c>
      <c r="H10610" s="188">
        <v>514</v>
      </c>
      <c r="I10610" s="188">
        <v>514</v>
      </c>
      <c r="J10610" s="188">
        <v>1007</v>
      </c>
      <c r="N10610" s="43"/>
    </row>
    <row r="10611" spans="1:14">
      <c r="A10611" s="43" t="s">
        <v>552</v>
      </c>
      <c r="B10611" s="188">
        <v>55371</v>
      </c>
      <c r="C10611" s="188">
        <v>26197.97</v>
      </c>
      <c r="D10611" s="188">
        <v>32614.77</v>
      </c>
      <c r="E10611" s="188">
        <v>43832.7</v>
      </c>
      <c r="F10611" s="188">
        <v>54978.7</v>
      </c>
      <c r="G10611" s="188">
        <v>66547</v>
      </c>
      <c r="H10611" s="188">
        <v>77661</v>
      </c>
      <c r="I10611" s="188">
        <v>84763</v>
      </c>
      <c r="J10611" s="188">
        <v>99360</v>
      </c>
      <c r="N10611" s="43"/>
    </row>
    <row r="10612" spans="1:14">
      <c r="A10612" s="43" t="s">
        <v>553</v>
      </c>
      <c r="B10612" s="188">
        <v>3299</v>
      </c>
      <c r="C10612" s="188">
        <v>0</v>
      </c>
      <c r="D10612" s="188">
        <v>0</v>
      </c>
      <c r="E10612" s="188">
        <v>0</v>
      </c>
      <c r="F10612" s="188">
        <v>0</v>
      </c>
      <c r="G10612" s="188">
        <v>3788</v>
      </c>
      <c r="H10612" s="188">
        <v>10747</v>
      </c>
      <c r="I10612" s="188">
        <v>15588</v>
      </c>
      <c r="J10612" s="188">
        <v>30346</v>
      </c>
      <c r="N10612" s="43"/>
    </row>
    <row r="10613" spans="1:14">
      <c r="A10613" s="43" t="s">
        <v>554</v>
      </c>
      <c r="B10613" s="188">
        <v>1192</v>
      </c>
      <c r="C10613" s="188">
        <v>0</v>
      </c>
      <c r="D10613" s="188">
        <v>0</v>
      </c>
      <c r="E10613" s="188">
        <v>0</v>
      </c>
      <c r="F10613" s="188">
        <v>15</v>
      </c>
      <c r="G10613" s="188">
        <v>826</v>
      </c>
      <c r="H10613" s="188">
        <v>3568</v>
      </c>
      <c r="I10613" s="188">
        <v>6379</v>
      </c>
      <c r="J10613" s="188">
        <v>14149</v>
      </c>
      <c r="N10613" s="43"/>
    </row>
    <row r="10614" spans="1:14">
      <c r="A10614" s="43" t="s">
        <v>555</v>
      </c>
      <c r="B10614" s="188">
        <v>1521</v>
      </c>
      <c r="C10614" s="188">
        <v>0</v>
      </c>
      <c r="D10614" s="188">
        <v>0</v>
      </c>
      <c r="E10614" s="188">
        <v>0</v>
      </c>
      <c r="F10614" s="188">
        <v>0</v>
      </c>
      <c r="G10614" s="188">
        <v>514</v>
      </c>
      <c r="H10614" s="188">
        <v>4355</v>
      </c>
      <c r="I10614" s="188">
        <v>8001</v>
      </c>
      <c r="J10614" s="188">
        <v>22229</v>
      </c>
      <c r="N10614" s="43"/>
    </row>
    <row r="10615" spans="1:14">
      <c r="A10615" s="43" t="s">
        <v>556</v>
      </c>
      <c r="B10615" s="188">
        <v>716</v>
      </c>
      <c r="C10615" s="188">
        <v>0</v>
      </c>
      <c r="D10615" s="188">
        <v>0</v>
      </c>
      <c r="E10615" s="188">
        <v>0</v>
      </c>
      <c r="F10615" s="188">
        <v>0</v>
      </c>
      <c r="G10615" s="188">
        <v>0</v>
      </c>
      <c r="H10615" s="188">
        <v>0</v>
      </c>
      <c r="I10615" s="188">
        <v>4892</v>
      </c>
      <c r="J10615" s="188">
        <v>21351</v>
      </c>
      <c r="N10615" s="43"/>
    </row>
    <row r="10616" spans="1:14">
      <c r="A10616" s="43" t="s">
        <v>611</v>
      </c>
      <c r="B10616" s="188">
        <v>199746</v>
      </c>
      <c r="C10616" s="188">
        <v>101636.47</v>
      </c>
      <c r="D10616" s="188">
        <v>104874.41</v>
      </c>
      <c r="E10616" s="188">
        <v>116713.8</v>
      </c>
      <c r="F10616" s="188">
        <v>144059.1</v>
      </c>
      <c r="G10616" s="188">
        <v>203367</v>
      </c>
      <c r="H10616" s="188">
        <v>312916</v>
      </c>
      <c r="I10616" s="188">
        <v>433241</v>
      </c>
      <c r="J10616" s="188">
        <v>1031279</v>
      </c>
      <c r="N10616" s="43"/>
    </row>
    <row r="10617" spans="1:14">
      <c r="A10617" s="43" t="s">
        <v>537</v>
      </c>
      <c r="B10617" s="188">
        <v>18324</v>
      </c>
      <c r="C10617" s="188">
        <v>0</v>
      </c>
      <c r="D10617" s="188">
        <v>0</v>
      </c>
      <c r="E10617" s="188">
        <v>8170</v>
      </c>
      <c r="F10617" s="188">
        <v>20584.7</v>
      </c>
      <c r="G10617" s="188">
        <v>27197</v>
      </c>
      <c r="H10617" s="188">
        <v>32125</v>
      </c>
      <c r="I10617" s="188">
        <v>35237</v>
      </c>
      <c r="J10617" s="188">
        <v>40914</v>
      </c>
      <c r="N10617" s="43"/>
    </row>
    <row r="10618" spans="1:14">
      <c r="A10618" s="43" t="s">
        <v>538</v>
      </c>
      <c r="B10618" s="188">
        <v>0</v>
      </c>
      <c r="C10618" s="188">
        <v>0</v>
      </c>
      <c r="D10618" s="188">
        <v>0</v>
      </c>
      <c r="E10618" s="188">
        <v>0</v>
      </c>
      <c r="F10618" s="188">
        <v>0</v>
      </c>
      <c r="G10618" s="188">
        <v>0</v>
      </c>
      <c r="H10618" s="188">
        <v>0</v>
      </c>
      <c r="I10618" s="188">
        <v>0</v>
      </c>
      <c r="J10618" s="188">
        <v>0</v>
      </c>
      <c r="N10618" s="43"/>
    </row>
    <row r="10619" spans="1:14">
      <c r="A10619" s="43" t="s">
        <v>539</v>
      </c>
      <c r="B10619" s="188">
        <v>99458</v>
      </c>
      <c r="C10619" s="188">
        <v>5859.71</v>
      </c>
      <c r="D10619" s="188">
        <v>9908.34</v>
      </c>
      <c r="E10619" s="188">
        <v>22201.599999999999</v>
      </c>
      <c r="F10619" s="188">
        <v>55254.2</v>
      </c>
      <c r="G10619" s="188">
        <v>108042</v>
      </c>
      <c r="H10619" s="188">
        <v>214835</v>
      </c>
      <c r="I10619" s="188">
        <v>329737</v>
      </c>
      <c r="J10619" s="188">
        <v>735846</v>
      </c>
      <c r="N10619" s="43"/>
    </row>
    <row r="10620" spans="1:14">
      <c r="A10620" s="43" t="s">
        <v>540</v>
      </c>
      <c r="B10620" s="188">
        <v>18630</v>
      </c>
      <c r="C10620" s="188">
        <v>0</v>
      </c>
      <c r="D10620" s="188">
        <v>0</v>
      </c>
      <c r="E10620" s="188">
        <v>0</v>
      </c>
      <c r="F10620" s="188">
        <v>8368.6</v>
      </c>
      <c r="G10620" s="188">
        <v>28037</v>
      </c>
      <c r="H10620" s="188">
        <v>54188</v>
      </c>
      <c r="I10620" s="188">
        <v>73120</v>
      </c>
      <c r="J10620" s="188">
        <v>106061</v>
      </c>
      <c r="N10620" s="43"/>
    </row>
    <row r="10621" spans="1:14">
      <c r="A10621" s="43" t="s">
        <v>541</v>
      </c>
      <c r="B10621" s="188">
        <v>52174</v>
      </c>
      <c r="C10621" s="188">
        <v>0</v>
      </c>
      <c r="D10621" s="188">
        <v>0</v>
      </c>
      <c r="E10621" s="188">
        <v>0</v>
      </c>
      <c r="F10621" s="188">
        <v>33778.5</v>
      </c>
      <c r="G10621" s="188">
        <v>72217</v>
      </c>
      <c r="H10621" s="188">
        <v>109638</v>
      </c>
      <c r="I10621" s="188">
        <v>142288</v>
      </c>
      <c r="J10621" s="188">
        <v>238871</v>
      </c>
      <c r="N10621" s="43"/>
    </row>
    <row r="10622" spans="1:14">
      <c r="A10622" s="43" t="s">
        <v>542</v>
      </c>
      <c r="B10622" s="188">
        <v>9868</v>
      </c>
      <c r="C10622" s="188">
        <v>0</v>
      </c>
      <c r="D10622" s="188">
        <v>1372.57</v>
      </c>
      <c r="E10622" s="188">
        <v>3473.2</v>
      </c>
      <c r="F10622" s="188">
        <v>7094.3</v>
      </c>
      <c r="G10622" s="188">
        <v>12694</v>
      </c>
      <c r="H10622" s="188">
        <v>21344</v>
      </c>
      <c r="I10622" s="188">
        <v>28184</v>
      </c>
      <c r="J10622" s="188">
        <v>48569</v>
      </c>
      <c r="N10622" s="43"/>
    </row>
    <row r="10623" spans="1:14">
      <c r="A10623" s="43" t="s">
        <v>543</v>
      </c>
      <c r="B10623" s="188">
        <v>1291</v>
      </c>
      <c r="C10623" s="188">
        <v>0</v>
      </c>
      <c r="D10623" s="188">
        <v>0</v>
      </c>
      <c r="E10623" s="188">
        <v>0</v>
      </c>
      <c r="F10623" s="188">
        <v>0</v>
      </c>
      <c r="G10623" s="188">
        <v>0</v>
      </c>
      <c r="H10623" s="188">
        <v>3247</v>
      </c>
      <c r="I10623" s="188">
        <v>11521</v>
      </c>
      <c r="J10623" s="188">
        <v>21795</v>
      </c>
      <c r="N10623" s="43"/>
    </row>
    <row r="10624" spans="1:14">
      <c r="A10624" s="43" t="s">
        <v>544</v>
      </c>
      <c r="B10624" s="188">
        <v>2836</v>
      </c>
      <c r="C10624" s="188">
        <v>0</v>
      </c>
      <c r="D10624" s="188">
        <v>0</v>
      </c>
      <c r="E10624" s="188">
        <v>0</v>
      </c>
      <c r="F10624" s="188">
        <v>0</v>
      </c>
      <c r="G10624" s="188">
        <v>0</v>
      </c>
      <c r="H10624" s="188">
        <v>0</v>
      </c>
      <c r="I10624" s="188">
        <v>17562</v>
      </c>
      <c r="J10624" s="188">
        <v>66422</v>
      </c>
      <c r="N10624" s="43"/>
    </row>
    <row r="10625" spans="1:14">
      <c r="A10625" s="43" t="s">
        <v>221</v>
      </c>
      <c r="B10625" s="188">
        <v>14840</v>
      </c>
      <c r="C10625" s="188">
        <v>0</v>
      </c>
      <c r="D10625" s="188">
        <v>0</v>
      </c>
      <c r="E10625" s="188">
        <v>0</v>
      </c>
      <c r="F10625" s="188">
        <v>16452.3</v>
      </c>
      <c r="G10625" s="188">
        <v>24324</v>
      </c>
      <c r="H10625" s="188">
        <v>27986</v>
      </c>
      <c r="I10625" s="188">
        <v>29774</v>
      </c>
      <c r="J10625" s="188">
        <v>33334</v>
      </c>
      <c r="N10625" s="43"/>
    </row>
    <row r="10626" spans="1:14">
      <c r="A10626" s="43" t="s">
        <v>222</v>
      </c>
      <c r="B10626" s="188">
        <v>9248</v>
      </c>
      <c r="C10626" s="188">
        <v>0</v>
      </c>
      <c r="D10626" s="188">
        <v>0</v>
      </c>
      <c r="E10626" s="188">
        <v>0</v>
      </c>
      <c r="F10626" s="188">
        <v>0</v>
      </c>
      <c r="G10626" s="188">
        <v>19292</v>
      </c>
      <c r="H10626" s="188">
        <v>26231</v>
      </c>
      <c r="I10626" s="188">
        <v>28546</v>
      </c>
      <c r="J10626" s="188">
        <v>32686</v>
      </c>
      <c r="N10626" s="43"/>
    </row>
    <row r="10627" spans="1:14">
      <c r="A10627" s="43" t="s">
        <v>223</v>
      </c>
      <c r="B10627" s="188">
        <v>39830</v>
      </c>
      <c r="C10627" s="188">
        <v>0</v>
      </c>
      <c r="D10627" s="188">
        <v>0</v>
      </c>
      <c r="E10627" s="188">
        <v>0</v>
      </c>
      <c r="F10627" s="188">
        <v>11453.9</v>
      </c>
      <c r="G10627" s="188">
        <v>53187</v>
      </c>
      <c r="H10627" s="188">
        <v>98111</v>
      </c>
      <c r="I10627" s="188">
        <v>128275</v>
      </c>
      <c r="J10627" s="188">
        <v>237472</v>
      </c>
      <c r="N10627" s="43"/>
    </row>
    <row r="10628" spans="1:14">
      <c r="A10628" s="43" t="s">
        <v>224</v>
      </c>
      <c r="B10628" s="188">
        <v>30592</v>
      </c>
      <c r="C10628" s="188">
        <v>0</v>
      </c>
      <c r="D10628" s="188">
        <v>0</v>
      </c>
      <c r="E10628" s="188">
        <v>0</v>
      </c>
      <c r="F10628" s="188">
        <v>0</v>
      </c>
      <c r="G10628" s="188">
        <v>40097</v>
      </c>
      <c r="H10628" s="188">
        <v>88702</v>
      </c>
      <c r="I10628" s="188">
        <v>126083</v>
      </c>
      <c r="J10628" s="188">
        <v>223564</v>
      </c>
      <c r="N10628" s="43"/>
    </row>
    <row r="10629" spans="1:14">
      <c r="A10629" s="43" t="s">
        <v>545</v>
      </c>
      <c r="B10629" s="188">
        <v>173238</v>
      </c>
      <c r="C10629" s="188">
        <v>85648.84</v>
      </c>
      <c r="D10629" s="188">
        <v>90775.27</v>
      </c>
      <c r="E10629" s="188">
        <v>101616.1</v>
      </c>
      <c r="F10629" s="188">
        <v>126345.3</v>
      </c>
      <c r="G10629" s="188">
        <v>176269</v>
      </c>
      <c r="H10629" s="188">
        <v>278389</v>
      </c>
      <c r="I10629" s="188">
        <v>401458</v>
      </c>
      <c r="J10629" s="188">
        <v>985638</v>
      </c>
      <c r="N10629" s="43"/>
    </row>
    <row r="10630" spans="1:14">
      <c r="A10630" s="43" t="s">
        <v>546</v>
      </c>
      <c r="B10630" s="188">
        <v>83184</v>
      </c>
      <c r="C10630" s="188">
        <v>29054.26</v>
      </c>
      <c r="D10630" s="188">
        <v>38393.769999999997</v>
      </c>
      <c r="E10630" s="188">
        <v>56375.6</v>
      </c>
      <c r="F10630" s="188">
        <v>74631.600000000006</v>
      </c>
      <c r="G10630" s="188">
        <v>97216</v>
      </c>
      <c r="H10630" s="188">
        <v>126189</v>
      </c>
      <c r="I10630" s="188">
        <v>149252</v>
      </c>
      <c r="J10630" s="188">
        <v>222605</v>
      </c>
      <c r="N10630" s="43"/>
    </row>
    <row r="10631" spans="1:14">
      <c r="A10631" s="43" t="s">
        <v>547</v>
      </c>
      <c r="B10631" s="188">
        <v>17661</v>
      </c>
      <c r="C10631" s="188">
        <v>0</v>
      </c>
      <c r="D10631" s="188">
        <v>0</v>
      </c>
      <c r="E10631" s="188">
        <v>3956.8</v>
      </c>
      <c r="F10631" s="188">
        <v>9621.5</v>
      </c>
      <c r="G10631" s="188">
        <v>17708</v>
      </c>
      <c r="H10631" s="188">
        <v>30219</v>
      </c>
      <c r="I10631" s="188">
        <v>48026</v>
      </c>
      <c r="J10631" s="188">
        <v>104634</v>
      </c>
      <c r="N10631" s="43"/>
    </row>
    <row r="10632" spans="1:14">
      <c r="A10632" s="43" t="s">
        <v>548</v>
      </c>
      <c r="B10632" s="188">
        <v>3691</v>
      </c>
      <c r="C10632" s="188">
        <v>0</v>
      </c>
      <c r="D10632" s="188">
        <v>0</v>
      </c>
      <c r="E10632" s="188">
        <v>0</v>
      </c>
      <c r="F10632" s="188">
        <v>1561.6</v>
      </c>
      <c r="G10632" s="188">
        <v>3898</v>
      </c>
      <c r="H10632" s="188">
        <v>7170</v>
      </c>
      <c r="I10632" s="188">
        <v>10627</v>
      </c>
      <c r="J10632" s="188">
        <v>25625</v>
      </c>
      <c r="N10632" s="43"/>
    </row>
    <row r="10633" spans="1:14">
      <c r="A10633" s="43" t="s">
        <v>549</v>
      </c>
      <c r="B10633" s="188">
        <v>2268</v>
      </c>
      <c r="C10633" s="188">
        <v>0</v>
      </c>
      <c r="D10633" s="188">
        <v>0</v>
      </c>
      <c r="E10633" s="188">
        <v>0</v>
      </c>
      <c r="F10633" s="188">
        <v>1726.7</v>
      </c>
      <c r="G10633" s="188">
        <v>4105</v>
      </c>
      <c r="H10633" s="188">
        <v>5541</v>
      </c>
      <c r="I10633" s="188">
        <v>6662</v>
      </c>
      <c r="J10633" s="188">
        <v>8097</v>
      </c>
      <c r="N10633" s="43"/>
    </row>
    <row r="10634" spans="1:14">
      <c r="A10634" s="43" t="s">
        <v>550</v>
      </c>
      <c r="B10634" s="188">
        <v>693</v>
      </c>
      <c r="C10634" s="188">
        <v>0</v>
      </c>
      <c r="D10634" s="188">
        <v>0</v>
      </c>
      <c r="E10634" s="188">
        <v>0</v>
      </c>
      <c r="F10634" s="188">
        <v>403.8</v>
      </c>
      <c r="G10634" s="188">
        <v>965</v>
      </c>
      <c r="H10634" s="188">
        <v>1549</v>
      </c>
      <c r="I10634" s="188">
        <v>2005</v>
      </c>
      <c r="J10634" s="188">
        <v>3336</v>
      </c>
      <c r="N10634" s="43"/>
    </row>
    <row r="10635" spans="1:14">
      <c r="A10635" s="43" t="s">
        <v>551</v>
      </c>
      <c r="B10635" s="188">
        <v>262</v>
      </c>
      <c r="C10635" s="188">
        <v>0</v>
      </c>
      <c r="D10635" s="188">
        <v>0</v>
      </c>
      <c r="E10635" s="188">
        <v>0</v>
      </c>
      <c r="F10635" s="188">
        <v>0</v>
      </c>
      <c r="G10635" s="188">
        <v>0</v>
      </c>
      <c r="H10635" s="188">
        <v>84</v>
      </c>
      <c r="I10635" s="188">
        <v>1054</v>
      </c>
      <c r="J10635" s="188">
        <v>4476</v>
      </c>
      <c r="N10635" s="43"/>
    </row>
    <row r="10636" spans="1:14">
      <c r="A10636" s="43" t="s">
        <v>317</v>
      </c>
      <c r="B10636" s="188">
        <v>1524</v>
      </c>
      <c r="C10636" s="188">
        <v>0</v>
      </c>
      <c r="D10636" s="188">
        <v>0</v>
      </c>
      <c r="E10636" s="188">
        <v>1500.1</v>
      </c>
      <c r="F10636" s="188">
        <v>1500.1</v>
      </c>
      <c r="G10636" s="188">
        <v>1500</v>
      </c>
      <c r="H10636" s="188">
        <v>3000</v>
      </c>
      <c r="I10636" s="188">
        <v>3000</v>
      </c>
      <c r="J10636" s="188">
        <v>4800</v>
      </c>
      <c r="N10636" s="43"/>
    </row>
    <row r="10637" spans="1:14">
      <c r="A10637" s="43" t="s">
        <v>318</v>
      </c>
      <c r="B10637" s="188">
        <v>409</v>
      </c>
      <c r="C10637" s="188">
        <v>0</v>
      </c>
      <c r="D10637" s="188">
        <v>0</v>
      </c>
      <c r="E10637" s="188">
        <v>0</v>
      </c>
      <c r="F10637" s="188">
        <v>513.6</v>
      </c>
      <c r="G10637" s="188">
        <v>514</v>
      </c>
      <c r="H10637" s="188">
        <v>705</v>
      </c>
      <c r="I10637" s="188">
        <v>1007</v>
      </c>
      <c r="J10637" s="188">
        <v>1611</v>
      </c>
      <c r="N10637" s="43"/>
    </row>
    <row r="10638" spans="1:14">
      <c r="A10638" s="43" t="s">
        <v>552</v>
      </c>
      <c r="B10638" s="188">
        <v>109692</v>
      </c>
      <c r="C10638" s="188">
        <v>32896.370000000003</v>
      </c>
      <c r="D10638" s="188">
        <v>43225.37</v>
      </c>
      <c r="E10638" s="188">
        <v>66559.7</v>
      </c>
      <c r="F10638" s="188">
        <v>92554.3</v>
      </c>
      <c r="G10638" s="188">
        <v>124364</v>
      </c>
      <c r="H10638" s="188">
        <v>168803</v>
      </c>
      <c r="I10638" s="188">
        <v>205621</v>
      </c>
      <c r="J10638" s="188">
        <v>342246</v>
      </c>
      <c r="N10638" s="43"/>
    </row>
    <row r="10639" spans="1:14">
      <c r="A10639" s="43" t="s">
        <v>553</v>
      </c>
      <c r="B10639" s="188">
        <v>5720</v>
      </c>
      <c r="C10639" s="188">
        <v>0</v>
      </c>
      <c r="D10639" s="188">
        <v>0</v>
      </c>
      <c r="E10639" s="188">
        <v>0</v>
      </c>
      <c r="F10639" s="188">
        <v>0</v>
      </c>
      <c r="G10639" s="188">
        <v>7272</v>
      </c>
      <c r="H10639" s="188">
        <v>18020</v>
      </c>
      <c r="I10639" s="188">
        <v>27465</v>
      </c>
      <c r="J10639" s="188">
        <v>50902</v>
      </c>
      <c r="N10639" s="43"/>
    </row>
    <row r="10640" spans="1:14">
      <c r="A10640" s="43" t="s">
        <v>554</v>
      </c>
      <c r="B10640" s="188">
        <v>3467</v>
      </c>
      <c r="C10640" s="188">
        <v>0</v>
      </c>
      <c r="D10640" s="188">
        <v>0</v>
      </c>
      <c r="E10640" s="188">
        <v>0</v>
      </c>
      <c r="F10640" s="188">
        <v>190.9</v>
      </c>
      <c r="G10640" s="188">
        <v>2701</v>
      </c>
      <c r="H10640" s="188">
        <v>8631</v>
      </c>
      <c r="I10640" s="188">
        <v>15556</v>
      </c>
      <c r="J10640" s="188">
        <v>35841</v>
      </c>
      <c r="N10640" s="43"/>
    </row>
    <row r="10641" spans="1:14">
      <c r="A10641" s="43" t="s">
        <v>555</v>
      </c>
      <c r="B10641" s="188">
        <v>8046</v>
      </c>
      <c r="C10641" s="188">
        <v>0</v>
      </c>
      <c r="D10641" s="188">
        <v>0</v>
      </c>
      <c r="E10641" s="188">
        <v>0</v>
      </c>
      <c r="F10641" s="188">
        <v>172.6</v>
      </c>
      <c r="G10641" s="188">
        <v>7250</v>
      </c>
      <c r="H10641" s="188">
        <v>22322</v>
      </c>
      <c r="I10641" s="188">
        <v>36685</v>
      </c>
      <c r="J10641" s="188">
        <v>97115</v>
      </c>
      <c r="N10641" s="43"/>
    </row>
    <row r="10642" spans="1:14">
      <c r="A10642" s="43" t="s">
        <v>556</v>
      </c>
      <c r="B10642" s="188">
        <v>2039</v>
      </c>
      <c r="C10642" s="188">
        <v>-995.76</v>
      </c>
      <c r="D10642" s="188">
        <v>0</v>
      </c>
      <c r="E10642" s="188">
        <v>0</v>
      </c>
      <c r="F10642" s="188">
        <v>0</v>
      </c>
      <c r="G10642" s="188">
        <v>0</v>
      </c>
      <c r="H10642" s="188">
        <v>3639</v>
      </c>
      <c r="I10642" s="188">
        <v>15134</v>
      </c>
      <c r="J10642" s="188">
        <v>49088</v>
      </c>
      <c r="N10642" s="43"/>
    </row>
    <row r="10643" spans="1:14">
      <c r="A10643" s="43" t="s">
        <v>621</v>
      </c>
      <c r="B10643" s="188" t="s">
        <v>143</v>
      </c>
      <c r="C10643" s="188" t="s">
        <v>144</v>
      </c>
      <c r="D10643" s="188" t="s">
        <v>144</v>
      </c>
      <c r="E10643" s="188" t="s">
        <v>144</v>
      </c>
      <c r="F10643" s="188" t="s">
        <v>144</v>
      </c>
      <c r="G10643" s="188" t="s">
        <v>144</v>
      </c>
      <c r="H10643" s="188" t="s">
        <v>144</v>
      </c>
      <c r="I10643" s="188" t="s">
        <v>685</v>
      </c>
      <c r="J10643" s="188" t="s">
        <v>685</v>
      </c>
      <c r="K10643" s="188" t="s">
        <v>225</v>
      </c>
      <c r="N10643" s="43"/>
    </row>
    <row r="10644" spans="1:14">
      <c r="A10644" s="43" t="s">
        <v>618</v>
      </c>
      <c r="B10644" s="188" t="s">
        <v>619</v>
      </c>
      <c r="K10644" s="188" t="s">
        <v>763</v>
      </c>
      <c r="N10644" s="43"/>
    </row>
    <row r="10645" spans="1:14">
      <c r="A10645" s="43" t="s">
        <v>142</v>
      </c>
      <c r="N10645" s="43"/>
    </row>
    <row r="10647" spans="1:14">
      <c r="A10647" s="43" t="s">
        <v>216</v>
      </c>
      <c r="N10647" s="43"/>
    </row>
    <row r="10648" spans="1:14">
      <c r="A10648" s="43" t="s">
        <v>621</v>
      </c>
      <c r="B10648" s="188" t="s">
        <v>143</v>
      </c>
      <c r="C10648" s="188" t="s">
        <v>144</v>
      </c>
      <c r="D10648" s="188" t="s">
        <v>144</v>
      </c>
      <c r="E10648" s="188" t="s">
        <v>144</v>
      </c>
      <c r="F10648" s="188" t="s">
        <v>144</v>
      </c>
      <c r="G10648" s="188" t="s">
        <v>144</v>
      </c>
      <c r="H10648" s="188" t="s">
        <v>144</v>
      </c>
      <c r="I10648" s="188" t="s">
        <v>685</v>
      </c>
      <c r="J10648" s="188" t="s">
        <v>685</v>
      </c>
      <c r="K10648" s="188" t="s">
        <v>225</v>
      </c>
      <c r="N10648" s="43"/>
    </row>
    <row r="10649" spans="1:14">
      <c r="A10649" s="43" t="s">
        <v>258</v>
      </c>
      <c r="B10649" s="188" t="s">
        <v>33</v>
      </c>
      <c r="C10649" s="188" t="s">
        <v>134</v>
      </c>
      <c r="D10649" s="188" t="s">
        <v>135</v>
      </c>
      <c r="E10649" s="188" t="s">
        <v>136</v>
      </c>
      <c r="F10649" s="188" t="s">
        <v>137</v>
      </c>
      <c r="G10649" s="188" t="s">
        <v>138</v>
      </c>
      <c r="H10649" s="188" t="s">
        <v>139</v>
      </c>
      <c r="I10649" s="188" t="s">
        <v>140</v>
      </c>
      <c r="J10649" s="188" t="s">
        <v>141</v>
      </c>
      <c r="N10649" s="43"/>
    </row>
    <row r="10650" spans="1:14">
      <c r="A10650" s="43" t="s">
        <v>622</v>
      </c>
      <c r="B10650" s="188" t="s">
        <v>143</v>
      </c>
      <c r="C10650" s="188" t="s">
        <v>148</v>
      </c>
      <c r="D10650" s="188" t="s">
        <v>148</v>
      </c>
      <c r="E10650" s="188" t="s">
        <v>148</v>
      </c>
      <c r="F10650" s="188" t="s">
        <v>148</v>
      </c>
      <c r="G10650" s="188" t="s">
        <v>148</v>
      </c>
      <c r="H10650" s="188" t="s">
        <v>148</v>
      </c>
      <c r="I10650" s="188" t="s">
        <v>686</v>
      </c>
      <c r="J10650" s="188" t="s">
        <v>686</v>
      </c>
      <c r="N10650" s="43"/>
    </row>
    <row r="10651" spans="1:14">
      <c r="A10651" s="43" t="s">
        <v>592</v>
      </c>
      <c r="B10651" s="188">
        <v>77868</v>
      </c>
      <c r="C10651" s="188">
        <v>9215.8700000000008</v>
      </c>
      <c r="D10651" s="188">
        <v>13595.5</v>
      </c>
      <c r="E10651" s="188">
        <v>25878.400000000001</v>
      </c>
      <c r="F10651" s="188">
        <v>49598.1</v>
      </c>
      <c r="G10651" s="188">
        <v>91383</v>
      </c>
      <c r="H10651" s="188">
        <v>155353</v>
      </c>
      <c r="I10651" s="188">
        <v>221075</v>
      </c>
      <c r="J10651" s="188">
        <v>478573</v>
      </c>
      <c r="N10651" s="43"/>
    </row>
    <row r="10652" spans="1:14">
      <c r="A10652" s="43" t="s">
        <v>537</v>
      </c>
      <c r="B10652" s="188">
        <v>16751</v>
      </c>
      <c r="C10652" s="188">
        <v>0</v>
      </c>
      <c r="D10652" s="188">
        <v>0</v>
      </c>
      <c r="E10652" s="188">
        <v>8927.5</v>
      </c>
      <c r="F10652" s="188">
        <v>17194.400000000001</v>
      </c>
      <c r="G10652" s="188">
        <v>24802</v>
      </c>
      <c r="H10652" s="188">
        <v>30520</v>
      </c>
      <c r="I10652" s="188">
        <v>33730</v>
      </c>
      <c r="J10652" s="188">
        <v>40407</v>
      </c>
      <c r="N10652" s="43"/>
    </row>
    <row r="10653" spans="1:14">
      <c r="A10653" s="43" t="s">
        <v>538</v>
      </c>
      <c r="B10653" s="188">
        <v>150</v>
      </c>
      <c r="C10653" s="188">
        <v>0</v>
      </c>
      <c r="D10653" s="188">
        <v>0</v>
      </c>
      <c r="E10653" s="188">
        <v>0</v>
      </c>
      <c r="F10653" s="188">
        <v>0</v>
      </c>
      <c r="G10653" s="188">
        <v>0</v>
      </c>
      <c r="H10653" s="188">
        <v>0</v>
      </c>
      <c r="I10653" s="188">
        <v>0</v>
      </c>
      <c r="J10653" s="188">
        <v>6876</v>
      </c>
      <c r="N10653" s="43"/>
    </row>
    <row r="10654" spans="1:14">
      <c r="A10654" s="43" t="s">
        <v>539</v>
      </c>
      <c r="B10654" s="188">
        <v>30861</v>
      </c>
      <c r="C10654" s="188">
        <v>-32.93</v>
      </c>
      <c r="D10654" s="188">
        <v>202.62</v>
      </c>
      <c r="E10654" s="188">
        <v>1758.3</v>
      </c>
      <c r="F10654" s="188">
        <v>7642.2</v>
      </c>
      <c r="G10654" s="188">
        <v>24676</v>
      </c>
      <c r="H10654" s="188">
        <v>67178</v>
      </c>
      <c r="I10654" s="188">
        <v>117114</v>
      </c>
      <c r="J10654" s="188">
        <v>382740</v>
      </c>
      <c r="N10654" s="43"/>
    </row>
    <row r="10655" spans="1:14">
      <c r="A10655" s="43" t="s">
        <v>540</v>
      </c>
      <c r="B10655" s="188">
        <v>6408</v>
      </c>
      <c r="C10655" s="188">
        <v>0</v>
      </c>
      <c r="D10655" s="188">
        <v>0</v>
      </c>
      <c r="E10655" s="188">
        <v>0</v>
      </c>
      <c r="F10655" s="188">
        <v>0</v>
      </c>
      <c r="G10655" s="188">
        <v>6281</v>
      </c>
      <c r="H10655" s="188">
        <v>20027</v>
      </c>
      <c r="I10655" s="188">
        <v>33575</v>
      </c>
      <c r="J10655" s="188">
        <v>69553</v>
      </c>
      <c r="N10655" s="43"/>
    </row>
    <row r="10656" spans="1:14">
      <c r="A10656" s="43" t="s">
        <v>541</v>
      </c>
      <c r="B10656" s="188">
        <v>17138</v>
      </c>
      <c r="C10656" s="188">
        <v>0</v>
      </c>
      <c r="D10656" s="188">
        <v>0</v>
      </c>
      <c r="E10656" s="188">
        <v>0</v>
      </c>
      <c r="F10656" s="188">
        <v>0</v>
      </c>
      <c r="G10656" s="188">
        <v>22785</v>
      </c>
      <c r="H10656" s="188">
        <v>54471</v>
      </c>
      <c r="I10656" s="188">
        <v>80628</v>
      </c>
      <c r="J10656" s="188">
        <v>151101</v>
      </c>
      <c r="N10656" s="43"/>
    </row>
    <row r="10657" spans="1:14">
      <c r="A10657" s="43" t="s">
        <v>542</v>
      </c>
      <c r="B10657" s="188">
        <v>5495</v>
      </c>
      <c r="C10657" s="188">
        <v>0</v>
      </c>
      <c r="D10657" s="188">
        <v>0</v>
      </c>
      <c r="E10657" s="188">
        <v>633</v>
      </c>
      <c r="F10657" s="188">
        <v>2852.9</v>
      </c>
      <c r="G10657" s="188">
        <v>6938</v>
      </c>
      <c r="H10657" s="188">
        <v>13753</v>
      </c>
      <c r="I10657" s="188">
        <v>19923</v>
      </c>
      <c r="J10657" s="188">
        <v>37835</v>
      </c>
      <c r="N10657" s="43"/>
    </row>
    <row r="10658" spans="1:14">
      <c r="A10658" s="43" t="s">
        <v>543</v>
      </c>
      <c r="B10658" s="188">
        <v>1065</v>
      </c>
      <c r="C10658" s="188">
        <v>0</v>
      </c>
      <c r="D10658" s="188">
        <v>0</v>
      </c>
      <c r="E10658" s="188">
        <v>0</v>
      </c>
      <c r="F10658" s="188">
        <v>0</v>
      </c>
      <c r="G10658" s="188">
        <v>0</v>
      </c>
      <c r="H10658" s="188">
        <v>0</v>
      </c>
      <c r="I10658" s="188">
        <v>9854</v>
      </c>
      <c r="J10658" s="188">
        <v>20443</v>
      </c>
      <c r="N10658" s="43"/>
    </row>
    <row r="10659" spans="1:14">
      <c r="A10659" s="43" t="s">
        <v>544</v>
      </c>
      <c r="B10659" s="188">
        <v>7094</v>
      </c>
      <c r="C10659" s="188">
        <v>0</v>
      </c>
      <c r="D10659" s="188">
        <v>0</v>
      </c>
      <c r="E10659" s="188">
        <v>0</v>
      </c>
      <c r="F10659" s="188">
        <v>0</v>
      </c>
      <c r="G10659" s="188">
        <v>0</v>
      </c>
      <c r="H10659" s="188">
        <v>20629</v>
      </c>
      <c r="I10659" s="188">
        <v>61280</v>
      </c>
      <c r="J10659" s="188">
        <v>106314</v>
      </c>
      <c r="N10659" s="43"/>
    </row>
    <row r="10660" spans="1:14">
      <c r="A10660" s="43" t="s">
        <v>221</v>
      </c>
      <c r="B10660" s="188">
        <v>14166</v>
      </c>
      <c r="C10660" s="188">
        <v>0</v>
      </c>
      <c r="D10660" s="188">
        <v>0</v>
      </c>
      <c r="E10660" s="188">
        <v>6891.4</v>
      </c>
      <c r="F10660" s="188">
        <v>14355.9</v>
      </c>
      <c r="G10660" s="188">
        <v>21735</v>
      </c>
      <c r="H10660" s="188">
        <v>26846</v>
      </c>
      <c r="I10660" s="188">
        <v>29485</v>
      </c>
      <c r="J10660" s="188">
        <v>33894</v>
      </c>
      <c r="N10660" s="43"/>
    </row>
    <row r="10661" spans="1:14">
      <c r="A10661" s="43" t="s">
        <v>222</v>
      </c>
      <c r="B10661" s="188">
        <v>6978</v>
      </c>
      <c r="C10661" s="188">
        <v>0</v>
      </c>
      <c r="D10661" s="188">
        <v>0</v>
      </c>
      <c r="E10661" s="188">
        <v>0</v>
      </c>
      <c r="F10661" s="188">
        <v>0</v>
      </c>
      <c r="G10661" s="188">
        <v>13630</v>
      </c>
      <c r="H10661" s="188">
        <v>23119</v>
      </c>
      <c r="I10661" s="188">
        <v>27040</v>
      </c>
      <c r="J10661" s="188">
        <v>32744</v>
      </c>
      <c r="N10661" s="43"/>
    </row>
    <row r="10662" spans="1:14">
      <c r="A10662" s="43" t="s">
        <v>223</v>
      </c>
      <c r="B10662" s="188">
        <v>12661</v>
      </c>
      <c r="C10662" s="188">
        <v>0</v>
      </c>
      <c r="D10662" s="188">
        <v>0</v>
      </c>
      <c r="E10662" s="188">
        <v>0</v>
      </c>
      <c r="F10662" s="188">
        <v>0</v>
      </c>
      <c r="G10662" s="188">
        <v>11891</v>
      </c>
      <c r="H10662" s="188">
        <v>42789</v>
      </c>
      <c r="I10662" s="188">
        <v>67427</v>
      </c>
      <c r="J10662" s="188">
        <v>138208</v>
      </c>
      <c r="N10662" s="43"/>
    </row>
    <row r="10663" spans="1:14">
      <c r="A10663" s="43" t="s">
        <v>224</v>
      </c>
      <c r="B10663" s="188">
        <v>10201</v>
      </c>
      <c r="C10663" s="188">
        <v>0</v>
      </c>
      <c r="D10663" s="188">
        <v>0</v>
      </c>
      <c r="E10663" s="188">
        <v>0</v>
      </c>
      <c r="F10663" s="188">
        <v>0</v>
      </c>
      <c r="G10663" s="188">
        <v>0</v>
      </c>
      <c r="H10663" s="188">
        <v>35625</v>
      </c>
      <c r="I10663" s="188">
        <v>62208</v>
      </c>
      <c r="J10663" s="188">
        <v>133604</v>
      </c>
      <c r="N10663" s="43"/>
    </row>
    <row r="10664" spans="1:14">
      <c r="A10664" s="43" t="s">
        <v>545</v>
      </c>
      <c r="B10664" s="188">
        <v>68506</v>
      </c>
      <c r="C10664" s="188">
        <v>6709.14</v>
      </c>
      <c r="D10664" s="188">
        <v>11082.74</v>
      </c>
      <c r="E10664" s="188">
        <v>22895.7</v>
      </c>
      <c r="F10664" s="188">
        <v>44542.2</v>
      </c>
      <c r="G10664" s="188">
        <v>79646</v>
      </c>
      <c r="H10664" s="188">
        <v>133441</v>
      </c>
      <c r="I10664" s="188">
        <v>191204</v>
      </c>
      <c r="J10664" s="188">
        <v>431014</v>
      </c>
      <c r="N10664" s="43"/>
    </row>
    <row r="10665" spans="1:14">
      <c r="A10665" s="43" t="s">
        <v>546</v>
      </c>
      <c r="B10665" s="188">
        <v>40922</v>
      </c>
      <c r="C10665" s="188">
        <v>4794.2299999999996</v>
      </c>
      <c r="D10665" s="188">
        <v>8556.33</v>
      </c>
      <c r="E10665" s="188">
        <v>17367.5</v>
      </c>
      <c r="F10665" s="188">
        <v>32516.6</v>
      </c>
      <c r="G10665" s="188">
        <v>54582</v>
      </c>
      <c r="H10665" s="188">
        <v>83228</v>
      </c>
      <c r="I10665" s="188">
        <v>105564</v>
      </c>
      <c r="J10665" s="188">
        <v>164628</v>
      </c>
      <c r="N10665" s="43"/>
    </row>
    <row r="10666" spans="1:14">
      <c r="A10666" s="43" t="s">
        <v>547</v>
      </c>
      <c r="B10666" s="188">
        <v>4674</v>
      </c>
      <c r="C10666" s="188">
        <v>0</v>
      </c>
      <c r="D10666" s="188">
        <v>0</v>
      </c>
      <c r="E10666" s="188">
        <v>0</v>
      </c>
      <c r="F10666" s="188">
        <v>179.7</v>
      </c>
      <c r="G10666" s="188">
        <v>4933</v>
      </c>
      <c r="H10666" s="188">
        <v>12782</v>
      </c>
      <c r="I10666" s="188">
        <v>20338</v>
      </c>
      <c r="J10666" s="188">
        <v>53703</v>
      </c>
      <c r="N10666" s="43"/>
    </row>
    <row r="10667" spans="1:14">
      <c r="A10667" s="43" t="s">
        <v>548</v>
      </c>
      <c r="B10667" s="188">
        <v>867</v>
      </c>
      <c r="C10667" s="188">
        <v>0</v>
      </c>
      <c r="D10667" s="188">
        <v>0</v>
      </c>
      <c r="E10667" s="188">
        <v>0</v>
      </c>
      <c r="F10667" s="188">
        <v>0</v>
      </c>
      <c r="G10667" s="188">
        <v>603</v>
      </c>
      <c r="H10667" s="188">
        <v>2425</v>
      </c>
      <c r="I10667" s="188">
        <v>4394</v>
      </c>
      <c r="J10667" s="188">
        <v>11710</v>
      </c>
      <c r="N10667" s="43"/>
    </row>
    <row r="10668" spans="1:14">
      <c r="A10668" s="43" t="s">
        <v>549</v>
      </c>
      <c r="B10668" s="188">
        <v>1157</v>
      </c>
      <c r="C10668" s="188">
        <v>0</v>
      </c>
      <c r="D10668" s="188">
        <v>0</v>
      </c>
      <c r="E10668" s="188">
        <v>0</v>
      </c>
      <c r="F10668" s="188">
        <v>0</v>
      </c>
      <c r="G10668" s="188">
        <v>1572</v>
      </c>
      <c r="H10668" s="188">
        <v>3980</v>
      </c>
      <c r="I10668" s="188">
        <v>5933</v>
      </c>
      <c r="J10668" s="188">
        <v>9715</v>
      </c>
      <c r="N10668" s="43"/>
    </row>
    <row r="10669" spans="1:14">
      <c r="A10669" s="43" t="s">
        <v>550</v>
      </c>
      <c r="B10669" s="188">
        <v>232</v>
      </c>
      <c r="C10669" s="188">
        <v>0</v>
      </c>
      <c r="D10669" s="188">
        <v>0</v>
      </c>
      <c r="E10669" s="188">
        <v>0</v>
      </c>
      <c r="F10669" s="188">
        <v>0</v>
      </c>
      <c r="G10669" s="188">
        <v>296</v>
      </c>
      <c r="H10669" s="188">
        <v>749</v>
      </c>
      <c r="I10669" s="188">
        <v>1125</v>
      </c>
      <c r="J10669" s="188">
        <v>2148</v>
      </c>
      <c r="N10669" s="43"/>
    </row>
    <row r="10670" spans="1:14">
      <c r="A10670" s="43" t="s">
        <v>551</v>
      </c>
      <c r="B10670" s="188">
        <v>64</v>
      </c>
      <c r="C10670" s="188">
        <v>0</v>
      </c>
      <c r="D10670" s="188">
        <v>0</v>
      </c>
      <c r="E10670" s="188">
        <v>0</v>
      </c>
      <c r="F10670" s="188">
        <v>0</v>
      </c>
      <c r="G10670" s="188">
        <v>0</v>
      </c>
      <c r="H10670" s="188">
        <v>0</v>
      </c>
      <c r="I10670" s="188">
        <v>2</v>
      </c>
      <c r="J10670" s="188">
        <v>2021</v>
      </c>
      <c r="N10670" s="43"/>
    </row>
    <row r="10671" spans="1:14">
      <c r="A10671" s="43" t="s">
        <v>317</v>
      </c>
      <c r="B10671" s="188">
        <v>1827</v>
      </c>
      <c r="C10671" s="188">
        <v>0</v>
      </c>
      <c r="D10671" s="188">
        <v>1862.3</v>
      </c>
      <c r="E10671" s="188">
        <v>1862.3</v>
      </c>
      <c r="F10671" s="188">
        <v>1862.3</v>
      </c>
      <c r="G10671" s="188">
        <v>1862</v>
      </c>
      <c r="H10671" s="188">
        <v>1862</v>
      </c>
      <c r="I10671" s="188">
        <v>2607</v>
      </c>
      <c r="J10671" s="188">
        <v>4842</v>
      </c>
      <c r="N10671" s="43"/>
    </row>
    <row r="10672" spans="1:14">
      <c r="A10672" s="43" t="s">
        <v>318</v>
      </c>
      <c r="B10672" s="188">
        <v>542</v>
      </c>
      <c r="C10672" s="188">
        <v>0</v>
      </c>
      <c r="D10672" s="188">
        <v>0</v>
      </c>
      <c r="E10672" s="188">
        <v>0</v>
      </c>
      <c r="F10672" s="188">
        <v>699.6</v>
      </c>
      <c r="G10672" s="188">
        <v>700</v>
      </c>
      <c r="H10672" s="188">
        <v>700</v>
      </c>
      <c r="I10672" s="188">
        <v>700</v>
      </c>
      <c r="J10672" s="188">
        <v>1783</v>
      </c>
      <c r="N10672" s="43"/>
    </row>
    <row r="10673" spans="1:14">
      <c r="A10673" s="43" t="s">
        <v>552</v>
      </c>
      <c r="B10673" s="188">
        <v>50284</v>
      </c>
      <c r="C10673" s="188">
        <v>7304.3</v>
      </c>
      <c r="D10673" s="188">
        <v>11009.38</v>
      </c>
      <c r="E10673" s="188">
        <v>20215.8</v>
      </c>
      <c r="F10673" s="188">
        <v>36675.800000000003</v>
      </c>
      <c r="G10673" s="188">
        <v>64774</v>
      </c>
      <c r="H10673" s="188">
        <v>104819</v>
      </c>
      <c r="I10673" s="188">
        <v>137376</v>
      </c>
      <c r="J10673" s="188">
        <v>233632</v>
      </c>
      <c r="N10673" s="43"/>
    </row>
    <row r="10674" spans="1:14">
      <c r="A10674" s="43" t="s">
        <v>553</v>
      </c>
      <c r="B10674" s="188">
        <v>4198</v>
      </c>
      <c r="C10674" s="188">
        <v>0</v>
      </c>
      <c r="D10674" s="188">
        <v>0</v>
      </c>
      <c r="E10674" s="188">
        <v>0</v>
      </c>
      <c r="F10674" s="188">
        <v>0</v>
      </c>
      <c r="G10674" s="188">
        <v>3894</v>
      </c>
      <c r="H10674" s="188">
        <v>12970</v>
      </c>
      <c r="I10674" s="188">
        <v>21209</v>
      </c>
      <c r="J10674" s="188">
        <v>46908</v>
      </c>
      <c r="N10674" s="43"/>
    </row>
    <row r="10675" spans="1:14">
      <c r="A10675" s="43" t="s">
        <v>554</v>
      </c>
      <c r="B10675" s="188">
        <v>1300</v>
      </c>
      <c r="C10675" s="188">
        <v>0</v>
      </c>
      <c r="D10675" s="188">
        <v>0</v>
      </c>
      <c r="E10675" s="188">
        <v>0</v>
      </c>
      <c r="F10675" s="188">
        <v>0</v>
      </c>
      <c r="G10675" s="188">
        <v>379</v>
      </c>
      <c r="H10675" s="188">
        <v>2727</v>
      </c>
      <c r="I10675" s="188">
        <v>6213</v>
      </c>
      <c r="J10675" s="188">
        <v>20837</v>
      </c>
      <c r="N10675" s="43"/>
    </row>
    <row r="10676" spans="1:14">
      <c r="A10676" s="43" t="s">
        <v>555</v>
      </c>
      <c r="B10676" s="188">
        <v>2341</v>
      </c>
      <c r="C10676" s="188">
        <v>0</v>
      </c>
      <c r="D10676" s="188">
        <v>0</v>
      </c>
      <c r="E10676" s="188">
        <v>0</v>
      </c>
      <c r="F10676" s="188">
        <v>0</v>
      </c>
      <c r="G10676" s="188">
        <v>60</v>
      </c>
      <c r="H10676" s="188">
        <v>4431</v>
      </c>
      <c r="I10676" s="188">
        <v>13512</v>
      </c>
      <c r="J10676" s="188">
        <v>44454</v>
      </c>
      <c r="N10676" s="43"/>
    </row>
    <row r="10677" spans="1:14">
      <c r="A10677" s="43" t="s">
        <v>556</v>
      </c>
      <c r="B10677" s="188">
        <v>932</v>
      </c>
      <c r="C10677" s="188">
        <v>0</v>
      </c>
      <c r="D10677" s="188">
        <v>0</v>
      </c>
      <c r="E10677" s="188">
        <v>0</v>
      </c>
      <c r="F10677" s="188">
        <v>0</v>
      </c>
      <c r="G10677" s="188">
        <v>0</v>
      </c>
      <c r="H10677" s="188">
        <v>0</v>
      </c>
      <c r="I10677" s="188">
        <v>3269</v>
      </c>
      <c r="J10677" s="188">
        <v>35991</v>
      </c>
      <c r="N10677" s="43"/>
    </row>
    <row r="10678" spans="1:14">
      <c r="A10678" s="43" t="s">
        <v>168</v>
      </c>
      <c r="N10678" s="43"/>
    </row>
    <row r="10679" spans="1:14">
      <c r="A10679" s="43" t="s">
        <v>607</v>
      </c>
      <c r="B10679" s="188">
        <v>12831</v>
      </c>
      <c r="C10679" s="188">
        <v>-42.23</v>
      </c>
      <c r="D10679" s="188">
        <v>2946.43</v>
      </c>
      <c r="E10679" s="188">
        <v>9215.9</v>
      </c>
      <c r="F10679" s="188">
        <v>13595.5</v>
      </c>
      <c r="G10679" s="188">
        <v>17914</v>
      </c>
      <c r="H10679" s="188">
        <v>20306</v>
      </c>
      <c r="I10679" s="188">
        <v>21049</v>
      </c>
      <c r="J10679" s="188">
        <v>21680</v>
      </c>
      <c r="N10679" s="43"/>
    </row>
    <row r="10680" spans="1:14">
      <c r="A10680" s="43" t="s">
        <v>537</v>
      </c>
      <c r="B10680" s="188">
        <v>7886</v>
      </c>
      <c r="C10680" s="188">
        <v>0</v>
      </c>
      <c r="D10680" s="188">
        <v>0</v>
      </c>
      <c r="E10680" s="188">
        <v>0</v>
      </c>
      <c r="F10680" s="188">
        <v>8836.2999999999993</v>
      </c>
      <c r="G10680" s="188">
        <v>12873</v>
      </c>
      <c r="H10680" s="188">
        <v>15568</v>
      </c>
      <c r="I10680" s="188">
        <v>16946</v>
      </c>
      <c r="J10680" s="188">
        <v>19110</v>
      </c>
      <c r="N10680" s="43"/>
    </row>
    <row r="10681" spans="1:14">
      <c r="A10681" s="43" t="s">
        <v>538</v>
      </c>
      <c r="B10681" s="188">
        <v>739</v>
      </c>
      <c r="C10681" s="188">
        <v>0</v>
      </c>
      <c r="D10681" s="188">
        <v>0</v>
      </c>
      <c r="E10681" s="188">
        <v>0</v>
      </c>
      <c r="F10681" s="188">
        <v>0</v>
      </c>
      <c r="G10681" s="188">
        <v>0</v>
      </c>
      <c r="H10681" s="188">
        <v>2488</v>
      </c>
      <c r="I10681" s="188">
        <v>6709</v>
      </c>
      <c r="J10681" s="188">
        <v>9842</v>
      </c>
      <c r="N10681" s="43"/>
    </row>
    <row r="10682" spans="1:14">
      <c r="A10682" s="43" t="s">
        <v>539</v>
      </c>
      <c r="B10682" s="188">
        <v>1477</v>
      </c>
      <c r="C10682" s="188">
        <v>-102.71</v>
      </c>
      <c r="D10682" s="188">
        <v>-76.08</v>
      </c>
      <c r="E10682" s="188">
        <v>1</v>
      </c>
      <c r="F10682" s="188">
        <v>557.1</v>
      </c>
      <c r="G10682" s="188">
        <v>1929</v>
      </c>
      <c r="H10682" s="188">
        <v>4441</v>
      </c>
      <c r="I10682" s="188">
        <v>6428</v>
      </c>
      <c r="J10682" s="188">
        <v>10700</v>
      </c>
      <c r="N10682" s="43"/>
    </row>
    <row r="10683" spans="1:14">
      <c r="A10683" s="43" t="s">
        <v>540</v>
      </c>
      <c r="B10683" s="188">
        <v>492</v>
      </c>
      <c r="C10683" s="188">
        <v>0</v>
      </c>
      <c r="D10683" s="188">
        <v>0</v>
      </c>
      <c r="E10683" s="188">
        <v>0</v>
      </c>
      <c r="F10683" s="188">
        <v>0</v>
      </c>
      <c r="G10683" s="188">
        <v>0</v>
      </c>
      <c r="H10683" s="188">
        <v>1506</v>
      </c>
      <c r="I10683" s="188">
        <v>3127</v>
      </c>
      <c r="J10683" s="188">
        <v>8700</v>
      </c>
      <c r="N10683" s="43"/>
    </row>
    <row r="10684" spans="1:14">
      <c r="A10684" s="43" t="s">
        <v>541</v>
      </c>
      <c r="B10684" s="188">
        <v>950</v>
      </c>
      <c r="C10684" s="188">
        <v>0</v>
      </c>
      <c r="D10684" s="188">
        <v>0</v>
      </c>
      <c r="E10684" s="188">
        <v>0</v>
      </c>
      <c r="F10684" s="188">
        <v>0</v>
      </c>
      <c r="G10684" s="188">
        <v>0</v>
      </c>
      <c r="H10684" s="188">
        <v>3217</v>
      </c>
      <c r="I10684" s="188">
        <v>8027</v>
      </c>
      <c r="J10684" s="188">
        <v>15375</v>
      </c>
      <c r="N10684" s="43"/>
    </row>
    <row r="10685" spans="1:14">
      <c r="A10685" s="43" t="s">
        <v>542</v>
      </c>
      <c r="B10685" s="188">
        <v>1022</v>
      </c>
      <c r="C10685" s="188">
        <v>0</v>
      </c>
      <c r="D10685" s="188">
        <v>0</v>
      </c>
      <c r="E10685" s="188">
        <v>0</v>
      </c>
      <c r="F10685" s="188">
        <v>0</v>
      </c>
      <c r="G10685" s="188">
        <v>1462</v>
      </c>
      <c r="H10685" s="188">
        <v>3156</v>
      </c>
      <c r="I10685" s="188">
        <v>4627</v>
      </c>
      <c r="J10685" s="188">
        <v>7957</v>
      </c>
      <c r="N10685" s="43"/>
    </row>
    <row r="10686" spans="1:14">
      <c r="A10686" s="43" t="s">
        <v>543</v>
      </c>
      <c r="B10686" s="188">
        <v>266</v>
      </c>
      <c r="C10686" s="188">
        <v>0</v>
      </c>
      <c r="D10686" s="188">
        <v>0</v>
      </c>
      <c r="E10686" s="188">
        <v>0</v>
      </c>
      <c r="F10686" s="188">
        <v>0</v>
      </c>
      <c r="G10686" s="188">
        <v>0</v>
      </c>
      <c r="H10686" s="188">
        <v>0</v>
      </c>
      <c r="I10686" s="188">
        <v>0</v>
      </c>
      <c r="J10686" s="188">
        <v>8859</v>
      </c>
      <c r="N10686" s="43"/>
    </row>
    <row r="10687" spans="1:14">
      <c r="A10687" s="43" t="s">
        <v>544</v>
      </c>
      <c r="B10687" s="188">
        <v>12151</v>
      </c>
      <c r="C10687" s="188">
        <v>0</v>
      </c>
      <c r="D10687" s="188">
        <v>0</v>
      </c>
      <c r="E10687" s="188">
        <v>0</v>
      </c>
      <c r="F10687" s="188">
        <v>0</v>
      </c>
      <c r="G10687" s="188">
        <v>10697</v>
      </c>
      <c r="H10687" s="188">
        <v>40949</v>
      </c>
      <c r="I10687" s="188">
        <v>79975</v>
      </c>
      <c r="J10687" s="188">
        <v>106314</v>
      </c>
      <c r="N10687" s="43"/>
    </row>
    <row r="10688" spans="1:14">
      <c r="A10688" s="43" t="s">
        <v>221</v>
      </c>
      <c r="B10688" s="188">
        <v>7317</v>
      </c>
      <c r="C10688" s="188">
        <v>0</v>
      </c>
      <c r="D10688" s="188">
        <v>0</v>
      </c>
      <c r="E10688" s="188">
        <v>0</v>
      </c>
      <c r="F10688" s="188">
        <v>7761.1</v>
      </c>
      <c r="G10688" s="188">
        <v>12150</v>
      </c>
      <c r="H10688" s="188">
        <v>15127</v>
      </c>
      <c r="I10688" s="188">
        <v>16710</v>
      </c>
      <c r="J10688" s="188">
        <v>19438</v>
      </c>
      <c r="N10688" s="43"/>
    </row>
    <row r="10689" spans="1:14">
      <c r="A10689" s="43" t="s">
        <v>222</v>
      </c>
      <c r="B10689" s="188">
        <v>1969</v>
      </c>
      <c r="C10689" s="188">
        <v>0</v>
      </c>
      <c r="D10689" s="188">
        <v>0</v>
      </c>
      <c r="E10689" s="188">
        <v>0</v>
      </c>
      <c r="F10689" s="188">
        <v>0</v>
      </c>
      <c r="G10689" s="188">
        <v>0</v>
      </c>
      <c r="H10689" s="188">
        <v>9303</v>
      </c>
      <c r="I10689" s="188">
        <v>12147</v>
      </c>
      <c r="J10689" s="188">
        <v>16123</v>
      </c>
      <c r="N10689" s="43"/>
    </row>
    <row r="10690" spans="1:14">
      <c r="A10690" s="43" t="s">
        <v>223</v>
      </c>
      <c r="B10690" s="188">
        <v>706</v>
      </c>
      <c r="C10690" s="188">
        <v>0</v>
      </c>
      <c r="D10690" s="188">
        <v>0</v>
      </c>
      <c r="E10690" s="188">
        <v>0</v>
      </c>
      <c r="F10690" s="188">
        <v>0</v>
      </c>
      <c r="G10690" s="188">
        <v>0</v>
      </c>
      <c r="H10690" s="188">
        <v>0</v>
      </c>
      <c r="I10690" s="188">
        <v>5598</v>
      </c>
      <c r="J10690" s="188">
        <v>16207</v>
      </c>
      <c r="N10690" s="43"/>
    </row>
    <row r="10691" spans="1:14">
      <c r="A10691" s="43" t="s">
        <v>224</v>
      </c>
      <c r="B10691" s="188">
        <v>628</v>
      </c>
      <c r="C10691" s="188">
        <v>0</v>
      </c>
      <c r="D10691" s="188">
        <v>0</v>
      </c>
      <c r="E10691" s="188">
        <v>0</v>
      </c>
      <c r="F10691" s="188">
        <v>0</v>
      </c>
      <c r="G10691" s="188">
        <v>0</v>
      </c>
      <c r="H10691" s="188">
        <v>0</v>
      </c>
      <c r="I10691" s="188">
        <v>2032</v>
      </c>
      <c r="J10691" s="188">
        <v>18111</v>
      </c>
      <c r="N10691" s="43"/>
    </row>
    <row r="10692" spans="1:14">
      <c r="A10692" s="43" t="s">
        <v>545</v>
      </c>
      <c r="B10692" s="188">
        <v>10386</v>
      </c>
      <c r="C10692" s="188">
        <v>-2085.54</v>
      </c>
      <c r="D10692" s="188">
        <v>536.55999999999995</v>
      </c>
      <c r="E10692" s="188">
        <v>6758.4</v>
      </c>
      <c r="F10692" s="188">
        <v>11165.5</v>
      </c>
      <c r="G10692" s="188">
        <v>15428</v>
      </c>
      <c r="H10692" s="188">
        <v>17790</v>
      </c>
      <c r="I10692" s="188">
        <v>18627</v>
      </c>
      <c r="J10692" s="188">
        <v>19653</v>
      </c>
      <c r="N10692" s="43"/>
    </row>
    <row r="10693" spans="1:14">
      <c r="A10693" s="43" t="s">
        <v>546</v>
      </c>
      <c r="B10693" s="188">
        <v>8815</v>
      </c>
      <c r="C10693" s="188">
        <v>-2561.89</v>
      </c>
      <c r="D10693" s="188">
        <v>-1811.94</v>
      </c>
      <c r="E10693" s="188">
        <v>5357.3</v>
      </c>
      <c r="F10693" s="188">
        <v>9087</v>
      </c>
      <c r="G10693" s="188">
        <v>12840</v>
      </c>
      <c r="H10693" s="188">
        <v>15735</v>
      </c>
      <c r="I10693" s="188">
        <v>17243</v>
      </c>
      <c r="J10693" s="188">
        <v>25866</v>
      </c>
      <c r="N10693" s="43"/>
    </row>
    <row r="10694" spans="1:14">
      <c r="A10694" s="43" t="s">
        <v>547</v>
      </c>
      <c r="B10694" s="188">
        <v>20</v>
      </c>
      <c r="C10694" s="188">
        <v>0</v>
      </c>
      <c r="D10694" s="188">
        <v>0</v>
      </c>
      <c r="E10694" s="188">
        <v>0</v>
      </c>
      <c r="F10694" s="188">
        <v>0</v>
      </c>
      <c r="G10694" s="188">
        <v>0</v>
      </c>
      <c r="H10694" s="188">
        <v>0</v>
      </c>
      <c r="I10694" s="188">
        <v>0</v>
      </c>
      <c r="J10694" s="188">
        <v>1090</v>
      </c>
      <c r="N10694" s="43"/>
    </row>
    <row r="10695" spans="1:14">
      <c r="A10695" s="43" t="s">
        <v>548</v>
      </c>
      <c r="B10695" s="188">
        <v>21</v>
      </c>
      <c r="C10695" s="188">
        <v>0</v>
      </c>
      <c r="D10695" s="188">
        <v>0</v>
      </c>
      <c r="E10695" s="188">
        <v>0</v>
      </c>
      <c r="F10695" s="188">
        <v>0</v>
      </c>
      <c r="G10695" s="188">
        <v>0</v>
      </c>
      <c r="H10695" s="188">
        <v>0</v>
      </c>
      <c r="I10695" s="188">
        <v>0</v>
      </c>
      <c r="J10695" s="188">
        <v>481</v>
      </c>
      <c r="N10695" s="43"/>
    </row>
    <row r="10696" spans="1:14">
      <c r="A10696" s="43" t="s">
        <v>549</v>
      </c>
      <c r="B10696" s="188">
        <v>58</v>
      </c>
      <c r="C10696" s="188">
        <v>0</v>
      </c>
      <c r="D10696" s="188">
        <v>0</v>
      </c>
      <c r="E10696" s="188">
        <v>0</v>
      </c>
      <c r="F10696" s="188">
        <v>0</v>
      </c>
      <c r="G10696" s="188">
        <v>0</v>
      </c>
      <c r="H10696" s="188">
        <v>106</v>
      </c>
      <c r="I10696" s="188">
        <v>519</v>
      </c>
      <c r="J10696" s="188">
        <v>1070</v>
      </c>
      <c r="N10696" s="43"/>
    </row>
    <row r="10697" spans="1:14">
      <c r="A10697" s="43" t="s">
        <v>550</v>
      </c>
      <c r="B10697" s="188">
        <v>11</v>
      </c>
      <c r="C10697" s="188">
        <v>0</v>
      </c>
      <c r="D10697" s="188">
        <v>0</v>
      </c>
      <c r="E10697" s="188">
        <v>0</v>
      </c>
      <c r="F10697" s="188">
        <v>0</v>
      </c>
      <c r="G10697" s="188">
        <v>0</v>
      </c>
      <c r="H10697" s="188">
        <v>20</v>
      </c>
      <c r="I10697" s="188">
        <v>98</v>
      </c>
      <c r="J10697" s="188">
        <v>202</v>
      </c>
      <c r="N10697" s="43"/>
    </row>
    <row r="10698" spans="1:14">
      <c r="A10698" s="43" t="s">
        <v>551</v>
      </c>
      <c r="B10698" s="188">
        <v>0</v>
      </c>
      <c r="C10698" s="188">
        <v>0</v>
      </c>
      <c r="D10698" s="188">
        <v>0</v>
      </c>
      <c r="E10698" s="188">
        <v>0</v>
      </c>
      <c r="F10698" s="188">
        <v>0</v>
      </c>
      <c r="G10698" s="188">
        <v>0</v>
      </c>
      <c r="H10698" s="188">
        <v>0</v>
      </c>
      <c r="I10698" s="188">
        <v>0</v>
      </c>
      <c r="J10698" s="188">
        <v>0</v>
      </c>
      <c r="N10698" s="43"/>
    </row>
    <row r="10699" spans="1:14">
      <c r="A10699" s="43" t="s">
        <v>317</v>
      </c>
      <c r="B10699" s="188">
        <v>1799</v>
      </c>
      <c r="C10699" s="188">
        <v>1862.3</v>
      </c>
      <c r="D10699" s="188">
        <v>1862.3</v>
      </c>
      <c r="E10699" s="188">
        <v>1862.3</v>
      </c>
      <c r="F10699" s="188">
        <v>1862.3</v>
      </c>
      <c r="G10699" s="188">
        <v>1862</v>
      </c>
      <c r="H10699" s="188">
        <v>1862</v>
      </c>
      <c r="I10699" s="188">
        <v>1862</v>
      </c>
      <c r="J10699" s="188">
        <v>1862</v>
      </c>
      <c r="N10699" s="43"/>
    </row>
    <row r="10700" spans="1:14">
      <c r="A10700" s="43" t="s">
        <v>318</v>
      </c>
      <c r="B10700" s="188">
        <v>535</v>
      </c>
      <c r="C10700" s="188">
        <v>0</v>
      </c>
      <c r="D10700" s="188">
        <v>0</v>
      </c>
      <c r="E10700" s="188">
        <v>699.6</v>
      </c>
      <c r="F10700" s="188">
        <v>699.6</v>
      </c>
      <c r="G10700" s="188">
        <v>700</v>
      </c>
      <c r="H10700" s="188">
        <v>700</v>
      </c>
      <c r="I10700" s="188">
        <v>700</v>
      </c>
      <c r="J10700" s="188">
        <v>700</v>
      </c>
      <c r="N10700" s="43"/>
    </row>
    <row r="10701" spans="1:14">
      <c r="A10701" s="43" t="s">
        <v>552</v>
      </c>
      <c r="B10701" s="188">
        <v>11260</v>
      </c>
      <c r="C10701" s="188">
        <v>0</v>
      </c>
      <c r="D10701" s="188">
        <v>471.81</v>
      </c>
      <c r="E10701" s="188">
        <v>7795.1</v>
      </c>
      <c r="F10701" s="188">
        <v>11459.8</v>
      </c>
      <c r="G10701" s="188">
        <v>15247</v>
      </c>
      <c r="H10701" s="188">
        <v>18147</v>
      </c>
      <c r="I10701" s="188">
        <v>19712</v>
      </c>
      <c r="J10701" s="188">
        <v>29299</v>
      </c>
      <c r="N10701" s="43"/>
    </row>
    <row r="10702" spans="1:14">
      <c r="A10702" s="43" t="s">
        <v>553</v>
      </c>
      <c r="B10702" s="188">
        <v>250</v>
      </c>
      <c r="C10702" s="188">
        <v>0</v>
      </c>
      <c r="D10702" s="188">
        <v>0</v>
      </c>
      <c r="E10702" s="188">
        <v>0</v>
      </c>
      <c r="F10702" s="188">
        <v>0</v>
      </c>
      <c r="G10702" s="188">
        <v>0</v>
      </c>
      <c r="H10702" s="188">
        <v>410</v>
      </c>
      <c r="I10702" s="188">
        <v>1340</v>
      </c>
      <c r="J10702" s="188">
        <v>5272</v>
      </c>
      <c r="N10702" s="43"/>
    </row>
    <row r="10703" spans="1:14">
      <c r="A10703" s="43" t="s">
        <v>554</v>
      </c>
      <c r="B10703" s="188">
        <v>150</v>
      </c>
      <c r="C10703" s="188">
        <v>0</v>
      </c>
      <c r="D10703" s="188">
        <v>0</v>
      </c>
      <c r="E10703" s="188">
        <v>0</v>
      </c>
      <c r="F10703" s="188">
        <v>0</v>
      </c>
      <c r="G10703" s="188">
        <v>3</v>
      </c>
      <c r="H10703" s="188">
        <v>181</v>
      </c>
      <c r="I10703" s="188">
        <v>577</v>
      </c>
      <c r="J10703" s="188">
        <v>3675</v>
      </c>
      <c r="N10703" s="43"/>
    </row>
    <row r="10704" spans="1:14">
      <c r="A10704" s="43" t="s">
        <v>555</v>
      </c>
      <c r="B10704" s="188">
        <v>215</v>
      </c>
      <c r="C10704" s="188">
        <v>0</v>
      </c>
      <c r="D10704" s="188">
        <v>0</v>
      </c>
      <c r="E10704" s="188">
        <v>0</v>
      </c>
      <c r="F10704" s="188">
        <v>0</v>
      </c>
      <c r="G10704" s="188">
        <v>0</v>
      </c>
      <c r="H10704" s="188">
        <v>0</v>
      </c>
      <c r="I10704" s="188">
        <v>260</v>
      </c>
      <c r="J10704" s="188">
        <v>4992</v>
      </c>
      <c r="N10704" s="43"/>
    </row>
    <row r="10705" spans="1:14">
      <c r="A10705" s="43" t="s">
        <v>556</v>
      </c>
      <c r="B10705" s="188">
        <v>312</v>
      </c>
      <c r="C10705" s="188">
        <v>0</v>
      </c>
      <c r="D10705" s="188">
        <v>0</v>
      </c>
      <c r="E10705" s="188">
        <v>0</v>
      </c>
      <c r="F10705" s="188">
        <v>0</v>
      </c>
      <c r="G10705" s="188">
        <v>0</v>
      </c>
      <c r="H10705" s="188">
        <v>0</v>
      </c>
      <c r="I10705" s="188">
        <v>0</v>
      </c>
      <c r="J10705" s="188">
        <v>8333</v>
      </c>
      <c r="N10705" s="43"/>
    </row>
    <row r="10706" spans="1:14">
      <c r="A10706" s="43" t="s">
        <v>608</v>
      </c>
      <c r="B10706" s="188">
        <v>30256</v>
      </c>
      <c r="C10706" s="188">
        <v>22669.200000000001</v>
      </c>
      <c r="D10706" s="188">
        <v>23531.54</v>
      </c>
      <c r="E10706" s="188">
        <v>25884.5</v>
      </c>
      <c r="F10706" s="188">
        <v>30154.1</v>
      </c>
      <c r="G10706" s="188">
        <v>34476</v>
      </c>
      <c r="H10706" s="188">
        <v>37237</v>
      </c>
      <c r="I10706" s="188">
        <v>38168</v>
      </c>
      <c r="J10706" s="188">
        <v>38867</v>
      </c>
      <c r="N10706" s="43"/>
    </row>
    <row r="10707" spans="1:14">
      <c r="A10707" s="43" t="s">
        <v>537</v>
      </c>
      <c r="B10707" s="188">
        <v>15745</v>
      </c>
      <c r="C10707" s="188">
        <v>0</v>
      </c>
      <c r="D10707" s="188">
        <v>3098.3</v>
      </c>
      <c r="E10707" s="188">
        <v>11704.2</v>
      </c>
      <c r="F10707" s="188">
        <v>17118.7</v>
      </c>
      <c r="G10707" s="188">
        <v>21022</v>
      </c>
      <c r="H10707" s="188">
        <v>24265</v>
      </c>
      <c r="I10707" s="188">
        <v>25804</v>
      </c>
      <c r="J10707" s="188">
        <v>29248</v>
      </c>
      <c r="N10707" s="43"/>
    </row>
    <row r="10708" spans="1:14">
      <c r="A10708" s="43" t="s">
        <v>538</v>
      </c>
      <c r="B10708" s="188">
        <v>9</v>
      </c>
      <c r="C10708" s="188">
        <v>0</v>
      </c>
      <c r="D10708" s="188">
        <v>0</v>
      </c>
      <c r="E10708" s="188">
        <v>0</v>
      </c>
      <c r="F10708" s="188">
        <v>0</v>
      </c>
      <c r="G10708" s="188">
        <v>0</v>
      </c>
      <c r="H10708" s="188">
        <v>0</v>
      </c>
      <c r="I10708" s="188">
        <v>0</v>
      </c>
      <c r="J10708" s="188">
        <v>0</v>
      </c>
      <c r="N10708" s="43"/>
    </row>
    <row r="10709" spans="1:14">
      <c r="A10709" s="43" t="s">
        <v>539</v>
      </c>
      <c r="B10709" s="188">
        <v>4697</v>
      </c>
      <c r="C10709" s="188">
        <v>26.82</v>
      </c>
      <c r="D10709" s="188">
        <v>240.81</v>
      </c>
      <c r="E10709" s="188">
        <v>1079.3</v>
      </c>
      <c r="F10709" s="188">
        <v>3180.7</v>
      </c>
      <c r="G10709" s="188">
        <v>6732</v>
      </c>
      <c r="H10709" s="188">
        <v>11336</v>
      </c>
      <c r="I10709" s="188">
        <v>14739</v>
      </c>
      <c r="J10709" s="188">
        <v>21495</v>
      </c>
      <c r="N10709" s="43"/>
    </row>
    <row r="10710" spans="1:14">
      <c r="A10710" s="43" t="s">
        <v>540</v>
      </c>
      <c r="B10710" s="188">
        <v>1927</v>
      </c>
      <c r="C10710" s="188">
        <v>0</v>
      </c>
      <c r="D10710" s="188">
        <v>0</v>
      </c>
      <c r="E10710" s="188">
        <v>0</v>
      </c>
      <c r="F10710" s="188">
        <v>0</v>
      </c>
      <c r="G10710" s="188">
        <v>2252</v>
      </c>
      <c r="H10710" s="188">
        <v>6450</v>
      </c>
      <c r="I10710" s="188">
        <v>9756</v>
      </c>
      <c r="J10710" s="188">
        <v>19364</v>
      </c>
      <c r="N10710" s="43"/>
    </row>
    <row r="10711" spans="1:14">
      <c r="A10711" s="43" t="s">
        <v>541</v>
      </c>
      <c r="B10711" s="188">
        <v>4064</v>
      </c>
      <c r="C10711" s="188">
        <v>0</v>
      </c>
      <c r="D10711" s="188">
        <v>0</v>
      </c>
      <c r="E10711" s="188">
        <v>0</v>
      </c>
      <c r="F10711" s="188">
        <v>0</v>
      </c>
      <c r="G10711" s="188">
        <v>3720</v>
      </c>
      <c r="H10711" s="188">
        <v>17711</v>
      </c>
      <c r="I10711" s="188">
        <v>23089</v>
      </c>
      <c r="J10711" s="188">
        <v>31190</v>
      </c>
      <c r="N10711" s="43"/>
    </row>
    <row r="10712" spans="1:14">
      <c r="A10712" s="43" t="s">
        <v>542</v>
      </c>
      <c r="B10712" s="188">
        <v>2966</v>
      </c>
      <c r="C10712" s="188">
        <v>0</v>
      </c>
      <c r="D10712" s="188">
        <v>0</v>
      </c>
      <c r="E10712" s="188">
        <v>453.3</v>
      </c>
      <c r="F10712" s="188">
        <v>1997.9</v>
      </c>
      <c r="G10712" s="188">
        <v>4189</v>
      </c>
      <c r="H10712" s="188">
        <v>7436</v>
      </c>
      <c r="I10712" s="188">
        <v>10048</v>
      </c>
      <c r="J10712" s="188">
        <v>14833</v>
      </c>
      <c r="N10712" s="43"/>
    </row>
    <row r="10713" spans="1:14">
      <c r="A10713" s="43" t="s">
        <v>543</v>
      </c>
      <c r="B10713" s="188">
        <v>848</v>
      </c>
      <c r="C10713" s="188">
        <v>0</v>
      </c>
      <c r="D10713" s="188">
        <v>0</v>
      </c>
      <c r="E10713" s="188">
        <v>0</v>
      </c>
      <c r="F10713" s="188">
        <v>0</v>
      </c>
      <c r="G10713" s="188">
        <v>0</v>
      </c>
      <c r="H10713" s="188">
        <v>0</v>
      </c>
      <c r="I10713" s="188">
        <v>8121</v>
      </c>
      <c r="J10713" s="188">
        <v>16583</v>
      </c>
      <c r="N10713" s="43"/>
    </row>
    <row r="10714" spans="1:14">
      <c r="A10714" s="43" t="s">
        <v>544</v>
      </c>
      <c r="B10714" s="188">
        <v>8440</v>
      </c>
      <c r="C10714" s="188">
        <v>0</v>
      </c>
      <c r="D10714" s="188">
        <v>0</v>
      </c>
      <c r="E10714" s="188">
        <v>0</v>
      </c>
      <c r="F10714" s="188">
        <v>0</v>
      </c>
      <c r="G10714" s="188">
        <v>0</v>
      </c>
      <c r="H10714" s="188">
        <v>31067</v>
      </c>
      <c r="I10714" s="188">
        <v>78020</v>
      </c>
      <c r="J10714" s="188">
        <v>78020</v>
      </c>
      <c r="N10714" s="43"/>
    </row>
    <row r="10715" spans="1:14">
      <c r="A10715" s="43" t="s">
        <v>221</v>
      </c>
      <c r="B10715" s="188">
        <v>13914</v>
      </c>
      <c r="C10715" s="188">
        <v>0</v>
      </c>
      <c r="D10715" s="188">
        <v>0</v>
      </c>
      <c r="E10715" s="188">
        <v>9698</v>
      </c>
      <c r="F10715" s="188">
        <v>14760.5</v>
      </c>
      <c r="G10715" s="188">
        <v>19407</v>
      </c>
      <c r="H10715" s="188">
        <v>22624</v>
      </c>
      <c r="I10715" s="188">
        <v>24612</v>
      </c>
      <c r="J10715" s="188">
        <v>27628</v>
      </c>
      <c r="N10715" s="43"/>
    </row>
    <row r="10716" spans="1:14">
      <c r="A10716" s="43" t="s">
        <v>222</v>
      </c>
      <c r="B10716" s="188">
        <v>5193</v>
      </c>
      <c r="C10716" s="188">
        <v>0</v>
      </c>
      <c r="D10716" s="188">
        <v>0</v>
      </c>
      <c r="E10716" s="188">
        <v>0</v>
      </c>
      <c r="F10716" s="188">
        <v>0</v>
      </c>
      <c r="G10716" s="188">
        <v>10729</v>
      </c>
      <c r="H10716" s="188">
        <v>17218</v>
      </c>
      <c r="I10716" s="188">
        <v>20649</v>
      </c>
      <c r="J10716" s="188">
        <v>25494</v>
      </c>
      <c r="N10716" s="43"/>
    </row>
    <row r="10717" spans="1:14">
      <c r="A10717" s="43" t="s">
        <v>223</v>
      </c>
      <c r="B10717" s="188">
        <v>3057</v>
      </c>
      <c r="C10717" s="188">
        <v>0</v>
      </c>
      <c r="D10717" s="188">
        <v>0</v>
      </c>
      <c r="E10717" s="188">
        <v>0</v>
      </c>
      <c r="F10717" s="188">
        <v>0</v>
      </c>
      <c r="G10717" s="188">
        <v>0</v>
      </c>
      <c r="H10717" s="188">
        <v>13496</v>
      </c>
      <c r="I10717" s="188">
        <v>22000</v>
      </c>
      <c r="J10717" s="188">
        <v>34665</v>
      </c>
      <c r="N10717" s="43"/>
    </row>
    <row r="10718" spans="1:14">
      <c r="A10718" s="43" t="s">
        <v>224</v>
      </c>
      <c r="B10718" s="188">
        <v>2510</v>
      </c>
      <c r="C10718" s="188">
        <v>0</v>
      </c>
      <c r="D10718" s="188">
        <v>0</v>
      </c>
      <c r="E10718" s="188">
        <v>0</v>
      </c>
      <c r="F10718" s="188">
        <v>0</v>
      </c>
      <c r="G10718" s="188">
        <v>0</v>
      </c>
      <c r="H10718" s="188">
        <v>9051</v>
      </c>
      <c r="I10718" s="188">
        <v>21621</v>
      </c>
      <c r="J10718" s="188">
        <v>38553</v>
      </c>
      <c r="N10718" s="43"/>
    </row>
    <row r="10719" spans="1:14">
      <c r="A10719" s="43" t="s">
        <v>545</v>
      </c>
      <c r="B10719" s="188">
        <v>27191</v>
      </c>
      <c r="C10719" s="188">
        <v>19876.97</v>
      </c>
      <c r="D10719" s="188">
        <v>20675.599999999999</v>
      </c>
      <c r="E10719" s="188">
        <v>23010.3</v>
      </c>
      <c r="F10719" s="188">
        <v>27132.5</v>
      </c>
      <c r="G10719" s="188">
        <v>31275</v>
      </c>
      <c r="H10719" s="188">
        <v>34119</v>
      </c>
      <c r="I10719" s="188">
        <v>35262</v>
      </c>
      <c r="J10719" s="188">
        <v>36436</v>
      </c>
      <c r="N10719" s="43"/>
    </row>
    <row r="10720" spans="1:14">
      <c r="A10720" s="43" t="s">
        <v>546</v>
      </c>
      <c r="B10720" s="188">
        <v>22086</v>
      </c>
      <c r="C10720" s="188">
        <v>12027.76</v>
      </c>
      <c r="D10720" s="188">
        <v>14135.95</v>
      </c>
      <c r="E10720" s="188">
        <v>17771.3</v>
      </c>
      <c r="F10720" s="188">
        <v>21403.200000000001</v>
      </c>
      <c r="G10720" s="188">
        <v>25599</v>
      </c>
      <c r="H10720" s="188">
        <v>29810</v>
      </c>
      <c r="I10720" s="188">
        <v>32317</v>
      </c>
      <c r="J10720" s="188">
        <v>47975</v>
      </c>
      <c r="N10720" s="43"/>
    </row>
    <row r="10721" spans="1:14">
      <c r="A10721" s="43" t="s">
        <v>547</v>
      </c>
      <c r="B10721" s="188">
        <v>299</v>
      </c>
      <c r="C10721" s="188">
        <v>0</v>
      </c>
      <c r="D10721" s="188">
        <v>0</v>
      </c>
      <c r="E10721" s="188">
        <v>0</v>
      </c>
      <c r="F10721" s="188">
        <v>0</v>
      </c>
      <c r="G10721" s="188">
        <v>0</v>
      </c>
      <c r="H10721" s="188">
        <v>1008</v>
      </c>
      <c r="I10721" s="188">
        <v>1766</v>
      </c>
      <c r="J10721" s="188">
        <v>4697</v>
      </c>
      <c r="N10721" s="43"/>
    </row>
    <row r="10722" spans="1:14">
      <c r="A10722" s="43" t="s">
        <v>548</v>
      </c>
      <c r="B10722" s="188">
        <v>89</v>
      </c>
      <c r="C10722" s="188">
        <v>0</v>
      </c>
      <c r="D10722" s="188">
        <v>0</v>
      </c>
      <c r="E10722" s="188">
        <v>0</v>
      </c>
      <c r="F10722" s="188">
        <v>0</v>
      </c>
      <c r="G10722" s="188">
        <v>0</v>
      </c>
      <c r="H10722" s="188">
        <v>222</v>
      </c>
      <c r="I10722" s="188">
        <v>576</v>
      </c>
      <c r="J10722" s="188">
        <v>1764</v>
      </c>
      <c r="N10722" s="43"/>
    </row>
    <row r="10723" spans="1:14">
      <c r="A10723" s="43" t="s">
        <v>549</v>
      </c>
      <c r="B10723" s="188">
        <v>280</v>
      </c>
      <c r="C10723" s="188">
        <v>0</v>
      </c>
      <c r="D10723" s="188">
        <v>0</v>
      </c>
      <c r="E10723" s="188">
        <v>0</v>
      </c>
      <c r="F10723" s="188">
        <v>0</v>
      </c>
      <c r="G10723" s="188">
        <v>57</v>
      </c>
      <c r="H10723" s="188">
        <v>1238</v>
      </c>
      <c r="I10723" s="188">
        <v>1688</v>
      </c>
      <c r="J10723" s="188">
        <v>2334</v>
      </c>
      <c r="N10723" s="43"/>
    </row>
    <row r="10724" spans="1:14">
      <c r="A10724" s="43" t="s">
        <v>550</v>
      </c>
      <c r="B10724" s="188">
        <v>53</v>
      </c>
      <c r="C10724" s="188">
        <v>0</v>
      </c>
      <c r="D10724" s="188">
        <v>0</v>
      </c>
      <c r="E10724" s="188">
        <v>0</v>
      </c>
      <c r="F10724" s="188">
        <v>0</v>
      </c>
      <c r="G10724" s="188">
        <v>11</v>
      </c>
      <c r="H10724" s="188">
        <v>233</v>
      </c>
      <c r="I10724" s="188">
        <v>318</v>
      </c>
      <c r="J10724" s="188">
        <v>440</v>
      </c>
      <c r="N10724" s="43"/>
    </row>
    <row r="10725" spans="1:14">
      <c r="A10725" s="43" t="s">
        <v>551</v>
      </c>
      <c r="B10725" s="188">
        <v>0</v>
      </c>
      <c r="C10725" s="188">
        <v>0</v>
      </c>
      <c r="D10725" s="188">
        <v>0</v>
      </c>
      <c r="E10725" s="188">
        <v>0</v>
      </c>
      <c r="F10725" s="188">
        <v>0</v>
      </c>
      <c r="G10725" s="188">
        <v>0</v>
      </c>
      <c r="H10725" s="188">
        <v>0</v>
      </c>
      <c r="I10725" s="188">
        <v>0</v>
      </c>
      <c r="J10725" s="188">
        <v>0</v>
      </c>
      <c r="N10725" s="43"/>
    </row>
    <row r="10726" spans="1:14">
      <c r="A10726" s="43" t="s">
        <v>317</v>
      </c>
      <c r="B10726" s="188">
        <v>1805</v>
      </c>
      <c r="C10726" s="188">
        <v>1862.3</v>
      </c>
      <c r="D10726" s="188">
        <v>1862.3</v>
      </c>
      <c r="E10726" s="188">
        <v>1862.3</v>
      </c>
      <c r="F10726" s="188">
        <v>1862.3</v>
      </c>
      <c r="G10726" s="188">
        <v>1862</v>
      </c>
      <c r="H10726" s="188">
        <v>1862</v>
      </c>
      <c r="I10726" s="188">
        <v>1862</v>
      </c>
      <c r="J10726" s="188">
        <v>1862</v>
      </c>
      <c r="N10726" s="43"/>
    </row>
    <row r="10727" spans="1:14">
      <c r="A10727" s="43" t="s">
        <v>318</v>
      </c>
      <c r="B10727" s="188">
        <v>540</v>
      </c>
      <c r="C10727" s="188">
        <v>0</v>
      </c>
      <c r="D10727" s="188">
        <v>0</v>
      </c>
      <c r="E10727" s="188">
        <v>699.6</v>
      </c>
      <c r="F10727" s="188">
        <v>699.6</v>
      </c>
      <c r="G10727" s="188">
        <v>700</v>
      </c>
      <c r="H10727" s="188">
        <v>700</v>
      </c>
      <c r="I10727" s="188">
        <v>700</v>
      </c>
      <c r="J10727" s="188">
        <v>700</v>
      </c>
      <c r="N10727" s="43"/>
    </row>
    <row r="10728" spans="1:14">
      <c r="A10728" s="43" t="s">
        <v>552</v>
      </c>
      <c r="B10728" s="188">
        <v>25151</v>
      </c>
      <c r="C10728" s="188">
        <v>14677.49</v>
      </c>
      <c r="D10728" s="188">
        <v>16699.95</v>
      </c>
      <c r="E10728" s="188">
        <v>20517.599999999999</v>
      </c>
      <c r="F10728" s="188">
        <v>24188.400000000001</v>
      </c>
      <c r="G10728" s="188">
        <v>28821</v>
      </c>
      <c r="H10728" s="188">
        <v>33300</v>
      </c>
      <c r="I10728" s="188">
        <v>36030</v>
      </c>
      <c r="J10728" s="188">
        <v>56154</v>
      </c>
      <c r="N10728" s="43"/>
    </row>
    <row r="10729" spans="1:14">
      <c r="A10729" s="43" t="s">
        <v>553</v>
      </c>
      <c r="B10729" s="188">
        <v>1204</v>
      </c>
      <c r="C10729" s="188">
        <v>0</v>
      </c>
      <c r="D10729" s="188">
        <v>0</v>
      </c>
      <c r="E10729" s="188">
        <v>0</v>
      </c>
      <c r="F10729" s="188">
        <v>0</v>
      </c>
      <c r="G10729" s="188">
        <v>998</v>
      </c>
      <c r="H10729" s="188">
        <v>3763</v>
      </c>
      <c r="I10729" s="188">
        <v>5955</v>
      </c>
      <c r="J10729" s="188">
        <v>13924</v>
      </c>
      <c r="N10729" s="43"/>
    </row>
    <row r="10730" spans="1:14">
      <c r="A10730" s="43" t="s">
        <v>554</v>
      </c>
      <c r="B10730" s="188">
        <v>392</v>
      </c>
      <c r="C10730" s="188">
        <v>0</v>
      </c>
      <c r="D10730" s="188">
        <v>0</v>
      </c>
      <c r="E10730" s="188">
        <v>0</v>
      </c>
      <c r="F10730" s="188">
        <v>0</v>
      </c>
      <c r="G10730" s="188">
        <v>102</v>
      </c>
      <c r="H10730" s="188">
        <v>752</v>
      </c>
      <c r="I10730" s="188">
        <v>1675</v>
      </c>
      <c r="J10730" s="188">
        <v>5615</v>
      </c>
      <c r="N10730" s="43"/>
    </row>
    <row r="10731" spans="1:14">
      <c r="A10731" s="43" t="s">
        <v>555</v>
      </c>
      <c r="B10731" s="188">
        <v>408</v>
      </c>
      <c r="C10731" s="188">
        <v>0</v>
      </c>
      <c r="D10731" s="188">
        <v>0</v>
      </c>
      <c r="E10731" s="188">
        <v>0</v>
      </c>
      <c r="F10731" s="188">
        <v>0</v>
      </c>
      <c r="G10731" s="188">
        <v>0</v>
      </c>
      <c r="H10731" s="188">
        <v>390</v>
      </c>
      <c r="I10731" s="188">
        <v>2000</v>
      </c>
      <c r="J10731" s="188">
        <v>7653</v>
      </c>
      <c r="N10731" s="43"/>
    </row>
    <row r="10732" spans="1:14">
      <c r="A10732" s="43" t="s">
        <v>556</v>
      </c>
      <c r="B10732" s="188">
        <v>556</v>
      </c>
      <c r="C10732" s="188">
        <v>0</v>
      </c>
      <c r="D10732" s="188">
        <v>0</v>
      </c>
      <c r="E10732" s="188">
        <v>0</v>
      </c>
      <c r="F10732" s="188">
        <v>0</v>
      </c>
      <c r="G10732" s="188">
        <v>0</v>
      </c>
      <c r="H10732" s="188">
        <v>0</v>
      </c>
      <c r="I10732" s="188">
        <v>546</v>
      </c>
      <c r="J10732" s="188">
        <v>16469</v>
      </c>
      <c r="N10732" s="43"/>
    </row>
    <row r="10733" spans="1:14">
      <c r="A10733" s="43" t="s">
        <v>609</v>
      </c>
      <c r="B10733" s="188">
        <v>50039</v>
      </c>
      <c r="C10733" s="188">
        <v>39907.26</v>
      </c>
      <c r="D10733" s="188">
        <v>41028.949999999997</v>
      </c>
      <c r="E10733" s="188">
        <v>44050.400000000001</v>
      </c>
      <c r="F10733" s="188">
        <v>49606.8</v>
      </c>
      <c r="G10733" s="188">
        <v>55750</v>
      </c>
      <c r="H10733" s="188">
        <v>59957</v>
      </c>
      <c r="I10733" s="188">
        <v>61370</v>
      </c>
      <c r="J10733" s="188">
        <v>62530</v>
      </c>
      <c r="N10733" s="43"/>
    </row>
    <row r="10734" spans="1:14">
      <c r="A10734" s="43" t="s">
        <v>537</v>
      </c>
      <c r="B10734" s="188">
        <v>18139</v>
      </c>
      <c r="C10734" s="188">
        <v>0</v>
      </c>
      <c r="D10734" s="188">
        <v>2171.94</v>
      </c>
      <c r="E10734" s="188">
        <v>12666.6</v>
      </c>
      <c r="F10734" s="188">
        <v>20019.900000000001</v>
      </c>
      <c r="G10734" s="188">
        <v>24757</v>
      </c>
      <c r="H10734" s="188">
        <v>28063</v>
      </c>
      <c r="I10734" s="188">
        <v>30435</v>
      </c>
      <c r="J10734" s="188">
        <v>34796</v>
      </c>
      <c r="N10734" s="43"/>
    </row>
    <row r="10735" spans="1:14">
      <c r="A10735" s="43" t="s">
        <v>538</v>
      </c>
      <c r="B10735" s="188">
        <v>1</v>
      </c>
      <c r="C10735" s="188">
        <v>0</v>
      </c>
      <c r="D10735" s="188">
        <v>0</v>
      </c>
      <c r="E10735" s="188">
        <v>0</v>
      </c>
      <c r="F10735" s="188">
        <v>0</v>
      </c>
      <c r="G10735" s="188">
        <v>0</v>
      </c>
      <c r="H10735" s="188">
        <v>0</v>
      </c>
      <c r="I10735" s="188">
        <v>0</v>
      </c>
      <c r="J10735" s="188">
        <v>0</v>
      </c>
      <c r="N10735" s="43"/>
    </row>
    <row r="10736" spans="1:14">
      <c r="A10736" s="43" t="s">
        <v>539</v>
      </c>
      <c r="B10736" s="188">
        <v>10544</v>
      </c>
      <c r="C10736" s="188">
        <v>484.12</v>
      </c>
      <c r="D10736" s="188">
        <v>1211.99</v>
      </c>
      <c r="E10736" s="188">
        <v>3676.3</v>
      </c>
      <c r="F10736" s="188">
        <v>8117.8</v>
      </c>
      <c r="G10736" s="188">
        <v>15097</v>
      </c>
      <c r="H10736" s="188">
        <v>23671</v>
      </c>
      <c r="I10736" s="188">
        <v>29155</v>
      </c>
      <c r="J10736" s="188">
        <v>38273</v>
      </c>
      <c r="N10736" s="43"/>
    </row>
    <row r="10737" spans="1:14">
      <c r="A10737" s="43" t="s">
        <v>540</v>
      </c>
      <c r="B10737" s="188">
        <v>4687</v>
      </c>
      <c r="C10737" s="188">
        <v>0</v>
      </c>
      <c r="D10737" s="188">
        <v>0</v>
      </c>
      <c r="E10737" s="188">
        <v>0</v>
      </c>
      <c r="F10737" s="188">
        <v>305.8</v>
      </c>
      <c r="G10737" s="188">
        <v>7052</v>
      </c>
      <c r="H10737" s="188">
        <v>15174</v>
      </c>
      <c r="I10737" s="188">
        <v>20971</v>
      </c>
      <c r="J10737" s="188">
        <v>32842</v>
      </c>
      <c r="N10737" s="43"/>
    </row>
    <row r="10738" spans="1:14">
      <c r="A10738" s="43" t="s">
        <v>541</v>
      </c>
      <c r="B10738" s="188">
        <v>10356</v>
      </c>
      <c r="C10738" s="188">
        <v>0</v>
      </c>
      <c r="D10738" s="188">
        <v>0</v>
      </c>
      <c r="E10738" s="188">
        <v>0</v>
      </c>
      <c r="F10738" s="188">
        <v>0</v>
      </c>
      <c r="G10738" s="188">
        <v>19751</v>
      </c>
      <c r="H10738" s="188">
        <v>33211</v>
      </c>
      <c r="I10738" s="188">
        <v>39361</v>
      </c>
      <c r="J10738" s="188">
        <v>51097</v>
      </c>
      <c r="N10738" s="43"/>
    </row>
    <row r="10739" spans="1:14">
      <c r="A10739" s="43" t="s">
        <v>542</v>
      </c>
      <c r="B10739" s="188">
        <v>4854</v>
      </c>
      <c r="C10739" s="188">
        <v>0</v>
      </c>
      <c r="D10739" s="188">
        <v>0</v>
      </c>
      <c r="E10739" s="188">
        <v>1183.9000000000001</v>
      </c>
      <c r="F10739" s="188">
        <v>3220</v>
      </c>
      <c r="G10739" s="188">
        <v>6660</v>
      </c>
      <c r="H10739" s="188">
        <v>11969</v>
      </c>
      <c r="I10739" s="188">
        <v>15799</v>
      </c>
      <c r="J10739" s="188">
        <v>23457</v>
      </c>
      <c r="N10739" s="43"/>
    </row>
    <row r="10740" spans="1:14">
      <c r="A10740" s="43" t="s">
        <v>543</v>
      </c>
      <c r="B10740" s="188">
        <v>1460</v>
      </c>
      <c r="C10740" s="188">
        <v>0</v>
      </c>
      <c r="D10740" s="188">
        <v>0</v>
      </c>
      <c r="E10740" s="188">
        <v>0</v>
      </c>
      <c r="F10740" s="188">
        <v>0</v>
      </c>
      <c r="G10740" s="188">
        <v>0</v>
      </c>
      <c r="H10740" s="188">
        <v>5608</v>
      </c>
      <c r="I10740" s="188">
        <v>12663</v>
      </c>
      <c r="J10740" s="188">
        <v>22144</v>
      </c>
      <c r="N10740" s="43"/>
    </row>
    <row r="10741" spans="1:14">
      <c r="A10741" s="43" t="s">
        <v>544</v>
      </c>
      <c r="B10741" s="188">
        <v>6168</v>
      </c>
      <c r="C10741" s="188">
        <v>0</v>
      </c>
      <c r="D10741" s="188">
        <v>0</v>
      </c>
      <c r="E10741" s="188">
        <v>0</v>
      </c>
      <c r="F10741" s="188">
        <v>0</v>
      </c>
      <c r="G10741" s="188">
        <v>0</v>
      </c>
      <c r="H10741" s="188">
        <v>20629</v>
      </c>
      <c r="I10741" s="188">
        <v>40949</v>
      </c>
      <c r="J10741" s="188">
        <v>78020</v>
      </c>
      <c r="N10741" s="43"/>
    </row>
    <row r="10742" spans="1:14">
      <c r="A10742" s="43" t="s">
        <v>221</v>
      </c>
      <c r="B10742" s="188">
        <v>15454</v>
      </c>
      <c r="C10742" s="188">
        <v>0</v>
      </c>
      <c r="D10742" s="188">
        <v>0</v>
      </c>
      <c r="E10742" s="188">
        <v>10325.200000000001</v>
      </c>
      <c r="F10742" s="188">
        <v>16640.3</v>
      </c>
      <c r="G10742" s="188">
        <v>22128</v>
      </c>
      <c r="H10742" s="188">
        <v>25688</v>
      </c>
      <c r="I10742" s="188">
        <v>27420</v>
      </c>
      <c r="J10742" s="188">
        <v>30947</v>
      </c>
      <c r="N10742" s="43"/>
    </row>
    <row r="10743" spans="1:14">
      <c r="A10743" s="43" t="s">
        <v>222</v>
      </c>
      <c r="B10743" s="188">
        <v>7386</v>
      </c>
      <c r="C10743" s="188">
        <v>0</v>
      </c>
      <c r="D10743" s="188">
        <v>0</v>
      </c>
      <c r="E10743" s="188">
        <v>0</v>
      </c>
      <c r="F10743" s="188">
        <v>0</v>
      </c>
      <c r="G10743" s="188">
        <v>14627</v>
      </c>
      <c r="H10743" s="188">
        <v>21701</v>
      </c>
      <c r="I10743" s="188">
        <v>24900</v>
      </c>
      <c r="J10743" s="188">
        <v>29014</v>
      </c>
      <c r="N10743" s="43"/>
    </row>
    <row r="10744" spans="1:14">
      <c r="A10744" s="43" t="s">
        <v>223</v>
      </c>
      <c r="B10744" s="188">
        <v>7613</v>
      </c>
      <c r="C10744" s="188">
        <v>0</v>
      </c>
      <c r="D10744" s="188">
        <v>0</v>
      </c>
      <c r="E10744" s="188">
        <v>0</v>
      </c>
      <c r="F10744" s="188">
        <v>0</v>
      </c>
      <c r="G10744" s="188">
        <v>11625</v>
      </c>
      <c r="H10744" s="188">
        <v>29212</v>
      </c>
      <c r="I10744" s="188">
        <v>37965</v>
      </c>
      <c r="J10744" s="188">
        <v>53051</v>
      </c>
      <c r="N10744" s="43"/>
    </row>
    <row r="10745" spans="1:14">
      <c r="A10745" s="43" t="s">
        <v>224</v>
      </c>
      <c r="B10745" s="188">
        <v>6189</v>
      </c>
      <c r="C10745" s="188">
        <v>0</v>
      </c>
      <c r="D10745" s="188">
        <v>0</v>
      </c>
      <c r="E10745" s="188">
        <v>0</v>
      </c>
      <c r="F10745" s="188">
        <v>0</v>
      </c>
      <c r="G10745" s="188">
        <v>0</v>
      </c>
      <c r="H10745" s="188">
        <v>27203</v>
      </c>
      <c r="I10745" s="188">
        <v>40192</v>
      </c>
      <c r="J10745" s="188">
        <v>63014</v>
      </c>
      <c r="N10745" s="43"/>
    </row>
    <row r="10746" spans="1:14">
      <c r="A10746" s="43" t="s">
        <v>545</v>
      </c>
      <c r="B10746" s="188">
        <v>44980</v>
      </c>
      <c r="C10746" s="188">
        <v>35202.67</v>
      </c>
      <c r="D10746" s="188">
        <v>36899.17</v>
      </c>
      <c r="E10746" s="188">
        <v>39743.599999999999</v>
      </c>
      <c r="F10746" s="188">
        <v>44717.1</v>
      </c>
      <c r="G10746" s="188">
        <v>50110</v>
      </c>
      <c r="H10746" s="188">
        <v>54421</v>
      </c>
      <c r="I10746" s="188">
        <v>56498</v>
      </c>
      <c r="J10746" s="188">
        <v>59268</v>
      </c>
      <c r="N10746" s="43"/>
    </row>
    <row r="10747" spans="1:14">
      <c r="A10747" s="43" t="s">
        <v>546</v>
      </c>
      <c r="B10747" s="188">
        <v>34727</v>
      </c>
      <c r="C10747" s="188">
        <v>18792.48</v>
      </c>
      <c r="D10747" s="188">
        <v>22709.81</v>
      </c>
      <c r="E10747" s="188">
        <v>28552.799999999999</v>
      </c>
      <c r="F10747" s="188">
        <v>34624.6</v>
      </c>
      <c r="G10747" s="188">
        <v>40397</v>
      </c>
      <c r="H10747" s="188">
        <v>46029</v>
      </c>
      <c r="I10747" s="188">
        <v>49745</v>
      </c>
      <c r="J10747" s="188">
        <v>64793</v>
      </c>
      <c r="N10747" s="43"/>
    </row>
    <row r="10748" spans="1:14">
      <c r="A10748" s="43" t="s">
        <v>547</v>
      </c>
      <c r="B10748" s="188">
        <v>1557</v>
      </c>
      <c r="C10748" s="188">
        <v>0</v>
      </c>
      <c r="D10748" s="188">
        <v>0</v>
      </c>
      <c r="E10748" s="188">
        <v>0</v>
      </c>
      <c r="F10748" s="188">
        <v>529.79999999999995</v>
      </c>
      <c r="G10748" s="188">
        <v>2479</v>
      </c>
      <c r="H10748" s="188">
        <v>4153</v>
      </c>
      <c r="I10748" s="188">
        <v>5164</v>
      </c>
      <c r="J10748" s="188">
        <v>10135</v>
      </c>
      <c r="N10748" s="43"/>
    </row>
    <row r="10749" spans="1:14">
      <c r="A10749" s="43" t="s">
        <v>548</v>
      </c>
      <c r="B10749" s="188">
        <v>298</v>
      </c>
      <c r="C10749" s="188">
        <v>0</v>
      </c>
      <c r="D10749" s="188">
        <v>0</v>
      </c>
      <c r="E10749" s="188">
        <v>0</v>
      </c>
      <c r="F10749" s="188">
        <v>0</v>
      </c>
      <c r="G10749" s="188">
        <v>312</v>
      </c>
      <c r="H10749" s="188">
        <v>982</v>
      </c>
      <c r="I10749" s="188">
        <v>1447</v>
      </c>
      <c r="J10749" s="188">
        <v>3082</v>
      </c>
      <c r="N10749" s="43"/>
    </row>
    <row r="10750" spans="1:14">
      <c r="A10750" s="43" t="s">
        <v>549</v>
      </c>
      <c r="B10750" s="188">
        <v>740</v>
      </c>
      <c r="C10750" s="188">
        <v>0</v>
      </c>
      <c r="D10750" s="188">
        <v>0</v>
      </c>
      <c r="E10750" s="188">
        <v>0</v>
      </c>
      <c r="F10750" s="188">
        <v>0</v>
      </c>
      <c r="G10750" s="188">
        <v>1416</v>
      </c>
      <c r="H10750" s="188">
        <v>2470</v>
      </c>
      <c r="I10750" s="188">
        <v>2940</v>
      </c>
      <c r="J10750" s="188">
        <v>3886</v>
      </c>
      <c r="N10750" s="43"/>
    </row>
    <row r="10751" spans="1:14">
      <c r="A10751" s="43" t="s">
        <v>550</v>
      </c>
      <c r="B10751" s="188">
        <v>139</v>
      </c>
      <c r="C10751" s="188">
        <v>0</v>
      </c>
      <c r="D10751" s="188">
        <v>0</v>
      </c>
      <c r="E10751" s="188">
        <v>0</v>
      </c>
      <c r="F10751" s="188">
        <v>0</v>
      </c>
      <c r="G10751" s="188">
        <v>267</v>
      </c>
      <c r="H10751" s="188">
        <v>465</v>
      </c>
      <c r="I10751" s="188">
        <v>554</v>
      </c>
      <c r="J10751" s="188">
        <v>732</v>
      </c>
      <c r="N10751" s="43"/>
    </row>
    <row r="10752" spans="1:14">
      <c r="A10752" s="43" t="s">
        <v>551</v>
      </c>
      <c r="B10752" s="188">
        <v>6</v>
      </c>
      <c r="C10752" s="188">
        <v>0</v>
      </c>
      <c r="D10752" s="188">
        <v>0</v>
      </c>
      <c r="E10752" s="188">
        <v>0</v>
      </c>
      <c r="F10752" s="188">
        <v>0</v>
      </c>
      <c r="G10752" s="188">
        <v>0</v>
      </c>
      <c r="H10752" s="188">
        <v>0</v>
      </c>
      <c r="I10752" s="188">
        <v>0</v>
      </c>
      <c r="J10752" s="188">
        <v>0</v>
      </c>
      <c r="N10752" s="43"/>
    </row>
    <row r="10753" spans="1:14">
      <c r="A10753" s="43" t="s">
        <v>317</v>
      </c>
      <c r="B10753" s="188">
        <v>1787</v>
      </c>
      <c r="C10753" s="188">
        <v>0</v>
      </c>
      <c r="D10753" s="188">
        <v>1862.3</v>
      </c>
      <c r="E10753" s="188">
        <v>1862.3</v>
      </c>
      <c r="F10753" s="188">
        <v>1862.3</v>
      </c>
      <c r="G10753" s="188">
        <v>1862</v>
      </c>
      <c r="H10753" s="188">
        <v>1862</v>
      </c>
      <c r="I10753" s="188">
        <v>1862</v>
      </c>
      <c r="J10753" s="188">
        <v>2607</v>
      </c>
      <c r="N10753" s="43"/>
    </row>
    <row r="10754" spans="1:14">
      <c r="A10754" s="43" t="s">
        <v>318</v>
      </c>
      <c r="B10754" s="188">
        <v>532</v>
      </c>
      <c r="C10754" s="188">
        <v>0</v>
      </c>
      <c r="D10754" s="188">
        <v>0</v>
      </c>
      <c r="E10754" s="188">
        <v>699.6</v>
      </c>
      <c r="F10754" s="188">
        <v>699.6</v>
      </c>
      <c r="G10754" s="188">
        <v>700</v>
      </c>
      <c r="H10754" s="188">
        <v>700</v>
      </c>
      <c r="I10754" s="188">
        <v>700</v>
      </c>
      <c r="J10754" s="188">
        <v>960</v>
      </c>
      <c r="N10754" s="43"/>
    </row>
    <row r="10755" spans="1:14">
      <c r="A10755" s="43" t="s">
        <v>552</v>
      </c>
      <c r="B10755" s="188">
        <v>39786</v>
      </c>
      <c r="C10755" s="188">
        <v>21909.75</v>
      </c>
      <c r="D10755" s="188">
        <v>25723.63</v>
      </c>
      <c r="E10755" s="188">
        <v>32334</v>
      </c>
      <c r="F10755" s="188">
        <v>39095.9</v>
      </c>
      <c r="G10755" s="188">
        <v>46321</v>
      </c>
      <c r="H10755" s="188">
        <v>53135</v>
      </c>
      <c r="I10755" s="188">
        <v>57677</v>
      </c>
      <c r="J10755" s="188">
        <v>74977</v>
      </c>
      <c r="N10755" s="43"/>
    </row>
    <row r="10756" spans="1:14">
      <c r="A10756" s="43" t="s">
        <v>553</v>
      </c>
      <c r="B10756" s="188">
        <v>3036</v>
      </c>
      <c r="C10756" s="188">
        <v>0</v>
      </c>
      <c r="D10756" s="188">
        <v>0</v>
      </c>
      <c r="E10756" s="188">
        <v>0</v>
      </c>
      <c r="F10756" s="188">
        <v>137.4</v>
      </c>
      <c r="G10756" s="188">
        <v>4039</v>
      </c>
      <c r="H10756" s="188">
        <v>8886</v>
      </c>
      <c r="I10756" s="188">
        <v>12975</v>
      </c>
      <c r="J10756" s="188">
        <v>25209</v>
      </c>
      <c r="N10756" s="43"/>
    </row>
    <row r="10757" spans="1:14">
      <c r="A10757" s="43" t="s">
        <v>554</v>
      </c>
      <c r="B10757" s="188">
        <v>829</v>
      </c>
      <c r="C10757" s="188">
        <v>0</v>
      </c>
      <c r="D10757" s="188">
        <v>0</v>
      </c>
      <c r="E10757" s="188">
        <v>0</v>
      </c>
      <c r="F10757" s="188">
        <v>0</v>
      </c>
      <c r="G10757" s="188">
        <v>377</v>
      </c>
      <c r="H10757" s="188">
        <v>1952</v>
      </c>
      <c r="I10757" s="188">
        <v>3829</v>
      </c>
      <c r="J10757" s="188">
        <v>10281</v>
      </c>
      <c r="N10757" s="43"/>
    </row>
    <row r="10758" spans="1:14">
      <c r="A10758" s="43" t="s">
        <v>555</v>
      </c>
      <c r="B10758" s="188">
        <v>714</v>
      </c>
      <c r="C10758" s="188">
        <v>0</v>
      </c>
      <c r="D10758" s="188">
        <v>0</v>
      </c>
      <c r="E10758" s="188">
        <v>0</v>
      </c>
      <c r="F10758" s="188">
        <v>0</v>
      </c>
      <c r="G10758" s="188">
        <v>3</v>
      </c>
      <c r="H10758" s="188">
        <v>1522</v>
      </c>
      <c r="I10758" s="188">
        <v>4547</v>
      </c>
      <c r="J10758" s="188">
        <v>13103</v>
      </c>
      <c r="N10758" s="43"/>
    </row>
    <row r="10759" spans="1:14">
      <c r="A10759" s="43" t="s">
        <v>556</v>
      </c>
      <c r="B10759" s="188">
        <v>566</v>
      </c>
      <c r="C10759" s="188">
        <v>0</v>
      </c>
      <c r="D10759" s="188">
        <v>0</v>
      </c>
      <c r="E10759" s="188">
        <v>0</v>
      </c>
      <c r="F10759" s="188">
        <v>0</v>
      </c>
      <c r="G10759" s="188">
        <v>0</v>
      </c>
      <c r="H10759" s="188">
        <v>0</v>
      </c>
      <c r="I10759" s="188">
        <v>2312</v>
      </c>
      <c r="J10759" s="188">
        <v>18245</v>
      </c>
      <c r="N10759" s="43"/>
    </row>
    <row r="10760" spans="1:14">
      <c r="A10760" s="43" t="s">
        <v>610</v>
      </c>
      <c r="B10760" s="188">
        <v>81594</v>
      </c>
      <c r="C10760" s="188">
        <v>64440.88</v>
      </c>
      <c r="D10760" s="188">
        <v>66075.78</v>
      </c>
      <c r="E10760" s="188">
        <v>70904</v>
      </c>
      <c r="F10760" s="188">
        <v>80422</v>
      </c>
      <c r="G10760" s="188">
        <v>91383</v>
      </c>
      <c r="H10760" s="188">
        <v>99357</v>
      </c>
      <c r="I10760" s="188">
        <v>102366</v>
      </c>
      <c r="J10760" s="188">
        <v>105417</v>
      </c>
      <c r="N10760" s="43"/>
    </row>
    <row r="10761" spans="1:14">
      <c r="A10761" s="43" t="s">
        <v>537</v>
      </c>
      <c r="B10761" s="188">
        <v>19777</v>
      </c>
      <c r="C10761" s="188">
        <v>0</v>
      </c>
      <c r="D10761" s="188">
        <v>0</v>
      </c>
      <c r="E10761" s="188">
        <v>12478.1</v>
      </c>
      <c r="F10761" s="188">
        <v>22389.1</v>
      </c>
      <c r="G10761" s="188">
        <v>27863</v>
      </c>
      <c r="H10761" s="188">
        <v>32060</v>
      </c>
      <c r="I10761" s="188">
        <v>34199</v>
      </c>
      <c r="J10761" s="188">
        <v>38407</v>
      </c>
      <c r="N10761" s="43"/>
    </row>
    <row r="10762" spans="1:14">
      <c r="A10762" s="43" t="s">
        <v>538</v>
      </c>
      <c r="B10762" s="188">
        <v>1</v>
      </c>
      <c r="C10762" s="188">
        <v>0</v>
      </c>
      <c r="D10762" s="188">
        <v>0</v>
      </c>
      <c r="E10762" s="188">
        <v>0</v>
      </c>
      <c r="F10762" s="188">
        <v>0</v>
      </c>
      <c r="G10762" s="188">
        <v>0</v>
      </c>
      <c r="H10762" s="188">
        <v>0</v>
      </c>
      <c r="I10762" s="188">
        <v>0</v>
      </c>
      <c r="J10762" s="188">
        <v>0</v>
      </c>
      <c r="N10762" s="43"/>
    </row>
    <row r="10763" spans="1:14">
      <c r="A10763" s="43" t="s">
        <v>539</v>
      </c>
      <c r="B10763" s="188">
        <v>22664</v>
      </c>
      <c r="C10763" s="188">
        <v>1920.57</v>
      </c>
      <c r="D10763" s="188">
        <v>3783.84</v>
      </c>
      <c r="E10763" s="188">
        <v>8686.4</v>
      </c>
      <c r="F10763" s="188">
        <v>18320.400000000001</v>
      </c>
      <c r="G10763" s="188">
        <v>33529</v>
      </c>
      <c r="H10763" s="188">
        <v>48210</v>
      </c>
      <c r="I10763" s="188">
        <v>57726</v>
      </c>
      <c r="J10763" s="188">
        <v>70557</v>
      </c>
      <c r="N10763" s="43"/>
    </row>
    <row r="10764" spans="1:14">
      <c r="A10764" s="43" t="s">
        <v>540</v>
      </c>
      <c r="B10764" s="188">
        <v>9198</v>
      </c>
      <c r="C10764" s="188">
        <v>0</v>
      </c>
      <c r="D10764" s="188">
        <v>0</v>
      </c>
      <c r="E10764" s="188">
        <v>0</v>
      </c>
      <c r="F10764" s="188">
        <v>2868.7</v>
      </c>
      <c r="G10764" s="188">
        <v>13970</v>
      </c>
      <c r="H10764" s="188">
        <v>28653</v>
      </c>
      <c r="I10764" s="188">
        <v>38209</v>
      </c>
      <c r="J10764" s="188">
        <v>56313</v>
      </c>
      <c r="N10764" s="43"/>
    </row>
    <row r="10765" spans="1:14">
      <c r="A10765" s="43" t="s">
        <v>541</v>
      </c>
      <c r="B10765" s="188">
        <v>21403</v>
      </c>
      <c r="C10765" s="188">
        <v>0</v>
      </c>
      <c r="D10765" s="188">
        <v>0</v>
      </c>
      <c r="E10765" s="188">
        <v>0</v>
      </c>
      <c r="F10765" s="188">
        <v>14006.5</v>
      </c>
      <c r="G10765" s="188">
        <v>38739</v>
      </c>
      <c r="H10765" s="188">
        <v>57539</v>
      </c>
      <c r="I10765" s="188">
        <v>66903</v>
      </c>
      <c r="J10765" s="188">
        <v>83700</v>
      </c>
      <c r="N10765" s="43"/>
    </row>
    <row r="10766" spans="1:14">
      <c r="A10766" s="43" t="s">
        <v>542</v>
      </c>
      <c r="B10766" s="188">
        <v>7011</v>
      </c>
      <c r="C10766" s="188">
        <v>0</v>
      </c>
      <c r="D10766" s="188">
        <v>409.86</v>
      </c>
      <c r="E10766" s="188">
        <v>2039.9</v>
      </c>
      <c r="F10766" s="188">
        <v>4702.7</v>
      </c>
      <c r="G10766" s="188">
        <v>9319</v>
      </c>
      <c r="H10766" s="188">
        <v>16410</v>
      </c>
      <c r="I10766" s="188">
        <v>22047</v>
      </c>
      <c r="J10766" s="188">
        <v>36773</v>
      </c>
      <c r="N10766" s="43"/>
    </row>
    <row r="10767" spans="1:14">
      <c r="A10767" s="43" t="s">
        <v>543</v>
      </c>
      <c r="B10767" s="188">
        <v>1540</v>
      </c>
      <c r="C10767" s="188">
        <v>0</v>
      </c>
      <c r="D10767" s="188">
        <v>0</v>
      </c>
      <c r="E10767" s="188">
        <v>0</v>
      </c>
      <c r="F10767" s="188">
        <v>0</v>
      </c>
      <c r="G10767" s="188">
        <v>0</v>
      </c>
      <c r="H10767" s="188">
        <v>6357</v>
      </c>
      <c r="I10767" s="188">
        <v>13482</v>
      </c>
      <c r="J10767" s="188">
        <v>24021</v>
      </c>
      <c r="N10767" s="43"/>
    </row>
    <row r="10768" spans="1:14">
      <c r="A10768" s="43" t="s">
        <v>544</v>
      </c>
      <c r="B10768" s="188">
        <v>5173</v>
      </c>
      <c r="C10768" s="188">
        <v>0</v>
      </c>
      <c r="D10768" s="188">
        <v>0</v>
      </c>
      <c r="E10768" s="188">
        <v>0</v>
      </c>
      <c r="F10768" s="188">
        <v>0</v>
      </c>
      <c r="G10768" s="188">
        <v>0</v>
      </c>
      <c r="H10768" s="188">
        <v>20629</v>
      </c>
      <c r="I10768" s="188">
        <v>40949</v>
      </c>
      <c r="J10768" s="188">
        <v>78020</v>
      </c>
      <c r="N10768" s="43"/>
    </row>
    <row r="10769" spans="1:14">
      <c r="A10769" s="43" t="s">
        <v>221</v>
      </c>
      <c r="B10769" s="188">
        <v>16255</v>
      </c>
      <c r="C10769" s="188">
        <v>0</v>
      </c>
      <c r="D10769" s="188">
        <v>0</v>
      </c>
      <c r="E10769" s="188">
        <v>9848.2999999999993</v>
      </c>
      <c r="F10769" s="188">
        <v>18068.900000000001</v>
      </c>
      <c r="G10769" s="188">
        <v>24282</v>
      </c>
      <c r="H10769" s="188">
        <v>27982</v>
      </c>
      <c r="I10769" s="188">
        <v>30007</v>
      </c>
      <c r="J10769" s="188">
        <v>33518</v>
      </c>
      <c r="N10769" s="43"/>
    </row>
    <row r="10770" spans="1:14">
      <c r="A10770" s="43" t="s">
        <v>222</v>
      </c>
      <c r="B10770" s="188">
        <v>9334</v>
      </c>
      <c r="C10770" s="188">
        <v>0</v>
      </c>
      <c r="D10770" s="188">
        <v>0</v>
      </c>
      <c r="E10770" s="188">
        <v>0</v>
      </c>
      <c r="F10770" s="188">
        <v>0</v>
      </c>
      <c r="G10770" s="188">
        <v>18780</v>
      </c>
      <c r="H10770" s="188">
        <v>25259</v>
      </c>
      <c r="I10770" s="188">
        <v>27922</v>
      </c>
      <c r="J10770" s="188">
        <v>32171</v>
      </c>
      <c r="N10770" s="43"/>
    </row>
    <row r="10771" spans="1:14">
      <c r="A10771" s="43" t="s">
        <v>223</v>
      </c>
      <c r="B10771" s="188">
        <v>15959</v>
      </c>
      <c r="C10771" s="188">
        <v>0</v>
      </c>
      <c r="D10771" s="188">
        <v>0</v>
      </c>
      <c r="E10771" s="188">
        <v>0</v>
      </c>
      <c r="F10771" s="188">
        <v>0</v>
      </c>
      <c r="G10771" s="188">
        <v>29123</v>
      </c>
      <c r="H10771" s="188">
        <v>51873</v>
      </c>
      <c r="I10771" s="188">
        <v>65580</v>
      </c>
      <c r="J10771" s="188">
        <v>88064</v>
      </c>
      <c r="N10771" s="43"/>
    </row>
    <row r="10772" spans="1:14">
      <c r="A10772" s="43" t="s">
        <v>224</v>
      </c>
      <c r="B10772" s="188">
        <v>12704</v>
      </c>
      <c r="C10772" s="188">
        <v>0</v>
      </c>
      <c r="D10772" s="188">
        <v>0</v>
      </c>
      <c r="E10772" s="188">
        <v>0</v>
      </c>
      <c r="F10772" s="188">
        <v>0</v>
      </c>
      <c r="G10772" s="188">
        <v>17578</v>
      </c>
      <c r="H10772" s="188">
        <v>49267</v>
      </c>
      <c r="I10772" s="188">
        <v>67144</v>
      </c>
      <c r="J10772" s="188">
        <v>99164</v>
      </c>
      <c r="N10772" s="43"/>
    </row>
    <row r="10773" spans="1:14">
      <c r="A10773" s="43" t="s">
        <v>545</v>
      </c>
      <c r="B10773" s="188">
        <v>71704</v>
      </c>
      <c r="C10773" s="188">
        <v>54812.33</v>
      </c>
      <c r="D10773" s="188">
        <v>57360.56</v>
      </c>
      <c r="E10773" s="188">
        <v>62796.2</v>
      </c>
      <c r="F10773" s="188">
        <v>70700.2</v>
      </c>
      <c r="G10773" s="188">
        <v>80156</v>
      </c>
      <c r="H10773" s="188">
        <v>88487</v>
      </c>
      <c r="I10773" s="188">
        <v>92935</v>
      </c>
      <c r="J10773" s="188">
        <v>99430</v>
      </c>
      <c r="N10773" s="43"/>
    </row>
    <row r="10774" spans="1:14">
      <c r="A10774" s="43" t="s">
        <v>546</v>
      </c>
      <c r="B10774" s="188">
        <v>51662</v>
      </c>
      <c r="C10774" s="188">
        <v>25145.87</v>
      </c>
      <c r="D10774" s="188">
        <v>32583.65</v>
      </c>
      <c r="E10774" s="188">
        <v>42399.199999999997</v>
      </c>
      <c r="F10774" s="188">
        <v>51502.9</v>
      </c>
      <c r="G10774" s="188">
        <v>60762</v>
      </c>
      <c r="H10774" s="188">
        <v>69956</v>
      </c>
      <c r="I10774" s="188">
        <v>75889</v>
      </c>
      <c r="J10774" s="188">
        <v>98439</v>
      </c>
      <c r="N10774" s="43"/>
    </row>
    <row r="10775" spans="1:14">
      <c r="A10775" s="43" t="s">
        <v>547</v>
      </c>
      <c r="B10775" s="188">
        <v>4962</v>
      </c>
      <c r="C10775" s="188">
        <v>0</v>
      </c>
      <c r="D10775" s="188">
        <v>0</v>
      </c>
      <c r="E10775" s="188">
        <v>1386.5</v>
      </c>
      <c r="F10775" s="188">
        <v>4431.1000000000004</v>
      </c>
      <c r="G10775" s="188">
        <v>6812</v>
      </c>
      <c r="H10775" s="188">
        <v>9830</v>
      </c>
      <c r="I10775" s="188">
        <v>12290</v>
      </c>
      <c r="J10775" s="188">
        <v>20331</v>
      </c>
      <c r="N10775" s="43"/>
    </row>
    <row r="10776" spans="1:14">
      <c r="A10776" s="43" t="s">
        <v>548</v>
      </c>
      <c r="B10776" s="188">
        <v>787</v>
      </c>
      <c r="C10776" s="188">
        <v>0</v>
      </c>
      <c r="D10776" s="188">
        <v>0</v>
      </c>
      <c r="E10776" s="188">
        <v>0</v>
      </c>
      <c r="F10776" s="188">
        <v>228.3</v>
      </c>
      <c r="G10776" s="188">
        <v>1236</v>
      </c>
      <c r="H10776" s="188">
        <v>2264</v>
      </c>
      <c r="I10776" s="188">
        <v>3029</v>
      </c>
      <c r="J10776" s="188">
        <v>5327</v>
      </c>
      <c r="N10776" s="43"/>
    </row>
    <row r="10777" spans="1:14">
      <c r="A10777" s="43" t="s">
        <v>549</v>
      </c>
      <c r="B10777" s="188">
        <v>1531</v>
      </c>
      <c r="C10777" s="188">
        <v>0</v>
      </c>
      <c r="D10777" s="188">
        <v>0</v>
      </c>
      <c r="E10777" s="188">
        <v>0</v>
      </c>
      <c r="F10777" s="188">
        <v>789</v>
      </c>
      <c r="G10777" s="188">
        <v>2841</v>
      </c>
      <c r="H10777" s="188">
        <v>4276</v>
      </c>
      <c r="I10777" s="188">
        <v>5058</v>
      </c>
      <c r="J10777" s="188">
        <v>6295</v>
      </c>
      <c r="N10777" s="43"/>
    </row>
    <row r="10778" spans="1:14">
      <c r="A10778" s="43" t="s">
        <v>550</v>
      </c>
      <c r="B10778" s="188">
        <v>288</v>
      </c>
      <c r="C10778" s="188">
        <v>0</v>
      </c>
      <c r="D10778" s="188">
        <v>0</v>
      </c>
      <c r="E10778" s="188">
        <v>0</v>
      </c>
      <c r="F10778" s="188">
        <v>148.6</v>
      </c>
      <c r="G10778" s="188">
        <v>535</v>
      </c>
      <c r="H10778" s="188">
        <v>805</v>
      </c>
      <c r="I10778" s="188">
        <v>953</v>
      </c>
      <c r="J10778" s="188">
        <v>1192</v>
      </c>
      <c r="N10778" s="43"/>
    </row>
    <row r="10779" spans="1:14">
      <c r="A10779" s="43" t="s">
        <v>551</v>
      </c>
      <c r="B10779" s="188">
        <v>13</v>
      </c>
      <c r="C10779" s="188">
        <v>0</v>
      </c>
      <c r="D10779" s="188">
        <v>0</v>
      </c>
      <c r="E10779" s="188">
        <v>0</v>
      </c>
      <c r="F10779" s="188">
        <v>0</v>
      </c>
      <c r="G10779" s="188">
        <v>0</v>
      </c>
      <c r="H10779" s="188">
        <v>0</v>
      </c>
      <c r="I10779" s="188">
        <v>0</v>
      </c>
      <c r="J10779" s="188">
        <v>27</v>
      </c>
      <c r="N10779" s="43"/>
    </row>
    <row r="10780" spans="1:14">
      <c r="A10780" s="43" t="s">
        <v>317</v>
      </c>
      <c r="B10780" s="188">
        <v>1780</v>
      </c>
      <c r="C10780" s="188">
        <v>0</v>
      </c>
      <c r="D10780" s="188">
        <v>1862.3</v>
      </c>
      <c r="E10780" s="188">
        <v>1862.3</v>
      </c>
      <c r="F10780" s="188">
        <v>1862.3</v>
      </c>
      <c r="G10780" s="188">
        <v>1862</v>
      </c>
      <c r="H10780" s="188">
        <v>1862</v>
      </c>
      <c r="I10780" s="188">
        <v>2607</v>
      </c>
      <c r="J10780" s="188">
        <v>3725</v>
      </c>
      <c r="N10780" s="43"/>
    </row>
    <row r="10781" spans="1:14">
      <c r="A10781" s="43" t="s">
        <v>318</v>
      </c>
      <c r="B10781" s="188">
        <v>529</v>
      </c>
      <c r="C10781" s="188">
        <v>0</v>
      </c>
      <c r="D10781" s="188">
        <v>0</v>
      </c>
      <c r="E10781" s="188">
        <v>0</v>
      </c>
      <c r="F10781" s="188">
        <v>699.6</v>
      </c>
      <c r="G10781" s="188">
        <v>700</v>
      </c>
      <c r="H10781" s="188">
        <v>700</v>
      </c>
      <c r="I10781" s="188">
        <v>700</v>
      </c>
      <c r="J10781" s="188">
        <v>1372</v>
      </c>
      <c r="N10781" s="43"/>
    </row>
    <row r="10782" spans="1:14">
      <c r="A10782" s="43" t="s">
        <v>552</v>
      </c>
      <c r="B10782" s="188">
        <v>61552</v>
      </c>
      <c r="C10782" s="188">
        <v>28928.89</v>
      </c>
      <c r="D10782" s="188">
        <v>36841.760000000002</v>
      </c>
      <c r="E10782" s="188">
        <v>49137.9</v>
      </c>
      <c r="F10782" s="188">
        <v>61259.3</v>
      </c>
      <c r="G10782" s="188">
        <v>72816</v>
      </c>
      <c r="H10782" s="188">
        <v>85351</v>
      </c>
      <c r="I10782" s="188">
        <v>92923</v>
      </c>
      <c r="J10782" s="188">
        <v>120877</v>
      </c>
      <c r="N10782" s="43"/>
    </row>
    <row r="10783" spans="1:14">
      <c r="A10783" s="43" t="s">
        <v>553</v>
      </c>
      <c r="B10783" s="188">
        <v>5839</v>
      </c>
      <c r="C10783" s="188">
        <v>0</v>
      </c>
      <c r="D10783" s="188">
        <v>0</v>
      </c>
      <c r="E10783" s="188">
        <v>0</v>
      </c>
      <c r="F10783" s="188">
        <v>1307.5</v>
      </c>
      <c r="G10783" s="188">
        <v>8082</v>
      </c>
      <c r="H10783" s="188">
        <v>16520</v>
      </c>
      <c r="I10783" s="188">
        <v>23606</v>
      </c>
      <c r="J10783" s="188">
        <v>47461</v>
      </c>
      <c r="N10783" s="43"/>
    </row>
    <row r="10784" spans="1:14">
      <c r="A10784" s="43" t="s">
        <v>554</v>
      </c>
      <c r="B10784" s="188">
        <v>1205</v>
      </c>
      <c r="C10784" s="188">
        <v>0</v>
      </c>
      <c r="D10784" s="188">
        <v>0</v>
      </c>
      <c r="E10784" s="188">
        <v>0</v>
      </c>
      <c r="F10784" s="188">
        <v>14.8</v>
      </c>
      <c r="G10784" s="188">
        <v>859</v>
      </c>
      <c r="H10784" s="188">
        <v>3536</v>
      </c>
      <c r="I10784" s="188">
        <v>6384</v>
      </c>
      <c r="J10784" s="188">
        <v>16016</v>
      </c>
      <c r="N10784" s="43"/>
    </row>
    <row r="10785" spans="1:14">
      <c r="A10785" s="43" t="s">
        <v>555</v>
      </c>
      <c r="B10785" s="188">
        <v>1706</v>
      </c>
      <c r="C10785" s="188">
        <v>0</v>
      </c>
      <c r="D10785" s="188">
        <v>0</v>
      </c>
      <c r="E10785" s="188">
        <v>0</v>
      </c>
      <c r="F10785" s="188">
        <v>0</v>
      </c>
      <c r="G10785" s="188">
        <v>449</v>
      </c>
      <c r="H10785" s="188">
        <v>4758</v>
      </c>
      <c r="I10785" s="188">
        <v>9548</v>
      </c>
      <c r="J10785" s="188">
        <v>27583</v>
      </c>
      <c r="N10785" s="43"/>
    </row>
    <row r="10786" spans="1:14">
      <c r="A10786" s="43" t="s">
        <v>556</v>
      </c>
      <c r="B10786" s="188">
        <v>882</v>
      </c>
      <c r="C10786" s="188">
        <v>0</v>
      </c>
      <c r="D10786" s="188">
        <v>0</v>
      </c>
      <c r="E10786" s="188">
        <v>0</v>
      </c>
      <c r="F10786" s="188">
        <v>0</v>
      </c>
      <c r="G10786" s="188">
        <v>0</v>
      </c>
      <c r="H10786" s="188">
        <v>0</v>
      </c>
      <c r="I10786" s="188">
        <v>5260</v>
      </c>
      <c r="J10786" s="188">
        <v>29251</v>
      </c>
      <c r="N10786" s="43"/>
    </row>
    <row r="10787" spans="1:14">
      <c r="A10787" s="43" t="s">
        <v>611</v>
      </c>
      <c r="B10787" s="188">
        <v>214640</v>
      </c>
      <c r="C10787" s="188">
        <v>109874.44</v>
      </c>
      <c r="D10787" s="188">
        <v>113764.66</v>
      </c>
      <c r="E10787" s="188">
        <v>126284.9</v>
      </c>
      <c r="F10787" s="188">
        <v>155357.29999999999</v>
      </c>
      <c r="G10787" s="188">
        <v>221075</v>
      </c>
      <c r="H10787" s="188">
        <v>346860</v>
      </c>
      <c r="I10787" s="188">
        <v>478573</v>
      </c>
      <c r="J10787" s="188">
        <v>1065476</v>
      </c>
      <c r="N10787" s="43"/>
    </row>
    <row r="10788" spans="1:14">
      <c r="A10788" s="43" t="s">
        <v>537</v>
      </c>
      <c r="B10788" s="188">
        <v>22211</v>
      </c>
      <c r="C10788" s="188">
        <v>0</v>
      </c>
      <c r="D10788" s="188">
        <v>0</v>
      </c>
      <c r="E10788" s="188">
        <v>13269.2</v>
      </c>
      <c r="F10788" s="188">
        <v>25623.8</v>
      </c>
      <c r="G10788" s="188">
        <v>31749</v>
      </c>
      <c r="H10788" s="188">
        <v>36501</v>
      </c>
      <c r="I10788" s="188">
        <v>39473</v>
      </c>
      <c r="J10788" s="188">
        <v>45655</v>
      </c>
      <c r="N10788" s="43"/>
    </row>
    <row r="10789" spans="1:14">
      <c r="A10789" s="43" t="s">
        <v>538</v>
      </c>
      <c r="B10789" s="188">
        <v>0</v>
      </c>
      <c r="C10789" s="188">
        <v>0</v>
      </c>
      <c r="D10789" s="188">
        <v>0</v>
      </c>
      <c r="E10789" s="188">
        <v>0</v>
      </c>
      <c r="F10789" s="188">
        <v>0</v>
      </c>
      <c r="G10789" s="188">
        <v>0</v>
      </c>
      <c r="H10789" s="188">
        <v>0</v>
      </c>
      <c r="I10789" s="188">
        <v>0</v>
      </c>
      <c r="J10789" s="188">
        <v>0</v>
      </c>
      <c r="N10789" s="43"/>
    </row>
    <row r="10790" spans="1:14">
      <c r="A10790" s="43" t="s">
        <v>539</v>
      </c>
      <c r="B10790" s="188">
        <v>114935</v>
      </c>
      <c r="C10790" s="188">
        <v>8354.5</v>
      </c>
      <c r="D10790" s="188">
        <v>13710.53</v>
      </c>
      <c r="E10790" s="188">
        <v>29033.9</v>
      </c>
      <c r="F10790" s="188">
        <v>64091</v>
      </c>
      <c r="G10790" s="188">
        <v>117114</v>
      </c>
      <c r="H10790" s="188">
        <v>229840</v>
      </c>
      <c r="I10790" s="188">
        <v>382740</v>
      </c>
      <c r="J10790" s="188">
        <v>994357</v>
      </c>
      <c r="N10790" s="43"/>
    </row>
    <row r="10791" spans="1:14">
      <c r="A10791" s="43" t="s">
        <v>540</v>
      </c>
      <c r="B10791" s="188">
        <v>15738</v>
      </c>
      <c r="C10791" s="188">
        <v>0</v>
      </c>
      <c r="D10791" s="188">
        <v>0</v>
      </c>
      <c r="E10791" s="188">
        <v>0</v>
      </c>
      <c r="F10791" s="188">
        <v>4340.7</v>
      </c>
      <c r="G10791" s="188">
        <v>21664</v>
      </c>
      <c r="H10791" s="188">
        <v>49713</v>
      </c>
      <c r="I10791" s="188">
        <v>67977</v>
      </c>
      <c r="J10791" s="188">
        <v>108481</v>
      </c>
      <c r="N10791" s="43"/>
    </row>
    <row r="10792" spans="1:14">
      <c r="A10792" s="43" t="s">
        <v>541</v>
      </c>
      <c r="B10792" s="188">
        <v>48923</v>
      </c>
      <c r="C10792" s="188">
        <v>0</v>
      </c>
      <c r="D10792" s="188">
        <v>0</v>
      </c>
      <c r="E10792" s="188">
        <v>0</v>
      </c>
      <c r="F10792" s="188">
        <v>34796.800000000003</v>
      </c>
      <c r="G10792" s="188">
        <v>77233</v>
      </c>
      <c r="H10792" s="188">
        <v>119134</v>
      </c>
      <c r="I10792" s="188">
        <v>151101</v>
      </c>
      <c r="J10792" s="188">
        <v>244965</v>
      </c>
      <c r="N10792" s="43"/>
    </row>
    <row r="10793" spans="1:14">
      <c r="A10793" s="43" t="s">
        <v>542</v>
      </c>
      <c r="B10793" s="188">
        <v>11623</v>
      </c>
      <c r="C10793" s="188">
        <v>349.58</v>
      </c>
      <c r="D10793" s="188">
        <v>1394.69</v>
      </c>
      <c r="E10793" s="188">
        <v>3431.6</v>
      </c>
      <c r="F10793" s="188">
        <v>7470.9</v>
      </c>
      <c r="G10793" s="188">
        <v>14721</v>
      </c>
      <c r="H10793" s="188">
        <v>25780</v>
      </c>
      <c r="I10793" s="188">
        <v>35800</v>
      </c>
      <c r="J10793" s="188">
        <v>65727</v>
      </c>
      <c r="N10793" s="43"/>
    </row>
    <row r="10794" spans="1:14">
      <c r="A10794" s="43" t="s">
        <v>543</v>
      </c>
      <c r="B10794" s="188">
        <v>1210</v>
      </c>
      <c r="C10794" s="188">
        <v>0</v>
      </c>
      <c r="D10794" s="188">
        <v>0</v>
      </c>
      <c r="E10794" s="188">
        <v>0</v>
      </c>
      <c r="F10794" s="188">
        <v>0</v>
      </c>
      <c r="G10794" s="188">
        <v>0</v>
      </c>
      <c r="H10794" s="188">
        <v>0</v>
      </c>
      <c r="I10794" s="188">
        <v>11171</v>
      </c>
      <c r="J10794" s="188">
        <v>22454</v>
      </c>
      <c r="N10794" s="43"/>
    </row>
    <row r="10795" spans="1:14">
      <c r="A10795" s="43" t="s">
        <v>544</v>
      </c>
      <c r="B10795" s="188">
        <v>3537</v>
      </c>
      <c r="C10795" s="188">
        <v>0</v>
      </c>
      <c r="D10795" s="188">
        <v>0</v>
      </c>
      <c r="E10795" s="188">
        <v>0</v>
      </c>
      <c r="F10795" s="188">
        <v>0</v>
      </c>
      <c r="G10795" s="188">
        <v>0</v>
      </c>
      <c r="H10795" s="188">
        <v>0</v>
      </c>
      <c r="I10795" s="188">
        <v>20629</v>
      </c>
      <c r="J10795" s="188">
        <v>78020</v>
      </c>
      <c r="N10795" s="43"/>
    </row>
    <row r="10796" spans="1:14">
      <c r="A10796" s="43" t="s">
        <v>221</v>
      </c>
      <c r="B10796" s="188">
        <v>17891</v>
      </c>
      <c r="C10796" s="188">
        <v>0</v>
      </c>
      <c r="D10796" s="188">
        <v>0</v>
      </c>
      <c r="E10796" s="188">
        <v>7843.9</v>
      </c>
      <c r="F10796" s="188">
        <v>20911.900000000001</v>
      </c>
      <c r="G10796" s="188">
        <v>27606</v>
      </c>
      <c r="H10796" s="188">
        <v>31431</v>
      </c>
      <c r="I10796" s="188">
        <v>33375</v>
      </c>
      <c r="J10796" s="188">
        <v>36657</v>
      </c>
      <c r="N10796" s="43"/>
    </row>
    <row r="10797" spans="1:14">
      <c r="A10797" s="43" t="s">
        <v>222</v>
      </c>
      <c r="B10797" s="188">
        <v>11008</v>
      </c>
      <c r="C10797" s="188">
        <v>0</v>
      </c>
      <c r="D10797" s="188">
        <v>0</v>
      </c>
      <c r="E10797" s="188">
        <v>0</v>
      </c>
      <c r="F10797" s="188">
        <v>1724.1</v>
      </c>
      <c r="G10797" s="188">
        <v>22904</v>
      </c>
      <c r="H10797" s="188">
        <v>29361</v>
      </c>
      <c r="I10797" s="188">
        <v>32105</v>
      </c>
      <c r="J10797" s="188">
        <v>35569</v>
      </c>
      <c r="N10797" s="43"/>
    </row>
    <row r="10798" spans="1:14">
      <c r="A10798" s="43" t="s">
        <v>223</v>
      </c>
      <c r="B10798" s="188">
        <v>35974</v>
      </c>
      <c r="C10798" s="188">
        <v>0</v>
      </c>
      <c r="D10798" s="188">
        <v>0</v>
      </c>
      <c r="E10798" s="188">
        <v>0</v>
      </c>
      <c r="F10798" s="188">
        <v>8599.1</v>
      </c>
      <c r="G10798" s="188">
        <v>56197</v>
      </c>
      <c r="H10798" s="188">
        <v>103208</v>
      </c>
      <c r="I10798" s="188">
        <v>137638</v>
      </c>
      <c r="J10798" s="188">
        <v>239271</v>
      </c>
      <c r="N10798" s="43"/>
    </row>
    <row r="10799" spans="1:14">
      <c r="A10799" s="43" t="s">
        <v>224</v>
      </c>
      <c r="B10799" s="188">
        <v>28977</v>
      </c>
      <c r="C10799" s="188">
        <v>0</v>
      </c>
      <c r="D10799" s="188">
        <v>0</v>
      </c>
      <c r="E10799" s="188">
        <v>0</v>
      </c>
      <c r="F10799" s="188">
        <v>0</v>
      </c>
      <c r="G10799" s="188">
        <v>40514</v>
      </c>
      <c r="H10799" s="188">
        <v>95211</v>
      </c>
      <c r="I10799" s="188">
        <v>132087</v>
      </c>
      <c r="J10799" s="188">
        <v>254210</v>
      </c>
      <c r="N10799" s="43"/>
    </row>
    <row r="10800" spans="1:14">
      <c r="A10800" s="43" t="s">
        <v>545</v>
      </c>
      <c r="B10800" s="188">
        <v>188286</v>
      </c>
      <c r="C10800" s="188">
        <v>90208.4</v>
      </c>
      <c r="D10800" s="188">
        <v>95796.62</v>
      </c>
      <c r="E10800" s="188">
        <v>108188.5</v>
      </c>
      <c r="F10800" s="188">
        <v>133454.39999999999</v>
      </c>
      <c r="G10800" s="188">
        <v>191204</v>
      </c>
      <c r="H10800" s="188">
        <v>296623</v>
      </c>
      <c r="I10800" s="188">
        <v>431014</v>
      </c>
      <c r="J10800" s="188">
        <v>1039277</v>
      </c>
      <c r="N10800" s="43"/>
    </row>
    <row r="10801" spans="1:14">
      <c r="A10801" s="43" t="s">
        <v>546</v>
      </c>
      <c r="B10801" s="188">
        <v>87326</v>
      </c>
      <c r="C10801" s="188">
        <v>32018.83</v>
      </c>
      <c r="D10801" s="188">
        <v>42440.28</v>
      </c>
      <c r="E10801" s="188">
        <v>60300.5</v>
      </c>
      <c r="F10801" s="188">
        <v>81146.899999999994</v>
      </c>
      <c r="G10801" s="188">
        <v>104396</v>
      </c>
      <c r="H10801" s="188">
        <v>137190</v>
      </c>
      <c r="I10801" s="188">
        <v>163406</v>
      </c>
      <c r="J10801" s="188">
        <v>232118</v>
      </c>
      <c r="N10801" s="43"/>
    </row>
    <row r="10802" spans="1:14">
      <c r="A10802" s="43" t="s">
        <v>547</v>
      </c>
      <c r="B10802" s="188">
        <v>16532</v>
      </c>
      <c r="C10802" s="188">
        <v>0</v>
      </c>
      <c r="D10802" s="188">
        <v>374.84</v>
      </c>
      <c r="E10802" s="188">
        <v>4723</v>
      </c>
      <c r="F10802" s="188">
        <v>11306.3</v>
      </c>
      <c r="G10802" s="188">
        <v>19664</v>
      </c>
      <c r="H10802" s="188">
        <v>35453</v>
      </c>
      <c r="I10802" s="188">
        <v>52185</v>
      </c>
      <c r="J10802" s="188">
        <v>106302</v>
      </c>
      <c r="N10802" s="43"/>
    </row>
    <row r="10803" spans="1:14">
      <c r="A10803" s="43" t="s">
        <v>548</v>
      </c>
      <c r="B10803" s="188">
        <v>3138</v>
      </c>
      <c r="C10803" s="188">
        <v>0</v>
      </c>
      <c r="D10803" s="188">
        <v>0</v>
      </c>
      <c r="E10803" s="188">
        <v>0</v>
      </c>
      <c r="F10803" s="188">
        <v>1459.3</v>
      </c>
      <c r="G10803" s="188">
        <v>4037</v>
      </c>
      <c r="H10803" s="188">
        <v>7687</v>
      </c>
      <c r="I10803" s="188">
        <v>11572</v>
      </c>
      <c r="J10803" s="188">
        <v>24921</v>
      </c>
      <c r="N10803" s="43"/>
    </row>
    <row r="10804" spans="1:14">
      <c r="A10804" s="43" t="s">
        <v>549</v>
      </c>
      <c r="B10804" s="188">
        <v>3178</v>
      </c>
      <c r="C10804" s="188">
        <v>0</v>
      </c>
      <c r="D10804" s="188">
        <v>0</v>
      </c>
      <c r="E10804" s="188">
        <v>0</v>
      </c>
      <c r="F10804" s="188">
        <v>2259.8000000000002</v>
      </c>
      <c r="G10804" s="188">
        <v>5637</v>
      </c>
      <c r="H10804" s="188">
        <v>7951</v>
      </c>
      <c r="I10804" s="188">
        <v>9715</v>
      </c>
      <c r="J10804" s="188">
        <v>11450</v>
      </c>
      <c r="N10804" s="43"/>
    </row>
    <row r="10805" spans="1:14">
      <c r="A10805" s="43" t="s">
        <v>550</v>
      </c>
      <c r="B10805" s="188">
        <v>667</v>
      </c>
      <c r="C10805" s="188">
        <v>0</v>
      </c>
      <c r="D10805" s="188">
        <v>0</v>
      </c>
      <c r="E10805" s="188">
        <v>0</v>
      </c>
      <c r="F10805" s="188">
        <v>425.6</v>
      </c>
      <c r="G10805" s="188">
        <v>1063</v>
      </c>
      <c r="H10805" s="188">
        <v>1670</v>
      </c>
      <c r="I10805" s="188">
        <v>2148</v>
      </c>
      <c r="J10805" s="188">
        <v>3548</v>
      </c>
      <c r="N10805" s="43"/>
    </row>
    <row r="10806" spans="1:14">
      <c r="A10806" s="43" t="s">
        <v>551</v>
      </c>
      <c r="B10806" s="188">
        <v>301</v>
      </c>
      <c r="C10806" s="188">
        <v>0</v>
      </c>
      <c r="D10806" s="188">
        <v>0</v>
      </c>
      <c r="E10806" s="188">
        <v>0</v>
      </c>
      <c r="F10806" s="188">
        <v>0</v>
      </c>
      <c r="G10806" s="188">
        <v>0</v>
      </c>
      <c r="H10806" s="188">
        <v>963</v>
      </c>
      <c r="I10806" s="188">
        <v>1907</v>
      </c>
      <c r="J10806" s="188">
        <v>4917</v>
      </c>
      <c r="N10806" s="43"/>
    </row>
    <row r="10807" spans="1:14">
      <c r="A10807" s="43" t="s">
        <v>317</v>
      </c>
      <c r="B10807" s="188">
        <v>1963</v>
      </c>
      <c r="C10807" s="188">
        <v>0</v>
      </c>
      <c r="D10807" s="188">
        <v>0</v>
      </c>
      <c r="E10807" s="188">
        <v>1862.3</v>
      </c>
      <c r="F10807" s="188">
        <v>1862.3</v>
      </c>
      <c r="G10807" s="188">
        <v>1862</v>
      </c>
      <c r="H10807" s="188">
        <v>3725</v>
      </c>
      <c r="I10807" s="188">
        <v>4842</v>
      </c>
      <c r="J10807" s="188">
        <v>5959</v>
      </c>
      <c r="N10807" s="43"/>
    </row>
    <row r="10808" spans="1:14">
      <c r="A10808" s="43" t="s">
        <v>318</v>
      </c>
      <c r="B10808" s="188">
        <v>573</v>
      </c>
      <c r="C10808" s="188">
        <v>0</v>
      </c>
      <c r="D10808" s="188">
        <v>0</v>
      </c>
      <c r="E10808" s="188">
        <v>0</v>
      </c>
      <c r="F10808" s="188">
        <v>699.6</v>
      </c>
      <c r="G10808" s="188">
        <v>700</v>
      </c>
      <c r="H10808" s="188">
        <v>1372</v>
      </c>
      <c r="I10808" s="188">
        <v>1372</v>
      </c>
      <c r="J10808" s="188">
        <v>2195</v>
      </c>
      <c r="N10808" s="43"/>
    </row>
    <row r="10809" spans="1:14">
      <c r="A10809" s="43" t="s">
        <v>552</v>
      </c>
      <c r="B10809" s="188">
        <v>113679</v>
      </c>
      <c r="C10809" s="188">
        <v>37869.5</v>
      </c>
      <c r="D10809" s="188">
        <v>50282.05</v>
      </c>
      <c r="E10809" s="188">
        <v>73011.7</v>
      </c>
      <c r="F10809" s="188">
        <v>102284.8</v>
      </c>
      <c r="G10809" s="188">
        <v>135969</v>
      </c>
      <c r="H10809" s="188">
        <v>186341</v>
      </c>
      <c r="I10809" s="188">
        <v>231995</v>
      </c>
      <c r="J10809" s="188">
        <v>359667</v>
      </c>
      <c r="N10809" s="43"/>
    </row>
    <row r="10810" spans="1:14">
      <c r="A10810" s="43" t="s">
        <v>553</v>
      </c>
      <c r="B10810" s="188">
        <v>10662</v>
      </c>
      <c r="C10810" s="188">
        <v>0</v>
      </c>
      <c r="D10810" s="188">
        <v>0</v>
      </c>
      <c r="E10810" s="188">
        <v>0</v>
      </c>
      <c r="F10810" s="188">
        <v>3736.7</v>
      </c>
      <c r="G10810" s="188">
        <v>14949</v>
      </c>
      <c r="H10810" s="188">
        <v>28681</v>
      </c>
      <c r="I10810" s="188">
        <v>40920</v>
      </c>
      <c r="J10810" s="188">
        <v>80027</v>
      </c>
      <c r="N10810" s="43"/>
    </row>
    <row r="10811" spans="1:14">
      <c r="A10811" s="43" t="s">
        <v>554</v>
      </c>
      <c r="B10811" s="188">
        <v>3926</v>
      </c>
      <c r="C10811" s="188">
        <v>0</v>
      </c>
      <c r="D10811" s="188">
        <v>0</v>
      </c>
      <c r="E10811" s="188">
        <v>0</v>
      </c>
      <c r="F10811" s="188">
        <v>193.1</v>
      </c>
      <c r="G10811" s="188">
        <v>3105</v>
      </c>
      <c r="H10811" s="188">
        <v>10556</v>
      </c>
      <c r="I10811" s="188">
        <v>18586</v>
      </c>
      <c r="J10811" s="188">
        <v>39667</v>
      </c>
      <c r="N10811" s="43"/>
    </row>
    <row r="10812" spans="1:14">
      <c r="A10812" s="43" t="s">
        <v>555</v>
      </c>
      <c r="B10812" s="188">
        <v>8664</v>
      </c>
      <c r="C10812" s="188">
        <v>0</v>
      </c>
      <c r="D10812" s="188">
        <v>0</v>
      </c>
      <c r="E10812" s="188">
        <v>0</v>
      </c>
      <c r="F10812" s="188">
        <v>154.80000000000001</v>
      </c>
      <c r="G10812" s="188">
        <v>8583</v>
      </c>
      <c r="H10812" s="188">
        <v>28028</v>
      </c>
      <c r="I10812" s="188">
        <v>42916</v>
      </c>
      <c r="J10812" s="188">
        <v>99157</v>
      </c>
      <c r="N10812" s="43"/>
    </row>
    <row r="10813" spans="1:14">
      <c r="A10813" s="43" t="s">
        <v>556</v>
      </c>
      <c r="B10813" s="188">
        <v>2345</v>
      </c>
      <c r="C10813" s="188">
        <v>-277.33</v>
      </c>
      <c r="D10813" s="188">
        <v>0</v>
      </c>
      <c r="E10813" s="188">
        <v>0</v>
      </c>
      <c r="F10813" s="188">
        <v>0</v>
      </c>
      <c r="G10813" s="188">
        <v>0</v>
      </c>
      <c r="H10813" s="188">
        <v>3694</v>
      </c>
      <c r="I10813" s="188">
        <v>19880</v>
      </c>
      <c r="J10813" s="188">
        <v>63653</v>
      </c>
      <c r="N10813" s="43"/>
    </row>
    <row r="10814" spans="1:14">
      <c r="A10814" s="43" t="s">
        <v>621</v>
      </c>
      <c r="B10814" s="188" t="s">
        <v>143</v>
      </c>
      <c r="C10814" s="188" t="s">
        <v>144</v>
      </c>
      <c r="D10814" s="188" t="s">
        <v>144</v>
      </c>
      <c r="E10814" s="188" t="s">
        <v>144</v>
      </c>
      <c r="F10814" s="188" t="s">
        <v>144</v>
      </c>
      <c r="G10814" s="188" t="s">
        <v>144</v>
      </c>
      <c r="H10814" s="188" t="s">
        <v>144</v>
      </c>
      <c r="I10814" s="188" t="s">
        <v>685</v>
      </c>
      <c r="J10814" s="188" t="s">
        <v>685</v>
      </c>
      <c r="K10814" s="188" t="s">
        <v>225</v>
      </c>
      <c r="N10814" s="43"/>
    </row>
    <row r="10815" spans="1:14">
      <c r="A10815" s="43" t="s">
        <v>618</v>
      </c>
      <c r="B10815" s="188" t="s">
        <v>619</v>
      </c>
      <c r="K10815" s="188" t="s">
        <v>764</v>
      </c>
      <c r="N10815" s="43"/>
    </row>
    <row r="10816" spans="1:14">
      <c r="A10816" s="43" t="s">
        <v>142</v>
      </c>
      <c r="N10816" s="43"/>
    </row>
    <row r="10818" spans="1:14">
      <c r="A10818" s="43" t="s">
        <v>217</v>
      </c>
      <c r="N10818" s="43"/>
    </row>
    <row r="10819" spans="1:14">
      <c r="A10819" s="43" t="s">
        <v>621</v>
      </c>
      <c r="B10819" s="188" t="s">
        <v>143</v>
      </c>
      <c r="C10819" s="188" t="s">
        <v>144</v>
      </c>
      <c r="D10819" s="188" t="s">
        <v>144</v>
      </c>
      <c r="E10819" s="188" t="s">
        <v>144</v>
      </c>
      <c r="F10819" s="188" t="s">
        <v>144</v>
      </c>
      <c r="G10819" s="188" t="s">
        <v>144</v>
      </c>
      <c r="H10819" s="188" t="s">
        <v>144</v>
      </c>
      <c r="I10819" s="188" t="s">
        <v>685</v>
      </c>
      <c r="J10819" s="188" t="s">
        <v>685</v>
      </c>
      <c r="K10819" s="188" t="s">
        <v>225</v>
      </c>
      <c r="N10819" s="43"/>
    </row>
    <row r="10820" spans="1:14">
      <c r="A10820" s="43" t="s">
        <v>258</v>
      </c>
      <c r="B10820" s="188" t="s">
        <v>33</v>
      </c>
      <c r="C10820" s="188" t="s">
        <v>134</v>
      </c>
      <c r="D10820" s="188" t="s">
        <v>135</v>
      </c>
      <c r="E10820" s="188" t="s">
        <v>136</v>
      </c>
      <c r="F10820" s="188" t="s">
        <v>137</v>
      </c>
      <c r="G10820" s="188" t="s">
        <v>138</v>
      </c>
      <c r="H10820" s="188" t="s">
        <v>139</v>
      </c>
      <c r="I10820" s="188" t="s">
        <v>140</v>
      </c>
      <c r="J10820" s="188" t="s">
        <v>141</v>
      </c>
      <c r="N10820" s="43"/>
    </row>
    <row r="10821" spans="1:14">
      <c r="A10821" s="43" t="s">
        <v>622</v>
      </c>
      <c r="B10821" s="188" t="s">
        <v>143</v>
      </c>
      <c r="C10821" s="188" t="s">
        <v>148</v>
      </c>
      <c r="D10821" s="188" t="s">
        <v>148</v>
      </c>
      <c r="E10821" s="188" t="s">
        <v>148</v>
      </c>
      <c r="F10821" s="188" t="s">
        <v>148</v>
      </c>
      <c r="G10821" s="188" t="s">
        <v>148</v>
      </c>
      <c r="H10821" s="188" t="s">
        <v>148</v>
      </c>
      <c r="I10821" s="188" t="s">
        <v>686</v>
      </c>
      <c r="J10821" s="188" t="s">
        <v>686</v>
      </c>
      <c r="N10821" s="43"/>
    </row>
    <row r="10822" spans="1:14">
      <c r="A10822" s="43" t="s">
        <v>592</v>
      </c>
      <c r="B10822" s="188">
        <v>81465</v>
      </c>
      <c r="C10822" s="188">
        <v>9359.69</v>
      </c>
      <c r="D10822" s="188">
        <v>14181.33</v>
      </c>
      <c r="E10822" s="188">
        <v>26581.7</v>
      </c>
      <c r="F10822" s="188">
        <v>50652.2</v>
      </c>
      <c r="G10822" s="188">
        <v>95345</v>
      </c>
      <c r="H10822" s="188">
        <v>167585</v>
      </c>
      <c r="I10822" s="188">
        <v>233714</v>
      </c>
      <c r="J10822" s="188">
        <v>521024</v>
      </c>
      <c r="N10822" s="43"/>
    </row>
    <row r="10823" spans="1:14">
      <c r="A10823" s="43" t="s">
        <v>537</v>
      </c>
      <c r="B10823" s="188">
        <v>18854</v>
      </c>
      <c r="C10823" s="188">
        <v>0</v>
      </c>
      <c r="D10823" s="188">
        <v>0</v>
      </c>
      <c r="E10823" s="188">
        <v>10664.3</v>
      </c>
      <c r="F10823" s="188">
        <v>19360.400000000001</v>
      </c>
      <c r="G10823" s="188">
        <v>27226</v>
      </c>
      <c r="H10823" s="188">
        <v>33504</v>
      </c>
      <c r="I10823" s="188">
        <v>37158</v>
      </c>
      <c r="J10823" s="188">
        <v>44714</v>
      </c>
      <c r="N10823" s="43"/>
    </row>
    <row r="10824" spans="1:14">
      <c r="A10824" s="43" t="s">
        <v>538</v>
      </c>
      <c r="B10824" s="188">
        <v>119</v>
      </c>
      <c r="C10824" s="188">
        <v>0</v>
      </c>
      <c r="D10824" s="188">
        <v>0</v>
      </c>
      <c r="E10824" s="188">
        <v>0</v>
      </c>
      <c r="F10824" s="188">
        <v>0</v>
      </c>
      <c r="G10824" s="188">
        <v>0</v>
      </c>
      <c r="H10824" s="188">
        <v>0</v>
      </c>
      <c r="I10824" s="188">
        <v>0</v>
      </c>
      <c r="J10824" s="188">
        <v>6023</v>
      </c>
      <c r="N10824" s="43"/>
    </row>
    <row r="10825" spans="1:14">
      <c r="A10825" s="43" t="s">
        <v>539</v>
      </c>
      <c r="B10825" s="188">
        <v>33029</v>
      </c>
      <c r="C10825" s="188">
        <v>-35.340000000000003</v>
      </c>
      <c r="D10825" s="188">
        <v>259.14</v>
      </c>
      <c r="E10825" s="188">
        <v>2045.6</v>
      </c>
      <c r="F10825" s="188">
        <v>8630.7999999999993</v>
      </c>
      <c r="G10825" s="188">
        <v>28434</v>
      </c>
      <c r="H10825" s="188">
        <v>73879</v>
      </c>
      <c r="I10825" s="188">
        <v>126967</v>
      </c>
      <c r="J10825" s="188">
        <v>384222</v>
      </c>
      <c r="N10825" s="43"/>
    </row>
    <row r="10826" spans="1:14">
      <c r="A10826" s="43" t="s">
        <v>540</v>
      </c>
      <c r="B10826" s="188">
        <v>4730</v>
      </c>
      <c r="C10826" s="188">
        <v>0</v>
      </c>
      <c r="D10826" s="188">
        <v>0</v>
      </c>
      <c r="E10826" s="188">
        <v>0</v>
      </c>
      <c r="F10826" s="188">
        <v>0</v>
      </c>
      <c r="G10826" s="188">
        <v>3145</v>
      </c>
      <c r="H10826" s="188">
        <v>13164</v>
      </c>
      <c r="I10826" s="188">
        <v>25454</v>
      </c>
      <c r="J10826" s="188">
        <v>64198</v>
      </c>
      <c r="N10826" s="43"/>
    </row>
    <row r="10827" spans="1:14">
      <c r="A10827" s="43" t="s">
        <v>541</v>
      </c>
      <c r="B10827" s="188">
        <v>17590</v>
      </c>
      <c r="C10827" s="188">
        <v>0</v>
      </c>
      <c r="D10827" s="188">
        <v>0</v>
      </c>
      <c r="E10827" s="188">
        <v>0</v>
      </c>
      <c r="F10827" s="188">
        <v>0</v>
      </c>
      <c r="G10827" s="188">
        <v>20847</v>
      </c>
      <c r="H10827" s="188">
        <v>55929</v>
      </c>
      <c r="I10827" s="188">
        <v>85157</v>
      </c>
      <c r="J10827" s="188">
        <v>165704</v>
      </c>
      <c r="N10827" s="43"/>
    </row>
    <row r="10828" spans="1:14">
      <c r="A10828" s="43" t="s">
        <v>542</v>
      </c>
      <c r="B10828" s="188">
        <v>6070</v>
      </c>
      <c r="C10828" s="188">
        <v>0</v>
      </c>
      <c r="D10828" s="188">
        <v>0</v>
      </c>
      <c r="E10828" s="188">
        <v>631.29999999999995</v>
      </c>
      <c r="F10828" s="188">
        <v>2970.6</v>
      </c>
      <c r="G10828" s="188">
        <v>7368</v>
      </c>
      <c r="H10828" s="188">
        <v>15210</v>
      </c>
      <c r="I10828" s="188">
        <v>22464</v>
      </c>
      <c r="J10828" s="188">
        <v>45376</v>
      </c>
      <c r="N10828" s="43"/>
    </row>
    <row r="10829" spans="1:14">
      <c r="A10829" s="43" t="s">
        <v>543</v>
      </c>
      <c r="B10829" s="188">
        <v>1073</v>
      </c>
      <c r="C10829" s="188">
        <v>0</v>
      </c>
      <c r="D10829" s="188">
        <v>0</v>
      </c>
      <c r="E10829" s="188">
        <v>0</v>
      </c>
      <c r="F10829" s="188">
        <v>0</v>
      </c>
      <c r="G10829" s="188">
        <v>0</v>
      </c>
      <c r="H10829" s="188">
        <v>0</v>
      </c>
      <c r="I10829" s="188">
        <v>9924</v>
      </c>
      <c r="J10829" s="188">
        <v>21522</v>
      </c>
      <c r="N10829" s="43"/>
    </row>
    <row r="10830" spans="1:14">
      <c r="A10830" s="43" t="s">
        <v>544</v>
      </c>
      <c r="B10830" s="188">
        <v>8183</v>
      </c>
      <c r="C10830" s="188">
        <v>0</v>
      </c>
      <c r="D10830" s="188">
        <v>0</v>
      </c>
      <c r="E10830" s="188">
        <v>0</v>
      </c>
      <c r="F10830" s="188">
        <v>0</v>
      </c>
      <c r="G10830" s="188">
        <v>0</v>
      </c>
      <c r="H10830" s="188">
        <v>23225</v>
      </c>
      <c r="I10830" s="188">
        <v>68991</v>
      </c>
      <c r="J10830" s="188">
        <v>119693</v>
      </c>
      <c r="N10830" s="43"/>
    </row>
    <row r="10831" spans="1:14">
      <c r="A10831" s="43" t="s">
        <v>221</v>
      </c>
      <c r="B10831" s="188">
        <v>16019</v>
      </c>
      <c r="C10831" s="188">
        <v>0</v>
      </c>
      <c r="D10831" s="188">
        <v>0</v>
      </c>
      <c r="E10831" s="188">
        <v>8912.2000000000007</v>
      </c>
      <c r="F10831" s="188">
        <v>16116.7</v>
      </c>
      <c r="G10831" s="188">
        <v>23989</v>
      </c>
      <c r="H10831" s="188">
        <v>29614</v>
      </c>
      <c r="I10831" s="188">
        <v>32593</v>
      </c>
      <c r="J10831" s="188">
        <v>37252</v>
      </c>
      <c r="N10831" s="43"/>
    </row>
    <row r="10832" spans="1:14">
      <c r="A10832" s="43" t="s">
        <v>222</v>
      </c>
      <c r="B10832" s="188">
        <v>7604</v>
      </c>
      <c r="C10832" s="188">
        <v>0</v>
      </c>
      <c r="D10832" s="188">
        <v>0</v>
      </c>
      <c r="E10832" s="188">
        <v>0</v>
      </c>
      <c r="F10832" s="188">
        <v>0</v>
      </c>
      <c r="G10832" s="188">
        <v>14808</v>
      </c>
      <c r="H10832" s="188">
        <v>24978</v>
      </c>
      <c r="I10832" s="188">
        <v>29411</v>
      </c>
      <c r="J10832" s="188">
        <v>35498</v>
      </c>
      <c r="N10832" s="43"/>
    </row>
    <row r="10833" spans="1:14">
      <c r="A10833" s="43" t="s">
        <v>223</v>
      </c>
      <c r="B10833" s="188">
        <v>13497</v>
      </c>
      <c r="C10833" s="188">
        <v>0</v>
      </c>
      <c r="D10833" s="188">
        <v>0</v>
      </c>
      <c r="E10833" s="188">
        <v>0</v>
      </c>
      <c r="F10833" s="188">
        <v>0</v>
      </c>
      <c r="G10833" s="188">
        <v>8228</v>
      </c>
      <c r="H10833" s="188">
        <v>44758</v>
      </c>
      <c r="I10833" s="188">
        <v>72453</v>
      </c>
      <c r="J10833" s="188">
        <v>152466</v>
      </c>
      <c r="N10833" s="43"/>
    </row>
    <row r="10834" spans="1:14">
      <c r="A10834" s="43" t="s">
        <v>224</v>
      </c>
      <c r="B10834" s="188">
        <v>9869</v>
      </c>
      <c r="C10834" s="188">
        <v>0</v>
      </c>
      <c r="D10834" s="188">
        <v>0</v>
      </c>
      <c r="E10834" s="188">
        <v>0</v>
      </c>
      <c r="F10834" s="188">
        <v>0</v>
      </c>
      <c r="G10834" s="188">
        <v>0</v>
      </c>
      <c r="H10834" s="188">
        <v>34109</v>
      </c>
      <c r="I10834" s="188">
        <v>63111</v>
      </c>
      <c r="J10834" s="188">
        <v>143148</v>
      </c>
      <c r="N10834" s="43"/>
    </row>
    <row r="10835" spans="1:14">
      <c r="A10835" s="43" t="s">
        <v>545</v>
      </c>
      <c r="B10835" s="188">
        <v>70427</v>
      </c>
      <c r="C10835" s="188">
        <v>6205.19</v>
      </c>
      <c r="D10835" s="188">
        <v>10994.35</v>
      </c>
      <c r="E10835" s="188">
        <v>22958.2</v>
      </c>
      <c r="F10835" s="188">
        <v>44885.1</v>
      </c>
      <c r="G10835" s="188">
        <v>82174</v>
      </c>
      <c r="H10835" s="188">
        <v>142040</v>
      </c>
      <c r="I10835" s="188">
        <v>199187</v>
      </c>
      <c r="J10835" s="188">
        <v>452392</v>
      </c>
      <c r="N10835" s="43"/>
    </row>
    <row r="10836" spans="1:14">
      <c r="A10836" s="43" t="s">
        <v>546</v>
      </c>
      <c r="B10836" s="188">
        <v>42521</v>
      </c>
      <c r="C10836" s="188">
        <v>4492.88</v>
      </c>
      <c r="D10836" s="188">
        <v>8371.5499999999993</v>
      </c>
      <c r="E10836" s="188">
        <v>17421.8</v>
      </c>
      <c r="F10836" s="188">
        <v>32786.9</v>
      </c>
      <c r="G10836" s="188">
        <v>56648</v>
      </c>
      <c r="H10836" s="188">
        <v>87224</v>
      </c>
      <c r="I10836" s="188">
        <v>111797</v>
      </c>
      <c r="J10836" s="188">
        <v>176423</v>
      </c>
      <c r="N10836" s="43"/>
    </row>
    <row r="10837" spans="1:14">
      <c r="A10837" s="43" t="s">
        <v>547</v>
      </c>
      <c r="B10837" s="188">
        <v>5558</v>
      </c>
      <c r="C10837" s="188">
        <v>0</v>
      </c>
      <c r="D10837" s="188">
        <v>0</v>
      </c>
      <c r="E10837" s="188">
        <v>0</v>
      </c>
      <c r="F10837" s="188">
        <v>126</v>
      </c>
      <c r="G10837" s="188">
        <v>5404</v>
      </c>
      <c r="H10837" s="188">
        <v>13847</v>
      </c>
      <c r="I10837" s="188">
        <v>23128</v>
      </c>
      <c r="J10837" s="188">
        <v>62504</v>
      </c>
      <c r="N10837" s="43"/>
    </row>
    <row r="10838" spans="1:14">
      <c r="A10838" s="43" t="s">
        <v>548</v>
      </c>
      <c r="B10838" s="188">
        <v>929</v>
      </c>
      <c r="C10838" s="188">
        <v>0</v>
      </c>
      <c r="D10838" s="188">
        <v>0</v>
      </c>
      <c r="E10838" s="188">
        <v>0</v>
      </c>
      <c r="F10838" s="188">
        <v>0</v>
      </c>
      <c r="G10838" s="188">
        <v>527</v>
      </c>
      <c r="H10838" s="188">
        <v>2393</v>
      </c>
      <c r="I10838" s="188">
        <v>4361</v>
      </c>
      <c r="J10838" s="188">
        <v>12919</v>
      </c>
      <c r="N10838" s="43"/>
    </row>
    <row r="10839" spans="1:14">
      <c r="A10839" s="43" t="s">
        <v>549</v>
      </c>
      <c r="B10839" s="188">
        <v>1176</v>
      </c>
      <c r="C10839" s="188">
        <v>0</v>
      </c>
      <c r="D10839" s="188">
        <v>0</v>
      </c>
      <c r="E10839" s="188">
        <v>0</v>
      </c>
      <c r="F10839" s="188">
        <v>0</v>
      </c>
      <c r="G10839" s="188">
        <v>1458</v>
      </c>
      <c r="H10839" s="188">
        <v>4137</v>
      </c>
      <c r="I10839" s="188">
        <v>6358</v>
      </c>
      <c r="J10839" s="188">
        <v>10676</v>
      </c>
      <c r="N10839" s="43"/>
    </row>
    <row r="10840" spans="1:14">
      <c r="A10840" s="43" t="s">
        <v>550</v>
      </c>
      <c r="B10840" s="188">
        <v>242</v>
      </c>
      <c r="C10840" s="188">
        <v>0</v>
      </c>
      <c r="D10840" s="188">
        <v>0</v>
      </c>
      <c r="E10840" s="188">
        <v>0</v>
      </c>
      <c r="F10840" s="188">
        <v>0</v>
      </c>
      <c r="G10840" s="188">
        <v>275</v>
      </c>
      <c r="H10840" s="188">
        <v>779</v>
      </c>
      <c r="I10840" s="188">
        <v>1203</v>
      </c>
      <c r="J10840" s="188">
        <v>2356</v>
      </c>
      <c r="N10840" s="43"/>
    </row>
    <row r="10841" spans="1:14">
      <c r="A10841" s="43" t="s">
        <v>551</v>
      </c>
      <c r="B10841" s="188">
        <v>108</v>
      </c>
      <c r="C10841" s="188">
        <v>0</v>
      </c>
      <c r="D10841" s="188">
        <v>0</v>
      </c>
      <c r="E10841" s="188">
        <v>0</v>
      </c>
      <c r="F10841" s="188">
        <v>0</v>
      </c>
      <c r="G10841" s="188">
        <v>0</v>
      </c>
      <c r="H10841" s="188">
        <v>0</v>
      </c>
      <c r="I10841" s="188">
        <v>401</v>
      </c>
      <c r="J10841" s="188">
        <v>2657</v>
      </c>
      <c r="N10841" s="43"/>
    </row>
    <row r="10842" spans="1:14">
      <c r="A10842" s="43" t="s">
        <v>317</v>
      </c>
      <c r="B10842" s="188">
        <v>2333</v>
      </c>
      <c r="C10842" s="188">
        <v>0</v>
      </c>
      <c r="D10842" s="188">
        <v>2346.06</v>
      </c>
      <c r="E10842" s="188">
        <v>2346.1</v>
      </c>
      <c r="F10842" s="188">
        <v>2346.1</v>
      </c>
      <c r="G10842" s="188">
        <v>2346</v>
      </c>
      <c r="H10842" s="188">
        <v>2346</v>
      </c>
      <c r="I10842" s="188">
        <v>3284</v>
      </c>
      <c r="J10842" s="188">
        <v>6100</v>
      </c>
      <c r="N10842" s="43"/>
    </row>
    <row r="10843" spans="1:14">
      <c r="A10843" s="43" t="s">
        <v>318</v>
      </c>
      <c r="B10843" s="188">
        <v>693</v>
      </c>
      <c r="C10843" s="188">
        <v>0</v>
      </c>
      <c r="D10843" s="188">
        <v>0</v>
      </c>
      <c r="E10843" s="188">
        <v>0</v>
      </c>
      <c r="F10843" s="188">
        <v>881.4</v>
      </c>
      <c r="G10843" s="188">
        <v>881</v>
      </c>
      <c r="H10843" s="188">
        <v>881</v>
      </c>
      <c r="I10843" s="188">
        <v>1210</v>
      </c>
      <c r="J10843" s="188">
        <v>2247</v>
      </c>
      <c r="N10843" s="43"/>
    </row>
    <row r="10844" spans="1:14">
      <c r="A10844" s="43" t="s">
        <v>552</v>
      </c>
      <c r="B10844" s="188">
        <v>53560</v>
      </c>
      <c r="C10844" s="188">
        <v>7653.5</v>
      </c>
      <c r="D10844" s="188">
        <v>11496.58</v>
      </c>
      <c r="E10844" s="188">
        <v>20758.5</v>
      </c>
      <c r="F10844" s="188">
        <v>37729.800000000003</v>
      </c>
      <c r="G10844" s="188">
        <v>68184</v>
      </c>
      <c r="H10844" s="188">
        <v>110004</v>
      </c>
      <c r="I10844" s="188">
        <v>146844</v>
      </c>
      <c r="J10844" s="188">
        <v>254466</v>
      </c>
      <c r="N10844" s="43"/>
    </row>
    <row r="10845" spans="1:14">
      <c r="A10845" s="43" t="s">
        <v>553</v>
      </c>
      <c r="B10845" s="188">
        <v>6011</v>
      </c>
      <c r="C10845" s="188">
        <v>0</v>
      </c>
      <c r="D10845" s="188">
        <v>0</v>
      </c>
      <c r="E10845" s="188">
        <v>0</v>
      </c>
      <c r="F10845" s="188">
        <v>40.5</v>
      </c>
      <c r="G10845" s="188">
        <v>6146</v>
      </c>
      <c r="H10845" s="188">
        <v>18199</v>
      </c>
      <c r="I10845" s="188">
        <v>29140</v>
      </c>
      <c r="J10845" s="188">
        <v>60749</v>
      </c>
      <c r="N10845" s="43"/>
    </row>
    <row r="10846" spans="1:14">
      <c r="A10846" s="43" t="s">
        <v>554</v>
      </c>
      <c r="B10846" s="188">
        <v>1407</v>
      </c>
      <c r="C10846" s="188">
        <v>0</v>
      </c>
      <c r="D10846" s="188">
        <v>0</v>
      </c>
      <c r="E10846" s="188">
        <v>0</v>
      </c>
      <c r="F10846" s="188">
        <v>0</v>
      </c>
      <c r="G10846" s="188">
        <v>451</v>
      </c>
      <c r="H10846" s="188">
        <v>3160</v>
      </c>
      <c r="I10846" s="188">
        <v>7048</v>
      </c>
      <c r="J10846" s="188">
        <v>23602</v>
      </c>
      <c r="N10846" s="43"/>
    </row>
    <row r="10847" spans="1:14">
      <c r="A10847" s="43" t="s">
        <v>555</v>
      </c>
      <c r="B10847" s="188">
        <v>2666</v>
      </c>
      <c r="C10847" s="188">
        <v>0</v>
      </c>
      <c r="D10847" s="188">
        <v>0</v>
      </c>
      <c r="E10847" s="188">
        <v>0</v>
      </c>
      <c r="F10847" s="188">
        <v>0</v>
      </c>
      <c r="G10847" s="188">
        <v>61</v>
      </c>
      <c r="H10847" s="188">
        <v>5305</v>
      </c>
      <c r="I10847" s="188">
        <v>15279</v>
      </c>
      <c r="J10847" s="188">
        <v>48941</v>
      </c>
      <c r="N10847" s="43"/>
    </row>
    <row r="10848" spans="1:14">
      <c r="A10848" s="43" t="s">
        <v>556</v>
      </c>
      <c r="B10848" s="188">
        <v>1109</v>
      </c>
      <c r="C10848" s="188">
        <v>0</v>
      </c>
      <c r="D10848" s="188">
        <v>0</v>
      </c>
      <c r="E10848" s="188">
        <v>0</v>
      </c>
      <c r="F10848" s="188">
        <v>0</v>
      </c>
      <c r="G10848" s="188">
        <v>0</v>
      </c>
      <c r="H10848" s="188">
        <v>0</v>
      </c>
      <c r="I10848" s="188">
        <v>3864</v>
      </c>
      <c r="J10848" s="188">
        <v>38797</v>
      </c>
      <c r="N10848" s="43"/>
    </row>
    <row r="10849" spans="1:14">
      <c r="A10849" s="43" t="s">
        <v>168</v>
      </c>
      <c r="N10849" s="43"/>
    </row>
    <row r="10850" spans="1:14">
      <c r="A10850" s="43" t="s">
        <v>607</v>
      </c>
      <c r="B10850" s="188">
        <v>13302</v>
      </c>
      <c r="C10850" s="188">
        <v>236.74</v>
      </c>
      <c r="D10850" s="188">
        <v>2881.24</v>
      </c>
      <c r="E10850" s="188">
        <v>9359.7000000000007</v>
      </c>
      <c r="F10850" s="188">
        <v>14181.3</v>
      </c>
      <c r="G10850" s="188">
        <v>18562</v>
      </c>
      <c r="H10850" s="188">
        <v>20895</v>
      </c>
      <c r="I10850" s="188">
        <v>21708</v>
      </c>
      <c r="J10850" s="188">
        <v>22393</v>
      </c>
      <c r="N10850" s="43"/>
    </row>
    <row r="10851" spans="1:14">
      <c r="A10851" s="43" t="s">
        <v>537</v>
      </c>
      <c r="B10851" s="188">
        <v>8539</v>
      </c>
      <c r="C10851" s="188">
        <v>0</v>
      </c>
      <c r="D10851" s="188">
        <v>0</v>
      </c>
      <c r="E10851" s="188">
        <v>0</v>
      </c>
      <c r="F10851" s="188">
        <v>9670.7000000000007</v>
      </c>
      <c r="G10851" s="188">
        <v>13572</v>
      </c>
      <c r="H10851" s="188">
        <v>16348</v>
      </c>
      <c r="I10851" s="188">
        <v>17828</v>
      </c>
      <c r="J10851" s="188">
        <v>19862</v>
      </c>
      <c r="N10851" s="43"/>
    </row>
    <row r="10852" spans="1:14">
      <c r="A10852" s="43" t="s">
        <v>538</v>
      </c>
      <c r="B10852" s="188">
        <v>589</v>
      </c>
      <c r="C10852" s="188">
        <v>0</v>
      </c>
      <c r="D10852" s="188">
        <v>0</v>
      </c>
      <c r="E10852" s="188">
        <v>0</v>
      </c>
      <c r="F10852" s="188">
        <v>0</v>
      </c>
      <c r="G10852" s="188">
        <v>0</v>
      </c>
      <c r="H10852" s="188">
        <v>622</v>
      </c>
      <c r="I10852" s="188">
        <v>6022</v>
      </c>
      <c r="J10852" s="188">
        <v>9726</v>
      </c>
      <c r="N10852" s="43"/>
    </row>
    <row r="10853" spans="1:14">
      <c r="A10853" s="43" t="s">
        <v>539</v>
      </c>
      <c r="B10853" s="188">
        <v>1632</v>
      </c>
      <c r="C10853" s="188">
        <v>-113.36</v>
      </c>
      <c r="D10853" s="188">
        <v>-81.11</v>
      </c>
      <c r="E10853" s="188">
        <v>19.8</v>
      </c>
      <c r="F10853" s="188">
        <v>671</v>
      </c>
      <c r="G10853" s="188">
        <v>2251</v>
      </c>
      <c r="H10853" s="188">
        <v>4666</v>
      </c>
      <c r="I10853" s="188">
        <v>6709</v>
      </c>
      <c r="J10853" s="188">
        <v>11253</v>
      </c>
      <c r="N10853" s="43"/>
    </row>
    <row r="10854" spans="1:14">
      <c r="A10854" s="43" t="s">
        <v>540</v>
      </c>
      <c r="B10854" s="188">
        <v>361</v>
      </c>
      <c r="C10854" s="188">
        <v>0</v>
      </c>
      <c r="D10854" s="188">
        <v>0</v>
      </c>
      <c r="E10854" s="188">
        <v>0</v>
      </c>
      <c r="F10854" s="188">
        <v>0</v>
      </c>
      <c r="G10854" s="188">
        <v>0</v>
      </c>
      <c r="H10854" s="188">
        <v>1016</v>
      </c>
      <c r="I10854" s="188">
        <v>2388</v>
      </c>
      <c r="J10854" s="188">
        <v>6488</v>
      </c>
      <c r="N10854" s="43"/>
    </row>
    <row r="10855" spans="1:14">
      <c r="A10855" s="43" t="s">
        <v>541</v>
      </c>
      <c r="B10855" s="188">
        <v>901</v>
      </c>
      <c r="C10855" s="188">
        <v>0</v>
      </c>
      <c r="D10855" s="188">
        <v>0</v>
      </c>
      <c r="E10855" s="188">
        <v>0</v>
      </c>
      <c r="F10855" s="188">
        <v>0</v>
      </c>
      <c r="G10855" s="188">
        <v>0</v>
      </c>
      <c r="H10855" s="188">
        <v>1711</v>
      </c>
      <c r="I10855" s="188">
        <v>7978</v>
      </c>
      <c r="J10855" s="188">
        <v>16874</v>
      </c>
      <c r="N10855" s="43"/>
    </row>
    <row r="10856" spans="1:14">
      <c r="A10856" s="43" t="s">
        <v>542</v>
      </c>
      <c r="B10856" s="188">
        <v>1055</v>
      </c>
      <c r="C10856" s="188">
        <v>0</v>
      </c>
      <c r="D10856" s="188">
        <v>0</v>
      </c>
      <c r="E10856" s="188">
        <v>0</v>
      </c>
      <c r="F10856" s="188">
        <v>0</v>
      </c>
      <c r="G10856" s="188">
        <v>1533</v>
      </c>
      <c r="H10856" s="188">
        <v>3255</v>
      </c>
      <c r="I10856" s="188">
        <v>4638</v>
      </c>
      <c r="J10856" s="188">
        <v>8753</v>
      </c>
      <c r="N10856" s="43"/>
    </row>
    <row r="10857" spans="1:14">
      <c r="A10857" s="43" t="s">
        <v>543</v>
      </c>
      <c r="B10857" s="188">
        <v>226</v>
      </c>
      <c r="C10857" s="188">
        <v>0</v>
      </c>
      <c r="D10857" s="188">
        <v>0</v>
      </c>
      <c r="E10857" s="188">
        <v>0</v>
      </c>
      <c r="F10857" s="188">
        <v>0</v>
      </c>
      <c r="G10857" s="188">
        <v>0</v>
      </c>
      <c r="H10857" s="188">
        <v>0</v>
      </c>
      <c r="I10857" s="188">
        <v>0</v>
      </c>
      <c r="J10857" s="188">
        <v>8583</v>
      </c>
      <c r="N10857" s="43"/>
    </row>
    <row r="10858" spans="1:14">
      <c r="A10858" s="43" t="s">
        <v>544</v>
      </c>
      <c r="B10858" s="188">
        <v>13689</v>
      </c>
      <c r="C10858" s="188">
        <v>0</v>
      </c>
      <c r="D10858" s="188">
        <v>0</v>
      </c>
      <c r="E10858" s="188">
        <v>0</v>
      </c>
      <c r="F10858" s="188">
        <v>0</v>
      </c>
      <c r="G10858" s="188">
        <v>13992</v>
      </c>
      <c r="H10858" s="188">
        <v>56278</v>
      </c>
      <c r="I10858" s="188">
        <v>101575</v>
      </c>
      <c r="J10858" s="188">
        <v>119693</v>
      </c>
      <c r="N10858" s="43"/>
    </row>
    <row r="10859" spans="1:14">
      <c r="A10859" s="43" t="s">
        <v>221</v>
      </c>
      <c r="B10859" s="188">
        <v>7905</v>
      </c>
      <c r="C10859" s="188">
        <v>0</v>
      </c>
      <c r="D10859" s="188">
        <v>0</v>
      </c>
      <c r="E10859" s="188">
        <v>0</v>
      </c>
      <c r="F10859" s="188">
        <v>8645.7000000000007</v>
      </c>
      <c r="G10859" s="188">
        <v>12729</v>
      </c>
      <c r="H10859" s="188">
        <v>15812</v>
      </c>
      <c r="I10859" s="188">
        <v>17402</v>
      </c>
      <c r="J10859" s="188">
        <v>20395</v>
      </c>
      <c r="N10859" s="43"/>
    </row>
    <row r="10860" spans="1:14">
      <c r="A10860" s="43" t="s">
        <v>222</v>
      </c>
      <c r="B10860" s="188">
        <v>2069</v>
      </c>
      <c r="C10860" s="188">
        <v>0</v>
      </c>
      <c r="D10860" s="188">
        <v>0</v>
      </c>
      <c r="E10860" s="188">
        <v>0</v>
      </c>
      <c r="F10860" s="188">
        <v>0</v>
      </c>
      <c r="G10860" s="188">
        <v>0</v>
      </c>
      <c r="H10860" s="188">
        <v>9816</v>
      </c>
      <c r="I10860" s="188">
        <v>12573</v>
      </c>
      <c r="J10860" s="188">
        <v>16745</v>
      </c>
      <c r="N10860" s="43"/>
    </row>
    <row r="10861" spans="1:14">
      <c r="A10861" s="43" t="s">
        <v>223</v>
      </c>
      <c r="B10861" s="188">
        <v>692</v>
      </c>
      <c r="C10861" s="188">
        <v>0</v>
      </c>
      <c r="D10861" s="188">
        <v>0</v>
      </c>
      <c r="E10861" s="188">
        <v>0</v>
      </c>
      <c r="F10861" s="188">
        <v>0</v>
      </c>
      <c r="G10861" s="188">
        <v>0</v>
      </c>
      <c r="H10861" s="188">
        <v>0</v>
      </c>
      <c r="I10861" s="188">
        <v>4662</v>
      </c>
      <c r="J10861" s="188">
        <v>18160</v>
      </c>
      <c r="N10861" s="43"/>
    </row>
    <row r="10862" spans="1:14">
      <c r="A10862" s="43" t="s">
        <v>224</v>
      </c>
      <c r="B10862" s="188">
        <v>561</v>
      </c>
      <c r="C10862" s="188">
        <v>0</v>
      </c>
      <c r="D10862" s="188">
        <v>0</v>
      </c>
      <c r="E10862" s="188">
        <v>0</v>
      </c>
      <c r="F10862" s="188">
        <v>0</v>
      </c>
      <c r="G10862" s="188">
        <v>0</v>
      </c>
      <c r="H10862" s="188">
        <v>0</v>
      </c>
      <c r="I10862" s="188">
        <v>72</v>
      </c>
      <c r="J10862" s="188">
        <v>18708</v>
      </c>
      <c r="N10862" s="43"/>
    </row>
    <row r="10863" spans="1:14">
      <c r="A10863" s="43" t="s">
        <v>545</v>
      </c>
      <c r="B10863" s="188">
        <v>10216</v>
      </c>
      <c r="C10863" s="188">
        <v>-2515.7600000000002</v>
      </c>
      <c r="D10863" s="188">
        <v>-201.76</v>
      </c>
      <c r="E10863" s="188">
        <v>6295.9</v>
      </c>
      <c r="F10863" s="188">
        <v>11127.5</v>
      </c>
      <c r="G10863" s="188">
        <v>15483</v>
      </c>
      <c r="H10863" s="188">
        <v>17845</v>
      </c>
      <c r="I10863" s="188">
        <v>18653</v>
      </c>
      <c r="J10863" s="188">
        <v>19648</v>
      </c>
      <c r="N10863" s="43"/>
    </row>
    <row r="10864" spans="1:14">
      <c r="A10864" s="43" t="s">
        <v>546</v>
      </c>
      <c r="B10864" s="188">
        <v>8534</v>
      </c>
      <c r="C10864" s="188">
        <v>-3227.49</v>
      </c>
      <c r="D10864" s="188">
        <v>-2346.06</v>
      </c>
      <c r="E10864" s="188">
        <v>5189.5</v>
      </c>
      <c r="F10864" s="188">
        <v>8821</v>
      </c>
      <c r="G10864" s="188">
        <v>12789</v>
      </c>
      <c r="H10864" s="188">
        <v>15612</v>
      </c>
      <c r="I10864" s="188">
        <v>17248</v>
      </c>
      <c r="J10864" s="188">
        <v>24911</v>
      </c>
      <c r="N10864" s="43"/>
    </row>
    <row r="10865" spans="1:14">
      <c r="A10865" s="43" t="s">
        <v>547</v>
      </c>
      <c r="B10865" s="188">
        <v>45</v>
      </c>
      <c r="C10865" s="188">
        <v>0</v>
      </c>
      <c r="D10865" s="188">
        <v>0</v>
      </c>
      <c r="E10865" s="188">
        <v>0</v>
      </c>
      <c r="F10865" s="188">
        <v>0</v>
      </c>
      <c r="G10865" s="188">
        <v>0</v>
      </c>
      <c r="H10865" s="188">
        <v>0</v>
      </c>
      <c r="I10865" s="188">
        <v>0</v>
      </c>
      <c r="J10865" s="188">
        <v>1234</v>
      </c>
      <c r="N10865" s="43"/>
    </row>
    <row r="10866" spans="1:14">
      <c r="A10866" s="43" t="s">
        <v>548</v>
      </c>
      <c r="B10866" s="188">
        <v>24</v>
      </c>
      <c r="C10866" s="188">
        <v>0</v>
      </c>
      <c r="D10866" s="188">
        <v>0</v>
      </c>
      <c r="E10866" s="188">
        <v>0</v>
      </c>
      <c r="F10866" s="188">
        <v>0</v>
      </c>
      <c r="G10866" s="188">
        <v>0</v>
      </c>
      <c r="H10866" s="188">
        <v>0</v>
      </c>
      <c r="I10866" s="188">
        <v>0</v>
      </c>
      <c r="J10866" s="188">
        <v>599</v>
      </c>
      <c r="N10866" s="43"/>
    </row>
    <row r="10867" spans="1:14">
      <c r="A10867" s="43" t="s">
        <v>549</v>
      </c>
      <c r="B10867" s="188">
        <v>51</v>
      </c>
      <c r="C10867" s="188">
        <v>0</v>
      </c>
      <c r="D10867" s="188">
        <v>0</v>
      </c>
      <c r="E10867" s="188">
        <v>0</v>
      </c>
      <c r="F10867" s="188">
        <v>0</v>
      </c>
      <c r="G10867" s="188">
        <v>0</v>
      </c>
      <c r="H10867" s="188">
        <v>5</v>
      </c>
      <c r="I10867" s="188">
        <v>422</v>
      </c>
      <c r="J10867" s="188">
        <v>1145</v>
      </c>
      <c r="N10867" s="43"/>
    </row>
    <row r="10868" spans="1:14">
      <c r="A10868" s="43" t="s">
        <v>550</v>
      </c>
      <c r="B10868" s="188">
        <v>10</v>
      </c>
      <c r="C10868" s="188">
        <v>0</v>
      </c>
      <c r="D10868" s="188">
        <v>0</v>
      </c>
      <c r="E10868" s="188">
        <v>0</v>
      </c>
      <c r="F10868" s="188">
        <v>0</v>
      </c>
      <c r="G10868" s="188">
        <v>0</v>
      </c>
      <c r="H10868" s="188">
        <v>1</v>
      </c>
      <c r="I10868" s="188">
        <v>79</v>
      </c>
      <c r="J10868" s="188">
        <v>216</v>
      </c>
      <c r="N10868" s="43"/>
    </row>
    <row r="10869" spans="1:14">
      <c r="A10869" s="43" t="s">
        <v>551</v>
      </c>
      <c r="B10869" s="188">
        <v>1</v>
      </c>
      <c r="C10869" s="188">
        <v>0</v>
      </c>
      <c r="D10869" s="188">
        <v>0</v>
      </c>
      <c r="E10869" s="188">
        <v>0</v>
      </c>
      <c r="F10869" s="188">
        <v>0</v>
      </c>
      <c r="G10869" s="188">
        <v>0</v>
      </c>
      <c r="H10869" s="188">
        <v>0</v>
      </c>
      <c r="I10869" s="188">
        <v>0</v>
      </c>
      <c r="J10869" s="188">
        <v>0</v>
      </c>
      <c r="N10869" s="43"/>
    </row>
    <row r="10870" spans="1:14">
      <c r="A10870" s="43" t="s">
        <v>317</v>
      </c>
      <c r="B10870" s="188">
        <v>2275</v>
      </c>
      <c r="C10870" s="188">
        <v>2346.06</v>
      </c>
      <c r="D10870" s="188">
        <v>2346.06</v>
      </c>
      <c r="E10870" s="188">
        <v>2346.1</v>
      </c>
      <c r="F10870" s="188">
        <v>2346.1</v>
      </c>
      <c r="G10870" s="188">
        <v>2346</v>
      </c>
      <c r="H10870" s="188">
        <v>2346</v>
      </c>
      <c r="I10870" s="188">
        <v>2346</v>
      </c>
      <c r="J10870" s="188">
        <v>2346</v>
      </c>
      <c r="N10870" s="43"/>
    </row>
    <row r="10871" spans="1:14">
      <c r="A10871" s="43" t="s">
        <v>318</v>
      </c>
      <c r="B10871" s="188">
        <v>682</v>
      </c>
      <c r="C10871" s="188">
        <v>0</v>
      </c>
      <c r="D10871" s="188">
        <v>0</v>
      </c>
      <c r="E10871" s="188">
        <v>881.4</v>
      </c>
      <c r="F10871" s="188">
        <v>881.4</v>
      </c>
      <c r="G10871" s="188">
        <v>881</v>
      </c>
      <c r="H10871" s="188">
        <v>881</v>
      </c>
      <c r="I10871" s="188">
        <v>881</v>
      </c>
      <c r="J10871" s="188">
        <v>881</v>
      </c>
      <c r="N10871" s="43"/>
    </row>
    <row r="10872" spans="1:14">
      <c r="A10872" s="43" t="s">
        <v>552</v>
      </c>
      <c r="B10872" s="188">
        <v>11620</v>
      </c>
      <c r="C10872" s="188">
        <v>0</v>
      </c>
      <c r="D10872" s="188">
        <v>386.7</v>
      </c>
      <c r="E10872" s="188">
        <v>8133.7</v>
      </c>
      <c r="F10872" s="188">
        <v>11812.3</v>
      </c>
      <c r="G10872" s="188">
        <v>15820</v>
      </c>
      <c r="H10872" s="188">
        <v>18693</v>
      </c>
      <c r="I10872" s="188">
        <v>20309</v>
      </c>
      <c r="J10872" s="188">
        <v>28170</v>
      </c>
      <c r="N10872" s="43"/>
    </row>
    <row r="10873" spans="1:14">
      <c r="A10873" s="43" t="s">
        <v>553</v>
      </c>
      <c r="B10873" s="188">
        <v>309</v>
      </c>
      <c r="C10873" s="188">
        <v>0</v>
      </c>
      <c r="D10873" s="188">
        <v>0</v>
      </c>
      <c r="E10873" s="188">
        <v>0</v>
      </c>
      <c r="F10873" s="188">
        <v>0</v>
      </c>
      <c r="G10873" s="188">
        <v>0</v>
      </c>
      <c r="H10873" s="188">
        <v>839</v>
      </c>
      <c r="I10873" s="188">
        <v>1779</v>
      </c>
      <c r="J10873" s="188">
        <v>5367</v>
      </c>
      <c r="N10873" s="43"/>
    </row>
    <row r="10874" spans="1:14">
      <c r="A10874" s="43" t="s">
        <v>554</v>
      </c>
      <c r="B10874" s="188">
        <v>176</v>
      </c>
      <c r="C10874" s="188">
        <v>0</v>
      </c>
      <c r="D10874" s="188">
        <v>0</v>
      </c>
      <c r="E10874" s="188">
        <v>0</v>
      </c>
      <c r="F10874" s="188">
        <v>0</v>
      </c>
      <c r="G10874" s="188">
        <v>5</v>
      </c>
      <c r="H10874" s="188">
        <v>214</v>
      </c>
      <c r="I10874" s="188">
        <v>708</v>
      </c>
      <c r="J10874" s="188">
        <v>2984</v>
      </c>
      <c r="N10874" s="43"/>
    </row>
    <row r="10875" spans="1:14">
      <c r="A10875" s="43" t="s">
        <v>555</v>
      </c>
      <c r="B10875" s="188">
        <v>201</v>
      </c>
      <c r="C10875" s="188">
        <v>0</v>
      </c>
      <c r="D10875" s="188">
        <v>0</v>
      </c>
      <c r="E10875" s="188">
        <v>0</v>
      </c>
      <c r="F10875" s="188">
        <v>0</v>
      </c>
      <c r="G10875" s="188">
        <v>0</v>
      </c>
      <c r="H10875" s="188">
        <v>0</v>
      </c>
      <c r="I10875" s="188">
        <v>282</v>
      </c>
      <c r="J10875" s="188">
        <v>4501</v>
      </c>
      <c r="N10875" s="43"/>
    </row>
    <row r="10876" spans="1:14">
      <c r="A10876" s="43" t="s">
        <v>556</v>
      </c>
      <c r="B10876" s="188">
        <v>319</v>
      </c>
      <c r="C10876" s="188">
        <v>0</v>
      </c>
      <c r="D10876" s="188">
        <v>0</v>
      </c>
      <c r="E10876" s="188">
        <v>0</v>
      </c>
      <c r="F10876" s="188">
        <v>0</v>
      </c>
      <c r="G10876" s="188">
        <v>0</v>
      </c>
      <c r="H10876" s="188">
        <v>0</v>
      </c>
      <c r="I10876" s="188">
        <v>0</v>
      </c>
      <c r="J10876" s="188">
        <v>8143</v>
      </c>
      <c r="N10876" s="43"/>
    </row>
    <row r="10877" spans="1:14">
      <c r="A10877" s="43" t="s">
        <v>608</v>
      </c>
      <c r="B10877" s="188">
        <v>31008</v>
      </c>
      <c r="C10877" s="188">
        <v>23387.439999999999</v>
      </c>
      <c r="D10877" s="188">
        <v>24160.959999999999</v>
      </c>
      <c r="E10877" s="188">
        <v>26581.7</v>
      </c>
      <c r="F10877" s="188">
        <v>30909.5</v>
      </c>
      <c r="G10877" s="188">
        <v>35322</v>
      </c>
      <c r="H10877" s="188">
        <v>38050</v>
      </c>
      <c r="I10877" s="188">
        <v>39042</v>
      </c>
      <c r="J10877" s="188">
        <v>39868</v>
      </c>
      <c r="N10877" s="43"/>
    </row>
    <row r="10878" spans="1:14">
      <c r="A10878" s="43" t="s">
        <v>537</v>
      </c>
      <c r="B10878" s="188">
        <v>17275</v>
      </c>
      <c r="C10878" s="188">
        <v>0</v>
      </c>
      <c r="D10878" s="188">
        <v>6660.06</v>
      </c>
      <c r="E10878" s="188">
        <v>13762.6</v>
      </c>
      <c r="F10878" s="188">
        <v>18469.7</v>
      </c>
      <c r="G10878" s="188">
        <v>22261</v>
      </c>
      <c r="H10878" s="188">
        <v>25581</v>
      </c>
      <c r="I10878" s="188">
        <v>27316</v>
      </c>
      <c r="J10878" s="188">
        <v>30347</v>
      </c>
      <c r="N10878" s="43"/>
    </row>
    <row r="10879" spans="1:14">
      <c r="A10879" s="43" t="s">
        <v>538</v>
      </c>
      <c r="B10879" s="188">
        <v>8</v>
      </c>
      <c r="C10879" s="188">
        <v>0</v>
      </c>
      <c r="D10879" s="188">
        <v>0</v>
      </c>
      <c r="E10879" s="188">
        <v>0</v>
      </c>
      <c r="F10879" s="188">
        <v>0</v>
      </c>
      <c r="G10879" s="188">
        <v>0</v>
      </c>
      <c r="H10879" s="188">
        <v>0</v>
      </c>
      <c r="I10879" s="188">
        <v>0</v>
      </c>
      <c r="J10879" s="188">
        <v>0</v>
      </c>
      <c r="N10879" s="43"/>
    </row>
    <row r="10880" spans="1:14">
      <c r="A10880" s="43" t="s">
        <v>539</v>
      </c>
      <c r="B10880" s="188">
        <v>5093</v>
      </c>
      <c r="C10880" s="188">
        <v>35.82</v>
      </c>
      <c r="D10880" s="188">
        <v>294.13</v>
      </c>
      <c r="E10880" s="188">
        <v>1361.7</v>
      </c>
      <c r="F10880" s="188">
        <v>3751.3</v>
      </c>
      <c r="G10880" s="188">
        <v>7385</v>
      </c>
      <c r="H10880" s="188">
        <v>11617</v>
      </c>
      <c r="I10880" s="188">
        <v>14909</v>
      </c>
      <c r="J10880" s="188">
        <v>21793</v>
      </c>
      <c r="N10880" s="43"/>
    </row>
    <row r="10881" spans="1:14">
      <c r="A10881" s="43" t="s">
        <v>540</v>
      </c>
      <c r="B10881" s="188">
        <v>1316</v>
      </c>
      <c r="C10881" s="188">
        <v>0</v>
      </c>
      <c r="D10881" s="188">
        <v>0</v>
      </c>
      <c r="E10881" s="188">
        <v>0</v>
      </c>
      <c r="F10881" s="188">
        <v>0</v>
      </c>
      <c r="G10881" s="188">
        <v>1117</v>
      </c>
      <c r="H10881" s="188">
        <v>4388</v>
      </c>
      <c r="I10881" s="188">
        <v>7240</v>
      </c>
      <c r="J10881" s="188">
        <v>15354</v>
      </c>
      <c r="N10881" s="43"/>
    </row>
    <row r="10882" spans="1:14">
      <c r="A10882" s="43" t="s">
        <v>541</v>
      </c>
      <c r="B10882" s="188">
        <v>3310</v>
      </c>
      <c r="C10882" s="188">
        <v>0</v>
      </c>
      <c r="D10882" s="188">
        <v>0</v>
      </c>
      <c r="E10882" s="188">
        <v>0</v>
      </c>
      <c r="F10882" s="188">
        <v>0</v>
      </c>
      <c r="G10882" s="188">
        <v>0</v>
      </c>
      <c r="H10882" s="188">
        <v>14783</v>
      </c>
      <c r="I10882" s="188">
        <v>21606</v>
      </c>
      <c r="J10882" s="188">
        <v>30269</v>
      </c>
      <c r="N10882" s="43"/>
    </row>
    <row r="10883" spans="1:14">
      <c r="A10883" s="43" t="s">
        <v>542</v>
      </c>
      <c r="B10883" s="188">
        <v>3192</v>
      </c>
      <c r="C10883" s="188">
        <v>0</v>
      </c>
      <c r="D10883" s="188">
        <v>0</v>
      </c>
      <c r="E10883" s="188">
        <v>463.2</v>
      </c>
      <c r="F10883" s="188">
        <v>2130</v>
      </c>
      <c r="G10883" s="188">
        <v>4532</v>
      </c>
      <c r="H10883" s="188">
        <v>7970</v>
      </c>
      <c r="I10883" s="188">
        <v>10694</v>
      </c>
      <c r="J10883" s="188">
        <v>16608</v>
      </c>
      <c r="N10883" s="43"/>
    </row>
    <row r="10884" spans="1:14">
      <c r="A10884" s="43" t="s">
        <v>543</v>
      </c>
      <c r="B10884" s="188">
        <v>815</v>
      </c>
      <c r="C10884" s="188">
        <v>0</v>
      </c>
      <c r="D10884" s="188">
        <v>0</v>
      </c>
      <c r="E10884" s="188">
        <v>0</v>
      </c>
      <c r="F10884" s="188">
        <v>0</v>
      </c>
      <c r="G10884" s="188">
        <v>0</v>
      </c>
      <c r="H10884" s="188">
        <v>0</v>
      </c>
      <c r="I10884" s="188">
        <v>7433</v>
      </c>
      <c r="J10884" s="188">
        <v>17607</v>
      </c>
      <c r="N10884" s="43"/>
    </row>
    <row r="10885" spans="1:14">
      <c r="A10885" s="43" t="s">
        <v>544</v>
      </c>
      <c r="B10885" s="188">
        <v>9323</v>
      </c>
      <c r="C10885" s="188">
        <v>0</v>
      </c>
      <c r="D10885" s="188">
        <v>0</v>
      </c>
      <c r="E10885" s="188">
        <v>0</v>
      </c>
      <c r="F10885" s="188">
        <v>0</v>
      </c>
      <c r="G10885" s="188">
        <v>0</v>
      </c>
      <c r="H10885" s="188">
        <v>34328</v>
      </c>
      <c r="I10885" s="188">
        <v>87838</v>
      </c>
      <c r="J10885" s="188">
        <v>113863</v>
      </c>
      <c r="N10885" s="43"/>
    </row>
    <row r="10886" spans="1:14">
      <c r="A10886" s="43" t="s">
        <v>221</v>
      </c>
      <c r="B10886" s="188">
        <v>15154</v>
      </c>
      <c r="C10886" s="188">
        <v>0</v>
      </c>
      <c r="D10886" s="188">
        <v>4144.46</v>
      </c>
      <c r="E10886" s="188">
        <v>10889.5</v>
      </c>
      <c r="F10886" s="188">
        <v>15851.3</v>
      </c>
      <c r="G10886" s="188">
        <v>20425</v>
      </c>
      <c r="H10886" s="188">
        <v>23961</v>
      </c>
      <c r="I10886" s="188">
        <v>25919</v>
      </c>
      <c r="J10886" s="188">
        <v>29445</v>
      </c>
      <c r="N10886" s="43"/>
    </row>
    <row r="10887" spans="1:14">
      <c r="A10887" s="43" t="s">
        <v>222</v>
      </c>
      <c r="B10887" s="188">
        <v>5858</v>
      </c>
      <c r="C10887" s="188">
        <v>0</v>
      </c>
      <c r="D10887" s="188">
        <v>0</v>
      </c>
      <c r="E10887" s="188">
        <v>0</v>
      </c>
      <c r="F10887" s="188">
        <v>0</v>
      </c>
      <c r="G10887" s="188">
        <v>12087</v>
      </c>
      <c r="H10887" s="188">
        <v>18071</v>
      </c>
      <c r="I10887" s="188">
        <v>21573</v>
      </c>
      <c r="J10887" s="188">
        <v>26641</v>
      </c>
      <c r="N10887" s="43"/>
    </row>
    <row r="10888" spans="1:14">
      <c r="A10888" s="43" t="s">
        <v>223</v>
      </c>
      <c r="B10888" s="188">
        <v>2501</v>
      </c>
      <c r="C10888" s="188">
        <v>0</v>
      </c>
      <c r="D10888" s="188">
        <v>0</v>
      </c>
      <c r="E10888" s="188">
        <v>0</v>
      </c>
      <c r="F10888" s="188">
        <v>0</v>
      </c>
      <c r="G10888" s="188">
        <v>0</v>
      </c>
      <c r="H10888" s="188">
        <v>11012</v>
      </c>
      <c r="I10888" s="188">
        <v>19361</v>
      </c>
      <c r="J10888" s="188">
        <v>33237</v>
      </c>
      <c r="N10888" s="43"/>
    </row>
    <row r="10889" spans="1:14">
      <c r="A10889" s="43" t="s">
        <v>224</v>
      </c>
      <c r="B10889" s="188">
        <v>1998</v>
      </c>
      <c r="C10889" s="188">
        <v>0</v>
      </c>
      <c r="D10889" s="188">
        <v>0</v>
      </c>
      <c r="E10889" s="188">
        <v>0</v>
      </c>
      <c r="F10889" s="188">
        <v>0</v>
      </c>
      <c r="G10889" s="188">
        <v>0</v>
      </c>
      <c r="H10889" s="188">
        <v>1315</v>
      </c>
      <c r="I10889" s="188">
        <v>16903</v>
      </c>
      <c r="J10889" s="188">
        <v>38868</v>
      </c>
      <c r="N10889" s="43"/>
    </row>
    <row r="10890" spans="1:14">
      <c r="A10890" s="43" t="s">
        <v>545</v>
      </c>
      <c r="B10890" s="188">
        <v>27345</v>
      </c>
      <c r="C10890" s="188">
        <v>19868.349999999999</v>
      </c>
      <c r="D10890" s="188">
        <v>20725.759999999998</v>
      </c>
      <c r="E10890" s="188">
        <v>23097.1</v>
      </c>
      <c r="F10890" s="188">
        <v>27145.8</v>
      </c>
      <c r="G10890" s="188">
        <v>31576</v>
      </c>
      <c r="H10890" s="188">
        <v>34459</v>
      </c>
      <c r="I10890" s="188">
        <v>35576</v>
      </c>
      <c r="J10890" s="188">
        <v>36876</v>
      </c>
      <c r="N10890" s="43"/>
    </row>
    <row r="10891" spans="1:14">
      <c r="A10891" s="43" t="s">
        <v>546</v>
      </c>
      <c r="B10891" s="188">
        <v>22159</v>
      </c>
      <c r="C10891" s="188">
        <v>11621.52</v>
      </c>
      <c r="D10891" s="188">
        <v>14146.52</v>
      </c>
      <c r="E10891" s="188">
        <v>17695.599999999999</v>
      </c>
      <c r="F10891" s="188">
        <v>21459.5</v>
      </c>
      <c r="G10891" s="188">
        <v>25819</v>
      </c>
      <c r="H10891" s="188">
        <v>29794</v>
      </c>
      <c r="I10891" s="188">
        <v>32806</v>
      </c>
      <c r="J10891" s="188">
        <v>50725</v>
      </c>
      <c r="N10891" s="43"/>
    </row>
    <row r="10892" spans="1:14">
      <c r="A10892" s="43" t="s">
        <v>547</v>
      </c>
      <c r="B10892" s="188">
        <v>356</v>
      </c>
      <c r="C10892" s="188">
        <v>0</v>
      </c>
      <c r="D10892" s="188">
        <v>0</v>
      </c>
      <c r="E10892" s="188">
        <v>0</v>
      </c>
      <c r="F10892" s="188">
        <v>0</v>
      </c>
      <c r="G10892" s="188">
        <v>0</v>
      </c>
      <c r="H10892" s="188">
        <v>1040</v>
      </c>
      <c r="I10892" s="188">
        <v>2096</v>
      </c>
      <c r="J10892" s="188">
        <v>6194</v>
      </c>
      <c r="N10892" s="43"/>
    </row>
    <row r="10893" spans="1:14">
      <c r="A10893" s="43" t="s">
        <v>548</v>
      </c>
      <c r="B10893" s="188">
        <v>85</v>
      </c>
      <c r="C10893" s="188">
        <v>0</v>
      </c>
      <c r="D10893" s="188">
        <v>0</v>
      </c>
      <c r="E10893" s="188">
        <v>0</v>
      </c>
      <c r="F10893" s="188">
        <v>0</v>
      </c>
      <c r="G10893" s="188">
        <v>0</v>
      </c>
      <c r="H10893" s="188">
        <v>163</v>
      </c>
      <c r="I10893" s="188">
        <v>512</v>
      </c>
      <c r="J10893" s="188">
        <v>1837</v>
      </c>
      <c r="N10893" s="43"/>
    </row>
    <row r="10894" spans="1:14">
      <c r="A10894" s="43" t="s">
        <v>549</v>
      </c>
      <c r="B10894" s="188">
        <v>228</v>
      </c>
      <c r="C10894" s="188">
        <v>0</v>
      </c>
      <c r="D10894" s="188">
        <v>0</v>
      </c>
      <c r="E10894" s="188">
        <v>0</v>
      </c>
      <c r="F10894" s="188">
        <v>0</v>
      </c>
      <c r="G10894" s="188">
        <v>0</v>
      </c>
      <c r="H10894" s="188">
        <v>1028</v>
      </c>
      <c r="I10894" s="188">
        <v>1546</v>
      </c>
      <c r="J10894" s="188">
        <v>2290</v>
      </c>
      <c r="N10894" s="43"/>
    </row>
    <row r="10895" spans="1:14">
      <c r="A10895" s="43" t="s">
        <v>550</v>
      </c>
      <c r="B10895" s="188">
        <v>43</v>
      </c>
      <c r="C10895" s="188">
        <v>0</v>
      </c>
      <c r="D10895" s="188">
        <v>0</v>
      </c>
      <c r="E10895" s="188">
        <v>0</v>
      </c>
      <c r="F10895" s="188">
        <v>0</v>
      </c>
      <c r="G10895" s="188">
        <v>0</v>
      </c>
      <c r="H10895" s="188">
        <v>193</v>
      </c>
      <c r="I10895" s="188">
        <v>291</v>
      </c>
      <c r="J10895" s="188">
        <v>431</v>
      </c>
      <c r="N10895" s="43"/>
    </row>
    <row r="10896" spans="1:14">
      <c r="A10896" s="43" t="s">
        <v>551</v>
      </c>
      <c r="B10896" s="188">
        <v>2</v>
      </c>
      <c r="C10896" s="188">
        <v>0</v>
      </c>
      <c r="D10896" s="188">
        <v>0</v>
      </c>
      <c r="E10896" s="188">
        <v>0</v>
      </c>
      <c r="F10896" s="188">
        <v>0</v>
      </c>
      <c r="G10896" s="188">
        <v>0</v>
      </c>
      <c r="H10896" s="188">
        <v>0</v>
      </c>
      <c r="I10896" s="188">
        <v>0</v>
      </c>
      <c r="J10896" s="188">
        <v>0</v>
      </c>
      <c r="N10896" s="43"/>
    </row>
    <row r="10897" spans="1:14">
      <c r="A10897" s="43" t="s">
        <v>317</v>
      </c>
      <c r="B10897" s="188">
        <v>2269</v>
      </c>
      <c r="C10897" s="188">
        <v>2346.06</v>
      </c>
      <c r="D10897" s="188">
        <v>2346.06</v>
      </c>
      <c r="E10897" s="188">
        <v>2346.1</v>
      </c>
      <c r="F10897" s="188">
        <v>2346.1</v>
      </c>
      <c r="G10897" s="188">
        <v>2346</v>
      </c>
      <c r="H10897" s="188">
        <v>2346</v>
      </c>
      <c r="I10897" s="188">
        <v>2346</v>
      </c>
      <c r="J10897" s="188">
        <v>2346</v>
      </c>
      <c r="N10897" s="43"/>
    </row>
    <row r="10898" spans="1:14">
      <c r="A10898" s="43" t="s">
        <v>318</v>
      </c>
      <c r="B10898" s="188">
        <v>681</v>
      </c>
      <c r="C10898" s="188">
        <v>0</v>
      </c>
      <c r="D10898" s="188">
        <v>0</v>
      </c>
      <c r="E10898" s="188">
        <v>881.4</v>
      </c>
      <c r="F10898" s="188">
        <v>881.4</v>
      </c>
      <c r="G10898" s="188">
        <v>881</v>
      </c>
      <c r="H10898" s="188">
        <v>881</v>
      </c>
      <c r="I10898" s="188">
        <v>881</v>
      </c>
      <c r="J10898" s="188">
        <v>881</v>
      </c>
      <c r="N10898" s="43"/>
    </row>
    <row r="10899" spans="1:14">
      <c r="A10899" s="43" t="s">
        <v>552</v>
      </c>
      <c r="B10899" s="188">
        <v>25823</v>
      </c>
      <c r="C10899" s="188">
        <v>14836.16</v>
      </c>
      <c r="D10899" s="188">
        <v>17430.43</v>
      </c>
      <c r="E10899" s="188">
        <v>20969.900000000001</v>
      </c>
      <c r="F10899" s="188">
        <v>24884.9</v>
      </c>
      <c r="G10899" s="188">
        <v>29504</v>
      </c>
      <c r="H10899" s="188">
        <v>33967</v>
      </c>
      <c r="I10899" s="188">
        <v>37008</v>
      </c>
      <c r="J10899" s="188">
        <v>57923</v>
      </c>
      <c r="N10899" s="43"/>
    </row>
    <row r="10900" spans="1:14">
      <c r="A10900" s="43" t="s">
        <v>553</v>
      </c>
      <c r="B10900" s="188">
        <v>1676</v>
      </c>
      <c r="C10900" s="188">
        <v>0</v>
      </c>
      <c r="D10900" s="188">
        <v>0</v>
      </c>
      <c r="E10900" s="188">
        <v>0</v>
      </c>
      <c r="F10900" s="188">
        <v>0</v>
      </c>
      <c r="G10900" s="188">
        <v>1963</v>
      </c>
      <c r="H10900" s="188">
        <v>4959</v>
      </c>
      <c r="I10900" s="188">
        <v>7167</v>
      </c>
      <c r="J10900" s="188">
        <v>19177</v>
      </c>
      <c r="N10900" s="43"/>
    </row>
    <row r="10901" spans="1:14">
      <c r="A10901" s="43" t="s">
        <v>554</v>
      </c>
      <c r="B10901" s="188">
        <v>369</v>
      </c>
      <c r="C10901" s="188">
        <v>0</v>
      </c>
      <c r="D10901" s="188">
        <v>0</v>
      </c>
      <c r="E10901" s="188">
        <v>0</v>
      </c>
      <c r="F10901" s="188">
        <v>0</v>
      </c>
      <c r="G10901" s="188">
        <v>108</v>
      </c>
      <c r="H10901" s="188">
        <v>851</v>
      </c>
      <c r="I10901" s="188">
        <v>1783</v>
      </c>
      <c r="J10901" s="188">
        <v>5678</v>
      </c>
      <c r="N10901" s="43"/>
    </row>
    <row r="10902" spans="1:14">
      <c r="A10902" s="43" t="s">
        <v>555</v>
      </c>
      <c r="B10902" s="188">
        <v>377</v>
      </c>
      <c r="C10902" s="188">
        <v>0</v>
      </c>
      <c r="D10902" s="188">
        <v>0</v>
      </c>
      <c r="E10902" s="188">
        <v>0</v>
      </c>
      <c r="F10902" s="188">
        <v>0</v>
      </c>
      <c r="G10902" s="188">
        <v>0</v>
      </c>
      <c r="H10902" s="188">
        <v>331</v>
      </c>
      <c r="I10902" s="188">
        <v>2076</v>
      </c>
      <c r="J10902" s="188">
        <v>8340</v>
      </c>
      <c r="N10902" s="43"/>
    </row>
    <row r="10903" spans="1:14">
      <c r="A10903" s="43" t="s">
        <v>556</v>
      </c>
      <c r="B10903" s="188">
        <v>678</v>
      </c>
      <c r="C10903" s="188">
        <v>0</v>
      </c>
      <c r="D10903" s="188">
        <v>0</v>
      </c>
      <c r="E10903" s="188">
        <v>0</v>
      </c>
      <c r="F10903" s="188">
        <v>0</v>
      </c>
      <c r="G10903" s="188">
        <v>0</v>
      </c>
      <c r="H10903" s="188">
        <v>0</v>
      </c>
      <c r="I10903" s="188">
        <v>838</v>
      </c>
      <c r="J10903" s="188">
        <v>22814</v>
      </c>
      <c r="N10903" s="43"/>
    </row>
    <row r="10904" spans="1:14">
      <c r="A10904" s="43" t="s">
        <v>609</v>
      </c>
      <c r="B10904" s="188">
        <v>51282</v>
      </c>
      <c r="C10904" s="188">
        <v>41031.19</v>
      </c>
      <c r="D10904" s="188">
        <v>42198.3</v>
      </c>
      <c r="E10904" s="188">
        <v>45158.9</v>
      </c>
      <c r="F10904" s="188">
        <v>50652.800000000003</v>
      </c>
      <c r="G10904" s="188">
        <v>57237</v>
      </c>
      <c r="H10904" s="188">
        <v>61614</v>
      </c>
      <c r="I10904" s="188">
        <v>63127</v>
      </c>
      <c r="J10904" s="188">
        <v>64530</v>
      </c>
      <c r="N10904" s="43"/>
    </row>
    <row r="10905" spans="1:14">
      <c r="A10905" s="43" t="s">
        <v>537</v>
      </c>
      <c r="B10905" s="188">
        <v>20510</v>
      </c>
      <c r="C10905" s="188">
        <v>0</v>
      </c>
      <c r="D10905" s="188">
        <v>4992.2299999999996</v>
      </c>
      <c r="E10905" s="188">
        <v>15252</v>
      </c>
      <c r="F10905" s="188">
        <v>22473.8</v>
      </c>
      <c r="G10905" s="188">
        <v>27214</v>
      </c>
      <c r="H10905" s="188">
        <v>31244</v>
      </c>
      <c r="I10905" s="188">
        <v>33168</v>
      </c>
      <c r="J10905" s="188">
        <v>37452</v>
      </c>
      <c r="N10905" s="43"/>
    </row>
    <row r="10906" spans="1:14">
      <c r="A10906" s="43" t="s">
        <v>538</v>
      </c>
      <c r="B10906" s="188">
        <v>0</v>
      </c>
      <c r="C10906" s="188">
        <v>0</v>
      </c>
      <c r="D10906" s="188">
        <v>0</v>
      </c>
      <c r="E10906" s="188">
        <v>0</v>
      </c>
      <c r="F10906" s="188">
        <v>0</v>
      </c>
      <c r="G10906" s="188">
        <v>0</v>
      </c>
      <c r="H10906" s="188">
        <v>0</v>
      </c>
      <c r="I10906" s="188">
        <v>0</v>
      </c>
      <c r="J10906" s="188">
        <v>0</v>
      </c>
      <c r="N10906" s="43"/>
    </row>
    <row r="10907" spans="1:14">
      <c r="A10907" s="43" t="s">
        <v>539</v>
      </c>
      <c r="B10907" s="188">
        <v>11763</v>
      </c>
      <c r="C10907" s="188">
        <v>628.21</v>
      </c>
      <c r="D10907" s="188">
        <v>1413.89</v>
      </c>
      <c r="E10907" s="188">
        <v>4336.8</v>
      </c>
      <c r="F10907" s="188">
        <v>9667.1</v>
      </c>
      <c r="G10907" s="188">
        <v>17199</v>
      </c>
      <c r="H10907" s="188">
        <v>24901</v>
      </c>
      <c r="I10907" s="188">
        <v>30065</v>
      </c>
      <c r="J10907" s="188">
        <v>39947</v>
      </c>
      <c r="N10907" s="43"/>
    </row>
    <row r="10908" spans="1:14">
      <c r="A10908" s="43" t="s">
        <v>540</v>
      </c>
      <c r="B10908" s="188">
        <v>3173</v>
      </c>
      <c r="C10908" s="188">
        <v>0</v>
      </c>
      <c r="D10908" s="188">
        <v>0</v>
      </c>
      <c r="E10908" s="188">
        <v>0</v>
      </c>
      <c r="F10908" s="188">
        <v>0</v>
      </c>
      <c r="G10908" s="188">
        <v>3728</v>
      </c>
      <c r="H10908" s="188">
        <v>10733</v>
      </c>
      <c r="I10908" s="188">
        <v>16073</v>
      </c>
      <c r="J10908" s="188">
        <v>29876</v>
      </c>
      <c r="N10908" s="43"/>
    </row>
    <row r="10909" spans="1:14">
      <c r="A10909" s="43" t="s">
        <v>541</v>
      </c>
      <c r="B10909" s="188">
        <v>9225</v>
      </c>
      <c r="C10909" s="188">
        <v>0</v>
      </c>
      <c r="D10909" s="188">
        <v>0</v>
      </c>
      <c r="E10909" s="188">
        <v>0</v>
      </c>
      <c r="F10909" s="188">
        <v>0</v>
      </c>
      <c r="G10909" s="188">
        <v>17544</v>
      </c>
      <c r="H10909" s="188">
        <v>32100</v>
      </c>
      <c r="I10909" s="188">
        <v>40099</v>
      </c>
      <c r="J10909" s="188">
        <v>51978</v>
      </c>
      <c r="N10909" s="43"/>
    </row>
    <row r="10910" spans="1:14">
      <c r="A10910" s="43" t="s">
        <v>542</v>
      </c>
      <c r="B10910" s="188">
        <v>5224</v>
      </c>
      <c r="C10910" s="188">
        <v>0</v>
      </c>
      <c r="D10910" s="188">
        <v>0</v>
      </c>
      <c r="E10910" s="188">
        <v>1258.4000000000001</v>
      </c>
      <c r="F10910" s="188">
        <v>3329.5</v>
      </c>
      <c r="G10910" s="188">
        <v>7109</v>
      </c>
      <c r="H10910" s="188">
        <v>12924</v>
      </c>
      <c r="I10910" s="188">
        <v>17152</v>
      </c>
      <c r="J10910" s="188">
        <v>26508</v>
      </c>
      <c r="N10910" s="43"/>
    </row>
    <row r="10911" spans="1:14">
      <c r="A10911" s="43" t="s">
        <v>543</v>
      </c>
      <c r="B10911" s="188">
        <v>1388</v>
      </c>
      <c r="C10911" s="188">
        <v>0</v>
      </c>
      <c r="D10911" s="188">
        <v>0</v>
      </c>
      <c r="E10911" s="188">
        <v>0</v>
      </c>
      <c r="F10911" s="188">
        <v>0</v>
      </c>
      <c r="G10911" s="188">
        <v>0</v>
      </c>
      <c r="H10911" s="188">
        <v>3822</v>
      </c>
      <c r="I10911" s="188">
        <v>12647</v>
      </c>
      <c r="J10911" s="188">
        <v>22548</v>
      </c>
      <c r="N10911" s="43"/>
    </row>
    <row r="10912" spans="1:14">
      <c r="A10912" s="43" t="s">
        <v>544</v>
      </c>
      <c r="B10912" s="188">
        <v>7292</v>
      </c>
      <c r="C10912" s="188">
        <v>0</v>
      </c>
      <c r="D10912" s="188">
        <v>0</v>
      </c>
      <c r="E10912" s="188">
        <v>0</v>
      </c>
      <c r="F10912" s="188">
        <v>0</v>
      </c>
      <c r="G10912" s="188">
        <v>0</v>
      </c>
      <c r="H10912" s="188">
        <v>23225</v>
      </c>
      <c r="I10912" s="188">
        <v>58209</v>
      </c>
      <c r="J10912" s="188">
        <v>87838</v>
      </c>
      <c r="N10912" s="43"/>
    </row>
    <row r="10913" spans="1:14">
      <c r="A10913" s="43" t="s">
        <v>221</v>
      </c>
      <c r="B10913" s="188">
        <v>17426</v>
      </c>
      <c r="C10913" s="188">
        <v>0</v>
      </c>
      <c r="D10913" s="188">
        <v>0</v>
      </c>
      <c r="E10913" s="188">
        <v>12110.2</v>
      </c>
      <c r="F10913" s="188">
        <v>18490.599999999999</v>
      </c>
      <c r="G10913" s="188">
        <v>24188</v>
      </c>
      <c r="H10913" s="188">
        <v>28020</v>
      </c>
      <c r="I10913" s="188">
        <v>30284</v>
      </c>
      <c r="J10913" s="188">
        <v>33731</v>
      </c>
      <c r="N10913" s="43"/>
    </row>
    <row r="10914" spans="1:14">
      <c r="A10914" s="43" t="s">
        <v>222</v>
      </c>
      <c r="B10914" s="188">
        <v>8303</v>
      </c>
      <c r="C10914" s="188">
        <v>0</v>
      </c>
      <c r="D10914" s="188">
        <v>0</v>
      </c>
      <c r="E10914" s="188">
        <v>0</v>
      </c>
      <c r="F10914" s="188">
        <v>0</v>
      </c>
      <c r="G10914" s="188">
        <v>16486</v>
      </c>
      <c r="H10914" s="188">
        <v>23783</v>
      </c>
      <c r="I10914" s="188">
        <v>27039</v>
      </c>
      <c r="J10914" s="188">
        <v>31715</v>
      </c>
      <c r="N10914" s="43"/>
    </row>
    <row r="10915" spans="1:14">
      <c r="A10915" s="43" t="s">
        <v>223</v>
      </c>
      <c r="B10915" s="188">
        <v>6746</v>
      </c>
      <c r="C10915" s="188">
        <v>0</v>
      </c>
      <c r="D10915" s="188">
        <v>0</v>
      </c>
      <c r="E10915" s="188">
        <v>0</v>
      </c>
      <c r="F10915" s="188">
        <v>0</v>
      </c>
      <c r="G10915" s="188">
        <v>5913</v>
      </c>
      <c r="H10915" s="188">
        <v>28002</v>
      </c>
      <c r="I10915" s="188">
        <v>37965</v>
      </c>
      <c r="J10915" s="188">
        <v>56479</v>
      </c>
      <c r="N10915" s="43"/>
    </row>
    <row r="10916" spans="1:14">
      <c r="A10916" s="43" t="s">
        <v>224</v>
      </c>
      <c r="B10916" s="188">
        <v>5706</v>
      </c>
      <c r="C10916" s="188">
        <v>0</v>
      </c>
      <c r="D10916" s="188">
        <v>0</v>
      </c>
      <c r="E10916" s="188">
        <v>0</v>
      </c>
      <c r="F10916" s="188">
        <v>0</v>
      </c>
      <c r="G10916" s="188">
        <v>0</v>
      </c>
      <c r="H10916" s="188">
        <v>25235</v>
      </c>
      <c r="I10916" s="188">
        <v>40111</v>
      </c>
      <c r="J10916" s="188">
        <v>67589</v>
      </c>
      <c r="N10916" s="43"/>
    </row>
    <row r="10917" spans="1:14">
      <c r="A10917" s="43" t="s">
        <v>545</v>
      </c>
      <c r="B10917" s="188">
        <v>45500</v>
      </c>
      <c r="C10917" s="188">
        <v>35179.839999999997</v>
      </c>
      <c r="D10917" s="188">
        <v>37244.07</v>
      </c>
      <c r="E10917" s="188">
        <v>40187.800000000003</v>
      </c>
      <c r="F10917" s="188">
        <v>45087.3</v>
      </c>
      <c r="G10917" s="188">
        <v>50732</v>
      </c>
      <c r="H10917" s="188">
        <v>55325</v>
      </c>
      <c r="I10917" s="188">
        <v>57876</v>
      </c>
      <c r="J10917" s="188">
        <v>60603</v>
      </c>
      <c r="N10917" s="43"/>
    </row>
    <row r="10918" spans="1:14">
      <c r="A10918" s="43" t="s">
        <v>546</v>
      </c>
      <c r="B10918" s="188">
        <v>35603</v>
      </c>
      <c r="C10918" s="188">
        <v>19478.87</v>
      </c>
      <c r="D10918" s="188">
        <v>22954.49</v>
      </c>
      <c r="E10918" s="188">
        <v>28784</v>
      </c>
      <c r="F10918" s="188">
        <v>34910.1</v>
      </c>
      <c r="G10918" s="188">
        <v>41123</v>
      </c>
      <c r="H10918" s="188">
        <v>47072</v>
      </c>
      <c r="I10918" s="188">
        <v>52051</v>
      </c>
      <c r="J10918" s="188">
        <v>80604</v>
      </c>
      <c r="N10918" s="43"/>
    </row>
    <row r="10919" spans="1:14">
      <c r="A10919" s="43" t="s">
        <v>547</v>
      </c>
      <c r="B10919" s="188">
        <v>1756</v>
      </c>
      <c r="C10919" s="188">
        <v>0</v>
      </c>
      <c r="D10919" s="188">
        <v>0</v>
      </c>
      <c r="E10919" s="188">
        <v>0</v>
      </c>
      <c r="F10919" s="188">
        <v>531.1</v>
      </c>
      <c r="G10919" s="188">
        <v>2746</v>
      </c>
      <c r="H10919" s="188">
        <v>4454</v>
      </c>
      <c r="I10919" s="188">
        <v>5789</v>
      </c>
      <c r="J10919" s="188">
        <v>14679</v>
      </c>
      <c r="N10919" s="43"/>
    </row>
    <row r="10920" spans="1:14">
      <c r="A10920" s="43" t="s">
        <v>548</v>
      </c>
      <c r="B10920" s="188">
        <v>273</v>
      </c>
      <c r="C10920" s="188">
        <v>0</v>
      </c>
      <c r="D10920" s="188">
        <v>0</v>
      </c>
      <c r="E10920" s="188">
        <v>0</v>
      </c>
      <c r="F10920" s="188">
        <v>0</v>
      </c>
      <c r="G10920" s="188">
        <v>229</v>
      </c>
      <c r="H10920" s="188">
        <v>927</v>
      </c>
      <c r="I10920" s="188">
        <v>1445</v>
      </c>
      <c r="J10920" s="188">
        <v>3284</v>
      </c>
      <c r="N10920" s="43"/>
    </row>
    <row r="10921" spans="1:14">
      <c r="A10921" s="43" t="s">
        <v>549</v>
      </c>
      <c r="B10921" s="188">
        <v>667</v>
      </c>
      <c r="C10921" s="188">
        <v>0</v>
      </c>
      <c r="D10921" s="188">
        <v>0</v>
      </c>
      <c r="E10921" s="188">
        <v>0</v>
      </c>
      <c r="F10921" s="188">
        <v>0</v>
      </c>
      <c r="G10921" s="188">
        <v>1212</v>
      </c>
      <c r="H10921" s="188">
        <v>2371</v>
      </c>
      <c r="I10921" s="188">
        <v>2989</v>
      </c>
      <c r="J10921" s="188">
        <v>3902</v>
      </c>
      <c r="N10921" s="43"/>
    </row>
    <row r="10922" spans="1:14">
      <c r="A10922" s="43" t="s">
        <v>550</v>
      </c>
      <c r="B10922" s="188">
        <v>126</v>
      </c>
      <c r="C10922" s="188">
        <v>0</v>
      </c>
      <c r="D10922" s="188">
        <v>0</v>
      </c>
      <c r="E10922" s="188">
        <v>0</v>
      </c>
      <c r="F10922" s="188">
        <v>0</v>
      </c>
      <c r="G10922" s="188">
        <v>228</v>
      </c>
      <c r="H10922" s="188">
        <v>446</v>
      </c>
      <c r="I10922" s="188">
        <v>563</v>
      </c>
      <c r="J10922" s="188">
        <v>735</v>
      </c>
      <c r="N10922" s="43"/>
    </row>
    <row r="10923" spans="1:14">
      <c r="A10923" s="43" t="s">
        <v>551</v>
      </c>
      <c r="B10923" s="188">
        <v>5</v>
      </c>
      <c r="C10923" s="188">
        <v>0</v>
      </c>
      <c r="D10923" s="188">
        <v>0</v>
      </c>
      <c r="E10923" s="188">
        <v>0</v>
      </c>
      <c r="F10923" s="188">
        <v>0</v>
      </c>
      <c r="G10923" s="188">
        <v>0</v>
      </c>
      <c r="H10923" s="188">
        <v>0</v>
      </c>
      <c r="I10923" s="188">
        <v>0</v>
      </c>
      <c r="J10923" s="188">
        <v>0</v>
      </c>
      <c r="N10923" s="43"/>
    </row>
    <row r="10924" spans="1:14">
      <c r="A10924" s="43" t="s">
        <v>317</v>
      </c>
      <c r="B10924" s="188">
        <v>2277</v>
      </c>
      <c r="C10924" s="188">
        <v>2346.06</v>
      </c>
      <c r="D10924" s="188">
        <v>2346.06</v>
      </c>
      <c r="E10924" s="188">
        <v>2346.1</v>
      </c>
      <c r="F10924" s="188">
        <v>2346.1</v>
      </c>
      <c r="G10924" s="188">
        <v>2346</v>
      </c>
      <c r="H10924" s="188">
        <v>2346</v>
      </c>
      <c r="I10924" s="188">
        <v>2346</v>
      </c>
      <c r="J10924" s="188">
        <v>4692</v>
      </c>
      <c r="N10924" s="43"/>
    </row>
    <row r="10925" spans="1:14">
      <c r="A10925" s="43" t="s">
        <v>318</v>
      </c>
      <c r="B10925" s="188">
        <v>677</v>
      </c>
      <c r="C10925" s="188">
        <v>0</v>
      </c>
      <c r="D10925" s="188">
        <v>0</v>
      </c>
      <c r="E10925" s="188">
        <v>881.4</v>
      </c>
      <c r="F10925" s="188">
        <v>881.4</v>
      </c>
      <c r="G10925" s="188">
        <v>881</v>
      </c>
      <c r="H10925" s="188">
        <v>881</v>
      </c>
      <c r="I10925" s="188">
        <v>881</v>
      </c>
      <c r="J10925" s="188">
        <v>1210</v>
      </c>
      <c r="N10925" s="43"/>
    </row>
    <row r="10926" spans="1:14">
      <c r="A10926" s="43" t="s">
        <v>552</v>
      </c>
      <c r="B10926" s="188">
        <v>41384</v>
      </c>
      <c r="C10926" s="188">
        <v>23159.16</v>
      </c>
      <c r="D10926" s="188">
        <v>26878.720000000001</v>
      </c>
      <c r="E10926" s="188">
        <v>33113.699999999997</v>
      </c>
      <c r="F10926" s="188">
        <v>39986.6</v>
      </c>
      <c r="G10926" s="188">
        <v>47619</v>
      </c>
      <c r="H10926" s="188">
        <v>55067</v>
      </c>
      <c r="I10926" s="188">
        <v>60429</v>
      </c>
      <c r="J10926" s="188">
        <v>97855</v>
      </c>
      <c r="N10926" s="43"/>
    </row>
    <row r="10927" spans="1:14">
      <c r="A10927" s="43" t="s">
        <v>553</v>
      </c>
      <c r="B10927" s="188">
        <v>4653</v>
      </c>
      <c r="C10927" s="188">
        <v>0</v>
      </c>
      <c r="D10927" s="188">
        <v>0</v>
      </c>
      <c r="E10927" s="188">
        <v>0</v>
      </c>
      <c r="F10927" s="188">
        <v>1227.8</v>
      </c>
      <c r="G10927" s="188">
        <v>6156</v>
      </c>
      <c r="H10927" s="188">
        <v>11772</v>
      </c>
      <c r="I10927" s="188">
        <v>16141</v>
      </c>
      <c r="J10927" s="188">
        <v>44357</v>
      </c>
      <c r="N10927" s="43"/>
    </row>
    <row r="10928" spans="1:14">
      <c r="A10928" s="43" t="s">
        <v>554</v>
      </c>
      <c r="B10928" s="188">
        <v>864</v>
      </c>
      <c r="C10928" s="188">
        <v>0</v>
      </c>
      <c r="D10928" s="188">
        <v>0</v>
      </c>
      <c r="E10928" s="188">
        <v>0</v>
      </c>
      <c r="F10928" s="188">
        <v>0</v>
      </c>
      <c r="G10928" s="188">
        <v>414</v>
      </c>
      <c r="H10928" s="188">
        <v>2260</v>
      </c>
      <c r="I10928" s="188">
        <v>4533</v>
      </c>
      <c r="J10928" s="188">
        <v>10589</v>
      </c>
      <c r="N10928" s="43"/>
    </row>
    <row r="10929" spans="1:14">
      <c r="A10929" s="43" t="s">
        <v>555</v>
      </c>
      <c r="B10929" s="188">
        <v>801</v>
      </c>
      <c r="C10929" s="188">
        <v>0</v>
      </c>
      <c r="D10929" s="188">
        <v>0</v>
      </c>
      <c r="E10929" s="188">
        <v>0</v>
      </c>
      <c r="F10929" s="188">
        <v>0</v>
      </c>
      <c r="G10929" s="188">
        <v>0</v>
      </c>
      <c r="H10929" s="188">
        <v>1758</v>
      </c>
      <c r="I10929" s="188">
        <v>4969</v>
      </c>
      <c r="J10929" s="188">
        <v>15485</v>
      </c>
      <c r="N10929" s="43"/>
    </row>
    <row r="10930" spans="1:14">
      <c r="A10930" s="43" t="s">
        <v>556</v>
      </c>
      <c r="B10930" s="188">
        <v>770</v>
      </c>
      <c r="C10930" s="188">
        <v>0</v>
      </c>
      <c r="D10930" s="188">
        <v>0</v>
      </c>
      <c r="E10930" s="188">
        <v>0</v>
      </c>
      <c r="F10930" s="188">
        <v>0</v>
      </c>
      <c r="G10930" s="188">
        <v>0</v>
      </c>
      <c r="H10930" s="188">
        <v>0</v>
      </c>
      <c r="I10930" s="188">
        <v>2554</v>
      </c>
      <c r="J10930" s="188">
        <v>26200</v>
      </c>
      <c r="N10930" s="43"/>
    </row>
    <row r="10931" spans="1:14">
      <c r="A10931" s="43" t="s">
        <v>610</v>
      </c>
      <c r="B10931" s="188">
        <v>84609</v>
      </c>
      <c r="C10931" s="188">
        <v>66371.679999999993</v>
      </c>
      <c r="D10931" s="188">
        <v>67922.42</v>
      </c>
      <c r="E10931" s="188">
        <v>73108.7</v>
      </c>
      <c r="F10931" s="188">
        <v>82893.7</v>
      </c>
      <c r="G10931" s="188">
        <v>95345</v>
      </c>
      <c r="H10931" s="188">
        <v>104080</v>
      </c>
      <c r="I10931" s="188">
        <v>107540</v>
      </c>
      <c r="J10931" s="188">
        <v>110239</v>
      </c>
      <c r="N10931" s="43"/>
    </row>
    <row r="10932" spans="1:14">
      <c r="A10932" s="43" t="s">
        <v>537</v>
      </c>
      <c r="B10932" s="188">
        <v>22654</v>
      </c>
      <c r="C10932" s="188">
        <v>0</v>
      </c>
      <c r="D10932" s="188">
        <v>1431.88</v>
      </c>
      <c r="E10932" s="188">
        <v>16406.900000000001</v>
      </c>
      <c r="F10932" s="188">
        <v>25079.8</v>
      </c>
      <c r="G10932" s="188">
        <v>30558</v>
      </c>
      <c r="H10932" s="188">
        <v>34872</v>
      </c>
      <c r="I10932" s="188">
        <v>37586</v>
      </c>
      <c r="J10932" s="188">
        <v>42737</v>
      </c>
      <c r="N10932" s="43"/>
    </row>
    <row r="10933" spans="1:14">
      <c r="A10933" s="43" t="s">
        <v>538</v>
      </c>
      <c r="B10933" s="188">
        <v>0</v>
      </c>
      <c r="C10933" s="188">
        <v>0</v>
      </c>
      <c r="D10933" s="188">
        <v>0</v>
      </c>
      <c r="E10933" s="188">
        <v>0</v>
      </c>
      <c r="F10933" s="188">
        <v>0</v>
      </c>
      <c r="G10933" s="188">
        <v>0</v>
      </c>
      <c r="H10933" s="188">
        <v>0</v>
      </c>
      <c r="I10933" s="188">
        <v>0</v>
      </c>
      <c r="J10933" s="188">
        <v>0</v>
      </c>
      <c r="N10933" s="43"/>
    </row>
    <row r="10934" spans="1:14">
      <c r="A10934" s="43" t="s">
        <v>539</v>
      </c>
      <c r="B10934" s="188">
        <v>25541</v>
      </c>
      <c r="C10934" s="188">
        <v>2146.41</v>
      </c>
      <c r="D10934" s="188">
        <v>4217.25</v>
      </c>
      <c r="E10934" s="188">
        <v>10170.200000000001</v>
      </c>
      <c r="F10934" s="188">
        <v>21844.6</v>
      </c>
      <c r="G10934" s="188">
        <v>37543</v>
      </c>
      <c r="H10934" s="188">
        <v>52888</v>
      </c>
      <c r="I10934" s="188">
        <v>60452</v>
      </c>
      <c r="J10934" s="188">
        <v>74991</v>
      </c>
      <c r="N10934" s="43"/>
    </row>
    <row r="10935" spans="1:14">
      <c r="A10935" s="43" t="s">
        <v>540</v>
      </c>
      <c r="B10935" s="188">
        <v>6722</v>
      </c>
      <c r="C10935" s="188">
        <v>0</v>
      </c>
      <c r="D10935" s="188">
        <v>0</v>
      </c>
      <c r="E10935" s="188">
        <v>0</v>
      </c>
      <c r="F10935" s="188">
        <v>539.5</v>
      </c>
      <c r="G10935" s="188">
        <v>8136</v>
      </c>
      <c r="H10935" s="188">
        <v>22002</v>
      </c>
      <c r="I10935" s="188">
        <v>34939</v>
      </c>
      <c r="J10935" s="188">
        <v>53391</v>
      </c>
      <c r="N10935" s="43"/>
    </row>
    <row r="10936" spans="1:14">
      <c r="A10936" s="43" t="s">
        <v>541</v>
      </c>
      <c r="B10936" s="188">
        <v>20609</v>
      </c>
      <c r="C10936" s="188">
        <v>0</v>
      </c>
      <c r="D10936" s="188">
        <v>0</v>
      </c>
      <c r="E10936" s="188">
        <v>0</v>
      </c>
      <c r="F10936" s="188">
        <v>9350.7999999999993</v>
      </c>
      <c r="G10936" s="188">
        <v>38271</v>
      </c>
      <c r="H10936" s="188">
        <v>57956</v>
      </c>
      <c r="I10936" s="188">
        <v>69000</v>
      </c>
      <c r="J10936" s="188">
        <v>85272</v>
      </c>
      <c r="N10936" s="43"/>
    </row>
    <row r="10937" spans="1:14">
      <c r="A10937" s="43" t="s">
        <v>542</v>
      </c>
      <c r="B10937" s="188">
        <v>7535</v>
      </c>
      <c r="C10937" s="188">
        <v>0</v>
      </c>
      <c r="D10937" s="188">
        <v>281.57</v>
      </c>
      <c r="E10937" s="188">
        <v>2020.8</v>
      </c>
      <c r="F10937" s="188">
        <v>4749.5</v>
      </c>
      <c r="G10937" s="188">
        <v>9908</v>
      </c>
      <c r="H10937" s="188">
        <v>17664</v>
      </c>
      <c r="I10937" s="188">
        <v>25055</v>
      </c>
      <c r="J10937" s="188">
        <v>41624</v>
      </c>
      <c r="N10937" s="43"/>
    </row>
    <row r="10938" spans="1:14">
      <c r="A10938" s="43" t="s">
        <v>543</v>
      </c>
      <c r="B10938" s="188">
        <v>1548</v>
      </c>
      <c r="C10938" s="188">
        <v>0</v>
      </c>
      <c r="D10938" s="188">
        <v>0</v>
      </c>
      <c r="E10938" s="188">
        <v>0</v>
      </c>
      <c r="F10938" s="188">
        <v>0</v>
      </c>
      <c r="G10938" s="188">
        <v>0</v>
      </c>
      <c r="H10938" s="188">
        <v>4756</v>
      </c>
      <c r="I10938" s="188">
        <v>13997</v>
      </c>
      <c r="J10938" s="188">
        <v>24833</v>
      </c>
      <c r="N10938" s="43"/>
    </row>
    <row r="10939" spans="1:14">
      <c r="A10939" s="43" t="s">
        <v>544</v>
      </c>
      <c r="B10939" s="188">
        <v>6322</v>
      </c>
      <c r="C10939" s="188">
        <v>0</v>
      </c>
      <c r="D10939" s="188">
        <v>0</v>
      </c>
      <c r="E10939" s="188">
        <v>0</v>
      </c>
      <c r="F10939" s="188">
        <v>0</v>
      </c>
      <c r="G10939" s="188">
        <v>0</v>
      </c>
      <c r="H10939" s="188">
        <v>23225</v>
      </c>
      <c r="I10939" s="188">
        <v>46102</v>
      </c>
      <c r="J10939" s="188">
        <v>87838</v>
      </c>
      <c r="N10939" s="43"/>
    </row>
    <row r="10940" spans="1:14">
      <c r="A10940" s="43" t="s">
        <v>221</v>
      </c>
      <c r="B10940" s="188">
        <v>18809</v>
      </c>
      <c r="C10940" s="188">
        <v>0</v>
      </c>
      <c r="D10940" s="188">
        <v>0</v>
      </c>
      <c r="E10940" s="188">
        <v>12600.3</v>
      </c>
      <c r="F10940" s="188">
        <v>20877.5</v>
      </c>
      <c r="G10940" s="188">
        <v>26751</v>
      </c>
      <c r="H10940" s="188">
        <v>30577</v>
      </c>
      <c r="I10940" s="188">
        <v>32946</v>
      </c>
      <c r="J10940" s="188">
        <v>36370</v>
      </c>
      <c r="N10940" s="43"/>
    </row>
    <row r="10941" spans="1:14">
      <c r="A10941" s="43" t="s">
        <v>222</v>
      </c>
      <c r="B10941" s="188">
        <v>10102</v>
      </c>
      <c r="C10941" s="188">
        <v>0</v>
      </c>
      <c r="D10941" s="188">
        <v>0</v>
      </c>
      <c r="E10941" s="188">
        <v>0</v>
      </c>
      <c r="F10941" s="188">
        <v>0</v>
      </c>
      <c r="G10941" s="188">
        <v>20384</v>
      </c>
      <c r="H10941" s="188">
        <v>27518</v>
      </c>
      <c r="I10941" s="188">
        <v>30439</v>
      </c>
      <c r="J10941" s="188">
        <v>35077</v>
      </c>
      <c r="N10941" s="43"/>
    </row>
    <row r="10942" spans="1:14">
      <c r="A10942" s="43" t="s">
        <v>223</v>
      </c>
      <c r="B10942" s="188">
        <v>15303</v>
      </c>
      <c r="C10942" s="188">
        <v>0</v>
      </c>
      <c r="D10942" s="188">
        <v>0</v>
      </c>
      <c r="E10942" s="188">
        <v>0</v>
      </c>
      <c r="F10942" s="188">
        <v>0</v>
      </c>
      <c r="G10942" s="188">
        <v>27550</v>
      </c>
      <c r="H10942" s="188">
        <v>52527</v>
      </c>
      <c r="I10942" s="188">
        <v>66524</v>
      </c>
      <c r="J10942" s="188">
        <v>93275</v>
      </c>
      <c r="N10942" s="43"/>
    </row>
    <row r="10943" spans="1:14">
      <c r="A10943" s="43" t="s">
        <v>224</v>
      </c>
      <c r="B10943" s="188">
        <v>12165</v>
      </c>
      <c r="C10943" s="188">
        <v>0</v>
      </c>
      <c r="D10943" s="188">
        <v>0</v>
      </c>
      <c r="E10943" s="188">
        <v>0</v>
      </c>
      <c r="F10943" s="188">
        <v>0</v>
      </c>
      <c r="G10943" s="188">
        <v>11028</v>
      </c>
      <c r="H10943" s="188">
        <v>49671</v>
      </c>
      <c r="I10943" s="188">
        <v>70339</v>
      </c>
      <c r="J10943" s="188">
        <v>104432</v>
      </c>
      <c r="N10943" s="43"/>
    </row>
    <row r="10944" spans="1:14">
      <c r="A10944" s="43" t="s">
        <v>545</v>
      </c>
      <c r="B10944" s="188">
        <v>73500</v>
      </c>
      <c r="C10944" s="188">
        <v>55410.9</v>
      </c>
      <c r="D10944" s="188">
        <v>58448.55</v>
      </c>
      <c r="E10944" s="188">
        <v>63840</v>
      </c>
      <c r="F10944" s="188">
        <v>72495.100000000006</v>
      </c>
      <c r="G10944" s="188">
        <v>82868</v>
      </c>
      <c r="H10944" s="188">
        <v>91405</v>
      </c>
      <c r="I10944" s="188">
        <v>95754</v>
      </c>
      <c r="J10944" s="188">
        <v>102462</v>
      </c>
      <c r="N10944" s="43"/>
    </row>
    <row r="10945" spans="1:14">
      <c r="A10945" s="43" t="s">
        <v>546</v>
      </c>
      <c r="B10945" s="188">
        <v>53790</v>
      </c>
      <c r="C10945" s="188">
        <v>26453.25</v>
      </c>
      <c r="D10945" s="188">
        <v>32800.980000000003</v>
      </c>
      <c r="E10945" s="188">
        <v>43591.1</v>
      </c>
      <c r="F10945" s="188">
        <v>52901.2</v>
      </c>
      <c r="G10945" s="188">
        <v>63074</v>
      </c>
      <c r="H10945" s="188">
        <v>73289</v>
      </c>
      <c r="I10945" s="188">
        <v>80380</v>
      </c>
      <c r="J10945" s="188">
        <v>108865</v>
      </c>
      <c r="N10945" s="43"/>
    </row>
    <row r="10946" spans="1:14">
      <c r="A10946" s="43" t="s">
        <v>547</v>
      </c>
      <c r="B10946" s="188">
        <v>5544</v>
      </c>
      <c r="C10946" s="188">
        <v>0</v>
      </c>
      <c r="D10946" s="188">
        <v>0</v>
      </c>
      <c r="E10946" s="188">
        <v>1658.5</v>
      </c>
      <c r="F10946" s="188">
        <v>4756.5</v>
      </c>
      <c r="G10946" s="188">
        <v>7510</v>
      </c>
      <c r="H10946" s="188">
        <v>11018</v>
      </c>
      <c r="I10946" s="188">
        <v>13604</v>
      </c>
      <c r="J10946" s="188">
        <v>27520</v>
      </c>
      <c r="N10946" s="43"/>
    </row>
    <row r="10947" spans="1:14">
      <c r="A10947" s="43" t="s">
        <v>548</v>
      </c>
      <c r="B10947" s="188">
        <v>815</v>
      </c>
      <c r="C10947" s="188">
        <v>0</v>
      </c>
      <c r="D10947" s="188">
        <v>0</v>
      </c>
      <c r="E10947" s="188">
        <v>0</v>
      </c>
      <c r="F10947" s="188">
        <v>192</v>
      </c>
      <c r="G10947" s="188">
        <v>1203</v>
      </c>
      <c r="H10947" s="188">
        <v>2309</v>
      </c>
      <c r="I10947" s="188">
        <v>3179</v>
      </c>
      <c r="J10947" s="188">
        <v>5951</v>
      </c>
      <c r="N10947" s="43"/>
    </row>
    <row r="10948" spans="1:14">
      <c r="A10948" s="43" t="s">
        <v>549</v>
      </c>
      <c r="B10948" s="188">
        <v>1501</v>
      </c>
      <c r="C10948" s="188">
        <v>0</v>
      </c>
      <c r="D10948" s="188">
        <v>0</v>
      </c>
      <c r="E10948" s="188">
        <v>0</v>
      </c>
      <c r="F10948" s="188">
        <v>449.9</v>
      </c>
      <c r="G10948" s="188">
        <v>2805</v>
      </c>
      <c r="H10948" s="188">
        <v>4364</v>
      </c>
      <c r="I10948" s="188">
        <v>5171</v>
      </c>
      <c r="J10948" s="188">
        <v>6448</v>
      </c>
      <c r="N10948" s="43"/>
    </row>
    <row r="10949" spans="1:14">
      <c r="A10949" s="43" t="s">
        <v>550</v>
      </c>
      <c r="B10949" s="188">
        <v>283</v>
      </c>
      <c r="C10949" s="188">
        <v>0</v>
      </c>
      <c r="D10949" s="188">
        <v>0</v>
      </c>
      <c r="E10949" s="188">
        <v>0</v>
      </c>
      <c r="F10949" s="188">
        <v>84.7</v>
      </c>
      <c r="G10949" s="188">
        <v>528</v>
      </c>
      <c r="H10949" s="188">
        <v>822</v>
      </c>
      <c r="I10949" s="188">
        <v>974</v>
      </c>
      <c r="J10949" s="188">
        <v>1217</v>
      </c>
      <c r="N10949" s="43"/>
    </row>
    <row r="10950" spans="1:14">
      <c r="A10950" s="43" t="s">
        <v>551</v>
      </c>
      <c r="B10950" s="188">
        <v>30</v>
      </c>
      <c r="C10950" s="188">
        <v>0</v>
      </c>
      <c r="D10950" s="188">
        <v>0</v>
      </c>
      <c r="E10950" s="188">
        <v>0</v>
      </c>
      <c r="F10950" s="188">
        <v>0</v>
      </c>
      <c r="G10950" s="188">
        <v>0</v>
      </c>
      <c r="H10950" s="188">
        <v>0</v>
      </c>
      <c r="I10950" s="188">
        <v>0</v>
      </c>
      <c r="J10950" s="188">
        <v>852</v>
      </c>
      <c r="N10950" s="43"/>
    </row>
    <row r="10951" spans="1:14">
      <c r="A10951" s="43" t="s">
        <v>317</v>
      </c>
      <c r="B10951" s="188">
        <v>2267</v>
      </c>
      <c r="C10951" s="188">
        <v>0</v>
      </c>
      <c r="D10951" s="188">
        <v>2346.06</v>
      </c>
      <c r="E10951" s="188">
        <v>2346.1</v>
      </c>
      <c r="F10951" s="188">
        <v>2346.1</v>
      </c>
      <c r="G10951" s="188">
        <v>2346</v>
      </c>
      <c r="H10951" s="188">
        <v>2346</v>
      </c>
      <c r="I10951" s="188">
        <v>3284</v>
      </c>
      <c r="J10951" s="188">
        <v>4692</v>
      </c>
      <c r="N10951" s="43"/>
    </row>
    <row r="10952" spans="1:14">
      <c r="A10952" s="43" t="s">
        <v>318</v>
      </c>
      <c r="B10952" s="188">
        <v>669</v>
      </c>
      <c r="C10952" s="188">
        <v>0</v>
      </c>
      <c r="D10952" s="188">
        <v>0</v>
      </c>
      <c r="E10952" s="188">
        <v>0</v>
      </c>
      <c r="F10952" s="188">
        <v>881.4</v>
      </c>
      <c r="G10952" s="188">
        <v>881</v>
      </c>
      <c r="H10952" s="188">
        <v>881</v>
      </c>
      <c r="I10952" s="188">
        <v>881</v>
      </c>
      <c r="J10952" s="188">
        <v>1728</v>
      </c>
      <c r="N10952" s="43"/>
    </row>
    <row r="10953" spans="1:14">
      <c r="A10953" s="43" t="s">
        <v>552</v>
      </c>
      <c r="B10953" s="188">
        <v>64899</v>
      </c>
      <c r="C10953" s="188">
        <v>31006.04</v>
      </c>
      <c r="D10953" s="188">
        <v>38047.589999999997</v>
      </c>
      <c r="E10953" s="188">
        <v>51312.5</v>
      </c>
      <c r="F10953" s="188">
        <v>63230.8</v>
      </c>
      <c r="G10953" s="188">
        <v>76642</v>
      </c>
      <c r="H10953" s="188">
        <v>90358</v>
      </c>
      <c r="I10953" s="188">
        <v>98189</v>
      </c>
      <c r="J10953" s="188">
        <v>138232</v>
      </c>
      <c r="N10953" s="43"/>
    </row>
    <row r="10954" spans="1:14">
      <c r="A10954" s="43" t="s">
        <v>553</v>
      </c>
      <c r="B10954" s="188">
        <v>8687</v>
      </c>
      <c r="C10954" s="188">
        <v>0</v>
      </c>
      <c r="D10954" s="188">
        <v>0</v>
      </c>
      <c r="E10954" s="188">
        <v>0</v>
      </c>
      <c r="F10954" s="188">
        <v>3344.1</v>
      </c>
      <c r="G10954" s="188">
        <v>12908</v>
      </c>
      <c r="H10954" s="188">
        <v>22579</v>
      </c>
      <c r="I10954" s="188">
        <v>30039</v>
      </c>
      <c r="J10954" s="188">
        <v>52483</v>
      </c>
      <c r="N10954" s="43"/>
    </row>
    <row r="10955" spans="1:14">
      <c r="A10955" s="43" t="s">
        <v>554</v>
      </c>
      <c r="B10955" s="188">
        <v>1419</v>
      </c>
      <c r="C10955" s="188">
        <v>0</v>
      </c>
      <c r="D10955" s="188">
        <v>0</v>
      </c>
      <c r="E10955" s="188">
        <v>0</v>
      </c>
      <c r="F10955" s="188">
        <v>24.7</v>
      </c>
      <c r="G10955" s="188">
        <v>1087</v>
      </c>
      <c r="H10955" s="188">
        <v>4361</v>
      </c>
      <c r="I10955" s="188">
        <v>7471</v>
      </c>
      <c r="J10955" s="188">
        <v>16677</v>
      </c>
      <c r="N10955" s="43"/>
    </row>
    <row r="10956" spans="1:14">
      <c r="A10956" s="43" t="s">
        <v>555</v>
      </c>
      <c r="B10956" s="188">
        <v>2038</v>
      </c>
      <c r="C10956" s="188">
        <v>0</v>
      </c>
      <c r="D10956" s="188">
        <v>0</v>
      </c>
      <c r="E10956" s="188">
        <v>0</v>
      </c>
      <c r="F10956" s="188">
        <v>0</v>
      </c>
      <c r="G10956" s="188">
        <v>595</v>
      </c>
      <c r="H10956" s="188">
        <v>6012</v>
      </c>
      <c r="I10956" s="188">
        <v>11414</v>
      </c>
      <c r="J10956" s="188">
        <v>30621</v>
      </c>
      <c r="N10956" s="43"/>
    </row>
    <row r="10957" spans="1:14">
      <c r="A10957" s="43" t="s">
        <v>556</v>
      </c>
      <c r="B10957" s="188">
        <v>1223</v>
      </c>
      <c r="C10957" s="188">
        <v>0</v>
      </c>
      <c r="D10957" s="188">
        <v>0</v>
      </c>
      <c r="E10957" s="188">
        <v>0</v>
      </c>
      <c r="F10957" s="188">
        <v>0</v>
      </c>
      <c r="G10957" s="188">
        <v>0</v>
      </c>
      <c r="H10957" s="188">
        <v>0</v>
      </c>
      <c r="I10957" s="188">
        <v>6262</v>
      </c>
      <c r="J10957" s="188">
        <v>39964</v>
      </c>
      <c r="N10957" s="43"/>
    </row>
    <row r="10958" spans="1:14">
      <c r="A10958" s="43" t="s">
        <v>611</v>
      </c>
      <c r="B10958" s="188">
        <v>227150</v>
      </c>
      <c r="C10958" s="188">
        <v>114847.18</v>
      </c>
      <c r="D10958" s="188">
        <v>118810.12</v>
      </c>
      <c r="E10958" s="188">
        <v>132463</v>
      </c>
      <c r="F10958" s="188">
        <v>167585.5</v>
      </c>
      <c r="G10958" s="188">
        <v>233714</v>
      </c>
      <c r="H10958" s="188">
        <v>358197</v>
      </c>
      <c r="I10958" s="188">
        <v>521024</v>
      </c>
      <c r="J10958" s="188">
        <v>1085608</v>
      </c>
      <c r="N10958" s="43"/>
    </row>
    <row r="10959" spans="1:14">
      <c r="A10959" s="43" t="s">
        <v>537</v>
      </c>
      <c r="B10959" s="188">
        <v>25294</v>
      </c>
      <c r="C10959" s="188">
        <v>0</v>
      </c>
      <c r="D10959" s="188">
        <v>0</v>
      </c>
      <c r="E10959" s="188">
        <v>17152.099999999999</v>
      </c>
      <c r="F10959" s="188">
        <v>28639.5</v>
      </c>
      <c r="G10959" s="188">
        <v>35324</v>
      </c>
      <c r="H10959" s="188">
        <v>40615</v>
      </c>
      <c r="I10959" s="188">
        <v>43908</v>
      </c>
      <c r="J10959" s="188">
        <v>49913</v>
      </c>
      <c r="N10959" s="43"/>
    </row>
    <row r="10960" spans="1:14">
      <c r="A10960" s="43" t="s">
        <v>538</v>
      </c>
      <c r="B10960" s="188">
        <v>0</v>
      </c>
      <c r="C10960" s="188">
        <v>0</v>
      </c>
      <c r="D10960" s="188">
        <v>0</v>
      </c>
      <c r="E10960" s="188">
        <v>0</v>
      </c>
      <c r="F10960" s="188">
        <v>0</v>
      </c>
      <c r="G10960" s="188">
        <v>0</v>
      </c>
      <c r="H10960" s="188">
        <v>0</v>
      </c>
      <c r="I10960" s="188">
        <v>0</v>
      </c>
      <c r="J10960" s="188">
        <v>0</v>
      </c>
      <c r="N10960" s="43"/>
    </row>
    <row r="10961" spans="1:14">
      <c r="A10961" s="43" t="s">
        <v>539</v>
      </c>
      <c r="B10961" s="188">
        <v>121131</v>
      </c>
      <c r="C10961" s="188">
        <v>8941.61</v>
      </c>
      <c r="D10961" s="188">
        <v>15609.26</v>
      </c>
      <c r="E10961" s="188">
        <v>35335.699999999997</v>
      </c>
      <c r="F10961" s="188">
        <v>71862.7</v>
      </c>
      <c r="G10961" s="188">
        <v>126967</v>
      </c>
      <c r="H10961" s="188">
        <v>243273</v>
      </c>
      <c r="I10961" s="188">
        <v>384222</v>
      </c>
      <c r="J10961" s="188">
        <v>950923</v>
      </c>
      <c r="N10961" s="43"/>
    </row>
    <row r="10962" spans="1:14">
      <c r="A10962" s="43" t="s">
        <v>540</v>
      </c>
      <c r="B10962" s="188">
        <v>12081</v>
      </c>
      <c r="C10962" s="188">
        <v>0</v>
      </c>
      <c r="D10962" s="188">
        <v>0</v>
      </c>
      <c r="E10962" s="188">
        <v>0</v>
      </c>
      <c r="F10962" s="188">
        <v>1128.0999999999999</v>
      </c>
      <c r="G10962" s="188">
        <v>11954</v>
      </c>
      <c r="H10962" s="188">
        <v>38921</v>
      </c>
      <c r="I10962" s="188">
        <v>61916</v>
      </c>
      <c r="J10962" s="188">
        <v>118166</v>
      </c>
      <c r="N10962" s="43"/>
    </row>
    <row r="10963" spans="1:14">
      <c r="A10963" s="43" t="s">
        <v>541</v>
      </c>
      <c r="B10963" s="188">
        <v>53910</v>
      </c>
      <c r="C10963" s="188">
        <v>0</v>
      </c>
      <c r="D10963" s="188">
        <v>0</v>
      </c>
      <c r="E10963" s="188">
        <v>0</v>
      </c>
      <c r="F10963" s="188">
        <v>34003.699999999997</v>
      </c>
      <c r="G10963" s="188">
        <v>83321</v>
      </c>
      <c r="H10963" s="188">
        <v>128822</v>
      </c>
      <c r="I10963" s="188">
        <v>165704</v>
      </c>
      <c r="J10963" s="188">
        <v>283167</v>
      </c>
      <c r="N10963" s="43"/>
    </row>
    <row r="10964" spans="1:14">
      <c r="A10964" s="43" t="s">
        <v>542</v>
      </c>
      <c r="B10964" s="188">
        <v>13344</v>
      </c>
      <c r="C10964" s="188">
        <v>0</v>
      </c>
      <c r="D10964" s="188">
        <v>1382.02</v>
      </c>
      <c r="E10964" s="188">
        <v>3576.3</v>
      </c>
      <c r="F10964" s="188">
        <v>8016.9</v>
      </c>
      <c r="G10964" s="188">
        <v>16473</v>
      </c>
      <c r="H10964" s="188">
        <v>29853</v>
      </c>
      <c r="I10964" s="188">
        <v>42490</v>
      </c>
      <c r="J10964" s="188">
        <v>84648</v>
      </c>
      <c r="N10964" s="43"/>
    </row>
    <row r="10965" spans="1:14">
      <c r="A10965" s="43" t="s">
        <v>543</v>
      </c>
      <c r="B10965" s="188">
        <v>1390</v>
      </c>
      <c r="C10965" s="188">
        <v>0</v>
      </c>
      <c r="D10965" s="188">
        <v>0</v>
      </c>
      <c r="E10965" s="188">
        <v>0</v>
      </c>
      <c r="F10965" s="188">
        <v>0</v>
      </c>
      <c r="G10965" s="188">
        <v>0</v>
      </c>
      <c r="H10965" s="188">
        <v>0</v>
      </c>
      <c r="I10965" s="188">
        <v>12729</v>
      </c>
      <c r="J10965" s="188">
        <v>24393</v>
      </c>
      <c r="N10965" s="43"/>
    </row>
    <row r="10966" spans="1:14">
      <c r="A10966" s="43" t="s">
        <v>544</v>
      </c>
      <c r="B10966" s="188">
        <v>4291</v>
      </c>
      <c r="C10966" s="188">
        <v>0</v>
      </c>
      <c r="D10966" s="188">
        <v>0</v>
      </c>
      <c r="E10966" s="188">
        <v>0</v>
      </c>
      <c r="F10966" s="188">
        <v>0</v>
      </c>
      <c r="G10966" s="188">
        <v>0</v>
      </c>
      <c r="H10966" s="188">
        <v>13992</v>
      </c>
      <c r="I10966" s="188">
        <v>23225</v>
      </c>
      <c r="J10966" s="188">
        <v>87838</v>
      </c>
      <c r="N10966" s="43"/>
    </row>
    <row r="10967" spans="1:14">
      <c r="A10967" s="43" t="s">
        <v>221</v>
      </c>
      <c r="B10967" s="188">
        <v>20801</v>
      </c>
      <c r="C10967" s="188">
        <v>0</v>
      </c>
      <c r="D10967" s="188">
        <v>0</v>
      </c>
      <c r="E10967" s="188">
        <v>12334.1</v>
      </c>
      <c r="F10967" s="188">
        <v>24578.400000000001</v>
      </c>
      <c r="G10967" s="188">
        <v>30719</v>
      </c>
      <c r="H10967" s="188">
        <v>34876</v>
      </c>
      <c r="I10967" s="188">
        <v>36737</v>
      </c>
      <c r="J10967" s="188">
        <v>40464</v>
      </c>
      <c r="N10967" s="43"/>
    </row>
    <row r="10968" spans="1:14">
      <c r="A10968" s="43" t="s">
        <v>222</v>
      </c>
      <c r="B10968" s="188">
        <v>11690</v>
      </c>
      <c r="C10968" s="188">
        <v>0</v>
      </c>
      <c r="D10968" s="188">
        <v>0</v>
      </c>
      <c r="E10968" s="188">
        <v>0</v>
      </c>
      <c r="F10968" s="188">
        <v>0</v>
      </c>
      <c r="G10968" s="188">
        <v>24865</v>
      </c>
      <c r="H10968" s="188">
        <v>32088</v>
      </c>
      <c r="I10968" s="188">
        <v>34922</v>
      </c>
      <c r="J10968" s="188">
        <v>39421</v>
      </c>
      <c r="N10968" s="43"/>
    </row>
    <row r="10969" spans="1:14">
      <c r="A10969" s="43" t="s">
        <v>223</v>
      </c>
      <c r="B10969" s="188">
        <v>42250</v>
      </c>
      <c r="C10969" s="188">
        <v>0</v>
      </c>
      <c r="D10969" s="188">
        <v>0</v>
      </c>
      <c r="E10969" s="188">
        <v>0</v>
      </c>
      <c r="F10969" s="188">
        <v>3477</v>
      </c>
      <c r="G10969" s="188">
        <v>63159</v>
      </c>
      <c r="H10969" s="188">
        <v>112951</v>
      </c>
      <c r="I10969" s="188">
        <v>152353</v>
      </c>
      <c r="J10969" s="188">
        <v>281552</v>
      </c>
      <c r="N10969" s="43"/>
    </row>
    <row r="10970" spans="1:14">
      <c r="A10970" s="43" t="s">
        <v>224</v>
      </c>
      <c r="B10970" s="188">
        <v>28916</v>
      </c>
      <c r="C10970" s="188">
        <v>0</v>
      </c>
      <c r="D10970" s="188">
        <v>0</v>
      </c>
      <c r="E10970" s="188">
        <v>0</v>
      </c>
      <c r="F10970" s="188">
        <v>0</v>
      </c>
      <c r="G10970" s="188">
        <v>37029</v>
      </c>
      <c r="H10970" s="188">
        <v>96067</v>
      </c>
      <c r="I10970" s="188">
        <v>141187</v>
      </c>
      <c r="J10970" s="188">
        <v>267840</v>
      </c>
      <c r="N10970" s="43"/>
    </row>
    <row r="10971" spans="1:14">
      <c r="A10971" s="43" t="s">
        <v>545</v>
      </c>
      <c r="B10971" s="188">
        <v>195592</v>
      </c>
      <c r="C10971" s="188">
        <v>93533.15</v>
      </c>
      <c r="D10971" s="188">
        <v>100106.48</v>
      </c>
      <c r="E10971" s="188">
        <v>113252.9</v>
      </c>
      <c r="F10971" s="188">
        <v>142040</v>
      </c>
      <c r="G10971" s="188">
        <v>199187</v>
      </c>
      <c r="H10971" s="188">
        <v>312459</v>
      </c>
      <c r="I10971" s="188">
        <v>452392</v>
      </c>
      <c r="J10971" s="188">
        <v>1040942</v>
      </c>
      <c r="N10971" s="43"/>
    </row>
    <row r="10972" spans="1:14">
      <c r="A10972" s="43" t="s">
        <v>546</v>
      </c>
      <c r="B10972" s="188">
        <v>92527</v>
      </c>
      <c r="C10972" s="188">
        <v>34501.660000000003</v>
      </c>
      <c r="D10972" s="188">
        <v>45082.86</v>
      </c>
      <c r="E10972" s="188">
        <v>63571.3</v>
      </c>
      <c r="F10972" s="188">
        <v>84208.1</v>
      </c>
      <c r="G10972" s="188">
        <v>109788</v>
      </c>
      <c r="H10972" s="188">
        <v>145982</v>
      </c>
      <c r="I10972" s="188">
        <v>173667</v>
      </c>
      <c r="J10972" s="188">
        <v>264006</v>
      </c>
      <c r="N10972" s="43"/>
    </row>
    <row r="10973" spans="1:14">
      <c r="A10973" s="43" t="s">
        <v>547</v>
      </c>
      <c r="B10973" s="188">
        <v>20093</v>
      </c>
      <c r="C10973" s="188">
        <v>0</v>
      </c>
      <c r="D10973" s="188">
        <v>605.92999999999995</v>
      </c>
      <c r="E10973" s="188">
        <v>5266.9</v>
      </c>
      <c r="F10973" s="188">
        <v>12001</v>
      </c>
      <c r="G10973" s="188">
        <v>22008</v>
      </c>
      <c r="H10973" s="188">
        <v>41142</v>
      </c>
      <c r="I10973" s="188">
        <v>60451</v>
      </c>
      <c r="J10973" s="188">
        <v>131114</v>
      </c>
      <c r="N10973" s="43"/>
    </row>
    <row r="10974" spans="1:14">
      <c r="A10974" s="43" t="s">
        <v>548</v>
      </c>
      <c r="B10974" s="188">
        <v>3448</v>
      </c>
      <c r="C10974" s="188">
        <v>0</v>
      </c>
      <c r="D10974" s="188">
        <v>0</v>
      </c>
      <c r="E10974" s="188">
        <v>0</v>
      </c>
      <c r="F10974" s="188">
        <v>1385.7</v>
      </c>
      <c r="G10974" s="188">
        <v>3872</v>
      </c>
      <c r="H10974" s="188">
        <v>8007</v>
      </c>
      <c r="I10974" s="188">
        <v>12538</v>
      </c>
      <c r="J10974" s="188">
        <v>30741</v>
      </c>
      <c r="N10974" s="43"/>
    </row>
    <row r="10975" spans="1:14">
      <c r="A10975" s="43" t="s">
        <v>549</v>
      </c>
      <c r="B10975" s="188">
        <v>3435</v>
      </c>
      <c r="C10975" s="188">
        <v>0</v>
      </c>
      <c r="D10975" s="188">
        <v>0</v>
      </c>
      <c r="E10975" s="188">
        <v>0</v>
      </c>
      <c r="F10975" s="188">
        <v>2332.5</v>
      </c>
      <c r="G10975" s="188">
        <v>6194</v>
      </c>
      <c r="H10975" s="188">
        <v>8910</v>
      </c>
      <c r="I10975" s="188">
        <v>10676</v>
      </c>
      <c r="J10975" s="188">
        <v>12626</v>
      </c>
      <c r="N10975" s="43"/>
    </row>
    <row r="10976" spans="1:14">
      <c r="A10976" s="43" t="s">
        <v>550</v>
      </c>
      <c r="B10976" s="188">
        <v>750</v>
      </c>
      <c r="C10976" s="188">
        <v>0</v>
      </c>
      <c r="D10976" s="188">
        <v>0</v>
      </c>
      <c r="E10976" s="188">
        <v>0</v>
      </c>
      <c r="F10976" s="188">
        <v>439.2</v>
      </c>
      <c r="G10976" s="188">
        <v>1169</v>
      </c>
      <c r="H10976" s="188">
        <v>1819</v>
      </c>
      <c r="I10976" s="188">
        <v>2356</v>
      </c>
      <c r="J10976" s="188">
        <v>4084</v>
      </c>
      <c r="N10976" s="43"/>
    </row>
    <row r="10977" spans="1:14">
      <c r="A10977" s="43" t="s">
        <v>551</v>
      </c>
      <c r="B10977" s="188">
        <v>500</v>
      </c>
      <c r="C10977" s="188">
        <v>0</v>
      </c>
      <c r="D10977" s="188">
        <v>0</v>
      </c>
      <c r="E10977" s="188">
        <v>0</v>
      </c>
      <c r="F10977" s="188">
        <v>0</v>
      </c>
      <c r="G10977" s="188">
        <v>310</v>
      </c>
      <c r="H10977" s="188">
        <v>1424</v>
      </c>
      <c r="I10977" s="188">
        <v>2566</v>
      </c>
      <c r="J10977" s="188">
        <v>7095</v>
      </c>
      <c r="N10977" s="43"/>
    </row>
    <row r="10978" spans="1:14">
      <c r="A10978" s="43" t="s">
        <v>317</v>
      </c>
      <c r="B10978" s="188">
        <v>2575</v>
      </c>
      <c r="C10978" s="188">
        <v>0</v>
      </c>
      <c r="D10978" s="188">
        <v>0</v>
      </c>
      <c r="E10978" s="188">
        <v>2346.1</v>
      </c>
      <c r="F10978" s="188">
        <v>2346.1</v>
      </c>
      <c r="G10978" s="188">
        <v>3284</v>
      </c>
      <c r="H10978" s="188">
        <v>4692</v>
      </c>
      <c r="I10978" s="188">
        <v>6100</v>
      </c>
      <c r="J10978" s="188">
        <v>7507</v>
      </c>
      <c r="N10978" s="43"/>
    </row>
    <row r="10979" spans="1:14">
      <c r="A10979" s="43" t="s">
        <v>318</v>
      </c>
      <c r="B10979" s="188">
        <v>756</v>
      </c>
      <c r="C10979" s="188">
        <v>0</v>
      </c>
      <c r="D10979" s="188">
        <v>0</v>
      </c>
      <c r="E10979" s="188">
        <v>0</v>
      </c>
      <c r="F10979" s="188">
        <v>881.4</v>
      </c>
      <c r="G10979" s="188">
        <v>881</v>
      </c>
      <c r="H10979" s="188">
        <v>1728</v>
      </c>
      <c r="I10979" s="188">
        <v>2247</v>
      </c>
      <c r="J10979" s="188">
        <v>2765</v>
      </c>
      <c r="N10979" s="43"/>
    </row>
    <row r="10980" spans="1:14">
      <c r="A10980" s="43" t="s">
        <v>552</v>
      </c>
      <c r="B10980" s="188">
        <v>124084</v>
      </c>
      <c r="C10980" s="188">
        <v>40822.879999999997</v>
      </c>
      <c r="D10980" s="188">
        <v>55006.85</v>
      </c>
      <c r="E10980" s="188">
        <v>77980.800000000003</v>
      </c>
      <c r="F10980" s="188">
        <v>106602.9</v>
      </c>
      <c r="G10980" s="188">
        <v>144692</v>
      </c>
      <c r="H10980" s="188">
        <v>200828</v>
      </c>
      <c r="I10980" s="188">
        <v>251135</v>
      </c>
      <c r="J10980" s="188">
        <v>446717</v>
      </c>
      <c r="N10980" s="43"/>
    </row>
    <row r="10981" spans="1:14">
      <c r="A10981" s="43" t="s">
        <v>553</v>
      </c>
      <c r="B10981" s="188">
        <v>14731</v>
      </c>
      <c r="C10981" s="188">
        <v>0</v>
      </c>
      <c r="D10981" s="188">
        <v>0</v>
      </c>
      <c r="E10981" s="188">
        <v>0</v>
      </c>
      <c r="F10981" s="188">
        <v>6836</v>
      </c>
      <c r="G10981" s="188">
        <v>21809</v>
      </c>
      <c r="H10981" s="188">
        <v>39477</v>
      </c>
      <c r="I10981" s="188">
        <v>52799</v>
      </c>
      <c r="J10981" s="188">
        <v>95752</v>
      </c>
      <c r="N10981" s="43"/>
    </row>
    <row r="10982" spans="1:14">
      <c r="A10982" s="43" t="s">
        <v>554</v>
      </c>
      <c r="B10982" s="188">
        <v>4205</v>
      </c>
      <c r="C10982" s="188">
        <v>0</v>
      </c>
      <c r="D10982" s="188">
        <v>0</v>
      </c>
      <c r="E10982" s="188">
        <v>0</v>
      </c>
      <c r="F10982" s="188">
        <v>234.3</v>
      </c>
      <c r="G10982" s="188">
        <v>3400</v>
      </c>
      <c r="H10982" s="188">
        <v>11375</v>
      </c>
      <c r="I10982" s="188">
        <v>21316</v>
      </c>
      <c r="J10982" s="188">
        <v>50343</v>
      </c>
      <c r="N10982" s="43"/>
    </row>
    <row r="10983" spans="1:14">
      <c r="A10983" s="43" t="s">
        <v>555</v>
      </c>
      <c r="B10983" s="188">
        <v>9915</v>
      </c>
      <c r="C10983" s="188">
        <v>0</v>
      </c>
      <c r="D10983" s="188">
        <v>0</v>
      </c>
      <c r="E10983" s="188">
        <v>0</v>
      </c>
      <c r="F10983" s="188">
        <v>171.8</v>
      </c>
      <c r="G10983" s="188">
        <v>10066</v>
      </c>
      <c r="H10983" s="188">
        <v>30673</v>
      </c>
      <c r="I10983" s="188">
        <v>46721</v>
      </c>
      <c r="J10983" s="188">
        <v>114716</v>
      </c>
      <c r="N10983" s="43"/>
    </row>
    <row r="10984" spans="1:14">
      <c r="A10984" s="43" t="s">
        <v>556</v>
      </c>
      <c r="B10984" s="188">
        <v>2558</v>
      </c>
      <c r="C10984" s="188">
        <v>0</v>
      </c>
      <c r="D10984" s="188">
        <v>0</v>
      </c>
      <c r="E10984" s="188">
        <v>0</v>
      </c>
      <c r="F10984" s="188">
        <v>0</v>
      </c>
      <c r="G10984" s="188">
        <v>0</v>
      </c>
      <c r="H10984" s="188">
        <v>4039</v>
      </c>
      <c r="I10984" s="188">
        <v>19992</v>
      </c>
      <c r="J10984" s="188">
        <v>67533</v>
      </c>
      <c r="N10984" s="43"/>
    </row>
    <row r="10985" spans="1:14">
      <c r="A10985" s="43" t="s">
        <v>621</v>
      </c>
      <c r="B10985" s="188" t="s">
        <v>143</v>
      </c>
      <c r="C10985" s="188" t="s">
        <v>144</v>
      </c>
      <c r="D10985" s="188" t="s">
        <v>144</v>
      </c>
      <c r="E10985" s="188" t="s">
        <v>144</v>
      </c>
      <c r="F10985" s="188" t="s">
        <v>144</v>
      </c>
      <c r="G10985" s="188" t="s">
        <v>144</v>
      </c>
      <c r="H10985" s="188" t="s">
        <v>144</v>
      </c>
      <c r="I10985" s="188" t="s">
        <v>685</v>
      </c>
      <c r="J10985" s="188" t="s">
        <v>685</v>
      </c>
      <c r="K10985" s="188" t="s">
        <v>225</v>
      </c>
      <c r="N10985" s="43"/>
    </row>
    <row r="10986" spans="1:14">
      <c r="A10986" s="43" t="s">
        <v>618</v>
      </c>
      <c r="B10986" s="188" t="s">
        <v>619</v>
      </c>
      <c r="K10986" s="188" t="s">
        <v>765</v>
      </c>
      <c r="N10986" s="43"/>
    </row>
    <row r="10987" spans="1:14">
      <c r="A10987" s="43" t="s">
        <v>142</v>
      </c>
      <c r="N10987" s="43"/>
    </row>
    <row r="10989" spans="1:14">
      <c r="A10989" s="43" t="s">
        <v>218</v>
      </c>
      <c r="N10989" s="43"/>
    </row>
    <row r="10990" spans="1:14">
      <c r="A10990" s="43" t="s">
        <v>621</v>
      </c>
      <c r="B10990" s="188" t="s">
        <v>143</v>
      </c>
      <c r="C10990" s="188" t="s">
        <v>144</v>
      </c>
      <c r="D10990" s="188" t="s">
        <v>144</v>
      </c>
      <c r="E10990" s="188" t="s">
        <v>144</v>
      </c>
      <c r="F10990" s="188" t="s">
        <v>144</v>
      </c>
      <c r="G10990" s="188" t="s">
        <v>144</v>
      </c>
      <c r="H10990" s="188" t="s">
        <v>144</v>
      </c>
      <c r="I10990" s="188" t="s">
        <v>685</v>
      </c>
      <c r="J10990" s="188" t="s">
        <v>685</v>
      </c>
      <c r="K10990" s="188" t="s">
        <v>225</v>
      </c>
      <c r="N10990" s="43"/>
    </row>
    <row r="10991" spans="1:14">
      <c r="A10991" s="43" t="s">
        <v>258</v>
      </c>
      <c r="B10991" s="188" t="s">
        <v>33</v>
      </c>
      <c r="C10991" s="188" t="s">
        <v>134</v>
      </c>
      <c r="D10991" s="188" t="s">
        <v>135</v>
      </c>
      <c r="E10991" s="188" t="s">
        <v>136</v>
      </c>
      <c r="F10991" s="188" t="s">
        <v>137</v>
      </c>
      <c r="G10991" s="188" t="s">
        <v>138</v>
      </c>
      <c r="H10991" s="188" t="s">
        <v>139</v>
      </c>
      <c r="I10991" s="188" t="s">
        <v>140</v>
      </c>
      <c r="J10991" s="188" t="s">
        <v>141</v>
      </c>
      <c r="N10991" s="43"/>
    </row>
    <row r="10992" spans="1:14">
      <c r="A10992" s="43" t="s">
        <v>622</v>
      </c>
      <c r="B10992" s="188" t="s">
        <v>143</v>
      </c>
      <c r="C10992" s="188" t="s">
        <v>148</v>
      </c>
      <c r="D10992" s="188" t="s">
        <v>148</v>
      </c>
      <c r="E10992" s="188" t="s">
        <v>148</v>
      </c>
      <c r="F10992" s="188" t="s">
        <v>148</v>
      </c>
      <c r="G10992" s="188" t="s">
        <v>148</v>
      </c>
      <c r="H10992" s="188" t="s">
        <v>148</v>
      </c>
      <c r="I10992" s="188" t="s">
        <v>686</v>
      </c>
      <c r="J10992" s="188" t="s">
        <v>686</v>
      </c>
      <c r="N10992" s="43"/>
    </row>
    <row r="10993" spans="1:14">
      <c r="A10993" s="43" t="s">
        <v>592</v>
      </c>
      <c r="B10993" s="188">
        <v>86829</v>
      </c>
      <c r="C10993" s="188">
        <v>9358.25</v>
      </c>
      <c r="D10993" s="188">
        <v>14699.36</v>
      </c>
      <c r="E10993" s="188">
        <v>27415.1</v>
      </c>
      <c r="F10993" s="188">
        <v>51958.7</v>
      </c>
      <c r="G10993" s="188">
        <v>100214</v>
      </c>
      <c r="H10993" s="188">
        <v>178659</v>
      </c>
      <c r="I10993" s="188">
        <v>259689</v>
      </c>
      <c r="J10993" s="188">
        <v>572228</v>
      </c>
      <c r="N10993" s="43"/>
    </row>
    <row r="10994" spans="1:14">
      <c r="A10994" s="43" t="s">
        <v>537</v>
      </c>
      <c r="B10994" s="188">
        <v>20345</v>
      </c>
      <c r="C10994" s="188">
        <v>0</v>
      </c>
      <c r="D10994" s="188">
        <v>0</v>
      </c>
      <c r="E10994" s="188">
        <v>11372.5</v>
      </c>
      <c r="F10994" s="188">
        <v>20492.400000000001</v>
      </c>
      <c r="G10994" s="188">
        <v>29425</v>
      </c>
      <c r="H10994" s="188">
        <v>36709</v>
      </c>
      <c r="I10994" s="188">
        <v>41298</v>
      </c>
      <c r="J10994" s="188">
        <v>49315</v>
      </c>
      <c r="N10994" s="43"/>
    </row>
    <row r="10995" spans="1:14">
      <c r="A10995" s="43" t="s">
        <v>538</v>
      </c>
      <c r="B10995" s="188">
        <v>100</v>
      </c>
      <c r="C10995" s="188">
        <v>0</v>
      </c>
      <c r="D10995" s="188">
        <v>0</v>
      </c>
      <c r="E10995" s="188">
        <v>0</v>
      </c>
      <c r="F10995" s="188">
        <v>0</v>
      </c>
      <c r="G10995" s="188">
        <v>0</v>
      </c>
      <c r="H10995" s="188">
        <v>0</v>
      </c>
      <c r="I10995" s="188">
        <v>0</v>
      </c>
      <c r="J10995" s="188">
        <v>5020</v>
      </c>
      <c r="N10995" s="43"/>
    </row>
    <row r="10996" spans="1:14">
      <c r="A10996" s="43" t="s">
        <v>539</v>
      </c>
      <c r="B10996" s="188">
        <v>35744</v>
      </c>
      <c r="C10996" s="188">
        <v>-42.22</v>
      </c>
      <c r="D10996" s="188">
        <v>266.57</v>
      </c>
      <c r="E10996" s="188">
        <v>2184.1</v>
      </c>
      <c r="F10996" s="188">
        <v>9219.4</v>
      </c>
      <c r="G10996" s="188">
        <v>31041</v>
      </c>
      <c r="H10996" s="188">
        <v>80642</v>
      </c>
      <c r="I10996" s="188">
        <v>139531</v>
      </c>
      <c r="J10996" s="188">
        <v>410554</v>
      </c>
      <c r="N10996" s="43"/>
    </row>
    <row r="10997" spans="1:14">
      <c r="A10997" s="43" t="s">
        <v>540</v>
      </c>
      <c r="B10997" s="188">
        <v>3580</v>
      </c>
      <c r="C10997" s="188">
        <v>0</v>
      </c>
      <c r="D10997" s="188">
        <v>0</v>
      </c>
      <c r="E10997" s="188">
        <v>0</v>
      </c>
      <c r="F10997" s="188">
        <v>0</v>
      </c>
      <c r="G10997" s="188">
        <v>1208</v>
      </c>
      <c r="H10997" s="188">
        <v>7614</v>
      </c>
      <c r="I10997" s="188">
        <v>18449</v>
      </c>
      <c r="J10997" s="188">
        <v>61415</v>
      </c>
      <c r="N10997" s="43"/>
    </row>
    <row r="10998" spans="1:14">
      <c r="A10998" s="43" t="s">
        <v>541</v>
      </c>
      <c r="B10998" s="188">
        <v>19207</v>
      </c>
      <c r="C10998" s="188">
        <v>0</v>
      </c>
      <c r="D10998" s="188">
        <v>0</v>
      </c>
      <c r="E10998" s="188">
        <v>0</v>
      </c>
      <c r="F10998" s="188">
        <v>0</v>
      </c>
      <c r="G10998" s="188">
        <v>20847</v>
      </c>
      <c r="H10998" s="188">
        <v>61458</v>
      </c>
      <c r="I10998" s="188">
        <v>95063</v>
      </c>
      <c r="J10998" s="188">
        <v>188779</v>
      </c>
      <c r="N10998" s="43"/>
    </row>
    <row r="10999" spans="1:14">
      <c r="A10999" s="43" t="s">
        <v>542</v>
      </c>
      <c r="B10999" s="188">
        <v>6668</v>
      </c>
      <c r="C10999" s="188">
        <v>0</v>
      </c>
      <c r="D10999" s="188">
        <v>0</v>
      </c>
      <c r="E10999" s="188">
        <v>443.1</v>
      </c>
      <c r="F10999" s="188">
        <v>2987.7</v>
      </c>
      <c r="G10999" s="188">
        <v>7665</v>
      </c>
      <c r="H10999" s="188">
        <v>16432</v>
      </c>
      <c r="I10999" s="188">
        <v>24883</v>
      </c>
      <c r="J10999" s="188">
        <v>55626</v>
      </c>
      <c r="N10999" s="43"/>
    </row>
    <row r="11000" spans="1:14">
      <c r="A11000" s="43" t="s">
        <v>543</v>
      </c>
      <c r="B11000" s="188">
        <v>1186</v>
      </c>
      <c r="C11000" s="188">
        <v>0</v>
      </c>
      <c r="D11000" s="188">
        <v>0</v>
      </c>
      <c r="E11000" s="188">
        <v>0</v>
      </c>
      <c r="F11000" s="188">
        <v>0</v>
      </c>
      <c r="G11000" s="188">
        <v>0</v>
      </c>
      <c r="H11000" s="188">
        <v>0</v>
      </c>
      <c r="I11000" s="188">
        <v>11050</v>
      </c>
      <c r="J11000" s="188">
        <v>23930</v>
      </c>
      <c r="N11000" s="43"/>
    </row>
    <row r="11001" spans="1:14">
      <c r="A11001" s="43" t="s">
        <v>544</v>
      </c>
      <c r="B11001" s="188">
        <v>9531</v>
      </c>
      <c r="C11001" s="188">
        <v>0</v>
      </c>
      <c r="D11001" s="188">
        <v>0</v>
      </c>
      <c r="E11001" s="188">
        <v>0</v>
      </c>
      <c r="F11001" s="188">
        <v>0</v>
      </c>
      <c r="G11001" s="188">
        <v>0</v>
      </c>
      <c r="H11001" s="188">
        <v>25956</v>
      </c>
      <c r="I11001" s="188">
        <v>77104</v>
      </c>
      <c r="J11001" s="188">
        <v>133768</v>
      </c>
      <c r="N11001" s="43"/>
    </row>
    <row r="11002" spans="1:14">
      <c r="A11002" s="43" t="s">
        <v>221</v>
      </c>
      <c r="B11002" s="188">
        <v>17389</v>
      </c>
      <c r="C11002" s="188">
        <v>0</v>
      </c>
      <c r="D11002" s="188">
        <v>0</v>
      </c>
      <c r="E11002" s="188">
        <v>9772.1</v>
      </c>
      <c r="F11002" s="188">
        <v>17143.7</v>
      </c>
      <c r="G11002" s="188">
        <v>25796</v>
      </c>
      <c r="H11002" s="188">
        <v>32491</v>
      </c>
      <c r="I11002" s="188">
        <v>36079</v>
      </c>
      <c r="J11002" s="188">
        <v>42158</v>
      </c>
      <c r="N11002" s="43"/>
    </row>
    <row r="11003" spans="1:14">
      <c r="A11003" s="43" t="s">
        <v>222</v>
      </c>
      <c r="B11003" s="188">
        <v>7902</v>
      </c>
      <c r="C11003" s="188">
        <v>0</v>
      </c>
      <c r="D11003" s="188">
        <v>0</v>
      </c>
      <c r="E11003" s="188">
        <v>0</v>
      </c>
      <c r="F11003" s="188">
        <v>0</v>
      </c>
      <c r="G11003" s="188">
        <v>15216</v>
      </c>
      <c r="H11003" s="188">
        <v>26774</v>
      </c>
      <c r="I11003" s="188">
        <v>32281</v>
      </c>
      <c r="J11003" s="188">
        <v>40123</v>
      </c>
      <c r="N11003" s="43"/>
    </row>
    <row r="11004" spans="1:14">
      <c r="A11004" s="43" t="s">
        <v>223</v>
      </c>
      <c r="B11004" s="188">
        <v>14536</v>
      </c>
      <c r="C11004" s="188">
        <v>0</v>
      </c>
      <c r="D11004" s="188">
        <v>0</v>
      </c>
      <c r="E11004" s="188">
        <v>0</v>
      </c>
      <c r="F11004" s="188">
        <v>0</v>
      </c>
      <c r="G11004" s="188">
        <v>6292</v>
      </c>
      <c r="H11004" s="188">
        <v>47662</v>
      </c>
      <c r="I11004" s="188">
        <v>79310</v>
      </c>
      <c r="J11004" s="188">
        <v>173949</v>
      </c>
      <c r="N11004" s="43"/>
    </row>
    <row r="11005" spans="1:14">
      <c r="A11005" s="43" t="s">
        <v>224</v>
      </c>
      <c r="B11005" s="188">
        <v>11070</v>
      </c>
      <c r="C11005" s="188">
        <v>0</v>
      </c>
      <c r="D11005" s="188">
        <v>0</v>
      </c>
      <c r="E11005" s="188">
        <v>0</v>
      </c>
      <c r="F11005" s="188">
        <v>0</v>
      </c>
      <c r="G11005" s="188">
        <v>0</v>
      </c>
      <c r="H11005" s="188">
        <v>34964</v>
      </c>
      <c r="I11005" s="188">
        <v>70025</v>
      </c>
      <c r="J11005" s="188">
        <v>166197</v>
      </c>
      <c r="N11005" s="43"/>
    </row>
    <row r="11006" spans="1:14">
      <c r="A11006" s="43" t="s">
        <v>545</v>
      </c>
      <c r="B11006" s="188">
        <v>73516</v>
      </c>
      <c r="C11006" s="188">
        <v>5333.44</v>
      </c>
      <c r="D11006" s="188">
        <v>10625.27</v>
      </c>
      <c r="E11006" s="188">
        <v>23015.1</v>
      </c>
      <c r="F11006" s="188">
        <v>45204.1</v>
      </c>
      <c r="G11006" s="188">
        <v>85037</v>
      </c>
      <c r="H11006" s="188">
        <v>149580</v>
      </c>
      <c r="I11006" s="188">
        <v>215762</v>
      </c>
      <c r="J11006" s="188">
        <v>493101</v>
      </c>
      <c r="N11006" s="43"/>
    </row>
    <row r="11007" spans="1:14">
      <c r="A11007" s="43" t="s">
        <v>546</v>
      </c>
      <c r="B11007" s="188">
        <v>44807</v>
      </c>
      <c r="C11007" s="188">
        <v>3324.32</v>
      </c>
      <c r="D11007" s="188">
        <v>7810.48</v>
      </c>
      <c r="E11007" s="188">
        <v>17222.099999999999</v>
      </c>
      <c r="F11007" s="188">
        <v>33017.800000000003</v>
      </c>
      <c r="G11007" s="188">
        <v>59266</v>
      </c>
      <c r="H11007" s="188">
        <v>93498</v>
      </c>
      <c r="I11007" s="188">
        <v>120966</v>
      </c>
      <c r="J11007" s="188">
        <v>203630</v>
      </c>
      <c r="N11007" s="43"/>
    </row>
    <row r="11008" spans="1:14">
      <c r="A11008" s="43" t="s">
        <v>547</v>
      </c>
      <c r="B11008" s="188">
        <v>6625</v>
      </c>
      <c r="C11008" s="188">
        <v>0</v>
      </c>
      <c r="D11008" s="188">
        <v>0</v>
      </c>
      <c r="E11008" s="188">
        <v>0</v>
      </c>
      <c r="F11008" s="188">
        <v>86.9</v>
      </c>
      <c r="G11008" s="188">
        <v>5939</v>
      </c>
      <c r="H11008" s="188">
        <v>16277</v>
      </c>
      <c r="I11008" s="188">
        <v>27593</v>
      </c>
      <c r="J11008" s="188">
        <v>79129</v>
      </c>
      <c r="N11008" s="43"/>
    </row>
    <row r="11009" spans="1:14">
      <c r="A11009" s="43" t="s">
        <v>548</v>
      </c>
      <c r="B11009" s="188">
        <v>1065</v>
      </c>
      <c r="C11009" s="188">
        <v>0</v>
      </c>
      <c r="D11009" s="188">
        <v>0</v>
      </c>
      <c r="E11009" s="188">
        <v>0</v>
      </c>
      <c r="F11009" s="188">
        <v>0</v>
      </c>
      <c r="G11009" s="188">
        <v>506</v>
      </c>
      <c r="H11009" s="188">
        <v>2548</v>
      </c>
      <c r="I11009" s="188">
        <v>4812</v>
      </c>
      <c r="J11009" s="188">
        <v>15181</v>
      </c>
      <c r="N11009" s="43"/>
    </row>
    <row r="11010" spans="1:14">
      <c r="A11010" s="43" t="s">
        <v>549</v>
      </c>
      <c r="B11010" s="188">
        <v>1275</v>
      </c>
      <c r="C11010" s="188">
        <v>0</v>
      </c>
      <c r="D11010" s="188">
        <v>0</v>
      </c>
      <c r="E11010" s="188">
        <v>0</v>
      </c>
      <c r="F11010" s="188">
        <v>0</v>
      </c>
      <c r="G11010" s="188">
        <v>1428</v>
      </c>
      <c r="H11010" s="188">
        <v>4617</v>
      </c>
      <c r="I11010" s="188">
        <v>7137</v>
      </c>
      <c r="J11010" s="188">
        <v>11622</v>
      </c>
      <c r="N11010" s="43"/>
    </row>
    <row r="11011" spans="1:14">
      <c r="A11011" s="43" t="s">
        <v>550</v>
      </c>
      <c r="B11011" s="188">
        <v>268</v>
      </c>
      <c r="C11011" s="188">
        <v>0</v>
      </c>
      <c r="D11011" s="188">
        <v>0</v>
      </c>
      <c r="E11011" s="188">
        <v>0</v>
      </c>
      <c r="F11011" s="188">
        <v>0</v>
      </c>
      <c r="G11011" s="188">
        <v>269</v>
      </c>
      <c r="H11011" s="188">
        <v>869</v>
      </c>
      <c r="I11011" s="188">
        <v>1347</v>
      </c>
      <c r="J11011" s="188">
        <v>2716</v>
      </c>
      <c r="N11011" s="43"/>
    </row>
    <row r="11012" spans="1:14">
      <c r="A11012" s="43" t="s">
        <v>551</v>
      </c>
      <c r="B11012" s="188">
        <v>175</v>
      </c>
      <c r="C11012" s="188">
        <v>0</v>
      </c>
      <c r="D11012" s="188">
        <v>0</v>
      </c>
      <c r="E11012" s="188">
        <v>0</v>
      </c>
      <c r="F11012" s="188">
        <v>0</v>
      </c>
      <c r="G11012" s="188">
        <v>0</v>
      </c>
      <c r="H11012" s="188">
        <v>247</v>
      </c>
      <c r="I11012" s="188">
        <v>881</v>
      </c>
      <c r="J11012" s="188">
        <v>3576</v>
      </c>
      <c r="N11012" s="43"/>
    </row>
    <row r="11013" spans="1:14">
      <c r="A11013" s="43" t="s">
        <v>317</v>
      </c>
      <c r="B11013" s="188">
        <v>3014</v>
      </c>
      <c r="C11013" s="188">
        <v>0</v>
      </c>
      <c r="D11013" s="188">
        <v>2977.43</v>
      </c>
      <c r="E11013" s="188">
        <v>2977.4</v>
      </c>
      <c r="F11013" s="188">
        <v>2977.4</v>
      </c>
      <c r="G11013" s="188">
        <v>2977</v>
      </c>
      <c r="H11013" s="188">
        <v>2977</v>
      </c>
      <c r="I11013" s="188">
        <v>5955</v>
      </c>
      <c r="J11013" s="188">
        <v>9528</v>
      </c>
      <c r="N11013" s="43"/>
    </row>
    <row r="11014" spans="1:14">
      <c r="A11014" s="43" t="s">
        <v>318</v>
      </c>
      <c r="B11014" s="188">
        <v>892</v>
      </c>
      <c r="C11014" s="188">
        <v>0</v>
      </c>
      <c r="D11014" s="188">
        <v>0</v>
      </c>
      <c r="E11014" s="188">
        <v>0</v>
      </c>
      <c r="F11014" s="188">
        <v>1118.5999999999999</v>
      </c>
      <c r="G11014" s="188">
        <v>1119</v>
      </c>
      <c r="H11014" s="188">
        <v>1119</v>
      </c>
      <c r="I11014" s="188">
        <v>1535</v>
      </c>
      <c r="J11014" s="188">
        <v>2851</v>
      </c>
      <c r="N11014" s="43"/>
    </row>
    <row r="11015" spans="1:14">
      <c r="A11015" s="43" t="s">
        <v>552</v>
      </c>
      <c r="B11015" s="188">
        <v>58121</v>
      </c>
      <c r="C11015" s="188">
        <v>7361.93</v>
      </c>
      <c r="D11015" s="188">
        <v>11709.09</v>
      </c>
      <c r="E11015" s="188">
        <v>21356.9</v>
      </c>
      <c r="F11015" s="188">
        <v>38838.6</v>
      </c>
      <c r="G11015" s="188">
        <v>72378</v>
      </c>
      <c r="H11015" s="188">
        <v>120643</v>
      </c>
      <c r="I11015" s="188">
        <v>162997</v>
      </c>
      <c r="J11015" s="188">
        <v>305288</v>
      </c>
      <c r="N11015" s="43"/>
    </row>
    <row r="11016" spans="1:14">
      <c r="A11016" s="43" t="s">
        <v>553</v>
      </c>
      <c r="B11016" s="188">
        <v>7829</v>
      </c>
      <c r="C11016" s="188">
        <v>0</v>
      </c>
      <c r="D11016" s="188">
        <v>0</v>
      </c>
      <c r="E11016" s="188">
        <v>0</v>
      </c>
      <c r="F11016" s="188">
        <v>214.9</v>
      </c>
      <c r="G11016" s="188">
        <v>7800</v>
      </c>
      <c r="H11016" s="188">
        <v>23501</v>
      </c>
      <c r="I11016" s="188">
        <v>38039</v>
      </c>
      <c r="J11016" s="188">
        <v>81888</v>
      </c>
      <c r="N11016" s="43"/>
    </row>
    <row r="11017" spans="1:14">
      <c r="A11017" s="43" t="s">
        <v>554</v>
      </c>
      <c r="B11017" s="188">
        <v>1614</v>
      </c>
      <c r="C11017" s="188">
        <v>0</v>
      </c>
      <c r="D11017" s="188">
        <v>0</v>
      </c>
      <c r="E11017" s="188">
        <v>0</v>
      </c>
      <c r="F11017" s="188">
        <v>0</v>
      </c>
      <c r="G11017" s="188">
        <v>457</v>
      </c>
      <c r="H11017" s="188">
        <v>3655</v>
      </c>
      <c r="I11017" s="188">
        <v>7980</v>
      </c>
      <c r="J11017" s="188">
        <v>25793</v>
      </c>
      <c r="N11017" s="43"/>
    </row>
    <row r="11018" spans="1:14">
      <c r="A11018" s="43" t="s">
        <v>555</v>
      </c>
      <c r="B11018" s="188">
        <v>3069</v>
      </c>
      <c r="C11018" s="188">
        <v>0</v>
      </c>
      <c r="D11018" s="188">
        <v>0</v>
      </c>
      <c r="E11018" s="188">
        <v>0</v>
      </c>
      <c r="F11018" s="188">
        <v>0</v>
      </c>
      <c r="G11018" s="188">
        <v>36</v>
      </c>
      <c r="H11018" s="188">
        <v>5264</v>
      </c>
      <c r="I11018" s="188">
        <v>16318</v>
      </c>
      <c r="J11018" s="188">
        <v>57613</v>
      </c>
      <c r="N11018" s="43"/>
    </row>
    <row r="11019" spans="1:14">
      <c r="A11019" s="43" t="s">
        <v>556</v>
      </c>
      <c r="B11019" s="188">
        <v>1191</v>
      </c>
      <c r="C11019" s="188">
        <v>0</v>
      </c>
      <c r="D11019" s="188">
        <v>0</v>
      </c>
      <c r="E11019" s="188">
        <v>0</v>
      </c>
      <c r="F11019" s="188">
        <v>0</v>
      </c>
      <c r="G11019" s="188">
        <v>0</v>
      </c>
      <c r="H11019" s="188">
        <v>0</v>
      </c>
      <c r="I11019" s="188">
        <v>4350</v>
      </c>
      <c r="J11019" s="188">
        <v>40570</v>
      </c>
      <c r="N11019" s="43"/>
    </row>
    <row r="11020" spans="1:14">
      <c r="A11020" s="43" t="s">
        <v>168</v>
      </c>
      <c r="N11020" s="43"/>
    </row>
    <row r="11021" spans="1:14">
      <c r="A11021" s="43" t="s">
        <v>607</v>
      </c>
      <c r="B11021" s="188">
        <v>13632</v>
      </c>
      <c r="C11021" s="188">
        <v>93.97</v>
      </c>
      <c r="D11021" s="188">
        <v>2522.77</v>
      </c>
      <c r="E11021" s="188">
        <v>9358.2999999999993</v>
      </c>
      <c r="F11021" s="188">
        <v>14699.4</v>
      </c>
      <c r="G11021" s="188">
        <v>19177</v>
      </c>
      <c r="H11021" s="188">
        <v>21634</v>
      </c>
      <c r="I11021" s="188">
        <v>22410</v>
      </c>
      <c r="J11021" s="188">
        <v>23099</v>
      </c>
      <c r="N11021" s="43"/>
    </row>
    <row r="11022" spans="1:14">
      <c r="A11022" s="43" t="s">
        <v>537</v>
      </c>
      <c r="B11022" s="188">
        <v>8901</v>
      </c>
      <c r="C11022" s="188">
        <v>0</v>
      </c>
      <c r="D11022" s="188">
        <v>0</v>
      </c>
      <c r="E11022" s="188">
        <v>0</v>
      </c>
      <c r="F11022" s="188">
        <v>10120.5</v>
      </c>
      <c r="G11022" s="188">
        <v>14318</v>
      </c>
      <c r="H11022" s="188">
        <v>17139</v>
      </c>
      <c r="I11022" s="188">
        <v>18574</v>
      </c>
      <c r="J11022" s="188">
        <v>20685</v>
      </c>
      <c r="N11022" s="43"/>
    </row>
    <row r="11023" spans="1:14">
      <c r="A11023" s="43" t="s">
        <v>538</v>
      </c>
      <c r="B11023" s="188">
        <v>485</v>
      </c>
      <c r="C11023" s="188">
        <v>0</v>
      </c>
      <c r="D11023" s="188">
        <v>0</v>
      </c>
      <c r="E11023" s="188">
        <v>0</v>
      </c>
      <c r="F11023" s="188">
        <v>0</v>
      </c>
      <c r="G11023" s="188">
        <v>0</v>
      </c>
      <c r="H11023" s="188">
        <v>0</v>
      </c>
      <c r="I11023" s="188">
        <v>4907</v>
      </c>
      <c r="J11023" s="188">
        <v>9585</v>
      </c>
      <c r="N11023" s="43"/>
    </row>
    <row r="11024" spans="1:14">
      <c r="A11024" s="43" t="s">
        <v>539</v>
      </c>
      <c r="B11024" s="188">
        <v>1823</v>
      </c>
      <c r="C11024" s="188">
        <v>-122.59</v>
      </c>
      <c r="D11024" s="188">
        <v>-85.36</v>
      </c>
      <c r="E11024" s="188">
        <v>21</v>
      </c>
      <c r="F11024" s="188">
        <v>769.7</v>
      </c>
      <c r="G11024" s="188">
        <v>2581</v>
      </c>
      <c r="H11024" s="188">
        <v>5156</v>
      </c>
      <c r="I11024" s="188">
        <v>7242</v>
      </c>
      <c r="J11024" s="188">
        <v>12058</v>
      </c>
      <c r="N11024" s="43"/>
    </row>
    <row r="11025" spans="1:14">
      <c r="A11025" s="43" t="s">
        <v>540</v>
      </c>
      <c r="B11025" s="188">
        <v>240</v>
      </c>
      <c r="C11025" s="188">
        <v>0</v>
      </c>
      <c r="D11025" s="188">
        <v>0</v>
      </c>
      <c r="E11025" s="188">
        <v>0</v>
      </c>
      <c r="F11025" s="188">
        <v>0</v>
      </c>
      <c r="G11025" s="188">
        <v>0</v>
      </c>
      <c r="H11025" s="188">
        <v>507</v>
      </c>
      <c r="I11025" s="188">
        <v>1543</v>
      </c>
      <c r="J11025" s="188">
        <v>4811</v>
      </c>
      <c r="N11025" s="43"/>
    </row>
    <row r="11026" spans="1:14">
      <c r="A11026" s="43" t="s">
        <v>541</v>
      </c>
      <c r="B11026" s="188">
        <v>860</v>
      </c>
      <c r="C11026" s="188">
        <v>0</v>
      </c>
      <c r="D11026" s="188">
        <v>0</v>
      </c>
      <c r="E11026" s="188">
        <v>0</v>
      </c>
      <c r="F11026" s="188">
        <v>0</v>
      </c>
      <c r="G11026" s="188">
        <v>0</v>
      </c>
      <c r="H11026" s="188">
        <v>355</v>
      </c>
      <c r="I11026" s="188">
        <v>7857</v>
      </c>
      <c r="J11026" s="188">
        <v>16554</v>
      </c>
      <c r="N11026" s="43"/>
    </row>
    <row r="11027" spans="1:14">
      <c r="A11027" s="43" t="s">
        <v>542</v>
      </c>
      <c r="B11027" s="188">
        <v>1088</v>
      </c>
      <c r="C11027" s="188">
        <v>0</v>
      </c>
      <c r="D11027" s="188">
        <v>0</v>
      </c>
      <c r="E11027" s="188">
        <v>0</v>
      </c>
      <c r="F11027" s="188">
        <v>0</v>
      </c>
      <c r="G11027" s="188">
        <v>1536</v>
      </c>
      <c r="H11027" s="188">
        <v>3387</v>
      </c>
      <c r="I11027" s="188">
        <v>5094</v>
      </c>
      <c r="J11027" s="188">
        <v>9255</v>
      </c>
      <c r="N11027" s="43"/>
    </row>
    <row r="11028" spans="1:14">
      <c r="A11028" s="43" t="s">
        <v>543</v>
      </c>
      <c r="B11028" s="188">
        <v>235</v>
      </c>
      <c r="C11028" s="188">
        <v>0</v>
      </c>
      <c r="D11028" s="188">
        <v>0</v>
      </c>
      <c r="E11028" s="188">
        <v>0</v>
      </c>
      <c r="F11028" s="188">
        <v>0</v>
      </c>
      <c r="G11028" s="188">
        <v>0</v>
      </c>
      <c r="H11028" s="188">
        <v>0</v>
      </c>
      <c r="I11028" s="188">
        <v>0</v>
      </c>
      <c r="J11028" s="188">
        <v>9044</v>
      </c>
      <c r="N11028" s="43"/>
    </row>
    <row r="11029" spans="1:14">
      <c r="A11029" s="43" t="s">
        <v>544</v>
      </c>
      <c r="B11029" s="188">
        <v>16069</v>
      </c>
      <c r="C11029" s="188">
        <v>0</v>
      </c>
      <c r="D11029" s="188">
        <v>0</v>
      </c>
      <c r="E11029" s="188">
        <v>0</v>
      </c>
      <c r="F11029" s="188">
        <v>0</v>
      </c>
      <c r="G11029" s="188">
        <v>19825</v>
      </c>
      <c r="H11029" s="188">
        <v>77104</v>
      </c>
      <c r="I11029" s="188">
        <v>117675</v>
      </c>
      <c r="J11029" s="188">
        <v>133768</v>
      </c>
      <c r="N11029" s="43"/>
    </row>
    <row r="11030" spans="1:14">
      <c r="A11030" s="43" t="s">
        <v>221</v>
      </c>
      <c r="B11030" s="188">
        <v>8287</v>
      </c>
      <c r="C11030" s="188">
        <v>0</v>
      </c>
      <c r="D11030" s="188">
        <v>0</v>
      </c>
      <c r="E11030" s="188">
        <v>0</v>
      </c>
      <c r="F11030" s="188">
        <v>9275.2999999999993</v>
      </c>
      <c r="G11030" s="188">
        <v>13451</v>
      </c>
      <c r="H11030" s="188">
        <v>16453</v>
      </c>
      <c r="I11030" s="188">
        <v>18132</v>
      </c>
      <c r="J11030" s="188">
        <v>21179</v>
      </c>
      <c r="N11030" s="43"/>
    </row>
    <row r="11031" spans="1:14">
      <c r="A11031" s="43" t="s">
        <v>222</v>
      </c>
      <c r="B11031" s="188">
        <v>1963</v>
      </c>
      <c r="C11031" s="188">
        <v>0</v>
      </c>
      <c r="D11031" s="188">
        <v>0</v>
      </c>
      <c r="E11031" s="188">
        <v>0</v>
      </c>
      <c r="F11031" s="188">
        <v>0</v>
      </c>
      <c r="G11031" s="188">
        <v>0</v>
      </c>
      <c r="H11031" s="188">
        <v>9684</v>
      </c>
      <c r="I11031" s="188">
        <v>12886</v>
      </c>
      <c r="J11031" s="188">
        <v>17281</v>
      </c>
      <c r="N11031" s="43"/>
    </row>
    <row r="11032" spans="1:14">
      <c r="A11032" s="43" t="s">
        <v>223</v>
      </c>
      <c r="B11032" s="188">
        <v>674</v>
      </c>
      <c r="C11032" s="188">
        <v>0</v>
      </c>
      <c r="D11032" s="188">
        <v>0</v>
      </c>
      <c r="E11032" s="188">
        <v>0</v>
      </c>
      <c r="F11032" s="188">
        <v>0</v>
      </c>
      <c r="G11032" s="188">
        <v>0</v>
      </c>
      <c r="H11032" s="188">
        <v>0</v>
      </c>
      <c r="I11032" s="188">
        <v>4759</v>
      </c>
      <c r="J11032" s="188">
        <v>16723</v>
      </c>
      <c r="N11032" s="43"/>
    </row>
    <row r="11033" spans="1:14">
      <c r="A11033" s="43" t="s">
        <v>224</v>
      </c>
      <c r="B11033" s="188">
        <v>502</v>
      </c>
      <c r="C11033" s="188">
        <v>0</v>
      </c>
      <c r="D11033" s="188">
        <v>0</v>
      </c>
      <c r="E11033" s="188">
        <v>0</v>
      </c>
      <c r="F11033" s="188">
        <v>0</v>
      </c>
      <c r="G11033" s="188">
        <v>0</v>
      </c>
      <c r="H11033" s="188">
        <v>0</v>
      </c>
      <c r="I11033" s="188">
        <v>0</v>
      </c>
      <c r="J11033" s="188">
        <v>18506</v>
      </c>
      <c r="N11033" s="43"/>
    </row>
    <row r="11034" spans="1:14">
      <c r="A11034" s="43" t="s">
        <v>545</v>
      </c>
      <c r="B11034" s="188">
        <v>9745</v>
      </c>
      <c r="C11034" s="188">
        <v>-3534.11</v>
      </c>
      <c r="D11034" s="188">
        <v>-1340.37</v>
      </c>
      <c r="E11034" s="188">
        <v>5448.3</v>
      </c>
      <c r="F11034" s="188">
        <v>10784.5</v>
      </c>
      <c r="G11034" s="188">
        <v>15322</v>
      </c>
      <c r="H11034" s="188">
        <v>17755</v>
      </c>
      <c r="I11034" s="188">
        <v>18586</v>
      </c>
      <c r="J11034" s="188">
        <v>19785</v>
      </c>
      <c r="N11034" s="43"/>
    </row>
    <row r="11035" spans="1:14">
      <c r="A11035" s="43" t="s">
        <v>546</v>
      </c>
      <c r="B11035" s="188">
        <v>7933</v>
      </c>
      <c r="C11035" s="188">
        <v>-4096.0600000000004</v>
      </c>
      <c r="D11035" s="188">
        <v>-3158.14</v>
      </c>
      <c r="E11035" s="188">
        <v>4051</v>
      </c>
      <c r="F11035" s="188">
        <v>8416.7000000000007</v>
      </c>
      <c r="G11035" s="188">
        <v>12609</v>
      </c>
      <c r="H11035" s="188">
        <v>15594</v>
      </c>
      <c r="I11035" s="188">
        <v>17189</v>
      </c>
      <c r="J11035" s="188">
        <v>25064</v>
      </c>
      <c r="N11035" s="43"/>
    </row>
    <row r="11036" spans="1:14">
      <c r="A11036" s="43" t="s">
        <v>547</v>
      </c>
      <c r="B11036" s="188">
        <v>60</v>
      </c>
      <c r="C11036" s="188">
        <v>0</v>
      </c>
      <c r="D11036" s="188">
        <v>0</v>
      </c>
      <c r="E11036" s="188">
        <v>0</v>
      </c>
      <c r="F11036" s="188">
        <v>0</v>
      </c>
      <c r="G11036" s="188">
        <v>0</v>
      </c>
      <c r="H11036" s="188">
        <v>0</v>
      </c>
      <c r="I11036" s="188">
        <v>0</v>
      </c>
      <c r="J11036" s="188">
        <v>1610</v>
      </c>
      <c r="N11036" s="43"/>
    </row>
    <row r="11037" spans="1:14">
      <c r="A11037" s="43" t="s">
        <v>548</v>
      </c>
      <c r="B11037" s="188">
        <v>23</v>
      </c>
      <c r="C11037" s="188">
        <v>0</v>
      </c>
      <c r="D11037" s="188">
        <v>0</v>
      </c>
      <c r="E11037" s="188">
        <v>0</v>
      </c>
      <c r="F11037" s="188">
        <v>0</v>
      </c>
      <c r="G11037" s="188">
        <v>0</v>
      </c>
      <c r="H11037" s="188">
        <v>0</v>
      </c>
      <c r="I11037" s="188">
        <v>0</v>
      </c>
      <c r="J11037" s="188">
        <v>486</v>
      </c>
      <c r="N11037" s="43"/>
    </row>
    <row r="11038" spans="1:14">
      <c r="A11038" s="43" t="s">
        <v>549</v>
      </c>
      <c r="B11038" s="188">
        <v>47</v>
      </c>
      <c r="C11038" s="188">
        <v>0</v>
      </c>
      <c r="D11038" s="188">
        <v>0</v>
      </c>
      <c r="E11038" s="188">
        <v>0</v>
      </c>
      <c r="F11038" s="188">
        <v>0</v>
      </c>
      <c r="G11038" s="188">
        <v>0</v>
      </c>
      <c r="H11038" s="188">
        <v>0</v>
      </c>
      <c r="I11038" s="188">
        <v>382</v>
      </c>
      <c r="J11038" s="188">
        <v>1100</v>
      </c>
      <c r="N11038" s="43"/>
    </row>
    <row r="11039" spans="1:14">
      <c r="A11039" s="43" t="s">
        <v>550</v>
      </c>
      <c r="B11039" s="188">
        <v>9</v>
      </c>
      <c r="C11039" s="188">
        <v>0</v>
      </c>
      <c r="D11039" s="188">
        <v>0</v>
      </c>
      <c r="E11039" s="188">
        <v>0</v>
      </c>
      <c r="F11039" s="188">
        <v>0</v>
      </c>
      <c r="G11039" s="188">
        <v>0</v>
      </c>
      <c r="H11039" s="188">
        <v>0</v>
      </c>
      <c r="I11039" s="188">
        <v>72</v>
      </c>
      <c r="J11039" s="188">
        <v>207</v>
      </c>
      <c r="N11039" s="43"/>
    </row>
    <row r="11040" spans="1:14">
      <c r="A11040" s="43" t="s">
        <v>551</v>
      </c>
      <c r="B11040" s="188">
        <v>1</v>
      </c>
      <c r="C11040" s="188">
        <v>0</v>
      </c>
      <c r="D11040" s="188">
        <v>0</v>
      </c>
      <c r="E11040" s="188">
        <v>0</v>
      </c>
      <c r="F11040" s="188">
        <v>0</v>
      </c>
      <c r="G11040" s="188">
        <v>0</v>
      </c>
      <c r="H11040" s="188">
        <v>0</v>
      </c>
      <c r="I11040" s="188">
        <v>0</v>
      </c>
      <c r="J11040" s="188">
        <v>0</v>
      </c>
      <c r="N11040" s="43"/>
    </row>
    <row r="11041" spans="1:14">
      <c r="A11041" s="43" t="s">
        <v>317</v>
      </c>
      <c r="B11041" s="188">
        <v>2889</v>
      </c>
      <c r="C11041" s="188">
        <v>2977.43</v>
      </c>
      <c r="D11041" s="188">
        <v>2977.43</v>
      </c>
      <c r="E11041" s="188">
        <v>2977.4</v>
      </c>
      <c r="F11041" s="188">
        <v>2977.4</v>
      </c>
      <c r="G11041" s="188">
        <v>2977</v>
      </c>
      <c r="H11041" s="188">
        <v>2977</v>
      </c>
      <c r="I11041" s="188">
        <v>2977</v>
      </c>
      <c r="J11041" s="188">
        <v>2977</v>
      </c>
      <c r="N11041" s="43"/>
    </row>
    <row r="11042" spans="1:14">
      <c r="A11042" s="43" t="s">
        <v>318</v>
      </c>
      <c r="B11042" s="188">
        <v>859</v>
      </c>
      <c r="C11042" s="188">
        <v>0</v>
      </c>
      <c r="D11042" s="188">
        <v>0</v>
      </c>
      <c r="E11042" s="188">
        <v>1118.5999999999999</v>
      </c>
      <c r="F11042" s="188">
        <v>1118.5999999999999</v>
      </c>
      <c r="G11042" s="188">
        <v>1119</v>
      </c>
      <c r="H11042" s="188">
        <v>1119</v>
      </c>
      <c r="I11042" s="188">
        <v>1119</v>
      </c>
      <c r="J11042" s="188">
        <v>1119</v>
      </c>
      <c r="N11042" s="43"/>
    </row>
    <row r="11043" spans="1:14">
      <c r="A11043" s="43" t="s">
        <v>552</v>
      </c>
      <c r="B11043" s="188">
        <v>11820</v>
      </c>
      <c r="C11043" s="188">
        <v>0</v>
      </c>
      <c r="D11043" s="188">
        <v>48.12</v>
      </c>
      <c r="E11043" s="188">
        <v>7922.8</v>
      </c>
      <c r="F11043" s="188">
        <v>12262.4</v>
      </c>
      <c r="G11043" s="188">
        <v>16453</v>
      </c>
      <c r="H11043" s="188">
        <v>19390</v>
      </c>
      <c r="I11043" s="188">
        <v>21028</v>
      </c>
      <c r="J11043" s="188">
        <v>29869</v>
      </c>
      <c r="N11043" s="43"/>
    </row>
    <row r="11044" spans="1:14">
      <c r="A11044" s="43" t="s">
        <v>553</v>
      </c>
      <c r="B11044" s="188">
        <v>367</v>
      </c>
      <c r="C11044" s="188">
        <v>0</v>
      </c>
      <c r="D11044" s="188">
        <v>0</v>
      </c>
      <c r="E11044" s="188">
        <v>0</v>
      </c>
      <c r="F11044" s="188">
        <v>0</v>
      </c>
      <c r="G11044" s="188">
        <v>0</v>
      </c>
      <c r="H11044" s="188">
        <v>985</v>
      </c>
      <c r="I11044" s="188">
        <v>2172</v>
      </c>
      <c r="J11044" s="188">
        <v>5650</v>
      </c>
      <c r="N11044" s="43"/>
    </row>
    <row r="11045" spans="1:14">
      <c r="A11045" s="43" t="s">
        <v>554</v>
      </c>
      <c r="B11045" s="188">
        <v>209</v>
      </c>
      <c r="C11045" s="188">
        <v>0</v>
      </c>
      <c r="D11045" s="188">
        <v>0</v>
      </c>
      <c r="E11045" s="188">
        <v>0</v>
      </c>
      <c r="F11045" s="188">
        <v>0</v>
      </c>
      <c r="G11045" s="188">
        <v>6</v>
      </c>
      <c r="H11045" s="188">
        <v>258</v>
      </c>
      <c r="I11045" s="188">
        <v>779</v>
      </c>
      <c r="J11045" s="188">
        <v>4624</v>
      </c>
      <c r="N11045" s="43"/>
    </row>
    <row r="11046" spans="1:14">
      <c r="A11046" s="43" t="s">
        <v>555</v>
      </c>
      <c r="B11046" s="188">
        <v>199</v>
      </c>
      <c r="C11046" s="188">
        <v>0</v>
      </c>
      <c r="D11046" s="188">
        <v>0</v>
      </c>
      <c r="E11046" s="188">
        <v>0</v>
      </c>
      <c r="F11046" s="188">
        <v>0</v>
      </c>
      <c r="G11046" s="188">
        <v>0</v>
      </c>
      <c r="H11046" s="188">
        <v>0</v>
      </c>
      <c r="I11046" s="188">
        <v>170</v>
      </c>
      <c r="J11046" s="188">
        <v>5441</v>
      </c>
      <c r="N11046" s="43"/>
    </row>
    <row r="11047" spans="1:14">
      <c r="A11047" s="43" t="s">
        <v>556</v>
      </c>
      <c r="B11047" s="188">
        <v>325</v>
      </c>
      <c r="C11047" s="188">
        <v>0</v>
      </c>
      <c r="D11047" s="188">
        <v>0</v>
      </c>
      <c r="E11047" s="188">
        <v>0</v>
      </c>
      <c r="F11047" s="188">
        <v>0</v>
      </c>
      <c r="G11047" s="188">
        <v>0</v>
      </c>
      <c r="H11047" s="188">
        <v>0</v>
      </c>
      <c r="I11047" s="188">
        <v>0</v>
      </c>
      <c r="J11047" s="188">
        <v>10041</v>
      </c>
      <c r="N11047" s="43"/>
    </row>
    <row r="11048" spans="1:14">
      <c r="A11048" s="43" t="s">
        <v>608</v>
      </c>
      <c r="B11048" s="188">
        <v>31717</v>
      </c>
      <c r="C11048" s="188">
        <v>24121.91</v>
      </c>
      <c r="D11048" s="188">
        <v>24875.33</v>
      </c>
      <c r="E11048" s="188">
        <v>27415.1</v>
      </c>
      <c r="F11048" s="188">
        <v>31610.2</v>
      </c>
      <c r="G11048" s="188">
        <v>35920</v>
      </c>
      <c r="H11048" s="188">
        <v>38785</v>
      </c>
      <c r="I11048" s="188">
        <v>39753</v>
      </c>
      <c r="J11048" s="188">
        <v>40524</v>
      </c>
      <c r="N11048" s="43"/>
    </row>
    <row r="11049" spans="1:14">
      <c r="A11049" s="43" t="s">
        <v>537</v>
      </c>
      <c r="B11049" s="188">
        <v>18286</v>
      </c>
      <c r="C11049" s="188">
        <v>0</v>
      </c>
      <c r="D11049" s="188">
        <v>7570.83</v>
      </c>
      <c r="E11049" s="188">
        <v>14673.1</v>
      </c>
      <c r="F11049" s="188">
        <v>19584.5</v>
      </c>
      <c r="G11049" s="188">
        <v>23464</v>
      </c>
      <c r="H11049" s="188">
        <v>26727</v>
      </c>
      <c r="I11049" s="188">
        <v>28722</v>
      </c>
      <c r="J11049" s="188">
        <v>32215</v>
      </c>
      <c r="N11049" s="43"/>
    </row>
    <row r="11050" spans="1:14">
      <c r="A11050" s="43" t="s">
        <v>538</v>
      </c>
      <c r="B11050" s="188">
        <v>13</v>
      </c>
      <c r="C11050" s="188">
        <v>0</v>
      </c>
      <c r="D11050" s="188">
        <v>0</v>
      </c>
      <c r="E11050" s="188">
        <v>0</v>
      </c>
      <c r="F11050" s="188">
        <v>0</v>
      </c>
      <c r="G11050" s="188">
        <v>0</v>
      </c>
      <c r="H11050" s="188">
        <v>0</v>
      </c>
      <c r="I11050" s="188">
        <v>0</v>
      </c>
      <c r="J11050" s="188">
        <v>0</v>
      </c>
      <c r="N11050" s="43"/>
    </row>
    <row r="11051" spans="1:14">
      <c r="A11051" s="43" t="s">
        <v>539</v>
      </c>
      <c r="B11051" s="188">
        <v>5425</v>
      </c>
      <c r="C11051" s="188">
        <v>8.65</v>
      </c>
      <c r="D11051" s="188">
        <v>308.52</v>
      </c>
      <c r="E11051" s="188">
        <v>1410.3</v>
      </c>
      <c r="F11051" s="188">
        <v>4015.8</v>
      </c>
      <c r="G11051" s="188">
        <v>8046</v>
      </c>
      <c r="H11051" s="188">
        <v>12353</v>
      </c>
      <c r="I11051" s="188">
        <v>15686</v>
      </c>
      <c r="J11051" s="188">
        <v>22555</v>
      </c>
      <c r="N11051" s="43"/>
    </row>
    <row r="11052" spans="1:14">
      <c r="A11052" s="43" t="s">
        <v>540</v>
      </c>
      <c r="B11052" s="188">
        <v>872</v>
      </c>
      <c r="C11052" s="188">
        <v>0</v>
      </c>
      <c r="D11052" s="188">
        <v>0</v>
      </c>
      <c r="E11052" s="188">
        <v>0</v>
      </c>
      <c r="F11052" s="188">
        <v>0</v>
      </c>
      <c r="G11052" s="188">
        <v>390</v>
      </c>
      <c r="H11052" s="188">
        <v>2659</v>
      </c>
      <c r="I11052" s="188">
        <v>5167</v>
      </c>
      <c r="J11052" s="188">
        <v>12491</v>
      </c>
      <c r="N11052" s="43"/>
    </row>
    <row r="11053" spans="1:14">
      <c r="A11053" s="43" t="s">
        <v>541</v>
      </c>
      <c r="B11053" s="188">
        <v>3095</v>
      </c>
      <c r="C11053" s="188">
        <v>0</v>
      </c>
      <c r="D11053" s="188">
        <v>0</v>
      </c>
      <c r="E11053" s="188">
        <v>0</v>
      </c>
      <c r="F11053" s="188">
        <v>0</v>
      </c>
      <c r="G11053" s="188">
        <v>0</v>
      </c>
      <c r="H11053" s="188">
        <v>14004</v>
      </c>
      <c r="I11053" s="188">
        <v>21429</v>
      </c>
      <c r="J11053" s="188">
        <v>31716</v>
      </c>
      <c r="N11053" s="43"/>
    </row>
    <row r="11054" spans="1:14">
      <c r="A11054" s="43" t="s">
        <v>542</v>
      </c>
      <c r="B11054" s="188">
        <v>3085</v>
      </c>
      <c r="C11054" s="188">
        <v>0</v>
      </c>
      <c r="D11054" s="188">
        <v>0</v>
      </c>
      <c r="E11054" s="188">
        <v>0</v>
      </c>
      <c r="F11054" s="188">
        <v>2070</v>
      </c>
      <c r="G11054" s="188">
        <v>4438</v>
      </c>
      <c r="H11054" s="188">
        <v>7584</v>
      </c>
      <c r="I11054" s="188">
        <v>10369</v>
      </c>
      <c r="J11054" s="188">
        <v>16667</v>
      </c>
      <c r="N11054" s="43"/>
    </row>
    <row r="11055" spans="1:14">
      <c r="A11055" s="43" t="s">
        <v>543</v>
      </c>
      <c r="B11055" s="188">
        <v>941</v>
      </c>
      <c r="C11055" s="188">
        <v>0</v>
      </c>
      <c r="D11055" s="188">
        <v>0</v>
      </c>
      <c r="E11055" s="188">
        <v>0</v>
      </c>
      <c r="F11055" s="188">
        <v>0</v>
      </c>
      <c r="G11055" s="188">
        <v>0</v>
      </c>
      <c r="H11055" s="188">
        <v>0</v>
      </c>
      <c r="I11055" s="188">
        <v>8614</v>
      </c>
      <c r="J11055" s="188">
        <v>19681</v>
      </c>
      <c r="N11055" s="43"/>
    </row>
    <row r="11056" spans="1:14">
      <c r="A11056" s="43" t="s">
        <v>544</v>
      </c>
      <c r="B11056" s="188">
        <v>9998</v>
      </c>
      <c r="C11056" s="188">
        <v>0</v>
      </c>
      <c r="D11056" s="188">
        <v>0</v>
      </c>
      <c r="E11056" s="188">
        <v>0</v>
      </c>
      <c r="F11056" s="188">
        <v>0</v>
      </c>
      <c r="G11056" s="188">
        <v>0</v>
      </c>
      <c r="H11056" s="188">
        <v>25956</v>
      </c>
      <c r="I11056" s="188">
        <v>77104</v>
      </c>
      <c r="J11056" s="188">
        <v>127253</v>
      </c>
      <c r="N11056" s="43"/>
    </row>
    <row r="11057" spans="1:14">
      <c r="A11057" s="43" t="s">
        <v>221</v>
      </c>
      <c r="B11057" s="188">
        <v>16105</v>
      </c>
      <c r="C11057" s="188">
        <v>0</v>
      </c>
      <c r="D11057" s="188">
        <v>5534.1</v>
      </c>
      <c r="E11057" s="188">
        <v>11722.9</v>
      </c>
      <c r="F11057" s="188">
        <v>16653.2</v>
      </c>
      <c r="G11057" s="188">
        <v>21466</v>
      </c>
      <c r="H11057" s="188">
        <v>25327</v>
      </c>
      <c r="I11057" s="188">
        <v>27215</v>
      </c>
      <c r="J11057" s="188">
        <v>31360</v>
      </c>
      <c r="N11057" s="43"/>
    </row>
    <row r="11058" spans="1:14">
      <c r="A11058" s="43" t="s">
        <v>222</v>
      </c>
      <c r="B11058" s="188">
        <v>5903</v>
      </c>
      <c r="C11058" s="188">
        <v>0</v>
      </c>
      <c r="D11058" s="188">
        <v>0</v>
      </c>
      <c r="E11058" s="188">
        <v>0</v>
      </c>
      <c r="F11058" s="188">
        <v>0</v>
      </c>
      <c r="G11058" s="188">
        <v>12386</v>
      </c>
      <c r="H11058" s="188">
        <v>18762</v>
      </c>
      <c r="I11058" s="188">
        <v>22532</v>
      </c>
      <c r="J11058" s="188">
        <v>28123</v>
      </c>
      <c r="N11058" s="43"/>
    </row>
    <row r="11059" spans="1:14">
      <c r="A11059" s="43" t="s">
        <v>223</v>
      </c>
      <c r="B11059" s="188">
        <v>2345</v>
      </c>
      <c r="C11059" s="188">
        <v>0</v>
      </c>
      <c r="D11059" s="188">
        <v>0</v>
      </c>
      <c r="E11059" s="188">
        <v>0</v>
      </c>
      <c r="F11059" s="188">
        <v>0</v>
      </c>
      <c r="G11059" s="188">
        <v>0</v>
      </c>
      <c r="H11059" s="188">
        <v>9786</v>
      </c>
      <c r="I11059" s="188">
        <v>19265</v>
      </c>
      <c r="J11059" s="188">
        <v>33140</v>
      </c>
      <c r="N11059" s="43"/>
    </row>
    <row r="11060" spans="1:14">
      <c r="A11060" s="43" t="s">
        <v>224</v>
      </c>
      <c r="B11060" s="188">
        <v>1782</v>
      </c>
      <c r="C11060" s="188">
        <v>0</v>
      </c>
      <c r="D11060" s="188">
        <v>0</v>
      </c>
      <c r="E11060" s="188">
        <v>0</v>
      </c>
      <c r="F11060" s="188">
        <v>0</v>
      </c>
      <c r="G11060" s="188">
        <v>0</v>
      </c>
      <c r="H11060" s="188">
        <v>0</v>
      </c>
      <c r="I11060" s="188">
        <v>15610</v>
      </c>
      <c r="J11060" s="188">
        <v>38328</v>
      </c>
      <c r="N11060" s="43"/>
    </row>
    <row r="11061" spans="1:14">
      <c r="A11061" s="43" t="s">
        <v>545</v>
      </c>
      <c r="B11061" s="188">
        <v>27273</v>
      </c>
      <c r="C11061" s="188">
        <v>19780.14</v>
      </c>
      <c r="D11061" s="188">
        <v>20718.38</v>
      </c>
      <c r="E11061" s="188">
        <v>23182</v>
      </c>
      <c r="F11061" s="188">
        <v>27158.2</v>
      </c>
      <c r="G11061" s="188">
        <v>31334</v>
      </c>
      <c r="H11061" s="188">
        <v>34353</v>
      </c>
      <c r="I11061" s="188">
        <v>35551</v>
      </c>
      <c r="J11061" s="188">
        <v>37091</v>
      </c>
      <c r="N11061" s="43"/>
    </row>
    <row r="11062" spans="1:14">
      <c r="A11062" s="43" t="s">
        <v>546</v>
      </c>
      <c r="B11062" s="188">
        <v>22106</v>
      </c>
      <c r="C11062" s="188">
        <v>11136.88</v>
      </c>
      <c r="D11062" s="188">
        <v>13706.54</v>
      </c>
      <c r="E11062" s="188">
        <v>17599.2</v>
      </c>
      <c r="F11062" s="188">
        <v>21498.3</v>
      </c>
      <c r="G11062" s="188">
        <v>25897</v>
      </c>
      <c r="H11062" s="188">
        <v>30078</v>
      </c>
      <c r="I11062" s="188">
        <v>32913</v>
      </c>
      <c r="J11062" s="188">
        <v>51254</v>
      </c>
      <c r="N11062" s="43"/>
    </row>
    <row r="11063" spans="1:14">
      <c r="A11063" s="43" t="s">
        <v>547</v>
      </c>
      <c r="B11063" s="188">
        <v>362</v>
      </c>
      <c r="C11063" s="188">
        <v>0</v>
      </c>
      <c r="D11063" s="188">
        <v>0</v>
      </c>
      <c r="E11063" s="188">
        <v>0</v>
      </c>
      <c r="F11063" s="188">
        <v>0</v>
      </c>
      <c r="G11063" s="188">
        <v>0</v>
      </c>
      <c r="H11063" s="188">
        <v>1125</v>
      </c>
      <c r="I11063" s="188">
        <v>2107</v>
      </c>
      <c r="J11063" s="188">
        <v>5269</v>
      </c>
      <c r="N11063" s="43"/>
    </row>
    <row r="11064" spans="1:14">
      <c r="A11064" s="43" t="s">
        <v>548</v>
      </c>
      <c r="B11064" s="188">
        <v>79</v>
      </c>
      <c r="C11064" s="188">
        <v>0</v>
      </c>
      <c r="D11064" s="188">
        <v>0</v>
      </c>
      <c r="E11064" s="188">
        <v>0</v>
      </c>
      <c r="F11064" s="188">
        <v>0</v>
      </c>
      <c r="G11064" s="188">
        <v>0</v>
      </c>
      <c r="H11064" s="188">
        <v>126</v>
      </c>
      <c r="I11064" s="188">
        <v>488</v>
      </c>
      <c r="J11064" s="188">
        <v>1745</v>
      </c>
      <c r="N11064" s="43"/>
    </row>
    <row r="11065" spans="1:14">
      <c r="A11065" s="43" t="s">
        <v>549</v>
      </c>
      <c r="B11065" s="188">
        <v>205</v>
      </c>
      <c r="C11065" s="188">
        <v>0</v>
      </c>
      <c r="D11065" s="188">
        <v>0</v>
      </c>
      <c r="E11065" s="188">
        <v>0</v>
      </c>
      <c r="F11065" s="188">
        <v>0</v>
      </c>
      <c r="G11065" s="188">
        <v>0</v>
      </c>
      <c r="H11065" s="188">
        <v>946</v>
      </c>
      <c r="I11065" s="188">
        <v>1504</v>
      </c>
      <c r="J11065" s="188">
        <v>2278</v>
      </c>
      <c r="N11065" s="43"/>
    </row>
    <row r="11066" spans="1:14">
      <c r="A11066" s="43" t="s">
        <v>550</v>
      </c>
      <c r="B11066" s="188">
        <v>39</v>
      </c>
      <c r="C11066" s="188">
        <v>0</v>
      </c>
      <c r="D11066" s="188">
        <v>0</v>
      </c>
      <c r="E11066" s="188">
        <v>0</v>
      </c>
      <c r="F11066" s="188">
        <v>0</v>
      </c>
      <c r="G11066" s="188">
        <v>0</v>
      </c>
      <c r="H11066" s="188">
        <v>178</v>
      </c>
      <c r="I11066" s="188">
        <v>283</v>
      </c>
      <c r="J11066" s="188">
        <v>429</v>
      </c>
      <c r="N11066" s="43"/>
    </row>
    <row r="11067" spans="1:14">
      <c r="A11067" s="43" t="s">
        <v>551</v>
      </c>
      <c r="B11067" s="188">
        <v>4</v>
      </c>
      <c r="C11067" s="188">
        <v>0</v>
      </c>
      <c r="D11067" s="188">
        <v>0</v>
      </c>
      <c r="E11067" s="188">
        <v>0</v>
      </c>
      <c r="F11067" s="188">
        <v>0</v>
      </c>
      <c r="G11067" s="188">
        <v>0</v>
      </c>
      <c r="H11067" s="188">
        <v>0</v>
      </c>
      <c r="I11067" s="188">
        <v>0</v>
      </c>
      <c r="J11067" s="188">
        <v>0</v>
      </c>
      <c r="N11067" s="43"/>
    </row>
    <row r="11068" spans="1:14">
      <c r="A11068" s="43" t="s">
        <v>317</v>
      </c>
      <c r="B11068" s="188">
        <v>2892</v>
      </c>
      <c r="C11068" s="188">
        <v>2977.43</v>
      </c>
      <c r="D11068" s="188">
        <v>2977.43</v>
      </c>
      <c r="E11068" s="188">
        <v>2977.4</v>
      </c>
      <c r="F11068" s="188">
        <v>2977.4</v>
      </c>
      <c r="G11068" s="188">
        <v>2977</v>
      </c>
      <c r="H11068" s="188">
        <v>2977</v>
      </c>
      <c r="I11068" s="188">
        <v>2977</v>
      </c>
      <c r="J11068" s="188">
        <v>2977</v>
      </c>
      <c r="N11068" s="43"/>
    </row>
    <row r="11069" spans="1:14">
      <c r="A11069" s="43" t="s">
        <v>318</v>
      </c>
      <c r="B11069" s="188">
        <v>863</v>
      </c>
      <c r="C11069" s="188">
        <v>0</v>
      </c>
      <c r="D11069" s="188">
        <v>0</v>
      </c>
      <c r="E11069" s="188">
        <v>1118.5999999999999</v>
      </c>
      <c r="F11069" s="188">
        <v>1118.5999999999999</v>
      </c>
      <c r="G11069" s="188">
        <v>1119</v>
      </c>
      <c r="H11069" s="188">
        <v>1119</v>
      </c>
      <c r="I11069" s="188">
        <v>1119</v>
      </c>
      <c r="J11069" s="188">
        <v>1119</v>
      </c>
      <c r="N11069" s="43"/>
    </row>
    <row r="11070" spans="1:14">
      <c r="A11070" s="43" t="s">
        <v>552</v>
      </c>
      <c r="B11070" s="188">
        <v>26549</v>
      </c>
      <c r="C11070" s="188">
        <v>15136.21</v>
      </c>
      <c r="D11070" s="188">
        <v>17777.439999999999</v>
      </c>
      <c r="E11070" s="188">
        <v>21715.7</v>
      </c>
      <c r="F11070" s="188">
        <v>25643.599999999999</v>
      </c>
      <c r="G11070" s="188">
        <v>30399</v>
      </c>
      <c r="H11070" s="188">
        <v>34943</v>
      </c>
      <c r="I11070" s="188">
        <v>37824</v>
      </c>
      <c r="J11070" s="188">
        <v>59890</v>
      </c>
      <c r="N11070" s="43"/>
    </row>
    <row r="11071" spans="1:14">
      <c r="A11071" s="43" t="s">
        <v>553</v>
      </c>
      <c r="B11071" s="188">
        <v>1998</v>
      </c>
      <c r="C11071" s="188">
        <v>0</v>
      </c>
      <c r="D11071" s="188">
        <v>0</v>
      </c>
      <c r="E11071" s="188">
        <v>0</v>
      </c>
      <c r="F11071" s="188">
        <v>0</v>
      </c>
      <c r="G11071" s="188">
        <v>2455</v>
      </c>
      <c r="H11071" s="188">
        <v>5819</v>
      </c>
      <c r="I11071" s="188">
        <v>8296</v>
      </c>
      <c r="J11071" s="188">
        <v>18305</v>
      </c>
      <c r="N11071" s="43"/>
    </row>
    <row r="11072" spans="1:14">
      <c r="A11072" s="43" t="s">
        <v>554</v>
      </c>
      <c r="B11072" s="188">
        <v>404</v>
      </c>
      <c r="C11072" s="188">
        <v>0</v>
      </c>
      <c r="D11072" s="188">
        <v>0</v>
      </c>
      <c r="E11072" s="188">
        <v>0</v>
      </c>
      <c r="F11072" s="188">
        <v>0</v>
      </c>
      <c r="G11072" s="188">
        <v>102</v>
      </c>
      <c r="H11072" s="188">
        <v>899</v>
      </c>
      <c r="I11072" s="188">
        <v>2056</v>
      </c>
      <c r="J11072" s="188">
        <v>7064</v>
      </c>
      <c r="N11072" s="43"/>
    </row>
    <row r="11073" spans="1:14">
      <c r="A11073" s="43" t="s">
        <v>555</v>
      </c>
      <c r="B11073" s="188">
        <v>407</v>
      </c>
      <c r="C11073" s="188">
        <v>0</v>
      </c>
      <c r="D11073" s="188">
        <v>0</v>
      </c>
      <c r="E11073" s="188">
        <v>0</v>
      </c>
      <c r="F11073" s="188">
        <v>0</v>
      </c>
      <c r="G11073" s="188">
        <v>0</v>
      </c>
      <c r="H11073" s="188">
        <v>232</v>
      </c>
      <c r="I11073" s="188">
        <v>1842</v>
      </c>
      <c r="J11073" s="188">
        <v>8186</v>
      </c>
      <c r="N11073" s="43"/>
    </row>
    <row r="11074" spans="1:14">
      <c r="A11074" s="43" t="s">
        <v>556</v>
      </c>
      <c r="B11074" s="188">
        <v>533</v>
      </c>
      <c r="C11074" s="188">
        <v>0</v>
      </c>
      <c r="D11074" s="188">
        <v>0</v>
      </c>
      <c r="E11074" s="188">
        <v>0</v>
      </c>
      <c r="F11074" s="188">
        <v>0</v>
      </c>
      <c r="G11074" s="188">
        <v>0</v>
      </c>
      <c r="H11074" s="188">
        <v>0</v>
      </c>
      <c r="I11074" s="188">
        <v>17</v>
      </c>
      <c r="J11074" s="188">
        <v>18208</v>
      </c>
      <c r="N11074" s="43"/>
    </row>
    <row r="11075" spans="1:14">
      <c r="A11075" s="43" t="s">
        <v>609</v>
      </c>
      <c r="B11075" s="188">
        <v>52575</v>
      </c>
      <c r="C11075" s="188">
        <v>41744.14</v>
      </c>
      <c r="D11075" s="188">
        <v>42729.45</v>
      </c>
      <c r="E11075" s="188">
        <v>46015.8</v>
      </c>
      <c r="F11075" s="188">
        <v>51958.7</v>
      </c>
      <c r="G11075" s="188">
        <v>58722</v>
      </c>
      <c r="H11075" s="188">
        <v>63532</v>
      </c>
      <c r="I11075" s="188">
        <v>65186</v>
      </c>
      <c r="J11075" s="188">
        <v>66567</v>
      </c>
      <c r="N11075" s="43"/>
    </row>
    <row r="11076" spans="1:14">
      <c r="A11076" s="43" t="s">
        <v>537</v>
      </c>
      <c r="B11076" s="188">
        <v>22143</v>
      </c>
      <c r="C11076" s="188">
        <v>0</v>
      </c>
      <c r="D11076" s="188">
        <v>5413.79</v>
      </c>
      <c r="E11076" s="188">
        <v>16685</v>
      </c>
      <c r="F11076" s="188">
        <v>23922.1</v>
      </c>
      <c r="G11076" s="188">
        <v>29448</v>
      </c>
      <c r="H11076" s="188">
        <v>33505</v>
      </c>
      <c r="I11076" s="188">
        <v>35986</v>
      </c>
      <c r="J11076" s="188">
        <v>40946</v>
      </c>
      <c r="N11076" s="43"/>
    </row>
    <row r="11077" spans="1:14">
      <c r="A11077" s="43" t="s">
        <v>538</v>
      </c>
      <c r="B11077" s="188">
        <v>0</v>
      </c>
      <c r="C11077" s="188">
        <v>0</v>
      </c>
      <c r="D11077" s="188">
        <v>0</v>
      </c>
      <c r="E11077" s="188">
        <v>0</v>
      </c>
      <c r="F11077" s="188">
        <v>0</v>
      </c>
      <c r="G11077" s="188">
        <v>0</v>
      </c>
      <c r="H11077" s="188">
        <v>0</v>
      </c>
      <c r="I11077" s="188">
        <v>0</v>
      </c>
      <c r="J11077" s="188">
        <v>0</v>
      </c>
      <c r="N11077" s="43"/>
    </row>
    <row r="11078" spans="1:14">
      <c r="A11078" s="43" t="s">
        <v>539</v>
      </c>
      <c r="B11078" s="188">
        <v>12596</v>
      </c>
      <c r="C11078" s="188">
        <v>569.48</v>
      </c>
      <c r="D11078" s="188">
        <v>1429.39</v>
      </c>
      <c r="E11078" s="188">
        <v>4777.2</v>
      </c>
      <c r="F11078" s="188">
        <v>10579</v>
      </c>
      <c r="G11078" s="188">
        <v>18407</v>
      </c>
      <c r="H11078" s="188">
        <v>26524</v>
      </c>
      <c r="I11078" s="188">
        <v>32172</v>
      </c>
      <c r="J11078" s="188">
        <v>41887</v>
      </c>
      <c r="N11078" s="43"/>
    </row>
    <row r="11079" spans="1:14">
      <c r="A11079" s="43" t="s">
        <v>540</v>
      </c>
      <c r="B11079" s="188">
        <v>2063</v>
      </c>
      <c r="C11079" s="188">
        <v>0</v>
      </c>
      <c r="D11079" s="188">
        <v>0</v>
      </c>
      <c r="E11079" s="188">
        <v>0</v>
      </c>
      <c r="F11079" s="188">
        <v>0</v>
      </c>
      <c r="G11079" s="188">
        <v>1516</v>
      </c>
      <c r="H11079" s="188">
        <v>6577</v>
      </c>
      <c r="I11079" s="188">
        <v>12021</v>
      </c>
      <c r="J11079" s="188">
        <v>25921</v>
      </c>
      <c r="N11079" s="43"/>
    </row>
    <row r="11080" spans="1:14">
      <c r="A11080" s="43" t="s">
        <v>541</v>
      </c>
      <c r="B11080" s="188">
        <v>8735</v>
      </c>
      <c r="C11080" s="188">
        <v>0</v>
      </c>
      <c r="D11080" s="188">
        <v>0</v>
      </c>
      <c r="E11080" s="188">
        <v>0</v>
      </c>
      <c r="F11080" s="188">
        <v>0</v>
      </c>
      <c r="G11080" s="188">
        <v>14697</v>
      </c>
      <c r="H11080" s="188">
        <v>33234</v>
      </c>
      <c r="I11080" s="188">
        <v>41463</v>
      </c>
      <c r="J11080" s="188">
        <v>54194</v>
      </c>
      <c r="N11080" s="43"/>
    </row>
    <row r="11081" spans="1:14">
      <c r="A11081" s="43" t="s">
        <v>542</v>
      </c>
      <c r="B11081" s="188">
        <v>5534</v>
      </c>
      <c r="C11081" s="188">
        <v>0</v>
      </c>
      <c r="D11081" s="188">
        <v>0</v>
      </c>
      <c r="E11081" s="188">
        <v>1251.9000000000001</v>
      </c>
      <c r="F11081" s="188">
        <v>3503.6</v>
      </c>
      <c r="G11081" s="188">
        <v>7481</v>
      </c>
      <c r="H11081" s="188">
        <v>13855</v>
      </c>
      <c r="I11081" s="188">
        <v>18689</v>
      </c>
      <c r="J11081" s="188">
        <v>28628</v>
      </c>
      <c r="N11081" s="43"/>
    </row>
    <row r="11082" spans="1:14">
      <c r="A11082" s="43" t="s">
        <v>543</v>
      </c>
      <c r="B11082" s="188">
        <v>1504</v>
      </c>
      <c r="C11082" s="188">
        <v>0</v>
      </c>
      <c r="D11082" s="188">
        <v>0</v>
      </c>
      <c r="E11082" s="188">
        <v>0</v>
      </c>
      <c r="F11082" s="188">
        <v>0</v>
      </c>
      <c r="G11082" s="188">
        <v>0</v>
      </c>
      <c r="H11082" s="188">
        <v>3092</v>
      </c>
      <c r="I11082" s="188">
        <v>14427</v>
      </c>
      <c r="J11082" s="188">
        <v>24799</v>
      </c>
      <c r="N11082" s="43"/>
    </row>
    <row r="11083" spans="1:14">
      <c r="A11083" s="43" t="s">
        <v>544</v>
      </c>
      <c r="B11083" s="188">
        <v>8926</v>
      </c>
      <c r="C11083" s="188">
        <v>0</v>
      </c>
      <c r="D11083" s="188">
        <v>0</v>
      </c>
      <c r="E11083" s="188">
        <v>0</v>
      </c>
      <c r="F11083" s="188">
        <v>0</v>
      </c>
      <c r="G11083" s="188">
        <v>0</v>
      </c>
      <c r="H11083" s="188">
        <v>25956</v>
      </c>
      <c r="I11083" s="188">
        <v>77104</v>
      </c>
      <c r="J11083" s="188">
        <v>98167</v>
      </c>
      <c r="N11083" s="43"/>
    </row>
    <row r="11084" spans="1:14">
      <c r="A11084" s="43" t="s">
        <v>221</v>
      </c>
      <c r="B11084" s="188">
        <v>18955</v>
      </c>
      <c r="C11084" s="188">
        <v>0</v>
      </c>
      <c r="D11084" s="188">
        <v>0</v>
      </c>
      <c r="E11084" s="188">
        <v>13242.2</v>
      </c>
      <c r="F11084" s="188">
        <v>19860.5</v>
      </c>
      <c r="G11084" s="188">
        <v>26079</v>
      </c>
      <c r="H11084" s="188">
        <v>30618</v>
      </c>
      <c r="I11084" s="188">
        <v>33023</v>
      </c>
      <c r="J11084" s="188">
        <v>37454</v>
      </c>
      <c r="N11084" s="43"/>
    </row>
    <row r="11085" spans="1:14">
      <c r="A11085" s="43" t="s">
        <v>222</v>
      </c>
      <c r="B11085" s="188">
        <v>8513</v>
      </c>
      <c r="C11085" s="188">
        <v>0</v>
      </c>
      <c r="D11085" s="188">
        <v>0</v>
      </c>
      <c r="E11085" s="188">
        <v>0</v>
      </c>
      <c r="F11085" s="188">
        <v>0</v>
      </c>
      <c r="G11085" s="188">
        <v>16914</v>
      </c>
      <c r="H11085" s="188">
        <v>25325</v>
      </c>
      <c r="I11085" s="188">
        <v>29306</v>
      </c>
      <c r="J11085" s="188">
        <v>34893</v>
      </c>
      <c r="N11085" s="43"/>
    </row>
    <row r="11086" spans="1:14">
      <c r="A11086" s="43" t="s">
        <v>223</v>
      </c>
      <c r="B11086" s="188">
        <v>6629</v>
      </c>
      <c r="C11086" s="188">
        <v>0</v>
      </c>
      <c r="D11086" s="188">
        <v>0</v>
      </c>
      <c r="E11086" s="188">
        <v>0</v>
      </c>
      <c r="F11086" s="188">
        <v>0</v>
      </c>
      <c r="G11086" s="188">
        <v>2121</v>
      </c>
      <c r="H11086" s="188">
        <v>27792</v>
      </c>
      <c r="I11086" s="188">
        <v>39675</v>
      </c>
      <c r="J11086" s="188">
        <v>60329</v>
      </c>
      <c r="N11086" s="43"/>
    </row>
    <row r="11087" spans="1:14">
      <c r="A11087" s="43" t="s">
        <v>224</v>
      </c>
      <c r="B11087" s="188">
        <v>5078</v>
      </c>
      <c r="C11087" s="188">
        <v>0</v>
      </c>
      <c r="D11087" s="188">
        <v>0</v>
      </c>
      <c r="E11087" s="188">
        <v>0</v>
      </c>
      <c r="F11087" s="188">
        <v>0</v>
      </c>
      <c r="G11087" s="188">
        <v>0</v>
      </c>
      <c r="H11087" s="188">
        <v>20547</v>
      </c>
      <c r="I11087" s="188">
        <v>39522</v>
      </c>
      <c r="J11087" s="188">
        <v>67048</v>
      </c>
      <c r="N11087" s="43"/>
    </row>
    <row r="11088" spans="1:14">
      <c r="A11088" s="43" t="s">
        <v>545</v>
      </c>
      <c r="B11088" s="188">
        <v>45945</v>
      </c>
      <c r="C11088" s="188">
        <v>35104.839999999997</v>
      </c>
      <c r="D11088" s="188">
        <v>37179.47</v>
      </c>
      <c r="E11088" s="188">
        <v>40293.599999999999</v>
      </c>
      <c r="F11088" s="188">
        <v>45593.2</v>
      </c>
      <c r="G11088" s="188">
        <v>51463</v>
      </c>
      <c r="H11088" s="188">
        <v>56545</v>
      </c>
      <c r="I11088" s="188">
        <v>58783</v>
      </c>
      <c r="J11088" s="188">
        <v>61892</v>
      </c>
      <c r="N11088" s="43"/>
    </row>
    <row r="11089" spans="1:14">
      <c r="A11089" s="43" t="s">
        <v>546</v>
      </c>
      <c r="B11089" s="188">
        <v>36116</v>
      </c>
      <c r="C11089" s="188">
        <v>18420.12</v>
      </c>
      <c r="D11089" s="188">
        <v>22815.34</v>
      </c>
      <c r="E11089" s="188">
        <v>29033.8</v>
      </c>
      <c r="F11089" s="188">
        <v>35070.400000000001</v>
      </c>
      <c r="G11089" s="188">
        <v>41798</v>
      </c>
      <c r="H11089" s="188">
        <v>48749</v>
      </c>
      <c r="I11089" s="188">
        <v>54341</v>
      </c>
      <c r="J11089" s="188">
        <v>84087</v>
      </c>
      <c r="N11089" s="43"/>
    </row>
    <row r="11090" spans="1:14">
      <c r="A11090" s="43" t="s">
        <v>547</v>
      </c>
      <c r="B11090" s="188">
        <v>1852</v>
      </c>
      <c r="C11090" s="188">
        <v>0</v>
      </c>
      <c r="D11090" s="188">
        <v>0</v>
      </c>
      <c r="E11090" s="188">
        <v>0</v>
      </c>
      <c r="F11090" s="188">
        <v>389.2</v>
      </c>
      <c r="G11090" s="188">
        <v>2855</v>
      </c>
      <c r="H11090" s="188">
        <v>4669</v>
      </c>
      <c r="I11090" s="188">
        <v>6209</v>
      </c>
      <c r="J11090" s="188">
        <v>16389</v>
      </c>
      <c r="N11090" s="43"/>
    </row>
    <row r="11091" spans="1:14">
      <c r="A11091" s="43" t="s">
        <v>548</v>
      </c>
      <c r="B11091" s="188">
        <v>272</v>
      </c>
      <c r="C11091" s="188">
        <v>0</v>
      </c>
      <c r="D11091" s="188">
        <v>0</v>
      </c>
      <c r="E11091" s="188">
        <v>0</v>
      </c>
      <c r="F11091" s="188">
        <v>0</v>
      </c>
      <c r="G11091" s="188">
        <v>164</v>
      </c>
      <c r="H11091" s="188">
        <v>897</v>
      </c>
      <c r="I11091" s="188">
        <v>1460</v>
      </c>
      <c r="J11091" s="188">
        <v>3458</v>
      </c>
      <c r="N11091" s="43"/>
    </row>
    <row r="11092" spans="1:14">
      <c r="A11092" s="43" t="s">
        <v>549</v>
      </c>
      <c r="B11092" s="188">
        <v>624</v>
      </c>
      <c r="C11092" s="188">
        <v>0</v>
      </c>
      <c r="D11092" s="188">
        <v>0</v>
      </c>
      <c r="E11092" s="188">
        <v>0</v>
      </c>
      <c r="F11092" s="188">
        <v>0</v>
      </c>
      <c r="G11092" s="188">
        <v>998</v>
      </c>
      <c r="H11092" s="188">
        <v>2465</v>
      </c>
      <c r="I11092" s="188">
        <v>3100</v>
      </c>
      <c r="J11092" s="188">
        <v>4068</v>
      </c>
      <c r="N11092" s="43"/>
    </row>
    <row r="11093" spans="1:14">
      <c r="A11093" s="43" t="s">
        <v>550</v>
      </c>
      <c r="B11093" s="188">
        <v>118</v>
      </c>
      <c r="C11093" s="188">
        <v>0</v>
      </c>
      <c r="D11093" s="188">
        <v>0</v>
      </c>
      <c r="E11093" s="188">
        <v>0</v>
      </c>
      <c r="F11093" s="188">
        <v>0</v>
      </c>
      <c r="G11093" s="188">
        <v>188</v>
      </c>
      <c r="H11093" s="188">
        <v>464</v>
      </c>
      <c r="I11093" s="188">
        <v>584</v>
      </c>
      <c r="J11093" s="188">
        <v>766</v>
      </c>
      <c r="N11093" s="43"/>
    </row>
    <row r="11094" spans="1:14">
      <c r="A11094" s="43" t="s">
        <v>551</v>
      </c>
      <c r="B11094" s="188">
        <v>15</v>
      </c>
      <c r="C11094" s="188">
        <v>0</v>
      </c>
      <c r="D11094" s="188">
        <v>0</v>
      </c>
      <c r="E11094" s="188">
        <v>0</v>
      </c>
      <c r="F11094" s="188">
        <v>0</v>
      </c>
      <c r="G11094" s="188">
        <v>0</v>
      </c>
      <c r="H11094" s="188">
        <v>0</v>
      </c>
      <c r="I11094" s="188">
        <v>0</v>
      </c>
      <c r="J11094" s="188">
        <v>448</v>
      </c>
      <c r="N11094" s="43"/>
    </row>
    <row r="11095" spans="1:14">
      <c r="A11095" s="43" t="s">
        <v>317</v>
      </c>
      <c r="B11095" s="188">
        <v>2888</v>
      </c>
      <c r="C11095" s="188">
        <v>2977.43</v>
      </c>
      <c r="D11095" s="188">
        <v>2977.43</v>
      </c>
      <c r="E11095" s="188">
        <v>2977.4</v>
      </c>
      <c r="F11095" s="188">
        <v>2977.4</v>
      </c>
      <c r="G11095" s="188">
        <v>2977</v>
      </c>
      <c r="H11095" s="188">
        <v>2977</v>
      </c>
      <c r="I11095" s="188">
        <v>2977</v>
      </c>
      <c r="J11095" s="188">
        <v>5955</v>
      </c>
      <c r="N11095" s="43"/>
    </row>
    <row r="11096" spans="1:14">
      <c r="A11096" s="43" t="s">
        <v>318</v>
      </c>
      <c r="B11096" s="188">
        <v>860</v>
      </c>
      <c r="C11096" s="188">
        <v>0</v>
      </c>
      <c r="D11096" s="188">
        <v>0</v>
      </c>
      <c r="E11096" s="188">
        <v>1118.5999999999999</v>
      </c>
      <c r="F11096" s="188">
        <v>1118.5999999999999</v>
      </c>
      <c r="G11096" s="188">
        <v>1119</v>
      </c>
      <c r="H11096" s="188">
        <v>1119</v>
      </c>
      <c r="I11096" s="188">
        <v>1119</v>
      </c>
      <c r="J11096" s="188">
        <v>2193</v>
      </c>
      <c r="N11096" s="43"/>
    </row>
    <row r="11097" spans="1:14">
      <c r="A11097" s="43" t="s">
        <v>552</v>
      </c>
      <c r="B11097" s="188">
        <v>42746</v>
      </c>
      <c r="C11097" s="188">
        <v>22900.85</v>
      </c>
      <c r="D11097" s="188">
        <v>27192.87</v>
      </c>
      <c r="E11097" s="188">
        <v>33978.9</v>
      </c>
      <c r="F11097" s="188">
        <v>41027</v>
      </c>
      <c r="G11097" s="188">
        <v>49203</v>
      </c>
      <c r="H11097" s="188">
        <v>57447</v>
      </c>
      <c r="I11097" s="188">
        <v>63920</v>
      </c>
      <c r="J11097" s="188">
        <v>104918</v>
      </c>
      <c r="N11097" s="43"/>
    </row>
    <row r="11098" spans="1:14">
      <c r="A11098" s="43" t="s">
        <v>553</v>
      </c>
      <c r="B11098" s="188">
        <v>5443</v>
      </c>
      <c r="C11098" s="188">
        <v>0</v>
      </c>
      <c r="D11098" s="188">
        <v>0</v>
      </c>
      <c r="E11098" s="188">
        <v>0</v>
      </c>
      <c r="F11098" s="188">
        <v>1756.8</v>
      </c>
      <c r="G11098" s="188">
        <v>7604</v>
      </c>
      <c r="H11098" s="188">
        <v>13849</v>
      </c>
      <c r="I11098" s="188">
        <v>18662</v>
      </c>
      <c r="J11098" s="188">
        <v>48746</v>
      </c>
      <c r="N11098" s="43"/>
    </row>
    <row r="11099" spans="1:14">
      <c r="A11099" s="43" t="s">
        <v>554</v>
      </c>
      <c r="B11099" s="188">
        <v>879</v>
      </c>
      <c r="C11099" s="188">
        <v>0</v>
      </c>
      <c r="D11099" s="188">
        <v>0</v>
      </c>
      <c r="E11099" s="188">
        <v>0</v>
      </c>
      <c r="F11099" s="188">
        <v>0</v>
      </c>
      <c r="G11099" s="188">
        <v>431</v>
      </c>
      <c r="H11099" s="188">
        <v>2577</v>
      </c>
      <c r="I11099" s="188">
        <v>4941</v>
      </c>
      <c r="J11099" s="188">
        <v>12255</v>
      </c>
      <c r="N11099" s="43"/>
    </row>
    <row r="11100" spans="1:14">
      <c r="A11100" s="43" t="s">
        <v>555</v>
      </c>
      <c r="B11100" s="188">
        <v>923</v>
      </c>
      <c r="C11100" s="188">
        <v>0</v>
      </c>
      <c r="D11100" s="188">
        <v>0</v>
      </c>
      <c r="E11100" s="188">
        <v>0</v>
      </c>
      <c r="F11100" s="188">
        <v>0</v>
      </c>
      <c r="G11100" s="188">
        <v>0</v>
      </c>
      <c r="H11100" s="188">
        <v>2294</v>
      </c>
      <c r="I11100" s="188">
        <v>5860</v>
      </c>
      <c r="J11100" s="188">
        <v>17316</v>
      </c>
      <c r="N11100" s="43"/>
    </row>
    <row r="11101" spans="1:14">
      <c r="A11101" s="43" t="s">
        <v>556</v>
      </c>
      <c r="B11101" s="188">
        <v>1054</v>
      </c>
      <c r="C11101" s="188">
        <v>0</v>
      </c>
      <c r="D11101" s="188">
        <v>0</v>
      </c>
      <c r="E11101" s="188">
        <v>0</v>
      </c>
      <c r="F11101" s="188">
        <v>0</v>
      </c>
      <c r="G11101" s="188">
        <v>0</v>
      </c>
      <c r="H11101" s="188">
        <v>0</v>
      </c>
      <c r="I11101" s="188">
        <v>4356</v>
      </c>
      <c r="J11101" s="188">
        <v>34717</v>
      </c>
      <c r="N11101" s="43"/>
    </row>
    <row r="11102" spans="1:14">
      <c r="A11102" s="43" t="s">
        <v>610</v>
      </c>
      <c r="B11102" s="188">
        <v>88402</v>
      </c>
      <c r="C11102" s="188">
        <v>68503.86</v>
      </c>
      <c r="D11102" s="188">
        <v>70141.19</v>
      </c>
      <c r="E11102" s="188">
        <v>75931.7</v>
      </c>
      <c r="F11102" s="188">
        <v>86517.7</v>
      </c>
      <c r="G11102" s="188">
        <v>100214</v>
      </c>
      <c r="H11102" s="188">
        <v>109850</v>
      </c>
      <c r="I11102" s="188">
        <v>113783</v>
      </c>
      <c r="J11102" s="188">
        <v>116876</v>
      </c>
      <c r="N11102" s="43"/>
    </row>
    <row r="11103" spans="1:14">
      <c r="A11103" s="43" t="s">
        <v>537</v>
      </c>
      <c r="B11103" s="188">
        <v>24274</v>
      </c>
      <c r="C11103" s="188">
        <v>0</v>
      </c>
      <c r="D11103" s="188">
        <v>0</v>
      </c>
      <c r="E11103" s="188">
        <v>16519.2</v>
      </c>
      <c r="F11103" s="188">
        <v>27002.6</v>
      </c>
      <c r="G11103" s="188">
        <v>33243</v>
      </c>
      <c r="H11103" s="188">
        <v>38431</v>
      </c>
      <c r="I11103" s="188">
        <v>41513</v>
      </c>
      <c r="J11103" s="188">
        <v>48494</v>
      </c>
      <c r="N11103" s="43"/>
    </row>
    <row r="11104" spans="1:14">
      <c r="A11104" s="43" t="s">
        <v>538</v>
      </c>
      <c r="B11104" s="188">
        <v>0</v>
      </c>
      <c r="C11104" s="188">
        <v>0</v>
      </c>
      <c r="D11104" s="188">
        <v>0</v>
      </c>
      <c r="E11104" s="188">
        <v>0</v>
      </c>
      <c r="F11104" s="188">
        <v>0</v>
      </c>
      <c r="G11104" s="188">
        <v>0</v>
      </c>
      <c r="H11104" s="188">
        <v>0</v>
      </c>
      <c r="I11104" s="188">
        <v>0</v>
      </c>
      <c r="J11104" s="188">
        <v>0</v>
      </c>
      <c r="N11104" s="43"/>
    </row>
    <row r="11105" spans="1:14">
      <c r="A11105" s="43" t="s">
        <v>539</v>
      </c>
      <c r="B11105" s="188">
        <v>28284</v>
      </c>
      <c r="C11105" s="188">
        <v>1811.45</v>
      </c>
      <c r="D11105" s="188">
        <v>4110.2700000000004</v>
      </c>
      <c r="E11105" s="188">
        <v>10771.3</v>
      </c>
      <c r="F11105" s="188">
        <v>25334.2</v>
      </c>
      <c r="G11105" s="188">
        <v>41917</v>
      </c>
      <c r="H11105" s="188">
        <v>57607</v>
      </c>
      <c r="I11105" s="188">
        <v>66275</v>
      </c>
      <c r="J11105" s="188">
        <v>83254</v>
      </c>
      <c r="N11105" s="43"/>
    </row>
    <row r="11106" spans="1:14">
      <c r="A11106" s="43" t="s">
        <v>540</v>
      </c>
      <c r="B11106" s="188">
        <v>4299</v>
      </c>
      <c r="C11106" s="188">
        <v>0</v>
      </c>
      <c r="D11106" s="188">
        <v>0</v>
      </c>
      <c r="E11106" s="188">
        <v>0</v>
      </c>
      <c r="F11106" s="188">
        <v>0</v>
      </c>
      <c r="G11106" s="188">
        <v>3195</v>
      </c>
      <c r="H11106" s="188">
        <v>14189</v>
      </c>
      <c r="I11106" s="188">
        <v>26383</v>
      </c>
      <c r="J11106" s="188">
        <v>48858</v>
      </c>
      <c r="N11106" s="43"/>
    </row>
    <row r="11107" spans="1:14">
      <c r="A11107" s="43" t="s">
        <v>541</v>
      </c>
      <c r="B11107" s="188">
        <v>21783</v>
      </c>
      <c r="C11107" s="188">
        <v>0</v>
      </c>
      <c r="D11107" s="188">
        <v>0</v>
      </c>
      <c r="E11107" s="188">
        <v>0</v>
      </c>
      <c r="F11107" s="188">
        <v>6235.7</v>
      </c>
      <c r="G11107" s="188">
        <v>41158</v>
      </c>
      <c r="H11107" s="188">
        <v>62559</v>
      </c>
      <c r="I11107" s="188">
        <v>74375</v>
      </c>
      <c r="J11107" s="188">
        <v>93950</v>
      </c>
      <c r="N11107" s="43"/>
    </row>
    <row r="11108" spans="1:14">
      <c r="A11108" s="43" t="s">
        <v>542</v>
      </c>
      <c r="B11108" s="188">
        <v>8128</v>
      </c>
      <c r="C11108" s="188">
        <v>0</v>
      </c>
      <c r="D11108" s="188">
        <v>0</v>
      </c>
      <c r="E11108" s="188">
        <v>2009.9</v>
      </c>
      <c r="F11108" s="188">
        <v>4976.7</v>
      </c>
      <c r="G11108" s="188">
        <v>10438</v>
      </c>
      <c r="H11108" s="188">
        <v>19788</v>
      </c>
      <c r="I11108" s="188">
        <v>27613</v>
      </c>
      <c r="J11108" s="188">
        <v>47930</v>
      </c>
      <c r="N11108" s="43"/>
    </row>
    <row r="11109" spans="1:14">
      <c r="A11109" s="43" t="s">
        <v>543</v>
      </c>
      <c r="B11109" s="188">
        <v>1633</v>
      </c>
      <c r="C11109" s="188">
        <v>0</v>
      </c>
      <c r="D11109" s="188">
        <v>0</v>
      </c>
      <c r="E11109" s="188">
        <v>0</v>
      </c>
      <c r="F11109" s="188">
        <v>0</v>
      </c>
      <c r="G11109" s="188">
        <v>0</v>
      </c>
      <c r="H11109" s="188">
        <v>2977</v>
      </c>
      <c r="I11109" s="188">
        <v>15362</v>
      </c>
      <c r="J11109" s="188">
        <v>27178</v>
      </c>
      <c r="N11109" s="43"/>
    </row>
    <row r="11110" spans="1:14">
      <c r="A11110" s="43" t="s">
        <v>544</v>
      </c>
      <c r="B11110" s="188">
        <v>7252</v>
      </c>
      <c r="C11110" s="188">
        <v>0</v>
      </c>
      <c r="D11110" s="188">
        <v>0</v>
      </c>
      <c r="E11110" s="188">
        <v>0</v>
      </c>
      <c r="F11110" s="188">
        <v>0</v>
      </c>
      <c r="G11110" s="188">
        <v>0</v>
      </c>
      <c r="H11110" s="188">
        <v>25956</v>
      </c>
      <c r="I11110" s="188">
        <v>51524</v>
      </c>
      <c r="J11110" s="188">
        <v>98167</v>
      </c>
      <c r="N11110" s="43"/>
    </row>
    <row r="11111" spans="1:14">
      <c r="A11111" s="43" t="s">
        <v>221</v>
      </c>
      <c r="B11111" s="188">
        <v>20280</v>
      </c>
      <c r="C11111" s="188">
        <v>0</v>
      </c>
      <c r="D11111" s="188">
        <v>0</v>
      </c>
      <c r="E11111" s="188">
        <v>13392</v>
      </c>
      <c r="F11111" s="188">
        <v>22172.9</v>
      </c>
      <c r="G11111" s="188">
        <v>29078</v>
      </c>
      <c r="H11111" s="188">
        <v>33613</v>
      </c>
      <c r="I11111" s="188">
        <v>36114</v>
      </c>
      <c r="J11111" s="188">
        <v>41166</v>
      </c>
      <c r="N11111" s="43"/>
    </row>
    <row r="11112" spans="1:14">
      <c r="A11112" s="43" t="s">
        <v>222</v>
      </c>
      <c r="B11112" s="188">
        <v>10506</v>
      </c>
      <c r="C11112" s="188">
        <v>0</v>
      </c>
      <c r="D11112" s="188">
        <v>0</v>
      </c>
      <c r="E11112" s="188">
        <v>0</v>
      </c>
      <c r="F11112" s="188">
        <v>0</v>
      </c>
      <c r="G11112" s="188">
        <v>20875</v>
      </c>
      <c r="H11112" s="188">
        <v>30047</v>
      </c>
      <c r="I11112" s="188">
        <v>33628</v>
      </c>
      <c r="J11112" s="188">
        <v>39800</v>
      </c>
      <c r="N11112" s="43"/>
    </row>
    <row r="11113" spans="1:14">
      <c r="A11113" s="43" t="s">
        <v>223</v>
      </c>
      <c r="B11113" s="188">
        <v>16376</v>
      </c>
      <c r="C11113" s="188">
        <v>0</v>
      </c>
      <c r="D11113" s="188">
        <v>0</v>
      </c>
      <c r="E11113" s="188">
        <v>0</v>
      </c>
      <c r="F11113" s="188">
        <v>0</v>
      </c>
      <c r="G11113" s="188">
        <v>28663</v>
      </c>
      <c r="H11113" s="188">
        <v>57286</v>
      </c>
      <c r="I11113" s="188">
        <v>73413</v>
      </c>
      <c r="J11113" s="188">
        <v>103182</v>
      </c>
      <c r="N11113" s="43"/>
    </row>
    <row r="11114" spans="1:14">
      <c r="A11114" s="43" t="s">
        <v>224</v>
      </c>
      <c r="B11114" s="188">
        <v>12729</v>
      </c>
      <c r="C11114" s="188">
        <v>0</v>
      </c>
      <c r="D11114" s="188">
        <v>0</v>
      </c>
      <c r="E11114" s="188">
        <v>0</v>
      </c>
      <c r="F11114" s="188">
        <v>0</v>
      </c>
      <c r="G11114" s="188">
        <v>8212</v>
      </c>
      <c r="H11114" s="188">
        <v>52575</v>
      </c>
      <c r="I11114" s="188">
        <v>75535</v>
      </c>
      <c r="J11114" s="188">
        <v>116025</v>
      </c>
      <c r="N11114" s="43"/>
    </row>
    <row r="11115" spans="1:14">
      <c r="A11115" s="43" t="s">
        <v>545</v>
      </c>
      <c r="B11115" s="188">
        <v>75780</v>
      </c>
      <c r="C11115" s="188">
        <v>56171.48</v>
      </c>
      <c r="D11115" s="188">
        <v>59610.65</v>
      </c>
      <c r="E11115" s="188">
        <v>65485.3</v>
      </c>
      <c r="F11115" s="188">
        <v>74337.8</v>
      </c>
      <c r="G11115" s="188">
        <v>85792</v>
      </c>
      <c r="H11115" s="188">
        <v>95899</v>
      </c>
      <c r="I11115" s="188">
        <v>100949</v>
      </c>
      <c r="J11115" s="188">
        <v>109020</v>
      </c>
      <c r="N11115" s="43"/>
    </row>
    <row r="11116" spans="1:14">
      <c r="A11116" s="43" t="s">
        <v>546</v>
      </c>
      <c r="B11116" s="188">
        <v>55257</v>
      </c>
      <c r="C11116" s="188">
        <v>25515.29</v>
      </c>
      <c r="D11116" s="188">
        <v>32401.78</v>
      </c>
      <c r="E11116" s="188">
        <v>43861.599999999999</v>
      </c>
      <c r="F11116" s="188">
        <v>54555.6</v>
      </c>
      <c r="G11116" s="188">
        <v>65255</v>
      </c>
      <c r="H11116" s="188">
        <v>76545</v>
      </c>
      <c r="I11116" s="188">
        <v>84503</v>
      </c>
      <c r="J11116" s="188">
        <v>119472</v>
      </c>
      <c r="N11116" s="43"/>
    </row>
    <row r="11117" spans="1:14">
      <c r="A11117" s="43" t="s">
        <v>547</v>
      </c>
      <c r="B11117" s="188">
        <v>6068</v>
      </c>
      <c r="C11117" s="188">
        <v>0</v>
      </c>
      <c r="D11117" s="188">
        <v>0</v>
      </c>
      <c r="E11117" s="188">
        <v>1797.3</v>
      </c>
      <c r="F11117" s="188">
        <v>5016.3999999999996</v>
      </c>
      <c r="G11117" s="188">
        <v>8028</v>
      </c>
      <c r="H11117" s="188">
        <v>12171</v>
      </c>
      <c r="I11117" s="188">
        <v>15519</v>
      </c>
      <c r="J11117" s="188">
        <v>32104</v>
      </c>
      <c r="N11117" s="43"/>
    </row>
    <row r="11118" spans="1:14">
      <c r="A11118" s="43" t="s">
        <v>548</v>
      </c>
      <c r="B11118" s="188">
        <v>818</v>
      </c>
      <c r="C11118" s="188">
        <v>0</v>
      </c>
      <c r="D11118" s="188">
        <v>0</v>
      </c>
      <c r="E11118" s="188">
        <v>0</v>
      </c>
      <c r="F11118" s="188">
        <v>153.1</v>
      </c>
      <c r="G11118" s="188">
        <v>1194</v>
      </c>
      <c r="H11118" s="188">
        <v>2377</v>
      </c>
      <c r="I11118" s="188">
        <v>3326</v>
      </c>
      <c r="J11118" s="188">
        <v>6689</v>
      </c>
      <c r="N11118" s="43"/>
    </row>
    <row r="11119" spans="1:14">
      <c r="A11119" s="43" t="s">
        <v>549</v>
      </c>
      <c r="B11119" s="188">
        <v>1599</v>
      </c>
      <c r="C11119" s="188">
        <v>0</v>
      </c>
      <c r="D11119" s="188">
        <v>0</v>
      </c>
      <c r="E11119" s="188">
        <v>0</v>
      </c>
      <c r="F11119" s="188">
        <v>73.8</v>
      </c>
      <c r="G11119" s="188">
        <v>3034</v>
      </c>
      <c r="H11119" s="188">
        <v>4702</v>
      </c>
      <c r="I11119" s="188">
        <v>5610</v>
      </c>
      <c r="J11119" s="188">
        <v>7135</v>
      </c>
      <c r="N11119" s="43"/>
    </row>
    <row r="11120" spans="1:14">
      <c r="A11120" s="43" t="s">
        <v>550</v>
      </c>
      <c r="B11120" s="188">
        <v>301</v>
      </c>
      <c r="C11120" s="188">
        <v>0</v>
      </c>
      <c r="D11120" s="188">
        <v>0</v>
      </c>
      <c r="E11120" s="188">
        <v>0</v>
      </c>
      <c r="F11120" s="188">
        <v>13.9</v>
      </c>
      <c r="G11120" s="188">
        <v>571</v>
      </c>
      <c r="H11120" s="188">
        <v>885</v>
      </c>
      <c r="I11120" s="188">
        <v>1056</v>
      </c>
      <c r="J11120" s="188">
        <v>1344</v>
      </c>
      <c r="N11120" s="43"/>
    </row>
    <row r="11121" spans="1:14">
      <c r="A11121" s="43" t="s">
        <v>551</v>
      </c>
      <c r="B11121" s="188">
        <v>65</v>
      </c>
      <c r="C11121" s="188">
        <v>0</v>
      </c>
      <c r="D11121" s="188">
        <v>0</v>
      </c>
      <c r="E11121" s="188">
        <v>0</v>
      </c>
      <c r="F11121" s="188">
        <v>0</v>
      </c>
      <c r="G11121" s="188">
        <v>0</v>
      </c>
      <c r="H11121" s="188">
        <v>74</v>
      </c>
      <c r="I11121" s="188">
        <v>312</v>
      </c>
      <c r="J11121" s="188">
        <v>1412</v>
      </c>
      <c r="N11121" s="43"/>
    </row>
    <row r="11122" spans="1:14">
      <c r="A11122" s="43" t="s">
        <v>317</v>
      </c>
      <c r="B11122" s="188">
        <v>2910</v>
      </c>
      <c r="C11122" s="188">
        <v>0</v>
      </c>
      <c r="D11122" s="188">
        <v>2977.43</v>
      </c>
      <c r="E11122" s="188">
        <v>2977.4</v>
      </c>
      <c r="F11122" s="188">
        <v>2977.4</v>
      </c>
      <c r="G11122" s="188">
        <v>2977</v>
      </c>
      <c r="H11122" s="188">
        <v>2977</v>
      </c>
      <c r="I11122" s="188">
        <v>4168</v>
      </c>
      <c r="J11122" s="188">
        <v>7741</v>
      </c>
      <c r="N11122" s="43"/>
    </row>
    <row r="11123" spans="1:14">
      <c r="A11123" s="43" t="s">
        <v>318</v>
      </c>
      <c r="B11123" s="188">
        <v>862</v>
      </c>
      <c r="C11123" s="188">
        <v>0</v>
      </c>
      <c r="D11123" s="188">
        <v>0</v>
      </c>
      <c r="E11123" s="188">
        <v>0</v>
      </c>
      <c r="F11123" s="188">
        <v>1118.5999999999999</v>
      </c>
      <c r="G11123" s="188">
        <v>1119</v>
      </c>
      <c r="H11123" s="188">
        <v>1119</v>
      </c>
      <c r="I11123" s="188">
        <v>1535</v>
      </c>
      <c r="J11123" s="188">
        <v>2193</v>
      </c>
      <c r="N11123" s="43"/>
    </row>
    <row r="11124" spans="1:14">
      <c r="A11124" s="43" t="s">
        <v>552</v>
      </c>
      <c r="B11124" s="188">
        <v>67879</v>
      </c>
      <c r="C11124" s="188">
        <v>30831.79</v>
      </c>
      <c r="D11124" s="188">
        <v>38837.589999999997</v>
      </c>
      <c r="E11124" s="188">
        <v>53138.1</v>
      </c>
      <c r="F11124" s="188">
        <v>66133.100000000006</v>
      </c>
      <c r="G11124" s="188">
        <v>79874</v>
      </c>
      <c r="H11124" s="188">
        <v>94799</v>
      </c>
      <c r="I11124" s="188">
        <v>105518</v>
      </c>
      <c r="J11124" s="188">
        <v>154112</v>
      </c>
      <c r="N11124" s="43"/>
    </row>
    <row r="11125" spans="1:14">
      <c r="A11125" s="43" t="s">
        <v>553</v>
      </c>
      <c r="B11125" s="188">
        <v>10860</v>
      </c>
      <c r="C11125" s="188">
        <v>0</v>
      </c>
      <c r="D11125" s="188">
        <v>0</v>
      </c>
      <c r="E11125" s="188">
        <v>0</v>
      </c>
      <c r="F11125" s="188">
        <v>4564.2</v>
      </c>
      <c r="G11125" s="188">
        <v>16412</v>
      </c>
      <c r="H11125" s="188">
        <v>27473</v>
      </c>
      <c r="I11125" s="188">
        <v>36049</v>
      </c>
      <c r="J11125" s="188">
        <v>81652</v>
      </c>
      <c r="N11125" s="43"/>
    </row>
    <row r="11126" spans="1:14">
      <c r="A11126" s="43" t="s">
        <v>554</v>
      </c>
      <c r="B11126" s="188">
        <v>1724</v>
      </c>
      <c r="C11126" s="188">
        <v>0</v>
      </c>
      <c r="D11126" s="188">
        <v>0</v>
      </c>
      <c r="E11126" s="188">
        <v>0</v>
      </c>
      <c r="F11126" s="188">
        <v>15.7</v>
      </c>
      <c r="G11126" s="188">
        <v>1311</v>
      </c>
      <c r="H11126" s="188">
        <v>5150</v>
      </c>
      <c r="I11126" s="188">
        <v>8989</v>
      </c>
      <c r="J11126" s="188">
        <v>19685</v>
      </c>
      <c r="N11126" s="43"/>
    </row>
    <row r="11127" spans="1:14">
      <c r="A11127" s="43" t="s">
        <v>555</v>
      </c>
      <c r="B11127" s="188">
        <v>2233</v>
      </c>
      <c r="C11127" s="188">
        <v>0</v>
      </c>
      <c r="D11127" s="188">
        <v>0</v>
      </c>
      <c r="E11127" s="188">
        <v>0</v>
      </c>
      <c r="F11127" s="188">
        <v>0</v>
      </c>
      <c r="G11127" s="188">
        <v>571</v>
      </c>
      <c r="H11127" s="188">
        <v>6447</v>
      </c>
      <c r="I11127" s="188">
        <v>12201</v>
      </c>
      <c r="J11127" s="188">
        <v>34911</v>
      </c>
      <c r="N11127" s="43"/>
    </row>
    <row r="11128" spans="1:14">
      <c r="A11128" s="43" t="s">
        <v>556</v>
      </c>
      <c r="B11128" s="188">
        <v>1073</v>
      </c>
      <c r="C11128" s="188">
        <v>0</v>
      </c>
      <c r="D11128" s="188">
        <v>0</v>
      </c>
      <c r="E11128" s="188">
        <v>0</v>
      </c>
      <c r="F11128" s="188">
        <v>0</v>
      </c>
      <c r="G11128" s="188">
        <v>0</v>
      </c>
      <c r="H11128" s="188">
        <v>0</v>
      </c>
      <c r="I11128" s="188">
        <v>6631</v>
      </c>
      <c r="J11128" s="188">
        <v>35392</v>
      </c>
      <c r="N11128" s="43"/>
    </row>
    <row r="11129" spans="1:14">
      <c r="A11129" s="43" t="s">
        <v>611</v>
      </c>
      <c r="B11129" s="188">
        <v>247834</v>
      </c>
      <c r="C11129" s="188">
        <v>121646.87</v>
      </c>
      <c r="D11129" s="188">
        <v>126051.3</v>
      </c>
      <c r="E11129" s="188">
        <v>141420.5</v>
      </c>
      <c r="F11129" s="188">
        <v>178671.4</v>
      </c>
      <c r="G11129" s="188">
        <v>259689</v>
      </c>
      <c r="H11129" s="188">
        <v>402272</v>
      </c>
      <c r="I11129" s="188">
        <v>572228</v>
      </c>
      <c r="J11129" s="188">
        <v>1218076</v>
      </c>
      <c r="N11129" s="43"/>
    </row>
    <row r="11130" spans="1:14">
      <c r="A11130" s="43" t="s">
        <v>537</v>
      </c>
      <c r="B11130" s="188">
        <v>28123</v>
      </c>
      <c r="C11130" s="188">
        <v>0</v>
      </c>
      <c r="D11130" s="188">
        <v>0</v>
      </c>
      <c r="E11130" s="188">
        <v>19024.099999999999</v>
      </c>
      <c r="F11130" s="188">
        <v>31497.9</v>
      </c>
      <c r="G11130" s="188">
        <v>39172</v>
      </c>
      <c r="H11130" s="188">
        <v>45063</v>
      </c>
      <c r="I11130" s="188">
        <v>48459</v>
      </c>
      <c r="J11130" s="188">
        <v>56121</v>
      </c>
      <c r="N11130" s="43"/>
    </row>
    <row r="11131" spans="1:14">
      <c r="A11131" s="43" t="s">
        <v>538</v>
      </c>
      <c r="B11131" s="188">
        <v>0</v>
      </c>
      <c r="C11131" s="188">
        <v>0</v>
      </c>
      <c r="D11131" s="188">
        <v>0</v>
      </c>
      <c r="E11131" s="188">
        <v>0</v>
      </c>
      <c r="F11131" s="188">
        <v>0</v>
      </c>
      <c r="G11131" s="188">
        <v>0</v>
      </c>
      <c r="H11131" s="188">
        <v>0</v>
      </c>
      <c r="I11131" s="188">
        <v>0</v>
      </c>
      <c r="J11131" s="188">
        <v>0</v>
      </c>
      <c r="N11131" s="43"/>
    </row>
    <row r="11132" spans="1:14">
      <c r="A11132" s="43" t="s">
        <v>539</v>
      </c>
      <c r="B11132" s="188">
        <v>130599</v>
      </c>
      <c r="C11132" s="188">
        <v>7889.25</v>
      </c>
      <c r="D11132" s="188">
        <v>14622.61</v>
      </c>
      <c r="E11132" s="188">
        <v>35893.1</v>
      </c>
      <c r="F11132" s="188">
        <v>78269.100000000006</v>
      </c>
      <c r="G11132" s="188">
        <v>139531</v>
      </c>
      <c r="H11132" s="188">
        <v>257765</v>
      </c>
      <c r="I11132" s="188">
        <v>410554</v>
      </c>
      <c r="J11132" s="188">
        <v>1023836</v>
      </c>
      <c r="N11132" s="43"/>
    </row>
    <row r="11133" spans="1:14">
      <c r="A11133" s="43" t="s">
        <v>540</v>
      </c>
      <c r="B11133" s="188">
        <v>10426</v>
      </c>
      <c r="C11133" s="188">
        <v>0</v>
      </c>
      <c r="D11133" s="188">
        <v>0</v>
      </c>
      <c r="E11133" s="188">
        <v>0</v>
      </c>
      <c r="F11133" s="188">
        <v>0</v>
      </c>
      <c r="G11133" s="188">
        <v>5796</v>
      </c>
      <c r="H11133" s="188">
        <v>31013</v>
      </c>
      <c r="I11133" s="188">
        <v>58483</v>
      </c>
      <c r="J11133" s="188">
        <v>157658</v>
      </c>
      <c r="N11133" s="43"/>
    </row>
    <row r="11134" spans="1:14">
      <c r="A11134" s="43" t="s">
        <v>541</v>
      </c>
      <c r="B11134" s="188">
        <v>61566</v>
      </c>
      <c r="C11134" s="188">
        <v>0</v>
      </c>
      <c r="D11134" s="188">
        <v>0</v>
      </c>
      <c r="E11134" s="188">
        <v>0</v>
      </c>
      <c r="F11134" s="188">
        <v>39618.1</v>
      </c>
      <c r="G11134" s="188">
        <v>92436</v>
      </c>
      <c r="H11134" s="188">
        <v>145289</v>
      </c>
      <c r="I11134" s="188">
        <v>188779</v>
      </c>
      <c r="J11134" s="188">
        <v>379084</v>
      </c>
      <c r="N11134" s="43"/>
    </row>
    <row r="11135" spans="1:14">
      <c r="A11135" s="43" t="s">
        <v>542</v>
      </c>
      <c r="B11135" s="188">
        <v>15504</v>
      </c>
      <c r="C11135" s="188">
        <v>0</v>
      </c>
      <c r="D11135" s="188">
        <v>1284.96</v>
      </c>
      <c r="E11135" s="188">
        <v>3779</v>
      </c>
      <c r="F11135" s="188">
        <v>8572.6</v>
      </c>
      <c r="G11135" s="188">
        <v>17862</v>
      </c>
      <c r="H11135" s="188">
        <v>35543</v>
      </c>
      <c r="I11135" s="188">
        <v>51929</v>
      </c>
      <c r="J11135" s="188">
        <v>113228</v>
      </c>
      <c r="N11135" s="43"/>
    </row>
    <row r="11136" spans="1:14">
      <c r="A11136" s="43" t="s">
        <v>543</v>
      </c>
      <c r="B11136" s="188">
        <v>1616</v>
      </c>
      <c r="C11136" s="188">
        <v>0</v>
      </c>
      <c r="D11136" s="188">
        <v>0</v>
      </c>
      <c r="E11136" s="188">
        <v>0</v>
      </c>
      <c r="F11136" s="188">
        <v>0</v>
      </c>
      <c r="G11136" s="188">
        <v>0</v>
      </c>
      <c r="H11136" s="188">
        <v>73</v>
      </c>
      <c r="I11136" s="188">
        <v>14604</v>
      </c>
      <c r="J11136" s="188">
        <v>26992</v>
      </c>
      <c r="N11136" s="43"/>
    </row>
    <row r="11137" spans="1:14">
      <c r="A11137" s="43" t="s">
        <v>544</v>
      </c>
      <c r="B11137" s="188">
        <v>5408</v>
      </c>
      <c r="C11137" s="188">
        <v>0</v>
      </c>
      <c r="D11137" s="188">
        <v>0</v>
      </c>
      <c r="E11137" s="188">
        <v>0</v>
      </c>
      <c r="F11137" s="188">
        <v>0</v>
      </c>
      <c r="G11137" s="188">
        <v>0</v>
      </c>
      <c r="H11137" s="188">
        <v>19825</v>
      </c>
      <c r="I11137" s="188">
        <v>25956</v>
      </c>
      <c r="J11137" s="188">
        <v>98167</v>
      </c>
      <c r="N11137" s="43"/>
    </row>
    <row r="11138" spans="1:14">
      <c r="A11138" s="43" t="s">
        <v>221</v>
      </c>
      <c r="B11138" s="188">
        <v>23317</v>
      </c>
      <c r="C11138" s="188">
        <v>0</v>
      </c>
      <c r="D11138" s="188">
        <v>0</v>
      </c>
      <c r="E11138" s="188">
        <v>14274</v>
      </c>
      <c r="F11138" s="188">
        <v>26833.7</v>
      </c>
      <c r="G11138" s="188">
        <v>34203</v>
      </c>
      <c r="H11138" s="188">
        <v>39012</v>
      </c>
      <c r="I11138" s="188">
        <v>41714</v>
      </c>
      <c r="J11138" s="188">
        <v>45712</v>
      </c>
      <c r="N11138" s="43"/>
    </row>
    <row r="11139" spans="1:14">
      <c r="A11139" s="43" t="s">
        <v>222</v>
      </c>
      <c r="B11139" s="188">
        <v>12627</v>
      </c>
      <c r="C11139" s="188">
        <v>0</v>
      </c>
      <c r="D11139" s="188">
        <v>0</v>
      </c>
      <c r="E11139" s="188">
        <v>0</v>
      </c>
      <c r="F11139" s="188">
        <v>0</v>
      </c>
      <c r="G11139" s="188">
        <v>26866</v>
      </c>
      <c r="H11139" s="188">
        <v>35839</v>
      </c>
      <c r="I11139" s="188">
        <v>39256</v>
      </c>
      <c r="J11139" s="188">
        <v>44560</v>
      </c>
      <c r="N11139" s="43"/>
    </row>
    <row r="11140" spans="1:14">
      <c r="A11140" s="43" t="s">
        <v>223</v>
      </c>
      <c r="B11140" s="188">
        <v>46657</v>
      </c>
      <c r="C11140" s="188">
        <v>0</v>
      </c>
      <c r="D11140" s="188">
        <v>0</v>
      </c>
      <c r="E11140" s="188">
        <v>0</v>
      </c>
      <c r="F11140" s="188">
        <v>395</v>
      </c>
      <c r="G11140" s="188">
        <v>68080</v>
      </c>
      <c r="H11140" s="188">
        <v>125303</v>
      </c>
      <c r="I11140" s="188">
        <v>173457</v>
      </c>
      <c r="J11140" s="188">
        <v>336467</v>
      </c>
      <c r="N11140" s="43"/>
    </row>
    <row r="11141" spans="1:14">
      <c r="A11141" s="43" t="s">
        <v>224</v>
      </c>
      <c r="B11141" s="188">
        <v>35263</v>
      </c>
      <c r="C11141" s="188">
        <v>0</v>
      </c>
      <c r="D11141" s="188">
        <v>0</v>
      </c>
      <c r="E11141" s="188">
        <v>0</v>
      </c>
      <c r="F11141" s="188">
        <v>0</v>
      </c>
      <c r="G11141" s="188">
        <v>43612</v>
      </c>
      <c r="H11141" s="188">
        <v>114630</v>
      </c>
      <c r="I11141" s="188">
        <v>164470</v>
      </c>
      <c r="J11141" s="188">
        <v>323115</v>
      </c>
      <c r="N11141" s="43"/>
    </row>
    <row r="11142" spans="1:14">
      <c r="A11142" s="43" t="s">
        <v>545</v>
      </c>
      <c r="B11142" s="188">
        <v>208847</v>
      </c>
      <c r="C11142" s="188">
        <v>96852.6</v>
      </c>
      <c r="D11142" s="188">
        <v>104117.22</v>
      </c>
      <c r="E11142" s="188">
        <v>119020</v>
      </c>
      <c r="F11142" s="188">
        <v>149582.9</v>
      </c>
      <c r="G11142" s="188">
        <v>215762</v>
      </c>
      <c r="H11142" s="188">
        <v>339235</v>
      </c>
      <c r="I11142" s="188">
        <v>493101</v>
      </c>
      <c r="J11142" s="188">
        <v>1077439</v>
      </c>
      <c r="N11142" s="43"/>
    </row>
    <row r="11143" spans="1:14">
      <c r="A11143" s="43" t="s">
        <v>546</v>
      </c>
      <c r="B11143" s="188">
        <v>102632</v>
      </c>
      <c r="C11143" s="188">
        <v>37265.79</v>
      </c>
      <c r="D11143" s="188">
        <v>48047.95</v>
      </c>
      <c r="E11143" s="188">
        <v>68347.399999999994</v>
      </c>
      <c r="F11143" s="188">
        <v>90591.3</v>
      </c>
      <c r="G11143" s="188">
        <v>118752</v>
      </c>
      <c r="H11143" s="188">
        <v>162658</v>
      </c>
      <c r="I11143" s="188">
        <v>202480</v>
      </c>
      <c r="J11143" s="188">
        <v>340695</v>
      </c>
      <c r="N11143" s="43"/>
    </row>
    <row r="11144" spans="1:14">
      <c r="A11144" s="43" t="s">
        <v>547</v>
      </c>
      <c r="B11144" s="188">
        <v>24785</v>
      </c>
      <c r="C11144" s="188">
        <v>0</v>
      </c>
      <c r="D11144" s="188">
        <v>1169.32</v>
      </c>
      <c r="E11144" s="188">
        <v>6471.9</v>
      </c>
      <c r="F11144" s="188">
        <v>14493.9</v>
      </c>
      <c r="G11144" s="188">
        <v>26261</v>
      </c>
      <c r="H11144" s="188">
        <v>48394</v>
      </c>
      <c r="I11144" s="188">
        <v>77418</v>
      </c>
      <c r="J11144" s="188">
        <v>175408</v>
      </c>
      <c r="N11144" s="43"/>
    </row>
    <row r="11145" spans="1:14">
      <c r="A11145" s="43" t="s">
        <v>548</v>
      </c>
      <c r="B11145" s="188">
        <v>4133</v>
      </c>
      <c r="C11145" s="188">
        <v>0</v>
      </c>
      <c r="D11145" s="188">
        <v>0</v>
      </c>
      <c r="E11145" s="188">
        <v>0</v>
      </c>
      <c r="F11145" s="188">
        <v>1529.4</v>
      </c>
      <c r="G11145" s="188">
        <v>4320</v>
      </c>
      <c r="H11145" s="188">
        <v>9047</v>
      </c>
      <c r="I11145" s="188">
        <v>14902</v>
      </c>
      <c r="J11145" s="188">
        <v>36750</v>
      </c>
      <c r="N11145" s="43"/>
    </row>
    <row r="11146" spans="1:14">
      <c r="A11146" s="43" t="s">
        <v>549</v>
      </c>
      <c r="B11146" s="188">
        <v>3899</v>
      </c>
      <c r="C11146" s="188">
        <v>0</v>
      </c>
      <c r="D11146" s="188">
        <v>0</v>
      </c>
      <c r="E11146" s="188">
        <v>0</v>
      </c>
      <c r="F11146" s="188">
        <v>2828.3</v>
      </c>
      <c r="G11146" s="188">
        <v>6975</v>
      </c>
      <c r="H11146" s="188">
        <v>9753</v>
      </c>
      <c r="I11146" s="188">
        <v>11622</v>
      </c>
      <c r="J11146" s="188">
        <v>13912</v>
      </c>
      <c r="N11146" s="43"/>
    </row>
    <row r="11147" spans="1:14">
      <c r="A11147" s="43" t="s">
        <v>550</v>
      </c>
      <c r="B11147" s="188">
        <v>873</v>
      </c>
      <c r="C11147" s="188">
        <v>0</v>
      </c>
      <c r="D11147" s="188">
        <v>0</v>
      </c>
      <c r="E11147" s="188">
        <v>0</v>
      </c>
      <c r="F11147" s="188">
        <v>532.6</v>
      </c>
      <c r="G11147" s="188">
        <v>1314</v>
      </c>
      <c r="H11147" s="188">
        <v>2088</v>
      </c>
      <c r="I11147" s="188">
        <v>2716</v>
      </c>
      <c r="J11147" s="188">
        <v>5497</v>
      </c>
      <c r="N11147" s="43"/>
    </row>
    <row r="11148" spans="1:14">
      <c r="A11148" s="43" t="s">
        <v>551</v>
      </c>
      <c r="B11148" s="188">
        <v>790</v>
      </c>
      <c r="C11148" s="188">
        <v>0</v>
      </c>
      <c r="D11148" s="188">
        <v>0</v>
      </c>
      <c r="E11148" s="188">
        <v>0</v>
      </c>
      <c r="F11148" s="188">
        <v>124.6</v>
      </c>
      <c r="G11148" s="188">
        <v>748</v>
      </c>
      <c r="H11148" s="188">
        <v>2042</v>
      </c>
      <c r="I11148" s="188">
        <v>3405</v>
      </c>
      <c r="J11148" s="188">
        <v>8432</v>
      </c>
      <c r="N11148" s="43"/>
    </row>
    <row r="11149" spans="1:14">
      <c r="A11149" s="43" t="s">
        <v>317</v>
      </c>
      <c r="B11149" s="188">
        <v>3493</v>
      </c>
      <c r="C11149" s="188">
        <v>0</v>
      </c>
      <c r="D11149" s="188">
        <v>0</v>
      </c>
      <c r="E11149" s="188">
        <v>2977.4</v>
      </c>
      <c r="F11149" s="188">
        <v>2977.4</v>
      </c>
      <c r="G11149" s="188">
        <v>4168</v>
      </c>
      <c r="H11149" s="188">
        <v>5955</v>
      </c>
      <c r="I11149" s="188">
        <v>9528</v>
      </c>
      <c r="J11149" s="188">
        <v>9528</v>
      </c>
      <c r="N11149" s="43"/>
    </row>
    <row r="11150" spans="1:14">
      <c r="A11150" s="43" t="s">
        <v>318</v>
      </c>
      <c r="B11150" s="188">
        <v>1015</v>
      </c>
      <c r="C11150" s="188">
        <v>0</v>
      </c>
      <c r="D11150" s="188">
        <v>0</v>
      </c>
      <c r="E11150" s="188">
        <v>0</v>
      </c>
      <c r="F11150" s="188">
        <v>1118.5999999999999</v>
      </c>
      <c r="G11150" s="188">
        <v>1119</v>
      </c>
      <c r="H11150" s="188">
        <v>2193</v>
      </c>
      <c r="I11150" s="188">
        <v>2851</v>
      </c>
      <c r="J11150" s="188">
        <v>3509</v>
      </c>
      <c r="N11150" s="43"/>
    </row>
    <row r="11151" spans="1:14">
      <c r="A11151" s="43" t="s">
        <v>552</v>
      </c>
      <c r="B11151" s="188">
        <v>141618</v>
      </c>
      <c r="C11151" s="188">
        <v>46180.29</v>
      </c>
      <c r="D11151" s="188">
        <v>59761.52</v>
      </c>
      <c r="E11151" s="188">
        <v>85453.7</v>
      </c>
      <c r="F11151" s="188">
        <v>117463.3</v>
      </c>
      <c r="G11151" s="188">
        <v>159418</v>
      </c>
      <c r="H11151" s="188">
        <v>230825</v>
      </c>
      <c r="I11151" s="188">
        <v>301426</v>
      </c>
      <c r="J11151" s="188">
        <v>554578</v>
      </c>
      <c r="N11151" s="43"/>
    </row>
    <row r="11152" spans="1:14">
      <c r="A11152" s="43" t="s">
        <v>553</v>
      </c>
      <c r="B11152" s="188">
        <v>20479</v>
      </c>
      <c r="C11152" s="188">
        <v>0</v>
      </c>
      <c r="D11152" s="188">
        <v>0</v>
      </c>
      <c r="E11152" s="188">
        <v>0</v>
      </c>
      <c r="F11152" s="188">
        <v>9347.7000000000007</v>
      </c>
      <c r="G11152" s="188">
        <v>30481</v>
      </c>
      <c r="H11152" s="188">
        <v>54332</v>
      </c>
      <c r="I11152" s="188">
        <v>72889</v>
      </c>
      <c r="J11152" s="188">
        <v>134339</v>
      </c>
      <c r="N11152" s="43"/>
    </row>
    <row r="11153" spans="1:14">
      <c r="A11153" s="43" t="s">
        <v>554</v>
      </c>
      <c r="B11153" s="188">
        <v>4855</v>
      </c>
      <c r="C11153" s="188">
        <v>0</v>
      </c>
      <c r="D11153" s="188">
        <v>0</v>
      </c>
      <c r="E11153" s="188">
        <v>0</v>
      </c>
      <c r="F11153" s="188">
        <v>197.8</v>
      </c>
      <c r="G11153" s="188">
        <v>3650</v>
      </c>
      <c r="H11153" s="188">
        <v>12485</v>
      </c>
      <c r="I11153" s="188">
        <v>23663</v>
      </c>
      <c r="J11153" s="188">
        <v>56186</v>
      </c>
      <c r="N11153" s="43"/>
    </row>
    <row r="11154" spans="1:14">
      <c r="A11154" s="43" t="s">
        <v>555</v>
      </c>
      <c r="B11154" s="188">
        <v>11582</v>
      </c>
      <c r="C11154" s="188">
        <v>0</v>
      </c>
      <c r="D11154" s="188">
        <v>0</v>
      </c>
      <c r="E11154" s="188">
        <v>0</v>
      </c>
      <c r="F11154" s="188">
        <v>73.5</v>
      </c>
      <c r="G11154" s="188">
        <v>9921</v>
      </c>
      <c r="H11154" s="188">
        <v>34745</v>
      </c>
      <c r="I11154" s="188">
        <v>54522</v>
      </c>
      <c r="J11154" s="188">
        <v>139186</v>
      </c>
      <c r="N11154" s="43"/>
    </row>
    <row r="11155" spans="1:14">
      <c r="A11155" s="43" t="s">
        <v>556</v>
      </c>
      <c r="B11155" s="188">
        <v>2971</v>
      </c>
      <c r="C11155" s="188">
        <v>-17.02</v>
      </c>
      <c r="D11155" s="188">
        <v>0</v>
      </c>
      <c r="E11155" s="188">
        <v>0</v>
      </c>
      <c r="F11155" s="188">
        <v>0</v>
      </c>
      <c r="G11155" s="188">
        <v>0</v>
      </c>
      <c r="H11155" s="188">
        <v>4165</v>
      </c>
      <c r="I11155" s="188">
        <v>20953</v>
      </c>
      <c r="J11155" s="188">
        <v>78267</v>
      </c>
      <c r="N11155" s="43"/>
    </row>
    <row r="11156" spans="1:14">
      <c r="A11156" s="43" t="s">
        <v>621</v>
      </c>
      <c r="B11156" s="188" t="s">
        <v>143</v>
      </c>
      <c r="C11156" s="188" t="s">
        <v>144</v>
      </c>
      <c r="D11156" s="188" t="s">
        <v>144</v>
      </c>
      <c r="E11156" s="188" t="s">
        <v>144</v>
      </c>
      <c r="F11156" s="188" t="s">
        <v>144</v>
      </c>
      <c r="G11156" s="188" t="s">
        <v>144</v>
      </c>
      <c r="H11156" s="188" t="s">
        <v>144</v>
      </c>
      <c r="I11156" s="188" t="s">
        <v>685</v>
      </c>
      <c r="J11156" s="188" t="s">
        <v>685</v>
      </c>
      <c r="K11156" s="188" t="s">
        <v>225</v>
      </c>
      <c r="N11156" s="43"/>
    </row>
    <row r="11157" spans="1:14">
      <c r="A11157" s="43" t="s">
        <v>618</v>
      </c>
      <c r="B11157" s="188" t="s">
        <v>619</v>
      </c>
      <c r="K11157" s="188" t="s">
        <v>766</v>
      </c>
      <c r="N11157" s="43"/>
    </row>
    <row r="11158" spans="1:14">
      <c r="A11158" s="43" t="s">
        <v>142</v>
      </c>
      <c r="N11158" s="43"/>
    </row>
    <row r="11160" spans="1:14">
      <c r="A11160" s="43" t="s">
        <v>219</v>
      </c>
      <c r="N11160" s="43"/>
    </row>
    <row r="11161" spans="1:14">
      <c r="A11161" s="43" t="s">
        <v>621</v>
      </c>
      <c r="B11161" s="188" t="s">
        <v>143</v>
      </c>
      <c r="C11161" s="188" t="s">
        <v>144</v>
      </c>
      <c r="D11161" s="188" t="s">
        <v>144</v>
      </c>
      <c r="E11161" s="188" t="s">
        <v>144</v>
      </c>
      <c r="F11161" s="188" t="s">
        <v>144</v>
      </c>
      <c r="G11161" s="188" t="s">
        <v>144</v>
      </c>
      <c r="H11161" s="188" t="s">
        <v>144</v>
      </c>
      <c r="I11161" s="188" t="s">
        <v>685</v>
      </c>
      <c r="J11161" s="188" t="s">
        <v>685</v>
      </c>
      <c r="K11161" s="188" t="s">
        <v>225</v>
      </c>
      <c r="N11161" s="43"/>
    </row>
    <row r="11162" spans="1:14">
      <c r="A11162" s="43" t="s">
        <v>258</v>
      </c>
      <c r="B11162" s="188" t="s">
        <v>33</v>
      </c>
      <c r="C11162" s="188" t="s">
        <v>134</v>
      </c>
      <c r="D11162" s="188" t="s">
        <v>135</v>
      </c>
      <c r="E11162" s="188" t="s">
        <v>136</v>
      </c>
      <c r="F11162" s="188" t="s">
        <v>137</v>
      </c>
      <c r="G11162" s="188" t="s">
        <v>138</v>
      </c>
      <c r="H11162" s="188" t="s">
        <v>139</v>
      </c>
      <c r="I11162" s="188" t="s">
        <v>140</v>
      </c>
      <c r="J11162" s="188" t="s">
        <v>141</v>
      </c>
      <c r="N11162" s="43"/>
    </row>
    <row r="11163" spans="1:14">
      <c r="A11163" s="43" t="s">
        <v>622</v>
      </c>
      <c r="B11163" s="188" t="s">
        <v>143</v>
      </c>
      <c r="C11163" s="188" t="s">
        <v>148</v>
      </c>
      <c r="D11163" s="188" t="s">
        <v>148</v>
      </c>
      <c r="E11163" s="188" t="s">
        <v>148</v>
      </c>
      <c r="F11163" s="188" t="s">
        <v>148</v>
      </c>
      <c r="G11163" s="188" t="s">
        <v>148</v>
      </c>
      <c r="H11163" s="188" t="s">
        <v>148</v>
      </c>
      <c r="I11163" s="188" t="s">
        <v>686</v>
      </c>
      <c r="J11163" s="188" t="s">
        <v>686</v>
      </c>
      <c r="N11163" s="43"/>
    </row>
    <row r="11164" spans="1:14">
      <c r="A11164" s="43" t="s">
        <v>592</v>
      </c>
      <c r="B11164" s="188">
        <v>93953</v>
      </c>
      <c r="C11164" s="188">
        <v>9681.1299999999992</v>
      </c>
      <c r="D11164" s="188">
        <v>15908.79</v>
      </c>
      <c r="E11164" s="188">
        <v>29521.4</v>
      </c>
      <c r="F11164" s="188">
        <v>56459.3</v>
      </c>
      <c r="G11164" s="188">
        <v>109325</v>
      </c>
      <c r="H11164" s="188">
        <v>194259</v>
      </c>
      <c r="I11164" s="188">
        <v>277495</v>
      </c>
      <c r="J11164" s="188">
        <v>605315</v>
      </c>
      <c r="N11164" s="43"/>
    </row>
    <row r="11165" spans="1:14">
      <c r="A11165" s="43" t="s">
        <v>537</v>
      </c>
      <c r="B11165" s="188">
        <v>22288</v>
      </c>
      <c r="C11165" s="188">
        <v>0</v>
      </c>
      <c r="D11165" s="188">
        <v>0</v>
      </c>
      <c r="E11165" s="188">
        <v>12359.4</v>
      </c>
      <c r="F11165" s="188">
        <v>22159.9</v>
      </c>
      <c r="G11165" s="188">
        <v>32239</v>
      </c>
      <c r="H11165" s="188">
        <v>41002</v>
      </c>
      <c r="I11165" s="188">
        <v>46043</v>
      </c>
      <c r="J11165" s="188">
        <v>54506</v>
      </c>
      <c r="N11165" s="43"/>
    </row>
    <row r="11166" spans="1:14">
      <c r="A11166" s="43" t="s">
        <v>538</v>
      </c>
      <c r="B11166" s="188">
        <v>78</v>
      </c>
      <c r="C11166" s="188">
        <v>0</v>
      </c>
      <c r="D11166" s="188">
        <v>0</v>
      </c>
      <c r="E11166" s="188">
        <v>0</v>
      </c>
      <c r="F11166" s="188">
        <v>0</v>
      </c>
      <c r="G11166" s="188">
        <v>0</v>
      </c>
      <c r="H11166" s="188">
        <v>0</v>
      </c>
      <c r="I11166" s="188">
        <v>0</v>
      </c>
      <c r="J11166" s="188">
        <v>3323</v>
      </c>
      <c r="N11166" s="43"/>
    </row>
    <row r="11167" spans="1:14">
      <c r="A11167" s="43" t="s">
        <v>539</v>
      </c>
      <c r="B11167" s="188">
        <v>36404</v>
      </c>
      <c r="C11167" s="188">
        <v>-39.229999999999997</v>
      </c>
      <c r="D11167" s="188">
        <v>301.66000000000003</v>
      </c>
      <c r="E11167" s="188">
        <v>2385</v>
      </c>
      <c r="F11167" s="188">
        <v>9829.5</v>
      </c>
      <c r="G11167" s="188">
        <v>32480</v>
      </c>
      <c r="H11167" s="188">
        <v>83858</v>
      </c>
      <c r="I11167" s="188">
        <v>144105</v>
      </c>
      <c r="J11167" s="188">
        <v>411350</v>
      </c>
      <c r="N11167" s="43"/>
    </row>
    <row r="11168" spans="1:14">
      <c r="A11168" s="43" t="s">
        <v>540</v>
      </c>
      <c r="B11168" s="188">
        <v>3062</v>
      </c>
      <c r="C11168" s="188">
        <v>0</v>
      </c>
      <c r="D11168" s="188">
        <v>0</v>
      </c>
      <c r="E11168" s="188">
        <v>0</v>
      </c>
      <c r="F11168" s="188">
        <v>0</v>
      </c>
      <c r="G11168" s="188">
        <v>0</v>
      </c>
      <c r="H11168" s="188">
        <v>5066</v>
      </c>
      <c r="I11168" s="188">
        <v>15081</v>
      </c>
      <c r="J11168" s="188">
        <v>61669</v>
      </c>
      <c r="N11168" s="43"/>
    </row>
    <row r="11169" spans="1:14">
      <c r="A11169" s="43" t="s">
        <v>541</v>
      </c>
      <c r="B11169" s="188">
        <v>23320</v>
      </c>
      <c r="C11169" s="188">
        <v>0</v>
      </c>
      <c r="D11169" s="188">
        <v>0</v>
      </c>
      <c r="E11169" s="188">
        <v>0</v>
      </c>
      <c r="F11169" s="188">
        <v>0</v>
      </c>
      <c r="G11169" s="188">
        <v>25805</v>
      </c>
      <c r="H11169" s="188">
        <v>71767</v>
      </c>
      <c r="I11169" s="188">
        <v>107893</v>
      </c>
      <c r="J11169" s="188">
        <v>214319</v>
      </c>
      <c r="N11169" s="43"/>
    </row>
    <row r="11170" spans="1:14">
      <c r="A11170" s="43" t="s">
        <v>542</v>
      </c>
      <c r="B11170" s="188">
        <v>7409</v>
      </c>
      <c r="C11170" s="188">
        <v>0</v>
      </c>
      <c r="D11170" s="188">
        <v>0</v>
      </c>
      <c r="E11170" s="188">
        <v>0</v>
      </c>
      <c r="F11170" s="188">
        <v>3253.7</v>
      </c>
      <c r="G11170" s="188">
        <v>8391</v>
      </c>
      <c r="H11170" s="188">
        <v>17789</v>
      </c>
      <c r="I11170" s="188">
        <v>27018</v>
      </c>
      <c r="J11170" s="188">
        <v>64250</v>
      </c>
      <c r="N11170" s="43"/>
    </row>
    <row r="11171" spans="1:14">
      <c r="A11171" s="43" t="s">
        <v>543</v>
      </c>
      <c r="B11171" s="188">
        <v>1391</v>
      </c>
      <c r="C11171" s="188">
        <v>0</v>
      </c>
      <c r="D11171" s="188">
        <v>0</v>
      </c>
      <c r="E11171" s="188">
        <v>0</v>
      </c>
      <c r="F11171" s="188">
        <v>0</v>
      </c>
      <c r="G11171" s="188">
        <v>0</v>
      </c>
      <c r="H11171" s="188">
        <v>0</v>
      </c>
      <c r="I11171" s="188">
        <v>13020</v>
      </c>
      <c r="J11171" s="188">
        <v>27283</v>
      </c>
      <c r="N11171" s="43"/>
    </row>
    <row r="11172" spans="1:14">
      <c r="A11172" s="43" t="s">
        <v>544</v>
      </c>
      <c r="B11172" s="188">
        <v>10681</v>
      </c>
      <c r="C11172" s="188">
        <v>0</v>
      </c>
      <c r="D11172" s="188">
        <v>0</v>
      </c>
      <c r="E11172" s="188">
        <v>0</v>
      </c>
      <c r="F11172" s="188">
        <v>0</v>
      </c>
      <c r="G11172" s="188">
        <v>0</v>
      </c>
      <c r="H11172" s="188">
        <v>28903</v>
      </c>
      <c r="I11172" s="188">
        <v>85859</v>
      </c>
      <c r="J11172" s="188">
        <v>148956</v>
      </c>
      <c r="N11172" s="43"/>
    </row>
    <row r="11173" spans="1:14">
      <c r="A11173" s="43" t="s">
        <v>221</v>
      </c>
      <c r="B11173" s="188">
        <v>19053</v>
      </c>
      <c r="C11173" s="188">
        <v>0</v>
      </c>
      <c r="D11173" s="188">
        <v>0</v>
      </c>
      <c r="E11173" s="188">
        <v>10630.5</v>
      </c>
      <c r="F11173" s="188">
        <v>18633.099999999999</v>
      </c>
      <c r="G11173" s="188">
        <v>28228</v>
      </c>
      <c r="H11173" s="188">
        <v>36103</v>
      </c>
      <c r="I11173" s="188">
        <v>40308</v>
      </c>
      <c r="J11173" s="188">
        <v>47241</v>
      </c>
      <c r="N11173" s="43"/>
    </row>
    <row r="11174" spans="1:14">
      <c r="A11174" s="43" t="s">
        <v>222</v>
      </c>
      <c r="B11174" s="188">
        <v>8735</v>
      </c>
      <c r="C11174" s="188">
        <v>0</v>
      </c>
      <c r="D11174" s="188">
        <v>0</v>
      </c>
      <c r="E11174" s="188">
        <v>0</v>
      </c>
      <c r="F11174" s="188">
        <v>0</v>
      </c>
      <c r="G11174" s="188">
        <v>16798</v>
      </c>
      <c r="H11174" s="188">
        <v>29391</v>
      </c>
      <c r="I11174" s="188">
        <v>35968</v>
      </c>
      <c r="J11174" s="188">
        <v>44775</v>
      </c>
      <c r="N11174" s="43"/>
    </row>
    <row r="11175" spans="1:14">
      <c r="A11175" s="43" t="s">
        <v>223</v>
      </c>
      <c r="B11175" s="188">
        <v>17730</v>
      </c>
      <c r="C11175" s="188">
        <v>0</v>
      </c>
      <c r="D11175" s="188">
        <v>0</v>
      </c>
      <c r="E11175" s="188">
        <v>0</v>
      </c>
      <c r="F11175" s="188">
        <v>0</v>
      </c>
      <c r="G11175" s="188">
        <v>10536</v>
      </c>
      <c r="H11175" s="188">
        <v>55576</v>
      </c>
      <c r="I11175" s="188">
        <v>91315</v>
      </c>
      <c r="J11175" s="188">
        <v>200116</v>
      </c>
      <c r="N11175" s="43"/>
    </row>
    <row r="11176" spans="1:14">
      <c r="A11176" s="43" t="s">
        <v>224</v>
      </c>
      <c r="B11176" s="188">
        <v>13305</v>
      </c>
      <c r="C11176" s="188">
        <v>0</v>
      </c>
      <c r="D11176" s="188">
        <v>0</v>
      </c>
      <c r="E11176" s="188">
        <v>0</v>
      </c>
      <c r="F11176" s="188">
        <v>0</v>
      </c>
      <c r="G11176" s="188">
        <v>0</v>
      </c>
      <c r="H11176" s="188">
        <v>42063</v>
      </c>
      <c r="I11176" s="188">
        <v>80472</v>
      </c>
      <c r="J11176" s="188">
        <v>183210</v>
      </c>
      <c r="N11176" s="43"/>
    </row>
    <row r="11177" spans="1:14">
      <c r="A11177" s="43" t="s">
        <v>545</v>
      </c>
      <c r="B11177" s="188">
        <v>77070</v>
      </c>
      <c r="C11177" s="188">
        <v>4592.25</v>
      </c>
      <c r="D11177" s="188">
        <v>10807.85</v>
      </c>
      <c r="E11177" s="188">
        <v>24020.3</v>
      </c>
      <c r="F11177" s="188">
        <v>48128.2</v>
      </c>
      <c r="G11177" s="188">
        <v>91400</v>
      </c>
      <c r="H11177" s="188">
        <v>159442</v>
      </c>
      <c r="I11177" s="188">
        <v>227486</v>
      </c>
      <c r="J11177" s="188">
        <v>503231</v>
      </c>
      <c r="N11177" s="43"/>
    </row>
    <row r="11178" spans="1:14">
      <c r="A11178" s="43" t="s">
        <v>546</v>
      </c>
      <c r="B11178" s="188">
        <v>49321</v>
      </c>
      <c r="C11178" s="188">
        <v>2521.6</v>
      </c>
      <c r="D11178" s="188">
        <v>7853.66</v>
      </c>
      <c r="E11178" s="188">
        <v>17901.8</v>
      </c>
      <c r="F11178" s="188">
        <v>35466</v>
      </c>
      <c r="G11178" s="188">
        <v>64766</v>
      </c>
      <c r="H11178" s="188">
        <v>103495</v>
      </c>
      <c r="I11178" s="188">
        <v>134410</v>
      </c>
      <c r="J11178" s="188">
        <v>230730</v>
      </c>
      <c r="N11178" s="43"/>
    </row>
    <row r="11179" spans="1:14">
      <c r="A11179" s="43" t="s">
        <v>547</v>
      </c>
      <c r="B11179" s="188">
        <v>8538</v>
      </c>
      <c r="C11179" s="188">
        <v>0</v>
      </c>
      <c r="D11179" s="188">
        <v>0</v>
      </c>
      <c r="E11179" s="188">
        <v>0</v>
      </c>
      <c r="F11179" s="188">
        <v>403.3</v>
      </c>
      <c r="G11179" s="188">
        <v>7053</v>
      </c>
      <c r="H11179" s="188">
        <v>19640</v>
      </c>
      <c r="I11179" s="188">
        <v>33103</v>
      </c>
      <c r="J11179" s="188">
        <v>91612</v>
      </c>
      <c r="N11179" s="43"/>
    </row>
    <row r="11180" spans="1:14">
      <c r="A11180" s="43" t="s">
        <v>548</v>
      </c>
      <c r="B11180" s="188">
        <v>1270</v>
      </c>
      <c r="C11180" s="188">
        <v>0</v>
      </c>
      <c r="D11180" s="188">
        <v>0</v>
      </c>
      <c r="E11180" s="188">
        <v>0</v>
      </c>
      <c r="F11180" s="188">
        <v>0</v>
      </c>
      <c r="G11180" s="188">
        <v>554</v>
      </c>
      <c r="H11180" s="188">
        <v>2835</v>
      </c>
      <c r="I11180" s="188">
        <v>5374</v>
      </c>
      <c r="J11180" s="188">
        <v>16284</v>
      </c>
      <c r="N11180" s="43"/>
    </row>
    <row r="11181" spans="1:14">
      <c r="A11181" s="43" t="s">
        <v>549</v>
      </c>
      <c r="B11181" s="188">
        <v>1505</v>
      </c>
      <c r="C11181" s="188">
        <v>0</v>
      </c>
      <c r="D11181" s="188">
        <v>0</v>
      </c>
      <c r="E11181" s="188">
        <v>0</v>
      </c>
      <c r="F11181" s="188">
        <v>0</v>
      </c>
      <c r="G11181" s="188">
        <v>1817</v>
      </c>
      <c r="H11181" s="188">
        <v>5393</v>
      </c>
      <c r="I11181" s="188">
        <v>8163</v>
      </c>
      <c r="J11181" s="188">
        <v>13230</v>
      </c>
      <c r="N11181" s="43"/>
    </row>
    <row r="11182" spans="1:14">
      <c r="A11182" s="43" t="s">
        <v>550</v>
      </c>
      <c r="B11182" s="188">
        <v>325</v>
      </c>
      <c r="C11182" s="188">
        <v>0</v>
      </c>
      <c r="D11182" s="188">
        <v>0</v>
      </c>
      <c r="E11182" s="188">
        <v>0</v>
      </c>
      <c r="F11182" s="188">
        <v>0</v>
      </c>
      <c r="G11182" s="188">
        <v>342</v>
      </c>
      <c r="H11182" s="188">
        <v>1015</v>
      </c>
      <c r="I11182" s="188">
        <v>1546</v>
      </c>
      <c r="J11182" s="188">
        <v>3077</v>
      </c>
      <c r="N11182" s="43"/>
    </row>
    <row r="11183" spans="1:14">
      <c r="A11183" s="43" t="s">
        <v>551</v>
      </c>
      <c r="B11183" s="188">
        <v>284</v>
      </c>
      <c r="C11183" s="188">
        <v>0</v>
      </c>
      <c r="D11183" s="188">
        <v>0</v>
      </c>
      <c r="E11183" s="188">
        <v>0</v>
      </c>
      <c r="F11183" s="188">
        <v>0</v>
      </c>
      <c r="G11183" s="188">
        <v>8</v>
      </c>
      <c r="H11183" s="188">
        <v>607</v>
      </c>
      <c r="I11183" s="188">
        <v>1363</v>
      </c>
      <c r="J11183" s="188">
        <v>4318</v>
      </c>
      <c r="N11183" s="43"/>
    </row>
    <row r="11184" spans="1:14">
      <c r="A11184" s="43" t="s">
        <v>317</v>
      </c>
      <c r="B11184" s="188">
        <v>3828</v>
      </c>
      <c r="C11184" s="188">
        <v>0</v>
      </c>
      <c r="D11184" s="188">
        <v>3717.23</v>
      </c>
      <c r="E11184" s="188">
        <v>3717.2</v>
      </c>
      <c r="F11184" s="188">
        <v>3717.2</v>
      </c>
      <c r="G11184" s="188">
        <v>3717</v>
      </c>
      <c r="H11184" s="188">
        <v>5204</v>
      </c>
      <c r="I11184" s="188">
        <v>7434</v>
      </c>
      <c r="J11184" s="188">
        <v>11895</v>
      </c>
      <c r="N11184" s="43"/>
    </row>
    <row r="11185" spans="1:14">
      <c r="A11185" s="43" t="s">
        <v>318</v>
      </c>
      <c r="B11185" s="188">
        <v>1132</v>
      </c>
      <c r="C11185" s="188">
        <v>0</v>
      </c>
      <c r="D11185" s="188">
        <v>0</v>
      </c>
      <c r="E11185" s="188">
        <v>0</v>
      </c>
      <c r="F11185" s="188">
        <v>1396.5</v>
      </c>
      <c r="G11185" s="188">
        <v>1397</v>
      </c>
      <c r="H11185" s="188">
        <v>1397</v>
      </c>
      <c r="I11185" s="188">
        <v>2738</v>
      </c>
      <c r="J11185" s="188">
        <v>4381</v>
      </c>
      <c r="N11185" s="43"/>
    </row>
    <row r="11186" spans="1:14">
      <c r="A11186" s="43" t="s">
        <v>552</v>
      </c>
      <c r="B11186" s="188">
        <v>66204</v>
      </c>
      <c r="C11186" s="188">
        <v>7571.59</v>
      </c>
      <c r="D11186" s="188">
        <v>12769.09</v>
      </c>
      <c r="E11186" s="188">
        <v>23065.9</v>
      </c>
      <c r="F11186" s="188">
        <v>42657.7</v>
      </c>
      <c r="G11186" s="188">
        <v>81051</v>
      </c>
      <c r="H11186" s="188">
        <v>136358</v>
      </c>
      <c r="I11186" s="188">
        <v>184707</v>
      </c>
      <c r="J11186" s="188">
        <v>345359</v>
      </c>
      <c r="N11186" s="43"/>
    </row>
    <row r="11187" spans="1:14">
      <c r="A11187" s="43" t="s">
        <v>553</v>
      </c>
      <c r="B11187" s="188">
        <v>8928</v>
      </c>
      <c r="C11187" s="188">
        <v>0</v>
      </c>
      <c r="D11187" s="188">
        <v>0</v>
      </c>
      <c r="E11187" s="188">
        <v>0</v>
      </c>
      <c r="F11187" s="188">
        <v>152.69999999999999</v>
      </c>
      <c r="G11187" s="188">
        <v>8524</v>
      </c>
      <c r="H11187" s="188">
        <v>26463</v>
      </c>
      <c r="I11187" s="188">
        <v>43441</v>
      </c>
      <c r="J11187" s="188">
        <v>96222</v>
      </c>
      <c r="N11187" s="43"/>
    </row>
    <row r="11188" spans="1:14">
      <c r="A11188" s="43" t="s">
        <v>554</v>
      </c>
      <c r="B11188" s="188">
        <v>2048</v>
      </c>
      <c r="C11188" s="188">
        <v>0</v>
      </c>
      <c r="D11188" s="188">
        <v>0</v>
      </c>
      <c r="E11188" s="188">
        <v>0</v>
      </c>
      <c r="F11188" s="188">
        <v>0</v>
      </c>
      <c r="G11188" s="188">
        <v>509</v>
      </c>
      <c r="H11188" s="188">
        <v>3820</v>
      </c>
      <c r="I11188" s="188">
        <v>8886</v>
      </c>
      <c r="J11188" s="188">
        <v>30964</v>
      </c>
      <c r="N11188" s="43"/>
    </row>
    <row r="11189" spans="1:14">
      <c r="A11189" s="43" t="s">
        <v>555</v>
      </c>
      <c r="B11189" s="188">
        <v>3613</v>
      </c>
      <c r="C11189" s="188">
        <v>0</v>
      </c>
      <c r="D11189" s="188">
        <v>0</v>
      </c>
      <c r="E11189" s="188">
        <v>0</v>
      </c>
      <c r="F11189" s="188">
        <v>0</v>
      </c>
      <c r="G11189" s="188">
        <v>34</v>
      </c>
      <c r="H11189" s="188">
        <v>6059</v>
      </c>
      <c r="I11189" s="188">
        <v>18367</v>
      </c>
      <c r="J11189" s="188">
        <v>64478</v>
      </c>
      <c r="N11189" s="43"/>
    </row>
    <row r="11190" spans="1:14">
      <c r="A11190" s="43" t="s">
        <v>556</v>
      </c>
      <c r="B11190" s="188">
        <v>1475</v>
      </c>
      <c r="C11190" s="188">
        <v>0</v>
      </c>
      <c r="D11190" s="188">
        <v>0</v>
      </c>
      <c r="E11190" s="188">
        <v>0</v>
      </c>
      <c r="F11190" s="188">
        <v>0</v>
      </c>
      <c r="G11190" s="188">
        <v>0</v>
      </c>
      <c r="H11190" s="188">
        <v>0</v>
      </c>
      <c r="I11190" s="188">
        <v>4634</v>
      </c>
      <c r="J11190" s="188">
        <v>48894</v>
      </c>
      <c r="N11190" s="43"/>
    </row>
    <row r="11191" spans="1:14">
      <c r="A11191" s="43" t="s">
        <v>168</v>
      </c>
      <c r="N11191" s="43"/>
    </row>
    <row r="11192" spans="1:14">
      <c r="A11192" s="43" t="s">
        <v>607</v>
      </c>
      <c r="B11192" s="188">
        <v>14702</v>
      </c>
      <c r="C11192" s="188">
        <v>141.58000000000001</v>
      </c>
      <c r="D11192" s="188">
        <v>3234.31</v>
      </c>
      <c r="E11192" s="188">
        <v>9681.1</v>
      </c>
      <c r="F11192" s="188">
        <v>15908.8</v>
      </c>
      <c r="G11192" s="188">
        <v>20714</v>
      </c>
      <c r="H11192" s="188">
        <v>23300</v>
      </c>
      <c r="I11192" s="188">
        <v>24177</v>
      </c>
      <c r="J11192" s="188">
        <v>24877</v>
      </c>
      <c r="N11192" s="43"/>
    </row>
    <row r="11193" spans="1:14">
      <c r="A11193" s="43" t="s">
        <v>537</v>
      </c>
      <c r="B11193" s="188">
        <v>9706</v>
      </c>
      <c r="C11193" s="188">
        <v>0</v>
      </c>
      <c r="D11193" s="188">
        <v>0</v>
      </c>
      <c r="E11193" s="188">
        <v>0</v>
      </c>
      <c r="F11193" s="188">
        <v>11177.6</v>
      </c>
      <c r="G11193" s="188">
        <v>15543</v>
      </c>
      <c r="H11193" s="188">
        <v>18476</v>
      </c>
      <c r="I11193" s="188">
        <v>20132</v>
      </c>
      <c r="J11193" s="188">
        <v>22639</v>
      </c>
      <c r="N11193" s="43"/>
    </row>
    <row r="11194" spans="1:14">
      <c r="A11194" s="43" t="s">
        <v>538</v>
      </c>
      <c r="B11194" s="188">
        <v>384</v>
      </c>
      <c r="C11194" s="188">
        <v>0</v>
      </c>
      <c r="D11194" s="188">
        <v>0</v>
      </c>
      <c r="E11194" s="188">
        <v>0</v>
      </c>
      <c r="F11194" s="188">
        <v>0</v>
      </c>
      <c r="G11194" s="188">
        <v>0</v>
      </c>
      <c r="H11194" s="188">
        <v>0</v>
      </c>
      <c r="I11194" s="188">
        <v>3176</v>
      </c>
      <c r="J11194" s="188">
        <v>9326</v>
      </c>
      <c r="N11194" s="43"/>
    </row>
    <row r="11195" spans="1:14">
      <c r="A11195" s="43" t="s">
        <v>539</v>
      </c>
      <c r="B11195" s="188">
        <v>2083</v>
      </c>
      <c r="C11195" s="188">
        <v>-118.82</v>
      </c>
      <c r="D11195" s="188">
        <v>-86.24</v>
      </c>
      <c r="E11195" s="188">
        <v>31.5</v>
      </c>
      <c r="F11195" s="188">
        <v>892.6</v>
      </c>
      <c r="G11195" s="188">
        <v>2894</v>
      </c>
      <c r="H11195" s="188">
        <v>6068</v>
      </c>
      <c r="I11195" s="188">
        <v>8276</v>
      </c>
      <c r="J11195" s="188">
        <v>14238</v>
      </c>
      <c r="N11195" s="43"/>
    </row>
    <row r="11196" spans="1:14">
      <c r="A11196" s="43" t="s">
        <v>540</v>
      </c>
      <c r="B11196" s="188">
        <v>210</v>
      </c>
      <c r="C11196" s="188">
        <v>0</v>
      </c>
      <c r="D11196" s="188">
        <v>0</v>
      </c>
      <c r="E11196" s="188">
        <v>0</v>
      </c>
      <c r="F11196" s="188">
        <v>0</v>
      </c>
      <c r="G11196" s="188">
        <v>0</v>
      </c>
      <c r="H11196" s="188">
        <v>95</v>
      </c>
      <c r="I11196" s="188">
        <v>1029</v>
      </c>
      <c r="J11196" s="188">
        <v>5399</v>
      </c>
      <c r="N11196" s="43"/>
    </row>
    <row r="11197" spans="1:14">
      <c r="A11197" s="43" t="s">
        <v>541</v>
      </c>
      <c r="B11197" s="188">
        <v>864</v>
      </c>
      <c r="C11197" s="188">
        <v>0</v>
      </c>
      <c r="D11197" s="188">
        <v>0</v>
      </c>
      <c r="E11197" s="188">
        <v>0</v>
      </c>
      <c r="F11197" s="188">
        <v>0</v>
      </c>
      <c r="G11197" s="188">
        <v>0</v>
      </c>
      <c r="H11197" s="188">
        <v>266</v>
      </c>
      <c r="I11197" s="188">
        <v>7745</v>
      </c>
      <c r="J11197" s="188">
        <v>17764</v>
      </c>
      <c r="N11197" s="43"/>
    </row>
    <row r="11198" spans="1:14">
      <c r="A11198" s="43" t="s">
        <v>542</v>
      </c>
      <c r="B11198" s="188">
        <v>1185</v>
      </c>
      <c r="C11198" s="188">
        <v>0</v>
      </c>
      <c r="D11198" s="188">
        <v>0</v>
      </c>
      <c r="E11198" s="188">
        <v>0</v>
      </c>
      <c r="F11198" s="188">
        <v>0</v>
      </c>
      <c r="G11198" s="188">
        <v>1668</v>
      </c>
      <c r="H11198" s="188">
        <v>3775</v>
      </c>
      <c r="I11198" s="188">
        <v>5582</v>
      </c>
      <c r="J11198" s="188">
        <v>10603</v>
      </c>
      <c r="N11198" s="43"/>
    </row>
    <row r="11199" spans="1:14">
      <c r="A11199" s="43" t="s">
        <v>543</v>
      </c>
      <c r="B11199" s="188">
        <v>271</v>
      </c>
      <c r="C11199" s="188">
        <v>0</v>
      </c>
      <c r="D11199" s="188">
        <v>0</v>
      </c>
      <c r="E11199" s="188">
        <v>0</v>
      </c>
      <c r="F11199" s="188">
        <v>0</v>
      </c>
      <c r="G11199" s="188">
        <v>0</v>
      </c>
      <c r="H11199" s="188">
        <v>0</v>
      </c>
      <c r="I11199" s="188">
        <v>0</v>
      </c>
      <c r="J11199" s="188">
        <v>10123</v>
      </c>
      <c r="N11199" s="43"/>
    </row>
    <row r="11200" spans="1:14">
      <c r="A11200" s="43" t="s">
        <v>544</v>
      </c>
      <c r="B11200" s="188">
        <v>17596</v>
      </c>
      <c r="C11200" s="188">
        <v>0</v>
      </c>
      <c r="D11200" s="188">
        <v>0</v>
      </c>
      <c r="E11200" s="188">
        <v>0</v>
      </c>
      <c r="F11200" s="188">
        <v>0</v>
      </c>
      <c r="G11200" s="188">
        <v>21521</v>
      </c>
      <c r="H11200" s="188">
        <v>85859</v>
      </c>
      <c r="I11200" s="188">
        <v>131036</v>
      </c>
      <c r="J11200" s="188">
        <v>148956</v>
      </c>
      <c r="N11200" s="43"/>
    </row>
    <row r="11201" spans="1:14">
      <c r="A11201" s="43" t="s">
        <v>221</v>
      </c>
      <c r="B11201" s="188">
        <v>9072</v>
      </c>
      <c r="C11201" s="188">
        <v>0</v>
      </c>
      <c r="D11201" s="188">
        <v>0</v>
      </c>
      <c r="E11201" s="188">
        <v>0</v>
      </c>
      <c r="F11201" s="188">
        <v>10222.4</v>
      </c>
      <c r="G11201" s="188">
        <v>14563</v>
      </c>
      <c r="H11201" s="188">
        <v>17720</v>
      </c>
      <c r="I11201" s="188">
        <v>19564</v>
      </c>
      <c r="J11201" s="188">
        <v>23011</v>
      </c>
      <c r="N11201" s="43"/>
    </row>
    <row r="11202" spans="1:14">
      <c r="A11202" s="43" t="s">
        <v>222</v>
      </c>
      <c r="B11202" s="188">
        <v>2039</v>
      </c>
      <c r="C11202" s="188">
        <v>0</v>
      </c>
      <c r="D11202" s="188">
        <v>0</v>
      </c>
      <c r="E11202" s="188">
        <v>0</v>
      </c>
      <c r="F11202" s="188">
        <v>0</v>
      </c>
      <c r="G11202" s="188">
        <v>0</v>
      </c>
      <c r="H11202" s="188">
        <v>10425</v>
      </c>
      <c r="I11202" s="188">
        <v>13853</v>
      </c>
      <c r="J11202" s="188">
        <v>18724</v>
      </c>
      <c r="N11202" s="43"/>
    </row>
    <row r="11203" spans="1:14">
      <c r="A11203" s="43" t="s">
        <v>223</v>
      </c>
      <c r="B11203" s="188">
        <v>678</v>
      </c>
      <c r="C11203" s="188">
        <v>0</v>
      </c>
      <c r="D11203" s="188">
        <v>0</v>
      </c>
      <c r="E11203" s="188">
        <v>0</v>
      </c>
      <c r="F11203" s="188">
        <v>0</v>
      </c>
      <c r="G11203" s="188">
        <v>0</v>
      </c>
      <c r="H11203" s="188">
        <v>0</v>
      </c>
      <c r="I11203" s="188">
        <v>3904</v>
      </c>
      <c r="J11203" s="188">
        <v>17664</v>
      </c>
      <c r="N11203" s="43"/>
    </row>
    <row r="11204" spans="1:14">
      <c r="A11204" s="43" t="s">
        <v>224</v>
      </c>
      <c r="B11204" s="188">
        <v>495</v>
      </c>
      <c r="C11204" s="188">
        <v>0</v>
      </c>
      <c r="D11204" s="188">
        <v>0</v>
      </c>
      <c r="E11204" s="188">
        <v>0</v>
      </c>
      <c r="F11204" s="188">
        <v>0</v>
      </c>
      <c r="G11204" s="188">
        <v>0</v>
      </c>
      <c r="H11204" s="188">
        <v>0</v>
      </c>
      <c r="I11204" s="188">
        <v>0</v>
      </c>
      <c r="J11204" s="188">
        <v>18555</v>
      </c>
      <c r="N11204" s="43"/>
    </row>
    <row r="11205" spans="1:14">
      <c r="A11205" s="43" t="s">
        <v>545</v>
      </c>
      <c r="B11205" s="188">
        <v>9837</v>
      </c>
      <c r="C11205" s="188">
        <v>-4518.7</v>
      </c>
      <c r="D11205" s="188">
        <v>-1721.76</v>
      </c>
      <c r="E11205" s="188">
        <v>4736.8</v>
      </c>
      <c r="F11205" s="188">
        <v>11031.1</v>
      </c>
      <c r="G11205" s="188">
        <v>15886</v>
      </c>
      <c r="H11205" s="188">
        <v>18481</v>
      </c>
      <c r="I11205" s="188">
        <v>19428</v>
      </c>
      <c r="J11205" s="188">
        <v>21108</v>
      </c>
      <c r="N11205" s="43"/>
    </row>
    <row r="11206" spans="1:14">
      <c r="A11206" s="43" t="s">
        <v>546</v>
      </c>
      <c r="B11206" s="188">
        <v>8007</v>
      </c>
      <c r="C11206" s="188">
        <v>-5113.7700000000004</v>
      </c>
      <c r="D11206" s="188">
        <v>-4046.06</v>
      </c>
      <c r="E11206" s="188">
        <v>3314.2</v>
      </c>
      <c r="F11206" s="188">
        <v>8664</v>
      </c>
      <c r="G11206" s="188">
        <v>12979</v>
      </c>
      <c r="H11206" s="188">
        <v>16414</v>
      </c>
      <c r="I11206" s="188">
        <v>18256</v>
      </c>
      <c r="J11206" s="188">
        <v>26313</v>
      </c>
      <c r="N11206" s="43"/>
    </row>
    <row r="11207" spans="1:14">
      <c r="A11207" s="43" t="s">
        <v>547</v>
      </c>
      <c r="B11207" s="188">
        <v>109</v>
      </c>
      <c r="C11207" s="188">
        <v>0</v>
      </c>
      <c r="D11207" s="188">
        <v>0</v>
      </c>
      <c r="E11207" s="188">
        <v>0</v>
      </c>
      <c r="F11207" s="188">
        <v>0</v>
      </c>
      <c r="G11207" s="188">
        <v>0</v>
      </c>
      <c r="H11207" s="188">
        <v>0</v>
      </c>
      <c r="I11207" s="188">
        <v>0</v>
      </c>
      <c r="J11207" s="188">
        <v>2394</v>
      </c>
      <c r="N11207" s="43"/>
    </row>
    <row r="11208" spans="1:14">
      <c r="A11208" s="43" t="s">
        <v>548</v>
      </c>
      <c r="B11208" s="188">
        <v>33</v>
      </c>
      <c r="C11208" s="188">
        <v>0</v>
      </c>
      <c r="D11208" s="188">
        <v>0</v>
      </c>
      <c r="E11208" s="188">
        <v>0</v>
      </c>
      <c r="F11208" s="188">
        <v>0</v>
      </c>
      <c r="G11208" s="188">
        <v>0</v>
      </c>
      <c r="H11208" s="188">
        <v>0</v>
      </c>
      <c r="I11208" s="188">
        <v>0</v>
      </c>
      <c r="J11208" s="188">
        <v>671</v>
      </c>
      <c r="N11208" s="43"/>
    </row>
    <row r="11209" spans="1:14">
      <c r="A11209" s="43" t="s">
        <v>549</v>
      </c>
      <c r="B11209" s="188">
        <v>47</v>
      </c>
      <c r="C11209" s="188">
        <v>0</v>
      </c>
      <c r="D11209" s="188">
        <v>0</v>
      </c>
      <c r="E11209" s="188">
        <v>0</v>
      </c>
      <c r="F11209" s="188">
        <v>0</v>
      </c>
      <c r="G11209" s="188">
        <v>0</v>
      </c>
      <c r="H11209" s="188">
        <v>0</v>
      </c>
      <c r="I11209" s="188">
        <v>333</v>
      </c>
      <c r="J11209" s="188">
        <v>1244</v>
      </c>
      <c r="N11209" s="43"/>
    </row>
    <row r="11210" spans="1:14">
      <c r="A11210" s="43" t="s">
        <v>550</v>
      </c>
      <c r="B11210" s="188">
        <v>9</v>
      </c>
      <c r="C11210" s="188">
        <v>0</v>
      </c>
      <c r="D11210" s="188">
        <v>0</v>
      </c>
      <c r="E11210" s="188">
        <v>0</v>
      </c>
      <c r="F11210" s="188">
        <v>0</v>
      </c>
      <c r="G11210" s="188">
        <v>0</v>
      </c>
      <c r="H11210" s="188">
        <v>0</v>
      </c>
      <c r="I11210" s="188">
        <v>63</v>
      </c>
      <c r="J11210" s="188">
        <v>234</v>
      </c>
      <c r="N11210" s="43"/>
    </row>
    <row r="11211" spans="1:14">
      <c r="A11211" s="43" t="s">
        <v>551</v>
      </c>
      <c r="B11211" s="188">
        <v>7</v>
      </c>
      <c r="C11211" s="188">
        <v>0</v>
      </c>
      <c r="D11211" s="188">
        <v>0</v>
      </c>
      <c r="E11211" s="188">
        <v>0</v>
      </c>
      <c r="F11211" s="188">
        <v>0</v>
      </c>
      <c r="G11211" s="188">
        <v>0</v>
      </c>
      <c r="H11211" s="188">
        <v>0</v>
      </c>
      <c r="I11211" s="188">
        <v>0</v>
      </c>
      <c r="J11211" s="188">
        <v>0</v>
      </c>
      <c r="N11211" s="43"/>
    </row>
    <row r="11212" spans="1:14">
      <c r="A11212" s="43" t="s">
        <v>317</v>
      </c>
      <c r="B11212" s="188">
        <v>3590</v>
      </c>
      <c r="C11212" s="188">
        <v>3717.23</v>
      </c>
      <c r="D11212" s="188">
        <v>3717.23</v>
      </c>
      <c r="E11212" s="188">
        <v>3717.2</v>
      </c>
      <c r="F11212" s="188">
        <v>3717.2</v>
      </c>
      <c r="G11212" s="188">
        <v>3717</v>
      </c>
      <c r="H11212" s="188">
        <v>3717</v>
      </c>
      <c r="I11212" s="188">
        <v>3717</v>
      </c>
      <c r="J11212" s="188">
        <v>3717</v>
      </c>
      <c r="N11212" s="43"/>
    </row>
    <row r="11213" spans="1:14">
      <c r="A11213" s="43" t="s">
        <v>318</v>
      </c>
      <c r="B11213" s="188">
        <v>1070</v>
      </c>
      <c r="C11213" s="188">
        <v>0</v>
      </c>
      <c r="D11213" s="188">
        <v>0</v>
      </c>
      <c r="E11213" s="188">
        <v>1396.5</v>
      </c>
      <c r="F11213" s="188">
        <v>1396.5</v>
      </c>
      <c r="G11213" s="188">
        <v>1397</v>
      </c>
      <c r="H11213" s="188">
        <v>1397</v>
      </c>
      <c r="I11213" s="188">
        <v>1397</v>
      </c>
      <c r="J11213" s="188">
        <v>1397</v>
      </c>
      <c r="N11213" s="43"/>
    </row>
    <row r="11214" spans="1:14">
      <c r="A11214" s="43" t="s">
        <v>552</v>
      </c>
      <c r="B11214" s="188">
        <v>12872</v>
      </c>
      <c r="C11214" s="188">
        <v>0</v>
      </c>
      <c r="D11214" s="188">
        <v>42.55</v>
      </c>
      <c r="E11214" s="188">
        <v>8196.9</v>
      </c>
      <c r="F11214" s="188">
        <v>13411</v>
      </c>
      <c r="G11214" s="188">
        <v>17753</v>
      </c>
      <c r="H11214" s="188">
        <v>21119</v>
      </c>
      <c r="I11214" s="188">
        <v>22910</v>
      </c>
      <c r="J11214" s="188">
        <v>32528</v>
      </c>
      <c r="N11214" s="43"/>
    </row>
    <row r="11215" spans="1:14">
      <c r="A11215" s="43" t="s">
        <v>553</v>
      </c>
      <c r="B11215" s="188">
        <v>505</v>
      </c>
      <c r="C11215" s="188">
        <v>0</v>
      </c>
      <c r="D11215" s="188">
        <v>0</v>
      </c>
      <c r="E11215" s="188">
        <v>0</v>
      </c>
      <c r="F11215" s="188">
        <v>0</v>
      </c>
      <c r="G11215" s="188">
        <v>73</v>
      </c>
      <c r="H11215" s="188">
        <v>1491</v>
      </c>
      <c r="I11215" s="188">
        <v>3014</v>
      </c>
      <c r="J11215" s="188">
        <v>8015</v>
      </c>
      <c r="N11215" s="43"/>
    </row>
    <row r="11216" spans="1:14">
      <c r="A11216" s="43" t="s">
        <v>554</v>
      </c>
      <c r="B11216" s="188">
        <v>215</v>
      </c>
      <c r="C11216" s="188">
        <v>0</v>
      </c>
      <c r="D11216" s="188">
        <v>0</v>
      </c>
      <c r="E11216" s="188">
        <v>0</v>
      </c>
      <c r="F11216" s="188">
        <v>0</v>
      </c>
      <c r="G11216" s="188">
        <v>7</v>
      </c>
      <c r="H11216" s="188">
        <v>304</v>
      </c>
      <c r="I11216" s="188">
        <v>941</v>
      </c>
      <c r="J11216" s="188">
        <v>4429</v>
      </c>
      <c r="N11216" s="43"/>
    </row>
    <row r="11217" spans="1:14">
      <c r="A11217" s="43" t="s">
        <v>555</v>
      </c>
      <c r="B11217" s="188">
        <v>241</v>
      </c>
      <c r="C11217" s="188">
        <v>0</v>
      </c>
      <c r="D11217" s="188">
        <v>0</v>
      </c>
      <c r="E11217" s="188">
        <v>0</v>
      </c>
      <c r="F11217" s="188">
        <v>0</v>
      </c>
      <c r="G11217" s="188">
        <v>0</v>
      </c>
      <c r="H11217" s="188">
        <v>0</v>
      </c>
      <c r="I11217" s="188">
        <v>189</v>
      </c>
      <c r="J11217" s="188">
        <v>6015</v>
      </c>
      <c r="N11217" s="43"/>
    </row>
    <row r="11218" spans="1:14">
      <c r="A11218" s="43" t="s">
        <v>556</v>
      </c>
      <c r="B11218" s="188">
        <v>478</v>
      </c>
      <c r="C11218" s="188">
        <v>0</v>
      </c>
      <c r="D11218" s="188">
        <v>0</v>
      </c>
      <c r="E11218" s="188">
        <v>0</v>
      </c>
      <c r="F11218" s="188">
        <v>0</v>
      </c>
      <c r="G11218" s="188">
        <v>0</v>
      </c>
      <c r="H11218" s="188">
        <v>0</v>
      </c>
      <c r="I11218" s="188">
        <v>0</v>
      </c>
      <c r="J11218" s="188">
        <v>11086</v>
      </c>
      <c r="N11218" s="43"/>
    </row>
    <row r="11219" spans="1:14">
      <c r="A11219" s="43" t="s">
        <v>608</v>
      </c>
      <c r="B11219" s="188">
        <v>34228</v>
      </c>
      <c r="C11219" s="188">
        <v>25944.2</v>
      </c>
      <c r="D11219" s="188">
        <v>26867.24</v>
      </c>
      <c r="E11219" s="188">
        <v>29521.4</v>
      </c>
      <c r="F11219" s="188">
        <v>34101.800000000003</v>
      </c>
      <c r="G11219" s="188">
        <v>38750</v>
      </c>
      <c r="H11219" s="188">
        <v>41963</v>
      </c>
      <c r="I11219" s="188">
        <v>43038</v>
      </c>
      <c r="J11219" s="188">
        <v>43820</v>
      </c>
      <c r="N11219" s="43"/>
    </row>
    <row r="11220" spans="1:14">
      <c r="A11220" s="43" t="s">
        <v>537</v>
      </c>
      <c r="B11220" s="188">
        <v>19817</v>
      </c>
      <c r="C11220" s="188">
        <v>0</v>
      </c>
      <c r="D11220" s="188">
        <v>7745.17</v>
      </c>
      <c r="E11220" s="188">
        <v>15886.9</v>
      </c>
      <c r="F11220" s="188">
        <v>21152.3</v>
      </c>
      <c r="G11220" s="188">
        <v>25406</v>
      </c>
      <c r="H11220" s="188">
        <v>29159</v>
      </c>
      <c r="I11220" s="188">
        <v>31483</v>
      </c>
      <c r="J11220" s="188">
        <v>35234</v>
      </c>
      <c r="N11220" s="43"/>
    </row>
    <row r="11221" spans="1:14">
      <c r="A11221" s="43" t="s">
        <v>538</v>
      </c>
      <c r="B11221" s="188">
        <v>4</v>
      </c>
      <c r="C11221" s="188">
        <v>0</v>
      </c>
      <c r="D11221" s="188">
        <v>0</v>
      </c>
      <c r="E11221" s="188">
        <v>0</v>
      </c>
      <c r="F11221" s="188">
        <v>0</v>
      </c>
      <c r="G11221" s="188">
        <v>0</v>
      </c>
      <c r="H11221" s="188">
        <v>0</v>
      </c>
      <c r="I11221" s="188">
        <v>0</v>
      </c>
      <c r="J11221" s="188">
        <v>0</v>
      </c>
      <c r="N11221" s="43"/>
    </row>
    <row r="11222" spans="1:14">
      <c r="A11222" s="43" t="s">
        <v>539</v>
      </c>
      <c r="B11222" s="188">
        <v>6071</v>
      </c>
      <c r="C11222" s="188">
        <v>38.08</v>
      </c>
      <c r="D11222" s="188">
        <v>365.05</v>
      </c>
      <c r="E11222" s="188">
        <v>1576.4</v>
      </c>
      <c r="F11222" s="188">
        <v>4422.5</v>
      </c>
      <c r="G11222" s="188">
        <v>8817</v>
      </c>
      <c r="H11222" s="188">
        <v>14086</v>
      </c>
      <c r="I11222" s="188">
        <v>17672</v>
      </c>
      <c r="J11222" s="188">
        <v>26343</v>
      </c>
      <c r="N11222" s="43"/>
    </row>
    <row r="11223" spans="1:14">
      <c r="A11223" s="43" t="s">
        <v>540</v>
      </c>
      <c r="B11223" s="188">
        <v>630</v>
      </c>
      <c r="C11223" s="188">
        <v>0</v>
      </c>
      <c r="D11223" s="188">
        <v>0</v>
      </c>
      <c r="E11223" s="188">
        <v>0</v>
      </c>
      <c r="F11223" s="188">
        <v>0</v>
      </c>
      <c r="G11223" s="188">
        <v>0</v>
      </c>
      <c r="H11223" s="188">
        <v>1530</v>
      </c>
      <c r="I11223" s="188">
        <v>4016</v>
      </c>
      <c r="J11223" s="188">
        <v>11701</v>
      </c>
      <c r="N11223" s="43"/>
    </row>
    <row r="11224" spans="1:14">
      <c r="A11224" s="43" t="s">
        <v>541</v>
      </c>
      <c r="B11224" s="188">
        <v>3361</v>
      </c>
      <c r="C11224" s="188">
        <v>0</v>
      </c>
      <c r="D11224" s="188">
        <v>0</v>
      </c>
      <c r="E11224" s="188">
        <v>0</v>
      </c>
      <c r="F11224" s="188">
        <v>0</v>
      </c>
      <c r="G11224" s="188">
        <v>0</v>
      </c>
      <c r="H11224" s="188">
        <v>15392</v>
      </c>
      <c r="I11224" s="188">
        <v>22866</v>
      </c>
      <c r="J11224" s="188">
        <v>34147</v>
      </c>
      <c r="N11224" s="43"/>
    </row>
    <row r="11225" spans="1:14">
      <c r="A11225" s="43" t="s">
        <v>542</v>
      </c>
      <c r="B11225" s="188">
        <v>3420</v>
      </c>
      <c r="C11225" s="188">
        <v>0</v>
      </c>
      <c r="D11225" s="188">
        <v>0</v>
      </c>
      <c r="E11225" s="188">
        <v>0</v>
      </c>
      <c r="F11225" s="188">
        <v>2154.3000000000002</v>
      </c>
      <c r="G11225" s="188">
        <v>4866</v>
      </c>
      <c r="H11225" s="188">
        <v>8635</v>
      </c>
      <c r="I11225" s="188">
        <v>11851</v>
      </c>
      <c r="J11225" s="188">
        <v>19124</v>
      </c>
      <c r="N11225" s="43"/>
    </row>
    <row r="11226" spans="1:14">
      <c r="A11226" s="43" t="s">
        <v>543</v>
      </c>
      <c r="B11226" s="188">
        <v>924</v>
      </c>
      <c r="C11226" s="188">
        <v>0</v>
      </c>
      <c r="D11226" s="188">
        <v>0</v>
      </c>
      <c r="E11226" s="188">
        <v>0</v>
      </c>
      <c r="F11226" s="188">
        <v>0</v>
      </c>
      <c r="G11226" s="188">
        <v>0</v>
      </c>
      <c r="H11226" s="188">
        <v>0</v>
      </c>
      <c r="I11226" s="188">
        <v>8393</v>
      </c>
      <c r="J11226" s="188">
        <v>21248</v>
      </c>
      <c r="N11226" s="43"/>
    </row>
    <row r="11227" spans="1:14">
      <c r="A11227" s="43" t="s">
        <v>544</v>
      </c>
      <c r="B11227" s="188">
        <v>11388</v>
      </c>
      <c r="C11227" s="188">
        <v>0</v>
      </c>
      <c r="D11227" s="188">
        <v>0</v>
      </c>
      <c r="E11227" s="188">
        <v>0</v>
      </c>
      <c r="F11227" s="188">
        <v>0</v>
      </c>
      <c r="G11227" s="188">
        <v>0</v>
      </c>
      <c r="H11227" s="188">
        <v>28903</v>
      </c>
      <c r="I11227" s="188">
        <v>85859</v>
      </c>
      <c r="J11227" s="188">
        <v>148956</v>
      </c>
      <c r="N11227" s="43"/>
    </row>
    <row r="11228" spans="1:14">
      <c r="A11228" s="43" t="s">
        <v>221</v>
      </c>
      <c r="B11228" s="188">
        <v>17457</v>
      </c>
      <c r="C11228" s="188">
        <v>0</v>
      </c>
      <c r="D11228" s="188">
        <v>5238.54</v>
      </c>
      <c r="E11228" s="188">
        <v>12783.7</v>
      </c>
      <c r="F11228" s="188">
        <v>18138.599999999999</v>
      </c>
      <c r="G11228" s="188">
        <v>23228</v>
      </c>
      <c r="H11228" s="188">
        <v>27371</v>
      </c>
      <c r="I11228" s="188">
        <v>29894</v>
      </c>
      <c r="J11228" s="188">
        <v>34522</v>
      </c>
      <c r="N11228" s="43"/>
    </row>
    <row r="11229" spans="1:14">
      <c r="A11229" s="43" t="s">
        <v>222</v>
      </c>
      <c r="B11229" s="188">
        <v>6449</v>
      </c>
      <c r="C11229" s="188">
        <v>0</v>
      </c>
      <c r="D11229" s="188">
        <v>0</v>
      </c>
      <c r="E11229" s="188">
        <v>0</v>
      </c>
      <c r="F11229" s="188">
        <v>0</v>
      </c>
      <c r="G11229" s="188">
        <v>13457</v>
      </c>
      <c r="H11229" s="188">
        <v>20649</v>
      </c>
      <c r="I11229" s="188">
        <v>24414</v>
      </c>
      <c r="J11229" s="188">
        <v>30808</v>
      </c>
      <c r="N11229" s="43"/>
    </row>
    <row r="11230" spans="1:14">
      <c r="A11230" s="43" t="s">
        <v>223</v>
      </c>
      <c r="B11230" s="188">
        <v>2525</v>
      </c>
      <c r="C11230" s="188">
        <v>0</v>
      </c>
      <c r="D11230" s="188">
        <v>0</v>
      </c>
      <c r="E11230" s="188">
        <v>0</v>
      </c>
      <c r="F11230" s="188">
        <v>0</v>
      </c>
      <c r="G11230" s="188">
        <v>0</v>
      </c>
      <c r="H11230" s="188">
        <v>10012</v>
      </c>
      <c r="I11230" s="188">
        <v>20564</v>
      </c>
      <c r="J11230" s="188">
        <v>36311</v>
      </c>
      <c r="N11230" s="43"/>
    </row>
    <row r="11231" spans="1:14">
      <c r="A11231" s="43" t="s">
        <v>224</v>
      </c>
      <c r="B11231" s="188">
        <v>2078</v>
      </c>
      <c r="C11231" s="188">
        <v>0</v>
      </c>
      <c r="D11231" s="188">
        <v>0</v>
      </c>
      <c r="E11231" s="188">
        <v>0</v>
      </c>
      <c r="F11231" s="188">
        <v>0</v>
      </c>
      <c r="G11231" s="188">
        <v>0</v>
      </c>
      <c r="H11231" s="188">
        <v>80</v>
      </c>
      <c r="I11231" s="188">
        <v>18958</v>
      </c>
      <c r="J11231" s="188">
        <v>42273</v>
      </c>
      <c r="N11231" s="43"/>
    </row>
    <row r="11232" spans="1:14">
      <c r="A11232" s="43" t="s">
        <v>545</v>
      </c>
      <c r="B11232" s="188">
        <v>28668</v>
      </c>
      <c r="C11232" s="188">
        <v>20514.53</v>
      </c>
      <c r="D11232" s="188">
        <v>21541.03</v>
      </c>
      <c r="E11232" s="188">
        <v>24255.3</v>
      </c>
      <c r="F11232" s="188">
        <v>28625.5</v>
      </c>
      <c r="G11232" s="188">
        <v>33146</v>
      </c>
      <c r="H11232" s="188">
        <v>36323</v>
      </c>
      <c r="I11232" s="188">
        <v>37845</v>
      </c>
      <c r="J11232" s="188">
        <v>39563</v>
      </c>
      <c r="N11232" s="43"/>
    </row>
    <row r="11233" spans="1:14">
      <c r="A11233" s="43" t="s">
        <v>546</v>
      </c>
      <c r="B11233" s="188">
        <v>23315</v>
      </c>
      <c r="C11233" s="188">
        <v>11186.15</v>
      </c>
      <c r="D11233" s="188">
        <v>13788.28</v>
      </c>
      <c r="E11233" s="188">
        <v>18291</v>
      </c>
      <c r="F11233" s="188">
        <v>22447.9</v>
      </c>
      <c r="G11233" s="188">
        <v>27566</v>
      </c>
      <c r="H11233" s="188">
        <v>32053</v>
      </c>
      <c r="I11233" s="188">
        <v>35196</v>
      </c>
      <c r="J11233" s="188">
        <v>60131</v>
      </c>
      <c r="N11233" s="43"/>
    </row>
    <row r="11234" spans="1:14">
      <c r="A11234" s="43" t="s">
        <v>547</v>
      </c>
      <c r="B11234" s="188">
        <v>489</v>
      </c>
      <c r="C11234" s="188">
        <v>0</v>
      </c>
      <c r="D11234" s="188">
        <v>0</v>
      </c>
      <c r="E11234" s="188">
        <v>0</v>
      </c>
      <c r="F11234" s="188">
        <v>0</v>
      </c>
      <c r="G11234" s="188">
        <v>0</v>
      </c>
      <c r="H11234" s="188">
        <v>1447</v>
      </c>
      <c r="I11234" s="188">
        <v>2572</v>
      </c>
      <c r="J11234" s="188">
        <v>7679</v>
      </c>
      <c r="N11234" s="43"/>
    </row>
    <row r="11235" spans="1:14">
      <c r="A11235" s="43" t="s">
        <v>548</v>
      </c>
      <c r="B11235" s="188">
        <v>90</v>
      </c>
      <c r="C11235" s="188">
        <v>0</v>
      </c>
      <c r="D11235" s="188">
        <v>0</v>
      </c>
      <c r="E11235" s="188">
        <v>0</v>
      </c>
      <c r="F11235" s="188">
        <v>0</v>
      </c>
      <c r="G11235" s="188">
        <v>0</v>
      </c>
      <c r="H11235" s="188">
        <v>171</v>
      </c>
      <c r="I11235" s="188">
        <v>535</v>
      </c>
      <c r="J11235" s="188">
        <v>1763</v>
      </c>
      <c r="N11235" s="43"/>
    </row>
    <row r="11236" spans="1:14">
      <c r="A11236" s="43" t="s">
        <v>549</v>
      </c>
      <c r="B11236" s="188">
        <v>226</v>
      </c>
      <c r="C11236" s="188">
        <v>0</v>
      </c>
      <c r="D11236" s="188">
        <v>0</v>
      </c>
      <c r="E11236" s="188">
        <v>0</v>
      </c>
      <c r="F11236" s="188">
        <v>0</v>
      </c>
      <c r="G11236" s="188">
        <v>0</v>
      </c>
      <c r="H11236" s="188">
        <v>1032</v>
      </c>
      <c r="I11236" s="188">
        <v>1610</v>
      </c>
      <c r="J11236" s="188">
        <v>2478</v>
      </c>
      <c r="N11236" s="43"/>
    </row>
    <row r="11237" spans="1:14">
      <c r="A11237" s="43" t="s">
        <v>550</v>
      </c>
      <c r="B11237" s="188">
        <v>43</v>
      </c>
      <c r="C11237" s="188">
        <v>0</v>
      </c>
      <c r="D11237" s="188">
        <v>0</v>
      </c>
      <c r="E11237" s="188">
        <v>0</v>
      </c>
      <c r="F11237" s="188">
        <v>0</v>
      </c>
      <c r="G11237" s="188">
        <v>0</v>
      </c>
      <c r="H11237" s="188">
        <v>194</v>
      </c>
      <c r="I11237" s="188">
        <v>303</v>
      </c>
      <c r="J11237" s="188">
        <v>467</v>
      </c>
      <c r="N11237" s="43"/>
    </row>
    <row r="11238" spans="1:14">
      <c r="A11238" s="43" t="s">
        <v>551</v>
      </c>
      <c r="B11238" s="188">
        <v>14</v>
      </c>
      <c r="C11238" s="188">
        <v>0</v>
      </c>
      <c r="D11238" s="188">
        <v>0</v>
      </c>
      <c r="E11238" s="188">
        <v>0</v>
      </c>
      <c r="F11238" s="188">
        <v>0</v>
      </c>
      <c r="G11238" s="188">
        <v>0</v>
      </c>
      <c r="H11238" s="188">
        <v>0</v>
      </c>
      <c r="I11238" s="188">
        <v>0</v>
      </c>
      <c r="J11238" s="188">
        <v>256</v>
      </c>
      <c r="N11238" s="43"/>
    </row>
    <row r="11239" spans="1:14">
      <c r="A11239" s="43" t="s">
        <v>317</v>
      </c>
      <c r="B11239" s="188">
        <v>3621</v>
      </c>
      <c r="C11239" s="188">
        <v>3717.23</v>
      </c>
      <c r="D11239" s="188">
        <v>3717.23</v>
      </c>
      <c r="E11239" s="188">
        <v>3717.2</v>
      </c>
      <c r="F11239" s="188">
        <v>3717.2</v>
      </c>
      <c r="G11239" s="188">
        <v>3717</v>
      </c>
      <c r="H11239" s="188">
        <v>3717</v>
      </c>
      <c r="I11239" s="188">
        <v>3717</v>
      </c>
      <c r="J11239" s="188">
        <v>3717</v>
      </c>
      <c r="N11239" s="43"/>
    </row>
    <row r="11240" spans="1:14">
      <c r="A11240" s="43" t="s">
        <v>318</v>
      </c>
      <c r="B11240" s="188">
        <v>1077</v>
      </c>
      <c r="C11240" s="188">
        <v>0</v>
      </c>
      <c r="D11240" s="188">
        <v>0</v>
      </c>
      <c r="E11240" s="188">
        <v>1396.5</v>
      </c>
      <c r="F11240" s="188">
        <v>1396.5</v>
      </c>
      <c r="G11240" s="188">
        <v>1397</v>
      </c>
      <c r="H11240" s="188">
        <v>1397</v>
      </c>
      <c r="I11240" s="188">
        <v>1397</v>
      </c>
      <c r="J11240" s="188">
        <v>1397</v>
      </c>
      <c r="N11240" s="43"/>
    </row>
    <row r="11241" spans="1:14">
      <c r="A11241" s="43" t="s">
        <v>552</v>
      </c>
      <c r="B11241" s="188">
        <v>28874</v>
      </c>
      <c r="C11241" s="188">
        <v>16164.6</v>
      </c>
      <c r="D11241" s="188">
        <v>18929.689999999999</v>
      </c>
      <c r="E11241" s="188">
        <v>23411.8</v>
      </c>
      <c r="F11241" s="188">
        <v>27618</v>
      </c>
      <c r="G11241" s="188">
        <v>33014</v>
      </c>
      <c r="H11241" s="188">
        <v>37989</v>
      </c>
      <c r="I11241" s="188">
        <v>41189</v>
      </c>
      <c r="J11241" s="188">
        <v>70776</v>
      </c>
      <c r="N11241" s="43"/>
    </row>
    <row r="11242" spans="1:14">
      <c r="A11242" s="43" t="s">
        <v>553</v>
      </c>
      <c r="B11242" s="188">
        <v>2298</v>
      </c>
      <c r="C11242" s="188">
        <v>0</v>
      </c>
      <c r="D11242" s="188">
        <v>0</v>
      </c>
      <c r="E11242" s="188">
        <v>0</v>
      </c>
      <c r="F11242" s="188">
        <v>23.1</v>
      </c>
      <c r="G11242" s="188">
        <v>2844</v>
      </c>
      <c r="H11242" s="188">
        <v>6707</v>
      </c>
      <c r="I11242" s="188">
        <v>9912</v>
      </c>
      <c r="J11242" s="188">
        <v>21782</v>
      </c>
      <c r="N11242" s="43"/>
    </row>
    <row r="11243" spans="1:14">
      <c r="A11243" s="43" t="s">
        <v>554</v>
      </c>
      <c r="B11243" s="188">
        <v>509</v>
      </c>
      <c r="C11243" s="188">
        <v>0</v>
      </c>
      <c r="D11243" s="188">
        <v>0</v>
      </c>
      <c r="E11243" s="188">
        <v>0</v>
      </c>
      <c r="F11243" s="188">
        <v>0</v>
      </c>
      <c r="G11243" s="188">
        <v>152</v>
      </c>
      <c r="H11243" s="188">
        <v>1027</v>
      </c>
      <c r="I11243" s="188">
        <v>2429</v>
      </c>
      <c r="J11243" s="188">
        <v>8009</v>
      </c>
      <c r="N11243" s="43"/>
    </row>
    <row r="11244" spans="1:14">
      <c r="A11244" s="43" t="s">
        <v>555</v>
      </c>
      <c r="B11244" s="188">
        <v>564</v>
      </c>
      <c r="C11244" s="188">
        <v>0</v>
      </c>
      <c r="D11244" s="188">
        <v>0</v>
      </c>
      <c r="E11244" s="188">
        <v>0</v>
      </c>
      <c r="F11244" s="188">
        <v>0</v>
      </c>
      <c r="G11244" s="188">
        <v>0</v>
      </c>
      <c r="H11244" s="188">
        <v>313</v>
      </c>
      <c r="I11244" s="188">
        <v>3055</v>
      </c>
      <c r="J11244" s="188">
        <v>10586</v>
      </c>
      <c r="N11244" s="43"/>
    </row>
    <row r="11245" spans="1:14">
      <c r="A11245" s="43" t="s">
        <v>556</v>
      </c>
      <c r="B11245" s="188">
        <v>768</v>
      </c>
      <c r="C11245" s="188">
        <v>0</v>
      </c>
      <c r="D11245" s="188">
        <v>0</v>
      </c>
      <c r="E11245" s="188">
        <v>0</v>
      </c>
      <c r="F11245" s="188">
        <v>0</v>
      </c>
      <c r="G11245" s="188">
        <v>0</v>
      </c>
      <c r="H11245" s="188">
        <v>0</v>
      </c>
      <c r="I11245" s="188">
        <v>0</v>
      </c>
      <c r="J11245" s="188">
        <v>23109</v>
      </c>
      <c r="N11245" s="43"/>
    </row>
    <row r="11246" spans="1:14">
      <c r="A11246" s="43" t="s">
        <v>609</v>
      </c>
      <c r="B11246" s="188">
        <v>57129</v>
      </c>
      <c r="C11246" s="188">
        <v>45179.17</v>
      </c>
      <c r="D11246" s="188">
        <v>46347.65</v>
      </c>
      <c r="E11246" s="188">
        <v>49921.4</v>
      </c>
      <c r="F11246" s="188">
        <v>56459.3</v>
      </c>
      <c r="G11246" s="188">
        <v>63947</v>
      </c>
      <c r="H11246" s="188">
        <v>69174</v>
      </c>
      <c r="I11246" s="188">
        <v>70918</v>
      </c>
      <c r="J11246" s="188">
        <v>72414</v>
      </c>
      <c r="N11246" s="43"/>
    </row>
    <row r="11247" spans="1:14">
      <c r="A11247" s="43" t="s">
        <v>537</v>
      </c>
      <c r="B11247" s="188">
        <v>24228</v>
      </c>
      <c r="C11247" s="188">
        <v>0</v>
      </c>
      <c r="D11247" s="188">
        <v>6705.85</v>
      </c>
      <c r="E11247" s="188">
        <v>18105.3</v>
      </c>
      <c r="F11247" s="188">
        <v>26100.6</v>
      </c>
      <c r="G11247" s="188">
        <v>32206</v>
      </c>
      <c r="H11247" s="188">
        <v>37000</v>
      </c>
      <c r="I11247" s="188">
        <v>39965</v>
      </c>
      <c r="J11247" s="188">
        <v>45158</v>
      </c>
      <c r="N11247" s="43"/>
    </row>
    <row r="11248" spans="1:14">
      <c r="A11248" s="43" t="s">
        <v>538</v>
      </c>
      <c r="B11248" s="188">
        <v>1</v>
      </c>
      <c r="C11248" s="188">
        <v>0</v>
      </c>
      <c r="D11248" s="188">
        <v>0</v>
      </c>
      <c r="E11248" s="188">
        <v>0</v>
      </c>
      <c r="F11248" s="188">
        <v>0</v>
      </c>
      <c r="G11248" s="188">
        <v>0</v>
      </c>
      <c r="H11248" s="188">
        <v>0</v>
      </c>
      <c r="I11248" s="188">
        <v>0</v>
      </c>
      <c r="J11248" s="188">
        <v>0</v>
      </c>
      <c r="N11248" s="43"/>
    </row>
    <row r="11249" spans="1:14">
      <c r="A11249" s="43" t="s">
        <v>539</v>
      </c>
      <c r="B11249" s="188">
        <v>13769</v>
      </c>
      <c r="C11249" s="188">
        <v>580.27</v>
      </c>
      <c r="D11249" s="188">
        <v>1510.02</v>
      </c>
      <c r="E11249" s="188">
        <v>4856.8999999999996</v>
      </c>
      <c r="F11249" s="188">
        <v>11272.9</v>
      </c>
      <c r="G11249" s="188">
        <v>20239</v>
      </c>
      <c r="H11249" s="188">
        <v>29658</v>
      </c>
      <c r="I11249" s="188">
        <v>35394</v>
      </c>
      <c r="J11249" s="188">
        <v>48049</v>
      </c>
      <c r="N11249" s="43"/>
    </row>
    <row r="11250" spans="1:14">
      <c r="A11250" s="43" t="s">
        <v>540</v>
      </c>
      <c r="B11250" s="188">
        <v>1509</v>
      </c>
      <c r="C11250" s="188">
        <v>0</v>
      </c>
      <c r="D11250" s="188">
        <v>0</v>
      </c>
      <c r="E11250" s="188">
        <v>0</v>
      </c>
      <c r="F11250" s="188">
        <v>0</v>
      </c>
      <c r="G11250" s="188">
        <v>380</v>
      </c>
      <c r="H11250" s="188">
        <v>4070</v>
      </c>
      <c r="I11250" s="188">
        <v>9458</v>
      </c>
      <c r="J11250" s="188">
        <v>23515</v>
      </c>
      <c r="N11250" s="43"/>
    </row>
    <row r="11251" spans="1:14">
      <c r="A11251" s="43" t="s">
        <v>541</v>
      </c>
      <c r="B11251" s="188">
        <v>9859</v>
      </c>
      <c r="C11251" s="188">
        <v>0</v>
      </c>
      <c r="D11251" s="188">
        <v>0</v>
      </c>
      <c r="E11251" s="188">
        <v>0</v>
      </c>
      <c r="F11251" s="188">
        <v>0</v>
      </c>
      <c r="G11251" s="188">
        <v>18314</v>
      </c>
      <c r="H11251" s="188">
        <v>35209</v>
      </c>
      <c r="I11251" s="188">
        <v>44040</v>
      </c>
      <c r="J11251" s="188">
        <v>58415</v>
      </c>
      <c r="N11251" s="43"/>
    </row>
    <row r="11252" spans="1:14">
      <c r="A11252" s="43" t="s">
        <v>542</v>
      </c>
      <c r="B11252" s="188">
        <v>6021</v>
      </c>
      <c r="C11252" s="188">
        <v>0</v>
      </c>
      <c r="D11252" s="188">
        <v>0</v>
      </c>
      <c r="E11252" s="188">
        <v>1241.8</v>
      </c>
      <c r="F11252" s="188">
        <v>3807.5</v>
      </c>
      <c r="G11252" s="188">
        <v>8182</v>
      </c>
      <c r="H11252" s="188">
        <v>15184</v>
      </c>
      <c r="I11252" s="188">
        <v>20219</v>
      </c>
      <c r="J11252" s="188">
        <v>32661</v>
      </c>
      <c r="N11252" s="43"/>
    </row>
    <row r="11253" spans="1:14">
      <c r="A11253" s="43" t="s">
        <v>543</v>
      </c>
      <c r="B11253" s="188">
        <v>1741</v>
      </c>
      <c r="C11253" s="188">
        <v>0</v>
      </c>
      <c r="D11253" s="188">
        <v>0</v>
      </c>
      <c r="E11253" s="188">
        <v>0</v>
      </c>
      <c r="F11253" s="188">
        <v>0</v>
      </c>
      <c r="G11253" s="188">
        <v>0</v>
      </c>
      <c r="H11253" s="188">
        <v>4569</v>
      </c>
      <c r="I11253" s="188">
        <v>15877</v>
      </c>
      <c r="J11253" s="188">
        <v>29161</v>
      </c>
      <c r="N11253" s="43"/>
    </row>
    <row r="11254" spans="1:14">
      <c r="A11254" s="43" t="s">
        <v>544</v>
      </c>
      <c r="B11254" s="188">
        <v>9663</v>
      </c>
      <c r="C11254" s="188">
        <v>0</v>
      </c>
      <c r="D11254" s="188">
        <v>0</v>
      </c>
      <c r="E11254" s="188">
        <v>0</v>
      </c>
      <c r="F11254" s="188">
        <v>0</v>
      </c>
      <c r="G11254" s="188">
        <v>0</v>
      </c>
      <c r="H11254" s="188">
        <v>28903</v>
      </c>
      <c r="I11254" s="188">
        <v>85859</v>
      </c>
      <c r="J11254" s="188">
        <v>109313</v>
      </c>
      <c r="N11254" s="43"/>
    </row>
    <row r="11255" spans="1:14">
      <c r="A11255" s="43" t="s">
        <v>221</v>
      </c>
      <c r="B11255" s="188">
        <v>20735</v>
      </c>
      <c r="C11255" s="188">
        <v>0</v>
      </c>
      <c r="D11255" s="188">
        <v>0</v>
      </c>
      <c r="E11255" s="188">
        <v>14348.2</v>
      </c>
      <c r="F11255" s="188">
        <v>21410.7</v>
      </c>
      <c r="G11255" s="188">
        <v>28606</v>
      </c>
      <c r="H11255" s="188">
        <v>33698</v>
      </c>
      <c r="I11255" s="188">
        <v>36261</v>
      </c>
      <c r="J11255" s="188">
        <v>41296</v>
      </c>
      <c r="N11255" s="43"/>
    </row>
    <row r="11256" spans="1:14">
      <c r="A11256" s="43" t="s">
        <v>222</v>
      </c>
      <c r="B11256" s="188">
        <v>9416</v>
      </c>
      <c r="C11256" s="188">
        <v>0</v>
      </c>
      <c r="D11256" s="188">
        <v>0</v>
      </c>
      <c r="E11256" s="188">
        <v>0</v>
      </c>
      <c r="F11256" s="188">
        <v>0</v>
      </c>
      <c r="G11256" s="188">
        <v>18371</v>
      </c>
      <c r="H11256" s="188">
        <v>27743</v>
      </c>
      <c r="I11256" s="188">
        <v>32376</v>
      </c>
      <c r="J11256" s="188">
        <v>39037</v>
      </c>
      <c r="N11256" s="43"/>
    </row>
    <row r="11257" spans="1:14">
      <c r="A11257" s="43" t="s">
        <v>223</v>
      </c>
      <c r="B11257" s="188">
        <v>7343</v>
      </c>
      <c r="C11257" s="188">
        <v>0</v>
      </c>
      <c r="D11257" s="188">
        <v>0</v>
      </c>
      <c r="E11257" s="188">
        <v>0</v>
      </c>
      <c r="F11257" s="188">
        <v>0</v>
      </c>
      <c r="G11257" s="188">
        <v>4405</v>
      </c>
      <c r="H11257" s="188">
        <v>31140</v>
      </c>
      <c r="I11257" s="188">
        <v>42168</v>
      </c>
      <c r="J11257" s="188">
        <v>62636</v>
      </c>
      <c r="N11257" s="43"/>
    </row>
    <row r="11258" spans="1:14">
      <c r="A11258" s="43" t="s">
        <v>224</v>
      </c>
      <c r="B11258" s="188">
        <v>5896</v>
      </c>
      <c r="C11258" s="188">
        <v>0</v>
      </c>
      <c r="D11258" s="188">
        <v>0</v>
      </c>
      <c r="E11258" s="188">
        <v>0</v>
      </c>
      <c r="F11258" s="188">
        <v>0</v>
      </c>
      <c r="G11258" s="188">
        <v>0</v>
      </c>
      <c r="H11258" s="188">
        <v>26195</v>
      </c>
      <c r="I11258" s="188">
        <v>43023</v>
      </c>
      <c r="J11258" s="188">
        <v>71170</v>
      </c>
      <c r="N11258" s="43"/>
    </row>
    <row r="11259" spans="1:14">
      <c r="A11259" s="43" t="s">
        <v>545</v>
      </c>
      <c r="B11259" s="188">
        <v>49064</v>
      </c>
      <c r="C11259" s="188">
        <v>37420.44</v>
      </c>
      <c r="D11259" s="188">
        <v>39513.660000000003</v>
      </c>
      <c r="E11259" s="188">
        <v>42777.9</v>
      </c>
      <c r="F11259" s="188">
        <v>48548</v>
      </c>
      <c r="G11259" s="188">
        <v>55398</v>
      </c>
      <c r="H11259" s="188">
        <v>60643</v>
      </c>
      <c r="I11259" s="188">
        <v>63206</v>
      </c>
      <c r="J11259" s="188">
        <v>66772</v>
      </c>
      <c r="N11259" s="43"/>
    </row>
    <row r="11260" spans="1:14">
      <c r="A11260" s="43" t="s">
        <v>546</v>
      </c>
      <c r="B11260" s="188">
        <v>38506</v>
      </c>
      <c r="C11260" s="188">
        <v>18617.490000000002</v>
      </c>
      <c r="D11260" s="188">
        <v>23746.98</v>
      </c>
      <c r="E11260" s="188">
        <v>30770.400000000001</v>
      </c>
      <c r="F11260" s="188">
        <v>37667.5</v>
      </c>
      <c r="G11260" s="188">
        <v>45080</v>
      </c>
      <c r="H11260" s="188">
        <v>52532</v>
      </c>
      <c r="I11260" s="188">
        <v>58187</v>
      </c>
      <c r="J11260" s="188">
        <v>86357</v>
      </c>
      <c r="N11260" s="43"/>
    </row>
    <row r="11261" spans="1:14">
      <c r="A11261" s="43" t="s">
        <v>547</v>
      </c>
      <c r="B11261" s="188">
        <v>2192</v>
      </c>
      <c r="C11261" s="188">
        <v>0</v>
      </c>
      <c r="D11261" s="188">
        <v>0</v>
      </c>
      <c r="E11261" s="188">
        <v>0</v>
      </c>
      <c r="F11261" s="188">
        <v>722.4</v>
      </c>
      <c r="G11261" s="188">
        <v>3420</v>
      </c>
      <c r="H11261" s="188">
        <v>5369</v>
      </c>
      <c r="I11261" s="188">
        <v>6933</v>
      </c>
      <c r="J11261" s="188">
        <v>17110</v>
      </c>
      <c r="N11261" s="43"/>
    </row>
    <row r="11262" spans="1:14">
      <c r="A11262" s="43" t="s">
        <v>548</v>
      </c>
      <c r="B11262" s="188">
        <v>275</v>
      </c>
      <c r="C11262" s="188">
        <v>0</v>
      </c>
      <c r="D11262" s="188">
        <v>0</v>
      </c>
      <c r="E11262" s="188">
        <v>0</v>
      </c>
      <c r="F11262" s="188">
        <v>0</v>
      </c>
      <c r="G11262" s="188">
        <v>190</v>
      </c>
      <c r="H11262" s="188">
        <v>944</v>
      </c>
      <c r="I11262" s="188">
        <v>1531</v>
      </c>
      <c r="J11262" s="188">
        <v>3331</v>
      </c>
      <c r="N11262" s="43"/>
    </row>
    <row r="11263" spans="1:14">
      <c r="A11263" s="43" t="s">
        <v>549</v>
      </c>
      <c r="B11263" s="188">
        <v>708</v>
      </c>
      <c r="C11263" s="188">
        <v>0</v>
      </c>
      <c r="D11263" s="188">
        <v>0</v>
      </c>
      <c r="E11263" s="188">
        <v>0</v>
      </c>
      <c r="F11263" s="188">
        <v>0</v>
      </c>
      <c r="G11263" s="188">
        <v>1264</v>
      </c>
      <c r="H11263" s="188">
        <v>2595</v>
      </c>
      <c r="I11263" s="188">
        <v>3257</v>
      </c>
      <c r="J11263" s="188">
        <v>4350</v>
      </c>
      <c r="N11263" s="43"/>
    </row>
    <row r="11264" spans="1:14">
      <c r="A11264" s="43" t="s">
        <v>550</v>
      </c>
      <c r="B11264" s="188">
        <v>133</v>
      </c>
      <c r="C11264" s="188">
        <v>0</v>
      </c>
      <c r="D11264" s="188">
        <v>0</v>
      </c>
      <c r="E11264" s="188">
        <v>0</v>
      </c>
      <c r="F11264" s="188">
        <v>0</v>
      </c>
      <c r="G11264" s="188">
        <v>238</v>
      </c>
      <c r="H11264" s="188">
        <v>489</v>
      </c>
      <c r="I11264" s="188">
        <v>613</v>
      </c>
      <c r="J11264" s="188">
        <v>819</v>
      </c>
      <c r="N11264" s="43"/>
    </row>
    <row r="11265" spans="1:14">
      <c r="A11265" s="43" t="s">
        <v>551</v>
      </c>
      <c r="B11265" s="188">
        <v>36</v>
      </c>
      <c r="C11265" s="188">
        <v>0</v>
      </c>
      <c r="D11265" s="188">
        <v>0</v>
      </c>
      <c r="E11265" s="188">
        <v>0</v>
      </c>
      <c r="F11265" s="188">
        <v>0</v>
      </c>
      <c r="G11265" s="188">
        <v>0</v>
      </c>
      <c r="H11265" s="188">
        <v>0</v>
      </c>
      <c r="I11265" s="188">
        <v>58</v>
      </c>
      <c r="J11265" s="188">
        <v>933</v>
      </c>
      <c r="N11265" s="43"/>
    </row>
    <row r="11266" spans="1:14">
      <c r="A11266" s="43" t="s">
        <v>317</v>
      </c>
      <c r="B11266" s="188">
        <v>3644</v>
      </c>
      <c r="C11266" s="188">
        <v>3717.23</v>
      </c>
      <c r="D11266" s="188">
        <v>3717.23</v>
      </c>
      <c r="E11266" s="188">
        <v>3717.2</v>
      </c>
      <c r="F11266" s="188">
        <v>3717.2</v>
      </c>
      <c r="G11266" s="188">
        <v>3717</v>
      </c>
      <c r="H11266" s="188">
        <v>3717</v>
      </c>
      <c r="I11266" s="188">
        <v>3717</v>
      </c>
      <c r="J11266" s="188">
        <v>7434</v>
      </c>
      <c r="N11266" s="43"/>
    </row>
    <row r="11267" spans="1:14">
      <c r="A11267" s="43" t="s">
        <v>318</v>
      </c>
      <c r="B11267" s="188">
        <v>1078</v>
      </c>
      <c r="C11267" s="188">
        <v>0</v>
      </c>
      <c r="D11267" s="188">
        <v>0</v>
      </c>
      <c r="E11267" s="188">
        <v>1396.5</v>
      </c>
      <c r="F11267" s="188">
        <v>1396.5</v>
      </c>
      <c r="G11267" s="188">
        <v>1397</v>
      </c>
      <c r="H11267" s="188">
        <v>1397</v>
      </c>
      <c r="I11267" s="188">
        <v>1397</v>
      </c>
      <c r="J11267" s="188">
        <v>2738</v>
      </c>
      <c r="N11267" s="43"/>
    </row>
    <row r="11268" spans="1:14">
      <c r="A11268" s="43" t="s">
        <v>552</v>
      </c>
      <c r="B11268" s="188">
        <v>46571</v>
      </c>
      <c r="C11268" s="188">
        <v>24266.41</v>
      </c>
      <c r="D11268" s="188">
        <v>29470.2</v>
      </c>
      <c r="E11268" s="188">
        <v>37093.800000000003</v>
      </c>
      <c r="F11268" s="188">
        <v>44976.5</v>
      </c>
      <c r="G11268" s="188">
        <v>54012</v>
      </c>
      <c r="H11268" s="188">
        <v>62975</v>
      </c>
      <c r="I11268" s="188">
        <v>69067</v>
      </c>
      <c r="J11268" s="188">
        <v>111562</v>
      </c>
      <c r="N11268" s="43"/>
    </row>
    <row r="11269" spans="1:14">
      <c r="A11269" s="43" t="s">
        <v>553</v>
      </c>
      <c r="B11269" s="188">
        <v>6072</v>
      </c>
      <c r="C11269" s="188">
        <v>0</v>
      </c>
      <c r="D11269" s="188">
        <v>0</v>
      </c>
      <c r="E11269" s="188">
        <v>0</v>
      </c>
      <c r="F11269" s="188">
        <v>1625.6</v>
      </c>
      <c r="G11269" s="188">
        <v>8820</v>
      </c>
      <c r="H11269" s="188">
        <v>16734</v>
      </c>
      <c r="I11269" s="188">
        <v>22651</v>
      </c>
      <c r="J11269" s="188">
        <v>48515</v>
      </c>
      <c r="N11269" s="43"/>
    </row>
    <row r="11270" spans="1:14">
      <c r="A11270" s="43" t="s">
        <v>554</v>
      </c>
      <c r="B11270" s="188">
        <v>1090</v>
      </c>
      <c r="C11270" s="188">
        <v>0</v>
      </c>
      <c r="D11270" s="188">
        <v>0</v>
      </c>
      <c r="E11270" s="188">
        <v>0</v>
      </c>
      <c r="F11270" s="188">
        <v>0</v>
      </c>
      <c r="G11270" s="188">
        <v>461</v>
      </c>
      <c r="H11270" s="188">
        <v>2831</v>
      </c>
      <c r="I11270" s="188">
        <v>5569</v>
      </c>
      <c r="J11270" s="188">
        <v>14405</v>
      </c>
      <c r="N11270" s="43"/>
    </row>
    <row r="11271" spans="1:14">
      <c r="A11271" s="43" t="s">
        <v>555</v>
      </c>
      <c r="B11271" s="188">
        <v>997</v>
      </c>
      <c r="C11271" s="188">
        <v>0</v>
      </c>
      <c r="D11271" s="188">
        <v>0</v>
      </c>
      <c r="E11271" s="188">
        <v>0</v>
      </c>
      <c r="F11271" s="188">
        <v>0</v>
      </c>
      <c r="G11271" s="188">
        <v>0</v>
      </c>
      <c r="H11271" s="188">
        <v>2096</v>
      </c>
      <c r="I11271" s="188">
        <v>6059</v>
      </c>
      <c r="J11271" s="188">
        <v>18414</v>
      </c>
      <c r="N11271" s="43"/>
    </row>
    <row r="11272" spans="1:14">
      <c r="A11272" s="43" t="s">
        <v>556</v>
      </c>
      <c r="B11272" s="188">
        <v>1073</v>
      </c>
      <c r="C11272" s="188">
        <v>0</v>
      </c>
      <c r="D11272" s="188">
        <v>0</v>
      </c>
      <c r="E11272" s="188">
        <v>0</v>
      </c>
      <c r="F11272" s="188">
        <v>0</v>
      </c>
      <c r="G11272" s="188">
        <v>0</v>
      </c>
      <c r="H11272" s="188">
        <v>0</v>
      </c>
      <c r="I11272" s="188">
        <v>3240</v>
      </c>
      <c r="J11272" s="188">
        <v>31219</v>
      </c>
      <c r="N11272" s="43"/>
    </row>
    <row r="11273" spans="1:14">
      <c r="A11273" s="43" t="s">
        <v>610</v>
      </c>
      <c r="B11273" s="188">
        <v>96694</v>
      </c>
      <c r="C11273" s="188">
        <v>74750.080000000002</v>
      </c>
      <c r="D11273" s="188">
        <v>76529.850000000006</v>
      </c>
      <c r="E11273" s="188">
        <v>82949.899999999994</v>
      </c>
      <c r="F11273" s="188">
        <v>94808.6</v>
      </c>
      <c r="G11273" s="188">
        <v>109330</v>
      </c>
      <c r="H11273" s="188">
        <v>120143</v>
      </c>
      <c r="I11273" s="188">
        <v>124201</v>
      </c>
      <c r="J11273" s="188">
        <v>127447</v>
      </c>
      <c r="N11273" s="43"/>
    </row>
    <row r="11274" spans="1:14">
      <c r="A11274" s="43" t="s">
        <v>537</v>
      </c>
      <c r="B11274" s="188">
        <v>26826</v>
      </c>
      <c r="C11274" s="188">
        <v>0</v>
      </c>
      <c r="D11274" s="188">
        <v>1142.28</v>
      </c>
      <c r="E11274" s="188">
        <v>18247.900000000001</v>
      </c>
      <c r="F11274" s="188">
        <v>29418.9</v>
      </c>
      <c r="G11274" s="188">
        <v>36800</v>
      </c>
      <c r="H11274" s="188">
        <v>42762</v>
      </c>
      <c r="I11274" s="188">
        <v>46114</v>
      </c>
      <c r="J11274" s="188">
        <v>53029</v>
      </c>
      <c r="N11274" s="43"/>
    </row>
    <row r="11275" spans="1:14">
      <c r="A11275" s="43" t="s">
        <v>538</v>
      </c>
      <c r="B11275" s="188">
        <v>0</v>
      </c>
      <c r="C11275" s="188">
        <v>0</v>
      </c>
      <c r="D11275" s="188">
        <v>0</v>
      </c>
      <c r="E11275" s="188">
        <v>0</v>
      </c>
      <c r="F11275" s="188">
        <v>0</v>
      </c>
      <c r="G11275" s="188">
        <v>0</v>
      </c>
      <c r="H11275" s="188">
        <v>0</v>
      </c>
      <c r="I11275" s="188">
        <v>0</v>
      </c>
      <c r="J11275" s="188">
        <v>0</v>
      </c>
      <c r="N11275" s="43"/>
    </row>
    <row r="11276" spans="1:14">
      <c r="A11276" s="43" t="s">
        <v>539</v>
      </c>
      <c r="B11276" s="188">
        <v>29730</v>
      </c>
      <c r="C11276" s="188">
        <v>1841.23</v>
      </c>
      <c r="D11276" s="188">
        <v>4274.03</v>
      </c>
      <c r="E11276" s="188">
        <v>11130.7</v>
      </c>
      <c r="F11276" s="188">
        <v>25420.6</v>
      </c>
      <c r="G11276" s="188">
        <v>44333</v>
      </c>
      <c r="H11276" s="188">
        <v>61581</v>
      </c>
      <c r="I11276" s="188">
        <v>71355</v>
      </c>
      <c r="J11276" s="188">
        <v>88376</v>
      </c>
      <c r="N11276" s="43"/>
    </row>
    <row r="11277" spans="1:14">
      <c r="A11277" s="43" t="s">
        <v>540</v>
      </c>
      <c r="B11277" s="188">
        <v>3276</v>
      </c>
      <c r="C11277" s="188">
        <v>0</v>
      </c>
      <c r="D11277" s="188">
        <v>0</v>
      </c>
      <c r="E11277" s="188">
        <v>0</v>
      </c>
      <c r="F11277" s="188">
        <v>0</v>
      </c>
      <c r="G11277" s="188">
        <v>1059</v>
      </c>
      <c r="H11277" s="188">
        <v>10073</v>
      </c>
      <c r="I11277" s="188">
        <v>21092</v>
      </c>
      <c r="J11277" s="188">
        <v>49101</v>
      </c>
      <c r="N11277" s="43"/>
    </row>
    <row r="11278" spans="1:14">
      <c r="A11278" s="43" t="s">
        <v>541</v>
      </c>
      <c r="B11278" s="188">
        <v>25761</v>
      </c>
      <c r="C11278" s="188">
        <v>0</v>
      </c>
      <c r="D11278" s="188">
        <v>0</v>
      </c>
      <c r="E11278" s="188">
        <v>0</v>
      </c>
      <c r="F11278" s="188">
        <v>15564.2</v>
      </c>
      <c r="G11278" s="188">
        <v>47332</v>
      </c>
      <c r="H11278" s="188">
        <v>70091</v>
      </c>
      <c r="I11278" s="188">
        <v>82819</v>
      </c>
      <c r="J11278" s="188">
        <v>102925</v>
      </c>
      <c r="N11278" s="43"/>
    </row>
    <row r="11279" spans="1:14">
      <c r="A11279" s="43" t="s">
        <v>542</v>
      </c>
      <c r="B11279" s="188">
        <v>9004</v>
      </c>
      <c r="C11279" s="188">
        <v>0</v>
      </c>
      <c r="D11279" s="188">
        <v>0</v>
      </c>
      <c r="E11279" s="188">
        <v>2170.6999999999998</v>
      </c>
      <c r="F11279" s="188">
        <v>5385.4</v>
      </c>
      <c r="G11279" s="188">
        <v>11384</v>
      </c>
      <c r="H11279" s="188">
        <v>22078</v>
      </c>
      <c r="I11279" s="188">
        <v>30421</v>
      </c>
      <c r="J11279" s="188">
        <v>55401</v>
      </c>
      <c r="N11279" s="43"/>
    </row>
    <row r="11280" spans="1:14">
      <c r="A11280" s="43" t="s">
        <v>543</v>
      </c>
      <c r="B11280" s="188">
        <v>2097</v>
      </c>
      <c r="C11280" s="188">
        <v>0</v>
      </c>
      <c r="D11280" s="188">
        <v>0</v>
      </c>
      <c r="E11280" s="188">
        <v>0</v>
      </c>
      <c r="F11280" s="188">
        <v>0</v>
      </c>
      <c r="G11280" s="188">
        <v>0</v>
      </c>
      <c r="H11280" s="188">
        <v>8802</v>
      </c>
      <c r="I11280" s="188">
        <v>17871</v>
      </c>
      <c r="J11280" s="188">
        <v>30498</v>
      </c>
      <c r="N11280" s="43"/>
    </row>
    <row r="11281" spans="1:14">
      <c r="A11281" s="43" t="s">
        <v>544</v>
      </c>
      <c r="B11281" s="188">
        <v>8597</v>
      </c>
      <c r="C11281" s="188">
        <v>0</v>
      </c>
      <c r="D11281" s="188">
        <v>0</v>
      </c>
      <c r="E11281" s="188">
        <v>0</v>
      </c>
      <c r="F11281" s="188">
        <v>0</v>
      </c>
      <c r="G11281" s="188">
        <v>0</v>
      </c>
      <c r="H11281" s="188">
        <v>28903</v>
      </c>
      <c r="I11281" s="188">
        <v>57374</v>
      </c>
      <c r="J11281" s="188">
        <v>109313</v>
      </c>
      <c r="N11281" s="43"/>
    </row>
    <row r="11282" spans="1:14">
      <c r="A11282" s="43" t="s">
        <v>221</v>
      </c>
      <c r="B11282" s="188">
        <v>22442</v>
      </c>
      <c r="C11282" s="188">
        <v>0</v>
      </c>
      <c r="D11282" s="188">
        <v>0</v>
      </c>
      <c r="E11282" s="188">
        <v>14732.8</v>
      </c>
      <c r="F11282" s="188">
        <v>24280.400000000001</v>
      </c>
      <c r="G11282" s="188">
        <v>31974</v>
      </c>
      <c r="H11282" s="188">
        <v>37607</v>
      </c>
      <c r="I11282" s="188">
        <v>40587</v>
      </c>
      <c r="J11282" s="188">
        <v>45793</v>
      </c>
      <c r="N11282" s="43"/>
    </row>
    <row r="11283" spans="1:14">
      <c r="A11283" s="43" t="s">
        <v>222</v>
      </c>
      <c r="B11283" s="188">
        <v>11689</v>
      </c>
      <c r="C11283" s="188">
        <v>0</v>
      </c>
      <c r="D11283" s="188">
        <v>0</v>
      </c>
      <c r="E11283" s="188">
        <v>0</v>
      </c>
      <c r="F11283" s="188">
        <v>0</v>
      </c>
      <c r="G11283" s="188">
        <v>23084</v>
      </c>
      <c r="H11283" s="188">
        <v>33210</v>
      </c>
      <c r="I11283" s="188">
        <v>37528</v>
      </c>
      <c r="J11283" s="188">
        <v>44126</v>
      </c>
      <c r="N11283" s="43"/>
    </row>
    <row r="11284" spans="1:14">
      <c r="A11284" s="43" t="s">
        <v>223</v>
      </c>
      <c r="B11284" s="188">
        <v>19436</v>
      </c>
      <c r="C11284" s="188">
        <v>0</v>
      </c>
      <c r="D11284" s="188">
        <v>0</v>
      </c>
      <c r="E11284" s="188">
        <v>0</v>
      </c>
      <c r="F11284" s="188">
        <v>0</v>
      </c>
      <c r="G11284" s="188">
        <v>35149</v>
      </c>
      <c r="H11284" s="188">
        <v>64781</v>
      </c>
      <c r="I11284" s="188">
        <v>82094</v>
      </c>
      <c r="J11284" s="188">
        <v>111209</v>
      </c>
      <c r="N11284" s="43"/>
    </row>
    <row r="11285" spans="1:14">
      <c r="A11285" s="43" t="s">
        <v>224</v>
      </c>
      <c r="B11285" s="188">
        <v>14986</v>
      </c>
      <c r="C11285" s="188">
        <v>0</v>
      </c>
      <c r="D11285" s="188">
        <v>0</v>
      </c>
      <c r="E11285" s="188">
        <v>0</v>
      </c>
      <c r="F11285" s="188">
        <v>0</v>
      </c>
      <c r="G11285" s="188">
        <v>16659</v>
      </c>
      <c r="H11285" s="188">
        <v>59852</v>
      </c>
      <c r="I11285" s="188">
        <v>84675</v>
      </c>
      <c r="J11285" s="188">
        <v>127392</v>
      </c>
      <c r="N11285" s="43"/>
    </row>
    <row r="11286" spans="1:14">
      <c r="A11286" s="43" t="s">
        <v>545</v>
      </c>
      <c r="B11286" s="188">
        <v>81336</v>
      </c>
      <c r="C11286" s="188">
        <v>59949.05</v>
      </c>
      <c r="D11286" s="188">
        <v>63635.4</v>
      </c>
      <c r="E11286" s="188">
        <v>70209.5</v>
      </c>
      <c r="F11286" s="188">
        <v>80041.5</v>
      </c>
      <c r="G11286" s="188">
        <v>92440</v>
      </c>
      <c r="H11286" s="188">
        <v>102458</v>
      </c>
      <c r="I11286" s="188">
        <v>108171</v>
      </c>
      <c r="J11286" s="188">
        <v>117262</v>
      </c>
      <c r="N11286" s="43"/>
    </row>
    <row r="11287" spans="1:14">
      <c r="A11287" s="43" t="s">
        <v>546</v>
      </c>
      <c r="B11287" s="188">
        <v>60184</v>
      </c>
      <c r="C11287" s="188">
        <v>27953.5</v>
      </c>
      <c r="D11287" s="188">
        <v>35515.379999999997</v>
      </c>
      <c r="E11287" s="188">
        <v>47793.9</v>
      </c>
      <c r="F11287" s="188">
        <v>59197</v>
      </c>
      <c r="G11287" s="188">
        <v>71538</v>
      </c>
      <c r="H11287" s="188">
        <v>84712</v>
      </c>
      <c r="I11287" s="188">
        <v>93025</v>
      </c>
      <c r="J11287" s="188">
        <v>120851</v>
      </c>
      <c r="N11287" s="43"/>
    </row>
    <row r="11288" spans="1:14">
      <c r="A11288" s="43" t="s">
        <v>547</v>
      </c>
      <c r="B11288" s="188">
        <v>7198</v>
      </c>
      <c r="C11288" s="188">
        <v>0</v>
      </c>
      <c r="D11288" s="188">
        <v>0</v>
      </c>
      <c r="E11288" s="188">
        <v>2302.5</v>
      </c>
      <c r="F11288" s="188">
        <v>5939</v>
      </c>
      <c r="G11288" s="188">
        <v>9910</v>
      </c>
      <c r="H11288" s="188">
        <v>14491</v>
      </c>
      <c r="I11288" s="188">
        <v>17721</v>
      </c>
      <c r="J11288" s="188">
        <v>32999</v>
      </c>
      <c r="N11288" s="43"/>
    </row>
    <row r="11289" spans="1:14">
      <c r="A11289" s="43" t="s">
        <v>548</v>
      </c>
      <c r="B11289" s="188">
        <v>898</v>
      </c>
      <c r="C11289" s="188">
        <v>0</v>
      </c>
      <c r="D11289" s="188">
        <v>0</v>
      </c>
      <c r="E11289" s="188">
        <v>0</v>
      </c>
      <c r="F11289" s="188">
        <v>204.7</v>
      </c>
      <c r="G11289" s="188">
        <v>1329</v>
      </c>
      <c r="H11289" s="188">
        <v>2595</v>
      </c>
      <c r="I11289" s="188">
        <v>3584</v>
      </c>
      <c r="J11289" s="188">
        <v>6625</v>
      </c>
      <c r="N11289" s="43"/>
    </row>
    <row r="11290" spans="1:14">
      <c r="A11290" s="43" t="s">
        <v>549</v>
      </c>
      <c r="B11290" s="188">
        <v>1907</v>
      </c>
      <c r="C11290" s="188">
        <v>0</v>
      </c>
      <c r="D11290" s="188">
        <v>0</v>
      </c>
      <c r="E11290" s="188">
        <v>0</v>
      </c>
      <c r="F11290" s="188">
        <v>976.2</v>
      </c>
      <c r="G11290" s="188">
        <v>3553</v>
      </c>
      <c r="H11290" s="188">
        <v>5289</v>
      </c>
      <c r="I11290" s="188">
        <v>6283</v>
      </c>
      <c r="J11290" s="188">
        <v>7851</v>
      </c>
      <c r="N11290" s="43"/>
    </row>
    <row r="11291" spans="1:14">
      <c r="A11291" s="43" t="s">
        <v>550</v>
      </c>
      <c r="B11291" s="188">
        <v>359</v>
      </c>
      <c r="C11291" s="188">
        <v>0</v>
      </c>
      <c r="D11291" s="188">
        <v>0</v>
      </c>
      <c r="E11291" s="188">
        <v>0</v>
      </c>
      <c r="F11291" s="188">
        <v>183.8</v>
      </c>
      <c r="G11291" s="188">
        <v>669</v>
      </c>
      <c r="H11291" s="188">
        <v>996</v>
      </c>
      <c r="I11291" s="188">
        <v>1183</v>
      </c>
      <c r="J11291" s="188">
        <v>1478</v>
      </c>
      <c r="N11291" s="43"/>
    </row>
    <row r="11292" spans="1:14">
      <c r="A11292" s="43" t="s">
        <v>551</v>
      </c>
      <c r="B11292" s="188">
        <v>155</v>
      </c>
      <c r="C11292" s="188">
        <v>0</v>
      </c>
      <c r="D11292" s="188">
        <v>0</v>
      </c>
      <c r="E11292" s="188">
        <v>0</v>
      </c>
      <c r="F11292" s="188">
        <v>0</v>
      </c>
      <c r="G11292" s="188">
        <v>119</v>
      </c>
      <c r="H11292" s="188">
        <v>421</v>
      </c>
      <c r="I11292" s="188">
        <v>762</v>
      </c>
      <c r="J11292" s="188">
        <v>2067</v>
      </c>
      <c r="N11292" s="43"/>
    </row>
    <row r="11293" spans="1:14">
      <c r="A11293" s="43" t="s">
        <v>317</v>
      </c>
      <c r="B11293" s="188">
        <v>3738</v>
      </c>
      <c r="C11293" s="188">
        <v>0</v>
      </c>
      <c r="D11293" s="188">
        <v>3717.23</v>
      </c>
      <c r="E11293" s="188">
        <v>3717.2</v>
      </c>
      <c r="F11293" s="188">
        <v>3717.2</v>
      </c>
      <c r="G11293" s="188">
        <v>3717</v>
      </c>
      <c r="H11293" s="188">
        <v>5204</v>
      </c>
      <c r="I11293" s="188">
        <v>7434</v>
      </c>
      <c r="J11293" s="188">
        <v>9665</v>
      </c>
      <c r="N11293" s="43"/>
    </row>
    <row r="11294" spans="1:14">
      <c r="A11294" s="43" t="s">
        <v>318</v>
      </c>
      <c r="B11294" s="188">
        <v>1104</v>
      </c>
      <c r="C11294" s="188">
        <v>0</v>
      </c>
      <c r="D11294" s="188">
        <v>0</v>
      </c>
      <c r="E11294" s="188">
        <v>0</v>
      </c>
      <c r="F11294" s="188">
        <v>1396.5</v>
      </c>
      <c r="G11294" s="188">
        <v>1397</v>
      </c>
      <c r="H11294" s="188">
        <v>1397</v>
      </c>
      <c r="I11294" s="188">
        <v>1917</v>
      </c>
      <c r="J11294" s="188">
        <v>3560</v>
      </c>
      <c r="N11294" s="43"/>
    </row>
    <row r="11295" spans="1:14">
      <c r="A11295" s="43" t="s">
        <v>552</v>
      </c>
      <c r="B11295" s="188">
        <v>75542</v>
      </c>
      <c r="C11295" s="188">
        <v>34582.97</v>
      </c>
      <c r="D11295" s="188">
        <v>43621.57</v>
      </c>
      <c r="E11295" s="188">
        <v>59235.4</v>
      </c>
      <c r="F11295" s="188">
        <v>73520.399999999994</v>
      </c>
      <c r="G11295" s="188">
        <v>89416</v>
      </c>
      <c r="H11295" s="188">
        <v>106722</v>
      </c>
      <c r="I11295" s="188">
        <v>117070</v>
      </c>
      <c r="J11295" s="188">
        <v>158121</v>
      </c>
      <c r="N11295" s="43"/>
    </row>
    <row r="11296" spans="1:14">
      <c r="A11296" s="43" t="s">
        <v>553</v>
      </c>
      <c r="B11296" s="188">
        <v>11991</v>
      </c>
      <c r="C11296" s="188">
        <v>0</v>
      </c>
      <c r="D11296" s="188">
        <v>0</v>
      </c>
      <c r="E11296" s="188">
        <v>0</v>
      </c>
      <c r="F11296" s="188">
        <v>4045.5</v>
      </c>
      <c r="G11296" s="188">
        <v>18365</v>
      </c>
      <c r="H11296" s="188">
        <v>32390</v>
      </c>
      <c r="I11296" s="188">
        <v>43658</v>
      </c>
      <c r="J11296" s="188">
        <v>80151</v>
      </c>
      <c r="N11296" s="43"/>
    </row>
    <row r="11297" spans="1:14">
      <c r="A11297" s="43" t="s">
        <v>554</v>
      </c>
      <c r="B11297" s="188">
        <v>1888</v>
      </c>
      <c r="C11297" s="188">
        <v>0</v>
      </c>
      <c r="D11297" s="188">
        <v>0</v>
      </c>
      <c r="E11297" s="188">
        <v>0</v>
      </c>
      <c r="F11297" s="188">
        <v>21.6</v>
      </c>
      <c r="G11297" s="188">
        <v>1249</v>
      </c>
      <c r="H11297" s="188">
        <v>5669</v>
      </c>
      <c r="I11297" s="188">
        <v>9833</v>
      </c>
      <c r="J11297" s="188">
        <v>22175</v>
      </c>
      <c r="N11297" s="43"/>
    </row>
    <row r="11298" spans="1:14">
      <c r="A11298" s="43" t="s">
        <v>555</v>
      </c>
      <c r="B11298" s="188">
        <v>2466</v>
      </c>
      <c r="C11298" s="188">
        <v>0</v>
      </c>
      <c r="D11298" s="188">
        <v>0</v>
      </c>
      <c r="E11298" s="188">
        <v>0</v>
      </c>
      <c r="F11298" s="188">
        <v>0</v>
      </c>
      <c r="G11298" s="188">
        <v>638</v>
      </c>
      <c r="H11298" s="188">
        <v>7388</v>
      </c>
      <c r="I11298" s="188">
        <v>13993</v>
      </c>
      <c r="J11298" s="188">
        <v>37577</v>
      </c>
      <c r="N11298" s="43"/>
    </row>
    <row r="11299" spans="1:14">
      <c r="A11299" s="43" t="s">
        <v>556</v>
      </c>
      <c r="B11299" s="188">
        <v>1237</v>
      </c>
      <c r="C11299" s="188">
        <v>0</v>
      </c>
      <c r="D11299" s="188">
        <v>0</v>
      </c>
      <c r="E11299" s="188">
        <v>0</v>
      </c>
      <c r="F11299" s="188">
        <v>0</v>
      </c>
      <c r="G11299" s="188">
        <v>0</v>
      </c>
      <c r="H11299" s="188">
        <v>0</v>
      </c>
      <c r="I11299" s="188">
        <v>6249</v>
      </c>
      <c r="J11299" s="188">
        <v>40185</v>
      </c>
      <c r="N11299" s="43"/>
    </row>
    <row r="11300" spans="1:14">
      <c r="A11300" s="43" t="s">
        <v>611</v>
      </c>
      <c r="B11300" s="188">
        <v>267031</v>
      </c>
      <c r="C11300" s="188">
        <v>132645.97</v>
      </c>
      <c r="D11300" s="188">
        <v>137289.32</v>
      </c>
      <c r="E11300" s="188">
        <v>154207.1</v>
      </c>
      <c r="F11300" s="188">
        <v>194259.20000000001</v>
      </c>
      <c r="G11300" s="188">
        <v>277495</v>
      </c>
      <c r="H11300" s="188">
        <v>424588</v>
      </c>
      <c r="I11300" s="188">
        <v>605315</v>
      </c>
      <c r="J11300" s="188">
        <v>1296168</v>
      </c>
      <c r="N11300" s="43"/>
    </row>
    <row r="11301" spans="1:14">
      <c r="A11301" s="43" t="s">
        <v>537</v>
      </c>
      <c r="B11301" s="188">
        <v>30867</v>
      </c>
      <c r="C11301" s="188">
        <v>0</v>
      </c>
      <c r="D11301" s="188">
        <v>0</v>
      </c>
      <c r="E11301" s="188">
        <v>19557.900000000001</v>
      </c>
      <c r="F11301" s="188">
        <v>34968.6</v>
      </c>
      <c r="G11301" s="188">
        <v>43942</v>
      </c>
      <c r="H11301" s="188">
        <v>49750</v>
      </c>
      <c r="I11301" s="188">
        <v>53731</v>
      </c>
      <c r="J11301" s="188">
        <v>61427</v>
      </c>
      <c r="N11301" s="43"/>
    </row>
    <row r="11302" spans="1:14">
      <c r="A11302" s="43" t="s">
        <v>538</v>
      </c>
      <c r="B11302" s="188">
        <v>0</v>
      </c>
      <c r="C11302" s="188">
        <v>0</v>
      </c>
      <c r="D11302" s="188">
        <v>0</v>
      </c>
      <c r="E11302" s="188">
        <v>0</v>
      </c>
      <c r="F11302" s="188">
        <v>0</v>
      </c>
      <c r="G11302" s="188">
        <v>0</v>
      </c>
      <c r="H11302" s="188">
        <v>0</v>
      </c>
      <c r="I11302" s="188">
        <v>0</v>
      </c>
      <c r="J11302" s="188">
        <v>0</v>
      </c>
      <c r="N11302" s="43"/>
    </row>
    <row r="11303" spans="1:14">
      <c r="A11303" s="43" t="s">
        <v>539</v>
      </c>
      <c r="B11303" s="188">
        <v>130376</v>
      </c>
      <c r="C11303" s="188">
        <v>7799.02</v>
      </c>
      <c r="D11303" s="188">
        <v>14346.04</v>
      </c>
      <c r="E11303" s="188">
        <v>35798.199999999997</v>
      </c>
      <c r="F11303" s="188">
        <v>80586.600000000006</v>
      </c>
      <c r="G11303" s="188">
        <v>144105</v>
      </c>
      <c r="H11303" s="188">
        <v>259593</v>
      </c>
      <c r="I11303" s="188">
        <v>411350</v>
      </c>
      <c r="J11303" s="188">
        <v>944083</v>
      </c>
      <c r="N11303" s="43"/>
    </row>
    <row r="11304" spans="1:14">
      <c r="A11304" s="43" t="s">
        <v>540</v>
      </c>
      <c r="B11304" s="188">
        <v>9687</v>
      </c>
      <c r="C11304" s="188">
        <v>0</v>
      </c>
      <c r="D11304" s="188">
        <v>0</v>
      </c>
      <c r="E11304" s="188">
        <v>0</v>
      </c>
      <c r="F11304" s="188">
        <v>0</v>
      </c>
      <c r="G11304" s="188">
        <v>2874</v>
      </c>
      <c r="H11304" s="188">
        <v>29186</v>
      </c>
      <c r="I11304" s="188">
        <v>57116</v>
      </c>
      <c r="J11304" s="188">
        <v>157048</v>
      </c>
      <c r="N11304" s="43"/>
    </row>
    <row r="11305" spans="1:14">
      <c r="A11305" s="43" t="s">
        <v>541</v>
      </c>
      <c r="B11305" s="188">
        <v>76761</v>
      </c>
      <c r="C11305" s="188">
        <v>0</v>
      </c>
      <c r="D11305" s="188">
        <v>0</v>
      </c>
      <c r="E11305" s="188">
        <v>0</v>
      </c>
      <c r="F11305" s="188">
        <v>51211.4</v>
      </c>
      <c r="G11305" s="188">
        <v>106884</v>
      </c>
      <c r="H11305" s="188">
        <v>164334</v>
      </c>
      <c r="I11305" s="188">
        <v>214319</v>
      </c>
      <c r="J11305" s="188">
        <v>437231</v>
      </c>
      <c r="N11305" s="43"/>
    </row>
    <row r="11306" spans="1:14">
      <c r="A11306" s="43" t="s">
        <v>542</v>
      </c>
      <c r="B11306" s="188">
        <v>17418</v>
      </c>
      <c r="C11306" s="188">
        <v>0</v>
      </c>
      <c r="D11306" s="188">
        <v>1222.44</v>
      </c>
      <c r="E11306" s="188">
        <v>3951.8</v>
      </c>
      <c r="F11306" s="188">
        <v>9118.2999999999993</v>
      </c>
      <c r="G11306" s="188">
        <v>19056</v>
      </c>
      <c r="H11306" s="188">
        <v>39037</v>
      </c>
      <c r="I11306" s="188">
        <v>60498</v>
      </c>
      <c r="J11306" s="188">
        <v>146239</v>
      </c>
      <c r="N11306" s="43"/>
    </row>
    <row r="11307" spans="1:14">
      <c r="A11307" s="43" t="s">
        <v>543</v>
      </c>
      <c r="B11307" s="188">
        <v>1923</v>
      </c>
      <c r="C11307" s="188">
        <v>0</v>
      </c>
      <c r="D11307" s="188">
        <v>0</v>
      </c>
      <c r="E11307" s="188">
        <v>0</v>
      </c>
      <c r="F11307" s="188">
        <v>0</v>
      </c>
      <c r="G11307" s="188">
        <v>0</v>
      </c>
      <c r="H11307" s="188">
        <v>5160</v>
      </c>
      <c r="I11307" s="188">
        <v>17274</v>
      </c>
      <c r="J11307" s="188">
        <v>32360</v>
      </c>
      <c r="N11307" s="43"/>
    </row>
    <row r="11308" spans="1:14">
      <c r="A11308" s="43" t="s">
        <v>544</v>
      </c>
      <c r="B11308" s="188">
        <v>6159</v>
      </c>
      <c r="C11308" s="188">
        <v>0</v>
      </c>
      <c r="D11308" s="188">
        <v>0</v>
      </c>
      <c r="E11308" s="188">
        <v>0</v>
      </c>
      <c r="F11308" s="188">
        <v>0</v>
      </c>
      <c r="G11308" s="188">
        <v>0</v>
      </c>
      <c r="H11308" s="188">
        <v>22616</v>
      </c>
      <c r="I11308" s="188">
        <v>28903</v>
      </c>
      <c r="J11308" s="188">
        <v>109313</v>
      </c>
      <c r="N11308" s="43"/>
    </row>
    <row r="11309" spans="1:14">
      <c r="A11309" s="43" t="s">
        <v>221</v>
      </c>
      <c r="B11309" s="188">
        <v>25563</v>
      </c>
      <c r="C11309" s="188">
        <v>0</v>
      </c>
      <c r="D11309" s="188">
        <v>0</v>
      </c>
      <c r="E11309" s="188">
        <v>15183.7</v>
      </c>
      <c r="F11309" s="188">
        <v>29316.2</v>
      </c>
      <c r="G11309" s="188">
        <v>38031</v>
      </c>
      <c r="H11309" s="188">
        <v>43845</v>
      </c>
      <c r="I11309" s="188">
        <v>46723</v>
      </c>
      <c r="J11309" s="188">
        <v>50499</v>
      </c>
      <c r="N11309" s="43"/>
    </row>
    <row r="11310" spans="1:14">
      <c r="A11310" s="43" t="s">
        <v>222</v>
      </c>
      <c r="B11310" s="188">
        <v>14084</v>
      </c>
      <c r="C11310" s="188">
        <v>0</v>
      </c>
      <c r="D11310" s="188">
        <v>0</v>
      </c>
      <c r="E11310" s="188">
        <v>0</v>
      </c>
      <c r="F11310" s="188">
        <v>0</v>
      </c>
      <c r="G11310" s="188">
        <v>29372</v>
      </c>
      <c r="H11310" s="188">
        <v>39916</v>
      </c>
      <c r="I11310" s="188">
        <v>43949</v>
      </c>
      <c r="J11310" s="188">
        <v>49204</v>
      </c>
      <c r="N11310" s="43"/>
    </row>
    <row r="11311" spans="1:14">
      <c r="A11311" s="43" t="s">
        <v>223</v>
      </c>
      <c r="B11311" s="188">
        <v>58672</v>
      </c>
      <c r="C11311" s="188">
        <v>0</v>
      </c>
      <c r="D11311" s="188">
        <v>0</v>
      </c>
      <c r="E11311" s="188">
        <v>0</v>
      </c>
      <c r="F11311" s="188">
        <v>16013.6</v>
      </c>
      <c r="G11311" s="188">
        <v>81384</v>
      </c>
      <c r="H11311" s="188">
        <v>144318</v>
      </c>
      <c r="I11311" s="188">
        <v>200116</v>
      </c>
      <c r="J11311" s="188">
        <v>405166</v>
      </c>
      <c r="N11311" s="43"/>
    </row>
    <row r="11312" spans="1:14">
      <c r="A11312" s="43" t="s">
        <v>224</v>
      </c>
      <c r="B11312" s="188">
        <v>43075</v>
      </c>
      <c r="C11312" s="188">
        <v>0</v>
      </c>
      <c r="D11312" s="188">
        <v>0</v>
      </c>
      <c r="E11312" s="188">
        <v>0</v>
      </c>
      <c r="F11312" s="188">
        <v>0</v>
      </c>
      <c r="G11312" s="188">
        <v>53236</v>
      </c>
      <c r="H11312" s="188">
        <v>127739</v>
      </c>
      <c r="I11312" s="188">
        <v>182089</v>
      </c>
      <c r="J11312" s="188">
        <v>375386</v>
      </c>
      <c r="N11312" s="43"/>
    </row>
    <row r="11313" spans="1:14">
      <c r="A11313" s="43" t="s">
        <v>545</v>
      </c>
      <c r="B11313" s="188">
        <v>216461</v>
      </c>
      <c r="C11313" s="188">
        <v>102592.78</v>
      </c>
      <c r="D11313" s="188">
        <v>110671.63</v>
      </c>
      <c r="E11313" s="188">
        <v>127513.3</v>
      </c>
      <c r="F11313" s="188">
        <v>159442.4</v>
      </c>
      <c r="G11313" s="188">
        <v>227486</v>
      </c>
      <c r="H11313" s="188">
        <v>350311</v>
      </c>
      <c r="I11313" s="188">
        <v>503231</v>
      </c>
      <c r="J11313" s="188">
        <v>1119372</v>
      </c>
      <c r="N11313" s="43"/>
    </row>
    <row r="11314" spans="1:14">
      <c r="A11314" s="43" t="s">
        <v>546</v>
      </c>
      <c r="B11314" s="188">
        <v>116603</v>
      </c>
      <c r="C11314" s="188">
        <v>39503.760000000002</v>
      </c>
      <c r="D11314" s="188">
        <v>52822.1</v>
      </c>
      <c r="E11314" s="188">
        <v>75975.8</v>
      </c>
      <c r="F11314" s="188">
        <v>100586.1</v>
      </c>
      <c r="G11314" s="188">
        <v>132266</v>
      </c>
      <c r="H11314" s="188">
        <v>185361</v>
      </c>
      <c r="I11314" s="188">
        <v>230293</v>
      </c>
      <c r="J11314" s="188">
        <v>401316</v>
      </c>
      <c r="N11314" s="43"/>
    </row>
    <row r="11315" spans="1:14">
      <c r="A11315" s="43" t="s">
        <v>547</v>
      </c>
      <c r="B11315" s="188">
        <v>32705</v>
      </c>
      <c r="C11315" s="188">
        <v>0</v>
      </c>
      <c r="D11315" s="188">
        <v>2020.98</v>
      </c>
      <c r="E11315" s="188">
        <v>8343.7999999999993</v>
      </c>
      <c r="F11315" s="188">
        <v>17706.599999999999</v>
      </c>
      <c r="G11315" s="188">
        <v>31884</v>
      </c>
      <c r="H11315" s="188">
        <v>59433</v>
      </c>
      <c r="I11315" s="188">
        <v>90569</v>
      </c>
      <c r="J11315" s="188">
        <v>211794</v>
      </c>
      <c r="N11315" s="43"/>
    </row>
    <row r="11316" spans="1:14">
      <c r="A11316" s="43" t="s">
        <v>548</v>
      </c>
      <c r="B11316" s="188">
        <v>5056</v>
      </c>
      <c r="C11316" s="188">
        <v>0</v>
      </c>
      <c r="D11316" s="188">
        <v>0</v>
      </c>
      <c r="E11316" s="188">
        <v>0</v>
      </c>
      <c r="F11316" s="188">
        <v>1669.2</v>
      </c>
      <c r="G11316" s="188">
        <v>4956</v>
      </c>
      <c r="H11316" s="188">
        <v>10399</v>
      </c>
      <c r="I11316" s="188">
        <v>16075</v>
      </c>
      <c r="J11316" s="188">
        <v>42481</v>
      </c>
      <c r="N11316" s="43"/>
    </row>
    <row r="11317" spans="1:14">
      <c r="A11317" s="43" t="s">
        <v>549</v>
      </c>
      <c r="B11317" s="188">
        <v>4636</v>
      </c>
      <c r="C11317" s="188">
        <v>0</v>
      </c>
      <c r="D11317" s="188">
        <v>0</v>
      </c>
      <c r="E11317" s="188">
        <v>0</v>
      </c>
      <c r="F11317" s="188">
        <v>3738.3</v>
      </c>
      <c r="G11317" s="188">
        <v>8064</v>
      </c>
      <c r="H11317" s="188">
        <v>11123</v>
      </c>
      <c r="I11317" s="188">
        <v>13230</v>
      </c>
      <c r="J11317" s="188">
        <v>15476</v>
      </c>
      <c r="N11317" s="43"/>
    </row>
    <row r="11318" spans="1:14">
      <c r="A11318" s="43" t="s">
        <v>550</v>
      </c>
      <c r="B11318" s="188">
        <v>1081</v>
      </c>
      <c r="C11318" s="188">
        <v>0</v>
      </c>
      <c r="D11318" s="188">
        <v>0</v>
      </c>
      <c r="E11318" s="188">
        <v>0</v>
      </c>
      <c r="F11318" s="188">
        <v>704</v>
      </c>
      <c r="G11318" s="188">
        <v>1531</v>
      </c>
      <c r="H11318" s="188">
        <v>2355</v>
      </c>
      <c r="I11318" s="188">
        <v>3077</v>
      </c>
      <c r="J11318" s="188">
        <v>6340</v>
      </c>
      <c r="N11318" s="43"/>
    </row>
    <row r="11319" spans="1:14">
      <c r="A11319" s="43" t="s">
        <v>551</v>
      </c>
      <c r="B11319" s="188">
        <v>1211</v>
      </c>
      <c r="C11319" s="188">
        <v>0</v>
      </c>
      <c r="D11319" s="188">
        <v>0</v>
      </c>
      <c r="E11319" s="188">
        <v>25.6</v>
      </c>
      <c r="F11319" s="188">
        <v>416</v>
      </c>
      <c r="G11319" s="188">
        <v>1168</v>
      </c>
      <c r="H11319" s="188">
        <v>2612</v>
      </c>
      <c r="I11319" s="188">
        <v>4033</v>
      </c>
      <c r="J11319" s="188">
        <v>11203</v>
      </c>
      <c r="N11319" s="43"/>
    </row>
    <row r="11320" spans="1:14">
      <c r="A11320" s="43" t="s">
        <v>317</v>
      </c>
      <c r="B11320" s="188">
        <v>4550</v>
      </c>
      <c r="C11320" s="188">
        <v>0</v>
      </c>
      <c r="D11320" s="188">
        <v>0</v>
      </c>
      <c r="E11320" s="188">
        <v>3717.2</v>
      </c>
      <c r="F11320" s="188">
        <v>3717.2</v>
      </c>
      <c r="G11320" s="188">
        <v>5204</v>
      </c>
      <c r="H11320" s="188">
        <v>9665</v>
      </c>
      <c r="I11320" s="188">
        <v>11895</v>
      </c>
      <c r="J11320" s="188">
        <v>11895</v>
      </c>
      <c r="N11320" s="43"/>
    </row>
    <row r="11321" spans="1:14">
      <c r="A11321" s="43" t="s">
        <v>318</v>
      </c>
      <c r="B11321" s="188">
        <v>1331</v>
      </c>
      <c r="C11321" s="188">
        <v>0</v>
      </c>
      <c r="D11321" s="188">
        <v>0</v>
      </c>
      <c r="E11321" s="188">
        <v>0</v>
      </c>
      <c r="F11321" s="188">
        <v>1396.5</v>
      </c>
      <c r="G11321" s="188">
        <v>1917</v>
      </c>
      <c r="H11321" s="188">
        <v>2738</v>
      </c>
      <c r="I11321" s="188">
        <v>4381</v>
      </c>
      <c r="J11321" s="188">
        <v>4381</v>
      </c>
      <c r="N11321" s="43"/>
    </row>
    <row r="11322" spans="1:14">
      <c r="A11322" s="43" t="s">
        <v>552</v>
      </c>
      <c r="B11322" s="188">
        <v>167173</v>
      </c>
      <c r="C11322" s="188">
        <v>50077.94</v>
      </c>
      <c r="D11322" s="188">
        <v>67081.8</v>
      </c>
      <c r="E11322" s="188">
        <v>98863.5</v>
      </c>
      <c r="F11322" s="188">
        <v>132707.6</v>
      </c>
      <c r="G11322" s="188">
        <v>182497</v>
      </c>
      <c r="H11322" s="188">
        <v>264750</v>
      </c>
      <c r="I11322" s="188">
        <v>343420</v>
      </c>
      <c r="J11322" s="188">
        <v>656082</v>
      </c>
      <c r="N11322" s="43"/>
    </row>
    <row r="11323" spans="1:14">
      <c r="A11323" s="43" t="s">
        <v>553</v>
      </c>
      <c r="B11323" s="188">
        <v>23775</v>
      </c>
      <c r="C11323" s="188">
        <v>0</v>
      </c>
      <c r="D11323" s="188">
        <v>0</v>
      </c>
      <c r="E11323" s="188">
        <v>0</v>
      </c>
      <c r="F11323" s="188">
        <v>8870.7000000000007</v>
      </c>
      <c r="G11323" s="188">
        <v>34466</v>
      </c>
      <c r="H11323" s="188">
        <v>63587</v>
      </c>
      <c r="I11323" s="188">
        <v>88642</v>
      </c>
      <c r="J11323" s="188">
        <v>185460</v>
      </c>
      <c r="N11323" s="43"/>
    </row>
    <row r="11324" spans="1:14">
      <c r="A11324" s="43" t="s">
        <v>554</v>
      </c>
      <c r="B11324" s="188">
        <v>6541</v>
      </c>
      <c r="C11324" s="188">
        <v>0</v>
      </c>
      <c r="D11324" s="188">
        <v>0</v>
      </c>
      <c r="E11324" s="188">
        <v>0</v>
      </c>
      <c r="F11324" s="188">
        <v>229.5</v>
      </c>
      <c r="G11324" s="188">
        <v>3987</v>
      </c>
      <c r="H11324" s="188">
        <v>14551</v>
      </c>
      <c r="I11324" s="188">
        <v>27153</v>
      </c>
      <c r="J11324" s="188">
        <v>73890</v>
      </c>
      <c r="N11324" s="43"/>
    </row>
    <row r="11325" spans="1:14">
      <c r="A11325" s="43" t="s">
        <v>555</v>
      </c>
      <c r="B11325" s="188">
        <v>13798</v>
      </c>
      <c r="C11325" s="188">
        <v>0</v>
      </c>
      <c r="D11325" s="188">
        <v>0</v>
      </c>
      <c r="E11325" s="188">
        <v>0</v>
      </c>
      <c r="F11325" s="188">
        <v>84.2</v>
      </c>
      <c r="G11325" s="188">
        <v>11014</v>
      </c>
      <c r="H11325" s="188">
        <v>38875</v>
      </c>
      <c r="I11325" s="188">
        <v>61620</v>
      </c>
      <c r="J11325" s="188">
        <v>168818</v>
      </c>
      <c r="N11325" s="43"/>
    </row>
    <row r="11326" spans="1:14">
      <c r="A11326" s="43" t="s">
        <v>556</v>
      </c>
      <c r="B11326" s="188">
        <v>3821</v>
      </c>
      <c r="C11326" s="188">
        <v>0</v>
      </c>
      <c r="D11326" s="188">
        <v>0</v>
      </c>
      <c r="E11326" s="188">
        <v>0</v>
      </c>
      <c r="F11326" s="188">
        <v>0</v>
      </c>
      <c r="G11326" s="188">
        <v>0</v>
      </c>
      <c r="H11326" s="188">
        <v>5530</v>
      </c>
      <c r="I11326" s="188">
        <v>27243</v>
      </c>
      <c r="J11326" s="188">
        <v>96129</v>
      </c>
      <c r="N11326" s="43"/>
    </row>
    <row r="11327" spans="1:14">
      <c r="A11327" s="43" t="s">
        <v>621</v>
      </c>
      <c r="B11327" s="188" t="s">
        <v>143</v>
      </c>
      <c r="C11327" s="188" t="s">
        <v>144</v>
      </c>
      <c r="D11327" s="188" t="s">
        <v>144</v>
      </c>
      <c r="E11327" s="188" t="s">
        <v>144</v>
      </c>
      <c r="F11327" s="188" t="s">
        <v>144</v>
      </c>
      <c r="G11327" s="188" t="s">
        <v>144</v>
      </c>
      <c r="H11327" s="188" t="s">
        <v>144</v>
      </c>
      <c r="I11327" s="188" t="s">
        <v>685</v>
      </c>
      <c r="J11327" s="188" t="s">
        <v>685</v>
      </c>
      <c r="K11327" s="188" t="s">
        <v>225</v>
      </c>
      <c r="N11327" s="43"/>
    </row>
    <row r="11328" spans="1:14">
      <c r="A11328" s="43" t="s">
        <v>618</v>
      </c>
      <c r="B11328" s="188" t="s">
        <v>619</v>
      </c>
      <c r="K11328" s="188" t="s">
        <v>767</v>
      </c>
      <c r="N11328" s="43"/>
    </row>
    <row r="11329" spans="1:14">
      <c r="A11329" s="43" t="s">
        <v>142</v>
      </c>
      <c r="N11329" s="43"/>
    </row>
    <row r="11331" spans="1:14">
      <c r="A11331" s="43" t="s">
        <v>220</v>
      </c>
      <c r="N11331" s="43"/>
    </row>
    <row r="11332" spans="1:14">
      <c r="A11332" s="43" t="s">
        <v>621</v>
      </c>
      <c r="B11332" s="188" t="s">
        <v>143</v>
      </c>
      <c r="C11332" s="188" t="s">
        <v>144</v>
      </c>
      <c r="D11332" s="188" t="s">
        <v>144</v>
      </c>
      <c r="E11332" s="188" t="s">
        <v>144</v>
      </c>
      <c r="F11332" s="188" t="s">
        <v>144</v>
      </c>
      <c r="G11332" s="188" t="s">
        <v>144</v>
      </c>
      <c r="H11332" s="188" t="s">
        <v>144</v>
      </c>
      <c r="I11332" s="188" t="s">
        <v>685</v>
      </c>
      <c r="J11332" s="188" t="s">
        <v>685</v>
      </c>
      <c r="K11332" s="188" t="s">
        <v>225</v>
      </c>
      <c r="N11332" s="43"/>
    </row>
    <row r="11333" spans="1:14">
      <c r="A11333" s="43" t="s">
        <v>258</v>
      </c>
      <c r="B11333" s="188" t="s">
        <v>33</v>
      </c>
      <c r="C11333" s="188" t="s">
        <v>134</v>
      </c>
      <c r="D11333" s="188" t="s">
        <v>135</v>
      </c>
      <c r="E11333" s="188" t="s">
        <v>136</v>
      </c>
      <c r="F11333" s="188" t="s">
        <v>137</v>
      </c>
      <c r="G11333" s="188" t="s">
        <v>138</v>
      </c>
      <c r="H11333" s="188" t="s">
        <v>139</v>
      </c>
      <c r="I11333" s="188" t="s">
        <v>140</v>
      </c>
      <c r="J11333" s="188" t="s">
        <v>141</v>
      </c>
      <c r="N11333" s="43"/>
    </row>
    <row r="11334" spans="1:14">
      <c r="A11334" s="43" t="s">
        <v>622</v>
      </c>
      <c r="B11334" s="188" t="s">
        <v>143</v>
      </c>
      <c r="C11334" s="188" t="s">
        <v>148</v>
      </c>
      <c r="D11334" s="188" t="s">
        <v>148</v>
      </c>
      <c r="E11334" s="188" t="s">
        <v>148</v>
      </c>
      <c r="F11334" s="188" t="s">
        <v>148</v>
      </c>
      <c r="G11334" s="188" t="s">
        <v>148</v>
      </c>
      <c r="H11334" s="188" t="s">
        <v>148</v>
      </c>
      <c r="I11334" s="188" t="s">
        <v>686</v>
      </c>
      <c r="J11334" s="188" t="s">
        <v>686</v>
      </c>
      <c r="N11334" s="43"/>
    </row>
    <row r="11335" spans="1:14">
      <c r="A11335" s="43" t="s">
        <v>592</v>
      </c>
      <c r="B11335" s="188">
        <v>100492</v>
      </c>
      <c r="C11335" s="188">
        <v>10422.629999999999</v>
      </c>
      <c r="D11335" s="188">
        <v>17593.560000000001</v>
      </c>
      <c r="E11335" s="188">
        <v>32446.7</v>
      </c>
      <c r="F11335" s="188">
        <v>62124.6</v>
      </c>
      <c r="G11335" s="188">
        <v>118328</v>
      </c>
      <c r="H11335" s="188">
        <v>210027</v>
      </c>
      <c r="I11335" s="188">
        <v>293029</v>
      </c>
      <c r="J11335" s="188">
        <v>637714</v>
      </c>
      <c r="N11335" s="43"/>
    </row>
    <row r="11336" spans="1:14">
      <c r="A11336" s="43" t="s">
        <v>537</v>
      </c>
      <c r="B11336" s="188">
        <v>25224</v>
      </c>
      <c r="C11336" s="188">
        <v>0</v>
      </c>
      <c r="D11336" s="188">
        <v>0</v>
      </c>
      <c r="E11336" s="188">
        <v>14229.1</v>
      </c>
      <c r="F11336" s="188">
        <v>25066.799999999999</v>
      </c>
      <c r="G11336" s="188">
        <v>36561</v>
      </c>
      <c r="H11336" s="188">
        <v>46081</v>
      </c>
      <c r="I11336" s="188">
        <v>51245</v>
      </c>
      <c r="J11336" s="188">
        <v>60833</v>
      </c>
      <c r="N11336" s="43"/>
    </row>
    <row r="11337" spans="1:14">
      <c r="A11337" s="43" t="s">
        <v>538</v>
      </c>
      <c r="B11337" s="188">
        <v>63</v>
      </c>
      <c r="C11337" s="188">
        <v>0</v>
      </c>
      <c r="D11337" s="188">
        <v>0</v>
      </c>
      <c r="E11337" s="188">
        <v>0</v>
      </c>
      <c r="F11337" s="188">
        <v>0</v>
      </c>
      <c r="G11337" s="188">
        <v>0</v>
      </c>
      <c r="H11337" s="188">
        <v>0</v>
      </c>
      <c r="I11337" s="188">
        <v>0</v>
      </c>
      <c r="J11337" s="188">
        <v>1113</v>
      </c>
      <c r="N11337" s="43"/>
    </row>
    <row r="11338" spans="1:14">
      <c r="A11338" s="43" t="s">
        <v>539</v>
      </c>
      <c r="B11338" s="188">
        <v>37572</v>
      </c>
      <c r="C11338" s="188">
        <v>-36.01</v>
      </c>
      <c r="D11338" s="188">
        <v>342.35</v>
      </c>
      <c r="E11338" s="188">
        <v>2551.6</v>
      </c>
      <c r="F11338" s="188">
        <v>10719.2</v>
      </c>
      <c r="G11338" s="188">
        <v>33682</v>
      </c>
      <c r="H11338" s="188">
        <v>85186</v>
      </c>
      <c r="I11338" s="188">
        <v>146035</v>
      </c>
      <c r="J11338" s="188">
        <v>396889</v>
      </c>
      <c r="N11338" s="43"/>
    </row>
    <row r="11339" spans="1:14">
      <c r="A11339" s="43" t="s">
        <v>540</v>
      </c>
      <c r="B11339" s="188">
        <v>3088</v>
      </c>
      <c r="C11339" s="188">
        <v>0</v>
      </c>
      <c r="D11339" s="188">
        <v>0</v>
      </c>
      <c r="E11339" s="188">
        <v>0</v>
      </c>
      <c r="F11339" s="188">
        <v>0</v>
      </c>
      <c r="G11339" s="188">
        <v>0</v>
      </c>
      <c r="H11339" s="188">
        <v>4578</v>
      </c>
      <c r="I11339" s="188">
        <v>16045</v>
      </c>
      <c r="J11339" s="188">
        <v>63529</v>
      </c>
      <c r="N11339" s="43"/>
    </row>
    <row r="11340" spans="1:14">
      <c r="A11340" s="43" t="s">
        <v>541</v>
      </c>
      <c r="B11340" s="188">
        <v>24710</v>
      </c>
      <c r="C11340" s="188">
        <v>0</v>
      </c>
      <c r="D11340" s="188">
        <v>0</v>
      </c>
      <c r="E11340" s="188">
        <v>0</v>
      </c>
      <c r="F11340" s="188">
        <v>0</v>
      </c>
      <c r="G11340" s="188">
        <v>27557</v>
      </c>
      <c r="H11340" s="188">
        <v>79031</v>
      </c>
      <c r="I11340" s="188">
        <v>121431</v>
      </c>
      <c r="J11340" s="188">
        <v>249467</v>
      </c>
      <c r="N11340" s="43"/>
    </row>
    <row r="11341" spans="1:14">
      <c r="A11341" s="43" t="s">
        <v>542</v>
      </c>
      <c r="B11341" s="188">
        <v>8324</v>
      </c>
      <c r="C11341" s="188">
        <v>0</v>
      </c>
      <c r="D11341" s="188">
        <v>0</v>
      </c>
      <c r="E11341" s="188">
        <v>0</v>
      </c>
      <c r="F11341" s="188">
        <v>3591.4</v>
      </c>
      <c r="G11341" s="188">
        <v>9342</v>
      </c>
      <c r="H11341" s="188">
        <v>20029</v>
      </c>
      <c r="I11341" s="188">
        <v>30803</v>
      </c>
      <c r="J11341" s="188">
        <v>71230</v>
      </c>
      <c r="N11341" s="43"/>
    </row>
    <row r="11342" spans="1:14">
      <c r="A11342" s="43" t="s">
        <v>543</v>
      </c>
      <c r="B11342" s="188">
        <v>1512</v>
      </c>
      <c r="C11342" s="188">
        <v>0</v>
      </c>
      <c r="D11342" s="188">
        <v>0</v>
      </c>
      <c r="E11342" s="188">
        <v>0</v>
      </c>
      <c r="F11342" s="188">
        <v>0</v>
      </c>
      <c r="G11342" s="188">
        <v>0</v>
      </c>
      <c r="H11342" s="188">
        <v>0</v>
      </c>
      <c r="I11342" s="188">
        <v>13918</v>
      </c>
      <c r="J11342" s="188">
        <v>30041</v>
      </c>
      <c r="N11342" s="43"/>
    </row>
    <row r="11343" spans="1:14">
      <c r="A11343" s="43" t="s">
        <v>544</v>
      </c>
      <c r="B11343" s="188">
        <v>11678</v>
      </c>
      <c r="C11343" s="188">
        <v>0</v>
      </c>
      <c r="D11343" s="188">
        <v>0</v>
      </c>
      <c r="E11343" s="188">
        <v>0</v>
      </c>
      <c r="F11343" s="188">
        <v>0</v>
      </c>
      <c r="G11343" s="188">
        <v>0</v>
      </c>
      <c r="H11343" s="188">
        <v>32140</v>
      </c>
      <c r="I11343" s="188">
        <v>95473</v>
      </c>
      <c r="J11343" s="188">
        <v>165636</v>
      </c>
      <c r="N11343" s="43"/>
    </row>
    <row r="11344" spans="1:14">
      <c r="A11344" s="43" t="s">
        <v>221</v>
      </c>
      <c r="B11344" s="188">
        <v>21513</v>
      </c>
      <c r="C11344" s="188">
        <v>0</v>
      </c>
      <c r="D11344" s="188">
        <v>0</v>
      </c>
      <c r="E11344" s="188">
        <v>12301.5</v>
      </c>
      <c r="F11344" s="188">
        <v>20919.099999999999</v>
      </c>
      <c r="G11344" s="188">
        <v>31629</v>
      </c>
      <c r="H11344" s="188">
        <v>40768</v>
      </c>
      <c r="I11344" s="188">
        <v>45365</v>
      </c>
      <c r="J11344" s="188">
        <v>52575</v>
      </c>
      <c r="N11344" s="43"/>
    </row>
    <row r="11345" spans="1:14">
      <c r="A11345" s="43" t="s">
        <v>222</v>
      </c>
      <c r="B11345" s="188">
        <v>9954</v>
      </c>
      <c r="C11345" s="188">
        <v>0</v>
      </c>
      <c r="D11345" s="188">
        <v>0</v>
      </c>
      <c r="E11345" s="188">
        <v>0</v>
      </c>
      <c r="F11345" s="188">
        <v>0</v>
      </c>
      <c r="G11345" s="188">
        <v>19087</v>
      </c>
      <c r="H11345" s="188">
        <v>33230</v>
      </c>
      <c r="I11345" s="188">
        <v>40643</v>
      </c>
      <c r="J11345" s="188">
        <v>50170</v>
      </c>
      <c r="N11345" s="43"/>
    </row>
    <row r="11346" spans="1:14">
      <c r="A11346" s="43" t="s">
        <v>223</v>
      </c>
      <c r="B11346" s="188">
        <v>18814</v>
      </c>
      <c r="C11346" s="188">
        <v>0</v>
      </c>
      <c r="D11346" s="188">
        <v>0</v>
      </c>
      <c r="E11346" s="188">
        <v>0</v>
      </c>
      <c r="F11346" s="188">
        <v>0</v>
      </c>
      <c r="G11346" s="188">
        <v>10778</v>
      </c>
      <c r="H11346" s="188">
        <v>61966</v>
      </c>
      <c r="I11346" s="188">
        <v>102012</v>
      </c>
      <c r="J11346" s="188">
        <v>225267</v>
      </c>
      <c r="N11346" s="43"/>
    </row>
    <row r="11347" spans="1:14">
      <c r="A11347" s="43" t="s">
        <v>224</v>
      </c>
      <c r="B11347" s="188">
        <v>14107</v>
      </c>
      <c r="C11347" s="188">
        <v>0</v>
      </c>
      <c r="D11347" s="188">
        <v>0</v>
      </c>
      <c r="E11347" s="188">
        <v>0</v>
      </c>
      <c r="F11347" s="188">
        <v>0</v>
      </c>
      <c r="G11347" s="188">
        <v>0</v>
      </c>
      <c r="H11347" s="188">
        <v>46444</v>
      </c>
      <c r="I11347" s="188">
        <v>88185</v>
      </c>
      <c r="J11347" s="188">
        <v>204162</v>
      </c>
      <c r="N11347" s="43"/>
    </row>
    <row r="11348" spans="1:14">
      <c r="A11348" s="43" t="s">
        <v>545</v>
      </c>
      <c r="B11348" s="188">
        <v>81210</v>
      </c>
      <c r="C11348" s="188">
        <v>4283.2700000000004</v>
      </c>
      <c r="D11348" s="188">
        <v>11256.05</v>
      </c>
      <c r="E11348" s="188">
        <v>25656.7</v>
      </c>
      <c r="F11348" s="188">
        <v>51911.4</v>
      </c>
      <c r="G11348" s="188">
        <v>96714</v>
      </c>
      <c r="H11348" s="188">
        <v>168898</v>
      </c>
      <c r="I11348" s="188">
        <v>234986</v>
      </c>
      <c r="J11348" s="188">
        <v>499150</v>
      </c>
      <c r="N11348" s="43"/>
    </row>
    <row r="11349" spans="1:14">
      <c r="A11349" s="43" t="s">
        <v>546</v>
      </c>
      <c r="B11349" s="188">
        <v>53411</v>
      </c>
      <c r="C11349" s="188">
        <v>2145.5100000000002</v>
      </c>
      <c r="D11349" s="188">
        <v>8099.71</v>
      </c>
      <c r="E11349" s="188">
        <v>19412.8</v>
      </c>
      <c r="F11349" s="188">
        <v>39219.300000000003</v>
      </c>
      <c r="G11349" s="188">
        <v>70628</v>
      </c>
      <c r="H11349" s="188">
        <v>113454</v>
      </c>
      <c r="I11349" s="188">
        <v>149256</v>
      </c>
      <c r="J11349" s="188">
        <v>252899</v>
      </c>
      <c r="N11349" s="43"/>
    </row>
    <row r="11350" spans="1:14">
      <c r="A11350" s="43" t="s">
        <v>547</v>
      </c>
      <c r="B11350" s="188">
        <v>9439</v>
      </c>
      <c r="C11350" s="188">
        <v>0</v>
      </c>
      <c r="D11350" s="188">
        <v>0</v>
      </c>
      <c r="E11350" s="188">
        <v>0</v>
      </c>
      <c r="F11350" s="188">
        <v>741.6</v>
      </c>
      <c r="G11350" s="188">
        <v>8913</v>
      </c>
      <c r="H11350" s="188">
        <v>23773</v>
      </c>
      <c r="I11350" s="188">
        <v>40473</v>
      </c>
      <c r="J11350" s="188">
        <v>105009</v>
      </c>
      <c r="N11350" s="43"/>
    </row>
    <row r="11351" spans="1:14">
      <c r="A11351" s="43" t="s">
        <v>548</v>
      </c>
      <c r="B11351" s="188">
        <v>1298</v>
      </c>
      <c r="C11351" s="188">
        <v>0</v>
      </c>
      <c r="D11351" s="188">
        <v>0</v>
      </c>
      <c r="E11351" s="188">
        <v>0</v>
      </c>
      <c r="F11351" s="188">
        <v>0</v>
      </c>
      <c r="G11351" s="188">
        <v>627</v>
      </c>
      <c r="H11351" s="188">
        <v>3193</v>
      </c>
      <c r="I11351" s="188">
        <v>5911</v>
      </c>
      <c r="J11351" s="188">
        <v>19495</v>
      </c>
      <c r="N11351" s="43"/>
    </row>
    <row r="11352" spans="1:14">
      <c r="A11352" s="43" t="s">
        <v>549</v>
      </c>
      <c r="B11352" s="188">
        <v>1656</v>
      </c>
      <c r="C11352" s="188">
        <v>0</v>
      </c>
      <c r="D11352" s="188">
        <v>0</v>
      </c>
      <c r="E11352" s="188">
        <v>0</v>
      </c>
      <c r="F11352" s="188">
        <v>0</v>
      </c>
      <c r="G11352" s="188">
        <v>1933</v>
      </c>
      <c r="H11352" s="188">
        <v>5889</v>
      </c>
      <c r="I11352" s="188">
        <v>9111</v>
      </c>
      <c r="J11352" s="188">
        <v>15058</v>
      </c>
      <c r="N11352" s="43"/>
    </row>
    <row r="11353" spans="1:14">
      <c r="A11353" s="43" t="s">
        <v>550</v>
      </c>
      <c r="B11353" s="188">
        <v>345</v>
      </c>
      <c r="C11353" s="188">
        <v>0</v>
      </c>
      <c r="D11353" s="188">
        <v>0</v>
      </c>
      <c r="E11353" s="188">
        <v>0</v>
      </c>
      <c r="F11353" s="188">
        <v>0</v>
      </c>
      <c r="G11353" s="188">
        <v>364</v>
      </c>
      <c r="H11353" s="188">
        <v>1109</v>
      </c>
      <c r="I11353" s="188">
        <v>1723</v>
      </c>
      <c r="J11353" s="188">
        <v>3607</v>
      </c>
      <c r="N11353" s="43"/>
    </row>
    <row r="11354" spans="1:14">
      <c r="A11354" s="43" t="s">
        <v>551</v>
      </c>
      <c r="B11354" s="188">
        <v>349</v>
      </c>
      <c r="C11354" s="188">
        <v>0</v>
      </c>
      <c r="D11354" s="188">
        <v>0</v>
      </c>
      <c r="E11354" s="188">
        <v>0</v>
      </c>
      <c r="F11354" s="188">
        <v>0</v>
      </c>
      <c r="G11354" s="188">
        <v>157</v>
      </c>
      <c r="H11354" s="188">
        <v>882</v>
      </c>
      <c r="I11354" s="188">
        <v>1740</v>
      </c>
      <c r="J11354" s="188">
        <v>5333</v>
      </c>
      <c r="N11354" s="43"/>
    </row>
    <row r="11355" spans="1:14">
      <c r="A11355" s="43" t="s">
        <v>317</v>
      </c>
      <c r="B11355" s="188">
        <v>4782</v>
      </c>
      <c r="C11355" s="188">
        <v>0</v>
      </c>
      <c r="D11355" s="188">
        <v>4517.92</v>
      </c>
      <c r="E11355" s="188">
        <v>4517.8999999999996</v>
      </c>
      <c r="F11355" s="188">
        <v>4517.8999999999996</v>
      </c>
      <c r="G11355" s="188">
        <v>4518</v>
      </c>
      <c r="H11355" s="188">
        <v>6325</v>
      </c>
      <c r="I11355" s="188">
        <v>9036</v>
      </c>
      <c r="J11355" s="188">
        <v>14457</v>
      </c>
      <c r="N11355" s="43"/>
    </row>
    <row r="11356" spans="1:14">
      <c r="A11356" s="43" t="s">
        <v>318</v>
      </c>
      <c r="B11356" s="188">
        <v>1414</v>
      </c>
      <c r="C11356" s="188">
        <v>0</v>
      </c>
      <c r="D11356" s="188">
        <v>0</v>
      </c>
      <c r="E11356" s="188">
        <v>0</v>
      </c>
      <c r="F11356" s="188">
        <v>1697.3</v>
      </c>
      <c r="G11356" s="188">
        <v>1697</v>
      </c>
      <c r="H11356" s="188">
        <v>2330</v>
      </c>
      <c r="I11356" s="188">
        <v>3328</v>
      </c>
      <c r="J11356" s="188">
        <v>5325</v>
      </c>
      <c r="N11356" s="43"/>
    </row>
    <row r="11357" spans="1:14">
      <c r="A11357" s="43" t="s">
        <v>552</v>
      </c>
      <c r="B11357" s="188">
        <v>72694</v>
      </c>
      <c r="C11357" s="188">
        <v>8495.19</v>
      </c>
      <c r="D11357" s="188">
        <v>14212.32</v>
      </c>
      <c r="E11357" s="188">
        <v>25711.9</v>
      </c>
      <c r="F11357" s="188">
        <v>48128.4</v>
      </c>
      <c r="G11357" s="188">
        <v>90033</v>
      </c>
      <c r="H11357" s="188">
        <v>153598</v>
      </c>
      <c r="I11357" s="188">
        <v>209291</v>
      </c>
      <c r="J11357" s="188">
        <v>397508</v>
      </c>
      <c r="N11357" s="43"/>
    </row>
    <row r="11358" spans="1:14">
      <c r="A11358" s="43" t="s">
        <v>553</v>
      </c>
      <c r="B11358" s="188">
        <v>10525</v>
      </c>
      <c r="C11358" s="188">
        <v>0</v>
      </c>
      <c r="D11358" s="188">
        <v>0</v>
      </c>
      <c r="E11358" s="188">
        <v>0</v>
      </c>
      <c r="F11358" s="188">
        <v>458.7</v>
      </c>
      <c r="G11358" s="188">
        <v>10667</v>
      </c>
      <c r="H11358" s="188">
        <v>31114</v>
      </c>
      <c r="I11358" s="188">
        <v>50483</v>
      </c>
      <c r="J11358" s="188">
        <v>112628</v>
      </c>
      <c r="N11358" s="43"/>
    </row>
    <row r="11359" spans="1:14">
      <c r="A11359" s="43" t="s">
        <v>554</v>
      </c>
      <c r="B11359" s="188">
        <v>2165</v>
      </c>
      <c r="C11359" s="188">
        <v>0</v>
      </c>
      <c r="D11359" s="188">
        <v>0</v>
      </c>
      <c r="E11359" s="188">
        <v>0</v>
      </c>
      <c r="F11359" s="188">
        <v>0</v>
      </c>
      <c r="G11359" s="188">
        <v>605</v>
      </c>
      <c r="H11359" s="188">
        <v>4538</v>
      </c>
      <c r="I11359" s="188">
        <v>10198</v>
      </c>
      <c r="J11359" s="188">
        <v>34130</v>
      </c>
      <c r="N11359" s="43"/>
    </row>
    <row r="11360" spans="1:14">
      <c r="A11360" s="43" t="s">
        <v>555</v>
      </c>
      <c r="B11360" s="188">
        <v>3818</v>
      </c>
      <c r="C11360" s="188">
        <v>0</v>
      </c>
      <c r="D11360" s="188">
        <v>0</v>
      </c>
      <c r="E11360" s="188">
        <v>0</v>
      </c>
      <c r="F11360" s="188">
        <v>0</v>
      </c>
      <c r="G11360" s="188">
        <v>50</v>
      </c>
      <c r="H11360" s="188">
        <v>6904</v>
      </c>
      <c r="I11360" s="188">
        <v>20116</v>
      </c>
      <c r="J11360" s="188">
        <v>75025</v>
      </c>
      <c r="N11360" s="43"/>
    </row>
    <row r="11361" spans="1:14">
      <c r="A11361" s="43" t="s">
        <v>556</v>
      </c>
      <c r="B11361" s="188">
        <v>1589</v>
      </c>
      <c r="C11361" s="188">
        <v>0</v>
      </c>
      <c r="D11361" s="188">
        <v>0</v>
      </c>
      <c r="E11361" s="188">
        <v>0</v>
      </c>
      <c r="F11361" s="188">
        <v>0</v>
      </c>
      <c r="G11361" s="188">
        <v>0</v>
      </c>
      <c r="H11361" s="188">
        <v>0</v>
      </c>
      <c r="I11361" s="188">
        <v>5094</v>
      </c>
      <c r="J11361" s="188">
        <v>55582</v>
      </c>
      <c r="N11361" s="43"/>
    </row>
    <row r="11362" spans="1:14">
      <c r="A11362" s="43" t="s">
        <v>168</v>
      </c>
      <c r="N11362" s="43"/>
    </row>
    <row r="11363" spans="1:14">
      <c r="A11363" s="43" t="s">
        <v>607</v>
      </c>
      <c r="B11363" s="188">
        <v>16204</v>
      </c>
      <c r="C11363" s="188">
        <v>322.25</v>
      </c>
      <c r="D11363" s="188">
        <v>3519.22</v>
      </c>
      <c r="E11363" s="188">
        <v>10425</v>
      </c>
      <c r="F11363" s="188">
        <v>17594</v>
      </c>
      <c r="G11363" s="188">
        <v>22862</v>
      </c>
      <c r="H11363" s="188">
        <v>25813</v>
      </c>
      <c r="I11363" s="188">
        <v>26755</v>
      </c>
      <c r="J11363" s="188">
        <v>27556</v>
      </c>
      <c r="N11363" s="43"/>
    </row>
    <row r="11364" spans="1:14">
      <c r="A11364" s="43" t="s">
        <v>537</v>
      </c>
      <c r="B11364" s="188">
        <v>10883</v>
      </c>
      <c r="C11364" s="188">
        <v>0</v>
      </c>
      <c r="D11364" s="188">
        <v>0</v>
      </c>
      <c r="E11364" s="188">
        <v>0</v>
      </c>
      <c r="F11364" s="188">
        <v>12603.3</v>
      </c>
      <c r="G11364" s="188">
        <v>17188</v>
      </c>
      <c r="H11364" s="188">
        <v>20689</v>
      </c>
      <c r="I11364" s="188">
        <v>22475</v>
      </c>
      <c r="J11364" s="188">
        <v>25138</v>
      </c>
      <c r="N11364" s="43"/>
    </row>
    <row r="11365" spans="1:14">
      <c r="A11365" s="43" t="s">
        <v>538</v>
      </c>
      <c r="B11365" s="188">
        <v>310</v>
      </c>
      <c r="C11365" s="188">
        <v>0</v>
      </c>
      <c r="D11365" s="188">
        <v>0</v>
      </c>
      <c r="E11365" s="188">
        <v>0</v>
      </c>
      <c r="F11365" s="188">
        <v>0</v>
      </c>
      <c r="G11365" s="188">
        <v>0</v>
      </c>
      <c r="H11365" s="188">
        <v>0</v>
      </c>
      <c r="I11365" s="188">
        <v>968</v>
      </c>
      <c r="J11365" s="188">
        <v>9163</v>
      </c>
      <c r="N11365" s="43"/>
    </row>
    <row r="11366" spans="1:14">
      <c r="A11366" s="43" t="s">
        <v>539</v>
      </c>
      <c r="B11366" s="188">
        <v>2363</v>
      </c>
      <c r="C11366" s="188">
        <v>-119.22</v>
      </c>
      <c r="D11366" s="188">
        <v>-84.52</v>
      </c>
      <c r="E11366" s="188">
        <v>70.5</v>
      </c>
      <c r="F11366" s="188">
        <v>1017.9</v>
      </c>
      <c r="G11366" s="188">
        <v>3147</v>
      </c>
      <c r="H11366" s="188">
        <v>6912</v>
      </c>
      <c r="I11366" s="188">
        <v>9548</v>
      </c>
      <c r="J11366" s="188">
        <v>16081</v>
      </c>
      <c r="N11366" s="43"/>
    </row>
    <row r="11367" spans="1:14">
      <c r="A11367" s="43" t="s">
        <v>540</v>
      </c>
      <c r="B11367" s="188">
        <v>208</v>
      </c>
      <c r="C11367" s="188">
        <v>0</v>
      </c>
      <c r="D11367" s="188">
        <v>0</v>
      </c>
      <c r="E11367" s="188">
        <v>0</v>
      </c>
      <c r="F11367" s="188">
        <v>0</v>
      </c>
      <c r="G11367" s="188">
        <v>0</v>
      </c>
      <c r="H11367" s="188">
        <v>0</v>
      </c>
      <c r="I11367" s="188">
        <v>840</v>
      </c>
      <c r="J11367" s="188">
        <v>5402</v>
      </c>
      <c r="N11367" s="43"/>
    </row>
    <row r="11368" spans="1:14">
      <c r="A11368" s="43" t="s">
        <v>541</v>
      </c>
      <c r="B11368" s="188">
        <v>894</v>
      </c>
      <c r="C11368" s="188">
        <v>0</v>
      </c>
      <c r="D11368" s="188">
        <v>0</v>
      </c>
      <c r="E11368" s="188">
        <v>0</v>
      </c>
      <c r="F11368" s="188">
        <v>0</v>
      </c>
      <c r="G11368" s="188">
        <v>0</v>
      </c>
      <c r="H11368" s="188">
        <v>125</v>
      </c>
      <c r="I11368" s="188">
        <v>7432</v>
      </c>
      <c r="J11368" s="188">
        <v>20112</v>
      </c>
      <c r="N11368" s="43"/>
    </row>
    <row r="11369" spans="1:14">
      <c r="A11369" s="43" t="s">
        <v>542</v>
      </c>
      <c r="B11369" s="188">
        <v>1272</v>
      </c>
      <c r="C11369" s="188">
        <v>0</v>
      </c>
      <c r="D11369" s="188">
        <v>0</v>
      </c>
      <c r="E11369" s="188">
        <v>0</v>
      </c>
      <c r="F11369" s="188">
        <v>0</v>
      </c>
      <c r="G11369" s="188">
        <v>1742</v>
      </c>
      <c r="H11369" s="188">
        <v>4212</v>
      </c>
      <c r="I11369" s="188">
        <v>6101</v>
      </c>
      <c r="J11369" s="188">
        <v>11540</v>
      </c>
      <c r="N11369" s="43"/>
    </row>
    <row r="11370" spans="1:14">
      <c r="A11370" s="43" t="s">
        <v>543</v>
      </c>
      <c r="B11370" s="188">
        <v>273</v>
      </c>
      <c r="C11370" s="188">
        <v>0</v>
      </c>
      <c r="D11370" s="188">
        <v>0</v>
      </c>
      <c r="E11370" s="188">
        <v>0</v>
      </c>
      <c r="F11370" s="188">
        <v>0</v>
      </c>
      <c r="G11370" s="188">
        <v>0</v>
      </c>
      <c r="H11370" s="188">
        <v>0</v>
      </c>
      <c r="I11370" s="188">
        <v>0</v>
      </c>
      <c r="J11370" s="188">
        <v>10501</v>
      </c>
      <c r="N11370" s="43"/>
    </row>
    <row r="11371" spans="1:14">
      <c r="A11371" s="43" t="s">
        <v>544</v>
      </c>
      <c r="B11371" s="188">
        <v>18873</v>
      </c>
      <c r="C11371" s="188">
        <v>0</v>
      </c>
      <c r="D11371" s="188">
        <v>0</v>
      </c>
      <c r="E11371" s="188">
        <v>0</v>
      </c>
      <c r="F11371" s="188">
        <v>0</v>
      </c>
      <c r="G11371" s="188">
        <v>23176</v>
      </c>
      <c r="H11371" s="188">
        <v>63798</v>
      </c>
      <c r="I11371" s="188">
        <v>145709</v>
      </c>
      <c r="J11371" s="188">
        <v>165636</v>
      </c>
      <c r="N11371" s="43"/>
    </row>
    <row r="11372" spans="1:14">
      <c r="A11372" s="43" t="s">
        <v>221</v>
      </c>
      <c r="B11372" s="188">
        <v>10207</v>
      </c>
      <c r="C11372" s="188">
        <v>0</v>
      </c>
      <c r="D11372" s="188">
        <v>0</v>
      </c>
      <c r="E11372" s="188">
        <v>0</v>
      </c>
      <c r="F11372" s="188">
        <v>11479.7</v>
      </c>
      <c r="G11372" s="188">
        <v>16256</v>
      </c>
      <c r="H11372" s="188">
        <v>19997</v>
      </c>
      <c r="I11372" s="188">
        <v>22220</v>
      </c>
      <c r="J11372" s="188">
        <v>25844</v>
      </c>
      <c r="N11372" s="43"/>
    </row>
    <row r="11373" spans="1:14">
      <c r="A11373" s="43" t="s">
        <v>222</v>
      </c>
      <c r="B11373" s="188">
        <v>2188</v>
      </c>
      <c r="C11373" s="188">
        <v>0</v>
      </c>
      <c r="D11373" s="188">
        <v>0</v>
      </c>
      <c r="E11373" s="188">
        <v>0</v>
      </c>
      <c r="F11373" s="188">
        <v>0</v>
      </c>
      <c r="G11373" s="188">
        <v>0</v>
      </c>
      <c r="H11373" s="188">
        <v>11258</v>
      </c>
      <c r="I11373" s="188">
        <v>15034</v>
      </c>
      <c r="J11373" s="188">
        <v>20723</v>
      </c>
      <c r="N11373" s="43"/>
    </row>
    <row r="11374" spans="1:14">
      <c r="A11374" s="43" t="s">
        <v>223</v>
      </c>
      <c r="B11374" s="188">
        <v>737</v>
      </c>
      <c r="C11374" s="188">
        <v>0</v>
      </c>
      <c r="D11374" s="188">
        <v>0</v>
      </c>
      <c r="E11374" s="188">
        <v>0</v>
      </c>
      <c r="F11374" s="188">
        <v>0</v>
      </c>
      <c r="G11374" s="188">
        <v>0</v>
      </c>
      <c r="H11374" s="188">
        <v>0</v>
      </c>
      <c r="I11374" s="188">
        <v>4219</v>
      </c>
      <c r="J11374" s="188">
        <v>20628</v>
      </c>
      <c r="N11374" s="43"/>
    </row>
    <row r="11375" spans="1:14">
      <c r="A11375" s="43" t="s">
        <v>224</v>
      </c>
      <c r="B11375" s="188">
        <v>480</v>
      </c>
      <c r="C11375" s="188">
        <v>0</v>
      </c>
      <c r="D11375" s="188">
        <v>0</v>
      </c>
      <c r="E11375" s="188">
        <v>0</v>
      </c>
      <c r="F11375" s="188">
        <v>0</v>
      </c>
      <c r="G11375" s="188">
        <v>0</v>
      </c>
      <c r="H11375" s="188">
        <v>0</v>
      </c>
      <c r="I11375" s="188">
        <v>0</v>
      </c>
      <c r="J11375" s="188">
        <v>20208</v>
      </c>
      <c r="N11375" s="43"/>
    </row>
    <row r="11376" spans="1:14">
      <c r="A11376" s="43" t="s">
        <v>545</v>
      </c>
      <c r="B11376" s="188">
        <v>10232</v>
      </c>
      <c r="C11376" s="188">
        <v>-5399.18</v>
      </c>
      <c r="D11376" s="188">
        <v>-2461.91</v>
      </c>
      <c r="E11376" s="188">
        <v>4640.1000000000004</v>
      </c>
      <c r="F11376" s="188">
        <v>11546.5</v>
      </c>
      <c r="G11376" s="188">
        <v>16816</v>
      </c>
      <c r="H11376" s="188">
        <v>19885</v>
      </c>
      <c r="I11376" s="188">
        <v>20999</v>
      </c>
      <c r="J11376" s="188">
        <v>22845</v>
      </c>
      <c r="N11376" s="43"/>
    </row>
    <row r="11377" spans="1:14">
      <c r="A11377" s="43" t="s">
        <v>546</v>
      </c>
      <c r="B11377" s="188">
        <v>8341</v>
      </c>
      <c r="C11377" s="188">
        <v>-6215.23</v>
      </c>
      <c r="D11377" s="188">
        <v>-5145.7299999999996</v>
      </c>
      <c r="E11377" s="188">
        <v>2883.7</v>
      </c>
      <c r="F11377" s="188">
        <v>9023.6</v>
      </c>
      <c r="G11377" s="188">
        <v>14017</v>
      </c>
      <c r="H11377" s="188">
        <v>17789</v>
      </c>
      <c r="I11377" s="188">
        <v>19826</v>
      </c>
      <c r="J11377" s="188">
        <v>33916</v>
      </c>
      <c r="N11377" s="43"/>
    </row>
    <row r="11378" spans="1:14">
      <c r="A11378" s="43" t="s">
        <v>547</v>
      </c>
      <c r="B11378" s="188">
        <v>160</v>
      </c>
      <c r="C11378" s="188">
        <v>0</v>
      </c>
      <c r="D11378" s="188">
        <v>0</v>
      </c>
      <c r="E11378" s="188">
        <v>0</v>
      </c>
      <c r="F11378" s="188">
        <v>0</v>
      </c>
      <c r="G11378" s="188">
        <v>0</v>
      </c>
      <c r="H11378" s="188">
        <v>0</v>
      </c>
      <c r="I11378" s="188">
        <v>168</v>
      </c>
      <c r="J11378" s="188">
        <v>4213</v>
      </c>
      <c r="N11378" s="43"/>
    </row>
    <row r="11379" spans="1:14">
      <c r="A11379" s="43" t="s">
        <v>548</v>
      </c>
      <c r="B11379" s="188">
        <v>44</v>
      </c>
      <c r="C11379" s="188">
        <v>0</v>
      </c>
      <c r="D11379" s="188">
        <v>0</v>
      </c>
      <c r="E11379" s="188">
        <v>0</v>
      </c>
      <c r="F11379" s="188">
        <v>0</v>
      </c>
      <c r="G11379" s="188">
        <v>0</v>
      </c>
      <c r="H11379" s="188">
        <v>0</v>
      </c>
      <c r="I11379" s="188">
        <v>36</v>
      </c>
      <c r="J11379" s="188">
        <v>797</v>
      </c>
      <c r="N11379" s="43"/>
    </row>
    <row r="11380" spans="1:14">
      <c r="A11380" s="43" t="s">
        <v>549</v>
      </c>
      <c r="B11380" s="188">
        <v>50</v>
      </c>
      <c r="C11380" s="188">
        <v>0</v>
      </c>
      <c r="D11380" s="188">
        <v>0</v>
      </c>
      <c r="E11380" s="188">
        <v>0</v>
      </c>
      <c r="F11380" s="188">
        <v>0</v>
      </c>
      <c r="G11380" s="188">
        <v>0</v>
      </c>
      <c r="H11380" s="188">
        <v>0</v>
      </c>
      <c r="I11380" s="188">
        <v>330</v>
      </c>
      <c r="J11380" s="188">
        <v>1393</v>
      </c>
      <c r="N11380" s="43"/>
    </row>
    <row r="11381" spans="1:14">
      <c r="A11381" s="43" t="s">
        <v>550</v>
      </c>
      <c r="B11381" s="188">
        <v>9</v>
      </c>
      <c r="C11381" s="188">
        <v>0</v>
      </c>
      <c r="D11381" s="188">
        <v>0</v>
      </c>
      <c r="E11381" s="188">
        <v>0</v>
      </c>
      <c r="F11381" s="188">
        <v>0</v>
      </c>
      <c r="G11381" s="188">
        <v>0</v>
      </c>
      <c r="H11381" s="188">
        <v>0</v>
      </c>
      <c r="I11381" s="188">
        <v>62</v>
      </c>
      <c r="J11381" s="188">
        <v>262</v>
      </c>
      <c r="N11381" s="43"/>
    </row>
    <row r="11382" spans="1:14">
      <c r="A11382" s="43" t="s">
        <v>551</v>
      </c>
      <c r="B11382" s="188">
        <v>9</v>
      </c>
      <c r="C11382" s="188">
        <v>0</v>
      </c>
      <c r="D11382" s="188">
        <v>0</v>
      </c>
      <c r="E11382" s="188">
        <v>0</v>
      </c>
      <c r="F11382" s="188">
        <v>0</v>
      </c>
      <c r="G11382" s="188">
        <v>0</v>
      </c>
      <c r="H11382" s="188">
        <v>0</v>
      </c>
      <c r="I11382" s="188">
        <v>0</v>
      </c>
      <c r="J11382" s="188">
        <v>44</v>
      </c>
      <c r="N11382" s="43"/>
    </row>
    <row r="11383" spans="1:14">
      <c r="A11383" s="43" t="s">
        <v>317</v>
      </c>
      <c r="B11383" s="188">
        <v>4383</v>
      </c>
      <c r="C11383" s="188">
        <v>4517.92</v>
      </c>
      <c r="D11383" s="188">
        <v>4517.92</v>
      </c>
      <c r="E11383" s="188">
        <v>4517.8999999999996</v>
      </c>
      <c r="F11383" s="188">
        <v>4517.8999999999996</v>
      </c>
      <c r="G11383" s="188">
        <v>4518</v>
      </c>
      <c r="H11383" s="188">
        <v>4518</v>
      </c>
      <c r="I11383" s="188">
        <v>4518</v>
      </c>
      <c r="J11383" s="188">
        <v>4518</v>
      </c>
      <c r="N11383" s="43"/>
    </row>
    <row r="11384" spans="1:14">
      <c r="A11384" s="43" t="s">
        <v>318</v>
      </c>
      <c r="B11384" s="188">
        <v>1315</v>
      </c>
      <c r="C11384" s="188">
        <v>0</v>
      </c>
      <c r="D11384" s="188">
        <v>0</v>
      </c>
      <c r="E11384" s="188">
        <v>1697.3</v>
      </c>
      <c r="F11384" s="188">
        <v>1697.3</v>
      </c>
      <c r="G11384" s="188">
        <v>1697</v>
      </c>
      <c r="H11384" s="188">
        <v>1697</v>
      </c>
      <c r="I11384" s="188">
        <v>1697</v>
      </c>
      <c r="J11384" s="188">
        <v>1697</v>
      </c>
      <c r="N11384" s="43"/>
    </row>
    <row r="11385" spans="1:14">
      <c r="A11385" s="43" t="s">
        <v>552</v>
      </c>
      <c r="B11385" s="188">
        <v>14312</v>
      </c>
      <c r="C11385" s="188">
        <v>0</v>
      </c>
      <c r="D11385" s="188">
        <v>85.98</v>
      </c>
      <c r="E11385" s="188">
        <v>9034.7999999999993</v>
      </c>
      <c r="F11385" s="188">
        <v>14812.8</v>
      </c>
      <c r="G11385" s="188">
        <v>19878</v>
      </c>
      <c r="H11385" s="188">
        <v>23551</v>
      </c>
      <c r="I11385" s="188">
        <v>25572</v>
      </c>
      <c r="J11385" s="188">
        <v>41352</v>
      </c>
      <c r="N11385" s="43"/>
    </row>
    <row r="11386" spans="1:14">
      <c r="A11386" s="43" t="s">
        <v>553</v>
      </c>
      <c r="B11386" s="188">
        <v>636</v>
      </c>
      <c r="C11386" s="188">
        <v>0</v>
      </c>
      <c r="D11386" s="188">
        <v>0</v>
      </c>
      <c r="E11386" s="188">
        <v>0</v>
      </c>
      <c r="F11386" s="188">
        <v>0</v>
      </c>
      <c r="G11386" s="188">
        <v>153</v>
      </c>
      <c r="H11386" s="188">
        <v>1828</v>
      </c>
      <c r="I11386" s="188">
        <v>3584</v>
      </c>
      <c r="J11386" s="188">
        <v>9337</v>
      </c>
      <c r="N11386" s="43"/>
    </row>
    <row r="11387" spans="1:14">
      <c r="A11387" s="43" t="s">
        <v>554</v>
      </c>
      <c r="B11387" s="188">
        <v>265</v>
      </c>
      <c r="C11387" s="188">
        <v>0</v>
      </c>
      <c r="D11387" s="188">
        <v>0</v>
      </c>
      <c r="E11387" s="188">
        <v>0</v>
      </c>
      <c r="F11387" s="188">
        <v>0</v>
      </c>
      <c r="G11387" s="188">
        <v>11</v>
      </c>
      <c r="H11387" s="188">
        <v>435</v>
      </c>
      <c r="I11387" s="188">
        <v>1168</v>
      </c>
      <c r="J11387" s="188">
        <v>5964</v>
      </c>
      <c r="N11387" s="43"/>
    </row>
    <row r="11388" spans="1:14">
      <c r="A11388" s="43" t="s">
        <v>555</v>
      </c>
      <c r="B11388" s="188">
        <v>356</v>
      </c>
      <c r="C11388" s="188">
        <v>0</v>
      </c>
      <c r="D11388" s="188">
        <v>0</v>
      </c>
      <c r="E11388" s="188">
        <v>0</v>
      </c>
      <c r="F11388" s="188">
        <v>0</v>
      </c>
      <c r="G11388" s="188">
        <v>0</v>
      </c>
      <c r="H11388" s="188">
        <v>0</v>
      </c>
      <c r="I11388" s="188">
        <v>461</v>
      </c>
      <c r="J11388" s="188">
        <v>8331</v>
      </c>
      <c r="N11388" s="43"/>
    </row>
    <row r="11389" spans="1:14">
      <c r="A11389" s="43" t="s">
        <v>556</v>
      </c>
      <c r="B11389" s="188">
        <v>487</v>
      </c>
      <c r="C11389" s="188">
        <v>0</v>
      </c>
      <c r="D11389" s="188">
        <v>0</v>
      </c>
      <c r="E11389" s="188">
        <v>0</v>
      </c>
      <c r="F11389" s="188">
        <v>0</v>
      </c>
      <c r="G11389" s="188">
        <v>0</v>
      </c>
      <c r="H11389" s="188">
        <v>0</v>
      </c>
      <c r="I11389" s="188">
        <v>0</v>
      </c>
      <c r="J11389" s="188">
        <v>13895</v>
      </c>
      <c r="N11389" s="43"/>
    </row>
    <row r="11390" spans="1:14">
      <c r="A11390" s="43" t="s">
        <v>608</v>
      </c>
      <c r="B11390" s="188">
        <v>37655</v>
      </c>
      <c r="C11390" s="188">
        <v>28758.93</v>
      </c>
      <c r="D11390" s="188">
        <v>29580.77</v>
      </c>
      <c r="E11390" s="188">
        <v>32446.7</v>
      </c>
      <c r="F11390" s="188">
        <v>37546.5</v>
      </c>
      <c r="G11390" s="188">
        <v>42663</v>
      </c>
      <c r="H11390" s="188">
        <v>46052</v>
      </c>
      <c r="I11390" s="188">
        <v>47178</v>
      </c>
      <c r="J11390" s="188">
        <v>48023</v>
      </c>
      <c r="N11390" s="43"/>
    </row>
    <row r="11391" spans="1:14">
      <c r="A11391" s="43" t="s">
        <v>537</v>
      </c>
      <c r="B11391" s="188">
        <v>22232</v>
      </c>
      <c r="C11391" s="188">
        <v>0</v>
      </c>
      <c r="D11391" s="188">
        <v>9818.89</v>
      </c>
      <c r="E11391" s="188">
        <v>17925.5</v>
      </c>
      <c r="F11391" s="188">
        <v>23611</v>
      </c>
      <c r="G11391" s="188">
        <v>28162</v>
      </c>
      <c r="H11391" s="188">
        <v>32389</v>
      </c>
      <c r="I11391" s="188">
        <v>35167</v>
      </c>
      <c r="J11391" s="188">
        <v>39267</v>
      </c>
      <c r="N11391" s="43"/>
    </row>
    <row r="11392" spans="1:14">
      <c r="A11392" s="43" t="s">
        <v>538</v>
      </c>
      <c r="B11392" s="188">
        <v>3</v>
      </c>
      <c r="C11392" s="188">
        <v>0</v>
      </c>
      <c r="D11392" s="188">
        <v>0</v>
      </c>
      <c r="E11392" s="188">
        <v>0</v>
      </c>
      <c r="F11392" s="188">
        <v>0</v>
      </c>
      <c r="G11392" s="188">
        <v>0</v>
      </c>
      <c r="H11392" s="188">
        <v>0</v>
      </c>
      <c r="I11392" s="188">
        <v>0</v>
      </c>
      <c r="J11392" s="188">
        <v>0</v>
      </c>
      <c r="N11392" s="43"/>
    </row>
    <row r="11393" spans="1:14">
      <c r="A11393" s="43" t="s">
        <v>539</v>
      </c>
      <c r="B11393" s="188">
        <v>6598</v>
      </c>
      <c r="C11393" s="188">
        <v>1.19</v>
      </c>
      <c r="D11393" s="188">
        <v>355.25</v>
      </c>
      <c r="E11393" s="188">
        <v>1672.6</v>
      </c>
      <c r="F11393" s="188">
        <v>4796.8</v>
      </c>
      <c r="G11393" s="188">
        <v>9488</v>
      </c>
      <c r="H11393" s="188">
        <v>15288</v>
      </c>
      <c r="I11393" s="188">
        <v>19430</v>
      </c>
      <c r="J11393" s="188">
        <v>29700</v>
      </c>
      <c r="N11393" s="43"/>
    </row>
    <row r="11394" spans="1:14">
      <c r="A11394" s="43" t="s">
        <v>540</v>
      </c>
      <c r="B11394" s="188">
        <v>578</v>
      </c>
      <c r="C11394" s="188">
        <v>0</v>
      </c>
      <c r="D11394" s="188">
        <v>0</v>
      </c>
      <c r="E11394" s="188">
        <v>0</v>
      </c>
      <c r="F11394" s="188">
        <v>0</v>
      </c>
      <c r="G11394" s="188">
        <v>0</v>
      </c>
      <c r="H11394" s="188">
        <v>1104</v>
      </c>
      <c r="I11394" s="188">
        <v>3745</v>
      </c>
      <c r="J11394" s="188">
        <v>12448</v>
      </c>
      <c r="N11394" s="43"/>
    </row>
    <row r="11395" spans="1:14">
      <c r="A11395" s="43" t="s">
        <v>541</v>
      </c>
      <c r="B11395" s="188">
        <v>3511</v>
      </c>
      <c r="C11395" s="188">
        <v>0</v>
      </c>
      <c r="D11395" s="188">
        <v>0</v>
      </c>
      <c r="E11395" s="188">
        <v>0</v>
      </c>
      <c r="F11395" s="188">
        <v>0</v>
      </c>
      <c r="G11395" s="188">
        <v>0</v>
      </c>
      <c r="H11395" s="188">
        <v>15969</v>
      </c>
      <c r="I11395" s="188">
        <v>25264</v>
      </c>
      <c r="J11395" s="188">
        <v>36497</v>
      </c>
      <c r="N11395" s="43"/>
    </row>
    <row r="11396" spans="1:14">
      <c r="A11396" s="43" t="s">
        <v>542</v>
      </c>
      <c r="B11396" s="188">
        <v>3760</v>
      </c>
      <c r="C11396" s="188">
        <v>0</v>
      </c>
      <c r="D11396" s="188">
        <v>0</v>
      </c>
      <c r="E11396" s="188">
        <v>0</v>
      </c>
      <c r="F11396" s="188">
        <v>2350.6999999999998</v>
      </c>
      <c r="G11396" s="188">
        <v>5384</v>
      </c>
      <c r="H11396" s="188">
        <v>9635</v>
      </c>
      <c r="I11396" s="188">
        <v>13000</v>
      </c>
      <c r="J11396" s="188">
        <v>21150</v>
      </c>
      <c r="N11396" s="43"/>
    </row>
    <row r="11397" spans="1:14">
      <c r="A11397" s="43" t="s">
        <v>543</v>
      </c>
      <c r="B11397" s="188">
        <v>973</v>
      </c>
      <c r="C11397" s="188">
        <v>0</v>
      </c>
      <c r="D11397" s="188">
        <v>0</v>
      </c>
      <c r="E11397" s="188">
        <v>0</v>
      </c>
      <c r="F11397" s="188">
        <v>0</v>
      </c>
      <c r="G11397" s="188">
        <v>0</v>
      </c>
      <c r="H11397" s="188">
        <v>0</v>
      </c>
      <c r="I11397" s="188">
        <v>9413</v>
      </c>
      <c r="J11397" s="188">
        <v>22311</v>
      </c>
      <c r="N11397" s="43"/>
    </row>
    <row r="11398" spans="1:14">
      <c r="A11398" s="43" t="s">
        <v>544</v>
      </c>
      <c r="B11398" s="188">
        <v>12606</v>
      </c>
      <c r="C11398" s="188">
        <v>0</v>
      </c>
      <c r="D11398" s="188">
        <v>0</v>
      </c>
      <c r="E11398" s="188">
        <v>0</v>
      </c>
      <c r="F11398" s="188">
        <v>0</v>
      </c>
      <c r="G11398" s="188">
        <v>0</v>
      </c>
      <c r="H11398" s="188">
        <v>32140</v>
      </c>
      <c r="I11398" s="188">
        <v>95473</v>
      </c>
      <c r="J11398" s="188">
        <v>157568</v>
      </c>
      <c r="N11398" s="43"/>
    </row>
    <row r="11399" spans="1:14">
      <c r="A11399" s="43" t="s">
        <v>221</v>
      </c>
      <c r="B11399" s="188">
        <v>19558</v>
      </c>
      <c r="C11399" s="188">
        <v>0</v>
      </c>
      <c r="D11399" s="188">
        <v>7664.02</v>
      </c>
      <c r="E11399" s="188">
        <v>14499.8</v>
      </c>
      <c r="F11399" s="188">
        <v>20172</v>
      </c>
      <c r="G11399" s="188">
        <v>25693</v>
      </c>
      <c r="H11399" s="188">
        <v>30406</v>
      </c>
      <c r="I11399" s="188">
        <v>32952</v>
      </c>
      <c r="J11399" s="188">
        <v>38157</v>
      </c>
      <c r="N11399" s="43"/>
    </row>
    <row r="11400" spans="1:14">
      <c r="A11400" s="43" t="s">
        <v>222</v>
      </c>
      <c r="B11400" s="188">
        <v>7290</v>
      </c>
      <c r="C11400" s="188">
        <v>0</v>
      </c>
      <c r="D11400" s="188">
        <v>0</v>
      </c>
      <c r="E11400" s="188">
        <v>0</v>
      </c>
      <c r="F11400" s="188">
        <v>0</v>
      </c>
      <c r="G11400" s="188">
        <v>15207</v>
      </c>
      <c r="H11400" s="188">
        <v>22742</v>
      </c>
      <c r="I11400" s="188">
        <v>26774</v>
      </c>
      <c r="J11400" s="188">
        <v>34257</v>
      </c>
      <c r="N11400" s="43"/>
    </row>
    <row r="11401" spans="1:14">
      <c r="A11401" s="43" t="s">
        <v>223</v>
      </c>
      <c r="B11401" s="188">
        <v>2651</v>
      </c>
      <c r="C11401" s="188">
        <v>0</v>
      </c>
      <c r="D11401" s="188">
        <v>0</v>
      </c>
      <c r="E11401" s="188">
        <v>0</v>
      </c>
      <c r="F11401" s="188">
        <v>0</v>
      </c>
      <c r="G11401" s="188">
        <v>0</v>
      </c>
      <c r="H11401" s="188">
        <v>10165</v>
      </c>
      <c r="I11401" s="188">
        <v>22080</v>
      </c>
      <c r="J11401" s="188">
        <v>39587</v>
      </c>
      <c r="N11401" s="43"/>
    </row>
    <row r="11402" spans="1:14">
      <c r="A11402" s="43" t="s">
        <v>224</v>
      </c>
      <c r="B11402" s="188">
        <v>2050</v>
      </c>
      <c r="C11402" s="188">
        <v>0</v>
      </c>
      <c r="D11402" s="188">
        <v>0</v>
      </c>
      <c r="E11402" s="188">
        <v>0</v>
      </c>
      <c r="F11402" s="188">
        <v>0</v>
      </c>
      <c r="G11402" s="188">
        <v>0</v>
      </c>
      <c r="H11402" s="188">
        <v>0</v>
      </c>
      <c r="I11402" s="188">
        <v>17667</v>
      </c>
      <c r="J11402" s="188">
        <v>45226</v>
      </c>
      <c r="N11402" s="43"/>
    </row>
    <row r="11403" spans="1:14">
      <c r="A11403" s="43" t="s">
        <v>545</v>
      </c>
      <c r="B11403" s="188">
        <v>30916</v>
      </c>
      <c r="C11403" s="188">
        <v>22053.52</v>
      </c>
      <c r="D11403" s="188">
        <v>23122.43</v>
      </c>
      <c r="E11403" s="188">
        <v>25886.3</v>
      </c>
      <c r="F11403" s="188">
        <v>30920.6</v>
      </c>
      <c r="G11403" s="188">
        <v>35852</v>
      </c>
      <c r="H11403" s="188">
        <v>39584</v>
      </c>
      <c r="I11403" s="188">
        <v>41054</v>
      </c>
      <c r="J11403" s="188">
        <v>43154</v>
      </c>
      <c r="N11403" s="43"/>
    </row>
    <row r="11404" spans="1:14">
      <c r="A11404" s="43" t="s">
        <v>546</v>
      </c>
      <c r="B11404" s="188">
        <v>25459</v>
      </c>
      <c r="C11404" s="188">
        <v>11982.6</v>
      </c>
      <c r="D11404" s="188">
        <v>15197.07</v>
      </c>
      <c r="E11404" s="188">
        <v>19709.400000000001</v>
      </c>
      <c r="F11404" s="188">
        <v>24533.200000000001</v>
      </c>
      <c r="G11404" s="188">
        <v>30156</v>
      </c>
      <c r="H11404" s="188">
        <v>35237</v>
      </c>
      <c r="I11404" s="188">
        <v>39038</v>
      </c>
      <c r="J11404" s="188">
        <v>65595</v>
      </c>
      <c r="N11404" s="43"/>
    </row>
    <row r="11405" spans="1:14">
      <c r="A11405" s="43" t="s">
        <v>547</v>
      </c>
      <c r="B11405" s="188">
        <v>630</v>
      </c>
      <c r="C11405" s="188">
        <v>0</v>
      </c>
      <c r="D11405" s="188">
        <v>0</v>
      </c>
      <c r="E11405" s="188">
        <v>0</v>
      </c>
      <c r="F11405" s="188">
        <v>0</v>
      </c>
      <c r="G11405" s="188">
        <v>0</v>
      </c>
      <c r="H11405" s="188">
        <v>2028</v>
      </c>
      <c r="I11405" s="188">
        <v>3210</v>
      </c>
      <c r="J11405" s="188">
        <v>9811</v>
      </c>
      <c r="N11405" s="43"/>
    </row>
    <row r="11406" spans="1:14">
      <c r="A11406" s="43" t="s">
        <v>548</v>
      </c>
      <c r="B11406" s="188">
        <v>98</v>
      </c>
      <c r="C11406" s="188">
        <v>0</v>
      </c>
      <c r="D11406" s="188">
        <v>0</v>
      </c>
      <c r="E11406" s="188">
        <v>0</v>
      </c>
      <c r="F11406" s="188">
        <v>0</v>
      </c>
      <c r="G11406" s="188">
        <v>0</v>
      </c>
      <c r="H11406" s="188">
        <v>181</v>
      </c>
      <c r="I11406" s="188">
        <v>567</v>
      </c>
      <c r="J11406" s="188">
        <v>2026</v>
      </c>
      <c r="N11406" s="43"/>
    </row>
    <row r="11407" spans="1:14">
      <c r="A11407" s="43" t="s">
        <v>549</v>
      </c>
      <c r="B11407" s="188">
        <v>234</v>
      </c>
      <c r="C11407" s="188">
        <v>0</v>
      </c>
      <c r="D11407" s="188">
        <v>0</v>
      </c>
      <c r="E11407" s="188">
        <v>0</v>
      </c>
      <c r="F11407" s="188">
        <v>0</v>
      </c>
      <c r="G11407" s="188">
        <v>0</v>
      </c>
      <c r="H11407" s="188">
        <v>1050</v>
      </c>
      <c r="I11407" s="188">
        <v>1772</v>
      </c>
      <c r="J11407" s="188">
        <v>2649</v>
      </c>
      <c r="N11407" s="43"/>
    </row>
    <row r="11408" spans="1:14">
      <c r="A11408" s="43" t="s">
        <v>550</v>
      </c>
      <c r="B11408" s="188">
        <v>44</v>
      </c>
      <c r="C11408" s="188">
        <v>0</v>
      </c>
      <c r="D11408" s="188">
        <v>0</v>
      </c>
      <c r="E11408" s="188">
        <v>0</v>
      </c>
      <c r="F11408" s="188">
        <v>0</v>
      </c>
      <c r="G11408" s="188">
        <v>0</v>
      </c>
      <c r="H11408" s="188">
        <v>198</v>
      </c>
      <c r="I11408" s="188">
        <v>334</v>
      </c>
      <c r="J11408" s="188">
        <v>499</v>
      </c>
      <c r="N11408" s="43"/>
    </row>
    <row r="11409" spans="1:14">
      <c r="A11409" s="43" t="s">
        <v>551</v>
      </c>
      <c r="B11409" s="188">
        <v>25</v>
      </c>
      <c r="C11409" s="188">
        <v>0</v>
      </c>
      <c r="D11409" s="188">
        <v>0</v>
      </c>
      <c r="E11409" s="188">
        <v>0</v>
      </c>
      <c r="F11409" s="188">
        <v>0</v>
      </c>
      <c r="G11409" s="188">
        <v>0</v>
      </c>
      <c r="H11409" s="188">
        <v>0</v>
      </c>
      <c r="I11409" s="188">
        <v>0</v>
      </c>
      <c r="J11409" s="188">
        <v>752</v>
      </c>
      <c r="N11409" s="43"/>
    </row>
    <row r="11410" spans="1:14">
      <c r="A11410" s="43" t="s">
        <v>317</v>
      </c>
      <c r="B11410" s="188">
        <v>4403</v>
      </c>
      <c r="C11410" s="188">
        <v>4517.92</v>
      </c>
      <c r="D11410" s="188">
        <v>4517.92</v>
      </c>
      <c r="E11410" s="188">
        <v>4517.8999999999996</v>
      </c>
      <c r="F11410" s="188">
        <v>4517.8999999999996</v>
      </c>
      <c r="G11410" s="188">
        <v>4518</v>
      </c>
      <c r="H11410" s="188">
        <v>4518</v>
      </c>
      <c r="I11410" s="188">
        <v>4518</v>
      </c>
      <c r="J11410" s="188">
        <v>6325</v>
      </c>
      <c r="N11410" s="43"/>
    </row>
    <row r="11411" spans="1:14">
      <c r="A11411" s="43" t="s">
        <v>318</v>
      </c>
      <c r="B11411" s="188">
        <v>1306</v>
      </c>
      <c r="C11411" s="188">
        <v>0</v>
      </c>
      <c r="D11411" s="188">
        <v>0</v>
      </c>
      <c r="E11411" s="188">
        <v>1697.3</v>
      </c>
      <c r="F11411" s="188">
        <v>1697.3</v>
      </c>
      <c r="G11411" s="188">
        <v>1697</v>
      </c>
      <c r="H11411" s="188">
        <v>1697</v>
      </c>
      <c r="I11411" s="188">
        <v>1697</v>
      </c>
      <c r="J11411" s="188">
        <v>2330</v>
      </c>
      <c r="N11411" s="43"/>
    </row>
    <row r="11412" spans="1:14">
      <c r="A11412" s="43" t="s">
        <v>552</v>
      </c>
      <c r="B11412" s="188">
        <v>32199</v>
      </c>
      <c r="C11412" s="188">
        <v>18255.59</v>
      </c>
      <c r="D11412" s="188">
        <v>21334.76</v>
      </c>
      <c r="E11412" s="188">
        <v>25936.9</v>
      </c>
      <c r="F11412" s="188">
        <v>30825.599999999999</v>
      </c>
      <c r="G11412" s="188">
        <v>36719</v>
      </c>
      <c r="H11412" s="188">
        <v>42161</v>
      </c>
      <c r="I11412" s="188">
        <v>46341</v>
      </c>
      <c r="J11412" s="188">
        <v>79491</v>
      </c>
      <c r="N11412" s="43"/>
    </row>
    <row r="11413" spans="1:14">
      <c r="A11413" s="43" t="s">
        <v>553</v>
      </c>
      <c r="B11413" s="188">
        <v>2901</v>
      </c>
      <c r="C11413" s="188">
        <v>0</v>
      </c>
      <c r="D11413" s="188">
        <v>0</v>
      </c>
      <c r="E11413" s="188">
        <v>0</v>
      </c>
      <c r="F11413" s="188">
        <v>226</v>
      </c>
      <c r="G11413" s="188">
        <v>3657</v>
      </c>
      <c r="H11413" s="188">
        <v>8291</v>
      </c>
      <c r="I11413" s="188">
        <v>12413</v>
      </c>
      <c r="J11413" s="188">
        <v>25790</v>
      </c>
      <c r="N11413" s="43"/>
    </row>
    <row r="11414" spans="1:14">
      <c r="A11414" s="43" t="s">
        <v>554</v>
      </c>
      <c r="B11414" s="188">
        <v>605</v>
      </c>
      <c r="C11414" s="188">
        <v>0</v>
      </c>
      <c r="D11414" s="188">
        <v>0</v>
      </c>
      <c r="E11414" s="188">
        <v>0</v>
      </c>
      <c r="F11414" s="188">
        <v>0</v>
      </c>
      <c r="G11414" s="188">
        <v>161</v>
      </c>
      <c r="H11414" s="188">
        <v>1113</v>
      </c>
      <c r="I11414" s="188">
        <v>2831</v>
      </c>
      <c r="J11414" s="188">
        <v>8747</v>
      </c>
      <c r="N11414" s="43"/>
    </row>
    <row r="11415" spans="1:14">
      <c r="A11415" s="43" t="s">
        <v>555</v>
      </c>
      <c r="B11415" s="188">
        <v>610</v>
      </c>
      <c r="C11415" s="188">
        <v>0</v>
      </c>
      <c r="D11415" s="188">
        <v>0</v>
      </c>
      <c r="E11415" s="188">
        <v>0</v>
      </c>
      <c r="F11415" s="188">
        <v>0</v>
      </c>
      <c r="G11415" s="188">
        <v>0</v>
      </c>
      <c r="H11415" s="188">
        <v>504</v>
      </c>
      <c r="I11415" s="188">
        <v>3688</v>
      </c>
      <c r="J11415" s="188">
        <v>11712</v>
      </c>
      <c r="N11415" s="43"/>
    </row>
    <row r="11416" spans="1:14">
      <c r="A11416" s="43" t="s">
        <v>556</v>
      </c>
      <c r="B11416" s="188">
        <v>785</v>
      </c>
      <c r="C11416" s="188">
        <v>0</v>
      </c>
      <c r="D11416" s="188">
        <v>0</v>
      </c>
      <c r="E11416" s="188">
        <v>0</v>
      </c>
      <c r="F11416" s="188">
        <v>0</v>
      </c>
      <c r="G11416" s="188">
        <v>0</v>
      </c>
      <c r="H11416" s="188">
        <v>0</v>
      </c>
      <c r="I11416" s="188">
        <v>74</v>
      </c>
      <c r="J11416" s="188">
        <v>25440</v>
      </c>
      <c r="N11416" s="43"/>
    </row>
    <row r="11417" spans="1:14">
      <c r="A11417" s="43" t="s">
        <v>609</v>
      </c>
      <c r="B11417" s="188">
        <v>62747</v>
      </c>
      <c r="C11417" s="188">
        <v>49596.98</v>
      </c>
      <c r="D11417" s="188">
        <v>50866.58</v>
      </c>
      <c r="E11417" s="188">
        <v>54856.5</v>
      </c>
      <c r="F11417" s="188">
        <v>62129</v>
      </c>
      <c r="G11417" s="188">
        <v>70452</v>
      </c>
      <c r="H11417" s="188">
        <v>75702</v>
      </c>
      <c r="I11417" s="188">
        <v>77621</v>
      </c>
      <c r="J11417" s="188">
        <v>79112</v>
      </c>
      <c r="N11417" s="43"/>
    </row>
    <row r="11418" spans="1:14">
      <c r="A11418" s="43" t="s">
        <v>537</v>
      </c>
      <c r="B11418" s="188">
        <v>27598</v>
      </c>
      <c r="C11418" s="188">
        <v>0</v>
      </c>
      <c r="D11418" s="188">
        <v>9130.65</v>
      </c>
      <c r="E11418" s="188">
        <v>20863.8</v>
      </c>
      <c r="F11418" s="188">
        <v>29399.3</v>
      </c>
      <c r="G11418" s="188">
        <v>36185</v>
      </c>
      <c r="H11418" s="188">
        <v>41802</v>
      </c>
      <c r="I11418" s="188">
        <v>45064</v>
      </c>
      <c r="J11418" s="188">
        <v>50537</v>
      </c>
      <c r="N11418" s="43"/>
    </row>
    <row r="11419" spans="1:14">
      <c r="A11419" s="43" t="s">
        <v>538</v>
      </c>
      <c r="B11419" s="188">
        <v>2</v>
      </c>
      <c r="C11419" s="188">
        <v>0</v>
      </c>
      <c r="D11419" s="188">
        <v>0</v>
      </c>
      <c r="E11419" s="188">
        <v>0</v>
      </c>
      <c r="F11419" s="188">
        <v>0</v>
      </c>
      <c r="G11419" s="188">
        <v>0</v>
      </c>
      <c r="H11419" s="188">
        <v>0</v>
      </c>
      <c r="I11419" s="188">
        <v>0</v>
      </c>
      <c r="J11419" s="188">
        <v>0</v>
      </c>
      <c r="N11419" s="43"/>
    </row>
    <row r="11420" spans="1:14">
      <c r="A11420" s="43" t="s">
        <v>539</v>
      </c>
      <c r="B11420" s="188">
        <v>14994</v>
      </c>
      <c r="C11420" s="188">
        <v>582.44000000000005</v>
      </c>
      <c r="D11420" s="188">
        <v>1675.71</v>
      </c>
      <c r="E11420" s="188">
        <v>5291.7</v>
      </c>
      <c r="F11420" s="188">
        <v>12349.8</v>
      </c>
      <c r="G11420" s="188">
        <v>21859</v>
      </c>
      <c r="H11420" s="188">
        <v>32228</v>
      </c>
      <c r="I11420" s="188">
        <v>38488</v>
      </c>
      <c r="J11420" s="188">
        <v>51864</v>
      </c>
      <c r="N11420" s="43"/>
    </row>
    <row r="11421" spans="1:14">
      <c r="A11421" s="43" t="s">
        <v>540</v>
      </c>
      <c r="B11421" s="188">
        <v>1485</v>
      </c>
      <c r="C11421" s="188">
        <v>0</v>
      </c>
      <c r="D11421" s="188">
        <v>0</v>
      </c>
      <c r="E11421" s="188">
        <v>0</v>
      </c>
      <c r="F11421" s="188">
        <v>0</v>
      </c>
      <c r="G11421" s="188">
        <v>0</v>
      </c>
      <c r="H11421" s="188">
        <v>3911</v>
      </c>
      <c r="I11421" s="188">
        <v>10552</v>
      </c>
      <c r="J11421" s="188">
        <v>26138</v>
      </c>
      <c r="N11421" s="43"/>
    </row>
    <row r="11422" spans="1:14">
      <c r="A11422" s="43" t="s">
        <v>541</v>
      </c>
      <c r="B11422" s="188">
        <v>10127</v>
      </c>
      <c r="C11422" s="188">
        <v>0</v>
      </c>
      <c r="D11422" s="188">
        <v>0</v>
      </c>
      <c r="E11422" s="188">
        <v>0</v>
      </c>
      <c r="F11422" s="188">
        <v>0</v>
      </c>
      <c r="G11422" s="188">
        <v>17521</v>
      </c>
      <c r="H11422" s="188">
        <v>38186</v>
      </c>
      <c r="I11422" s="188">
        <v>48396</v>
      </c>
      <c r="J11422" s="188">
        <v>63050</v>
      </c>
      <c r="N11422" s="43"/>
    </row>
    <row r="11423" spans="1:14">
      <c r="A11423" s="43" t="s">
        <v>542</v>
      </c>
      <c r="B11423" s="188">
        <v>6682</v>
      </c>
      <c r="C11423" s="188">
        <v>0</v>
      </c>
      <c r="D11423" s="188">
        <v>0</v>
      </c>
      <c r="E11423" s="188">
        <v>1337</v>
      </c>
      <c r="F11423" s="188">
        <v>4228.8</v>
      </c>
      <c r="G11423" s="188">
        <v>9149</v>
      </c>
      <c r="H11423" s="188">
        <v>16527</v>
      </c>
      <c r="I11423" s="188">
        <v>22752</v>
      </c>
      <c r="J11423" s="188">
        <v>37664</v>
      </c>
      <c r="N11423" s="43"/>
    </row>
    <row r="11424" spans="1:14">
      <c r="A11424" s="43" t="s">
        <v>543</v>
      </c>
      <c r="B11424" s="188">
        <v>1860</v>
      </c>
      <c r="C11424" s="188">
        <v>0</v>
      </c>
      <c r="D11424" s="188">
        <v>0</v>
      </c>
      <c r="E11424" s="188">
        <v>0</v>
      </c>
      <c r="F11424" s="188">
        <v>0</v>
      </c>
      <c r="G11424" s="188">
        <v>0</v>
      </c>
      <c r="H11424" s="188">
        <v>4188</v>
      </c>
      <c r="I11424" s="188">
        <v>17146</v>
      </c>
      <c r="J11424" s="188">
        <v>31609</v>
      </c>
      <c r="N11424" s="43"/>
    </row>
    <row r="11425" spans="1:14">
      <c r="A11425" s="43" t="s">
        <v>544</v>
      </c>
      <c r="B11425" s="188">
        <v>10868</v>
      </c>
      <c r="C11425" s="188">
        <v>0</v>
      </c>
      <c r="D11425" s="188">
        <v>0</v>
      </c>
      <c r="E11425" s="188">
        <v>0</v>
      </c>
      <c r="F11425" s="188">
        <v>0</v>
      </c>
      <c r="G11425" s="188">
        <v>0</v>
      </c>
      <c r="H11425" s="188">
        <v>32140</v>
      </c>
      <c r="I11425" s="188">
        <v>95473</v>
      </c>
      <c r="J11425" s="188">
        <v>121553</v>
      </c>
      <c r="N11425" s="43"/>
    </row>
    <row r="11426" spans="1:14">
      <c r="A11426" s="43" t="s">
        <v>221</v>
      </c>
      <c r="B11426" s="188">
        <v>23477</v>
      </c>
      <c r="C11426" s="188">
        <v>0</v>
      </c>
      <c r="D11426" s="188">
        <v>5251.05</v>
      </c>
      <c r="E11426" s="188">
        <v>16413.7</v>
      </c>
      <c r="F11426" s="188">
        <v>24167.1</v>
      </c>
      <c r="G11426" s="188">
        <v>32037</v>
      </c>
      <c r="H11426" s="188">
        <v>37756</v>
      </c>
      <c r="I11426" s="188">
        <v>40814</v>
      </c>
      <c r="J11426" s="188">
        <v>46650</v>
      </c>
      <c r="N11426" s="43"/>
    </row>
    <row r="11427" spans="1:14">
      <c r="A11427" s="43" t="s">
        <v>222</v>
      </c>
      <c r="B11427" s="188">
        <v>10925</v>
      </c>
      <c r="C11427" s="188">
        <v>0</v>
      </c>
      <c r="D11427" s="188">
        <v>0</v>
      </c>
      <c r="E11427" s="188">
        <v>0</v>
      </c>
      <c r="F11427" s="188">
        <v>0</v>
      </c>
      <c r="G11427" s="188">
        <v>21079</v>
      </c>
      <c r="H11427" s="188">
        <v>31389</v>
      </c>
      <c r="I11427" s="188">
        <v>36421</v>
      </c>
      <c r="J11427" s="188">
        <v>43549</v>
      </c>
      <c r="N11427" s="43"/>
    </row>
    <row r="11428" spans="1:14">
      <c r="A11428" s="43" t="s">
        <v>223</v>
      </c>
      <c r="B11428" s="188">
        <v>7513</v>
      </c>
      <c r="C11428" s="188">
        <v>0</v>
      </c>
      <c r="D11428" s="188">
        <v>0</v>
      </c>
      <c r="E11428" s="188">
        <v>0</v>
      </c>
      <c r="F11428" s="188">
        <v>0</v>
      </c>
      <c r="G11428" s="188">
        <v>322</v>
      </c>
      <c r="H11428" s="188">
        <v>32431</v>
      </c>
      <c r="I11428" s="188">
        <v>46097</v>
      </c>
      <c r="J11428" s="188">
        <v>68791</v>
      </c>
      <c r="N11428" s="43"/>
    </row>
    <row r="11429" spans="1:14">
      <c r="A11429" s="43" t="s">
        <v>224</v>
      </c>
      <c r="B11429" s="188">
        <v>6186</v>
      </c>
      <c r="C11429" s="188">
        <v>0</v>
      </c>
      <c r="D11429" s="188">
        <v>0</v>
      </c>
      <c r="E11429" s="188">
        <v>0</v>
      </c>
      <c r="F11429" s="188">
        <v>0</v>
      </c>
      <c r="G11429" s="188">
        <v>0</v>
      </c>
      <c r="H11429" s="188">
        <v>27090</v>
      </c>
      <c r="I11429" s="188">
        <v>46412</v>
      </c>
      <c r="J11429" s="188">
        <v>80488</v>
      </c>
      <c r="N11429" s="43"/>
    </row>
    <row r="11430" spans="1:14">
      <c r="A11430" s="43" t="s">
        <v>545</v>
      </c>
      <c r="B11430" s="188">
        <v>52901</v>
      </c>
      <c r="C11430" s="188">
        <v>39452.269999999997</v>
      </c>
      <c r="D11430" s="188">
        <v>42368.72</v>
      </c>
      <c r="E11430" s="188">
        <v>46151.3</v>
      </c>
      <c r="F11430" s="188">
        <v>52495</v>
      </c>
      <c r="G11430" s="188">
        <v>59714</v>
      </c>
      <c r="H11430" s="188">
        <v>65469</v>
      </c>
      <c r="I11430" s="188">
        <v>68446</v>
      </c>
      <c r="J11430" s="188">
        <v>72458</v>
      </c>
      <c r="N11430" s="43"/>
    </row>
    <row r="11431" spans="1:14">
      <c r="A11431" s="43" t="s">
        <v>546</v>
      </c>
      <c r="B11431" s="188">
        <v>42480</v>
      </c>
      <c r="C11431" s="188">
        <v>20686.52</v>
      </c>
      <c r="D11431" s="188">
        <v>26209.88</v>
      </c>
      <c r="E11431" s="188">
        <v>34053.599999999999</v>
      </c>
      <c r="F11431" s="188">
        <v>41693.300000000003</v>
      </c>
      <c r="G11431" s="188">
        <v>49576</v>
      </c>
      <c r="H11431" s="188">
        <v>57614</v>
      </c>
      <c r="I11431" s="188">
        <v>64236</v>
      </c>
      <c r="J11431" s="188">
        <v>96634</v>
      </c>
      <c r="N11431" s="43"/>
    </row>
    <row r="11432" spans="1:14">
      <c r="A11432" s="43" t="s">
        <v>547</v>
      </c>
      <c r="B11432" s="188">
        <v>2778</v>
      </c>
      <c r="C11432" s="188">
        <v>0</v>
      </c>
      <c r="D11432" s="188">
        <v>0</v>
      </c>
      <c r="E11432" s="188">
        <v>0</v>
      </c>
      <c r="F11432" s="188">
        <v>1134.8</v>
      </c>
      <c r="G11432" s="188">
        <v>4300</v>
      </c>
      <c r="H11432" s="188">
        <v>6752</v>
      </c>
      <c r="I11432" s="188">
        <v>8943</v>
      </c>
      <c r="J11432" s="188">
        <v>20183</v>
      </c>
      <c r="N11432" s="43"/>
    </row>
    <row r="11433" spans="1:14">
      <c r="A11433" s="43" t="s">
        <v>548</v>
      </c>
      <c r="B11433" s="188">
        <v>317</v>
      </c>
      <c r="C11433" s="188">
        <v>0</v>
      </c>
      <c r="D11433" s="188">
        <v>0</v>
      </c>
      <c r="E11433" s="188">
        <v>0</v>
      </c>
      <c r="F11433" s="188">
        <v>0</v>
      </c>
      <c r="G11433" s="188">
        <v>233</v>
      </c>
      <c r="H11433" s="188">
        <v>1080</v>
      </c>
      <c r="I11433" s="188">
        <v>1712</v>
      </c>
      <c r="J11433" s="188">
        <v>3858</v>
      </c>
      <c r="N11433" s="43"/>
    </row>
    <row r="11434" spans="1:14">
      <c r="A11434" s="43" t="s">
        <v>549</v>
      </c>
      <c r="B11434" s="188">
        <v>728</v>
      </c>
      <c r="C11434" s="188">
        <v>0</v>
      </c>
      <c r="D11434" s="188">
        <v>0</v>
      </c>
      <c r="E11434" s="188">
        <v>0</v>
      </c>
      <c r="F11434" s="188">
        <v>0</v>
      </c>
      <c r="G11434" s="188">
        <v>1195</v>
      </c>
      <c r="H11434" s="188">
        <v>2798</v>
      </c>
      <c r="I11434" s="188">
        <v>3574</v>
      </c>
      <c r="J11434" s="188">
        <v>4740</v>
      </c>
      <c r="N11434" s="43"/>
    </row>
    <row r="11435" spans="1:14">
      <c r="A11435" s="43" t="s">
        <v>550</v>
      </c>
      <c r="B11435" s="188">
        <v>137</v>
      </c>
      <c r="C11435" s="188">
        <v>0</v>
      </c>
      <c r="D11435" s="188">
        <v>0</v>
      </c>
      <c r="E11435" s="188">
        <v>0</v>
      </c>
      <c r="F11435" s="188">
        <v>0</v>
      </c>
      <c r="G11435" s="188">
        <v>225</v>
      </c>
      <c r="H11435" s="188">
        <v>527</v>
      </c>
      <c r="I11435" s="188">
        <v>673</v>
      </c>
      <c r="J11435" s="188">
        <v>893</v>
      </c>
      <c r="N11435" s="43"/>
    </row>
    <row r="11436" spans="1:14">
      <c r="A11436" s="43" t="s">
        <v>551</v>
      </c>
      <c r="B11436" s="188">
        <v>80</v>
      </c>
      <c r="C11436" s="188">
        <v>0</v>
      </c>
      <c r="D11436" s="188">
        <v>0</v>
      </c>
      <c r="E11436" s="188">
        <v>0</v>
      </c>
      <c r="F11436" s="188">
        <v>0</v>
      </c>
      <c r="G11436" s="188">
        <v>1</v>
      </c>
      <c r="H11436" s="188">
        <v>169</v>
      </c>
      <c r="I11436" s="188">
        <v>401</v>
      </c>
      <c r="J11436" s="188">
        <v>1603</v>
      </c>
      <c r="N11436" s="43"/>
    </row>
    <row r="11437" spans="1:14">
      <c r="A11437" s="43" t="s">
        <v>317</v>
      </c>
      <c r="B11437" s="188">
        <v>4482</v>
      </c>
      <c r="C11437" s="188">
        <v>4517.92</v>
      </c>
      <c r="D11437" s="188">
        <v>4517.92</v>
      </c>
      <c r="E11437" s="188">
        <v>4517.8999999999996</v>
      </c>
      <c r="F11437" s="188">
        <v>4517.8999999999996</v>
      </c>
      <c r="G11437" s="188">
        <v>4518</v>
      </c>
      <c r="H11437" s="188">
        <v>4518</v>
      </c>
      <c r="I11437" s="188">
        <v>4518</v>
      </c>
      <c r="J11437" s="188">
        <v>9036</v>
      </c>
      <c r="N11437" s="43"/>
    </row>
    <row r="11438" spans="1:14">
      <c r="A11438" s="43" t="s">
        <v>318</v>
      </c>
      <c r="B11438" s="188">
        <v>1323</v>
      </c>
      <c r="C11438" s="188">
        <v>0</v>
      </c>
      <c r="D11438" s="188">
        <v>0</v>
      </c>
      <c r="E11438" s="188">
        <v>1697.3</v>
      </c>
      <c r="F11438" s="188">
        <v>1697.3</v>
      </c>
      <c r="G11438" s="188">
        <v>1697</v>
      </c>
      <c r="H11438" s="188">
        <v>1697</v>
      </c>
      <c r="I11438" s="188">
        <v>1697</v>
      </c>
      <c r="J11438" s="188">
        <v>3328</v>
      </c>
      <c r="N11438" s="43"/>
    </row>
    <row r="11439" spans="1:14">
      <c r="A11439" s="43" t="s">
        <v>552</v>
      </c>
      <c r="B11439" s="188">
        <v>52326</v>
      </c>
      <c r="C11439" s="188">
        <v>27792</v>
      </c>
      <c r="D11439" s="188">
        <v>33366.400000000001</v>
      </c>
      <c r="E11439" s="188">
        <v>41851</v>
      </c>
      <c r="F11439" s="188">
        <v>50773</v>
      </c>
      <c r="G11439" s="188">
        <v>60367</v>
      </c>
      <c r="H11439" s="188">
        <v>70153</v>
      </c>
      <c r="I11439" s="188">
        <v>77410</v>
      </c>
      <c r="J11439" s="188">
        <v>121623</v>
      </c>
      <c r="N11439" s="43"/>
    </row>
    <row r="11440" spans="1:14">
      <c r="A11440" s="43" t="s">
        <v>553</v>
      </c>
      <c r="B11440" s="188">
        <v>7750</v>
      </c>
      <c r="C11440" s="188">
        <v>0</v>
      </c>
      <c r="D11440" s="188">
        <v>0</v>
      </c>
      <c r="E11440" s="188">
        <v>0</v>
      </c>
      <c r="F11440" s="188">
        <v>2769.2</v>
      </c>
      <c r="G11440" s="188">
        <v>11466</v>
      </c>
      <c r="H11440" s="188">
        <v>20540</v>
      </c>
      <c r="I11440" s="188">
        <v>27743</v>
      </c>
      <c r="J11440" s="188">
        <v>59444</v>
      </c>
      <c r="N11440" s="43"/>
    </row>
    <row r="11441" spans="1:14">
      <c r="A11441" s="43" t="s">
        <v>554</v>
      </c>
      <c r="B11441" s="188">
        <v>1253</v>
      </c>
      <c r="C11441" s="188">
        <v>0</v>
      </c>
      <c r="D11441" s="188">
        <v>0</v>
      </c>
      <c r="E11441" s="188">
        <v>0</v>
      </c>
      <c r="F11441" s="188">
        <v>0</v>
      </c>
      <c r="G11441" s="188">
        <v>562</v>
      </c>
      <c r="H11441" s="188">
        <v>3148</v>
      </c>
      <c r="I11441" s="188">
        <v>6546</v>
      </c>
      <c r="J11441" s="188">
        <v>17621</v>
      </c>
      <c r="N11441" s="43"/>
    </row>
    <row r="11442" spans="1:14">
      <c r="A11442" s="43" t="s">
        <v>555</v>
      </c>
      <c r="B11442" s="188">
        <v>1313</v>
      </c>
      <c r="C11442" s="188">
        <v>0</v>
      </c>
      <c r="D11442" s="188">
        <v>0</v>
      </c>
      <c r="E11442" s="188">
        <v>0</v>
      </c>
      <c r="F11442" s="188">
        <v>0</v>
      </c>
      <c r="G11442" s="188">
        <v>0</v>
      </c>
      <c r="H11442" s="188">
        <v>2910</v>
      </c>
      <c r="I11442" s="188">
        <v>7474</v>
      </c>
      <c r="J11442" s="188">
        <v>22351</v>
      </c>
      <c r="N11442" s="43"/>
    </row>
    <row r="11443" spans="1:14">
      <c r="A11443" s="43" t="s">
        <v>556</v>
      </c>
      <c r="B11443" s="188">
        <v>938</v>
      </c>
      <c r="C11443" s="188">
        <v>0</v>
      </c>
      <c r="D11443" s="188">
        <v>0</v>
      </c>
      <c r="E11443" s="188">
        <v>0</v>
      </c>
      <c r="F11443" s="188">
        <v>0</v>
      </c>
      <c r="G11443" s="188">
        <v>0</v>
      </c>
      <c r="H11443" s="188">
        <v>0</v>
      </c>
      <c r="I11443" s="188">
        <v>3139</v>
      </c>
      <c r="J11443" s="188">
        <v>31551</v>
      </c>
      <c r="N11443" s="43"/>
    </row>
    <row r="11444" spans="1:14">
      <c r="A11444" s="43" t="s">
        <v>610</v>
      </c>
      <c r="B11444" s="188">
        <v>104810</v>
      </c>
      <c r="C11444" s="188">
        <v>81554.080000000002</v>
      </c>
      <c r="D11444" s="188">
        <v>83588.05</v>
      </c>
      <c r="E11444" s="188">
        <v>90221.8</v>
      </c>
      <c r="F11444" s="188">
        <v>102483.6</v>
      </c>
      <c r="G11444" s="188">
        <v>118338</v>
      </c>
      <c r="H11444" s="188">
        <v>129932</v>
      </c>
      <c r="I11444" s="188">
        <v>134521</v>
      </c>
      <c r="J11444" s="188">
        <v>138435</v>
      </c>
      <c r="N11444" s="43"/>
    </row>
    <row r="11445" spans="1:14">
      <c r="A11445" s="43" t="s">
        <v>537</v>
      </c>
      <c r="B11445" s="188">
        <v>30406</v>
      </c>
      <c r="C11445" s="188">
        <v>0</v>
      </c>
      <c r="D11445" s="188">
        <v>0</v>
      </c>
      <c r="E11445" s="188">
        <v>21224.6</v>
      </c>
      <c r="F11445" s="188">
        <v>33636.6</v>
      </c>
      <c r="G11445" s="188">
        <v>41751</v>
      </c>
      <c r="H11445" s="188">
        <v>47807</v>
      </c>
      <c r="I11445" s="188">
        <v>51528</v>
      </c>
      <c r="J11445" s="188">
        <v>59573</v>
      </c>
      <c r="N11445" s="43"/>
    </row>
    <row r="11446" spans="1:14">
      <c r="A11446" s="43" t="s">
        <v>538</v>
      </c>
      <c r="B11446" s="188">
        <v>0</v>
      </c>
      <c r="C11446" s="188">
        <v>0</v>
      </c>
      <c r="D11446" s="188">
        <v>0</v>
      </c>
      <c r="E11446" s="188">
        <v>0</v>
      </c>
      <c r="F11446" s="188">
        <v>0</v>
      </c>
      <c r="G11446" s="188">
        <v>0</v>
      </c>
      <c r="H11446" s="188">
        <v>0</v>
      </c>
      <c r="I11446" s="188">
        <v>0</v>
      </c>
      <c r="J11446" s="188">
        <v>0</v>
      </c>
      <c r="N11446" s="43"/>
    </row>
    <row r="11447" spans="1:14">
      <c r="A11447" s="43" t="s">
        <v>539</v>
      </c>
      <c r="B11447" s="188">
        <v>31004</v>
      </c>
      <c r="C11447" s="188">
        <v>1759.88</v>
      </c>
      <c r="D11447" s="188">
        <v>4197.03</v>
      </c>
      <c r="E11447" s="188">
        <v>11596.8</v>
      </c>
      <c r="F11447" s="188">
        <v>25899.1</v>
      </c>
      <c r="G11447" s="188">
        <v>46285</v>
      </c>
      <c r="H11447" s="188">
        <v>65163</v>
      </c>
      <c r="I11447" s="188">
        <v>75865</v>
      </c>
      <c r="J11447" s="188">
        <v>94524</v>
      </c>
      <c r="N11447" s="43"/>
    </row>
    <row r="11448" spans="1:14">
      <c r="A11448" s="43" t="s">
        <v>540</v>
      </c>
      <c r="B11448" s="188">
        <v>3450</v>
      </c>
      <c r="C11448" s="188">
        <v>0</v>
      </c>
      <c r="D11448" s="188">
        <v>0</v>
      </c>
      <c r="E11448" s="188">
        <v>0</v>
      </c>
      <c r="F11448" s="188">
        <v>0</v>
      </c>
      <c r="G11448" s="188">
        <v>0</v>
      </c>
      <c r="H11448" s="188">
        <v>11402</v>
      </c>
      <c r="I11448" s="188">
        <v>24942</v>
      </c>
      <c r="J11448" s="188">
        <v>52521</v>
      </c>
      <c r="N11448" s="43"/>
    </row>
    <row r="11449" spans="1:14">
      <c r="A11449" s="43" t="s">
        <v>541</v>
      </c>
      <c r="B11449" s="188">
        <v>27303</v>
      </c>
      <c r="C11449" s="188">
        <v>0</v>
      </c>
      <c r="D11449" s="188">
        <v>0</v>
      </c>
      <c r="E11449" s="188">
        <v>0</v>
      </c>
      <c r="F11449" s="188">
        <v>15564.2</v>
      </c>
      <c r="G11449" s="188">
        <v>50738</v>
      </c>
      <c r="H11449" s="188">
        <v>74375</v>
      </c>
      <c r="I11449" s="188">
        <v>86488</v>
      </c>
      <c r="J11449" s="188">
        <v>109286</v>
      </c>
      <c r="N11449" s="43"/>
    </row>
    <row r="11450" spans="1:14">
      <c r="A11450" s="43" t="s">
        <v>542</v>
      </c>
      <c r="B11450" s="188">
        <v>10239</v>
      </c>
      <c r="C11450" s="188">
        <v>0</v>
      </c>
      <c r="D11450" s="188">
        <v>0</v>
      </c>
      <c r="E11450" s="188">
        <v>2349.3000000000002</v>
      </c>
      <c r="F11450" s="188">
        <v>6010.3</v>
      </c>
      <c r="G11450" s="188">
        <v>12977</v>
      </c>
      <c r="H11450" s="188">
        <v>25236</v>
      </c>
      <c r="I11450" s="188">
        <v>35877</v>
      </c>
      <c r="J11450" s="188">
        <v>64017</v>
      </c>
      <c r="N11450" s="43"/>
    </row>
    <row r="11451" spans="1:14">
      <c r="A11451" s="43" t="s">
        <v>543</v>
      </c>
      <c r="B11451" s="188">
        <v>2408</v>
      </c>
      <c r="C11451" s="188">
        <v>0</v>
      </c>
      <c r="D11451" s="188">
        <v>0</v>
      </c>
      <c r="E11451" s="188">
        <v>0</v>
      </c>
      <c r="F11451" s="188">
        <v>0</v>
      </c>
      <c r="G11451" s="188">
        <v>0</v>
      </c>
      <c r="H11451" s="188">
        <v>10398</v>
      </c>
      <c r="I11451" s="188">
        <v>20014</v>
      </c>
      <c r="J11451" s="188">
        <v>36381</v>
      </c>
      <c r="N11451" s="43"/>
    </row>
    <row r="11452" spans="1:14">
      <c r="A11452" s="43" t="s">
        <v>544</v>
      </c>
      <c r="B11452" s="188">
        <v>9320</v>
      </c>
      <c r="C11452" s="188">
        <v>0</v>
      </c>
      <c r="D11452" s="188">
        <v>0</v>
      </c>
      <c r="E11452" s="188">
        <v>0</v>
      </c>
      <c r="F11452" s="188">
        <v>0</v>
      </c>
      <c r="G11452" s="188">
        <v>0</v>
      </c>
      <c r="H11452" s="188">
        <v>32140</v>
      </c>
      <c r="I11452" s="188">
        <v>63798</v>
      </c>
      <c r="J11452" s="188">
        <v>121553</v>
      </c>
      <c r="N11452" s="43"/>
    </row>
    <row r="11453" spans="1:14">
      <c r="A11453" s="43" t="s">
        <v>221</v>
      </c>
      <c r="B11453" s="188">
        <v>25432</v>
      </c>
      <c r="C11453" s="188">
        <v>0</v>
      </c>
      <c r="D11453" s="188">
        <v>0</v>
      </c>
      <c r="E11453" s="188">
        <v>17176.400000000001</v>
      </c>
      <c r="F11453" s="188">
        <v>27422.5</v>
      </c>
      <c r="G11453" s="188">
        <v>36366</v>
      </c>
      <c r="H11453" s="188">
        <v>42413</v>
      </c>
      <c r="I11453" s="188">
        <v>45421</v>
      </c>
      <c r="J11453" s="188">
        <v>50416</v>
      </c>
      <c r="N11453" s="43"/>
    </row>
    <row r="11454" spans="1:14">
      <c r="A11454" s="43" t="s">
        <v>222</v>
      </c>
      <c r="B11454" s="188">
        <v>13261</v>
      </c>
      <c r="C11454" s="188">
        <v>0</v>
      </c>
      <c r="D11454" s="188">
        <v>0</v>
      </c>
      <c r="E11454" s="188">
        <v>0</v>
      </c>
      <c r="F11454" s="188">
        <v>0</v>
      </c>
      <c r="G11454" s="188">
        <v>25824</v>
      </c>
      <c r="H11454" s="188">
        <v>37982</v>
      </c>
      <c r="I11454" s="188">
        <v>42343</v>
      </c>
      <c r="J11454" s="188">
        <v>48550</v>
      </c>
      <c r="N11454" s="43"/>
    </row>
    <row r="11455" spans="1:14">
      <c r="A11455" s="43" t="s">
        <v>223</v>
      </c>
      <c r="B11455" s="188">
        <v>20506</v>
      </c>
      <c r="C11455" s="188">
        <v>0</v>
      </c>
      <c r="D11455" s="188">
        <v>0</v>
      </c>
      <c r="E11455" s="188">
        <v>0</v>
      </c>
      <c r="F11455" s="188">
        <v>0</v>
      </c>
      <c r="G11455" s="188">
        <v>36182</v>
      </c>
      <c r="H11455" s="188">
        <v>69371</v>
      </c>
      <c r="I11455" s="188">
        <v>87467</v>
      </c>
      <c r="J11455" s="188">
        <v>121487</v>
      </c>
      <c r="N11455" s="43"/>
    </row>
    <row r="11456" spans="1:14">
      <c r="A11456" s="43" t="s">
        <v>224</v>
      </c>
      <c r="B11456" s="188">
        <v>15985</v>
      </c>
      <c r="C11456" s="188">
        <v>0</v>
      </c>
      <c r="D11456" s="188">
        <v>0</v>
      </c>
      <c r="E11456" s="188">
        <v>0</v>
      </c>
      <c r="F11456" s="188">
        <v>0</v>
      </c>
      <c r="G11456" s="188">
        <v>15207</v>
      </c>
      <c r="H11456" s="188">
        <v>66128</v>
      </c>
      <c r="I11456" s="188">
        <v>91629</v>
      </c>
      <c r="J11456" s="188">
        <v>136597</v>
      </c>
      <c r="N11456" s="43"/>
    </row>
    <row r="11457" spans="1:14">
      <c r="A11457" s="43" t="s">
        <v>545</v>
      </c>
      <c r="B11457" s="188">
        <v>86445</v>
      </c>
      <c r="C11457" s="188">
        <v>63358.720000000001</v>
      </c>
      <c r="D11457" s="188">
        <v>67901.64</v>
      </c>
      <c r="E11457" s="188">
        <v>75023.600000000006</v>
      </c>
      <c r="F11457" s="188">
        <v>85426.5</v>
      </c>
      <c r="G11457" s="188">
        <v>98182</v>
      </c>
      <c r="H11457" s="188">
        <v>109765</v>
      </c>
      <c r="I11457" s="188">
        <v>116152</v>
      </c>
      <c r="J11457" s="188">
        <v>125663</v>
      </c>
      <c r="N11457" s="43"/>
    </row>
    <row r="11458" spans="1:14">
      <c r="A11458" s="43" t="s">
        <v>546</v>
      </c>
      <c r="B11458" s="188">
        <v>65442</v>
      </c>
      <c r="C11458" s="188">
        <v>30593.01</v>
      </c>
      <c r="D11458" s="188">
        <v>39105.46</v>
      </c>
      <c r="E11458" s="188">
        <v>52378</v>
      </c>
      <c r="F11458" s="188">
        <v>64676.9</v>
      </c>
      <c r="G11458" s="188">
        <v>77666</v>
      </c>
      <c r="H11458" s="188">
        <v>91101</v>
      </c>
      <c r="I11458" s="188">
        <v>99687</v>
      </c>
      <c r="J11458" s="188">
        <v>138028</v>
      </c>
      <c r="N11458" s="43"/>
    </row>
    <row r="11459" spans="1:14">
      <c r="A11459" s="43" t="s">
        <v>547</v>
      </c>
      <c r="B11459" s="188">
        <v>8686</v>
      </c>
      <c r="C11459" s="188">
        <v>0</v>
      </c>
      <c r="D11459" s="188">
        <v>0</v>
      </c>
      <c r="E11459" s="188">
        <v>3033.3</v>
      </c>
      <c r="F11459" s="188">
        <v>6982.2</v>
      </c>
      <c r="G11459" s="188">
        <v>11710</v>
      </c>
      <c r="H11459" s="188">
        <v>16659</v>
      </c>
      <c r="I11459" s="188">
        <v>20638</v>
      </c>
      <c r="J11459" s="188">
        <v>42532</v>
      </c>
      <c r="N11459" s="43"/>
    </row>
    <row r="11460" spans="1:14">
      <c r="A11460" s="43" t="s">
        <v>548</v>
      </c>
      <c r="B11460" s="188">
        <v>976</v>
      </c>
      <c r="C11460" s="188">
        <v>0</v>
      </c>
      <c r="D11460" s="188">
        <v>0</v>
      </c>
      <c r="E11460" s="188">
        <v>0</v>
      </c>
      <c r="F11460" s="188">
        <v>206.7</v>
      </c>
      <c r="G11460" s="188">
        <v>1396</v>
      </c>
      <c r="H11460" s="188">
        <v>2781</v>
      </c>
      <c r="I11460" s="188">
        <v>3823</v>
      </c>
      <c r="J11460" s="188">
        <v>7416</v>
      </c>
      <c r="N11460" s="43"/>
    </row>
    <row r="11461" spans="1:14">
      <c r="A11461" s="43" t="s">
        <v>549</v>
      </c>
      <c r="B11461" s="188">
        <v>2001</v>
      </c>
      <c r="C11461" s="188">
        <v>0</v>
      </c>
      <c r="D11461" s="188">
        <v>0</v>
      </c>
      <c r="E11461" s="188">
        <v>0</v>
      </c>
      <c r="F11461" s="188">
        <v>908.3</v>
      </c>
      <c r="G11461" s="188">
        <v>3746</v>
      </c>
      <c r="H11461" s="188">
        <v>5589</v>
      </c>
      <c r="I11461" s="188">
        <v>6548</v>
      </c>
      <c r="J11461" s="188">
        <v>8284</v>
      </c>
      <c r="N11461" s="43"/>
    </row>
    <row r="11462" spans="1:14">
      <c r="A11462" s="43" t="s">
        <v>550</v>
      </c>
      <c r="B11462" s="188">
        <v>377</v>
      </c>
      <c r="C11462" s="188">
        <v>0</v>
      </c>
      <c r="D11462" s="188">
        <v>0</v>
      </c>
      <c r="E11462" s="188">
        <v>0</v>
      </c>
      <c r="F11462" s="188">
        <v>171</v>
      </c>
      <c r="G11462" s="188">
        <v>705</v>
      </c>
      <c r="H11462" s="188">
        <v>1053</v>
      </c>
      <c r="I11462" s="188">
        <v>1233</v>
      </c>
      <c r="J11462" s="188">
        <v>1560</v>
      </c>
      <c r="N11462" s="43"/>
    </row>
    <row r="11463" spans="1:14">
      <c r="A11463" s="43" t="s">
        <v>551</v>
      </c>
      <c r="B11463" s="188">
        <v>264</v>
      </c>
      <c r="C11463" s="188">
        <v>0</v>
      </c>
      <c r="D11463" s="188">
        <v>0</v>
      </c>
      <c r="E11463" s="188">
        <v>0</v>
      </c>
      <c r="F11463" s="188">
        <v>49.8</v>
      </c>
      <c r="G11463" s="188">
        <v>292</v>
      </c>
      <c r="H11463" s="188">
        <v>641</v>
      </c>
      <c r="I11463" s="188">
        <v>1119</v>
      </c>
      <c r="J11463" s="188">
        <v>3049</v>
      </c>
      <c r="N11463" s="43"/>
    </row>
    <row r="11464" spans="1:14">
      <c r="A11464" s="43" t="s">
        <v>317</v>
      </c>
      <c r="B11464" s="188">
        <v>4686</v>
      </c>
      <c r="C11464" s="188">
        <v>0</v>
      </c>
      <c r="D11464" s="188">
        <v>4517.92</v>
      </c>
      <c r="E11464" s="188">
        <v>4517.8999999999996</v>
      </c>
      <c r="F11464" s="188">
        <v>4517.8999999999996</v>
      </c>
      <c r="G11464" s="188">
        <v>4518</v>
      </c>
      <c r="H11464" s="188">
        <v>6325</v>
      </c>
      <c r="I11464" s="188">
        <v>9036</v>
      </c>
      <c r="J11464" s="188">
        <v>14457</v>
      </c>
      <c r="N11464" s="43"/>
    </row>
    <row r="11465" spans="1:14">
      <c r="A11465" s="43" t="s">
        <v>318</v>
      </c>
      <c r="B11465" s="188">
        <v>1375</v>
      </c>
      <c r="C11465" s="188">
        <v>0</v>
      </c>
      <c r="D11465" s="188">
        <v>0</v>
      </c>
      <c r="E11465" s="188">
        <v>0</v>
      </c>
      <c r="F11465" s="188">
        <v>1697.3</v>
      </c>
      <c r="G11465" s="188">
        <v>1697</v>
      </c>
      <c r="H11465" s="188">
        <v>2330</v>
      </c>
      <c r="I11465" s="188">
        <v>3328</v>
      </c>
      <c r="J11465" s="188">
        <v>4327</v>
      </c>
      <c r="N11465" s="43"/>
    </row>
    <row r="11466" spans="1:14">
      <c r="A11466" s="43" t="s">
        <v>552</v>
      </c>
      <c r="B11466" s="188">
        <v>83807</v>
      </c>
      <c r="C11466" s="188">
        <v>40126.18</v>
      </c>
      <c r="D11466" s="188">
        <v>49054.67</v>
      </c>
      <c r="E11466" s="188">
        <v>65869</v>
      </c>
      <c r="F11466" s="188">
        <v>81784.7</v>
      </c>
      <c r="G11466" s="188">
        <v>98637</v>
      </c>
      <c r="H11466" s="188">
        <v>115929</v>
      </c>
      <c r="I11466" s="188">
        <v>127412</v>
      </c>
      <c r="J11466" s="188">
        <v>187040</v>
      </c>
      <c r="N11466" s="43"/>
    </row>
    <row r="11467" spans="1:14">
      <c r="A11467" s="43" t="s">
        <v>553</v>
      </c>
      <c r="B11467" s="188">
        <v>13812</v>
      </c>
      <c r="C11467" s="188">
        <v>0</v>
      </c>
      <c r="D11467" s="188">
        <v>0</v>
      </c>
      <c r="E11467" s="188">
        <v>0</v>
      </c>
      <c r="F11467" s="188">
        <v>5222</v>
      </c>
      <c r="G11467" s="188">
        <v>20795</v>
      </c>
      <c r="H11467" s="188">
        <v>36806</v>
      </c>
      <c r="I11467" s="188">
        <v>48602</v>
      </c>
      <c r="J11467" s="188">
        <v>94022</v>
      </c>
      <c r="N11467" s="43"/>
    </row>
    <row r="11468" spans="1:14">
      <c r="A11468" s="43" t="s">
        <v>554</v>
      </c>
      <c r="B11468" s="188">
        <v>2214</v>
      </c>
      <c r="C11468" s="188">
        <v>0</v>
      </c>
      <c r="D11468" s="188">
        <v>0</v>
      </c>
      <c r="E11468" s="188">
        <v>0</v>
      </c>
      <c r="F11468" s="188">
        <v>20.9</v>
      </c>
      <c r="G11468" s="188">
        <v>1397</v>
      </c>
      <c r="H11468" s="188">
        <v>6547</v>
      </c>
      <c r="I11468" s="188">
        <v>11486</v>
      </c>
      <c r="J11468" s="188">
        <v>27417</v>
      </c>
      <c r="N11468" s="43"/>
    </row>
    <row r="11469" spans="1:14">
      <c r="A11469" s="43" t="s">
        <v>555</v>
      </c>
      <c r="B11469" s="188">
        <v>2763</v>
      </c>
      <c r="C11469" s="188">
        <v>0</v>
      </c>
      <c r="D11469" s="188">
        <v>0</v>
      </c>
      <c r="E11469" s="188">
        <v>0</v>
      </c>
      <c r="F11469" s="188">
        <v>0</v>
      </c>
      <c r="G11469" s="188">
        <v>660</v>
      </c>
      <c r="H11469" s="188">
        <v>7885</v>
      </c>
      <c r="I11469" s="188">
        <v>15108</v>
      </c>
      <c r="J11469" s="188">
        <v>41966</v>
      </c>
      <c r="N11469" s="43"/>
    </row>
    <row r="11470" spans="1:14">
      <c r="A11470" s="43" t="s">
        <v>556</v>
      </c>
      <c r="B11470" s="188">
        <v>1451</v>
      </c>
      <c r="C11470" s="188">
        <v>0</v>
      </c>
      <c r="D11470" s="188">
        <v>0</v>
      </c>
      <c r="E11470" s="188">
        <v>0</v>
      </c>
      <c r="F11470" s="188">
        <v>0</v>
      </c>
      <c r="G11470" s="188">
        <v>0</v>
      </c>
      <c r="H11470" s="188">
        <v>0</v>
      </c>
      <c r="I11470" s="188">
        <v>7840</v>
      </c>
      <c r="J11470" s="188">
        <v>52577</v>
      </c>
      <c r="N11470" s="43"/>
    </row>
    <row r="11471" spans="1:14">
      <c r="A11471" s="43" t="s">
        <v>611</v>
      </c>
      <c r="B11471" s="188">
        <v>281064</v>
      </c>
      <c r="C11471" s="188">
        <v>144181.71</v>
      </c>
      <c r="D11471" s="188">
        <v>149428.42000000001</v>
      </c>
      <c r="E11471" s="188">
        <v>167485.4</v>
      </c>
      <c r="F11471" s="188">
        <v>210027</v>
      </c>
      <c r="G11471" s="188">
        <v>293029</v>
      </c>
      <c r="H11471" s="188">
        <v>455669</v>
      </c>
      <c r="I11471" s="188">
        <v>637714</v>
      </c>
      <c r="J11471" s="188">
        <v>1280853</v>
      </c>
      <c r="N11471" s="43"/>
    </row>
    <row r="11472" spans="1:14">
      <c r="A11472" s="43" t="s">
        <v>537</v>
      </c>
      <c r="B11472" s="188">
        <v>35001</v>
      </c>
      <c r="C11472" s="188">
        <v>0</v>
      </c>
      <c r="D11472" s="188">
        <v>0</v>
      </c>
      <c r="E11472" s="188">
        <v>23574.9</v>
      </c>
      <c r="F11472" s="188">
        <v>39747.1</v>
      </c>
      <c r="G11472" s="188">
        <v>48938</v>
      </c>
      <c r="H11472" s="188">
        <v>56137</v>
      </c>
      <c r="I11472" s="188">
        <v>60020</v>
      </c>
      <c r="J11472" s="188">
        <v>68645</v>
      </c>
      <c r="N11472" s="43"/>
    </row>
    <row r="11473" spans="1:14">
      <c r="A11473" s="43" t="s">
        <v>538</v>
      </c>
      <c r="B11473" s="188">
        <v>0</v>
      </c>
      <c r="C11473" s="188">
        <v>0</v>
      </c>
      <c r="D11473" s="188">
        <v>0</v>
      </c>
      <c r="E11473" s="188">
        <v>0</v>
      </c>
      <c r="F11473" s="188">
        <v>0</v>
      </c>
      <c r="G11473" s="188">
        <v>0</v>
      </c>
      <c r="H11473" s="188">
        <v>0</v>
      </c>
      <c r="I11473" s="188">
        <v>0</v>
      </c>
      <c r="J11473" s="188">
        <v>0</v>
      </c>
      <c r="N11473" s="43"/>
    </row>
    <row r="11474" spans="1:14">
      <c r="A11474" s="43" t="s">
        <v>539</v>
      </c>
      <c r="B11474" s="188">
        <v>132910</v>
      </c>
      <c r="C11474" s="188">
        <v>8442.31</v>
      </c>
      <c r="D11474" s="188">
        <v>14854.25</v>
      </c>
      <c r="E11474" s="188">
        <v>35771.300000000003</v>
      </c>
      <c r="F11474" s="188">
        <v>80082.5</v>
      </c>
      <c r="G11474" s="188">
        <v>146035</v>
      </c>
      <c r="H11474" s="188">
        <v>268403</v>
      </c>
      <c r="I11474" s="188">
        <v>396889</v>
      </c>
      <c r="J11474" s="188">
        <v>979938</v>
      </c>
      <c r="N11474" s="43"/>
    </row>
    <row r="11475" spans="1:14">
      <c r="A11475" s="43" t="s">
        <v>540</v>
      </c>
      <c r="B11475" s="188">
        <v>9720</v>
      </c>
      <c r="C11475" s="188">
        <v>0</v>
      </c>
      <c r="D11475" s="188">
        <v>0</v>
      </c>
      <c r="E11475" s="188">
        <v>0</v>
      </c>
      <c r="F11475" s="188">
        <v>0</v>
      </c>
      <c r="G11475" s="188">
        <v>1476</v>
      </c>
      <c r="H11475" s="188">
        <v>29814</v>
      </c>
      <c r="I11475" s="188">
        <v>59349</v>
      </c>
      <c r="J11475" s="188">
        <v>157887</v>
      </c>
      <c r="N11475" s="43"/>
    </row>
    <row r="11476" spans="1:14">
      <c r="A11476" s="43" t="s">
        <v>541</v>
      </c>
      <c r="B11476" s="188">
        <v>81722</v>
      </c>
      <c r="C11476" s="188">
        <v>0</v>
      </c>
      <c r="D11476" s="188">
        <v>0</v>
      </c>
      <c r="E11476" s="188">
        <v>0</v>
      </c>
      <c r="F11476" s="188">
        <v>59775.1</v>
      </c>
      <c r="G11476" s="188">
        <v>120457</v>
      </c>
      <c r="H11476" s="188">
        <v>185720</v>
      </c>
      <c r="I11476" s="188">
        <v>249467</v>
      </c>
      <c r="J11476" s="188">
        <v>459372</v>
      </c>
      <c r="N11476" s="43"/>
    </row>
    <row r="11477" spans="1:14">
      <c r="A11477" s="43" t="s">
        <v>542</v>
      </c>
      <c r="B11477" s="188">
        <v>19667</v>
      </c>
      <c r="C11477" s="188">
        <v>0</v>
      </c>
      <c r="D11477" s="188">
        <v>1472.91</v>
      </c>
      <c r="E11477" s="188">
        <v>4479</v>
      </c>
      <c r="F11477" s="188">
        <v>10094.5</v>
      </c>
      <c r="G11477" s="188">
        <v>21778</v>
      </c>
      <c r="H11477" s="188">
        <v>44056</v>
      </c>
      <c r="I11477" s="188">
        <v>66929</v>
      </c>
      <c r="J11477" s="188">
        <v>154085</v>
      </c>
      <c r="N11477" s="43"/>
    </row>
    <row r="11478" spans="1:14">
      <c r="A11478" s="43" t="s">
        <v>543</v>
      </c>
      <c r="B11478" s="188">
        <v>2045</v>
      </c>
      <c r="C11478" s="188">
        <v>0</v>
      </c>
      <c r="D11478" s="188">
        <v>0</v>
      </c>
      <c r="E11478" s="188">
        <v>0</v>
      </c>
      <c r="F11478" s="188">
        <v>0</v>
      </c>
      <c r="G11478" s="188">
        <v>0</v>
      </c>
      <c r="H11478" s="188">
        <v>3093</v>
      </c>
      <c r="I11478" s="188">
        <v>18350</v>
      </c>
      <c r="J11478" s="188">
        <v>36647</v>
      </c>
      <c r="N11478" s="43"/>
    </row>
    <row r="11479" spans="1:14">
      <c r="A11479" s="43" t="s">
        <v>544</v>
      </c>
      <c r="B11479" s="188">
        <v>6724</v>
      </c>
      <c r="C11479" s="188">
        <v>0</v>
      </c>
      <c r="D11479" s="188">
        <v>0</v>
      </c>
      <c r="E11479" s="188">
        <v>0</v>
      </c>
      <c r="F11479" s="188">
        <v>0</v>
      </c>
      <c r="G11479" s="188">
        <v>0</v>
      </c>
      <c r="H11479" s="188">
        <v>26686</v>
      </c>
      <c r="I11479" s="188">
        <v>41803</v>
      </c>
      <c r="J11479" s="188">
        <v>121553</v>
      </c>
      <c r="N11479" s="43"/>
    </row>
    <row r="11480" spans="1:14">
      <c r="A11480" s="43" t="s">
        <v>221</v>
      </c>
      <c r="B11480" s="188">
        <v>28890</v>
      </c>
      <c r="C11480" s="188">
        <v>0</v>
      </c>
      <c r="D11480" s="188">
        <v>0</v>
      </c>
      <c r="E11480" s="188">
        <v>17350.2</v>
      </c>
      <c r="F11480" s="188">
        <v>33183.300000000003</v>
      </c>
      <c r="G11480" s="188">
        <v>42916</v>
      </c>
      <c r="H11480" s="188">
        <v>49092</v>
      </c>
      <c r="I11480" s="188">
        <v>52025</v>
      </c>
      <c r="J11480" s="188">
        <v>56556</v>
      </c>
      <c r="N11480" s="43"/>
    </row>
    <row r="11481" spans="1:14">
      <c r="A11481" s="43" t="s">
        <v>222</v>
      </c>
      <c r="B11481" s="188">
        <v>16107</v>
      </c>
      <c r="C11481" s="188">
        <v>0</v>
      </c>
      <c r="D11481" s="188">
        <v>0</v>
      </c>
      <c r="E11481" s="188">
        <v>0</v>
      </c>
      <c r="F11481" s="188">
        <v>0</v>
      </c>
      <c r="G11481" s="188">
        <v>33344</v>
      </c>
      <c r="H11481" s="188">
        <v>45126</v>
      </c>
      <c r="I11481" s="188">
        <v>49428</v>
      </c>
      <c r="J11481" s="188">
        <v>55307</v>
      </c>
      <c r="N11481" s="43"/>
    </row>
    <row r="11482" spans="1:14">
      <c r="A11482" s="43" t="s">
        <v>223</v>
      </c>
      <c r="B11482" s="188">
        <v>62670</v>
      </c>
      <c r="C11482" s="188">
        <v>0</v>
      </c>
      <c r="D11482" s="188">
        <v>0</v>
      </c>
      <c r="E11482" s="188">
        <v>0</v>
      </c>
      <c r="F11482" s="188">
        <v>22128.9</v>
      </c>
      <c r="G11482" s="188">
        <v>92356</v>
      </c>
      <c r="H11482" s="188">
        <v>162453</v>
      </c>
      <c r="I11482" s="188">
        <v>225161</v>
      </c>
      <c r="J11482" s="188">
        <v>463974</v>
      </c>
      <c r="N11482" s="43"/>
    </row>
    <row r="11483" spans="1:14">
      <c r="A11483" s="43" t="s">
        <v>224</v>
      </c>
      <c r="B11483" s="188">
        <v>45837</v>
      </c>
      <c r="C11483" s="188">
        <v>0</v>
      </c>
      <c r="D11483" s="188">
        <v>0</v>
      </c>
      <c r="E11483" s="188">
        <v>0</v>
      </c>
      <c r="F11483" s="188">
        <v>0</v>
      </c>
      <c r="G11483" s="188">
        <v>62240</v>
      </c>
      <c r="H11483" s="188">
        <v>145415</v>
      </c>
      <c r="I11483" s="188">
        <v>203984</v>
      </c>
      <c r="J11483" s="188">
        <v>398753</v>
      </c>
      <c r="N11483" s="43"/>
    </row>
    <row r="11484" spans="1:14">
      <c r="A11484" s="43" t="s">
        <v>545</v>
      </c>
      <c r="B11484" s="188">
        <v>225570</v>
      </c>
      <c r="C11484" s="188">
        <v>107909.06</v>
      </c>
      <c r="D11484" s="188">
        <v>117153.56</v>
      </c>
      <c r="E11484" s="188">
        <v>135449.60000000001</v>
      </c>
      <c r="F11484" s="188">
        <v>168898.3</v>
      </c>
      <c r="G11484" s="188">
        <v>234986</v>
      </c>
      <c r="H11484" s="188">
        <v>364178</v>
      </c>
      <c r="I11484" s="188">
        <v>499150</v>
      </c>
      <c r="J11484" s="188">
        <v>1101134</v>
      </c>
      <c r="N11484" s="43"/>
    </row>
    <row r="11485" spans="1:14">
      <c r="A11485" s="43" t="s">
        <v>546</v>
      </c>
      <c r="B11485" s="188">
        <v>125344</v>
      </c>
      <c r="C11485" s="188">
        <v>43657.120000000003</v>
      </c>
      <c r="D11485" s="188">
        <v>59116.93</v>
      </c>
      <c r="E11485" s="188">
        <v>83461.8</v>
      </c>
      <c r="F11485" s="188">
        <v>110300.8</v>
      </c>
      <c r="G11485" s="188">
        <v>147153</v>
      </c>
      <c r="H11485" s="188">
        <v>201995</v>
      </c>
      <c r="I11485" s="188">
        <v>251789</v>
      </c>
      <c r="J11485" s="188">
        <v>422603</v>
      </c>
      <c r="N11485" s="43"/>
    </row>
    <row r="11486" spans="1:14">
      <c r="A11486" s="43" t="s">
        <v>547</v>
      </c>
      <c r="B11486" s="188">
        <v>34945</v>
      </c>
      <c r="C11486" s="188">
        <v>0</v>
      </c>
      <c r="D11486" s="188">
        <v>3383.09</v>
      </c>
      <c r="E11486" s="188">
        <v>10929.1</v>
      </c>
      <c r="F11486" s="188">
        <v>21720.9</v>
      </c>
      <c r="G11486" s="188">
        <v>38570</v>
      </c>
      <c r="H11486" s="188">
        <v>71675</v>
      </c>
      <c r="I11486" s="188">
        <v>103179</v>
      </c>
      <c r="J11486" s="188">
        <v>226381</v>
      </c>
      <c r="N11486" s="43"/>
    </row>
    <row r="11487" spans="1:14">
      <c r="A11487" s="43" t="s">
        <v>548</v>
      </c>
      <c r="B11487" s="188">
        <v>5054</v>
      </c>
      <c r="C11487" s="188">
        <v>0</v>
      </c>
      <c r="D11487" s="188">
        <v>0</v>
      </c>
      <c r="E11487" s="188">
        <v>0</v>
      </c>
      <c r="F11487" s="188">
        <v>2022.8</v>
      </c>
      <c r="G11487" s="188">
        <v>5443</v>
      </c>
      <c r="H11487" s="188">
        <v>11745</v>
      </c>
      <c r="I11487" s="188">
        <v>19047</v>
      </c>
      <c r="J11487" s="188">
        <v>44017</v>
      </c>
      <c r="N11487" s="43"/>
    </row>
    <row r="11488" spans="1:14">
      <c r="A11488" s="43" t="s">
        <v>549</v>
      </c>
      <c r="B11488" s="188">
        <v>5268</v>
      </c>
      <c r="C11488" s="188">
        <v>0</v>
      </c>
      <c r="D11488" s="188">
        <v>0</v>
      </c>
      <c r="E11488" s="188">
        <v>0</v>
      </c>
      <c r="F11488" s="188">
        <v>4398.8999999999996</v>
      </c>
      <c r="G11488" s="188">
        <v>9036</v>
      </c>
      <c r="H11488" s="188">
        <v>12366</v>
      </c>
      <c r="I11488" s="188">
        <v>15058</v>
      </c>
      <c r="J11488" s="188">
        <v>17950</v>
      </c>
      <c r="N11488" s="43"/>
    </row>
    <row r="11489" spans="1:14">
      <c r="A11489" s="43" t="s">
        <v>550</v>
      </c>
      <c r="B11489" s="188">
        <v>1158</v>
      </c>
      <c r="C11489" s="188">
        <v>0</v>
      </c>
      <c r="D11489" s="188">
        <v>0</v>
      </c>
      <c r="E11489" s="188">
        <v>0</v>
      </c>
      <c r="F11489" s="188">
        <v>828.4</v>
      </c>
      <c r="G11489" s="188">
        <v>1715</v>
      </c>
      <c r="H11489" s="188">
        <v>2650</v>
      </c>
      <c r="I11489" s="188">
        <v>3607</v>
      </c>
      <c r="J11489" s="188">
        <v>6661</v>
      </c>
      <c r="N11489" s="43"/>
    </row>
    <row r="11490" spans="1:14">
      <c r="A11490" s="43" t="s">
        <v>551</v>
      </c>
      <c r="B11490" s="188">
        <v>1364</v>
      </c>
      <c r="C11490" s="188">
        <v>0</v>
      </c>
      <c r="D11490" s="188">
        <v>0</v>
      </c>
      <c r="E11490" s="188">
        <v>148.80000000000001</v>
      </c>
      <c r="F11490" s="188">
        <v>636.29999999999995</v>
      </c>
      <c r="G11490" s="188">
        <v>1490</v>
      </c>
      <c r="H11490" s="188">
        <v>3175</v>
      </c>
      <c r="I11490" s="188">
        <v>5002</v>
      </c>
      <c r="J11490" s="188">
        <v>11046</v>
      </c>
      <c r="N11490" s="43"/>
    </row>
    <row r="11491" spans="1:14">
      <c r="A11491" s="43" t="s">
        <v>317</v>
      </c>
      <c r="B11491" s="188">
        <v>5958</v>
      </c>
      <c r="C11491" s="188">
        <v>0</v>
      </c>
      <c r="D11491" s="188">
        <v>0</v>
      </c>
      <c r="E11491" s="188">
        <v>4517.8999999999996</v>
      </c>
      <c r="F11491" s="188">
        <v>4517.8999999999996</v>
      </c>
      <c r="G11491" s="188">
        <v>9036</v>
      </c>
      <c r="H11491" s="188">
        <v>11747</v>
      </c>
      <c r="I11491" s="188">
        <v>14457</v>
      </c>
      <c r="J11491" s="188">
        <v>14457</v>
      </c>
      <c r="N11491" s="43"/>
    </row>
    <row r="11492" spans="1:14">
      <c r="A11492" s="43" t="s">
        <v>318</v>
      </c>
      <c r="B11492" s="188">
        <v>1749</v>
      </c>
      <c r="C11492" s="188">
        <v>0</v>
      </c>
      <c r="D11492" s="188">
        <v>0</v>
      </c>
      <c r="E11492" s="188">
        <v>0</v>
      </c>
      <c r="F11492" s="188">
        <v>1697.3</v>
      </c>
      <c r="G11492" s="188">
        <v>2330</v>
      </c>
      <c r="H11492" s="188">
        <v>4327</v>
      </c>
      <c r="I11492" s="188">
        <v>5325</v>
      </c>
      <c r="J11492" s="188">
        <v>5325</v>
      </c>
      <c r="N11492" s="43"/>
    </row>
    <row r="11493" spans="1:14">
      <c r="A11493" s="43" t="s">
        <v>552</v>
      </c>
      <c r="B11493" s="188">
        <v>180839</v>
      </c>
      <c r="C11493" s="188">
        <v>58799.87</v>
      </c>
      <c r="D11493" s="188">
        <v>77952.210000000006</v>
      </c>
      <c r="E11493" s="188">
        <v>111348.8</v>
      </c>
      <c r="F11493" s="188">
        <v>149714.6</v>
      </c>
      <c r="G11493" s="188">
        <v>206536</v>
      </c>
      <c r="H11493" s="188">
        <v>298175</v>
      </c>
      <c r="I11493" s="188">
        <v>396068</v>
      </c>
      <c r="J11493" s="188">
        <v>697061</v>
      </c>
      <c r="N11493" s="43"/>
    </row>
    <row r="11494" spans="1:14">
      <c r="A11494" s="43" t="s">
        <v>553</v>
      </c>
      <c r="B11494" s="188">
        <v>27527</v>
      </c>
      <c r="C11494" s="188">
        <v>0</v>
      </c>
      <c r="D11494" s="188">
        <v>0</v>
      </c>
      <c r="E11494" s="188">
        <v>0</v>
      </c>
      <c r="F11494" s="188">
        <v>11472.1</v>
      </c>
      <c r="G11494" s="188">
        <v>39648</v>
      </c>
      <c r="H11494" s="188">
        <v>73150</v>
      </c>
      <c r="I11494" s="188">
        <v>103334</v>
      </c>
      <c r="J11494" s="188">
        <v>189095</v>
      </c>
      <c r="N11494" s="43"/>
    </row>
    <row r="11495" spans="1:14">
      <c r="A11495" s="43" t="s">
        <v>554</v>
      </c>
      <c r="B11495" s="188">
        <v>6490</v>
      </c>
      <c r="C11495" s="188">
        <v>0</v>
      </c>
      <c r="D11495" s="188">
        <v>0</v>
      </c>
      <c r="E11495" s="188">
        <v>0</v>
      </c>
      <c r="F11495" s="188">
        <v>275.89999999999998</v>
      </c>
      <c r="G11495" s="188">
        <v>4681</v>
      </c>
      <c r="H11495" s="188">
        <v>16181</v>
      </c>
      <c r="I11495" s="188">
        <v>30388</v>
      </c>
      <c r="J11495" s="188">
        <v>73610</v>
      </c>
      <c r="N11495" s="43"/>
    </row>
    <row r="11496" spans="1:14">
      <c r="A11496" s="43" t="s">
        <v>555</v>
      </c>
      <c r="B11496" s="188">
        <v>14050</v>
      </c>
      <c r="C11496" s="188">
        <v>0</v>
      </c>
      <c r="D11496" s="188">
        <v>0</v>
      </c>
      <c r="E11496" s="188">
        <v>0</v>
      </c>
      <c r="F11496" s="188">
        <v>69.5</v>
      </c>
      <c r="G11496" s="188">
        <v>11754</v>
      </c>
      <c r="H11496" s="188">
        <v>41849</v>
      </c>
      <c r="I11496" s="188">
        <v>68044</v>
      </c>
      <c r="J11496" s="188">
        <v>172344</v>
      </c>
      <c r="N11496" s="43"/>
    </row>
    <row r="11497" spans="1:14">
      <c r="A11497" s="43" t="s">
        <v>556</v>
      </c>
      <c r="B11497" s="188">
        <v>4284</v>
      </c>
      <c r="C11497" s="188">
        <v>-40.520000000000003</v>
      </c>
      <c r="D11497" s="188">
        <v>0</v>
      </c>
      <c r="E11497" s="188">
        <v>0</v>
      </c>
      <c r="F11497" s="188">
        <v>0</v>
      </c>
      <c r="G11497" s="188">
        <v>0</v>
      </c>
      <c r="H11497" s="188">
        <v>6190</v>
      </c>
      <c r="I11497" s="188">
        <v>33019</v>
      </c>
      <c r="J11497" s="188">
        <v>107480</v>
      </c>
      <c r="N11497" s="43"/>
    </row>
    <row r="11498" spans="1:14">
      <c r="A11498" s="43" t="s">
        <v>621</v>
      </c>
      <c r="B11498" s="188" t="s">
        <v>143</v>
      </c>
      <c r="C11498" s="188" t="s">
        <v>144</v>
      </c>
      <c r="D11498" s="188" t="s">
        <v>144</v>
      </c>
      <c r="E11498" s="188" t="s">
        <v>144</v>
      </c>
      <c r="F11498" s="188" t="s">
        <v>144</v>
      </c>
      <c r="G11498" s="188" t="s">
        <v>144</v>
      </c>
      <c r="H11498" s="188" t="s">
        <v>144</v>
      </c>
      <c r="I11498" s="188" t="s">
        <v>685</v>
      </c>
      <c r="J11498" s="188" t="s">
        <v>685</v>
      </c>
      <c r="K11498" s="188" t="s">
        <v>225</v>
      </c>
      <c r="N11498" s="43"/>
    </row>
    <row r="11499" spans="1:14">
      <c r="A11499" s="43" t="s">
        <v>618</v>
      </c>
      <c r="B11499" s="188" t="s">
        <v>619</v>
      </c>
      <c r="K11499" s="188" t="s">
        <v>768</v>
      </c>
      <c r="N11499" s="43"/>
    </row>
    <row r="11500" spans="1:14">
      <c r="A11500" s="43" t="s">
        <v>142</v>
      </c>
      <c r="N11500" s="43"/>
    </row>
    <row r="11502" spans="1:14">
      <c r="A11502" s="43" t="s">
        <v>214</v>
      </c>
      <c r="N11502" s="43"/>
    </row>
    <row r="11503" spans="1:14">
      <c r="A11503" s="43" t="s">
        <v>621</v>
      </c>
      <c r="B11503" s="188" t="s">
        <v>143</v>
      </c>
      <c r="C11503" s="188" t="s">
        <v>144</v>
      </c>
      <c r="D11503" s="188" t="s">
        <v>144</v>
      </c>
      <c r="E11503" s="188" t="s">
        <v>144</v>
      </c>
      <c r="F11503" s="188" t="s">
        <v>144</v>
      </c>
      <c r="G11503" s="188" t="s">
        <v>144</v>
      </c>
      <c r="H11503" s="188" t="s">
        <v>144</v>
      </c>
      <c r="I11503" s="188" t="s">
        <v>685</v>
      </c>
      <c r="J11503" s="188" t="s">
        <v>685</v>
      </c>
      <c r="K11503" s="188" t="s">
        <v>225</v>
      </c>
      <c r="N11503" s="43"/>
    </row>
    <row r="11504" spans="1:14">
      <c r="A11504" s="43" t="s">
        <v>259</v>
      </c>
      <c r="B11504" s="188" t="s">
        <v>33</v>
      </c>
      <c r="C11504" s="188" t="s">
        <v>134</v>
      </c>
      <c r="D11504" s="188" t="s">
        <v>135</v>
      </c>
      <c r="E11504" s="188" t="s">
        <v>136</v>
      </c>
      <c r="F11504" s="188" t="s">
        <v>137</v>
      </c>
      <c r="G11504" s="188" t="s">
        <v>138</v>
      </c>
      <c r="H11504" s="188" t="s">
        <v>139</v>
      </c>
      <c r="I11504" s="188" t="s">
        <v>140</v>
      </c>
      <c r="J11504" s="188" t="s">
        <v>141</v>
      </c>
      <c r="N11504" s="43"/>
    </row>
    <row r="11505" spans="1:14">
      <c r="A11505" s="43" t="s">
        <v>622</v>
      </c>
      <c r="B11505" s="188" t="s">
        <v>143</v>
      </c>
      <c r="C11505" s="188" t="s">
        <v>148</v>
      </c>
      <c r="D11505" s="188" t="s">
        <v>148</v>
      </c>
      <c r="E11505" s="188" t="s">
        <v>148</v>
      </c>
      <c r="F11505" s="188" t="s">
        <v>148</v>
      </c>
      <c r="G11505" s="188" t="s">
        <v>148</v>
      </c>
      <c r="H11505" s="188" t="s">
        <v>148</v>
      </c>
      <c r="I11505" s="188" t="s">
        <v>686</v>
      </c>
      <c r="J11505" s="188" t="s">
        <v>686</v>
      </c>
      <c r="N11505" s="43"/>
    </row>
    <row r="11506" spans="1:14">
      <c r="A11506" s="43" t="s">
        <v>592</v>
      </c>
      <c r="B11506" s="188">
        <v>72340</v>
      </c>
      <c r="C11506" s="188">
        <v>8867.42</v>
      </c>
      <c r="D11506" s="188">
        <v>12624.34</v>
      </c>
      <c r="E11506" s="188">
        <v>23963.9</v>
      </c>
      <c r="F11506" s="188">
        <v>45863.4</v>
      </c>
      <c r="G11506" s="188">
        <v>84797</v>
      </c>
      <c r="H11506" s="188">
        <v>144059</v>
      </c>
      <c r="I11506" s="188">
        <v>203367</v>
      </c>
      <c r="J11506" s="188">
        <v>433241</v>
      </c>
      <c r="N11506" s="43"/>
    </row>
    <row r="11507" spans="1:14">
      <c r="A11507" s="43" t="s">
        <v>537</v>
      </c>
      <c r="B11507" s="188">
        <v>14605</v>
      </c>
      <c r="C11507" s="188">
        <v>0</v>
      </c>
      <c r="D11507" s="188">
        <v>0</v>
      </c>
      <c r="E11507" s="188">
        <v>7489.9</v>
      </c>
      <c r="F11507" s="188">
        <v>15345.6</v>
      </c>
      <c r="G11507" s="188">
        <v>21507</v>
      </c>
      <c r="H11507" s="188">
        <v>26576</v>
      </c>
      <c r="I11507" s="188">
        <v>29600</v>
      </c>
      <c r="J11507" s="188">
        <v>35882</v>
      </c>
      <c r="N11507" s="43"/>
    </row>
    <row r="11508" spans="1:14">
      <c r="A11508" s="43" t="s">
        <v>538</v>
      </c>
      <c r="B11508" s="188">
        <v>186</v>
      </c>
      <c r="C11508" s="188">
        <v>0</v>
      </c>
      <c r="D11508" s="188">
        <v>0</v>
      </c>
      <c r="E11508" s="188">
        <v>0</v>
      </c>
      <c r="F11508" s="188">
        <v>0</v>
      </c>
      <c r="G11508" s="188">
        <v>0</v>
      </c>
      <c r="H11508" s="188">
        <v>0</v>
      </c>
      <c r="I11508" s="188">
        <v>0</v>
      </c>
      <c r="J11508" s="188">
        <v>8069</v>
      </c>
      <c r="N11508" s="43"/>
    </row>
    <row r="11509" spans="1:14">
      <c r="A11509" s="43" t="s">
        <v>539</v>
      </c>
      <c r="B11509" s="188">
        <v>27019</v>
      </c>
      <c r="C11509" s="188">
        <v>-32</v>
      </c>
      <c r="D11509" s="188">
        <v>106.38</v>
      </c>
      <c r="E11509" s="188">
        <v>1321.4</v>
      </c>
      <c r="F11509" s="188">
        <v>6406.6</v>
      </c>
      <c r="G11509" s="188">
        <v>21950</v>
      </c>
      <c r="H11509" s="188">
        <v>59827</v>
      </c>
      <c r="I11509" s="188">
        <v>108042</v>
      </c>
      <c r="J11509" s="188">
        <v>329737</v>
      </c>
      <c r="N11509" s="43"/>
    </row>
    <row r="11510" spans="1:14">
      <c r="A11510" s="43" t="s">
        <v>540</v>
      </c>
      <c r="B11510" s="188">
        <v>7887</v>
      </c>
      <c r="C11510" s="188">
        <v>0</v>
      </c>
      <c r="D11510" s="188">
        <v>0</v>
      </c>
      <c r="E11510" s="188">
        <v>0</v>
      </c>
      <c r="F11510" s="188">
        <v>0</v>
      </c>
      <c r="G11510" s="188">
        <v>9760</v>
      </c>
      <c r="H11510" s="188">
        <v>24818</v>
      </c>
      <c r="I11510" s="188">
        <v>37756</v>
      </c>
      <c r="J11510" s="188">
        <v>73271</v>
      </c>
      <c r="N11510" s="43"/>
    </row>
    <row r="11511" spans="1:14">
      <c r="A11511" s="43" t="s">
        <v>541</v>
      </c>
      <c r="B11511" s="188">
        <v>16753</v>
      </c>
      <c r="C11511" s="188">
        <v>0</v>
      </c>
      <c r="D11511" s="188">
        <v>0</v>
      </c>
      <c r="E11511" s="188">
        <v>0</v>
      </c>
      <c r="F11511" s="188">
        <v>0</v>
      </c>
      <c r="G11511" s="188">
        <v>20239</v>
      </c>
      <c r="H11511" s="188">
        <v>50425</v>
      </c>
      <c r="I11511" s="188">
        <v>74477</v>
      </c>
      <c r="J11511" s="188">
        <v>142288</v>
      </c>
      <c r="N11511" s="43"/>
    </row>
    <row r="11512" spans="1:14">
      <c r="A11512" s="43" t="s">
        <v>542</v>
      </c>
      <c r="B11512" s="188">
        <v>4935</v>
      </c>
      <c r="C11512" s="188">
        <v>0</v>
      </c>
      <c r="D11512" s="188">
        <v>0</v>
      </c>
      <c r="E11512" s="188">
        <v>662.6</v>
      </c>
      <c r="F11512" s="188">
        <v>2897.4</v>
      </c>
      <c r="G11512" s="188">
        <v>6546</v>
      </c>
      <c r="H11512" s="188">
        <v>12113</v>
      </c>
      <c r="I11512" s="188">
        <v>16752</v>
      </c>
      <c r="J11512" s="188">
        <v>31858</v>
      </c>
      <c r="N11512" s="43"/>
    </row>
    <row r="11513" spans="1:14">
      <c r="A11513" s="43" t="s">
        <v>543</v>
      </c>
      <c r="B11513" s="188">
        <v>956</v>
      </c>
      <c r="C11513" s="188">
        <v>0</v>
      </c>
      <c r="D11513" s="188">
        <v>0</v>
      </c>
      <c r="E11513" s="188">
        <v>0</v>
      </c>
      <c r="F11513" s="188">
        <v>0</v>
      </c>
      <c r="G11513" s="188">
        <v>0</v>
      </c>
      <c r="H11513" s="188">
        <v>0</v>
      </c>
      <c r="I11513" s="188">
        <v>8847</v>
      </c>
      <c r="J11513" s="188">
        <v>18093</v>
      </c>
      <c r="N11513" s="43"/>
    </row>
    <row r="11514" spans="1:14">
      <c r="A11514" s="43" t="s">
        <v>544</v>
      </c>
      <c r="B11514" s="188">
        <v>5884</v>
      </c>
      <c r="C11514" s="188">
        <v>0</v>
      </c>
      <c r="D11514" s="188">
        <v>0</v>
      </c>
      <c r="E11514" s="188">
        <v>0</v>
      </c>
      <c r="F11514" s="188">
        <v>0</v>
      </c>
      <c r="G11514" s="188">
        <v>0</v>
      </c>
      <c r="H11514" s="188">
        <v>17562</v>
      </c>
      <c r="I11514" s="188">
        <v>52170</v>
      </c>
      <c r="J11514" s="188">
        <v>79621</v>
      </c>
      <c r="N11514" s="43"/>
    </row>
    <row r="11515" spans="1:14">
      <c r="A11515" s="43" t="s">
        <v>221</v>
      </c>
      <c r="B11515" s="188">
        <v>12481</v>
      </c>
      <c r="C11515" s="188">
        <v>0</v>
      </c>
      <c r="D11515" s="188">
        <v>0</v>
      </c>
      <c r="E11515" s="188">
        <v>5394.5</v>
      </c>
      <c r="F11515" s="188">
        <v>12711.6</v>
      </c>
      <c r="G11515" s="188">
        <v>19250</v>
      </c>
      <c r="H11515" s="188">
        <v>24031</v>
      </c>
      <c r="I11515" s="188">
        <v>26323</v>
      </c>
      <c r="J11515" s="188">
        <v>30203</v>
      </c>
      <c r="N11515" s="43"/>
    </row>
    <row r="11516" spans="1:14">
      <c r="A11516" s="43" t="s">
        <v>222</v>
      </c>
      <c r="B11516" s="188">
        <v>5998</v>
      </c>
      <c r="C11516" s="188">
        <v>0</v>
      </c>
      <c r="D11516" s="188">
        <v>0</v>
      </c>
      <c r="E11516" s="188">
        <v>0</v>
      </c>
      <c r="F11516" s="188">
        <v>0</v>
      </c>
      <c r="G11516" s="188">
        <v>11555</v>
      </c>
      <c r="H11516" s="188">
        <v>20619</v>
      </c>
      <c r="I11516" s="188">
        <v>24361</v>
      </c>
      <c r="J11516" s="188">
        <v>29234</v>
      </c>
      <c r="N11516" s="43"/>
    </row>
    <row r="11517" spans="1:14">
      <c r="A11517" s="43" t="s">
        <v>223</v>
      </c>
      <c r="B11517" s="188">
        <v>12615</v>
      </c>
      <c r="C11517" s="188">
        <v>0</v>
      </c>
      <c r="D11517" s="188">
        <v>0</v>
      </c>
      <c r="E11517" s="188">
        <v>0</v>
      </c>
      <c r="F11517" s="188">
        <v>0</v>
      </c>
      <c r="G11517" s="188">
        <v>9220</v>
      </c>
      <c r="H11517" s="188">
        <v>40146</v>
      </c>
      <c r="I11517" s="188">
        <v>63594</v>
      </c>
      <c r="J11517" s="188">
        <v>128766</v>
      </c>
      <c r="N11517" s="43"/>
    </row>
    <row r="11518" spans="1:14">
      <c r="A11518" s="43" t="s">
        <v>224</v>
      </c>
      <c r="B11518" s="188">
        <v>9989</v>
      </c>
      <c r="C11518" s="188">
        <v>0</v>
      </c>
      <c r="D11518" s="188">
        <v>0</v>
      </c>
      <c r="E11518" s="188">
        <v>0</v>
      </c>
      <c r="F11518" s="188">
        <v>0</v>
      </c>
      <c r="G11518" s="188">
        <v>0</v>
      </c>
      <c r="H11518" s="188">
        <v>34018</v>
      </c>
      <c r="I11518" s="188">
        <v>57605</v>
      </c>
      <c r="J11518" s="188">
        <v>127629</v>
      </c>
      <c r="N11518" s="43"/>
    </row>
    <row r="11519" spans="1:14">
      <c r="A11519" s="43" t="s">
        <v>545</v>
      </c>
      <c r="B11519" s="188">
        <v>63900</v>
      </c>
      <c r="C11519" s="188">
        <v>6892.67</v>
      </c>
      <c r="D11519" s="188">
        <v>10683.05</v>
      </c>
      <c r="E11519" s="188">
        <v>21784.1</v>
      </c>
      <c r="F11519" s="188">
        <v>42279.7</v>
      </c>
      <c r="G11519" s="188">
        <v>75222</v>
      </c>
      <c r="H11519" s="188">
        <v>126345</v>
      </c>
      <c r="I11519" s="188">
        <v>176269</v>
      </c>
      <c r="J11519" s="188">
        <v>401458</v>
      </c>
      <c r="N11519" s="43"/>
    </row>
    <row r="11520" spans="1:14">
      <c r="A11520" s="43" t="s">
        <v>546</v>
      </c>
      <c r="B11520" s="188">
        <v>38395</v>
      </c>
      <c r="C11520" s="188">
        <v>5014.59</v>
      </c>
      <c r="D11520" s="188">
        <v>8399.3799999999992</v>
      </c>
      <c r="E11520" s="188">
        <v>16038.1</v>
      </c>
      <c r="F11520" s="188">
        <v>29916.3</v>
      </c>
      <c r="G11520" s="188">
        <v>50627</v>
      </c>
      <c r="H11520" s="188">
        <v>76434</v>
      </c>
      <c r="I11520" s="188">
        <v>98088</v>
      </c>
      <c r="J11520" s="188">
        <v>149789</v>
      </c>
      <c r="N11520" s="43"/>
    </row>
    <row r="11521" spans="1:14">
      <c r="A11521" s="43" t="s">
        <v>547</v>
      </c>
      <c r="B11521" s="188">
        <v>4562</v>
      </c>
      <c r="C11521" s="188">
        <v>0</v>
      </c>
      <c r="D11521" s="188">
        <v>0</v>
      </c>
      <c r="E11521" s="188">
        <v>0</v>
      </c>
      <c r="F11521" s="188">
        <v>0</v>
      </c>
      <c r="G11521" s="188">
        <v>4016</v>
      </c>
      <c r="H11521" s="188">
        <v>10815</v>
      </c>
      <c r="I11521" s="188">
        <v>18063</v>
      </c>
      <c r="J11521" s="188">
        <v>48955</v>
      </c>
      <c r="N11521" s="43"/>
    </row>
    <row r="11522" spans="1:14">
      <c r="A11522" s="43" t="s">
        <v>548</v>
      </c>
      <c r="B11522" s="188">
        <v>950</v>
      </c>
      <c r="C11522" s="188">
        <v>0</v>
      </c>
      <c r="D11522" s="188">
        <v>0</v>
      </c>
      <c r="E11522" s="188">
        <v>0</v>
      </c>
      <c r="F11522" s="188">
        <v>0</v>
      </c>
      <c r="G11522" s="188">
        <v>567</v>
      </c>
      <c r="H11522" s="188">
        <v>2371</v>
      </c>
      <c r="I11522" s="188">
        <v>4186</v>
      </c>
      <c r="J11522" s="188">
        <v>10812</v>
      </c>
      <c r="N11522" s="43"/>
    </row>
    <row r="11523" spans="1:14">
      <c r="A11523" s="43" t="s">
        <v>549</v>
      </c>
      <c r="B11523" s="188">
        <v>807</v>
      </c>
      <c r="C11523" s="188">
        <v>0</v>
      </c>
      <c r="D11523" s="188">
        <v>0</v>
      </c>
      <c r="E11523" s="188">
        <v>0</v>
      </c>
      <c r="F11523" s="188">
        <v>0</v>
      </c>
      <c r="G11523" s="188">
        <v>1051</v>
      </c>
      <c r="H11523" s="188">
        <v>2891</v>
      </c>
      <c r="I11523" s="188">
        <v>4323</v>
      </c>
      <c r="J11523" s="188">
        <v>6662</v>
      </c>
      <c r="N11523" s="43"/>
    </row>
    <row r="11524" spans="1:14">
      <c r="A11524" s="43" t="s">
        <v>550</v>
      </c>
      <c r="B11524" s="188">
        <v>221</v>
      </c>
      <c r="C11524" s="188">
        <v>0</v>
      </c>
      <c r="D11524" s="188">
        <v>0</v>
      </c>
      <c r="E11524" s="188">
        <v>0</v>
      </c>
      <c r="F11524" s="188">
        <v>0</v>
      </c>
      <c r="G11524" s="188">
        <v>246</v>
      </c>
      <c r="H11524" s="188">
        <v>676</v>
      </c>
      <c r="I11524" s="188">
        <v>1017</v>
      </c>
      <c r="J11524" s="188">
        <v>2005</v>
      </c>
      <c r="N11524" s="43"/>
    </row>
    <row r="11525" spans="1:14">
      <c r="A11525" s="43" t="s">
        <v>551</v>
      </c>
      <c r="B11525" s="188">
        <v>53</v>
      </c>
      <c r="C11525" s="188">
        <v>0</v>
      </c>
      <c r="D11525" s="188">
        <v>0</v>
      </c>
      <c r="E11525" s="188">
        <v>0</v>
      </c>
      <c r="F11525" s="188">
        <v>0</v>
      </c>
      <c r="G11525" s="188">
        <v>0</v>
      </c>
      <c r="H11525" s="188">
        <v>0</v>
      </c>
      <c r="I11525" s="188">
        <v>0</v>
      </c>
      <c r="J11525" s="188">
        <v>1168</v>
      </c>
      <c r="N11525" s="43"/>
    </row>
    <row r="11526" spans="1:14">
      <c r="A11526" s="43" t="s">
        <v>317</v>
      </c>
      <c r="B11526" s="188">
        <v>1454</v>
      </c>
      <c r="C11526" s="188">
        <v>0</v>
      </c>
      <c r="D11526" s="188">
        <v>1500.08</v>
      </c>
      <c r="E11526" s="188">
        <v>1500.1</v>
      </c>
      <c r="F11526" s="188">
        <v>1500.1</v>
      </c>
      <c r="G11526" s="188">
        <v>1500</v>
      </c>
      <c r="H11526" s="188">
        <v>1500</v>
      </c>
      <c r="I11526" s="188">
        <v>2100</v>
      </c>
      <c r="J11526" s="188">
        <v>3900</v>
      </c>
      <c r="N11526" s="43"/>
    </row>
    <row r="11527" spans="1:14">
      <c r="A11527" s="43" t="s">
        <v>318</v>
      </c>
      <c r="B11527" s="188">
        <v>392</v>
      </c>
      <c r="C11527" s="188">
        <v>0</v>
      </c>
      <c r="D11527" s="188">
        <v>0</v>
      </c>
      <c r="E11527" s="188">
        <v>0</v>
      </c>
      <c r="F11527" s="188">
        <v>513.6</v>
      </c>
      <c r="G11527" s="188">
        <v>514</v>
      </c>
      <c r="H11527" s="188">
        <v>514</v>
      </c>
      <c r="I11527" s="188">
        <v>514</v>
      </c>
      <c r="J11527" s="188">
        <v>1007</v>
      </c>
      <c r="N11527" s="43"/>
    </row>
    <row r="11528" spans="1:14">
      <c r="A11528" s="43" t="s">
        <v>552</v>
      </c>
      <c r="B11528" s="188">
        <v>46835</v>
      </c>
      <c r="C11528" s="188">
        <v>6926.39</v>
      </c>
      <c r="D11528" s="188">
        <v>10324</v>
      </c>
      <c r="E11528" s="188">
        <v>18113.5</v>
      </c>
      <c r="F11528" s="188">
        <v>32984.699999999997</v>
      </c>
      <c r="G11528" s="188">
        <v>58690</v>
      </c>
      <c r="H11528" s="188">
        <v>94452</v>
      </c>
      <c r="I11528" s="188">
        <v>124997</v>
      </c>
      <c r="J11528" s="188">
        <v>206015</v>
      </c>
      <c r="N11528" s="43"/>
    </row>
    <row r="11529" spans="1:14">
      <c r="A11529" s="43" t="s">
        <v>553</v>
      </c>
      <c r="B11529" s="188">
        <v>2337</v>
      </c>
      <c r="C11529" s="188">
        <v>0</v>
      </c>
      <c r="D11529" s="188">
        <v>0</v>
      </c>
      <c r="E11529" s="188">
        <v>0</v>
      </c>
      <c r="F11529" s="188">
        <v>0</v>
      </c>
      <c r="G11529" s="188">
        <v>1332</v>
      </c>
      <c r="H11529" s="188">
        <v>7084</v>
      </c>
      <c r="I11529" s="188">
        <v>12744</v>
      </c>
      <c r="J11529" s="188">
        <v>31402</v>
      </c>
      <c r="N11529" s="43"/>
    </row>
    <row r="11530" spans="1:14">
      <c r="A11530" s="43" t="s">
        <v>554</v>
      </c>
      <c r="B11530" s="188">
        <v>1143</v>
      </c>
      <c r="C11530" s="188">
        <v>0</v>
      </c>
      <c r="D11530" s="188">
        <v>0</v>
      </c>
      <c r="E11530" s="188">
        <v>0</v>
      </c>
      <c r="F11530" s="188">
        <v>0</v>
      </c>
      <c r="G11530" s="188">
        <v>351</v>
      </c>
      <c r="H11530" s="188">
        <v>2556</v>
      </c>
      <c r="I11530" s="188">
        <v>5687</v>
      </c>
      <c r="J11530" s="188">
        <v>17746</v>
      </c>
      <c r="N11530" s="43"/>
    </row>
    <row r="11531" spans="1:14">
      <c r="A11531" s="43" t="s">
        <v>555</v>
      </c>
      <c r="B11531" s="188">
        <v>2142</v>
      </c>
      <c r="C11531" s="188">
        <v>0</v>
      </c>
      <c r="D11531" s="188">
        <v>0</v>
      </c>
      <c r="E11531" s="188">
        <v>0</v>
      </c>
      <c r="F11531" s="188">
        <v>0</v>
      </c>
      <c r="G11531" s="188">
        <v>70</v>
      </c>
      <c r="H11531" s="188">
        <v>3730</v>
      </c>
      <c r="I11531" s="188">
        <v>11026</v>
      </c>
      <c r="J11531" s="188">
        <v>41342</v>
      </c>
      <c r="N11531" s="43"/>
    </row>
    <row r="11532" spans="1:14">
      <c r="A11532" s="43" t="s">
        <v>556</v>
      </c>
      <c r="B11532" s="188">
        <v>826</v>
      </c>
      <c r="C11532" s="188">
        <v>0</v>
      </c>
      <c r="D11532" s="188">
        <v>0</v>
      </c>
      <c r="E11532" s="188">
        <v>0</v>
      </c>
      <c r="F11532" s="188">
        <v>0</v>
      </c>
      <c r="G11532" s="188">
        <v>0</v>
      </c>
      <c r="H11532" s="188">
        <v>0</v>
      </c>
      <c r="I11532" s="188">
        <v>3102</v>
      </c>
      <c r="J11532" s="188">
        <v>29594</v>
      </c>
      <c r="N11532" s="43"/>
    </row>
    <row r="11533" spans="1:14">
      <c r="A11533" s="43" t="s">
        <v>171</v>
      </c>
      <c r="N11533" s="43"/>
    </row>
    <row r="11534" spans="1:14">
      <c r="A11534" s="43" t="s">
        <v>607</v>
      </c>
      <c r="B11534" s="188">
        <v>20808</v>
      </c>
      <c r="C11534" s="188">
        <v>-3.15</v>
      </c>
      <c r="D11534" s="188">
        <v>3380.94</v>
      </c>
      <c r="E11534" s="188">
        <v>9279.5</v>
      </c>
      <c r="F11534" s="188">
        <v>14719.2</v>
      </c>
      <c r="G11534" s="188">
        <v>24417</v>
      </c>
      <c r="H11534" s="188">
        <v>40391</v>
      </c>
      <c r="I11534" s="188">
        <v>54728</v>
      </c>
      <c r="J11534" s="188">
        <v>113613</v>
      </c>
      <c r="N11534" s="43"/>
    </row>
    <row r="11535" spans="1:14">
      <c r="A11535" s="43" t="s">
        <v>537</v>
      </c>
      <c r="B11535" s="188">
        <v>7423</v>
      </c>
      <c r="C11535" s="188">
        <v>0</v>
      </c>
      <c r="D11535" s="188">
        <v>0</v>
      </c>
      <c r="E11535" s="188">
        <v>0</v>
      </c>
      <c r="F11535" s="188">
        <v>7654.8</v>
      </c>
      <c r="G11535" s="188">
        <v>11919</v>
      </c>
      <c r="H11535" s="188">
        <v>15389</v>
      </c>
      <c r="I11535" s="188">
        <v>17585</v>
      </c>
      <c r="J11535" s="188">
        <v>23483</v>
      </c>
      <c r="N11535" s="43"/>
    </row>
    <row r="11536" spans="1:14">
      <c r="A11536" s="43" t="s">
        <v>538</v>
      </c>
      <c r="B11536" s="188">
        <v>887</v>
      </c>
      <c r="C11536" s="188">
        <v>0</v>
      </c>
      <c r="D11536" s="188">
        <v>0</v>
      </c>
      <c r="E11536" s="188">
        <v>0</v>
      </c>
      <c r="F11536" s="188">
        <v>0</v>
      </c>
      <c r="G11536" s="188">
        <v>0</v>
      </c>
      <c r="H11536" s="188">
        <v>4008</v>
      </c>
      <c r="I11536" s="188">
        <v>8069</v>
      </c>
      <c r="J11536" s="188">
        <v>10766</v>
      </c>
      <c r="N11536" s="43"/>
    </row>
    <row r="11537" spans="1:14">
      <c r="A11537" s="43" t="s">
        <v>539</v>
      </c>
      <c r="B11537" s="188">
        <v>4806</v>
      </c>
      <c r="C11537" s="188">
        <v>-87.28</v>
      </c>
      <c r="D11537" s="188">
        <v>-65.42</v>
      </c>
      <c r="E11537" s="188">
        <v>0</v>
      </c>
      <c r="F11537" s="188">
        <v>537.9</v>
      </c>
      <c r="G11537" s="188">
        <v>2690</v>
      </c>
      <c r="H11537" s="188">
        <v>8470</v>
      </c>
      <c r="I11537" s="188">
        <v>18089</v>
      </c>
      <c r="J11537" s="188">
        <v>70253</v>
      </c>
      <c r="N11537" s="43"/>
    </row>
    <row r="11538" spans="1:14">
      <c r="A11538" s="43" t="s">
        <v>540</v>
      </c>
      <c r="B11538" s="188">
        <v>1347</v>
      </c>
      <c r="C11538" s="188">
        <v>0</v>
      </c>
      <c r="D11538" s="188">
        <v>0</v>
      </c>
      <c r="E11538" s="188">
        <v>0</v>
      </c>
      <c r="F11538" s="188">
        <v>0</v>
      </c>
      <c r="G11538" s="188">
        <v>134</v>
      </c>
      <c r="H11538" s="188">
        <v>4026</v>
      </c>
      <c r="I11538" s="188">
        <v>7723</v>
      </c>
      <c r="J11538" s="188">
        <v>21414</v>
      </c>
      <c r="N11538" s="43"/>
    </row>
    <row r="11539" spans="1:14">
      <c r="A11539" s="43" t="s">
        <v>541</v>
      </c>
      <c r="B11539" s="188">
        <v>4061</v>
      </c>
      <c r="C11539" s="188">
        <v>0</v>
      </c>
      <c r="D11539" s="188">
        <v>0</v>
      </c>
      <c r="E11539" s="188">
        <v>0</v>
      </c>
      <c r="F11539" s="188">
        <v>0</v>
      </c>
      <c r="G11539" s="188">
        <v>0</v>
      </c>
      <c r="H11539" s="188">
        <v>13904</v>
      </c>
      <c r="I11539" s="188">
        <v>24770</v>
      </c>
      <c r="J11539" s="188">
        <v>52346</v>
      </c>
      <c r="N11539" s="43"/>
    </row>
    <row r="11540" spans="1:14">
      <c r="A11540" s="43" t="s">
        <v>542</v>
      </c>
      <c r="B11540" s="188">
        <v>1533</v>
      </c>
      <c r="C11540" s="188">
        <v>0</v>
      </c>
      <c r="D11540" s="188">
        <v>0</v>
      </c>
      <c r="E11540" s="188">
        <v>0</v>
      </c>
      <c r="F11540" s="188">
        <v>0</v>
      </c>
      <c r="G11540" s="188">
        <v>1899</v>
      </c>
      <c r="H11540" s="188">
        <v>4591</v>
      </c>
      <c r="I11540" s="188">
        <v>7392</v>
      </c>
      <c r="J11540" s="188">
        <v>13827</v>
      </c>
      <c r="N11540" s="43"/>
    </row>
    <row r="11541" spans="1:14">
      <c r="A11541" s="43" t="s">
        <v>543</v>
      </c>
      <c r="B11541" s="188">
        <v>750</v>
      </c>
      <c r="C11541" s="188">
        <v>0</v>
      </c>
      <c r="D11541" s="188">
        <v>0</v>
      </c>
      <c r="E11541" s="188">
        <v>0</v>
      </c>
      <c r="F11541" s="188">
        <v>0</v>
      </c>
      <c r="G11541" s="188">
        <v>0</v>
      </c>
      <c r="H11541" s="188">
        <v>0</v>
      </c>
      <c r="I11541" s="188">
        <v>6344</v>
      </c>
      <c r="J11541" s="188">
        <v>16708</v>
      </c>
      <c r="N11541" s="43"/>
    </row>
    <row r="11542" spans="1:14">
      <c r="A11542" s="43" t="s">
        <v>544</v>
      </c>
      <c r="B11542" s="188">
        <v>10146</v>
      </c>
      <c r="C11542" s="188">
        <v>0</v>
      </c>
      <c r="D11542" s="188">
        <v>0</v>
      </c>
      <c r="E11542" s="188">
        <v>0</v>
      </c>
      <c r="F11542" s="188">
        <v>0</v>
      </c>
      <c r="G11542" s="188">
        <v>9107</v>
      </c>
      <c r="H11542" s="188">
        <v>34862</v>
      </c>
      <c r="I11542" s="188">
        <v>66422</v>
      </c>
      <c r="J11542" s="188">
        <v>90510</v>
      </c>
      <c r="N11542" s="43"/>
    </row>
    <row r="11543" spans="1:14">
      <c r="A11543" s="43" t="s">
        <v>221</v>
      </c>
      <c r="B11543" s="188">
        <v>6422</v>
      </c>
      <c r="C11543" s="188">
        <v>0</v>
      </c>
      <c r="D11543" s="188">
        <v>0</v>
      </c>
      <c r="E11543" s="188">
        <v>0</v>
      </c>
      <c r="F11543" s="188">
        <v>6763.7</v>
      </c>
      <c r="G11543" s="188">
        <v>10326</v>
      </c>
      <c r="H11543" s="188">
        <v>13380</v>
      </c>
      <c r="I11543" s="188">
        <v>15866</v>
      </c>
      <c r="J11543" s="188">
        <v>20735</v>
      </c>
      <c r="N11543" s="43"/>
    </row>
    <row r="11544" spans="1:14">
      <c r="A11544" s="43" t="s">
        <v>222</v>
      </c>
      <c r="B11544" s="188">
        <v>2573</v>
      </c>
      <c r="C11544" s="188">
        <v>0</v>
      </c>
      <c r="D11544" s="188">
        <v>0</v>
      </c>
      <c r="E11544" s="188">
        <v>0</v>
      </c>
      <c r="F11544" s="188">
        <v>0</v>
      </c>
      <c r="G11544" s="188">
        <v>3043</v>
      </c>
      <c r="H11544" s="188">
        <v>10756</v>
      </c>
      <c r="I11544" s="188">
        <v>13818</v>
      </c>
      <c r="J11544" s="188">
        <v>20376</v>
      </c>
      <c r="N11544" s="43"/>
    </row>
    <row r="11545" spans="1:14">
      <c r="A11545" s="43" t="s">
        <v>223</v>
      </c>
      <c r="B11545" s="188">
        <v>2300</v>
      </c>
      <c r="C11545" s="188">
        <v>0</v>
      </c>
      <c r="D11545" s="188">
        <v>0</v>
      </c>
      <c r="E11545" s="188">
        <v>0</v>
      </c>
      <c r="F11545" s="188">
        <v>0</v>
      </c>
      <c r="G11545" s="188">
        <v>0</v>
      </c>
      <c r="H11545" s="188">
        <v>6660</v>
      </c>
      <c r="I11545" s="188">
        <v>16281</v>
      </c>
      <c r="J11545" s="188">
        <v>40989</v>
      </c>
      <c r="N11545" s="43"/>
    </row>
    <row r="11546" spans="1:14">
      <c r="A11546" s="43" t="s">
        <v>224</v>
      </c>
      <c r="B11546" s="188">
        <v>3328</v>
      </c>
      <c r="C11546" s="188">
        <v>0</v>
      </c>
      <c r="D11546" s="188">
        <v>0</v>
      </c>
      <c r="E11546" s="188">
        <v>0</v>
      </c>
      <c r="F11546" s="188">
        <v>0</v>
      </c>
      <c r="G11546" s="188">
        <v>0</v>
      </c>
      <c r="H11546" s="188">
        <v>7797</v>
      </c>
      <c r="I11546" s="188">
        <v>22229</v>
      </c>
      <c r="J11546" s="188">
        <v>66154</v>
      </c>
      <c r="N11546" s="43"/>
    </row>
    <row r="11547" spans="1:14">
      <c r="A11547" s="43" t="s">
        <v>545</v>
      </c>
      <c r="B11547" s="188">
        <v>18268</v>
      </c>
      <c r="C11547" s="188">
        <v>-1657.62</v>
      </c>
      <c r="D11547" s="188">
        <v>1470.34</v>
      </c>
      <c r="E11547" s="188">
        <v>7416.2</v>
      </c>
      <c r="F11547" s="188">
        <v>12827.2</v>
      </c>
      <c r="G11547" s="188">
        <v>22214</v>
      </c>
      <c r="H11547" s="188">
        <v>36817</v>
      </c>
      <c r="I11547" s="188">
        <v>48701</v>
      </c>
      <c r="J11547" s="188">
        <v>105028</v>
      </c>
      <c r="N11547" s="43"/>
    </row>
    <row r="11548" spans="1:14">
      <c r="A11548" s="43" t="s">
        <v>546</v>
      </c>
      <c r="B11548" s="188">
        <v>13558</v>
      </c>
      <c r="C11548" s="188">
        <v>-2013.65</v>
      </c>
      <c r="D11548" s="188">
        <v>-469.09</v>
      </c>
      <c r="E11548" s="188">
        <v>6652.4</v>
      </c>
      <c r="F11548" s="188">
        <v>10450.799999999999</v>
      </c>
      <c r="G11548" s="188">
        <v>17271</v>
      </c>
      <c r="H11548" s="188">
        <v>28999</v>
      </c>
      <c r="I11548" s="188">
        <v>38517</v>
      </c>
      <c r="J11548" s="188">
        <v>66400</v>
      </c>
      <c r="N11548" s="43"/>
    </row>
    <row r="11549" spans="1:14">
      <c r="A11549" s="43" t="s">
        <v>547</v>
      </c>
      <c r="B11549" s="188">
        <v>348</v>
      </c>
      <c r="C11549" s="188">
        <v>0</v>
      </c>
      <c r="D11549" s="188">
        <v>0</v>
      </c>
      <c r="E11549" s="188">
        <v>0</v>
      </c>
      <c r="F11549" s="188">
        <v>0</v>
      </c>
      <c r="G11549" s="188">
        <v>0</v>
      </c>
      <c r="H11549" s="188">
        <v>502</v>
      </c>
      <c r="I11549" s="188">
        <v>2194</v>
      </c>
      <c r="J11549" s="188">
        <v>7602</v>
      </c>
      <c r="N11549" s="43"/>
    </row>
    <row r="11550" spans="1:14">
      <c r="A11550" s="43" t="s">
        <v>548</v>
      </c>
      <c r="B11550" s="188">
        <v>106</v>
      </c>
      <c r="C11550" s="188">
        <v>0</v>
      </c>
      <c r="D11550" s="188">
        <v>0</v>
      </c>
      <c r="E11550" s="188">
        <v>0</v>
      </c>
      <c r="F11550" s="188">
        <v>0</v>
      </c>
      <c r="G11550" s="188">
        <v>0</v>
      </c>
      <c r="H11550" s="188">
        <v>82</v>
      </c>
      <c r="I11550" s="188">
        <v>507</v>
      </c>
      <c r="J11550" s="188">
        <v>2544</v>
      </c>
      <c r="N11550" s="43"/>
    </row>
    <row r="11551" spans="1:14">
      <c r="A11551" s="43" t="s">
        <v>549</v>
      </c>
      <c r="B11551" s="188">
        <v>214</v>
      </c>
      <c r="C11551" s="188">
        <v>0</v>
      </c>
      <c r="D11551" s="188">
        <v>0</v>
      </c>
      <c r="E11551" s="188">
        <v>0</v>
      </c>
      <c r="F11551" s="188">
        <v>0</v>
      </c>
      <c r="G11551" s="188">
        <v>0</v>
      </c>
      <c r="H11551" s="188">
        <v>731</v>
      </c>
      <c r="I11551" s="188">
        <v>1350</v>
      </c>
      <c r="J11551" s="188">
        <v>3016</v>
      </c>
      <c r="N11551" s="43"/>
    </row>
    <row r="11552" spans="1:14">
      <c r="A11552" s="43" t="s">
        <v>550</v>
      </c>
      <c r="B11552" s="188">
        <v>51</v>
      </c>
      <c r="C11552" s="188">
        <v>0</v>
      </c>
      <c r="D11552" s="188">
        <v>0</v>
      </c>
      <c r="E11552" s="188">
        <v>0</v>
      </c>
      <c r="F11552" s="188">
        <v>0</v>
      </c>
      <c r="G11552" s="188">
        <v>0</v>
      </c>
      <c r="H11552" s="188">
        <v>171</v>
      </c>
      <c r="I11552" s="188">
        <v>316</v>
      </c>
      <c r="J11552" s="188">
        <v>705</v>
      </c>
      <c r="N11552" s="43"/>
    </row>
    <row r="11553" spans="1:14">
      <c r="A11553" s="43" t="s">
        <v>551</v>
      </c>
      <c r="B11553" s="188">
        <v>2</v>
      </c>
      <c r="C11553" s="188">
        <v>0</v>
      </c>
      <c r="D11553" s="188">
        <v>0</v>
      </c>
      <c r="E11553" s="188">
        <v>0</v>
      </c>
      <c r="F11553" s="188">
        <v>0</v>
      </c>
      <c r="G11553" s="188">
        <v>0</v>
      </c>
      <c r="H11553" s="188">
        <v>0</v>
      </c>
      <c r="I11553" s="188">
        <v>0</v>
      </c>
      <c r="J11553" s="188">
        <v>0</v>
      </c>
      <c r="N11553" s="43"/>
    </row>
    <row r="11554" spans="1:14">
      <c r="A11554" s="43" t="s">
        <v>317</v>
      </c>
      <c r="B11554" s="188">
        <v>1428</v>
      </c>
      <c r="C11554" s="188">
        <v>1500.08</v>
      </c>
      <c r="D11554" s="188">
        <v>1500.08</v>
      </c>
      <c r="E11554" s="188">
        <v>1500.1</v>
      </c>
      <c r="F11554" s="188">
        <v>1500.1</v>
      </c>
      <c r="G11554" s="188">
        <v>1500</v>
      </c>
      <c r="H11554" s="188">
        <v>1500</v>
      </c>
      <c r="I11554" s="188">
        <v>1500</v>
      </c>
      <c r="J11554" s="188">
        <v>1500</v>
      </c>
      <c r="N11554" s="43"/>
    </row>
    <row r="11555" spans="1:14">
      <c r="A11555" s="43" t="s">
        <v>318</v>
      </c>
      <c r="B11555" s="188">
        <v>391</v>
      </c>
      <c r="C11555" s="188">
        <v>0</v>
      </c>
      <c r="D11555" s="188">
        <v>0</v>
      </c>
      <c r="E11555" s="188">
        <v>513.6</v>
      </c>
      <c r="F11555" s="188">
        <v>513.6</v>
      </c>
      <c r="G11555" s="188">
        <v>514</v>
      </c>
      <c r="H11555" s="188">
        <v>514</v>
      </c>
      <c r="I11555" s="188">
        <v>514</v>
      </c>
      <c r="J11555" s="188">
        <v>514</v>
      </c>
      <c r="N11555" s="43"/>
    </row>
    <row r="11556" spans="1:14">
      <c r="A11556" s="43" t="s">
        <v>552</v>
      </c>
      <c r="B11556" s="188">
        <v>16098</v>
      </c>
      <c r="C11556" s="188">
        <v>0</v>
      </c>
      <c r="D11556" s="188">
        <v>1449</v>
      </c>
      <c r="E11556" s="188">
        <v>8573.1</v>
      </c>
      <c r="F11556" s="188">
        <v>12294.6</v>
      </c>
      <c r="G11556" s="188">
        <v>19443</v>
      </c>
      <c r="H11556" s="188">
        <v>32420</v>
      </c>
      <c r="I11556" s="188">
        <v>43736</v>
      </c>
      <c r="J11556" s="188">
        <v>77305</v>
      </c>
      <c r="N11556" s="43"/>
    </row>
    <row r="11557" spans="1:14">
      <c r="A11557" s="43" t="s">
        <v>553</v>
      </c>
      <c r="B11557" s="188">
        <v>489</v>
      </c>
      <c r="C11557" s="188">
        <v>0</v>
      </c>
      <c r="D11557" s="188">
        <v>0</v>
      </c>
      <c r="E11557" s="188">
        <v>0</v>
      </c>
      <c r="F11557" s="188">
        <v>0</v>
      </c>
      <c r="G11557" s="188">
        <v>0</v>
      </c>
      <c r="H11557" s="188">
        <v>658</v>
      </c>
      <c r="I11557" s="188">
        <v>2497</v>
      </c>
      <c r="J11557" s="188">
        <v>9372</v>
      </c>
      <c r="N11557" s="43"/>
    </row>
    <row r="11558" spans="1:14">
      <c r="A11558" s="43" t="s">
        <v>554</v>
      </c>
      <c r="B11558" s="188">
        <v>265</v>
      </c>
      <c r="C11558" s="188">
        <v>0</v>
      </c>
      <c r="D11558" s="188">
        <v>0</v>
      </c>
      <c r="E11558" s="188">
        <v>0</v>
      </c>
      <c r="F11558" s="188">
        <v>0</v>
      </c>
      <c r="G11558" s="188">
        <v>8</v>
      </c>
      <c r="H11558" s="188">
        <v>366</v>
      </c>
      <c r="I11558" s="188">
        <v>1133</v>
      </c>
      <c r="J11558" s="188">
        <v>5537</v>
      </c>
      <c r="N11558" s="43"/>
    </row>
    <row r="11559" spans="1:14">
      <c r="A11559" s="43" t="s">
        <v>555</v>
      </c>
      <c r="B11559" s="188">
        <v>482</v>
      </c>
      <c r="C11559" s="188">
        <v>0</v>
      </c>
      <c r="D11559" s="188">
        <v>0</v>
      </c>
      <c r="E11559" s="188">
        <v>0</v>
      </c>
      <c r="F11559" s="188">
        <v>0</v>
      </c>
      <c r="G11559" s="188">
        <v>0</v>
      </c>
      <c r="H11559" s="188">
        <v>45</v>
      </c>
      <c r="I11559" s="188">
        <v>1243</v>
      </c>
      <c r="J11559" s="188">
        <v>9238</v>
      </c>
      <c r="N11559" s="43"/>
    </row>
    <row r="11560" spans="1:14">
      <c r="A11560" s="43" t="s">
        <v>556</v>
      </c>
      <c r="B11560" s="188">
        <v>393</v>
      </c>
      <c r="C11560" s="188">
        <v>0</v>
      </c>
      <c r="D11560" s="188">
        <v>0</v>
      </c>
      <c r="E11560" s="188">
        <v>0</v>
      </c>
      <c r="F11560" s="188">
        <v>0</v>
      </c>
      <c r="G11560" s="188">
        <v>0</v>
      </c>
      <c r="H11560" s="188">
        <v>0</v>
      </c>
      <c r="I11560" s="188">
        <v>0</v>
      </c>
      <c r="J11560" s="188">
        <v>13902</v>
      </c>
      <c r="N11560" s="43"/>
    </row>
    <row r="11561" spans="1:14">
      <c r="A11561" s="43" t="s">
        <v>608</v>
      </c>
      <c r="B11561" s="188">
        <v>42349</v>
      </c>
      <c r="C11561" s="188">
        <v>11958.59</v>
      </c>
      <c r="D11561" s="188">
        <v>14911.51</v>
      </c>
      <c r="E11561" s="188">
        <v>21134.9</v>
      </c>
      <c r="F11561" s="188">
        <v>31693</v>
      </c>
      <c r="G11561" s="188">
        <v>48932</v>
      </c>
      <c r="H11561" s="188">
        <v>73839</v>
      </c>
      <c r="I11561" s="188">
        <v>101604</v>
      </c>
      <c r="J11561" s="188">
        <v>206117</v>
      </c>
      <c r="N11561" s="43"/>
    </row>
    <row r="11562" spans="1:14">
      <c r="A11562" s="43" t="s">
        <v>537</v>
      </c>
      <c r="B11562" s="188">
        <v>13342</v>
      </c>
      <c r="C11562" s="188">
        <v>0</v>
      </c>
      <c r="D11562" s="188">
        <v>2096</v>
      </c>
      <c r="E11562" s="188">
        <v>9753.4</v>
      </c>
      <c r="F11562" s="188">
        <v>14270.4</v>
      </c>
      <c r="G11562" s="188">
        <v>17869</v>
      </c>
      <c r="H11562" s="188">
        <v>20698</v>
      </c>
      <c r="I11562" s="188">
        <v>22559</v>
      </c>
      <c r="J11562" s="188">
        <v>26484</v>
      </c>
      <c r="N11562" s="43"/>
    </row>
    <row r="11563" spans="1:14">
      <c r="A11563" s="43" t="s">
        <v>538</v>
      </c>
      <c r="B11563" s="188">
        <v>32</v>
      </c>
      <c r="C11563" s="188">
        <v>0</v>
      </c>
      <c r="D11563" s="188">
        <v>0</v>
      </c>
      <c r="E11563" s="188">
        <v>0</v>
      </c>
      <c r="F11563" s="188">
        <v>0</v>
      </c>
      <c r="G11563" s="188">
        <v>0</v>
      </c>
      <c r="H11563" s="188">
        <v>0</v>
      </c>
      <c r="I11563" s="188">
        <v>0</v>
      </c>
      <c r="J11563" s="188">
        <v>0</v>
      </c>
      <c r="N11563" s="43"/>
    </row>
    <row r="11564" spans="1:14">
      <c r="A11564" s="43" t="s">
        <v>539</v>
      </c>
      <c r="B11564" s="188">
        <v>13286</v>
      </c>
      <c r="C11564" s="188">
        <v>-9.48</v>
      </c>
      <c r="D11564" s="188">
        <v>105.54</v>
      </c>
      <c r="E11564" s="188">
        <v>737.6</v>
      </c>
      <c r="F11564" s="188">
        <v>3128.8</v>
      </c>
      <c r="G11564" s="188">
        <v>9951</v>
      </c>
      <c r="H11564" s="188">
        <v>29624</v>
      </c>
      <c r="I11564" s="188">
        <v>52206</v>
      </c>
      <c r="J11564" s="188">
        <v>166318</v>
      </c>
      <c r="N11564" s="43"/>
    </row>
    <row r="11565" spans="1:14">
      <c r="A11565" s="43" t="s">
        <v>540</v>
      </c>
      <c r="B11565" s="188">
        <v>4155</v>
      </c>
      <c r="C11565" s="188">
        <v>0</v>
      </c>
      <c r="D11565" s="188">
        <v>0</v>
      </c>
      <c r="E11565" s="188">
        <v>0</v>
      </c>
      <c r="F11565" s="188">
        <v>0</v>
      </c>
      <c r="G11565" s="188">
        <v>5484</v>
      </c>
      <c r="H11565" s="188">
        <v>14172</v>
      </c>
      <c r="I11565" s="188">
        <v>20413</v>
      </c>
      <c r="J11565" s="188">
        <v>35253</v>
      </c>
      <c r="N11565" s="43"/>
    </row>
    <row r="11566" spans="1:14">
      <c r="A11566" s="43" t="s">
        <v>541</v>
      </c>
      <c r="B11566" s="188">
        <v>7193</v>
      </c>
      <c r="C11566" s="188">
        <v>0</v>
      </c>
      <c r="D11566" s="188">
        <v>0</v>
      </c>
      <c r="E11566" s="188">
        <v>0</v>
      </c>
      <c r="F11566" s="188">
        <v>0</v>
      </c>
      <c r="G11566" s="188">
        <v>7580</v>
      </c>
      <c r="H11566" s="188">
        <v>26573</v>
      </c>
      <c r="I11566" s="188">
        <v>39026</v>
      </c>
      <c r="J11566" s="188">
        <v>68795</v>
      </c>
      <c r="N11566" s="43"/>
    </row>
    <row r="11567" spans="1:14">
      <c r="A11567" s="43" t="s">
        <v>542</v>
      </c>
      <c r="B11567" s="188">
        <v>3333</v>
      </c>
      <c r="C11567" s="188">
        <v>0</v>
      </c>
      <c r="D11567" s="188">
        <v>0</v>
      </c>
      <c r="E11567" s="188">
        <v>339.2</v>
      </c>
      <c r="F11567" s="188">
        <v>2047.1</v>
      </c>
      <c r="G11567" s="188">
        <v>4461</v>
      </c>
      <c r="H11567" s="188">
        <v>8287</v>
      </c>
      <c r="I11567" s="188">
        <v>11366</v>
      </c>
      <c r="J11567" s="188">
        <v>19330</v>
      </c>
      <c r="N11567" s="43"/>
    </row>
    <row r="11568" spans="1:14">
      <c r="A11568" s="43" t="s">
        <v>543</v>
      </c>
      <c r="B11568" s="188">
        <v>1007</v>
      </c>
      <c r="C11568" s="188">
        <v>0</v>
      </c>
      <c r="D11568" s="188">
        <v>0</v>
      </c>
      <c r="E11568" s="188">
        <v>0</v>
      </c>
      <c r="F11568" s="188">
        <v>0</v>
      </c>
      <c r="G11568" s="188">
        <v>0</v>
      </c>
      <c r="H11568" s="188">
        <v>0</v>
      </c>
      <c r="I11568" s="188">
        <v>9851</v>
      </c>
      <c r="J11568" s="188">
        <v>17027</v>
      </c>
      <c r="N11568" s="43"/>
    </row>
    <row r="11569" spans="1:14">
      <c r="A11569" s="43" t="s">
        <v>544</v>
      </c>
      <c r="B11569" s="188">
        <v>6650</v>
      </c>
      <c r="C11569" s="188">
        <v>0</v>
      </c>
      <c r="D11569" s="188">
        <v>0</v>
      </c>
      <c r="E11569" s="188">
        <v>0</v>
      </c>
      <c r="F11569" s="188">
        <v>0</v>
      </c>
      <c r="G11569" s="188">
        <v>0</v>
      </c>
      <c r="H11569" s="188">
        <v>17562</v>
      </c>
      <c r="I11569" s="188">
        <v>66422</v>
      </c>
      <c r="J11569" s="188">
        <v>66422</v>
      </c>
      <c r="N11569" s="43"/>
    </row>
    <row r="11570" spans="1:14">
      <c r="A11570" s="43" t="s">
        <v>221</v>
      </c>
      <c r="B11570" s="188">
        <v>11545</v>
      </c>
      <c r="C11570" s="188">
        <v>0</v>
      </c>
      <c r="D11570" s="188">
        <v>0</v>
      </c>
      <c r="E11570" s="188">
        <v>8472.4</v>
      </c>
      <c r="F11570" s="188">
        <v>12260.9</v>
      </c>
      <c r="G11570" s="188">
        <v>15680</v>
      </c>
      <c r="H11570" s="188">
        <v>18758</v>
      </c>
      <c r="I11570" s="188">
        <v>20480</v>
      </c>
      <c r="J11570" s="188">
        <v>23786</v>
      </c>
      <c r="N11570" s="43"/>
    </row>
    <row r="11571" spans="1:14">
      <c r="A11571" s="43" t="s">
        <v>222</v>
      </c>
      <c r="B11571" s="188">
        <v>4896</v>
      </c>
      <c r="C11571" s="188">
        <v>0</v>
      </c>
      <c r="D11571" s="188">
        <v>0</v>
      </c>
      <c r="E11571" s="188">
        <v>0</v>
      </c>
      <c r="F11571" s="188">
        <v>0</v>
      </c>
      <c r="G11571" s="188">
        <v>9787</v>
      </c>
      <c r="H11571" s="188">
        <v>16482</v>
      </c>
      <c r="I11571" s="188">
        <v>19440</v>
      </c>
      <c r="J11571" s="188">
        <v>23440</v>
      </c>
      <c r="N11571" s="43"/>
    </row>
    <row r="11572" spans="1:14">
      <c r="A11572" s="43" t="s">
        <v>223</v>
      </c>
      <c r="B11572" s="188">
        <v>4680</v>
      </c>
      <c r="C11572" s="188">
        <v>0</v>
      </c>
      <c r="D11572" s="188">
        <v>0</v>
      </c>
      <c r="E11572" s="188">
        <v>0</v>
      </c>
      <c r="F11572" s="188">
        <v>0</v>
      </c>
      <c r="G11572" s="188">
        <v>0</v>
      </c>
      <c r="H11572" s="188">
        <v>17312</v>
      </c>
      <c r="I11572" s="188">
        <v>29559</v>
      </c>
      <c r="J11572" s="188">
        <v>63692</v>
      </c>
      <c r="N11572" s="43"/>
    </row>
    <row r="11573" spans="1:14">
      <c r="A11573" s="43" t="s">
        <v>224</v>
      </c>
      <c r="B11573" s="188">
        <v>5015</v>
      </c>
      <c r="C11573" s="188">
        <v>0</v>
      </c>
      <c r="D11573" s="188">
        <v>0</v>
      </c>
      <c r="E11573" s="188">
        <v>0</v>
      </c>
      <c r="F11573" s="188">
        <v>0</v>
      </c>
      <c r="G11573" s="188">
        <v>0</v>
      </c>
      <c r="H11573" s="188">
        <v>17058</v>
      </c>
      <c r="I11573" s="188">
        <v>36685</v>
      </c>
      <c r="J11573" s="188">
        <v>73370</v>
      </c>
      <c r="N11573" s="43"/>
    </row>
    <row r="11574" spans="1:14">
      <c r="A11574" s="43" t="s">
        <v>545</v>
      </c>
      <c r="B11574" s="188">
        <v>38754</v>
      </c>
      <c r="C11574" s="188">
        <v>10061.61</v>
      </c>
      <c r="D11574" s="188">
        <v>13012.46</v>
      </c>
      <c r="E11574" s="188">
        <v>19064.2</v>
      </c>
      <c r="F11574" s="188">
        <v>28988.7</v>
      </c>
      <c r="G11574" s="188">
        <v>44593</v>
      </c>
      <c r="H11574" s="188">
        <v>66872</v>
      </c>
      <c r="I11574" s="188">
        <v>92074</v>
      </c>
      <c r="J11574" s="188">
        <v>198590</v>
      </c>
      <c r="N11574" s="43"/>
    </row>
    <row r="11575" spans="1:14">
      <c r="A11575" s="43" t="s">
        <v>546</v>
      </c>
      <c r="B11575" s="188">
        <v>25758</v>
      </c>
      <c r="C11575" s="188">
        <v>7489.81</v>
      </c>
      <c r="D11575" s="188">
        <v>9860.82</v>
      </c>
      <c r="E11575" s="188">
        <v>14197.3</v>
      </c>
      <c r="F11575" s="188">
        <v>21360.799999999999</v>
      </c>
      <c r="G11575" s="188">
        <v>33525</v>
      </c>
      <c r="H11575" s="188">
        <v>46966</v>
      </c>
      <c r="I11575" s="188">
        <v>57197</v>
      </c>
      <c r="J11575" s="188">
        <v>84358</v>
      </c>
      <c r="N11575" s="43"/>
    </row>
    <row r="11576" spans="1:14">
      <c r="A11576" s="43" t="s">
        <v>547</v>
      </c>
      <c r="B11576" s="188">
        <v>1050</v>
      </c>
      <c r="C11576" s="188">
        <v>0</v>
      </c>
      <c r="D11576" s="188">
        <v>0</v>
      </c>
      <c r="E11576" s="188">
        <v>0</v>
      </c>
      <c r="F11576" s="188">
        <v>0</v>
      </c>
      <c r="G11576" s="188">
        <v>660</v>
      </c>
      <c r="H11576" s="188">
        <v>3617</v>
      </c>
      <c r="I11576" s="188">
        <v>5648</v>
      </c>
      <c r="J11576" s="188">
        <v>13273</v>
      </c>
      <c r="N11576" s="43"/>
    </row>
    <row r="11577" spans="1:14">
      <c r="A11577" s="43" t="s">
        <v>548</v>
      </c>
      <c r="B11577" s="188">
        <v>241</v>
      </c>
      <c r="C11577" s="188">
        <v>0</v>
      </c>
      <c r="D11577" s="188">
        <v>0</v>
      </c>
      <c r="E11577" s="188">
        <v>0</v>
      </c>
      <c r="F11577" s="188">
        <v>0</v>
      </c>
      <c r="G11577" s="188">
        <v>2</v>
      </c>
      <c r="H11577" s="188">
        <v>760</v>
      </c>
      <c r="I11577" s="188">
        <v>1392</v>
      </c>
      <c r="J11577" s="188">
        <v>3843</v>
      </c>
      <c r="N11577" s="43"/>
    </row>
    <row r="11578" spans="1:14">
      <c r="A11578" s="43" t="s">
        <v>549</v>
      </c>
      <c r="B11578" s="188">
        <v>403</v>
      </c>
      <c r="C11578" s="188">
        <v>0</v>
      </c>
      <c r="D11578" s="188">
        <v>0</v>
      </c>
      <c r="E11578" s="188">
        <v>0</v>
      </c>
      <c r="F11578" s="188">
        <v>0</v>
      </c>
      <c r="G11578" s="188">
        <v>374</v>
      </c>
      <c r="H11578" s="188">
        <v>1530</v>
      </c>
      <c r="I11578" s="188">
        <v>2254</v>
      </c>
      <c r="J11578" s="188">
        <v>4107</v>
      </c>
      <c r="N11578" s="43"/>
    </row>
    <row r="11579" spans="1:14">
      <c r="A11579" s="43" t="s">
        <v>550</v>
      </c>
      <c r="B11579" s="188">
        <v>96</v>
      </c>
      <c r="C11579" s="188">
        <v>0</v>
      </c>
      <c r="D11579" s="188">
        <v>0</v>
      </c>
      <c r="E11579" s="188">
        <v>0</v>
      </c>
      <c r="F11579" s="188">
        <v>0</v>
      </c>
      <c r="G11579" s="188">
        <v>87</v>
      </c>
      <c r="H11579" s="188">
        <v>358</v>
      </c>
      <c r="I11579" s="188">
        <v>527</v>
      </c>
      <c r="J11579" s="188">
        <v>963</v>
      </c>
      <c r="N11579" s="43"/>
    </row>
    <row r="11580" spans="1:14">
      <c r="A11580" s="43" t="s">
        <v>551</v>
      </c>
      <c r="B11580" s="188">
        <v>2</v>
      </c>
      <c r="C11580" s="188">
        <v>0</v>
      </c>
      <c r="D11580" s="188">
        <v>0</v>
      </c>
      <c r="E11580" s="188">
        <v>0</v>
      </c>
      <c r="F11580" s="188">
        <v>0</v>
      </c>
      <c r="G11580" s="188">
        <v>0</v>
      </c>
      <c r="H11580" s="188">
        <v>0</v>
      </c>
      <c r="I11580" s="188">
        <v>0</v>
      </c>
      <c r="J11580" s="188">
        <v>0</v>
      </c>
      <c r="N11580" s="43"/>
    </row>
    <row r="11581" spans="1:14">
      <c r="A11581" s="43" t="s">
        <v>317</v>
      </c>
      <c r="B11581" s="188">
        <v>1419</v>
      </c>
      <c r="C11581" s="188">
        <v>0</v>
      </c>
      <c r="D11581" s="188">
        <v>1500.08</v>
      </c>
      <c r="E11581" s="188">
        <v>1500.1</v>
      </c>
      <c r="F11581" s="188">
        <v>1500.1</v>
      </c>
      <c r="G11581" s="188">
        <v>1500</v>
      </c>
      <c r="H11581" s="188">
        <v>1500</v>
      </c>
      <c r="I11581" s="188">
        <v>1500</v>
      </c>
      <c r="J11581" s="188">
        <v>1500</v>
      </c>
      <c r="N11581" s="43"/>
    </row>
    <row r="11582" spans="1:14">
      <c r="A11582" s="43" t="s">
        <v>318</v>
      </c>
      <c r="B11582" s="188">
        <v>383</v>
      </c>
      <c r="C11582" s="188">
        <v>0</v>
      </c>
      <c r="D11582" s="188">
        <v>0</v>
      </c>
      <c r="E11582" s="188">
        <v>0</v>
      </c>
      <c r="F11582" s="188">
        <v>513.6</v>
      </c>
      <c r="G11582" s="188">
        <v>514</v>
      </c>
      <c r="H11582" s="188">
        <v>514</v>
      </c>
      <c r="I11582" s="188">
        <v>514</v>
      </c>
      <c r="J11582" s="188">
        <v>514</v>
      </c>
      <c r="N11582" s="43"/>
    </row>
    <row r="11583" spans="1:14">
      <c r="A11583" s="43" t="s">
        <v>552</v>
      </c>
      <c r="B11583" s="188">
        <v>29352</v>
      </c>
      <c r="C11583" s="188">
        <v>9500.43</v>
      </c>
      <c r="D11583" s="188">
        <v>11808</v>
      </c>
      <c r="E11583" s="188">
        <v>16171</v>
      </c>
      <c r="F11583" s="188">
        <v>23544.6</v>
      </c>
      <c r="G11583" s="188">
        <v>37435</v>
      </c>
      <c r="H11583" s="188">
        <v>53765</v>
      </c>
      <c r="I11583" s="188">
        <v>67891</v>
      </c>
      <c r="J11583" s="188">
        <v>107114</v>
      </c>
      <c r="N11583" s="43"/>
    </row>
    <row r="11584" spans="1:14">
      <c r="A11584" s="43" t="s">
        <v>553</v>
      </c>
      <c r="B11584" s="188">
        <v>1358</v>
      </c>
      <c r="C11584" s="188">
        <v>0</v>
      </c>
      <c r="D11584" s="188">
        <v>0</v>
      </c>
      <c r="E11584" s="188">
        <v>0</v>
      </c>
      <c r="F11584" s="188">
        <v>0</v>
      </c>
      <c r="G11584" s="188">
        <v>528</v>
      </c>
      <c r="H11584" s="188">
        <v>3785</v>
      </c>
      <c r="I11584" s="188">
        <v>7676</v>
      </c>
      <c r="J11584" s="188">
        <v>20804</v>
      </c>
      <c r="N11584" s="43"/>
    </row>
    <row r="11585" spans="1:14">
      <c r="A11585" s="43" t="s">
        <v>554</v>
      </c>
      <c r="B11585" s="188">
        <v>569</v>
      </c>
      <c r="C11585" s="188">
        <v>0</v>
      </c>
      <c r="D11585" s="188">
        <v>0</v>
      </c>
      <c r="E11585" s="188">
        <v>0</v>
      </c>
      <c r="F11585" s="188">
        <v>0</v>
      </c>
      <c r="G11585" s="188">
        <v>142</v>
      </c>
      <c r="H11585" s="188">
        <v>1284</v>
      </c>
      <c r="I11585" s="188">
        <v>3148</v>
      </c>
      <c r="J11585" s="188">
        <v>9678</v>
      </c>
      <c r="N11585" s="43"/>
    </row>
    <row r="11586" spans="1:14">
      <c r="A11586" s="43" t="s">
        <v>555</v>
      </c>
      <c r="B11586" s="188">
        <v>1039</v>
      </c>
      <c r="C11586" s="188">
        <v>0</v>
      </c>
      <c r="D11586" s="188">
        <v>0</v>
      </c>
      <c r="E11586" s="188">
        <v>0</v>
      </c>
      <c r="F11586" s="188">
        <v>0</v>
      </c>
      <c r="G11586" s="188">
        <v>0</v>
      </c>
      <c r="H11586" s="188">
        <v>1199</v>
      </c>
      <c r="I11586" s="188">
        <v>4090</v>
      </c>
      <c r="J11586" s="188">
        <v>22229</v>
      </c>
      <c r="N11586" s="43"/>
    </row>
    <row r="11587" spans="1:14">
      <c r="A11587" s="43" t="s">
        <v>556</v>
      </c>
      <c r="B11587" s="188">
        <v>656</v>
      </c>
      <c r="C11587" s="188">
        <v>0</v>
      </c>
      <c r="D11587" s="188">
        <v>0</v>
      </c>
      <c r="E11587" s="188">
        <v>0</v>
      </c>
      <c r="F11587" s="188">
        <v>0</v>
      </c>
      <c r="G11587" s="188">
        <v>0</v>
      </c>
      <c r="H11587" s="188">
        <v>0</v>
      </c>
      <c r="I11587" s="188">
        <v>1570</v>
      </c>
      <c r="J11587" s="188">
        <v>25756</v>
      </c>
      <c r="N11587" s="43"/>
    </row>
    <row r="11588" spans="1:14">
      <c r="A11588" s="43" t="s">
        <v>609</v>
      </c>
      <c r="B11588" s="188">
        <v>56611</v>
      </c>
      <c r="C11588" s="188">
        <v>18014.03</v>
      </c>
      <c r="D11588" s="188">
        <v>22245.15</v>
      </c>
      <c r="E11588" s="188">
        <v>31163</v>
      </c>
      <c r="F11588" s="188">
        <v>46131.4</v>
      </c>
      <c r="G11588" s="188">
        <v>68528</v>
      </c>
      <c r="H11588" s="188">
        <v>97357</v>
      </c>
      <c r="I11588" s="188">
        <v>124157</v>
      </c>
      <c r="J11588" s="188">
        <v>240231</v>
      </c>
      <c r="N11588" s="43"/>
    </row>
    <row r="11589" spans="1:14">
      <c r="A11589" s="43" t="s">
        <v>537</v>
      </c>
      <c r="B11589" s="188">
        <v>15969</v>
      </c>
      <c r="C11589" s="188">
        <v>0</v>
      </c>
      <c r="D11589" s="188">
        <v>1100.3</v>
      </c>
      <c r="E11589" s="188">
        <v>11731</v>
      </c>
      <c r="F11589" s="188">
        <v>17606.3</v>
      </c>
      <c r="G11589" s="188">
        <v>21496</v>
      </c>
      <c r="H11589" s="188">
        <v>24269</v>
      </c>
      <c r="I11589" s="188">
        <v>25953</v>
      </c>
      <c r="J11589" s="188">
        <v>30105</v>
      </c>
      <c r="N11589" s="43"/>
    </row>
    <row r="11590" spans="1:14">
      <c r="A11590" s="43" t="s">
        <v>538</v>
      </c>
      <c r="B11590" s="188">
        <v>10</v>
      </c>
      <c r="C11590" s="188">
        <v>0</v>
      </c>
      <c r="D11590" s="188">
        <v>0</v>
      </c>
      <c r="E11590" s="188">
        <v>0</v>
      </c>
      <c r="F11590" s="188">
        <v>0</v>
      </c>
      <c r="G11590" s="188">
        <v>0</v>
      </c>
      <c r="H11590" s="188">
        <v>0</v>
      </c>
      <c r="I11590" s="188">
        <v>0</v>
      </c>
      <c r="J11590" s="188">
        <v>0</v>
      </c>
      <c r="N11590" s="43"/>
    </row>
    <row r="11591" spans="1:14">
      <c r="A11591" s="43" t="s">
        <v>539</v>
      </c>
      <c r="B11591" s="188">
        <v>17137</v>
      </c>
      <c r="C11591" s="188">
        <v>165.96</v>
      </c>
      <c r="D11591" s="188">
        <v>615.80999999999995</v>
      </c>
      <c r="E11591" s="188">
        <v>2140</v>
      </c>
      <c r="F11591" s="188">
        <v>6352.7</v>
      </c>
      <c r="G11591" s="188">
        <v>16508</v>
      </c>
      <c r="H11591" s="188">
        <v>39503</v>
      </c>
      <c r="I11591" s="188">
        <v>60657</v>
      </c>
      <c r="J11591" s="188">
        <v>187697</v>
      </c>
      <c r="N11591" s="43"/>
    </row>
    <row r="11592" spans="1:14">
      <c r="A11592" s="43" t="s">
        <v>540</v>
      </c>
      <c r="B11592" s="188">
        <v>7033</v>
      </c>
      <c r="C11592" s="188">
        <v>0</v>
      </c>
      <c r="D11592" s="188">
        <v>0</v>
      </c>
      <c r="E11592" s="188">
        <v>0</v>
      </c>
      <c r="F11592" s="188">
        <v>1347.9</v>
      </c>
      <c r="G11592" s="188">
        <v>10147</v>
      </c>
      <c r="H11592" s="188">
        <v>21299</v>
      </c>
      <c r="I11592" s="188">
        <v>29667</v>
      </c>
      <c r="J11592" s="188">
        <v>50414</v>
      </c>
      <c r="N11592" s="43"/>
    </row>
    <row r="11593" spans="1:14">
      <c r="A11593" s="43" t="s">
        <v>541</v>
      </c>
      <c r="B11593" s="188">
        <v>10766</v>
      </c>
      <c r="C11593" s="188">
        <v>0</v>
      </c>
      <c r="D11593" s="188">
        <v>0</v>
      </c>
      <c r="E11593" s="188">
        <v>0</v>
      </c>
      <c r="F11593" s="188">
        <v>0</v>
      </c>
      <c r="G11593" s="188">
        <v>14986</v>
      </c>
      <c r="H11593" s="188">
        <v>36903</v>
      </c>
      <c r="I11593" s="188">
        <v>51750</v>
      </c>
      <c r="J11593" s="188">
        <v>85979</v>
      </c>
      <c r="N11593" s="43"/>
    </row>
    <row r="11594" spans="1:14">
      <c r="A11594" s="43" t="s">
        <v>542</v>
      </c>
      <c r="B11594" s="188">
        <v>4676</v>
      </c>
      <c r="C11594" s="188">
        <v>0</v>
      </c>
      <c r="D11594" s="188">
        <v>0</v>
      </c>
      <c r="E11594" s="188">
        <v>1261.2</v>
      </c>
      <c r="F11594" s="188">
        <v>3194.3</v>
      </c>
      <c r="G11594" s="188">
        <v>6155</v>
      </c>
      <c r="H11594" s="188">
        <v>10688</v>
      </c>
      <c r="I11594" s="188">
        <v>14863</v>
      </c>
      <c r="J11594" s="188">
        <v>26130</v>
      </c>
      <c r="N11594" s="43"/>
    </row>
    <row r="11595" spans="1:14">
      <c r="A11595" s="43" t="s">
        <v>543</v>
      </c>
      <c r="B11595" s="188">
        <v>1020</v>
      </c>
      <c r="C11595" s="188">
        <v>0</v>
      </c>
      <c r="D11595" s="188">
        <v>0</v>
      </c>
      <c r="E11595" s="188">
        <v>0</v>
      </c>
      <c r="F11595" s="188">
        <v>0</v>
      </c>
      <c r="G11595" s="188">
        <v>0</v>
      </c>
      <c r="H11595" s="188">
        <v>23</v>
      </c>
      <c r="I11595" s="188">
        <v>9431</v>
      </c>
      <c r="J11595" s="188">
        <v>17877</v>
      </c>
      <c r="N11595" s="43"/>
    </row>
    <row r="11596" spans="1:14">
      <c r="A11596" s="43" t="s">
        <v>544</v>
      </c>
      <c r="B11596" s="188">
        <v>4960</v>
      </c>
      <c r="C11596" s="188">
        <v>0</v>
      </c>
      <c r="D11596" s="188">
        <v>0</v>
      </c>
      <c r="E11596" s="188">
        <v>0</v>
      </c>
      <c r="F11596" s="188">
        <v>0</v>
      </c>
      <c r="G11596" s="188">
        <v>0</v>
      </c>
      <c r="H11596" s="188">
        <v>17562</v>
      </c>
      <c r="I11596" s="188">
        <v>34862</v>
      </c>
      <c r="J11596" s="188">
        <v>66422</v>
      </c>
      <c r="N11596" s="43"/>
    </row>
    <row r="11597" spans="1:14">
      <c r="A11597" s="43" t="s">
        <v>221</v>
      </c>
      <c r="B11597" s="188">
        <v>13597</v>
      </c>
      <c r="C11597" s="188">
        <v>0</v>
      </c>
      <c r="D11597" s="188">
        <v>0</v>
      </c>
      <c r="E11597" s="188">
        <v>9843.2999999999993</v>
      </c>
      <c r="F11597" s="188">
        <v>15014.4</v>
      </c>
      <c r="G11597" s="188">
        <v>18880</v>
      </c>
      <c r="H11597" s="188">
        <v>21851</v>
      </c>
      <c r="I11597" s="188">
        <v>23489</v>
      </c>
      <c r="J11597" s="188">
        <v>26230</v>
      </c>
      <c r="N11597" s="43"/>
    </row>
    <row r="11598" spans="1:14">
      <c r="A11598" s="43" t="s">
        <v>222</v>
      </c>
      <c r="B11598" s="188">
        <v>6615</v>
      </c>
      <c r="C11598" s="188">
        <v>0</v>
      </c>
      <c r="D11598" s="188">
        <v>0</v>
      </c>
      <c r="E11598" s="188">
        <v>0</v>
      </c>
      <c r="F11598" s="188">
        <v>0</v>
      </c>
      <c r="G11598" s="188">
        <v>12401</v>
      </c>
      <c r="H11598" s="188">
        <v>20092</v>
      </c>
      <c r="I11598" s="188">
        <v>23064</v>
      </c>
      <c r="J11598" s="188">
        <v>26808</v>
      </c>
      <c r="N11598" s="43"/>
    </row>
    <row r="11599" spans="1:14">
      <c r="A11599" s="43" t="s">
        <v>223</v>
      </c>
      <c r="B11599" s="188">
        <v>7343</v>
      </c>
      <c r="C11599" s="188">
        <v>0</v>
      </c>
      <c r="D11599" s="188">
        <v>0</v>
      </c>
      <c r="E11599" s="188">
        <v>0</v>
      </c>
      <c r="F11599" s="188">
        <v>0</v>
      </c>
      <c r="G11599" s="188">
        <v>4328</v>
      </c>
      <c r="H11599" s="188">
        <v>27702</v>
      </c>
      <c r="I11599" s="188">
        <v>43108</v>
      </c>
      <c r="J11599" s="188">
        <v>78811</v>
      </c>
      <c r="N11599" s="43"/>
    </row>
    <row r="11600" spans="1:14">
      <c r="A11600" s="43" t="s">
        <v>224</v>
      </c>
      <c r="B11600" s="188">
        <v>7207</v>
      </c>
      <c r="C11600" s="188">
        <v>0</v>
      </c>
      <c r="D11600" s="188">
        <v>0</v>
      </c>
      <c r="E11600" s="188">
        <v>0</v>
      </c>
      <c r="F11600" s="188">
        <v>0</v>
      </c>
      <c r="G11600" s="188">
        <v>0</v>
      </c>
      <c r="H11600" s="188">
        <v>26663</v>
      </c>
      <c r="I11600" s="188">
        <v>47525</v>
      </c>
      <c r="J11600" s="188">
        <v>97874</v>
      </c>
      <c r="N11600" s="43"/>
    </row>
    <row r="11601" spans="1:14">
      <c r="A11601" s="43" t="s">
        <v>545</v>
      </c>
      <c r="B11601" s="188">
        <v>51583</v>
      </c>
      <c r="C11601" s="188">
        <v>16055.29</v>
      </c>
      <c r="D11601" s="188">
        <v>20275.7</v>
      </c>
      <c r="E11601" s="188">
        <v>28872.1</v>
      </c>
      <c r="F11601" s="188">
        <v>42448.3</v>
      </c>
      <c r="G11601" s="188">
        <v>61606</v>
      </c>
      <c r="H11601" s="188">
        <v>86606</v>
      </c>
      <c r="I11601" s="188">
        <v>109515</v>
      </c>
      <c r="J11601" s="188">
        <v>226148</v>
      </c>
      <c r="N11601" s="43"/>
    </row>
    <row r="11602" spans="1:14">
      <c r="A11602" s="43" t="s">
        <v>546</v>
      </c>
      <c r="B11602" s="188">
        <v>34286</v>
      </c>
      <c r="C11602" s="188">
        <v>11091.19</v>
      </c>
      <c r="D11602" s="188">
        <v>14615.22</v>
      </c>
      <c r="E11602" s="188">
        <v>20557.7</v>
      </c>
      <c r="F11602" s="188">
        <v>30730.2</v>
      </c>
      <c r="G11602" s="188">
        <v>43851</v>
      </c>
      <c r="H11602" s="188">
        <v>58925</v>
      </c>
      <c r="I11602" s="188">
        <v>69462</v>
      </c>
      <c r="J11602" s="188">
        <v>99651</v>
      </c>
      <c r="N11602" s="43"/>
    </row>
    <row r="11603" spans="1:14">
      <c r="A11603" s="43" t="s">
        <v>547</v>
      </c>
      <c r="B11603" s="188">
        <v>2061</v>
      </c>
      <c r="C11603" s="188">
        <v>0</v>
      </c>
      <c r="D11603" s="188">
        <v>0</v>
      </c>
      <c r="E11603" s="188">
        <v>0</v>
      </c>
      <c r="F11603" s="188">
        <v>0</v>
      </c>
      <c r="G11603" s="188">
        <v>2682</v>
      </c>
      <c r="H11603" s="188">
        <v>6096</v>
      </c>
      <c r="I11603" s="188">
        <v>9131</v>
      </c>
      <c r="J11603" s="188">
        <v>19311</v>
      </c>
      <c r="N11603" s="43"/>
    </row>
    <row r="11604" spans="1:14">
      <c r="A11604" s="43" t="s">
        <v>548</v>
      </c>
      <c r="B11604" s="188">
        <v>419</v>
      </c>
      <c r="C11604" s="188">
        <v>0</v>
      </c>
      <c r="D11604" s="188">
        <v>0</v>
      </c>
      <c r="E11604" s="188">
        <v>0</v>
      </c>
      <c r="F11604" s="188">
        <v>0</v>
      </c>
      <c r="G11604" s="188">
        <v>362</v>
      </c>
      <c r="H11604" s="188">
        <v>1399</v>
      </c>
      <c r="I11604" s="188">
        <v>2241</v>
      </c>
      <c r="J11604" s="188">
        <v>4555</v>
      </c>
      <c r="N11604" s="43"/>
    </row>
    <row r="11605" spans="1:14">
      <c r="A11605" s="43" t="s">
        <v>549</v>
      </c>
      <c r="B11605" s="188">
        <v>597</v>
      </c>
      <c r="C11605" s="188">
        <v>0</v>
      </c>
      <c r="D11605" s="188">
        <v>0</v>
      </c>
      <c r="E11605" s="188">
        <v>0</v>
      </c>
      <c r="F11605" s="188">
        <v>0</v>
      </c>
      <c r="G11605" s="188">
        <v>813</v>
      </c>
      <c r="H11605" s="188">
        <v>2151</v>
      </c>
      <c r="I11605" s="188">
        <v>3102</v>
      </c>
      <c r="J11605" s="188">
        <v>5174</v>
      </c>
      <c r="N11605" s="43"/>
    </row>
    <row r="11606" spans="1:14">
      <c r="A11606" s="43" t="s">
        <v>550</v>
      </c>
      <c r="B11606" s="188">
        <v>144</v>
      </c>
      <c r="C11606" s="188">
        <v>0</v>
      </c>
      <c r="D11606" s="188">
        <v>0</v>
      </c>
      <c r="E11606" s="188">
        <v>0</v>
      </c>
      <c r="F11606" s="188">
        <v>0</v>
      </c>
      <c r="G11606" s="188">
        <v>190</v>
      </c>
      <c r="H11606" s="188">
        <v>503</v>
      </c>
      <c r="I11606" s="188">
        <v>725</v>
      </c>
      <c r="J11606" s="188">
        <v>1245</v>
      </c>
      <c r="N11606" s="43"/>
    </row>
    <row r="11607" spans="1:14">
      <c r="A11607" s="43" t="s">
        <v>551</v>
      </c>
      <c r="B11607" s="188">
        <v>3</v>
      </c>
      <c r="C11607" s="188">
        <v>0</v>
      </c>
      <c r="D11607" s="188">
        <v>0</v>
      </c>
      <c r="E11607" s="188">
        <v>0</v>
      </c>
      <c r="F11607" s="188">
        <v>0</v>
      </c>
      <c r="G11607" s="188">
        <v>0</v>
      </c>
      <c r="H11607" s="188">
        <v>0</v>
      </c>
      <c r="I11607" s="188">
        <v>0</v>
      </c>
      <c r="J11607" s="188">
        <v>0</v>
      </c>
      <c r="N11607" s="43"/>
    </row>
    <row r="11608" spans="1:14">
      <c r="A11608" s="43" t="s">
        <v>317</v>
      </c>
      <c r="B11608" s="188">
        <v>1420</v>
      </c>
      <c r="C11608" s="188">
        <v>0</v>
      </c>
      <c r="D11608" s="188">
        <v>1500.08</v>
      </c>
      <c r="E11608" s="188">
        <v>1500.1</v>
      </c>
      <c r="F11608" s="188">
        <v>1500.1</v>
      </c>
      <c r="G11608" s="188">
        <v>1500</v>
      </c>
      <c r="H11608" s="188">
        <v>1500</v>
      </c>
      <c r="I11608" s="188">
        <v>1500</v>
      </c>
      <c r="J11608" s="188">
        <v>2100</v>
      </c>
      <c r="N11608" s="43"/>
    </row>
    <row r="11609" spans="1:14">
      <c r="A11609" s="43" t="s">
        <v>318</v>
      </c>
      <c r="B11609" s="188">
        <v>384</v>
      </c>
      <c r="C11609" s="188">
        <v>0</v>
      </c>
      <c r="D11609" s="188">
        <v>0</v>
      </c>
      <c r="E11609" s="188">
        <v>0</v>
      </c>
      <c r="F11609" s="188">
        <v>513.6</v>
      </c>
      <c r="G11609" s="188">
        <v>514</v>
      </c>
      <c r="H11609" s="188">
        <v>514</v>
      </c>
      <c r="I11609" s="188">
        <v>514</v>
      </c>
      <c r="J11609" s="188">
        <v>705</v>
      </c>
      <c r="N11609" s="43"/>
    </row>
    <row r="11610" spans="1:14">
      <c r="A11610" s="43" t="s">
        <v>552</v>
      </c>
      <c r="B11610" s="188">
        <v>39314</v>
      </c>
      <c r="C11610" s="188">
        <v>12993.8</v>
      </c>
      <c r="D11610" s="188">
        <v>16688.400000000001</v>
      </c>
      <c r="E11610" s="188">
        <v>22668.5</v>
      </c>
      <c r="F11610" s="188">
        <v>33678.9</v>
      </c>
      <c r="G11610" s="188">
        <v>49750</v>
      </c>
      <c r="H11610" s="188">
        <v>69065</v>
      </c>
      <c r="I11610" s="188">
        <v>84056</v>
      </c>
      <c r="J11610" s="188">
        <v>127584</v>
      </c>
      <c r="N11610" s="43"/>
    </row>
    <row r="11611" spans="1:14">
      <c r="A11611" s="43" t="s">
        <v>553</v>
      </c>
      <c r="B11611" s="188">
        <v>1985</v>
      </c>
      <c r="C11611" s="188">
        <v>0</v>
      </c>
      <c r="D11611" s="188">
        <v>0</v>
      </c>
      <c r="E11611" s="188">
        <v>0</v>
      </c>
      <c r="F11611" s="188">
        <v>0</v>
      </c>
      <c r="G11611" s="188">
        <v>1644</v>
      </c>
      <c r="H11611" s="188">
        <v>6001</v>
      </c>
      <c r="I11611" s="188">
        <v>10611</v>
      </c>
      <c r="J11611" s="188">
        <v>23730</v>
      </c>
      <c r="N11611" s="43"/>
    </row>
    <row r="11612" spans="1:14">
      <c r="A11612" s="43" t="s">
        <v>554</v>
      </c>
      <c r="B11612" s="188">
        <v>893</v>
      </c>
      <c r="C11612" s="188">
        <v>0</v>
      </c>
      <c r="D11612" s="188">
        <v>0</v>
      </c>
      <c r="E11612" s="188">
        <v>0</v>
      </c>
      <c r="F11612" s="188">
        <v>0</v>
      </c>
      <c r="G11612" s="188">
        <v>341</v>
      </c>
      <c r="H11612" s="188">
        <v>2179</v>
      </c>
      <c r="I11612" s="188">
        <v>4664</v>
      </c>
      <c r="J11612" s="188">
        <v>13738</v>
      </c>
      <c r="N11612" s="43"/>
    </row>
    <row r="11613" spans="1:14">
      <c r="A11613" s="43" t="s">
        <v>555</v>
      </c>
      <c r="B11613" s="188">
        <v>1119</v>
      </c>
      <c r="C11613" s="188">
        <v>0</v>
      </c>
      <c r="D11613" s="188">
        <v>0</v>
      </c>
      <c r="E11613" s="188">
        <v>0</v>
      </c>
      <c r="F11613" s="188">
        <v>0</v>
      </c>
      <c r="G11613" s="188">
        <v>26</v>
      </c>
      <c r="H11613" s="188">
        <v>2289</v>
      </c>
      <c r="I11613" s="188">
        <v>5762</v>
      </c>
      <c r="J11613" s="188">
        <v>21035</v>
      </c>
      <c r="N11613" s="43"/>
    </row>
    <row r="11614" spans="1:14">
      <c r="A11614" s="43" t="s">
        <v>556</v>
      </c>
      <c r="B11614" s="188">
        <v>520</v>
      </c>
      <c r="C11614" s="188">
        <v>0</v>
      </c>
      <c r="D11614" s="188">
        <v>0</v>
      </c>
      <c r="E11614" s="188">
        <v>0</v>
      </c>
      <c r="F11614" s="188">
        <v>0</v>
      </c>
      <c r="G11614" s="188">
        <v>0</v>
      </c>
      <c r="H11614" s="188">
        <v>0</v>
      </c>
      <c r="I11614" s="188">
        <v>1968</v>
      </c>
      <c r="J11614" s="188">
        <v>20540</v>
      </c>
      <c r="N11614" s="43"/>
    </row>
    <row r="11615" spans="1:14">
      <c r="A11615" s="43" t="s">
        <v>610</v>
      </c>
      <c r="B11615" s="188">
        <v>80668</v>
      </c>
      <c r="C11615" s="188">
        <v>25321.79</v>
      </c>
      <c r="D11615" s="188">
        <v>31660</v>
      </c>
      <c r="E11615" s="188">
        <v>44089.8</v>
      </c>
      <c r="F11615" s="188">
        <v>65752.100000000006</v>
      </c>
      <c r="G11615" s="188">
        <v>97669</v>
      </c>
      <c r="H11615" s="188">
        <v>135083</v>
      </c>
      <c r="I11615" s="188">
        <v>173731</v>
      </c>
      <c r="J11615" s="188">
        <v>335869</v>
      </c>
      <c r="N11615" s="43"/>
    </row>
    <row r="11616" spans="1:14">
      <c r="A11616" s="43" t="s">
        <v>537</v>
      </c>
      <c r="B11616" s="188">
        <v>17430</v>
      </c>
      <c r="C11616" s="188">
        <v>0</v>
      </c>
      <c r="D11616" s="188">
        <v>0</v>
      </c>
      <c r="E11616" s="188">
        <v>12052.6</v>
      </c>
      <c r="F11616" s="188">
        <v>19496.7</v>
      </c>
      <c r="G11616" s="188">
        <v>24557</v>
      </c>
      <c r="H11616" s="188">
        <v>27396</v>
      </c>
      <c r="I11616" s="188">
        <v>29313</v>
      </c>
      <c r="J11616" s="188">
        <v>33151</v>
      </c>
      <c r="N11616" s="43"/>
    </row>
    <row r="11617" spans="1:14">
      <c r="A11617" s="43" t="s">
        <v>538</v>
      </c>
      <c r="B11617" s="188">
        <v>0</v>
      </c>
      <c r="C11617" s="188">
        <v>0</v>
      </c>
      <c r="D11617" s="188">
        <v>0</v>
      </c>
      <c r="E11617" s="188">
        <v>0</v>
      </c>
      <c r="F11617" s="188">
        <v>0</v>
      </c>
      <c r="G11617" s="188">
        <v>0</v>
      </c>
      <c r="H11617" s="188">
        <v>0</v>
      </c>
      <c r="I11617" s="188">
        <v>0</v>
      </c>
      <c r="J11617" s="188">
        <v>0</v>
      </c>
      <c r="N11617" s="43"/>
    </row>
    <row r="11618" spans="1:14">
      <c r="A11618" s="43" t="s">
        <v>539</v>
      </c>
      <c r="B11618" s="188">
        <v>27196</v>
      </c>
      <c r="C11618" s="188">
        <v>711.7</v>
      </c>
      <c r="D11618" s="188">
        <v>1744.41</v>
      </c>
      <c r="E11618" s="188">
        <v>4785.6000000000004</v>
      </c>
      <c r="F11618" s="188">
        <v>10921</v>
      </c>
      <c r="G11618" s="188">
        <v>26351</v>
      </c>
      <c r="H11618" s="188">
        <v>60697</v>
      </c>
      <c r="I11618" s="188">
        <v>95645</v>
      </c>
      <c r="J11618" s="188">
        <v>287370</v>
      </c>
      <c r="N11618" s="43"/>
    </row>
    <row r="11619" spans="1:14">
      <c r="A11619" s="43" t="s">
        <v>540</v>
      </c>
      <c r="B11619" s="188">
        <v>10490</v>
      </c>
      <c r="C11619" s="188">
        <v>0</v>
      </c>
      <c r="D11619" s="188">
        <v>0</v>
      </c>
      <c r="E11619" s="188">
        <v>0</v>
      </c>
      <c r="F11619" s="188">
        <v>3804.6</v>
      </c>
      <c r="G11619" s="188">
        <v>16002</v>
      </c>
      <c r="H11619" s="188">
        <v>30549</v>
      </c>
      <c r="I11619" s="188">
        <v>42070</v>
      </c>
      <c r="J11619" s="188">
        <v>67714</v>
      </c>
      <c r="N11619" s="43"/>
    </row>
    <row r="11620" spans="1:14">
      <c r="A11620" s="43" t="s">
        <v>541</v>
      </c>
      <c r="B11620" s="188">
        <v>18708</v>
      </c>
      <c r="C11620" s="188">
        <v>0</v>
      </c>
      <c r="D11620" s="188">
        <v>0</v>
      </c>
      <c r="E11620" s="188">
        <v>0</v>
      </c>
      <c r="F11620" s="188">
        <v>109.9</v>
      </c>
      <c r="G11620" s="188">
        <v>30549</v>
      </c>
      <c r="H11620" s="188">
        <v>56286</v>
      </c>
      <c r="I11620" s="188">
        <v>73759</v>
      </c>
      <c r="J11620" s="188">
        <v>117195</v>
      </c>
      <c r="N11620" s="43"/>
    </row>
    <row r="11621" spans="1:14">
      <c r="A11621" s="43" t="s">
        <v>542</v>
      </c>
      <c r="B11621" s="188">
        <v>5861</v>
      </c>
      <c r="C11621" s="188">
        <v>0</v>
      </c>
      <c r="D11621" s="188">
        <v>516.79999999999995</v>
      </c>
      <c r="E11621" s="188">
        <v>1981.3</v>
      </c>
      <c r="F11621" s="188">
        <v>4190.3999999999996</v>
      </c>
      <c r="G11621" s="188">
        <v>7732</v>
      </c>
      <c r="H11621" s="188">
        <v>12806</v>
      </c>
      <c r="I11621" s="188">
        <v>16835</v>
      </c>
      <c r="J11621" s="188">
        <v>29599</v>
      </c>
      <c r="N11621" s="43"/>
    </row>
    <row r="11622" spans="1:14">
      <c r="A11622" s="43" t="s">
        <v>543</v>
      </c>
      <c r="B11622" s="188">
        <v>983</v>
      </c>
      <c r="C11622" s="188">
        <v>0</v>
      </c>
      <c r="D11622" s="188">
        <v>0</v>
      </c>
      <c r="E11622" s="188">
        <v>0</v>
      </c>
      <c r="F11622" s="188">
        <v>0</v>
      </c>
      <c r="G11622" s="188">
        <v>0</v>
      </c>
      <c r="H11622" s="188">
        <v>0</v>
      </c>
      <c r="I11622" s="188">
        <v>9039</v>
      </c>
      <c r="J11622" s="188">
        <v>18443</v>
      </c>
      <c r="N11622" s="43"/>
    </row>
    <row r="11623" spans="1:14">
      <c r="A11623" s="43" t="s">
        <v>544</v>
      </c>
      <c r="B11623" s="188">
        <v>4405</v>
      </c>
      <c r="C11623" s="188">
        <v>0</v>
      </c>
      <c r="D11623" s="188">
        <v>0</v>
      </c>
      <c r="E11623" s="188">
        <v>0</v>
      </c>
      <c r="F11623" s="188">
        <v>0</v>
      </c>
      <c r="G11623" s="188">
        <v>0</v>
      </c>
      <c r="H11623" s="188">
        <v>17562</v>
      </c>
      <c r="I11623" s="188">
        <v>34862</v>
      </c>
      <c r="J11623" s="188">
        <v>66422</v>
      </c>
      <c r="N11623" s="43"/>
    </row>
    <row r="11624" spans="1:14">
      <c r="A11624" s="43" t="s">
        <v>221</v>
      </c>
      <c r="B11624" s="188">
        <v>14871</v>
      </c>
      <c r="C11624" s="188">
        <v>0</v>
      </c>
      <c r="D11624" s="188">
        <v>0</v>
      </c>
      <c r="E11624" s="188">
        <v>9772.2000000000007</v>
      </c>
      <c r="F11624" s="188">
        <v>17226</v>
      </c>
      <c r="G11624" s="188">
        <v>21787</v>
      </c>
      <c r="H11624" s="188">
        <v>24725</v>
      </c>
      <c r="I11624" s="188">
        <v>26065</v>
      </c>
      <c r="J11624" s="188">
        <v>29045</v>
      </c>
      <c r="N11624" s="43"/>
    </row>
    <row r="11625" spans="1:14">
      <c r="A11625" s="43" t="s">
        <v>222</v>
      </c>
      <c r="B11625" s="188">
        <v>7495</v>
      </c>
      <c r="C11625" s="188">
        <v>0</v>
      </c>
      <c r="D11625" s="188">
        <v>0</v>
      </c>
      <c r="E11625" s="188">
        <v>0</v>
      </c>
      <c r="F11625" s="188">
        <v>0</v>
      </c>
      <c r="G11625" s="188">
        <v>14779</v>
      </c>
      <c r="H11625" s="188">
        <v>22968</v>
      </c>
      <c r="I11625" s="188">
        <v>25236</v>
      </c>
      <c r="J11625" s="188">
        <v>28468</v>
      </c>
      <c r="N11625" s="43"/>
    </row>
    <row r="11626" spans="1:14">
      <c r="A11626" s="43" t="s">
        <v>223</v>
      </c>
      <c r="B11626" s="188">
        <v>13743</v>
      </c>
      <c r="C11626" s="188">
        <v>0</v>
      </c>
      <c r="D11626" s="188">
        <v>0</v>
      </c>
      <c r="E11626" s="188">
        <v>0</v>
      </c>
      <c r="F11626" s="188">
        <v>0</v>
      </c>
      <c r="G11626" s="188">
        <v>20772</v>
      </c>
      <c r="H11626" s="188">
        <v>46904</v>
      </c>
      <c r="I11626" s="188">
        <v>66989</v>
      </c>
      <c r="J11626" s="188">
        <v>115562</v>
      </c>
      <c r="N11626" s="43"/>
    </row>
    <row r="11627" spans="1:14">
      <c r="A11627" s="43" t="s">
        <v>224</v>
      </c>
      <c r="B11627" s="188">
        <v>11432</v>
      </c>
      <c r="C11627" s="188">
        <v>0</v>
      </c>
      <c r="D11627" s="188">
        <v>0</v>
      </c>
      <c r="E11627" s="188">
        <v>0</v>
      </c>
      <c r="F11627" s="188">
        <v>0</v>
      </c>
      <c r="G11627" s="188">
        <v>8811</v>
      </c>
      <c r="H11627" s="188">
        <v>42322</v>
      </c>
      <c r="I11627" s="188">
        <v>63111</v>
      </c>
      <c r="J11627" s="188">
        <v>123800</v>
      </c>
      <c r="N11627" s="43"/>
    </row>
    <row r="11628" spans="1:14">
      <c r="A11628" s="43" t="s">
        <v>545</v>
      </c>
      <c r="B11628" s="188">
        <v>72381</v>
      </c>
      <c r="C11628" s="188">
        <v>23124.11</v>
      </c>
      <c r="D11628" s="188">
        <v>29221.71</v>
      </c>
      <c r="E11628" s="188">
        <v>40693</v>
      </c>
      <c r="F11628" s="188">
        <v>59301</v>
      </c>
      <c r="G11628" s="188">
        <v>85236</v>
      </c>
      <c r="H11628" s="188">
        <v>119158</v>
      </c>
      <c r="I11628" s="188">
        <v>150887</v>
      </c>
      <c r="J11628" s="188">
        <v>323465</v>
      </c>
      <c r="N11628" s="43"/>
    </row>
    <row r="11629" spans="1:14">
      <c r="A11629" s="43" t="s">
        <v>546</v>
      </c>
      <c r="B11629" s="188">
        <v>46333</v>
      </c>
      <c r="C11629" s="188">
        <v>15565.52</v>
      </c>
      <c r="D11629" s="188">
        <v>19667.96</v>
      </c>
      <c r="E11629" s="188">
        <v>27851.4</v>
      </c>
      <c r="F11629" s="188">
        <v>42103.5</v>
      </c>
      <c r="G11629" s="188">
        <v>59622</v>
      </c>
      <c r="H11629" s="188">
        <v>78026</v>
      </c>
      <c r="I11629" s="188">
        <v>90855</v>
      </c>
      <c r="J11629" s="188">
        <v>127138</v>
      </c>
      <c r="N11629" s="43"/>
    </row>
    <row r="11630" spans="1:14">
      <c r="A11630" s="43" t="s">
        <v>547</v>
      </c>
      <c r="B11630" s="188">
        <v>4320</v>
      </c>
      <c r="C11630" s="188">
        <v>0</v>
      </c>
      <c r="D11630" s="188">
        <v>0</v>
      </c>
      <c r="E11630" s="188">
        <v>0</v>
      </c>
      <c r="F11630" s="188">
        <v>1838.2</v>
      </c>
      <c r="G11630" s="188">
        <v>6120</v>
      </c>
      <c r="H11630" s="188">
        <v>11427</v>
      </c>
      <c r="I11630" s="188">
        <v>16072</v>
      </c>
      <c r="J11630" s="188">
        <v>30990</v>
      </c>
      <c r="N11630" s="43"/>
    </row>
    <row r="11631" spans="1:14">
      <c r="A11631" s="43" t="s">
        <v>548</v>
      </c>
      <c r="B11631" s="188">
        <v>883</v>
      </c>
      <c r="C11631" s="188">
        <v>0</v>
      </c>
      <c r="D11631" s="188">
        <v>0</v>
      </c>
      <c r="E11631" s="188">
        <v>0</v>
      </c>
      <c r="F11631" s="188">
        <v>10.9</v>
      </c>
      <c r="G11631" s="188">
        <v>1143</v>
      </c>
      <c r="H11631" s="188">
        <v>2756</v>
      </c>
      <c r="I11631" s="188">
        <v>4038</v>
      </c>
      <c r="J11631" s="188">
        <v>7217</v>
      </c>
      <c r="N11631" s="43"/>
    </row>
    <row r="11632" spans="1:14">
      <c r="A11632" s="43" t="s">
        <v>549</v>
      </c>
      <c r="B11632" s="188">
        <v>1019</v>
      </c>
      <c r="C11632" s="188">
        <v>0</v>
      </c>
      <c r="D11632" s="188">
        <v>0</v>
      </c>
      <c r="E11632" s="188">
        <v>0</v>
      </c>
      <c r="F11632" s="188">
        <v>0</v>
      </c>
      <c r="G11632" s="188">
        <v>1700</v>
      </c>
      <c r="H11632" s="188">
        <v>3260</v>
      </c>
      <c r="I11632" s="188">
        <v>4357</v>
      </c>
      <c r="J11632" s="188">
        <v>6134</v>
      </c>
      <c r="N11632" s="43"/>
    </row>
    <row r="11633" spans="1:14">
      <c r="A11633" s="43" t="s">
        <v>550</v>
      </c>
      <c r="B11633" s="188">
        <v>246</v>
      </c>
      <c r="C11633" s="188">
        <v>0</v>
      </c>
      <c r="D11633" s="188">
        <v>0</v>
      </c>
      <c r="E11633" s="188">
        <v>0</v>
      </c>
      <c r="F11633" s="188">
        <v>0</v>
      </c>
      <c r="G11633" s="188">
        <v>398</v>
      </c>
      <c r="H11633" s="188">
        <v>762</v>
      </c>
      <c r="I11633" s="188">
        <v>1019</v>
      </c>
      <c r="J11633" s="188">
        <v>1631</v>
      </c>
      <c r="N11633" s="43"/>
    </row>
    <row r="11634" spans="1:14">
      <c r="A11634" s="43" t="s">
        <v>551</v>
      </c>
      <c r="B11634" s="188">
        <v>15</v>
      </c>
      <c r="C11634" s="188">
        <v>0</v>
      </c>
      <c r="D11634" s="188">
        <v>0</v>
      </c>
      <c r="E11634" s="188">
        <v>0</v>
      </c>
      <c r="F11634" s="188">
        <v>0</v>
      </c>
      <c r="G11634" s="188">
        <v>0</v>
      </c>
      <c r="H11634" s="188">
        <v>0</v>
      </c>
      <c r="I11634" s="188">
        <v>0</v>
      </c>
      <c r="J11634" s="188">
        <v>142</v>
      </c>
      <c r="N11634" s="43"/>
    </row>
    <row r="11635" spans="1:14">
      <c r="A11635" s="43" t="s">
        <v>317</v>
      </c>
      <c r="B11635" s="188">
        <v>1424</v>
      </c>
      <c r="C11635" s="188">
        <v>0</v>
      </c>
      <c r="D11635" s="188">
        <v>1500.08</v>
      </c>
      <c r="E11635" s="188">
        <v>1500.1</v>
      </c>
      <c r="F11635" s="188">
        <v>1500.1</v>
      </c>
      <c r="G11635" s="188">
        <v>1500</v>
      </c>
      <c r="H11635" s="188">
        <v>1500</v>
      </c>
      <c r="I11635" s="188">
        <v>1500</v>
      </c>
      <c r="J11635" s="188">
        <v>3000</v>
      </c>
      <c r="N11635" s="43"/>
    </row>
    <row r="11636" spans="1:14">
      <c r="A11636" s="43" t="s">
        <v>318</v>
      </c>
      <c r="B11636" s="188">
        <v>380</v>
      </c>
      <c r="C11636" s="188">
        <v>0</v>
      </c>
      <c r="D11636" s="188">
        <v>0</v>
      </c>
      <c r="E11636" s="188">
        <v>0</v>
      </c>
      <c r="F11636" s="188">
        <v>513.6</v>
      </c>
      <c r="G11636" s="188">
        <v>514</v>
      </c>
      <c r="H11636" s="188">
        <v>514</v>
      </c>
      <c r="I11636" s="188">
        <v>514</v>
      </c>
      <c r="J11636" s="188">
        <v>1007</v>
      </c>
      <c r="N11636" s="43"/>
    </row>
    <row r="11637" spans="1:14">
      <c r="A11637" s="43" t="s">
        <v>552</v>
      </c>
      <c r="B11637" s="188">
        <v>54620</v>
      </c>
      <c r="C11637" s="188">
        <v>17897.48</v>
      </c>
      <c r="D11637" s="188">
        <v>21816.32</v>
      </c>
      <c r="E11637" s="188">
        <v>30510.7</v>
      </c>
      <c r="F11637" s="188">
        <v>47239.1</v>
      </c>
      <c r="G11637" s="188">
        <v>70950</v>
      </c>
      <c r="H11637" s="188">
        <v>96322</v>
      </c>
      <c r="I11637" s="188">
        <v>113629</v>
      </c>
      <c r="J11637" s="188">
        <v>166727</v>
      </c>
      <c r="N11637" s="43"/>
    </row>
    <row r="11638" spans="1:14">
      <c r="A11638" s="43" t="s">
        <v>553</v>
      </c>
      <c r="B11638" s="188">
        <v>2882</v>
      </c>
      <c r="C11638" s="188">
        <v>0</v>
      </c>
      <c r="D11638" s="188">
        <v>0</v>
      </c>
      <c r="E11638" s="188">
        <v>0</v>
      </c>
      <c r="F11638" s="188">
        <v>0</v>
      </c>
      <c r="G11638" s="188">
        <v>2789</v>
      </c>
      <c r="H11638" s="188">
        <v>9483</v>
      </c>
      <c r="I11638" s="188">
        <v>14482</v>
      </c>
      <c r="J11638" s="188">
        <v>32172</v>
      </c>
      <c r="N11638" s="43"/>
    </row>
    <row r="11639" spans="1:14">
      <c r="A11639" s="43" t="s">
        <v>554</v>
      </c>
      <c r="B11639" s="188">
        <v>1081</v>
      </c>
      <c r="C11639" s="188">
        <v>0</v>
      </c>
      <c r="D11639" s="188">
        <v>0</v>
      </c>
      <c r="E11639" s="188">
        <v>0</v>
      </c>
      <c r="F11639" s="188">
        <v>9.9</v>
      </c>
      <c r="G11639" s="188">
        <v>659</v>
      </c>
      <c r="H11639" s="188">
        <v>3140</v>
      </c>
      <c r="I11639" s="188">
        <v>6101</v>
      </c>
      <c r="J11639" s="188">
        <v>14273</v>
      </c>
      <c r="N11639" s="43"/>
    </row>
    <row r="11640" spans="1:14">
      <c r="A11640" s="43" t="s">
        <v>555</v>
      </c>
      <c r="B11640" s="188">
        <v>2174</v>
      </c>
      <c r="C11640" s="188">
        <v>0</v>
      </c>
      <c r="D11640" s="188">
        <v>0</v>
      </c>
      <c r="E11640" s="188">
        <v>0</v>
      </c>
      <c r="F11640" s="188">
        <v>0</v>
      </c>
      <c r="G11640" s="188">
        <v>414</v>
      </c>
      <c r="H11640" s="188">
        <v>5095</v>
      </c>
      <c r="I11640" s="188">
        <v>12815</v>
      </c>
      <c r="J11640" s="188">
        <v>35178</v>
      </c>
      <c r="N11640" s="43"/>
    </row>
    <row r="11641" spans="1:14">
      <c r="A11641" s="43" t="s">
        <v>556</v>
      </c>
      <c r="B11641" s="188">
        <v>872</v>
      </c>
      <c r="C11641" s="188">
        <v>0</v>
      </c>
      <c r="D11641" s="188">
        <v>0</v>
      </c>
      <c r="E11641" s="188">
        <v>0</v>
      </c>
      <c r="F11641" s="188">
        <v>0</v>
      </c>
      <c r="G11641" s="188">
        <v>0</v>
      </c>
      <c r="H11641" s="188">
        <v>0</v>
      </c>
      <c r="I11641" s="188">
        <v>4775</v>
      </c>
      <c r="J11641" s="188">
        <v>25532</v>
      </c>
      <c r="N11641" s="43"/>
    </row>
    <row r="11642" spans="1:14">
      <c r="A11642" s="43" t="s">
        <v>611</v>
      </c>
      <c r="B11642" s="188">
        <v>161273</v>
      </c>
      <c r="C11642" s="188">
        <v>37893.21</v>
      </c>
      <c r="D11642" s="188">
        <v>48957.87</v>
      </c>
      <c r="E11642" s="188">
        <v>73525.5</v>
      </c>
      <c r="F11642" s="188">
        <v>114225.60000000001</v>
      </c>
      <c r="G11642" s="188">
        <v>180863</v>
      </c>
      <c r="H11642" s="188">
        <v>272228</v>
      </c>
      <c r="I11642" s="188">
        <v>386787</v>
      </c>
      <c r="J11642" s="188">
        <v>975782</v>
      </c>
      <c r="N11642" s="43"/>
    </row>
    <row r="11643" spans="1:14">
      <c r="A11643" s="43" t="s">
        <v>537</v>
      </c>
      <c r="B11643" s="188">
        <v>18859</v>
      </c>
      <c r="C11643" s="188">
        <v>0</v>
      </c>
      <c r="D11643" s="188">
        <v>0</v>
      </c>
      <c r="E11643" s="188">
        <v>8424.1</v>
      </c>
      <c r="F11643" s="188">
        <v>21505.599999999999</v>
      </c>
      <c r="G11643" s="188">
        <v>28014</v>
      </c>
      <c r="H11643" s="188">
        <v>32539</v>
      </c>
      <c r="I11643" s="188">
        <v>35416</v>
      </c>
      <c r="J11643" s="188">
        <v>40656</v>
      </c>
      <c r="N11643" s="43"/>
    </row>
    <row r="11644" spans="1:14">
      <c r="A11644" s="43" t="s">
        <v>538</v>
      </c>
      <c r="B11644" s="188">
        <v>0</v>
      </c>
      <c r="C11644" s="188">
        <v>0</v>
      </c>
      <c r="D11644" s="188">
        <v>0</v>
      </c>
      <c r="E11644" s="188">
        <v>0</v>
      </c>
      <c r="F11644" s="188">
        <v>0</v>
      </c>
      <c r="G11644" s="188">
        <v>0</v>
      </c>
      <c r="H11644" s="188">
        <v>0</v>
      </c>
      <c r="I11644" s="188">
        <v>0</v>
      </c>
      <c r="J11644" s="188">
        <v>0</v>
      </c>
      <c r="N11644" s="43"/>
    </row>
    <row r="11645" spans="1:14">
      <c r="A11645" s="43" t="s">
        <v>539</v>
      </c>
      <c r="B11645" s="188">
        <v>72674</v>
      </c>
      <c r="C11645" s="188">
        <v>2725.87</v>
      </c>
      <c r="D11645" s="188">
        <v>5058.9399999999996</v>
      </c>
      <c r="E11645" s="188">
        <v>11822.6</v>
      </c>
      <c r="F11645" s="188">
        <v>29146.6</v>
      </c>
      <c r="G11645" s="188">
        <v>69867</v>
      </c>
      <c r="H11645" s="188">
        <v>155115</v>
      </c>
      <c r="I11645" s="188">
        <v>263387</v>
      </c>
      <c r="J11645" s="188">
        <v>664089</v>
      </c>
      <c r="N11645" s="43"/>
    </row>
    <row r="11646" spans="1:14">
      <c r="A11646" s="43" t="s">
        <v>540</v>
      </c>
      <c r="B11646" s="188">
        <v>16409</v>
      </c>
      <c r="C11646" s="188">
        <v>0</v>
      </c>
      <c r="D11646" s="188">
        <v>0</v>
      </c>
      <c r="E11646" s="188">
        <v>0</v>
      </c>
      <c r="F11646" s="188">
        <v>6238.6</v>
      </c>
      <c r="G11646" s="188">
        <v>24132</v>
      </c>
      <c r="H11646" s="188">
        <v>48062</v>
      </c>
      <c r="I11646" s="188">
        <v>68627</v>
      </c>
      <c r="J11646" s="188">
        <v>101376</v>
      </c>
      <c r="N11646" s="43"/>
    </row>
    <row r="11647" spans="1:14">
      <c r="A11647" s="43" t="s">
        <v>541</v>
      </c>
      <c r="B11647" s="188">
        <v>43041</v>
      </c>
      <c r="C11647" s="188">
        <v>0</v>
      </c>
      <c r="D11647" s="188">
        <v>0</v>
      </c>
      <c r="E11647" s="188">
        <v>0</v>
      </c>
      <c r="F11647" s="188">
        <v>20245.099999999999</v>
      </c>
      <c r="G11647" s="188">
        <v>56540</v>
      </c>
      <c r="H11647" s="188">
        <v>98662</v>
      </c>
      <c r="I11647" s="188">
        <v>132944</v>
      </c>
      <c r="J11647" s="188">
        <v>238871</v>
      </c>
      <c r="N11647" s="43"/>
    </row>
    <row r="11648" spans="1:14">
      <c r="A11648" s="43" t="s">
        <v>542</v>
      </c>
      <c r="B11648" s="188">
        <v>9272</v>
      </c>
      <c r="C11648" s="188">
        <v>248.45</v>
      </c>
      <c r="D11648" s="188">
        <v>1133.07</v>
      </c>
      <c r="E11648" s="188">
        <v>3057.1</v>
      </c>
      <c r="F11648" s="188">
        <v>6554</v>
      </c>
      <c r="G11648" s="188">
        <v>12075</v>
      </c>
      <c r="H11648" s="188">
        <v>20250</v>
      </c>
      <c r="I11648" s="188">
        <v>27001</v>
      </c>
      <c r="J11648" s="188">
        <v>46632</v>
      </c>
      <c r="N11648" s="43"/>
    </row>
    <row r="11649" spans="1:14">
      <c r="A11649" s="43" t="s">
        <v>543</v>
      </c>
      <c r="B11649" s="188">
        <v>1018</v>
      </c>
      <c r="C11649" s="188">
        <v>0</v>
      </c>
      <c r="D11649" s="188">
        <v>0</v>
      </c>
      <c r="E11649" s="188">
        <v>0</v>
      </c>
      <c r="F11649" s="188">
        <v>0</v>
      </c>
      <c r="G11649" s="188">
        <v>0</v>
      </c>
      <c r="H11649" s="188">
        <v>0</v>
      </c>
      <c r="I11649" s="188">
        <v>9532</v>
      </c>
      <c r="J11649" s="188">
        <v>20316</v>
      </c>
      <c r="N11649" s="43"/>
    </row>
    <row r="11650" spans="1:14">
      <c r="A11650" s="43" t="s">
        <v>544</v>
      </c>
      <c r="B11650" s="188">
        <v>3259</v>
      </c>
      <c r="C11650" s="188">
        <v>0</v>
      </c>
      <c r="D11650" s="188">
        <v>0</v>
      </c>
      <c r="E11650" s="188">
        <v>0</v>
      </c>
      <c r="F11650" s="188">
        <v>0</v>
      </c>
      <c r="G11650" s="188">
        <v>0</v>
      </c>
      <c r="H11650" s="188">
        <v>10580</v>
      </c>
      <c r="I11650" s="188">
        <v>17562</v>
      </c>
      <c r="J11650" s="188">
        <v>66422</v>
      </c>
      <c r="N11650" s="43"/>
    </row>
    <row r="11651" spans="1:14">
      <c r="A11651" s="43" t="s">
        <v>221</v>
      </c>
      <c r="B11651" s="188">
        <v>15970</v>
      </c>
      <c r="C11651" s="188">
        <v>0</v>
      </c>
      <c r="D11651" s="188">
        <v>0</v>
      </c>
      <c r="E11651" s="188">
        <v>0</v>
      </c>
      <c r="F11651" s="188">
        <v>20078.2</v>
      </c>
      <c r="G11651" s="188">
        <v>25404</v>
      </c>
      <c r="H11651" s="188">
        <v>28248</v>
      </c>
      <c r="I11651" s="188">
        <v>29936</v>
      </c>
      <c r="J11651" s="188">
        <v>33359</v>
      </c>
      <c r="N11651" s="43"/>
    </row>
    <row r="11652" spans="1:14">
      <c r="A11652" s="43" t="s">
        <v>222</v>
      </c>
      <c r="B11652" s="188">
        <v>8410</v>
      </c>
      <c r="C11652" s="188">
        <v>0</v>
      </c>
      <c r="D11652" s="188">
        <v>0</v>
      </c>
      <c r="E11652" s="188">
        <v>0</v>
      </c>
      <c r="F11652" s="188">
        <v>0</v>
      </c>
      <c r="G11652" s="188">
        <v>17503</v>
      </c>
      <c r="H11652" s="188">
        <v>26207</v>
      </c>
      <c r="I11652" s="188">
        <v>28586</v>
      </c>
      <c r="J11652" s="188">
        <v>32717</v>
      </c>
      <c r="N11652" s="43"/>
    </row>
    <row r="11653" spans="1:14">
      <c r="A11653" s="43" t="s">
        <v>223</v>
      </c>
      <c r="B11653" s="188">
        <v>35009</v>
      </c>
      <c r="C11653" s="188">
        <v>0</v>
      </c>
      <c r="D11653" s="188">
        <v>0</v>
      </c>
      <c r="E11653" s="188">
        <v>0</v>
      </c>
      <c r="F11653" s="188">
        <v>0</v>
      </c>
      <c r="G11653" s="188">
        <v>44408</v>
      </c>
      <c r="H11653" s="188">
        <v>85152</v>
      </c>
      <c r="I11653" s="188">
        <v>119562</v>
      </c>
      <c r="J11653" s="188">
        <v>233619</v>
      </c>
      <c r="N11653" s="43"/>
    </row>
    <row r="11654" spans="1:14">
      <c r="A11654" s="43" t="s">
        <v>224</v>
      </c>
      <c r="B11654" s="188">
        <v>22967</v>
      </c>
      <c r="C11654" s="188">
        <v>0</v>
      </c>
      <c r="D11654" s="188">
        <v>0</v>
      </c>
      <c r="E11654" s="188">
        <v>0</v>
      </c>
      <c r="F11654" s="188">
        <v>0</v>
      </c>
      <c r="G11654" s="188">
        <v>23595</v>
      </c>
      <c r="H11654" s="188">
        <v>64968</v>
      </c>
      <c r="I11654" s="188">
        <v>101162</v>
      </c>
      <c r="J11654" s="188">
        <v>202914</v>
      </c>
      <c r="N11654" s="43"/>
    </row>
    <row r="11655" spans="1:14">
      <c r="A11655" s="43" t="s">
        <v>545</v>
      </c>
      <c r="B11655" s="188">
        <v>138522</v>
      </c>
      <c r="C11655" s="188">
        <v>35043.08</v>
      </c>
      <c r="D11655" s="188">
        <v>44712.47</v>
      </c>
      <c r="E11655" s="188">
        <v>65903</v>
      </c>
      <c r="F11655" s="188">
        <v>98085.7</v>
      </c>
      <c r="G11655" s="188">
        <v>151729</v>
      </c>
      <c r="H11655" s="188">
        <v>233143</v>
      </c>
      <c r="I11655" s="188">
        <v>335095</v>
      </c>
      <c r="J11655" s="188">
        <v>856668</v>
      </c>
      <c r="N11655" s="43"/>
    </row>
    <row r="11656" spans="1:14">
      <c r="A11656" s="43" t="s">
        <v>546</v>
      </c>
      <c r="B11656" s="188">
        <v>72046</v>
      </c>
      <c r="C11656" s="188">
        <v>21104.32</v>
      </c>
      <c r="D11656" s="188">
        <v>26425.61</v>
      </c>
      <c r="E11656" s="188">
        <v>40694.699999999997</v>
      </c>
      <c r="F11656" s="188">
        <v>60590.5</v>
      </c>
      <c r="G11656" s="188">
        <v>88167</v>
      </c>
      <c r="H11656" s="188">
        <v>120812</v>
      </c>
      <c r="I11656" s="188">
        <v>145233</v>
      </c>
      <c r="J11656" s="188">
        <v>222604</v>
      </c>
      <c r="N11656" s="43"/>
    </row>
    <row r="11657" spans="1:14">
      <c r="A11657" s="43" t="s">
        <v>547</v>
      </c>
      <c r="B11657" s="188">
        <v>15032</v>
      </c>
      <c r="C11657" s="188">
        <v>0</v>
      </c>
      <c r="D11657" s="188">
        <v>0</v>
      </c>
      <c r="E11657" s="188">
        <v>817.8</v>
      </c>
      <c r="F11657" s="188">
        <v>6057</v>
      </c>
      <c r="G11657" s="188">
        <v>14582</v>
      </c>
      <c r="H11657" s="188">
        <v>28242</v>
      </c>
      <c r="I11657" s="188">
        <v>44454</v>
      </c>
      <c r="J11657" s="188">
        <v>104634</v>
      </c>
      <c r="N11657" s="43"/>
    </row>
    <row r="11658" spans="1:14">
      <c r="A11658" s="43" t="s">
        <v>548</v>
      </c>
      <c r="B11658" s="188">
        <v>3099</v>
      </c>
      <c r="C11658" s="188">
        <v>0</v>
      </c>
      <c r="D11658" s="188">
        <v>0</v>
      </c>
      <c r="E11658" s="188">
        <v>0</v>
      </c>
      <c r="F11658" s="188">
        <v>669.6</v>
      </c>
      <c r="G11658" s="188">
        <v>2957</v>
      </c>
      <c r="H11658" s="188">
        <v>6435</v>
      </c>
      <c r="I11658" s="188">
        <v>9846</v>
      </c>
      <c r="J11658" s="188">
        <v>25625</v>
      </c>
      <c r="N11658" s="43"/>
    </row>
    <row r="11659" spans="1:14">
      <c r="A11659" s="43" t="s">
        <v>549</v>
      </c>
      <c r="B11659" s="188">
        <v>1804</v>
      </c>
      <c r="C11659" s="188">
        <v>0</v>
      </c>
      <c r="D11659" s="188">
        <v>0</v>
      </c>
      <c r="E11659" s="188">
        <v>0</v>
      </c>
      <c r="F11659" s="188">
        <v>810</v>
      </c>
      <c r="G11659" s="188">
        <v>3136</v>
      </c>
      <c r="H11659" s="188">
        <v>5196</v>
      </c>
      <c r="I11659" s="188">
        <v>6418</v>
      </c>
      <c r="J11659" s="188">
        <v>7942</v>
      </c>
      <c r="N11659" s="43"/>
    </row>
    <row r="11660" spans="1:14">
      <c r="A11660" s="43" t="s">
        <v>550</v>
      </c>
      <c r="B11660" s="188">
        <v>571</v>
      </c>
      <c r="C11660" s="188">
        <v>0</v>
      </c>
      <c r="D11660" s="188">
        <v>0</v>
      </c>
      <c r="E11660" s="188">
        <v>0</v>
      </c>
      <c r="F11660" s="188">
        <v>189.4</v>
      </c>
      <c r="G11660" s="188">
        <v>733</v>
      </c>
      <c r="H11660" s="188">
        <v>1367</v>
      </c>
      <c r="I11660" s="188">
        <v>1845</v>
      </c>
      <c r="J11660" s="188">
        <v>3336</v>
      </c>
      <c r="N11660" s="43"/>
    </row>
    <row r="11661" spans="1:14">
      <c r="A11661" s="43" t="s">
        <v>551</v>
      </c>
      <c r="B11661" s="188">
        <v>245</v>
      </c>
      <c r="C11661" s="188">
        <v>0</v>
      </c>
      <c r="D11661" s="188">
        <v>0</v>
      </c>
      <c r="E11661" s="188">
        <v>0</v>
      </c>
      <c r="F11661" s="188">
        <v>0</v>
      </c>
      <c r="G11661" s="188">
        <v>0</v>
      </c>
      <c r="H11661" s="188">
        <v>0</v>
      </c>
      <c r="I11661" s="188">
        <v>897</v>
      </c>
      <c r="J11661" s="188">
        <v>4310</v>
      </c>
      <c r="N11661" s="43"/>
    </row>
    <row r="11662" spans="1:14">
      <c r="A11662" s="43" t="s">
        <v>317</v>
      </c>
      <c r="B11662" s="188">
        <v>1577</v>
      </c>
      <c r="C11662" s="188">
        <v>0</v>
      </c>
      <c r="D11662" s="188">
        <v>0</v>
      </c>
      <c r="E11662" s="188">
        <v>1500.1</v>
      </c>
      <c r="F11662" s="188">
        <v>1500.1</v>
      </c>
      <c r="G11662" s="188">
        <v>1500</v>
      </c>
      <c r="H11662" s="188">
        <v>3000</v>
      </c>
      <c r="I11662" s="188">
        <v>3000</v>
      </c>
      <c r="J11662" s="188">
        <v>4800</v>
      </c>
      <c r="N11662" s="43"/>
    </row>
    <row r="11663" spans="1:14">
      <c r="A11663" s="43" t="s">
        <v>318</v>
      </c>
      <c r="B11663" s="188">
        <v>422</v>
      </c>
      <c r="C11663" s="188">
        <v>0</v>
      </c>
      <c r="D11663" s="188">
        <v>0</v>
      </c>
      <c r="E11663" s="188">
        <v>0</v>
      </c>
      <c r="F11663" s="188">
        <v>513.6</v>
      </c>
      <c r="G11663" s="188">
        <v>514</v>
      </c>
      <c r="H11663" s="188">
        <v>705</v>
      </c>
      <c r="I11663" s="188">
        <v>1007</v>
      </c>
      <c r="J11663" s="188">
        <v>1611</v>
      </c>
      <c r="N11663" s="43"/>
    </row>
    <row r="11664" spans="1:14">
      <c r="A11664" s="43" t="s">
        <v>552</v>
      </c>
      <c r="B11664" s="188">
        <v>94796</v>
      </c>
      <c r="C11664" s="188">
        <v>23810.080000000002</v>
      </c>
      <c r="D11664" s="188">
        <v>29139.02</v>
      </c>
      <c r="E11664" s="188">
        <v>45949.9</v>
      </c>
      <c r="F11664" s="188">
        <v>72729.100000000006</v>
      </c>
      <c r="G11664" s="188">
        <v>112075</v>
      </c>
      <c r="H11664" s="188">
        <v>161017</v>
      </c>
      <c r="I11664" s="188">
        <v>197909</v>
      </c>
      <c r="J11664" s="188">
        <v>340915</v>
      </c>
      <c r="N11664" s="43"/>
    </row>
    <row r="11665" spans="1:14">
      <c r="A11665" s="43" t="s">
        <v>553</v>
      </c>
      <c r="B11665" s="188">
        <v>4974</v>
      </c>
      <c r="C11665" s="188">
        <v>0</v>
      </c>
      <c r="D11665" s="188">
        <v>0</v>
      </c>
      <c r="E11665" s="188">
        <v>0</v>
      </c>
      <c r="F11665" s="188">
        <v>0</v>
      </c>
      <c r="G11665" s="188">
        <v>5568</v>
      </c>
      <c r="H11665" s="188">
        <v>15454</v>
      </c>
      <c r="I11665" s="188">
        <v>24185</v>
      </c>
      <c r="J11665" s="188">
        <v>50904</v>
      </c>
      <c r="N11665" s="43"/>
    </row>
    <row r="11666" spans="1:14">
      <c r="A11666" s="43" t="s">
        <v>554</v>
      </c>
      <c r="B11666" s="188">
        <v>2908</v>
      </c>
      <c r="C11666" s="188">
        <v>0</v>
      </c>
      <c r="D11666" s="188">
        <v>0</v>
      </c>
      <c r="E11666" s="188">
        <v>0</v>
      </c>
      <c r="F11666" s="188">
        <v>76.400000000000006</v>
      </c>
      <c r="G11666" s="188">
        <v>1734</v>
      </c>
      <c r="H11666" s="188">
        <v>6682</v>
      </c>
      <c r="I11666" s="188">
        <v>13483</v>
      </c>
      <c r="J11666" s="188">
        <v>35450</v>
      </c>
      <c r="N11666" s="43"/>
    </row>
    <row r="11667" spans="1:14">
      <c r="A11667" s="43" t="s">
        <v>555</v>
      </c>
      <c r="B11667" s="188">
        <v>5896</v>
      </c>
      <c r="C11667" s="188">
        <v>0</v>
      </c>
      <c r="D11667" s="188">
        <v>0</v>
      </c>
      <c r="E11667" s="188">
        <v>0</v>
      </c>
      <c r="F11667" s="188">
        <v>0</v>
      </c>
      <c r="G11667" s="188">
        <v>2813</v>
      </c>
      <c r="H11667" s="188">
        <v>16353</v>
      </c>
      <c r="I11667" s="188">
        <v>29661</v>
      </c>
      <c r="J11667" s="188">
        <v>82925</v>
      </c>
      <c r="N11667" s="43"/>
    </row>
    <row r="11668" spans="1:14">
      <c r="A11668" s="43" t="s">
        <v>556</v>
      </c>
      <c r="B11668" s="188">
        <v>1690</v>
      </c>
      <c r="C11668" s="188">
        <v>0</v>
      </c>
      <c r="D11668" s="188">
        <v>0</v>
      </c>
      <c r="E11668" s="188">
        <v>0</v>
      </c>
      <c r="F11668" s="188">
        <v>0</v>
      </c>
      <c r="G11668" s="188">
        <v>0</v>
      </c>
      <c r="H11668" s="188">
        <v>1842</v>
      </c>
      <c r="I11668" s="188">
        <v>12845</v>
      </c>
      <c r="J11668" s="188">
        <v>51075</v>
      </c>
      <c r="N11668" s="43"/>
    </row>
    <row r="11669" spans="1:14">
      <c r="A11669" s="43" t="s">
        <v>621</v>
      </c>
      <c r="B11669" s="188" t="s">
        <v>143</v>
      </c>
      <c r="C11669" s="188" t="s">
        <v>144</v>
      </c>
      <c r="D11669" s="188" t="s">
        <v>144</v>
      </c>
      <c r="E11669" s="188" t="s">
        <v>144</v>
      </c>
      <c r="F11669" s="188" t="s">
        <v>144</v>
      </c>
      <c r="G11669" s="188" t="s">
        <v>144</v>
      </c>
      <c r="H11669" s="188" t="s">
        <v>144</v>
      </c>
      <c r="I11669" s="188" t="s">
        <v>685</v>
      </c>
      <c r="J11669" s="188" t="s">
        <v>685</v>
      </c>
      <c r="K11669" s="188" t="s">
        <v>225</v>
      </c>
      <c r="N11669" s="43"/>
    </row>
    <row r="11670" spans="1:14">
      <c r="A11670" s="43" t="s">
        <v>618</v>
      </c>
      <c r="B11670" s="188" t="s">
        <v>619</v>
      </c>
      <c r="K11670" s="188" t="s">
        <v>769</v>
      </c>
      <c r="N11670" s="43"/>
    </row>
    <row r="11671" spans="1:14">
      <c r="A11671" s="43" t="s">
        <v>142</v>
      </c>
      <c r="N11671" s="43"/>
    </row>
    <row r="11673" spans="1:14">
      <c r="A11673" s="43" t="s">
        <v>216</v>
      </c>
      <c r="N11673" s="43"/>
    </row>
    <row r="11674" spans="1:14">
      <c r="A11674" s="43" t="s">
        <v>621</v>
      </c>
      <c r="B11674" s="188" t="s">
        <v>143</v>
      </c>
      <c r="C11674" s="188" t="s">
        <v>144</v>
      </c>
      <c r="D11674" s="188" t="s">
        <v>144</v>
      </c>
      <c r="E11674" s="188" t="s">
        <v>144</v>
      </c>
      <c r="F11674" s="188" t="s">
        <v>144</v>
      </c>
      <c r="G11674" s="188" t="s">
        <v>144</v>
      </c>
      <c r="H11674" s="188" t="s">
        <v>144</v>
      </c>
      <c r="I11674" s="188" t="s">
        <v>685</v>
      </c>
      <c r="J11674" s="188" t="s">
        <v>685</v>
      </c>
      <c r="K11674" s="188" t="s">
        <v>225</v>
      </c>
      <c r="N11674" s="43"/>
    </row>
    <row r="11675" spans="1:14">
      <c r="A11675" s="43" t="s">
        <v>259</v>
      </c>
      <c r="B11675" s="188" t="s">
        <v>33</v>
      </c>
      <c r="C11675" s="188" t="s">
        <v>134</v>
      </c>
      <c r="D11675" s="188" t="s">
        <v>135</v>
      </c>
      <c r="E11675" s="188" t="s">
        <v>136</v>
      </c>
      <c r="F11675" s="188" t="s">
        <v>137</v>
      </c>
      <c r="G11675" s="188" t="s">
        <v>138</v>
      </c>
      <c r="H11675" s="188" t="s">
        <v>139</v>
      </c>
      <c r="I11675" s="188" t="s">
        <v>140</v>
      </c>
      <c r="J11675" s="188" t="s">
        <v>141</v>
      </c>
      <c r="N11675" s="43"/>
    </row>
    <row r="11676" spans="1:14">
      <c r="A11676" s="43" t="s">
        <v>622</v>
      </c>
      <c r="B11676" s="188" t="s">
        <v>143</v>
      </c>
      <c r="C11676" s="188" t="s">
        <v>148</v>
      </c>
      <c r="D11676" s="188" t="s">
        <v>148</v>
      </c>
      <c r="E11676" s="188" t="s">
        <v>148</v>
      </c>
      <c r="F11676" s="188" t="s">
        <v>148</v>
      </c>
      <c r="G11676" s="188" t="s">
        <v>148</v>
      </c>
      <c r="H11676" s="188" t="s">
        <v>148</v>
      </c>
      <c r="I11676" s="188" t="s">
        <v>686</v>
      </c>
      <c r="J11676" s="188" t="s">
        <v>686</v>
      </c>
      <c r="N11676" s="43"/>
    </row>
    <row r="11677" spans="1:14">
      <c r="A11677" s="43" t="s">
        <v>592</v>
      </c>
      <c r="B11677" s="188">
        <v>77868</v>
      </c>
      <c r="C11677" s="188">
        <v>9215.8700000000008</v>
      </c>
      <c r="D11677" s="188">
        <v>13595.5</v>
      </c>
      <c r="E11677" s="188">
        <v>25878.400000000001</v>
      </c>
      <c r="F11677" s="188">
        <v>49598.1</v>
      </c>
      <c r="G11677" s="188">
        <v>91383</v>
      </c>
      <c r="H11677" s="188">
        <v>155353</v>
      </c>
      <c r="I11677" s="188">
        <v>221075</v>
      </c>
      <c r="J11677" s="188">
        <v>478573</v>
      </c>
      <c r="N11677" s="43"/>
    </row>
    <row r="11678" spans="1:14">
      <c r="A11678" s="43" t="s">
        <v>537</v>
      </c>
      <c r="B11678" s="188">
        <v>16751</v>
      </c>
      <c r="C11678" s="188">
        <v>0</v>
      </c>
      <c r="D11678" s="188">
        <v>0</v>
      </c>
      <c r="E11678" s="188">
        <v>8927.5</v>
      </c>
      <c r="F11678" s="188">
        <v>17194.400000000001</v>
      </c>
      <c r="G11678" s="188">
        <v>24802</v>
      </c>
      <c r="H11678" s="188">
        <v>30520</v>
      </c>
      <c r="I11678" s="188">
        <v>33730</v>
      </c>
      <c r="J11678" s="188">
        <v>40407</v>
      </c>
      <c r="N11678" s="43"/>
    </row>
    <row r="11679" spans="1:14">
      <c r="A11679" s="43" t="s">
        <v>538</v>
      </c>
      <c r="B11679" s="188">
        <v>150</v>
      </c>
      <c r="C11679" s="188">
        <v>0</v>
      </c>
      <c r="D11679" s="188">
        <v>0</v>
      </c>
      <c r="E11679" s="188">
        <v>0</v>
      </c>
      <c r="F11679" s="188">
        <v>0</v>
      </c>
      <c r="G11679" s="188">
        <v>0</v>
      </c>
      <c r="H11679" s="188">
        <v>0</v>
      </c>
      <c r="I11679" s="188">
        <v>0</v>
      </c>
      <c r="J11679" s="188">
        <v>6876</v>
      </c>
      <c r="N11679" s="43"/>
    </row>
    <row r="11680" spans="1:14">
      <c r="A11680" s="43" t="s">
        <v>539</v>
      </c>
      <c r="B11680" s="188">
        <v>30861</v>
      </c>
      <c r="C11680" s="188">
        <v>-32.93</v>
      </c>
      <c r="D11680" s="188">
        <v>202.62</v>
      </c>
      <c r="E11680" s="188">
        <v>1758.3</v>
      </c>
      <c r="F11680" s="188">
        <v>7642.2</v>
      </c>
      <c r="G11680" s="188">
        <v>24676</v>
      </c>
      <c r="H11680" s="188">
        <v>67178</v>
      </c>
      <c r="I11680" s="188">
        <v>117114</v>
      </c>
      <c r="J11680" s="188">
        <v>382740</v>
      </c>
      <c r="N11680" s="43"/>
    </row>
    <row r="11681" spans="1:14">
      <c r="A11681" s="43" t="s">
        <v>540</v>
      </c>
      <c r="B11681" s="188">
        <v>6408</v>
      </c>
      <c r="C11681" s="188">
        <v>0</v>
      </c>
      <c r="D11681" s="188">
        <v>0</v>
      </c>
      <c r="E11681" s="188">
        <v>0</v>
      </c>
      <c r="F11681" s="188">
        <v>0</v>
      </c>
      <c r="G11681" s="188">
        <v>6281</v>
      </c>
      <c r="H11681" s="188">
        <v>20027</v>
      </c>
      <c r="I11681" s="188">
        <v>33575</v>
      </c>
      <c r="J11681" s="188">
        <v>69553</v>
      </c>
      <c r="N11681" s="43"/>
    </row>
    <row r="11682" spans="1:14">
      <c r="A11682" s="43" t="s">
        <v>541</v>
      </c>
      <c r="B11682" s="188">
        <v>17138</v>
      </c>
      <c r="C11682" s="188">
        <v>0</v>
      </c>
      <c r="D11682" s="188">
        <v>0</v>
      </c>
      <c r="E11682" s="188">
        <v>0</v>
      </c>
      <c r="F11682" s="188">
        <v>0</v>
      </c>
      <c r="G11682" s="188">
        <v>22785</v>
      </c>
      <c r="H11682" s="188">
        <v>54471</v>
      </c>
      <c r="I11682" s="188">
        <v>80628</v>
      </c>
      <c r="J11682" s="188">
        <v>151101</v>
      </c>
      <c r="N11682" s="43"/>
    </row>
    <row r="11683" spans="1:14">
      <c r="A11683" s="43" t="s">
        <v>542</v>
      </c>
      <c r="B11683" s="188">
        <v>5495</v>
      </c>
      <c r="C11683" s="188">
        <v>0</v>
      </c>
      <c r="D11683" s="188">
        <v>0</v>
      </c>
      <c r="E11683" s="188">
        <v>633</v>
      </c>
      <c r="F11683" s="188">
        <v>2852.9</v>
      </c>
      <c r="G11683" s="188">
        <v>6938</v>
      </c>
      <c r="H11683" s="188">
        <v>13753</v>
      </c>
      <c r="I11683" s="188">
        <v>19923</v>
      </c>
      <c r="J11683" s="188">
        <v>37835</v>
      </c>
      <c r="N11683" s="43"/>
    </row>
    <row r="11684" spans="1:14">
      <c r="A11684" s="43" t="s">
        <v>543</v>
      </c>
      <c r="B11684" s="188">
        <v>1065</v>
      </c>
      <c r="C11684" s="188">
        <v>0</v>
      </c>
      <c r="D11684" s="188">
        <v>0</v>
      </c>
      <c r="E11684" s="188">
        <v>0</v>
      </c>
      <c r="F11684" s="188">
        <v>0</v>
      </c>
      <c r="G11684" s="188">
        <v>0</v>
      </c>
      <c r="H11684" s="188">
        <v>0</v>
      </c>
      <c r="I11684" s="188">
        <v>9854</v>
      </c>
      <c r="J11684" s="188">
        <v>20443</v>
      </c>
      <c r="N11684" s="43"/>
    </row>
    <row r="11685" spans="1:14">
      <c r="A11685" s="43" t="s">
        <v>544</v>
      </c>
      <c r="B11685" s="188">
        <v>7094</v>
      </c>
      <c r="C11685" s="188">
        <v>0</v>
      </c>
      <c r="D11685" s="188">
        <v>0</v>
      </c>
      <c r="E11685" s="188">
        <v>0</v>
      </c>
      <c r="F11685" s="188">
        <v>0</v>
      </c>
      <c r="G11685" s="188">
        <v>0</v>
      </c>
      <c r="H11685" s="188">
        <v>20629</v>
      </c>
      <c r="I11685" s="188">
        <v>61280</v>
      </c>
      <c r="J11685" s="188">
        <v>106314</v>
      </c>
      <c r="N11685" s="43"/>
    </row>
    <row r="11686" spans="1:14">
      <c r="A11686" s="43" t="s">
        <v>221</v>
      </c>
      <c r="B11686" s="188">
        <v>14166</v>
      </c>
      <c r="C11686" s="188">
        <v>0</v>
      </c>
      <c r="D11686" s="188">
        <v>0</v>
      </c>
      <c r="E11686" s="188">
        <v>6891.4</v>
      </c>
      <c r="F11686" s="188">
        <v>14355.9</v>
      </c>
      <c r="G11686" s="188">
        <v>21735</v>
      </c>
      <c r="H11686" s="188">
        <v>26846</v>
      </c>
      <c r="I11686" s="188">
        <v>29485</v>
      </c>
      <c r="J11686" s="188">
        <v>33894</v>
      </c>
      <c r="N11686" s="43"/>
    </row>
    <row r="11687" spans="1:14">
      <c r="A11687" s="43" t="s">
        <v>222</v>
      </c>
      <c r="B11687" s="188">
        <v>6978</v>
      </c>
      <c r="C11687" s="188">
        <v>0</v>
      </c>
      <c r="D11687" s="188">
        <v>0</v>
      </c>
      <c r="E11687" s="188">
        <v>0</v>
      </c>
      <c r="F11687" s="188">
        <v>0</v>
      </c>
      <c r="G11687" s="188">
        <v>13630</v>
      </c>
      <c r="H11687" s="188">
        <v>23119</v>
      </c>
      <c r="I11687" s="188">
        <v>27040</v>
      </c>
      <c r="J11687" s="188">
        <v>32744</v>
      </c>
      <c r="N11687" s="43"/>
    </row>
    <row r="11688" spans="1:14">
      <c r="A11688" s="43" t="s">
        <v>223</v>
      </c>
      <c r="B11688" s="188">
        <v>12661</v>
      </c>
      <c r="C11688" s="188">
        <v>0</v>
      </c>
      <c r="D11688" s="188">
        <v>0</v>
      </c>
      <c r="E11688" s="188">
        <v>0</v>
      </c>
      <c r="F11688" s="188">
        <v>0</v>
      </c>
      <c r="G11688" s="188">
        <v>11891</v>
      </c>
      <c r="H11688" s="188">
        <v>42789</v>
      </c>
      <c r="I11688" s="188">
        <v>67427</v>
      </c>
      <c r="J11688" s="188">
        <v>138208</v>
      </c>
      <c r="N11688" s="43"/>
    </row>
    <row r="11689" spans="1:14">
      <c r="A11689" s="43" t="s">
        <v>224</v>
      </c>
      <c r="B11689" s="188">
        <v>10201</v>
      </c>
      <c r="C11689" s="188">
        <v>0</v>
      </c>
      <c r="D11689" s="188">
        <v>0</v>
      </c>
      <c r="E11689" s="188">
        <v>0</v>
      </c>
      <c r="F11689" s="188">
        <v>0</v>
      </c>
      <c r="G11689" s="188">
        <v>0</v>
      </c>
      <c r="H11689" s="188">
        <v>35625</v>
      </c>
      <c r="I11689" s="188">
        <v>62208</v>
      </c>
      <c r="J11689" s="188">
        <v>133604</v>
      </c>
      <c r="N11689" s="43"/>
    </row>
    <row r="11690" spans="1:14">
      <c r="A11690" s="43" t="s">
        <v>545</v>
      </c>
      <c r="B11690" s="188">
        <v>68506</v>
      </c>
      <c r="C11690" s="188">
        <v>6709.14</v>
      </c>
      <c r="D11690" s="188">
        <v>11082.74</v>
      </c>
      <c r="E11690" s="188">
        <v>22895.7</v>
      </c>
      <c r="F11690" s="188">
        <v>44542.2</v>
      </c>
      <c r="G11690" s="188">
        <v>79646</v>
      </c>
      <c r="H11690" s="188">
        <v>133441</v>
      </c>
      <c r="I11690" s="188">
        <v>191204</v>
      </c>
      <c r="J11690" s="188">
        <v>431014</v>
      </c>
      <c r="N11690" s="43"/>
    </row>
    <row r="11691" spans="1:14">
      <c r="A11691" s="43" t="s">
        <v>546</v>
      </c>
      <c r="B11691" s="188">
        <v>40922</v>
      </c>
      <c r="C11691" s="188">
        <v>4794.2299999999996</v>
      </c>
      <c r="D11691" s="188">
        <v>8556.33</v>
      </c>
      <c r="E11691" s="188">
        <v>17367.5</v>
      </c>
      <c r="F11691" s="188">
        <v>32516.6</v>
      </c>
      <c r="G11691" s="188">
        <v>54582</v>
      </c>
      <c r="H11691" s="188">
        <v>83228</v>
      </c>
      <c r="I11691" s="188">
        <v>105564</v>
      </c>
      <c r="J11691" s="188">
        <v>164628</v>
      </c>
      <c r="N11691" s="43"/>
    </row>
    <row r="11692" spans="1:14">
      <c r="A11692" s="43" t="s">
        <v>547</v>
      </c>
      <c r="B11692" s="188">
        <v>4674</v>
      </c>
      <c r="C11692" s="188">
        <v>0</v>
      </c>
      <c r="D11692" s="188">
        <v>0</v>
      </c>
      <c r="E11692" s="188">
        <v>0</v>
      </c>
      <c r="F11692" s="188">
        <v>179.7</v>
      </c>
      <c r="G11692" s="188">
        <v>4933</v>
      </c>
      <c r="H11692" s="188">
        <v>12782</v>
      </c>
      <c r="I11692" s="188">
        <v>20338</v>
      </c>
      <c r="J11692" s="188">
        <v>53703</v>
      </c>
      <c r="N11692" s="43"/>
    </row>
    <row r="11693" spans="1:14">
      <c r="A11693" s="43" t="s">
        <v>548</v>
      </c>
      <c r="B11693" s="188">
        <v>867</v>
      </c>
      <c r="C11693" s="188">
        <v>0</v>
      </c>
      <c r="D11693" s="188">
        <v>0</v>
      </c>
      <c r="E11693" s="188">
        <v>0</v>
      </c>
      <c r="F11693" s="188">
        <v>0</v>
      </c>
      <c r="G11693" s="188">
        <v>603</v>
      </c>
      <c r="H11693" s="188">
        <v>2425</v>
      </c>
      <c r="I11693" s="188">
        <v>4394</v>
      </c>
      <c r="J11693" s="188">
        <v>11710</v>
      </c>
      <c r="N11693" s="43"/>
    </row>
    <row r="11694" spans="1:14">
      <c r="A11694" s="43" t="s">
        <v>549</v>
      </c>
      <c r="B11694" s="188">
        <v>1157</v>
      </c>
      <c r="C11694" s="188">
        <v>0</v>
      </c>
      <c r="D11694" s="188">
        <v>0</v>
      </c>
      <c r="E11694" s="188">
        <v>0</v>
      </c>
      <c r="F11694" s="188">
        <v>0</v>
      </c>
      <c r="G11694" s="188">
        <v>1572</v>
      </c>
      <c r="H11694" s="188">
        <v>3980</v>
      </c>
      <c r="I11694" s="188">
        <v>5933</v>
      </c>
      <c r="J11694" s="188">
        <v>9715</v>
      </c>
      <c r="N11694" s="43"/>
    </row>
    <row r="11695" spans="1:14">
      <c r="A11695" s="43" t="s">
        <v>550</v>
      </c>
      <c r="B11695" s="188">
        <v>232</v>
      </c>
      <c r="C11695" s="188">
        <v>0</v>
      </c>
      <c r="D11695" s="188">
        <v>0</v>
      </c>
      <c r="E11695" s="188">
        <v>0</v>
      </c>
      <c r="F11695" s="188">
        <v>0</v>
      </c>
      <c r="G11695" s="188">
        <v>296</v>
      </c>
      <c r="H11695" s="188">
        <v>749</v>
      </c>
      <c r="I11695" s="188">
        <v>1125</v>
      </c>
      <c r="J11695" s="188">
        <v>2148</v>
      </c>
      <c r="N11695" s="43"/>
    </row>
    <row r="11696" spans="1:14">
      <c r="A11696" s="43" t="s">
        <v>551</v>
      </c>
      <c r="B11696" s="188">
        <v>64</v>
      </c>
      <c r="C11696" s="188">
        <v>0</v>
      </c>
      <c r="D11696" s="188">
        <v>0</v>
      </c>
      <c r="E11696" s="188">
        <v>0</v>
      </c>
      <c r="F11696" s="188">
        <v>0</v>
      </c>
      <c r="G11696" s="188">
        <v>0</v>
      </c>
      <c r="H11696" s="188">
        <v>0</v>
      </c>
      <c r="I11696" s="188">
        <v>2</v>
      </c>
      <c r="J11696" s="188">
        <v>2021</v>
      </c>
      <c r="N11696" s="43"/>
    </row>
    <row r="11697" spans="1:14">
      <c r="A11697" s="43" t="s">
        <v>317</v>
      </c>
      <c r="B11697" s="188">
        <v>1827</v>
      </c>
      <c r="C11697" s="188">
        <v>0</v>
      </c>
      <c r="D11697" s="188">
        <v>1862.3</v>
      </c>
      <c r="E11697" s="188">
        <v>1862.3</v>
      </c>
      <c r="F11697" s="188">
        <v>1862.3</v>
      </c>
      <c r="G11697" s="188">
        <v>1862</v>
      </c>
      <c r="H11697" s="188">
        <v>1862</v>
      </c>
      <c r="I11697" s="188">
        <v>2607</v>
      </c>
      <c r="J11697" s="188">
        <v>4842</v>
      </c>
      <c r="N11697" s="43"/>
    </row>
    <row r="11698" spans="1:14">
      <c r="A11698" s="43" t="s">
        <v>318</v>
      </c>
      <c r="B11698" s="188">
        <v>542</v>
      </c>
      <c r="C11698" s="188">
        <v>0</v>
      </c>
      <c r="D11698" s="188">
        <v>0</v>
      </c>
      <c r="E11698" s="188">
        <v>0</v>
      </c>
      <c r="F11698" s="188">
        <v>699.6</v>
      </c>
      <c r="G11698" s="188">
        <v>700</v>
      </c>
      <c r="H11698" s="188">
        <v>700</v>
      </c>
      <c r="I11698" s="188">
        <v>700</v>
      </c>
      <c r="J11698" s="188">
        <v>1783</v>
      </c>
      <c r="N11698" s="43"/>
    </row>
    <row r="11699" spans="1:14">
      <c r="A11699" s="43" t="s">
        <v>552</v>
      </c>
      <c r="B11699" s="188">
        <v>50284</v>
      </c>
      <c r="C11699" s="188">
        <v>7304.3</v>
      </c>
      <c r="D11699" s="188">
        <v>11009.38</v>
      </c>
      <c r="E11699" s="188">
        <v>20215.8</v>
      </c>
      <c r="F11699" s="188">
        <v>36675.800000000003</v>
      </c>
      <c r="G11699" s="188">
        <v>64774</v>
      </c>
      <c r="H11699" s="188">
        <v>104819</v>
      </c>
      <c r="I11699" s="188">
        <v>137376</v>
      </c>
      <c r="J11699" s="188">
        <v>233632</v>
      </c>
      <c r="N11699" s="43"/>
    </row>
    <row r="11700" spans="1:14">
      <c r="A11700" s="43" t="s">
        <v>553</v>
      </c>
      <c r="B11700" s="188">
        <v>4198</v>
      </c>
      <c r="C11700" s="188">
        <v>0</v>
      </c>
      <c r="D11700" s="188">
        <v>0</v>
      </c>
      <c r="E11700" s="188">
        <v>0</v>
      </c>
      <c r="F11700" s="188">
        <v>0</v>
      </c>
      <c r="G11700" s="188">
        <v>3894</v>
      </c>
      <c r="H11700" s="188">
        <v>12970</v>
      </c>
      <c r="I11700" s="188">
        <v>21209</v>
      </c>
      <c r="J11700" s="188">
        <v>46908</v>
      </c>
      <c r="N11700" s="43"/>
    </row>
    <row r="11701" spans="1:14">
      <c r="A11701" s="43" t="s">
        <v>554</v>
      </c>
      <c r="B11701" s="188">
        <v>1300</v>
      </c>
      <c r="C11701" s="188">
        <v>0</v>
      </c>
      <c r="D11701" s="188">
        <v>0</v>
      </c>
      <c r="E11701" s="188">
        <v>0</v>
      </c>
      <c r="F11701" s="188">
        <v>0</v>
      </c>
      <c r="G11701" s="188">
        <v>379</v>
      </c>
      <c r="H11701" s="188">
        <v>2727</v>
      </c>
      <c r="I11701" s="188">
        <v>6213</v>
      </c>
      <c r="J11701" s="188">
        <v>20837</v>
      </c>
      <c r="N11701" s="43"/>
    </row>
    <row r="11702" spans="1:14">
      <c r="A11702" s="43" t="s">
        <v>555</v>
      </c>
      <c r="B11702" s="188">
        <v>2341</v>
      </c>
      <c r="C11702" s="188">
        <v>0</v>
      </c>
      <c r="D11702" s="188">
        <v>0</v>
      </c>
      <c r="E11702" s="188">
        <v>0</v>
      </c>
      <c r="F11702" s="188">
        <v>0</v>
      </c>
      <c r="G11702" s="188">
        <v>60</v>
      </c>
      <c r="H11702" s="188">
        <v>4431</v>
      </c>
      <c r="I11702" s="188">
        <v>13512</v>
      </c>
      <c r="J11702" s="188">
        <v>44454</v>
      </c>
      <c r="N11702" s="43"/>
    </row>
    <row r="11703" spans="1:14">
      <c r="A11703" s="43" t="s">
        <v>556</v>
      </c>
      <c r="B11703" s="188">
        <v>932</v>
      </c>
      <c r="C11703" s="188">
        <v>0</v>
      </c>
      <c r="D11703" s="188">
        <v>0</v>
      </c>
      <c r="E11703" s="188">
        <v>0</v>
      </c>
      <c r="F11703" s="188">
        <v>0</v>
      </c>
      <c r="G11703" s="188">
        <v>0</v>
      </c>
      <c r="H11703" s="188">
        <v>0</v>
      </c>
      <c r="I11703" s="188">
        <v>3269</v>
      </c>
      <c r="J11703" s="188">
        <v>35991</v>
      </c>
      <c r="N11703" s="43"/>
    </row>
    <row r="11704" spans="1:14">
      <c r="A11704" s="43" t="s">
        <v>171</v>
      </c>
      <c r="N11704" s="43"/>
    </row>
    <row r="11705" spans="1:14">
      <c r="A11705" s="43" t="s">
        <v>607</v>
      </c>
      <c r="B11705" s="188">
        <v>20568</v>
      </c>
      <c r="C11705" s="188">
        <v>-41.03</v>
      </c>
      <c r="D11705" s="188">
        <v>3331.74</v>
      </c>
      <c r="E11705" s="188">
        <v>9505.9</v>
      </c>
      <c r="F11705" s="188">
        <v>15537.1</v>
      </c>
      <c r="G11705" s="188">
        <v>24939</v>
      </c>
      <c r="H11705" s="188">
        <v>38829</v>
      </c>
      <c r="I11705" s="188">
        <v>51811</v>
      </c>
      <c r="J11705" s="188">
        <v>94451</v>
      </c>
      <c r="N11705" s="43"/>
    </row>
    <row r="11706" spans="1:14">
      <c r="A11706" s="43" t="s">
        <v>537</v>
      </c>
      <c r="B11706" s="188">
        <v>8021</v>
      </c>
      <c r="C11706" s="188">
        <v>0</v>
      </c>
      <c r="D11706" s="188">
        <v>0</v>
      </c>
      <c r="E11706" s="188">
        <v>0</v>
      </c>
      <c r="F11706" s="188">
        <v>8334.5</v>
      </c>
      <c r="G11706" s="188">
        <v>12690</v>
      </c>
      <c r="H11706" s="188">
        <v>16420</v>
      </c>
      <c r="I11706" s="188">
        <v>19126</v>
      </c>
      <c r="J11706" s="188">
        <v>24900</v>
      </c>
      <c r="N11706" s="43"/>
    </row>
    <row r="11707" spans="1:14">
      <c r="A11707" s="43" t="s">
        <v>538</v>
      </c>
      <c r="B11707" s="188">
        <v>723</v>
      </c>
      <c r="C11707" s="188">
        <v>0</v>
      </c>
      <c r="D11707" s="188">
        <v>0</v>
      </c>
      <c r="E11707" s="188">
        <v>0</v>
      </c>
      <c r="F11707" s="188">
        <v>0</v>
      </c>
      <c r="G11707" s="188">
        <v>0</v>
      </c>
      <c r="H11707" s="188">
        <v>2275</v>
      </c>
      <c r="I11707" s="188">
        <v>6635</v>
      </c>
      <c r="J11707" s="188">
        <v>9842</v>
      </c>
      <c r="N11707" s="43"/>
    </row>
    <row r="11708" spans="1:14">
      <c r="A11708" s="43" t="s">
        <v>539</v>
      </c>
      <c r="B11708" s="188">
        <v>4137</v>
      </c>
      <c r="C11708" s="188">
        <v>-101.02</v>
      </c>
      <c r="D11708" s="188">
        <v>-76.08</v>
      </c>
      <c r="E11708" s="188">
        <v>3.6</v>
      </c>
      <c r="F11708" s="188">
        <v>634</v>
      </c>
      <c r="G11708" s="188">
        <v>2725</v>
      </c>
      <c r="H11708" s="188">
        <v>7452</v>
      </c>
      <c r="I11708" s="188">
        <v>13977</v>
      </c>
      <c r="J11708" s="188">
        <v>53479</v>
      </c>
      <c r="N11708" s="43"/>
    </row>
    <row r="11709" spans="1:14">
      <c r="A11709" s="43" t="s">
        <v>540</v>
      </c>
      <c r="B11709" s="188">
        <v>809</v>
      </c>
      <c r="C11709" s="188">
        <v>0</v>
      </c>
      <c r="D11709" s="188">
        <v>0</v>
      </c>
      <c r="E11709" s="188">
        <v>0</v>
      </c>
      <c r="F11709" s="188">
        <v>0</v>
      </c>
      <c r="G11709" s="188">
        <v>0</v>
      </c>
      <c r="H11709" s="188">
        <v>2183</v>
      </c>
      <c r="I11709" s="188">
        <v>4469</v>
      </c>
      <c r="J11709" s="188">
        <v>14146</v>
      </c>
      <c r="N11709" s="43"/>
    </row>
    <row r="11710" spans="1:14">
      <c r="A11710" s="43" t="s">
        <v>541</v>
      </c>
      <c r="B11710" s="188">
        <v>4494</v>
      </c>
      <c r="C11710" s="188">
        <v>0</v>
      </c>
      <c r="D11710" s="188">
        <v>0</v>
      </c>
      <c r="E11710" s="188">
        <v>0</v>
      </c>
      <c r="F11710" s="188">
        <v>0</v>
      </c>
      <c r="G11710" s="188">
        <v>747</v>
      </c>
      <c r="H11710" s="188">
        <v>16966</v>
      </c>
      <c r="I11710" s="188">
        <v>26751</v>
      </c>
      <c r="J11710" s="188">
        <v>52225</v>
      </c>
      <c r="N11710" s="43"/>
    </row>
    <row r="11711" spans="1:14">
      <c r="A11711" s="43" t="s">
        <v>542</v>
      </c>
      <c r="B11711" s="188">
        <v>1487</v>
      </c>
      <c r="C11711" s="188">
        <v>0</v>
      </c>
      <c r="D11711" s="188">
        <v>0</v>
      </c>
      <c r="E11711" s="188">
        <v>0</v>
      </c>
      <c r="F11711" s="188">
        <v>0</v>
      </c>
      <c r="G11711" s="188">
        <v>1795</v>
      </c>
      <c r="H11711" s="188">
        <v>4169</v>
      </c>
      <c r="I11711" s="188">
        <v>6940</v>
      </c>
      <c r="J11711" s="188">
        <v>14457</v>
      </c>
      <c r="N11711" s="43"/>
    </row>
    <row r="11712" spans="1:14">
      <c r="A11712" s="43" t="s">
        <v>543</v>
      </c>
      <c r="B11712" s="188">
        <v>898</v>
      </c>
      <c r="C11712" s="188">
        <v>0</v>
      </c>
      <c r="D11712" s="188">
        <v>0</v>
      </c>
      <c r="E11712" s="188">
        <v>0</v>
      </c>
      <c r="F11712" s="188">
        <v>0</v>
      </c>
      <c r="G11712" s="188">
        <v>0</v>
      </c>
      <c r="H11712" s="188">
        <v>0</v>
      </c>
      <c r="I11712" s="188">
        <v>8240</v>
      </c>
      <c r="J11712" s="188">
        <v>18509</v>
      </c>
      <c r="N11712" s="43"/>
    </row>
    <row r="11713" spans="1:14">
      <c r="A11713" s="43" t="s">
        <v>544</v>
      </c>
      <c r="B11713" s="188">
        <v>12901</v>
      </c>
      <c r="C11713" s="188">
        <v>0</v>
      </c>
      <c r="D11713" s="188">
        <v>0</v>
      </c>
      <c r="E11713" s="188">
        <v>0</v>
      </c>
      <c r="F11713" s="188">
        <v>0</v>
      </c>
      <c r="G11713" s="188">
        <v>16142</v>
      </c>
      <c r="H11713" s="188">
        <v>59360</v>
      </c>
      <c r="I11713" s="188">
        <v>92050</v>
      </c>
      <c r="J11713" s="188">
        <v>106314</v>
      </c>
      <c r="N11713" s="43"/>
    </row>
    <row r="11714" spans="1:14">
      <c r="A11714" s="43" t="s">
        <v>221</v>
      </c>
      <c r="B11714" s="188">
        <v>6901</v>
      </c>
      <c r="C11714" s="188">
        <v>0</v>
      </c>
      <c r="D11714" s="188">
        <v>0</v>
      </c>
      <c r="E11714" s="188">
        <v>0</v>
      </c>
      <c r="F11714" s="188">
        <v>7238.6</v>
      </c>
      <c r="G11714" s="188">
        <v>11087</v>
      </c>
      <c r="H11714" s="188">
        <v>14144</v>
      </c>
      <c r="I11714" s="188">
        <v>16871</v>
      </c>
      <c r="J11714" s="188">
        <v>22652</v>
      </c>
      <c r="N11714" s="43"/>
    </row>
    <row r="11715" spans="1:14">
      <c r="A11715" s="43" t="s">
        <v>222</v>
      </c>
      <c r="B11715" s="188">
        <v>2862</v>
      </c>
      <c r="C11715" s="188">
        <v>0</v>
      </c>
      <c r="D11715" s="188">
        <v>0</v>
      </c>
      <c r="E11715" s="188">
        <v>0</v>
      </c>
      <c r="F11715" s="188">
        <v>0</v>
      </c>
      <c r="G11715" s="188">
        <v>4232</v>
      </c>
      <c r="H11715" s="188">
        <v>11386</v>
      </c>
      <c r="I11715" s="188">
        <v>14799</v>
      </c>
      <c r="J11715" s="188">
        <v>21943</v>
      </c>
      <c r="N11715" s="43"/>
    </row>
    <row r="11716" spans="1:14">
      <c r="A11716" s="43" t="s">
        <v>223</v>
      </c>
      <c r="B11716" s="188">
        <v>2650</v>
      </c>
      <c r="C11716" s="188">
        <v>0</v>
      </c>
      <c r="D11716" s="188">
        <v>0</v>
      </c>
      <c r="E11716" s="188">
        <v>0</v>
      </c>
      <c r="F11716" s="188">
        <v>0</v>
      </c>
      <c r="G11716" s="188">
        <v>0</v>
      </c>
      <c r="H11716" s="188">
        <v>9422</v>
      </c>
      <c r="I11716" s="188">
        <v>19805</v>
      </c>
      <c r="J11716" s="188">
        <v>39999</v>
      </c>
      <c r="N11716" s="43"/>
    </row>
    <row r="11717" spans="1:14">
      <c r="A11717" s="43" t="s">
        <v>224</v>
      </c>
      <c r="B11717" s="188">
        <v>3563</v>
      </c>
      <c r="C11717" s="188">
        <v>0</v>
      </c>
      <c r="D11717" s="188">
        <v>0</v>
      </c>
      <c r="E11717" s="188">
        <v>0</v>
      </c>
      <c r="F11717" s="188">
        <v>0</v>
      </c>
      <c r="G11717" s="188">
        <v>0</v>
      </c>
      <c r="H11717" s="188">
        <v>10463</v>
      </c>
      <c r="I11717" s="188">
        <v>26508</v>
      </c>
      <c r="J11717" s="188">
        <v>63603</v>
      </c>
      <c r="N11717" s="43"/>
    </row>
    <row r="11718" spans="1:14">
      <c r="A11718" s="43" t="s">
        <v>545</v>
      </c>
      <c r="B11718" s="188">
        <v>17460</v>
      </c>
      <c r="C11718" s="188">
        <v>-2033.03</v>
      </c>
      <c r="D11718" s="188">
        <v>994.79</v>
      </c>
      <c r="E11718" s="188">
        <v>7122.7</v>
      </c>
      <c r="F11718" s="188">
        <v>13063.6</v>
      </c>
      <c r="G11718" s="188">
        <v>22005</v>
      </c>
      <c r="H11718" s="188">
        <v>34729</v>
      </c>
      <c r="I11718" s="188">
        <v>46779</v>
      </c>
      <c r="J11718" s="188">
        <v>85406</v>
      </c>
      <c r="N11718" s="43"/>
    </row>
    <row r="11719" spans="1:14">
      <c r="A11719" s="43" t="s">
        <v>546</v>
      </c>
      <c r="B11719" s="188">
        <v>13519</v>
      </c>
      <c r="C11719" s="188">
        <v>-2561.89</v>
      </c>
      <c r="D11719" s="188">
        <v>-896.7</v>
      </c>
      <c r="E11719" s="188">
        <v>6472.9</v>
      </c>
      <c r="F11719" s="188">
        <v>10553.3</v>
      </c>
      <c r="G11719" s="188">
        <v>18085</v>
      </c>
      <c r="H11719" s="188">
        <v>28732</v>
      </c>
      <c r="I11719" s="188">
        <v>37440</v>
      </c>
      <c r="J11719" s="188">
        <v>63921</v>
      </c>
      <c r="N11719" s="43"/>
    </row>
    <row r="11720" spans="1:14">
      <c r="A11720" s="43" t="s">
        <v>547</v>
      </c>
      <c r="B11720" s="188">
        <v>358</v>
      </c>
      <c r="C11720" s="188">
        <v>0</v>
      </c>
      <c r="D11720" s="188">
        <v>0</v>
      </c>
      <c r="E11720" s="188">
        <v>0</v>
      </c>
      <c r="F11720" s="188">
        <v>0</v>
      </c>
      <c r="G11720" s="188">
        <v>0</v>
      </c>
      <c r="H11720" s="188">
        <v>785</v>
      </c>
      <c r="I11720" s="188">
        <v>2253</v>
      </c>
      <c r="J11720" s="188">
        <v>7199</v>
      </c>
      <c r="N11720" s="43"/>
    </row>
    <row r="11721" spans="1:14">
      <c r="A11721" s="43" t="s">
        <v>548</v>
      </c>
      <c r="B11721" s="188">
        <v>92</v>
      </c>
      <c r="C11721" s="188">
        <v>0</v>
      </c>
      <c r="D11721" s="188">
        <v>0</v>
      </c>
      <c r="E11721" s="188">
        <v>0</v>
      </c>
      <c r="F11721" s="188">
        <v>0</v>
      </c>
      <c r="G11721" s="188">
        <v>0</v>
      </c>
      <c r="H11721" s="188">
        <v>114</v>
      </c>
      <c r="I11721" s="188">
        <v>559</v>
      </c>
      <c r="J11721" s="188">
        <v>2017</v>
      </c>
      <c r="N11721" s="43"/>
    </row>
    <row r="11722" spans="1:14">
      <c r="A11722" s="43" t="s">
        <v>549</v>
      </c>
      <c r="B11722" s="188">
        <v>290</v>
      </c>
      <c r="C11722" s="188">
        <v>0</v>
      </c>
      <c r="D11722" s="188">
        <v>0</v>
      </c>
      <c r="E11722" s="188">
        <v>0</v>
      </c>
      <c r="F11722" s="188">
        <v>0</v>
      </c>
      <c r="G11722" s="188">
        <v>0</v>
      </c>
      <c r="H11722" s="188">
        <v>1092</v>
      </c>
      <c r="I11722" s="188">
        <v>1855</v>
      </c>
      <c r="J11722" s="188">
        <v>3810</v>
      </c>
      <c r="N11722" s="43"/>
    </row>
    <row r="11723" spans="1:14">
      <c r="A11723" s="43" t="s">
        <v>550</v>
      </c>
      <c r="B11723" s="188">
        <v>55</v>
      </c>
      <c r="C11723" s="188">
        <v>0</v>
      </c>
      <c r="D11723" s="188">
        <v>0</v>
      </c>
      <c r="E11723" s="188">
        <v>0</v>
      </c>
      <c r="F11723" s="188">
        <v>0</v>
      </c>
      <c r="G11723" s="188">
        <v>0</v>
      </c>
      <c r="H11723" s="188">
        <v>206</v>
      </c>
      <c r="I11723" s="188">
        <v>349</v>
      </c>
      <c r="J11723" s="188">
        <v>717</v>
      </c>
      <c r="N11723" s="43"/>
    </row>
    <row r="11724" spans="1:14">
      <c r="A11724" s="43" t="s">
        <v>551</v>
      </c>
      <c r="B11724" s="188">
        <v>1</v>
      </c>
      <c r="C11724" s="188">
        <v>0</v>
      </c>
      <c r="D11724" s="188">
        <v>0</v>
      </c>
      <c r="E11724" s="188">
        <v>0</v>
      </c>
      <c r="F11724" s="188">
        <v>0</v>
      </c>
      <c r="G11724" s="188">
        <v>0</v>
      </c>
      <c r="H11724" s="188">
        <v>0</v>
      </c>
      <c r="I11724" s="188">
        <v>0</v>
      </c>
      <c r="J11724" s="188">
        <v>0</v>
      </c>
      <c r="N11724" s="43"/>
    </row>
    <row r="11725" spans="1:14">
      <c r="A11725" s="43" t="s">
        <v>317</v>
      </c>
      <c r="B11725" s="188">
        <v>1776</v>
      </c>
      <c r="C11725" s="188">
        <v>1862.3</v>
      </c>
      <c r="D11725" s="188">
        <v>1862.3</v>
      </c>
      <c r="E11725" s="188">
        <v>1862.3</v>
      </c>
      <c r="F11725" s="188">
        <v>1862.3</v>
      </c>
      <c r="G11725" s="188">
        <v>1862</v>
      </c>
      <c r="H11725" s="188">
        <v>1862</v>
      </c>
      <c r="I11725" s="188">
        <v>1862</v>
      </c>
      <c r="J11725" s="188">
        <v>1862</v>
      </c>
      <c r="N11725" s="43"/>
    </row>
    <row r="11726" spans="1:14">
      <c r="A11726" s="43" t="s">
        <v>318</v>
      </c>
      <c r="B11726" s="188">
        <v>535</v>
      </c>
      <c r="C11726" s="188">
        <v>0</v>
      </c>
      <c r="D11726" s="188">
        <v>0</v>
      </c>
      <c r="E11726" s="188">
        <v>699.6</v>
      </c>
      <c r="F11726" s="188">
        <v>699.6</v>
      </c>
      <c r="G11726" s="188">
        <v>700</v>
      </c>
      <c r="H11726" s="188">
        <v>700</v>
      </c>
      <c r="I11726" s="188">
        <v>700</v>
      </c>
      <c r="J11726" s="188">
        <v>700</v>
      </c>
      <c r="N11726" s="43"/>
    </row>
    <row r="11727" spans="1:14">
      <c r="A11727" s="43" t="s">
        <v>552</v>
      </c>
      <c r="B11727" s="188">
        <v>16627</v>
      </c>
      <c r="C11727" s="188">
        <v>0</v>
      </c>
      <c r="D11727" s="188">
        <v>1247.8499999999999</v>
      </c>
      <c r="E11727" s="188">
        <v>8851</v>
      </c>
      <c r="F11727" s="188">
        <v>12949.4</v>
      </c>
      <c r="G11727" s="188">
        <v>20942</v>
      </c>
      <c r="H11727" s="188">
        <v>33395</v>
      </c>
      <c r="I11727" s="188">
        <v>43962</v>
      </c>
      <c r="J11727" s="188">
        <v>76311</v>
      </c>
      <c r="N11727" s="43"/>
    </row>
    <row r="11728" spans="1:14">
      <c r="A11728" s="43" t="s">
        <v>553</v>
      </c>
      <c r="B11728" s="188">
        <v>572</v>
      </c>
      <c r="C11728" s="188">
        <v>0</v>
      </c>
      <c r="D11728" s="188">
        <v>0</v>
      </c>
      <c r="E11728" s="188">
        <v>0</v>
      </c>
      <c r="F11728" s="188">
        <v>0</v>
      </c>
      <c r="G11728" s="188">
        <v>0</v>
      </c>
      <c r="H11728" s="188">
        <v>961</v>
      </c>
      <c r="I11728" s="188">
        <v>2795</v>
      </c>
      <c r="J11728" s="188">
        <v>10869</v>
      </c>
      <c r="N11728" s="43"/>
    </row>
    <row r="11729" spans="1:14">
      <c r="A11729" s="43" t="s">
        <v>554</v>
      </c>
      <c r="B11729" s="188">
        <v>265</v>
      </c>
      <c r="C11729" s="188">
        <v>0</v>
      </c>
      <c r="D11729" s="188">
        <v>0</v>
      </c>
      <c r="E11729" s="188">
        <v>0</v>
      </c>
      <c r="F11729" s="188">
        <v>0</v>
      </c>
      <c r="G11729" s="188">
        <v>12</v>
      </c>
      <c r="H11729" s="188">
        <v>415</v>
      </c>
      <c r="I11729" s="188">
        <v>1168</v>
      </c>
      <c r="J11729" s="188">
        <v>5655</v>
      </c>
      <c r="N11729" s="43"/>
    </row>
    <row r="11730" spans="1:14">
      <c r="A11730" s="43" t="s">
        <v>555</v>
      </c>
      <c r="B11730" s="188">
        <v>429</v>
      </c>
      <c r="C11730" s="188">
        <v>0</v>
      </c>
      <c r="D11730" s="188">
        <v>0</v>
      </c>
      <c r="E11730" s="188">
        <v>0</v>
      </c>
      <c r="F11730" s="188">
        <v>0</v>
      </c>
      <c r="G11730" s="188">
        <v>0</v>
      </c>
      <c r="H11730" s="188">
        <v>42</v>
      </c>
      <c r="I11730" s="188">
        <v>1439</v>
      </c>
      <c r="J11730" s="188">
        <v>10591</v>
      </c>
      <c r="N11730" s="43"/>
    </row>
    <row r="11731" spans="1:14">
      <c r="A11731" s="43" t="s">
        <v>556</v>
      </c>
      <c r="B11731" s="188">
        <v>416</v>
      </c>
      <c r="C11731" s="188">
        <v>0</v>
      </c>
      <c r="D11731" s="188">
        <v>0</v>
      </c>
      <c r="E11731" s="188">
        <v>0</v>
      </c>
      <c r="F11731" s="188">
        <v>0</v>
      </c>
      <c r="G11731" s="188">
        <v>0</v>
      </c>
      <c r="H11731" s="188">
        <v>0</v>
      </c>
      <c r="I11731" s="188">
        <v>0</v>
      </c>
      <c r="J11731" s="188">
        <v>13357</v>
      </c>
      <c r="N11731" s="43"/>
    </row>
    <row r="11732" spans="1:14">
      <c r="A11732" s="43" t="s">
        <v>608</v>
      </c>
      <c r="B11732" s="188">
        <v>42760</v>
      </c>
      <c r="C11732" s="188">
        <v>13309.56</v>
      </c>
      <c r="D11732" s="188">
        <v>16211.47</v>
      </c>
      <c r="E11732" s="188">
        <v>22506.7</v>
      </c>
      <c r="F11732" s="188">
        <v>33481.4</v>
      </c>
      <c r="G11732" s="188">
        <v>50656</v>
      </c>
      <c r="H11732" s="188">
        <v>73872</v>
      </c>
      <c r="I11732" s="188">
        <v>97341</v>
      </c>
      <c r="J11732" s="188">
        <v>185635</v>
      </c>
      <c r="N11732" s="43"/>
    </row>
    <row r="11733" spans="1:14">
      <c r="A11733" s="43" t="s">
        <v>537</v>
      </c>
      <c r="B11733" s="188">
        <v>14505</v>
      </c>
      <c r="C11733" s="188">
        <v>0</v>
      </c>
      <c r="D11733" s="188">
        <v>2228.4699999999998</v>
      </c>
      <c r="E11733" s="188">
        <v>10564.5</v>
      </c>
      <c r="F11733" s="188">
        <v>15385.6</v>
      </c>
      <c r="G11733" s="188">
        <v>19346</v>
      </c>
      <c r="H11733" s="188">
        <v>22624</v>
      </c>
      <c r="I11733" s="188">
        <v>24788</v>
      </c>
      <c r="J11733" s="188">
        <v>30494</v>
      </c>
      <c r="N11733" s="43"/>
    </row>
    <row r="11734" spans="1:14">
      <c r="A11734" s="43" t="s">
        <v>538</v>
      </c>
      <c r="B11734" s="188">
        <v>21</v>
      </c>
      <c r="C11734" s="188">
        <v>0</v>
      </c>
      <c r="D11734" s="188">
        <v>0</v>
      </c>
      <c r="E11734" s="188">
        <v>0</v>
      </c>
      <c r="F11734" s="188">
        <v>0</v>
      </c>
      <c r="G11734" s="188">
        <v>0</v>
      </c>
      <c r="H11734" s="188">
        <v>0</v>
      </c>
      <c r="I11734" s="188">
        <v>0</v>
      </c>
      <c r="J11734" s="188">
        <v>0</v>
      </c>
      <c r="N11734" s="43"/>
    </row>
    <row r="11735" spans="1:14">
      <c r="A11735" s="43" t="s">
        <v>539</v>
      </c>
      <c r="B11735" s="188">
        <v>11046</v>
      </c>
      <c r="C11735" s="188">
        <v>18.73</v>
      </c>
      <c r="D11735" s="188">
        <v>229.86</v>
      </c>
      <c r="E11735" s="188">
        <v>1072.4000000000001</v>
      </c>
      <c r="F11735" s="188">
        <v>3474</v>
      </c>
      <c r="G11735" s="188">
        <v>9260</v>
      </c>
      <c r="H11735" s="188">
        <v>23930</v>
      </c>
      <c r="I11735" s="188">
        <v>41111</v>
      </c>
      <c r="J11735" s="188">
        <v>128907</v>
      </c>
      <c r="N11735" s="43"/>
    </row>
    <row r="11736" spans="1:14">
      <c r="A11736" s="43" t="s">
        <v>540</v>
      </c>
      <c r="B11736" s="188">
        <v>2827</v>
      </c>
      <c r="C11736" s="188">
        <v>0</v>
      </c>
      <c r="D11736" s="188">
        <v>0</v>
      </c>
      <c r="E11736" s="188">
        <v>0</v>
      </c>
      <c r="F11736" s="188">
        <v>0</v>
      </c>
      <c r="G11736" s="188">
        <v>2559</v>
      </c>
      <c r="H11736" s="188">
        <v>8851</v>
      </c>
      <c r="I11736" s="188">
        <v>14931</v>
      </c>
      <c r="J11736" s="188">
        <v>32131</v>
      </c>
      <c r="N11736" s="43"/>
    </row>
    <row r="11737" spans="1:14">
      <c r="A11737" s="43" t="s">
        <v>541</v>
      </c>
      <c r="B11737" s="188">
        <v>9790</v>
      </c>
      <c r="C11737" s="188">
        <v>0</v>
      </c>
      <c r="D11737" s="188">
        <v>0</v>
      </c>
      <c r="E11737" s="188">
        <v>0</v>
      </c>
      <c r="F11737" s="188">
        <v>0</v>
      </c>
      <c r="G11737" s="188">
        <v>13369</v>
      </c>
      <c r="H11737" s="188">
        <v>32675</v>
      </c>
      <c r="I11737" s="188">
        <v>46487</v>
      </c>
      <c r="J11737" s="188">
        <v>91817</v>
      </c>
      <c r="N11737" s="43"/>
    </row>
    <row r="11738" spans="1:14">
      <c r="A11738" s="43" t="s">
        <v>542</v>
      </c>
      <c r="B11738" s="188">
        <v>3369</v>
      </c>
      <c r="C11738" s="188">
        <v>0</v>
      </c>
      <c r="D11738" s="188">
        <v>0</v>
      </c>
      <c r="E11738" s="188">
        <v>256.3</v>
      </c>
      <c r="F11738" s="188">
        <v>1783.5</v>
      </c>
      <c r="G11738" s="188">
        <v>4298</v>
      </c>
      <c r="H11738" s="188">
        <v>8549</v>
      </c>
      <c r="I11738" s="188">
        <v>12002</v>
      </c>
      <c r="J11738" s="188">
        <v>22452</v>
      </c>
      <c r="N11738" s="43"/>
    </row>
    <row r="11739" spans="1:14">
      <c r="A11739" s="43" t="s">
        <v>543</v>
      </c>
      <c r="B11739" s="188">
        <v>1201</v>
      </c>
      <c r="C11739" s="188">
        <v>0</v>
      </c>
      <c r="D11739" s="188">
        <v>0</v>
      </c>
      <c r="E11739" s="188">
        <v>0</v>
      </c>
      <c r="F11739" s="188">
        <v>0</v>
      </c>
      <c r="G11739" s="188">
        <v>0</v>
      </c>
      <c r="H11739" s="188">
        <v>1531</v>
      </c>
      <c r="I11739" s="188">
        <v>11232</v>
      </c>
      <c r="J11739" s="188">
        <v>20895</v>
      </c>
      <c r="N11739" s="43"/>
    </row>
    <row r="11740" spans="1:14">
      <c r="A11740" s="43" t="s">
        <v>544</v>
      </c>
      <c r="B11740" s="188">
        <v>7520</v>
      </c>
      <c r="C11740" s="188">
        <v>0</v>
      </c>
      <c r="D11740" s="188">
        <v>0</v>
      </c>
      <c r="E11740" s="188">
        <v>0</v>
      </c>
      <c r="F11740" s="188">
        <v>0</v>
      </c>
      <c r="G11740" s="188">
        <v>0</v>
      </c>
      <c r="H11740" s="188">
        <v>20629</v>
      </c>
      <c r="I11740" s="188">
        <v>61280</v>
      </c>
      <c r="J11740" s="188">
        <v>78020</v>
      </c>
      <c r="N11740" s="43"/>
    </row>
    <row r="11741" spans="1:14">
      <c r="A11741" s="43" t="s">
        <v>221</v>
      </c>
      <c r="B11741" s="188">
        <v>12392</v>
      </c>
      <c r="C11741" s="188">
        <v>0</v>
      </c>
      <c r="D11741" s="188">
        <v>0</v>
      </c>
      <c r="E11741" s="188">
        <v>9297.2999999999993</v>
      </c>
      <c r="F11741" s="188">
        <v>13187.9</v>
      </c>
      <c r="G11741" s="188">
        <v>16620</v>
      </c>
      <c r="H11741" s="188">
        <v>20016</v>
      </c>
      <c r="I11741" s="188">
        <v>22098</v>
      </c>
      <c r="J11741" s="188">
        <v>25581</v>
      </c>
      <c r="N11741" s="43"/>
    </row>
    <row r="11742" spans="1:14">
      <c r="A11742" s="43" t="s">
        <v>222</v>
      </c>
      <c r="B11742" s="188">
        <v>5640</v>
      </c>
      <c r="C11742" s="188">
        <v>0</v>
      </c>
      <c r="D11742" s="188">
        <v>0</v>
      </c>
      <c r="E11742" s="188">
        <v>0</v>
      </c>
      <c r="F11742" s="188">
        <v>0</v>
      </c>
      <c r="G11742" s="188">
        <v>11453</v>
      </c>
      <c r="H11742" s="188">
        <v>17842</v>
      </c>
      <c r="I11742" s="188">
        <v>21094</v>
      </c>
      <c r="J11742" s="188">
        <v>26531</v>
      </c>
      <c r="N11742" s="43"/>
    </row>
    <row r="11743" spans="1:14">
      <c r="A11743" s="43" t="s">
        <v>223</v>
      </c>
      <c r="B11743" s="188">
        <v>6154</v>
      </c>
      <c r="C11743" s="188">
        <v>0</v>
      </c>
      <c r="D11743" s="188">
        <v>0</v>
      </c>
      <c r="E11743" s="188">
        <v>0</v>
      </c>
      <c r="F11743" s="188">
        <v>0</v>
      </c>
      <c r="G11743" s="188">
        <v>1904</v>
      </c>
      <c r="H11743" s="188">
        <v>23105</v>
      </c>
      <c r="I11743" s="188">
        <v>35117</v>
      </c>
      <c r="J11743" s="188">
        <v>69920</v>
      </c>
      <c r="N11743" s="43"/>
    </row>
    <row r="11744" spans="1:14">
      <c r="A11744" s="43" t="s">
        <v>224</v>
      </c>
      <c r="B11744" s="188">
        <v>7224</v>
      </c>
      <c r="C11744" s="188">
        <v>0</v>
      </c>
      <c r="D11744" s="188">
        <v>0</v>
      </c>
      <c r="E11744" s="188">
        <v>0</v>
      </c>
      <c r="F11744" s="188">
        <v>0</v>
      </c>
      <c r="G11744" s="188">
        <v>0</v>
      </c>
      <c r="H11744" s="188">
        <v>26396</v>
      </c>
      <c r="I11744" s="188">
        <v>45153</v>
      </c>
      <c r="J11744" s="188">
        <v>101464</v>
      </c>
      <c r="N11744" s="43"/>
    </row>
    <row r="11745" spans="1:14">
      <c r="A11745" s="43" t="s">
        <v>545</v>
      </c>
      <c r="B11745" s="188">
        <v>37934</v>
      </c>
      <c r="C11745" s="188">
        <v>10822.37</v>
      </c>
      <c r="D11745" s="188">
        <v>13675.51</v>
      </c>
      <c r="E11745" s="188">
        <v>19879.900000000001</v>
      </c>
      <c r="F11745" s="188">
        <v>30053.1</v>
      </c>
      <c r="G11745" s="188">
        <v>45140</v>
      </c>
      <c r="H11745" s="188">
        <v>65090</v>
      </c>
      <c r="I11745" s="188">
        <v>86400</v>
      </c>
      <c r="J11745" s="188">
        <v>163653</v>
      </c>
      <c r="N11745" s="43"/>
    </row>
    <row r="11746" spans="1:14">
      <c r="A11746" s="43" t="s">
        <v>546</v>
      </c>
      <c r="B11746" s="188">
        <v>27560</v>
      </c>
      <c r="C11746" s="188">
        <v>8158.98</v>
      </c>
      <c r="D11746" s="188">
        <v>10744.72</v>
      </c>
      <c r="E11746" s="188">
        <v>15276.5</v>
      </c>
      <c r="F11746" s="188">
        <v>22901.4</v>
      </c>
      <c r="G11746" s="188">
        <v>35143</v>
      </c>
      <c r="H11746" s="188">
        <v>49388</v>
      </c>
      <c r="I11746" s="188">
        <v>61535</v>
      </c>
      <c r="J11746" s="188">
        <v>93838</v>
      </c>
      <c r="N11746" s="43"/>
    </row>
    <row r="11747" spans="1:14">
      <c r="A11747" s="43" t="s">
        <v>547</v>
      </c>
      <c r="B11747" s="188">
        <v>1426</v>
      </c>
      <c r="C11747" s="188">
        <v>0</v>
      </c>
      <c r="D11747" s="188">
        <v>0</v>
      </c>
      <c r="E11747" s="188">
        <v>0</v>
      </c>
      <c r="F11747" s="188">
        <v>0</v>
      </c>
      <c r="G11747" s="188">
        <v>1237</v>
      </c>
      <c r="H11747" s="188">
        <v>4552</v>
      </c>
      <c r="I11747" s="188">
        <v>6770</v>
      </c>
      <c r="J11747" s="188">
        <v>16986</v>
      </c>
      <c r="N11747" s="43"/>
    </row>
    <row r="11748" spans="1:14">
      <c r="A11748" s="43" t="s">
        <v>548</v>
      </c>
      <c r="B11748" s="188">
        <v>287</v>
      </c>
      <c r="C11748" s="188">
        <v>0</v>
      </c>
      <c r="D11748" s="188">
        <v>0</v>
      </c>
      <c r="E11748" s="188">
        <v>0</v>
      </c>
      <c r="F11748" s="188">
        <v>0</v>
      </c>
      <c r="G11748" s="188">
        <v>41</v>
      </c>
      <c r="H11748" s="188">
        <v>921</v>
      </c>
      <c r="I11748" s="188">
        <v>1606</v>
      </c>
      <c r="J11748" s="188">
        <v>3939</v>
      </c>
      <c r="N11748" s="43"/>
    </row>
    <row r="11749" spans="1:14">
      <c r="A11749" s="43" t="s">
        <v>549</v>
      </c>
      <c r="B11749" s="188">
        <v>689</v>
      </c>
      <c r="C11749" s="188">
        <v>0</v>
      </c>
      <c r="D11749" s="188">
        <v>0</v>
      </c>
      <c r="E11749" s="188">
        <v>0</v>
      </c>
      <c r="F11749" s="188">
        <v>0</v>
      </c>
      <c r="G11749" s="188">
        <v>935</v>
      </c>
      <c r="H11749" s="188">
        <v>2382</v>
      </c>
      <c r="I11749" s="188">
        <v>3423</v>
      </c>
      <c r="J11749" s="188">
        <v>6698</v>
      </c>
      <c r="N11749" s="43"/>
    </row>
    <row r="11750" spans="1:14">
      <c r="A11750" s="43" t="s">
        <v>550</v>
      </c>
      <c r="B11750" s="188">
        <v>133</v>
      </c>
      <c r="C11750" s="188">
        <v>0</v>
      </c>
      <c r="D11750" s="188">
        <v>0</v>
      </c>
      <c r="E11750" s="188">
        <v>0</v>
      </c>
      <c r="F11750" s="188">
        <v>0</v>
      </c>
      <c r="G11750" s="188">
        <v>176</v>
      </c>
      <c r="H11750" s="188">
        <v>449</v>
      </c>
      <c r="I11750" s="188">
        <v>645</v>
      </c>
      <c r="J11750" s="188">
        <v>1272</v>
      </c>
      <c r="N11750" s="43"/>
    </row>
    <row r="11751" spans="1:14">
      <c r="A11751" s="43" t="s">
        <v>551</v>
      </c>
      <c r="B11751" s="188">
        <v>8</v>
      </c>
      <c r="C11751" s="188">
        <v>0</v>
      </c>
      <c r="D11751" s="188">
        <v>0</v>
      </c>
      <c r="E11751" s="188">
        <v>0</v>
      </c>
      <c r="F11751" s="188">
        <v>0</v>
      </c>
      <c r="G11751" s="188">
        <v>0</v>
      </c>
      <c r="H11751" s="188">
        <v>0</v>
      </c>
      <c r="I11751" s="188">
        <v>0</v>
      </c>
      <c r="J11751" s="188">
        <v>0</v>
      </c>
      <c r="N11751" s="43"/>
    </row>
    <row r="11752" spans="1:14">
      <c r="A11752" s="43" t="s">
        <v>317</v>
      </c>
      <c r="B11752" s="188">
        <v>1763</v>
      </c>
      <c r="C11752" s="188">
        <v>0</v>
      </c>
      <c r="D11752" s="188">
        <v>1862.3</v>
      </c>
      <c r="E11752" s="188">
        <v>1862.3</v>
      </c>
      <c r="F11752" s="188">
        <v>1862.3</v>
      </c>
      <c r="G11752" s="188">
        <v>1862</v>
      </c>
      <c r="H11752" s="188">
        <v>1862</v>
      </c>
      <c r="I11752" s="188">
        <v>1862</v>
      </c>
      <c r="J11752" s="188">
        <v>1862</v>
      </c>
      <c r="N11752" s="43"/>
    </row>
    <row r="11753" spans="1:14">
      <c r="A11753" s="43" t="s">
        <v>318</v>
      </c>
      <c r="B11753" s="188">
        <v>520</v>
      </c>
      <c r="C11753" s="188">
        <v>0</v>
      </c>
      <c r="D11753" s="188">
        <v>0</v>
      </c>
      <c r="E11753" s="188">
        <v>0</v>
      </c>
      <c r="F11753" s="188">
        <v>699.6</v>
      </c>
      <c r="G11753" s="188">
        <v>700</v>
      </c>
      <c r="H11753" s="188">
        <v>700</v>
      </c>
      <c r="I11753" s="188">
        <v>700</v>
      </c>
      <c r="J11753" s="188">
        <v>700</v>
      </c>
      <c r="N11753" s="43"/>
    </row>
    <row r="11754" spans="1:14">
      <c r="A11754" s="43" t="s">
        <v>552</v>
      </c>
      <c r="B11754" s="188">
        <v>32386</v>
      </c>
      <c r="C11754" s="188">
        <v>10554.78</v>
      </c>
      <c r="D11754" s="188">
        <v>13202.57</v>
      </c>
      <c r="E11754" s="188">
        <v>17762.7</v>
      </c>
      <c r="F11754" s="188">
        <v>25738.7</v>
      </c>
      <c r="G11754" s="188">
        <v>40373</v>
      </c>
      <c r="H11754" s="188">
        <v>58750</v>
      </c>
      <c r="I11754" s="188">
        <v>72816</v>
      </c>
      <c r="J11754" s="188">
        <v>119355</v>
      </c>
      <c r="N11754" s="43"/>
    </row>
    <row r="11755" spans="1:14">
      <c r="A11755" s="43" t="s">
        <v>553</v>
      </c>
      <c r="B11755" s="188">
        <v>1760</v>
      </c>
      <c r="C11755" s="188">
        <v>0</v>
      </c>
      <c r="D11755" s="188">
        <v>0</v>
      </c>
      <c r="E11755" s="188">
        <v>0</v>
      </c>
      <c r="F11755" s="188">
        <v>0</v>
      </c>
      <c r="G11755" s="188">
        <v>969</v>
      </c>
      <c r="H11755" s="188">
        <v>5246</v>
      </c>
      <c r="I11755" s="188">
        <v>9523</v>
      </c>
      <c r="J11755" s="188">
        <v>24288</v>
      </c>
      <c r="N11755" s="43"/>
    </row>
    <row r="11756" spans="1:14">
      <c r="A11756" s="43" t="s">
        <v>554</v>
      </c>
      <c r="B11756" s="188">
        <v>693</v>
      </c>
      <c r="C11756" s="188">
        <v>0</v>
      </c>
      <c r="D11756" s="188">
        <v>0</v>
      </c>
      <c r="E11756" s="188">
        <v>0</v>
      </c>
      <c r="F11756" s="188">
        <v>0</v>
      </c>
      <c r="G11756" s="188">
        <v>126</v>
      </c>
      <c r="H11756" s="188">
        <v>1207</v>
      </c>
      <c r="I11756" s="188">
        <v>3105</v>
      </c>
      <c r="J11756" s="188">
        <v>10907</v>
      </c>
      <c r="N11756" s="43"/>
    </row>
    <row r="11757" spans="1:14">
      <c r="A11757" s="43" t="s">
        <v>555</v>
      </c>
      <c r="B11757" s="188">
        <v>963</v>
      </c>
      <c r="C11757" s="188">
        <v>0</v>
      </c>
      <c r="D11757" s="188">
        <v>0</v>
      </c>
      <c r="E11757" s="188">
        <v>0</v>
      </c>
      <c r="F11757" s="188">
        <v>0</v>
      </c>
      <c r="G11757" s="188">
        <v>0</v>
      </c>
      <c r="H11757" s="188">
        <v>1011</v>
      </c>
      <c r="I11757" s="188">
        <v>3886</v>
      </c>
      <c r="J11757" s="188">
        <v>22575</v>
      </c>
      <c r="N11757" s="43"/>
    </row>
    <row r="11758" spans="1:14">
      <c r="A11758" s="43" t="s">
        <v>556</v>
      </c>
      <c r="B11758" s="188">
        <v>626</v>
      </c>
      <c r="C11758" s="188">
        <v>0</v>
      </c>
      <c r="D11758" s="188">
        <v>0</v>
      </c>
      <c r="E11758" s="188">
        <v>0</v>
      </c>
      <c r="F11758" s="188">
        <v>0</v>
      </c>
      <c r="G11758" s="188">
        <v>0</v>
      </c>
      <c r="H11758" s="188">
        <v>0</v>
      </c>
      <c r="I11758" s="188">
        <v>1534</v>
      </c>
      <c r="J11758" s="188">
        <v>20672</v>
      </c>
      <c r="N11758" s="43"/>
    </row>
    <row r="11759" spans="1:14">
      <c r="A11759" s="43" t="s">
        <v>609</v>
      </c>
      <c r="B11759" s="188">
        <v>60577</v>
      </c>
      <c r="C11759" s="188">
        <v>20552.13</v>
      </c>
      <c r="D11759" s="188">
        <v>24872.93</v>
      </c>
      <c r="E11759" s="188">
        <v>34344.5</v>
      </c>
      <c r="F11759" s="188">
        <v>49985.599999999999</v>
      </c>
      <c r="G11759" s="188">
        <v>73322</v>
      </c>
      <c r="H11759" s="188">
        <v>102721</v>
      </c>
      <c r="I11759" s="188">
        <v>128076</v>
      </c>
      <c r="J11759" s="188">
        <v>228532</v>
      </c>
      <c r="N11759" s="43"/>
    </row>
    <row r="11760" spans="1:14">
      <c r="A11760" s="43" t="s">
        <v>537</v>
      </c>
      <c r="B11760" s="188">
        <v>17645</v>
      </c>
      <c r="C11760" s="188">
        <v>0</v>
      </c>
      <c r="D11760" s="188">
        <v>321.23</v>
      </c>
      <c r="E11760" s="188">
        <v>12845.3</v>
      </c>
      <c r="F11760" s="188">
        <v>19508.599999999999</v>
      </c>
      <c r="G11760" s="188">
        <v>23919</v>
      </c>
      <c r="H11760" s="188">
        <v>26942</v>
      </c>
      <c r="I11760" s="188">
        <v>28537</v>
      </c>
      <c r="J11760" s="188">
        <v>33032</v>
      </c>
      <c r="N11760" s="43"/>
    </row>
    <row r="11761" spans="1:14">
      <c r="A11761" s="43" t="s">
        <v>538</v>
      </c>
      <c r="B11761" s="188">
        <v>4</v>
      </c>
      <c r="C11761" s="188">
        <v>0</v>
      </c>
      <c r="D11761" s="188">
        <v>0</v>
      </c>
      <c r="E11761" s="188">
        <v>0</v>
      </c>
      <c r="F11761" s="188">
        <v>0</v>
      </c>
      <c r="G11761" s="188">
        <v>0</v>
      </c>
      <c r="H11761" s="188">
        <v>0</v>
      </c>
      <c r="I11761" s="188">
        <v>0</v>
      </c>
      <c r="J11761" s="188">
        <v>0</v>
      </c>
      <c r="N11761" s="43"/>
    </row>
    <row r="11762" spans="1:14">
      <c r="A11762" s="43" t="s">
        <v>539</v>
      </c>
      <c r="B11762" s="188">
        <v>17630</v>
      </c>
      <c r="C11762" s="188">
        <v>397.56</v>
      </c>
      <c r="D11762" s="188">
        <v>947.5</v>
      </c>
      <c r="E11762" s="188">
        <v>2854</v>
      </c>
      <c r="F11762" s="188">
        <v>7364</v>
      </c>
      <c r="G11762" s="188">
        <v>16815</v>
      </c>
      <c r="H11762" s="188">
        <v>39263</v>
      </c>
      <c r="I11762" s="188">
        <v>63940</v>
      </c>
      <c r="J11762" s="188">
        <v>167662</v>
      </c>
      <c r="N11762" s="43"/>
    </row>
    <row r="11763" spans="1:14">
      <c r="A11763" s="43" t="s">
        <v>540</v>
      </c>
      <c r="B11763" s="188">
        <v>5518</v>
      </c>
      <c r="C11763" s="188">
        <v>0</v>
      </c>
      <c r="D11763" s="188">
        <v>0</v>
      </c>
      <c r="E11763" s="188">
        <v>0</v>
      </c>
      <c r="F11763" s="188">
        <v>205.5</v>
      </c>
      <c r="G11763" s="188">
        <v>6735</v>
      </c>
      <c r="H11763" s="188">
        <v>16521</v>
      </c>
      <c r="I11763" s="188">
        <v>25756</v>
      </c>
      <c r="J11763" s="188">
        <v>50362</v>
      </c>
      <c r="N11763" s="43"/>
    </row>
    <row r="11764" spans="1:14">
      <c r="A11764" s="43" t="s">
        <v>541</v>
      </c>
      <c r="B11764" s="188">
        <v>13677</v>
      </c>
      <c r="C11764" s="188">
        <v>0</v>
      </c>
      <c r="D11764" s="188">
        <v>0</v>
      </c>
      <c r="E11764" s="188">
        <v>0</v>
      </c>
      <c r="F11764" s="188">
        <v>0</v>
      </c>
      <c r="G11764" s="188">
        <v>21406</v>
      </c>
      <c r="H11764" s="188">
        <v>43663</v>
      </c>
      <c r="I11764" s="188">
        <v>61092</v>
      </c>
      <c r="J11764" s="188">
        <v>99980</v>
      </c>
      <c r="N11764" s="43"/>
    </row>
    <row r="11765" spans="1:14">
      <c r="A11765" s="43" t="s">
        <v>542</v>
      </c>
      <c r="B11765" s="188">
        <v>4896</v>
      </c>
      <c r="C11765" s="188">
        <v>0</v>
      </c>
      <c r="D11765" s="188">
        <v>0</v>
      </c>
      <c r="E11765" s="188">
        <v>1091.0999999999999</v>
      </c>
      <c r="F11765" s="188">
        <v>3016.8</v>
      </c>
      <c r="G11765" s="188">
        <v>6444</v>
      </c>
      <c r="H11765" s="188">
        <v>11718</v>
      </c>
      <c r="I11765" s="188">
        <v>16165</v>
      </c>
      <c r="J11765" s="188">
        <v>29826</v>
      </c>
      <c r="N11765" s="43"/>
    </row>
    <row r="11766" spans="1:14">
      <c r="A11766" s="43" t="s">
        <v>543</v>
      </c>
      <c r="B11766" s="188">
        <v>1208</v>
      </c>
      <c r="C11766" s="188">
        <v>0</v>
      </c>
      <c r="D11766" s="188">
        <v>0</v>
      </c>
      <c r="E11766" s="188">
        <v>0</v>
      </c>
      <c r="F11766" s="188">
        <v>0</v>
      </c>
      <c r="G11766" s="188">
        <v>0</v>
      </c>
      <c r="H11766" s="188">
        <v>1955</v>
      </c>
      <c r="I11766" s="188">
        <v>11149</v>
      </c>
      <c r="J11766" s="188">
        <v>20960</v>
      </c>
      <c r="N11766" s="43"/>
    </row>
    <row r="11767" spans="1:14">
      <c r="A11767" s="43" t="s">
        <v>544</v>
      </c>
      <c r="B11767" s="188">
        <v>5996</v>
      </c>
      <c r="C11767" s="188">
        <v>0</v>
      </c>
      <c r="D11767" s="188">
        <v>0</v>
      </c>
      <c r="E11767" s="188">
        <v>0</v>
      </c>
      <c r="F11767" s="188">
        <v>0</v>
      </c>
      <c r="G11767" s="188">
        <v>0</v>
      </c>
      <c r="H11767" s="188">
        <v>20629</v>
      </c>
      <c r="I11767" s="188">
        <v>40949</v>
      </c>
      <c r="J11767" s="188">
        <v>78020</v>
      </c>
      <c r="N11767" s="43"/>
    </row>
    <row r="11768" spans="1:14">
      <c r="A11768" s="43" t="s">
        <v>221</v>
      </c>
      <c r="B11768" s="188">
        <v>14943</v>
      </c>
      <c r="C11768" s="188">
        <v>0</v>
      </c>
      <c r="D11768" s="188">
        <v>0</v>
      </c>
      <c r="E11768" s="188">
        <v>11164.1</v>
      </c>
      <c r="F11768" s="188">
        <v>16559.8</v>
      </c>
      <c r="G11768" s="188">
        <v>20764</v>
      </c>
      <c r="H11768" s="188">
        <v>23835</v>
      </c>
      <c r="I11768" s="188">
        <v>25485</v>
      </c>
      <c r="J11768" s="188">
        <v>28708</v>
      </c>
      <c r="N11768" s="43"/>
    </row>
    <row r="11769" spans="1:14">
      <c r="A11769" s="43" t="s">
        <v>222</v>
      </c>
      <c r="B11769" s="188">
        <v>7340</v>
      </c>
      <c r="C11769" s="188">
        <v>0</v>
      </c>
      <c r="D11769" s="188">
        <v>0</v>
      </c>
      <c r="E11769" s="188">
        <v>0</v>
      </c>
      <c r="F11769" s="188">
        <v>0</v>
      </c>
      <c r="G11769" s="188">
        <v>14543</v>
      </c>
      <c r="H11769" s="188">
        <v>22000</v>
      </c>
      <c r="I11769" s="188">
        <v>24692</v>
      </c>
      <c r="J11769" s="188">
        <v>28958</v>
      </c>
      <c r="N11769" s="43"/>
    </row>
    <row r="11770" spans="1:14">
      <c r="A11770" s="43" t="s">
        <v>223</v>
      </c>
      <c r="B11770" s="188">
        <v>9735</v>
      </c>
      <c r="C11770" s="188">
        <v>0</v>
      </c>
      <c r="D11770" s="188">
        <v>0</v>
      </c>
      <c r="E11770" s="188">
        <v>0</v>
      </c>
      <c r="F11770" s="188">
        <v>0</v>
      </c>
      <c r="G11770" s="188">
        <v>12334</v>
      </c>
      <c r="H11770" s="188">
        <v>34846</v>
      </c>
      <c r="I11770" s="188">
        <v>50058</v>
      </c>
      <c r="J11770" s="188">
        <v>88015</v>
      </c>
      <c r="N11770" s="43"/>
    </row>
    <row r="11771" spans="1:14">
      <c r="A11771" s="43" t="s">
        <v>224</v>
      </c>
      <c r="B11771" s="188">
        <v>8651</v>
      </c>
      <c r="C11771" s="188">
        <v>0</v>
      </c>
      <c r="D11771" s="188">
        <v>0</v>
      </c>
      <c r="E11771" s="188">
        <v>0</v>
      </c>
      <c r="F11771" s="188">
        <v>0</v>
      </c>
      <c r="G11771" s="188">
        <v>0</v>
      </c>
      <c r="H11771" s="188">
        <v>31697</v>
      </c>
      <c r="I11771" s="188">
        <v>54745</v>
      </c>
      <c r="J11771" s="188">
        <v>109563</v>
      </c>
      <c r="N11771" s="43"/>
    </row>
    <row r="11772" spans="1:14">
      <c r="A11772" s="43" t="s">
        <v>545</v>
      </c>
      <c r="B11772" s="188">
        <v>53816</v>
      </c>
      <c r="C11772" s="188">
        <v>17803.740000000002</v>
      </c>
      <c r="D11772" s="188">
        <v>21969.16</v>
      </c>
      <c r="E11772" s="188">
        <v>31106.6</v>
      </c>
      <c r="F11772" s="188">
        <v>44640.7</v>
      </c>
      <c r="G11772" s="188">
        <v>64170</v>
      </c>
      <c r="H11772" s="188">
        <v>89328</v>
      </c>
      <c r="I11772" s="188">
        <v>111567</v>
      </c>
      <c r="J11772" s="188">
        <v>208101</v>
      </c>
      <c r="N11772" s="43"/>
    </row>
    <row r="11773" spans="1:14">
      <c r="A11773" s="43" t="s">
        <v>546</v>
      </c>
      <c r="B11773" s="188">
        <v>37487</v>
      </c>
      <c r="C11773" s="188">
        <v>12929.91</v>
      </c>
      <c r="D11773" s="188">
        <v>16316.6</v>
      </c>
      <c r="E11773" s="188">
        <v>22489.3</v>
      </c>
      <c r="F11773" s="188">
        <v>33035.1</v>
      </c>
      <c r="G11773" s="188">
        <v>47392</v>
      </c>
      <c r="H11773" s="188">
        <v>64811</v>
      </c>
      <c r="I11773" s="188">
        <v>77194</v>
      </c>
      <c r="J11773" s="188">
        <v>109780</v>
      </c>
      <c r="N11773" s="43"/>
    </row>
    <row r="11774" spans="1:14">
      <c r="A11774" s="43" t="s">
        <v>547</v>
      </c>
      <c r="B11774" s="188">
        <v>2794</v>
      </c>
      <c r="C11774" s="188">
        <v>0</v>
      </c>
      <c r="D11774" s="188">
        <v>0</v>
      </c>
      <c r="E11774" s="188">
        <v>0</v>
      </c>
      <c r="F11774" s="188">
        <v>334.1</v>
      </c>
      <c r="G11774" s="188">
        <v>3912</v>
      </c>
      <c r="H11774" s="188">
        <v>7527</v>
      </c>
      <c r="I11774" s="188">
        <v>11410</v>
      </c>
      <c r="J11774" s="188">
        <v>23623</v>
      </c>
      <c r="N11774" s="43"/>
    </row>
    <row r="11775" spans="1:14">
      <c r="A11775" s="43" t="s">
        <v>548</v>
      </c>
      <c r="B11775" s="188">
        <v>494</v>
      </c>
      <c r="C11775" s="188">
        <v>0</v>
      </c>
      <c r="D11775" s="188">
        <v>0</v>
      </c>
      <c r="E11775" s="188">
        <v>0</v>
      </c>
      <c r="F11775" s="188">
        <v>0</v>
      </c>
      <c r="G11775" s="188">
        <v>482</v>
      </c>
      <c r="H11775" s="188">
        <v>1595</v>
      </c>
      <c r="I11775" s="188">
        <v>2511</v>
      </c>
      <c r="J11775" s="188">
        <v>5510</v>
      </c>
      <c r="N11775" s="43"/>
    </row>
    <row r="11776" spans="1:14">
      <c r="A11776" s="43" t="s">
        <v>549</v>
      </c>
      <c r="B11776" s="188">
        <v>979</v>
      </c>
      <c r="C11776" s="188">
        <v>0</v>
      </c>
      <c r="D11776" s="188">
        <v>0</v>
      </c>
      <c r="E11776" s="188">
        <v>0</v>
      </c>
      <c r="F11776" s="188">
        <v>0</v>
      </c>
      <c r="G11776" s="188">
        <v>1514</v>
      </c>
      <c r="H11776" s="188">
        <v>3234</v>
      </c>
      <c r="I11776" s="188">
        <v>4572</v>
      </c>
      <c r="J11776" s="188">
        <v>7578</v>
      </c>
      <c r="N11776" s="43"/>
    </row>
    <row r="11777" spans="1:14">
      <c r="A11777" s="43" t="s">
        <v>550</v>
      </c>
      <c r="B11777" s="188">
        <v>187</v>
      </c>
      <c r="C11777" s="188">
        <v>0</v>
      </c>
      <c r="D11777" s="188">
        <v>0</v>
      </c>
      <c r="E11777" s="188">
        <v>0</v>
      </c>
      <c r="F11777" s="188">
        <v>0</v>
      </c>
      <c r="G11777" s="188">
        <v>285</v>
      </c>
      <c r="H11777" s="188">
        <v>609</v>
      </c>
      <c r="I11777" s="188">
        <v>861</v>
      </c>
      <c r="J11777" s="188">
        <v>1434</v>
      </c>
      <c r="N11777" s="43"/>
    </row>
    <row r="11778" spans="1:14">
      <c r="A11778" s="43" t="s">
        <v>551</v>
      </c>
      <c r="B11778" s="188">
        <v>14</v>
      </c>
      <c r="C11778" s="188">
        <v>0</v>
      </c>
      <c r="D11778" s="188">
        <v>0</v>
      </c>
      <c r="E11778" s="188">
        <v>0</v>
      </c>
      <c r="F11778" s="188">
        <v>0</v>
      </c>
      <c r="G11778" s="188">
        <v>0</v>
      </c>
      <c r="H11778" s="188">
        <v>0</v>
      </c>
      <c r="I11778" s="188">
        <v>0</v>
      </c>
      <c r="J11778" s="188">
        <v>212</v>
      </c>
      <c r="N11778" s="43"/>
    </row>
    <row r="11779" spans="1:14">
      <c r="A11779" s="43" t="s">
        <v>317</v>
      </c>
      <c r="B11779" s="188">
        <v>1769</v>
      </c>
      <c r="C11779" s="188">
        <v>0</v>
      </c>
      <c r="D11779" s="188">
        <v>1862.3</v>
      </c>
      <c r="E11779" s="188">
        <v>1862.3</v>
      </c>
      <c r="F11779" s="188">
        <v>1862.3</v>
      </c>
      <c r="G11779" s="188">
        <v>1862</v>
      </c>
      <c r="H11779" s="188">
        <v>1862</v>
      </c>
      <c r="I11779" s="188">
        <v>1862</v>
      </c>
      <c r="J11779" s="188">
        <v>3725</v>
      </c>
      <c r="N11779" s="43"/>
    </row>
    <row r="11780" spans="1:14">
      <c r="A11780" s="43" t="s">
        <v>318</v>
      </c>
      <c r="B11780" s="188">
        <v>525</v>
      </c>
      <c r="C11780" s="188">
        <v>0</v>
      </c>
      <c r="D11780" s="188">
        <v>0</v>
      </c>
      <c r="E11780" s="188">
        <v>0</v>
      </c>
      <c r="F11780" s="188">
        <v>699.6</v>
      </c>
      <c r="G11780" s="188">
        <v>700</v>
      </c>
      <c r="H11780" s="188">
        <v>700</v>
      </c>
      <c r="I11780" s="188">
        <v>700</v>
      </c>
      <c r="J11780" s="188">
        <v>960</v>
      </c>
      <c r="N11780" s="43"/>
    </row>
    <row r="11781" spans="1:14">
      <c r="A11781" s="43" t="s">
        <v>552</v>
      </c>
      <c r="B11781" s="188">
        <v>44248</v>
      </c>
      <c r="C11781" s="188">
        <v>15534.27</v>
      </c>
      <c r="D11781" s="188">
        <v>19080.830000000002</v>
      </c>
      <c r="E11781" s="188">
        <v>25359.3</v>
      </c>
      <c r="F11781" s="188">
        <v>37143.199999999997</v>
      </c>
      <c r="G11781" s="188">
        <v>55810</v>
      </c>
      <c r="H11781" s="188">
        <v>78852</v>
      </c>
      <c r="I11781" s="188">
        <v>94318</v>
      </c>
      <c r="J11781" s="188">
        <v>145701</v>
      </c>
      <c r="N11781" s="43"/>
    </row>
    <row r="11782" spans="1:14">
      <c r="A11782" s="43" t="s">
        <v>553</v>
      </c>
      <c r="B11782" s="188">
        <v>3342</v>
      </c>
      <c r="C11782" s="188">
        <v>0</v>
      </c>
      <c r="D11782" s="188">
        <v>0</v>
      </c>
      <c r="E11782" s="188">
        <v>0</v>
      </c>
      <c r="F11782" s="188">
        <v>0</v>
      </c>
      <c r="G11782" s="188">
        <v>3609</v>
      </c>
      <c r="H11782" s="188">
        <v>9493</v>
      </c>
      <c r="I11782" s="188">
        <v>15828</v>
      </c>
      <c r="J11782" s="188">
        <v>37531</v>
      </c>
      <c r="N11782" s="43"/>
    </row>
    <row r="11783" spans="1:14">
      <c r="A11783" s="43" t="s">
        <v>554</v>
      </c>
      <c r="B11783" s="188">
        <v>896</v>
      </c>
      <c r="C11783" s="188">
        <v>0</v>
      </c>
      <c r="D11783" s="188">
        <v>0</v>
      </c>
      <c r="E11783" s="188">
        <v>0</v>
      </c>
      <c r="F11783" s="188">
        <v>0</v>
      </c>
      <c r="G11783" s="188">
        <v>316</v>
      </c>
      <c r="H11783" s="188">
        <v>2040</v>
      </c>
      <c r="I11783" s="188">
        <v>4356</v>
      </c>
      <c r="J11783" s="188">
        <v>12510</v>
      </c>
      <c r="N11783" s="43"/>
    </row>
    <row r="11784" spans="1:14">
      <c r="A11784" s="43" t="s">
        <v>555</v>
      </c>
      <c r="B11784" s="188">
        <v>1254</v>
      </c>
      <c r="C11784" s="188">
        <v>0</v>
      </c>
      <c r="D11784" s="188">
        <v>0</v>
      </c>
      <c r="E11784" s="188">
        <v>0</v>
      </c>
      <c r="F11784" s="188">
        <v>0</v>
      </c>
      <c r="G11784" s="188">
        <v>8</v>
      </c>
      <c r="H11784" s="188">
        <v>2265</v>
      </c>
      <c r="I11784" s="188">
        <v>6705</v>
      </c>
      <c r="J11784" s="188">
        <v>27731</v>
      </c>
      <c r="N11784" s="43"/>
    </row>
    <row r="11785" spans="1:14">
      <c r="A11785" s="43" t="s">
        <v>556</v>
      </c>
      <c r="B11785" s="188">
        <v>705</v>
      </c>
      <c r="C11785" s="188">
        <v>0</v>
      </c>
      <c r="D11785" s="188">
        <v>0</v>
      </c>
      <c r="E11785" s="188">
        <v>0</v>
      </c>
      <c r="F11785" s="188">
        <v>0</v>
      </c>
      <c r="G11785" s="188">
        <v>0</v>
      </c>
      <c r="H11785" s="188">
        <v>0</v>
      </c>
      <c r="I11785" s="188">
        <v>2524</v>
      </c>
      <c r="J11785" s="188">
        <v>24785</v>
      </c>
      <c r="N11785" s="43"/>
    </row>
    <row r="11786" spans="1:14">
      <c r="A11786" s="43" t="s">
        <v>610</v>
      </c>
      <c r="B11786" s="188">
        <v>89175</v>
      </c>
      <c r="C11786" s="188">
        <v>29567.360000000001</v>
      </c>
      <c r="D11786" s="188">
        <v>36050.620000000003</v>
      </c>
      <c r="E11786" s="188">
        <v>49472.7</v>
      </c>
      <c r="F11786" s="188">
        <v>73270.600000000006</v>
      </c>
      <c r="G11786" s="188">
        <v>106562</v>
      </c>
      <c r="H11786" s="188">
        <v>147291</v>
      </c>
      <c r="I11786" s="188">
        <v>180568</v>
      </c>
      <c r="J11786" s="188">
        <v>348836</v>
      </c>
      <c r="N11786" s="43"/>
    </row>
    <row r="11787" spans="1:14">
      <c r="A11787" s="43" t="s">
        <v>537</v>
      </c>
      <c r="B11787" s="188">
        <v>20463</v>
      </c>
      <c r="C11787" s="188">
        <v>0</v>
      </c>
      <c r="D11787" s="188">
        <v>0</v>
      </c>
      <c r="E11787" s="188">
        <v>14785.3</v>
      </c>
      <c r="F11787" s="188">
        <v>23242.799999999999</v>
      </c>
      <c r="G11787" s="188">
        <v>27872</v>
      </c>
      <c r="H11787" s="188">
        <v>31338</v>
      </c>
      <c r="I11787" s="188">
        <v>33360</v>
      </c>
      <c r="J11787" s="188">
        <v>37429</v>
      </c>
      <c r="N11787" s="43"/>
    </row>
    <row r="11788" spans="1:14">
      <c r="A11788" s="43" t="s">
        <v>538</v>
      </c>
      <c r="B11788" s="188">
        <v>2</v>
      </c>
      <c r="C11788" s="188">
        <v>0</v>
      </c>
      <c r="D11788" s="188">
        <v>0</v>
      </c>
      <c r="E11788" s="188">
        <v>0</v>
      </c>
      <c r="F11788" s="188">
        <v>0</v>
      </c>
      <c r="G11788" s="188">
        <v>0</v>
      </c>
      <c r="H11788" s="188">
        <v>0</v>
      </c>
      <c r="I11788" s="188">
        <v>0</v>
      </c>
      <c r="J11788" s="188">
        <v>0</v>
      </c>
      <c r="N11788" s="43"/>
    </row>
    <row r="11789" spans="1:14">
      <c r="A11789" s="43" t="s">
        <v>539</v>
      </c>
      <c r="B11789" s="188">
        <v>31873</v>
      </c>
      <c r="C11789" s="188">
        <v>1331.34</v>
      </c>
      <c r="D11789" s="188">
        <v>2875.44</v>
      </c>
      <c r="E11789" s="188">
        <v>6665.1</v>
      </c>
      <c r="F11789" s="188">
        <v>14577.5</v>
      </c>
      <c r="G11789" s="188">
        <v>31755</v>
      </c>
      <c r="H11789" s="188">
        <v>66205</v>
      </c>
      <c r="I11789" s="188">
        <v>104399</v>
      </c>
      <c r="J11789" s="188">
        <v>289670</v>
      </c>
      <c r="N11789" s="43"/>
    </row>
    <row r="11790" spans="1:14">
      <c r="A11790" s="43" t="s">
        <v>540</v>
      </c>
      <c r="B11790" s="188">
        <v>8825</v>
      </c>
      <c r="C11790" s="188">
        <v>0</v>
      </c>
      <c r="D11790" s="188">
        <v>0</v>
      </c>
      <c r="E11790" s="188">
        <v>0</v>
      </c>
      <c r="F11790" s="188">
        <v>1916.4</v>
      </c>
      <c r="G11790" s="188">
        <v>11552</v>
      </c>
      <c r="H11790" s="188">
        <v>26875</v>
      </c>
      <c r="I11790" s="188">
        <v>38952</v>
      </c>
      <c r="J11790" s="188">
        <v>67977</v>
      </c>
      <c r="N11790" s="43"/>
    </row>
    <row r="11791" spans="1:14">
      <c r="A11791" s="43" t="s">
        <v>541</v>
      </c>
      <c r="B11791" s="188">
        <v>20244</v>
      </c>
      <c r="C11791" s="188">
        <v>0</v>
      </c>
      <c r="D11791" s="188">
        <v>0</v>
      </c>
      <c r="E11791" s="188">
        <v>0</v>
      </c>
      <c r="F11791" s="188">
        <v>0</v>
      </c>
      <c r="G11791" s="188">
        <v>32591</v>
      </c>
      <c r="H11791" s="188">
        <v>61623</v>
      </c>
      <c r="I11791" s="188">
        <v>82973</v>
      </c>
      <c r="J11791" s="188">
        <v>127287</v>
      </c>
      <c r="N11791" s="43"/>
    </row>
    <row r="11792" spans="1:14">
      <c r="A11792" s="43" t="s">
        <v>542</v>
      </c>
      <c r="B11792" s="188">
        <v>6693</v>
      </c>
      <c r="C11792" s="188">
        <v>0</v>
      </c>
      <c r="D11792" s="188">
        <v>492.04</v>
      </c>
      <c r="E11792" s="188">
        <v>1959.9</v>
      </c>
      <c r="F11792" s="188">
        <v>4330.2</v>
      </c>
      <c r="G11792" s="188">
        <v>8703</v>
      </c>
      <c r="H11792" s="188">
        <v>15277</v>
      </c>
      <c r="I11792" s="188">
        <v>21144</v>
      </c>
      <c r="J11792" s="188">
        <v>37187</v>
      </c>
      <c r="N11792" s="43"/>
    </row>
    <row r="11793" spans="1:14">
      <c r="A11793" s="43" t="s">
        <v>543</v>
      </c>
      <c r="B11793" s="188">
        <v>1075</v>
      </c>
      <c r="C11793" s="188">
        <v>0</v>
      </c>
      <c r="D11793" s="188">
        <v>0</v>
      </c>
      <c r="E11793" s="188">
        <v>0</v>
      </c>
      <c r="F11793" s="188">
        <v>0</v>
      </c>
      <c r="G11793" s="188">
        <v>0</v>
      </c>
      <c r="H11793" s="188">
        <v>0</v>
      </c>
      <c r="I11793" s="188">
        <v>10151</v>
      </c>
      <c r="J11793" s="188">
        <v>20782</v>
      </c>
      <c r="N11793" s="43"/>
    </row>
    <row r="11794" spans="1:14">
      <c r="A11794" s="43" t="s">
        <v>544</v>
      </c>
      <c r="B11794" s="188">
        <v>5121</v>
      </c>
      <c r="C11794" s="188">
        <v>0</v>
      </c>
      <c r="D11794" s="188">
        <v>0</v>
      </c>
      <c r="E11794" s="188">
        <v>0</v>
      </c>
      <c r="F11794" s="188">
        <v>0</v>
      </c>
      <c r="G11794" s="188">
        <v>0</v>
      </c>
      <c r="H11794" s="188">
        <v>20629</v>
      </c>
      <c r="I11794" s="188">
        <v>40949</v>
      </c>
      <c r="J11794" s="188">
        <v>78020</v>
      </c>
      <c r="N11794" s="43"/>
    </row>
    <row r="11795" spans="1:14">
      <c r="A11795" s="43" t="s">
        <v>221</v>
      </c>
      <c r="B11795" s="188">
        <v>17139</v>
      </c>
      <c r="C11795" s="188">
        <v>0</v>
      </c>
      <c r="D11795" s="188">
        <v>0</v>
      </c>
      <c r="E11795" s="188">
        <v>11811.7</v>
      </c>
      <c r="F11795" s="188">
        <v>20102.900000000001</v>
      </c>
      <c r="G11795" s="188">
        <v>24366</v>
      </c>
      <c r="H11795" s="188">
        <v>27138</v>
      </c>
      <c r="I11795" s="188">
        <v>28823</v>
      </c>
      <c r="J11795" s="188">
        <v>32179</v>
      </c>
      <c r="N11795" s="43"/>
    </row>
    <row r="11796" spans="1:14">
      <c r="A11796" s="43" t="s">
        <v>222</v>
      </c>
      <c r="B11796" s="188">
        <v>8991</v>
      </c>
      <c r="C11796" s="188">
        <v>0</v>
      </c>
      <c r="D11796" s="188">
        <v>0</v>
      </c>
      <c r="E11796" s="188">
        <v>0</v>
      </c>
      <c r="F11796" s="188">
        <v>0</v>
      </c>
      <c r="G11796" s="188">
        <v>18442</v>
      </c>
      <c r="H11796" s="188">
        <v>25624</v>
      </c>
      <c r="I11796" s="188">
        <v>28039</v>
      </c>
      <c r="J11796" s="188">
        <v>31764</v>
      </c>
      <c r="N11796" s="43"/>
    </row>
    <row r="11797" spans="1:14">
      <c r="A11797" s="43" t="s">
        <v>223</v>
      </c>
      <c r="B11797" s="188">
        <v>15011</v>
      </c>
      <c r="C11797" s="188">
        <v>0</v>
      </c>
      <c r="D11797" s="188">
        <v>0</v>
      </c>
      <c r="E11797" s="188">
        <v>0</v>
      </c>
      <c r="F11797" s="188">
        <v>0</v>
      </c>
      <c r="G11797" s="188">
        <v>23105</v>
      </c>
      <c r="H11797" s="188">
        <v>50817</v>
      </c>
      <c r="I11797" s="188">
        <v>70218</v>
      </c>
      <c r="J11797" s="188">
        <v>127287</v>
      </c>
      <c r="N11797" s="43"/>
    </row>
    <row r="11798" spans="1:14">
      <c r="A11798" s="43" t="s">
        <v>224</v>
      </c>
      <c r="B11798" s="188">
        <v>12109</v>
      </c>
      <c r="C11798" s="188">
        <v>0</v>
      </c>
      <c r="D11798" s="188">
        <v>0</v>
      </c>
      <c r="E11798" s="188">
        <v>0</v>
      </c>
      <c r="F11798" s="188">
        <v>0</v>
      </c>
      <c r="G11798" s="188">
        <v>5048</v>
      </c>
      <c r="H11798" s="188">
        <v>45339</v>
      </c>
      <c r="I11798" s="188">
        <v>69864</v>
      </c>
      <c r="J11798" s="188">
        <v>133620</v>
      </c>
      <c r="N11798" s="43"/>
    </row>
    <row r="11799" spans="1:14">
      <c r="A11799" s="43" t="s">
        <v>545</v>
      </c>
      <c r="B11799" s="188">
        <v>78849</v>
      </c>
      <c r="C11799" s="188">
        <v>26379.16</v>
      </c>
      <c r="D11799" s="188">
        <v>32547.78</v>
      </c>
      <c r="E11799" s="188">
        <v>44861.8</v>
      </c>
      <c r="F11799" s="188">
        <v>64684.5</v>
      </c>
      <c r="G11799" s="188">
        <v>91384</v>
      </c>
      <c r="H11799" s="188">
        <v>127182</v>
      </c>
      <c r="I11799" s="188">
        <v>158537</v>
      </c>
      <c r="J11799" s="188">
        <v>325776</v>
      </c>
      <c r="N11799" s="43"/>
    </row>
    <row r="11800" spans="1:14">
      <c r="A11800" s="43" t="s">
        <v>546</v>
      </c>
      <c r="B11800" s="188">
        <v>50830</v>
      </c>
      <c r="C11800" s="188">
        <v>18036.099999999999</v>
      </c>
      <c r="D11800" s="188">
        <v>22615.63</v>
      </c>
      <c r="E11800" s="188">
        <v>31655</v>
      </c>
      <c r="F11800" s="188">
        <v>45741.9</v>
      </c>
      <c r="G11800" s="188">
        <v>63722</v>
      </c>
      <c r="H11800" s="188">
        <v>85801</v>
      </c>
      <c r="I11800" s="188">
        <v>102631</v>
      </c>
      <c r="J11800" s="188">
        <v>143908</v>
      </c>
      <c r="N11800" s="43"/>
    </row>
    <row r="11801" spans="1:14">
      <c r="A11801" s="43" t="s">
        <v>547</v>
      </c>
      <c r="B11801" s="188">
        <v>5321</v>
      </c>
      <c r="C11801" s="188">
        <v>0</v>
      </c>
      <c r="D11801" s="188">
        <v>0</v>
      </c>
      <c r="E11801" s="188">
        <v>0</v>
      </c>
      <c r="F11801" s="188">
        <v>2780.4</v>
      </c>
      <c r="G11801" s="188">
        <v>6986</v>
      </c>
      <c r="H11801" s="188">
        <v>13668</v>
      </c>
      <c r="I11801" s="188">
        <v>18728</v>
      </c>
      <c r="J11801" s="188">
        <v>38084</v>
      </c>
      <c r="N11801" s="43"/>
    </row>
    <row r="11802" spans="1:14">
      <c r="A11802" s="43" t="s">
        <v>548</v>
      </c>
      <c r="B11802" s="188">
        <v>956</v>
      </c>
      <c r="C11802" s="188">
        <v>0</v>
      </c>
      <c r="D11802" s="188">
        <v>0</v>
      </c>
      <c r="E11802" s="188">
        <v>0</v>
      </c>
      <c r="F11802" s="188">
        <v>0</v>
      </c>
      <c r="G11802" s="188">
        <v>1136</v>
      </c>
      <c r="H11802" s="188">
        <v>3024</v>
      </c>
      <c r="I11802" s="188">
        <v>4444</v>
      </c>
      <c r="J11802" s="188">
        <v>9170</v>
      </c>
      <c r="N11802" s="43"/>
    </row>
    <row r="11803" spans="1:14">
      <c r="A11803" s="43" t="s">
        <v>549</v>
      </c>
      <c r="B11803" s="188">
        <v>1421</v>
      </c>
      <c r="C11803" s="188">
        <v>0</v>
      </c>
      <c r="D11803" s="188">
        <v>0</v>
      </c>
      <c r="E11803" s="188">
        <v>0</v>
      </c>
      <c r="F11803" s="188">
        <v>0</v>
      </c>
      <c r="G11803" s="188">
        <v>2278</v>
      </c>
      <c r="H11803" s="188">
        <v>4565</v>
      </c>
      <c r="I11803" s="188">
        <v>6198</v>
      </c>
      <c r="J11803" s="188">
        <v>8639</v>
      </c>
      <c r="N11803" s="43"/>
    </row>
    <row r="11804" spans="1:14">
      <c r="A11804" s="43" t="s">
        <v>550</v>
      </c>
      <c r="B11804" s="188">
        <v>272</v>
      </c>
      <c r="C11804" s="188">
        <v>0</v>
      </c>
      <c r="D11804" s="188">
        <v>0</v>
      </c>
      <c r="E11804" s="188">
        <v>0</v>
      </c>
      <c r="F11804" s="188">
        <v>0</v>
      </c>
      <c r="G11804" s="188">
        <v>429</v>
      </c>
      <c r="H11804" s="188">
        <v>861</v>
      </c>
      <c r="I11804" s="188">
        <v>1169</v>
      </c>
      <c r="J11804" s="188">
        <v>1826</v>
      </c>
      <c r="N11804" s="43"/>
    </row>
    <row r="11805" spans="1:14">
      <c r="A11805" s="43" t="s">
        <v>551</v>
      </c>
      <c r="B11805" s="188">
        <v>43</v>
      </c>
      <c r="C11805" s="188">
        <v>0</v>
      </c>
      <c r="D11805" s="188">
        <v>0</v>
      </c>
      <c r="E11805" s="188">
        <v>0</v>
      </c>
      <c r="F11805" s="188">
        <v>0</v>
      </c>
      <c r="G11805" s="188">
        <v>0</v>
      </c>
      <c r="H11805" s="188">
        <v>0</v>
      </c>
      <c r="I11805" s="188">
        <v>0</v>
      </c>
      <c r="J11805" s="188">
        <v>1202</v>
      </c>
      <c r="N11805" s="43"/>
    </row>
    <row r="11806" spans="1:14">
      <c r="A11806" s="43" t="s">
        <v>317</v>
      </c>
      <c r="B11806" s="188">
        <v>1786</v>
      </c>
      <c r="C11806" s="188">
        <v>0</v>
      </c>
      <c r="D11806" s="188">
        <v>1862.3</v>
      </c>
      <c r="E11806" s="188">
        <v>1862.3</v>
      </c>
      <c r="F11806" s="188">
        <v>1862.3</v>
      </c>
      <c r="G11806" s="188">
        <v>1862</v>
      </c>
      <c r="H11806" s="188">
        <v>1862</v>
      </c>
      <c r="I11806" s="188">
        <v>2607</v>
      </c>
      <c r="J11806" s="188">
        <v>3725</v>
      </c>
      <c r="N11806" s="43"/>
    </row>
    <row r="11807" spans="1:14">
      <c r="A11807" s="43" t="s">
        <v>318</v>
      </c>
      <c r="B11807" s="188">
        <v>527</v>
      </c>
      <c r="C11807" s="188">
        <v>0</v>
      </c>
      <c r="D11807" s="188">
        <v>0</v>
      </c>
      <c r="E11807" s="188">
        <v>0</v>
      </c>
      <c r="F11807" s="188">
        <v>699.6</v>
      </c>
      <c r="G11807" s="188">
        <v>700</v>
      </c>
      <c r="H11807" s="188">
        <v>700</v>
      </c>
      <c r="I11807" s="188">
        <v>700</v>
      </c>
      <c r="J11807" s="188">
        <v>1372</v>
      </c>
      <c r="N11807" s="43"/>
    </row>
    <row r="11808" spans="1:14">
      <c r="A11808" s="43" t="s">
        <v>552</v>
      </c>
      <c r="B11808" s="188">
        <v>61156</v>
      </c>
      <c r="C11808" s="188">
        <v>21029.19</v>
      </c>
      <c r="D11808" s="188">
        <v>25553.07</v>
      </c>
      <c r="E11808" s="188">
        <v>35451.5</v>
      </c>
      <c r="F11808" s="188">
        <v>53015.5</v>
      </c>
      <c r="G11808" s="188">
        <v>76678</v>
      </c>
      <c r="H11808" s="188">
        <v>107611</v>
      </c>
      <c r="I11808" s="188">
        <v>129050</v>
      </c>
      <c r="J11808" s="188">
        <v>182094</v>
      </c>
      <c r="N11808" s="43"/>
    </row>
    <row r="11809" spans="1:14">
      <c r="A11809" s="43" t="s">
        <v>553</v>
      </c>
      <c r="B11809" s="188">
        <v>5526</v>
      </c>
      <c r="C11809" s="188">
        <v>0</v>
      </c>
      <c r="D11809" s="188">
        <v>0</v>
      </c>
      <c r="E11809" s="188">
        <v>0</v>
      </c>
      <c r="F11809" s="188">
        <v>1267</v>
      </c>
      <c r="G11809" s="188">
        <v>7189</v>
      </c>
      <c r="H11809" s="188">
        <v>15291</v>
      </c>
      <c r="I11809" s="188">
        <v>23290</v>
      </c>
      <c r="J11809" s="188">
        <v>48667</v>
      </c>
      <c r="N11809" s="43"/>
    </row>
    <row r="11810" spans="1:14">
      <c r="A11810" s="43" t="s">
        <v>554</v>
      </c>
      <c r="B11810" s="188">
        <v>1406</v>
      </c>
      <c r="C11810" s="188">
        <v>0</v>
      </c>
      <c r="D11810" s="188">
        <v>0</v>
      </c>
      <c r="E11810" s="188">
        <v>0</v>
      </c>
      <c r="F11810" s="188">
        <v>11.6</v>
      </c>
      <c r="G11810" s="188">
        <v>702</v>
      </c>
      <c r="H11810" s="188">
        <v>3486</v>
      </c>
      <c r="I11810" s="188">
        <v>6527</v>
      </c>
      <c r="J11810" s="188">
        <v>20685</v>
      </c>
      <c r="N11810" s="43"/>
    </row>
    <row r="11811" spans="1:14">
      <c r="A11811" s="43" t="s">
        <v>555</v>
      </c>
      <c r="B11811" s="188">
        <v>2615</v>
      </c>
      <c r="C11811" s="188">
        <v>0</v>
      </c>
      <c r="D11811" s="188">
        <v>0</v>
      </c>
      <c r="E11811" s="188">
        <v>0</v>
      </c>
      <c r="F11811" s="188">
        <v>0</v>
      </c>
      <c r="G11811" s="188">
        <v>446</v>
      </c>
      <c r="H11811" s="188">
        <v>6027</v>
      </c>
      <c r="I11811" s="188">
        <v>15139</v>
      </c>
      <c r="J11811" s="188">
        <v>43856</v>
      </c>
      <c r="N11811" s="43"/>
    </row>
    <row r="11812" spans="1:14">
      <c r="A11812" s="43" t="s">
        <v>556</v>
      </c>
      <c r="B11812" s="188">
        <v>1000</v>
      </c>
      <c r="C11812" s="188">
        <v>0</v>
      </c>
      <c r="D11812" s="188">
        <v>0</v>
      </c>
      <c r="E11812" s="188">
        <v>0</v>
      </c>
      <c r="F11812" s="188">
        <v>0</v>
      </c>
      <c r="G11812" s="188">
        <v>0</v>
      </c>
      <c r="H11812" s="188">
        <v>0</v>
      </c>
      <c r="I11812" s="188">
        <v>5270</v>
      </c>
      <c r="J11812" s="188">
        <v>33723</v>
      </c>
      <c r="N11812" s="43"/>
    </row>
    <row r="11813" spans="1:14">
      <c r="A11813" s="43" t="s">
        <v>611</v>
      </c>
      <c r="B11813" s="188">
        <v>176264</v>
      </c>
      <c r="C11813" s="188">
        <v>44414.86</v>
      </c>
      <c r="D11813" s="188">
        <v>55899.35</v>
      </c>
      <c r="E11813" s="188">
        <v>82959.399999999994</v>
      </c>
      <c r="F11813" s="188">
        <v>126904.9</v>
      </c>
      <c r="G11813" s="188">
        <v>198252</v>
      </c>
      <c r="H11813" s="188">
        <v>309531</v>
      </c>
      <c r="I11813" s="188">
        <v>442537</v>
      </c>
      <c r="J11813" s="188">
        <v>1022162</v>
      </c>
      <c r="N11813" s="43"/>
    </row>
    <row r="11814" spans="1:14">
      <c r="A11814" s="43" t="s">
        <v>537</v>
      </c>
      <c r="B11814" s="188">
        <v>23122</v>
      </c>
      <c r="C11814" s="188">
        <v>0</v>
      </c>
      <c r="D11814" s="188">
        <v>0</v>
      </c>
      <c r="E11814" s="188">
        <v>15435.8</v>
      </c>
      <c r="F11814" s="188">
        <v>26646.6</v>
      </c>
      <c r="G11814" s="188">
        <v>32385</v>
      </c>
      <c r="H11814" s="188">
        <v>36689</v>
      </c>
      <c r="I11814" s="188">
        <v>39827</v>
      </c>
      <c r="J11814" s="188">
        <v>45655</v>
      </c>
      <c r="N11814" s="43"/>
    </row>
    <row r="11815" spans="1:14">
      <c r="A11815" s="43" t="s">
        <v>538</v>
      </c>
      <c r="B11815" s="188">
        <v>1</v>
      </c>
      <c r="C11815" s="188">
        <v>0</v>
      </c>
      <c r="D11815" s="188">
        <v>0</v>
      </c>
      <c r="E11815" s="188">
        <v>0</v>
      </c>
      <c r="F11815" s="188">
        <v>0</v>
      </c>
      <c r="G11815" s="188">
        <v>0</v>
      </c>
      <c r="H11815" s="188">
        <v>0</v>
      </c>
      <c r="I11815" s="188">
        <v>0</v>
      </c>
      <c r="J11815" s="188">
        <v>0</v>
      </c>
      <c r="N11815" s="43"/>
    </row>
    <row r="11816" spans="1:14">
      <c r="A11816" s="43" t="s">
        <v>539</v>
      </c>
      <c r="B11816" s="188">
        <v>89622</v>
      </c>
      <c r="C11816" s="188">
        <v>4812.88</v>
      </c>
      <c r="D11816" s="188">
        <v>8060.93</v>
      </c>
      <c r="E11816" s="188">
        <v>17208.7</v>
      </c>
      <c r="F11816" s="188">
        <v>38610.300000000003</v>
      </c>
      <c r="G11816" s="188">
        <v>87221</v>
      </c>
      <c r="H11816" s="188">
        <v>182010</v>
      </c>
      <c r="I11816" s="188">
        <v>325139</v>
      </c>
      <c r="J11816" s="188">
        <v>890588</v>
      </c>
      <c r="N11816" s="43"/>
    </row>
    <row r="11817" spans="1:14">
      <c r="A11817" s="43" t="s">
        <v>540</v>
      </c>
      <c r="B11817" s="188">
        <v>14062</v>
      </c>
      <c r="C11817" s="188">
        <v>0</v>
      </c>
      <c r="D11817" s="188">
        <v>0</v>
      </c>
      <c r="E11817" s="188">
        <v>0</v>
      </c>
      <c r="F11817" s="188">
        <v>4142.7</v>
      </c>
      <c r="G11817" s="188">
        <v>18911</v>
      </c>
      <c r="H11817" s="188">
        <v>42955</v>
      </c>
      <c r="I11817" s="188">
        <v>61091</v>
      </c>
      <c r="J11817" s="188">
        <v>103405</v>
      </c>
      <c r="N11817" s="43"/>
    </row>
    <row r="11818" spans="1:14">
      <c r="A11818" s="43" t="s">
        <v>541</v>
      </c>
      <c r="B11818" s="188">
        <v>37486</v>
      </c>
      <c r="C11818" s="188">
        <v>0</v>
      </c>
      <c r="D11818" s="188">
        <v>0</v>
      </c>
      <c r="E11818" s="188">
        <v>0</v>
      </c>
      <c r="F11818" s="188">
        <v>14868.2</v>
      </c>
      <c r="G11818" s="188">
        <v>57082</v>
      </c>
      <c r="H11818" s="188">
        <v>103215</v>
      </c>
      <c r="I11818" s="188">
        <v>145525</v>
      </c>
      <c r="J11818" s="188">
        <v>243564</v>
      </c>
      <c r="N11818" s="43"/>
    </row>
    <row r="11819" spans="1:14">
      <c r="A11819" s="43" t="s">
        <v>542</v>
      </c>
      <c r="B11819" s="188">
        <v>11030</v>
      </c>
      <c r="C11819" s="188">
        <v>640.17999999999995</v>
      </c>
      <c r="D11819" s="188">
        <v>1522.93</v>
      </c>
      <c r="E11819" s="188">
        <v>3450.4</v>
      </c>
      <c r="F11819" s="188">
        <v>7235.7</v>
      </c>
      <c r="G11819" s="188">
        <v>14074</v>
      </c>
      <c r="H11819" s="188">
        <v>24255</v>
      </c>
      <c r="I11819" s="188">
        <v>33637</v>
      </c>
      <c r="J11819" s="188">
        <v>60825</v>
      </c>
      <c r="N11819" s="43"/>
    </row>
    <row r="11820" spans="1:14">
      <c r="A11820" s="43" t="s">
        <v>543</v>
      </c>
      <c r="B11820" s="188">
        <v>941</v>
      </c>
      <c r="C11820" s="188">
        <v>0</v>
      </c>
      <c r="D11820" s="188">
        <v>0</v>
      </c>
      <c r="E11820" s="188">
        <v>0</v>
      </c>
      <c r="F11820" s="188">
        <v>0</v>
      </c>
      <c r="G11820" s="188">
        <v>0</v>
      </c>
      <c r="H11820" s="188">
        <v>0</v>
      </c>
      <c r="I11820" s="188">
        <v>8463</v>
      </c>
      <c r="J11820" s="188">
        <v>20346</v>
      </c>
      <c r="N11820" s="43"/>
    </row>
    <row r="11821" spans="1:14">
      <c r="A11821" s="43" t="s">
        <v>544</v>
      </c>
      <c r="B11821" s="188">
        <v>3932</v>
      </c>
      <c r="C11821" s="188">
        <v>0</v>
      </c>
      <c r="D11821" s="188">
        <v>0</v>
      </c>
      <c r="E11821" s="188">
        <v>0</v>
      </c>
      <c r="F11821" s="188">
        <v>0</v>
      </c>
      <c r="G11821" s="188">
        <v>0</v>
      </c>
      <c r="H11821" s="188">
        <v>12428</v>
      </c>
      <c r="I11821" s="188">
        <v>20629</v>
      </c>
      <c r="J11821" s="188">
        <v>78020</v>
      </c>
      <c r="N11821" s="43"/>
    </row>
    <row r="11822" spans="1:14">
      <c r="A11822" s="43" t="s">
        <v>221</v>
      </c>
      <c r="B11822" s="188">
        <v>19456</v>
      </c>
      <c r="C11822" s="188">
        <v>0</v>
      </c>
      <c r="D11822" s="188">
        <v>0</v>
      </c>
      <c r="E11822" s="188">
        <v>10958.3</v>
      </c>
      <c r="F11822" s="188">
        <v>23905.200000000001</v>
      </c>
      <c r="G11822" s="188">
        <v>28643</v>
      </c>
      <c r="H11822" s="188">
        <v>31844</v>
      </c>
      <c r="I11822" s="188">
        <v>33619</v>
      </c>
      <c r="J11822" s="188">
        <v>37105</v>
      </c>
      <c r="N11822" s="43"/>
    </row>
    <row r="11823" spans="1:14">
      <c r="A11823" s="43" t="s">
        <v>222</v>
      </c>
      <c r="B11823" s="188">
        <v>10055</v>
      </c>
      <c r="C11823" s="188">
        <v>0</v>
      </c>
      <c r="D11823" s="188">
        <v>0</v>
      </c>
      <c r="E11823" s="188">
        <v>0</v>
      </c>
      <c r="F11823" s="188">
        <v>0</v>
      </c>
      <c r="G11823" s="188">
        <v>21627</v>
      </c>
      <c r="H11823" s="188">
        <v>29334</v>
      </c>
      <c r="I11823" s="188">
        <v>31998</v>
      </c>
      <c r="J11823" s="188">
        <v>35569</v>
      </c>
      <c r="N11823" s="43"/>
    </row>
    <row r="11824" spans="1:14">
      <c r="A11824" s="43" t="s">
        <v>223</v>
      </c>
      <c r="B11824" s="188">
        <v>29757</v>
      </c>
      <c r="C11824" s="188">
        <v>0</v>
      </c>
      <c r="D11824" s="188">
        <v>0</v>
      </c>
      <c r="E11824" s="188">
        <v>0</v>
      </c>
      <c r="F11824" s="188">
        <v>0</v>
      </c>
      <c r="G11824" s="188">
        <v>44459</v>
      </c>
      <c r="H11824" s="188">
        <v>92056</v>
      </c>
      <c r="I11824" s="188">
        <v>129312</v>
      </c>
      <c r="J11824" s="188">
        <v>237202</v>
      </c>
      <c r="N11824" s="43"/>
    </row>
    <row r="11825" spans="1:14">
      <c r="A11825" s="43" t="s">
        <v>224</v>
      </c>
      <c r="B11825" s="188">
        <v>19458</v>
      </c>
      <c r="C11825" s="188">
        <v>0</v>
      </c>
      <c r="D11825" s="188">
        <v>0</v>
      </c>
      <c r="E11825" s="188">
        <v>0</v>
      </c>
      <c r="F11825" s="188">
        <v>0</v>
      </c>
      <c r="G11825" s="188">
        <v>16223</v>
      </c>
      <c r="H11825" s="188">
        <v>66959</v>
      </c>
      <c r="I11825" s="188">
        <v>102062</v>
      </c>
      <c r="J11825" s="188">
        <v>223587</v>
      </c>
      <c r="N11825" s="43"/>
    </row>
    <row r="11826" spans="1:14">
      <c r="A11826" s="43" t="s">
        <v>545</v>
      </c>
      <c r="B11826" s="188">
        <v>154474</v>
      </c>
      <c r="C11826" s="188">
        <v>39964.06</v>
      </c>
      <c r="D11826" s="188">
        <v>50109.63</v>
      </c>
      <c r="E11826" s="188">
        <v>72459.7</v>
      </c>
      <c r="F11826" s="188">
        <v>107928.4</v>
      </c>
      <c r="G11826" s="188">
        <v>166371</v>
      </c>
      <c r="H11826" s="188">
        <v>266180</v>
      </c>
      <c r="I11826" s="188">
        <v>387186</v>
      </c>
      <c r="J11826" s="188">
        <v>971821</v>
      </c>
      <c r="N11826" s="43"/>
    </row>
    <row r="11827" spans="1:14">
      <c r="A11827" s="43" t="s">
        <v>546</v>
      </c>
      <c r="B11827" s="188">
        <v>75212</v>
      </c>
      <c r="C11827" s="188">
        <v>23958.7</v>
      </c>
      <c r="D11827" s="188">
        <v>30220.79</v>
      </c>
      <c r="E11827" s="188">
        <v>44970.7</v>
      </c>
      <c r="F11827" s="188">
        <v>65344.5</v>
      </c>
      <c r="G11827" s="188">
        <v>94608</v>
      </c>
      <c r="H11827" s="188">
        <v>131246</v>
      </c>
      <c r="I11827" s="188">
        <v>160044</v>
      </c>
      <c r="J11827" s="188">
        <v>230153</v>
      </c>
      <c r="N11827" s="43"/>
    </row>
    <row r="11828" spans="1:14">
      <c r="A11828" s="43" t="s">
        <v>547</v>
      </c>
      <c r="B11828" s="188">
        <v>13471</v>
      </c>
      <c r="C11828" s="188">
        <v>0</v>
      </c>
      <c r="D11828" s="188">
        <v>0</v>
      </c>
      <c r="E11828" s="188">
        <v>1752.4</v>
      </c>
      <c r="F11828" s="188">
        <v>6853.2</v>
      </c>
      <c r="G11828" s="188">
        <v>16361</v>
      </c>
      <c r="H11828" s="188">
        <v>32013</v>
      </c>
      <c r="I11828" s="188">
        <v>49882</v>
      </c>
      <c r="J11828" s="188">
        <v>103834</v>
      </c>
      <c r="N11828" s="43"/>
    </row>
    <row r="11829" spans="1:14">
      <c r="A11829" s="43" t="s">
        <v>548</v>
      </c>
      <c r="B11829" s="188">
        <v>2504</v>
      </c>
      <c r="C11829" s="188">
        <v>0</v>
      </c>
      <c r="D11829" s="188">
        <v>0</v>
      </c>
      <c r="E11829" s="188">
        <v>0</v>
      </c>
      <c r="F11829" s="188">
        <v>630.6</v>
      </c>
      <c r="G11829" s="188">
        <v>2952</v>
      </c>
      <c r="H11829" s="188">
        <v>6889</v>
      </c>
      <c r="I11829" s="188">
        <v>10653</v>
      </c>
      <c r="J11829" s="188">
        <v>24245</v>
      </c>
      <c r="N11829" s="43"/>
    </row>
    <row r="11830" spans="1:14">
      <c r="A11830" s="43" t="s">
        <v>549</v>
      </c>
      <c r="B11830" s="188">
        <v>2408</v>
      </c>
      <c r="C11830" s="188">
        <v>0</v>
      </c>
      <c r="D11830" s="188">
        <v>0</v>
      </c>
      <c r="E11830" s="188">
        <v>0</v>
      </c>
      <c r="F11830" s="188">
        <v>685.1</v>
      </c>
      <c r="G11830" s="188">
        <v>4146</v>
      </c>
      <c r="H11830" s="188">
        <v>7592</v>
      </c>
      <c r="I11830" s="188">
        <v>9250</v>
      </c>
      <c r="J11830" s="188">
        <v>11404</v>
      </c>
      <c r="N11830" s="43"/>
    </row>
    <row r="11831" spans="1:14">
      <c r="A11831" s="43" t="s">
        <v>550</v>
      </c>
      <c r="B11831" s="188">
        <v>512</v>
      </c>
      <c r="C11831" s="188">
        <v>0</v>
      </c>
      <c r="D11831" s="188">
        <v>0</v>
      </c>
      <c r="E11831" s="188">
        <v>0</v>
      </c>
      <c r="F11831" s="188">
        <v>129</v>
      </c>
      <c r="G11831" s="188">
        <v>781</v>
      </c>
      <c r="H11831" s="188">
        <v>1436</v>
      </c>
      <c r="I11831" s="188">
        <v>2059</v>
      </c>
      <c r="J11831" s="188">
        <v>3532</v>
      </c>
      <c r="N11831" s="43"/>
    </row>
    <row r="11832" spans="1:14">
      <c r="A11832" s="43" t="s">
        <v>551</v>
      </c>
      <c r="B11832" s="188">
        <v>253</v>
      </c>
      <c r="C11832" s="188">
        <v>0</v>
      </c>
      <c r="D11832" s="188">
        <v>0</v>
      </c>
      <c r="E11832" s="188">
        <v>0</v>
      </c>
      <c r="F11832" s="188">
        <v>0</v>
      </c>
      <c r="G11832" s="188">
        <v>0</v>
      </c>
      <c r="H11832" s="188">
        <v>653</v>
      </c>
      <c r="I11832" s="188">
        <v>1726</v>
      </c>
      <c r="J11832" s="188">
        <v>4836</v>
      </c>
      <c r="N11832" s="43"/>
    </row>
    <row r="11833" spans="1:14">
      <c r="A11833" s="43" t="s">
        <v>317</v>
      </c>
      <c r="B11833" s="188">
        <v>2041</v>
      </c>
      <c r="C11833" s="188">
        <v>0</v>
      </c>
      <c r="D11833" s="188">
        <v>0</v>
      </c>
      <c r="E11833" s="188">
        <v>1862.3</v>
      </c>
      <c r="F11833" s="188">
        <v>1862.3</v>
      </c>
      <c r="G11833" s="188">
        <v>1862</v>
      </c>
      <c r="H11833" s="188">
        <v>3725</v>
      </c>
      <c r="I11833" s="188">
        <v>4842</v>
      </c>
      <c r="J11833" s="188">
        <v>5959</v>
      </c>
      <c r="N11833" s="43"/>
    </row>
    <row r="11834" spans="1:14">
      <c r="A11834" s="43" t="s">
        <v>318</v>
      </c>
      <c r="B11834" s="188">
        <v>601</v>
      </c>
      <c r="C11834" s="188">
        <v>0</v>
      </c>
      <c r="D11834" s="188">
        <v>0</v>
      </c>
      <c r="E11834" s="188">
        <v>0</v>
      </c>
      <c r="F11834" s="188">
        <v>699.6</v>
      </c>
      <c r="G11834" s="188">
        <v>700</v>
      </c>
      <c r="H11834" s="188">
        <v>1372</v>
      </c>
      <c r="I11834" s="188">
        <v>1372</v>
      </c>
      <c r="J11834" s="188">
        <v>2195</v>
      </c>
      <c r="N11834" s="43"/>
    </row>
    <row r="11835" spans="1:14">
      <c r="A11835" s="43" t="s">
        <v>552</v>
      </c>
      <c r="B11835" s="188">
        <v>97003</v>
      </c>
      <c r="C11835" s="188">
        <v>27395.1</v>
      </c>
      <c r="D11835" s="188">
        <v>34326.81</v>
      </c>
      <c r="E11835" s="188">
        <v>52186.8</v>
      </c>
      <c r="F11835" s="188">
        <v>79451</v>
      </c>
      <c r="G11835" s="188">
        <v>121215</v>
      </c>
      <c r="H11835" s="188">
        <v>175941</v>
      </c>
      <c r="I11835" s="188">
        <v>226603</v>
      </c>
      <c r="J11835" s="188">
        <v>359299</v>
      </c>
      <c r="N11835" s="43"/>
    </row>
    <row r="11836" spans="1:14">
      <c r="A11836" s="43" t="s">
        <v>553</v>
      </c>
      <c r="B11836" s="188">
        <v>9790</v>
      </c>
      <c r="C11836" s="188">
        <v>0</v>
      </c>
      <c r="D11836" s="188">
        <v>0</v>
      </c>
      <c r="E11836" s="188">
        <v>0</v>
      </c>
      <c r="F11836" s="188">
        <v>3186.7</v>
      </c>
      <c r="G11836" s="188">
        <v>13547</v>
      </c>
      <c r="H11836" s="188">
        <v>26423</v>
      </c>
      <c r="I11836" s="188">
        <v>36763</v>
      </c>
      <c r="J11836" s="188">
        <v>77169</v>
      </c>
      <c r="N11836" s="43"/>
    </row>
    <row r="11837" spans="1:14">
      <c r="A11837" s="43" t="s">
        <v>554</v>
      </c>
      <c r="B11837" s="188">
        <v>3242</v>
      </c>
      <c r="C11837" s="188">
        <v>0</v>
      </c>
      <c r="D11837" s="188">
        <v>0</v>
      </c>
      <c r="E11837" s="188">
        <v>0</v>
      </c>
      <c r="F11837" s="188">
        <v>116</v>
      </c>
      <c r="G11837" s="188">
        <v>2194</v>
      </c>
      <c r="H11837" s="188">
        <v>8180</v>
      </c>
      <c r="I11837" s="188">
        <v>15221</v>
      </c>
      <c r="J11837" s="188">
        <v>36135</v>
      </c>
      <c r="N11837" s="43"/>
    </row>
    <row r="11838" spans="1:14">
      <c r="A11838" s="43" t="s">
        <v>555</v>
      </c>
      <c r="B11838" s="188">
        <v>6444</v>
      </c>
      <c r="C11838" s="188">
        <v>0</v>
      </c>
      <c r="D11838" s="188">
        <v>0</v>
      </c>
      <c r="E11838" s="188">
        <v>0</v>
      </c>
      <c r="F11838" s="188">
        <v>0</v>
      </c>
      <c r="G11838" s="188">
        <v>3981</v>
      </c>
      <c r="H11838" s="188">
        <v>21154</v>
      </c>
      <c r="I11838" s="188">
        <v>36737</v>
      </c>
      <c r="J11838" s="188">
        <v>85546</v>
      </c>
      <c r="N11838" s="43"/>
    </row>
    <row r="11839" spans="1:14">
      <c r="A11839" s="43" t="s">
        <v>556</v>
      </c>
      <c r="B11839" s="188">
        <v>1913</v>
      </c>
      <c r="C11839" s="188">
        <v>0</v>
      </c>
      <c r="D11839" s="188">
        <v>0</v>
      </c>
      <c r="E11839" s="188">
        <v>0</v>
      </c>
      <c r="F11839" s="188">
        <v>0</v>
      </c>
      <c r="G11839" s="188">
        <v>0</v>
      </c>
      <c r="H11839" s="188">
        <v>1569</v>
      </c>
      <c r="I11839" s="188">
        <v>14978</v>
      </c>
      <c r="J11839" s="188">
        <v>56935</v>
      </c>
      <c r="N11839" s="43"/>
    </row>
    <row r="11840" spans="1:14">
      <c r="A11840" s="43" t="s">
        <v>621</v>
      </c>
      <c r="B11840" s="188" t="s">
        <v>143</v>
      </c>
      <c r="C11840" s="188" t="s">
        <v>144</v>
      </c>
      <c r="D11840" s="188" t="s">
        <v>144</v>
      </c>
      <c r="E11840" s="188" t="s">
        <v>144</v>
      </c>
      <c r="F11840" s="188" t="s">
        <v>144</v>
      </c>
      <c r="G11840" s="188" t="s">
        <v>144</v>
      </c>
      <c r="H11840" s="188" t="s">
        <v>144</v>
      </c>
      <c r="I11840" s="188" t="s">
        <v>685</v>
      </c>
      <c r="J11840" s="188" t="s">
        <v>685</v>
      </c>
      <c r="K11840" s="188" t="s">
        <v>225</v>
      </c>
      <c r="N11840" s="43"/>
    </row>
    <row r="11841" spans="1:14">
      <c r="A11841" s="43" t="s">
        <v>618</v>
      </c>
      <c r="B11841" s="188" t="s">
        <v>619</v>
      </c>
      <c r="K11841" s="188" t="s">
        <v>770</v>
      </c>
      <c r="N11841" s="43"/>
    </row>
    <row r="11842" spans="1:14">
      <c r="A11842" s="43" t="s">
        <v>142</v>
      </c>
      <c r="N11842" s="43"/>
    </row>
    <row r="11844" spans="1:14">
      <c r="A11844" s="43" t="s">
        <v>217</v>
      </c>
      <c r="N11844" s="43"/>
    </row>
    <row r="11845" spans="1:14">
      <c r="A11845" s="43" t="s">
        <v>621</v>
      </c>
      <c r="B11845" s="188" t="s">
        <v>143</v>
      </c>
      <c r="C11845" s="188" t="s">
        <v>144</v>
      </c>
      <c r="D11845" s="188" t="s">
        <v>144</v>
      </c>
      <c r="E11845" s="188" t="s">
        <v>144</v>
      </c>
      <c r="F11845" s="188" t="s">
        <v>144</v>
      </c>
      <c r="G11845" s="188" t="s">
        <v>144</v>
      </c>
      <c r="H11845" s="188" t="s">
        <v>144</v>
      </c>
      <c r="I11845" s="188" t="s">
        <v>685</v>
      </c>
      <c r="J11845" s="188" t="s">
        <v>685</v>
      </c>
      <c r="K11845" s="188" t="s">
        <v>225</v>
      </c>
      <c r="N11845" s="43"/>
    </row>
    <row r="11846" spans="1:14">
      <c r="A11846" s="43" t="s">
        <v>259</v>
      </c>
      <c r="B11846" s="188" t="s">
        <v>33</v>
      </c>
      <c r="C11846" s="188" t="s">
        <v>134</v>
      </c>
      <c r="D11846" s="188" t="s">
        <v>135</v>
      </c>
      <c r="E11846" s="188" t="s">
        <v>136</v>
      </c>
      <c r="F11846" s="188" t="s">
        <v>137</v>
      </c>
      <c r="G11846" s="188" t="s">
        <v>138</v>
      </c>
      <c r="H11846" s="188" t="s">
        <v>139</v>
      </c>
      <c r="I11846" s="188" t="s">
        <v>140</v>
      </c>
      <c r="J11846" s="188" t="s">
        <v>141</v>
      </c>
      <c r="N11846" s="43"/>
    </row>
    <row r="11847" spans="1:14">
      <c r="A11847" s="43" t="s">
        <v>622</v>
      </c>
      <c r="B11847" s="188" t="s">
        <v>143</v>
      </c>
      <c r="C11847" s="188" t="s">
        <v>148</v>
      </c>
      <c r="D11847" s="188" t="s">
        <v>148</v>
      </c>
      <c r="E11847" s="188" t="s">
        <v>148</v>
      </c>
      <c r="F11847" s="188" t="s">
        <v>148</v>
      </c>
      <c r="G11847" s="188" t="s">
        <v>148</v>
      </c>
      <c r="H11847" s="188" t="s">
        <v>148</v>
      </c>
      <c r="I11847" s="188" t="s">
        <v>686</v>
      </c>
      <c r="J11847" s="188" t="s">
        <v>686</v>
      </c>
      <c r="N11847" s="43"/>
    </row>
    <row r="11848" spans="1:14">
      <c r="A11848" s="43" t="s">
        <v>592</v>
      </c>
      <c r="B11848" s="188">
        <v>81465</v>
      </c>
      <c r="C11848" s="188">
        <v>9359.69</v>
      </c>
      <c r="D11848" s="188">
        <v>14181.33</v>
      </c>
      <c r="E11848" s="188">
        <v>26581.7</v>
      </c>
      <c r="F11848" s="188">
        <v>50652.2</v>
      </c>
      <c r="G11848" s="188">
        <v>95345</v>
      </c>
      <c r="H11848" s="188">
        <v>167585</v>
      </c>
      <c r="I11848" s="188">
        <v>233714</v>
      </c>
      <c r="J11848" s="188">
        <v>521024</v>
      </c>
      <c r="N11848" s="43"/>
    </row>
    <row r="11849" spans="1:14">
      <c r="A11849" s="43" t="s">
        <v>537</v>
      </c>
      <c r="B11849" s="188">
        <v>18854</v>
      </c>
      <c r="C11849" s="188">
        <v>0</v>
      </c>
      <c r="D11849" s="188">
        <v>0</v>
      </c>
      <c r="E11849" s="188">
        <v>10664.3</v>
      </c>
      <c r="F11849" s="188">
        <v>19360.400000000001</v>
      </c>
      <c r="G11849" s="188">
        <v>27226</v>
      </c>
      <c r="H11849" s="188">
        <v>33504</v>
      </c>
      <c r="I11849" s="188">
        <v>37158</v>
      </c>
      <c r="J11849" s="188">
        <v>44714</v>
      </c>
      <c r="N11849" s="43"/>
    </row>
    <row r="11850" spans="1:14">
      <c r="A11850" s="43" t="s">
        <v>538</v>
      </c>
      <c r="B11850" s="188">
        <v>119</v>
      </c>
      <c r="C11850" s="188">
        <v>0</v>
      </c>
      <c r="D11850" s="188">
        <v>0</v>
      </c>
      <c r="E11850" s="188">
        <v>0</v>
      </c>
      <c r="F11850" s="188">
        <v>0</v>
      </c>
      <c r="G11850" s="188">
        <v>0</v>
      </c>
      <c r="H11850" s="188">
        <v>0</v>
      </c>
      <c r="I11850" s="188">
        <v>0</v>
      </c>
      <c r="J11850" s="188">
        <v>6023</v>
      </c>
      <c r="N11850" s="43"/>
    </row>
    <row r="11851" spans="1:14">
      <c r="A11851" s="43" t="s">
        <v>539</v>
      </c>
      <c r="B11851" s="188">
        <v>33029</v>
      </c>
      <c r="C11851" s="188">
        <v>-35.340000000000003</v>
      </c>
      <c r="D11851" s="188">
        <v>259.14</v>
      </c>
      <c r="E11851" s="188">
        <v>2045.6</v>
      </c>
      <c r="F11851" s="188">
        <v>8630.7999999999993</v>
      </c>
      <c r="G11851" s="188">
        <v>28434</v>
      </c>
      <c r="H11851" s="188">
        <v>73879</v>
      </c>
      <c r="I11851" s="188">
        <v>126967</v>
      </c>
      <c r="J11851" s="188">
        <v>384222</v>
      </c>
      <c r="N11851" s="43"/>
    </row>
    <row r="11852" spans="1:14">
      <c r="A11852" s="43" t="s">
        <v>540</v>
      </c>
      <c r="B11852" s="188">
        <v>4730</v>
      </c>
      <c r="C11852" s="188">
        <v>0</v>
      </c>
      <c r="D11852" s="188">
        <v>0</v>
      </c>
      <c r="E11852" s="188">
        <v>0</v>
      </c>
      <c r="F11852" s="188">
        <v>0</v>
      </c>
      <c r="G11852" s="188">
        <v>3145</v>
      </c>
      <c r="H11852" s="188">
        <v>13164</v>
      </c>
      <c r="I11852" s="188">
        <v>25454</v>
      </c>
      <c r="J11852" s="188">
        <v>64198</v>
      </c>
      <c r="N11852" s="43"/>
    </row>
    <row r="11853" spans="1:14">
      <c r="A11853" s="43" t="s">
        <v>541</v>
      </c>
      <c r="B11853" s="188">
        <v>17590</v>
      </c>
      <c r="C11853" s="188">
        <v>0</v>
      </c>
      <c r="D11853" s="188">
        <v>0</v>
      </c>
      <c r="E11853" s="188">
        <v>0</v>
      </c>
      <c r="F11853" s="188">
        <v>0</v>
      </c>
      <c r="G11853" s="188">
        <v>20847</v>
      </c>
      <c r="H11853" s="188">
        <v>55929</v>
      </c>
      <c r="I11853" s="188">
        <v>85157</v>
      </c>
      <c r="J11853" s="188">
        <v>165704</v>
      </c>
      <c r="N11853" s="43"/>
    </row>
    <row r="11854" spans="1:14">
      <c r="A11854" s="43" t="s">
        <v>542</v>
      </c>
      <c r="B11854" s="188">
        <v>6070</v>
      </c>
      <c r="C11854" s="188">
        <v>0</v>
      </c>
      <c r="D11854" s="188">
        <v>0</v>
      </c>
      <c r="E11854" s="188">
        <v>631.29999999999995</v>
      </c>
      <c r="F11854" s="188">
        <v>2970.6</v>
      </c>
      <c r="G11854" s="188">
        <v>7368</v>
      </c>
      <c r="H11854" s="188">
        <v>15210</v>
      </c>
      <c r="I11854" s="188">
        <v>22464</v>
      </c>
      <c r="J11854" s="188">
        <v>45376</v>
      </c>
      <c r="N11854" s="43"/>
    </row>
    <row r="11855" spans="1:14">
      <c r="A11855" s="43" t="s">
        <v>543</v>
      </c>
      <c r="B11855" s="188">
        <v>1073</v>
      </c>
      <c r="C11855" s="188">
        <v>0</v>
      </c>
      <c r="D11855" s="188">
        <v>0</v>
      </c>
      <c r="E11855" s="188">
        <v>0</v>
      </c>
      <c r="F11855" s="188">
        <v>0</v>
      </c>
      <c r="G11855" s="188">
        <v>0</v>
      </c>
      <c r="H11855" s="188">
        <v>0</v>
      </c>
      <c r="I11855" s="188">
        <v>9924</v>
      </c>
      <c r="J11855" s="188">
        <v>21522</v>
      </c>
      <c r="N11855" s="43"/>
    </row>
    <row r="11856" spans="1:14">
      <c r="A11856" s="43" t="s">
        <v>544</v>
      </c>
      <c r="B11856" s="188">
        <v>8183</v>
      </c>
      <c r="C11856" s="188">
        <v>0</v>
      </c>
      <c r="D11856" s="188">
        <v>0</v>
      </c>
      <c r="E11856" s="188">
        <v>0</v>
      </c>
      <c r="F11856" s="188">
        <v>0</v>
      </c>
      <c r="G11856" s="188">
        <v>0</v>
      </c>
      <c r="H11856" s="188">
        <v>23225</v>
      </c>
      <c r="I11856" s="188">
        <v>68991</v>
      </c>
      <c r="J11856" s="188">
        <v>119693</v>
      </c>
      <c r="N11856" s="43"/>
    </row>
    <row r="11857" spans="1:14">
      <c r="A11857" s="43" t="s">
        <v>221</v>
      </c>
      <c r="B11857" s="188">
        <v>16019</v>
      </c>
      <c r="C11857" s="188">
        <v>0</v>
      </c>
      <c r="D11857" s="188">
        <v>0</v>
      </c>
      <c r="E11857" s="188">
        <v>8912.2000000000007</v>
      </c>
      <c r="F11857" s="188">
        <v>16116.7</v>
      </c>
      <c r="G11857" s="188">
        <v>23989</v>
      </c>
      <c r="H11857" s="188">
        <v>29614</v>
      </c>
      <c r="I11857" s="188">
        <v>32593</v>
      </c>
      <c r="J11857" s="188">
        <v>37252</v>
      </c>
      <c r="N11857" s="43"/>
    </row>
    <row r="11858" spans="1:14">
      <c r="A11858" s="43" t="s">
        <v>222</v>
      </c>
      <c r="B11858" s="188">
        <v>7604</v>
      </c>
      <c r="C11858" s="188">
        <v>0</v>
      </c>
      <c r="D11858" s="188">
        <v>0</v>
      </c>
      <c r="E11858" s="188">
        <v>0</v>
      </c>
      <c r="F11858" s="188">
        <v>0</v>
      </c>
      <c r="G11858" s="188">
        <v>14808</v>
      </c>
      <c r="H11858" s="188">
        <v>24978</v>
      </c>
      <c r="I11858" s="188">
        <v>29411</v>
      </c>
      <c r="J11858" s="188">
        <v>35498</v>
      </c>
      <c r="N11858" s="43"/>
    </row>
    <row r="11859" spans="1:14">
      <c r="A11859" s="43" t="s">
        <v>223</v>
      </c>
      <c r="B11859" s="188">
        <v>13497</v>
      </c>
      <c r="C11859" s="188">
        <v>0</v>
      </c>
      <c r="D11859" s="188">
        <v>0</v>
      </c>
      <c r="E11859" s="188">
        <v>0</v>
      </c>
      <c r="F11859" s="188">
        <v>0</v>
      </c>
      <c r="G11859" s="188">
        <v>8228</v>
      </c>
      <c r="H11859" s="188">
        <v>44758</v>
      </c>
      <c r="I11859" s="188">
        <v>72453</v>
      </c>
      <c r="J11859" s="188">
        <v>152466</v>
      </c>
      <c r="N11859" s="43"/>
    </row>
    <row r="11860" spans="1:14">
      <c r="A11860" s="43" t="s">
        <v>224</v>
      </c>
      <c r="B11860" s="188">
        <v>9869</v>
      </c>
      <c r="C11860" s="188">
        <v>0</v>
      </c>
      <c r="D11860" s="188">
        <v>0</v>
      </c>
      <c r="E11860" s="188">
        <v>0</v>
      </c>
      <c r="F11860" s="188">
        <v>0</v>
      </c>
      <c r="G11860" s="188">
        <v>0</v>
      </c>
      <c r="H11860" s="188">
        <v>34109</v>
      </c>
      <c r="I11860" s="188">
        <v>63111</v>
      </c>
      <c r="J11860" s="188">
        <v>143148</v>
      </c>
      <c r="N11860" s="43"/>
    </row>
    <row r="11861" spans="1:14">
      <c r="A11861" s="43" t="s">
        <v>545</v>
      </c>
      <c r="B11861" s="188">
        <v>70427</v>
      </c>
      <c r="C11861" s="188">
        <v>6205.19</v>
      </c>
      <c r="D11861" s="188">
        <v>10994.35</v>
      </c>
      <c r="E11861" s="188">
        <v>22958.2</v>
      </c>
      <c r="F11861" s="188">
        <v>44885.1</v>
      </c>
      <c r="G11861" s="188">
        <v>82174</v>
      </c>
      <c r="H11861" s="188">
        <v>142040</v>
      </c>
      <c r="I11861" s="188">
        <v>199187</v>
      </c>
      <c r="J11861" s="188">
        <v>452392</v>
      </c>
      <c r="N11861" s="43"/>
    </row>
    <row r="11862" spans="1:14">
      <c r="A11862" s="43" t="s">
        <v>546</v>
      </c>
      <c r="B11862" s="188">
        <v>42521</v>
      </c>
      <c r="C11862" s="188">
        <v>4492.88</v>
      </c>
      <c r="D11862" s="188">
        <v>8371.5499999999993</v>
      </c>
      <c r="E11862" s="188">
        <v>17421.8</v>
      </c>
      <c r="F11862" s="188">
        <v>32786.9</v>
      </c>
      <c r="G11862" s="188">
        <v>56648</v>
      </c>
      <c r="H11862" s="188">
        <v>87224</v>
      </c>
      <c r="I11862" s="188">
        <v>111797</v>
      </c>
      <c r="J11862" s="188">
        <v>176423</v>
      </c>
      <c r="N11862" s="43"/>
    </row>
    <row r="11863" spans="1:14">
      <c r="A11863" s="43" t="s">
        <v>547</v>
      </c>
      <c r="B11863" s="188">
        <v>5558</v>
      </c>
      <c r="C11863" s="188">
        <v>0</v>
      </c>
      <c r="D11863" s="188">
        <v>0</v>
      </c>
      <c r="E11863" s="188">
        <v>0</v>
      </c>
      <c r="F11863" s="188">
        <v>126</v>
      </c>
      <c r="G11863" s="188">
        <v>5404</v>
      </c>
      <c r="H11863" s="188">
        <v>13847</v>
      </c>
      <c r="I11863" s="188">
        <v>23128</v>
      </c>
      <c r="J11863" s="188">
        <v>62504</v>
      </c>
      <c r="N11863" s="43"/>
    </row>
    <row r="11864" spans="1:14">
      <c r="A11864" s="43" t="s">
        <v>548</v>
      </c>
      <c r="B11864" s="188">
        <v>929</v>
      </c>
      <c r="C11864" s="188">
        <v>0</v>
      </c>
      <c r="D11864" s="188">
        <v>0</v>
      </c>
      <c r="E11864" s="188">
        <v>0</v>
      </c>
      <c r="F11864" s="188">
        <v>0</v>
      </c>
      <c r="G11864" s="188">
        <v>527</v>
      </c>
      <c r="H11864" s="188">
        <v>2393</v>
      </c>
      <c r="I11864" s="188">
        <v>4361</v>
      </c>
      <c r="J11864" s="188">
        <v>12919</v>
      </c>
      <c r="N11864" s="43"/>
    </row>
    <row r="11865" spans="1:14">
      <c r="A11865" s="43" t="s">
        <v>549</v>
      </c>
      <c r="B11865" s="188">
        <v>1176</v>
      </c>
      <c r="C11865" s="188">
        <v>0</v>
      </c>
      <c r="D11865" s="188">
        <v>0</v>
      </c>
      <c r="E11865" s="188">
        <v>0</v>
      </c>
      <c r="F11865" s="188">
        <v>0</v>
      </c>
      <c r="G11865" s="188">
        <v>1458</v>
      </c>
      <c r="H11865" s="188">
        <v>4137</v>
      </c>
      <c r="I11865" s="188">
        <v>6358</v>
      </c>
      <c r="J11865" s="188">
        <v>10676</v>
      </c>
      <c r="N11865" s="43"/>
    </row>
    <row r="11866" spans="1:14">
      <c r="A11866" s="43" t="s">
        <v>550</v>
      </c>
      <c r="B11866" s="188">
        <v>242</v>
      </c>
      <c r="C11866" s="188">
        <v>0</v>
      </c>
      <c r="D11866" s="188">
        <v>0</v>
      </c>
      <c r="E11866" s="188">
        <v>0</v>
      </c>
      <c r="F11866" s="188">
        <v>0</v>
      </c>
      <c r="G11866" s="188">
        <v>275</v>
      </c>
      <c r="H11866" s="188">
        <v>779</v>
      </c>
      <c r="I11866" s="188">
        <v>1203</v>
      </c>
      <c r="J11866" s="188">
        <v>2356</v>
      </c>
      <c r="N11866" s="43"/>
    </row>
    <row r="11867" spans="1:14">
      <c r="A11867" s="43" t="s">
        <v>551</v>
      </c>
      <c r="B11867" s="188">
        <v>108</v>
      </c>
      <c r="C11867" s="188">
        <v>0</v>
      </c>
      <c r="D11867" s="188">
        <v>0</v>
      </c>
      <c r="E11867" s="188">
        <v>0</v>
      </c>
      <c r="F11867" s="188">
        <v>0</v>
      </c>
      <c r="G11867" s="188">
        <v>0</v>
      </c>
      <c r="H11867" s="188">
        <v>0</v>
      </c>
      <c r="I11867" s="188">
        <v>401</v>
      </c>
      <c r="J11867" s="188">
        <v>2657</v>
      </c>
      <c r="N11867" s="43"/>
    </row>
    <row r="11868" spans="1:14">
      <c r="A11868" s="43" t="s">
        <v>317</v>
      </c>
      <c r="B11868" s="188">
        <v>2333</v>
      </c>
      <c r="C11868" s="188">
        <v>0</v>
      </c>
      <c r="D11868" s="188">
        <v>2346.06</v>
      </c>
      <c r="E11868" s="188">
        <v>2346.1</v>
      </c>
      <c r="F11868" s="188">
        <v>2346.1</v>
      </c>
      <c r="G11868" s="188">
        <v>2346</v>
      </c>
      <c r="H11868" s="188">
        <v>2346</v>
      </c>
      <c r="I11868" s="188">
        <v>3284</v>
      </c>
      <c r="J11868" s="188">
        <v>6100</v>
      </c>
      <c r="N11868" s="43"/>
    </row>
    <row r="11869" spans="1:14">
      <c r="A11869" s="43" t="s">
        <v>318</v>
      </c>
      <c r="B11869" s="188">
        <v>693</v>
      </c>
      <c r="C11869" s="188">
        <v>0</v>
      </c>
      <c r="D11869" s="188">
        <v>0</v>
      </c>
      <c r="E11869" s="188">
        <v>0</v>
      </c>
      <c r="F11869" s="188">
        <v>881.4</v>
      </c>
      <c r="G11869" s="188">
        <v>881</v>
      </c>
      <c r="H11869" s="188">
        <v>881</v>
      </c>
      <c r="I11869" s="188">
        <v>1210</v>
      </c>
      <c r="J11869" s="188">
        <v>2247</v>
      </c>
      <c r="N11869" s="43"/>
    </row>
    <row r="11870" spans="1:14">
      <c r="A11870" s="43" t="s">
        <v>552</v>
      </c>
      <c r="B11870" s="188">
        <v>53560</v>
      </c>
      <c r="C11870" s="188">
        <v>7653.5</v>
      </c>
      <c r="D11870" s="188">
        <v>11496.58</v>
      </c>
      <c r="E11870" s="188">
        <v>20758.5</v>
      </c>
      <c r="F11870" s="188">
        <v>37729.800000000003</v>
      </c>
      <c r="G11870" s="188">
        <v>68184</v>
      </c>
      <c r="H11870" s="188">
        <v>110004</v>
      </c>
      <c r="I11870" s="188">
        <v>146844</v>
      </c>
      <c r="J11870" s="188">
        <v>254466</v>
      </c>
      <c r="N11870" s="43"/>
    </row>
    <row r="11871" spans="1:14">
      <c r="A11871" s="43" t="s">
        <v>553</v>
      </c>
      <c r="B11871" s="188">
        <v>6011</v>
      </c>
      <c r="C11871" s="188">
        <v>0</v>
      </c>
      <c r="D11871" s="188">
        <v>0</v>
      </c>
      <c r="E11871" s="188">
        <v>0</v>
      </c>
      <c r="F11871" s="188">
        <v>40.5</v>
      </c>
      <c r="G11871" s="188">
        <v>6146</v>
      </c>
      <c r="H11871" s="188">
        <v>18199</v>
      </c>
      <c r="I11871" s="188">
        <v>29140</v>
      </c>
      <c r="J11871" s="188">
        <v>60749</v>
      </c>
      <c r="N11871" s="43"/>
    </row>
    <row r="11872" spans="1:14">
      <c r="A11872" s="43" t="s">
        <v>554</v>
      </c>
      <c r="B11872" s="188">
        <v>1407</v>
      </c>
      <c r="C11872" s="188">
        <v>0</v>
      </c>
      <c r="D11872" s="188">
        <v>0</v>
      </c>
      <c r="E11872" s="188">
        <v>0</v>
      </c>
      <c r="F11872" s="188">
        <v>0</v>
      </c>
      <c r="G11872" s="188">
        <v>451</v>
      </c>
      <c r="H11872" s="188">
        <v>3160</v>
      </c>
      <c r="I11872" s="188">
        <v>7048</v>
      </c>
      <c r="J11872" s="188">
        <v>23602</v>
      </c>
      <c r="N11872" s="43"/>
    </row>
    <row r="11873" spans="1:14">
      <c r="A11873" s="43" t="s">
        <v>555</v>
      </c>
      <c r="B11873" s="188">
        <v>2666</v>
      </c>
      <c r="C11873" s="188">
        <v>0</v>
      </c>
      <c r="D11873" s="188">
        <v>0</v>
      </c>
      <c r="E11873" s="188">
        <v>0</v>
      </c>
      <c r="F11873" s="188">
        <v>0</v>
      </c>
      <c r="G11873" s="188">
        <v>61</v>
      </c>
      <c r="H11873" s="188">
        <v>5305</v>
      </c>
      <c r="I11873" s="188">
        <v>15279</v>
      </c>
      <c r="J11873" s="188">
        <v>48941</v>
      </c>
      <c r="N11873" s="43"/>
    </row>
    <row r="11874" spans="1:14">
      <c r="A11874" s="43" t="s">
        <v>556</v>
      </c>
      <c r="B11874" s="188">
        <v>1109</v>
      </c>
      <c r="C11874" s="188">
        <v>0</v>
      </c>
      <c r="D11874" s="188">
        <v>0</v>
      </c>
      <c r="E11874" s="188">
        <v>0</v>
      </c>
      <c r="F11874" s="188">
        <v>0</v>
      </c>
      <c r="G11874" s="188">
        <v>0</v>
      </c>
      <c r="H11874" s="188">
        <v>0</v>
      </c>
      <c r="I11874" s="188">
        <v>3864</v>
      </c>
      <c r="J11874" s="188">
        <v>38797</v>
      </c>
      <c r="N11874" s="43"/>
    </row>
    <row r="11875" spans="1:14">
      <c r="A11875" s="43" t="s">
        <v>171</v>
      </c>
      <c r="N11875" s="43"/>
    </row>
    <row r="11876" spans="1:14">
      <c r="A11876" s="43" t="s">
        <v>607</v>
      </c>
      <c r="B11876" s="188">
        <v>21090</v>
      </c>
      <c r="C11876" s="188">
        <v>260.27</v>
      </c>
      <c r="D11876" s="188">
        <v>3298.3</v>
      </c>
      <c r="E11876" s="188">
        <v>9773.1</v>
      </c>
      <c r="F11876" s="188">
        <v>16093</v>
      </c>
      <c r="G11876" s="188">
        <v>25723</v>
      </c>
      <c r="H11876" s="188">
        <v>41597</v>
      </c>
      <c r="I11876" s="188">
        <v>55574</v>
      </c>
      <c r="J11876" s="188">
        <v>99985</v>
      </c>
      <c r="N11876" s="43"/>
    </row>
    <row r="11877" spans="1:14">
      <c r="A11877" s="43" t="s">
        <v>537</v>
      </c>
      <c r="B11877" s="188">
        <v>8755</v>
      </c>
      <c r="C11877" s="188">
        <v>0</v>
      </c>
      <c r="D11877" s="188">
        <v>0</v>
      </c>
      <c r="E11877" s="188">
        <v>0</v>
      </c>
      <c r="F11877" s="188">
        <v>9237.4</v>
      </c>
      <c r="G11877" s="188">
        <v>13565</v>
      </c>
      <c r="H11877" s="188">
        <v>17516</v>
      </c>
      <c r="I11877" s="188">
        <v>20032</v>
      </c>
      <c r="J11877" s="188">
        <v>26763</v>
      </c>
      <c r="N11877" s="43"/>
    </row>
    <row r="11878" spans="1:14">
      <c r="A11878" s="43" t="s">
        <v>538</v>
      </c>
      <c r="B11878" s="188">
        <v>572</v>
      </c>
      <c r="C11878" s="188">
        <v>0</v>
      </c>
      <c r="D11878" s="188">
        <v>0</v>
      </c>
      <c r="E11878" s="188">
        <v>0</v>
      </c>
      <c r="F11878" s="188">
        <v>0</v>
      </c>
      <c r="G11878" s="188">
        <v>0</v>
      </c>
      <c r="H11878" s="188">
        <v>530</v>
      </c>
      <c r="I11878" s="188">
        <v>5931</v>
      </c>
      <c r="J11878" s="188">
        <v>9711</v>
      </c>
      <c r="N11878" s="43"/>
    </row>
    <row r="11879" spans="1:14">
      <c r="A11879" s="43" t="s">
        <v>539</v>
      </c>
      <c r="B11879" s="188">
        <v>3796</v>
      </c>
      <c r="C11879" s="188">
        <v>-113.14</v>
      </c>
      <c r="D11879" s="188">
        <v>-81.83</v>
      </c>
      <c r="E11879" s="188">
        <v>18.5</v>
      </c>
      <c r="F11879" s="188">
        <v>772.6</v>
      </c>
      <c r="G11879" s="188">
        <v>3166</v>
      </c>
      <c r="H11879" s="188">
        <v>8152</v>
      </c>
      <c r="I11879" s="188">
        <v>15264</v>
      </c>
      <c r="J11879" s="188">
        <v>48276</v>
      </c>
      <c r="N11879" s="43"/>
    </row>
    <row r="11880" spans="1:14">
      <c r="A11880" s="43" t="s">
        <v>540</v>
      </c>
      <c r="B11880" s="188">
        <v>548</v>
      </c>
      <c r="C11880" s="188">
        <v>0</v>
      </c>
      <c r="D11880" s="188">
        <v>0</v>
      </c>
      <c r="E11880" s="188">
        <v>0</v>
      </c>
      <c r="F11880" s="188">
        <v>0</v>
      </c>
      <c r="G11880" s="188">
        <v>0</v>
      </c>
      <c r="H11880" s="188">
        <v>1183</v>
      </c>
      <c r="I11880" s="188">
        <v>2820</v>
      </c>
      <c r="J11880" s="188">
        <v>10084</v>
      </c>
      <c r="N11880" s="43"/>
    </row>
    <row r="11881" spans="1:14">
      <c r="A11881" s="43" t="s">
        <v>541</v>
      </c>
      <c r="B11881" s="188">
        <v>4871</v>
      </c>
      <c r="C11881" s="188">
        <v>0</v>
      </c>
      <c r="D11881" s="188">
        <v>0</v>
      </c>
      <c r="E11881" s="188">
        <v>0</v>
      </c>
      <c r="F11881" s="188">
        <v>0</v>
      </c>
      <c r="G11881" s="188">
        <v>64</v>
      </c>
      <c r="H11881" s="188">
        <v>17361</v>
      </c>
      <c r="I11881" s="188">
        <v>30141</v>
      </c>
      <c r="J11881" s="188">
        <v>63643</v>
      </c>
      <c r="N11881" s="43"/>
    </row>
    <row r="11882" spans="1:14">
      <c r="A11882" s="43" t="s">
        <v>542</v>
      </c>
      <c r="B11882" s="188">
        <v>1688</v>
      </c>
      <c r="C11882" s="188">
        <v>0</v>
      </c>
      <c r="D11882" s="188">
        <v>0</v>
      </c>
      <c r="E11882" s="188">
        <v>0</v>
      </c>
      <c r="F11882" s="188">
        <v>0</v>
      </c>
      <c r="G11882" s="188">
        <v>1956</v>
      </c>
      <c r="H11882" s="188">
        <v>4744</v>
      </c>
      <c r="I11882" s="188">
        <v>7974</v>
      </c>
      <c r="J11882" s="188">
        <v>17624</v>
      </c>
      <c r="N11882" s="43"/>
    </row>
    <row r="11883" spans="1:14">
      <c r="A11883" s="43" t="s">
        <v>543</v>
      </c>
      <c r="B11883" s="188">
        <v>860</v>
      </c>
      <c r="C11883" s="188">
        <v>0</v>
      </c>
      <c r="D11883" s="188">
        <v>0</v>
      </c>
      <c r="E11883" s="188">
        <v>0</v>
      </c>
      <c r="F11883" s="188">
        <v>0</v>
      </c>
      <c r="G11883" s="188">
        <v>0</v>
      </c>
      <c r="H11883" s="188">
        <v>0</v>
      </c>
      <c r="I11883" s="188">
        <v>7213</v>
      </c>
      <c r="J11883" s="188">
        <v>19917</v>
      </c>
      <c r="N11883" s="43"/>
    </row>
    <row r="11884" spans="1:14">
      <c r="A11884" s="43" t="s">
        <v>544</v>
      </c>
      <c r="B11884" s="188">
        <v>14169</v>
      </c>
      <c r="C11884" s="188">
        <v>0</v>
      </c>
      <c r="D11884" s="188">
        <v>0</v>
      </c>
      <c r="E11884" s="188">
        <v>0</v>
      </c>
      <c r="F11884" s="188">
        <v>0</v>
      </c>
      <c r="G11884" s="188">
        <v>13992</v>
      </c>
      <c r="H11884" s="188">
        <v>56278</v>
      </c>
      <c r="I11884" s="188">
        <v>105293</v>
      </c>
      <c r="J11884" s="188">
        <v>119693</v>
      </c>
      <c r="N11884" s="43"/>
    </row>
    <row r="11885" spans="1:14">
      <c r="A11885" s="43" t="s">
        <v>221</v>
      </c>
      <c r="B11885" s="188">
        <v>7441</v>
      </c>
      <c r="C11885" s="188">
        <v>0</v>
      </c>
      <c r="D11885" s="188">
        <v>0</v>
      </c>
      <c r="E11885" s="188">
        <v>0</v>
      </c>
      <c r="F11885" s="188">
        <v>8050.9</v>
      </c>
      <c r="G11885" s="188">
        <v>11746</v>
      </c>
      <c r="H11885" s="188">
        <v>14940</v>
      </c>
      <c r="I11885" s="188">
        <v>17187</v>
      </c>
      <c r="J11885" s="188">
        <v>22328</v>
      </c>
      <c r="N11885" s="43"/>
    </row>
    <row r="11886" spans="1:14">
      <c r="A11886" s="43" t="s">
        <v>222</v>
      </c>
      <c r="B11886" s="188">
        <v>3199</v>
      </c>
      <c r="C11886" s="188">
        <v>0</v>
      </c>
      <c r="D11886" s="188">
        <v>0</v>
      </c>
      <c r="E11886" s="188">
        <v>0</v>
      </c>
      <c r="F11886" s="188">
        <v>0</v>
      </c>
      <c r="G11886" s="188">
        <v>5175</v>
      </c>
      <c r="H11886" s="188">
        <v>12378</v>
      </c>
      <c r="I11886" s="188">
        <v>15889</v>
      </c>
      <c r="J11886" s="188">
        <v>23304</v>
      </c>
      <c r="N11886" s="43"/>
    </row>
    <row r="11887" spans="1:14">
      <c r="A11887" s="43" t="s">
        <v>223</v>
      </c>
      <c r="B11887" s="188">
        <v>2912</v>
      </c>
      <c r="C11887" s="188">
        <v>0</v>
      </c>
      <c r="D11887" s="188">
        <v>0</v>
      </c>
      <c r="E11887" s="188">
        <v>0</v>
      </c>
      <c r="F11887" s="188">
        <v>0</v>
      </c>
      <c r="G11887" s="188">
        <v>0</v>
      </c>
      <c r="H11887" s="188">
        <v>8931</v>
      </c>
      <c r="I11887" s="188">
        <v>20451</v>
      </c>
      <c r="J11887" s="188">
        <v>49227</v>
      </c>
      <c r="N11887" s="43"/>
    </row>
    <row r="11888" spans="1:14">
      <c r="A11888" s="43" t="s">
        <v>224</v>
      </c>
      <c r="B11888" s="188">
        <v>3852</v>
      </c>
      <c r="C11888" s="188">
        <v>0</v>
      </c>
      <c r="D11888" s="188">
        <v>0</v>
      </c>
      <c r="E11888" s="188">
        <v>0</v>
      </c>
      <c r="F11888" s="188">
        <v>0</v>
      </c>
      <c r="G11888" s="188">
        <v>0</v>
      </c>
      <c r="H11888" s="188">
        <v>8164</v>
      </c>
      <c r="I11888" s="188">
        <v>25703</v>
      </c>
      <c r="J11888" s="188">
        <v>75511</v>
      </c>
      <c r="N11888" s="43"/>
    </row>
    <row r="11889" spans="1:14">
      <c r="A11889" s="43" t="s">
        <v>545</v>
      </c>
      <c r="B11889" s="188">
        <v>17199</v>
      </c>
      <c r="C11889" s="188">
        <v>-2498.0700000000002</v>
      </c>
      <c r="D11889" s="188">
        <v>113.13</v>
      </c>
      <c r="E11889" s="188">
        <v>6777.5</v>
      </c>
      <c r="F11889" s="188">
        <v>12976.1</v>
      </c>
      <c r="G11889" s="188">
        <v>22135</v>
      </c>
      <c r="H11889" s="188">
        <v>36188</v>
      </c>
      <c r="I11889" s="188">
        <v>47498</v>
      </c>
      <c r="J11889" s="188">
        <v>85355</v>
      </c>
      <c r="N11889" s="43"/>
    </row>
    <row r="11890" spans="1:14">
      <c r="A11890" s="43" t="s">
        <v>546</v>
      </c>
      <c r="B11890" s="188">
        <v>13473</v>
      </c>
      <c r="C11890" s="188">
        <v>-3227.49</v>
      </c>
      <c r="D11890" s="188">
        <v>-1893.63</v>
      </c>
      <c r="E11890" s="188">
        <v>5950.1</v>
      </c>
      <c r="F11890" s="188">
        <v>10169.299999999999</v>
      </c>
      <c r="G11890" s="188">
        <v>17729</v>
      </c>
      <c r="H11890" s="188">
        <v>29558</v>
      </c>
      <c r="I11890" s="188">
        <v>40073</v>
      </c>
      <c r="J11890" s="188">
        <v>69111</v>
      </c>
      <c r="N11890" s="43"/>
    </row>
    <row r="11891" spans="1:14">
      <c r="A11891" s="43" t="s">
        <v>547</v>
      </c>
      <c r="B11891" s="188">
        <v>499</v>
      </c>
      <c r="C11891" s="188">
        <v>0</v>
      </c>
      <c r="D11891" s="188">
        <v>0</v>
      </c>
      <c r="E11891" s="188">
        <v>0</v>
      </c>
      <c r="F11891" s="188">
        <v>0</v>
      </c>
      <c r="G11891" s="188">
        <v>0</v>
      </c>
      <c r="H11891" s="188">
        <v>984</v>
      </c>
      <c r="I11891" s="188">
        <v>3139</v>
      </c>
      <c r="J11891" s="188">
        <v>9516</v>
      </c>
      <c r="N11891" s="43"/>
    </row>
    <row r="11892" spans="1:14">
      <c r="A11892" s="43" t="s">
        <v>548</v>
      </c>
      <c r="B11892" s="188">
        <v>99</v>
      </c>
      <c r="C11892" s="188">
        <v>0</v>
      </c>
      <c r="D11892" s="188">
        <v>0</v>
      </c>
      <c r="E11892" s="188">
        <v>0</v>
      </c>
      <c r="F11892" s="188">
        <v>0</v>
      </c>
      <c r="G11892" s="188">
        <v>0</v>
      </c>
      <c r="H11892" s="188">
        <v>102</v>
      </c>
      <c r="I11892" s="188">
        <v>538</v>
      </c>
      <c r="J11892" s="188">
        <v>2203</v>
      </c>
      <c r="N11892" s="43"/>
    </row>
    <row r="11893" spans="1:14">
      <c r="A11893" s="43" t="s">
        <v>549</v>
      </c>
      <c r="B11893" s="188">
        <v>308</v>
      </c>
      <c r="C11893" s="188">
        <v>0</v>
      </c>
      <c r="D11893" s="188">
        <v>0</v>
      </c>
      <c r="E11893" s="188">
        <v>0</v>
      </c>
      <c r="F11893" s="188">
        <v>0</v>
      </c>
      <c r="G11893" s="188">
        <v>0</v>
      </c>
      <c r="H11893" s="188">
        <v>1047</v>
      </c>
      <c r="I11893" s="188">
        <v>2116</v>
      </c>
      <c r="J11893" s="188">
        <v>4577</v>
      </c>
      <c r="N11893" s="43"/>
    </row>
    <row r="11894" spans="1:14">
      <c r="A11894" s="43" t="s">
        <v>550</v>
      </c>
      <c r="B11894" s="188">
        <v>59</v>
      </c>
      <c r="C11894" s="188">
        <v>0</v>
      </c>
      <c r="D11894" s="188">
        <v>0</v>
      </c>
      <c r="E11894" s="188">
        <v>0</v>
      </c>
      <c r="F11894" s="188">
        <v>0</v>
      </c>
      <c r="G11894" s="188">
        <v>0</v>
      </c>
      <c r="H11894" s="188">
        <v>197</v>
      </c>
      <c r="I11894" s="188">
        <v>398</v>
      </c>
      <c r="J11894" s="188">
        <v>862</v>
      </c>
      <c r="N11894" s="43"/>
    </row>
    <row r="11895" spans="1:14">
      <c r="A11895" s="43" t="s">
        <v>551</v>
      </c>
      <c r="B11895" s="188">
        <v>3</v>
      </c>
      <c r="C11895" s="188">
        <v>0</v>
      </c>
      <c r="D11895" s="188">
        <v>0</v>
      </c>
      <c r="E11895" s="188">
        <v>0</v>
      </c>
      <c r="F11895" s="188">
        <v>0</v>
      </c>
      <c r="G11895" s="188">
        <v>0</v>
      </c>
      <c r="H11895" s="188">
        <v>0</v>
      </c>
      <c r="I11895" s="188">
        <v>0</v>
      </c>
      <c r="J11895" s="188">
        <v>0</v>
      </c>
      <c r="N11895" s="43"/>
    </row>
    <row r="11896" spans="1:14">
      <c r="A11896" s="43" t="s">
        <v>317</v>
      </c>
      <c r="B11896" s="188">
        <v>2247</v>
      </c>
      <c r="C11896" s="188">
        <v>2346.06</v>
      </c>
      <c r="D11896" s="188">
        <v>2346.06</v>
      </c>
      <c r="E11896" s="188">
        <v>2346.1</v>
      </c>
      <c r="F11896" s="188">
        <v>2346.1</v>
      </c>
      <c r="G11896" s="188">
        <v>2346</v>
      </c>
      <c r="H11896" s="188">
        <v>2346</v>
      </c>
      <c r="I11896" s="188">
        <v>2346</v>
      </c>
      <c r="J11896" s="188">
        <v>2346</v>
      </c>
      <c r="N11896" s="43"/>
    </row>
    <row r="11897" spans="1:14">
      <c r="A11897" s="43" t="s">
        <v>318</v>
      </c>
      <c r="B11897" s="188">
        <v>674</v>
      </c>
      <c r="C11897" s="188">
        <v>0</v>
      </c>
      <c r="D11897" s="188">
        <v>0</v>
      </c>
      <c r="E11897" s="188">
        <v>881.4</v>
      </c>
      <c r="F11897" s="188">
        <v>881.4</v>
      </c>
      <c r="G11897" s="188">
        <v>881</v>
      </c>
      <c r="H11897" s="188">
        <v>881</v>
      </c>
      <c r="I11897" s="188">
        <v>881</v>
      </c>
      <c r="J11897" s="188">
        <v>881</v>
      </c>
      <c r="N11897" s="43"/>
    </row>
    <row r="11898" spans="1:14">
      <c r="A11898" s="43" t="s">
        <v>552</v>
      </c>
      <c r="B11898" s="188">
        <v>17363</v>
      </c>
      <c r="C11898" s="188">
        <v>0</v>
      </c>
      <c r="D11898" s="188">
        <v>1025.93</v>
      </c>
      <c r="E11898" s="188">
        <v>9035.2999999999993</v>
      </c>
      <c r="F11898" s="188">
        <v>13221.7</v>
      </c>
      <c r="G11898" s="188">
        <v>21038</v>
      </c>
      <c r="H11898" s="188">
        <v>34436</v>
      </c>
      <c r="I11898" s="188">
        <v>48059</v>
      </c>
      <c r="J11898" s="188">
        <v>84109</v>
      </c>
      <c r="N11898" s="43"/>
    </row>
    <row r="11899" spans="1:14">
      <c r="A11899" s="43" t="s">
        <v>553</v>
      </c>
      <c r="B11899" s="188">
        <v>635</v>
      </c>
      <c r="C11899" s="188">
        <v>0</v>
      </c>
      <c r="D11899" s="188">
        <v>0</v>
      </c>
      <c r="E11899" s="188">
        <v>0</v>
      </c>
      <c r="F11899" s="188">
        <v>0</v>
      </c>
      <c r="G11899" s="188">
        <v>0</v>
      </c>
      <c r="H11899" s="188">
        <v>1142</v>
      </c>
      <c r="I11899" s="188">
        <v>3031</v>
      </c>
      <c r="J11899" s="188">
        <v>10704</v>
      </c>
      <c r="N11899" s="43"/>
    </row>
    <row r="11900" spans="1:14">
      <c r="A11900" s="43" t="s">
        <v>554</v>
      </c>
      <c r="B11900" s="188">
        <v>299</v>
      </c>
      <c r="C11900" s="188">
        <v>0</v>
      </c>
      <c r="D11900" s="188">
        <v>0</v>
      </c>
      <c r="E11900" s="188">
        <v>0</v>
      </c>
      <c r="F11900" s="188">
        <v>0</v>
      </c>
      <c r="G11900" s="188">
        <v>14</v>
      </c>
      <c r="H11900" s="188">
        <v>401</v>
      </c>
      <c r="I11900" s="188">
        <v>1255</v>
      </c>
      <c r="J11900" s="188">
        <v>5678</v>
      </c>
      <c r="N11900" s="43"/>
    </row>
    <row r="11901" spans="1:14">
      <c r="A11901" s="43" t="s">
        <v>555</v>
      </c>
      <c r="B11901" s="188">
        <v>418</v>
      </c>
      <c r="C11901" s="188">
        <v>0</v>
      </c>
      <c r="D11901" s="188">
        <v>0</v>
      </c>
      <c r="E11901" s="188">
        <v>0</v>
      </c>
      <c r="F11901" s="188">
        <v>0</v>
      </c>
      <c r="G11901" s="188">
        <v>0</v>
      </c>
      <c r="H11901" s="188">
        <v>17</v>
      </c>
      <c r="I11901" s="188">
        <v>1375</v>
      </c>
      <c r="J11901" s="188">
        <v>9262</v>
      </c>
      <c r="N11901" s="43"/>
    </row>
    <row r="11902" spans="1:14">
      <c r="A11902" s="43" t="s">
        <v>556</v>
      </c>
      <c r="B11902" s="188">
        <v>405</v>
      </c>
      <c r="C11902" s="188">
        <v>0</v>
      </c>
      <c r="D11902" s="188">
        <v>0</v>
      </c>
      <c r="E11902" s="188">
        <v>0</v>
      </c>
      <c r="F11902" s="188">
        <v>0</v>
      </c>
      <c r="G11902" s="188">
        <v>0</v>
      </c>
      <c r="H11902" s="188">
        <v>0</v>
      </c>
      <c r="I11902" s="188">
        <v>0</v>
      </c>
      <c r="J11902" s="188">
        <v>13999</v>
      </c>
      <c r="N11902" s="43"/>
    </row>
    <row r="11903" spans="1:14">
      <c r="A11903" s="43" t="s">
        <v>608</v>
      </c>
      <c r="B11903" s="188">
        <v>41393</v>
      </c>
      <c r="C11903" s="188">
        <v>13930.4</v>
      </c>
      <c r="D11903" s="188">
        <v>16986.849999999999</v>
      </c>
      <c r="E11903" s="188">
        <v>22989.4</v>
      </c>
      <c r="F11903" s="188">
        <v>32705.3</v>
      </c>
      <c r="G11903" s="188">
        <v>49162</v>
      </c>
      <c r="H11903" s="188">
        <v>73179</v>
      </c>
      <c r="I11903" s="188">
        <v>93083</v>
      </c>
      <c r="J11903" s="188">
        <v>167720</v>
      </c>
      <c r="N11903" s="43"/>
    </row>
    <row r="11904" spans="1:14">
      <c r="A11904" s="43" t="s">
        <v>537</v>
      </c>
      <c r="B11904" s="188">
        <v>15592</v>
      </c>
      <c r="C11904" s="188">
        <v>0</v>
      </c>
      <c r="D11904" s="188">
        <v>2834.95</v>
      </c>
      <c r="E11904" s="188">
        <v>11562.8</v>
      </c>
      <c r="F11904" s="188">
        <v>16332.9</v>
      </c>
      <c r="G11904" s="188">
        <v>20651</v>
      </c>
      <c r="H11904" s="188">
        <v>24366</v>
      </c>
      <c r="I11904" s="188">
        <v>26770</v>
      </c>
      <c r="J11904" s="188">
        <v>32664</v>
      </c>
      <c r="N11904" s="43"/>
    </row>
    <row r="11905" spans="1:14">
      <c r="A11905" s="43" t="s">
        <v>538</v>
      </c>
      <c r="B11905" s="188">
        <v>19</v>
      </c>
      <c r="C11905" s="188">
        <v>0</v>
      </c>
      <c r="D11905" s="188">
        <v>0</v>
      </c>
      <c r="E11905" s="188">
        <v>0</v>
      </c>
      <c r="F11905" s="188">
        <v>0</v>
      </c>
      <c r="G11905" s="188">
        <v>0</v>
      </c>
      <c r="H11905" s="188">
        <v>0</v>
      </c>
      <c r="I11905" s="188">
        <v>0</v>
      </c>
      <c r="J11905" s="188">
        <v>0</v>
      </c>
      <c r="N11905" s="43"/>
    </row>
    <row r="11906" spans="1:14">
      <c r="A11906" s="43" t="s">
        <v>539</v>
      </c>
      <c r="B11906" s="188">
        <v>10012</v>
      </c>
      <c r="C11906" s="188">
        <v>39.08</v>
      </c>
      <c r="D11906" s="188">
        <v>285.08</v>
      </c>
      <c r="E11906" s="188">
        <v>1234.0999999999999</v>
      </c>
      <c r="F11906" s="188">
        <v>3747.3</v>
      </c>
      <c r="G11906" s="188">
        <v>9184</v>
      </c>
      <c r="H11906" s="188">
        <v>22203</v>
      </c>
      <c r="I11906" s="188">
        <v>38409</v>
      </c>
      <c r="J11906" s="188">
        <v>108125</v>
      </c>
      <c r="N11906" s="43"/>
    </row>
    <row r="11907" spans="1:14">
      <c r="A11907" s="43" t="s">
        <v>540</v>
      </c>
      <c r="B11907" s="188">
        <v>1800</v>
      </c>
      <c r="C11907" s="188">
        <v>0</v>
      </c>
      <c r="D11907" s="188">
        <v>0</v>
      </c>
      <c r="E11907" s="188">
        <v>0</v>
      </c>
      <c r="F11907" s="188">
        <v>0</v>
      </c>
      <c r="G11907" s="188">
        <v>1154</v>
      </c>
      <c r="H11907" s="188">
        <v>4951</v>
      </c>
      <c r="I11907" s="188">
        <v>9994</v>
      </c>
      <c r="J11907" s="188">
        <v>25236</v>
      </c>
      <c r="N11907" s="43"/>
    </row>
    <row r="11908" spans="1:14">
      <c r="A11908" s="43" t="s">
        <v>541</v>
      </c>
      <c r="B11908" s="188">
        <v>9228</v>
      </c>
      <c r="C11908" s="188">
        <v>0</v>
      </c>
      <c r="D11908" s="188">
        <v>0</v>
      </c>
      <c r="E11908" s="188">
        <v>0</v>
      </c>
      <c r="F11908" s="188">
        <v>0</v>
      </c>
      <c r="G11908" s="188">
        <v>11154</v>
      </c>
      <c r="H11908" s="188">
        <v>32532</v>
      </c>
      <c r="I11908" s="188">
        <v>48330</v>
      </c>
      <c r="J11908" s="188">
        <v>85444</v>
      </c>
      <c r="N11908" s="43"/>
    </row>
    <row r="11909" spans="1:14">
      <c r="A11909" s="43" t="s">
        <v>542</v>
      </c>
      <c r="B11909" s="188">
        <v>3557</v>
      </c>
      <c r="C11909" s="188">
        <v>0</v>
      </c>
      <c r="D11909" s="188">
        <v>0</v>
      </c>
      <c r="E11909" s="188">
        <v>0</v>
      </c>
      <c r="F11909" s="188">
        <v>1828</v>
      </c>
      <c r="G11909" s="188">
        <v>4341</v>
      </c>
      <c r="H11909" s="188">
        <v>8823</v>
      </c>
      <c r="I11909" s="188">
        <v>12859</v>
      </c>
      <c r="J11909" s="188">
        <v>25189</v>
      </c>
      <c r="N11909" s="43"/>
    </row>
    <row r="11910" spans="1:14">
      <c r="A11910" s="43" t="s">
        <v>543</v>
      </c>
      <c r="B11910" s="188">
        <v>1185</v>
      </c>
      <c r="C11910" s="188">
        <v>0</v>
      </c>
      <c r="D11910" s="188">
        <v>0</v>
      </c>
      <c r="E11910" s="188">
        <v>0</v>
      </c>
      <c r="F11910" s="188">
        <v>0</v>
      </c>
      <c r="G11910" s="188">
        <v>0</v>
      </c>
      <c r="H11910" s="188">
        <v>0</v>
      </c>
      <c r="I11910" s="188">
        <v>11131</v>
      </c>
      <c r="J11910" s="188">
        <v>21615</v>
      </c>
      <c r="N11910" s="43"/>
    </row>
    <row r="11911" spans="1:14">
      <c r="A11911" s="43" t="s">
        <v>544</v>
      </c>
      <c r="B11911" s="188">
        <v>8456</v>
      </c>
      <c r="C11911" s="188">
        <v>0</v>
      </c>
      <c r="D11911" s="188">
        <v>0</v>
      </c>
      <c r="E11911" s="188">
        <v>0</v>
      </c>
      <c r="F11911" s="188">
        <v>0</v>
      </c>
      <c r="G11911" s="188">
        <v>0</v>
      </c>
      <c r="H11911" s="188">
        <v>23225</v>
      </c>
      <c r="I11911" s="188">
        <v>68991</v>
      </c>
      <c r="J11911" s="188">
        <v>87838</v>
      </c>
      <c r="N11911" s="43"/>
    </row>
    <row r="11912" spans="1:14">
      <c r="A11912" s="43" t="s">
        <v>221</v>
      </c>
      <c r="B11912" s="188">
        <v>13207</v>
      </c>
      <c r="C11912" s="188">
        <v>0</v>
      </c>
      <c r="D11912" s="188">
        <v>0</v>
      </c>
      <c r="E11912" s="188">
        <v>10061.700000000001</v>
      </c>
      <c r="F11912" s="188">
        <v>13924.6</v>
      </c>
      <c r="G11912" s="188">
        <v>17411</v>
      </c>
      <c r="H11912" s="188">
        <v>20984</v>
      </c>
      <c r="I11912" s="188">
        <v>23165</v>
      </c>
      <c r="J11912" s="188">
        <v>27922</v>
      </c>
      <c r="N11912" s="43"/>
    </row>
    <row r="11913" spans="1:14">
      <c r="A11913" s="43" t="s">
        <v>222</v>
      </c>
      <c r="B11913" s="188">
        <v>6249</v>
      </c>
      <c r="C11913" s="188">
        <v>0</v>
      </c>
      <c r="D11913" s="188">
        <v>0</v>
      </c>
      <c r="E11913" s="188">
        <v>0</v>
      </c>
      <c r="F11913" s="188">
        <v>0</v>
      </c>
      <c r="G11913" s="188">
        <v>12304</v>
      </c>
      <c r="H11913" s="188">
        <v>19400</v>
      </c>
      <c r="I11913" s="188">
        <v>22968</v>
      </c>
      <c r="J11913" s="188">
        <v>29320</v>
      </c>
      <c r="N11913" s="43"/>
    </row>
    <row r="11914" spans="1:14">
      <c r="A11914" s="43" t="s">
        <v>223</v>
      </c>
      <c r="B11914" s="188">
        <v>5952</v>
      </c>
      <c r="C11914" s="188">
        <v>0</v>
      </c>
      <c r="D11914" s="188">
        <v>0</v>
      </c>
      <c r="E11914" s="188">
        <v>0</v>
      </c>
      <c r="F11914" s="188">
        <v>0</v>
      </c>
      <c r="G11914" s="188">
        <v>0</v>
      </c>
      <c r="H11914" s="188">
        <v>22823</v>
      </c>
      <c r="I11914" s="188">
        <v>36860</v>
      </c>
      <c r="J11914" s="188">
        <v>71412</v>
      </c>
      <c r="N11914" s="43"/>
    </row>
    <row r="11915" spans="1:14">
      <c r="A11915" s="43" t="s">
        <v>224</v>
      </c>
      <c r="B11915" s="188">
        <v>6646</v>
      </c>
      <c r="C11915" s="188">
        <v>0</v>
      </c>
      <c r="D11915" s="188">
        <v>0</v>
      </c>
      <c r="E11915" s="188">
        <v>0</v>
      </c>
      <c r="F11915" s="188">
        <v>0</v>
      </c>
      <c r="G11915" s="188">
        <v>0</v>
      </c>
      <c r="H11915" s="188">
        <v>22459</v>
      </c>
      <c r="I11915" s="188">
        <v>46169</v>
      </c>
      <c r="J11915" s="188">
        <v>100665</v>
      </c>
      <c r="N11915" s="43"/>
    </row>
    <row r="11916" spans="1:14">
      <c r="A11916" s="43" t="s">
        <v>545</v>
      </c>
      <c r="B11916" s="188">
        <v>36034</v>
      </c>
      <c r="C11916" s="188">
        <v>10699.53</v>
      </c>
      <c r="D11916" s="188">
        <v>13811.57</v>
      </c>
      <c r="E11916" s="188">
        <v>19524.8</v>
      </c>
      <c r="F11916" s="188">
        <v>28893</v>
      </c>
      <c r="G11916" s="188">
        <v>43384</v>
      </c>
      <c r="H11916" s="188">
        <v>63381</v>
      </c>
      <c r="I11916" s="188">
        <v>80783</v>
      </c>
      <c r="J11916" s="188">
        <v>145934</v>
      </c>
      <c r="N11916" s="43"/>
    </row>
    <row r="11917" spans="1:14">
      <c r="A11917" s="43" t="s">
        <v>546</v>
      </c>
      <c r="B11917" s="188">
        <v>26713</v>
      </c>
      <c r="C11917" s="188">
        <v>7922.97</v>
      </c>
      <c r="D11917" s="188">
        <v>10583.56</v>
      </c>
      <c r="E11917" s="188">
        <v>14954.6</v>
      </c>
      <c r="F11917" s="188">
        <v>21920.799999999999</v>
      </c>
      <c r="G11917" s="188">
        <v>33579</v>
      </c>
      <c r="H11917" s="188">
        <v>49436</v>
      </c>
      <c r="I11917" s="188">
        <v>60944</v>
      </c>
      <c r="J11917" s="188">
        <v>92638</v>
      </c>
      <c r="N11917" s="43"/>
    </row>
    <row r="11918" spans="1:14">
      <c r="A11918" s="43" t="s">
        <v>547</v>
      </c>
      <c r="B11918" s="188">
        <v>1413</v>
      </c>
      <c r="C11918" s="188">
        <v>0</v>
      </c>
      <c r="D11918" s="188">
        <v>0</v>
      </c>
      <c r="E11918" s="188">
        <v>0</v>
      </c>
      <c r="F11918" s="188">
        <v>0</v>
      </c>
      <c r="G11918" s="188">
        <v>1092</v>
      </c>
      <c r="H11918" s="188">
        <v>4421</v>
      </c>
      <c r="I11918" s="188">
        <v>6916</v>
      </c>
      <c r="J11918" s="188">
        <v>17415</v>
      </c>
      <c r="N11918" s="43"/>
    </row>
    <row r="11919" spans="1:14">
      <c r="A11919" s="43" t="s">
        <v>548</v>
      </c>
      <c r="B11919" s="188">
        <v>254</v>
      </c>
      <c r="C11919" s="188">
        <v>0</v>
      </c>
      <c r="D11919" s="188">
        <v>0</v>
      </c>
      <c r="E11919" s="188">
        <v>0</v>
      </c>
      <c r="F11919" s="188">
        <v>0</v>
      </c>
      <c r="G11919" s="188">
        <v>0</v>
      </c>
      <c r="H11919" s="188">
        <v>742</v>
      </c>
      <c r="I11919" s="188">
        <v>1556</v>
      </c>
      <c r="J11919" s="188">
        <v>3918</v>
      </c>
      <c r="N11919" s="43"/>
    </row>
    <row r="11920" spans="1:14">
      <c r="A11920" s="43" t="s">
        <v>549</v>
      </c>
      <c r="B11920" s="188">
        <v>655</v>
      </c>
      <c r="C11920" s="188">
        <v>0</v>
      </c>
      <c r="D11920" s="188">
        <v>0</v>
      </c>
      <c r="E11920" s="188">
        <v>0</v>
      </c>
      <c r="F11920" s="188">
        <v>0</v>
      </c>
      <c r="G11920" s="188">
        <v>719</v>
      </c>
      <c r="H11920" s="188">
        <v>2357</v>
      </c>
      <c r="I11920" s="188">
        <v>3526</v>
      </c>
      <c r="J11920" s="188">
        <v>6389</v>
      </c>
      <c r="N11920" s="43"/>
    </row>
    <row r="11921" spans="1:14">
      <c r="A11921" s="43" t="s">
        <v>550</v>
      </c>
      <c r="B11921" s="188">
        <v>125</v>
      </c>
      <c r="C11921" s="188">
        <v>0</v>
      </c>
      <c r="D11921" s="188">
        <v>0</v>
      </c>
      <c r="E11921" s="188">
        <v>0</v>
      </c>
      <c r="F11921" s="188">
        <v>0</v>
      </c>
      <c r="G11921" s="188">
        <v>135</v>
      </c>
      <c r="H11921" s="188">
        <v>444</v>
      </c>
      <c r="I11921" s="188">
        <v>664</v>
      </c>
      <c r="J11921" s="188">
        <v>1216</v>
      </c>
      <c r="N11921" s="43"/>
    </row>
    <row r="11922" spans="1:14">
      <c r="A11922" s="43" t="s">
        <v>551</v>
      </c>
      <c r="B11922" s="188">
        <v>15</v>
      </c>
      <c r="C11922" s="188">
        <v>0</v>
      </c>
      <c r="D11922" s="188">
        <v>0</v>
      </c>
      <c r="E11922" s="188">
        <v>0</v>
      </c>
      <c r="F11922" s="188">
        <v>0</v>
      </c>
      <c r="G11922" s="188">
        <v>0</v>
      </c>
      <c r="H11922" s="188">
        <v>0</v>
      </c>
      <c r="I11922" s="188">
        <v>0</v>
      </c>
      <c r="J11922" s="188">
        <v>262</v>
      </c>
      <c r="N11922" s="43"/>
    </row>
    <row r="11923" spans="1:14">
      <c r="A11923" s="43" t="s">
        <v>317</v>
      </c>
      <c r="B11923" s="188">
        <v>2231</v>
      </c>
      <c r="C11923" s="188">
        <v>0</v>
      </c>
      <c r="D11923" s="188">
        <v>2346.06</v>
      </c>
      <c r="E11923" s="188">
        <v>2346.1</v>
      </c>
      <c r="F11923" s="188">
        <v>2346.1</v>
      </c>
      <c r="G11923" s="188">
        <v>2346</v>
      </c>
      <c r="H11923" s="188">
        <v>2346</v>
      </c>
      <c r="I11923" s="188">
        <v>2346</v>
      </c>
      <c r="J11923" s="188">
        <v>2346</v>
      </c>
      <c r="N11923" s="43"/>
    </row>
    <row r="11924" spans="1:14">
      <c r="A11924" s="43" t="s">
        <v>318</v>
      </c>
      <c r="B11924" s="188">
        <v>667</v>
      </c>
      <c r="C11924" s="188">
        <v>0</v>
      </c>
      <c r="D11924" s="188">
        <v>0</v>
      </c>
      <c r="E11924" s="188">
        <v>881.4</v>
      </c>
      <c r="F11924" s="188">
        <v>881.4</v>
      </c>
      <c r="G11924" s="188">
        <v>881</v>
      </c>
      <c r="H11924" s="188">
        <v>881</v>
      </c>
      <c r="I11924" s="188">
        <v>881</v>
      </c>
      <c r="J11924" s="188">
        <v>881</v>
      </c>
      <c r="N11924" s="43"/>
    </row>
    <row r="11925" spans="1:14">
      <c r="A11925" s="43" t="s">
        <v>552</v>
      </c>
      <c r="B11925" s="188">
        <v>32073</v>
      </c>
      <c r="C11925" s="188">
        <v>11013.88</v>
      </c>
      <c r="D11925" s="188">
        <v>13577.93</v>
      </c>
      <c r="E11925" s="188">
        <v>18097.7</v>
      </c>
      <c r="F11925" s="188">
        <v>25360.1</v>
      </c>
      <c r="G11925" s="188">
        <v>39076</v>
      </c>
      <c r="H11925" s="188">
        <v>58840</v>
      </c>
      <c r="I11925" s="188">
        <v>73892</v>
      </c>
      <c r="J11925" s="188">
        <v>118457</v>
      </c>
      <c r="N11925" s="43"/>
    </row>
    <row r="11926" spans="1:14">
      <c r="A11926" s="43" t="s">
        <v>553</v>
      </c>
      <c r="B11926" s="188">
        <v>2145</v>
      </c>
      <c r="C11926" s="188">
        <v>0</v>
      </c>
      <c r="D11926" s="188">
        <v>0</v>
      </c>
      <c r="E11926" s="188">
        <v>0</v>
      </c>
      <c r="F11926" s="188">
        <v>0</v>
      </c>
      <c r="G11926" s="188">
        <v>1712</v>
      </c>
      <c r="H11926" s="188">
        <v>5770</v>
      </c>
      <c r="I11926" s="188">
        <v>10868</v>
      </c>
      <c r="J11926" s="188">
        <v>27464</v>
      </c>
      <c r="N11926" s="43"/>
    </row>
    <row r="11927" spans="1:14">
      <c r="A11927" s="43" t="s">
        <v>554</v>
      </c>
      <c r="B11927" s="188">
        <v>664</v>
      </c>
      <c r="C11927" s="188">
        <v>0</v>
      </c>
      <c r="D11927" s="188">
        <v>0</v>
      </c>
      <c r="E11927" s="188">
        <v>0</v>
      </c>
      <c r="F11927" s="188">
        <v>0</v>
      </c>
      <c r="G11927" s="188">
        <v>145</v>
      </c>
      <c r="H11927" s="188">
        <v>1222</v>
      </c>
      <c r="I11927" s="188">
        <v>2926</v>
      </c>
      <c r="J11927" s="188">
        <v>12130</v>
      </c>
      <c r="N11927" s="43"/>
    </row>
    <row r="11928" spans="1:14">
      <c r="A11928" s="43" t="s">
        <v>555</v>
      </c>
      <c r="B11928" s="188">
        <v>832</v>
      </c>
      <c r="C11928" s="188">
        <v>0</v>
      </c>
      <c r="D11928" s="188">
        <v>0</v>
      </c>
      <c r="E11928" s="188">
        <v>0</v>
      </c>
      <c r="F11928" s="188">
        <v>0</v>
      </c>
      <c r="G11928" s="188">
        <v>0</v>
      </c>
      <c r="H11928" s="188">
        <v>818</v>
      </c>
      <c r="I11928" s="188">
        <v>3877</v>
      </c>
      <c r="J11928" s="188">
        <v>18699</v>
      </c>
      <c r="N11928" s="43"/>
    </row>
    <row r="11929" spans="1:14">
      <c r="A11929" s="43" t="s">
        <v>556</v>
      </c>
      <c r="B11929" s="188">
        <v>607</v>
      </c>
      <c r="C11929" s="188">
        <v>0</v>
      </c>
      <c r="D11929" s="188">
        <v>0</v>
      </c>
      <c r="E11929" s="188">
        <v>0</v>
      </c>
      <c r="F11929" s="188">
        <v>0</v>
      </c>
      <c r="G11929" s="188">
        <v>0</v>
      </c>
      <c r="H11929" s="188">
        <v>0</v>
      </c>
      <c r="I11929" s="188">
        <v>1150</v>
      </c>
      <c r="J11929" s="188">
        <v>20013</v>
      </c>
      <c r="N11929" s="43"/>
    </row>
    <row r="11930" spans="1:14">
      <c r="A11930" s="43" t="s">
        <v>609</v>
      </c>
      <c r="B11930" s="188">
        <v>62390</v>
      </c>
      <c r="C11930" s="188">
        <v>21819.14</v>
      </c>
      <c r="D11930" s="188">
        <v>26366.55</v>
      </c>
      <c r="E11930" s="188">
        <v>35460.6</v>
      </c>
      <c r="F11930" s="188">
        <v>50251</v>
      </c>
      <c r="G11930" s="188">
        <v>74875</v>
      </c>
      <c r="H11930" s="188">
        <v>107207</v>
      </c>
      <c r="I11930" s="188">
        <v>134212</v>
      </c>
      <c r="J11930" s="188">
        <v>221141</v>
      </c>
      <c r="N11930" s="43"/>
    </row>
    <row r="11931" spans="1:14">
      <c r="A11931" s="43" t="s">
        <v>537</v>
      </c>
      <c r="B11931" s="188">
        <v>19930</v>
      </c>
      <c r="C11931" s="188">
        <v>0</v>
      </c>
      <c r="D11931" s="188">
        <v>6710.86</v>
      </c>
      <c r="E11931" s="188">
        <v>15687.5</v>
      </c>
      <c r="F11931" s="188">
        <v>21500.1</v>
      </c>
      <c r="G11931" s="188">
        <v>25840</v>
      </c>
      <c r="H11931" s="188">
        <v>29203</v>
      </c>
      <c r="I11931" s="188">
        <v>31737</v>
      </c>
      <c r="J11931" s="188">
        <v>36473</v>
      </c>
      <c r="N11931" s="43"/>
    </row>
    <row r="11932" spans="1:14">
      <c r="A11932" s="43" t="s">
        <v>538</v>
      </c>
      <c r="B11932" s="188">
        <v>3</v>
      </c>
      <c r="C11932" s="188">
        <v>0</v>
      </c>
      <c r="D11932" s="188">
        <v>0</v>
      </c>
      <c r="E11932" s="188">
        <v>0</v>
      </c>
      <c r="F11932" s="188">
        <v>0</v>
      </c>
      <c r="G11932" s="188">
        <v>0</v>
      </c>
      <c r="H11932" s="188">
        <v>0</v>
      </c>
      <c r="I11932" s="188">
        <v>0</v>
      </c>
      <c r="J11932" s="188">
        <v>0</v>
      </c>
      <c r="N11932" s="43"/>
    </row>
    <row r="11933" spans="1:14">
      <c r="A11933" s="43" t="s">
        <v>539</v>
      </c>
      <c r="B11933" s="188">
        <v>18312</v>
      </c>
      <c r="C11933" s="188">
        <v>455.22</v>
      </c>
      <c r="D11933" s="188">
        <v>1111.79</v>
      </c>
      <c r="E11933" s="188">
        <v>3387.4</v>
      </c>
      <c r="F11933" s="188">
        <v>8325.2000000000007</v>
      </c>
      <c r="G11933" s="188">
        <v>18567</v>
      </c>
      <c r="H11933" s="188">
        <v>38791</v>
      </c>
      <c r="I11933" s="188">
        <v>62156</v>
      </c>
      <c r="J11933" s="188">
        <v>160012</v>
      </c>
      <c r="N11933" s="43"/>
    </row>
    <row r="11934" spans="1:14">
      <c r="A11934" s="43" t="s">
        <v>540</v>
      </c>
      <c r="B11934" s="188">
        <v>4018</v>
      </c>
      <c r="C11934" s="188">
        <v>0</v>
      </c>
      <c r="D11934" s="188">
        <v>0</v>
      </c>
      <c r="E11934" s="188">
        <v>0</v>
      </c>
      <c r="F11934" s="188">
        <v>0</v>
      </c>
      <c r="G11934" s="188">
        <v>3543</v>
      </c>
      <c r="H11934" s="188">
        <v>11315</v>
      </c>
      <c r="I11934" s="188">
        <v>19331</v>
      </c>
      <c r="J11934" s="188">
        <v>48193</v>
      </c>
      <c r="N11934" s="43"/>
    </row>
    <row r="11935" spans="1:14">
      <c r="A11935" s="43" t="s">
        <v>541</v>
      </c>
      <c r="B11935" s="188">
        <v>13818</v>
      </c>
      <c r="C11935" s="188">
        <v>0</v>
      </c>
      <c r="D11935" s="188">
        <v>0</v>
      </c>
      <c r="E11935" s="188">
        <v>0</v>
      </c>
      <c r="F11935" s="188">
        <v>0</v>
      </c>
      <c r="G11935" s="188">
        <v>20699</v>
      </c>
      <c r="H11935" s="188">
        <v>45187</v>
      </c>
      <c r="I11935" s="188">
        <v>64813</v>
      </c>
      <c r="J11935" s="188">
        <v>112519</v>
      </c>
      <c r="N11935" s="43"/>
    </row>
    <row r="11936" spans="1:14">
      <c r="A11936" s="43" t="s">
        <v>542</v>
      </c>
      <c r="B11936" s="188">
        <v>5168</v>
      </c>
      <c r="C11936" s="188">
        <v>0</v>
      </c>
      <c r="D11936" s="188">
        <v>0</v>
      </c>
      <c r="E11936" s="188">
        <v>1107.2</v>
      </c>
      <c r="F11936" s="188">
        <v>3087.3</v>
      </c>
      <c r="G11936" s="188">
        <v>6576</v>
      </c>
      <c r="H11936" s="188">
        <v>12245</v>
      </c>
      <c r="I11936" s="188">
        <v>17780</v>
      </c>
      <c r="J11936" s="188">
        <v>31403</v>
      </c>
      <c r="N11936" s="43"/>
    </row>
    <row r="11937" spans="1:14">
      <c r="A11937" s="43" t="s">
        <v>543</v>
      </c>
      <c r="B11937" s="188">
        <v>1140</v>
      </c>
      <c r="C11937" s="188">
        <v>0</v>
      </c>
      <c r="D11937" s="188">
        <v>0</v>
      </c>
      <c r="E11937" s="188">
        <v>0</v>
      </c>
      <c r="F11937" s="188">
        <v>0</v>
      </c>
      <c r="G11937" s="188">
        <v>0</v>
      </c>
      <c r="H11937" s="188">
        <v>0</v>
      </c>
      <c r="I11937" s="188">
        <v>10209</v>
      </c>
      <c r="J11937" s="188">
        <v>21943</v>
      </c>
      <c r="N11937" s="43"/>
    </row>
    <row r="11938" spans="1:14">
      <c r="A11938" s="43" t="s">
        <v>544</v>
      </c>
      <c r="B11938" s="188">
        <v>6982</v>
      </c>
      <c r="C11938" s="188">
        <v>0</v>
      </c>
      <c r="D11938" s="188">
        <v>0</v>
      </c>
      <c r="E11938" s="188">
        <v>0</v>
      </c>
      <c r="F11938" s="188">
        <v>0</v>
      </c>
      <c r="G11938" s="188">
        <v>0</v>
      </c>
      <c r="H11938" s="188">
        <v>23225</v>
      </c>
      <c r="I11938" s="188">
        <v>56278</v>
      </c>
      <c r="J11938" s="188">
        <v>87838</v>
      </c>
      <c r="N11938" s="43"/>
    </row>
    <row r="11939" spans="1:14">
      <c r="A11939" s="43" t="s">
        <v>221</v>
      </c>
      <c r="B11939" s="188">
        <v>16833</v>
      </c>
      <c r="C11939" s="188">
        <v>0</v>
      </c>
      <c r="D11939" s="188">
        <v>0</v>
      </c>
      <c r="E11939" s="188">
        <v>13089.5</v>
      </c>
      <c r="F11939" s="188">
        <v>18099.400000000001</v>
      </c>
      <c r="G11939" s="188">
        <v>22303</v>
      </c>
      <c r="H11939" s="188">
        <v>25737</v>
      </c>
      <c r="I11939" s="188">
        <v>27823</v>
      </c>
      <c r="J11939" s="188">
        <v>31875</v>
      </c>
      <c r="N11939" s="43"/>
    </row>
    <row r="11940" spans="1:14">
      <c r="A11940" s="43" t="s">
        <v>222</v>
      </c>
      <c r="B11940" s="188">
        <v>8230</v>
      </c>
      <c r="C11940" s="188">
        <v>0</v>
      </c>
      <c r="D11940" s="188">
        <v>0</v>
      </c>
      <c r="E11940" s="188">
        <v>0</v>
      </c>
      <c r="F11940" s="188">
        <v>0</v>
      </c>
      <c r="G11940" s="188">
        <v>16289</v>
      </c>
      <c r="H11940" s="188">
        <v>23839</v>
      </c>
      <c r="I11940" s="188">
        <v>27039</v>
      </c>
      <c r="J11940" s="188">
        <v>31945</v>
      </c>
      <c r="N11940" s="43"/>
    </row>
    <row r="11941" spans="1:14">
      <c r="A11941" s="43" t="s">
        <v>223</v>
      </c>
      <c r="B11941" s="188">
        <v>9725</v>
      </c>
      <c r="C11941" s="188">
        <v>0</v>
      </c>
      <c r="D11941" s="188">
        <v>0</v>
      </c>
      <c r="E11941" s="188">
        <v>0</v>
      </c>
      <c r="F11941" s="188">
        <v>0</v>
      </c>
      <c r="G11941" s="188">
        <v>9656</v>
      </c>
      <c r="H11941" s="188">
        <v>35601</v>
      </c>
      <c r="I11941" s="188">
        <v>53172</v>
      </c>
      <c r="J11941" s="188">
        <v>97970</v>
      </c>
      <c r="N11941" s="43"/>
    </row>
    <row r="11942" spans="1:14">
      <c r="A11942" s="43" t="s">
        <v>224</v>
      </c>
      <c r="B11942" s="188">
        <v>8809</v>
      </c>
      <c r="C11942" s="188">
        <v>0</v>
      </c>
      <c r="D11942" s="188">
        <v>0</v>
      </c>
      <c r="E11942" s="188">
        <v>0</v>
      </c>
      <c r="F11942" s="188">
        <v>0</v>
      </c>
      <c r="G11942" s="188">
        <v>0</v>
      </c>
      <c r="H11942" s="188">
        <v>32931</v>
      </c>
      <c r="I11942" s="188">
        <v>56391</v>
      </c>
      <c r="J11942" s="188">
        <v>119034</v>
      </c>
      <c r="N11942" s="43"/>
    </row>
    <row r="11943" spans="1:14">
      <c r="A11943" s="43" t="s">
        <v>545</v>
      </c>
      <c r="B11943" s="188">
        <v>54535</v>
      </c>
      <c r="C11943" s="188">
        <v>18434.27</v>
      </c>
      <c r="D11943" s="188">
        <v>22786.07</v>
      </c>
      <c r="E11943" s="188">
        <v>31464.5</v>
      </c>
      <c r="F11943" s="188">
        <v>44980.2</v>
      </c>
      <c r="G11943" s="188">
        <v>65307</v>
      </c>
      <c r="H11943" s="188">
        <v>91900</v>
      </c>
      <c r="I11943" s="188">
        <v>115814</v>
      </c>
      <c r="J11943" s="188">
        <v>200263</v>
      </c>
      <c r="N11943" s="43"/>
    </row>
    <row r="11944" spans="1:14">
      <c r="A11944" s="43" t="s">
        <v>546</v>
      </c>
      <c r="B11944" s="188">
        <v>39013</v>
      </c>
      <c r="C11944" s="188">
        <v>13661.89</v>
      </c>
      <c r="D11944" s="188">
        <v>17152.16</v>
      </c>
      <c r="E11944" s="188">
        <v>23460.7</v>
      </c>
      <c r="F11944" s="188">
        <v>33321.599999999999</v>
      </c>
      <c r="G11944" s="188">
        <v>48937</v>
      </c>
      <c r="H11944" s="188">
        <v>68328</v>
      </c>
      <c r="I11944" s="188">
        <v>82568</v>
      </c>
      <c r="J11944" s="188">
        <v>117379</v>
      </c>
      <c r="N11944" s="43"/>
    </row>
    <row r="11945" spans="1:14">
      <c r="A11945" s="43" t="s">
        <v>547</v>
      </c>
      <c r="B11945" s="188">
        <v>3212</v>
      </c>
      <c r="C11945" s="188">
        <v>0</v>
      </c>
      <c r="D11945" s="188">
        <v>0</v>
      </c>
      <c r="E11945" s="188">
        <v>0</v>
      </c>
      <c r="F11945" s="188">
        <v>299.2</v>
      </c>
      <c r="G11945" s="188">
        <v>4235</v>
      </c>
      <c r="H11945" s="188">
        <v>8782</v>
      </c>
      <c r="I11945" s="188">
        <v>13153</v>
      </c>
      <c r="J11945" s="188">
        <v>27834</v>
      </c>
      <c r="N11945" s="43"/>
    </row>
    <row r="11946" spans="1:14">
      <c r="A11946" s="43" t="s">
        <v>548</v>
      </c>
      <c r="B11946" s="188">
        <v>521</v>
      </c>
      <c r="C11946" s="188">
        <v>0</v>
      </c>
      <c r="D11946" s="188">
        <v>0</v>
      </c>
      <c r="E11946" s="188">
        <v>0</v>
      </c>
      <c r="F11946" s="188">
        <v>0</v>
      </c>
      <c r="G11946" s="188">
        <v>412</v>
      </c>
      <c r="H11946" s="188">
        <v>1586</v>
      </c>
      <c r="I11946" s="188">
        <v>2668</v>
      </c>
      <c r="J11946" s="188">
        <v>6151</v>
      </c>
      <c r="N11946" s="43"/>
    </row>
    <row r="11947" spans="1:14">
      <c r="A11947" s="43" t="s">
        <v>549</v>
      </c>
      <c r="B11947" s="188">
        <v>987</v>
      </c>
      <c r="C11947" s="188">
        <v>0</v>
      </c>
      <c r="D11947" s="188">
        <v>0</v>
      </c>
      <c r="E11947" s="188">
        <v>0</v>
      </c>
      <c r="F11947" s="188">
        <v>0</v>
      </c>
      <c r="G11947" s="188">
        <v>1509</v>
      </c>
      <c r="H11947" s="188">
        <v>3339</v>
      </c>
      <c r="I11947" s="188">
        <v>4774</v>
      </c>
      <c r="J11947" s="188">
        <v>8224</v>
      </c>
      <c r="N11947" s="43"/>
    </row>
    <row r="11948" spans="1:14">
      <c r="A11948" s="43" t="s">
        <v>550</v>
      </c>
      <c r="B11948" s="188">
        <v>189</v>
      </c>
      <c r="C11948" s="188">
        <v>0</v>
      </c>
      <c r="D11948" s="188">
        <v>0</v>
      </c>
      <c r="E11948" s="188">
        <v>0</v>
      </c>
      <c r="F11948" s="188">
        <v>0</v>
      </c>
      <c r="G11948" s="188">
        <v>284</v>
      </c>
      <c r="H11948" s="188">
        <v>629</v>
      </c>
      <c r="I11948" s="188">
        <v>899</v>
      </c>
      <c r="J11948" s="188">
        <v>1563</v>
      </c>
      <c r="N11948" s="43"/>
    </row>
    <row r="11949" spans="1:14">
      <c r="A11949" s="43" t="s">
        <v>551</v>
      </c>
      <c r="B11949" s="188">
        <v>28</v>
      </c>
      <c r="C11949" s="188">
        <v>0</v>
      </c>
      <c r="D11949" s="188">
        <v>0</v>
      </c>
      <c r="E11949" s="188">
        <v>0</v>
      </c>
      <c r="F11949" s="188">
        <v>0</v>
      </c>
      <c r="G11949" s="188">
        <v>0</v>
      </c>
      <c r="H11949" s="188">
        <v>0</v>
      </c>
      <c r="I11949" s="188">
        <v>0</v>
      </c>
      <c r="J11949" s="188">
        <v>805</v>
      </c>
      <c r="N11949" s="43"/>
    </row>
    <row r="11950" spans="1:14">
      <c r="A11950" s="43" t="s">
        <v>317</v>
      </c>
      <c r="B11950" s="188">
        <v>2253</v>
      </c>
      <c r="C11950" s="188">
        <v>0</v>
      </c>
      <c r="D11950" s="188">
        <v>2346.06</v>
      </c>
      <c r="E11950" s="188">
        <v>2346.1</v>
      </c>
      <c r="F11950" s="188">
        <v>2346.1</v>
      </c>
      <c r="G11950" s="188">
        <v>2346</v>
      </c>
      <c r="H11950" s="188">
        <v>2346</v>
      </c>
      <c r="I11950" s="188">
        <v>2346</v>
      </c>
      <c r="J11950" s="188">
        <v>4692</v>
      </c>
      <c r="N11950" s="43"/>
    </row>
    <row r="11951" spans="1:14">
      <c r="A11951" s="43" t="s">
        <v>318</v>
      </c>
      <c r="B11951" s="188">
        <v>666</v>
      </c>
      <c r="C11951" s="188">
        <v>0</v>
      </c>
      <c r="D11951" s="188">
        <v>0</v>
      </c>
      <c r="E11951" s="188">
        <v>0</v>
      </c>
      <c r="F11951" s="188">
        <v>881.4</v>
      </c>
      <c r="G11951" s="188">
        <v>881</v>
      </c>
      <c r="H11951" s="188">
        <v>881</v>
      </c>
      <c r="I11951" s="188">
        <v>881</v>
      </c>
      <c r="J11951" s="188">
        <v>1728</v>
      </c>
      <c r="N11951" s="43"/>
    </row>
    <row r="11952" spans="1:14">
      <c r="A11952" s="43" t="s">
        <v>552</v>
      </c>
      <c r="B11952" s="188">
        <v>46868</v>
      </c>
      <c r="C11952" s="188">
        <v>16979.259999999998</v>
      </c>
      <c r="D11952" s="188">
        <v>20410.099999999999</v>
      </c>
      <c r="E11952" s="188">
        <v>26998.400000000001</v>
      </c>
      <c r="F11952" s="188">
        <v>38125.5</v>
      </c>
      <c r="G11952" s="188">
        <v>57930</v>
      </c>
      <c r="H11952" s="188">
        <v>84134</v>
      </c>
      <c r="I11952" s="188">
        <v>102760</v>
      </c>
      <c r="J11952" s="188">
        <v>156104</v>
      </c>
      <c r="N11952" s="43"/>
    </row>
    <row r="11953" spans="1:14">
      <c r="A11953" s="43" t="s">
        <v>553</v>
      </c>
      <c r="B11953" s="188">
        <v>4583</v>
      </c>
      <c r="C11953" s="188">
        <v>0</v>
      </c>
      <c r="D11953" s="188">
        <v>0</v>
      </c>
      <c r="E11953" s="188">
        <v>0</v>
      </c>
      <c r="F11953" s="188">
        <v>764.2</v>
      </c>
      <c r="G11953" s="188">
        <v>5591</v>
      </c>
      <c r="H11953" s="188">
        <v>12523</v>
      </c>
      <c r="I11953" s="188">
        <v>19392</v>
      </c>
      <c r="J11953" s="188">
        <v>41745</v>
      </c>
      <c r="N11953" s="43"/>
    </row>
    <row r="11954" spans="1:14">
      <c r="A11954" s="43" t="s">
        <v>554</v>
      </c>
      <c r="B11954" s="188">
        <v>966</v>
      </c>
      <c r="C11954" s="188">
        <v>0</v>
      </c>
      <c r="D11954" s="188">
        <v>0</v>
      </c>
      <c r="E11954" s="188">
        <v>0</v>
      </c>
      <c r="F11954" s="188">
        <v>0</v>
      </c>
      <c r="G11954" s="188">
        <v>409</v>
      </c>
      <c r="H11954" s="188">
        <v>2251</v>
      </c>
      <c r="I11954" s="188">
        <v>4597</v>
      </c>
      <c r="J11954" s="188">
        <v>13503</v>
      </c>
      <c r="N11954" s="43"/>
    </row>
    <row r="11955" spans="1:14">
      <c r="A11955" s="43" t="s">
        <v>555</v>
      </c>
      <c r="B11955" s="188">
        <v>1480</v>
      </c>
      <c r="C11955" s="188">
        <v>0</v>
      </c>
      <c r="D11955" s="188">
        <v>0</v>
      </c>
      <c r="E11955" s="188">
        <v>0</v>
      </c>
      <c r="F11955" s="188">
        <v>0</v>
      </c>
      <c r="G11955" s="188">
        <v>13</v>
      </c>
      <c r="H11955" s="188">
        <v>2763</v>
      </c>
      <c r="I11955" s="188">
        <v>7837</v>
      </c>
      <c r="J11955" s="188">
        <v>31201</v>
      </c>
      <c r="N11955" s="43"/>
    </row>
    <row r="11956" spans="1:14">
      <c r="A11956" s="43" t="s">
        <v>556</v>
      </c>
      <c r="B11956" s="188">
        <v>929</v>
      </c>
      <c r="C11956" s="188">
        <v>0</v>
      </c>
      <c r="D11956" s="188">
        <v>0</v>
      </c>
      <c r="E11956" s="188">
        <v>0</v>
      </c>
      <c r="F11956" s="188">
        <v>0</v>
      </c>
      <c r="G11956" s="188">
        <v>0</v>
      </c>
      <c r="H11956" s="188">
        <v>0</v>
      </c>
      <c r="I11956" s="188">
        <v>3237</v>
      </c>
      <c r="J11956" s="188">
        <v>32291</v>
      </c>
      <c r="N11956" s="43"/>
    </row>
    <row r="11957" spans="1:14">
      <c r="A11957" s="43" t="s">
        <v>610</v>
      </c>
      <c r="B11957" s="188">
        <v>92421</v>
      </c>
      <c r="C11957" s="188">
        <v>31533.119999999999</v>
      </c>
      <c r="D11957" s="188">
        <v>38094.639999999999</v>
      </c>
      <c r="E11957" s="188">
        <v>52155.5</v>
      </c>
      <c r="F11957" s="188">
        <v>76177.5</v>
      </c>
      <c r="G11957" s="188">
        <v>110676</v>
      </c>
      <c r="H11957" s="188">
        <v>156379</v>
      </c>
      <c r="I11957" s="188">
        <v>197216</v>
      </c>
      <c r="J11957" s="188">
        <v>322803</v>
      </c>
      <c r="N11957" s="43"/>
    </row>
    <row r="11958" spans="1:14">
      <c r="A11958" s="43" t="s">
        <v>537</v>
      </c>
      <c r="B11958" s="188">
        <v>23345</v>
      </c>
      <c r="C11958" s="188">
        <v>0</v>
      </c>
      <c r="D11958" s="188">
        <v>3779.57</v>
      </c>
      <c r="E11958" s="188">
        <v>18872.400000000001</v>
      </c>
      <c r="F11958" s="188">
        <v>25706.1</v>
      </c>
      <c r="G11958" s="188">
        <v>30565</v>
      </c>
      <c r="H11958" s="188">
        <v>34248</v>
      </c>
      <c r="I11958" s="188">
        <v>36321</v>
      </c>
      <c r="J11958" s="188">
        <v>41438</v>
      </c>
      <c r="N11958" s="43"/>
    </row>
    <row r="11959" spans="1:14">
      <c r="A11959" s="43" t="s">
        <v>538</v>
      </c>
      <c r="B11959" s="188">
        <v>1</v>
      </c>
      <c r="C11959" s="188">
        <v>0</v>
      </c>
      <c r="D11959" s="188">
        <v>0</v>
      </c>
      <c r="E11959" s="188">
        <v>0</v>
      </c>
      <c r="F11959" s="188">
        <v>0</v>
      </c>
      <c r="G11959" s="188">
        <v>0</v>
      </c>
      <c r="H11959" s="188">
        <v>0</v>
      </c>
      <c r="I11959" s="188">
        <v>0</v>
      </c>
      <c r="J11959" s="188">
        <v>0</v>
      </c>
      <c r="N11959" s="43"/>
    </row>
    <row r="11960" spans="1:14">
      <c r="A11960" s="43" t="s">
        <v>539</v>
      </c>
      <c r="B11960" s="188">
        <v>34317</v>
      </c>
      <c r="C11960" s="188">
        <v>1722.13</v>
      </c>
      <c r="D11960" s="188">
        <v>3545.26</v>
      </c>
      <c r="E11960" s="188">
        <v>8048.7</v>
      </c>
      <c r="F11960" s="188">
        <v>17513.400000000001</v>
      </c>
      <c r="G11960" s="188">
        <v>36406</v>
      </c>
      <c r="H11960" s="188">
        <v>71774</v>
      </c>
      <c r="I11960" s="188">
        <v>112168</v>
      </c>
      <c r="J11960" s="188">
        <v>265561</v>
      </c>
      <c r="N11960" s="43"/>
    </row>
    <row r="11961" spans="1:14">
      <c r="A11961" s="43" t="s">
        <v>540</v>
      </c>
      <c r="B11961" s="188">
        <v>6624</v>
      </c>
      <c r="C11961" s="188">
        <v>0</v>
      </c>
      <c r="D11961" s="188">
        <v>0</v>
      </c>
      <c r="E11961" s="188">
        <v>0</v>
      </c>
      <c r="F11961" s="188">
        <v>119.5</v>
      </c>
      <c r="G11961" s="188">
        <v>6778</v>
      </c>
      <c r="H11961" s="188">
        <v>19829</v>
      </c>
      <c r="I11961" s="188">
        <v>34406</v>
      </c>
      <c r="J11961" s="188">
        <v>66600</v>
      </c>
      <c r="N11961" s="43"/>
    </row>
    <row r="11962" spans="1:14">
      <c r="A11962" s="43" t="s">
        <v>541</v>
      </c>
      <c r="B11962" s="188">
        <v>19680</v>
      </c>
      <c r="C11962" s="188">
        <v>0</v>
      </c>
      <c r="D11962" s="188">
        <v>0</v>
      </c>
      <c r="E11962" s="188">
        <v>0</v>
      </c>
      <c r="F11962" s="188">
        <v>0</v>
      </c>
      <c r="G11962" s="188">
        <v>30580</v>
      </c>
      <c r="H11962" s="188">
        <v>62644</v>
      </c>
      <c r="I11962" s="188">
        <v>86077</v>
      </c>
      <c r="J11962" s="188">
        <v>139993</v>
      </c>
      <c r="N11962" s="43"/>
    </row>
    <row r="11963" spans="1:14">
      <c r="A11963" s="43" t="s">
        <v>542</v>
      </c>
      <c r="B11963" s="188">
        <v>7304</v>
      </c>
      <c r="C11963" s="188">
        <v>0</v>
      </c>
      <c r="D11963" s="188">
        <v>490.55</v>
      </c>
      <c r="E11963" s="188">
        <v>1994.8</v>
      </c>
      <c r="F11963" s="188">
        <v>4570.2</v>
      </c>
      <c r="G11963" s="188">
        <v>9185</v>
      </c>
      <c r="H11963" s="188">
        <v>16585</v>
      </c>
      <c r="I11963" s="188">
        <v>23615</v>
      </c>
      <c r="J11963" s="188">
        <v>44305</v>
      </c>
      <c r="N11963" s="43"/>
    </row>
    <row r="11964" spans="1:14">
      <c r="A11964" s="43" t="s">
        <v>543</v>
      </c>
      <c r="B11964" s="188">
        <v>1149</v>
      </c>
      <c r="C11964" s="188">
        <v>0</v>
      </c>
      <c r="D11964" s="188">
        <v>0</v>
      </c>
      <c r="E11964" s="188">
        <v>0</v>
      </c>
      <c r="F11964" s="188">
        <v>0</v>
      </c>
      <c r="G11964" s="188">
        <v>0</v>
      </c>
      <c r="H11964" s="188">
        <v>0</v>
      </c>
      <c r="I11964" s="188">
        <v>10778</v>
      </c>
      <c r="J11964" s="188">
        <v>22273</v>
      </c>
      <c r="N11964" s="43"/>
    </row>
    <row r="11965" spans="1:14">
      <c r="A11965" s="43" t="s">
        <v>544</v>
      </c>
      <c r="B11965" s="188">
        <v>6616</v>
      </c>
      <c r="C11965" s="188">
        <v>0</v>
      </c>
      <c r="D11965" s="188">
        <v>0</v>
      </c>
      <c r="E11965" s="188">
        <v>0</v>
      </c>
      <c r="F11965" s="188">
        <v>0</v>
      </c>
      <c r="G11965" s="188">
        <v>0</v>
      </c>
      <c r="H11965" s="188">
        <v>23225</v>
      </c>
      <c r="I11965" s="188">
        <v>46102</v>
      </c>
      <c r="J11965" s="188">
        <v>87838</v>
      </c>
      <c r="N11965" s="43"/>
    </row>
    <row r="11966" spans="1:14">
      <c r="A11966" s="43" t="s">
        <v>221</v>
      </c>
      <c r="B11966" s="188">
        <v>19865</v>
      </c>
      <c r="C11966" s="188">
        <v>0</v>
      </c>
      <c r="D11966" s="188">
        <v>0</v>
      </c>
      <c r="E11966" s="188">
        <v>15248.5</v>
      </c>
      <c r="F11966" s="188">
        <v>22572.3</v>
      </c>
      <c r="G11966" s="188">
        <v>26664</v>
      </c>
      <c r="H11966" s="188">
        <v>29789</v>
      </c>
      <c r="I11966" s="188">
        <v>31706</v>
      </c>
      <c r="J11966" s="188">
        <v>35356</v>
      </c>
      <c r="N11966" s="43"/>
    </row>
    <row r="11967" spans="1:14">
      <c r="A11967" s="43" t="s">
        <v>222</v>
      </c>
      <c r="B11967" s="188">
        <v>9535</v>
      </c>
      <c r="C11967" s="188">
        <v>0</v>
      </c>
      <c r="D11967" s="188">
        <v>0</v>
      </c>
      <c r="E11967" s="188">
        <v>0</v>
      </c>
      <c r="F11967" s="188">
        <v>0</v>
      </c>
      <c r="G11967" s="188">
        <v>19705</v>
      </c>
      <c r="H11967" s="188">
        <v>27493</v>
      </c>
      <c r="I11967" s="188">
        <v>30464</v>
      </c>
      <c r="J11967" s="188">
        <v>34884</v>
      </c>
      <c r="N11967" s="43"/>
    </row>
    <row r="11968" spans="1:14">
      <c r="A11968" s="43" t="s">
        <v>223</v>
      </c>
      <c r="B11968" s="188">
        <v>14939</v>
      </c>
      <c r="C11968" s="188">
        <v>0</v>
      </c>
      <c r="D11968" s="188">
        <v>0</v>
      </c>
      <c r="E11968" s="188">
        <v>0</v>
      </c>
      <c r="F11968" s="188">
        <v>0</v>
      </c>
      <c r="G11968" s="188">
        <v>20152</v>
      </c>
      <c r="H11968" s="188">
        <v>54237</v>
      </c>
      <c r="I11968" s="188">
        <v>76003</v>
      </c>
      <c r="J11968" s="188">
        <v>131708</v>
      </c>
      <c r="N11968" s="43"/>
    </row>
    <row r="11969" spans="1:14">
      <c r="A11969" s="43" t="s">
        <v>224</v>
      </c>
      <c r="B11969" s="188">
        <v>11215</v>
      </c>
      <c r="C11969" s="188">
        <v>0</v>
      </c>
      <c r="D11969" s="188">
        <v>0</v>
      </c>
      <c r="E11969" s="188">
        <v>0</v>
      </c>
      <c r="F11969" s="188">
        <v>0</v>
      </c>
      <c r="G11969" s="188">
        <v>0</v>
      </c>
      <c r="H11969" s="188">
        <v>41668</v>
      </c>
      <c r="I11969" s="188">
        <v>71058</v>
      </c>
      <c r="J11969" s="188">
        <v>144090</v>
      </c>
      <c r="N11969" s="43"/>
    </row>
    <row r="11970" spans="1:14">
      <c r="A11970" s="43" t="s">
        <v>545</v>
      </c>
      <c r="B11970" s="188">
        <v>80741</v>
      </c>
      <c r="C11970" s="188">
        <v>27363.29</v>
      </c>
      <c r="D11970" s="188">
        <v>33680.239999999998</v>
      </c>
      <c r="E11970" s="188">
        <v>46248.6</v>
      </c>
      <c r="F11970" s="188">
        <v>66453</v>
      </c>
      <c r="G11970" s="188">
        <v>94506</v>
      </c>
      <c r="H11970" s="188">
        <v>133796</v>
      </c>
      <c r="I11970" s="188">
        <v>172633</v>
      </c>
      <c r="J11970" s="188">
        <v>302821</v>
      </c>
      <c r="N11970" s="43"/>
    </row>
    <row r="11971" spans="1:14">
      <c r="A11971" s="43" t="s">
        <v>546</v>
      </c>
      <c r="B11971" s="188">
        <v>53047</v>
      </c>
      <c r="C11971" s="188">
        <v>19322.97</v>
      </c>
      <c r="D11971" s="188">
        <v>23831.040000000001</v>
      </c>
      <c r="E11971" s="188">
        <v>32794.9</v>
      </c>
      <c r="F11971" s="188">
        <v>47263.5</v>
      </c>
      <c r="G11971" s="188">
        <v>66322</v>
      </c>
      <c r="H11971" s="188">
        <v>89731</v>
      </c>
      <c r="I11971" s="188">
        <v>106667</v>
      </c>
      <c r="J11971" s="188">
        <v>156959</v>
      </c>
      <c r="N11971" s="43"/>
    </row>
    <row r="11972" spans="1:14">
      <c r="A11972" s="43" t="s">
        <v>547</v>
      </c>
      <c r="B11972" s="188">
        <v>5966</v>
      </c>
      <c r="C11972" s="188">
        <v>0</v>
      </c>
      <c r="D11972" s="188">
        <v>0</v>
      </c>
      <c r="E11972" s="188">
        <v>0</v>
      </c>
      <c r="F11972" s="188">
        <v>3207.6</v>
      </c>
      <c r="G11972" s="188">
        <v>7795</v>
      </c>
      <c r="H11972" s="188">
        <v>14824</v>
      </c>
      <c r="I11972" s="188">
        <v>21474</v>
      </c>
      <c r="J11972" s="188">
        <v>45209</v>
      </c>
      <c r="N11972" s="43"/>
    </row>
    <row r="11973" spans="1:14">
      <c r="A11973" s="43" t="s">
        <v>548</v>
      </c>
      <c r="B11973" s="188">
        <v>952</v>
      </c>
      <c r="C11973" s="188">
        <v>0</v>
      </c>
      <c r="D11973" s="188">
        <v>0</v>
      </c>
      <c r="E11973" s="188">
        <v>0</v>
      </c>
      <c r="F11973" s="188">
        <v>0</v>
      </c>
      <c r="G11973" s="188">
        <v>1133</v>
      </c>
      <c r="H11973" s="188">
        <v>2932</v>
      </c>
      <c r="I11973" s="188">
        <v>4348</v>
      </c>
      <c r="J11973" s="188">
        <v>9539</v>
      </c>
      <c r="N11973" s="43"/>
    </row>
    <row r="11974" spans="1:14">
      <c r="A11974" s="43" t="s">
        <v>549</v>
      </c>
      <c r="B11974" s="188">
        <v>1418</v>
      </c>
      <c r="C11974" s="188">
        <v>0</v>
      </c>
      <c r="D11974" s="188">
        <v>0</v>
      </c>
      <c r="E11974" s="188">
        <v>0</v>
      </c>
      <c r="F11974" s="188">
        <v>0</v>
      </c>
      <c r="G11974" s="188">
        <v>2245</v>
      </c>
      <c r="H11974" s="188">
        <v>4719</v>
      </c>
      <c r="I11974" s="188">
        <v>6400</v>
      </c>
      <c r="J11974" s="188">
        <v>9863</v>
      </c>
      <c r="N11974" s="43"/>
    </row>
    <row r="11975" spans="1:14">
      <c r="A11975" s="43" t="s">
        <v>550</v>
      </c>
      <c r="B11975" s="188">
        <v>273</v>
      </c>
      <c r="C11975" s="188">
        <v>0</v>
      </c>
      <c r="D11975" s="188">
        <v>0</v>
      </c>
      <c r="E11975" s="188">
        <v>0</v>
      </c>
      <c r="F11975" s="188">
        <v>0</v>
      </c>
      <c r="G11975" s="188">
        <v>423</v>
      </c>
      <c r="H11975" s="188">
        <v>889</v>
      </c>
      <c r="I11975" s="188">
        <v>1206</v>
      </c>
      <c r="J11975" s="188">
        <v>2014</v>
      </c>
      <c r="N11975" s="43"/>
    </row>
    <row r="11976" spans="1:14">
      <c r="A11976" s="43" t="s">
        <v>551</v>
      </c>
      <c r="B11976" s="188">
        <v>82</v>
      </c>
      <c r="C11976" s="188">
        <v>0</v>
      </c>
      <c r="D11976" s="188">
        <v>0</v>
      </c>
      <c r="E11976" s="188">
        <v>0</v>
      </c>
      <c r="F11976" s="188">
        <v>0</v>
      </c>
      <c r="G11976" s="188">
        <v>0</v>
      </c>
      <c r="H11976" s="188">
        <v>2</v>
      </c>
      <c r="I11976" s="188">
        <v>364</v>
      </c>
      <c r="J11976" s="188">
        <v>2065</v>
      </c>
      <c r="N11976" s="43"/>
    </row>
    <row r="11977" spans="1:14">
      <c r="A11977" s="43" t="s">
        <v>317</v>
      </c>
      <c r="B11977" s="188">
        <v>2305</v>
      </c>
      <c r="C11977" s="188">
        <v>0</v>
      </c>
      <c r="D11977" s="188">
        <v>2346.06</v>
      </c>
      <c r="E11977" s="188">
        <v>2346.1</v>
      </c>
      <c r="F11977" s="188">
        <v>2346.1</v>
      </c>
      <c r="G11977" s="188">
        <v>2346</v>
      </c>
      <c r="H11977" s="188">
        <v>2346</v>
      </c>
      <c r="I11977" s="188">
        <v>3284</v>
      </c>
      <c r="J11977" s="188">
        <v>6100</v>
      </c>
      <c r="N11977" s="43"/>
    </row>
    <row r="11978" spans="1:14">
      <c r="A11978" s="43" t="s">
        <v>318</v>
      </c>
      <c r="B11978" s="188">
        <v>683</v>
      </c>
      <c r="C11978" s="188">
        <v>0</v>
      </c>
      <c r="D11978" s="188">
        <v>0</v>
      </c>
      <c r="E11978" s="188">
        <v>0</v>
      </c>
      <c r="F11978" s="188">
        <v>881.4</v>
      </c>
      <c r="G11978" s="188">
        <v>881</v>
      </c>
      <c r="H11978" s="188">
        <v>881</v>
      </c>
      <c r="I11978" s="188">
        <v>1210</v>
      </c>
      <c r="J11978" s="188">
        <v>2247</v>
      </c>
      <c r="N11978" s="43"/>
    </row>
    <row r="11979" spans="1:14">
      <c r="A11979" s="43" t="s">
        <v>552</v>
      </c>
      <c r="B11979" s="188">
        <v>64727</v>
      </c>
      <c r="C11979" s="188">
        <v>23022.19</v>
      </c>
      <c r="D11979" s="188">
        <v>27542.080000000002</v>
      </c>
      <c r="E11979" s="188">
        <v>37155</v>
      </c>
      <c r="F11979" s="188">
        <v>55505.3</v>
      </c>
      <c r="G11979" s="188">
        <v>80992</v>
      </c>
      <c r="H11979" s="188">
        <v>112821</v>
      </c>
      <c r="I11979" s="188">
        <v>138254</v>
      </c>
      <c r="J11979" s="188">
        <v>210895</v>
      </c>
      <c r="N11979" s="43"/>
    </row>
    <row r="11980" spans="1:14">
      <c r="A11980" s="43" t="s">
        <v>553</v>
      </c>
      <c r="B11980" s="188">
        <v>8262</v>
      </c>
      <c r="C11980" s="188">
        <v>0</v>
      </c>
      <c r="D11980" s="188">
        <v>0</v>
      </c>
      <c r="E11980" s="188">
        <v>0</v>
      </c>
      <c r="F11980" s="188">
        <v>2985</v>
      </c>
      <c r="G11980" s="188">
        <v>10946</v>
      </c>
      <c r="H11980" s="188">
        <v>21960</v>
      </c>
      <c r="I11980" s="188">
        <v>31155</v>
      </c>
      <c r="J11980" s="188">
        <v>66065</v>
      </c>
      <c r="N11980" s="43"/>
    </row>
    <row r="11981" spans="1:14">
      <c r="A11981" s="43" t="s">
        <v>554</v>
      </c>
      <c r="B11981" s="188">
        <v>1607</v>
      </c>
      <c r="C11981" s="188">
        <v>0</v>
      </c>
      <c r="D11981" s="188">
        <v>0</v>
      </c>
      <c r="E11981" s="188">
        <v>0</v>
      </c>
      <c r="F11981" s="188">
        <v>19</v>
      </c>
      <c r="G11981" s="188">
        <v>953</v>
      </c>
      <c r="H11981" s="188">
        <v>4592</v>
      </c>
      <c r="I11981" s="188">
        <v>8120</v>
      </c>
      <c r="J11981" s="188">
        <v>22981</v>
      </c>
      <c r="N11981" s="43"/>
    </row>
    <row r="11982" spans="1:14">
      <c r="A11982" s="43" t="s">
        <v>555</v>
      </c>
      <c r="B11982" s="188">
        <v>2810</v>
      </c>
      <c r="C11982" s="188">
        <v>0</v>
      </c>
      <c r="D11982" s="188">
        <v>0</v>
      </c>
      <c r="E11982" s="188">
        <v>0</v>
      </c>
      <c r="F11982" s="188">
        <v>0</v>
      </c>
      <c r="G11982" s="188">
        <v>584</v>
      </c>
      <c r="H11982" s="188">
        <v>7404</v>
      </c>
      <c r="I11982" s="188">
        <v>17154</v>
      </c>
      <c r="J11982" s="188">
        <v>44759</v>
      </c>
      <c r="N11982" s="43"/>
    </row>
    <row r="11983" spans="1:14">
      <c r="A11983" s="43" t="s">
        <v>556</v>
      </c>
      <c r="B11983" s="188">
        <v>1249</v>
      </c>
      <c r="C11983" s="188">
        <v>0</v>
      </c>
      <c r="D11983" s="188">
        <v>0</v>
      </c>
      <c r="E11983" s="188">
        <v>0</v>
      </c>
      <c r="F11983" s="188">
        <v>0</v>
      </c>
      <c r="G11983" s="188">
        <v>0</v>
      </c>
      <c r="H11983" s="188">
        <v>0</v>
      </c>
      <c r="I11983" s="188">
        <v>5725</v>
      </c>
      <c r="J11983" s="188">
        <v>41954</v>
      </c>
      <c r="N11983" s="43"/>
    </row>
    <row r="11984" spans="1:14">
      <c r="A11984" s="43" t="s">
        <v>611</v>
      </c>
      <c r="B11984" s="188">
        <v>190051</v>
      </c>
      <c r="C11984" s="188">
        <v>48240.56</v>
      </c>
      <c r="D11984" s="188">
        <v>60157.38</v>
      </c>
      <c r="E11984" s="188">
        <v>88286</v>
      </c>
      <c r="F11984" s="188">
        <v>135966.5</v>
      </c>
      <c r="G11984" s="188">
        <v>211706</v>
      </c>
      <c r="H11984" s="188">
        <v>338636</v>
      </c>
      <c r="I11984" s="188">
        <v>479072</v>
      </c>
      <c r="J11984" s="188">
        <v>1056623</v>
      </c>
      <c r="N11984" s="43"/>
    </row>
    <row r="11985" spans="1:14">
      <c r="A11985" s="43" t="s">
        <v>537</v>
      </c>
      <c r="B11985" s="188">
        <v>26650</v>
      </c>
      <c r="C11985" s="188">
        <v>0</v>
      </c>
      <c r="D11985" s="188">
        <v>0</v>
      </c>
      <c r="E11985" s="188">
        <v>21236.7</v>
      </c>
      <c r="F11985" s="188">
        <v>29816.3</v>
      </c>
      <c r="G11985" s="188">
        <v>35706</v>
      </c>
      <c r="H11985" s="188">
        <v>40862</v>
      </c>
      <c r="I11985" s="188">
        <v>44145</v>
      </c>
      <c r="J11985" s="188">
        <v>49884</v>
      </c>
      <c r="N11985" s="43"/>
    </row>
    <row r="11986" spans="1:14">
      <c r="A11986" s="43" t="s">
        <v>538</v>
      </c>
      <c r="B11986" s="188">
        <v>1</v>
      </c>
      <c r="C11986" s="188">
        <v>0</v>
      </c>
      <c r="D11986" s="188">
        <v>0</v>
      </c>
      <c r="E11986" s="188">
        <v>0</v>
      </c>
      <c r="F11986" s="188">
        <v>0</v>
      </c>
      <c r="G11986" s="188">
        <v>0</v>
      </c>
      <c r="H11986" s="188">
        <v>0</v>
      </c>
      <c r="I11986" s="188">
        <v>0</v>
      </c>
      <c r="J11986" s="188">
        <v>0</v>
      </c>
      <c r="N11986" s="43"/>
    </row>
    <row r="11987" spans="1:14">
      <c r="A11987" s="43" t="s">
        <v>539</v>
      </c>
      <c r="B11987" s="188">
        <v>98719</v>
      </c>
      <c r="C11987" s="188">
        <v>6290.98</v>
      </c>
      <c r="D11987" s="188">
        <v>10628.52</v>
      </c>
      <c r="E11987" s="188">
        <v>21824.799999999999</v>
      </c>
      <c r="F11987" s="188">
        <v>46908.5</v>
      </c>
      <c r="G11987" s="188">
        <v>99604</v>
      </c>
      <c r="H11987" s="188">
        <v>208952</v>
      </c>
      <c r="I11987" s="188">
        <v>338370</v>
      </c>
      <c r="J11987" s="188">
        <v>902460</v>
      </c>
      <c r="N11987" s="43"/>
    </row>
    <row r="11988" spans="1:14">
      <c r="A11988" s="43" t="s">
        <v>540</v>
      </c>
      <c r="B11988" s="188">
        <v>10662</v>
      </c>
      <c r="C11988" s="188">
        <v>0</v>
      </c>
      <c r="D11988" s="188">
        <v>0</v>
      </c>
      <c r="E11988" s="188">
        <v>0</v>
      </c>
      <c r="F11988" s="188">
        <v>1211</v>
      </c>
      <c r="G11988" s="188">
        <v>11241</v>
      </c>
      <c r="H11988" s="188">
        <v>31555</v>
      </c>
      <c r="I11988" s="188">
        <v>52206</v>
      </c>
      <c r="J11988" s="188">
        <v>115015</v>
      </c>
      <c r="N11988" s="43"/>
    </row>
    <row r="11989" spans="1:14">
      <c r="A11989" s="43" t="s">
        <v>541</v>
      </c>
      <c r="B11989" s="188">
        <v>40356</v>
      </c>
      <c r="C11989" s="188">
        <v>0</v>
      </c>
      <c r="D11989" s="188">
        <v>0</v>
      </c>
      <c r="E11989" s="188">
        <v>0</v>
      </c>
      <c r="F11989" s="188">
        <v>216.5</v>
      </c>
      <c r="G11989" s="188">
        <v>57286</v>
      </c>
      <c r="H11989" s="188">
        <v>113080</v>
      </c>
      <c r="I11989" s="188">
        <v>151883</v>
      </c>
      <c r="J11989" s="188">
        <v>281336</v>
      </c>
      <c r="N11989" s="43"/>
    </row>
    <row r="11990" spans="1:14">
      <c r="A11990" s="43" t="s">
        <v>542</v>
      </c>
      <c r="B11990" s="188">
        <v>12633</v>
      </c>
      <c r="C11990" s="188">
        <v>658.89</v>
      </c>
      <c r="D11990" s="188">
        <v>1688.43</v>
      </c>
      <c r="E11990" s="188">
        <v>3694.9</v>
      </c>
      <c r="F11990" s="188">
        <v>7813.9</v>
      </c>
      <c r="G11990" s="188">
        <v>15515</v>
      </c>
      <c r="H11990" s="188">
        <v>27968</v>
      </c>
      <c r="I11990" s="188">
        <v>38429</v>
      </c>
      <c r="J11990" s="188">
        <v>77785</v>
      </c>
      <c r="N11990" s="43"/>
    </row>
    <row r="11991" spans="1:14">
      <c r="A11991" s="43" t="s">
        <v>543</v>
      </c>
      <c r="B11991" s="188">
        <v>1031</v>
      </c>
      <c r="C11991" s="188">
        <v>0</v>
      </c>
      <c r="D11991" s="188">
        <v>0</v>
      </c>
      <c r="E11991" s="188">
        <v>0</v>
      </c>
      <c r="F11991" s="188">
        <v>0</v>
      </c>
      <c r="G11991" s="188">
        <v>0</v>
      </c>
      <c r="H11991" s="188">
        <v>0</v>
      </c>
      <c r="I11991" s="188">
        <v>9628</v>
      </c>
      <c r="J11991" s="188">
        <v>21789</v>
      </c>
      <c r="N11991" s="43"/>
    </row>
    <row r="11992" spans="1:14">
      <c r="A11992" s="43" t="s">
        <v>544</v>
      </c>
      <c r="B11992" s="188">
        <v>4693</v>
      </c>
      <c r="C11992" s="188">
        <v>0</v>
      </c>
      <c r="D11992" s="188">
        <v>0</v>
      </c>
      <c r="E11992" s="188">
        <v>0</v>
      </c>
      <c r="F11992" s="188">
        <v>0</v>
      </c>
      <c r="G11992" s="188">
        <v>0</v>
      </c>
      <c r="H11992" s="188">
        <v>13992</v>
      </c>
      <c r="I11992" s="188">
        <v>23225</v>
      </c>
      <c r="J11992" s="188">
        <v>87838</v>
      </c>
      <c r="N11992" s="43"/>
    </row>
    <row r="11993" spans="1:14">
      <c r="A11993" s="43" t="s">
        <v>221</v>
      </c>
      <c r="B11993" s="188">
        <v>22749</v>
      </c>
      <c r="C11993" s="188">
        <v>0</v>
      </c>
      <c r="D11993" s="188">
        <v>0</v>
      </c>
      <c r="E11993" s="188">
        <v>15850.9</v>
      </c>
      <c r="F11993" s="188">
        <v>27091.3</v>
      </c>
      <c r="G11993" s="188">
        <v>31689</v>
      </c>
      <c r="H11993" s="188">
        <v>35203</v>
      </c>
      <c r="I11993" s="188">
        <v>36989</v>
      </c>
      <c r="J11993" s="188">
        <v>40486</v>
      </c>
      <c r="N11993" s="43"/>
    </row>
    <row r="11994" spans="1:14">
      <c r="A11994" s="43" t="s">
        <v>222</v>
      </c>
      <c r="B11994" s="188">
        <v>10809</v>
      </c>
      <c r="C11994" s="188">
        <v>0</v>
      </c>
      <c r="D11994" s="188">
        <v>0</v>
      </c>
      <c r="E11994" s="188">
        <v>0</v>
      </c>
      <c r="F11994" s="188">
        <v>0</v>
      </c>
      <c r="G11994" s="188">
        <v>23556</v>
      </c>
      <c r="H11994" s="188">
        <v>31780</v>
      </c>
      <c r="I11994" s="188">
        <v>34880</v>
      </c>
      <c r="J11994" s="188">
        <v>39178</v>
      </c>
      <c r="N11994" s="43"/>
    </row>
    <row r="11995" spans="1:14">
      <c r="A11995" s="43" t="s">
        <v>223</v>
      </c>
      <c r="B11995" s="188">
        <v>33960</v>
      </c>
      <c r="C11995" s="188">
        <v>0</v>
      </c>
      <c r="D11995" s="188">
        <v>0</v>
      </c>
      <c r="E11995" s="188">
        <v>0</v>
      </c>
      <c r="F11995" s="188">
        <v>0</v>
      </c>
      <c r="G11995" s="188">
        <v>46258</v>
      </c>
      <c r="H11995" s="188">
        <v>98196</v>
      </c>
      <c r="I11995" s="188">
        <v>140509</v>
      </c>
      <c r="J11995" s="188">
        <v>280718</v>
      </c>
      <c r="N11995" s="43"/>
    </row>
    <row r="11996" spans="1:14">
      <c r="A11996" s="43" t="s">
        <v>224</v>
      </c>
      <c r="B11996" s="188">
        <v>18823</v>
      </c>
      <c r="C11996" s="188">
        <v>0</v>
      </c>
      <c r="D11996" s="188">
        <v>0</v>
      </c>
      <c r="E11996" s="188">
        <v>0</v>
      </c>
      <c r="F11996" s="188">
        <v>0</v>
      </c>
      <c r="G11996" s="188">
        <v>306</v>
      </c>
      <c r="H11996" s="188">
        <v>64426</v>
      </c>
      <c r="I11996" s="188">
        <v>105046</v>
      </c>
      <c r="J11996" s="188">
        <v>231433</v>
      </c>
      <c r="N11996" s="43"/>
    </row>
    <row r="11997" spans="1:14">
      <c r="A11997" s="43" t="s">
        <v>545</v>
      </c>
      <c r="B11997" s="188">
        <v>163639</v>
      </c>
      <c r="C11997" s="188">
        <v>42355.76</v>
      </c>
      <c r="D11997" s="188">
        <v>52846.52</v>
      </c>
      <c r="E11997" s="188">
        <v>76326.7</v>
      </c>
      <c r="F11997" s="188">
        <v>116199.7</v>
      </c>
      <c r="G11997" s="188">
        <v>179523</v>
      </c>
      <c r="H11997" s="188">
        <v>289372</v>
      </c>
      <c r="I11997" s="188">
        <v>408271</v>
      </c>
      <c r="J11997" s="188">
        <v>1014354</v>
      </c>
      <c r="N11997" s="43"/>
    </row>
    <row r="11998" spans="1:14">
      <c r="A11998" s="43" t="s">
        <v>546</v>
      </c>
      <c r="B11998" s="188">
        <v>80365</v>
      </c>
      <c r="C11998" s="188">
        <v>25757.22</v>
      </c>
      <c r="D11998" s="188">
        <v>32467.83</v>
      </c>
      <c r="E11998" s="188">
        <v>47258.1</v>
      </c>
      <c r="F11998" s="188">
        <v>69039.7</v>
      </c>
      <c r="G11998" s="188">
        <v>99681</v>
      </c>
      <c r="H11998" s="188">
        <v>138951</v>
      </c>
      <c r="I11998" s="188">
        <v>167864</v>
      </c>
      <c r="J11998" s="188">
        <v>261133</v>
      </c>
      <c r="N11998" s="43"/>
    </row>
    <row r="11999" spans="1:14">
      <c r="A11999" s="43" t="s">
        <v>547</v>
      </c>
      <c r="B11999" s="188">
        <v>16703</v>
      </c>
      <c r="C11999" s="188">
        <v>0</v>
      </c>
      <c r="D11999" s="188">
        <v>0</v>
      </c>
      <c r="E11999" s="188">
        <v>2227.9</v>
      </c>
      <c r="F11999" s="188">
        <v>7696.9</v>
      </c>
      <c r="G11999" s="188">
        <v>17734</v>
      </c>
      <c r="H11999" s="188">
        <v>36500</v>
      </c>
      <c r="I11999" s="188">
        <v>57133</v>
      </c>
      <c r="J11999" s="188">
        <v>128704</v>
      </c>
      <c r="N11999" s="43"/>
    </row>
    <row r="12000" spans="1:14">
      <c r="A12000" s="43" t="s">
        <v>548</v>
      </c>
      <c r="B12000" s="188">
        <v>2818</v>
      </c>
      <c r="C12000" s="188">
        <v>0</v>
      </c>
      <c r="D12000" s="188">
        <v>0</v>
      </c>
      <c r="E12000" s="188">
        <v>0</v>
      </c>
      <c r="F12000" s="188">
        <v>550.5</v>
      </c>
      <c r="G12000" s="188">
        <v>2787</v>
      </c>
      <c r="H12000" s="188">
        <v>6955</v>
      </c>
      <c r="I12000" s="188">
        <v>11440</v>
      </c>
      <c r="J12000" s="188">
        <v>29310</v>
      </c>
      <c r="N12000" s="43"/>
    </row>
    <row r="12001" spans="1:14">
      <c r="A12001" s="43" t="s">
        <v>549</v>
      </c>
      <c r="B12001" s="188">
        <v>2513</v>
      </c>
      <c r="C12001" s="188">
        <v>0</v>
      </c>
      <c r="D12001" s="188">
        <v>0</v>
      </c>
      <c r="E12001" s="188">
        <v>0</v>
      </c>
      <c r="F12001" s="188">
        <v>0</v>
      </c>
      <c r="G12001" s="188">
        <v>4231</v>
      </c>
      <c r="H12001" s="188">
        <v>8368</v>
      </c>
      <c r="I12001" s="188">
        <v>10055</v>
      </c>
      <c r="J12001" s="188">
        <v>12347</v>
      </c>
      <c r="N12001" s="43"/>
    </row>
    <row r="12002" spans="1:14">
      <c r="A12002" s="43" t="s">
        <v>550</v>
      </c>
      <c r="B12002" s="188">
        <v>565</v>
      </c>
      <c r="C12002" s="188">
        <v>0</v>
      </c>
      <c r="D12002" s="188">
        <v>0</v>
      </c>
      <c r="E12002" s="188">
        <v>0</v>
      </c>
      <c r="F12002" s="188">
        <v>0</v>
      </c>
      <c r="G12002" s="188">
        <v>797</v>
      </c>
      <c r="H12002" s="188">
        <v>1597</v>
      </c>
      <c r="I12002" s="188">
        <v>2169</v>
      </c>
      <c r="J12002" s="188">
        <v>4052</v>
      </c>
      <c r="N12002" s="43"/>
    </row>
    <row r="12003" spans="1:14">
      <c r="A12003" s="43" t="s">
        <v>551</v>
      </c>
      <c r="B12003" s="188">
        <v>410</v>
      </c>
      <c r="C12003" s="188">
        <v>0</v>
      </c>
      <c r="D12003" s="188">
        <v>0</v>
      </c>
      <c r="E12003" s="188">
        <v>0</v>
      </c>
      <c r="F12003" s="188">
        <v>0</v>
      </c>
      <c r="G12003" s="188">
        <v>78</v>
      </c>
      <c r="H12003" s="188">
        <v>1147</v>
      </c>
      <c r="I12003" s="188">
        <v>2236</v>
      </c>
      <c r="J12003" s="188">
        <v>6798</v>
      </c>
      <c r="N12003" s="43"/>
    </row>
    <row r="12004" spans="1:14">
      <c r="A12004" s="43" t="s">
        <v>317</v>
      </c>
      <c r="B12004" s="188">
        <v>2626</v>
      </c>
      <c r="C12004" s="188">
        <v>0</v>
      </c>
      <c r="D12004" s="188">
        <v>0</v>
      </c>
      <c r="E12004" s="188">
        <v>2346.1</v>
      </c>
      <c r="F12004" s="188">
        <v>2346.1</v>
      </c>
      <c r="G12004" s="188">
        <v>2346</v>
      </c>
      <c r="H12004" s="188">
        <v>4692</v>
      </c>
      <c r="I12004" s="188">
        <v>6100</v>
      </c>
      <c r="J12004" s="188">
        <v>7507</v>
      </c>
      <c r="N12004" s="43"/>
    </row>
    <row r="12005" spans="1:14">
      <c r="A12005" s="43" t="s">
        <v>318</v>
      </c>
      <c r="B12005" s="188">
        <v>777</v>
      </c>
      <c r="C12005" s="188">
        <v>0</v>
      </c>
      <c r="D12005" s="188">
        <v>0</v>
      </c>
      <c r="E12005" s="188">
        <v>0</v>
      </c>
      <c r="F12005" s="188">
        <v>881.4</v>
      </c>
      <c r="G12005" s="188">
        <v>881</v>
      </c>
      <c r="H12005" s="188">
        <v>1728</v>
      </c>
      <c r="I12005" s="188">
        <v>2247</v>
      </c>
      <c r="J12005" s="188">
        <v>2765</v>
      </c>
      <c r="N12005" s="43"/>
    </row>
    <row r="12006" spans="1:14">
      <c r="A12006" s="43" t="s">
        <v>552</v>
      </c>
      <c r="B12006" s="188">
        <v>106777</v>
      </c>
      <c r="C12006" s="188">
        <v>30308.73</v>
      </c>
      <c r="D12006" s="188">
        <v>37559.129999999997</v>
      </c>
      <c r="E12006" s="188">
        <v>55430.9</v>
      </c>
      <c r="F12006" s="188">
        <v>84674.7</v>
      </c>
      <c r="G12006" s="188">
        <v>128629</v>
      </c>
      <c r="H12006" s="188">
        <v>190224</v>
      </c>
      <c r="I12006" s="188">
        <v>243974</v>
      </c>
      <c r="J12006" s="188">
        <v>424029</v>
      </c>
      <c r="N12006" s="43"/>
    </row>
    <row r="12007" spans="1:14">
      <c r="A12007" s="43" t="s">
        <v>553</v>
      </c>
      <c r="B12007" s="188">
        <v>14431</v>
      </c>
      <c r="C12007" s="188">
        <v>0</v>
      </c>
      <c r="D12007" s="188">
        <v>0</v>
      </c>
      <c r="E12007" s="188">
        <v>0</v>
      </c>
      <c r="F12007" s="188">
        <v>7334.2</v>
      </c>
      <c r="G12007" s="188">
        <v>20646</v>
      </c>
      <c r="H12007" s="188">
        <v>37736</v>
      </c>
      <c r="I12007" s="188">
        <v>51540</v>
      </c>
      <c r="J12007" s="188">
        <v>95752</v>
      </c>
      <c r="N12007" s="43"/>
    </row>
    <row r="12008" spans="1:14">
      <c r="A12008" s="43" t="s">
        <v>554</v>
      </c>
      <c r="B12008" s="188">
        <v>3497</v>
      </c>
      <c r="C12008" s="188">
        <v>0</v>
      </c>
      <c r="D12008" s="188">
        <v>0</v>
      </c>
      <c r="E12008" s="188">
        <v>0</v>
      </c>
      <c r="F12008" s="188">
        <v>136.19999999999999</v>
      </c>
      <c r="G12008" s="188">
        <v>2537</v>
      </c>
      <c r="H12008" s="188">
        <v>9573</v>
      </c>
      <c r="I12008" s="188">
        <v>17246</v>
      </c>
      <c r="J12008" s="188">
        <v>47590</v>
      </c>
      <c r="N12008" s="43"/>
    </row>
    <row r="12009" spans="1:14">
      <c r="A12009" s="43" t="s">
        <v>555</v>
      </c>
      <c r="B12009" s="188">
        <v>7792</v>
      </c>
      <c r="C12009" s="188">
        <v>0</v>
      </c>
      <c r="D12009" s="188">
        <v>0</v>
      </c>
      <c r="E12009" s="188">
        <v>0</v>
      </c>
      <c r="F12009" s="188">
        <v>0</v>
      </c>
      <c r="G12009" s="188">
        <v>4969</v>
      </c>
      <c r="H12009" s="188">
        <v>23962</v>
      </c>
      <c r="I12009" s="188">
        <v>41743</v>
      </c>
      <c r="J12009" s="188">
        <v>114716</v>
      </c>
      <c r="N12009" s="43"/>
    </row>
    <row r="12010" spans="1:14">
      <c r="A12010" s="43" t="s">
        <v>556</v>
      </c>
      <c r="B12010" s="188">
        <v>2358</v>
      </c>
      <c r="C12010" s="188">
        <v>0</v>
      </c>
      <c r="D12010" s="188">
        <v>0</v>
      </c>
      <c r="E12010" s="188">
        <v>0</v>
      </c>
      <c r="F12010" s="188">
        <v>0</v>
      </c>
      <c r="G12010" s="188">
        <v>0</v>
      </c>
      <c r="H12010" s="188">
        <v>2564</v>
      </c>
      <c r="I12010" s="188">
        <v>16863</v>
      </c>
      <c r="J12010" s="188">
        <v>64745</v>
      </c>
      <c r="N12010" s="43"/>
    </row>
    <row r="12011" spans="1:14">
      <c r="A12011" s="43" t="s">
        <v>621</v>
      </c>
      <c r="B12011" s="188" t="s">
        <v>143</v>
      </c>
      <c r="C12011" s="188" t="s">
        <v>144</v>
      </c>
      <c r="D12011" s="188" t="s">
        <v>144</v>
      </c>
      <c r="E12011" s="188" t="s">
        <v>144</v>
      </c>
      <c r="F12011" s="188" t="s">
        <v>144</v>
      </c>
      <c r="G12011" s="188" t="s">
        <v>144</v>
      </c>
      <c r="H12011" s="188" t="s">
        <v>144</v>
      </c>
      <c r="I12011" s="188" t="s">
        <v>685</v>
      </c>
      <c r="J12011" s="188" t="s">
        <v>685</v>
      </c>
      <c r="K12011" s="188" t="s">
        <v>225</v>
      </c>
      <c r="N12011" s="43"/>
    </row>
    <row r="12012" spans="1:14">
      <c r="A12012" s="43" t="s">
        <v>618</v>
      </c>
      <c r="B12012" s="188" t="s">
        <v>619</v>
      </c>
      <c r="K12012" s="188" t="s">
        <v>771</v>
      </c>
      <c r="N12012" s="43"/>
    </row>
    <row r="12013" spans="1:14">
      <c r="A12013" s="43" t="s">
        <v>142</v>
      </c>
      <c r="N12013" s="43"/>
    </row>
    <row r="12015" spans="1:14">
      <c r="A12015" s="43" t="s">
        <v>218</v>
      </c>
      <c r="N12015" s="43"/>
    </row>
    <row r="12016" spans="1:14">
      <c r="A12016" s="43" t="s">
        <v>621</v>
      </c>
      <c r="B12016" s="188" t="s">
        <v>143</v>
      </c>
      <c r="C12016" s="188" t="s">
        <v>144</v>
      </c>
      <c r="D12016" s="188" t="s">
        <v>144</v>
      </c>
      <c r="E12016" s="188" t="s">
        <v>144</v>
      </c>
      <c r="F12016" s="188" t="s">
        <v>144</v>
      </c>
      <c r="G12016" s="188" t="s">
        <v>144</v>
      </c>
      <c r="H12016" s="188" t="s">
        <v>144</v>
      </c>
      <c r="I12016" s="188" t="s">
        <v>685</v>
      </c>
      <c r="J12016" s="188" t="s">
        <v>685</v>
      </c>
      <c r="K12016" s="188" t="s">
        <v>225</v>
      </c>
      <c r="N12016" s="43"/>
    </row>
    <row r="12017" spans="1:14">
      <c r="A12017" s="43" t="s">
        <v>259</v>
      </c>
      <c r="B12017" s="188" t="s">
        <v>33</v>
      </c>
      <c r="C12017" s="188" t="s">
        <v>134</v>
      </c>
      <c r="D12017" s="188" t="s">
        <v>135</v>
      </c>
      <c r="E12017" s="188" t="s">
        <v>136</v>
      </c>
      <c r="F12017" s="188" t="s">
        <v>137</v>
      </c>
      <c r="G12017" s="188" t="s">
        <v>138</v>
      </c>
      <c r="H12017" s="188" t="s">
        <v>139</v>
      </c>
      <c r="I12017" s="188" t="s">
        <v>140</v>
      </c>
      <c r="J12017" s="188" t="s">
        <v>141</v>
      </c>
      <c r="N12017" s="43"/>
    </row>
    <row r="12018" spans="1:14">
      <c r="A12018" s="43" t="s">
        <v>622</v>
      </c>
      <c r="B12018" s="188" t="s">
        <v>143</v>
      </c>
      <c r="C12018" s="188" t="s">
        <v>148</v>
      </c>
      <c r="D12018" s="188" t="s">
        <v>148</v>
      </c>
      <c r="E12018" s="188" t="s">
        <v>148</v>
      </c>
      <c r="F12018" s="188" t="s">
        <v>148</v>
      </c>
      <c r="G12018" s="188" t="s">
        <v>148</v>
      </c>
      <c r="H12018" s="188" t="s">
        <v>148</v>
      </c>
      <c r="I12018" s="188" t="s">
        <v>686</v>
      </c>
      <c r="J12018" s="188" t="s">
        <v>686</v>
      </c>
      <c r="N12018" s="43"/>
    </row>
    <row r="12019" spans="1:14">
      <c r="A12019" s="43" t="s">
        <v>592</v>
      </c>
      <c r="B12019" s="188">
        <v>86829</v>
      </c>
      <c r="C12019" s="188">
        <v>9358.25</v>
      </c>
      <c r="D12019" s="188">
        <v>14699.36</v>
      </c>
      <c r="E12019" s="188">
        <v>27415.1</v>
      </c>
      <c r="F12019" s="188">
        <v>51958.7</v>
      </c>
      <c r="G12019" s="188">
        <v>100214</v>
      </c>
      <c r="H12019" s="188">
        <v>178659</v>
      </c>
      <c r="I12019" s="188">
        <v>259689</v>
      </c>
      <c r="J12019" s="188">
        <v>572228</v>
      </c>
      <c r="N12019" s="43"/>
    </row>
    <row r="12020" spans="1:14">
      <c r="A12020" s="43" t="s">
        <v>537</v>
      </c>
      <c r="B12020" s="188">
        <v>20345</v>
      </c>
      <c r="C12020" s="188">
        <v>0</v>
      </c>
      <c r="D12020" s="188">
        <v>0</v>
      </c>
      <c r="E12020" s="188">
        <v>11372.5</v>
      </c>
      <c r="F12020" s="188">
        <v>20492.400000000001</v>
      </c>
      <c r="G12020" s="188">
        <v>29425</v>
      </c>
      <c r="H12020" s="188">
        <v>36709</v>
      </c>
      <c r="I12020" s="188">
        <v>41298</v>
      </c>
      <c r="J12020" s="188">
        <v>49315</v>
      </c>
      <c r="N12020" s="43"/>
    </row>
    <row r="12021" spans="1:14">
      <c r="A12021" s="43" t="s">
        <v>538</v>
      </c>
      <c r="B12021" s="188">
        <v>100</v>
      </c>
      <c r="C12021" s="188">
        <v>0</v>
      </c>
      <c r="D12021" s="188">
        <v>0</v>
      </c>
      <c r="E12021" s="188">
        <v>0</v>
      </c>
      <c r="F12021" s="188">
        <v>0</v>
      </c>
      <c r="G12021" s="188">
        <v>0</v>
      </c>
      <c r="H12021" s="188">
        <v>0</v>
      </c>
      <c r="I12021" s="188">
        <v>0</v>
      </c>
      <c r="J12021" s="188">
        <v>5020</v>
      </c>
      <c r="N12021" s="43"/>
    </row>
    <row r="12022" spans="1:14">
      <c r="A12022" s="43" t="s">
        <v>539</v>
      </c>
      <c r="B12022" s="188">
        <v>35744</v>
      </c>
      <c r="C12022" s="188">
        <v>-42.22</v>
      </c>
      <c r="D12022" s="188">
        <v>266.57</v>
      </c>
      <c r="E12022" s="188">
        <v>2184.1</v>
      </c>
      <c r="F12022" s="188">
        <v>9219.4</v>
      </c>
      <c r="G12022" s="188">
        <v>31041</v>
      </c>
      <c r="H12022" s="188">
        <v>80642</v>
      </c>
      <c r="I12022" s="188">
        <v>139531</v>
      </c>
      <c r="J12022" s="188">
        <v>410554</v>
      </c>
      <c r="N12022" s="43"/>
    </row>
    <row r="12023" spans="1:14">
      <c r="A12023" s="43" t="s">
        <v>540</v>
      </c>
      <c r="B12023" s="188">
        <v>3580</v>
      </c>
      <c r="C12023" s="188">
        <v>0</v>
      </c>
      <c r="D12023" s="188">
        <v>0</v>
      </c>
      <c r="E12023" s="188">
        <v>0</v>
      </c>
      <c r="F12023" s="188">
        <v>0</v>
      </c>
      <c r="G12023" s="188">
        <v>1208</v>
      </c>
      <c r="H12023" s="188">
        <v>7614</v>
      </c>
      <c r="I12023" s="188">
        <v>18449</v>
      </c>
      <c r="J12023" s="188">
        <v>61415</v>
      </c>
      <c r="N12023" s="43"/>
    </row>
    <row r="12024" spans="1:14">
      <c r="A12024" s="43" t="s">
        <v>541</v>
      </c>
      <c r="B12024" s="188">
        <v>19207</v>
      </c>
      <c r="C12024" s="188">
        <v>0</v>
      </c>
      <c r="D12024" s="188">
        <v>0</v>
      </c>
      <c r="E12024" s="188">
        <v>0</v>
      </c>
      <c r="F12024" s="188">
        <v>0</v>
      </c>
      <c r="G12024" s="188">
        <v>20847</v>
      </c>
      <c r="H12024" s="188">
        <v>61458</v>
      </c>
      <c r="I12024" s="188">
        <v>95063</v>
      </c>
      <c r="J12024" s="188">
        <v>188779</v>
      </c>
      <c r="N12024" s="43"/>
    </row>
    <row r="12025" spans="1:14">
      <c r="A12025" s="43" t="s">
        <v>542</v>
      </c>
      <c r="B12025" s="188">
        <v>6668</v>
      </c>
      <c r="C12025" s="188">
        <v>0</v>
      </c>
      <c r="D12025" s="188">
        <v>0</v>
      </c>
      <c r="E12025" s="188">
        <v>443.1</v>
      </c>
      <c r="F12025" s="188">
        <v>2987.7</v>
      </c>
      <c r="G12025" s="188">
        <v>7665</v>
      </c>
      <c r="H12025" s="188">
        <v>16432</v>
      </c>
      <c r="I12025" s="188">
        <v>24883</v>
      </c>
      <c r="J12025" s="188">
        <v>55626</v>
      </c>
      <c r="N12025" s="43"/>
    </row>
    <row r="12026" spans="1:14">
      <c r="A12026" s="43" t="s">
        <v>543</v>
      </c>
      <c r="B12026" s="188">
        <v>1186</v>
      </c>
      <c r="C12026" s="188">
        <v>0</v>
      </c>
      <c r="D12026" s="188">
        <v>0</v>
      </c>
      <c r="E12026" s="188">
        <v>0</v>
      </c>
      <c r="F12026" s="188">
        <v>0</v>
      </c>
      <c r="G12026" s="188">
        <v>0</v>
      </c>
      <c r="H12026" s="188">
        <v>0</v>
      </c>
      <c r="I12026" s="188">
        <v>11050</v>
      </c>
      <c r="J12026" s="188">
        <v>23930</v>
      </c>
      <c r="N12026" s="43"/>
    </row>
    <row r="12027" spans="1:14">
      <c r="A12027" s="43" t="s">
        <v>544</v>
      </c>
      <c r="B12027" s="188">
        <v>9531</v>
      </c>
      <c r="C12027" s="188">
        <v>0</v>
      </c>
      <c r="D12027" s="188">
        <v>0</v>
      </c>
      <c r="E12027" s="188">
        <v>0</v>
      </c>
      <c r="F12027" s="188">
        <v>0</v>
      </c>
      <c r="G12027" s="188">
        <v>0</v>
      </c>
      <c r="H12027" s="188">
        <v>25956</v>
      </c>
      <c r="I12027" s="188">
        <v>77104</v>
      </c>
      <c r="J12027" s="188">
        <v>133768</v>
      </c>
      <c r="N12027" s="43"/>
    </row>
    <row r="12028" spans="1:14">
      <c r="A12028" s="43" t="s">
        <v>221</v>
      </c>
      <c r="B12028" s="188">
        <v>17389</v>
      </c>
      <c r="C12028" s="188">
        <v>0</v>
      </c>
      <c r="D12028" s="188">
        <v>0</v>
      </c>
      <c r="E12028" s="188">
        <v>9772.1</v>
      </c>
      <c r="F12028" s="188">
        <v>17143.7</v>
      </c>
      <c r="G12028" s="188">
        <v>25796</v>
      </c>
      <c r="H12028" s="188">
        <v>32491</v>
      </c>
      <c r="I12028" s="188">
        <v>36079</v>
      </c>
      <c r="J12028" s="188">
        <v>42158</v>
      </c>
      <c r="N12028" s="43"/>
    </row>
    <row r="12029" spans="1:14">
      <c r="A12029" s="43" t="s">
        <v>222</v>
      </c>
      <c r="B12029" s="188">
        <v>7902</v>
      </c>
      <c r="C12029" s="188">
        <v>0</v>
      </c>
      <c r="D12029" s="188">
        <v>0</v>
      </c>
      <c r="E12029" s="188">
        <v>0</v>
      </c>
      <c r="F12029" s="188">
        <v>0</v>
      </c>
      <c r="G12029" s="188">
        <v>15216</v>
      </c>
      <c r="H12029" s="188">
        <v>26774</v>
      </c>
      <c r="I12029" s="188">
        <v>32281</v>
      </c>
      <c r="J12029" s="188">
        <v>40123</v>
      </c>
      <c r="N12029" s="43"/>
    </row>
    <row r="12030" spans="1:14">
      <c r="A12030" s="43" t="s">
        <v>223</v>
      </c>
      <c r="B12030" s="188">
        <v>14536</v>
      </c>
      <c r="C12030" s="188">
        <v>0</v>
      </c>
      <c r="D12030" s="188">
        <v>0</v>
      </c>
      <c r="E12030" s="188">
        <v>0</v>
      </c>
      <c r="F12030" s="188">
        <v>0</v>
      </c>
      <c r="G12030" s="188">
        <v>6292</v>
      </c>
      <c r="H12030" s="188">
        <v>47662</v>
      </c>
      <c r="I12030" s="188">
        <v>79310</v>
      </c>
      <c r="J12030" s="188">
        <v>173949</v>
      </c>
      <c r="N12030" s="43"/>
    </row>
    <row r="12031" spans="1:14">
      <c r="A12031" s="43" t="s">
        <v>224</v>
      </c>
      <c r="B12031" s="188">
        <v>11070</v>
      </c>
      <c r="C12031" s="188">
        <v>0</v>
      </c>
      <c r="D12031" s="188">
        <v>0</v>
      </c>
      <c r="E12031" s="188">
        <v>0</v>
      </c>
      <c r="F12031" s="188">
        <v>0</v>
      </c>
      <c r="G12031" s="188">
        <v>0</v>
      </c>
      <c r="H12031" s="188">
        <v>34964</v>
      </c>
      <c r="I12031" s="188">
        <v>70025</v>
      </c>
      <c r="J12031" s="188">
        <v>166197</v>
      </c>
      <c r="N12031" s="43"/>
    </row>
    <row r="12032" spans="1:14">
      <c r="A12032" s="43" t="s">
        <v>545</v>
      </c>
      <c r="B12032" s="188">
        <v>73516</v>
      </c>
      <c r="C12032" s="188">
        <v>5333.44</v>
      </c>
      <c r="D12032" s="188">
        <v>10625.27</v>
      </c>
      <c r="E12032" s="188">
        <v>23015.1</v>
      </c>
      <c r="F12032" s="188">
        <v>45204.1</v>
      </c>
      <c r="G12032" s="188">
        <v>85037</v>
      </c>
      <c r="H12032" s="188">
        <v>149580</v>
      </c>
      <c r="I12032" s="188">
        <v>215762</v>
      </c>
      <c r="J12032" s="188">
        <v>493101</v>
      </c>
      <c r="N12032" s="43"/>
    </row>
    <row r="12033" spans="1:14">
      <c r="A12033" s="43" t="s">
        <v>546</v>
      </c>
      <c r="B12033" s="188">
        <v>44807</v>
      </c>
      <c r="C12033" s="188">
        <v>3324.32</v>
      </c>
      <c r="D12033" s="188">
        <v>7810.48</v>
      </c>
      <c r="E12033" s="188">
        <v>17222.099999999999</v>
      </c>
      <c r="F12033" s="188">
        <v>33017.800000000003</v>
      </c>
      <c r="G12033" s="188">
        <v>59266</v>
      </c>
      <c r="H12033" s="188">
        <v>93498</v>
      </c>
      <c r="I12033" s="188">
        <v>120966</v>
      </c>
      <c r="J12033" s="188">
        <v>203630</v>
      </c>
      <c r="N12033" s="43"/>
    </row>
    <row r="12034" spans="1:14">
      <c r="A12034" s="43" t="s">
        <v>547</v>
      </c>
      <c r="B12034" s="188">
        <v>6625</v>
      </c>
      <c r="C12034" s="188">
        <v>0</v>
      </c>
      <c r="D12034" s="188">
        <v>0</v>
      </c>
      <c r="E12034" s="188">
        <v>0</v>
      </c>
      <c r="F12034" s="188">
        <v>86.9</v>
      </c>
      <c r="G12034" s="188">
        <v>5939</v>
      </c>
      <c r="H12034" s="188">
        <v>16277</v>
      </c>
      <c r="I12034" s="188">
        <v>27593</v>
      </c>
      <c r="J12034" s="188">
        <v>79129</v>
      </c>
      <c r="N12034" s="43"/>
    </row>
    <row r="12035" spans="1:14">
      <c r="A12035" s="43" t="s">
        <v>548</v>
      </c>
      <c r="B12035" s="188">
        <v>1065</v>
      </c>
      <c r="C12035" s="188">
        <v>0</v>
      </c>
      <c r="D12035" s="188">
        <v>0</v>
      </c>
      <c r="E12035" s="188">
        <v>0</v>
      </c>
      <c r="F12035" s="188">
        <v>0</v>
      </c>
      <c r="G12035" s="188">
        <v>506</v>
      </c>
      <c r="H12035" s="188">
        <v>2548</v>
      </c>
      <c r="I12035" s="188">
        <v>4812</v>
      </c>
      <c r="J12035" s="188">
        <v>15181</v>
      </c>
      <c r="N12035" s="43"/>
    </row>
    <row r="12036" spans="1:14">
      <c r="A12036" s="43" t="s">
        <v>549</v>
      </c>
      <c r="B12036" s="188">
        <v>1275</v>
      </c>
      <c r="C12036" s="188">
        <v>0</v>
      </c>
      <c r="D12036" s="188">
        <v>0</v>
      </c>
      <c r="E12036" s="188">
        <v>0</v>
      </c>
      <c r="F12036" s="188">
        <v>0</v>
      </c>
      <c r="G12036" s="188">
        <v>1428</v>
      </c>
      <c r="H12036" s="188">
        <v>4617</v>
      </c>
      <c r="I12036" s="188">
        <v>7137</v>
      </c>
      <c r="J12036" s="188">
        <v>11622</v>
      </c>
      <c r="N12036" s="43"/>
    </row>
    <row r="12037" spans="1:14">
      <c r="A12037" s="43" t="s">
        <v>550</v>
      </c>
      <c r="B12037" s="188">
        <v>268</v>
      </c>
      <c r="C12037" s="188">
        <v>0</v>
      </c>
      <c r="D12037" s="188">
        <v>0</v>
      </c>
      <c r="E12037" s="188">
        <v>0</v>
      </c>
      <c r="F12037" s="188">
        <v>0</v>
      </c>
      <c r="G12037" s="188">
        <v>269</v>
      </c>
      <c r="H12037" s="188">
        <v>869</v>
      </c>
      <c r="I12037" s="188">
        <v>1347</v>
      </c>
      <c r="J12037" s="188">
        <v>2716</v>
      </c>
      <c r="N12037" s="43"/>
    </row>
    <row r="12038" spans="1:14">
      <c r="A12038" s="43" t="s">
        <v>551</v>
      </c>
      <c r="B12038" s="188">
        <v>175</v>
      </c>
      <c r="C12038" s="188">
        <v>0</v>
      </c>
      <c r="D12038" s="188">
        <v>0</v>
      </c>
      <c r="E12038" s="188">
        <v>0</v>
      </c>
      <c r="F12038" s="188">
        <v>0</v>
      </c>
      <c r="G12038" s="188">
        <v>0</v>
      </c>
      <c r="H12038" s="188">
        <v>247</v>
      </c>
      <c r="I12038" s="188">
        <v>881</v>
      </c>
      <c r="J12038" s="188">
        <v>3576</v>
      </c>
      <c r="N12038" s="43"/>
    </row>
    <row r="12039" spans="1:14">
      <c r="A12039" s="43" t="s">
        <v>317</v>
      </c>
      <c r="B12039" s="188">
        <v>3014</v>
      </c>
      <c r="C12039" s="188">
        <v>0</v>
      </c>
      <c r="D12039" s="188">
        <v>2977.43</v>
      </c>
      <c r="E12039" s="188">
        <v>2977.4</v>
      </c>
      <c r="F12039" s="188">
        <v>2977.4</v>
      </c>
      <c r="G12039" s="188">
        <v>2977</v>
      </c>
      <c r="H12039" s="188">
        <v>2977</v>
      </c>
      <c r="I12039" s="188">
        <v>5955</v>
      </c>
      <c r="J12039" s="188">
        <v>9528</v>
      </c>
      <c r="N12039" s="43"/>
    </row>
    <row r="12040" spans="1:14">
      <c r="A12040" s="43" t="s">
        <v>318</v>
      </c>
      <c r="B12040" s="188">
        <v>892</v>
      </c>
      <c r="C12040" s="188">
        <v>0</v>
      </c>
      <c r="D12040" s="188">
        <v>0</v>
      </c>
      <c r="E12040" s="188">
        <v>0</v>
      </c>
      <c r="F12040" s="188">
        <v>1118.5999999999999</v>
      </c>
      <c r="G12040" s="188">
        <v>1119</v>
      </c>
      <c r="H12040" s="188">
        <v>1119</v>
      </c>
      <c r="I12040" s="188">
        <v>1535</v>
      </c>
      <c r="J12040" s="188">
        <v>2851</v>
      </c>
      <c r="N12040" s="43"/>
    </row>
    <row r="12041" spans="1:14">
      <c r="A12041" s="43" t="s">
        <v>552</v>
      </c>
      <c r="B12041" s="188">
        <v>58121</v>
      </c>
      <c r="C12041" s="188">
        <v>7361.93</v>
      </c>
      <c r="D12041" s="188">
        <v>11709.09</v>
      </c>
      <c r="E12041" s="188">
        <v>21356.9</v>
      </c>
      <c r="F12041" s="188">
        <v>38838.6</v>
      </c>
      <c r="G12041" s="188">
        <v>72378</v>
      </c>
      <c r="H12041" s="188">
        <v>120643</v>
      </c>
      <c r="I12041" s="188">
        <v>162997</v>
      </c>
      <c r="J12041" s="188">
        <v>305288</v>
      </c>
      <c r="N12041" s="43"/>
    </row>
    <row r="12042" spans="1:14">
      <c r="A12042" s="43" t="s">
        <v>553</v>
      </c>
      <c r="B12042" s="188">
        <v>7829</v>
      </c>
      <c r="C12042" s="188">
        <v>0</v>
      </c>
      <c r="D12042" s="188">
        <v>0</v>
      </c>
      <c r="E12042" s="188">
        <v>0</v>
      </c>
      <c r="F12042" s="188">
        <v>214.9</v>
      </c>
      <c r="G12042" s="188">
        <v>7800</v>
      </c>
      <c r="H12042" s="188">
        <v>23501</v>
      </c>
      <c r="I12042" s="188">
        <v>38039</v>
      </c>
      <c r="J12042" s="188">
        <v>81888</v>
      </c>
      <c r="N12042" s="43"/>
    </row>
    <row r="12043" spans="1:14">
      <c r="A12043" s="43" t="s">
        <v>554</v>
      </c>
      <c r="B12043" s="188">
        <v>1614</v>
      </c>
      <c r="C12043" s="188">
        <v>0</v>
      </c>
      <c r="D12043" s="188">
        <v>0</v>
      </c>
      <c r="E12043" s="188">
        <v>0</v>
      </c>
      <c r="F12043" s="188">
        <v>0</v>
      </c>
      <c r="G12043" s="188">
        <v>457</v>
      </c>
      <c r="H12043" s="188">
        <v>3655</v>
      </c>
      <c r="I12043" s="188">
        <v>7980</v>
      </c>
      <c r="J12043" s="188">
        <v>25793</v>
      </c>
      <c r="N12043" s="43"/>
    </row>
    <row r="12044" spans="1:14">
      <c r="A12044" s="43" t="s">
        <v>555</v>
      </c>
      <c r="B12044" s="188">
        <v>3069</v>
      </c>
      <c r="C12044" s="188">
        <v>0</v>
      </c>
      <c r="D12044" s="188">
        <v>0</v>
      </c>
      <c r="E12044" s="188">
        <v>0</v>
      </c>
      <c r="F12044" s="188">
        <v>0</v>
      </c>
      <c r="G12044" s="188">
        <v>36</v>
      </c>
      <c r="H12044" s="188">
        <v>5264</v>
      </c>
      <c r="I12044" s="188">
        <v>16318</v>
      </c>
      <c r="J12044" s="188">
        <v>57613</v>
      </c>
      <c r="N12044" s="43"/>
    </row>
    <row r="12045" spans="1:14">
      <c r="A12045" s="43" t="s">
        <v>556</v>
      </c>
      <c r="B12045" s="188">
        <v>1191</v>
      </c>
      <c r="C12045" s="188">
        <v>0</v>
      </c>
      <c r="D12045" s="188">
        <v>0</v>
      </c>
      <c r="E12045" s="188">
        <v>0</v>
      </c>
      <c r="F12045" s="188">
        <v>0</v>
      </c>
      <c r="G12045" s="188">
        <v>0</v>
      </c>
      <c r="H12045" s="188">
        <v>0</v>
      </c>
      <c r="I12045" s="188">
        <v>4350</v>
      </c>
      <c r="J12045" s="188">
        <v>40570</v>
      </c>
      <c r="N12045" s="43"/>
    </row>
    <row r="12046" spans="1:14">
      <c r="A12046" s="43" t="s">
        <v>171</v>
      </c>
      <c r="N12046" s="43"/>
    </row>
    <row r="12047" spans="1:14">
      <c r="A12047" s="43" t="s">
        <v>607</v>
      </c>
      <c r="B12047" s="188">
        <v>22091</v>
      </c>
      <c r="C12047" s="188">
        <v>138.47</v>
      </c>
      <c r="D12047" s="188">
        <v>3101.09</v>
      </c>
      <c r="E12047" s="188">
        <v>9909.2999999999993</v>
      </c>
      <c r="F12047" s="188">
        <v>16873</v>
      </c>
      <c r="G12047" s="188">
        <v>27453</v>
      </c>
      <c r="H12047" s="188">
        <v>43228</v>
      </c>
      <c r="I12047" s="188">
        <v>58697</v>
      </c>
      <c r="J12047" s="188">
        <v>103341</v>
      </c>
      <c r="N12047" s="43"/>
    </row>
    <row r="12048" spans="1:14">
      <c r="A12048" s="43" t="s">
        <v>537</v>
      </c>
      <c r="B12048" s="188">
        <v>9313</v>
      </c>
      <c r="C12048" s="188">
        <v>0</v>
      </c>
      <c r="D12048" s="188">
        <v>0</v>
      </c>
      <c r="E12048" s="188">
        <v>0</v>
      </c>
      <c r="F12048" s="188">
        <v>9902.2999999999993</v>
      </c>
      <c r="G12048" s="188">
        <v>14383</v>
      </c>
      <c r="H12048" s="188">
        <v>18483</v>
      </c>
      <c r="I12048" s="188">
        <v>21334</v>
      </c>
      <c r="J12048" s="188">
        <v>28579</v>
      </c>
      <c r="N12048" s="43"/>
    </row>
    <row r="12049" spans="1:14">
      <c r="A12049" s="43" t="s">
        <v>538</v>
      </c>
      <c r="B12049" s="188">
        <v>482</v>
      </c>
      <c r="C12049" s="188">
        <v>0</v>
      </c>
      <c r="D12049" s="188">
        <v>0</v>
      </c>
      <c r="E12049" s="188">
        <v>0</v>
      </c>
      <c r="F12049" s="188">
        <v>0</v>
      </c>
      <c r="G12049" s="188">
        <v>0</v>
      </c>
      <c r="H12049" s="188">
        <v>0</v>
      </c>
      <c r="I12049" s="188">
        <v>4865</v>
      </c>
      <c r="J12049" s="188">
        <v>9585</v>
      </c>
      <c r="N12049" s="43"/>
    </row>
    <row r="12050" spans="1:14">
      <c r="A12050" s="43" t="s">
        <v>539</v>
      </c>
      <c r="B12050" s="188">
        <v>4159</v>
      </c>
      <c r="C12050" s="188">
        <v>-119.28</v>
      </c>
      <c r="D12050" s="188">
        <v>-85.89</v>
      </c>
      <c r="E12050" s="188">
        <v>17.7</v>
      </c>
      <c r="F12050" s="188">
        <v>893.2</v>
      </c>
      <c r="G12050" s="188">
        <v>3616</v>
      </c>
      <c r="H12050" s="188">
        <v>9196</v>
      </c>
      <c r="I12050" s="188">
        <v>15169</v>
      </c>
      <c r="J12050" s="188">
        <v>56137</v>
      </c>
      <c r="N12050" s="43"/>
    </row>
    <row r="12051" spans="1:14">
      <c r="A12051" s="43" t="s">
        <v>540</v>
      </c>
      <c r="B12051" s="188">
        <v>400</v>
      </c>
      <c r="C12051" s="188">
        <v>0</v>
      </c>
      <c r="D12051" s="188">
        <v>0</v>
      </c>
      <c r="E12051" s="188">
        <v>0</v>
      </c>
      <c r="F12051" s="188">
        <v>0</v>
      </c>
      <c r="G12051" s="188">
        <v>0</v>
      </c>
      <c r="H12051" s="188">
        <v>580</v>
      </c>
      <c r="I12051" s="188">
        <v>1675</v>
      </c>
      <c r="J12051" s="188">
        <v>7591</v>
      </c>
      <c r="N12051" s="43"/>
    </row>
    <row r="12052" spans="1:14">
      <c r="A12052" s="43" t="s">
        <v>541</v>
      </c>
      <c r="B12052" s="188">
        <v>4867</v>
      </c>
      <c r="C12052" s="188">
        <v>0</v>
      </c>
      <c r="D12052" s="188">
        <v>0</v>
      </c>
      <c r="E12052" s="188">
        <v>0</v>
      </c>
      <c r="F12052" s="188">
        <v>0</v>
      </c>
      <c r="G12052" s="188">
        <v>0</v>
      </c>
      <c r="H12052" s="188">
        <v>16728</v>
      </c>
      <c r="I12052" s="188">
        <v>29788</v>
      </c>
      <c r="J12052" s="188">
        <v>66701</v>
      </c>
      <c r="N12052" s="43"/>
    </row>
    <row r="12053" spans="1:14">
      <c r="A12053" s="43" t="s">
        <v>542</v>
      </c>
      <c r="B12053" s="188">
        <v>1762</v>
      </c>
      <c r="C12053" s="188">
        <v>0</v>
      </c>
      <c r="D12053" s="188">
        <v>0</v>
      </c>
      <c r="E12053" s="188">
        <v>0</v>
      </c>
      <c r="F12053" s="188">
        <v>0</v>
      </c>
      <c r="G12053" s="188">
        <v>2002</v>
      </c>
      <c r="H12053" s="188">
        <v>4909</v>
      </c>
      <c r="I12053" s="188">
        <v>8448</v>
      </c>
      <c r="J12053" s="188">
        <v>19278</v>
      </c>
      <c r="N12053" s="43"/>
    </row>
    <row r="12054" spans="1:14">
      <c r="A12054" s="43" t="s">
        <v>543</v>
      </c>
      <c r="B12054" s="188">
        <v>1109</v>
      </c>
      <c r="C12054" s="188">
        <v>0</v>
      </c>
      <c r="D12054" s="188">
        <v>0</v>
      </c>
      <c r="E12054" s="188">
        <v>0</v>
      </c>
      <c r="F12054" s="188">
        <v>0</v>
      </c>
      <c r="G12054" s="188">
        <v>0</v>
      </c>
      <c r="H12054" s="188">
        <v>0</v>
      </c>
      <c r="I12054" s="188">
        <v>10230</v>
      </c>
      <c r="J12054" s="188">
        <v>23276</v>
      </c>
      <c r="N12054" s="43"/>
    </row>
    <row r="12055" spans="1:14">
      <c r="A12055" s="43" t="s">
        <v>544</v>
      </c>
      <c r="B12055" s="188">
        <v>16128</v>
      </c>
      <c r="C12055" s="188">
        <v>0</v>
      </c>
      <c r="D12055" s="188">
        <v>0</v>
      </c>
      <c r="E12055" s="188">
        <v>0</v>
      </c>
      <c r="F12055" s="188">
        <v>0</v>
      </c>
      <c r="G12055" s="188">
        <v>15637</v>
      </c>
      <c r="H12055" s="188">
        <v>77104</v>
      </c>
      <c r="I12055" s="188">
        <v>127253</v>
      </c>
      <c r="J12055" s="188">
        <v>133768</v>
      </c>
      <c r="N12055" s="43"/>
    </row>
    <row r="12056" spans="1:14">
      <c r="A12056" s="43" t="s">
        <v>221</v>
      </c>
      <c r="B12056" s="188">
        <v>7974</v>
      </c>
      <c r="C12056" s="188">
        <v>0</v>
      </c>
      <c r="D12056" s="188">
        <v>0</v>
      </c>
      <c r="E12056" s="188">
        <v>0</v>
      </c>
      <c r="F12056" s="188">
        <v>8678.6</v>
      </c>
      <c r="G12056" s="188">
        <v>12519</v>
      </c>
      <c r="H12056" s="188">
        <v>15719</v>
      </c>
      <c r="I12056" s="188">
        <v>17963</v>
      </c>
      <c r="J12056" s="188">
        <v>23595</v>
      </c>
      <c r="N12056" s="43"/>
    </row>
    <row r="12057" spans="1:14">
      <c r="A12057" s="43" t="s">
        <v>222</v>
      </c>
      <c r="B12057" s="188">
        <v>3262</v>
      </c>
      <c r="C12057" s="188">
        <v>0</v>
      </c>
      <c r="D12057" s="188">
        <v>0</v>
      </c>
      <c r="E12057" s="188">
        <v>0</v>
      </c>
      <c r="F12057" s="188">
        <v>0</v>
      </c>
      <c r="G12057" s="188">
        <v>4789</v>
      </c>
      <c r="H12057" s="188">
        <v>13131</v>
      </c>
      <c r="I12057" s="188">
        <v>16690</v>
      </c>
      <c r="J12057" s="188">
        <v>25036</v>
      </c>
      <c r="N12057" s="43"/>
    </row>
    <row r="12058" spans="1:14">
      <c r="A12058" s="43" t="s">
        <v>223</v>
      </c>
      <c r="B12058" s="188">
        <v>2907</v>
      </c>
      <c r="C12058" s="188">
        <v>0</v>
      </c>
      <c r="D12058" s="188">
        <v>0</v>
      </c>
      <c r="E12058" s="188">
        <v>0</v>
      </c>
      <c r="F12058" s="188">
        <v>0</v>
      </c>
      <c r="G12058" s="188">
        <v>0</v>
      </c>
      <c r="H12058" s="188">
        <v>9834</v>
      </c>
      <c r="I12058" s="188">
        <v>20625</v>
      </c>
      <c r="J12058" s="188">
        <v>47355</v>
      </c>
      <c r="N12058" s="43"/>
    </row>
    <row r="12059" spans="1:14">
      <c r="A12059" s="43" t="s">
        <v>224</v>
      </c>
      <c r="B12059" s="188">
        <v>3696</v>
      </c>
      <c r="C12059" s="188">
        <v>0</v>
      </c>
      <c r="D12059" s="188">
        <v>0</v>
      </c>
      <c r="E12059" s="188">
        <v>0</v>
      </c>
      <c r="F12059" s="188">
        <v>0</v>
      </c>
      <c r="G12059" s="188">
        <v>0</v>
      </c>
      <c r="H12059" s="188">
        <v>3872</v>
      </c>
      <c r="I12059" s="188">
        <v>25307</v>
      </c>
      <c r="J12059" s="188">
        <v>79173</v>
      </c>
      <c r="N12059" s="43"/>
    </row>
    <row r="12060" spans="1:14">
      <c r="A12060" s="43" t="s">
        <v>545</v>
      </c>
      <c r="B12060" s="188">
        <v>17399</v>
      </c>
      <c r="C12060" s="188">
        <v>-3371.11</v>
      </c>
      <c r="D12060" s="188">
        <v>-755.27</v>
      </c>
      <c r="E12060" s="188">
        <v>6073.6</v>
      </c>
      <c r="F12060" s="188">
        <v>13030.9</v>
      </c>
      <c r="G12060" s="188">
        <v>23147</v>
      </c>
      <c r="H12060" s="188">
        <v>37446</v>
      </c>
      <c r="I12060" s="188">
        <v>50794</v>
      </c>
      <c r="J12060" s="188">
        <v>89055</v>
      </c>
      <c r="N12060" s="43"/>
    </row>
    <row r="12061" spans="1:14">
      <c r="A12061" s="43" t="s">
        <v>546</v>
      </c>
      <c r="B12061" s="188">
        <v>13340</v>
      </c>
      <c r="C12061" s="188">
        <v>-4096.0600000000004</v>
      </c>
      <c r="D12061" s="188">
        <v>-2977.43</v>
      </c>
      <c r="E12061" s="188">
        <v>5047.8</v>
      </c>
      <c r="F12061" s="188">
        <v>10074.299999999999</v>
      </c>
      <c r="G12061" s="188">
        <v>17965</v>
      </c>
      <c r="H12061" s="188">
        <v>30520</v>
      </c>
      <c r="I12061" s="188">
        <v>41483</v>
      </c>
      <c r="J12061" s="188">
        <v>71440</v>
      </c>
      <c r="N12061" s="43"/>
    </row>
    <row r="12062" spans="1:14">
      <c r="A12062" s="43" t="s">
        <v>547</v>
      </c>
      <c r="B12062" s="188">
        <v>502</v>
      </c>
      <c r="C12062" s="188">
        <v>0</v>
      </c>
      <c r="D12062" s="188">
        <v>0</v>
      </c>
      <c r="E12062" s="188">
        <v>0</v>
      </c>
      <c r="F12062" s="188">
        <v>0</v>
      </c>
      <c r="G12062" s="188">
        <v>0</v>
      </c>
      <c r="H12062" s="188">
        <v>1069</v>
      </c>
      <c r="I12062" s="188">
        <v>3053</v>
      </c>
      <c r="J12062" s="188">
        <v>10024</v>
      </c>
      <c r="N12062" s="43"/>
    </row>
    <row r="12063" spans="1:14">
      <c r="A12063" s="43" t="s">
        <v>548</v>
      </c>
      <c r="B12063" s="188">
        <v>100</v>
      </c>
      <c r="C12063" s="188">
        <v>0</v>
      </c>
      <c r="D12063" s="188">
        <v>0</v>
      </c>
      <c r="E12063" s="188">
        <v>0</v>
      </c>
      <c r="F12063" s="188">
        <v>0</v>
      </c>
      <c r="G12063" s="188">
        <v>0</v>
      </c>
      <c r="H12063" s="188">
        <v>94</v>
      </c>
      <c r="I12063" s="188">
        <v>556</v>
      </c>
      <c r="J12063" s="188">
        <v>2288</v>
      </c>
      <c r="N12063" s="43"/>
    </row>
    <row r="12064" spans="1:14">
      <c r="A12064" s="43" t="s">
        <v>549</v>
      </c>
      <c r="B12064" s="188">
        <v>316</v>
      </c>
      <c r="C12064" s="188">
        <v>0</v>
      </c>
      <c r="D12064" s="188">
        <v>0</v>
      </c>
      <c r="E12064" s="188">
        <v>0</v>
      </c>
      <c r="F12064" s="188">
        <v>0</v>
      </c>
      <c r="G12064" s="188">
        <v>0</v>
      </c>
      <c r="H12064" s="188">
        <v>1040</v>
      </c>
      <c r="I12064" s="188">
        <v>2059</v>
      </c>
      <c r="J12064" s="188">
        <v>5013</v>
      </c>
      <c r="N12064" s="43"/>
    </row>
    <row r="12065" spans="1:14">
      <c r="A12065" s="43" t="s">
        <v>550</v>
      </c>
      <c r="B12065" s="188">
        <v>60</v>
      </c>
      <c r="C12065" s="188">
        <v>0</v>
      </c>
      <c r="D12065" s="188">
        <v>0</v>
      </c>
      <c r="E12065" s="188">
        <v>0</v>
      </c>
      <c r="F12065" s="188">
        <v>0</v>
      </c>
      <c r="G12065" s="188">
        <v>0</v>
      </c>
      <c r="H12065" s="188">
        <v>196</v>
      </c>
      <c r="I12065" s="188">
        <v>388</v>
      </c>
      <c r="J12065" s="188">
        <v>944</v>
      </c>
      <c r="N12065" s="43"/>
    </row>
    <row r="12066" spans="1:14">
      <c r="A12066" s="43" t="s">
        <v>551</v>
      </c>
      <c r="B12066" s="188">
        <v>7</v>
      </c>
      <c r="C12066" s="188">
        <v>0</v>
      </c>
      <c r="D12066" s="188">
        <v>0</v>
      </c>
      <c r="E12066" s="188">
        <v>0</v>
      </c>
      <c r="F12066" s="188">
        <v>0</v>
      </c>
      <c r="G12066" s="188">
        <v>0</v>
      </c>
      <c r="H12066" s="188">
        <v>0</v>
      </c>
      <c r="I12066" s="188">
        <v>0</v>
      </c>
      <c r="J12066" s="188">
        <v>39</v>
      </c>
      <c r="N12066" s="43"/>
    </row>
    <row r="12067" spans="1:14">
      <c r="A12067" s="43" t="s">
        <v>317</v>
      </c>
      <c r="B12067" s="188">
        <v>2859</v>
      </c>
      <c r="C12067" s="188">
        <v>2977.43</v>
      </c>
      <c r="D12067" s="188">
        <v>2977.43</v>
      </c>
      <c r="E12067" s="188">
        <v>2977.4</v>
      </c>
      <c r="F12067" s="188">
        <v>2977.4</v>
      </c>
      <c r="G12067" s="188">
        <v>2977</v>
      </c>
      <c r="H12067" s="188">
        <v>2977</v>
      </c>
      <c r="I12067" s="188">
        <v>2977</v>
      </c>
      <c r="J12067" s="188">
        <v>2977</v>
      </c>
      <c r="N12067" s="43"/>
    </row>
    <row r="12068" spans="1:14">
      <c r="A12068" s="43" t="s">
        <v>318</v>
      </c>
      <c r="B12068" s="188">
        <v>847</v>
      </c>
      <c r="C12068" s="188">
        <v>0</v>
      </c>
      <c r="D12068" s="188">
        <v>0</v>
      </c>
      <c r="E12068" s="188">
        <v>1118.5999999999999</v>
      </c>
      <c r="F12068" s="188">
        <v>1118.5999999999999</v>
      </c>
      <c r="G12068" s="188">
        <v>1119</v>
      </c>
      <c r="H12068" s="188">
        <v>1119</v>
      </c>
      <c r="I12068" s="188">
        <v>1119</v>
      </c>
      <c r="J12068" s="188">
        <v>1119</v>
      </c>
      <c r="N12068" s="43"/>
    </row>
    <row r="12069" spans="1:14">
      <c r="A12069" s="43" t="s">
        <v>552</v>
      </c>
      <c r="B12069" s="188">
        <v>18033</v>
      </c>
      <c r="C12069" s="188">
        <v>0</v>
      </c>
      <c r="D12069" s="188">
        <v>333.45</v>
      </c>
      <c r="E12069" s="188">
        <v>9143.1</v>
      </c>
      <c r="F12069" s="188">
        <v>13867.1</v>
      </c>
      <c r="G12069" s="188">
        <v>22194</v>
      </c>
      <c r="H12069" s="188">
        <v>36638</v>
      </c>
      <c r="I12069" s="188">
        <v>48921</v>
      </c>
      <c r="J12069" s="188">
        <v>89760</v>
      </c>
      <c r="N12069" s="43"/>
    </row>
    <row r="12070" spans="1:14">
      <c r="A12070" s="43" t="s">
        <v>553</v>
      </c>
      <c r="B12070" s="188">
        <v>676</v>
      </c>
      <c r="C12070" s="188">
        <v>0</v>
      </c>
      <c r="D12070" s="188">
        <v>0</v>
      </c>
      <c r="E12070" s="188">
        <v>0</v>
      </c>
      <c r="F12070" s="188">
        <v>0</v>
      </c>
      <c r="G12070" s="188">
        <v>0</v>
      </c>
      <c r="H12070" s="188">
        <v>1418</v>
      </c>
      <c r="I12070" s="188">
        <v>3478</v>
      </c>
      <c r="J12070" s="188">
        <v>12438</v>
      </c>
      <c r="N12070" s="43"/>
    </row>
    <row r="12071" spans="1:14">
      <c r="A12071" s="43" t="s">
        <v>554</v>
      </c>
      <c r="B12071" s="188">
        <v>343</v>
      </c>
      <c r="C12071" s="188">
        <v>0</v>
      </c>
      <c r="D12071" s="188">
        <v>0</v>
      </c>
      <c r="E12071" s="188">
        <v>0</v>
      </c>
      <c r="F12071" s="188">
        <v>0</v>
      </c>
      <c r="G12071" s="188">
        <v>15</v>
      </c>
      <c r="H12071" s="188">
        <v>503</v>
      </c>
      <c r="I12071" s="188">
        <v>1485</v>
      </c>
      <c r="J12071" s="188">
        <v>6346</v>
      </c>
      <c r="N12071" s="43"/>
    </row>
    <row r="12072" spans="1:14">
      <c r="A12072" s="43" t="s">
        <v>555</v>
      </c>
      <c r="B12072" s="188">
        <v>451</v>
      </c>
      <c r="C12072" s="188">
        <v>0</v>
      </c>
      <c r="D12072" s="188">
        <v>0</v>
      </c>
      <c r="E12072" s="188">
        <v>0</v>
      </c>
      <c r="F12072" s="188">
        <v>0</v>
      </c>
      <c r="G12072" s="188">
        <v>0</v>
      </c>
      <c r="H12072" s="188">
        <v>1</v>
      </c>
      <c r="I12072" s="188">
        <v>1249</v>
      </c>
      <c r="J12072" s="188">
        <v>9392</v>
      </c>
      <c r="N12072" s="43"/>
    </row>
    <row r="12073" spans="1:14">
      <c r="A12073" s="43" t="s">
        <v>556</v>
      </c>
      <c r="B12073" s="188">
        <v>392</v>
      </c>
      <c r="C12073" s="188">
        <v>0</v>
      </c>
      <c r="D12073" s="188">
        <v>0</v>
      </c>
      <c r="E12073" s="188">
        <v>0</v>
      </c>
      <c r="F12073" s="188">
        <v>0</v>
      </c>
      <c r="G12073" s="188">
        <v>0</v>
      </c>
      <c r="H12073" s="188">
        <v>0</v>
      </c>
      <c r="I12073" s="188">
        <v>0</v>
      </c>
      <c r="J12073" s="188">
        <v>12033</v>
      </c>
      <c r="N12073" s="43"/>
    </row>
    <row r="12074" spans="1:14">
      <c r="A12074" s="43" t="s">
        <v>608</v>
      </c>
      <c r="B12074" s="188">
        <v>42867</v>
      </c>
      <c r="C12074" s="188">
        <v>13955.51</v>
      </c>
      <c r="D12074" s="188">
        <v>17330.63</v>
      </c>
      <c r="E12074" s="188">
        <v>23434.2</v>
      </c>
      <c r="F12074" s="188">
        <v>33664.400000000001</v>
      </c>
      <c r="G12074" s="188">
        <v>51371</v>
      </c>
      <c r="H12074" s="188">
        <v>76715</v>
      </c>
      <c r="I12074" s="188">
        <v>99070</v>
      </c>
      <c r="J12074" s="188">
        <v>168978</v>
      </c>
      <c r="N12074" s="43"/>
    </row>
    <row r="12075" spans="1:14">
      <c r="A12075" s="43" t="s">
        <v>537</v>
      </c>
      <c r="B12075" s="188">
        <v>16424</v>
      </c>
      <c r="C12075" s="188">
        <v>0</v>
      </c>
      <c r="D12075" s="188">
        <v>1086.6400000000001</v>
      </c>
      <c r="E12075" s="188">
        <v>12263.2</v>
      </c>
      <c r="F12075" s="188">
        <v>17101.599999999999</v>
      </c>
      <c r="G12075" s="188">
        <v>21708</v>
      </c>
      <c r="H12075" s="188">
        <v>25853</v>
      </c>
      <c r="I12075" s="188">
        <v>28746</v>
      </c>
      <c r="J12075" s="188">
        <v>35029</v>
      </c>
      <c r="N12075" s="43"/>
    </row>
    <row r="12076" spans="1:14">
      <c r="A12076" s="43" t="s">
        <v>538</v>
      </c>
      <c r="B12076" s="188">
        <v>12</v>
      </c>
      <c r="C12076" s="188">
        <v>0</v>
      </c>
      <c r="D12076" s="188">
        <v>0</v>
      </c>
      <c r="E12076" s="188">
        <v>0</v>
      </c>
      <c r="F12076" s="188">
        <v>0</v>
      </c>
      <c r="G12076" s="188">
        <v>0</v>
      </c>
      <c r="H12076" s="188">
        <v>0</v>
      </c>
      <c r="I12076" s="188">
        <v>0</v>
      </c>
      <c r="J12076" s="188">
        <v>0</v>
      </c>
      <c r="N12076" s="43"/>
    </row>
    <row r="12077" spans="1:14">
      <c r="A12077" s="43" t="s">
        <v>539</v>
      </c>
      <c r="B12077" s="188">
        <v>10171</v>
      </c>
      <c r="C12077" s="188">
        <v>2.94</v>
      </c>
      <c r="D12077" s="188">
        <v>262.81</v>
      </c>
      <c r="E12077" s="188">
        <v>1225.5999999999999</v>
      </c>
      <c r="F12077" s="188">
        <v>4004.3</v>
      </c>
      <c r="G12077" s="188">
        <v>9854</v>
      </c>
      <c r="H12077" s="188">
        <v>22846</v>
      </c>
      <c r="I12077" s="188">
        <v>39087</v>
      </c>
      <c r="J12077" s="188">
        <v>98441</v>
      </c>
      <c r="N12077" s="43"/>
    </row>
    <row r="12078" spans="1:14">
      <c r="A12078" s="43" t="s">
        <v>540</v>
      </c>
      <c r="B12078" s="188">
        <v>1266</v>
      </c>
      <c r="C12078" s="188">
        <v>0</v>
      </c>
      <c r="D12078" s="188">
        <v>0</v>
      </c>
      <c r="E12078" s="188">
        <v>0</v>
      </c>
      <c r="F12078" s="188">
        <v>0</v>
      </c>
      <c r="G12078" s="188">
        <v>288</v>
      </c>
      <c r="H12078" s="188">
        <v>2724</v>
      </c>
      <c r="I12078" s="188">
        <v>6061</v>
      </c>
      <c r="J12078" s="188">
        <v>22328</v>
      </c>
      <c r="N12078" s="43"/>
    </row>
    <row r="12079" spans="1:14">
      <c r="A12079" s="43" t="s">
        <v>541</v>
      </c>
      <c r="B12079" s="188">
        <v>9886</v>
      </c>
      <c r="C12079" s="188">
        <v>0</v>
      </c>
      <c r="D12079" s="188">
        <v>0</v>
      </c>
      <c r="E12079" s="188">
        <v>0</v>
      </c>
      <c r="F12079" s="188">
        <v>0</v>
      </c>
      <c r="G12079" s="188">
        <v>10891</v>
      </c>
      <c r="H12079" s="188">
        <v>35141</v>
      </c>
      <c r="I12079" s="188">
        <v>52303</v>
      </c>
      <c r="J12079" s="188">
        <v>95451</v>
      </c>
      <c r="N12079" s="43"/>
    </row>
    <row r="12080" spans="1:14">
      <c r="A12080" s="43" t="s">
        <v>542</v>
      </c>
      <c r="B12080" s="188">
        <v>3769</v>
      </c>
      <c r="C12080" s="188">
        <v>0</v>
      </c>
      <c r="D12080" s="188">
        <v>0</v>
      </c>
      <c r="E12080" s="188">
        <v>0</v>
      </c>
      <c r="F12080" s="188">
        <v>1815.3</v>
      </c>
      <c r="G12080" s="188">
        <v>4521</v>
      </c>
      <c r="H12080" s="188">
        <v>9132</v>
      </c>
      <c r="I12080" s="188">
        <v>14244</v>
      </c>
      <c r="J12080" s="188">
        <v>30232</v>
      </c>
      <c r="N12080" s="43"/>
    </row>
    <row r="12081" spans="1:14">
      <c r="A12081" s="43" t="s">
        <v>543</v>
      </c>
      <c r="B12081" s="188">
        <v>1339</v>
      </c>
      <c r="C12081" s="188">
        <v>0</v>
      </c>
      <c r="D12081" s="188">
        <v>0</v>
      </c>
      <c r="E12081" s="188">
        <v>0</v>
      </c>
      <c r="F12081" s="188">
        <v>0</v>
      </c>
      <c r="G12081" s="188">
        <v>0</v>
      </c>
      <c r="H12081" s="188">
        <v>0</v>
      </c>
      <c r="I12081" s="188">
        <v>12389</v>
      </c>
      <c r="J12081" s="188">
        <v>24490</v>
      </c>
      <c r="N12081" s="43"/>
    </row>
    <row r="12082" spans="1:14">
      <c r="A12082" s="43" t="s">
        <v>544</v>
      </c>
      <c r="B12082" s="188">
        <v>9802</v>
      </c>
      <c r="C12082" s="188">
        <v>0</v>
      </c>
      <c r="D12082" s="188">
        <v>0</v>
      </c>
      <c r="E12082" s="188">
        <v>0</v>
      </c>
      <c r="F12082" s="188">
        <v>0</v>
      </c>
      <c r="G12082" s="188">
        <v>0</v>
      </c>
      <c r="H12082" s="188">
        <v>25956</v>
      </c>
      <c r="I12082" s="188">
        <v>77104</v>
      </c>
      <c r="J12082" s="188">
        <v>127253</v>
      </c>
      <c r="N12082" s="43"/>
    </row>
    <row r="12083" spans="1:14">
      <c r="A12083" s="43" t="s">
        <v>221</v>
      </c>
      <c r="B12083" s="188">
        <v>13984</v>
      </c>
      <c r="C12083" s="188">
        <v>0</v>
      </c>
      <c r="D12083" s="188">
        <v>0</v>
      </c>
      <c r="E12083" s="188">
        <v>10878.5</v>
      </c>
      <c r="F12083" s="188">
        <v>14680</v>
      </c>
      <c r="G12083" s="188">
        <v>18485</v>
      </c>
      <c r="H12083" s="188">
        <v>22172</v>
      </c>
      <c r="I12083" s="188">
        <v>24697</v>
      </c>
      <c r="J12083" s="188">
        <v>30133</v>
      </c>
      <c r="N12083" s="43"/>
    </row>
    <row r="12084" spans="1:14">
      <c r="A12084" s="43" t="s">
        <v>222</v>
      </c>
      <c r="B12084" s="188">
        <v>6253</v>
      </c>
      <c r="C12084" s="188">
        <v>0</v>
      </c>
      <c r="D12084" s="188">
        <v>0</v>
      </c>
      <c r="E12084" s="188">
        <v>0</v>
      </c>
      <c r="F12084" s="188">
        <v>0</v>
      </c>
      <c r="G12084" s="188">
        <v>12569</v>
      </c>
      <c r="H12084" s="188">
        <v>19913</v>
      </c>
      <c r="I12084" s="188">
        <v>23972</v>
      </c>
      <c r="J12084" s="188">
        <v>31602</v>
      </c>
      <c r="N12084" s="43"/>
    </row>
    <row r="12085" spans="1:14">
      <c r="A12085" s="43" t="s">
        <v>223</v>
      </c>
      <c r="B12085" s="188">
        <v>6304</v>
      </c>
      <c r="C12085" s="188">
        <v>0</v>
      </c>
      <c r="D12085" s="188">
        <v>0</v>
      </c>
      <c r="E12085" s="188">
        <v>0</v>
      </c>
      <c r="F12085" s="188">
        <v>0</v>
      </c>
      <c r="G12085" s="188">
        <v>0</v>
      </c>
      <c r="H12085" s="188">
        <v>23702</v>
      </c>
      <c r="I12085" s="188">
        <v>39135</v>
      </c>
      <c r="J12085" s="188">
        <v>77487</v>
      </c>
      <c r="N12085" s="43"/>
    </row>
    <row r="12086" spans="1:14">
      <c r="A12086" s="43" t="s">
        <v>224</v>
      </c>
      <c r="B12086" s="188">
        <v>7152</v>
      </c>
      <c r="C12086" s="188">
        <v>0</v>
      </c>
      <c r="D12086" s="188">
        <v>0</v>
      </c>
      <c r="E12086" s="188">
        <v>0</v>
      </c>
      <c r="F12086" s="188">
        <v>0</v>
      </c>
      <c r="G12086" s="188">
        <v>0</v>
      </c>
      <c r="H12086" s="188">
        <v>21814</v>
      </c>
      <c r="I12086" s="188">
        <v>48179</v>
      </c>
      <c r="J12086" s="188">
        <v>116203</v>
      </c>
      <c r="N12086" s="43"/>
    </row>
    <row r="12087" spans="1:14">
      <c r="A12087" s="43" t="s">
        <v>545</v>
      </c>
      <c r="B12087" s="188">
        <v>36356</v>
      </c>
      <c r="C12087" s="188">
        <v>9839.91</v>
      </c>
      <c r="D12087" s="188">
        <v>13321.05</v>
      </c>
      <c r="E12087" s="188">
        <v>19228.5</v>
      </c>
      <c r="F12087" s="188">
        <v>28831.4</v>
      </c>
      <c r="G12087" s="188">
        <v>44278</v>
      </c>
      <c r="H12087" s="188">
        <v>65597</v>
      </c>
      <c r="I12087" s="188">
        <v>84345</v>
      </c>
      <c r="J12087" s="188">
        <v>150600</v>
      </c>
      <c r="N12087" s="43"/>
    </row>
    <row r="12088" spans="1:14">
      <c r="A12088" s="43" t="s">
        <v>546</v>
      </c>
      <c r="B12088" s="188">
        <v>27215</v>
      </c>
      <c r="C12088" s="188">
        <v>6942.5</v>
      </c>
      <c r="D12088" s="188">
        <v>9946.5</v>
      </c>
      <c r="E12088" s="188">
        <v>14672.4</v>
      </c>
      <c r="F12088" s="188">
        <v>21715.9</v>
      </c>
      <c r="G12088" s="188">
        <v>33937</v>
      </c>
      <c r="H12088" s="188">
        <v>51781</v>
      </c>
      <c r="I12088" s="188">
        <v>64941</v>
      </c>
      <c r="J12088" s="188">
        <v>100377</v>
      </c>
      <c r="N12088" s="43"/>
    </row>
    <row r="12089" spans="1:14">
      <c r="A12089" s="43" t="s">
        <v>547</v>
      </c>
      <c r="B12089" s="188">
        <v>1658</v>
      </c>
      <c r="C12089" s="188">
        <v>0</v>
      </c>
      <c r="D12089" s="188">
        <v>0</v>
      </c>
      <c r="E12089" s="188">
        <v>0</v>
      </c>
      <c r="F12089" s="188">
        <v>0</v>
      </c>
      <c r="G12089" s="188">
        <v>1257</v>
      </c>
      <c r="H12089" s="188">
        <v>4843</v>
      </c>
      <c r="I12089" s="188">
        <v>7795</v>
      </c>
      <c r="J12089" s="188">
        <v>18977</v>
      </c>
      <c r="N12089" s="43"/>
    </row>
    <row r="12090" spans="1:14">
      <c r="A12090" s="43" t="s">
        <v>548</v>
      </c>
      <c r="B12090" s="188">
        <v>319</v>
      </c>
      <c r="C12090" s="188">
        <v>0</v>
      </c>
      <c r="D12090" s="188">
        <v>0</v>
      </c>
      <c r="E12090" s="188">
        <v>0</v>
      </c>
      <c r="F12090" s="188">
        <v>0</v>
      </c>
      <c r="G12090" s="188">
        <v>0</v>
      </c>
      <c r="H12090" s="188">
        <v>862</v>
      </c>
      <c r="I12090" s="188">
        <v>1691</v>
      </c>
      <c r="J12090" s="188">
        <v>4649</v>
      </c>
      <c r="N12090" s="43"/>
    </row>
    <row r="12091" spans="1:14">
      <c r="A12091" s="43" t="s">
        <v>549</v>
      </c>
      <c r="B12091" s="188">
        <v>689</v>
      </c>
      <c r="C12091" s="188">
        <v>0</v>
      </c>
      <c r="D12091" s="188">
        <v>0</v>
      </c>
      <c r="E12091" s="188">
        <v>0</v>
      </c>
      <c r="F12091" s="188">
        <v>0</v>
      </c>
      <c r="G12091" s="188">
        <v>672</v>
      </c>
      <c r="H12091" s="188">
        <v>2530</v>
      </c>
      <c r="I12091" s="188">
        <v>3863</v>
      </c>
      <c r="J12091" s="188">
        <v>7207</v>
      </c>
      <c r="N12091" s="43"/>
    </row>
    <row r="12092" spans="1:14">
      <c r="A12092" s="43" t="s">
        <v>550</v>
      </c>
      <c r="B12092" s="188">
        <v>133</v>
      </c>
      <c r="C12092" s="188">
        <v>0</v>
      </c>
      <c r="D12092" s="188">
        <v>0</v>
      </c>
      <c r="E12092" s="188">
        <v>0</v>
      </c>
      <c r="F12092" s="188">
        <v>0</v>
      </c>
      <c r="G12092" s="188">
        <v>127</v>
      </c>
      <c r="H12092" s="188">
        <v>476</v>
      </c>
      <c r="I12092" s="188">
        <v>728</v>
      </c>
      <c r="J12092" s="188">
        <v>1373</v>
      </c>
      <c r="N12092" s="43"/>
    </row>
    <row r="12093" spans="1:14">
      <c r="A12093" s="43" t="s">
        <v>551</v>
      </c>
      <c r="B12093" s="188">
        <v>26</v>
      </c>
      <c r="C12093" s="188">
        <v>0</v>
      </c>
      <c r="D12093" s="188">
        <v>0</v>
      </c>
      <c r="E12093" s="188">
        <v>0</v>
      </c>
      <c r="F12093" s="188">
        <v>0</v>
      </c>
      <c r="G12093" s="188">
        <v>0</v>
      </c>
      <c r="H12093" s="188">
        <v>0</v>
      </c>
      <c r="I12093" s="188">
        <v>0</v>
      </c>
      <c r="J12093" s="188">
        <v>713</v>
      </c>
      <c r="N12093" s="43"/>
    </row>
    <row r="12094" spans="1:14">
      <c r="A12094" s="43" t="s">
        <v>317</v>
      </c>
      <c r="B12094" s="188">
        <v>2842</v>
      </c>
      <c r="C12094" s="188">
        <v>0</v>
      </c>
      <c r="D12094" s="188">
        <v>2977.43</v>
      </c>
      <c r="E12094" s="188">
        <v>2977.4</v>
      </c>
      <c r="F12094" s="188">
        <v>2977.4</v>
      </c>
      <c r="G12094" s="188">
        <v>2977</v>
      </c>
      <c r="H12094" s="188">
        <v>2977</v>
      </c>
      <c r="I12094" s="188">
        <v>2977</v>
      </c>
      <c r="J12094" s="188">
        <v>4168</v>
      </c>
      <c r="N12094" s="43"/>
    </row>
    <row r="12095" spans="1:14">
      <c r="A12095" s="43" t="s">
        <v>318</v>
      </c>
      <c r="B12095" s="188">
        <v>844</v>
      </c>
      <c r="C12095" s="188">
        <v>0</v>
      </c>
      <c r="D12095" s="188">
        <v>0</v>
      </c>
      <c r="E12095" s="188">
        <v>0</v>
      </c>
      <c r="F12095" s="188">
        <v>1118.5999999999999</v>
      </c>
      <c r="G12095" s="188">
        <v>1119</v>
      </c>
      <c r="H12095" s="188">
        <v>1119</v>
      </c>
      <c r="I12095" s="188">
        <v>1119</v>
      </c>
      <c r="J12095" s="188">
        <v>1535</v>
      </c>
      <c r="N12095" s="43"/>
    </row>
    <row r="12096" spans="1:14">
      <c r="A12096" s="43" t="s">
        <v>552</v>
      </c>
      <c r="B12096" s="188">
        <v>33726</v>
      </c>
      <c r="C12096" s="188">
        <v>11027.71</v>
      </c>
      <c r="D12096" s="188">
        <v>13902.48</v>
      </c>
      <c r="E12096" s="188">
        <v>18534.5</v>
      </c>
      <c r="F12096" s="188">
        <v>25928.9</v>
      </c>
      <c r="G12096" s="188">
        <v>40717</v>
      </c>
      <c r="H12096" s="188">
        <v>63318</v>
      </c>
      <c r="I12096" s="188">
        <v>80291</v>
      </c>
      <c r="J12096" s="188">
        <v>127887</v>
      </c>
      <c r="N12096" s="43"/>
    </row>
    <row r="12097" spans="1:14">
      <c r="A12097" s="43" t="s">
        <v>553</v>
      </c>
      <c r="B12097" s="188">
        <v>2364</v>
      </c>
      <c r="C12097" s="188">
        <v>0</v>
      </c>
      <c r="D12097" s="188">
        <v>0</v>
      </c>
      <c r="E12097" s="188">
        <v>0</v>
      </c>
      <c r="F12097" s="188">
        <v>0</v>
      </c>
      <c r="G12097" s="188">
        <v>1993</v>
      </c>
      <c r="H12097" s="188">
        <v>6311</v>
      </c>
      <c r="I12097" s="188">
        <v>11184</v>
      </c>
      <c r="J12097" s="188">
        <v>28282</v>
      </c>
      <c r="N12097" s="43"/>
    </row>
    <row r="12098" spans="1:14">
      <c r="A12098" s="43" t="s">
        <v>554</v>
      </c>
      <c r="B12098" s="188">
        <v>672</v>
      </c>
      <c r="C12098" s="188">
        <v>0</v>
      </c>
      <c r="D12098" s="188">
        <v>0</v>
      </c>
      <c r="E12098" s="188">
        <v>0</v>
      </c>
      <c r="F12098" s="188">
        <v>0</v>
      </c>
      <c r="G12098" s="188">
        <v>153</v>
      </c>
      <c r="H12098" s="188">
        <v>1468</v>
      </c>
      <c r="I12098" s="188">
        <v>3636</v>
      </c>
      <c r="J12098" s="188">
        <v>12979</v>
      </c>
      <c r="N12098" s="43"/>
    </row>
    <row r="12099" spans="1:14">
      <c r="A12099" s="43" t="s">
        <v>555</v>
      </c>
      <c r="B12099" s="188">
        <v>993</v>
      </c>
      <c r="C12099" s="188">
        <v>0</v>
      </c>
      <c r="D12099" s="188">
        <v>0</v>
      </c>
      <c r="E12099" s="188">
        <v>0</v>
      </c>
      <c r="F12099" s="188">
        <v>0</v>
      </c>
      <c r="G12099" s="188">
        <v>0</v>
      </c>
      <c r="H12099" s="188">
        <v>1173</v>
      </c>
      <c r="I12099" s="188">
        <v>4838</v>
      </c>
      <c r="J12099" s="188">
        <v>23151</v>
      </c>
      <c r="N12099" s="43"/>
    </row>
    <row r="12100" spans="1:14">
      <c r="A12100" s="43" t="s">
        <v>556</v>
      </c>
      <c r="B12100" s="188">
        <v>770</v>
      </c>
      <c r="C12100" s="188">
        <v>0</v>
      </c>
      <c r="D12100" s="188">
        <v>0</v>
      </c>
      <c r="E12100" s="188">
        <v>0</v>
      </c>
      <c r="F12100" s="188">
        <v>0</v>
      </c>
      <c r="G12100" s="188">
        <v>0</v>
      </c>
      <c r="H12100" s="188">
        <v>0</v>
      </c>
      <c r="I12100" s="188">
        <v>2342</v>
      </c>
      <c r="J12100" s="188">
        <v>25878</v>
      </c>
      <c r="N12100" s="43"/>
    </row>
    <row r="12101" spans="1:14">
      <c r="A12101" s="43" t="s">
        <v>609</v>
      </c>
      <c r="B12101" s="188">
        <v>63513</v>
      </c>
      <c r="C12101" s="188">
        <v>21571.85</v>
      </c>
      <c r="D12101" s="188">
        <v>26390.1</v>
      </c>
      <c r="E12101" s="188">
        <v>35509.4</v>
      </c>
      <c r="F12101" s="188">
        <v>50947.6</v>
      </c>
      <c r="G12101" s="188">
        <v>78996</v>
      </c>
      <c r="H12101" s="188">
        <v>114343</v>
      </c>
      <c r="I12101" s="188">
        <v>141609</v>
      </c>
      <c r="J12101" s="188">
        <v>220157</v>
      </c>
      <c r="N12101" s="43"/>
    </row>
    <row r="12102" spans="1:14">
      <c r="A12102" s="43" t="s">
        <v>537</v>
      </c>
      <c r="B12102" s="188">
        <v>20615</v>
      </c>
      <c r="C12102" s="188">
        <v>0</v>
      </c>
      <c r="D12102" s="188">
        <v>4026.55</v>
      </c>
      <c r="E12102" s="188">
        <v>16080.7</v>
      </c>
      <c r="F12102" s="188">
        <v>22238.1</v>
      </c>
      <c r="G12102" s="188">
        <v>27083</v>
      </c>
      <c r="H12102" s="188">
        <v>31334</v>
      </c>
      <c r="I12102" s="188">
        <v>33665</v>
      </c>
      <c r="J12102" s="188">
        <v>39182</v>
      </c>
      <c r="N12102" s="43"/>
    </row>
    <row r="12103" spans="1:14">
      <c r="A12103" s="43" t="s">
        <v>538</v>
      </c>
      <c r="B12103" s="188">
        <v>3</v>
      </c>
      <c r="C12103" s="188">
        <v>0</v>
      </c>
      <c r="D12103" s="188">
        <v>0</v>
      </c>
      <c r="E12103" s="188">
        <v>0</v>
      </c>
      <c r="F12103" s="188">
        <v>0</v>
      </c>
      <c r="G12103" s="188">
        <v>0</v>
      </c>
      <c r="H12103" s="188">
        <v>0</v>
      </c>
      <c r="I12103" s="188">
        <v>0</v>
      </c>
      <c r="J12103" s="188">
        <v>0</v>
      </c>
      <c r="N12103" s="43"/>
    </row>
    <row r="12104" spans="1:14">
      <c r="A12104" s="43" t="s">
        <v>539</v>
      </c>
      <c r="B12104" s="188">
        <v>17978</v>
      </c>
      <c r="C12104" s="188">
        <v>494.08</v>
      </c>
      <c r="D12104" s="188">
        <v>1201.57</v>
      </c>
      <c r="E12104" s="188">
        <v>3625.2</v>
      </c>
      <c r="F12104" s="188">
        <v>8814.2999999999993</v>
      </c>
      <c r="G12104" s="188">
        <v>20070</v>
      </c>
      <c r="H12104" s="188">
        <v>41208</v>
      </c>
      <c r="I12104" s="188">
        <v>62156</v>
      </c>
      <c r="J12104" s="188">
        <v>138893</v>
      </c>
      <c r="N12104" s="43"/>
    </row>
    <row r="12105" spans="1:14">
      <c r="A12105" s="43" t="s">
        <v>540</v>
      </c>
      <c r="B12105" s="188">
        <v>2708</v>
      </c>
      <c r="C12105" s="188">
        <v>0</v>
      </c>
      <c r="D12105" s="188">
        <v>0</v>
      </c>
      <c r="E12105" s="188">
        <v>0</v>
      </c>
      <c r="F12105" s="188">
        <v>0</v>
      </c>
      <c r="G12105" s="188">
        <v>1468</v>
      </c>
      <c r="H12105" s="188">
        <v>6843</v>
      </c>
      <c r="I12105" s="188">
        <v>14307</v>
      </c>
      <c r="J12105" s="188">
        <v>42109</v>
      </c>
      <c r="N12105" s="43"/>
    </row>
    <row r="12106" spans="1:14">
      <c r="A12106" s="43" t="s">
        <v>541</v>
      </c>
      <c r="B12106" s="188">
        <v>15632</v>
      </c>
      <c r="C12106" s="188">
        <v>0</v>
      </c>
      <c r="D12106" s="188">
        <v>0</v>
      </c>
      <c r="E12106" s="188">
        <v>0</v>
      </c>
      <c r="F12106" s="188">
        <v>0</v>
      </c>
      <c r="G12106" s="188">
        <v>22553</v>
      </c>
      <c r="H12106" s="188">
        <v>54269</v>
      </c>
      <c r="I12106" s="188">
        <v>76007</v>
      </c>
      <c r="J12106" s="188">
        <v>129421</v>
      </c>
      <c r="N12106" s="43"/>
    </row>
    <row r="12107" spans="1:14">
      <c r="A12107" s="43" t="s">
        <v>542</v>
      </c>
      <c r="B12107" s="188">
        <v>5336</v>
      </c>
      <c r="C12107" s="188">
        <v>0</v>
      </c>
      <c r="D12107" s="188">
        <v>0</v>
      </c>
      <c r="E12107" s="188">
        <v>978.7</v>
      </c>
      <c r="F12107" s="188">
        <v>2970.7</v>
      </c>
      <c r="G12107" s="188">
        <v>6580</v>
      </c>
      <c r="H12107" s="188">
        <v>13015</v>
      </c>
      <c r="I12107" s="188">
        <v>18742</v>
      </c>
      <c r="J12107" s="188">
        <v>35792</v>
      </c>
      <c r="N12107" s="43"/>
    </row>
    <row r="12108" spans="1:14">
      <c r="A12108" s="43" t="s">
        <v>543</v>
      </c>
      <c r="B12108" s="188">
        <v>1239</v>
      </c>
      <c r="C12108" s="188">
        <v>0</v>
      </c>
      <c r="D12108" s="188">
        <v>0</v>
      </c>
      <c r="E12108" s="188">
        <v>0</v>
      </c>
      <c r="F12108" s="188">
        <v>0</v>
      </c>
      <c r="G12108" s="188">
        <v>0</v>
      </c>
      <c r="H12108" s="188">
        <v>0</v>
      </c>
      <c r="I12108" s="188">
        <v>12055</v>
      </c>
      <c r="J12108" s="188">
        <v>23700</v>
      </c>
      <c r="N12108" s="43"/>
    </row>
    <row r="12109" spans="1:14">
      <c r="A12109" s="43" t="s">
        <v>544</v>
      </c>
      <c r="B12109" s="188">
        <v>8188</v>
      </c>
      <c r="C12109" s="188">
        <v>0</v>
      </c>
      <c r="D12109" s="188">
        <v>0</v>
      </c>
      <c r="E12109" s="188">
        <v>0</v>
      </c>
      <c r="F12109" s="188">
        <v>0</v>
      </c>
      <c r="G12109" s="188">
        <v>0</v>
      </c>
      <c r="H12109" s="188">
        <v>25956</v>
      </c>
      <c r="I12109" s="188">
        <v>51524</v>
      </c>
      <c r="J12109" s="188">
        <v>98167</v>
      </c>
      <c r="N12109" s="43"/>
    </row>
    <row r="12110" spans="1:14">
      <c r="A12110" s="43" t="s">
        <v>221</v>
      </c>
      <c r="B12110" s="188">
        <v>17512</v>
      </c>
      <c r="C12110" s="188">
        <v>0</v>
      </c>
      <c r="D12110" s="188">
        <v>0</v>
      </c>
      <c r="E12110" s="188">
        <v>13558.4</v>
      </c>
      <c r="F12110" s="188">
        <v>18768.599999999999</v>
      </c>
      <c r="G12110" s="188">
        <v>23436</v>
      </c>
      <c r="H12110" s="188">
        <v>27270</v>
      </c>
      <c r="I12110" s="188">
        <v>29835</v>
      </c>
      <c r="J12110" s="188">
        <v>34098</v>
      </c>
      <c r="N12110" s="43"/>
    </row>
    <row r="12111" spans="1:14">
      <c r="A12111" s="43" t="s">
        <v>222</v>
      </c>
      <c r="B12111" s="188">
        <v>8185</v>
      </c>
      <c r="C12111" s="188">
        <v>0</v>
      </c>
      <c r="D12111" s="188">
        <v>0</v>
      </c>
      <c r="E12111" s="188">
        <v>0</v>
      </c>
      <c r="F12111" s="188">
        <v>0</v>
      </c>
      <c r="G12111" s="188">
        <v>16352</v>
      </c>
      <c r="H12111" s="188">
        <v>25216</v>
      </c>
      <c r="I12111" s="188">
        <v>29171</v>
      </c>
      <c r="J12111" s="188">
        <v>34823</v>
      </c>
      <c r="N12111" s="43"/>
    </row>
    <row r="12112" spans="1:14">
      <c r="A12112" s="43" t="s">
        <v>223</v>
      </c>
      <c r="B12112" s="188">
        <v>10891</v>
      </c>
      <c r="C12112" s="188">
        <v>0</v>
      </c>
      <c r="D12112" s="188">
        <v>0</v>
      </c>
      <c r="E12112" s="188">
        <v>0</v>
      </c>
      <c r="F12112" s="188">
        <v>0</v>
      </c>
      <c r="G12112" s="188">
        <v>8944</v>
      </c>
      <c r="H12112" s="188">
        <v>41257</v>
      </c>
      <c r="I12112" s="188">
        <v>61530</v>
      </c>
      <c r="J12112" s="188">
        <v>107933</v>
      </c>
      <c r="N12112" s="43"/>
    </row>
    <row r="12113" spans="1:14">
      <c r="A12113" s="43" t="s">
        <v>224</v>
      </c>
      <c r="B12113" s="188">
        <v>9965</v>
      </c>
      <c r="C12113" s="188">
        <v>0</v>
      </c>
      <c r="D12113" s="188">
        <v>0</v>
      </c>
      <c r="E12113" s="188">
        <v>0</v>
      </c>
      <c r="F12113" s="188">
        <v>0</v>
      </c>
      <c r="G12113" s="188">
        <v>0</v>
      </c>
      <c r="H12113" s="188">
        <v>35456</v>
      </c>
      <c r="I12113" s="188">
        <v>66871</v>
      </c>
      <c r="J12113" s="188">
        <v>143608</v>
      </c>
      <c r="N12113" s="43"/>
    </row>
    <row r="12114" spans="1:14">
      <c r="A12114" s="43" t="s">
        <v>545</v>
      </c>
      <c r="B12114" s="188">
        <v>54509</v>
      </c>
      <c r="C12114" s="188">
        <v>17317.009999999998</v>
      </c>
      <c r="D12114" s="188">
        <v>22076.93</v>
      </c>
      <c r="E12114" s="188">
        <v>30679</v>
      </c>
      <c r="F12114" s="188">
        <v>44761.5</v>
      </c>
      <c r="G12114" s="188">
        <v>67525</v>
      </c>
      <c r="H12114" s="188">
        <v>96780</v>
      </c>
      <c r="I12114" s="188">
        <v>119429</v>
      </c>
      <c r="J12114" s="188">
        <v>191260</v>
      </c>
      <c r="N12114" s="43"/>
    </row>
    <row r="12115" spans="1:14">
      <c r="A12115" s="43" t="s">
        <v>546</v>
      </c>
      <c r="B12115" s="188">
        <v>39781</v>
      </c>
      <c r="C12115" s="188">
        <v>12594.28</v>
      </c>
      <c r="D12115" s="188">
        <v>16216.15</v>
      </c>
      <c r="E12115" s="188">
        <v>22866.9</v>
      </c>
      <c r="F12115" s="188">
        <v>32910.699999999997</v>
      </c>
      <c r="G12115" s="188">
        <v>50526</v>
      </c>
      <c r="H12115" s="188">
        <v>71623</v>
      </c>
      <c r="I12115" s="188">
        <v>87829</v>
      </c>
      <c r="J12115" s="188">
        <v>131060</v>
      </c>
      <c r="N12115" s="43"/>
    </row>
    <row r="12116" spans="1:14">
      <c r="A12116" s="43" t="s">
        <v>547</v>
      </c>
      <c r="B12116" s="188">
        <v>3438</v>
      </c>
      <c r="C12116" s="188">
        <v>0</v>
      </c>
      <c r="D12116" s="188">
        <v>0</v>
      </c>
      <c r="E12116" s="188">
        <v>0</v>
      </c>
      <c r="F12116" s="188">
        <v>120</v>
      </c>
      <c r="G12116" s="188">
        <v>4460</v>
      </c>
      <c r="H12116" s="188">
        <v>9708</v>
      </c>
      <c r="I12116" s="188">
        <v>15220</v>
      </c>
      <c r="J12116" s="188">
        <v>31829</v>
      </c>
      <c r="N12116" s="43"/>
    </row>
    <row r="12117" spans="1:14">
      <c r="A12117" s="43" t="s">
        <v>548</v>
      </c>
      <c r="B12117" s="188">
        <v>516</v>
      </c>
      <c r="C12117" s="188">
        <v>0</v>
      </c>
      <c r="D12117" s="188">
        <v>0</v>
      </c>
      <c r="E12117" s="188">
        <v>0</v>
      </c>
      <c r="F12117" s="188">
        <v>0</v>
      </c>
      <c r="G12117" s="188">
        <v>332</v>
      </c>
      <c r="H12117" s="188">
        <v>1603</v>
      </c>
      <c r="I12117" s="188">
        <v>2780</v>
      </c>
      <c r="J12117" s="188">
        <v>6613</v>
      </c>
      <c r="N12117" s="43"/>
    </row>
    <row r="12118" spans="1:14">
      <c r="A12118" s="43" t="s">
        <v>549</v>
      </c>
      <c r="B12118" s="188">
        <v>1113</v>
      </c>
      <c r="C12118" s="188">
        <v>0</v>
      </c>
      <c r="D12118" s="188">
        <v>0</v>
      </c>
      <c r="E12118" s="188">
        <v>0</v>
      </c>
      <c r="F12118" s="188">
        <v>0</v>
      </c>
      <c r="G12118" s="188">
        <v>1560</v>
      </c>
      <c r="H12118" s="188">
        <v>3977</v>
      </c>
      <c r="I12118" s="188">
        <v>5661</v>
      </c>
      <c r="J12118" s="188">
        <v>9570</v>
      </c>
      <c r="N12118" s="43"/>
    </row>
    <row r="12119" spans="1:14">
      <c r="A12119" s="43" t="s">
        <v>550</v>
      </c>
      <c r="B12119" s="188">
        <v>213</v>
      </c>
      <c r="C12119" s="188">
        <v>0</v>
      </c>
      <c r="D12119" s="188">
        <v>0</v>
      </c>
      <c r="E12119" s="188">
        <v>0</v>
      </c>
      <c r="F12119" s="188">
        <v>0</v>
      </c>
      <c r="G12119" s="188">
        <v>294</v>
      </c>
      <c r="H12119" s="188">
        <v>749</v>
      </c>
      <c r="I12119" s="188">
        <v>1066</v>
      </c>
      <c r="J12119" s="188">
        <v>1803</v>
      </c>
      <c r="N12119" s="43"/>
    </row>
    <row r="12120" spans="1:14">
      <c r="A12120" s="43" t="s">
        <v>551</v>
      </c>
      <c r="B12120" s="188">
        <v>50</v>
      </c>
      <c r="C12120" s="188">
        <v>0</v>
      </c>
      <c r="D12120" s="188">
        <v>0</v>
      </c>
      <c r="E12120" s="188">
        <v>0</v>
      </c>
      <c r="F12120" s="188">
        <v>0</v>
      </c>
      <c r="G12120" s="188">
        <v>0</v>
      </c>
      <c r="H12120" s="188">
        <v>0</v>
      </c>
      <c r="I12120" s="188">
        <v>210</v>
      </c>
      <c r="J12120" s="188">
        <v>1194</v>
      </c>
      <c r="N12120" s="43"/>
    </row>
    <row r="12121" spans="1:14">
      <c r="A12121" s="43" t="s">
        <v>317</v>
      </c>
      <c r="B12121" s="188">
        <v>2833</v>
      </c>
      <c r="C12121" s="188">
        <v>0</v>
      </c>
      <c r="D12121" s="188">
        <v>2977.43</v>
      </c>
      <c r="E12121" s="188">
        <v>2977.4</v>
      </c>
      <c r="F12121" s="188">
        <v>2977.4</v>
      </c>
      <c r="G12121" s="188">
        <v>2977</v>
      </c>
      <c r="H12121" s="188">
        <v>2977</v>
      </c>
      <c r="I12121" s="188">
        <v>2977</v>
      </c>
      <c r="J12121" s="188">
        <v>5955</v>
      </c>
      <c r="N12121" s="43"/>
    </row>
    <row r="12122" spans="1:14">
      <c r="A12122" s="43" t="s">
        <v>318</v>
      </c>
      <c r="B12122" s="188">
        <v>842</v>
      </c>
      <c r="C12122" s="188">
        <v>0</v>
      </c>
      <c r="D12122" s="188">
        <v>0</v>
      </c>
      <c r="E12122" s="188">
        <v>0</v>
      </c>
      <c r="F12122" s="188">
        <v>1118.5999999999999</v>
      </c>
      <c r="G12122" s="188">
        <v>1119</v>
      </c>
      <c r="H12122" s="188">
        <v>1119</v>
      </c>
      <c r="I12122" s="188">
        <v>1119</v>
      </c>
      <c r="J12122" s="188">
        <v>2193</v>
      </c>
      <c r="N12122" s="43"/>
    </row>
    <row r="12123" spans="1:14">
      <c r="A12123" s="43" t="s">
        <v>552</v>
      </c>
      <c r="B12123" s="188">
        <v>48786</v>
      </c>
      <c r="C12123" s="188">
        <v>16733.96</v>
      </c>
      <c r="D12123" s="188">
        <v>20282.099999999999</v>
      </c>
      <c r="E12123" s="188">
        <v>27048.2</v>
      </c>
      <c r="F12123" s="188">
        <v>38337.4</v>
      </c>
      <c r="G12123" s="188">
        <v>61266</v>
      </c>
      <c r="H12123" s="188">
        <v>89287</v>
      </c>
      <c r="I12123" s="188">
        <v>111964</v>
      </c>
      <c r="J12123" s="188">
        <v>173460</v>
      </c>
      <c r="N12123" s="43"/>
    </row>
    <row r="12124" spans="1:14">
      <c r="A12124" s="43" t="s">
        <v>553</v>
      </c>
      <c r="B12124" s="188">
        <v>5355</v>
      </c>
      <c r="C12124" s="188">
        <v>0</v>
      </c>
      <c r="D12124" s="188">
        <v>0</v>
      </c>
      <c r="E12124" s="188">
        <v>0</v>
      </c>
      <c r="F12124" s="188">
        <v>863.5</v>
      </c>
      <c r="G12124" s="188">
        <v>6186</v>
      </c>
      <c r="H12124" s="188">
        <v>14542</v>
      </c>
      <c r="I12124" s="188">
        <v>23211</v>
      </c>
      <c r="J12124" s="188">
        <v>51996</v>
      </c>
      <c r="N12124" s="43"/>
    </row>
    <row r="12125" spans="1:14">
      <c r="A12125" s="43" t="s">
        <v>554</v>
      </c>
      <c r="B12125" s="188">
        <v>987</v>
      </c>
      <c r="C12125" s="188">
        <v>0</v>
      </c>
      <c r="D12125" s="188">
        <v>0</v>
      </c>
      <c r="E12125" s="188">
        <v>0</v>
      </c>
      <c r="F12125" s="188">
        <v>0</v>
      </c>
      <c r="G12125" s="188">
        <v>328</v>
      </c>
      <c r="H12125" s="188">
        <v>2424</v>
      </c>
      <c r="I12125" s="188">
        <v>5142</v>
      </c>
      <c r="J12125" s="188">
        <v>15217</v>
      </c>
      <c r="N12125" s="43"/>
    </row>
    <row r="12126" spans="1:14">
      <c r="A12126" s="43" t="s">
        <v>555</v>
      </c>
      <c r="B12126" s="188">
        <v>1390</v>
      </c>
      <c r="C12126" s="188">
        <v>0</v>
      </c>
      <c r="D12126" s="188">
        <v>0</v>
      </c>
      <c r="E12126" s="188">
        <v>0</v>
      </c>
      <c r="F12126" s="188">
        <v>0</v>
      </c>
      <c r="G12126" s="188">
        <v>0</v>
      </c>
      <c r="H12126" s="188">
        <v>2656</v>
      </c>
      <c r="I12126" s="188">
        <v>7647</v>
      </c>
      <c r="J12126" s="188">
        <v>28697</v>
      </c>
      <c r="N12126" s="43"/>
    </row>
    <row r="12127" spans="1:14">
      <c r="A12127" s="43" t="s">
        <v>556</v>
      </c>
      <c r="B12127" s="188">
        <v>854</v>
      </c>
      <c r="C12127" s="188">
        <v>0</v>
      </c>
      <c r="D12127" s="188">
        <v>0</v>
      </c>
      <c r="E12127" s="188">
        <v>0</v>
      </c>
      <c r="F12127" s="188">
        <v>0</v>
      </c>
      <c r="G12127" s="188">
        <v>0</v>
      </c>
      <c r="H12127" s="188">
        <v>0</v>
      </c>
      <c r="I12127" s="188">
        <v>3760</v>
      </c>
      <c r="J12127" s="188">
        <v>28675</v>
      </c>
      <c r="N12127" s="43"/>
    </row>
    <row r="12128" spans="1:14">
      <c r="A12128" s="43" t="s">
        <v>610</v>
      </c>
      <c r="B12128" s="188">
        <v>96090</v>
      </c>
      <c r="C12128" s="188">
        <v>32244.67</v>
      </c>
      <c r="D12128" s="188">
        <v>38526.99</v>
      </c>
      <c r="E12128" s="188">
        <v>52610.7</v>
      </c>
      <c r="F12128" s="188">
        <v>77608.2</v>
      </c>
      <c r="G12128" s="188">
        <v>117674</v>
      </c>
      <c r="H12128" s="188">
        <v>170194</v>
      </c>
      <c r="I12128" s="188">
        <v>214831</v>
      </c>
      <c r="J12128" s="188">
        <v>345915</v>
      </c>
      <c r="N12128" s="43"/>
    </row>
    <row r="12129" spans="1:14">
      <c r="A12129" s="43" t="s">
        <v>537</v>
      </c>
      <c r="B12129" s="188">
        <v>25268</v>
      </c>
      <c r="C12129" s="188">
        <v>0</v>
      </c>
      <c r="D12129" s="188">
        <v>4916.1499999999996</v>
      </c>
      <c r="E12129" s="188">
        <v>20379.8</v>
      </c>
      <c r="F12129" s="188">
        <v>27563</v>
      </c>
      <c r="G12129" s="188">
        <v>33037</v>
      </c>
      <c r="H12129" s="188">
        <v>37379</v>
      </c>
      <c r="I12129" s="188">
        <v>40123</v>
      </c>
      <c r="J12129" s="188">
        <v>45837</v>
      </c>
      <c r="N12129" s="43"/>
    </row>
    <row r="12130" spans="1:14">
      <c r="A12130" s="43" t="s">
        <v>538</v>
      </c>
      <c r="B12130" s="188">
        <v>0</v>
      </c>
      <c r="C12130" s="188">
        <v>0</v>
      </c>
      <c r="D12130" s="188">
        <v>0</v>
      </c>
      <c r="E12130" s="188">
        <v>0</v>
      </c>
      <c r="F12130" s="188">
        <v>0</v>
      </c>
      <c r="G12130" s="188">
        <v>0</v>
      </c>
      <c r="H12130" s="188">
        <v>0</v>
      </c>
      <c r="I12130" s="188">
        <v>0</v>
      </c>
      <c r="J12130" s="188">
        <v>0</v>
      </c>
      <c r="N12130" s="43"/>
    </row>
    <row r="12131" spans="1:14">
      <c r="A12131" s="43" t="s">
        <v>539</v>
      </c>
      <c r="B12131" s="188">
        <v>35250</v>
      </c>
      <c r="C12131" s="188">
        <v>1628.68</v>
      </c>
      <c r="D12131" s="188">
        <v>3448.49</v>
      </c>
      <c r="E12131" s="188">
        <v>8359.2000000000007</v>
      </c>
      <c r="F12131" s="188">
        <v>18503.400000000001</v>
      </c>
      <c r="G12131" s="188">
        <v>39306</v>
      </c>
      <c r="H12131" s="188">
        <v>77497</v>
      </c>
      <c r="I12131" s="188">
        <v>115638</v>
      </c>
      <c r="J12131" s="188">
        <v>265607</v>
      </c>
      <c r="N12131" s="43"/>
    </row>
    <row r="12132" spans="1:14">
      <c r="A12132" s="43" t="s">
        <v>540</v>
      </c>
      <c r="B12132" s="188">
        <v>4837</v>
      </c>
      <c r="C12132" s="188">
        <v>0</v>
      </c>
      <c r="D12132" s="188">
        <v>0</v>
      </c>
      <c r="E12132" s="188">
        <v>0</v>
      </c>
      <c r="F12132" s="188">
        <v>0</v>
      </c>
      <c r="G12132" s="188">
        <v>3046</v>
      </c>
      <c r="H12132" s="188">
        <v>12413</v>
      </c>
      <c r="I12132" s="188">
        <v>26362</v>
      </c>
      <c r="J12132" s="188">
        <v>68145</v>
      </c>
      <c r="N12132" s="43"/>
    </row>
    <row r="12133" spans="1:14">
      <c r="A12133" s="43" t="s">
        <v>541</v>
      </c>
      <c r="B12133" s="188">
        <v>21720</v>
      </c>
      <c r="C12133" s="188">
        <v>0</v>
      </c>
      <c r="D12133" s="188">
        <v>0</v>
      </c>
      <c r="E12133" s="188">
        <v>0</v>
      </c>
      <c r="F12133" s="188">
        <v>0</v>
      </c>
      <c r="G12133" s="188">
        <v>33662</v>
      </c>
      <c r="H12133" s="188">
        <v>72074</v>
      </c>
      <c r="I12133" s="188">
        <v>99188</v>
      </c>
      <c r="J12133" s="188">
        <v>160590</v>
      </c>
      <c r="N12133" s="43"/>
    </row>
    <row r="12134" spans="1:14">
      <c r="A12134" s="43" t="s">
        <v>542</v>
      </c>
      <c r="B12134" s="188">
        <v>7870</v>
      </c>
      <c r="C12134" s="188">
        <v>0</v>
      </c>
      <c r="D12134" s="188">
        <v>0</v>
      </c>
      <c r="E12134" s="188">
        <v>2021.7</v>
      </c>
      <c r="F12134" s="188">
        <v>4636.3999999999996</v>
      </c>
      <c r="G12134" s="188">
        <v>9610</v>
      </c>
      <c r="H12134" s="188">
        <v>17845</v>
      </c>
      <c r="I12134" s="188">
        <v>25920</v>
      </c>
      <c r="J12134" s="188">
        <v>52321</v>
      </c>
      <c r="N12134" s="43"/>
    </row>
    <row r="12135" spans="1:14">
      <c r="A12135" s="43" t="s">
        <v>543</v>
      </c>
      <c r="B12135" s="188">
        <v>1145</v>
      </c>
      <c r="C12135" s="188">
        <v>0</v>
      </c>
      <c r="D12135" s="188">
        <v>0</v>
      </c>
      <c r="E12135" s="188">
        <v>0</v>
      </c>
      <c r="F12135" s="188">
        <v>0</v>
      </c>
      <c r="G12135" s="188">
        <v>0</v>
      </c>
      <c r="H12135" s="188">
        <v>0</v>
      </c>
      <c r="I12135" s="188">
        <v>10014</v>
      </c>
      <c r="J12135" s="188">
        <v>23497</v>
      </c>
      <c r="N12135" s="43"/>
    </row>
    <row r="12136" spans="1:14">
      <c r="A12136" s="43" t="s">
        <v>544</v>
      </c>
      <c r="B12136" s="188">
        <v>7638</v>
      </c>
      <c r="C12136" s="188">
        <v>0</v>
      </c>
      <c r="D12136" s="188">
        <v>0</v>
      </c>
      <c r="E12136" s="188">
        <v>0</v>
      </c>
      <c r="F12136" s="188">
        <v>0</v>
      </c>
      <c r="G12136" s="188">
        <v>0</v>
      </c>
      <c r="H12136" s="188">
        <v>25956</v>
      </c>
      <c r="I12136" s="188">
        <v>77104</v>
      </c>
      <c r="J12136" s="188">
        <v>98167</v>
      </c>
      <c r="N12136" s="43"/>
    </row>
    <row r="12137" spans="1:14">
      <c r="A12137" s="43" t="s">
        <v>221</v>
      </c>
      <c r="B12137" s="188">
        <v>21621</v>
      </c>
      <c r="C12137" s="188">
        <v>0</v>
      </c>
      <c r="D12137" s="188">
        <v>0</v>
      </c>
      <c r="E12137" s="188">
        <v>16800.3</v>
      </c>
      <c r="F12137" s="188">
        <v>24098</v>
      </c>
      <c r="G12137" s="188">
        <v>28962</v>
      </c>
      <c r="H12137" s="188">
        <v>32917</v>
      </c>
      <c r="I12137" s="188">
        <v>35186</v>
      </c>
      <c r="J12137" s="188">
        <v>39152</v>
      </c>
      <c r="N12137" s="43"/>
    </row>
    <row r="12138" spans="1:14">
      <c r="A12138" s="43" t="s">
        <v>222</v>
      </c>
      <c r="B12138" s="188">
        <v>9895</v>
      </c>
      <c r="C12138" s="188">
        <v>0</v>
      </c>
      <c r="D12138" s="188">
        <v>0</v>
      </c>
      <c r="E12138" s="188">
        <v>0</v>
      </c>
      <c r="F12138" s="188">
        <v>0</v>
      </c>
      <c r="G12138" s="188">
        <v>20036</v>
      </c>
      <c r="H12138" s="188">
        <v>30278</v>
      </c>
      <c r="I12138" s="188">
        <v>33908</v>
      </c>
      <c r="J12138" s="188">
        <v>39590</v>
      </c>
      <c r="N12138" s="43"/>
    </row>
    <row r="12139" spans="1:14">
      <c r="A12139" s="43" t="s">
        <v>223</v>
      </c>
      <c r="B12139" s="188">
        <v>16100</v>
      </c>
      <c r="C12139" s="188">
        <v>0</v>
      </c>
      <c r="D12139" s="188">
        <v>0</v>
      </c>
      <c r="E12139" s="188">
        <v>0</v>
      </c>
      <c r="F12139" s="188">
        <v>0</v>
      </c>
      <c r="G12139" s="188">
        <v>20894</v>
      </c>
      <c r="H12139" s="188">
        <v>58932</v>
      </c>
      <c r="I12139" s="188">
        <v>84699</v>
      </c>
      <c r="J12139" s="188">
        <v>147335</v>
      </c>
      <c r="N12139" s="43"/>
    </row>
    <row r="12140" spans="1:14">
      <c r="A12140" s="43" t="s">
        <v>224</v>
      </c>
      <c r="B12140" s="188">
        <v>12972</v>
      </c>
      <c r="C12140" s="188">
        <v>0</v>
      </c>
      <c r="D12140" s="188">
        <v>0</v>
      </c>
      <c r="E12140" s="188">
        <v>0</v>
      </c>
      <c r="F12140" s="188">
        <v>0</v>
      </c>
      <c r="G12140" s="188">
        <v>0</v>
      </c>
      <c r="H12140" s="188">
        <v>47960</v>
      </c>
      <c r="I12140" s="188">
        <v>81416</v>
      </c>
      <c r="J12140" s="188">
        <v>169068</v>
      </c>
      <c r="N12140" s="43"/>
    </row>
    <row r="12141" spans="1:14">
      <c r="A12141" s="43" t="s">
        <v>545</v>
      </c>
      <c r="B12141" s="188">
        <v>82356</v>
      </c>
      <c r="C12141" s="188">
        <v>27155.81</v>
      </c>
      <c r="D12141" s="188">
        <v>33101.21</v>
      </c>
      <c r="E12141" s="188">
        <v>45938</v>
      </c>
      <c r="F12141" s="188">
        <v>66876.399999999994</v>
      </c>
      <c r="G12141" s="188">
        <v>98700</v>
      </c>
      <c r="H12141" s="188">
        <v>142530</v>
      </c>
      <c r="I12141" s="188">
        <v>182715</v>
      </c>
      <c r="J12141" s="188">
        <v>314479</v>
      </c>
      <c r="N12141" s="43"/>
    </row>
    <row r="12142" spans="1:14">
      <c r="A12142" s="43" t="s">
        <v>546</v>
      </c>
      <c r="B12142" s="188">
        <v>55261</v>
      </c>
      <c r="C12142" s="188">
        <v>19370.55</v>
      </c>
      <c r="D12142" s="188">
        <v>23688.49</v>
      </c>
      <c r="E12142" s="188">
        <v>32803.4</v>
      </c>
      <c r="F12142" s="188">
        <v>47858.5</v>
      </c>
      <c r="G12142" s="188">
        <v>69685</v>
      </c>
      <c r="H12142" s="188">
        <v>97020</v>
      </c>
      <c r="I12142" s="188">
        <v>117450</v>
      </c>
      <c r="J12142" s="188">
        <v>164148</v>
      </c>
      <c r="N12142" s="43"/>
    </row>
    <row r="12143" spans="1:14">
      <c r="A12143" s="43" t="s">
        <v>547</v>
      </c>
      <c r="B12143" s="188">
        <v>6858</v>
      </c>
      <c r="C12143" s="188">
        <v>0</v>
      </c>
      <c r="D12143" s="188">
        <v>0</v>
      </c>
      <c r="E12143" s="188">
        <v>0</v>
      </c>
      <c r="F12143" s="188">
        <v>3363.1</v>
      </c>
      <c r="G12143" s="188">
        <v>8758</v>
      </c>
      <c r="H12143" s="188">
        <v>17643</v>
      </c>
      <c r="I12143" s="188">
        <v>25475</v>
      </c>
      <c r="J12143" s="188">
        <v>52998</v>
      </c>
      <c r="N12143" s="43"/>
    </row>
    <row r="12144" spans="1:14">
      <c r="A12144" s="43" t="s">
        <v>548</v>
      </c>
      <c r="B12144" s="188">
        <v>1003</v>
      </c>
      <c r="C12144" s="188">
        <v>0</v>
      </c>
      <c r="D12144" s="188">
        <v>0</v>
      </c>
      <c r="E12144" s="188">
        <v>0</v>
      </c>
      <c r="F12144" s="188">
        <v>0</v>
      </c>
      <c r="G12144" s="188">
        <v>1085</v>
      </c>
      <c r="H12144" s="188">
        <v>3058</v>
      </c>
      <c r="I12144" s="188">
        <v>4965</v>
      </c>
      <c r="J12144" s="188">
        <v>10800</v>
      </c>
      <c r="N12144" s="43"/>
    </row>
    <row r="12145" spans="1:14">
      <c r="A12145" s="43" t="s">
        <v>549</v>
      </c>
      <c r="B12145" s="188">
        <v>1581</v>
      </c>
      <c r="C12145" s="188">
        <v>0</v>
      </c>
      <c r="D12145" s="188">
        <v>0</v>
      </c>
      <c r="E12145" s="188">
        <v>0</v>
      </c>
      <c r="F12145" s="188">
        <v>0</v>
      </c>
      <c r="G12145" s="188">
        <v>2474</v>
      </c>
      <c r="H12145" s="188">
        <v>5469</v>
      </c>
      <c r="I12145" s="188">
        <v>7513</v>
      </c>
      <c r="J12145" s="188">
        <v>10916</v>
      </c>
      <c r="N12145" s="43"/>
    </row>
    <row r="12146" spans="1:14">
      <c r="A12146" s="43" t="s">
        <v>550</v>
      </c>
      <c r="B12146" s="188">
        <v>305</v>
      </c>
      <c r="C12146" s="188">
        <v>0</v>
      </c>
      <c r="D12146" s="188">
        <v>0</v>
      </c>
      <c r="E12146" s="188">
        <v>0</v>
      </c>
      <c r="F12146" s="188">
        <v>0</v>
      </c>
      <c r="G12146" s="188">
        <v>466</v>
      </c>
      <c r="H12146" s="188">
        <v>1030</v>
      </c>
      <c r="I12146" s="188">
        <v>1421</v>
      </c>
      <c r="J12146" s="188">
        <v>2318</v>
      </c>
      <c r="N12146" s="43"/>
    </row>
    <row r="12147" spans="1:14">
      <c r="A12147" s="43" t="s">
        <v>551</v>
      </c>
      <c r="B12147" s="188">
        <v>130</v>
      </c>
      <c r="C12147" s="188">
        <v>0</v>
      </c>
      <c r="D12147" s="188">
        <v>0</v>
      </c>
      <c r="E12147" s="188">
        <v>0</v>
      </c>
      <c r="F12147" s="188">
        <v>0</v>
      </c>
      <c r="G12147" s="188">
        <v>0</v>
      </c>
      <c r="H12147" s="188">
        <v>318</v>
      </c>
      <c r="I12147" s="188">
        <v>788</v>
      </c>
      <c r="J12147" s="188">
        <v>2428</v>
      </c>
      <c r="N12147" s="43"/>
    </row>
    <row r="12148" spans="1:14">
      <c r="A12148" s="43" t="s">
        <v>317</v>
      </c>
      <c r="B12148" s="188">
        <v>2978</v>
      </c>
      <c r="C12148" s="188">
        <v>0</v>
      </c>
      <c r="D12148" s="188">
        <v>2977.43</v>
      </c>
      <c r="E12148" s="188">
        <v>2977.4</v>
      </c>
      <c r="F12148" s="188">
        <v>2977.4</v>
      </c>
      <c r="G12148" s="188">
        <v>2977</v>
      </c>
      <c r="H12148" s="188">
        <v>2977</v>
      </c>
      <c r="I12148" s="188">
        <v>5955</v>
      </c>
      <c r="J12148" s="188">
        <v>7741</v>
      </c>
      <c r="N12148" s="43"/>
    </row>
    <row r="12149" spans="1:14">
      <c r="A12149" s="43" t="s">
        <v>318</v>
      </c>
      <c r="B12149" s="188">
        <v>879</v>
      </c>
      <c r="C12149" s="188">
        <v>0</v>
      </c>
      <c r="D12149" s="188">
        <v>0</v>
      </c>
      <c r="E12149" s="188">
        <v>0</v>
      </c>
      <c r="F12149" s="188">
        <v>1118.5999999999999</v>
      </c>
      <c r="G12149" s="188">
        <v>1119</v>
      </c>
      <c r="H12149" s="188">
        <v>1119</v>
      </c>
      <c r="I12149" s="188">
        <v>1535</v>
      </c>
      <c r="J12149" s="188">
        <v>2851</v>
      </c>
      <c r="N12149" s="43"/>
    </row>
    <row r="12150" spans="1:14">
      <c r="A12150" s="43" t="s">
        <v>552</v>
      </c>
      <c r="B12150" s="188">
        <v>68996</v>
      </c>
      <c r="C12150" s="188">
        <v>23656.7</v>
      </c>
      <c r="D12150" s="188">
        <v>28224.92</v>
      </c>
      <c r="E12150" s="188">
        <v>38092.400000000001</v>
      </c>
      <c r="F12150" s="188">
        <v>56921.4</v>
      </c>
      <c r="G12150" s="188">
        <v>86167</v>
      </c>
      <c r="H12150" s="188">
        <v>124374</v>
      </c>
      <c r="I12150" s="188">
        <v>156537</v>
      </c>
      <c r="J12150" s="188">
        <v>230492</v>
      </c>
      <c r="N12150" s="43"/>
    </row>
    <row r="12151" spans="1:14">
      <c r="A12151" s="43" t="s">
        <v>553</v>
      </c>
      <c r="B12151" s="188">
        <v>10261</v>
      </c>
      <c r="C12151" s="188">
        <v>0</v>
      </c>
      <c r="D12151" s="188">
        <v>0</v>
      </c>
      <c r="E12151" s="188">
        <v>0</v>
      </c>
      <c r="F12151" s="188">
        <v>4085.6</v>
      </c>
      <c r="G12151" s="188">
        <v>13354</v>
      </c>
      <c r="H12151" s="188">
        <v>26805</v>
      </c>
      <c r="I12151" s="188">
        <v>38992</v>
      </c>
      <c r="J12151" s="188">
        <v>81941</v>
      </c>
      <c r="N12151" s="43"/>
    </row>
    <row r="12152" spans="1:14">
      <c r="A12152" s="43" t="s">
        <v>554</v>
      </c>
      <c r="B12152" s="188">
        <v>1647</v>
      </c>
      <c r="C12152" s="188">
        <v>0</v>
      </c>
      <c r="D12152" s="188">
        <v>0</v>
      </c>
      <c r="E12152" s="188">
        <v>0</v>
      </c>
      <c r="F12152" s="188">
        <v>9.1</v>
      </c>
      <c r="G12152" s="188">
        <v>971</v>
      </c>
      <c r="H12152" s="188">
        <v>4592</v>
      </c>
      <c r="I12152" s="188">
        <v>8739</v>
      </c>
      <c r="J12152" s="188">
        <v>22400</v>
      </c>
      <c r="N12152" s="43"/>
    </row>
    <row r="12153" spans="1:14">
      <c r="A12153" s="43" t="s">
        <v>555</v>
      </c>
      <c r="B12153" s="188">
        <v>2823</v>
      </c>
      <c r="C12153" s="188">
        <v>0</v>
      </c>
      <c r="D12153" s="188">
        <v>0</v>
      </c>
      <c r="E12153" s="188">
        <v>0</v>
      </c>
      <c r="F12153" s="188">
        <v>0</v>
      </c>
      <c r="G12153" s="188">
        <v>340</v>
      </c>
      <c r="H12153" s="188">
        <v>6792</v>
      </c>
      <c r="I12153" s="188">
        <v>16345</v>
      </c>
      <c r="J12153" s="188">
        <v>49520</v>
      </c>
      <c r="N12153" s="43"/>
    </row>
    <row r="12154" spans="1:14">
      <c r="A12154" s="43" t="s">
        <v>556</v>
      </c>
      <c r="B12154" s="188">
        <v>1295</v>
      </c>
      <c r="C12154" s="188">
        <v>0</v>
      </c>
      <c r="D12154" s="188">
        <v>0</v>
      </c>
      <c r="E12154" s="188">
        <v>0</v>
      </c>
      <c r="F12154" s="188">
        <v>0</v>
      </c>
      <c r="G12154" s="188">
        <v>0</v>
      </c>
      <c r="H12154" s="188">
        <v>0</v>
      </c>
      <c r="I12154" s="188">
        <v>6937</v>
      </c>
      <c r="J12154" s="188">
        <v>39730</v>
      </c>
      <c r="N12154" s="43"/>
    </row>
    <row r="12155" spans="1:14">
      <c r="A12155" s="43" t="s">
        <v>611</v>
      </c>
      <c r="B12155" s="188">
        <v>209596</v>
      </c>
      <c r="C12155" s="188">
        <v>50377.120000000003</v>
      </c>
      <c r="D12155" s="188">
        <v>62240.3</v>
      </c>
      <c r="E12155" s="188">
        <v>91551.1</v>
      </c>
      <c r="F12155" s="188">
        <v>145690.6</v>
      </c>
      <c r="G12155" s="188">
        <v>235895</v>
      </c>
      <c r="H12155" s="188">
        <v>380468</v>
      </c>
      <c r="I12155" s="188">
        <v>551599</v>
      </c>
      <c r="J12155" s="188">
        <v>1206787</v>
      </c>
      <c r="N12155" s="43"/>
    </row>
    <row r="12156" spans="1:14">
      <c r="A12156" s="43" t="s">
        <v>537</v>
      </c>
      <c r="B12156" s="188">
        <v>30106</v>
      </c>
      <c r="C12156" s="188">
        <v>0</v>
      </c>
      <c r="D12156" s="188">
        <v>0</v>
      </c>
      <c r="E12156" s="188">
        <v>24715.3</v>
      </c>
      <c r="F12156" s="188">
        <v>32839.199999999997</v>
      </c>
      <c r="G12156" s="188">
        <v>40001</v>
      </c>
      <c r="H12156" s="188">
        <v>45506</v>
      </c>
      <c r="I12156" s="188">
        <v>48790</v>
      </c>
      <c r="J12156" s="188">
        <v>56027</v>
      </c>
      <c r="N12156" s="43"/>
    </row>
    <row r="12157" spans="1:14">
      <c r="A12157" s="43" t="s">
        <v>538</v>
      </c>
      <c r="B12157" s="188">
        <v>1</v>
      </c>
      <c r="C12157" s="188">
        <v>0</v>
      </c>
      <c r="D12157" s="188">
        <v>0</v>
      </c>
      <c r="E12157" s="188">
        <v>0</v>
      </c>
      <c r="F12157" s="188">
        <v>0</v>
      </c>
      <c r="G12157" s="188">
        <v>0</v>
      </c>
      <c r="H12157" s="188">
        <v>0</v>
      </c>
      <c r="I12157" s="188">
        <v>0</v>
      </c>
      <c r="J12157" s="188">
        <v>0</v>
      </c>
      <c r="N12157" s="43"/>
    </row>
    <row r="12158" spans="1:14">
      <c r="A12158" s="43" t="s">
        <v>539</v>
      </c>
      <c r="B12158" s="188">
        <v>111170</v>
      </c>
      <c r="C12158" s="188">
        <v>6488.99</v>
      </c>
      <c r="D12158" s="188">
        <v>11572.82</v>
      </c>
      <c r="E12158" s="188">
        <v>24456.5</v>
      </c>
      <c r="F12158" s="188">
        <v>52845.599999999999</v>
      </c>
      <c r="G12158" s="188">
        <v>114371</v>
      </c>
      <c r="H12158" s="188">
        <v>232668</v>
      </c>
      <c r="I12158" s="188">
        <v>386018</v>
      </c>
      <c r="J12158" s="188">
        <v>996169</v>
      </c>
      <c r="N12158" s="43"/>
    </row>
    <row r="12159" spans="1:14">
      <c r="A12159" s="43" t="s">
        <v>540</v>
      </c>
      <c r="B12159" s="188">
        <v>8689</v>
      </c>
      <c r="C12159" s="188">
        <v>0</v>
      </c>
      <c r="D12159" s="188">
        <v>0</v>
      </c>
      <c r="E12159" s="188">
        <v>0</v>
      </c>
      <c r="F12159" s="188">
        <v>0</v>
      </c>
      <c r="G12159" s="188">
        <v>5617</v>
      </c>
      <c r="H12159" s="188">
        <v>23046</v>
      </c>
      <c r="I12159" s="188">
        <v>44478</v>
      </c>
      <c r="J12159" s="188">
        <v>136174</v>
      </c>
      <c r="N12159" s="43"/>
    </row>
    <row r="12160" spans="1:14">
      <c r="A12160" s="43" t="s">
        <v>541</v>
      </c>
      <c r="B12160" s="188">
        <v>43932</v>
      </c>
      <c r="C12160" s="188">
        <v>0</v>
      </c>
      <c r="D12160" s="188">
        <v>0</v>
      </c>
      <c r="E12160" s="188">
        <v>0</v>
      </c>
      <c r="F12160" s="188">
        <v>0</v>
      </c>
      <c r="G12160" s="188">
        <v>61054</v>
      </c>
      <c r="H12160" s="188">
        <v>124681</v>
      </c>
      <c r="I12160" s="188">
        <v>175853</v>
      </c>
      <c r="J12160" s="188">
        <v>363272</v>
      </c>
      <c r="N12160" s="43"/>
    </row>
    <row r="12161" spans="1:14">
      <c r="A12161" s="43" t="s">
        <v>542</v>
      </c>
      <c r="B12161" s="188">
        <v>14601</v>
      </c>
      <c r="C12161" s="188">
        <v>731.99</v>
      </c>
      <c r="D12161" s="188">
        <v>1840.2</v>
      </c>
      <c r="E12161" s="188">
        <v>4012.5</v>
      </c>
      <c r="F12161" s="188">
        <v>8406.2000000000007</v>
      </c>
      <c r="G12161" s="188">
        <v>16944</v>
      </c>
      <c r="H12161" s="188">
        <v>32029</v>
      </c>
      <c r="I12161" s="188">
        <v>47408</v>
      </c>
      <c r="J12161" s="188">
        <v>102431</v>
      </c>
      <c r="N12161" s="43"/>
    </row>
    <row r="12162" spans="1:14">
      <c r="A12162" s="43" t="s">
        <v>543</v>
      </c>
      <c r="B12162" s="188">
        <v>1098</v>
      </c>
      <c r="C12162" s="188">
        <v>0</v>
      </c>
      <c r="D12162" s="188">
        <v>0</v>
      </c>
      <c r="E12162" s="188">
        <v>0</v>
      </c>
      <c r="F12162" s="188">
        <v>0</v>
      </c>
      <c r="G12162" s="188">
        <v>0</v>
      </c>
      <c r="H12162" s="188">
        <v>0</v>
      </c>
      <c r="I12162" s="188">
        <v>9815</v>
      </c>
      <c r="J12162" s="188">
        <v>24071</v>
      </c>
      <c r="N12162" s="43"/>
    </row>
    <row r="12163" spans="1:14">
      <c r="A12163" s="43" t="s">
        <v>544</v>
      </c>
      <c r="B12163" s="188">
        <v>5897</v>
      </c>
      <c r="C12163" s="188">
        <v>0</v>
      </c>
      <c r="D12163" s="188">
        <v>0</v>
      </c>
      <c r="E12163" s="188">
        <v>0</v>
      </c>
      <c r="F12163" s="188">
        <v>0</v>
      </c>
      <c r="G12163" s="188">
        <v>0</v>
      </c>
      <c r="H12163" s="188">
        <v>19825</v>
      </c>
      <c r="I12163" s="188">
        <v>25956</v>
      </c>
      <c r="J12163" s="188">
        <v>98167</v>
      </c>
      <c r="N12163" s="43"/>
    </row>
    <row r="12164" spans="1:14">
      <c r="A12164" s="43" t="s">
        <v>221</v>
      </c>
      <c r="B12164" s="188">
        <v>25855</v>
      </c>
      <c r="C12164" s="188">
        <v>0</v>
      </c>
      <c r="D12164" s="188">
        <v>0</v>
      </c>
      <c r="E12164" s="188">
        <v>19490.8</v>
      </c>
      <c r="F12164" s="188">
        <v>29753.8</v>
      </c>
      <c r="G12164" s="188">
        <v>35198</v>
      </c>
      <c r="H12164" s="188">
        <v>39542</v>
      </c>
      <c r="I12164" s="188">
        <v>42040</v>
      </c>
      <c r="J12164" s="188">
        <v>45773</v>
      </c>
      <c r="N12164" s="43"/>
    </row>
    <row r="12165" spans="1:14">
      <c r="A12165" s="43" t="s">
        <v>222</v>
      </c>
      <c r="B12165" s="188">
        <v>11917</v>
      </c>
      <c r="C12165" s="188">
        <v>0</v>
      </c>
      <c r="D12165" s="188">
        <v>0</v>
      </c>
      <c r="E12165" s="188">
        <v>0</v>
      </c>
      <c r="F12165" s="188">
        <v>0</v>
      </c>
      <c r="G12165" s="188">
        <v>25395</v>
      </c>
      <c r="H12165" s="188">
        <v>35576</v>
      </c>
      <c r="I12165" s="188">
        <v>39028</v>
      </c>
      <c r="J12165" s="188">
        <v>44612</v>
      </c>
      <c r="N12165" s="43"/>
    </row>
    <row r="12166" spans="1:14">
      <c r="A12166" s="43" t="s">
        <v>223</v>
      </c>
      <c r="B12166" s="188">
        <v>36478</v>
      </c>
      <c r="C12166" s="188">
        <v>0</v>
      </c>
      <c r="D12166" s="188">
        <v>0</v>
      </c>
      <c r="E12166" s="188">
        <v>0</v>
      </c>
      <c r="F12166" s="188">
        <v>0</v>
      </c>
      <c r="G12166" s="188">
        <v>45500</v>
      </c>
      <c r="H12166" s="188">
        <v>106635</v>
      </c>
      <c r="I12166" s="188">
        <v>157645</v>
      </c>
      <c r="J12166" s="188">
        <v>335559</v>
      </c>
      <c r="N12166" s="43"/>
    </row>
    <row r="12167" spans="1:14">
      <c r="A12167" s="43" t="s">
        <v>224</v>
      </c>
      <c r="B12167" s="188">
        <v>21569</v>
      </c>
      <c r="C12167" s="188">
        <v>0</v>
      </c>
      <c r="D12167" s="188">
        <v>0</v>
      </c>
      <c r="E12167" s="188">
        <v>0</v>
      </c>
      <c r="F12167" s="188">
        <v>0</v>
      </c>
      <c r="G12167" s="188">
        <v>0</v>
      </c>
      <c r="H12167" s="188">
        <v>68750</v>
      </c>
      <c r="I12167" s="188">
        <v>119067</v>
      </c>
      <c r="J12167" s="188">
        <v>284458</v>
      </c>
      <c r="N12167" s="43"/>
    </row>
    <row r="12168" spans="1:14">
      <c r="A12168" s="43" t="s">
        <v>545</v>
      </c>
      <c r="B12168" s="188">
        <v>176969</v>
      </c>
      <c r="C12168" s="188">
        <v>42864.58</v>
      </c>
      <c r="D12168" s="188">
        <v>53974.9</v>
      </c>
      <c r="E12168" s="188">
        <v>78741</v>
      </c>
      <c r="F12168" s="188">
        <v>121800.4</v>
      </c>
      <c r="G12168" s="188">
        <v>196347</v>
      </c>
      <c r="H12168" s="188">
        <v>317178</v>
      </c>
      <c r="I12168" s="188">
        <v>468724</v>
      </c>
      <c r="J12168" s="188">
        <v>1076135</v>
      </c>
      <c r="N12168" s="43"/>
    </row>
    <row r="12169" spans="1:14">
      <c r="A12169" s="43" t="s">
        <v>546</v>
      </c>
      <c r="B12169" s="188">
        <v>88444</v>
      </c>
      <c r="C12169" s="188">
        <v>26987.86</v>
      </c>
      <c r="D12169" s="188">
        <v>33683.4</v>
      </c>
      <c r="E12169" s="188">
        <v>49317.2</v>
      </c>
      <c r="F12169" s="188">
        <v>72823</v>
      </c>
      <c r="G12169" s="188">
        <v>106416</v>
      </c>
      <c r="H12169" s="188">
        <v>154972</v>
      </c>
      <c r="I12169" s="188">
        <v>196848</v>
      </c>
      <c r="J12169" s="188">
        <v>337230</v>
      </c>
      <c r="N12169" s="43"/>
    </row>
    <row r="12170" spans="1:14">
      <c r="A12170" s="43" t="s">
        <v>547</v>
      </c>
      <c r="B12170" s="188">
        <v>20669</v>
      </c>
      <c r="C12170" s="188">
        <v>0</v>
      </c>
      <c r="D12170" s="188">
        <v>0</v>
      </c>
      <c r="E12170" s="188">
        <v>2787.6</v>
      </c>
      <c r="F12170" s="188">
        <v>8851.9</v>
      </c>
      <c r="G12170" s="188">
        <v>20961</v>
      </c>
      <c r="H12170" s="188">
        <v>44317</v>
      </c>
      <c r="I12170" s="188">
        <v>73232</v>
      </c>
      <c r="J12170" s="188">
        <v>174353</v>
      </c>
      <c r="N12170" s="43"/>
    </row>
    <row r="12171" spans="1:14">
      <c r="A12171" s="43" t="s">
        <v>548</v>
      </c>
      <c r="B12171" s="188">
        <v>3387</v>
      </c>
      <c r="C12171" s="188">
        <v>0</v>
      </c>
      <c r="D12171" s="188">
        <v>0</v>
      </c>
      <c r="E12171" s="188">
        <v>0</v>
      </c>
      <c r="F12171" s="188">
        <v>522.4</v>
      </c>
      <c r="G12171" s="188">
        <v>3023</v>
      </c>
      <c r="H12171" s="188">
        <v>7788</v>
      </c>
      <c r="I12171" s="188">
        <v>13477</v>
      </c>
      <c r="J12171" s="188">
        <v>36003</v>
      </c>
      <c r="N12171" s="43"/>
    </row>
    <row r="12172" spans="1:14">
      <c r="A12172" s="43" t="s">
        <v>549</v>
      </c>
      <c r="B12172" s="188">
        <v>2675</v>
      </c>
      <c r="C12172" s="188">
        <v>0</v>
      </c>
      <c r="D12172" s="188">
        <v>0</v>
      </c>
      <c r="E12172" s="188">
        <v>0</v>
      </c>
      <c r="F12172" s="188">
        <v>0</v>
      </c>
      <c r="G12172" s="188">
        <v>4598</v>
      </c>
      <c r="H12172" s="188">
        <v>9305</v>
      </c>
      <c r="I12172" s="188">
        <v>11059</v>
      </c>
      <c r="J12172" s="188">
        <v>13786</v>
      </c>
      <c r="N12172" s="43"/>
    </row>
    <row r="12173" spans="1:14">
      <c r="A12173" s="43" t="s">
        <v>550</v>
      </c>
      <c r="B12173" s="188">
        <v>627</v>
      </c>
      <c r="C12173" s="188">
        <v>0</v>
      </c>
      <c r="D12173" s="188">
        <v>0</v>
      </c>
      <c r="E12173" s="188">
        <v>0</v>
      </c>
      <c r="F12173" s="188">
        <v>0</v>
      </c>
      <c r="G12173" s="188">
        <v>866</v>
      </c>
      <c r="H12173" s="188">
        <v>1793</v>
      </c>
      <c r="I12173" s="188">
        <v>2510</v>
      </c>
      <c r="J12173" s="188">
        <v>5245</v>
      </c>
      <c r="N12173" s="43"/>
    </row>
    <row r="12174" spans="1:14">
      <c r="A12174" s="43" t="s">
        <v>551</v>
      </c>
      <c r="B12174" s="188">
        <v>662</v>
      </c>
      <c r="C12174" s="188">
        <v>0</v>
      </c>
      <c r="D12174" s="188">
        <v>0</v>
      </c>
      <c r="E12174" s="188">
        <v>0</v>
      </c>
      <c r="F12174" s="188">
        <v>0</v>
      </c>
      <c r="G12174" s="188">
        <v>457</v>
      </c>
      <c r="H12174" s="188">
        <v>1734</v>
      </c>
      <c r="I12174" s="188">
        <v>3230</v>
      </c>
      <c r="J12174" s="188">
        <v>8274</v>
      </c>
      <c r="N12174" s="43"/>
    </row>
    <row r="12175" spans="1:14">
      <c r="A12175" s="43" t="s">
        <v>317</v>
      </c>
      <c r="B12175" s="188">
        <v>3559</v>
      </c>
      <c r="C12175" s="188">
        <v>0</v>
      </c>
      <c r="D12175" s="188">
        <v>0</v>
      </c>
      <c r="E12175" s="188">
        <v>2977.4</v>
      </c>
      <c r="F12175" s="188">
        <v>2977.4</v>
      </c>
      <c r="G12175" s="188">
        <v>4168</v>
      </c>
      <c r="H12175" s="188">
        <v>5955</v>
      </c>
      <c r="I12175" s="188">
        <v>9528</v>
      </c>
      <c r="J12175" s="188">
        <v>9528</v>
      </c>
      <c r="N12175" s="43"/>
    </row>
    <row r="12176" spans="1:14">
      <c r="A12176" s="43" t="s">
        <v>318</v>
      </c>
      <c r="B12176" s="188">
        <v>1047</v>
      </c>
      <c r="C12176" s="188">
        <v>0</v>
      </c>
      <c r="D12176" s="188">
        <v>0</v>
      </c>
      <c r="E12176" s="188">
        <v>0</v>
      </c>
      <c r="F12176" s="188">
        <v>1118.5999999999999</v>
      </c>
      <c r="G12176" s="188">
        <v>1119</v>
      </c>
      <c r="H12176" s="188">
        <v>2193</v>
      </c>
      <c r="I12176" s="188">
        <v>2851</v>
      </c>
      <c r="J12176" s="188">
        <v>3509</v>
      </c>
      <c r="N12176" s="43"/>
    </row>
    <row r="12177" spans="1:14">
      <c r="A12177" s="43" t="s">
        <v>552</v>
      </c>
      <c r="B12177" s="188">
        <v>121070</v>
      </c>
      <c r="C12177" s="188">
        <v>32632.71</v>
      </c>
      <c r="D12177" s="188">
        <v>40165.519999999997</v>
      </c>
      <c r="E12177" s="188">
        <v>59091.5</v>
      </c>
      <c r="F12177" s="188">
        <v>90216.8</v>
      </c>
      <c r="G12177" s="188">
        <v>141362</v>
      </c>
      <c r="H12177" s="188">
        <v>221317</v>
      </c>
      <c r="I12177" s="188">
        <v>291317</v>
      </c>
      <c r="J12177" s="188">
        <v>551884</v>
      </c>
      <c r="N12177" s="43"/>
    </row>
    <row r="12178" spans="1:14">
      <c r="A12178" s="43" t="s">
        <v>553</v>
      </c>
      <c r="B12178" s="188">
        <v>20491</v>
      </c>
      <c r="C12178" s="188">
        <v>0</v>
      </c>
      <c r="D12178" s="188">
        <v>0</v>
      </c>
      <c r="E12178" s="188">
        <v>0</v>
      </c>
      <c r="F12178" s="188">
        <v>11457.9</v>
      </c>
      <c r="G12178" s="188">
        <v>28527</v>
      </c>
      <c r="H12178" s="188">
        <v>51596</v>
      </c>
      <c r="I12178" s="188">
        <v>70290</v>
      </c>
      <c r="J12178" s="188">
        <v>138544</v>
      </c>
      <c r="N12178" s="43"/>
    </row>
    <row r="12179" spans="1:14">
      <c r="A12179" s="43" t="s">
        <v>554</v>
      </c>
      <c r="B12179" s="188">
        <v>4423</v>
      </c>
      <c r="C12179" s="188">
        <v>0</v>
      </c>
      <c r="D12179" s="188">
        <v>0</v>
      </c>
      <c r="E12179" s="188">
        <v>0</v>
      </c>
      <c r="F12179" s="188">
        <v>187.5</v>
      </c>
      <c r="G12179" s="188">
        <v>3313</v>
      </c>
      <c r="H12179" s="188">
        <v>11053</v>
      </c>
      <c r="I12179" s="188">
        <v>20461</v>
      </c>
      <c r="J12179" s="188">
        <v>55357</v>
      </c>
      <c r="N12179" s="43"/>
    </row>
    <row r="12180" spans="1:14">
      <c r="A12180" s="43" t="s">
        <v>555</v>
      </c>
      <c r="B12180" s="188">
        <v>9688</v>
      </c>
      <c r="C12180" s="188">
        <v>0</v>
      </c>
      <c r="D12180" s="188">
        <v>0</v>
      </c>
      <c r="E12180" s="188">
        <v>0</v>
      </c>
      <c r="F12180" s="188">
        <v>0</v>
      </c>
      <c r="G12180" s="188">
        <v>5261</v>
      </c>
      <c r="H12180" s="188">
        <v>26988</v>
      </c>
      <c r="I12180" s="188">
        <v>48089</v>
      </c>
      <c r="J12180" s="188">
        <v>138900</v>
      </c>
      <c r="N12180" s="43"/>
    </row>
    <row r="12181" spans="1:14">
      <c r="A12181" s="43" t="s">
        <v>556</v>
      </c>
      <c r="B12181" s="188">
        <v>2645</v>
      </c>
      <c r="C12181" s="188">
        <v>0</v>
      </c>
      <c r="D12181" s="188">
        <v>0</v>
      </c>
      <c r="E12181" s="188">
        <v>0</v>
      </c>
      <c r="F12181" s="188">
        <v>0</v>
      </c>
      <c r="G12181" s="188">
        <v>0</v>
      </c>
      <c r="H12181" s="188">
        <v>2096</v>
      </c>
      <c r="I12181" s="188">
        <v>14843</v>
      </c>
      <c r="J12181" s="188">
        <v>75485</v>
      </c>
      <c r="N12181" s="43"/>
    </row>
    <row r="12182" spans="1:14">
      <c r="A12182" s="43" t="s">
        <v>621</v>
      </c>
      <c r="B12182" s="188" t="s">
        <v>143</v>
      </c>
      <c r="C12182" s="188" t="s">
        <v>144</v>
      </c>
      <c r="D12182" s="188" t="s">
        <v>144</v>
      </c>
      <c r="E12182" s="188" t="s">
        <v>144</v>
      </c>
      <c r="F12182" s="188" t="s">
        <v>144</v>
      </c>
      <c r="G12182" s="188" t="s">
        <v>144</v>
      </c>
      <c r="H12182" s="188" t="s">
        <v>144</v>
      </c>
      <c r="I12182" s="188" t="s">
        <v>685</v>
      </c>
      <c r="J12182" s="188" t="s">
        <v>685</v>
      </c>
      <c r="K12182" s="188" t="s">
        <v>225</v>
      </c>
      <c r="N12182" s="43"/>
    </row>
    <row r="12183" spans="1:14">
      <c r="A12183" s="43" t="s">
        <v>618</v>
      </c>
      <c r="B12183" s="188" t="s">
        <v>619</v>
      </c>
      <c r="K12183" s="188" t="s">
        <v>772</v>
      </c>
      <c r="N12183" s="43"/>
    </row>
    <row r="12184" spans="1:14">
      <c r="A12184" s="43" t="s">
        <v>142</v>
      </c>
      <c r="N12184" s="43"/>
    </row>
    <row r="12186" spans="1:14">
      <c r="A12186" s="43" t="s">
        <v>219</v>
      </c>
      <c r="N12186" s="43"/>
    </row>
    <row r="12187" spans="1:14">
      <c r="A12187" s="43" t="s">
        <v>621</v>
      </c>
      <c r="B12187" s="188" t="s">
        <v>143</v>
      </c>
      <c r="C12187" s="188" t="s">
        <v>144</v>
      </c>
      <c r="D12187" s="188" t="s">
        <v>144</v>
      </c>
      <c r="E12187" s="188" t="s">
        <v>144</v>
      </c>
      <c r="F12187" s="188" t="s">
        <v>144</v>
      </c>
      <c r="G12187" s="188" t="s">
        <v>144</v>
      </c>
      <c r="H12187" s="188" t="s">
        <v>144</v>
      </c>
      <c r="I12187" s="188" t="s">
        <v>685</v>
      </c>
      <c r="J12187" s="188" t="s">
        <v>685</v>
      </c>
      <c r="K12187" s="188" t="s">
        <v>225</v>
      </c>
      <c r="N12187" s="43"/>
    </row>
    <row r="12188" spans="1:14">
      <c r="A12188" s="43" t="s">
        <v>259</v>
      </c>
      <c r="B12188" s="188" t="s">
        <v>33</v>
      </c>
      <c r="C12188" s="188" t="s">
        <v>134</v>
      </c>
      <c r="D12188" s="188" t="s">
        <v>135</v>
      </c>
      <c r="E12188" s="188" t="s">
        <v>136</v>
      </c>
      <c r="F12188" s="188" t="s">
        <v>137</v>
      </c>
      <c r="G12188" s="188" t="s">
        <v>138</v>
      </c>
      <c r="H12188" s="188" t="s">
        <v>139</v>
      </c>
      <c r="I12188" s="188" t="s">
        <v>140</v>
      </c>
      <c r="J12188" s="188" t="s">
        <v>141</v>
      </c>
      <c r="N12188" s="43"/>
    </row>
    <row r="12189" spans="1:14">
      <c r="A12189" s="43" t="s">
        <v>622</v>
      </c>
      <c r="B12189" s="188" t="s">
        <v>143</v>
      </c>
      <c r="C12189" s="188" t="s">
        <v>148</v>
      </c>
      <c r="D12189" s="188" t="s">
        <v>148</v>
      </c>
      <c r="E12189" s="188" t="s">
        <v>148</v>
      </c>
      <c r="F12189" s="188" t="s">
        <v>148</v>
      </c>
      <c r="G12189" s="188" t="s">
        <v>148</v>
      </c>
      <c r="H12189" s="188" t="s">
        <v>148</v>
      </c>
      <c r="I12189" s="188" t="s">
        <v>686</v>
      </c>
      <c r="J12189" s="188" t="s">
        <v>686</v>
      </c>
      <c r="N12189" s="43"/>
    </row>
    <row r="12190" spans="1:14">
      <c r="A12190" s="43" t="s">
        <v>592</v>
      </c>
      <c r="B12190" s="188">
        <v>93953</v>
      </c>
      <c r="C12190" s="188">
        <v>9681.1299999999992</v>
      </c>
      <c r="D12190" s="188">
        <v>15908.79</v>
      </c>
      <c r="E12190" s="188">
        <v>29521.4</v>
      </c>
      <c r="F12190" s="188">
        <v>56459.3</v>
      </c>
      <c r="G12190" s="188">
        <v>109325</v>
      </c>
      <c r="H12190" s="188">
        <v>194259</v>
      </c>
      <c r="I12190" s="188">
        <v>277495</v>
      </c>
      <c r="J12190" s="188">
        <v>605315</v>
      </c>
      <c r="N12190" s="43"/>
    </row>
    <row r="12191" spans="1:14">
      <c r="A12191" s="43" t="s">
        <v>537</v>
      </c>
      <c r="B12191" s="188">
        <v>22288</v>
      </c>
      <c r="C12191" s="188">
        <v>0</v>
      </c>
      <c r="D12191" s="188">
        <v>0</v>
      </c>
      <c r="E12191" s="188">
        <v>12359.4</v>
      </c>
      <c r="F12191" s="188">
        <v>22159.9</v>
      </c>
      <c r="G12191" s="188">
        <v>32239</v>
      </c>
      <c r="H12191" s="188">
        <v>41002</v>
      </c>
      <c r="I12191" s="188">
        <v>46043</v>
      </c>
      <c r="J12191" s="188">
        <v>54506</v>
      </c>
      <c r="N12191" s="43"/>
    </row>
    <row r="12192" spans="1:14">
      <c r="A12192" s="43" t="s">
        <v>538</v>
      </c>
      <c r="B12192" s="188">
        <v>78</v>
      </c>
      <c r="C12192" s="188">
        <v>0</v>
      </c>
      <c r="D12192" s="188">
        <v>0</v>
      </c>
      <c r="E12192" s="188">
        <v>0</v>
      </c>
      <c r="F12192" s="188">
        <v>0</v>
      </c>
      <c r="G12192" s="188">
        <v>0</v>
      </c>
      <c r="H12192" s="188">
        <v>0</v>
      </c>
      <c r="I12192" s="188">
        <v>0</v>
      </c>
      <c r="J12192" s="188">
        <v>3323</v>
      </c>
      <c r="N12192" s="43"/>
    </row>
    <row r="12193" spans="1:14">
      <c r="A12193" s="43" t="s">
        <v>539</v>
      </c>
      <c r="B12193" s="188">
        <v>36404</v>
      </c>
      <c r="C12193" s="188">
        <v>-39.229999999999997</v>
      </c>
      <c r="D12193" s="188">
        <v>301.66000000000003</v>
      </c>
      <c r="E12193" s="188">
        <v>2385</v>
      </c>
      <c r="F12193" s="188">
        <v>9829.5</v>
      </c>
      <c r="G12193" s="188">
        <v>32480</v>
      </c>
      <c r="H12193" s="188">
        <v>83858</v>
      </c>
      <c r="I12193" s="188">
        <v>144105</v>
      </c>
      <c r="J12193" s="188">
        <v>411350</v>
      </c>
      <c r="N12193" s="43"/>
    </row>
    <row r="12194" spans="1:14">
      <c r="A12194" s="43" t="s">
        <v>540</v>
      </c>
      <c r="B12194" s="188">
        <v>3062</v>
      </c>
      <c r="C12194" s="188">
        <v>0</v>
      </c>
      <c r="D12194" s="188">
        <v>0</v>
      </c>
      <c r="E12194" s="188">
        <v>0</v>
      </c>
      <c r="F12194" s="188">
        <v>0</v>
      </c>
      <c r="G12194" s="188">
        <v>0</v>
      </c>
      <c r="H12194" s="188">
        <v>5066</v>
      </c>
      <c r="I12194" s="188">
        <v>15081</v>
      </c>
      <c r="J12194" s="188">
        <v>61669</v>
      </c>
      <c r="N12194" s="43"/>
    </row>
    <row r="12195" spans="1:14">
      <c r="A12195" s="43" t="s">
        <v>541</v>
      </c>
      <c r="B12195" s="188">
        <v>23320</v>
      </c>
      <c r="C12195" s="188">
        <v>0</v>
      </c>
      <c r="D12195" s="188">
        <v>0</v>
      </c>
      <c r="E12195" s="188">
        <v>0</v>
      </c>
      <c r="F12195" s="188">
        <v>0</v>
      </c>
      <c r="G12195" s="188">
        <v>25805</v>
      </c>
      <c r="H12195" s="188">
        <v>71767</v>
      </c>
      <c r="I12195" s="188">
        <v>107893</v>
      </c>
      <c r="J12195" s="188">
        <v>214319</v>
      </c>
      <c r="N12195" s="43"/>
    </row>
    <row r="12196" spans="1:14">
      <c r="A12196" s="43" t="s">
        <v>542</v>
      </c>
      <c r="B12196" s="188">
        <v>7409</v>
      </c>
      <c r="C12196" s="188">
        <v>0</v>
      </c>
      <c r="D12196" s="188">
        <v>0</v>
      </c>
      <c r="E12196" s="188">
        <v>0</v>
      </c>
      <c r="F12196" s="188">
        <v>3253.7</v>
      </c>
      <c r="G12196" s="188">
        <v>8391</v>
      </c>
      <c r="H12196" s="188">
        <v>17789</v>
      </c>
      <c r="I12196" s="188">
        <v>27018</v>
      </c>
      <c r="J12196" s="188">
        <v>64250</v>
      </c>
      <c r="N12196" s="43"/>
    </row>
    <row r="12197" spans="1:14">
      <c r="A12197" s="43" t="s">
        <v>543</v>
      </c>
      <c r="B12197" s="188">
        <v>1391</v>
      </c>
      <c r="C12197" s="188">
        <v>0</v>
      </c>
      <c r="D12197" s="188">
        <v>0</v>
      </c>
      <c r="E12197" s="188">
        <v>0</v>
      </c>
      <c r="F12197" s="188">
        <v>0</v>
      </c>
      <c r="G12197" s="188">
        <v>0</v>
      </c>
      <c r="H12197" s="188">
        <v>0</v>
      </c>
      <c r="I12197" s="188">
        <v>13020</v>
      </c>
      <c r="J12197" s="188">
        <v>27283</v>
      </c>
      <c r="N12197" s="43"/>
    </row>
    <row r="12198" spans="1:14">
      <c r="A12198" s="43" t="s">
        <v>544</v>
      </c>
      <c r="B12198" s="188">
        <v>10681</v>
      </c>
      <c r="C12198" s="188">
        <v>0</v>
      </c>
      <c r="D12198" s="188">
        <v>0</v>
      </c>
      <c r="E12198" s="188">
        <v>0</v>
      </c>
      <c r="F12198" s="188">
        <v>0</v>
      </c>
      <c r="G12198" s="188">
        <v>0</v>
      </c>
      <c r="H12198" s="188">
        <v>28903</v>
      </c>
      <c r="I12198" s="188">
        <v>85859</v>
      </c>
      <c r="J12198" s="188">
        <v>148956</v>
      </c>
      <c r="N12198" s="43"/>
    </row>
    <row r="12199" spans="1:14">
      <c r="A12199" s="43" t="s">
        <v>221</v>
      </c>
      <c r="B12199" s="188">
        <v>19053</v>
      </c>
      <c r="C12199" s="188">
        <v>0</v>
      </c>
      <c r="D12199" s="188">
        <v>0</v>
      </c>
      <c r="E12199" s="188">
        <v>10630.5</v>
      </c>
      <c r="F12199" s="188">
        <v>18633.099999999999</v>
      </c>
      <c r="G12199" s="188">
        <v>28228</v>
      </c>
      <c r="H12199" s="188">
        <v>36103</v>
      </c>
      <c r="I12199" s="188">
        <v>40308</v>
      </c>
      <c r="J12199" s="188">
        <v>47241</v>
      </c>
      <c r="N12199" s="43"/>
    </row>
    <row r="12200" spans="1:14">
      <c r="A12200" s="43" t="s">
        <v>222</v>
      </c>
      <c r="B12200" s="188">
        <v>8735</v>
      </c>
      <c r="C12200" s="188">
        <v>0</v>
      </c>
      <c r="D12200" s="188">
        <v>0</v>
      </c>
      <c r="E12200" s="188">
        <v>0</v>
      </c>
      <c r="F12200" s="188">
        <v>0</v>
      </c>
      <c r="G12200" s="188">
        <v>16798</v>
      </c>
      <c r="H12200" s="188">
        <v>29391</v>
      </c>
      <c r="I12200" s="188">
        <v>35968</v>
      </c>
      <c r="J12200" s="188">
        <v>44775</v>
      </c>
      <c r="N12200" s="43"/>
    </row>
    <row r="12201" spans="1:14">
      <c r="A12201" s="43" t="s">
        <v>223</v>
      </c>
      <c r="B12201" s="188">
        <v>17730</v>
      </c>
      <c r="C12201" s="188">
        <v>0</v>
      </c>
      <c r="D12201" s="188">
        <v>0</v>
      </c>
      <c r="E12201" s="188">
        <v>0</v>
      </c>
      <c r="F12201" s="188">
        <v>0</v>
      </c>
      <c r="G12201" s="188">
        <v>10536</v>
      </c>
      <c r="H12201" s="188">
        <v>55576</v>
      </c>
      <c r="I12201" s="188">
        <v>91315</v>
      </c>
      <c r="J12201" s="188">
        <v>200116</v>
      </c>
      <c r="N12201" s="43"/>
    </row>
    <row r="12202" spans="1:14">
      <c r="A12202" s="43" t="s">
        <v>224</v>
      </c>
      <c r="B12202" s="188">
        <v>13305</v>
      </c>
      <c r="C12202" s="188">
        <v>0</v>
      </c>
      <c r="D12202" s="188">
        <v>0</v>
      </c>
      <c r="E12202" s="188">
        <v>0</v>
      </c>
      <c r="F12202" s="188">
        <v>0</v>
      </c>
      <c r="G12202" s="188">
        <v>0</v>
      </c>
      <c r="H12202" s="188">
        <v>42063</v>
      </c>
      <c r="I12202" s="188">
        <v>80472</v>
      </c>
      <c r="J12202" s="188">
        <v>183210</v>
      </c>
      <c r="N12202" s="43"/>
    </row>
    <row r="12203" spans="1:14">
      <c r="A12203" s="43" t="s">
        <v>545</v>
      </c>
      <c r="B12203" s="188">
        <v>77070</v>
      </c>
      <c r="C12203" s="188">
        <v>4592.25</v>
      </c>
      <c r="D12203" s="188">
        <v>10807.85</v>
      </c>
      <c r="E12203" s="188">
        <v>24020.3</v>
      </c>
      <c r="F12203" s="188">
        <v>48128.2</v>
      </c>
      <c r="G12203" s="188">
        <v>91400</v>
      </c>
      <c r="H12203" s="188">
        <v>159442</v>
      </c>
      <c r="I12203" s="188">
        <v>227486</v>
      </c>
      <c r="J12203" s="188">
        <v>503231</v>
      </c>
      <c r="N12203" s="43"/>
    </row>
    <row r="12204" spans="1:14">
      <c r="A12204" s="43" t="s">
        <v>546</v>
      </c>
      <c r="B12204" s="188">
        <v>49321</v>
      </c>
      <c r="C12204" s="188">
        <v>2521.6</v>
      </c>
      <c r="D12204" s="188">
        <v>7853.66</v>
      </c>
      <c r="E12204" s="188">
        <v>17901.8</v>
      </c>
      <c r="F12204" s="188">
        <v>35466</v>
      </c>
      <c r="G12204" s="188">
        <v>64766</v>
      </c>
      <c r="H12204" s="188">
        <v>103495</v>
      </c>
      <c r="I12204" s="188">
        <v>134410</v>
      </c>
      <c r="J12204" s="188">
        <v>230730</v>
      </c>
      <c r="N12204" s="43"/>
    </row>
    <row r="12205" spans="1:14">
      <c r="A12205" s="43" t="s">
        <v>547</v>
      </c>
      <c r="B12205" s="188">
        <v>8538</v>
      </c>
      <c r="C12205" s="188">
        <v>0</v>
      </c>
      <c r="D12205" s="188">
        <v>0</v>
      </c>
      <c r="E12205" s="188">
        <v>0</v>
      </c>
      <c r="F12205" s="188">
        <v>403.3</v>
      </c>
      <c r="G12205" s="188">
        <v>7053</v>
      </c>
      <c r="H12205" s="188">
        <v>19640</v>
      </c>
      <c r="I12205" s="188">
        <v>33103</v>
      </c>
      <c r="J12205" s="188">
        <v>91612</v>
      </c>
      <c r="N12205" s="43"/>
    </row>
    <row r="12206" spans="1:14">
      <c r="A12206" s="43" t="s">
        <v>548</v>
      </c>
      <c r="B12206" s="188">
        <v>1270</v>
      </c>
      <c r="C12206" s="188">
        <v>0</v>
      </c>
      <c r="D12206" s="188">
        <v>0</v>
      </c>
      <c r="E12206" s="188">
        <v>0</v>
      </c>
      <c r="F12206" s="188">
        <v>0</v>
      </c>
      <c r="G12206" s="188">
        <v>554</v>
      </c>
      <c r="H12206" s="188">
        <v>2835</v>
      </c>
      <c r="I12206" s="188">
        <v>5374</v>
      </c>
      <c r="J12206" s="188">
        <v>16284</v>
      </c>
      <c r="N12206" s="43"/>
    </row>
    <row r="12207" spans="1:14">
      <c r="A12207" s="43" t="s">
        <v>549</v>
      </c>
      <c r="B12207" s="188">
        <v>1505</v>
      </c>
      <c r="C12207" s="188">
        <v>0</v>
      </c>
      <c r="D12207" s="188">
        <v>0</v>
      </c>
      <c r="E12207" s="188">
        <v>0</v>
      </c>
      <c r="F12207" s="188">
        <v>0</v>
      </c>
      <c r="G12207" s="188">
        <v>1817</v>
      </c>
      <c r="H12207" s="188">
        <v>5393</v>
      </c>
      <c r="I12207" s="188">
        <v>8163</v>
      </c>
      <c r="J12207" s="188">
        <v>13230</v>
      </c>
      <c r="N12207" s="43"/>
    </row>
    <row r="12208" spans="1:14">
      <c r="A12208" s="43" t="s">
        <v>550</v>
      </c>
      <c r="B12208" s="188">
        <v>325</v>
      </c>
      <c r="C12208" s="188">
        <v>0</v>
      </c>
      <c r="D12208" s="188">
        <v>0</v>
      </c>
      <c r="E12208" s="188">
        <v>0</v>
      </c>
      <c r="F12208" s="188">
        <v>0</v>
      </c>
      <c r="G12208" s="188">
        <v>342</v>
      </c>
      <c r="H12208" s="188">
        <v>1015</v>
      </c>
      <c r="I12208" s="188">
        <v>1546</v>
      </c>
      <c r="J12208" s="188">
        <v>3077</v>
      </c>
      <c r="N12208" s="43"/>
    </row>
    <row r="12209" spans="1:14">
      <c r="A12209" s="43" t="s">
        <v>551</v>
      </c>
      <c r="B12209" s="188">
        <v>284</v>
      </c>
      <c r="C12209" s="188">
        <v>0</v>
      </c>
      <c r="D12209" s="188">
        <v>0</v>
      </c>
      <c r="E12209" s="188">
        <v>0</v>
      </c>
      <c r="F12209" s="188">
        <v>0</v>
      </c>
      <c r="G12209" s="188">
        <v>8</v>
      </c>
      <c r="H12209" s="188">
        <v>607</v>
      </c>
      <c r="I12209" s="188">
        <v>1363</v>
      </c>
      <c r="J12209" s="188">
        <v>4318</v>
      </c>
      <c r="N12209" s="43"/>
    </row>
    <row r="12210" spans="1:14">
      <c r="A12210" s="43" t="s">
        <v>317</v>
      </c>
      <c r="B12210" s="188">
        <v>3828</v>
      </c>
      <c r="C12210" s="188">
        <v>0</v>
      </c>
      <c r="D12210" s="188">
        <v>3717.23</v>
      </c>
      <c r="E12210" s="188">
        <v>3717.2</v>
      </c>
      <c r="F12210" s="188">
        <v>3717.2</v>
      </c>
      <c r="G12210" s="188">
        <v>3717</v>
      </c>
      <c r="H12210" s="188">
        <v>5204</v>
      </c>
      <c r="I12210" s="188">
        <v>7434</v>
      </c>
      <c r="J12210" s="188">
        <v>11895</v>
      </c>
      <c r="N12210" s="43"/>
    </row>
    <row r="12211" spans="1:14">
      <c r="A12211" s="43" t="s">
        <v>318</v>
      </c>
      <c r="B12211" s="188">
        <v>1132</v>
      </c>
      <c r="C12211" s="188">
        <v>0</v>
      </c>
      <c r="D12211" s="188">
        <v>0</v>
      </c>
      <c r="E12211" s="188">
        <v>0</v>
      </c>
      <c r="F12211" s="188">
        <v>1396.5</v>
      </c>
      <c r="G12211" s="188">
        <v>1397</v>
      </c>
      <c r="H12211" s="188">
        <v>1397</v>
      </c>
      <c r="I12211" s="188">
        <v>2738</v>
      </c>
      <c r="J12211" s="188">
        <v>4381</v>
      </c>
      <c r="N12211" s="43"/>
    </row>
    <row r="12212" spans="1:14">
      <c r="A12212" s="43" t="s">
        <v>552</v>
      </c>
      <c r="B12212" s="188">
        <v>66204</v>
      </c>
      <c r="C12212" s="188">
        <v>7571.59</v>
      </c>
      <c r="D12212" s="188">
        <v>12769.09</v>
      </c>
      <c r="E12212" s="188">
        <v>23065.9</v>
      </c>
      <c r="F12212" s="188">
        <v>42657.7</v>
      </c>
      <c r="G12212" s="188">
        <v>81051</v>
      </c>
      <c r="H12212" s="188">
        <v>136358</v>
      </c>
      <c r="I12212" s="188">
        <v>184707</v>
      </c>
      <c r="J12212" s="188">
        <v>345359</v>
      </c>
      <c r="N12212" s="43"/>
    </row>
    <row r="12213" spans="1:14">
      <c r="A12213" s="43" t="s">
        <v>553</v>
      </c>
      <c r="B12213" s="188">
        <v>8928</v>
      </c>
      <c r="C12213" s="188">
        <v>0</v>
      </c>
      <c r="D12213" s="188">
        <v>0</v>
      </c>
      <c r="E12213" s="188">
        <v>0</v>
      </c>
      <c r="F12213" s="188">
        <v>152.69999999999999</v>
      </c>
      <c r="G12213" s="188">
        <v>8524</v>
      </c>
      <c r="H12213" s="188">
        <v>26463</v>
      </c>
      <c r="I12213" s="188">
        <v>43441</v>
      </c>
      <c r="J12213" s="188">
        <v>96222</v>
      </c>
      <c r="N12213" s="43"/>
    </row>
    <row r="12214" spans="1:14">
      <c r="A12214" s="43" t="s">
        <v>554</v>
      </c>
      <c r="B12214" s="188">
        <v>2048</v>
      </c>
      <c r="C12214" s="188">
        <v>0</v>
      </c>
      <c r="D12214" s="188">
        <v>0</v>
      </c>
      <c r="E12214" s="188">
        <v>0</v>
      </c>
      <c r="F12214" s="188">
        <v>0</v>
      </c>
      <c r="G12214" s="188">
        <v>509</v>
      </c>
      <c r="H12214" s="188">
        <v>3820</v>
      </c>
      <c r="I12214" s="188">
        <v>8886</v>
      </c>
      <c r="J12214" s="188">
        <v>30964</v>
      </c>
      <c r="N12214" s="43"/>
    </row>
    <row r="12215" spans="1:14">
      <c r="A12215" s="43" t="s">
        <v>555</v>
      </c>
      <c r="B12215" s="188">
        <v>3613</v>
      </c>
      <c r="C12215" s="188">
        <v>0</v>
      </c>
      <c r="D12215" s="188">
        <v>0</v>
      </c>
      <c r="E12215" s="188">
        <v>0</v>
      </c>
      <c r="F12215" s="188">
        <v>0</v>
      </c>
      <c r="G12215" s="188">
        <v>34</v>
      </c>
      <c r="H12215" s="188">
        <v>6059</v>
      </c>
      <c r="I12215" s="188">
        <v>18367</v>
      </c>
      <c r="J12215" s="188">
        <v>64478</v>
      </c>
      <c r="N12215" s="43"/>
    </row>
    <row r="12216" spans="1:14">
      <c r="A12216" s="43" t="s">
        <v>556</v>
      </c>
      <c r="B12216" s="188">
        <v>1475</v>
      </c>
      <c r="C12216" s="188">
        <v>0</v>
      </c>
      <c r="D12216" s="188">
        <v>0</v>
      </c>
      <c r="E12216" s="188">
        <v>0</v>
      </c>
      <c r="F12216" s="188">
        <v>0</v>
      </c>
      <c r="G12216" s="188">
        <v>0</v>
      </c>
      <c r="H12216" s="188">
        <v>0</v>
      </c>
      <c r="I12216" s="188">
        <v>4634</v>
      </c>
      <c r="J12216" s="188">
        <v>48894</v>
      </c>
      <c r="N12216" s="43"/>
    </row>
    <row r="12217" spans="1:14">
      <c r="A12217" s="43" t="s">
        <v>171</v>
      </c>
      <c r="N12217" s="43"/>
    </row>
    <row r="12218" spans="1:14">
      <c r="A12218" s="43" t="s">
        <v>607</v>
      </c>
      <c r="B12218" s="188">
        <v>24557</v>
      </c>
      <c r="C12218" s="188">
        <v>187.73</v>
      </c>
      <c r="D12218" s="188">
        <v>3952.24</v>
      </c>
      <c r="E12218" s="188">
        <v>10734.9</v>
      </c>
      <c r="F12218" s="188">
        <v>18626</v>
      </c>
      <c r="G12218" s="188">
        <v>29904</v>
      </c>
      <c r="H12218" s="188">
        <v>48864</v>
      </c>
      <c r="I12218" s="188">
        <v>66593</v>
      </c>
      <c r="J12218" s="188">
        <v>120912</v>
      </c>
      <c r="N12218" s="43"/>
    </row>
    <row r="12219" spans="1:14">
      <c r="A12219" s="43" t="s">
        <v>537</v>
      </c>
      <c r="B12219" s="188">
        <v>10399</v>
      </c>
      <c r="C12219" s="188">
        <v>0</v>
      </c>
      <c r="D12219" s="188">
        <v>0</v>
      </c>
      <c r="E12219" s="188">
        <v>815.4</v>
      </c>
      <c r="F12219" s="188">
        <v>11115.3</v>
      </c>
      <c r="G12219" s="188">
        <v>15815</v>
      </c>
      <c r="H12219" s="188">
        <v>20289</v>
      </c>
      <c r="I12219" s="188">
        <v>23340</v>
      </c>
      <c r="J12219" s="188">
        <v>31018</v>
      </c>
      <c r="N12219" s="43"/>
    </row>
    <row r="12220" spans="1:14">
      <c r="A12220" s="43" t="s">
        <v>538</v>
      </c>
      <c r="B12220" s="188">
        <v>377</v>
      </c>
      <c r="C12220" s="188">
        <v>0</v>
      </c>
      <c r="D12220" s="188">
        <v>0</v>
      </c>
      <c r="E12220" s="188">
        <v>0</v>
      </c>
      <c r="F12220" s="188">
        <v>0</v>
      </c>
      <c r="G12220" s="188">
        <v>0</v>
      </c>
      <c r="H12220" s="188">
        <v>0</v>
      </c>
      <c r="I12220" s="188">
        <v>3123</v>
      </c>
      <c r="J12220" s="188">
        <v>9326</v>
      </c>
      <c r="N12220" s="43"/>
    </row>
    <row r="12221" spans="1:14">
      <c r="A12221" s="43" t="s">
        <v>539</v>
      </c>
      <c r="B12221" s="188">
        <v>4766</v>
      </c>
      <c r="C12221" s="188">
        <v>-115.32</v>
      </c>
      <c r="D12221" s="188">
        <v>-85.65</v>
      </c>
      <c r="E12221" s="188">
        <v>49.3</v>
      </c>
      <c r="F12221" s="188">
        <v>1070.2</v>
      </c>
      <c r="G12221" s="188">
        <v>4003</v>
      </c>
      <c r="H12221" s="188">
        <v>10216</v>
      </c>
      <c r="I12221" s="188">
        <v>18653</v>
      </c>
      <c r="J12221" s="188">
        <v>60629</v>
      </c>
      <c r="N12221" s="43"/>
    </row>
    <row r="12222" spans="1:14">
      <c r="A12222" s="43" t="s">
        <v>540</v>
      </c>
      <c r="B12222" s="188">
        <v>336</v>
      </c>
      <c r="C12222" s="188">
        <v>0</v>
      </c>
      <c r="D12222" s="188">
        <v>0</v>
      </c>
      <c r="E12222" s="188">
        <v>0</v>
      </c>
      <c r="F12222" s="188">
        <v>0</v>
      </c>
      <c r="G12222" s="188">
        <v>0</v>
      </c>
      <c r="H12222" s="188">
        <v>65</v>
      </c>
      <c r="I12222" s="188">
        <v>1174</v>
      </c>
      <c r="J12222" s="188">
        <v>7631</v>
      </c>
      <c r="N12222" s="43"/>
    </row>
    <row r="12223" spans="1:14">
      <c r="A12223" s="43" t="s">
        <v>541</v>
      </c>
      <c r="B12223" s="188">
        <v>5471</v>
      </c>
      <c r="C12223" s="188">
        <v>0</v>
      </c>
      <c r="D12223" s="188">
        <v>0</v>
      </c>
      <c r="E12223" s="188">
        <v>0</v>
      </c>
      <c r="F12223" s="188">
        <v>0</v>
      </c>
      <c r="G12223" s="188">
        <v>0</v>
      </c>
      <c r="H12223" s="188">
        <v>19079</v>
      </c>
      <c r="I12223" s="188">
        <v>34215</v>
      </c>
      <c r="J12223" s="188">
        <v>76626</v>
      </c>
      <c r="N12223" s="43"/>
    </row>
    <row r="12224" spans="1:14">
      <c r="A12224" s="43" t="s">
        <v>542</v>
      </c>
      <c r="B12224" s="188">
        <v>2003</v>
      </c>
      <c r="C12224" s="188">
        <v>0</v>
      </c>
      <c r="D12224" s="188">
        <v>0</v>
      </c>
      <c r="E12224" s="188">
        <v>0</v>
      </c>
      <c r="F12224" s="188">
        <v>0</v>
      </c>
      <c r="G12224" s="188">
        <v>2158</v>
      </c>
      <c r="H12224" s="188">
        <v>5679</v>
      </c>
      <c r="I12224" s="188">
        <v>9059</v>
      </c>
      <c r="J12224" s="188">
        <v>21990</v>
      </c>
      <c r="N12224" s="43"/>
    </row>
    <row r="12225" spans="1:14">
      <c r="A12225" s="43" t="s">
        <v>543</v>
      </c>
      <c r="B12225" s="188">
        <v>1204</v>
      </c>
      <c r="C12225" s="188">
        <v>0</v>
      </c>
      <c r="D12225" s="188">
        <v>0</v>
      </c>
      <c r="E12225" s="188">
        <v>0</v>
      </c>
      <c r="F12225" s="188">
        <v>0</v>
      </c>
      <c r="G12225" s="188">
        <v>0</v>
      </c>
      <c r="H12225" s="188">
        <v>0</v>
      </c>
      <c r="I12225" s="188">
        <v>10679</v>
      </c>
      <c r="J12225" s="188">
        <v>25573</v>
      </c>
      <c r="N12225" s="43"/>
    </row>
    <row r="12226" spans="1:14">
      <c r="A12226" s="43" t="s">
        <v>544</v>
      </c>
      <c r="B12226" s="188">
        <v>17621</v>
      </c>
      <c r="C12226" s="188">
        <v>0</v>
      </c>
      <c r="D12226" s="188">
        <v>0</v>
      </c>
      <c r="E12226" s="188">
        <v>0</v>
      </c>
      <c r="F12226" s="188">
        <v>0</v>
      </c>
      <c r="G12226" s="188">
        <v>17412</v>
      </c>
      <c r="H12226" s="188">
        <v>70037</v>
      </c>
      <c r="I12226" s="188">
        <v>131036</v>
      </c>
      <c r="J12226" s="188">
        <v>148956</v>
      </c>
      <c r="N12226" s="43"/>
    </row>
    <row r="12227" spans="1:14">
      <c r="A12227" s="43" t="s">
        <v>221</v>
      </c>
      <c r="B12227" s="188">
        <v>8913</v>
      </c>
      <c r="C12227" s="188">
        <v>0</v>
      </c>
      <c r="D12227" s="188">
        <v>0</v>
      </c>
      <c r="E12227" s="188">
        <v>0</v>
      </c>
      <c r="F12227" s="188">
        <v>9816.1</v>
      </c>
      <c r="G12227" s="188">
        <v>13838</v>
      </c>
      <c r="H12227" s="188">
        <v>17148</v>
      </c>
      <c r="I12227" s="188">
        <v>19467</v>
      </c>
      <c r="J12227" s="188">
        <v>24903</v>
      </c>
      <c r="N12227" s="43"/>
    </row>
    <row r="12228" spans="1:14">
      <c r="A12228" s="43" t="s">
        <v>222</v>
      </c>
      <c r="B12228" s="188">
        <v>3629</v>
      </c>
      <c r="C12228" s="188">
        <v>0</v>
      </c>
      <c r="D12228" s="188">
        <v>0</v>
      </c>
      <c r="E12228" s="188">
        <v>0</v>
      </c>
      <c r="F12228" s="188">
        <v>0</v>
      </c>
      <c r="G12228" s="188">
        <v>5409</v>
      </c>
      <c r="H12228" s="188">
        <v>14479</v>
      </c>
      <c r="I12228" s="188">
        <v>18214</v>
      </c>
      <c r="J12228" s="188">
        <v>27770</v>
      </c>
      <c r="N12228" s="43"/>
    </row>
    <row r="12229" spans="1:14">
      <c r="A12229" s="43" t="s">
        <v>223</v>
      </c>
      <c r="B12229" s="188">
        <v>3233</v>
      </c>
      <c r="C12229" s="188">
        <v>0</v>
      </c>
      <c r="D12229" s="188">
        <v>0</v>
      </c>
      <c r="E12229" s="188">
        <v>0</v>
      </c>
      <c r="F12229" s="188">
        <v>0</v>
      </c>
      <c r="G12229" s="188">
        <v>0</v>
      </c>
      <c r="H12229" s="188">
        <v>9681</v>
      </c>
      <c r="I12229" s="188">
        <v>22435</v>
      </c>
      <c r="J12229" s="188">
        <v>56883</v>
      </c>
      <c r="N12229" s="43"/>
    </row>
    <row r="12230" spans="1:14">
      <c r="A12230" s="43" t="s">
        <v>224</v>
      </c>
      <c r="B12230" s="188">
        <v>4270</v>
      </c>
      <c r="C12230" s="188">
        <v>0</v>
      </c>
      <c r="D12230" s="188">
        <v>0</v>
      </c>
      <c r="E12230" s="188">
        <v>0</v>
      </c>
      <c r="F12230" s="188">
        <v>0</v>
      </c>
      <c r="G12230" s="188">
        <v>0</v>
      </c>
      <c r="H12230" s="188">
        <v>6147</v>
      </c>
      <c r="I12230" s="188">
        <v>29567</v>
      </c>
      <c r="J12230" s="188">
        <v>87295</v>
      </c>
      <c r="N12230" s="43"/>
    </row>
    <row r="12231" spans="1:14">
      <c r="A12231" s="43" t="s">
        <v>545</v>
      </c>
      <c r="B12231" s="188">
        <v>18662</v>
      </c>
      <c r="C12231" s="188">
        <v>-4262.41</v>
      </c>
      <c r="D12231" s="188">
        <v>-890.02</v>
      </c>
      <c r="E12231" s="188">
        <v>5894.7</v>
      </c>
      <c r="F12231" s="188">
        <v>13782</v>
      </c>
      <c r="G12231" s="188">
        <v>24489</v>
      </c>
      <c r="H12231" s="188">
        <v>40858</v>
      </c>
      <c r="I12231" s="188">
        <v>56571</v>
      </c>
      <c r="J12231" s="188">
        <v>101121</v>
      </c>
      <c r="N12231" s="43"/>
    </row>
    <row r="12232" spans="1:14">
      <c r="A12232" s="43" t="s">
        <v>546</v>
      </c>
      <c r="B12232" s="188">
        <v>14388</v>
      </c>
      <c r="C12232" s="188">
        <v>-5113.7700000000004</v>
      </c>
      <c r="D12232" s="188">
        <v>-3717.23</v>
      </c>
      <c r="E12232" s="188">
        <v>4465</v>
      </c>
      <c r="F12232" s="188">
        <v>10502.6</v>
      </c>
      <c r="G12232" s="188">
        <v>19034</v>
      </c>
      <c r="H12232" s="188">
        <v>33754</v>
      </c>
      <c r="I12232" s="188">
        <v>47198</v>
      </c>
      <c r="J12232" s="188">
        <v>82483</v>
      </c>
      <c r="N12232" s="43"/>
    </row>
    <row r="12233" spans="1:14">
      <c r="A12233" s="43" t="s">
        <v>547</v>
      </c>
      <c r="B12233" s="188">
        <v>692</v>
      </c>
      <c r="C12233" s="188">
        <v>0</v>
      </c>
      <c r="D12233" s="188">
        <v>0</v>
      </c>
      <c r="E12233" s="188">
        <v>0</v>
      </c>
      <c r="F12233" s="188">
        <v>0</v>
      </c>
      <c r="G12233" s="188">
        <v>0</v>
      </c>
      <c r="H12233" s="188">
        <v>1490</v>
      </c>
      <c r="I12233" s="188">
        <v>3839</v>
      </c>
      <c r="J12233" s="188">
        <v>13435</v>
      </c>
      <c r="N12233" s="43"/>
    </row>
    <row r="12234" spans="1:14">
      <c r="A12234" s="43" t="s">
        <v>548</v>
      </c>
      <c r="B12234" s="188">
        <v>124</v>
      </c>
      <c r="C12234" s="188">
        <v>0</v>
      </c>
      <c r="D12234" s="188">
        <v>0</v>
      </c>
      <c r="E12234" s="188">
        <v>0</v>
      </c>
      <c r="F12234" s="188">
        <v>0</v>
      </c>
      <c r="G12234" s="188">
        <v>0</v>
      </c>
      <c r="H12234" s="188">
        <v>143</v>
      </c>
      <c r="I12234" s="188">
        <v>680</v>
      </c>
      <c r="J12234" s="188">
        <v>2656</v>
      </c>
      <c r="N12234" s="43"/>
    </row>
    <row r="12235" spans="1:14">
      <c r="A12235" s="43" t="s">
        <v>549</v>
      </c>
      <c r="B12235" s="188">
        <v>358</v>
      </c>
      <c r="C12235" s="188">
        <v>0</v>
      </c>
      <c r="D12235" s="188">
        <v>0</v>
      </c>
      <c r="E12235" s="188">
        <v>0</v>
      </c>
      <c r="F12235" s="188">
        <v>0</v>
      </c>
      <c r="G12235" s="188">
        <v>0</v>
      </c>
      <c r="H12235" s="188">
        <v>1255</v>
      </c>
      <c r="I12235" s="188">
        <v>2406</v>
      </c>
      <c r="J12235" s="188">
        <v>5600</v>
      </c>
      <c r="N12235" s="43"/>
    </row>
    <row r="12236" spans="1:14">
      <c r="A12236" s="43" t="s">
        <v>550</v>
      </c>
      <c r="B12236" s="188">
        <v>68</v>
      </c>
      <c r="C12236" s="188">
        <v>0</v>
      </c>
      <c r="D12236" s="188">
        <v>0</v>
      </c>
      <c r="E12236" s="188">
        <v>0</v>
      </c>
      <c r="F12236" s="188">
        <v>0</v>
      </c>
      <c r="G12236" s="188">
        <v>0</v>
      </c>
      <c r="H12236" s="188">
        <v>236</v>
      </c>
      <c r="I12236" s="188">
        <v>453</v>
      </c>
      <c r="J12236" s="188">
        <v>1055</v>
      </c>
      <c r="N12236" s="43"/>
    </row>
    <row r="12237" spans="1:14">
      <c r="A12237" s="43" t="s">
        <v>551</v>
      </c>
      <c r="B12237" s="188">
        <v>22</v>
      </c>
      <c r="C12237" s="188">
        <v>0</v>
      </c>
      <c r="D12237" s="188">
        <v>0</v>
      </c>
      <c r="E12237" s="188">
        <v>0</v>
      </c>
      <c r="F12237" s="188">
        <v>0</v>
      </c>
      <c r="G12237" s="188">
        <v>0</v>
      </c>
      <c r="H12237" s="188">
        <v>0</v>
      </c>
      <c r="I12237" s="188">
        <v>0</v>
      </c>
      <c r="J12237" s="188">
        <v>535</v>
      </c>
      <c r="N12237" s="43"/>
    </row>
    <row r="12238" spans="1:14">
      <c r="A12238" s="43" t="s">
        <v>317</v>
      </c>
      <c r="B12238" s="188">
        <v>3569</v>
      </c>
      <c r="C12238" s="188">
        <v>3717.23</v>
      </c>
      <c r="D12238" s="188">
        <v>3717.23</v>
      </c>
      <c r="E12238" s="188">
        <v>3717.2</v>
      </c>
      <c r="F12238" s="188">
        <v>3717.2</v>
      </c>
      <c r="G12238" s="188">
        <v>3717</v>
      </c>
      <c r="H12238" s="188">
        <v>3717</v>
      </c>
      <c r="I12238" s="188">
        <v>3717</v>
      </c>
      <c r="J12238" s="188">
        <v>3717</v>
      </c>
      <c r="N12238" s="43"/>
    </row>
    <row r="12239" spans="1:14">
      <c r="A12239" s="43" t="s">
        <v>318</v>
      </c>
      <c r="B12239" s="188">
        <v>1063</v>
      </c>
      <c r="C12239" s="188">
        <v>0</v>
      </c>
      <c r="D12239" s="188">
        <v>0</v>
      </c>
      <c r="E12239" s="188">
        <v>1396.5</v>
      </c>
      <c r="F12239" s="188">
        <v>1396.5</v>
      </c>
      <c r="G12239" s="188">
        <v>1397</v>
      </c>
      <c r="H12239" s="188">
        <v>1397</v>
      </c>
      <c r="I12239" s="188">
        <v>1397</v>
      </c>
      <c r="J12239" s="188">
        <v>1397</v>
      </c>
      <c r="N12239" s="43"/>
    </row>
    <row r="12240" spans="1:14">
      <c r="A12240" s="43" t="s">
        <v>552</v>
      </c>
      <c r="B12240" s="188">
        <v>20283</v>
      </c>
      <c r="C12240" s="188">
        <v>0</v>
      </c>
      <c r="D12240" s="188">
        <v>439.5</v>
      </c>
      <c r="E12240" s="188">
        <v>9285.6</v>
      </c>
      <c r="F12240" s="188">
        <v>15260.1</v>
      </c>
      <c r="G12240" s="188">
        <v>24175</v>
      </c>
      <c r="H12240" s="188">
        <v>41010</v>
      </c>
      <c r="I12240" s="188">
        <v>57250</v>
      </c>
      <c r="J12240" s="188">
        <v>107200</v>
      </c>
      <c r="N12240" s="43"/>
    </row>
    <row r="12241" spans="1:14">
      <c r="A12241" s="43" t="s">
        <v>553</v>
      </c>
      <c r="B12241" s="188">
        <v>822</v>
      </c>
      <c r="C12241" s="188">
        <v>0</v>
      </c>
      <c r="D12241" s="188">
        <v>0</v>
      </c>
      <c r="E12241" s="188">
        <v>0</v>
      </c>
      <c r="F12241" s="188">
        <v>0</v>
      </c>
      <c r="G12241" s="188">
        <v>30</v>
      </c>
      <c r="H12241" s="188">
        <v>1669</v>
      </c>
      <c r="I12241" s="188">
        <v>3853</v>
      </c>
      <c r="J12241" s="188">
        <v>14997</v>
      </c>
      <c r="N12241" s="43"/>
    </row>
    <row r="12242" spans="1:14">
      <c r="A12242" s="43" t="s">
        <v>554</v>
      </c>
      <c r="B12242" s="188">
        <v>439</v>
      </c>
      <c r="C12242" s="188">
        <v>0</v>
      </c>
      <c r="D12242" s="188">
        <v>0</v>
      </c>
      <c r="E12242" s="188">
        <v>0</v>
      </c>
      <c r="F12242" s="188">
        <v>0</v>
      </c>
      <c r="G12242" s="188">
        <v>20</v>
      </c>
      <c r="H12242" s="188">
        <v>682</v>
      </c>
      <c r="I12242" s="188">
        <v>1775</v>
      </c>
      <c r="J12242" s="188">
        <v>9140</v>
      </c>
      <c r="N12242" s="43"/>
    </row>
    <row r="12243" spans="1:14">
      <c r="A12243" s="43" t="s">
        <v>555</v>
      </c>
      <c r="B12243" s="188">
        <v>606</v>
      </c>
      <c r="C12243" s="188">
        <v>0</v>
      </c>
      <c r="D12243" s="188">
        <v>0</v>
      </c>
      <c r="E12243" s="188">
        <v>0</v>
      </c>
      <c r="F12243" s="188">
        <v>0</v>
      </c>
      <c r="G12243" s="188">
        <v>0</v>
      </c>
      <c r="H12243" s="188">
        <v>21</v>
      </c>
      <c r="I12243" s="188">
        <v>1914</v>
      </c>
      <c r="J12243" s="188">
        <v>15706</v>
      </c>
      <c r="N12243" s="43"/>
    </row>
    <row r="12244" spans="1:14">
      <c r="A12244" s="43" t="s">
        <v>556</v>
      </c>
      <c r="B12244" s="188">
        <v>628</v>
      </c>
      <c r="C12244" s="188">
        <v>0</v>
      </c>
      <c r="D12244" s="188">
        <v>0</v>
      </c>
      <c r="E12244" s="188">
        <v>0</v>
      </c>
      <c r="F12244" s="188">
        <v>0</v>
      </c>
      <c r="G12244" s="188">
        <v>0</v>
      </c>
      <c r="H12244" s="188">
        <v>0</v>
      </c>
      <c r="I12244" s="188">
        <v>0</v>
      </c>
      <c r="J12244" s="188">
        <v>19227</v>
      </c>
      <c r="N12244" s="43"/>
    </row>
    <row r="12245" spans="1:14">
      <c r="A12245" s="43" t="s">
        <v>608</v>
      </c>
      <c r="B12245" s="188">
        <v>45751</v>
      </c>
      <c r="C12245" s="188">
        <v>14585.99</v>
      </c>
      <c r="D12245" s="188">
        <v>18420.7</v>
      </c>
      <c r="E12245" s="188">
        <v>25215.8</v>
      </c>
      <c r="F12245" s="188">
        <v>36319.800000000003</v>
      </c>
      <c r="G12245" s="188">
        <v>55174</v>
      </c>
      <c r="H12245" s="188">
        <v>83144</v>
      </c>
      <c r="I12245" s="188">
        <v>107228</v>
      </c>
      <c r="J12245" s="188">
        <v>171281</v>
      </c>
      <c r="N12245" s="43"/>
    </row>
    <row r="12246" spans="1:14">
      <c r="A12246" s="43" t="s">
        <v>537</v>
      </c>
      <c r="B12246" s="188">
        <v>18001</v>
      </c>
      <c r="C12246" s="188">
        <v>0</v>
      </c>
      <c r="D12246" s="188">
        <v>2632.01</v>
      </c>
      <c r="E12246" s="188">
        <v>13600</v>
      </c>
      <c r="F12246" s="188">
        <v>18846.8</v>
      </c>
      <c r="G12246" s="188">
        <v>23842</v>
      </c>
      <c r="H12246" s="188">
        <v>28236</v>
      </c>
      <c r="I12246" s="188">
        <v>31267</v>
      </c>
      <c r="J12246" s="188">
        <v>37930</v>
      </c>
      <c r="N12246" s="43"/>
    </row>
    <row r="12247" spans="1:14">
      <c r="A12247" s="43" t="s">
        <v>538</v>
      </c>
      <c r="B12247" s="188">
        <v>6</v>
      </c>
      <c r="C12247" s="188">
        <v>0</v>
      </c>
      <c r="D12247" s="188">
        <v>0</v>
      </c>
      <c r="E12247" s="188">
        <v>0</v>
      </c>
      <c r="F12247" s="188">
        <v>0</v>
      </c>
      <c r="G12247" s="188">
        <v>0</v>
      </c>
      <c r="H12247" s="188">
        <v>0</v>
      </c>
      <c r="I12247" s="188">
        <v>0</v>
      </c>
      <c r="J12247" s="188">
        <v>0</v>
      </c>
      <c r="N12247" s="43"/>
    </row>
    <row r="12248" spans="1:14">
      <c r="A12248" s="43" t="s">
        <v>539</v>
      </c>
      <c r="B12248" s="188">
        <v>10449</v>
      </c>
      <c r="C12248" s="188">
        <v>-8.32</v>
      </c>
      <c r="D12248" s="188">
        <v>268.55</v>
      </c>
      <c r="E12248" s="188">
        <v>1367.5</v>
      </c>
      <c r="F12248" s="188">
        <v>4377.3999999999996</v>
      </c>
      <c r="G12248" s="188">
        <v>10646</v>
      </c>
      <c r="H12248" s="188">
        <v>24458</v>
      </c>
      <c r="I12248" s="188">
        <v>40552</v>
      </c>
      <c r="J12248" s="188">
        <v>99657</v>
      </c>
      <c r="N12248" s="43"/>
    </row>
    <row r="12249" spans="1:14">
      <c r="A12249" s="43" t="s">
        <v>540</v>
      </c>
      <c r="B12249" s="188">
        <v>1215</v>
      </c>
      <c r="C12249" s="188">
        <v>0</v>
      </c>
      <c r="D12249" s="188">
        <v>0</v>
      </c>
      <c r="E12249" s="188">
        <v>0</v>
      </c>
      <c r="F12249" s="188">
        <v>0</v>
      </c>
      <c r="G12249" s="188">
        <v>0</v>
      </c>
      <c r="H12249" s="188">
        <v>2046</v>
      </c>
      <c r="I12249" s="188">
        <v>5838</v>
      </c>
      <c r="J12249" s="188">
        <v>24470</v>
      </c>
      <c r="N12249" s="43"/>
    </row>
    <row r="12250" spans="1:14">
      <c r="A12250" s="43" t="s">
        <v>541</v>
      </c>
      <c r="B12250" s="188">
        <v>10512</v>
      </c>
      <c r="C12250" s="188">
        <v>0</v>
      </c>
      <c r="D12250" s="188">
        <v>0</v>
      </c>
      <c r="E12250" s="188">
        <v>0</v>
      </c>
      <c r="F12250" s="188">
        <v>0</v>
      </c>
      <c r="G12250" s="188">
        <v>11819</v>
      </c>
      <c r="H12250" s="188">
        <v>35938</v>
      </c>
      <c r="I12250" s="188">
        <v>55371</v>
      </c>
      <c r="J12250" s="188">
        <v>105287</v>
      </c>
      <c r="N12250" s="43"/>
    </row>
    <row r="12251" spans="1:14">
      <c r="A12251" s="43" t="s">
        <v>542</v>
      </c>
      <c r="B12251" s="188">
        <v>4112</v>
      </c>
      <c r="C12251" s="188">
        <v>0</v>
      </c>
      <c r="D12251" s="188">
        <v>0</v>
      </c>
      <c r="E12251" s="188">
        <v>0</v>
      </c>
      <c r="F12251" s="188">
        <v>1990.4</v>
      </c>
      <c r="G12251" s="188">
        <v>4988</v>
      </c>
      <c r="H12251" s="188">
        <v>10169</v>
      </c>
      <c r="I12251" s="188">
        <v>15511</v>
      </c>
      <c r="J12251" s="188">
        <v>33615</v>
      </c>
      <c r="N12251" s="43"/>
    </row>
    <row r="12252" spans="1:14">
      <c r="A12252" s="43" t="s">
        <v>543</v>
      </c>
      <c r="B12252" s="188">
        <v>1455</v>
      </c>
      <c r="C12252" s="188">
        <v>0</v>
      </c>
      <c r="D12252" s="188">
        <v>0</v>
      </c>
      <c r="E12252" s="188">
        <v>0</v>
      </c>
      <c r="F12252" s="188">
        <v>0</v>
      </c>
      <c r="G12252" s="188">
        <v>0</v>
      </c>
      <c r="H12252" s="188">
        <v>0</v>
      </c>
      <c r="I12252" s="188">
        <v>13684</v>
      </c>
      <c r="J12252" s="188">
        <v>26940</v>
      </c>
      <c r="N12252" s="43"/>
    </row>
    <row r="12253" spans="1:14">
      <c r="A12253" s="43" t="s">
        <v>544</v>
      </c>
      <c r="B12253" s="188">
        <v>10872</v>
      </c>
      <c r="C12253" s="188">
        <v>0</v>
      </c>
      <c r="D12253" s="188">
        <v>0</v>
      </c>
      <c r="E12253" s="188">
        <v>0</v>
      </c>
      <c r="F12253" s="188">
        <v>0</v>
      </c>
      <c r="G12253" s="188">
        <v>0</v>
      </c>
      <c r="H12253" s="188">
        <v>28903</v>
      </c>
      <c r="I12253" s="188">
        <v>85859</v>
      </c>
      <c r="J12253" s="188">
        <v>131036</v>
      </c>
      <c r="N12253" s="43"/>
    </row>
    <row r="12254" spans="1:14">
      <c r="A12254" s="43" t="s">
        <v>221</v>
      </c>
      <c r="B12254" s="188">
        <v>15251</v>
      </c>
      <c r="C12254" s="188">
        <v>0</v>
      </c>
      <c r="D12254" s="188">
        <v>0</v>
      </c>
      <c r="E12254" s="188">
        <v>11961.3</v>
      </c>
      <c r="F12254" s="188">
        <v>15999.4</v>
      </c>
      <c r="G12254" s="188">
        <v>20165</v>
      </c>
      <c r="H12254" s="188">
        <v>24126</v>
      </c>
      <c r="I12254" s="188">
        <v>26504</v>
      </c>
      <c r="J12254" s="188">
        <v>31573</v>
      </c>
      <c r="N12254" s="43"/>
    </row>
    <row r="12255" spans="1:14">
      <c r="A12255" s="43" t="s">
        <v>222</v>
      </c>
      <c r="B12255" s="188">
        <v>7060</v>
      </c>
      <c r="C12255" s="188">
        <v>0</v>
      </c>
      <c r="D12255" s="188">
        <v>0</v>
      </c>
      <c r="E12255" s="188">
        <v>0</v>
      </c>
      <c r="F12255" s="188">
        <v>0</v>
      </c>
      <c r="G12255" s="188">
        <v>14216</v>
      </c>
      <c r="H12255" s="188">
        <v>22011</v>
      </c>
      <c r="I12255" s="188">
        <v>26137</v>
      </c>
      <c r="J12255" s="188">
        <v>34838</v>
      </c>
      <c r="N12255" s="43"/>
    </row>
    <row r="12256" spans="1:14">
      <c r="A12256" s="43" t="s">
        <v>223</v>
      </c>
      <c r="B12256" s="188">
        <v>6654</v>
      </c>
      <c r="C12256" s="188">
        <v>0</v>
      </c>
      <c r="D12256" s="188">
        <v>0</v>
      </c>
      <c r="E12256" s="188">
        <v>0</v>
      </c>
      <c r="F12256" s="188">
        <v>0</v>
      </c>
      <c r="G12256" s="188">
        <v>0</v>
      </c>
      <c r="H12256" s="188">
        <v>25880</v>
      </c>
      <c r="I12256" s="188">
        <v>41418</v>
      </c>
      <c r="J12256" s="188">
        <v>80343</v>
      </c>
      <c r="N12256" s="43"/>
    </row>
    <row r="12257" spans="1:14">
      <c r="A12257" s="43" t="s">
        <v>224</v>
      </c>
      <c r="B12257" s="188">
        <v>7626</v>
      </c>
      <c r="C12257" s="188">
        <v>0</v>
      </c>
      <c r="D12257" s="188">
        <v>0</v>
      </c>
      <c r="E12257" s="188">
        <v>0</v>
      </c>
      <c r="F12257" s="188">
        <v>0</v>
      </c>
      <c r="G12257" s="188">
        <v>0</v>
      </c>
      <c r="H12257" s="188">
        <v>25929</v>
      </c>
      <c r="I12257" s="188">
        <v>51397</v>
      </c>
      <c r="J12257" s="188">
        <v>125545</v>
      </c>
      <c r="N12257" s="43"/>
    </row>
    <row r="12258" spans="1:14">
      <c r="A12258" s="43" t="s">
        <v>545</v>
      </c>
      <c r="B12258" s="188">
        <v>37945</v>
      </c>
      <c r="C12258" s="188">
        <v>9221.91</v>
      </c>
      <c r="D12258" s="188">
        <v>13331.59</v>
      </c>
      <c r="E12258" s="188">
        <v>20048.599999999999</v>
      </c>
      <c r="F12258" s="188">
        <v>30572.9</v>
      </c>
      <c r="G12258" s="188">
        <v>47122</v>
      </c>
      <c r="H12258" s="188">
        <v>70275</v>
      </c>
      <c r="I12258" s="188">
        <v>90234</v>
      </c>
      <c r="J12258" s="188">
        <v>148312</v>
      </c>
      <c r="N12258" s="43"/>
    </row>
    <row r="12259" spans="1:14">
      <c r="A12259" s="43" t="s">
        <v>546</v>
      </c>
      <c r="B12259" s="188">
        <v>28894</v>
      </c>
      <c r="C12259" s="188">
        <v>6141.06</v>
      </c>
      <c r="D12259" s="188">
        <v>9968.84</v>
      </c>
      <c r="E12259" s="188">
        <v>15245.9</v>
      </c>
      <c r="F12259" s="188">
        <v>23033.9</v>
      </c>
      <c r="G12259" s="188">
        <v>36402</v>
      </c>
      <c r="H12259" s="188">
        <v>56026</v>
      </c>
      <c r="I12259" s="188">
        <v>72875</v>
      </c>
      <c r="J12259" s="188">
        <v>107766</v>
      </c>
      <c r="N12259" s="43"/>
    </row>
    <row r="12260" spans="1:14">
      <c r="A12260" s="43" t="s">
        <v>547</v>
      </c>
      <c r="B12260" s="188">
        <v>1908</v>
      </c>
      <c r="C12260" s="188">
        <v>0</v>
      </c>
      <c r="D12260" s="188">
        <v>0</v>
      </c>
      <c r="E12260" s="188">
        <v>0</v>
      </c>
      <c r="F12260" s="188">
        <v>0</v>
      </c>
      <c r="G12260" s="188">
        <v>1545</v>
      </c>
      <c r="H12260" s="188">
        <v>5638</v>
      </c>
      <c r="I12260" s="188">
        <v>9778</v>
      </c>
      <c r="J12260" s="188">
        <v>22741</v>
      </c>
      <c r="N12260" s="43"/>
    </row>
    <row r="12261" spans="1:14">
      <c r="A12261" s="43" t="s">
        <v>548</v>
      </c>
      <c r="B12261" s="188">
        <v>309</v>
      </c>
      <c r="C12261" s="188">
        <v>0</v>
      </c>
      <c r="D12261" s="188">
        <v>0</v>
      </c>
      <c r="E12261" s="188">
        <v>0</v>
      </c>
      <c r="F12261" s="188">
        <v>0</v>
      </c>
      <c r="G12261" s="188">
        <v>0</v>
      </c>
      <c r="H12261" s="188">
        <v>896</v>
      </c>
      <c r="I12261" s="188">
        <v>1821</v>
      </c>
      <c r="J12261" s="188">
        <v>4904</v>
      </c>
      <c r="N12261" s="43"/>
    </row>
    <row r="12262" spans="1:14">
      <c r="A12262" s="43" t="s">
        <v>549</v>
      </c>
      <c r="B12262" s="188">
        <v>758</v>
      </c>
      <c r="C12262" s="188">
        <v>0</v>
      </c>
      <c r="D12262" s="188">
        <v>0</v>
      </c>
      <c r="E12262" s="188">
        <v>0</v>
      </c>
      <c r="F12262" s="188">
        <v>0</v>
      </c>
      <c r="G12262" s="188">
        <v>811</v>
      </c>
      <c r="H12262" s="188">
        <v>2671</v>
      </c>
      <c r="I12262" s="188">
        <v>4082</v>
      </c>
      <c r="J12262" s="188">
        <v>8026</v>
      </c>
      <c r="N12262" s="43"/>
    </row>
    <row r="12263" spans="1:14">
      <c r="A12263" s="43" t="s">
        <v>550</v>
      </c>
      <c r="B12263" s="188">
        <v>145</v>
      </c>
      <c r="C12263" s="188">
        <v>0</v>
      </c>
      <c r="D12263" s="188">
        <v>0</v>
      </c>
      <c r="E12263" s="188">
        <v>0</v>
      </c>
      <c r="F12263" s="188">
        <v>0</v>
      </c>
      <c r="G12263" s="188">
        <v>153</v>
      </c>
      <c r="H12263" s="188">
        <v>503</v>
      </c>
      <c r="I12263" s="188">
        <v>769</v>
      </c>
      <c r="J12263" s="188">
        <v>1512</v>
      </c>
      <c r="N12263" s="43"/>
    </row>
    <row r="12264" spans="1:14">
      <c r="A12264" s="43" t="s">
        <v>551</v>
      </c>
      <c r="B12264" s="188">
        <v>52</v>
      </c>
      <c r="C12264" s="188">
        <v>0</v>
      </c>
      <c r="D12264" s="188">
        <v>0</v>
      </c>
      <c r="E12264" s="188">
        <v>0</v>
      </c>
      <c r="F12264" s="188">
        <v>0</v>
      </c>
      <c r="G12264" s="188">
        <v>0</v>
      </c>
      <c r="H12264" s="188">
        <v>0</v>
      </c>
      <c r="I12264" s="188">
        <v>214</v>
      </c>
      <c r="J12264" s="188">
        <v>1311</v>
      </c>
      <c r="N12264" s="43"/>
    </row>
    <row r="12265" spans="1:14">
      <c r="A12265" s="43" t="s">
        <v>317</v>
      </c>
      <c r="B12265" s="188">
        <v>3576</v>
      </c>
      <c r="C12265" s="188">
        <v>0</v>
      </c>
      <c r="D12265" s="188">
        <v>3717.23</v>
      </c>
      <c r="E12265" s="188">
        <v>3717.2</v>
      </c>
      <c r="F12265" s="188">
        <v>3717.2</v>
      </c>
      <c r="G12265" s="188">
        <v>3717</v>
      </c>
      <c r="H12265" s="188">
        <v>3717</v>
      </c>
      <c r="I12265" s="188">
        <v>3717</v>
      </c>
      <c r="J12265" s="188">
        <v>5204</v>
      </c>
      <c r="N12265" s="43"/>
    </row>
    <row r="12266" spans="1:14">
      <c r="A12266" s="43" t="s">
        <v>318</v>
      </c>
      <c r="B12266" s="188">
        <v>1058</v>
      </c>
      <c r="C12266" s="188">
        <v>0</v>
      </c>
      <c r="D12266" s="188">
        <v>0</v>
      </c>
      <c r="E12266" s="188">
        <v>0</v>
      </c>
      <c r="F12266" s="188">
        <v>1396.5</v>
      </c>
      <c r="G12266" s="188">
        <v>1397</v>
      </c>
      <c r="H12266" s="188">
        <v>1397</v>
      </c>
      <c r="I12266" s="188">
        <v>1397</v>
      </c>
      <c r="J12266" s="188">
        <v>1917</v>
      </c>
      <c r="N12266" s="43"/>
    </row>
    <row r="12267" spans="1:14">
      <c r="A12267" s="43" t="s">
        <v>552</v>
      </c>
      <c r="B12267" s="188">
        <v>36699</v>
      </c>
      <c r="C12267" s="188">
        <v>11361.9</v>
      </c>
      <c r="D12267" s="188">
        <v>14857.78</v>
      </c>
      <c r="E12267" s="188">
        <v>20098.3</v>
      </c>
      <c r="F12267" s="188">
        <v>28365.3</v>
      </c>
      <c r="G12267" s="188">
        <v>44418</v>
      </c>
      <c r="H12267" s="188">
        <v>69197</v>
      </c>
      <c r="I12267" s="188">
        <v>92555</v>
      </c>
      <c r="J12267" s="188">
        <v>139641</v>
      </c>
      <c r="N12267" s="43"/>
    </row>
    <row r="12268" spans="1:14">
      <c r="A12268" s="43" t="s">
        <v>553</v>
      </c>
      <c r="B12268" s="188">
        <v>2829</v>
      </c>
      <c r="C12268" s="188">
        <v>0</v>
      </c>
      <c r="D12268" s="188">
        <v>0</v>
      </c>
      <c r="E12268" s="188">
        <v>0</v>
      </c>
      <c r="F12268" s="188">
        <v>0</v>
      </c>
      <c r="G12268" s="188">
        <v>2455</v>
      </c>
      <c r="H12268" s="188">
        <v>8082</v>
      </c>
      <c r="I12268" s="188">
        <v>13558</v>
      </c>
      <c r="J12268" s="188">
        <v>35157</v>
      </c>
      <c r="N12268" s="43"/>
    </row>
    <row r="12269" spans="1:14">
      <c r="A12269" s="43" t="s">
        <v>554</v>
      </c>
      <c r="B12269" s="188">
        <v>759</v>
      </c>
      <c r="C12269" s="188">
        <v>0</v>
      </c>
      <c r="D12269" s="188">
        <v>0</v>
      </c>
      <c r="E12269" s="188">
        <v>0</v>
      </c>
      <c r="F12269" s="188">
        <v>0</v>
      </c>
      <c r="G12269" s="188">
        <v>170</v>
      </c>
      <c r="H12269" s="188">
        <v>1499</v>
      </c>
      <c r="I12269" s="188">
        <v>3608</v>
      </c>
      <c r="J12269" s="188">
        <v>12627</v>
      </c>
      <c r="N12269" s="43"/>
    </row>
    <row r="12270" spans="1:14">
      <c r="A12270" s="43" t="s">
        <v>555</v>
      </c>
      <c r="B12270" s="188">
        <v>1011</v>
      </c>
      <c r="C12270" s="188">
        <v>0</v>
      </c>
      <c r="D12270" s="188">
        <v>0</v>
      </c>
      <c r="E12270" s="188">
        <v>0</v>
      </c>
      <c r="F12270" s="188">
        <v>0</v>
      </c>
      <c r="G12270" s="188">
        <v>0</v>
      </c>
      <c r="H12270" s="188">
        <v>944</v>
      </c>
      <c r="I12270" s="188">
        <v>4212</v>
      </c>
      <c r="J12270" s="188">
        <v>23383</v>
      </c>
      <c r="N12270" s="43"/>
    </row>
    <row r="12271" spans="1:14">
      <c r="A12271" s="43" t="s">
        <v>556</v>
      </c>
      <c r="B12271" s="188">
        <v>910</v>
      </c>
      <c r="C12271" s="188">
        <v>0</v>
      </c>
      <c r="D12271" s="188">
        <v>0</v>
      </c>
      <c r="E12271" s="188">
        <v>0</v>
      </c>
      <c r="F12271" s="188">
        <v>0</v>
      </c>
      <c r="G12271" s="188">
        <v>0</v>
      </c>
      <c r="H12271" s="188">
        <v>0</v>
      </c>
      <c r="I12271" s="188">
        <v>1580</v>
      </c>
      <c r="J12271" s="188">
        <v>30733</v>
      </c>
      <c r="N12271" s="43"/>
    </row>
    <row r="12272" spans="1:14">
      <c r="A12272" s="43" t="s">
        <v>609</v>
      </c>
      <c r="B12272" s="188">
        <v>68182</v>
      </c>
      <c r="C12272" s="188">
        <v>22794.51</v>
      </c>
      <c r="D12272" s="188">
        <v>28002.44</v>
      </c>
      <c r="E12272" s="188">
        <v>37823.1</v>
      </c>
      <c r="F12272" s="188">
        <v>55704.5</v>
      </c>
      <c r="G12272" s="188">
        <v>84966</v>
      </c>
      <c r="H12272" s="188">
        <v>121805</v>
      </c>
      <c r="I12272" s="188">
        <v>150657</v>
      </c>
      <c r="J12272" s="188">
        <v>228409</v>
      </c>
      <c r="N12272" s="43"/>
    </row>
    <row r="12273" spans="1:14">
      <c r="A12273" s="43" t="s">
        <v>537</v>
      </c>
      <c r="B12273" s="188">
        <v>22453</v>
      </c>
      <c r="C12273" s="188">
        <v>0</v>
      </c>
      <c r="D12273" s="188">
        <v>1904.85</v>
      </c>
      <c r="E12273" s="188">
        <v>17137</v>
      </c>
      <c r="F12273" s="188">
        <v>24107.7</v>
      </c>
      <c r="G12273" s="188">
        <v>30021</v>
      </c>
      <c r="H12273" s="188">
        <v>34739</v>
      </c>
      <c r="I12273" s="188">
        <v>37520</v>
      </c>
      <c r="J12273" s="188">
        <v>42508</v>
      </c>
      <c r="N12273" s="43"/>
    </row>
    <row r="12274" spans="1:14">
      <c r="A12274" s="43" t="s">
        <v>538</v>
      </c>
      <c r="B12274" s="188">
        <v>4</v>
      </c>
      <c r="C12274" s="188">
        <v>0</v>
      </c>
      <c r="D12274" s="188">
        <v>0</v>
      </c>
      <c r="E12274" s="188">
        <v>0</v>
      </c>
      <c r="F12274" s="188">
        <v>0</v>
      </c>
      <c r="G12274" s="188">
        <v>0</v>
      </c>
      <c r="H12274" s="188">
        <v>0</v>
      </c>
      <c r="I12274" s="188">
        <v>0</v>
      </c>
      <c r="J12274" s="188">
        <v>0</v>
      </c>
      <c r="N12274" s="43"/>
    </row>
    <row r="12275" spans="1:14">
      <c r="A12275" s="43" t="s">
        <v>539</v>
      </c>
      <c r="B12275" s="188">
        <v>18720</v>
      </c>
      <c r="C12275" s="188">
        <v>473.34</v>
      </c>
      <c r="D12275" s="188">
        <v>1237.83</v>
      </c>
      <c r="E12275" s="188">
        <v>3952.3</v>
      </c>
      <c r="F12275" s="188">
        <v>9420.7999999999993</v>
      </c>
      <c r="G12275" s="188">
        <v>20938</v>
      </c>
      <c r="H12275" s="188">
        <v>42847</v>
      </c>
      <c r="I12275" s="188">
        <v>65107</v>
      </c>
      <c r="J12275" s="188">
        <v>140384</v>
      </c>
      <c r="N12275" s="43"/>
    </row>
    <row r="12276" spans="1:14">
      <c r="A12276" s="43" t="s">
        <v>540</v>
      </c>
      <c r="B12276" s="188">
        <v>2134</v>
      </c>
      <c r="C12276" s="188">
        <v>0</v>
      </c>
      <c r="D12276" s="188">
        <v>0</v>
      </c>
      <c r="E12276" s="188">
        <v>0</v>
      </c>
      <c r="F12276" s="188">
        <v>0</v>
      </c>
      <c r="G12276" s="188">
        <v>247</v>
      </c>
      <c r="H12276" s="188">
        <v>4344</v>
      </c>
      <c r="I12276" s="188">
        <v>11718</v>
      </c>
      <c r="J12276" s="188">
        <v>38810</v>
      </c>
      <c r="N12276" s="43"/>
    </row>
    <row r="12277" spans="1:14">
      <c r="A12277" s="43" t="s">
        <v>541</v>
      </c>
      <c r="B12277" s="188">
        <v>17417</v>
      </c>
      <c r="C12277" s="188">
        <v>0</v>
      </c>
      <c r="D12277" s="188">
        <v>0</v>
      </c>
      <c r="E12277" s="188">
        <v>0</v>
      </c>
      <c r="F12277" s="188">
        <v>0</v>
      </c>
      <c r="G12277" s="188">
        <v>25927</v>
      </c>
      <c r="H12277" s="188">
        <v>58189</v>
      </c>
      <c r="I12277" s="188">
        <v>82013</v>
      </c>
      <c r="J12277" s="188">
        <v>144133</v>
      </c>
      <c r="N12277" s="43"/>
    </row>
    <row r="12278" spans="1:14">
      <c r="A12278" s="43" t="s">
        <v>542</v>
      </c>
      <c r="B12278" s="188">
        <v>5904</v>
      </c>
      <c r="C12278" s="188">
        <v>0</v>
      </c>
      <c r="D12278" s="188">
        <v>0</v>
      </c>
      <c r="E12278" s="188">
        <v>932.8</v>
      </c>
      <c r="F12278" s="188">
        <v>3241.9</v>
      </c>
      <c r="G12278" s="188">
        <v>7179</v>
      </c>
      <c r="H12278" s="188">
        <v>14145</v>
      </c>
      <c r="I12278" s="188">
        <v>20732</v>
      </c>
      <c r="J12278" s="188">
        <v>41355</v>
      </c>
      <c r="N12278" s="43"/>
    </row>
    <row r="12279" spans="1:14">
      <c r="A12279" s="43" t="s">
        <v>543</v>
      </c>
      <c r="B12279" s="188">
        <v>1551</v>
      </c>
      <c r="C12279" s="188">
        <v>0</v>
      </c>
      <c r="D12279" s="188">
        <v>0</v>
      </c>
      <c r="E12279" s="188">
        <v>0</v>
      </c>
      <c r="F12279" s="188">
        <v>0</v>
      </c>
      <c r="G12279" s="188">
        <v>0</v>
      </c>
      <c r="H12279" s="188">
        <v>0</v>
      </c>
      <c r="I12279" s="188">
        <v>14462</v>
      </c>
      <c r="J12279" s="188">
        <v>28757</v>
      </c>
      <c r="N12279" s="43"/>
    </row>
    <row r="12280" spans="1:14">
      <c r="A12280" s="43" t="s">
        <v>544</v>
      </c>
      <c r="B12280" s="188">
        <v>9697</v>
      </c>
      <c r="C12280" s="188">
        <v>0</v>
      </c>
      <c r="D12280" s="188">
        <v>0</v>
      </c>
      <c r="E12280" s="188">
        <v>0</v>
      </c>
      <c r="F12280" s="188">
        <v>0</v>
      </c>
      <c r="G12280" s="188">
        <v>0</v>
      </c>
      <c r="H12280" s="188">
        <v>28903</v>
      </c>
      <c r="I12280" s="188">
        <v>85859</v>
      </c>
      <c r="J12280" s="188">
        <v>109313</v>
      </c>
      <c r="N12280" s="43"/>
    </row>
    <row r="12281" spans="1:14">
      <c r="A12281" s="43" t="s">
        <v>221</v>
      </c>
      <c r="B12281" s="188">
        <v>19119</v>
      </c>
      <c r="C12281" s="188">
        <v>0</v>
      </c>
      <c r="D12281" s="188">
        <v>0</v>
      </c>
      <c r="E12281" s="188">
        <v>14613.3</v>
      </c>
      <c r="F12281" s="188">
        <v>20546.7</v>
      </c>
      <c r="G12281" s="188">
        <v>25842</v>
      </c>
      <c r="H12281" s="188">
        <v>30258</v>
      </c>
      <c r="I12281" s="188">
        <v>32990</v>
      </c>
      <c r="J12281" s="188">
        <v>37735</v>
      </c>
      <c r="N12281" s="43"/>
    </row>
    <row r="12282" spans="1:14">
      <c r="A12282" s="43" t="s">
        <v>222</v>
      </c>
      <c r="B12282" s="188">
        <v>8910</v>
      </c>
      <c r="C12282" s="188">
        <v>0</v>
      </c>
      <c r="D12282" s="188">
        <v>0</v>
      </c>
      <c r="E12282" s="188">
        <v>0</v>
      </c>
      <c r="F12282" s="188">
        <v>0</v>
      </c>
      <c r="G12282" s="188">
        <v>17554</v>
      </c>
      <c r="H12282" s="188">
        <v>28015</v>
      </c>
      <c r="I12282" s="188">
        <v>32601</v>
      </c>
      <c r="J12282" s="188">
        <v>39035</v>
      </c>
      <c r="N12282" s="43"/>
    </row>
    <row r="12283" spans="1:14">
      <c r="A12283" s="43" t="s">
        <v>223</v>
      </c>
      <c r="B12283" s="188">
        <v>12009</v>
      </c>
      <c r="C12283" s="188">
        <v>0</v>
      </c>
      <c r="D12283" s="188">
        <v>0</v>
      </c>
      <c r="E12283" s="188">
        <v>0</v>
      </c>
      <c r="F12283" s="188">
        <v>0</v>
      </c>
      <c r="G12283" s="188">
        <v>11883</v>
      </c>
      <c r="H12283" s="188">
        <v>43733</v>
      </c>
      <c r="I12283" s="188">
        <v>65814</v>
      </c>
      <c r="J12283" s="188">
        <v>122971</v>
      </c>
      <c r="N12283" s="43"/>
    </row>
    <row r="12284" spans="1:14">
      <c r="A12284" s="43" t="s">
        <v>224</v>
      </c>
      <c r="B12284" s="188">
        <v>11420</v>
      </c>
      <c r="C12284" s="188">
        <v>0</v>
      </c>
      <c r="D12284" s="188">
        <v>0</v>
      </c>
      <c r="E12284" s="188">
        <v>0</v>
      </c>
      <c r="F12284" s="188">
        <v>0</v>
      </c>
      <c r="G12284" s="188">
        <v>0</v>
      </c>
      <c r="H12284" s="188">
        <v>41805</v>
      </c>
      <c r="I12284" s="188">
        <v>73139</v>
      </c>
      <c r="J12284" s="188">
        <v>159242</v>
      </c>
      <c r="N12284" s="43"/>
    </row>
    <row r="12285" spans="1:14">
      <c r="A12285" s="43" t="s">
        <v>545</v>
      </c>
      <c r="B12285" s="188">
        <v>57294</v>
      </c>
      <c r="C12285" s="188">
        <v>17290.11</v>
      </c>
      <c r="D12285" s="188">
        <v>22513.29</v>
      </c>
      <c r="E12285" s="188">
        <v>32131.4</v>
      </c>
      <c r="F12285" s="188">
        <v>47543.9</v>
      </c>
      <c r="G12285" s="188">
        <v>71604</v>
      </c>
      <c r="H12285" s="188">
        <v>100929</v>
      </c>
      <c r="I12285" s="188">
        <v>125073</v>
      </c>
      <c r="J12285" s="188">
        <v>193780</v>
      </c>
      <c r="N12285" s="43"/>
    </row>
    <row r="12286" spans="1:14">
      <c r="A12286" s="43" t="s">
        <v>546</v>
      </c>
      <c r="B12286" s="188">
        <v>42465</v>
      </c>
      <c r="C12286" s="188">
        <v>12126.2</v>
      </c>
      <c r="D12286" s="188">
        <v>16466.46</v>
      </c>
      <c r="E12286" s="188">
        <v>23552.1</v>
      </c>
      <c r="F12286" s="188">
        <v>35400.699999999997</v>
      </c>
      <c r="G12286" s="188">
        <v>54464</v>
      </c>
      <c r="H12286" s="188">
        <v>78499</v>
      </c>
      <c r="I12286" s="188">
        <v>96022</v>
      </c>
      <c r="J12286" s="188">
        <v>138911</v>
      </c>
      <c r="N12286" s="43"/>
    </row>
    <row r="12287" spans="1:14">
      <c r="A12287" s="43" t="s">
        <v>547</v>
      </c>
      <c r="B12287" s="188">
        <v>4083</v>
      </c>
      <c r="C12287" s="188">
        <v>0</v>
      </c>
      <c r="D12287" s="188">
        <v>0</v>
      </c>
      <c r="E12287" s="188">
        <v>0</v>
      </c>
      <c r="F12287" s="188">
        <v>466.4</v>
      </c>
      <c r="G12287" s="188">
        <v>5194</v>
      </c>
      <c r="H12287" s="188">
        <v>11395</v>
      </c>
      <c r="I12287" s="188">
        <v>17178</v>
      </c>
      <c r="J12287" s="188">
        <v>35852</v>
      </c>
      <c r="N12287" s="43"/>
    </row>
    <row r="12288" spans="1:14">
      <c r="A12288" s="43" t="s">
        <v>548</v>
      </c>
      <c r="B12288" s="188">
        <v>565</v>
      </c>
      <c r="C12288" s="188">
        <v>0</v>
      </c>
      <c r="D12288" s="188">
        <v>0</v>
      </c>
      <c r="E12288" s="188">
        <v>0</v>
      </c>
      <c r="F12288" s="188">
        <v>0</v>
      </c>
      <c r="G12288" s="188">
        <v>374</v>
      </c>
      <c r="H12288" s="188">
        <v>1802</v>
      </c>
      <c r="I12288" s="188">
        <v>3042</v>
      </c>
      <c r="J12288" s="188">
        <v>7103</v>
      </c>
      <c r="N12288" s="43"/>
    </row>
    <row r="12289" spans="1:14">
      <c r="A12289" s="43" t="s">
        <v>549</v>
      </c>
      <c r="B12289" s="188">
        <v>1251</v>
      </c>
      <c r="C12289" s="188">
        <v>0</v>
      </c>
      <c r="D12289" s="188">
        <v>0</v>
      </c>
      <c r="E12289" s="188">
        <v>0</v>
      </c>
      <c r="F12289" s="188">
        <v>0</v>
      </c>
      <c r="G12289" s="188">
        <v>1793</v>
      </c>
      <c r="H12289" s="188">
        <v>4330</v>
      </c>
      <c r="I12289" s="188">
        <v>6070</v>
      </c>
      <c r="J12289" s="188">
        <v>10551</v>
      </c>
      <c r="N12289" s="43"/>
    </row>
    <row r="12290" spans="1:14">
      <c r="A12290" s="43" t="s">
        <v>550</v>
      </c>
      <c r="B12290" s="188">
        <v>239</v>
      </c>
      <c r="C12290" s="188">
        <v>0</v>
      </c>
      <c r="D12290" s="188">
        <v>0</v>
      </c>
      <c r="E12290" s="188">
        <v>0</v>
      </c>
      <c r="F12290" s="188">
        <v>0</v>
      </c>
      <c r="G12290" s="188">
        <v>338</v>
      </c>
      <c r="H12290" s="188">
        <v>815</v>
      </c>
      <c r="I12290" s="188">
        <v>1143</v>
      </c>
      <c r="J12290" s="188">
        <v>1991</v>
      </c>
      <c r="N12290" s="43"/>
    </row>
    <row r="12291" spans="1:14">
      <c r="A12291" s="43" t="s">
        <v>551</v>
      </c>
      <c r="B12291" s="188">
        <v>99</v>
      </c>
      <c r="C12291" s="188">
        <v>0</v>
      </c>
      <c r="D12291" s="188">
        <v>0</v>
      </c>
      <c r="E12291" s="188">
        <v>0</v>
      </c>
      <c r="F12291" s="188">
        <v>0</v>
      </c>
      <c r="G12291" s="188">
        <v>0</v>
      </c>
      <c r="H12291" s="188">
        <v>225</v>
      </c>
      <c r="I12291" s="188">
        <v>601</v>
      </c>
      <c r="J12291" s="188">
        <v>1770</v>
      </c>
      <c r="N12291" s="43"/>
    </row>
    <row r="12292" spans="1:14">
      <c r="A12292" s="43" t="s">
        <v>317</v>
      </c>
      <c r="B12292" s="188">
        <v>3590</v>
      </c>
      <c r="C12292" s="188">
        <v>0</v>
      </c>
      <c r="D12292" s="188">
        <v>3717.23</v>
      </c>
      <c r="E12292" s="188">
        <v>3717.2</v>
      </c>
      <c r="F12292" s="188">
        <v>3717.2</v>
      </c>
      <c r="G12292" s="188">
        <v>3717</v>
      </c>
      <c r="H12292" s="188">
        <v>3717</v>
      </c>
      <c r="I12292" s="188">
        <v>3717</v>
      </c>
      <c r="J12292" s="188">
        <v>7434</v>
      </c>
      <c r="N12292" s="43"/>
    </row>
    <row r="12293" spans="1:14">
      <c r="A12293" s="43" t="s">
        <v>318</v>
      </c>
      <c r="B12293" s="188">
        <v>1062</v>
      </c>
      <c r="C12293" s="188">
        <v>0</v>
      </c>
      <c r="D12293" s="188">
        <v>0</v>
      </c>
      <c r="E12293" s="188">
        <v>0</v>
      </c>
      <c r="F12293" s="188">
        <v>1396.5</v>
      </c>
      <c r="G12293" s="188">
        <v>1397</v>
      </c>
      <c r="H12293" s="188">
        <v>1397</v>
      </c>
      <c r="I12293" s="188">
        <v>1397</v>
      </c>
      <c r="J12293" s="188">
        <v>2738</v>
      </c>
      <c r="N12293" s="43"/>
    </row>
    <row r="12294" spans="1:14">
      <c r="A12294" s="43" t="s">
        <v>552</v>
      </c>
      <c r="B12294" s="188">
        <v>53353</v>
      </c>
      <c r="C12294" s="188">
        <v>17300.8</v>
      </c>
      <c r="D12294" s="188">
        <v>21487.02</v>
      </c>
      <c r="E12294" s="188">
        <v>28856.400000000001</v>
      </c>
      <c r="F12294" s="188">
        <v>42509.1</v>
      </c>
      <c r="G12294" s="188">
        <v>67262</v>
      </c>
      <c r="H12294" s="188">
        <v>100463</v>
      </c>
      <c r="I12294" s="188">
        <v>122815</v>
      </c>
      <c r="J12294" s="188">
        <v>190241</v>
      </c>
      <c r="N12294" s="43"/>
    </row>
    <row r="12295" spans="1:14">
      <c r="A12295" s="43" t="s">
        <v>553</v>
      </c>
      <c r="B12295" s="188">
        <v>6158</v>
      </c>
      <c r="C12295" s="188">
        <v>0</v>
      </c>
      <c r="D12295" s="188">
        <v>0</v>
      </c>
      <c r="E12295" s="188">
        <v>0</v>
      </c>
      <c r="F12295" s="188">
        <v>808.1</v>
      </c>
      <c r="G12295" s="188">
        <v>7080</v>
      </c>
      <c r="H12295" s="188">
        <v>16967</v>
      </c>
      <c r="I12295" s="188">
        <v>26141</v>
      </c>
      <c r="J12295" s="188">
        <v>62232</v>
      </c>
      <c r="N12295" s="43"/>
    </row>
    <row r="12296" spans="1:14">
      <c r="A12296" s="43" t="s">
        <v>554</v>
      </c>
      <c r="B12296" s="188">
        <v>1099</v>
      </c>
      <c r="C12296" s="188">
        <v>0</v>
      </c>
      <c r="D12296" s="188">
        <v>0</v>
      </c>
      <c r="E12296" s="188">
        <v>0</v>
      </c>
      <c r="F12296" s="188">
        <v>0</v>
      </c>
      <c r="G12296" s="188">
        <v>375</v>
      </c>
      <c r="H12296" s="188">
        <v>2590</v>
      </c>
      <c r="I12296" s="188">
        <v>5735</v>
      </c>
      <c r="J12296" s="188">
        <v>17244</v>
      </c>
      <c r="N12296" s="43"/>
    </row>
    <row r="12297" spans="1:14">
      <c r="A12297" s="43" t="s">
        <v>555</v>
      </c>
      <c r="B12297" s="188">
        <v>1615</v>
      </c>
      <c r="C12297" s="188">
        <v>0</v>
      </c>
      <c r="D12297" s="188">
        <v>0</v>
      </c>
      <c r="E12297" s="188">
        <v>0</v>
      </c>
      <c r="F12297" s="188">
        <v>0</v>
      </c>
      <c r="G12297" s="188">
        <v>0</v>
      </c>
      <c r="H12297" s="188">
        <v>3313</v>
      </c>
      <c r="I12297" s="188">
        <v>8760</v>
      </c>
      <c r="J12297" s="188">
        <v>34307</v>
      </c>
      <c r="N12297" s="43"/>
    </row>
    <row r="12298" spans="1:14">
      <c r="A12298" s="43" t="s">
        <v>556</v>
      </c>
      <c r="B12298" s="188">
        <v>923</v>
      </c>
      <c r="C12298" s="188">
        <v>0</v>
      </c>
      <c r="D12298" s="188">
        <v>0</v>
      </c>
      <c r="E12298" s="188">
        <v>0</v>
      </c>
      <c r="F12298" s="188">
        <v>0</v>
      </c>
      <c r="G12298" s="188">
        <v>0</v>
      </c>
      <c r="H12298" s="188">
        <v>0</v>
      </c>
      <c r="I12298" s="188">
        <v>2609</v>
      </c>
      <c r="J12298" s="188">
        <v>33721</v>
      </c>
      <c r="N12298" s="43"/>
    </row>
    <row r="12299" spans="1:14">
      <c r="A12299" s="43" t="s">
        <v>610</v>
      </c>
      <c r="B12299" s="188">
        <v>105004</v>
      </c>
      <c r="C12299" s="188">
        <v>34706.550000000003</v>
      </c>
      <c r="D12299" s="188">
        <v>41241.699999999997</v>
      </c>
      <c r="E12299" s="188">
        <v>56931.6</v>
      </c>
      <c r="F12299" s="188">
        <v>86387.199999999997</v>
      </c>
      <c r="G12299" s="188">
        <v>129617</v>
      </c>
      <c r="H12299" s="188">
        <v>185446</v>
      </c>
      <c r="I12299" s="188">
        <v>227547</v>
      </c>
      <c r="J12299" s="188">
        <v>359797</v>
      </c>
      <c r="N12299" s="43"/>
    </row>
    <row r="12300" spans="1:14">
      <c r="A12300" s="43" t="s">
        <v>537</v>
      </c>
      <c r="B12300" s="188">
        <v>27323</v>
      </c>
      <c r="C12300" s="188">
        <v>0</v>
      </c>
      <c r="D12300" s="188">
        <v>0</v>
      </c>
      <c r="E12300" s="188">
        <v>21173.9</v>
      </c>
      <c r="F12300" s="188">
        <v>29785.200000000001</v>
      </c>
      <c r="G12300" s="188">
        <v>36560</v>
      </c>
      <c r="H12300" s="188">
        <v>41822</v>
      </c>
      <c r="I12300" s="188">
        <v>44872</v>
      </c>
      <c r="J12300" s="188">
        <v>50954</v>
      </c>
      <c r="N12300" s="43"/>
    </row>
    <row r="12301" spans="1:14">
      <c r="A12301" s="43" t="s">
        <v>538</v>
      </c>
      <c r="B12301" s="188">
        <v>2</v>
      </c>
      <c r="C12301" s="188">
        <v>0</v>
      </c>
      <c r="D12301" s="188">
        <v>0</v>
      </c>
      <c r="E12301" s="188">
        <v>0</v>
      </c>
      <c r="F12301" s="188">
        <v>0</v>
      </c>
      <c r="G12301" s="188">
        <v>0</v>
      </c>
      <c r="H12301" s="188">
        <v>0</v>
      </c>
      <c r="I12301" s="188">
        <v>0</v>
      </c>
      <c r="J12301" s="188">
        <v>0</v>
      </c>
      <c r="N12301" s="43"/>
    </row>
    <row r="12302" spans="1:14">
      <c r="A12302" s="43" t="s">
        <v>539</v>
      </c>
      <c r="B12302" s="188">
        <v>36457</v>
      </c>
      <c r="C12302" s="188">
        <v>1825.95</v>
      </c>
      <c r="D12302" s="188">
        <v>3633.97</v>
      </c>
      <c r="E12302" s="188">
        <v>8530.4</v>
      </c>
      <c r="F12302" s="188">
        <v>19704.3</v>
      </c>
      <c r="G12302" s="188">
        <v>41230</v>
      </c>
      <c r="H12302" s="188">
        <v>80815</v>
      </c>
      <c r="I12302" s="188">
        <v>117031</v>
      </c>
      <c r="J12302" s="188">
        <v>252473</v>
      </c>
      <c r="N12302" s="43"/>
    </row>
    <row r="12303" spans="1:14">
      <c r="A12303" s="43" t="s">
        <v>540</v>
      </c>
      <c r="B12303" s="188">
        <v>4208</v>
      </c>
      <c r="C12303" s="188">
        <v>0</v>
      </c>
      <c r="D12303" s="188">
        <v>0</v>
      </c>
      <c r="E12303" s="188">
        <v>0</v>
      </c>
      <c r="F12303" s="188">
        <v>0</v>
      </c>
      <c r="G12303" s="188">
        <v>1141</v>
      </c>
      <c r="H12303" s="188">
        <v>10343</v>
      </c>
      <c r="I12303" s="188">
        <v>24346</v>
      </c>
      <c r="J12303" s="188">
        <v>65509</v>
      </c>
      <c r="N12303" s="43"/>
    </row>
    <row r="12304" spans="1:14">
      <c r="A12304" s="43" t="s">
        <v>541</v>
      </c>
      <c r="B12304" s="188">
        <v>26830</v>
      </c>
      <c r="C12304" s="188">
        <v>0</v>
      </c>
      <c r="D12304" s="188">
        <v>0</v>
      </c>
      <c r="E12304" s="188">
        <v>0</v>
      </c>
      <c r="F12304" s="188">
        <v>0</v>
      </c>
      <c r="G12304" s="188">
        <v>43241</v>
      </c>
      <c r="H12304" s="188">
        <v>83304</v>
      </c>
      <c r="I12304" s="188">
        <v>111945</v>
      </c>
      <c r="J12304" s="188">
        <v>176854</v>
      </c>
      <c r="N12304" s="43"/>
    </row>
    <row r="12305" spans="1:14">
      <c r="A12305" s="43" t="s">
        <v>542</v>
      </c>
      <c r="B12305" s="188">
        <v>8697</v>
      </c>
      <c r="C12305" s="188">
        <v>0</v>
      </c>
      <c r="D12305" s="188">
        <v>0</v>
      </c>
      <c r="E12305" s="188">
        <v>2033.4</v>
      </c>
      <c r="F12305" s="188">
        <v>4996.1000000000004</v>
      </c>
      <c r="G12305" s="188">
        <v>10563</v>
      </c>
      <c r="H12305" s="188">
        <v>19932</v>
      </c>
      <c r="I12305" s="188">
        <v>29411</v>
      </c>
      <c r="J12305" s="188">
        <v>59060</v>
      </c>
      <c r="N12305" s="43"/>
    </row>
    <row r="12306" spans="1:14">
      <c r="A12306" s="43" t="s">
        <v>543</v>
      </c>
      <c r="B12306" s="188">
        <v>1487</v>
      </c>
      <c r="C12306" s="188">
        <v>0</v>
      </c>
      <c r="D12306" s="188">
        <v>0</v>
      </c>
      <c r="E12306" s="188">
        <v>0</v>
      </c>
      <c r="F12306" s="188">
        <v>0</v>
      </c>
      <c r="G12306" s="188">
        <v>0</v>
      </c>
      <c r="H12306" s="188">
        <v>0</v>
      </c>
      <c r="I12306" s="188">
        <v>13917</v>
      </c>
      <c r="J12306" s="188">
        <v>27556</v>
      </c>
      <c r="N12306" s="43"/>
    </row>
    <row r="12307" spans="1:14">
      <c r="A12307" s="43" t="s">
        <v>544</v>
      </c>
      <c r="B12307" s="188">
        <v>8355</v>
      </c>
      <c r="C12307" s="188">
        <v>0</v>
      </c>
      <c r="D12307" s="188">
        <v>0</v>
      </c>
      <c r="E12307" s="188">
        <v>0</v>
      </c>
      <c r="F12307" s="188">
        <v>0</v>
      </c>
      <c r="G12307" s="188">
        <v>0</v>
      </c>
      <c r="H12307" s="188">
        <v>28903</v>
      </c>
      <c r="I12307" s="188">
        <v>57374</v>
      </c>
      <c r="J12307" s="188">
        <v>109313</v>
      </c>
      <c r="N12307" s="43"/>
    </row>
    <row r="12308" spans="1:14">
      <c r="A12308" s="43" t="s">
        <v>221</v>
      </c>
      <c r="B12308" s="188">
        <v>23313</v>
      </c>
      <c r="C12308" s="188">
        <v>0</v>
      </c>
      <c r="D12308" s="188">
        <v>0</v>
      </c>
      <c r="E12308" s="188">
        <v>17646.900000000001</v>
      </c>
      <c r="F12308" s="188">
        <v>26108.1</v>
      </c>
      <c r="G12308" s="188">
        <v>31769</v>
      </c>
      <c r="H12308" s="188">
        <v>36325</v>
      </c>
      <c r="I12308" s="188">
        <v>38908</v>
      </c>
      <c r="J12308" s="188">
        <v>43478</v>
      </c>
      <c r="N12308" s="43"/>
    </row>
    <row r="12309" spans="1:14">
      <c r="A12309" s="43" t="s">
        <v>222</v>
      </c>
      <c r="B12309" s="188">
        <v>11001</v>
      </c>
      <c r="C12309" s="188">
        <v>0</v>
      </c>
      <c r="D12309" s="188">
        <v>0</v>
      </c>
      <c r="E12309" s="188">
        <v>0</v>
      </c>
      <c r="F12309" s="188">
        <v>0</v>
      </c>
      <c r="G12309" s="188">
        <v>22065</v>
      </c>
      <c r="H12309" s="188">
        <v>33574</v>
      </c>
      <c r="I12309" s="188">
        <v>38097</v>
      </c>
      <c r="J12309" s="188">
        <v>44272</v>
      </c>
      <c r="N12309" s="43"/>
    </row>
    <row r="12310" spans="1:14">
      <c r="A12310" s="43" t="s">
        <v>223</v>
      </c>
      <c r="B12310" s="188">
        <v>20241</v>
      </c>
      <c r="C12310" s="188">
        <v>0</v>
      </c>
      <c r="D12310" s="188">
        <v>0</v>
      </c>
      <c r="E12310" s="188">
        <v>0</v>
      </c>
      <c r="F12310" s="188">
        <v>0</v>
      </c>
      <c r="G12310" s="188">
        <v>29954</v>
      </c>
      <c r="H12310" s="188">
        <v>70372</v>
      </c>
      <c r="I12310" s="188">
        <v>98067</v>
      </c>
      <c r="J12310" s="188">
        <v>166011</v>
      </c>
      <c r="N12310" s="43"/>
    </row>
    <row r="12311" spans="1:14">
      <c r="A12311" s="43" t="s">
        <v>224</v>
      </c>
      <c r="B12311" s="188">
        <v>15777</v>
      </c>
      <c r="C12311" s="188">
        <v>0</v>
      </c>
      <c r="D12311" s="188">
        <v>0</v>
      </c>
      <c r="E12311" s="188">
        <v>0</v>
      </c>
      <c r="F12311" s="188">
        <v>0</v>
      </c>
      <c r="G12311" s="188">
        <v>161</v>
      </c>
      <c r="H12311" s="188">
        <v>58803</v>
      </c>
      <c r="I12311" s="188">
        <v>96090</v>
      </c>
      <c r="J12311" s="188">
        <v>183210</v>
      </c>
      <c r="N12311" s="43"/>
    </row>
    <row r="12312" spans="1:14">
      <c r="A12312" s="43" t="s">
        <v>545</v>
      </c>
      <c r="B12312" s="188">
        <v>87785</v>
      </c>
      <c r="C12312" s="188">
        <v>28133.62</v>
      </c>
      <c r="D12312" s="188">
        <v>34689.839999999997</v>
      </c>
      <c r="E12312" s="188">
        <v>49010.400000000001</v>
      </c>
      <c r="F12312" s="188">
        <v>72667</v>
      </c>
      <c r="G12312" s="188">
        <v>107043</v>
      </c>
      <c r="H12312" s="188">
        <v>151847</v>
      </c>
      <c r="I12312" s="188">
        <v>189039</v>
      </c>
      <c r="J12312" s="188">
        <v>303794</v>
      </c>
      <c r="N12312" s="43"/>
    </row>
    <row r="12313" spans="1:14">
      <c r="A12313" s="43" t="s">
        <v>546</v>
      </c>
      <c r="B12313" s="188">
        <v>60780</v>
      </c>
      <c r="C12313" s="188">
        <v>19471.060000000001</v>
      </c>
      <c r="D12313" s="188">
        <v>24941.54</v>
      </c>
      <c r="E12313" s="188">
        <v>35021.599999999999</v>
      </c>
      <c r="F12313" s="188">
        <v>52131.7</v>
      </c>
      <c r="G12313" s="188">
        <v>76736</v>
      </c>
      <c r="H12313" s="188">
        <v>107764</v>
      </c>
      <c r="I12313" s="188">
        <v>128467</v>
      </c>
      <c r="J12313" s="188">
        <v>199130</v>
      </c>
      <c r="N12313" s="43"/>
    </row>
    <row r="12314" spans="1:14">
      <c r="A12314" s="43" t="s">
        <v>547</v>
      </c>
      <c r="B12314" s="188">
        <v>8542</v>
      </c>
      <c r="C12314" s="188">
        <v>0</v>
      </c>
      <c r="D12314" s="188">
        <v>0</v>
      </c>
      <c r="E12314" s="188">
        <v>0</v>
      </c>
      <c r="F12314" s="188">
        <v>4130.5</v>
      </c>
      <c r="G12314" s="188">
        <v>11111</v>
      </c>
      <c r="H12314" s="188">
        <v>21126</v>
      </c>
      <c r="I12314" s="188">
        <v>31066</v>
      </c>
      <c r="J12314" s="188">
        <v>70099</v>
      </c>
      <c r="N12314" s="43"/>
    </row>
    <row r="12315" spans="1:14">
      <c r="A12315" s="43" t="s">
        <v>548</v>
      </c>
      <c r="B12315" s="188">
        <v>1197</v>
      </c>
      <c r="C12315" s="188">
        <v>0</v>
      </c>
      <c r="D12315" s="188">
        <v>0</v>
      </c>
      <c r="E12315" s="188">
        <v>0</v>
      </c>
      <c r="F12315" s="188">
        <v>0</v>
      </c>
      <c r="G12315" s="188">
        <v>1201</v>
      </c>
      <c r="H12315" s="188">
        <v>3466</v>
      </c>
      <c r="I12315" s="188">
        <v>5504</v>
      </c>
      <c r="J12315" s="188">
        <v>13880</v>
      </c>
      <c r="N12315" s="43"/>
    </row>
    <row r="12316" spans="1:14">
      <c r="A12316" s="43" t="s">
        <v>549</v>
      </c>
      <c r="B12316" s="188">
        <v>1950</v>
      </c>
      <c r="C12316" s="188">
        <v>0</v>
      </c>
      <c r="D12316" s="188">
        <v>0</v>
      </c>
      <c r="E12316" s="188">
        <v>0</v>
      </c>
      <c r="F12316" s="188">
        <v>0</v>
      </c>
      <c r="G12316" s="188">
        <v>3174</v>
      </c>
      <c r="H12316" s="188">
        <v>6322</v>
      </c>
      <c r="I12316" s="188">
        <v>8418</v>
      </c>
      <c r="J12316" s="188">
        <v>12483</v>
      </c>
      <c r="N12316" s="43"/>
    </row>
    <row r="12317" spans="1:14">
      <c r="A12317" s="43" t="s">
        <v>550</v>
      </c>
      <c r="B12317" s="188">
        <v>376</v>
      </c>
      <c r="C12317" s="188">
        <v>0</v>
      </c>
      <c r="D12317" s="188">
        <v>0</v>
      </c>
      <c r="E12317" s="188">
        <v>0</v>
      </c>
      <c r="F12317" s="188">
        <v>0</v>
      </c>
      <c r="G12317" s="188">
        <v>598</v>
      </c>
      <c r="H12317" s="188">
        <v>1190</v>
      </c>
      <c r="I12317" s="188">
        <v>1592</v>
      </c>
      <c r="J12317" s="188">
        <v>2536</v>
      </c>
      <c r="N12317" s="43"/>
    </row>
    <row r="12318" spans="1:14">
      <c r="A12318" s="43" t="s">
        <v>551</v>
      </c>
      <c r="B12318" s="188">
        <v>241</v>
      </c>
      <c r="C12318" s="188">
        <v>0</v>
      </c>
      <c r="D12318" s="188">
        <v>0</v>
      </c>
      <c r="E12318" s="188">
        <v>0</v>
      </c>
      <c r="F12318" s="188">
        <v>0</v>
      </c>
      <c r="G12318" s="188">
        <v>147</v>
      </c>
      <c r="H12318" s="188">
        <v>689</v>
      </c>
      <c r="I12318" s="188">
        <v>1226</v>
      </c>
      <c r="J12318" s="188">
        <v>3370</v>
      </c>
      <c r="N12318" s="43"/>
    </row>
    <row r="12319" spans="1:14">
      <c r="A12319" s="43" t="s">
        <v>317</v>
      </c>
      <c r="B12319" s="188">
        <v>3793</v>
      </c>
      <c r="C12319" s="188">
        <v>0</v>
      </c>
      <c r="D12319" s="188">
        <v>3717.23</v>
      </c>
      <c r="E12319" s="188">
        <v>3717.2</v>
      </c>
      <c r="F12319" s="188">
        <v>3717.2</v>
      </c>
      <c r="G12319" s="188">
        <v>3717</v>
      </c>
      <c r="H12319" s="188">
        <v>5204</v>
      </c>
      <c r="I12319" s="188">
        <v>7434</v>
      </c>
      <c r="J12319" s="188">
        <v>11895</v>
      </c>
      <c r="N12319" s="43"/>
    </row>
    <row r="12320" spans="1:14">
      <c r="A12320" s="43" t="s">
        <v>318</v>
      </c>
      <c r="B12320" s="188">
        <v>1119</v>
      </c>
      <c r="C12320" s="188">
        <v>0</v>
      </c>
      <c r="D12320" s="188">
        <v>0</v>
      </c>
      <c r="E12320" s="188">
        <v>0</v>
      </c>
      <c r="F12320" s="188">
        <v>1396.5</v>
      </c>
      <c r="G12320" s="188">
        <v>1397</v>
      </c>
      <c r="H12320" s="188">
        <v>1397</v>
      </c>
      <c r="I12320" s="188">
        <v>2738</v>
      </c>
      <c r="J12320" s="188">
        <v>3560</v>
      </c>
      <c r="N12320" s="43"/>
    </row>
    <row r="12321" spans="1:14">
      <c r="A12321" s="43" t="s">
        <v>552</v>
      </c>
      <c r="B12321" s="188">
        <v>77998</v>
      </c>
      <c r="C12321" s="188">
        <v>25009.25</v>
      </c>
      <c r="D12321" s="188">
        <v>30764.93</v>
      </c>
      <c r="E12321" s="188">
        <v>41689.1</v>
      </c>
      <c r="F12321" s="188">
        <v>64075</v>
      </c>
      <c r="G12321" s="188">
        <v>98886</v>
      </c>
      <c r="H12321" s="188">
        <v>140985</v>
      </c>
      <c r="I12321" s="188">
        <v>174207</v>
      </c>
      <c r="J12321" s="188">
        <v>278892</v>
      </c>
      <c r="N12321" s="43"/>
    </row>
    <row r="12322" spans="1:14">
      <c r="A12322" s="43" t="s">
        <v>553</v>
      </c>
      <c r="B12322" s="188">
        <v>11576</v>
      </c>
      <c r="C12322" s="188">
        <v>0</v>
      </c>
      <c r="D12322" s="188">
        <v>0</v>
      </c>
      <c r="E12322" s="188">
        <v>0</v>
      </c>
      <c r="F12322" s="188">
        <v>3831.4</v>
      </c>
      <c r="G12322" s="188">
        <v>15094</v>
      </c>
      <c r="H12322" s="188">
        <v>30086</v>
      </c>
      <c r="I12322" s="188">
        <v>43101</v>
      </c>
      <c r="J12322" s="188">
        <v>94952</v>
      </c>
      <c r="N12322" s="43"/>
    </row>
    <row r="12323" spans="1:14">
      <c r="A12323" s="43" t="s">
        <v>554</v>
      </c>
      <c r="B12323" s="188">
        <v>1877</v>
      </c>
      <c r="C12323" s="188">
        <v>0</v>
      </c>
      <c r="D12323" s="188">
        <v>0</v>
      </c>
      <c r="E12323" s="188">
        <v>0</v>
      </c>
      <c r="F12323" s="188">
        <v>14.3</v>
      </c>
      <c r="G12323" s="188">
        <v>1044</v>
      </c>
      <c r="H12323" s="188">
        <v>5093</v>
      </c>
      <c r="I12323" s="188">
        <v>9630</v>
      </c>
      <c r="J12323" s="188">
        <v>26073</v>
      </c>
      <c r="N12323" s="43"/>
    </row>
    <row r="12324" spans="1:14">
      <c r="A12324" s="43" t="s">
        <v>555</v>
      </c>
      <c r="B12324" s="188">
        <v>3257</v>
      </c>
      <c r="C12324" s="188">
        <v>0</v>
      </c>
      <c r="D12324" s="188">
        <v>0</v>
      </c>
      <c r="E12324" s="188">
        <v>0</v>
      </c>
      <c r="F12324" s="188">
        <v>0</v>
      </c>
      <c r="G12324" s="188">
        <v>369</v>
      </c>
      <c r="H12324" s="188">
        <v>7731</v>
      </c>
      <c r="I12324" s="188">
        <v>18414</v>
      </c>
      <c r="J12324" s="188">
        <v>55142</v>
      </c>
      <c r="N12324" s="43"/>
    </row>
    <row r="12325" spans="1:14">
      <c r="A12325" s="43" t="s">
        <v>556</v>
      </c>
      <c r="B12325" s="188">
        <v>1438</v>
      </c>
      <c r="C12325" s="188">
        <v>0</v>
      </c>
      <c r="D12325" s="188">
        <v>0</v>
      </c>
      <c r="E12325" s="188">
        <v>0</v>
      </c>
      <c r="F12325" s="188">
        <v>0</v>
      </c>
      <c r="G12325" s="188">
        <v>0</v>
      </c>
      <c r="H12325" s="188">
        <v>0</v>
      </c>
      <c r="I12325" s="188">
        <v>8025</v>
      </c>
      <c r="J12325" s="188">
        <v>50352</v>
      </c>
      <c r="N12325" s="43"/>
    </row>
    <row r="12326" spans="1:14">
      <c r="A12326" s="43" t="s">
        <v>611</v>
      </c>
      <c r="B12326" s="188">
        <v>226282</v>
      </c>
      <c r="C12326" s="188">
        <v>54018.32</v>
      </c>
      <c r="D12326" s="188">
        <v>67227.240000000005</v>
      </c>
      <c r="E12326" s="188">
        <v>99332.6</v>
      </c>
      <c r="F12326" s="188">
        <v>158307.9</v>
      </c>
      <c r="G12326" s="188">
        <v>256397</v>
      </c>
      <c r="H12326" s="188">
        <v>405429</v>
      </c>
      <c r="I12326" s="188">
        <v>584747</v>
      </c>
      <c r="J12326" s="188">
        <v>1269664</v>
      </c>
      <c r="N12326" s="43"/>
    </row>
    <row r="12327" spans="1:14">
      <c r="A12327" s="43" t="s">
        <v>537</v>
      </c>
      <c r="B12327" s="188">
        <v>33266</v>
      </c>
      <c r="C12327" s="188">
        <v>0</v>
      </c>
      <c r="D12327" s="188">
        <v>0</v>
      </c>
      <c r="E12327" s="188">
        <v>26691.5</v>
      </c>
      <c r="F12327" s="188">
        <v>36496.5</v>
      </c>
      <c r="G12327" s="188">
        <v>44505</v>
      </c>
      <c r="H12327" s="188">
        <v>50147</v>
      </c>
      <c r="I12327" s="188">
        <v>54075</v>
      </c>
      <c r="J12327" s="188">
        <v>61523</v>
      </c>
      <c r="N12327" s="43"/>
    </row>
    <row r="12328" spans="1:14">
      <c r="A12328" s="43" t="s">
        <v>538</v>
      </c>
      <c r="B12328" s="188">
        <v>0</v>
      </c>
      <c r="C12328" s="188">
        <v>0</v>
      </c>
      <c r="D12328" s="188">
        <v>0</v>
      </c>
      <c r="E12328" s="188">
        <v>0</v>
      </c>
      <c r="F12328" s="188">
        <v>0</v>
      </c>
      <c r="G12328" s="188">
        <v>0</v>
      </c>
      <c r="H12328" s="188">
        <v>0</v>
      </c>
      <c r="I12328" s="188">
        <v>0</v>
      </c>
      <c r="J12328" s="188">
        <v>0</v>
      </c>
      <c r="N12328" s="43"/>
    </row>
    <row r="12329" spans="1:14">
      <c r="A12329" s="43" t="s">
        <v>539</v>
      </c>
      <c r="B12329" s="188">
        <v>111633</v>
      </c>
      <c r="C12329" s="188">
        <v>6799.99</v>
      </c>
      <c r="D12329" s="188">
        <v>11833.7</v>
      </c>
      <c r="E12329" s="188">
        <v>25252.5</v>
      </c>
      <c r="F12329" s="188">
        <v>54960</v>
      </c>
      <c r="G12329" s="188">
        <v>119664</v>
      </c>
      <c r="H12329" s="188">
        <v>239421</v>
      </c>
      <c r="I12329" s="188">
        <v>373408</v>
      </c>
      <c r="J12329" s="188">
        <v>890495</v>
      </c>
      <c r="N12329" s="43"/>
    </row>
    <row r="12330" spans="1:14">
      <c r="A12330" s="43" t="s">
        <v>540</v>
      </c>
      <c r="B12330" s="188">
        <v>7418</v>
      </c>
      <c r="C12330" s="188">
        <v>0</v>
      </c>
      <c r="D12330" s="188">
        <v>0</v>
      </c>
      <c r="E12330" s="188">
        <v>0</v>
      </c>
      <c r="F12330" s="188">
        <v>0</v>
      </c>
      <c r="G12330" s="188">
        <v>2211</v>
      </c>
      <c r="H12330" s="188">
        <v>17999</v>
      </c>
      <c r="I12330" s="188">
        <v>44198</v>
      </c>
      <c r="J12330" s="188">
        <v>137156</v>
      </c>
      <c r="N12330" s="43"/>
    </row>
    <row r="12331" spans="1:14">
      <c r="A12331" s="43" t="s">
        <v>541</v>
      </c>
      <c r="B12331" s="188">
        <v>56374</v>
      </c>
      <c r="C12331" s="188">
        <v>0</v>
      </c>
      <c r="D12331" s="188">
        <v>0</v>
      </c>
      <c r="E12331" s="188">
        <v>0</v>
      </c>
      <c r="F12331" s="188">
        <v>0</v>
      </c>
      <c r="G12331" s="188">
        <v>74680</v>
      </c>
      <c r="H12331" s="188">
        <v>143301</v>
      </c>
      <c r="I12331" s="188">
        <v>201985</v>
      </c>
      <c r="J12331" s="188">
        <v>430550</v>
      </c>
      <c r="N12331" s="43"/>
    </row>
    <row r="12332" spans="1:14">
      <c r="A12332" s="43" t="s">
        <v>542</v>
      </c>
      <c r="B12332" s="188">
        <v>16331</v>
      </c>
      <c r="C12332" s="188">
        <v>534.91999999999996</v>
      </c>
      <c r="D12332" s="188">
        <v>1869.69</v>
      </c>
      <c r="E12332" s="188">
        <v>4338.7</v>
      </c>
      <c r="F12332" s="188">
        <v>9003.2999999999993</v>
      </c>
      <c r="G12332" s="188">
        <v>18115</v>
      </c>
      <c r="H12332" s="188">
        <v>34805</v>
      </c>
      <c r="I12332" s="188">
        <v>52661</v>
      </c>
      <c r="J12332" s="188">
        <v>123181</v>
      </c>
      <c r="N12332" s="43"/>
    </row>
    <row r="12333" spans="1:14">
      <c r="A12333" s="43" t="s">
        <v>543</v>
      </c>
      <c r="B12333" s="188">
        <v>1260</v>
      </c>
      <c r="C12333" s="188">
        <v>0</v>
      </c>
      <c r="D12333" s="188">
        <v>0</v>
      </c>
      <c r="E12333" s="188">
        <v>0</v>
      </c>
      <c r="F12333" s="188">
        <v>0</v>
      </c>
      <c r="G12333" s="188">
        <v>0</v>
      </c>
      <c r="H12333" s="188">
        <v>0</v>
      </c>
      <c r="I12333" s="188">
        <v>11541</v>
      </c>
      <c r="J12333" s="188">
        <v>26834</v>
      </c>
      <c r="N12333" s="43"/>
    </row>
    <row r="12334" spans="1:14">
      <c r="A12334" s="43" t="s">
        <v>544</v>
      </c>
      <c r="B12334" s="188">
        <v>6858</v>
      </c>
      <c r="C12334" s="188">
        <v>0</v>
      </c>
      <c r="D12334" s="188">
        <v>0</v>
      </c>
      <c r="E12334" s="188">
        <v>0</v>
      </c>
      <c r="F12334" s="188">
        <v>0</v>
      </c>
      <c r="G12334" s="188">
        <v>0</v>
      </c>
      <c r="H12334" s="188">
        <v>23999</v>
      </c>
      <c r="I12334" s="188">
        <v>57374</v>
      </c>
      <c r="J12334" s="188">
        <v>109313</v>
      </c>
      <c r="N12334" s="43"/>
    </row>
    <row r="12335" spans="1:14">
      <c r="A12335" s="43" t="s">
        <v>221</v>
      </c>
      <c r="B12335" s="188">
        <v>28670</v>
      </c>
      <c r="C12335" s="188">
        <v>0</v>
      </c>
      <c r="D12335" s="188">
        <v>0</v>
      </c>
      <c r="E12335" s="188">
        <v>20968.7</v>
      </c>
      <c r="F12335" s="188">
        <v>32939.4</v>
      </c>
      <c r="G12335" s="188">
        <v>39450</v>
      </c>
      <c r="H12335" s="188">
        <v>44470</v>
      </c>
      <c r="I12335" s="188">
        <v>47129</v>
      </c>
      <c r="J12335" s="188">
        <v>50815</v>
      </c>
      <c r="N12335" s="43"/>
    </row>
    <row r="12336" spans="1:14">
      <c r="A12336" s="43" t="s">
        <v>222</v>
      </c>
      <c r="B12336" s="188">
        <v>13077</v>
      </c>
      <c r="C12336" s="188">
        <v>0</v>
      </c>
      <c r="D12336" s="188">
        <v>0</v>
      </c>
      <c r="E12336" s="188">
        <v>0</v>
      </c>
      <c r="F12336" s="188">
        <v>0</v>
      </c>
      <c r="G12336" s="188">
        <v>27073</v>
      </c>
      <c r="H12336" s="188">
        <v>39563</v>
      </c>
      <c r="I12336" s="188">
        <v>43781</v>
      </c>
      <c r="J12336" s="188">
        <v>49078</v>
      </c>
      <c r="N12336" s="43"/>
    </row>
    <row r="12337" spans="1:14">
      <c r="A12337" s="43" t="s">
        <v>223</v>
      </c>
      <c r="B12337" s="188">
        <v>46514</v>
      </c>
      <c r="C12337" s="188">
        <v>0</v>
      </c>
      <c r="D12337" s="188">
        <v>0</v>
      </c>
      <c r="E12337" s="188">
        <v>0</v>
      </c>
      <c r="F12337" s="188">
        <v>0</v>
      </c>
      <c r="G12337" s="188">
        <v>56528</v>
      </c>
      <c r="H12337" s="188">
        <v>124246</v>
      </c>
      <c r="I12337" s="188">
        <v>185421</v>
      </c>
      <c r="J12337" s="188">
        <v>403423</v>
      </c>
      <c r="N12337" s="43"/>
    </row>
    <row r="12338" spans="1:14">
      <c r="A12338" s="43" t="s">
        <v>224</v>
      </c>
      <c r="B12338" s="188">
        <v>27435</v>
      </c>
      <c r="C12338" s="188">
        <v>0</v>
      </c>
      <c r="D12338" s="188">
        <v>0</v>
      </c>
      <c r="E12338" s="188">
        <v>0</v>
      </c>
      <c r="F12338" s="188">
        <v>0</v>
      </c>
      <c r="G12338" s="188">
        <v>89</v>
      </c>
      <c r="H12338" s="188">
        <v>81739</v>
      </c>
      <c r="I12338" s="188">
        <v>136105</v>
      </c>
      <c r="J12338" s="188">
        <v>342063</v>
      </c>
      <c r="N12338" s="43"/>
    </row>
    <row r="12339" spans="1:14">
      <c r="A12339" s="43" t="s">
        <v>545</v>
      </c>
      <c r="B12339" s="188">
        <v>183673</v>
      </c>
      <c r="C12339" s="188">
        <v>44738.7</v>
      </c>
      <c r="D12339" s="188">
        <v>56625.71</v>
      </c>
      <c r="E12339" s="188">
        <v>83893.2</v>
      </c>
      <c r="F12339" s="188">
        <v>130741.3</v>
      </c>
      <c r="G12339" s="188">
        <v>208221</v>
      </c>
      <c r="H12339" s="188">
        <v>330566</v>
      </c>
      <c r="I12339" s="188">
        <v>479956</v>
      </c>
      <c r="J12339" s="188">
        <v>1049872</v>
      </c>
      <c r="N12339" s="43"/>
    </row>
    <row r="12340" spans="1:14">
      <c r="A12340" s="43" t="s">
        <v>546</v>
      </c>
      <c r="B12340" s="188">
        <v>100085</v>
      </c>
      <c r="C12340" s="188">
        <v>28798.880000000001</v>
      </c>
      <c r="D12340" s="188">
        <v>36243.54</v>
      </c>
      <c r="E12340" s="188">
        <v>53249.5</v>
      </c>
      <c r="F12340" s="188">
        <v>79870.600000000006</v>
      </c>
      <c r="G12340" s="188">
        <v>119114</v>
      </c>
      <c r="H12340" s="188">
        <v>174155</v>
      </c>
      <c r="I12340" s="188">
        <v>222804</v>
      </c>
      <c r="J12340" s="188">
        <v>399784</v>
      </c>
      <c r="N12340" s="43"/>
    </row>
    <row r="12341" spans="1:14">
      <c r="A12341" s="43" t="s">
        <v>547</v>
      </c>
      <c r="B12341" s="188">
        <v>27468</v>
      </c>
      <c r="C12341" s="188">
        <v>0</v>
      </c>
      <c r="D12341" s="188">
        <v>0</v>
      </c>
      <c r="E12341" s="188">
        <v>3447.1</v>
      </c>
      <c r="F12341" s="188">
        <v>11104.7</v>
      </c>
      <c r="G12341" s="188">
        <v>25651</v>
      </c>
      <c r="H12341" s="188">
        <v>53592</v>
      </c>
      <c r="I12341" s="188">
        <v>85435</v>
      </c>
      <c r="J12341" s="188">
        <v>201235</v>
      </c>
      <c r="N12341" s="43"/>
    </row>
    <row r="12342" spans="1:14">
      <c r="A12342" s="43" t="s">
        <v>548</v>
      </c>
      <c r="B12342" s="188">
        <v>4157</v>
      </c>
      <c r="C12342" s="188">
        <v>0</v>
      </c>
      <c r="D12342" s="188">
        <v>0</v>
      </c>
      <c r="E12342" s="188">
        <v>0</v>
      </c>
      <c r="F12342" s="188">
        <v>558.1</v>
      </c>
      <c r="G12342" s="188">
        <v>3442</v>
      </c>
      <c r="H12342" s="188">
        <v>8755</v>
      </c>
      <c r="I12342" s="188">
        <v>13964</v>
      </c>
      <c r="J12342" s="188">
        <v>42049</v>
      </c>
      <c r="N12342" s="43"/>
    </row>
    <row r="12343" spans="1:14">
      <c r="A12343" s="43" t="s">
        <v>549</v>
      </c>
      <c r="B12343" s="188">
        <v>3207</v>
      </c>
      <c r="C12343" s="188">
        <v>0</v>
      </c>
      <c r="D12343" s="188">
        <v>0</v>
      </c>
      <c r="E12343" s="188">
        <v>0</v>
      </c>
      <c r="F12343" s="188">
        <v>0</v>
      </c>
      <c r="G12343" s="188">
        <v>5647</v>
      </c>
      <c r="H12343" s="188">
        <v>10712</v>
      </c>
      <c r="I12343" s="188">
        <v>12679</v>
      </c>
      <c r="J12343" s="188">
        <v>15263</v>
      </c>
      <c r="N12343" s="43"/>
    </row>
    <row r="12344" spans="1:14">
      <c r="A12344" s="43" t="s">
        <v>550</v>
      </c>
      <c r="B12344" s="188">
        <v>797</v>
      </c>
      <c r="C12344" s="188">
        <v>0</v>
      </c>
      <c r="D12344" s="188">
        <v>0</v>
      </c>
      <c r="E12344" s="188">
        <v>0</v>
      </c>
      <c r="F12344" s="188">
        <v>0</v>
      </c>
      <c r="G12344" s="188">
        <v>1063</v>
      </c>
      <c r="H12344" s="188">
        <v>2047</v>
      </c>
      <c r="I12344" s="188">
        <v>2911</v>
      </c>
      <c r="J12344" s="188">
        <v>6242</v>
      </c>
      <c r="N12344" s="43"/>
    </row>
    <row r="12345" spans="1:14">
      <c r="A12345" s="43" t="s">
        <v>551</v>
      </c>
      <c r="B12345" s="188">
        <v>1009</v>
      </c>
      <c r="C12345" s="188">
        <v>0</v>
      </c>
      <c r="D12345" s="188">
        <v>0</v>
      </c>
      <c r="E12345" s="188">
        <v>0</v>
      </c>
      <c r="F12345" s="188">
        <v>125</v>
      </c>
      <c r="G12345" s="188">
        <v>870</v>
      </c>
      <c r="H12345" s="188">
        <v>2281</v>
      </c>
      <c r="I12345" s="188">
        <v>3609</v>
      </c>
      <c r="J12345" s="188">
        <v>11094</v>
      </c>
      <c r="N12345" s="43"/>
    </row>
    <row r="12346" spans="1:14">
      <c r="A12346" s="43" t="s">
        <v>317</v>
      </c>
      <c r="B12346" s="188">
        <v>4614</v>
      </c>
      <c r="C12346" s="188">
        <v>0</v>
      </c>
      <c r="D12346" s="188">
        <v>0</v>
      </c>
      <c r="E12346" s="188">
        <v>3717.2</v>
      </c>
      <c r="F12346" s="188">
        <v>3717.2</v>
      </c>
      <c r="G12346" s="188">
        <v>5204</v>
      </c>
      <c r="H12346" s="188">
        <v>9665</v>
      </c>
      <c r="I12346" s="188">
        <v>11895</v>
      </c>
      <c r="J12346" s="188">
        <v>11895</v>
      </c>
      <c r="N12346" s="43"/>
    </row>
    <row r="12347" spans="1:14">
      <c r="A12347" s="43" t="s">
        <v>318</v>
      </c>
      <c r="B12347" s="188">
        <v>1358</v>
      </c>
      <c r="C12347" s="188">
        <v>0</v>
      </c>
      <c r="D12347" s="188">
        <v>0</v>
      </c>
      <c r="E12347" s="188">
        <v>0</v>
      </c>
      <c r="F12347" s="188">
        <v>1396.5</v>
      </c>
      <c r="G12347" s="188">
        <v>1917</v>
      </c>
      <c r="H12347" s="188">
        <v>2738</v>
      </c>
      <c r="I12347" s="188">
        <v>4381</v>
      </c>
      <c r="J12347" s="188">
        <v>4381</v>
      </c>
      <c r="N12347" s="43"/>
    </row>
    <row r="12348" spans="1:14">
      <c r="A12348" s="43" t="s">
        <v>552</v>
      </c>
      <c r="B12348" s="188">
        <v>142695</v>
      </c>
      <c r="C12348" s="188">
        <v>36046.18</v>
      </c>
      <c r="D12348" s="188">
        <v>44346.84</v>
      </c>
      <c r="E12348" s="188">
        <v>65164.800000000003</v>
      </c>
      <c r="F12348" s="188">
        <v>102983.7</v>
      </c>
      <c r="G12348" s="188">
        <v>161120</v>
      </c>
      <c r="H12348" s="188">
        <v>250719</v>
      </c>
      <c r="I12348" s="188">
        <v>332756</v>
      </c>
      <c r="J12348" s="188">
        <v>648344</v>
      </c>
      <c r="N12348" s="43"/>
    </row>
    <row r="12349" spans="1:14">
      <c r="A12349" s="43" t="s">
        <v>553</v>
      </c>
      <c r="B12349" s="188">
        <v>23256</v>
      </c>
      <c r="C12349" s="188">
        <v>0</v>
      </c>
      <c r="D12349" s="188">
        <v>0</v>
      </c>
      <c r="E12349" s="188">
        <v>0</v>
      </c>
      <c r="F12349" s="188">
        <v>11628</v>
      </c>
      <c r="G12349" s="188">
        <v>32454</v>
      </c>
      <c r="H12349" s="188">
        <v>58512</v>
      </c>
      <c r="I12349" s="188">
        <v>84112</v>
      </c>
      <c r="J12349" s="188">
        <v>168550</v>
      </c>
      <c r="N12349" s="43"/>
    </row>
    <row r="12350" spans="1:14">
      <c r="A12350" s="43" t="s">
        <v>554</v>
      </c>
      <c r="B12350" s="188">
        <v>6068</v>
      </c>
      <c r="C12350" s="188">
        <v>0</v>
      </c>
      <c r="D12350" s="188">
        <v>0</v>
      </c>
      <c r="E12350" s="188">
        <v>0</v>
      </c>
      <c r="F12350" s="188">
        <v>169.2</v>
      </c>
      <c r="G12350" s="188">
        <v>3415</v>
      </c>
      <c r="H12350" s="188">
        <v>12753</v>
      </c>
      <c r="I12350" s="188">
        <v>24530</v>
      </c>
      <c r="J12350" s="188">
        <v>72389</v>
      </c>
      <c r="N12350" s="43"/>
    </row>
    <row r="12351" spans="1:14">
      <c r="A12351" s="43" t="s">
        <v>555</v>
      </c>
      <c r="B12351" s="188">
        <v>11577</v>
      </c>
      <c r="C12351" s="188">
        <v>0</v>
      </c>
      <c r="D12351" s="188">
        <v>0</v>
      </c>
      <c r="E12351" s="188">
        <v>0</v>
      </c>
      <c r="F12351" s="188">
        <v>0</v>
      </c>
      <c r="G12351" s="188">
        <v>6184</v>
      </c>
      <c r="H12351" s="188">
        <v>30356</v>
      </c>
      <c r="I12351" s="188">
        <v>53548</v>
      </c>
      <c r="J12351" s="188">
        <v>155006</v>
      </c>
      <c r="N12351" s="43"/>
    </row>
    <row r="12352" spans="1:14">
      <c r="A12352" s="43" t="s">
        <v>556</v>
      </c>
      <c r="B12352" s="188">
        <v>3476</v>
      </c>
      <c r="C12352" s="188">
        <v>0</v>
      </c>
      <c r="D12352" s="188">
        <v>0</v>
      </c>
      <c r="E12352" s="188">
        <v>0</v>
      </c>
      <c r="F12352" s="188">
        <v>0</v>
      </c>
      <c r="G12352" s="188">
        <v>0</v>
      </c>
      <c r="H12352" s="188">
        <v>3497</v>
      </c>
      <c r="I12352" s="188">
        <v>22160</v>
      </c>
      <c r="J12352" s="188">
        <v>89463</v>
      </c>
      <c r="N12352" s="43"/>
    </row>
    <row r="12353" spans="1:14">
      <c r="A12353" s="43" t="s">
        <v>621</v>
      </c>
      <c r="B12353" s="188" t="s">
        <v>143</v>
      </c>
      <c r="C12353" s="188" t="s">
        <v>144</v>
      </c>
      <c r="D12353" s="188" t="s">
        <v>144</v>
      </c>
      <c r="E12353" s="188" t="s">
        <v>144</v>
      </c>
      <c r="F12353" s="188" t="s">
        <v>144</v>
      </c>
      <c r="G12353" s="188" t="s">
        <v>144</v>
      </c>
      <c r="H12353" s="188" t="s">
        <v>144</v>
      </c>
      <c r="I12353" s="188" t="s">
        <v>685</v>
      </c>
      <c r="J12353" s="188" t="s">
        <v>685</v>
      </c>
      <c r="K12353" s="188" t="s">
        <v>225</v>
      </c>
      <c r="N12353" s="43"/>
    </row>
    <row r="12354" spans="1:14">
      <c r="A12354" s="43" t="s">
        <v>618</v>
      </c>
      <c r="B12354" s="188" t="s">
        <v>619</v>
      </c>
      <c r="K12354" s="188" t="s">
        <v>773</v>
      </c>
      <c r="N12354" s="43"/>
    </row>
    <row r="12355" spans="1:14">
      <c r="A12355" s="43" t="s">
        <v>142</v>
      </c>
      <c r="N12355" s="43"/>
    </row>
    <row r="12357" spans="1:14">
      <c r="A12357" s="43" t="s">
        <v>220</v>
      </c>
      <c r="N12357" s="43"/>
    </row>
    <row r="12358" spans="1:14">
      <c r="A12358" s="43" t="s">
        <v>621</v>
      </c>
      <c r="B12358" s="188" t="s">
        <v>143</v>
      </c>
      <c r="C12358" s="188" t="s">
        <v>144</v>
      </c>
      <c r="D12358" s="188" t="s">
        <v>144</v>
      </c>
      <c r="E12358" s="188" t="s">
        <v>144</v>
      </c>
      <c r="F12358" s="188" t="s">
        <v>144</v>
      </c>
      <c r="G12358" s="188" t="s">
        <v>144</v>
      </c>
      <c r="H12358" s="188" t="s">
        <v>144</v>
      </c>
      <c r="I12358" s="188" t="s">
        <v>685</v>
      </c>
      <c r="J12358" s="188" t="s">
        <v>685</v>
      </c>
      <c r="K12358" s="188" t="s">
        <v>225</v>
      </c>
      <c r="N12358" s="43"/>
    </row>
    <row r="12359" spans="1:14">
      <c r="A12359" s="43" t="s">
        <v>259</v>
      </c>
      <c r="B12359" s="188" t="s">
        <v>33</v>
      </c>
      <c r="C12359" s="188" t="s">
        <v>134</v>
      </c>
      <c r="D12359" s="188" t="s">
        <v>135</v>
      </c>
      <c r="E12359" s="188" t="s">
        <v>136</v>
      </c>
      <c r="F12359" s="188" t="s">
        <v>137</v>
      </c>
      <c r="G12359" s="188" t="s">
        <v>138</v>
      </c>
      <c r="H12359" s="188" t="s">
        <v>139</v>
      </c>
      <c r="I12359" s="188" t="s">
        <v>140</v>
      </c>
      <c r="J12359" s="188" t="s">
        <v>141</v>
      </c>
      <c r="N12359" s="43"/>
    </row>
    <row r="12360" spans="1:14">
      <c r="A12360" s="43" t="s">
        <v>622</v>
      </c>
      <c r="B12360" s="188" t="s">
        <v>143</v>
      </c>
      <c r="C12360" s="188" t="s">
        <v>148</v>
      </c>
      <c r="D12360" s="188" t="s">
        <v>148</v>
      </c>
      <c r="E12360" s="188" t="s">
        <v>148</v>
      </c>
      <c r="F12360" s="188" t="s">
        <v>148</v>
      </c>
      <c r="G12360" s="188" t="s">
        <v>148</v>
      </c>
      <c r="H12360" s="188" t="s">
        <v>148</v>
      </c>
      <c r="I12360" s="188" t="s">
        <v>686</v>
      </c>
      <c r="J12360" s="188" t="s">
        <v>686</v>
      </c>
      <c r="N12360" s="43"/>
    </row>
    <row r="12361" spans="1:14">
      <c r="A12361" s="43" t="s">
        <v>592</v>
      </c>
      <c r="B12361" s="188">
        <v>100492</v>
      </c>
      <c r="C12361" s="188">
        <v>10422.629999999999</v>
      </c>
      <c r="D12361" s="188">
        <v>17593.560000000001</v>
      </c>
      <c r="E12361" s="188">
        <v>32446.7</v>
      </c>
      <c r="F12361" s="188">
        <v>62124.6</v>
      </c>
      <c r="G12361" s="188">
        <v>118328</v>
      </c>
      <c r="H12361" s="188">
        <v>210027</v>
      </c>
      <c r="I12361" s="188">
        <v>293029</v>
      </c>
      <c r="J12361" s="188">
        <v>637714</v>
      </c>
      <c r="N12361" s="43"/>
    </row>
    <row r="12362" spans="1:14">
      <c r="A12362" s="43" t="s">
        <v>537</v>
      </c>
      <c r="B12362" s="188">
        <v>25224</v>
      </c>
      <c r="C12362" s="188">
        <v>0</v>
      </c>
      <c r="D12362" s="188">
        <v>0</v>
      </c>
      <c r="E12362" s="188">
        <v>14229.1</v>
      </c>
      <c r="F12362" s="188">
        <v>25066.799999999999</v>
      </c>
      <c r="G12362" s="188">
        <v>36561</v>
      </c>
      <c r="H12362" s="188">
        <v>46081</v>
      </c>
      <c r="I12362" s="188">
        <v>51245</v>
      </c>
      <c r="J12362" s="188">
        <v>60833</v>
      </c>
      <c r="N12362" s="43"/>
    </row>
    <row r="12363" spans="1:14">
      <c r="A12363" s="43" t="s">
        <v>538</v>
      </c>
      <c r="B12363" s="188">
        <v>63</v>
      </c>
      <c r="C12363" s="188">
        <v>0</v>
      </c>
      <c r="D12363" s="188">
        <v>0</v>
      </c>
      <c r="E12363" s="188">
        <v>0</v>
      </c>
      <c r="F12363" s="188">
        <v>0</v>
      </c>
      <c r="G12363" s="188">
        <v>0</v>
      </c>
      <c r="H12363" s="188">
        <v>0</v>
      </c>
      <c r="I12363" s="188">
        <v>0</v>
      </c>
      <c r="J12363" s="188">
        <v>1113</v>
      </c>
      <c r="N12363" s="43"/>
    </row>
    <row r="12364" spans="1:14">
      <c r="A12364" s="43" t="s">
        <v>539</v>
      </c>
      <c r="B12364" s="188">
        <v>37572</v>
      </c>
      <c r="C12364" s="188">
        <v>-36.01</v>
      </c>
      <c r="D12364" s="188">
        <v>342.35</v>
      </c>
      <c r="E12364" s="188">
        <v>2551.6</v>
      </c>
      <c r="F12364" s="188">
        <v>10719.2</v>
      </c>
      <c r="G12364" s="188">
        <v>33682</v>
      </c>
      <c r="H12364" s="188">
        <v>85186</v>
      </c>
      <c r="I12364" s="188">
        <v>146035</v>
      </c>
      <c r="J12364" s="188">
        <v>396889</v>
      </c>
      <c r="N12364" s="43"/>
    </row>
    <row r="12365" spans="1:14">
      <c r="A12365" s="43" t="s">
        <v>540</v>
      </c>
      <c r="B12365" s="188">
        <v>3088</v>
      </c>
      <c r="C12365" s="188">
        <v>0</v>
      </c>
      <c r="D12365" s="188">
        <v>0</v>
      </c>
      <c r="E12365" s="188">
        <v>0</v>
      </c>
      <c r="F12365" s="188">
        <v>0</v>
      </c>
      <c r="G12365" s="188">
        <v>0</v>
      </c>
      <c r="H12365" s="188">
        <v>4578</v>
      </c>
      <c r="I12365" s="188">
        <v>16045</v>
      </c>
      <c r="J12365" s="188">
        <v>63529</v>
      </c>
      <c r="N12365" s="43"/>
    </row>
    <row r="12366" spans="1:14">
      <c r="A12366" s="43" t="s">
        <v>541</v>
      </c>
      <c r="B12366" s="188">
        <v>24710</v>
      </c>
      <c r="C12366" s="188">
        <v>0</v>
      </c>
      <c r="D12366" s="188">
        <v>0</v>
      </c>
      <c r="E12366" s="188">
        <v>0</v>
      </c>
      <c r="F12366" s="188">
        <v>0</v>
      </c>
      <c r="G12366" s="188">
        <v>27557</v>
      </c>
      <c r="H12366" s="188">
        <v>79031</v>
      </c>
      <c r="I12366" s="188">
        <v>121431</v>
      </c>
      <c r="J12366" s="188">
        <v>249467</v>
      </c>
      <c r="N12366" s="43"/>
    </row>
    <row r="12367" spans="1:14">
      <c r="A12367" s="43" t="s">
        <v>542</v>
      </c>
      <c r="B12367" s="188">
        <v>8324</v>
      </c>
      <c r="C12367" s="188">
        <v>0</v>
      </c>
      <c r="D12367" s="188">
        <v>0</v>
      </c>
      <c r="E12367" s="188">
        <v>0</v>
      </c>
      <c r="F12367" s="188">
        <v>3591.4</v>
      </c>
      <c r="G12367" s="188">
        <v>9342</v>
      </c>
      <c r="H12367" s="188">
        <v>20029</v>
      </c>
      <c r="I12367" s="188">
        <v>30803</v>
      </c>
      <c r="J12367" s="188">
        <v>71230</v>
      </c>
      <c r="N12367" s="43"/>
    </row>
    <row r="12368" spans="1:14">
      <c r="A12368" s="43" t="s">
        <v>543</v>
      </c>
      <c r="B12368" s="188">
        <v>1512</v>
      </c>
      <c r="C12368" s="188">
        <v>0</v>
      </c>
      <c r="D12368" s="188">
        <v>0</v>
      </c>
      <c r="E12368" s="188">
        <v>0</v>
      </c>
      <c r="F12368" s="188">
        <v>0</v>
      </c>
      <c r="G12368" s="188">
        <v>0</v>
      </c>
      <c r="H12368" s="188">
        <v>0</v>
      </c>
      <c r="I12368" s="188">
        <v>13918</v>
      </c>
      <c r="J12368" s="188">
        <v>30041</v>
      </c>
      <c r="N12368" s="43"/>
    </row>
    <row r="12369" spans="1:14">
      <c r="A12369" s="43" t="s">
        <v>544</v>
      </c>
      <c r="B12369" s="188">
        <v>11678</v>
      </c>
      <c r="C12369" s="188">
        <v>0</v>
      </c>
      <c r="D12369" s="188">
        <v>0</v>
      </c>
      <c r="E12369" s="188">
        <v>0</v>
      </c>
      <c r="F12369" s="188">
        <v>0</v>
      </c>
      <c r="G12369" s="188">
        <v>0</v>
      </c>
      <c r="H12369" s="188">
        <v>32140</v>
      </c>
      <c r="I12369" s="188">
        <v>95473</v>
      </c>
      <c r="J12369" s="188">
        <v>165636</v>
      </c>
      <c r="N12369" s="43"/>
    </row>
    <row r="12370" spans="1:14">
      <c r="A12370" s="43" t="s">
        <v>221</v>
      </c>
      <c r="B12370" s="188">
        <v>21513</v>
      </c>
      <c r="C12370" s="188">
        <v>0</v>
      </c>
      <c r="D12370" s="188">
        <v>0</v>
      </c>
      <c r="E12370" s="188">
        <v>12301.5</v>
      </c>
      <c r="F12370" s="188">
        <v>20919.099999999999</v>
      </c>
      <c r="G12370" s="188">
        <v>31629</v>
      </c>
      <c r="H12370" s="188">
        <v>40768</v>
      </c>
      <c r="I12370" s="188">
        <v>45365</v>
      </c>
      <c r="J12370" s="188">
        <v>52575</v>
      </c>
      <c r="N12370" s="43"/>
    </row>
    <row r="12371" spans="1:14">
      <c r="A12371" s="43" t="s">
        <v>222</v>
      </c>
      <c r="B12371" s="188">
        <v>9954</v>
      </c>
      <c r="C12371" s="188">
        <v>0</v>
      </c>
      <c r="D12371" s="188">
        <v>0</v>
      </c>
      <c r="E12371" s="188">
        <v>0</v>
      </c>
      <c r="F12371" s="188">
        <v>0</v>
      </c>
      <c r="G12371" s="188">
        <v>19087</v>
      </c>
      <c r="H12371" s="188">
        <v>33230</v>
      </c>
      <c r="I12371" s="188">
        <v>40643</v>
      </c>
      <c r="J12371" s="188">
        <v>50170</v>
      </c>
      <c r="N12371" s="43"/>
    </row>
    <row r="12372" spans="1:14">
      <c r="A12372" s="43" t="s">
        <v>223</v>
      </c>
      <c r="B12372" s="188">
        <v>18814</v>
      </c>
      <c r="C12372" s="188">
        <v>0</v>
      </c>
      <c r="D12372" s="188">
        <v>0</v>
      </c>
      <c r="E12372" s="188">
        <v>0</v>
      </c>
      <c r="F12372" s="188">
        <v>0</v>
      </c>
      <c r="G12372" s="188">
        <v>10778</v>
      </c>
      <c r="H12372" s="188">
        <v>61966</v>
      </c>
      <c r="I12372" s="188">
        <v>102012</v>
      </c>
      <c r="J12372" s="188">
        <v>225267</v>
      </c>
      <c r="N12372" s="43"/>
    </row>
    <row r="12373" spans="1:14">
      <c r="A12373" s="43" t="s">
        <v>224</v>
      </c>
      <c r="B12373" s="188">
        <v>14107</v>
      </c>
      <c r="C12373" s="188">
        <v>0</v>
      </c>
      <c r="D12373" s="188">
        <v>0</v>
      </c>
      <c r="E12373" s="188">
        <v>0</v>
      </c>
      <c r="F12373" s="188">
        <v>0</v>
      </c>
      <c r="G12373" s="188">
        <v>0</v>
      </c>
      <c r="H12373" s="188">
        <v>46444</v>
      </c>
      <c r="I12373" s="188">
        <v>88185</v>
      </c>
      <c r="J12373" s="188">
        <v>204162</v>
      </c>
      <c r="N12373" s="43"/>
    </row>
    <row r="12374" spans="1:14">
      <c r="A12374" s="43" t="s">
        <v>545</v>
      </c>
      <c r="B12374" s="188">
        <v>81210</v>
      </c>
      <c r="C12374" s="188">
        <v>4283.2700000000004</v>
      </c>
      <c r="D12374" s="188">
        <v>11256.05</v>
      </c>
      <c r="E12374" s="188">
        <v>25656.7</v>
      </c>
      <c r="F12374" s="188">
        <v>51911.4</v>
      </c>
      <c r="G12374" s="188">
        <v>96714</v>
      </c>
      <c r="H12374" s="188">
        <v>168898</v>
      </c>
      <c r="I12374" s="188">
        <v>234986</v>
      </c>
      <c r="J12374" s="188">
        <v>499150</v>
      </c>
      <c r="N12374" s="43"/>
    </row>
    <row r="12375" spans="1:14">
      <c r="A12375" s="43" t="s">
        <v>546</v>
      </c>
      <c r="B12375" s="188">
        <v>53411</v>
      </c>
      <c r="C12375" s="188">
        <v>2145.5100000000002</v>
      </c>
      <c r="D12375" s="188">
        <v>8099.71</v>
      </c>
      <c r="E12375" s="188">
        <v>19412.8</v>
      </c>
      <c r="F12375" s="188">
        <v>39219.300000000003</v>
      </c>
      <c r="G12375" s="188">
        <v>70628</v>
      </c>
      <c r="H12375" s="188">
        <v>113454</v>
      </c>
      <c r="I12375" s="188">
        <v>149256</v>
      </c>
      <c r="J12375" s="188">
        <v>252899</v>
      </c>
      <c r="N12375" s="43"/>
    </row>
    <row r="12376" spans="1:14">
      <c r="A12376" s="43" t="s">
        <v>547</v>
      </c>
      <c r="B12376" s="188">
        <v>9439</v>
      </c>
      <c r="C12376" s="188">
        <v>0</v>
      </c>
      <c r="D12376" s="188">
        <v>0</v>
      </c>
      <c r="E12376" s="188">
        <v>0</v>
      </c>
      <c r="F12376" s="188">
        <v>741.6</v>
      </c>
      <c r="G12376" s="188">
        <v>8913</v>
      </c>
      <c r="H12376" s="188">
        <v>23773</v>
      </c>
      <c r="I12376" s="188">
        <v>40473</v>
      </c>
      <c r="J12376" s="188">
        <v>105009</v>
      </c>
      <c r="N12376" s="43"/>
    </row>
    <row r="12377" spans="1:14">
      <c r="A12377" s="43" t="s">
        <v>548</v>
      </c>
      <c r="B12377" s="188">
        <v>1298</v>
      </c>
      <c r="C12377" s="188">
        <v>0</v>
      </c>
      <c r="D12377" s="188">
        <v>0</v>
      </c>
      <c r="E12377" s="188">
        <v>0</v>
      </c>
      <c r="F12377" s="188">
        <v>0</v>
      </c>
      <c r="G12377" s="188">
        <v>627</v>
      </c>
      <c r="H12377" s="188">
        <v>3193</v>
      </c>
      <c r="I12377" s="188">
        <v>5911</v>
      </c>
      <c r="J12377" s="188">
        <v>19495</v>
      </c>
      <c r="N12377" s="43"/>
    </row>
    <row r="12378" spans="1:14">
      <c r="A12378" s="43" t="s">
        <v>549</v>
      </c>
      <c r="B12378" s="188">
        <v>1656</v>
      </c>
      <c r="C12378" s="188">
        <v>0</v>
      </c>
      <c r="D12378" s="188">
        <v>0</v>
      </c>
      <c r="E12378" s="188">
        <v>0</v>
      </c>
      <c r="F12378" s="188">
        <v>0</v>
      </c>
      <c r="G12378" s="188">
        <v>1933</v>
      </c>
      <c r="H12378" s="188">
        <v>5889</v>
      </c>
      <c r="I12378" s="188">
        <v>9111</v>
      </c>
      <c r="J12378" s="188">
        <v>15058</v>
      </c>
      <c r="N12378" s="43"/>
    </row>
    <row r="12379" spans="1:14">
      <c r="A12379" s="43" t="s">
        <v>550</v>
      </c>
      <c r="B12379" s="188">
        <v>345</v>
      </c>
      <c r="C12379" s="188">
        <v>0</v>
      </c>
      <c r="D12379" s="188">
        <v>0</v>
      </c>
      <c r="E12379" s="188">
        <v>0</v>
      </c>
      <c r="F12379" s="188">
        <v>0</v>
      </c>
      <c r="G12379" s="188">
        <v>364</v>
      </c>
      <c r="H12379" s="188">
        <v>1109</v>
      </c>
      <c r="I12379" s="188">
        <v>1723</v>
      </c>
      <c r="J12379" s="188">
        <v>3607</v>
      </c>
      <c r="N12379" s="43"/>
    </row>
    <row r="12380" spans="1:14">
      <c r="A12380" s="43" t="s">
        <v>551</v>
      </c>
      <c r="B12380" s="188">
        <v>349</v>
      </c>
      <c r="C12380" s="188">
        <v>0</v>
      </c>
      <c r="D12380" s="188">
        <v>0</v>
      </c>
      <c r="E12380" s="188">
        <v>0</v>
      </c>
      <c r="F12380" s="188">
        <v>0</v>
      </c>
      <c r="G12380" s="188">
        <v>157</v>
      </c>
      <c r="H12380" s="188">
        <v>882</v>
      </c>
      <c r="I12380" s="188">
        <v>1740</v>
      </c>
      <c r="J12380" s="188">
        <v>5333</v>
      </c>
      <c r="N12380" s="43"/>
    </row>
    <row r="12381" spans="1:14">
      <c r="A12381" s="43" t="s">
        <v>317</v>
      </c>
      <c r="B12381" s="188">
        <v>4782</v>
      </c>
      <c r="C12381" s="188">
        <v>0</v>
      </c>
      <c r="D12381" s="188">
        <v>4517.92</v>
      </c>
      <c r="E12381" s="188">
        <v>4517.8999999999996</v>
      </c>
      <c r="F12381" s="188">
        <v>4517.8999999999996</v>
      </c>
      <c r="G12381" s="188">
        <v>4518</v>
      </c>
      <c r="H12381" s="188">
        <v>6325</v>
      </c>
      <c r="I12381" s="188">
        <v>9036</v>
      </c>
      <c r="J12381" s="188">
        <v>14457</v>
      </c>
      <c r="N12381" s="43"/>
    </row>
    <row r="12382" spans="1:14">
      <c r="A12382" s="43" t="s">
        <v>318</v>
      </c>
      <c r="B12382" s="188">
        <v>1414</v>
      </c>
      <c r="C12382" s="188">
        <v>0</v>
      </c>
      <c r="D12382" s="188">
        <v>0</v>
      </c>
      <c r="E12382" s="188">
        <v>0</v>
      </c>
      <c r="F12382" s="188">
        <v>1697.3</v>
      </c>
      <c r="G12382" s="188">
        <v>1697</v>
      </c>
      <c r="H12382" s="188">
        <v>2330</v>
      </c>
      <c r="I12382" s="188">
        <v>3328</v>
      </c>
      <c r="J12382" s="188">
        <v>5325</v>
      </c>
      <c r="N12382" s="43"/>
    </row>
    <row r="12383" spans="1:14">
      <c r="A12383" s="43" t="s">
        <v>552</v>
      </c>
      <c r="B12383" s="188">
        <v>72694</v>
      </c>
      <c r="C12383" s="188">
        <v>8495.19</v>
      </c>
      <c r="D12383" s="188">
        <v>14212.32</v>
      </c>
      <c r="E12383" s="188">
        <v>25711.9</v>
      </c>
      <c r="F12383" s="188">
        <v>48128.4</v>
      </c>
      <c r="G12383" s="188">
        <v>90033</v>
      </c>
      <c r="H12383" s="188">
        <v>153598</v>
      </c>
      <c r="I12383" s="188">
        <v>209291</v>
      </c>
      <c r="J12383" s="188">
        <v>397508</v>
      </c>
      <c r="N12383" s="43"/>
    </row>
    <row r="12384" spans="1:14">
      <c r="A12384" s="43" t="s">
        <v>553</v>
      </c>
      <c r="B12384" s="188">
        <v>10525</v>
      </c>
      <c r="C12384" s="188">
        <v>0</v>
      </c>
      <c r="D12384" s="188">
        <v>0</v>
      </c>
      <c r="E12384" s="188">
        <v>0</v>
      </c>
      <c r="F12384" s="188">
        <v>458.7</v>
      </c>
      <c r="G12384" s="188">
        <v>10667</v>
      </c>
      <c r="H12384" s="188">
        <v>31114</v>
      </c>
      <c r="I12384" s="188">
        <v>50483</v>
      </c>
      <c r="J12384" s="188">
        <v>112628</v>
      </c>
      <c r="N12384" s="43"/>
    </row>
    <row r="12385" spans="1:14">
      <c r="A12385" s="43" t="s">
        <v>554</v>
      </c>
      <c r="B12385" s="188">
        <v>2165</v>
      </c>
      <c r="C12385" s="188">
        <v>0</v>
      </c>
      <c r="D12385" s="188">
        <v>0</v>
      </c>
      <c r="E12385" s="188">
        <v>0</v>
      </c>
      <c r="F12385" s="188">
        <v>0</v>
      </c>
      <c r="G12385" s="188">
        <v>605</v>
      </c>
      <c r="H12385" s="188">
        <v>4538</v>
      </c>
      <c r="I12385" s="188">
        <v>10198</v>
      </c>
      <c r="J12385" s="188">
        <v>34130</v>
      </c>
      <c r="N12385" s="43"/>
    </row>
    <row r="12386" spans="1:14">
      <c r="A12386" s="43" t="s">
        <v>555</v>
      </c>
      <c r="B12386" s="188">
        <v>3818</v>
      </c>
      <c r="C12386" s="188">
        <v>0</v>
      </c>
      <c r="D12386" s="188">
        <v>0</v>
      </c>
      <c r="E12386" s="188">
        <v>0</v>
      </c>
      <c r="F12386" s="188">
        <v>0</v>
      </c>
      <c r="G12386" s="188">
        <v>50</v>
      </c>
      <c r="H12386" s="188">
        <v>6904</v>
      </c>
      <c r="I12386" s="188">
        <v>20116</v>
      </c>
      <c r="J12386" s="188">
        <v>75025</v>
      </c>
      <c r="N12386" s="43"/>
    </row>
    <row r="12387" spans="1:14">
      <c r="A12387" s="43" t="s">
        <v>556</v>
      </c>
      <c r="B12387" s="188">
        <v>1589</v>
      </c>
      <c r="C12387" s="188">
        <v>0</v>
      </c>
      <c r="D12387" s="188">
        <v>0</v>
      </c>
      <c r="E12387" s="188">
        <v>0</v>
      </c>
      <c r="F12387" s="188">
        <v>0</v>
      </c>
      <c r="G12387" s="188">
        <v>0</v>
      </c>
      <c r="H12387" s="188">
        <v>0</v>
      </c>
      <c r="I12387" s="188">
        <v>5094</v>
      </c>
      <c r="J12387" s="188">
        <v>55582</v>
      </c>
      <c r="N12387" s="43"/>
    </row>
    <row r="12388" spans="1:14">
      <c r="A12388" s="43" t="s">
        <v>171</v>
      </c>
      <c r="N12388" s="43"/>
    </row>
    <row r="12389" spans="1:14">
      <c r="A12389" s="245" t="s">
        <v>607</v>
      </c>
      <c r="B12389" s="18">
        <v>27178</v>
      </c>
      <c r="C12389" s="18">
        <v>416.89</v>
      </c>
      <c r="D12389" s="18">
        <v>4666.01</v>
      </c>
      <c r="E12389" s="18">
        <v>12128.3</v>
      </c>
      <c r="F12389" s="18">
        <v>20743.099999999999</v>
      </c>
      <c r="G12389" s="18">
        <v>33021</v>
      </c>
      <c r="H12389" s="18">
        <v>53731</v>
      </c>
      <c r="I12389" s="18">
        <v>73325</v>
      </c>
      <c r="J12389" s="18">
        <v>137254</v>
      </c>
      <c r="K12389" s="18"/>
      <c r="N12389" s="43"/>
    </row>
    <row r="12390" spans="1:14">
      <c r="A12390" s="43" t="s">
        <v>537</v>
      </c>
      <c r="B12390" s="188">
        <v>11904</v>
      </c>
      <c r="C12390" s="188">
        <v>0</v>
      </c>
      <c r="D12390" s="188">
        <v>0</v>
      </c>
      <c r="E12390" s="188">
        <v>3397.9</v>
      </c>
      <c r="F12390" s="188">
        <v>12727</v>
      </c>
      <c r="G12390" s="188">
        <v>17786</v>
      </c>
      <c r="H12390" s="188">
        <v>22687</v>
      </c>
      <c r="I12390" s="188">
        <v>25864</v>
      </c>
      <c r="J12390" s="188">
        <v>35795</v>
      </c>
      <c r="N12390" s="43"/>
    </row>
    <row r="12391" spans="1:14">
      <c r="A12391" s="43" t="s">
        <v>538</v>
      </c>
      <c r="B12391" s="188">
        <v>309</v>
      </c>
      <c r="C12391" s="188">
        <v>0</v>
      </c>
      <c r="D12391" s="188">
        <v>0</v>
      </c>
      <c r="E12391" s="188">
        <v>0</v>
      </c>
      <c r="F12391" s="188">
        <v>0</v>
      </c>
      <c r="G12391" s="188">
        <v>0</v>
      </c>
      <c r="H12391" s="188">
        <v>0</v>
      </c>
      <c r="I12391" s="188">
        <v>928</v>
      </c>
      <c r="J12391" s="188">
        <v>9163</v>
      </c>
      <c r="N12391" s="43"/>
    </row>
    <row r="12392" spans="1:14">
      <c r="A12392" s="43" t="s">
        <v>539</v>
      </c>
      <c r="B12392" s="188">
        <v>5214</v>
      </c>
      <c r="C12392" s="188">
        <v>-119.07</v>
      </c>
      <c r="D12392" s="188">
        <v>-87.38</v>
      </c>
      <c r="E12392" s="188">
        <v>75.099999999999994</v>
      </c>
      <c r="F12392" s="188">
        <v>1194.7</v>
      </c>
      <c r="G12392" s="188">
        <v>4568</v>
      </c>
      <c r="H12392" s="188">
        <v>11485</v>
      </c>
      <c r="I12392" s="188">
        <v>21037</v>
      </c>
      <c r="J12392" s="188">
        <v>62933</v>
      </c>
      <c r="N12392" s="43"/>
    </row>
    <row r="12393" spans="1:14">
      <c r="A12393" s="43" t="s">
        <v>540</v>
      </c>
      <c r="B12393" s="188">
        <v>358</v>
      </c>
      <c r="C12393" s="188">
        <v>0</v>
      </c>
      <c r="D12393" s="188">
        <v>0</v>
      </c>
      <c r="E12393" s="188">
        <v>0</v>
      </c>
      <c r="F12393" s="188">
        <v>0</v>
      </c>
      <c r="G12393" s="188">
        <v>0</v>
      </c>
      <c r="H12393" s="188">
        <v>0</v>
      </c>
      <c r="I12393" s="188">
        <v>934</v>
      </c>
      <c r="J12393" s="188">
        <v>8405</v>
      </c>
      <c r="N12393" s="43"/>
    </row>
    <row r="12394" spans="1:14">
      <c r="A12394" s="43" t="s">
        <v>541</v>
      </c>
      <c r="B12394" s="188">
        <v>5728</v>
      </c>
      <c r="C12394" s="188">
        <v>0</v>
      </c>
      <c r="D12394" s="188">
        <v>0</v>
      </c>
      <c r="E12394" s="188">
        <v>0</v>
      </c>
      <c r="F12394" s="188">
        <v>0</v>
      </c>
      <c r="G12394" s="188">
        <v>0</v>
      </c>
      <c r="H12394" s="188">
        <v>20477</v>
      </c>
      <c r="I12394" s="188">
        <v>35161</v>
      </c>
      <c r="J12394" s="188">
        <v>80771</v>
      </c>
      <c r="N12394" s="43"/>
    </row>
    <row r="12395" spans="1:14">
      <c r="A12395" s="43" t="s">
        <v>542</v>
      </c>
      <c r="B12395" s="188">
        <v>2306</v>
      </c>
      <c r="C12395" s="188">
        <v>0</v>
      </c>
      <c r="D12395" s="188">
        <v>0</v>
      </c>
      <c r="E12395" s="188">
        <v>0</v>
      </c>
      <c r="F12395" s="188">
        <v>0</v>
      </c>
      <c r="G12395" s="188">
        <v>2388</v>
      </c>
      <c r="H12395" s="188">
        <v>6172</v>
      </c>
      <c r="I12395" s="188">
        <v>10388</v>
      </c>
      <c r="J12395" s="188">
        <v>27483</v>
      </c>
      <c r="N12395" s="43"/>
    </row>
    <row r="12396" spans="1:14">
      <c r="A12396" s="43" t="s">
        <v>543</v>
      </c>
      <c r="B12396" s="188">
        <v>1360</v>
      </c>
      <c r="C12396" s="188">
        <v>0</v>
      </c>
      <c r="D12396" s="188">
        <v>0</v>
      </c>
      <c r="E12396" s="188">
        <v>0</v>
      </c>
      <c r="F12396" s="188">
        <v>0</v>
      </c>
      <c r="G12396" s="188">
        <v>0</v>
      </c>
      <c r="H12396" s="188">
        <v>0</v>
      </c>
      <c r="I12396" s="188">
        <v>12507</v>
      </c>
      <c r="J12396" s="188">
        <v>27177</v>
      </c>
      <c r="N12396" s="43"/>
    </row>
    <row r="12397" spans="1:14">
      <c r="A12397" s="43" t="s">
        <v>544</v>
      </c>
      <c r="B12397" s="188">
        <v>18830</v>
      </c>
      <c r="C12397" s="188">
        <v>0</v>
      </c>
      <c r="D12397" s="188">
        <v>0</v>
      </c>
      <c r="E12397" s="188">
        <v>0</v>
      </c>
      <c r="F12397" s="188">
        <v>0</v>
      </c>
      <c r="G12397" s="188">
        <v>24548</v>
      </c>
      <c r="H12397" s="188">
        <v>63798</v>
      </c>
      <c r="I12397" s="188">
        <v>145709</v>
      </c>
      <c r="J12397" s="188">
        <v>165636</v>
      </c>
      <c r="N12397" s="43"/>
    </row>
    <row r="12398" spans="1:14">
      <c r="A12398" s="43" t="s">
        <v>221</v>
      </c>
      <c r="B12398" s="188">
        <v>10163</v>
      </c>
      <c r="C12398" s="188">
        <v>0</v>
      </c>
      <c r="D12398" s="188">
        <v>0</v>
      </c>
      <c r="E12398" s="188">
        <v>1542.9</v>
      </c>
      <c r="F12398" s="188">
        <v>11166.9</v>
      </c>
      <c r="G12398" s="188">
        <v>15394</v>
      </c>
      <c r="H12398" s="188">
        <v>19140</v>
      </c>
      <c r="I12398" s="188">
        <v>21948</v>
      </c>
      <c r="J12398" s="188">
        <v>27841</v>
      </c>
      <c r="N12398" s="43"/>
    </row>
    <row r="12399" spans="1:14">
      <c r="A12399" s="43" t="s">
        <v>222</v>
      </c>
      <c r="B12399" s="188">
        <v>4155</v>
      </c>
      <c r="C12399" s="188">
        <v>0</v>
      </c>
      <c r="D12399" s="188">
        <v>0</v>
      </c>
      <c r="E12399" s="188">
        <v>0</v>
      </c>
      <c r="F12399" s="188">
        <v>0</v>
      </c>
      <c r="G12399" s="188">
        <v>6857</v>
      </c>
      <c r="H12399" s="188">
        <v>16024</v>
      </c>
      <c r="I12399" s="188">
        <v>20403</v>
      </c>
      <c r="J12399" s="188">
        <v>31444</v>
      </c>
      <c r="N12399" s="43"/>
    </row>
    <row r="12400" spans="1:14">
      <c r="A12400" s="43" t="s">
        <v>223</v>
      </c>
      <c r="B12400" s="188">
        <v>3579</v>
      </c>
      <c r="C12400" s="188">
        <v>0</v>
      </c>
      <c r="D12400" s="188">
        <v>0</v>
      </c>
      <c r="E12400" s="188">
        <v>0</v>
      </c>
      <c r="F12400" s="188">
        <v>0</v>
      </c>
      <c r="G12400" s="188">
        <v>0</v>
      </c>
      <c r="H12400" s="188">
        <v>10245</v>
      </c>
      <c r="I12400" s="188">
        <v>25025</v>
      </c>
      <c r="J12400" s="188">
        <v>63837</v>
      </c>
      <c r="N12400" s="43"/>
    </row>
    <row r="12401" spans="1:14">
      <c r="A12401" s="43" t="s">
        <v>224</v>
      </c>
      <c r="B12401" s="188">
        <v>4250</v>
      </c>
      <c r="C12401" s="188">
        <v>0</v>
      </c>
      <c r="D12401" s="188">
        <v>0</v>
      </c>
      <c r="E12401" s="188">
        <v>0</v>
      </c>
      <c r="F12401" s="188">
        <v>0</v>
      </c>
      <c r="G12401" s="188">
        <v>0</v>
      </c>
      <c r="H12401" s="188">
        <v>734</v>
      </c>
      <c r="I12401" s="188">
        <v>28567</v>
      </c>
      <c r="J12401" s="188">
        <v>91137</v>
      </c>
      <c r="N12401" s="43"/>
    </row>
    <row r="12402" spans="1:14">
      <c r="A12402" s="43" t="s">
        <v>545</v>
      </c>
      <c r="B12402" s="188">
        <v>20058</v>
      </c>
      <c r="C12402" s="188">
        <v>-4999.7700000000004</v>
      </c>
      <c r="D12402" s="188">
        <v>-1086.06</v>
      </c>
      <c r="E12402" s="188">
        <v>6302.8</v>
      </c>
      <c r="F12402" s="188">
        <v>14791.2</v>
      </c>
      <c r="G12402" s="188">
        <v>26352</v>
      </c>
      <c r="H12402" s="188">
        <v>44487</v>
      </c>
      <c r="I12402" s="188">
        <v>61223</v>
      </c>
      <c r="J12402" s="188">
        <v>113988</v>
      </c>
      <c r="N12402" s="43"/>
    </row>
    <row r="12403" spans="1:14">
      <c r="A12403" s="43" t="s">
        <v>546</v>
      </c>
      <c r="B12403" s="188">
        <v>15408</v>
      </c>
      <c r="C12403" s="188">
        <v>-6215.23</v>
      </c>
      <c r="D12403" s="188">
        <v>-4499.1000000000004</v>
      </c>
      <c r="E12403" s="188">
        <v>4354.3999999999996</v>
      </c>
      <c r="F12403" s="188">
        <v>11309.2</v>
      </c>
      <c r="G12403" s="188">
        <v>20651</v>
      </c>
      <c r="H12403" s="188">
        <v>36691</v>
      </c>
      <c r="I12403" s="188">
        <v>51179</v>
      </c>
      <c r="J12403" s="188">
        <v>91988</v>
      </c>
      <c r="N12403" s="43"/>
    </row>
    <row r="12404" spans="1:14">
      <c r="A12404" s="43" t="s">
        <v>547</v>
      </c>
      <c r="B12404" s="188">
        <v>854</v>
      </c>
      <c r="C12404" s="188">
        <v>0</v>
      </c>
      <c r="D12404" s="188">
        <v>0</v>
      </c>
      <c r="E12404" s="188">
        <v>0</v>
      </c>
      <c r="F12404" s="188">
        <v>0</v>
      </c>
      <c r="G12404" s="188">
        <v>0</v>
      </c>
      <c r="H12404" s="188">
        <v>2033</v>
      </c>
      <c r="I12404" s="188">
        <v>4630</v>
      </c>
      <c r="J12404" s="188">
        <v>15506</v>
      </c>
      <c r="N12404" s="43"/>
    </row>
    <row r="12405" spans="1:14">
      <c r="A12405" s="43" t="s">
        <v>548</v>
      </c>
      <c r="B12405" s="188">
        <v>141</v>
      </c>
      <c r="C12405" s="188">
        <v>0</v>
      </c>
      <c r="D12405" s="188">
        <v>0</v>
      </c>
      <c r="E12405" s="188">
        <v>0</v>
      </c>
      <c r="F12405" s="188">
        <v>0</v>
      </c>
      <c r="G12405" s="188">
        <v>0</v>
      </c>
      <c r="H12405" s="188">
        <v>196</v>
      </c>
      <c r="I12405" s="188">
        <v>714</v>
      </c>
      <c r="J12405" s="188">
        <v>2891</v>
      </c>
      <c r="N12405" s="43"/>
    </row>
    <row r="12406" spans="1:14">
      <c r="A12406" s="43" t="s">
        <v>549</v>
      </c>
      <c r="B12406" s="188">
        <v>371</v>
      </c>
      <c r="C12406" s="188">
        <v>0</v>
      </c>
      <c r="D12406" s="188">
        <v>0</v>
      </c>
      <c r="E12406" s="188">
        <v>0</v>
      </c>
      <c r="F12406" s="188">
        <v>0</v>
      </c>
      <c r="G12406" s="188">
        <v>0</v>
      </c>
      <c r="H12406" s="188">
        <v>1284</v>
      </c>
      <c r="I12406" s="188">
        <v>2404</v>
      </c>
      <c r="J12406" s="188">
        <v>5903</v>
      </c>
      <c r="N12406" s="43"/>
    </row>
    <row r="12407" spans="1:14">
      <c r="A12407" s="43" t="s">
        <v>550</v>
      </c>
      <c r="B12407" s="188">
        <v>70</v>
      </c>
      <c r="C12407" s="188">
        <v>0</v>
      </c>
      <c r="D12407" s="188">
        <v>0</v>
      </c>
      <c r="E12407" s="188">
        <v>0</v>
      </c>
      <c r="F12407" s="188">
        <v>0</v>
      </c>
      <c r="G12407" s="188">
        <v>0</v>
      </c>
      <c r="H12407" s="188">
        <v>242</v>
      </c>
      <c r="I12407" s="188">
        <v>453</v>
      </c>
      <c r="J12407" s="188">
        <v>1112</v>
      </c>
      <c r="N12407" s="43"/>
    </row>
    <row r="12408" spans="1:14">
      <c r="A12408" s="43" t="s">
        <v>551</v>
      </c>
      <c r="B12408" s="188">
        <v>37</v>
      </c>
      <c r="C12408" s="188">
        <v>0</v>
      </c>
      <c r="D12408" s="188">
        <v>0</v>
      </c>
      <c r="E12408" s="188">
        <v>0</v>
      </c>
      <c r="F12408" s="188">
        <v>0</v>
      </c>
      <c r="G12408" s="188">
        <v>0</v>
      </c>
      <c r="H12408" s="188">
        <v>0</v>
      </c>
      <c r="I12408" s="188">
        <v>67</v>
      </c>
      <c r="J12408" s="188">
        <v>1082</v>
      </c>
      <c r="N12408" s="43"/>
    </row>
    <row r="12409" spans="1:14">
      <c r="A12409" s="43" t="s">
        <v>317</v>
      </c>
      <c r="B12409" s="188">
        <v>4349</v>
      </c>
      <c r="C12409" s="188">
        <v>4517.92</v>
      </c>
      <c r="D12409" s="188">
        <v>4517.92</v>
      </c>
      <c r="E12409" s="188">
        <v>4517.8999999999996</v>
      </c>
      <c r="F12409" s="188">
        <v>4517.8999999999996</v>
      </c>
      <c r="G12409" s="188">
        <v>4518</v>
      </c>
      <c r="H12409" s="188">
        <v>4518</v>
      </c>
      <c r="I12409" s="188">
        <v>4518</v>
      </c>
      <c r="J12409" s="188">
        <v>4518</v>
      </c>
      <c r="N12409" s="43"/>
    </row>
    <row r="12410" spans="1:14">
      <c r="A12410" s="43" t="s">
        <v>318</v>
      </c>
      <c r="B12410" s="188">
        <v>1299</v>
      </c>
      <c r="C12410" s="188">
        <v>0</v>
      </c>
      <c r="D12410" s="188">
        <v>0</v>
      </c>
      <c r="E12410" s="188">
        <v>1697.3</v>
      </c>
      <c r="F12410" s="188">
        <v>1697.3</v>
      </c>
      <c r="G12410" s="188">
        <v>1697</v>
      </c>
      <c r="H12410" s="188">
        <v>1697</v>
      </c>
      <c r="I12410" s="188">
        <v>1697</v>
      </c>
      <c r="J12410" s="188">
        <v>1697</v>
      </c>
      <c r="N12410" s="43"/>
    </row>
    <row r="12411" spans="1:14">
      <c r="A12411" s="43" t="s">
        <v>552</v>
      </c>
      <c r="B12411" s="188">
        <v>22528</v>
      </c>
      <c r="C12411" s="188">
        <v>0</v>
      </c>
      <c r="D12411" s="188">
        <v>882.71</v>
      </c>
      <c r="E12411" s="188">
        <v>9986.1</v>
      </c>
      <c r="F12411" s="188">
        <v>17156.599999999999</v>
      </c>
      <c r="G12411" s="188">
        <v>26950</v>
      </c>
      <c r="H12411" s="188">
        <v>45672</v>
      </c>
      <c r="I12411" s="188">
        <v>63370</v>
      </c>
      <c r="J12411" s="188">
        <v>115476</v>
      </c>
      <c r="N12411" s="43"/>
    </row>
    <row r="12412" spans="1:14">
      <c r="A12412" s="43" t="s">
        <v>553</v>
      </c>
      <c r="B12412" s="188">
        <v>949</v>
      </c>
      <c r="C12412" s="188">
        <v>0</v>
      </c>
      <c r="D12412" s="188">
        <v>0</v>
      </c>
      <c r="E12412" s="188">
        <v>0</v>
      </c>
      <c r="F12412" s="188">
        <v>0</v>
      </c>
      <c r="G12412" s="188">
        <v>124</v>
      </c>
      <c r="H12412" s="188">
        <v>2117</v>
      </c>
      <c r="I12412" s="188">
        <v>4724</v>
      </c>
      <c r="J12412" s="188">
        <v>17245</v>
      </c>
      <c r="N12412" s="43"/>
    </row>
    <row r="12413" spans="1:14">
      <c r="A12413" s="43" t="s">
        <v>554</v>
      </c>
      <c r="B12413" s="188">
        <v>552</v>
      </c>
      <c r="C12413" s="188">
        <v>0</v>
      </c>
      <c r="D12413" s="188">
        <v>0</v>
      </c>
      <c r="E12413" s="188">
        <v>0</v>
      </c>
      <c r="F12413" s="188">
        <v>0</v>
      </c>
      <c r="G12413" s="188">
        <v>33</v>
      </c>
      <c r="H12413" s="188">
        <v>753</v>
      </c>
      <c r="I12413" s="188">
        <v>2297</v>
      </c>
      <c r="J12413" s="188">
        <v>10955</v>
      </c>
      <c r="N12413" s="43"/>
    </row>
    <row r="12414" spans="1:14">
      <c r="A12414" s="43" t="s">
        <v>555</v>
      </c>
      <c r="B12414" s="188">
        <v>741</v>
      </c>
      <c r="C12414" s="188">
        <v>0</v>
      </c>
      <c r="D12414" s="188">
        <v>0</v>
      </c>
      <c r="E12414" s="188">
        <v>0</v>
      </c>
      <c r="F12414" s="188">
        <v>0</v>
      </c>
      <c r="G12414" s="188">
        <v>0</v>
      </c>
      <c r="H12414" s="188">
        <v>37</v>
      </c>
      <c r="I12414" s="188">
        <v>2631</v>
      </c>
      <c r="J12414" s="188">
        <v>17409</v>
      </c>
      <c r="N12414" s="43"/>
    </row>
    <row r="12415" spans="1:14">
      <c r="A12415" s="43" t="s">
        <v>556</v>
      </c>
      <c r="B12415" s="188">
        <v>627</v>
      </c>
      <c r="C12415" s="188">
        <v>0</v>
      </c>
      <c r="D12415" s="188">
        <v>0</v>
      </c>
      <c r="E12415" s="188">
        <v>0</v>
      </c>
      <c r="F12415" s="188">
        <v>0</v>
      </c>
      <c r="G12415" s="188">
        <v>0</v>
      </c>
      <c r="H12415" s="188">
        <v>0</v>
      </c>
      <c r="I12415" s="188">
        <v>0</v>
      </c>
      <c r="J12415" s="188">
        <v>22101</v>
      </c>
      <c r="N12415" s="43"/>
    </row>
    <row r="12416" spans="1:14">
      <c r="A12416" s="245" t="s">
        <v>608</v>
      </c>
      <c r="B12416" s="18">
        <v>50429</v>
      </c>
      <c r="C12416" s="18">
        <v>15759.28</v>
      </c>
      <c r="D12416" s="18">
        <v>20041.84</v>
      </c>
      <c r="E12416" s="18">
        <v>28078.3</v>
      </c>
      <c r="F12416" s="18">
        <v>39817.300000000003</v>
      </c>
      <c r="G12416" s="18">
        <v>60515</v>
      </c>
      <c r="H12416" s="18">
        <v>90643</v>
      </c>
      <c r="I12416" s="18">
        <v>116749</v>
      </c>
      <c r="J12416" s="18">
        <v>197354</v>
      </c>
      <c r="K12416" s="18"/>
      <c r="N12416" s="43"/>
    </row>
    <row r="12417" spans="1:14">
      <c r="A12417" s="43" t="s">
        <v>537</v>
      </c>
      <c r="B12417" s="188">
        <v>20263</v>
      </c>
      <c r="C12417" s="188">
        <v>0</v>
      </c>
      <c r="D12417" s="188">
        <v>3400.8</v>
      </c>
      <c r="E12417" s="188">
        <v>15326.9</v>
      </c>
      <c r="F12417" s="188">
        <v>21205.599999999999</v>
      </c>
      <c r="G12417" s="188">
        <v>26536</v>
      </c>
      <c r="H12417" s="188">
        <v>31367</v>
      </c>
      <c r="I12417" s="188">
        <v>34989</v>
      </c>
      <c r="J12417" s="188">
        <v>43538</v>
      </c>
      <c r="N12417" s="43"/>
    </row>
    <row r="12418" spans="1:14">
      <c r="A12418" s="43" t="s">
        <v>538</v>
      </c>
      <c r="B12418" s="188">
        <v>3</v>
      </c>
      <c r="C12418" s="188">
        <v>0</v>
      </c>
      <c r="D12418" s="188">
        <v>0</v>
      </c>
      <c r="E12418" s="188">
        <v>0</v>
      </c>
      <c r="F12418" s="188">
        <v>0</v>
      </c>
      <c r="G12418" s="188">
        <v>0</v>
      </c>
      <c r="H12418" s="188">
        <v>0</v>
      </c>
      <c r="I12418" s="188">
        <v>0</v>
      </c>
      <c r="J12418" s="188">
        <v>0</v>
      </c>
      <c r="N12418" s="43"/>
    </row>
    <row r="12419" spans="1:14">
      <c r="A12419" s="43" t="s">
        <v>539</v>
      </c>
      <c r="B12419" s="188">
        <v>11410</v>
      </c>
      <c r="C12419" s="188">
        <v>11.04</v>
      </c>
      <c r="D12419" s="188">
        <v>308.69</v>
      </c>
      <c r="E12419" s="188">
        <v>1486.1</v>
      </c>
      <c r="F12419" s="188">
        <v>4713.7</v>
      </c>
      <c r="G12419" s="188">
        <v>11628</v>
      </c>
      <c r="H12419" s="188">
        <v>26094</v>
      </c>
      <c r="I12419" s="188">
        <v>42760</v>
      </c>
      <c r="J12419" s="188">
        <v>112960</v>
      </c>
      <c r="N12419" s="43"/>
    </row>
    <row r="12420" spans="1:14">
      <c r="A12420" s="43" t="s">
        <v>540</v>
      </c>
      <c r="B12420" s="188">
        <v>1358</v>
      </c>
      <c r="C12420" s="188">
        <v>0</v>
      </c>
      <c r="D12420" s="188">
        <v>0</v>
      </c>
      <c r="E12420" s="188">
        <v>0</v>
      </c>
      <c r="F12420" s="188">
        <v>0</v>
      </c>
      <c r="G12420" s="188">
        <v>0</v>
      </c>
      <c r="H12420" s="188">
        <v>1866</v>
      </c>
      <c r="I12420" s="188">
        <v>7132</v>
      </c>
      <c r="J12420" s="188">
        <v>29748</v>
      </c>
      <c r="N12420" s="43"/>
    </row>
    <row r="12421" spans="1:14">
      <c r="A12421" s="43" t="s">
        <v>541</v>
      </c>
      <c r="B12421" s="188">
        <v>11198</v>
      </c>
      <c r="C12421" s="188">
        <v>0</v>
      </c>
      <c r="D12421" s="188">
        <v>0</v>
      </c>
      <c r="E12421" s="188">
        <v>0</v>
      </c>
      <c r="F12421" s="188">
        <v>0</v>
      </c>
      <c r="G12421" s="188">
        <v>10988</v>
      </c>
      <c r="H12421" s="188">
        <v>39544</v>
      </c>
      <c r="I12421" s="188">
        <v>59775</v>
      </c>
      <c r="J12421" s="188">
        <v>112508</v>
      </c>
      <c r="N12421" s="43"/>
    </row>
    <row r="12422" spans="1:14">
      <c r="A12422" s="43" t="s">
        <v>542</v>
      </c>
      <c r="B12422" s="188">
        <v>4663</v>
      </c>
      <c r="C12422" s="188">
        <v>0</v>
      </c>
      <c r="D12422" s="188">
        <v>0</v>
      </c>
      <c r="E12422" s="188">
        <v>0</v>
      </c>
      <c r="F12422" s="188">
        <v>2137.3000000000002</v>
      </c>
      <c r="G12422" s="188">
        <v>5543</v>
      </c>
      <c r="H12422" s="188">
        <v>10826</v>
      </c>
      <c r="I12422" s="188">
        <v>16386</v>
      </c>
      <c r="J12422" s="188">
        <v>38509</v>
      </c>
      <c r="N12422" s="43"/>
    </row>
    <row r="12423" spans="1:14">
      <c r="A12423" s="43" t="s">
        <v>543</v>
      </c>
      <c r="B12423" s="188">
        <v>1535</v>
      </c>
      <c r="C12423" s="188">
        <v>0</v>
      </c>
      <c r="D12423" s="188">
        <v>0</v>
      </c>
      <c r="E12423" s="188">
        <v>0</v>
      </c>
      <c r="F12423" s="188">
        <v>0</v>
      </c>
      <c r="G12423" s="188">
        <v>0</v>
      </c>
      <c r="H12423" s="188">
        <v>0</v>
      </c>
      <c r="I12423" s="188">
        <v>14234</v>
      </c>
      <c r="J12423" s="188">
        <v>29625</v>
      </c>
      <c r="N12423" s="43"/>
    </row>
    <row r="12424" spans="1:14">
      <c r="A12424" s="43" t="s">
        <v>544</v>
      </c>
      <c r="B12424" s="188">
        <v>11930</v>
      </c>
      <c r="C12424" s="188">
        <v>0</v>
      </c>
      <c r="D12424" s="188">
        <v>0</v>
      </c>
      <c r="E12424" s="188">
        <v>0</v>
      </c>
      <c r="F12424" s="188">
        <v>0</v>
      </c>
      <c r="G12424" s="188">
        <v>0</v>
      </c>
      <c r="H12424" s="188">
        <v>32140</v>
      </c>
      <c r="I12424" s="188">
        <v>95473</v>
      </c>
      <c r="J12424" s="188">
        <v>157568</v>
      </c>
      <c r="N12424" s="43"/>
    </row>
    <row r="12425" spans="1:14">
      <c r="A12425" s="43" t="s">
        <v>221</v>
      </c>
      <c r="B12425" s="188">
        <v>17127</v>
      </c>
      <c r="C12425" s="188">
        <v>0</v>
      </c>
      <c r="D12425" s="188">
        <v>0</v>
      </c>
      <c r="E12425" s="188">
        <v>13634.7</v>
      </c>
      <c r="F12425" s="188">
        <v>17897.3</v>
      </c>
      <c r="G12425" s="188">
        <v>22417</v>
      </c>
      <c r="H12425" s="188">
        <v>26651</v>
      </c>
      <c r="I12425" s="188">
        <v>29577</v>
      </c>
      <c r="J12425" s="188">
        <v>35427</v>
      </c>
      <c r="N12425" s="43"/>
    </row>
    <row r="12426" spans="1:14">
      <c r="A12426" s="43" t="s">
        <v>222</v>
      </c>
      <c r="B12426" s="188">
        <v>7993</v>
      </c>
      <c r="C12426" s="188">
        <v>0</v>
      </c>
      <c r="D12426" s="188">
        <v>0</v>
      </c>
      <c r="E12426" s="188">
        <v>0</v>
      </c>
      <c r="F12426" s="188">
        <v>0</v>
      </c>
      <c r="G12426" s="188">
        <v>16114</v>
      </c>
      <c r="H12426" s="188">
        <v>24691</v>
      </c>
      <c r="I12426" s="188">
        <v>29646</v>
      </c>
      <c r="J12426" s="188">
        <v>39389</v>
      </c>
      <c r="N12426" s="43"/>
    </row>
    <row r="12427" spans="1:14">
      <c r="A12427" s="43" t="s">
        <v>223</v>
      </c>
      <c r="B12427" s="188">
        <v>6956</v>
      </c>
      <c r="C12427" s="188">
        <v>0</v>
      </c>
      <c r="D12427" s="188">
        <v>0</v>
      </c>
      <c r="E12427" s="188">
        <v>0</v>
      </c>
      <c r="F12427" s="188">
        <v>0</v>
      </c>
      <c r="G12427" s="188">
        <v>0</v>
      </c>
      <c r="H12427" s="188">
        <v>25937</v>
      </c>
      <c r="I12427" s="188">
        <v>42951</v>
      </c>
      <c r="J12427" s="188">
        <v>88346</v>
      </c>
      <c r="N12427" s="43"/>
    </row>
    <row r="12428" spans="1:14">
      <c r="A12428" s="43" t="s">
        <v>224</v>
      </c>
      <c r="B12428" s="188">
        <v>8408</v>
      </c>
      <c r="C12428" s="188">
        <v>0</v>
      </c>
      <c r="D12428" s="188">
        <v>0</v>
      </c>
      <c r="E12428" s="188">
        <v>0</v>
      </c>
      <c r="F12428" s="188">
        <v>0</v>
      </c>
      <c r="G12428" s="188">
        <v>0</v>
      </c>
      <c r="H12428" s="188">
        <v>27477</v>
      </c>
      <c r="I12428" s="188">
        <v>56883</v>
      </c>
      <c r="J12428" s="188">
        <v>134145</v>
      </c>
      <c r="N12428" s="43"/>
    </row>
    <row r="12429" spans="1:14">
      <c r="A12429" s="43" t="s">
        <v>545</v>
      </c>
      <c r="B12429" s="188">
        <v>40874</v>
      </c>
      <c r="C12429" s="188">
        <v>9171.1299999999992</v>
      </c>
      <c r="D12429" s="188">
        <v>13797.58</v>
      </c>
      <c r="E12429" s="188">
        <v>21666.400000000001</v>
      </c>
      <c r="F12429" s="188">
        <v>32933.9</v>
      </c>
      <c r="G12429" s="188">
        <v>50530</v>
      </c>
      <c r="H12429" s="188">
        <v>75499</v>
      </c>
      <c r="I12429" s="188">
        <v>95482</v>
      </c>
      <c r="J12429" s="188">
        <v>161572</v>
      </c>
      <c r="N12429" s="43"/>
    </row>
    <row r="12430" spans="1:14">
      <c r="A12430" s="43" t="s">
        <v>546</v>
      </c>
      <c r="B12430" s="188">
        <v>31565</v>
      </c>
      <c r="C12430" s="188">
        <v>6293.92</v>
      </c>
      <c r="D12430" s="188">
        <v>10279.93</v>
      </c>
      <c r="E12430" s="188">
        <v>16585.599999999999</v>
      </c>
      <c r="F12430" s="188">
        <v>25319.9</v>
      </c>
      <c r="G12430" s="188">
        <v>40648</v>
      </c>
      <c r="H12430" s="188">
        <v>61167</v>
      </c>
      <c r="I12430" s="188">
        <v>77015</v>
      </c>
      <c r="J12430" s="188">
        <v>118284</v>
      </c>
      <c r="N12430" s="43"/>
    </row>
    <row r="12431" spans="1:14">
      <c r="A12431" s="43" t="s">
        <v>547</v>
      </c>
      <c r="B12431" s="188">
        <v>2455</v>
      </c>
      <c r="C12431" s="188">
        <v>0</v>
      </c>
      <c r="D12431" s="188">
        <v>0</v>
      </c>
      <c r="E12431" s="188">
        <v>0</v>
      </c>
      <c r="F12431" s="188">
        <v>0</v>
      </c>
      <c r="G12431" s="188">
        <v>2157</v>
      </c>
      <c r="H12431" s="188">
        <v>6644</v>
      </c>
      <c r="I12431" s="188">
        <v>11855</v>
      </c>
      <c r="J12431" s="188">
        <v>28548</v>
      </c>
      <c r="N12431" s="43"/>
    </row>
    <row r="12432" spans="1:14">
      <c r="A12432" s="43" t="s">
        <v>548</v>
      </c>
      <c r="B12432" s="188">
        <v>384</v>
      </c>
      <c r="C12432" s="188">
        <v>0</v>
      </c>
      <c r="D12432" s="188">
        <v>0</v>
      </c>
      <c r="E12432" s="188">
        <v>0</v>
      </c>
      <c r="F12432" s="188">
        <v>0</v>
      </c>
      <c r="G12432" s="188">
        <v>1</v>
      </c>
      <c r="H12432" s="188">
        <v>971</v>
      </c>
      <c r="I12432" s="188">
        <v>2012</v>
      </c>
      <c r="J12432" s="188">
        <v>5320</v>
      </c>
      <c r="N12432" s="43"/>
    </row>
    <row r="12433" spans="1:14">
      <c r="A12433" s="43" t="s">
        <v>549</v>
      </c>
      <c r="B12433" s="188">
        <v>791</v>
      </c>
      <c r="C12433" s="188">
        <v>0</v>
      </c>
      <c r="D12433" s="188">
        <v>0</v>
      </c>
      <c r="E12433" s="188">
        <v>0</v>
      </c>
      <c r="F12433" s="188">
        <v>0</v>
      </c>
      <c r="G12433" s="188">
        <v>672</v>
      </c>
      <c r="H12433" s="188">
        <v>2890</v>
      </c>
      <c r="I12433" s="188">
        <v>4375</v>
      </c>
      <c r="J12433" s="188">
        <v>8548</v>
      </c>
      <c r="N12433" s="43"/>
    </row>
    <row r="12434" spans="1:14">
      <c r="A12434" s="43" t="s">
        <v>550</v>
      </c>
      <c r="B12434" s="188">
        <v>152</v>
      </c>
      <c r="C12434" s="188">
        <v>0</v>
      </c>
      <c r="D12434" s="188">
        <v>0</v>
      </c>
      <c r="E12434" s="188">
        <v>0</v>
      </c>
      <c r="F12434" s="188">
        <v>0</v>
      </c>
      <c r="G12434" s="188">
        <v>127</v>
      </c>
      <c r="H12434" s="188">
        <v>544</v>
      </c>
      <c r="I12434" s="188">
        <v>824</v>
      </c>
      <c r="J12434" s="188">
        <v>1610</v>
      </c>
      <c r="N12434" s="43"/>
    </row>
    <row r="12435" spans="1:14">
      <c r="A12435" s="43" t="s">
        <v>551</v>
      </c>
      <c r="B12435" s="188">
        <v>88</v>
      </c>
      <c r="C12435" s="188">
        <v>0</v>
      </c>
      <c r="D12435" s="188">
        <v>0</v>
      </c>
      <c r="E12435" s="188">
        <v>0</v>
      </c>
      <c r="F12435" s="188">
        <v>0</v>
      </c>
      <c r="G12435" s="188">
        <v>0</v>
      </c>
      <c r="H12435" s="188">
        <v>150</v>
      </c>
      <c r="I12435" s="188">
        <v>458</v>
      </c>
      <c r="J12435" s="188">
        <v>1716</v>
      </c>
      <c r="N12435" s="43"/>
    </row>
    <row r="12436" spans="1:14">
      <c r="A12436" s="43" t="s">
        <v>317</v>
      </c>
      <c r="B12436" s="188">
        <v>4380</v>
      </c>
      <c r="C12436" s="188">
        <v>0</v>
      </c>
      <c r="D12436" s="188">
        <v>4517.92</v>
      </c>
      <c r="E12436" s="188">
        <v>4517.8999999999996</v>
      </c>
      <c r="F12436" s="188">
        <v>4517.8999999999996</v>
      </c>
      <c r="G12436" s="188">
        <v>4518</v>
      </c>
      <c r="H12436" s="188">
        <v>4518</v>
      </c>
      <c r="I12436" s="188">
        <v>4518</v>
      </c>
      <c r="J12436" s="188">
        <v>9036</v>
      </c>
      <c r="N12436" s="43"/>
    </row>
    <row r="12437" spans="1:14">
      <c r="A12437" s="43" t="s">
        <v>318</v>
      </c>
      <c r="B12437" s="188">
        <v>1305</v>
      </c>
      <c r="C12437" s="188">
        <v>0</v>
      </c>
      <c r="D12437" s="188">
        <v>0</v>
      </c>
      <c r="E12437" s="188">
        <v>1697.3</v>
      </c>
      <c r="F12437" s="188">
        <v>1697.3</v>
      </c>
      <c r="G12437" s="188">
        <v>1697</v>
      </c>
      <c r="H12437" s="188">
        <v>1697</v>
      </c>
      <c r="I12437" s="188">
        <v>1697</v>
      </c>
      <c r="J12437" s="188">
        <v>3328</v>
      </c>
      <c r="N12437" s="43"/>
    </row>
    <row r="12438" spans="1:14">
      <c r="A12438" s="43" t="s">
        <v>552</v>
      </c>
      <c r="B12438" s="188">
        <v>41120</v>
      </c>
      <c r="C12438" s="188">
        <v>12852.36</v>
      </c>
      <c r="D12438" s="188">
        <v>16411.84</v>
      </c>
      <c r="E12438" s="188">
        <v>22602.5</v>
      </c>
      <c r="F12438" s="188">
        <v>31803.200000000001</v>
      </c>
      <c r="G12438" s="188">
        <v>50424</v>
      </c>
      <c r="H12438" s="188">
        <v>76452</v>
      </c>
      <c r="I12438" s="188">
        <v>98780</v>
      </c>
      <c r="J12438" s="188">
        <v>162287</v>
      </c>
      <c r="N12438" s="43"/>
    </row>
    <row r="12439" spans="1:14">
      <c r="A12439" s="43" t="s">
        <v>553</v>
      </c>
      <c r="B12439" s="188">
        <v>3675</v>
      </c>
      <c r="C12439" s="188">
        <v>0</v>
      </c>
      <c r="D12439" s="188">
        <v>0</v>
      </c>
      <c r="E12439" s="188">
        <v>0</v>
      </c>
      <c r="F12439" s="188">
        <v>15.8</v>
      </c>
      <c r="G12439" s="188">
        <v>3364</v>
      </c>
      <c r="H12439" s="188">
        <v>10183</v>
      </c>
      <c r="I12439" s="188">
        <v>17391</v>
      </c>
      <c r="J12439" s="188">
        <v>42672</v>
      </c>
      <c r="N12439" s="43"/>
    </row>
    <row r="12440" spans="1:14">
      <c r="A12440" s="43" t="s">
        <v>554</v>
      </c>
      <c r="B12440" s="188">
        <v>867</v>
      </c>
      <c r="C12440" s="188">
        <v>0</v>
      </c>
      <c r="D12440" s="188">
        <v>0</v>
      </c>
      <c r="E12440" s="188">
        <v>0</v>
      </c>
      <c r="F12440" s="188">
        <v>0</v>
      </c>
      <c r="G12440" s="188">
        <v>211</v>
      </c>
      <c r="H12440" s="188">
        <v>1718</v>
      </c>
      <c r="I12440" s="188">
        <v>3929</v>
      </c>
      <c r="J12440" s="188">
        <v>15423</v>
      </c>
      <c r="N12440" s="43"/>
    </row>
    <row r="12441" spans="1:14">
      <c r="A12441" s="43" t="s">
        <v>555</v>
      </c>
      <c r="B12441" s="188">
        <v>1318</v>
      </c>
      <c r="C12441" s="188">
        <v>0</v>
      </c>
      <c r="D12441" s="188">
        <v>0</v>
      </c>
      <c r="E12441" s="188">
        <v>0</v>
      </c>
      <c r="F12441" s="188">
        <v>0</v>
      </c>
      <c r="G12441" s="188">
        <v>0</v>
      </c>
      <c r="H12441" s="188">
        <v>1555</v>
      </c>
      <c r="I12441" s="188">
        <v>5959</v>
      </c>
      <c r="J12441" s="188">
        <v>29864</v>
      </c>
      <c r="N12441" s="43"/>
    </row>
    <row r="12442" spans="1:14">
      <c r="A12442" s="43" t="s">
        <v>556</v>
      </c>
      <c r="B12442" s="188">
        <v>903</v>
      </c>
      <c r="C12442" s="188">
        <v>0</v>
      </c>
      <c r="D12442" s="188">
        <v>0</v>
      </c>
      <c r="E12442" s="188">
        <v>0</v>
      </c>
      <c r="F12442" s="188">
        <v>0</v>
      </c>
      <c r="G12442" s="188">
        <v>0</v>
      </c>
      <c r="H12442" s="188">
        <v>0</v>
      </c>
      <c r="I12442" s="188">
        <v>2411</v>
      </c>
      <c r="J12442" s="188">
        <v>30375</v>
      </c>
      <c r="N12442" s="43"/>
    </row>
    <row r="12443" spans="1:14">
      <c r="A12443" s="245" t="s">
        <v>609</v>
      </c>
      <c r="B12443" s="18">
        <v>74689</v>
      </c>
      <c r="C12443" s="18">
        <v>24851.58</v>
      </c>
      <c r="D12443" s="18">
        <v>30335.25</v>
      </c>
      <c r="E12443" s="18">
        <v>41839</v>
      </c>
      <c r="F12443" s="18">
        <v>61520.3</v>
      </c>
      <c r="G12443" s="18">
        <v>93120</v>
      </c>
      <c r="H12443" s="18">
        <v>130681</v>
      </c>
      <c r="I12443" s="18">
        <v>162220</v>
      </c>
      <c r="J12443" s="18">
        <v>253918</v>
      </c>
      <c r="K12443" s="18"/>
      <c r="N12443" s="43"/>
    </row>
    <row r="12444" spans="1:14">
      <c r="A12444" s="43" t="s">
        <v>537</v>
      </c>
      <c r="B12444" s="188">
        <v>25151</v>
      </c>
      <c r="C12444" s="188">
        <v>0</v>
      </c>
      <c r="D12444" s="188">
        <v>900.8</v>
      </c>
      <c r="E12444" s="188">
        <v>19187.900000000001</v>
      </c>
      <c r="F12444" s="188">
        <v>27025.9</v>
      </c>
      <c r="G12444" s="188">
        <v>33620</v>
      </c>
      <c r="H12444" s="188">
        <v>38938</v>
      </c>
      <c r="I12444" s="188">
        <v>42154</v>
      </c>
      <c r="J12444" s="188">
        <v>48311</v>
      </c>
      <c r="N12444" s="43"/>
    </row>
    <row r="12445" spans="1:14">
      <c r="A12445" s="43" t="s">
        <v>538</v>
      </c>
      <c r="B12445" s="188">
        <v>3</v>
      </c>
      <c r="C12445" s="188">
        <v>0</v>
      </c>
      <c r="D12445" s="188">
        <v>0</v>
      </c>
      <c r="E12445" s="188">
        <v>0</v>
      </c>
      <c r="F12445" s="188">
        <v>0</v>
      </c>
      <c r="G12445" s="188">
        <v>0</v>
      </c>
      <c r="H12445" s="188">
        <v>0</v>
      </c>
      <c r="I12445" s="188">
        <v>0</v>
      </c>
      <c r="J12445" s="188">
        <v>0</v>
      </c>
      <c r="N12445" s="43"/>
    </row>
    <row r="12446" spans="1:14">
      <c r="A12446" s="43" t="s">
        <v>539</v>
      </c>
      <c r="B12446" s="188">
        <v>20325</v>
      </c>
      <c r="C12446" s="188">
        <v>469.5</v>
      </c>
      <c r="D12446" s="188">
        <v>1303.55</v>
      </c>
      <c r="E12446" s="188">
        <v>4236.7</v>
      </c>
      <c r="F12446" s="188">
        <v>10335.299999999999</v>
      </c>
      <c r="G12446" s="188">
        <v>22436</v>
      </c>
      <c r="H12446" s="188">
        <v>46282</v>
      </c>
      <c r="I12446" s="188">
        <v>67887</v>
      </c>
      <c r="J12446" s="188">
        <v>148371</v>
      </c>
      <c r="N12446" s="43"/>
    </row>
    <row r="12447" spans="1:14">
      <c r="A12447" s="43" t="s">
        <v>540</v>
      </c>
      <c r="B12447" s="188">
        <v>2231</v>
      </c>
      <c r="C12447" s="188">
        <v>0</v>
      </c>
      <c r="D12447" s="188">
        <v>0</v>
      </c>
      <c r="E12447" s="188">
        <v>0</v>
      </c>
      <c r="F12447" s="188">
        <v>0</v>
      </c>
      <c r="G12447" s="188">
        <v>0</v>
      </c>
      <c r="H12447" s="188">
        <v>4696</v>
      </c>
      <c r="I12447" s="188">
        <v>13617</v>
      </c>
      <c r="J12447" s="188">
        <v>40695</v>
      </c>
      <c r="N12447" s="43"/>
    </row>
    <row r="12448" spans="1:14">
      <c r="A12448" s="43" t="s">
        <v>541</v>
      </c>
      <c r="B12448" s="188">
        <v>18747</v>
      </c>
      <c r="C12448" s="188">
        <v>0</v>
      </c>
      <c r="D12448" s="188">
        <v>0</v>
      </c>
      <c r="E12448" s="188">
        <v>0</v>
      </c>
      <c r="F12448" s="188">
        <v>0</v>
      </c>
      <c r="G12448" s="188">
        <v>27437</v>
      </c>
      <c r="H12448" s="188">
        <v>63229</v>
      </c>
      <c r="I12448" s="188">
        <v>86128</v>
      </c>
      <c r="J12448" s="188">
        <v>149390</v>
      </c>
      <c r="N12448" s="43"/>
    </row>
    <row r="12449" spans="1:14">
      <c r="A12449" s="43" t="s">
        <v>542</v>
      </c>
      <c r="B12449" s="188">
        <v>6612</v>
      </c>
      <c r="C12449" s="188">
        <v>0</v>
      </c>
      <c r="D12449" s="188">
        <v>0</v>
      </c>
      <c r="E12449" s="188">
        <v>971.1</v>
      </c>
      <c r="F12449" s="188">
        <v>3558.5</v>
      </c>
      <c r="G12449" s="188">
        <v>8111</v>
      </c>
      <c r="H12449" s="188">
        <v>15438</v>
      </c>
      <c r="I12449" s="188">
        <v>23532</v>
      </c>
      <c r="J12449" s="188">
        <v>46702</v>
      </c>
      <c r="N12449" s="43"/>
    </row>
    <row r="12450" spans="1:14">
      <c r="A12450" s="43" t="s">
        <v>543</v>
      </c>
      <c r="B12450" s="188">
        <v>1620</v>
      </c>
      <c r="C12450" s="188">
        <v>0</v>
      </c>
      <c r="D12450" s="188">
        <v>0</v>
      </c>
      <c r="E12450" s="188">
        <v>0</v>
      </c>
      <c r="F12450" s="188">
        <v>0</v>
      </c>
      <c r="G12450" s="188">
        <v>0</v>
      </c>
      <c r="H12450" s="188">
        <v>0</v>
      </c>
      <c r="I12450" s="188">
        <v>14608</v>
      </c>
      <c r="J12450" s="188">
        <v>31081</v>
      </c>
      <c r="N12450" s="43"/>
    </row>
    <row r="12451" spans="1:14">
      <c r="A12451" s="43" t="s">
        <v>544</v>
      </c>
      <c r="B12451" s="188">
        <v>10456</v>
      </c>
      <c r="C12451" s="188">
        <v>0</v>
      </c>
      <c r="D12451" s="188">
        <v>0</v>
      </c>
      <c r="E12451" s="188">
        <v>0</v>
      </c>
      <c r="F12451" s="188">
        <v>0</v>
      </c>
      <c r="G12451" s="188">
        <v>0</v>
      </c>
      <c r="H12451" s="188">
        <v>32140</v>
      </c>
      <c r="I12451" s="188">
        <v>89291</v>
      </c>
      <c r="J12451" s="188">
        <v>121553</v>
      </c>
      <c r="N12451" s="43"/>
    </row>
    <row r="12452" spans="1:14">
      <c r="A12452" s="43" t="s">
        <v>221</v>
      </c>
      <c r="B12452" s="188">
        <v>21297</v>
      </c>
      <c r="C12452" s="188">
        <v>0</v>
      </c>
      <c r="D12452" s="188">
        <v>0</v>
      </c>
      <c r="E12452" s="188">
        <v>16662.099999999999</v>
      </c>
      <c r="F12452" s="188">
        <v>22927.599999999999</v>
      </c>
      <c r="G12452" s="188">
        <v>28660</v>
      </c>
      <c r="H12452" s="188">
        <v>33648</v>
      </c>
      <c r="I12452" s="188">
        <v>36475</v>
      </c>
      <c r="J12452" s="188">
        <v>41490</v>
      </c>
      <c r="N12452" s="43"/>
    </row>
    <row r="12453" spans="1:14">
      <c r="A12453" s="43" t="s">
        <v>222</v>
      </c>
      <c r="B12453" s="188">
        <v>10173</v>
      </c>
      <c r="C12453" s="188">
        <v>0</v>
      </c>
      <c r="D12453" s="188">
        <v>0</v>
      </c>
      <c r="E12453" s="188">
        <v>0</v>
      </c>
      <c r="F12453" s="188">
        <v>0</v>
      </c>
      <c r="G12453" s="188">
        <v>20050</v>
      </c>
      <c r="H12453" s="188">
        <v>31632</v>
      </c>
      <c r="I12453" s="188">
        <v>36663</v>
      </c>
      <c r="J12453" s="188">
        <v>43456</v>
      </c>
      <c r="N12453" s="43"/>
    </row>
    <row r="12454" spans="1:14">
      <c r="A12454" s="43" t="s">
        <v>223</v>
      </c>
      <c r="B12454" s="188">
        <v>12614</v>
      </c>
      <c r="C12454" s="188">
        <v>0</v>
      </c>
      <c r="D12454" s="188">
        <v>0</v>
      </c>
      <c r="E12454" s="188">
        <v>0</v>
      </c>
      <c r="F12454" s="188">
        <v>0</v>
      </c>
      <c r="G12454" s="188">
        <v>10633</v>
      </c>
      <c r="H12454" s="188">
        <v>48376</v>
      </c>
      <c r="I12454" s="188">
        <v>70578</v>
      </c>
      <c r="J12454" s="188">
        <v>125416</v>
      </c>
      <c r="N12454" s="43"/>
    </row>
    <row r="12455" spans="1:14">
      <c r="A12455" s="43" t="s">
        <v>224</v>
      </c>
      <c r="B12455" s="188">
        <v>12593</v>
      </c>
      <c r="C12455" s="188">
        <v>0</v>
      </c>
      <c r="D12455" s="188">
        <v>0</v>
      </c>
      <c r="E12455" s="188">
        <v>0</v>
      </c>
      <c r="F12455" s="188">
        <v>0</v>
      </c>
      <c r="G12455" s="188">
        <v>0</v>
      </c>
      <c r="H12455" s="188">
        <v>46525</v>
      </c>
      <c r="I12455" s="188">
        <v>80819</v>
      </c>
      <c r="J12455" s="188">
        <v>172215</v>
      </c>
      <c r="N12455" s="43"/>
    </row>
    <row r="12456" spans="1:14">
      <c r="A12456" s="43" t="s">
        <v>545</v>
      </c>
      <c r="B12456" s="188">
        <v>61509</v>
      </c>
      <c r="C12456" s="188">
        <v>17775.73</v>
      </c>
      <c r="D12456" s="188">
        <v>23534.54</v>
      </c>
      <c r="E12456" s="188">
        <v>34684.699999999997</v>
      </c>
      <c r="F12456" s="188">
        <v>51864</v>
      </c>
      <c r="G12456" s="188">
        <v>77041</v>
      </c>
      <c r="H12456" s="188">
        <v>107283</v>
      </c>
      <c r="I12456" s="188">
        <v>132095</v>
      </c>
      <c r="J12456" s="188">
        <v>204515</v>
      </c>
      <c r="N12456" s="43"/>
    </row>
    <row r="12457" spans="1:14">
      <c r="A12457" s="43" t="s">
        <v>546</v>
      </c>
      <c r="B12457" s="188">
        <v>46544</v>
      </c>
      <c r="C12457" s="188">
        <v>12677.42</v>
      </c>
      <c r="D12457" s="188">
        <v>17767.23</v>
      </c>
      <c r="E12457" s="188">
        <v>26442</v>
      </c>
      <c r="F12457" s="188">
        <v>39498.400000000001</v>
      </c>
      <c r="G12457" s="188">
        <v>60227</v>
      </c>
      <c r="H12457" s="188">
        <v>84324</v>
      </c>
      <c r="I12457" s="188">
        <v>102615</v>
      </c>
      <c r="J12457" s="188">
        <v>153750</v>
      </c>
      <c r="N12457" s="43"/>
    </row>
    <row r="12458" spans="1:14">
      <c r="A12458" s="43" t="s">
        <v>547</v>
      </c>
      <c r="B12458" s="188">
        <v>5004</v>
      </c>
      <c r="C12458" s="188">
        <v>0</v>
      </c>
      <c r="D12458" s="188">
        <v>0</v>
      </c>
      <c r="E12458" s="188">
        <v>0</v>
      </c>
      <c r="F12458" s="188">
        <v>906.4</v>
      </c>
      <c r="G12458" s="188">
        <v>6404</v>
      </c>
      <c r="H12458" s="188">
        <v>13650</v>
      </c>
      <c r="I12458" s="188">
        <v>20396</v>
      </c>
      <c r="J12458" s="188">
        <v>44531</v>
      </c>
      <c r="N12458" s="43"/>
    </row>
    <row r="12459" spans="1:14">
      <c r="A12459" s="43" t="s">
        <v>548</v>
      </c>
      <c r="B12459" s="188">
        <v>659</v>
      </c>
      <c r="C12459" s="188">
        <v>0</v>
      </c>
      <c r="D12459" s="188">
        <v>0</v>
      </c>
      <c r="E12459" s="188">
        <v>0</v>
      </c>
      <c r="F12459" s="188">
        <v>0</v>
      </c>
      <c r="G12459" s="188">
        <v>449</v>
      </c>
      <c r="H12459" s="188">
        <v>1996</v>
      </c>
      <c r="I12459" s="188">
        <v>3377</v>
      </c>
      <c r="J12459" s="188">
        <v>9160</v>
      </c>
      <c r="N12459" s="43"/>
    </row>
    <row r="12460" spans="1:14">
      <c r="A12460" s="43" t="s">
        <v>549</v>
      </c>
      <c r="B12460" s="188">
        <v>1335</v>
      </c>
      <c r="C12460" s="188">
        <v>0</v>
      </c>
      <c r="D12460" s="188">
        <v>0</v>
      </c>
      <c r="E12460" s="188">
        <v>0</v>
      </c>
      <c r="F12460" s="188">
        <v>0</v>
      </c>
      <c r="G12460" s="188">
        <v>1910</v>
      </c>
      <c r="H12460" s="188">
        <v>4694</v>
      </c>
      <c r="I12460" s="188">
        <v>6433</v>
      </c>
      <c r="J12460" s="188">
        <v>11218</v>
      </c>
      <c r="N12460" s="43"/>
    </row>
    <row r="12461" spans="1:14">
      <c r="A12461" s="43" t="s">
        <v>550</v>
      </c>
      <c r="B12461" s="188">
        <v>256</v>
      </c>
      <c r="C12461" s="188">
        <v>0</v>
      </c>
      <c r="D12461" s="188">
        <v>0</v>
      </c>
      <c r="E12461" s="188">
        <v>0</v>
      </c>
      <c r="F12461" s="188">
        <v>0</v>
      </c>
      <c r="G12461" s="188">
        <v>360</v>
      </c>
      <c r="H12461" s="188">
        <v>884</v>
      </c>
      <c r="I12461" s="188">
        <v>1211</v>
      </c>
      <c r="J12461" s="188">
        <v>2120</v>
      </c>
      <c r="N12461" s="43"/>
    </row>
    <row r="12462" spans="1:14">
      <c r="A12462" s="43" t="s">
        <v>551</v>
      </c>
      <c r="B12462" s="188">
        <v>172</v>
      </c>
      <c r="C12462" s="188">
        <v>0</v>
      </c>
      <c r="D12462" s="188">
        <v>0</v>
      </c>
      <c r="E12462" s="188">
        <v>0</v>
      </c>
      <c r="F12462" s="188">
        <v>0</v>
      </c>
      <c r="G12462" s="188">
        <v>74</v>
      </c>
      <c r="H12462" s="188">
        <v>488</v>
      </c>
      <c r="I12462" s="188">
        <v>889</v>
      </c>
      <c r="J12462" s="188">
        <v>2660</v>
      </c>
      <c r="N12462" s="43"/>
    </row>
    <row r="12463" spans="1:14">
      <c r="A12463" s="43" t="s">
        <v>317</v>
      </c>
      <c r="B12463" s="188">
        <v>4443</v>
      </c>
      <c r="C12463" s="188">
        <v>0</v>
      </c>
      <c r="D12463" s="188">
        <v>4517.92</v>
      </c>
      <c r="E12463" s="188">
        <v>4517.8999999999996</v>
      </c>
      <c r="F12463" s="188">
        <v>4517.8999999999996</v>
      </c>
      <c r="G12463" s="188">
        <v>4518</v>
      </c>
      <c r="H12463" s="188">
        <v>4518</v>
      </c>
      <c r="I12463" s="188">
        <v>6325</v>
      </c>
      <c r="J12463" s="188">
        <v>11747</v>
      </c>
      <c r="N12463" s="43"/>
    </row>
    <row r="12464" spans="1:14">
      <c r="A12464" s="43" t="s">
        <v>318</v>
      </c>
      <c r="B12464" s="188">
        <v>1312</v>
      </c>
      <c r="C12464" s="188">
        <v>0</v>
      </c>
      <c r="D12464" s="188">
        <v>0</v>
      </c>
      <c r="E12464" s="188">
        <v>0</v>
      </c>
      <c r="F12464" s="188">
        <v>1697.3</v>
      </c>
      <c r="G12464" s="188">
        <v>1697</v>
      </c>
      <c r="H12464" s="188">
        <v>1697</v>
      </c>
      <c r="I12464" s="188">
        <v>2330</v>
      </c>
      <c r="J12464" s="188">
        <v>3328</v>
      </c>
      <c r="N12464" s="43"/>
    </row>
    <row r="12465" spans="1:14">
      <c r="A12465" s="43" t="s">
        <v>552</v>
      </c>
      <c r="B12465" s="188">
        <v>59723</v>
      </c>
      <c r="C12465" s="188">
        <v>19255.28</v>
      </c>
      <c r="D12465" s="188">
        <v>24070.32</v>
      </c>
      <c r="E12465" s="188">
        <v>32854.699999999997</v>
      </c>
      <c r="F12465" s="188">
        <v>48234.5</v>
      </c>
      <c r="G12465" s="188">
        <v>75611</v>
      </c>
      <c r="H12465" s="188">
        <v>108046</v>
      </c>
      <c r="I12465" s="188">
        <v>134753</v>
      </c>
      <c r="J12465" s="188">
        <v>212639</v>
      </c>
      <c r="N12465" s="43"/>
    </row>
    <row r="12466" spans="1:14">
      <c r="A12466" s="43" t="s">
        <v>553</v>
      </c>
      <c r="B12466" s="188">
        <v>7547</v>
      </c>
      <c r="C12466" s="188">
        <v>0</v>
      </c>
      <c r="D12466" s="188">
        <v>0</v>
      </c>
      <c r="E12466" s="188">
        <v>0</v>
      </c>
      <c r="F12466" s="188">
        <v>1413.2</v>
      </c>
      <c r="G12466" s="188">
        <v>9002</v>
      </c>
      <c r="H12466" s="188">
        <v>20820</v>
      </c>
      <c r="I12466" s="188">
        <v>32353</v>
      </c>
      <c r="J12466" s="188">
        <v>69869</v>
      </c>
      <c r="N12466" s="43"/>
    </row>
    <row r="12467" spans="1:14">
      <c r="A12467" s="43" t="s">
        <v>554</v>
      </c>
      <c r="B12467" s="188">
        <v>1422</v>
      </c>
      <c r="C12467" s="188">
        <v>0</v>
      </c>
      <c r="D12467" s="188">
        <v>0</v>
      </c>
      <c r="E12467" s="188">
        <v>0</v>
      </c>
      <c r="F12467" s="188">
        <v>0</v>
      </c>
      <c r="G12467" s="188">
        <v>460</v>
      </c>
      <c r="H12467" s="188">
        <v>3179</v>
      </c>
      <c r="I12467" s="188">
        <v>7048</v>
      </c>
      <c r="J12467" s="188">
        <v>20724</v>
      </c>
      <c r="N12467" s="43"/>
    </row>
    <row r="12468" spans="1:14">
      <c r="A12468" s="43" t="s">
        <v>555</v>
      </c>
      <c r="B12468" s="188">
        <v>1791</v>
      </c>
      <c r="C12468" s="188">
        <v>0</v>
      </c>
      <c r="D12468" s="188">
        <v>0</v>
      </c>
      <c r="E12468" s="188">
        <v>0</v>
      </c>
      <c r="F12468" s="188">
        <v>0</v>
      </c>
      <c r="G12468" s="188">
        <v>0</v>
      </c>
      <c r="H12468" s="188">
        <v>3459</v>
      </c>
      <c r="I12468" s="188">
        <v>9074</v>
      </c>
      <c r="J12468" s="188">
        <v>36108</v>
      </c>
      <c r="N12468" s="43"/>
    </row>
    <row r="12469" spans="1:14">
      <c r="A12469" s="43" t="s">
        <v>556</v>
      </c>
      <c r="B12469" s="188">
        <v>1211</v>
      </c>
      <c r="C12469" s="188">
        <v>0</v>
      </c>
      <c r="D12469" s="188">
        <v>0</v>
      </c>
      <c r="E12469" s="188">
        <v>0</v>
      </c>
      <c r="F12469" s="188">
        <v>0</v>
      </c>
      <c r="G12469" s="188">
        <v>0</v>
      </c>
      <c r="H12469" s="188">
        <v>0</v>
      </c>
      <c r="I12469" s="188">
        <v>3544</v>
      </c>
      <c r="J12469" s="188">
        <v>43339</v>
      </c>
      <c r="N12469" s="43"/>
    </row>
    <row r="12470" spans="1:14">
      <c r="A12470" s="245" t="s">
        <v>610</v>
      </c>
      <c r="B12470" s="18">
        <v>112551</v>
      </c>
      <c r="C12470" s="18">
        <v>37780.01</v>
      </c>
      <c r="D12470" s="18">
        <v>44863.4</v>
      </c>
      <c r="E12470" s="18">
        <v>63165</v>
      </c>
      <c r="F12470" s="18">
        <v>94066.3</v>
      </c>
      <c r="G12470" s="18">
        <v>140657</v>
      </c>
      <c r="H12470" s="18">
        <v>198707</v>
      </c>
      <c r="I12470" s="18">
        <v>240711</v>
      </c>
      <c r="J12470" s="18">
        <v>373982</v>
      </c>
      <c r="K12470" s="18"/>
      <c r="N12470" s="43"/>
    </row>
    <row r="12471" spans="1:14">
      <c r="A12471" s="43" t="s">
        <v>537</v>
      </c>
      <c r="B12471" s="188">
        <v>31109</v>
      </c>
      <c r="C12471" s="188">
        <v>0</v>
      </c>
      <c r="D12471" s="188">
        <v>1010.58</v>
      </c>
      <c r="E12471" s="188">
        <v>24541.9</v>
      </c>
      <c r="F12471" s="188">
        <v>33914.199999999997</v>
      </c>
      <c r="G12471" s="188">
        <v>41246</v>
      </c>
      <c r="H12471" s="188">
        <v>47020</v>
      </c>
      <c r="I12471" s="188">
        <v>50101</v>
      </c>
      <c r="J12471" s="188">
        <v>56991</v>
      </c>
      <c r="N12471" s="43"/>
    </row>
    <row r="12472" spans="1:14">
      <c r="A12472" s="43" t="s">
        <v>538</v>
      </c>
      <c r="B12472" s="188">
        <v>0</v>
      </c>
      <c r="C12472" s="188">
        <v>0</v>
      </c>
      <c r="D12472" s="188">
        <v>0</v>
      </c>
      <c r="E12472" s="188">
        <v>0</v>
      </c>
      <c r="F12472" s="188">
        <v>0</v>
      </c>
      <c r="G12472" s="188">
        <v>0</v>
      </c>
      <c r="H12472" s="188">
        <v>0</v>
      </c>
      <c r="I12472" s="188">
        <v>0</v>
      </c>
      <c r="J12472" s="188">
        <v>0</v>
      </c>
      <c r="N12472" s="43"/>
    </row>
    <row r="12473" spans="1:14">
      <c r="A12473" s="43" t="s">
        <v>539</v>
      </c>
      <c r="B12473" s="188">
        <v>37061</v>
      </c>
      <c r="C12473" s="188">
        <v>1850.25</v>
      </c>
      <c r="D12473" s="188">
        <v>3920.96</v>
      </c>
      <c r="E12473" s="188">
        <v>9430.1</v>
      </c>
      <c r="F12473" s="188">
        <v>20549.8</v>
      </c>
      <c r="G12473" s="188">
        <v>42105</v>
      </c>
      <c r="H12473" s="188">
        <v>81516</v>
      </c>
      <c r="I12473" s="188">
        <v>122910</v>
      </c>
      <c r="J12473" s="188">
        <v>253617</v>
      </c>
      <c r="N12473" s="43"/>
    </row>
    <row r="12474" spans="1:14">
      <c r="A12474" s="43" t="s">
        <v>540</v>
      </c>
      <c r="B12474" s="188">
        <v>4470</v>
      </c>
      <c r="C12474" s="188">
        <v>0</v>
      </c>
      <c r="D12474" s="188">
        <v>0</v>
      </c>
      <c r="E12474" s="188">
        <v>0</v>
      </c>
      <c r="F12474" s="188">
        <v>0</v>
      </c>
      <c r="G12474" s="188">
        <v>0</v>
      </c>
      <c r="H12474" s="188">
        <v>11060</v>
      </c>
      <c r="I12474" s="188">
        <v>27818</v>
      </c>
      <c r="J12474" s="188">
        <v>77566</v>
      </c>
      <c r="N12474" s="43"/>
    </row>
    <row r="12475" spans="1:14">
      <c r="A12475" s="43" t="s">
        <v>541</v>
      </c>
      <c r="B12475" s="188">
        <v>28673</v>
      </c>
      <c r="C12475" s="188">
        <v>0</v>
      </c>
      <c r="D12475" s="188">
        <v>0</v>
      </c>
      <c r="E12475" s="188">
        <v>0</v>
      </c>
      <c r="F12475" s="188">
        <v>0</v>
      </c>
      <c r="G12475" s="188">
        <v>45882</v>
      </c>
      <c r="H12475" s="188">
        <v>90151</v>
      </c>
      <c r="I12475" s="188">
        <v>123807</v>
      </c>
      <c r="J12475" s="188">
        <v>194371</v>
      </c>
      <c r="N12475" s="43"/>
    </row>
    <row r="12476" spans="1:14">
      <c r="A12476" s="43" t="s">
        <v>542</v>
      </c>
      <c r="B12476" s="188">
        <v>9642</v>
      </c>
      <c r="C12476" s="188">
        <v>0</v>
      </c>
      <c r="D12476" s="188">
        <v>0</v>
      </c>
      <c r="E12476" s="188">
        <v>2194.1999999999998</v>
      </c>
      <c r="F12476" s="188">
        <v>5550.1</v>
      </c>
      <c r="G12476" s="188">
        <v>11839</v>
      </c>
      <c r="H12476" s="188">
        <v>22278</v>
      </c>
      <c r="I12476" s="188">
        <v>32975</v>
      </c>
      <c r="J12476" s="188">
        <v>64011</v>
      </c>
      <c r="N12476" s="43"/>
    </row>
    <row r="12477" spans="1:14">
      <c r="A12477" s="43" t="s">
        <v>543</v>
      </c>
      <c r="B12477" s="188">
        <v>1597</v>
      </c>
      <c r="C12477" s="188">
        <v>0</v>
      </c>
      <c r="D12477" s="188">
        <v>0</v>
      </c>
      <c r="E12477" s="188">
        <v>0</v>
      </c>
      <c r="F12477" s="188">
        <v>0</v>
      </c>
      <c r="G12477" s="188">
        <v>0</v>
      </c>
      <c r="H12477" s="188">
        <v>0</v>
      </c>
      <c r="I12477" s="188">
        <v>14778</v>
      </c>
      <c r="J12477" s="188">
        <v>29734</v>
      </c>
      <c r="N12477" s="43"/>
    </row>
    <row r="12478" spans="1:14">
      <c r="A12478" s="43" t="s">
        <v>544</v>
      </c>
      <c r="B12478" s="188">
        <v>9474</v>
      </c>
      <c r="C12478" s="188">
        <v>0</v>
      </c>
      <c r="D12478" s="188">
        <v>0</v>
      </c>
      <c r="E12478" s="188">
        <v>0</v>
      </c>
      <c r="F12478" s="188">
        <v>0</v>
      </c>
      <c r="G12478" s="188">
        <v>0</v>
      </c>
      <c r="H12478" s="188">
        <v>32140</v>
      </c>
      <c r="I12478" s="188">
        <v>63798</v>
      </c>
      <c r="J12478" s="188">
        <v>121553</v>
      </c>
      <c r="N12478" s="43"/>
    </row>
    <row r="12479" spans="1:14">
      <c r="A12479" s="43" t="s">
        <v>221</v>
      </c>
      <c r="B12479" s="188">
        <v>26460</v>
      </c>
      <c r="C12479" s="188">
        <v>0</v>
      </c>
      <c r="D12479" s="188">
        <v>0</v>
      </c>
      <c r="E12479" s="188">
        <v>20293.099999999999</v>
      </c>
      <c r="F12479" s="188">
        <v>29486.2</v>
      </c>
      <c r="G12479" s="188">
        <v>35971</v>
      </c>
      <c r="H12479" s="188">
        <v>40801</v>
      </c>
      <c r="I12479" s="188">
        <v>43429</v>
      </c>
      <c r="J12479" s="188">
        <v>48659</v>
      </c>
      <c r="N12479" s="43"/>
    </row>
    <row r="12480" spans="1:14">
      <c r="A12480" s="43" t="s">
        <v>222</v>
      </c>
      <c r="B12480" s="188">
        <v>12692</v>
      </c>
      <c r="C12480" s="188">
        <v>0</v>
      </c>
      <c r="D12480" s="188">
        <v>0</v>
      </c>
      <c r="E12480" s="188">
        <v>0</v>
      </c>
      <c r="F12480" s="188">
        <v>0</v>
      </c>
      <c r="G12480" s="188">
        <v>25431</v>
      </c>
      <c r="H12480" s="188">
        <v>38124</v>
      </c>
      <c r="I12480" s="188">
        <v>42293</v>
      </c>
      <c r="J12480" s="188">
        <v>48830</v>
      </c>
      <c r="N12480" s="43"/>
    </row>
    <row r="12481" spans="1:14">
      <c r="A12481" s="43" t="s">
        <v>223</v>
      </c>
      <c r="B12481" s="188">
        <v>21607</v>
      </c>
      <c r="C12481" s="188">
        <v>0</v>
      </c>
      <c r="D12481" s="188">
        <v>0</v>
      </c>
      <c r="E12481" s="188">
        <v>0</v>
      </c>
      <c r="F12481" s="188">
        <v>0</v>
      </c>
      <c r="G12481" s="188">
        <v>30785</v>
      </c>
      <c r="H12481" s="188">
        <v>74898</v>
      </c>
      <c r="I12481" s="188">
        <v>108627</v>
      </c>
      <c r="J12481" s="188">
        <v>185163</v>
      </c>
      <c r="N12481" s="43"/>
    </row>
    <row r="12482" spans="1:14">
      <c r="A12482" s="43" t="s">
        <v>224</v>
      </c>
      <c r="B12482" s="188">
        <v>16692</v>
      </c>
      <c r="C12482" s="188">
        <v>0</v>
      </c>
      <c r="D12482" s="188">
        <v>0</v>
      </c>
      <c r="E12482" s="188">
        <v>0</v>
      </c>
      <c r="F12482" s="188">
        <v>0</v>
      </c>
      <c r="G12482" s="188">
        <v>0</v>
      </c>
      <c r="H12482" s="188">
        <v>64104</v>
      </c>
      <c r="I12482" s="188">
        <v>104489</v>
      </c>
      <c r="J12482" s="188">
        <v>195886</v>
      </c>
      <c r="N12482" s="43"/>
    </row>
    <row r="12483" spans="1:14">
      <c r="A12483" s="43" t="s">
        <v>545</v>
      </c>
      <c r="B12483" s="188">
        <v>92115</v>
      </c>
      <c r="C12483" s="188">
        <v>29404.49</v>
      </c>
      <c r="D12483" s="188">
        <v>36805.32</v>
      </c>
      <c r="E12483" s="188">
        <v>52562.6</v>
      </c>
      <c r="F12483" s="188">
        <v>77373.8</v>
      </c>
      <c r="G12483" s="188">
        <v>114527</v>
      </c>
      <c r="H12483" s="188">
        <v>160260</v>
      </c>
      <c r="I12483" s="188">
        <v>196323</v>
      </c>
      <c r="J12483" s="188">
        <v>318768</v>
      </c>
      <c r="N12483" s="43"/>
    </row>
    <row r="12484" spans="1:14">
      <c r="A12484" s="43" t="s">
        <v>546</v>
      </c>
      <c r="B12484" s="188">
        <v>66178</v>
      </c>
      <c r="C12484" s="188">
        <v>20686.52</v>
      </c>
      <c r="D12484" s="188">
        <v>26971.96</v>
      </c>
      <c r="E12484" s="188">
        <v>38728</v>
      </c>
      <c r="F12484" s="188">
        <v>57447.4</v>
      </c>
      <c r="G12484" s="188">
        <v>84237</v>
      </c>
      <c r="H12484" s="188">
        <v>117879</v>
      </c>
      <c r="I12484" s="188">
        <v>140377</v>
      </c>
      <c r="J12484" s="188">
        <v>206429</v>
      </c>
      <c r="N12484" s="43"/>
    </row>
    <row r="12485" spans="1:14">
      <c r="A12485" s="43" t="s">
        <v>547</v>
      </c>
      <c r="B12485" s="188">
        <v>10137</v>
      </c>
      <c r="C12485" s="188">
        <v>0</v>
      </c>
      <c r="D12485" s="188">
        <v>0</v>
      </c>
      <c r="E12485" s="188">
        <v>0</v>
      </c>
      <c r="F12485" s="188">
        <v>5218.3999999999996</v>
      </c>
      <c r="G12485" s="188">
        <v>13084</v>
      </c>
      <c r="H12485" s="188">
        <v>25115</v>
      </c>
      <c r="I12485" s="188">
        <v>36176</v>
      </c>
      <c r="J12485" s="188">
        <v>78061</v>
      </c>
      <c r="N12485" s="43"/>
    </row>
    <row r="12486" spans="1:14">
      <c r="A12486" s="43" t="s">
        <v>548</v>
      </c>
      <c r="B12486" s="188">
        <v>1258</v>
      </c>
      <c r="C12486" s="188">
        <v>0</v>
      </c>
      <c r="D12486" s="188">
        <v>0</v>
      </c>
      <c r="E12486" s="188">
        <v>0</v>
      </c>
      <c r="F12486" s="188">
        <v>0</v>
      </c>
      <c r="G12486" s="188">
        <v>1327</v>
      </c>
      <c r="H12486" s="188">
        <v>3744</v>
      </c>
      <c r="I12486" s="188">
        <v>5799</v>
      </c>
      <c r="J12486" s="188">
        <v>15558</v>
      </c>
      <c r="N12486" s="43"/>
    </row>
    <row r="12487" spans="1:14">
      <c r="A12487" s="43" t="s">
        <v>549</v>
      </c>
      <c r="B12487" s="188">
        <v>2112</v>
      </c>
      <c r="C12487" s="188">
        <v>0</v>
      </c>
      <c r="D12487" s="188">
        <v>0</v>
      </c>
      <c r="E12487" s="188">
        <v>0</v>
      </c>
      <c r="F12487" s="188">
        <v>0</v>
      </c>
      <c r="G12487" s="188">
        <v>3390</v>
      </c>
      <c r="H12487" s="188">
        <v>6834</v>
      </c>
      <c r="I12487" s="188">
        <v>9382</v>
      </c>
      <c r="J12487" s="188">
        <v>13803</v>
      </c>
      <c r="N12487" s="43"/>
    </row>
    <row r="12488" spans="1:14">
      <c r="A12488" s="43" t="s">
        <v>550</v>
      </c>
      <c r="B12488" s="188">
        <v>405</v>
      </c>
      <c r="C12488" s="188">
        <v>0</v>
      </c>
      <c r="D12488" s="188">
        <v>0</v>
      </c>
      <c r="E12488" s="188">
        <v>0</v>
      </c>
      <c r="F12488" s="188">
        <v>0</v>
      </c>
      <c r="G12488" s="188">
        <v>638</v>
      </c>
      <c r="H12488" s="188">
        <v>1287</v>
      </c>
      <c r="I12488" s="188">
        <v>1769</v>
      </c>
      <c r="J12488" s="188">
        <v>2811</v>
      </c>
      <c r="N12488" s="43"/>
    </row>
    <row r="12489" spans="1:14">
      <c r="A12489" s="43" t="s">
        <v>551</v>
      </c>
      <c r="B12489" s="188">
        <v>339</v>
      </c>
      <c r="C12489" s="188">
        <v>0</v>
      </c>
      <c r="D12489" s="188">
        <v>0</v>
      </c>
      <c r="E12489" s="188">
        <v>0</v>
      </c>
      <c r="F12489" s="188">
        <v>0.7</v>
      </c>
      <c r="G12489" s="188">
        <v>337</v>
      </c>
      <c r="H12489" s="188">
        <v>963</v>
      </c>
      <c r="I12489" s="188">
        <v>1578</v>
      </c>
      <c r="J12489" s="188">
        <v>3984</v>
      </c>
      <c r="N12489" s="43"/>
    </row>
    <row r="12490" spans="1:14">
      <c r="A12490" s="43" t="s">
        <v>317</v>
      </c>
      <c r="B12490" s="188">
        <v>4776</v>
      </c>
      <c r="C12490" s="188">
        <v>0</v>
      </c>
      <c r="D12490" s="188">
        <v>4517.92</v>
      </c>
      <c r="E12490" s="188">
        <v>4517.8999999999996</v>
      </c>
      <c r="F12490" s="188">
        <v>4517.8999999999996</v>
      </c>
      <c r="G12490" s="188">
        <v>4518</v>
      </c>
      <c r="H12490" s="188">
        <v>6325</v>
      </c>
      <c r="I12490" s="188">
        <v>9036</v>
      </c>
      <c r="J12490" s="188">
        <v>14457</v>
      </c>
      <c r="N12490" s="43"/>
    </row>
    <row r="12491" spans="1:14">
      <c r="A12491" s="43" t="s">
        <v>318</v>
      </c>
      <c r="B12491" s="188">
        <v>1410</v>
      </c>
      <c r="C12491" s="188">
        <v>0</v>
      </c>
      <c r="D12491" s="188">
        <v>0</v>
      </c>
      <c r="E12491" s="188">
        <v>0</v>
      </c>
      <c r="F12491" s="188">
        <v>1697.3</v>
      </c>
      <c r="G12491" s="188">
        <v>1697</v>
      </c>
      <c r="H12491" s="188">
        <v>2330</v>
      </c>
      <c r="I12491" s="188">
        <v>3328</v>
      </c>
      <c r="J12491" s="188">
        <v>5325</v>
      </c>
      <c r="N12491" s="43"/>
    </row>
    <row r="12492" spans="1:14">
      <c r="A12492" s="43" t="s">
        <v>552</v>
      </c>
      <c r="B12492" s="188">
        <v>86614</v>
      </c>
      <c r="C12492" s="188">
        <v>27630.34</v>
      </c>
      <c r="D12492" s="188">
        <v>34044.71</v>
      </c>
      <c r="E12492" s="188">
        <v>46672.9</v>
      </c>
      <c r="F12492" s="188">
        <v>71660</v>
      </c>
      <c r="G12492" s="188">
        <v>109122</v>
      </c>
      <c r="H12492" s="188">
        <v>157865</v>
      </c>
      <c r="I12492" s="188">
        <v>194212</v>
      </c>
      <c r="J12492" s="188">
        <v>298419</v>
      </c>
      <c r="N12492" s="43"/>
    </row>
    <row r="12493" spans="1:14">
      <c r="A12493" s="43" t="s">
        <v>553</v>
      </c>
      <c r="B12493" s="188">
        <v>13585</v>
      </c>
      <c r="C12493" s="188">
        <v>0</v>
      </c>
      <c r="D12493" s="188">
        <v>0</v>
      </c>
      <c r="E12493" s="188">
        <v>0</v>
      </c>
      <c r="F12493" s="188">
        <v>5284.9</v>
      </c>
      <c r="G12493" s="188">
        <v>17988</v>
      </c>
      <c r="H12493" s="188">
        <v>34619</v>
      </c>
      <c r="I12493" s="188">
        <v>51475</v>
      </c>
      <c r="J12493" s="188">
        <v>118210</v>
      </c>
      <c r="N12493" s="43"/>
    </row>
    <row r="12494" spans="1:14">
      <c r="A12494" s="43" t="s">
        <v>554</v>
      </c>
      <c r="B12494" s="188">
        <v>2247</v>
      </c>
      <c r="C12494" s="188">
        <v>0</v>
      </c>
      <c r="D12494" s="188">
        <v>0</v>
      </c>
      <c r="E12494" s="188">
        <v>0</v>
      </c>
      <c r="F12494" s="188">
        <v>15.8</v>
      </c>
      <c r="G12494" s="188">
        <v>1143</v>
      </c>
      <c r="H12494" s="188">
        <v>5770</v>
      </c>
      <c r="I12494" s="188">
        <v>10765</v>
      </c>
      <c r="J12494" s="188">
        <v>30670</v>
      </c>
      <c r="N12494" s="43"/>
    </row>
    <row r="12495" spans="1:14">
      <c r="A12495" s="43" t="s">
        <v>555</v>
      </c>
      <c r="B12495" s="188">
        <v>3389</v>
      </c>
      <c r="C12495" s="188">
        <v>0</v>
      </c>
      <c r="D12495" s="188">
        <v>0</v>
      </c>
      <c r="E12495" s="188">
        <v>0</v>
      </c>
      <c r="F12495" s="188">
        <v>0</v>
      </c>
      <c r="G12495" s="188">
        <v>499</v>
      </c>
      <c r="H12495" s="188">
        <v>8333</v>
      </c>
      <c r="I12495" s="188">
        <v>19550</v>
      </c>
      <c r="J12495" s="188">
        <v>57236</v>
      </c>
      <c r="N12495" s="43"/>
    </row>
    <row r="12496" spans="1:14">
      <c r="A12496" s="43" t="s">
        <v>556</v>
      </c>
      <c r="B12496" s="188">
        <v>1545</v>
      </c>
      <c r="C12496" s="188">
        <v>0</v>
      </c>
      <c r="D12496" s="188">
        <v>0</v>
      </c>
      <c r="E12496" s="188">
        <v>0</v>
      </c>
      <c r="F12496" s="188">
        <v>0</v>
      </c>
      <c r="G12496" s="188">
        <v>0</v>
      </c>
      <c r="H12496" s="188">
        <v>0</v>
      </c>
      <c r="I12496" s="188">
        <v>7637</v>
      </c>
      <c r="J12496" s="188">
        <v>55582</v>
      </c>
      <c r="N12496" s="43"/>
    </row>
    <row r="12497" spans="1:14">
      <c r="A12497" s="245" t="s">
        <v>611</v>
      </c>
      <c r="B12497" s="18">
        <v>237627</v>
      </c>
      <c r="C12497" s="18">
        <v>58709.39</v>
      </c>
      <c r="D12497" s="18">
        <v>72473</v>
      </c>
      <c r="E12497" s="18">
        <v>107325.5</v>
      </c>
      <c r="F12497" s="18">
        <v>173005.2</v>
      </c>
      <c r="G12497" s="18">
        <v>273088</v>
      </c>
      <c r="H12497" s="18">
        <v>436824</v>
      </c>
      <c r="I12497" s="18">
        <v>617939</v>
      </c>
      <c r="J12497" s="18">
        <v>1235860</v>
      </c>
      <c r="K12497" s="18"/>
      <c r="N12497" s="43"/>
    </row>
    <row r="12498" spans="1:14">
      <c r="A12498" s="43" t="s">
        <v>537</v>
      </c>
      <c r="B12498" s="188">
        <v>37693</v>
      </c>
      <c r="C12498" s="188">
        <v>0</v>
      </c>
      <c r="D12498" s="188">
        <v>0</v>
      </c>
      <c r="E12498" s="188">
        <v>31127</v>
      </c>
      <c r="F12498" s="188">
        <v>41569.199999999997</v>
      </c>
      <c r="G12498" s="188">
        <v>49554</v>
      </c>
      <c r="H12498" s="188">
        <v>56349</v>
      </c>
      <c r="I12498" s="188">
        <v>60285</v>
      </c>
      <c r="J12498" s="188">
        <v>68758</v>
      </c>
      <c r="N12498" s="43"/>
    </row>
    <row r="12499" spans="1:14">
      <c r="A12499" s="43" t="s">
        <v>538</v>
      </c>
      <c r="B12499" s="188">
        <v>0</v>
      </c>
      <c r="C12499" s="188">
        <v>0</v>
      </c>
      <c r="D12499" s="188">
        <v>0</v>
      </c>
      <c r="E12499" s="188">
        <v>0</v>
      </c>
      <c r="F12499" s="188">
        <v>0</v>
      </c>
      <c r="G12499" s="188">
        <v>0</v>
      </c>
      <c r="H12499" s="188">
        <v>0</v>
      </c>
      <c r="I12499" s="188">
        <v>0</v>
      </c>
      <c r="J12499" s="188">
        <v>0</v>
      </c>
      <c r="N12499" s="43"/>
    </row>
    <row r="12500" spans="1:14">
      <c r="A12500" s="43" t="s">
        <v>539</v>
      </c>
      <c r="B12500" s="188">
        <v>113857</v>
      </c>
      <c r="C12500" s="188">
        <v>6570.16</v>
      </c>
      <c r="D12500" s="188">
        <v>12199.34</v>
      </c>
      <c r="E12500" s="188">
        <v>25892.799999999999</v>
      </c>
      <c r="F12500" s="188">
        <v>56009.1</v>
      </c>
      <c r="G12500" s="188">
        <v>119919</v>
      </c>
      <c r="H12500" s="188">
        <v>241739</v>
      </c>
      <c r="I12500" s="188">
        <v>369174</v>
      </c>
      <c r="J12500" s="188">
        <v>957168</v>
      </c>
      <c r="N12500" s="43"/>
    </row>
    <row r="12501" spans="1:14">
      <c r="A12501" s="43" t="s">
        <v>540</v>
      </c>
      <c r="B12501" s="188">
        <v>7025</v>
      </c>
      <c r="C12501" s="188">
        <v>0</v>
      </c>
      <c r="D12501" s="188">
        <v>0</v>
      </c>
      <c r="E12501" s="188">
        <v>0</v>
      </c>
      <c r="F12501" s="188">
        <v>0</v>
      </c>
      <c r="G12501" s="188">
        <v>692</v>
      </c>
      <c r="H12501" s="188">
        <v>16641</v>
      </c>
      <c r="I12501" s="188">
        <v>43725</v>
      </c>
      <c r="J12501" s="188">
        <v>132087</v>
      </c>
      <c r="N12501" s="43"/>
    </row>
    <row r="12502" spans="1:14">
      <c r="A12502" s="43" t="s">
        <v>541</v>
      </c>
      <c r="B12502" s="188">
        <v>59207</v>
      </c>
      <c r="C12502" s="188">
        <v>0</v>
      </c>
      <c r="D12502" s="188">
        <v>0</v>
      </c>
      <c r="E12502" s="188">
        <v>0</v>
      </c>
      <c r="F12502" s="188">
        <v>3731.3</v>
      </c>
      <c r="G12502" s="188">
        <v>85712</v>
      </c>
      <c r="H12502" s="188">
        <v>163494</v>
      </c>
      <c r="I12502" s="188">
        <v>239954</v>
      </c>
      <c r="J12502" s="188">
        <v>456529</v>
      </c>
      <c r="N12502" s="43"/>
    </row>
    <row r="12503" spans="1:14">
      <c r="A12503" s="43" t="s">
        <v>542</v>
      </c>
      <c r="B12503" s="188">
        <v>18396</v>
      </c>
      <c r="C12503" s="188">
        <v>377.43</v>
      </c>
      <c r="D12503" s="188">
        <v>2114.5100000000002</v>
      </c>
      <c r="E12503" s="188">
        <v>4853.8</v>
      </c>
      <c r="F12503" s="188">
        <v>10068.200000000001</v>
      </c>
      <c r="G12503" s="188">
        <v>20746</v>
      </c>
      <c r="H12503" s="188">
        <v>39314</v>
      </c>
      <c r="I12503" s="188">
        <v>59533</v>
      </c>
      <c r="J12503" s="188">
        <v>132100</v>
      </c>
      <c r="N12503" s="43"/>
    </row>
    <row r="12504" spans="1:14">
      <c r="A12504" s="43" t="s">
        <v>543</v>
      </c>
      <c r="B12504" s="188">
        <v>1448</v>
      </c>
      <c r="C12504" s="188">
        <v>0</v>
      </c>
      <c r="D12504" s="188">
        <v>0</v>
      </c>
      <c r="E12504" s="188">
        <v>0</v>
      </c>
      <c r="F12504" s="188">
        <v>0</v>
      </c>
      <c r="G12504" s="188">
        <v>0</v>
      </c>
      <c r="H12504" s="188">
        <v>0</v>
      </c>
      <c r="I12504" s="188">
        <v>12851</v>
      </c>
      <c r="J12504" s="188">
        <v>32058</v>
      </c>
      <c r="N12504" s="43"/>
    </row>
    <row r="12505" spans="1:14">
      <c r="A12505" s="43" t="s">
        <v>544</v>
      </c>
      <c r="B12505" s="188">
        <v>7702</v>
      </c>
      <c r="C12505" s="188">
        <v>0</v>
      </c>
      <c r="D12505" s="188">
        <v>0</v>
      </c>
      <c r="E12505" s="188">
        <v>0</v>
      </c>
      <c r="F12505" s="188">
        <v>0</v>
      </c>
      <c r="G12505" s="188">
        <v>0</v>
      </c>
      <c r="H12505" s="188">
        <v>26686</v>
      </c>
      <c r="I12505" s="188">
        <v>63798</v>
      </c>
      <c r="J12505" s="188">
        <v>121553</v>
      </c>
      <c r="N12505" s="43"/>
    </row>
    <row r="12506" spans="1:14">
      <c r="A12506" s="43" t="s">
        <v>221</v>
      </c>
      <c r="B12506" s="188">
        <v>32517</v>
      </c>
      <c r="C12506" s="188">
        <v>0</v>
      </c>
      <c r="D12506" s="188">
        <v>0</v>
      </c>
      <c r="E12506" s="188">
        <v>24167.3</v>
      </c>
      <c r="F12506" s="188">
        <v>37417</v>
      </c>
      <c r="G12506" s="188">
        <v>44475</v>
      </c>
      <c r="H12506" s="188">
        <v>49617</v>
      </c>
      <c r="I12506" s="188">
        <v>52410</v>
      </c>
      <c r="J12506" s="188">
        <v>56577</v>
      </c>
      <c r="N12506" s="43"/>
    </row>
    <row r="12507" spans="1:14">
      <c r="A12507" s="43" t="s">
        <v>222</v>
      </c>
      <c r="B12507" s="188">
        <v>14756</v>
      </c>
      <c r="C12507" s="188">
        <v>0</v>
      </c>
      <c r="D12507" s="188">
        <v>0</v>
      </c>
      <c r="E12507" s="188">
        <v>0</v>
      </c>
      <c r="F12507" s="188">
        <v>0</v>
      </c>
      <c r="G12507" s="188">
        <v>29933</v>
      </c>
      <c r="H12507" s="188">
        <v>44785</v>
      </c>
      <c r="I12507" s="188">
        <v>49254</v>
      </c>
      <c r="J12507" s="188">
        <v>55102</v>
      </c>
      <c r="N12507" s="43"/>
    </row>
    <row r="12508" spans="1:14">
      <c r="A12508" s="43" t="s">
        <v>223</v>
      </c>
      <c r="B12508" s="188">
        <v>49318</v>
      </c>
      <c r="C12508" s="188">
        <v>0</v>
      </c>
      <c r="D12508" s="188">
        <v>0</v>
      </c>
      <c r="E12508" s="188">
        <v>0</v>
      </c>
      <c r="F12508" s="188">
        <v>0</v>
      </c>
      <c r="G12508" s="188">
        <v>66370</v>
      </c>
      <c r="H12508" s="188">
        <v>144084</v>
      </c>
      <c r="I12508" s="188">
        <v>211818</v>
      </c>
      <c r="J12508" s="188">
        <v>463974</v>
      </c>
      <c r="N12508" s="43"/>
    </row>
    <row r="12509" spans="1:14">
      <c r="A12509" s="43" t="s">
        <v>224</v>
      </c>
      <c r="B12509" s="188">
        <v>28592</v>
      </c>
      <c r="C12509" s="188">
        <v>0</v>
      </c>
      <c r="D12509" s="188">
        <v>0</v>
      </c>
      <c r="E12509" s="188">
        <v>0</v>
      </c>
      <c r="F12509" s="188">
        <v>0</v>
      </c>
      <c r="G12509" s="188">
        <v>3041</v>
      </c>
      <c r="H12509" s="188">
        <v>92138</v>
      </c>
      <c r="I12509" s="188">
        <v>153765</v>
      </c>
      <c r="J12509" s="188">
        <v>389549</v>
      </c>
      <c r="N12509" s="43"/>
    </row>
    <row r="12510" spans="1:14">
      <c r="A12510" s="43" t="s">
        <v>545</v>
      </c>
      <c r="B12510" s="188">
        <v>191503</v>
      </c>
      <c r="C12510" s="188">
        <v>47512.63</v>
      </c>
      <c r="D12510" s="188">
        <v>59785.78</v>
      </c>
      <c r="E12510" s="188">
        <v>88204.2</v>
      </c>
      <c r="F12510" s="188">
        <v>138199.9</v>
      </c>
      <c r="G12510" s="188">
        <v>214292</v>
      </c>
      <c r="H12510" s="188">
        <v>345773</v>
      </c>
      <c r="I12510" s="188">
        <v>478635</v>
      </c>
      <c r="J12510" s="188">
        <v>1063328</v>
      </c>
      <c r="N12510" s="43"/>
    </row>
    <row r="12511" spans="1:14">
      <c r="A12511" s="43" t="s">
        <v>546</v>
      </c>
      <c r="B12511" s="188">
        <v>107368</v>
      </c>
      <c r="C12511" s="188">
        <v>31043.05</v>
      </c>
      <c r="D12511" s="188">
        <v>39182.97</v>
      </c>
      <c r="E12511" s="188">
        <v>57638.8</v>
      </c>
      <c r="F12511" s="188">
        <v>87993.600000000006</v>
      </c>
      <c r="G12511" s="188">
        <v>132479</v>
      </c>
      <c r="H12511" s="188">
        <v>191515</v>
      </c>
      <c r="I12511" s="188">
        <v>246783</v>
      </c>
      <c r="J12511" s="188">
        <v>420298</v>
      </c>
      <c r="N12511" s="43"/>
    </row>
    <row r="12512" spans="1:14">
      <c r="A12512" s="43" t="s">
        <v>547</v>
      </c>
      <c r="B12512" s="188">
        <v>28749</v>
      </c>
      <c r="C12512" s="188">
        <v>0</v>
      </c>
      <c r="D12512" s="188">
        <v>0</v>
      </c>
      <c r="E12512" s="188">
        <v>4404.3999999999996</v>
      </c>
      <c r="F12512" s="188">
        <v>13928.7</v>
      </c>
      <c r="G12512" s="188">
        <v>31480</v>
      </c>
      <c r="H12512" s="188">
        <v>65430</v>
      </c>
      <c r="I12512" s="188">
        <v>98649</v>
      </c>
      <c r="J12512" s="188">
        <v>219283</v>
      </c>
      <c r="N12512" s="43"/>
    </row>
    <row r="12513" spans="1:14">
      <c r="A12513" s="43" t="s">
        <v>548</v>
      </c>
      <c r="B12513" s="188">
        <v>4048</v>
      </c>
      <c r="C12513" s="188">
        <v>0</v>
      </c>
      <c r="D12513" s="188">
        <v>0</v>
      </c>
      <c r="E12513" s="188">
        <v>0</v>
      </c>
      <c r="F12513" s="188">
        <v>662.2</v>
      </c>
      <c r="G12513" s="188">
        <v>3926</v>
      </c>
      <c r="H12513" s="188">
        <v>9840</v>
      </c>
      <c r="I12513" s="188">
        <v>17383</v>
      </c>
      <c r="J12513" s="188">
        <v>43319</v>
      </c>
      <c r="N12513" s="43"/>
    </row>
    <row r="12514" spans="1:14">
      <c r="A12514" s="43" t="s">
        <v>549</v>
      </c>
      <c r="B12514" s="188">
        <v>3673</v>
      </c>
      <c r="C12514" s="188">
        <v>0</v>
      </c>
      <c r="D12514" s="188">
        <v>0</v>
      </c>
      <c r="E12514" s="188">
        <v>0</v>
      </c>
      <c r="F12514" s="188">
        <v>38.5</v>
      </c>
      <c r="G12514" s="188">
        <v>6495</v>
      </c>
      <c r="H12514" s="188">
        <v>11993</v>
      </c>
      <c r="I12514" s="188">
        <v>14295</v>
      </c>
      <c r="J12514" s="188">
        <v>17586</v>
      </c>
      <c r="N12514" s="43"/>
    </row>
    <row r="12515" spans="1:14">
      <c r="A12515" s="43" t="s">
        <v>550</v>
      </c>
      <c r="B12515" s="188">
        <v>842</v>
      </c>
      <c r="C12515" s="188">
        <v>0</v>
      </c>
      <c r="D12515" s="188">
        <v>0</v>
      </c>
      <c r="E12515" s="188">
        <v>0</v>
      </c>
      <c r="F12515" s="188">
        <v>7.3</v>
      </c>
      <c r="G12515" s="188">
        <v>1223</v>
      </c>
      <c r="H12515" s="188">
        <v>2334</v>
      </c>
      <c r="I12515" s="188">
        <v>3476</v>
      </c>
      <c r="J12515" s="188">
        <v>6499</v>
      </c>
      <c r="N12515" s="43"/>
    </row>
    <row r="12516" spans="1:14">
      <c r="A12516" s="43" t="s">
        <v>551</v>
      </c>
      <c r="B12516" s="188">
        <v>1106</v>
      </c>
      <c r="C12516" s="188">
        <v>0</v>
      </c>
      <c r="D12516" s="188">
        <v>0</v>
      </c>
      <c r="E12516" s="188">
        <v>0</v>
      </c>
      <c r="F12516" s="188">
        <v>299.7</v>
      </c>
      <c r="G12516" s="188">
        <v>1130</v>
      </c>
      <c r="H12516" s="188">
        <v>2835</v>
      </c>
      <c r="I12516" s="188">
        <v>4533</v>
      </c>
      <c r="J12516" s="188">
        <v>10912</v>
      </c>
      <c r="N12516" s="43"/>
    </row>
    <row r="12517" spans="1:14">
      <c r="A12517" s="43" t="s">
        <v>317</v>
      </c>
      <c r="B12517" s="188">
        <v>5964</v>
      </c>
      <c r="C12517" s="188">
        <v>0</v>
      </c>
      <c r="D12517" s="188">
        <v>0</v>
      </c>
      <c r="E12517" s="188">
        <v>4517.8999999999996</v>
      </c>
      <c r="F12517" s="188">
        <v>4517.8999999999996</v>
      </c>
      <c r="G12517" s="188">
        <v>9036</v>
      </c>
      <c r="H12517" s="188">
        <v>11747</v>
      </c>
      <c r="I12517" s="188">
        <v>14457</v>
      </c>
      <c r="J12517" s="188">
        <v>14457</v>
      </c>
      <c r="N12517" s="43"/>
    </row>
    <row r="12518" spans="1:14">
      <c r="A12518" s="43" t="s">
        <v>318</v>
      </c>
      <c r="B12518" s="188">
        <v>1741</v>
      </c>
      <c r="C12518" s="188">
        <v>0</v>
      </c>
      <c r="D12518" s="188">
        <v>0</v>
      </c>
      <c r="E12518" s="188">
        <v>0</v>
      </c>
      <c r="F12518" s="188">
        <v>1697.3</v>
      </c>
      <c r="G12518" s="188">
        <v>2330</v>
      </c>
      <c r="H12518" s="188">
        <v>4327</v>
      </c>
      <c r="I12518" s="188">
        <v>5325</v>
      </c>
      <c r="J12518" s="188">
        <v>5325</v>
      </c>
      <c r="N12518" s="43"/>
    </row>
    <row r="12519" spans="1:14">
      <c r="A12519" s="43" t="s">
        <v>552</v>
      </c>
      <c r="B12519" s="188">
        <v>153491</v>
      </c>
      <c r="C12519" s="188">
        <v>39311.33</v>
      </c>
      <c r="D12519" s="188">
        <v>48642.18</v>
      </c>
      <c r="E12519" s="188">
        <v>72875.399999999994</v>
      </c>
      <c r="F12519" s="188">
        <v>115991.8</v>
      </c>
      <c r="G12519" s="188">
        <v>184956</v>
      </c>
      <c r="H12519" s="188">
        <v>283380</v>
      </c>
      <c r="I12519" s="188">
        <v>380404</v>
      </c>
      <c r="J12519" s="188">
        <v>693802</v>
      </c>
      <c r="N12519" s="43"/>
    </row>
    <row r="12520" spans="1:14">
      <c r="A12520" s="43" t="s">
        <v>553</v>
      </c>
      <c r="B12520" s="188">
        <v>26869</v>
      </c>
      <c r="C12520" s="188">
        <v>0</v>
      </c>
      <c r="D12520" s="188">
        <v>0</v>
      </c>
      <c r="E12520" s="188">
        <v>0</v>
      </c>
      <c r="F12520" s="188">
        <v>14086</v>
      </c>
      <c r="G12520" s="188">
        <v>36876</v>
      </c>
      <c r="H12520" s="188">
        <v>68870</v>
      </c>
      <c r="I12520" s="188">
        <v>96551</v>
      </c>
      <c r="J12520" s="188">
        <v>188173</v>
      </c>
      <c r="N12520" s="43"/>
    </row>
    <row r="12521" spans="1:14">
      <c r="A12521" s="43" t="s">
        <v>554</v>
      </c>
      <c r="B12521" s="188">
        <v>5737</v>
      </c>
      <c r="C12521" s="188">
        <v>0</v>
      </c>
      <c r="D12521" s="188">
        <v>0</v>
      </c>
      <c r="E12521" s="188">
        <v>0</v>
      </c>
      <c r="F12521" s="188">
        <v>222.6</v>
      </c>
      <c r="G12521" s="188">
        <v>4039</v>
      </c>
      <c r="H12521" s="188">
        <v>14214</v>
      </c>
      <c r="I12521" s="188">
        <v>27835</v>
      </c>
      <c r="J12521" s="188">
        <v>69220</v>
      </c>
      <c r="N12521" s="43"/>
    </row>
    <row r="12522" spans="1:14">
      <c r="A12522" s="43" t="s">
        <v>555</v>
      </c>
      <c r="B12522" s="188">
        <v>11852</v>
      </c>
      <c r="C12522" s="188">
        <v>0</v>
      </c>
      <c r="D12522" s="188">
        <v>0</v>
      </c>
      <c r="E12522" s="188">
        <v>0</v>
      </c>
      <c r="F12522" s="188">
        <v>0</v>
      </c>
      <c r="G12522" s="188">
        <v>7085</v>
      </c>
      <c r="H12522" s="188">
        <v>33731</v>
      </c>
      <c r="I12522" s="188">
        <v>61317</v>
      </c>
      <c r="J12522" s="188">
        <v>165763</v>
      </c>
      <c r="N12522" s="43"/>
    </row>
    <row r="12523" spans="1:14">
      <c r="A12523" s="43" t="s">
        <v>556</v>
      </c>
      <c r="B12523" s="188">
        <v>3659</v>
      </c>
      <c r="C12523" s="188">
        <v>0</v>
      </c>
      <c r="D12523" s="188">
        <v>0</v>
      </c>
      <c r="E12523" s="188">
        <v>0</v>
      </c>
      <c r="F12523" s="188">
        <v>0</v>
      </c>
      <c r="G12523" s="188">
        <v>0</v>
      </c>
      <c r="H12523" s="188">
        <v>3252</v>
      </c>
      <c r="I12523" s="188">
        <v>27444</v>
      </c>
      <c r="J12523" s="188">
        <v>96912</v>
      </c>
      <c r="N12523" s="43"/>
    </row>
    <row r="12524" spans="1:14">
      <c r="A12524" s="43" t="s">
        <v>621</v>
      </c>
      <c r="B12524" s="188" t="s">
        <v>143</v>
      </c>
      <c r="C12524" s="188" t="s">
        <v>144</v>
      </c>
      <c r="D12524" s="188" t="s">
        <v>144</v>
      </c>
      <c r="E12524" s="188" t="s">
        <v>144</v>
      </c>
      <c r="F12524" s="188" t="s">
        <v>144</v>
      </c>
      <c r="G12524" s="188" t="s">
        <v>144</v>
      </c>
      <c r="H12524" s="188" t="s">
        <v>144</v>
      </c>
      <c r="I12524" s="188" t="s">
        <v>685</v>
      </c>
      <c r="J12524" s="188" t="s">
        <v>685</v>
      </c>
      <c r="K12524" s="188" t="s">
        <v>225</v>
      </c>
      <c r="N12524" s="43"/>
    </row>
    <row r="12529" spans="1:13">
      <c r="A12529" s="188"/>
      <c r="L12529" s="188"/>
      <c r="M12529" s="188"/>
    </row>
    <row r="12530" spans="1:13">
      <c r="A12530" s="188"/>
      <c r="L12530" s="188"/>
      <c r="M12530" s="188"/>
    </row>
    <row r="12531" spans="1:13">
      <c r="A12531" s="188"/>
      <c r="L12531" s="188"/>
      <c r="M12531" s="188"/>
    </row>
    <row r="12532" spans="1:13">
      <c r="A12532" s="188"/>
      <c r="L12532" s="188"/>
      <c r="M12532" s="188"/>
    </row>
    <row r="12533" spans="1:13">
      <c r="A12533" s="188"/>
      <c r="L12533" s="188"/>
      <c r="M12533" s="188"/>
    </row>
    <row r="12534" spans="1:13">
      <c r="A12534" s="188"/>
      <c r="L12534" s="188"/>
      <c r="M12534" s="188"/>
    </row>
    <row r="12535" spans="1:13">
      <c r="A12535" s="188"/>
      <c r="L12535" s="188"/>
      <c r="M12535" s="188"/>
    </row>
    <row r="12536" spans="1:13">
      <c r="A12536" s="188"/>
      <c r="L12536" s="188"/>
      <c r="M12536" s="188"/>
    </row>
    <row r="12537" spans="1:13">
      <c r="A12537" s="188"/>
      <c r="L12537" s="188"/>
      <c r="M12537" s="188"/>
    </row>
    <row r="12538" spans="1:13">
      <c r="A12538" s="188"/>
      <c r="L12538" s="188"/>
      <c r="M12538" s="188"/>
    </row>
    <row r="12539" spans="1:13">
      <c r="A12539" s="188"/>
      <c r="L12539" s="188"/>
      <c r="M12539" s="188"/>
    </row>
    <row r="12540" spans="1:13">
      <c r="A12540" s="188"/>
      <c r="L12540" s="188"/>
      <c r="M12540" s="188"/>
    </row>
    <row r="12541" spans="1:13">
      <c r="A12541" s="188"/>
      <c r="L12541" s="188"/>
      <c r="M12541" s="188"/>
    </row>
    <row r="12542" spans="1:13">
      <c r="A12542" s="188"/>
      <c r="L12542" s="188"/>
      <c r="M12542" s="188"/>
    </row>
    <row r="12543" spans="1:13">
      <c r="A12543" s="188"/>
      <c r="L12543" s="188"/>
      <c r="M12543" s="188"/>
    </row>
    <row r="12544" spans="1:13">
      <c r="A12544" s="188"/>
      <c r="L12544" s="188"/>
      <c r="M12544" s="188"/>
    </row>
    <row r="12545" spans="1:13">
      <c r="A12545" s="188"/>
      <c r="L12545" s="188"/>
      <c r="M12545" s="188"/>
    </row>
    <row r="12546" spans="1:13">
      <c r="A12546" s="188"/>
      <c r="L12546" s="188"/>
      <c r="M12546" s="188"/>
    </row>
    <row r="12547" spans="1:13">
      <c r="A12547" s="188"/>
      <c r="L12547" s="188"/>
      <c r="M12547" s="188"/>
    </row>
    <row r="12548" spans="1:13">
      <c r="A12548" s="188"/>
      <c r="L12548" s="188"/>
      <c r="M12548" s="188"/>
    </row>
    <row r="12549" spans="1:13">
      <c r="A12549" s="188"/>
      <c r="L12549" s="188"/>
      <c r="M12549" s="188"/>
    </row>
    <row r="12550" spans="1:13">
      <c r="A12550" s="188"/>
      <c r="L12550" s="188"/>
      <c r="M12550" s="188"/>
    </row>
    <row r="12551" spans="1:13">
      <c r="A12551" s="188"/>
      <c r="L12551" s="188"/>
      <c r="M12551" s="188"/>
    </row>
    <row r="12552" spans="1:13">
      <c r="A12552" s="188"/>
      <c r="L12552" s="188"/>
      <c r="M12552" s="188"/>
    </row>
    <row r="12553" spans="1:13">
      <c r="A12553" s="188"/>
      <c r="L12553" s="188"/>
      <c r="M12553" s="188"/>
    </row>
    <row r="12554" spans="1:13">
      <c r="A12554" s="188"/>
      <c r="L12554" s="188"/>
      <c r="M12554" s="188"/>
    </row>
    <row r="12555" spans="1:13">
      <c r="A12555" s="188"/>
      <c r="L12555" s="188"/>
      <c r="M12555" s="188"/>
    </row>
    <row r="12556" spans="1:13">
      <c r="A12556" s="188"/>
      <c r="L12556" s="188"/>
      <c r="M12556" s="188"/>
    </row>
    <row r="12557" spans="1:13">
      <c r="A12557" s="188"/>
      <c r="L12557" s="188"/>
      <c r="M12557" s="188"/>
    </row>
    <row r="12558" spans="1:13">
      <c r="A12558" s="188"/>
      <c r="L12558" s="188"/>
      <c r="M12558" s="188"/>
    </row>
    <row r="12559" spans="1:13">
      <c r="A12559" s="188"/>
      <c r="L12559" s="188"/>
      <c r="M12559" s="188"/>
    </row>
    <row r="12560" spans="1:13">
      <c r="A12560" s="188"/>
      <c r="L12560" s="188"/>
      <c r="M12560" s="188"/>
    </row>
    <row r="12561" spans="1:13">
      <c r="A12561" s="188"/>
      <c r="L12561" s="188"/>
      <c r="M12561" s="188"/>
    </row>
    <row r="12562" spans="1:13">
      <c r="A12562" s="188"/>
      <c r="L12562" s="188"/>
      <c r="M12562" s="188"/>
    </row>
    <row r="12563" spans="1:13">
      <c r="A12563" s="188"/>
      <c r="L12563" s="188"/>
      <c r="M12563" s="188"/>
    </row>
    <row r="12564" spans="1:13">
      <c r="A12564" s="188"/>
      <c r="L12564" s="188"/>
      <c r="M12564" s="188"/>
    </row>
    <row r="12565" spans="1:13">
      <c r="A12565" s="188"/>
      <c r="L12565" s="188"/>
      <c r="M12565" s="188"/>
    </row>
    <row r="12566" spans="1:13">
      <c r="A12566" s="188"/>
      <c r="L12566" s="188"/>
      <c r="M12566" s="188"/>
    </row>
    <row r="12567" spans="1:13">
      <c r="A12567" s="188"/>
      <c r="L12567" s="188"/>
      <c r="M12567" s="188"/>
    </row>
    <row r="12568" spans="1:13">
      <c r="A12568" s="188"/>
      <c r="L12568" s="188"/>
      <c r="M12568" s="188"/>
    </row>
    <row r="12569" spans="1:13">
      <c r="A12569" s="188"/>
      <c r="L12569" s="188"/>
      <c r="M12569" s="188"/>
    </row>
    <row r="12570" spans="1:13">
      <c r="A12570" s="188"/>
      <c r="L12570" s="188"/>
      <c r="M12570" s="188"/>
    </row>
    <row r="12571" spans="1:13">
      <c r="A12571" s="188"/>
      <c r="L12571" s="188"/>
      <c r="M12571" s="188"/>
    </row>
    <row r="12572" spans="1:13">
      <c r="A12572" s="188"/>
      <c r="L12572" s="188"/>
      <c r="M12572" s="188"/>
    </row>
    <row r="12573" spans="1:13">
      <c r="A12573" s="188"/>
      <c r="L12573" s="188"/>
      <c r="M12573" s="188"/>
    </row>
    <row r="12574" spans="1:13">
      <c r="A12574" s="188"/>
      <c r="L12574" s="188"/>
      <c r="M12574" s="188"/>
    </row>
    <row r="12575" spans="1:13">
      <c r="A12575" s="188"/>
      <c r="L12575" s="188"/>
      <c r="M12575" s="188"/>
    </row>
    <row r="12576" spans="1:13">
      <c r="A12576" s="188"/>
      <c r="L12576" s="188"/>
      <c r="M12576" s="188"/>
    </row>
    <row r="12577" spans="1:13">
      <c r="A12577" s="188"/>
      <c r="L12577" s="188"/>
      <c r="M12577" s="188"/>
    </row>
    <row r="12578" spans="1:13">
      <c r="A12578" s="188"/>
      <c r="L12578" s="188"/>
      <c r="M12578" s="188"/>
    </row>
    <row r="12579" spans="1:13">
      <c r="A12579" s="188"/>
      <c r="L12579" s="188"/>
      <c r="M12579" s="188"/>
    </row>
    <row r="12580" spans="1:13">
      <c r="A12580" s="188"/>
      <c r="L12580" s="188"/>
      <c r="M12580" s="188"/>
    </row>
    <row r="12581" spans="1:13">
      <c r="A12581" s="188"/>
      <c r="L12581" s="188"/>
      <c r="M12581" s="188"/>
    </row>
    <row r="12582" spans="1:13">
      <c r="A12582" s="188"/>
      <c r="L12582" s="188"/>
      <c r="M12582" s="188"/>
    </row>
    <row r="12583" spans="1:13">
      <c r="A12583" s="188"/>
      <c r="L12583" s="188"/>
      <c r="M12583" s="188"/>
    </row>
    <row r="12584" spans="1:13">
      <c r="A12584" s="188"/>
      <c r="L12584" s="188"/>
      <c r="M12584" s="188"/>
    </row>
    <row r="12585" spans="1:13">
      <c r="A12585" s="188"/>
      <c r="L12585" s="188"/>
      <c r="M12585" s="188"/>
    </row>
    <row r="12586" spans="1:13">
      <c r="A12586" s="188"/>
      <c r="L12586" s="188"/>
      <c r="M12586" s="188"/>
    </row>
    <row r="12587" spans="1:13">
      <c r="A12587" s="188"/>
      <c r="L12587" s="188"/>
      <c r="M12587" s="188"/>
    </row>
    <row r="12588" spans="1:13">
      <c r="A12588" s="188"/>
      <c r="L12588" s="188"/>
      <c r="M12588" s="188"/>
    </row>
    <row r="12589" spans="1:13">
      <c r="A12589" s="188"/>
      <c r="L12589" s="188"/>
      <c r="M12589" s="188"/>
    </row>
    <row r="12590" spans="1:13">
      <c r="A12590" s="188"/>
      <c r="L12590" s="188"/>
      <c r="M12590" s="188"/>
    </row>
    <row r="12591" spans="1:13">
      <c r="A12591" s="188"/>
      <c r="L12591" s="188"/>
      <c r="M12591" s="188"/>
    </row>
    <row r="12592" spans="1:13">
      <c r="A12592" s="188"/>
      <c r="L12592" s="188"/>
      <c r="M12592" s="188"/>
    </row>
    <row r="12593" spans="1:13">
      <c r="A12593" s="188"/>
      <c r="L12593" s="188"/>
      <c r="M12593" s="188"/>
    </row>
    <row r="12594" spans="1:13">
      <c r="A12594" s="188"/>
      <c r="L12594" s="188"/>
      <c r="M12594" s="188"/>
    </row>
    <row r="12595" spans="1:13">
      <c r="A12595" s="188"/>
      <c r="L12595" s="188"/>
      <c r="M12595" s="188"/>
    </row>
    <row r="12596" spans="1:13">
      <c r="A12596" s="188"/>
      <c r="L12596" s="188"/>
      <c r="M12596" s="188"/>
    </row>
    <row r="12597" spans="1:13">
      <c r="A12597" s="188"/>
      <c r="L12597" s="188"/>
      <c r="M12597" s="188"/>
    </row>
    <row r="12598" spans="1:13">
      <c r="A12598" s="188"/>
      <c r="L12598" s="188"/>
      <c r="M12598" s="188"/>
    </row>
    <row r="12599" spans="1:13">
      <c r="A12599" s="188"/>
      <c r="L12599" s="188"/>
      <c r="M12599" s="188"/>
    </row>
    <row r="12600" spans="1:13">
      <c r="A12600" s="188"/>
      <c r="L12600" s="188"/>
      <c r="M12600" s="188"/>
    </row>
    <row r="12601" spans="1:13">
      <c r="A12601" s="188"/>
      <c r="L12601" s="188"/>
      <c r="M12601" s="188"/>
    </row>
    <row r="12602" spans="1:13">
      <c r="A12602" s="188"/>
      <c r="L12602" s="188"/>
      <c r="M12602" s="188"/>
    </row>
    <row r="12603" spans="1:13">
      <c r="A12603" s="188"/>
      <c r="L12603" s="188"/>
      <c r="M12603" s="188"/>
    </row>
    <row r="12604" spans="1:13">
      <c r="A12604" s="188"/>
      <c r="L12604" s="188"/>
      <c r="M12604" s="188"/>
    </row>
    <row r="12605" spans="1:13">
      <c r="A12605" s="188"/>
      <c r="L12605" s="188"/>
      <c r="M12605" s="188"/>
    </row>
    <row r="12606" spans="1:13">
      <c r="A12606" s="188"/>
      <c r="L12606" s="188"/>
      <c r="M12606" s="188"/>
    </row>
    <row r="12607" spans="1:13">
      <c r="A12607" s="188"/>
      <c r="L12607" s="188"/>
      <c r="M12607" s="188"/>
    </row>
    <row r="12608" spans="1:13">
      <c r="A12608" s="188"/>
      <c r="L12608" s="188"/>
      <c r="M12608" s="188"/>
    </row>
    <row r="12609" spans="1:13">
      <c r="A12609" s="188"/>
      <c r="L12609" s="188"/>
      <c r="M12609" s="188"/>
    </row>
    <row r="12610" spans="1:13">
      <c r="A12610" s="188"/>
      <c r="L12610" s="188"/>
      <c r="M12610" s="188"/>
    </row>
    <row r="12611" spans="1:13">
      <c r="A12611" s="188"/>
      <c r="L12611" s="188"/>
      <c r="M12611" s="188"/>
    </row>
    <row r="12612" spans="1:13">
      <c r="A12612" s="188"/>
      <c r="L12612" s="188"/>
      <c r="M12612" s="188"/>
    </row>
    <row r="12613" spans="1:13">
      <c r="A12613" s="188"/>
      <c r="L12613" s="188"/>
      <c r="M12613" s="188"/>
    </row>
    <row r="12614" spans="1:13">
      <c r="A12614" s="188"/>
      <c r="L12614" s="188"/>
      <c r="M12614" s="188"/>
    </row>
    <row r="12615" spans="1:13">
      <c r="A12615" s="188"/>
      <c r="L12615" s="188"/>
      <c r="M12615" s="188"/>
    </row>
    <row r="12616" spans="1:13">
      <c r="A12616" s="188"/>
      <c r="L12616" s="188"/>
      <c r="M12616" s="188"/>
    </row>
    <row r="12617" spans="1:13">
      <c r="A12617" s="188"/>
      <c r="L12617" s="188"/>
      <c r="M12617" s="188"/>
    </row>
    <row r="12618" spans="1:13">
      <c r="A12618" s="188"/>
      <c r="L12618" s="188"/>
      <c r="M12618" s="188"/>
    </row>
    <row r="12619" spans="1:13">
      <c r="A12619" s="188"/>
      <c r="L12619" s="188"/>
      <c r="M12619" s="188"/>
    </row>
    <row r="12620" spans="1:13">
      <c r="A12620" s="188"/>
      <c r="L12620" s="188"/>
      <c r="M12620" s="188"/>
    </row>
    <row r="12621" spans="1:13">
      <c r="A12621" s="188"/>
      <c r="L12621" s="188"/>
      <c r="M12621" s="188"/>
    </row>
    <row r="12622" spans="1:13">
      <c r="A12622" s="188"/>
      <c r="L12622" s="188"/>
      <c r="M12622" s="188"/>
    </row>
    <row r="12623" spans="1:13">
      <c r="A12623" s="188"/>
      <c r="L12623" s="188"/>
      <c r="M12623" s="188"/>
    </row>
    <row r="12624" spans="1:13">
      <c r="A12624" s="188"/>
      <c r="L12624" s="188"/>
      <c r="M12624" s="188"/>
    </row>
    <row r="12625" spans="1:13">
      <c r="A12625" s="188"/>
      <c r="L12625" s="188"/>
      <c r="M12625" s="188"/>
    </row>
    <row r="12626" spans="1:13">
      <c r="A12626" s="188"/>
      <c r="L12626" s="188"/>
      <c r="M12626" s="188"/>
    </row>
    <row r="12627" spans="1:13">
      <c r="A12627" s="188"/>
      <c r="L12627" s="188"/>
      <c r="M12627" s="188"/>
    </row>
    <row r="12628" spans="1:13">
      <c r="A12628" s="188"/>
      <c r="L12628" s="188"/>
      <c r="M12628" s="188"/>
    </row>
    <row r="12629" spans="1:13">
      <c r="A12629" s="188"/>
      <c r="L12629" s="188"/>
      <c r="M12629" s="188"/>
    </row>
    <row r="12630" spans="1:13">
      <c r="A12630" s="188"/>
      <c r="L12630" s="188"/>
      <c r="M12630" s="188"/>
    </row>
    <row r="12631" spans="1:13">
      <c r="A12631" s="188"/>
      <c r="L12631" s="188"/>
      <c r="M12631" s="188"/>
    </row>
    <row r="12632" spans="1:13">
      <c r="A12632" s="188"/>
      <c r="L12632" s="188"/>
      <c r="M12632" s="188"/>
    </row>
    <row r="12633" spans="1:13">
      <c r="A12633" s="188"/>
      <c r="L12633" s="188"/>
      <c r="M12633" s="188"/>
    </row>
    <row r="12634" spans="1:13">
      <c r="A12634" s="188"/>
      <c r="L12634" s="188"/>
      <c r="M12634" s="188"/>
    </row>
    <row r="12635" spans="1:13">
      <c r="A12635" s="188"/>
      <c r="L12635" s="188"/>
      <c r="M12635" s="188"/>
    </row>
    <row r="12636" spans="1:13">
      <c r="A12636" s="188"/>
      <c r="L12636" s="188"/>
      <c r="M12636" s="188"/>
    </row>
    <row r="12637" spans="1:13">
      <c r="A12637" s="188"/>
      <c r="L12637" s="188"/>
      <c r="M12637" s="188"/>
    </row>
    <row r="12638" spans="1:13">
      <c r="A12638" s="188"/>
      <c r="L12638" s="188"/>
      <c r="M12638" s="188"/>
    </row>
    <row r="12639" spans="1:13">
      <c r="A12639" s="188"/>
      <c r="L12639" s="188"/>
      <c r="M12639" s="188"/>
    </row>
    <row r="12640" spans="1:13">
      <c r="A12640" s="188"/>
      <c r="L12640" s="188"/>
      <c r="M12640" s="188"/>
    </row>
    <row r="12641" spans="1:13">
      <c r="A12641" s="188"/>
      <c r="L12641" s="188"/>
      <c r="M12641" s="188"/>
    </row>
    <row r="12642" spans="1:13">
      <c r="A12642" s="188"/>
      <c r="L12642" s="188"/>
      <c r="M12642" s="188"/>
    </row>
    <row r="12643" spans="1:13">
      <c r="A12643" s="188"/>
      <c r="L12643" s="188"/>
      <c r="M12643" s="188"/>
    </row>
    <row r="12644" spans="1:13">
      <c r="A12644" s="188"/>
      <c r="L12644" s="188"/>
      <c r="M12644" s="188"/>
    </row>
    <row r="12645" spans="1:13">
      <c r="A12645" s="188"/>
      <c r="L12645" s="188"/>
      <c r="M12645" s="188"/>
    </row>
    <row r="12646" spans="1:13">
      <c r="A12646" s="188"/>
      <c r="L12646" s="188"/>
      <c r="M12646" s="188"/>
    </row>
    <row r="12647" spans="1:13">
      <c r="A12647" s="188"/>
      <c r="L12647" s="188"/>
      <c r="M12647" s="188"/>
    </row>
    <row r="12648" spans="1:13">
      <c r="A12648" s="188"/>
      <c r="L12648" s="188"/>
      <c r="M12648" s="188"/>
    </row>
    <row r="12649" spans="1:13">
      <c r="A12649" s="188"/>
      <c r="L12649" s="188"/>
      <c r="M12649" s="188"/>
    </row>
    <row r="12650" spans="1:13">
      <c r="A12650" s="188"/>
      <c r="L12650" s="188"/>
      <c r="M12650" s="188"/>
    </row>
    <row r="12651" spans="1:13">
      <c r="A12651" s="188"/>
      <c r="L12651" s="188"/>
      <c r="M12651" s="188"/>
    </row>
    <row r="12652" spans="1:13">
      <c r="A12652" s="188"/>
      <c r="L12652" s="188"/>
      <c r="M12652" s="188"/>
    </row>
    <row r="12653" spans="1:13">
      <c r="A12653" s="188"/>
      <c r="L12653" s="188"/>
      <c r="M12653" s="188"/>
    </row>
    <row r="12654" spans="1:13">
      <c r="A12654" s="188"/>
      <c r="L12654" s="188"/>
      <c r="M12654" s="188"/>
    </row>
    <row r="12655" spans="1:13">
      <c r="A12655" s="188"/>
      <c r="L12655" s="188"/>
      <c r="M12655" s="188"/>
    </row>
    <row r="12656" spans="1:13">
      <c r="A12656" s="188"/>
      <c r="L12656" s="188"/>
      <c r="M12656" s="188"/>
    </row>
    <row r="12657" spans="1:13">
      <c r="A12657" s="188"/>
      <c r="L12657" s="188"/>
      <c r="M12657" s="188"/>
    </row>
    <row r="12658" spans="1:13">
      <c r="A12658" s="188"/>
      <c r="L12658" s="188"/>
      <c r="M12658" s="188"/>
    </row>
    <row r="12659" spans="1:13">
      <c r="A12659" s="188"/>
      <c r="L12659" s="188"/>
      <c r="M12659" s="188"/>
    </row>
    <row r="12660" spans="1:13">
      <c r="A12660" s="188"/>
      <c r="L12660" s="188"/>
      <c r="M12660" s="188"/>
    </row>
    <row r="12661" spans="1:13">
      <c r="A12661" s="188"/>
      <c r="L12661" s="188"/>
      <c r="M12661" s="188"/>
    </row>
    <row r="12662" spans="1:13">
      <c r="A12662" s="188"/>
      <c r="L12662" s="188"/>
      <c r="M12662" s="188"/>
    </row>
    <row r="12663" spans="1:13">
      <c r="A12663" s="188"/>
      <c r="L12663" s="188"/>
      <c r="M12663" s="188"/>
    </row>
    <row r="12664" spans="1:13">
      <c r="A12664" s="188"/>
      <c r="L12664" s="188"/>
      <c r="M12664" s="188"/>
    </row>
    <row r="12665" spans="1:13">
      <c r="A12665" s="188"/>
      <c r="L12665" s="188"/>
      <c r="M12665" s="188"/>
    </row>
    <row r="12666" spans="1:13">
      <c r="A12666" s="188"/>
      <c r="L12666" s="188"/>
      <c r="M12666" s="188"/>
    </row>
    <row r="12667" spans="1:13">
      <c r="A12667" s="188"/>
      <c r="L12667" s="188"/>
      <c r="M12667" s="188"/>
    </row>
    <row r="12668" spans="1:13">
      <c r="A12668" s="188"/>
      <c r="L12668" s="188"/>
      <c r="M12668" s="188"/>
    </row>
    <row r="12669" spans="1:13">
      <c r="A12669" s="188"/>
      <c r="L12669" s="188"/>
      <c r="M12669" s="188"/>
    </row>
    <row r="12670" spans="1:13">
      <c r="A12670" s="188"/>
      <c r="L12670" s="188"/>
      <c r="M12670" s="188"/>
    </row>
    <row r="12671" spans="1:13">
      <c r="A12671" s="188"/>
      <c r="L12671" s="188"/>
      <c r="M12671" s="188"/>
    </row>
    <row r="12672" spans="1:13">
      <c r="A12672" s="188"/>
      <c r="L12672" s="188"/>
      <c r="M12672" s="188"/>
    </row>
    <row r="12673" spans="1:13">
      <c r="A12673" s="188"/>
      <c r="L12673" s="188"/>
      <c r="M12673" s="188"/>
    </row>
    <row r="12674" spans="1:13">
      <c r="A12674" s="188"/>
      <c r="L12674" s="188"/>
      <c r="M12674" s="188"/>
    </row>
    <row r="12675" spans="1:13">
      <c r="A12675" s="188"/>
      <c r="L12675" s="188"/>
      <c r="M12675" s="188"/>
    </row>
    <row r="12676" spans="1:13">
      <c r="A12676" s="188"/>
      <c r="L12676" s="188"/>
      <c r="M12676" s="188"/>
    </row>
    <row r="12677" spans="1:13">
      <c r="A12677" s="188"/>
      <c r="L12677" s="188"/>
      <c r="M12677" s="188"/>
    </row>
    <row r="12678" spans="1:13">
      <c r="A12678" s="188"/>
      <c r="L12678" s="188"/>
      <c r="M12678" s="188"/>
    </row>
    <row r="12679" spans="1:13">
      <c r="A12679" s="188"/>
      <c r="L12679" s="188"/>
      <c r="M12679" s="188"/>
    </row>
    <row r="12680" spans="1:13">
      <c r="A12680" s="188"/>
      <c r="L12680" s="188"/>
      <c r="M12680" s="188"/>
    </row>
    <row r="12681" spans="1:13">
      <c r="A12681" s="188"/>
      <c r="L12681" s="188"/>
      <c r="M12681" s="188"/>
    </row>
    <row r="12682" spans="1:13">
      <c r="A12682" s="188"/>
      <c r="L12682" s="188"/>
      <c r="M12682" s="188"/>
    </row>
    <row r="12683" spans="1:13">
      <c r="A12683" s="188"/>
      <c r="L12683" s="188"/>
      <c r="M12683" s="188"/>
    </row>
    <row r="12684" spans="1:13">
      <c r="A12684" s="188"/>
      <c r="L12684" s="188"/>
      <c r="M12684" s="188"/>
    </row>
    <row r="12685" spans="1:13">
      <c r="A12685" s="188"/>
      <c r="L12685" s="188"/>
      <c r="M12685" s="188"/>
    </row>
    <row r="12686" spans="1:13">
      <c r="A12686" s="188"/>
      <c r="L12686" s="188"/>
      <c r="M12686" s="188"/>
    </row>
    <row r="12687" spans="1:13">
      <c r="A12687" s="188"/>
      <c r="L12687" s="188"/>
      <c r="M12687" s="188"/>
    </row>
    <row r="12688" spans="1:13">
      <c r="A12688" s="188"/>
      <c r="L12688" s="188"/>
      <c r="M12688" s="188"/>
    </row>
    <row r="12689" spans="1:13">
      <c r="A12689" s="188"/>
      <c r="L12689" s="188"/>
      <c r="M12689" s="188"/>
    </row>
    <row r="12690" spans="1:13">
      <c r="A12690" s="188"/>
      <c r="L12690" s="188"/>
      <c r="M12690" s="188"/>
    </row>
    <row r="12691" spans="1:13">
      <c r="A12691" s="188"/>
      <c r="L12691" s="188"/>
      <c r="M12691" s="188"/>
    </row>
    <row r="12692" spans="1:13">
      <c r="A12692" s="188"/>
      <c r="L12692" s="188"/>
      <c r="M12692" s="188"/>
    </row>
    <row r="12693" spans="1:13">
      <c r="A12693" s="188"/>
      <c r="L12693" s="188"/>
      <c r="M12693" s="188"/>
    </row>
    <row r="12694" spans="1:13">
      <c r="A12694" s="188"/>
      <c r="L12694" s="188"/>
      <c r="M12694" s="188"/>
    </row>
    <row r="12695" spans="1:13">
      <c r="A12695" s="188"/>
      <c r="L12695" s="188"/>
      <c r="M12695" s="188"/>
    </row>
    <row r="12696" spans="1:13">
      <c r="A12696" s="188"/>
      <c r="L12696" s="188"/>
      <c r="M12696" s="188"/>
    </row>
    <row r="12697" spans="1:13">
      <c r="A12697" s="188"/>
      <c r="L12697" s="188"/>
      <c r="M12697" s="188"/>
    </row>
    <row r="12698" spans="1:13">
      <c r="A12698" s="188"/>
      <c r="L12698" s="188"/>
      <c r="M12698" s="188"/>
    </row>
    <row r="12699" spans="1:13">
      <c r="A12699" s="188"/>
      <c r="L12699" s="188"/>
      <c r="M12699" s="188"/>
    </row>
    <row r="12700" spans="1:13">
      <c r="A12700" s="188"/>
      <c r="L12700" s="188"/>
      <c r="M12700" s="188"/>
    </row>
    <row r="12701" spans="1:13">
      <c r="A12701" s="188"/>
      <c r="L12701" s="188"/>
      <c r="M12701" s="188"/>
    </row>
    <row r="12702" spans="1:13">
      <c r="A12702" s="188"/>
      <c r="L12702" s="188"/>
      <c r="M12702" s="188"/>
    </row>
    <row r="12703" spans="1:13">
      <c r="A12703" s="188"/>
      <c r="L12703" s="188"/>
      <c r="M12703" s="188"/>
    </row>
    <row r="12704" spans="1:13">
      <c r="A12704" s="188"/>
      <c r="L12704" s="188"/>
      <c r="M12704" s="188"/>
    </row>
    <row r="12705" spans="1:13">
      <c r="A12705" s="188"/>
      <c r="L12705" s="188"/>
      <c r="M12705" s="188"/>
    </row>
    <row r="12706" spans="1:13">
      <c r="A12706" s="188"/>
      <c r="L12706" s="188"/>
      <c r="M12706" s="188"/>
    </row>
    <row r="12707" spans="1:13">
      <c r="A12707" s="188"/>
      <c r="L12707" s="188"/>
      <c r="M12707" s="188"/>
    </row>
    <row r="12708" spans="1:13">
      <c r="A12708" s="188"/>
      <c r="L12708" s="188"/>
      <c r="M12708" s="188"/>
    </row>
    <row r="12709" spans="1:13">
      <c r="A12709" s="188"/>
      <c r="L12709" s="188"/>
      <c r="M12709" s="188"/>
    </row>
    <row r="12710" spans="1:13">
      <c r="A12710" s="188"/>
      <c r="L12710" s="188"/>
      <c r="M12710" s="188"/>
    </row>
    <row r="12711" spans="1:13">
      <c r="A12711" s="188"/>
      <c r="L12711" s="188"/>
      <c r="M12711" s="188"/>
    </row>
    <row r="12712" spans="1:13">
      <c r="A12712" s="188"/>
      <c r="L12712" s="188"/>
      <c r="M12712" s="188"/>
    </row>
    <row r="12713" spans="1:13">
      <c r="A12713" s="188"/>
      <c r="L12713" s="188"/>
      <c r="M12713" s="188"/>
    </row>
    <row r="12714" spans="1:13">
      <c r="A12714" s="188"/>
      <c r="L12714" s="188"/>
      <c r="M12714" s="188"/>
    </row>
    <row r="12715" spans="1:13">
      <c r="A12715" s="188"/>
      <c r="L12715" s="188"/>
      <c r="M12715" s="188"/>
    </row>
    <row r="12716" spans="1:13">
      <c r="A12716" s="188"/>
      <c r="L12716" s="188"/>
      <c r="M12716" s="188"/>
    </row>
    <row r="12717" spans="1:13">
      <c r="A12717" s="188"/>
      <c r="L12717" s="188"/>
      <c r="M12717" s="188"/>
    </row>
    <row r="12718" spans="1:13">
      <c r="A12718" s="188"/>
      <c r="L12718" s="188"/>
      <c r="M12718" s="188"/>
    </row>
    <row r="12719" spans="1:13">
      <c r="A12719" s="188"/>
      <c r="L12719" s="188"/>
      <c r="M12719" s="188"/>
    </row>
    <row r="12720" spans="1:13">
      <c r="A12720" s="188"/>
      <c r="L12720" s="188"/>
      <c r="M12720" s="188"/>
    </row>
    <row r="12721" spans="1:13">
      <c r="A12721" s="188"/>
      <c r="L12721" s="188"/>
      <c r="M12721" s="188"/>
    </row>
    <row r="12722" spans="1:13">
      <c r="A12722" s="188"/>
      <c r="L12722" s="188"/>
      <c r="M12722" s="188"/>
    </row>
    <row r="12723" spans="1:13">
      <c r="A12723" s="188"/>
      <c r="L12723" s="188"/>
      <c r="M12723" s="188"/>
    </row>
    <row r="12724" spans="1:13">
      <c r="A12724" s="188"/>
      <c r="L12724" s="188"/>
      <c r="M12724" s="188"/>
    </row>
    <row r="12725" spans="1:13">
      <c r="A12725" s="188"/>
      <c r="L12725" s="188"/>
      <c r="M12725" s="188"/>
    </row>
    <row r="12726" spans="1:13">
      <c r="A12726" s="188"/>
      <c r="L12726" s="188"/>
      <c r="M12726" s="188"/>
    </row>
    <row r="12727" spans="1:13">
      <c r="A12727" s="188"/>
      <c r="L12727" s="188"/>
      <c r="M12727" s="188"/>
    </row>
    <row r="12728" spans="1:13">
      <c r="A12728" s="188"/>
      <c r="L12728" s="188"/>
      <c r="M12728" s="188"/>
    </row>
    <row r="12729" spans="1:13">
      <c r="A12729" s="188"/>
      <c r="L12729" s="188"/>
      <c r="M12729" s="188"/>
    </row>
    <row r="12730" spans="1:13">
      <c r="A12730" s="188"/>
      <c r="L12730" s="188"/>
      <c r="M12730" s="188"/>
    </row>
    <row r="12731" spans="1:13">
      <c r="A12731" s="188"/>
      <c r="L12731" s="188"/>
      <c r="M12731" s="188"/>
    </row>
    <row r="12732" spans="1:13">
      <c r="A12732" s="188"/>
      <c r="L12732" s="188"/>
      <c r="M12732" s="188"/>
    </row>
    <row r="12733" spans="1:13">
      <c r="A12733" s="188"/>
      <c r="L12733" s="188"/>
      <c r="M12733" s="188"/>
    </row>
    <row r="12734" spans="1:13">
      <c r="A12734" s="188"/>
      <c r="L12734" s="188"/>
      <c r="M12734" s="188"/>
    </row>
    <row r="12735" spans="1:13">
      <c r="A12735" s="188"/>
      <c r="L12735" s="188"/>
      <c r="M12735" s="188"/>
    </row>
    <row r="12736" spans="1:13">
      <c r="A12736" s="188"/>
      <c r="L12736" s="188"/>
      <c r="M12736" s="188"/>
    </row>
    <row r="12737" spans="1:13">
      <c r="A12737" s="188"/>
      <c r="L12737" s="188"/>
      <c r="M12737" s="188"/>
    </row>
    <row r="12738" spans="1:13">
      <c r="A12738" s="188"/>
      <c r="L12738" s="188"/>
      <c r="M12738" s="188"/>
    </row>
    <row r="12739" spans="1:13">
      <c r="A12739" s="188"/>
      <c r="L12739" s="188"/>
      <c r="M12739" s="188"/>
    </row>
    <row r="12740" spans="1:13">
      <c r="A12740" s="188"/>
      <c r="L12740" s="188"/>
      <c r="M12740" s="188"/>
    </row>
    <row r="12741" spans="1:13">
      <c r="A12741" s="188"/>
      <c r="L12741" s="188"/>
      <c r="M12741" s="188"/>
    </row>
    <row r="12742" spans="1:13">
      <c r="A12742" s="188"/>
      <c r="L12742" s="188"/>
      <c r="M12742" s="188"/>
    </row>
    <row r="12743" spans="1:13">
      <c r="A12743" s="188"/>
      <c r="L12743" s="188"/>
      <c r="M12743" s="188"/>
    </row>
    <row r="12744" spans="1:13">
      <c r="A12744" s="188"/>
      <c r="L12744" s="188"/>
      <c r="M12744" s="188"/>
    </row>
    <row r="12745" spans="1:13">
      <c r="A12745" s="188"/>
      <c r="L12745" s="188"/>
      <c r="M12745" s="188"/>
    </row>
    <row r="12746" spans="1:13">
      <c r="A12746" s="188"/>
      <c r="L12746" s="188"/>
      <c r="M12746" s="188"/>
    </row>
    <row r="12747" spans="1:13">
      <c r="A12747" s="188"/>
      <c r="L12747" s="188"/>
      <c r="M12747" s="188"/>
    </row>
    <row r="12748" spans="1:13">
      <c r="A12748" s="188"/>
      <c r="L12748" s="188"/>
      <c r="M12748" s="188"/>
    </row>
    <row r="12749" spans="1:13">
      <c r="A12749" s="188"/>
      <c r="L12749" s="188"/>
      <c r="M12749" s="188"/>
    </row>
    <row r="12750" spans="1:13">
      <c r="A12750" s="188"/>
      <c r="L12750" s="188"/>
      <c r="M12750" s="188"/>
    </row>
    <row r="12751" spans="1:13">
      <c r="A12751" s="188"/>
      <c r="L12751" s="188"/>
      <c r="M12751" s="188"/>
    </row>
    <row r="12752" spans="1:13">
      <c r="A12752" s="188"/>
      <c r="L12752" s="188"/>
      <c r="M12752" s="188"/>
    </row>
    <row r="12753" spans="1:13">
      <c r="A12753" s="188"/>
      <c r="L12753" s="188"/>
      <c r="M12753" s="188"/>
    </row>
    <row r="12754" spans="1:13">
      <c r="A12754" s="188"/>
      <c r="L12754" s="188"/>
      <c r="M12754" s="188"/>
    </row>
    <row r="12755" spans="1:13">
      <c r="A12755" s="188"/>
      <c r="L12755" s="188"/>
      <c r="M12755" s="188"/>
    </row>
    <row r="12756" spans="1:13">
      <c r="A12756" s="188"/>
      <c r="L12756" s="188"/>
      <c r="M12756" s="188"/>
    </row>
    <row r="12757" spans="1:13">
      <c r="A12757" s="188"/>
      <c r="L12757" s="188"/>
      <c r="M12757" s="188"/>
    </row>
    <row r="12758" spans="1:13">
      <c r="A12758" s="188"/>
      <c r="L12758" s="188"/>
      <c r="M12758" s="188"/>
    </row>
    <row r="12759" spans="1:13">
      <c r="A12759" s="188"/>
      <c r="L12759" s="188"/>
      <c r="M12759" s="188"/>
    </row>
    <row r="12760" spans="1:13">
      <c r="A12760" s="188"/>
      <c r="L12760" s="188"/>
      <c r="M12760" s="188"/>
    </row>
    <row r="12761" spans="1:13">
      <c r="A12761" s="188"/>
      <c r="L12761" s="188"/>
      <c r="M12761" s="188"/>
    </row>
    <row r="12762" spans="1:13">
      <c r="A12762" s="188"/>
      <c r="L12762" s="188"/>
      <c r="M12762" s="188"/>
    </row>
    <row r="12763" spans="1:13">
      <c r="A12763" s="188"/>
      <c r="L12763" s="188"/>
      <c r="M12763" s="188"/>
    </row>
    <row r="12764" spans="1:13">
      <c r="A12764" s="188"/>
      <c r="L12764" s="188"/>
      <c r="M12764" s="188"/>
    </row>
    <row r="12765" spans="1:13">
      <c r="A12765" s="188"/>
      <c r="L12765" s="188"/>
      <c r="M12765" s="188"/>
    </row>
    <row r="12766" spans="1:13">
      <c r="A12766" s="188"/>
      <c r="L12766" s="188"/>
      <c r="M12766" s="188"/>
    </row>
    <row r="12767" spans="1:13">
      <c r="A12767" s="188"/>
      <c r="L12767" s="188"/>
      <c r="M12767" s="188"/>
    </row>
    <row r="12768" spans="1:13">
      <c r="A12768" s="188"/>
      <c r="L12768" s="188"/>
      <c r="M12768" s="188"/>
    </row>
    <row r="12769" spans="1:13">
      <c r="A12769" s="188"/>
      <c r="L12769" s="188"/>
      <c r="M12769" s="188"/>
    </row>
    <row r="12770" spans="1:13">
      <c r="A12770" s="188"/>
      <c r="L12770" s="188"/>
      <c r="M12770" s="188"/>
    </row>
    <row r="12771" spans="1:13">
      <c r="A12771" s="188"/>
      <c r="L12771" s="188"/>
      <c r="M12771" s="188"/>
    </row>
    <row r="12772" spans="1:13">
      <c r="A12772" s="188"/>
      <c r="L12772" s="188"/>
      <c r="M12772" s="188"/>
    </row>
    <row r="12773" spans="1:13">
      <c r="A12773" s="188"/>
      <c r="L12773" s="188"/>
      <c r="M12773" s="188"/>
    </row>
    <row r="12774" spans="1:13">
      <c r="A12774" s="188"/>
      <c r="L12774" s="188"/>
      <c r="M12774" s="188"/>
    </row>
    <row r="12775" spans="1:13">
      <c r="A12775" s="188"/>
      <c r="L12775" s="188"/>
      <c r="M12775" s="188"/>
    </row>
    <row r="12776" spans="1:13">
      <c r="A12776" s="188"/>
      <c r="L12776" s="188"/>
      <c r="M12776" s="188"/>
    </row>
    <row r="12777" spans="1:13">
      <c r="A12777" s="188"/>
      <c r="L12777" s="188"/>
      <c r="M12777" s="188"/>
    </row>
    <row r="12778" spans="1:13">
      <c r="A12778" s="188"/>
      <c r="L12778" s="188"/>
      <c r="M12778" s="188"/>
    </row>
    <row r="12779" spans="1:13">
      <c r="A12779" s="188"/>
      <c r="L12779" s="188"/>
      <c r="M12779" s="188"/>
    </row>
    <row r="12780" spans="1:13">
      <c r="A12780" s="188"/>
      <c r="L12780" s="188"/>
      <c r="M12780" s="188"/>
    </row>
    <row r="12781" spans="1:13">
      <c r="A12781" s="188"/>
      <c r="L12781" s="188"/>
      <c r="M12781" s="188"/>
    </row>
    <row r="12782" spans="1:13">
      <c r="A12782" s="188"/>
      <c r="L12782" s="188"/>
      <c r="M12782" s="188"/>
    </row>
    <row r="12783" spans="1:13">
      <c r="A12783" s="188"/>
      <c r="L12783" s="188"/>
      <c r="M12783" s="188"/>
    </row>
    <row r="12784" spans="1:13">
      <c r="A12784" s="188"/>
      <c r="L12784" s="188"/>
      <c r="M12784" s="188"/>
    </row>
    <row r="12785" spans="1:13">
      <c r="A12785" s="188"/>
      <c r="L12785" s="188"/>
      <c r="M12785" s="188"/>
    </row>
    <row r="12786" spans="1:13">
      <c r="A12786" s="188"/>
      <c r="L12786" s="188"/>
      <c r="M12786" s="188"/>
    </row>
    <row r="12787" spans="1:13">
      <c r="A12787" s="188"/>
      <c r="L12787" s="188"/>
      <c r="M12787" s="188"/>
    </row>
    <row r="12788" spans="1:13">
      <c r="A12788" s="188"/>
      <c r="L12788" s="188"/>
      <c r="M12788" s="188"/>
    </row>
    <row r="12789" spans="1:13">
      <c r="A12789" s="188"/>
      <c r="L12789" s="188"/>
      <c r="M12789" s="188"/>
    </row>
    <row r="12790" spans="1:13">
      <c r="A12790" s="188"/>
      <c r="L12790" s="188"/>
      <c r="M12790" s="188"/>
    </row>
    <row r="12791" spans="1:13">
      <c r="A12791" s="188"/>
      <c r="L12791" s="188"/>
      <c r="M12791" s="188"/>
    </row>
    <row r="12792" spans="1:13">
      <c r="A12792" s="188"/>
      <c r="L12792" s="188"/>
      <c r="M12792" s="188"/>
    </row>
    <row r="12793" spans="1:13">
      <c r="A12793" s="188"/>
      <c r="L12793" s="188"/>
      <c r="M12793" s="188"/>
    </row>
    <row r="12794" spans="1:13">
      <c r="A12794" s="188"/>
      <c r="L12794" s="188"/>
      <c r="M12794" s="188"/>
    </row>
    <row r="12795" spans="1:13">
      <c r="A12795" s="188"/>
      <c r="L12795" s="188"/>
      <c r="M12795" s="188"/>
    </row>
    <row r="12796" spans="1:13">
      <c r="A12796" s="188"/>
      <c r="L12796" s="188"/>
      <c r="M12796" s="188"/>
    </row>
    <row r="12797" spans="1:13">
      <c r="A12797" s="188"/>
      <c r="L12797" s="188"/>
      <c r="M12797" s="188"/>
    </row>
    <row r="12798" spans="1:13">
      <c r="A12798" s="188"/>
      <c r="L12798" s="188"/>
      <c r="M12798" s="188"/>
    </row>
    <row r="12799" spans="1:13">
      <c r="A12799" s="188"/>
      <c r="L12799" s="188"/>
      <c r="M12799" s="188"/>
    </row>
    <row r="12800" spans="1:13">
      <c r="A12800" s="188"/>
      <c r="L12800" s="188"/>
      <c r="M12800" s="188"/>
    </row>
    <row r="12801" spans="1:13">
      <c r="A12801" s="188"/>
      <c r="L12801" s="188"/>
      <c r="M12801" s="188"/>
    </row>
    <row r="12802" spans="1:13">
      <c r="A12802" s="188"/>
      <c r="L12802" s="188"/>
      <c r="M12802" s="188"/>
    </row>
    <row r="12803" spans="1:13">
      <c r="A12803" s="188"/>
      <c r="L12803" s="188"/>
      <c r="M12803" s="188"/>
    </row>
    <row r="12804" spans="1:13">
      <c r="A12804" s="188"/>
      <c r="L12804" s="188"/>
      <c r="M12804" s="188"/>
    </row>
    <row r="12805" spans="1:13">
      <c r="A12805" s="188"/>
      <c r="L12805" s="188"/>
      <c r="M12805" s="188"/>
    </row>
    <row r="12806" spans="1:13">
      <c r="A12806" s="188"/>
      <c r="L12806" s="188"/>
      <c r="M12806" s="188"/>
    </row>
    <row r="12807" spans="1:13">
      <c r="A12807" s="188"/>
      <c r="L12807" s="188"/>
      <c r="M12807" s="188"/>
    </row>
    <row r="12808" spans="1:13">
      <c r="A12808" s="188"/>
      <c r="L12808" s="188"/>
      <c r="M12808" s="188"/>
    </row>
    <row r="12809" spans="1:13">
      <c r="A12809" s="188"/>
      <c r="L12809" s="188"/>
      <c r="M12809" s="188"/>
    </row>
    <row r="12810" spans="1:13">
      <c r="A12810" s="188"/>
      <c r="L12810" s="188"/>
      <c r="M12810" s="188"/>
    </row>
    <row r="12811" spans="1:13">
      <c r="A12811" s="188"/>
      <c r="L12811" s="188"/>
      <c r="M12811" s="188"/>
    </row>
    <row r="12812" spans="1:13">
      <c r="A12812" s="188"/>
      <c r="L12812" s="188"/>
      <c r="M12812" s="188"/>
    </row>
    <row r="12813" spans="1:13">
      <c r="A12813" s="188"/>
      <c r="L12813" s="188"/>
      <c r="M12813" s="188"/>
    </row>
    <row r="12814" spans="1:13">
      <c r="A12814" s="188"/>
      <c r="L12814" s="188"/>
      <c r="M12814" s="188"/>
    </row>
    <row r="12815" spans="1:13">
      <c r="A12815" s="188"/>
      <c r="L12815" s="188"/>
      <c r="M12815" s="188"/>
    </row>
    <row r="12816" spans="1:13">
      <c r="A12816" s="188"/>
      <c r="L12816" s="188"/>
      <c r="M12816" s="188"/>
    </row>
    <row r="12817" spans="1:13">
      <c r="A12817" s="188"/>
      <c r="L12817" s="188"/>
      <c r="M12817" s="188"/>
    </row>
    <row r="12818" spans="1:13">
      <c r="A12818" s="188"/>
      <c r="L12818" s="188"/>
      <c r="M12818" s="188"/>
    </row>
    <row r="12819" spans="1:13">
      <c r="A12819" s="188"/>
      <c r="L12819" s="188"/>
      <c r="M12819" s="188"/>
    </row>
    <row r="12820" spans="1:13">
      <c r="A12820" s="188"/>
      <c r="L12820" s="188"/>
      <c r="M12820" s="188"/>
    </row>
    <row r="12821" spans="1:13">
      <c r="A12821" s="188"/>
      <c r="L12821" s="188"/>
      <c r="M12821" s="188"/>
    </row>
    <row r="12822" spans="1:13">
      <c r="A12822" s="188"/>
      <c r="L12822" s="188"/>
      <c r="M12822" s="188"/>
    </row>
    <row r="12823" spans="1:13">
      <c r="A12823" s="188"/>
      <c r="L12823" s="188"/>
      <c r="M12823" s="188"/>
    </row>
    <row r="12824" spans="1:13">
      <c r="A12824" s="188"/>
      <c r="L12824" s="188"/>
      <c r="M12824" s="188"/>
    </row>
    <row r="12825" spans="1:13">
      <c r="A12825" s="188"/>
      <c r="L12825" s="188"/>
      <c r="M12825" s="188"/>
    </row>
    <row r="12826" spans="1:13">
      <c r="A12826" s="188"/>
      <c r="L12826" s="188"/>
      <c r="M12826" s="188"/>
    </row>
    <row r="12827" spans="1:13">
      <c r="A12827" s="188"/>
      <c r="L12827" s="188"/>
      <c r="M12827" s="188"/>
    </row>
    <row r="12828" spans="1:13">
      <c r="A12828" s="188"/>
      <c r="L12828" s="188"/>
      <c r="M12828" s="188"/>
    </row>
    <row r="12829" spans="1:13">
      <c r="A12829" s="188"/>
      <c r="L12829" s="188"/>
      <c r="M12829" s="188"/>
    </row>
    <row r="12830" spans="1:13">
      <c r="A12830" s="188"/>
      <c r="L12830" s="188"/>
      <c r="M12830" s="188"/>
    </row>
    <row r="12831" spans="1:13">
      <c r="A12831" s="188"/>
      <c r="L12831" s="188"/>
      <c r="M12831" s="188"/>
    </row>
    <row r="12832" spans="1:13">
      <c r="A12832" s="188"/>
      <c r="L12832" s="188"/>
      <c r="M12832" s="188"/>
    </row>
    <row r="12833" spans="1:13">
      <c r="A12833" s="188"/>
      <c r="L12833" s="188"/>
      <c r="M12833" s="188"/>
    </row>
    <row r="12834" spans="1:13">
      <c r="A12834" s="188"/>
      <c r="L12834" s="188"/>
      <c r="M12834" s="188"/>
    </row>
    <row r="12835" spans="1:13">
      <c r="A12835" s="188"/>
      <c r="L12835" s="188"/>
      <c r="M12835" s="188"/>
    </row>
    <row r="12836" spans="1:13">
      <c r="A12836" s="188"/>
      <c r="L12836" s="188"/>
      <c r="M12836" s="188"/>
    </row>
    <row r="12837" spans="1:13">
      <c r="A12837" s="188"/>
      <c r="L12837" s="188"/>
      <c r="M12837" s="188"/>
    </row>
    <row r="12838" spans="1:13">
      <c r="A12838" s="188"/>
      <c r="L12838" s="188"/>
      <c r="M12838" s="188"/>
    </row>
    <row r="12839" spans="1:13">
      <c r="A12839" s="188"/>
      <c r="L12839" s="188"/>
      <c r="M12839" s="188"/>
    </row>
    <row r="12840" spans="1:13">
      <c r="A12840" s="188"/>
      <c r="L12840" s="188"/>
      <c r="M12840" s="188"/>
    </row>
    <row r="12841" spans="1:13">
      <c r="A12841" s="188"/>
      <c r="L12841" s="188"/>
      <c r="M12841" s="188"/>
    </row>
    <row r="12842" spans="1:13">
      <c r="A12842" s="188"/>
      <c r="L12842" s="188"/>
      <c r="M12842" s="188"/>
    </row>
    <row r="12843" spans="1:13">
      <c r="A12843" s="188"/>
      <c r="L12843" s="188"/>
      <c r="M12843" s="188"/>
    </row>
    <row r="12844" spans="1:13">
      <c r="A12844" s="188"/>
      <c r="L12844" s="188"/>
      <c r="M12844" s="188"/>
    </row>
    <row r="12845" spans="1:13">
      <c r="A12845" s="188"/>
      <c r="L12845" s="188"/>
      <c r="M12845" s="188"/>
    </row>
    <row r="12846" spans="1:13">
      <c r="A12846" s="188"/>
      <c r="L12846" s="188"/>
      <c r="M12846" s="188"/>
    </row>
    <row r="12847" spans="1:13">
      <c r="A12847" s="188"/>
      <c r="L12847" s="188"/>
      <c r="M12847" s="188"/>
    </row>
    <row r="12848" spans="1:13">
      <c r="A12848" s="188"/>
      <c r="L12848" s="188"/>
      <c r="M12848" s="188"/>
    </row>
    <row r="12849" spans="1:13">
      <c r="A12849" s="188"/>
      <c r="L12849" s="188"/>
      <c r="M12849" s="188"/>
    </row>
    <row r="12850" spans="1:13">
      <c r="A12850" s="188"/>
      <c r="L12850" s="188"/>
      <c r="M12850" s="188"/>
    </row>
    <row r="12851" spans="1:13">
      <c r="A12851" s="188"/>
      <c r="L12851" s="188"/>
      <c r="M12851" s="188"/>
    </row>
    <row r="12852" spans="1:13">
      <c r="A12852" s="188"/>
      <c r="L12852" s="188"/>
      <c r="M12852" s="188"/>
    </row>
    <row r="12853" spans="1:13">
      <c r="A12853" s="188"/>
      <c r="L12853" s="188"/>
      <c r="M12853" s="188"/>
    </row>
    <row r="12854" spans="1:13">
      <c r="A12854" s="188"/>
      <c r="L12854" s="188"/>
      <c r="M12854" s="188"/>
    </row>
    <row r="12855" spans="1:13">
      <c r="A12855" s="188"/>
      <c r="L12855" s="188"/>
      <c r="M12855" s="188"/>
    </row>
    <row r="12856" spans="1:13">
      <c r="A12856" s="188"/>
      <c r="L12856" s="188"/>
      <c r="M12856" s="188"/>
    </row>
    <row r="12857" spans="1:13">
      <c r="A12857" s="188"/>
      <c r="L12857" s="188"/>
      <c r="M12857" s="188"/>
    </row>
    <row r="12858" spans="1:13">
      <c r="A12858" s="188"/>
      <c r="L12858" s="188"/>
      <c r="M12858" s="188"/>
    </row>
    <row r="12859" spans="1:13">
      <c r="A12859" s="188"/>
      <c r="L12859" s="188"/>
      <c r="M12859" s="188"/>
    </row>
    <row r="12860" spans="1:13">
      <c r="A12860" s="188"/>
      <c r="L12860" s="188"/>
      <c r="M12860" s="188"/>
    </row>
    <row r="12861" spans="1:13">
      <c r="A12861" s="188"/>
      <c r="L12861" s="188"/>
      <c r="M12861" s="188"/>
    </row>
    <row r="12862" spans="1:13">
      <c r="A12862" s="188"/>
      <c r="L12862" s="188"/>
      <c r="M12862" s="188"/>
    </row>
    <row r="12863" spans="1:13">
      <c r="A12863" s="188"/>
      <c r="L12863" s="188"/>
      <c r="M12863" s="188"/>
    </row>
    <row r="12864" spans="1:13">
      <c r="A12864" s="188"/>
      <c r="L12864" s="188"/>
      <c r="M12864" s="188"/>
    </row>
    <row r="12865" spans="1:13">
      <c r="A12865" s="188"/>
      <c r="L12865" s="188"/>
      <c r="M12865" s="188"/>
    </row>
    <row r="12866" spans="1:13">
      <c r="A12866" s="188"/>
      <c r="L12866" s="188"/>
      <c r="M12866" s="188"/>
    </row>
    <row r="12867" spans="1:13">
      <c r="A12867" s="188"/>
      <c r="L12867" s="188"/>
      <c r="M12867" s="188"/>
    </row>
    <row r="12868" spans="1:13">
      <c r="A12868" s="188"/>
      <c r="L12868" s="188"/>
      <c r="M12868" s="188"/>
    </row>
    <row r="12869" spans="1:13">
      <c r="A12869" s="188"/>
      <c r="L12869" s="188"/>
      <c r="M12869" s="188"/>
    </row>
    <row r="12870" spans="1:13">
      <c r="A12870" s="188"/>
      <c r="L12870" s="188"/>
      <c r="M12870" s="188"/>
    </row>
    <row r="12871" spans="1:13">
      <c r="A12871" s="188"/>
      <c r="L12871" s="188"/>
      <c r="M12871" s="188"/>
    </row>
    <row r="12872" spans="1:13">
      <c r="A12872" s="188"/>
      <c r="L12872" s="188"/>
      <c r="M12872" s="188"/>
    </row>
    <row r="12873" spans="1:13">
      <c r="A12873" s="188"/>
      <c r="L12873" s="188"/>
      <c r="M12873" s="188"/>
    </row>
    <row r="12874" spans="1:13">
      <c r="A12874" s="188"/>
      <c r="L12874" s="188"/>
      <c r="M12874" s="188"/>
    </row>
    <row r="12875" spans="1:13">
      <c r="A12875" s="188"/>
      <c r="L12875" s="188"/>
      <c r="M12875" s="188"/>
    </row>
    <row r="12876" spans="1:13">
      <c r="A12876" s="188"/>
      <c r="L12876" s="188"/>
      <c r="M12876" s="188"/>
    </row>
    <row r="12877" spans="1:13">
      <c r="A12877" s="188"/>
      <c r="L12877" s="188"/>
      <c r="M12877" s="188"/>
    </row>
    <row r="12878" spans="1:13">
      <c r="A12878" s="188"/>
      <c r="L12878" s="188"/>
      <c r="M12878" s="188"/>
    </row>
    <row r="12879" spans="1:13">
      <c r="A12879" s="188"/>
      <c r="L12879" s="188"/>
      <c r="M12879" s="188"/>
    </row>
    <row r="12880" spans="1:13">
      <c r="A12880" s="188"/>
      <c r="L12880" s="188"/>
      <c r="M12880" s="188"/>
    </row>
    <row r="12881" spans="1:13">
      <c r="A12881" s="188"/>
      <c r="L12881" s="188"/>
      <c r="M12881" s="188"/>
    </row>
    <row r="12882" spans="1:13">
      <c r="A12882" s="188"/>
      <c r="L12882" s="188"/>
      <c r="M12882" s="188"/>
    </row>
    <row r="12883" spans="1:13">
      <c r="A12883" s="188"/>
      <c r="L12883" s="188"/>
      <c r="M12883" s="188"/>
    </row>
    <row r="12884" spans="1:13">
      <c r="A12884" s="188"/>
      <c r="L12884" s="188"/>
      <c r="M12884" s="188"/>
    </row>
    <row r="12885" spans="1:13">
      <c r="A12885" s="188"/>
      <c r="L12885" s="188"/>
      <c r="M12885" s="188"/>
    </row>
    <row r="12886" spans="1:13">
      <c r="A12886" s="188"/>
      <c r="L12886" s="188"/>
      <c r="M12886" s="188"/>
    </row>
    <row r="12887" spans="1:13">
      <c r="A12887" s="188"/>
      <c r="L12887" s="188"/>
      <c r="M12887" s="188"/>
    </row>
    <row r="12888" spans="1:13">
      <c r="A12888" s="188"/>
      <c r="L12888" s="188"/>
      <c r="M12888" s="188"/>
    </row>
    <row r="12889" spans="1:13">
      <c r="A12889" s="188"/>
      <c r="L12889" s="188"/>
      <c r="M12889" s="188"/>
    </row>
    <row r="12890" spans="1:13">
      <c r="A12890" s="188"/>
      <c r="L12890" s="188"/>
      <c r="M12890" s="188"/>
    </row>
    <row r="12891" spans="1:13">
      <c r="A12891" s="188"/>
      <c r="L12891" s="188"/>
      <c r="M12891" s="188"/>
    </row>
    <row r="12892" spans="1:13">
      <c r="A12892" s="188"/>
      <c r="L12892" s="188"/>
      <c r="M12892" s="188"/>
    </row>
    <row r="12893" spans="1:13">
      <c r="A12893" s="188"/>
      <c r="L12893" s="188"/>
      <c r="M12893" s="188"/>
    </row>
    <row r="12894" spans="1:13">
      <c r="A12894" s="188"/>
      <c r="L12894" s="188"/>
      <c r="M12894" s="188"/>
    </row>
    <row r="12895" spans="1:13">
      <c r="A12895" s="188"/>
      <c r="L12895" s="188"/>
      <c r="M12895" s="188"/>
    </row>
    <row r="12896" spans="1:13">
      <c r="A12896" s="188"/>
      <c r="L12896" s="188"/>
      <c r="M12896" s="188"/>
    </row>
    <row r="12897" spans="1:13">
      <c r="A12897" s="188"/>
      <c r="L12897" s="188"/>
      <c r="M12897" s="188"/>
    </row>
    <row r="12898" spans="1:13">
      <c r="A12898" s="188"/>
      <c r="L12898" s="188"/>
      <c r="M12898" s="188"/>
    </row>
    <row r="12899" spans="1:13">
      <c r="A12899" s="188"/>
      <c r="L12899" s="188"/>
      <c r="M12899" s="188"/>
    </row>
    <row r="12900" spans="1:13">
      <c r="A12900" s="188"/>
      <c r="L12900" s="188"/>
      <c r="M12900" s="188"/>
    </row>
    <row r="12901" spans="1:13">
      <c r="A12901" s="188"/>
      <c r="L12901" s="188"/>
      <c r="M12901" s="188"/>
    </row>
    <row r="12902" spans="1:13">
      <c r="A12902" s="188"/>
      <c r="L12902" s="188"/>
      <c r="M12902" s="188"/>
    </row>
    <row r="12903" spans="1:13">
      <c r="A12903" s="188"/>
      <c r="L12903" s="188"/>
      <c r="M12903" s="188"/>
    </row>
    <row r="12904" spans="1:13">
      <c r="A12904" s="188"/>
      <c r="L12904" s="188"/>
      <c r="M12904" s="188"/>
    </row>
    <row r="12905" spans="1:13">
      <c r="A12905" s="188"/>
      <c r="L12905" s="188"/>
      <c r="M12905" s="188"/>
    </row>
    <row r="12906" spans="1:13">
      <c r="A12906" s="188"/>
      <c r="L12906" s="188"/>
      <c r="M12906" s="188"/>
    </row>
    <row r="12907" spans="1:13">
      <c r="A12907" s="188"/>
      <c r="L12907" s="188"/>
      <c r="M12907" s="188"/>
    </row>
    <row r="12908" spans="1:13">
      <c r="A12908" s="188"/>
      <c r="L12908" s="188"/>
      <c r="M12908" s="188"/>
    </row>
    <row r="12909" spans="1:13">
      <c r="A12909" s="188"/>
      <c r="L12909" s="188"/>
      <c r="M12909" s="188"/>
    </row>
    <row r="12910" spans="1:13">
      <c r="A12910" s="188"/>
      <c r="L12910" s="188"/>
      <c r="M12910" s="188"/>
    </row>
    <row r="12911" spans="1:13">
      <c r="A12911" s="188"/>
      <c r="L12911" s="188"/>
      <c r="M12911" s="188"/>
    </row>
    <row r="12912" spans="1:13">
      <c r="A12912" s="188"/>
      <c r="L12912" s="188"/>
      <c r="M12912" s="188"/>
    </row>
    <row r="12913" spans="1:13">
      <c r="A12913" s="188"/>
      <c r="L12913" s="188"/>
      <c r="M12913" s="188"/>
    </row>
    <row r="12914" spans="1:13">
      <c r="A12914" s="188"/>
      <c r="L12914" s="188"/>
      <c r="M12914" s="188"/>
    </row>
    <row r="12915" spans="1:13">
      <c r="A12915" s="188"/>
      <c r="L12915" s="188"/>
      <c r="M12915" s="188"/>
    </row>
    <row r="12916" spans="1:13">
      <c r="A12916" s="188"/>
      <c r="L12916" s="188"/>
      <c r="M12916" s="188"/>
    </row>
    <row r="12917" spans="1:13">
      <c r="A12917" s="188"/>
      <c r="L12917" s="188"/>
      <c r="M12917" s="188"/>
    </row>
    <row r="12918" spans="1:13">
      <c r="A12918" s="188"/>
      <c r="L12918" s="188"/>
      <c r="M12918" s="188"/>
    </row>
    <row r="12919" spans="1:13">
      <c r="A12919" s="188"/>
      <c r="L12919" s="188"/>
      <c r="M12919" s="188"/>
    </row>
    <row r="12920" spans="1:13">
      <c r="A12920" s="188"/>
      <c r="L12920" s="188"/>
      <c r="M12920" s="188"/>
    </row>
    <row r="12921" spans="1:13">
      <c r="A12921" s="188"/>
      <c r="L12921" s="188"/>
      <c r="M12921" s="188"/>
    </row>
    <row r="12922" spans="1:13">
      <c r="A12922" s="188"/>
      <c r="L12922" s="188"/>
      <c r="M12922" s="188"/>
    </row>
    <row r="12923" spans="1:13">
      <c r="A12923" s="188"/>
      <c r="L12923" s="188"/>
      <c r="M12923" s="188"/>
    </row>
    <row r="12924" spans="1:13">
      <c r="A12924" s="188"/>
      <c r="L12924" s="188"/>
      <c r="M12924" s="188"/>
    </row>
    <row r="12925" spans="1:13">
      <c r="A12925" s="188"/>
      <c r="L12925" s="188"/>
      <c r="M12925" s="188"/>
    </row>
    <row r="12926" spans="1:13">
      <c r="A12926" s="188"/>
      <c r="L12926" s="188"/>
      <c r="M12926" s="188"/>
    </row>
    <row r="12927" spans="1:13">
      <c r="A12927" s="188"/>
      <c r="L12927" s="188"/>
      <c r="M12927" s="188"/>
    </row>
    <row r="12928" spans="1:13">
      <c r="A12928" s="188"/>
      <c r="L12928" s="188"/>
      <c r="M12928" s="188"/>
    </row>
    <row r="12929" spans="1:13">
      <c r="A12929" s="188"/>
      <c r="L12929" s="188"/>
      <c r="M12929" s="188"/>
    </row>
    <row r="12930" spans="1:13">
      <c r="A12930" s="188"/>
      <c r="L12930" s="188"/>
      <c r="M12930" s="188"/>
    </row>
    <row r="12931" spans="1:13">
      <c r="A12931" s="188"/>
      <c r="L12931" s="188"/>
      <c r="M12931" s="188"/>
    </row>
    <row r="12932" spans="1:13">
      <c r="A12932" s="188"/>
      <c r="L12932" s="188"/>
      <c r="M12932" s="188"/>
    </row>
    <row r="12933" spans="1:13">
      <c r="A12933" s="188"/>
      <c r="L12933" s="188"/>
      <c r="M12933" s="188"/>
    </row>
    <row r="12934" spans="1:13">
      <c r="A12934" s="188"/>
      <c r="L12934" s="188"/>
      <c r="M12934" s="188"/>
    </row>
    <row r="12935" spans="1:13">
      <c r="A12935" s="188"/>
      <c r="L12935" s="188"/>
      <c r="M12935" s="188"/>
    </row>
    <row r="12936" spans="1:13">
      <c r="A12936" s="188"/>
      <c r="L12936" s="188"/>
      <c r="M12936" s="188"/>
    </row>
    <row r="12937" spans="1:13">
      <c r="A12937" s="188"/>
      <c r="L12937" s="188"/>
      <c r="M12937" s="188"/>
    </row>
    <row r="12938" spans="1:13">
      <c r="A12938" s="188"/>
      <c r="L12938" s="188"/>
      <c r="M12938" s="188"/>
    </row>
    <row r="12939" spans="1:13">
      <c r="A12939" s="188"/>
      <c r="L12939" s="188"/>
      <c r="M12939" s="188"/>
    </row>
    <row r="12940" spans="1:13">
      <c r="A12940" s="188"/>
      <c r="L12940" s="188"/>
      <c r="M12940" s="188"/>
    </row>
    <row r="12941" spans="1:13">
      <c r="A12941" s="188"/>
      <c r="L12941" s="188"/>
      <c r="M12941" s="188"/>
    </row>
    <row r="12942" spans="1:13">
      <c r="A12942" s="188"/>
      <c r="L12942" s="188"/>
      <c r="M12942" s="188"/>
    </row>
    <row r="12943" spans="1:13">
      <c r="A12943" s="188"/>
      <c r="L12943" s="188"/>
      <c r="M12943" s="188"/>
    </row>
    <row r="12944" spans="1:13">
      <c r="A12944" s="188"/>
      <c r="L12944" s="188"/>
      <c r="M12944" s="188"/>
    </row>
    <row r="12945" spans="1:13">
      <c r="A12945" s="188"/>
      <c r="L12945" s="188"/>
      <c r="M12945" s="188"/>
    </row>
    <row r="12946" spans="1:13">
      <c r="A12946" s="188"/>
      <c r="L12946" s="188"/>
      <c r="M12946" s="188"/>
    </row>
    <row r="12947" spans="1:13">
      <c r="A12947" s="188"/>
      <c r="L12947" s="188"/>
      <c r="M12947" s="188"/>
    </row>
    <row r="12948" spans="1:13">
      <c r="A12948" s="188"/>
      <c r="L12948" s="188"/>
      <c r="M12948" s="188"/>
    </row>
    <row r="12949" spans="1:13">
      <c r="A12949" s="188"/>
      <c r="L12949" s="188"/>
      <c r="M12949" s="188"/>
    </row>
    <row r="12950" spans="1:13">
      <c r="A12950" s="188"/>
      <c r="L12950" s="188"/>
      <c r="M12950" s="188"/>
    </row>
    <row r="12951" spans="1:13">
      <c r="A12951" s="188"/>
      <c r="L12951" s="188"/>
      <c r="M12951" s="188"/>
    </row>
    <row r="12952" spans="1:13">
      <c r="A12952" s="188"/>
      <c r="L12952" s="188"/>
      <c r="M12952" s="188"/>
    </row>
    <row r="12953" spans="1:13">
      <c r="A12953" s="188"/>
      <c r="L12953" s="188"/>
      <c r="M12953" s="188"/>
    </row>
    <row r="12954" spans="1:13">
      <c r="A12954" s="188"/>
      <c r="L12954" s="188"/>
      <c r="M12954" s="188"/>
    </row>
    <row r="12955" spans="1:13">
      <c r="A12955" s="188"/>
      <c r="L12955" s="188"/>
      <c r="M12955" s="188"/>
    </row>
    <row r="12956" spans="1:13">
      <c r="A12956" s="188"/>
      <c r="L12956" s="188"/>
      <c r="M12956" s="188"/>
    </row>
    <row r="12957" spans="1:13">
      <c r="A12957" s="188"/>
      <c r="L12957" s="188"/>
      <c r="M12957" s="188"/>
    </row>
    <row r="12958" spans="1:13">
      <c r="A12958" s="188"/>
      <c r="L12958" s="188"/>
      <c r="M12958" s="188"/>
    </row>
    <row r="12959" spans="1:13">
      <c r="A12959" s="188"/>
      <c r="L12959" s="188"/>
      <c r="M12959" s="188"/>
    </row>
    <row r="12960" spans="1:13">
      <c r="A12960" s="188"/>
      <c r="L12960" s="188"/>
      <c r="M12960" s="188"/>
    </row>
    <row r="12961" spans="1:13">
      <c r="A12961" s="188"/>
      <c r="L12961" s="188"/>
      <c r="M12961" s="188"/>
    </row>
    <row r="12962" spans="1:13">
      <c r="A12962" s="188"/>
      <c r="L12962" s="188"/>
      <c r="M12962" s="188"/>
    </row>
    <row r="12963" spans="1:13">
      <c r="A12963" s="188"/>
      <c r="L12963" s="188"/>
      <c r="M12963" s="188"/>
    </row>
    <row r="12964" spans="1:13">
      <c r="A12964" s="188"/>
      <c r="L12964" s="188"/>
      <c r="M12964" s="188"/>
    </row>
    <row r="12965" spans="1:13">
      <c r="A12965" s="188"/>
      <c r="L12965" s="188"/>
      <c r="M12965" s="188"/>
    </row>
    <row r="12966" spans="1:13">
      <c r="A12966" s="188"/>
      <c r="L12966" s="188"/>
      <c r="M12966" s="188"/>
    </row>
    <row r="12967" spans="1:13">
      <c r="A12967" s="188"/>
      <c r="L12967" s="188"/>
      <c r="M12967" s="188"/>
    </row>
    <row r="12968" spans="1:13">
      <c r="A12968" s="188"/>
      <c r="L12968" s="188"/>
      <c r="M12968" s="188"/>
    </row>
    <row r="12969" spans="1:13">
      <c r="A12969" s="188"/>
      <c r="L12969" s="188"/>
      <c r="M12969" s="188"/>
    </row>
    <row r="12970" spans="1:13">
      <c r="A12970" s="188"/>
      <c r="L12970" s="188"/>
      <c r="M12970" s="188"/>
    </row>
    <row r="12971" spans="1:13">
      <c r="A12971" s="188"/>
      <c r="L12971" s="188"/>
      <c r="M12971" s="188"/>
    </row>
    <row r="12972" spans="1:13">
      <c r="A12972" s="188"/>
      <c r="L12972" s="188"/>
      <c r="M12972" s="188"/>
    </row>
    <row r="12973" spans="1:13">
      <c r="A12973" s="188"/>
      <c r="L12973" s="188"/>
      <c r="M12973" s="188"/>
    </row>
    <row r="12974" spans="1:13">
      <c r="A12974" s="188"/>
      <c r="L12974" s="188"/>
      <c r="M12974" s="188"/>
    </row>
    <row r="12975" spans="1:13">
      <c r="A12975" s="188"/>
      <c r="L12975" s="188"/>
      <c r="M12975" s="188"/>
    </row>
    <row r="12976" spans="1:13">
      <c r="A12976" s="188"/>
      <c r="L12976" s="188"/>
      <c r="M12976" s="188"/>
    </row>
    <row r="12977" spans="1:13">
      <c r="A12977" s="188"/>
      <c r="L12977" s="188"/>
      <c r="M12977" s="188"/>
    </row>
    <row r="12978" spans="1:13">
      <c r="A12978" s="188"/>
      <c r="L12978" s="188"/>
      <c r="M12978" s="188"/>
    </row>
    <row r="12979" spans="1:13">
      <c r="A12979" s="188"/>
      <c r="L12979" s="188"/>
      <c r="M12979" s="188"/>
    </row>
    <row r="12980" spans="1:13">
      <c r="A12980" s="188"/>
      <c r="L12980" s="188"/>
      <c r="M12980" s="188"/>
    </row>
    <row r="12981" spans="1:13">
      <c r="A12981" s="188"/>
      <c r="L12981" s="188"/>
      <c r="M12981" s="188"/>
    </row>
    <row r="12982" spans="1:13">
      <c r="A12982" s="188"/>
      <c r="L12982" s="188"/>
      <c r="M12982" s="188"/>
    </row>
    <row r="12983" spans="1:13">
      <c r="A12983" s="188"/>
      <c r="L12983" s="188"/>
      <c r="M12983" s="188"/>
    </row>
    <row r="12984" spans="1:13">
      <c r="A12984" s="188"/>
      <c r="L12984" s="188"/>
      <c r="M12984" s="188"/>
    </row>
    <row r="12985" spans="1:13">
      <c r="A12985" s="188"/>
      <c r="L12985" s="188"/>
      <c r="M12985" s="188"/>
    </row>
    <row r="12986" spans="1:13">
      <c r="A12986" s="188"/>
      <c r="L12986" s="188"/>
      <c r="M12986" s="188"/>
    </row>
    <row r="12987" spans="1:13">
      <c r="A12987" s="188"/>
      <c r="L12987" s="188"/>
      <c r="M12987" s="188"/>
    </row>
    <row r="12988" spans="1:13">
      <c r="A12988" s="188"/>
      <c r="L12988" s="188"/>
      <c r="M12988" s="188"/>
    </row>
    <row r="12989" spans="1:13">
      <c r="A12989" s="188"/>
      <c r="L12989" s="188"/>
      <c r="M12989" s="188"/>
    </row>
    <row r="12990" spans="1:13">
      <c r="A12990" s="188"/>
      <c r="L12990" s="188"/>
      <c r="M12990" s="188"/>
    </row>
    <row r="12991" spans="1:13">
      <c r="A12991" s="188"/>
      <c r="L12991" s="188"/>
      <c r="M12991" s="188"/>
    </row>
    <row r="12992" spans="1:13">
      <c r="A12992" s="188"/>
      <c r="L12992" s="188"/>
      <c r="M12992" s="188"/>
    </row>
    <row r="12993" spans="1:13">
      <c r="A12993" s="188"/>
      <c r="L12993" s="188"/>
      <c r="M12993" s="188"/>
    </row>
    <row r="12994" spans="1:13">
      <c r="A12994" s="188"/>
      <c r="L12994" s="188"/>
      <c r="M12994" s="188"/>
    </row>
    <row r="12995" spans="1:13">
      <c r="A12995" s="188"/>
      <c r="L12995" s="188"/>
      <c r="M12995" s="188"/>
    </row>
    <row r="12996" spans="1:13">
      <c r="A12996" s="188"/>
      <c r="L12996" s="188"/>
      <c r="M12996" s="188"/>
    </row>
    <row r="12997" spans="1:13">
      <c r="A12997" s="188"/>
      <c r="L12997" s="188"/>
      <c r="M12997" s="188"/>
    </row>
    <row r="12998" spans="1:13">
      <c r="A12998" s="188"/>
      <c r="L12998" s="188"/>
      <c r="M12998" s="188"/>
    </row>
    <row r="12999" spans="1:13">
      <c r="A12999" s="188"/>
      <c r="L12999" s="188"/>
      <c r="M12999" s="188"/>
    </row>
    <row r="13000" spans="1:13">
      <c r="A13000" s="188"/>
      <c r="L13000" s="188"/>
      <c r="M13000" s="188"/>
    </row>
    <row r="13001" spans="1:13">
      <c r="A13001" s="188"/>
      <c r="L13001" s="188"/>
      <c r="M13001" s="188"/>
    </row>
    <row r="13002" spans="1:13">
      <c r="A13002" s="188"/>
      <c r="L13002" s="188"/>
      <c r="M13002" s="188"/>
    </row>
    <row r="13003" spans="1:13">
      <c r="A13003" s="188"/>
      <c r="L13003" s="188"/>
      <c r="M13003" s="188"/>
    </row>
    <row r="13004" spans="1:13">
      <c r="A13004" s="188"/>
      <c r="L13004" s="188"/>
      <c r="M13004" s="188"/>
    </row>
    <row r="13005" spans="1:13">
      <c r="A13005" s="188"/>
      <c r="L13005" s="188"/>
      <c r="M13005" s="188"/>
    </row>
    <row r="13006" spans="1:13">
      <c r="A13006" s="188"/>
      <c r="L13006" s="188"/>
      <c r="M13006" s="188"/>
    </row>
    <row r="13007" spans="1:13">
      <c r="A13007" s="188"/>
      <c r="L13007" s="188"/>
      <c r="M13007" s="188"/>
    </row>
    <row r="13008" spans="1:13">
      <c r="A13008" s="188"/>
      <c r="L13008" s="188"/>
      <c r="M13008" s="188"/>
    </row>
    <row r="13009" spans="1:13">
      <c r="A13009" s="188"/>
      <c r="L13009" s="188"/>
      <c r="M13009" s="188"/>
    </row>
    <row r="13010" spans="1:13">
      <c r="A13010" s="188"/>
      <c r="L13010" s="188"/>
      <c r="M13010" s="188"/>
    </row>
    <row r="13011" spans="1:13">
      <c r="A13011" s="188"/>
      <c r="L13011" s="188"/>
      <c r="M13011" s="188"/>
    </row>
    <row r="13012" spans="1:13">
      <c r="A13012" s="188"/>
      <c r="L13012" s="188"/>
      <c r="M13012" s="188"/>
    </row>
    <row r="13013" spans="1:13">
      <c r="A13013" s="188"/>
      <c r="L13013" s="188"/>
      <c r="M13013" s="188"/>
    </row>
    <row r="13014" spans="1:13">
      <c r="A13014" s="188"/>
      <c r="L13014" s="188"/>
      <c r="M13014" s="188"/>
    </row>
    <row r="13015" spans="1:13">
      <c r="A13015" s="188"/>
      <c r="L13015" s="188"/>
      <c r="M13015" s="188"/>
    </row>
    <row r="13016" spans="1:13">
      <c r="A13016" s="188"/>
      <c r="L13016" s="188"/>
      <c r="M13016" s="188"/>
    </row>
    <row r="13017" spans="1:13">
      <c r="A13017" s="188"/>
      <c r="L13017" s="188"/>
      <c r="M13017" s="188"/>
    </row>
    <row r="13018" spans="1:13">
      <c r="A13018" s="188"/>
      <c r="L13018" s="188"/>
      <c r="M13018" s="188"/>
    </row>
    <row r="13019" spans="1:13">
      <c r="A13019" s="188"/>
      <c r="L13019" s="188"/>
      <c r="M13019" s="188"/>
    </row>
    <row r="13020" spans="1:13">
      <c r="A13020" s="188"/>
      <c r="L13020" s="188"/>
      <c r="M13020" s="188"/>
    </row>
    <row r="13021" spans="1:13">
      <c r="A13021" s="188"/>
      <c r="L13021" s="188"/>
      <c r="M13021" s="188"/>
    </row>
    <row r="13022" spans="1:13">
      <c r="A13022" s="188"/>
      <c r="L13022" s="188"/>
      <c r="M13022" s="188"/>
    </row>
    <row r="13023" spans="1:13">
      <c r="A13023" s="188"/>
      <c r="L13023" s="188"/>
      <c r="M13023" s="188"/>
    </row>
    <row r="13024" spans="1:13">
      <c r="A13024" s="188"/>
      <c r="L13024" s="188"/>
      <c r="M13024" s="188"/>
    </row>
    <row r="13025" spans="1:13">
      <c r="A13025" s="188"/>
      <c r="L13025" s="188"/>
      <c r="M13025" s="188"/>
    </row>
    <row r="13026" spans="1:13">
      <c r="A13026" s="188"/>
      <c r="L13026" s="188"/>
      <c r="M13026" s="188"/>
    </row>
    <row r="13027" spans="1:13">
      <c r="A13027" s="188"/>
      <c r="L13027" s="188"/>
      <c r="M13027" s="188"/>
    </row>
    <row r="13028" spans="1:13">
      <c r="A13028" s="188"/>
      <c r="L13028" s="188"/>
      <c r="M13028" s="188"/>
    </row>
    <row r="13029" spans="1:13">
      <c r="A13029" s="188"/>
      <c r="L13029" s="188"/>
      <c r="M13029" s="188"/>
    </row>
    <row r="13030" spans="1:13">
      <c r="A13030" s="188"/>
      <c r="L13030" s="188"/>
      <c r="M13030" s="188"/>
    </row>
    <row r="13031" spans="1:13">
      <c r="A13031" s="188"/>
      <c r="L13031" s="188"/>
      <c r="M13031" s="188"/>
    </row>
    <row r="13032" spans="1:13">
      <c r="A13032" s="188"/>
      <c r="L13032" s="188"/>
      <c r="M13032" s="188"/>
    </row>
    <row r="13033" spans="1:13">
      <c r="A13033" s="188"/>
      <c r="L13033" s="188"/>
      <c r="M13033" s="188"/>
    </row>
    <row r="13034" spans="1:13">
      <c r="A13034" s="188"/>
      <c r="L13034" s="188"/>
      <c r="M13034" s="188"/>
    </row>
    <row r="13035" spans="1:13">
      <c r="A13035" s="188"/>
      <c r="L13035" s="188"/>
      <c r="M13035" s="188"/>
    </row>
    <row r="13036" spans="1:13">
      <c r="A13036" s="188"/>
      <c r="L13036" s="188"/>
      <c r="M13036" s="188"/>
    </row>
    <row r="13037" spans="1:13">
      <c r="A13037" s="188"/>
      <c r="L13037" s="188"/>
      <c r="M13037" s="188"/>
    </row>
    <row r="13038" spans="1:13">
      <c r="A13038" s="188"/>
      <c r="L13038" s="188"/>
      <c r="M13038" s="188"/>
    </row>
    <row r="13039" spans="1:13">
      <c r="A13039" s="188"/>
      <c r="L13039" s="188"/>
      <c r="M13039" s="188"/>
    </row>
    <row r="13040" spans="1:13">
      <c r="A13040" s="188"/>
      <c r="L13040" s="188"/>
      <c r="M13040" s="188"/>
    </row>
    <row r="13041" spans="1:13">
      <c r="A13041" s="188"/>
      <c r="L13041" s="188"/>
      <c r="M13041" s="188"/>
    </row>
    <row r="13042" spans="1:13">
      <c r="A13042" s="188"/>
      <c r="L13042" s="188"/>
      <c r="M13042" s="188"/>
    </row>
    <row r="13043" spans="1:13">
      <c r="A13043" s="188"/>
      <c r="L13043" s="188"/>
      <c r="M13043" s="188"/>
    </row>
    <row r="13044" spans="1:13">
      <c r="A13044" s="188"/>
      <c r="L13044" s="188"/>
      <c r="M13044" s="188"/>
    </row>
    <row r="13045" spans="1:13">
      <c r="A13045" s="188"/>
      <c r="L13045" s="188"/>
      <c r="M13045" s="188"/>
    </row>
    <row r="13046" spans="1:13">
      <c r="A13046" s="188"/>
      <c r="L13046" s="188"/>
      <c r="M13046" s="188"/>
    </row>
    <row r="13047" spans="1:13">
      <c r="A13047" s="188"/>
      <c r="L13047" s="188"/>
      <c r="M13047" s="188"/>
    </row>
    <row r="13048" spans="1:13">
      <c r="A13048" s="188"/>
      <c r="L13048" s="188"/>
      <c r="M13048" s="188"/>
    </row>
    <row r="13049" spans="1:13">
      <c r="A13049" s="188"/>
      <c r="L13049" s="188"/>
      <c r="M13049" s="188"/>
    </row>
    <row r="13050" spans="1:13">
      <c r="A13050" s="188"/>
      <c r="L13050" s="188"/>
      <c r="M13050" s="188"/>
    </row>
    <row r="13051" spans="1:13">
      <c r="A13051" s="188"/>
      <c r="L13051" s="188"/>
      <c r="M13051" s="188"/>
    </row>
    <row r="13052" spans="1:13">
      <c r="A13052" s="188"/>
      <c r="L13052" s="188"/>
      <c r="M13052" s="188"/>
    </row>
    <row r="13053" spans="1:13">
      <c r="A13053" s="188"/>
      <c r="L13053" s="188"/>
      <c r="M13053" s="188"/>
    </row>
    <row r="13054" spans="1:13">
      <c r="A13054" s="188"/>
      <c r="L13054" s="188"/>
      <c r="M13054" s="188"/>
    </row>
    <row r="13055" spans="1:13">
      <c r="A13055" s="188"/>
      <c r="L13055" s="188"/>
      <c r="M13055" s="188"/>
    </row>
    <row r="13056" spans="1:13">
      <c r="A13056" s="188"/>
      <c r="L13056" s="188"/>
      <c r="M13056" s="188"/>
    </row>
    <row r="13057" spans="1:13">
      <c r="A13057" s="188"/>
      <c r="L13057" s="188"/>
      <c r="M13057" s="188"/>
    </row>
    <row r="13058" spans="1:13">
      <c r="A13058" s="188"/>
      <c r="L13058" s="188"/>
      <c r="M13058" s="188"/>
    </row>
    <row r="13059" spans="1:13">
      <c r="A13059" s="188"/>
      <c r="L13059" s="188"/>
      <c r="M13059" s="188"/>
    </row>
    <row r="13060" spans="1:13">
      <c r="A13060" s="188"/>
      <c r="L13060" s="188"/>
      <c r="M13060" s="188"/>
    </row>
    <row r="13061" spans="1:13">
      <c r="A13061" s="188"/>
      <c r="L13061" s="188"/>
      <c r="M13061" s="188"/>
    </row>
    <row r="13062" spans="1:13">
      <c r="A13062" s="188"/>
      <c r="L13062" s="188"/>
      <c r="M13062" s="188"/>
    </row>
    <row r="13063" spans="1:13">
      <c r="A13063" s="188"/>
      <c r="L13063" s="188"/>
      <c r="M13063" s="188"/>
    </row>
    <row r="13064" spans="1:13">
      <c r="A13064" s="188"/>
      <c r="L13064" s="188"/>
      <c r="M13064" s="188"/>
    </row>
    <row r="13065" spans="1:13">
      <c r="A13065" s="188"/>
      <c r="L13065" s="188"/>
      <c r="M13065" s="188"/>
    </row>
    <row r="13066" spans="1:13">
      <c r="A13066" s="188"/>
      <c r="L13066" s="188"/>
      <c r="M13066" s="188"/>
    </row>
    <row r="13067" spans="1:13">
      <c r="A13067" s="188"/>
      <c r="L13067" s="188"/>
      <c r="M13067" s="188"/>
    </row>
    <row r="13068" spans="1:13">
      <c r="A13068" s="188"/>
      <c r="L13068" s="188"/>
      <c r="M13068" s="188"/>
    </row>
    <row r="13069" spans="1:13">
      <c r="A13069" s="188"/>
      <c r="L13069" s="188"/>
      <c r="M13069" s="188"/>
    </row>
    <row r="13070" spans="1:13">
      <c r="A13070" s="188"/>
      <c r="L13070" s="188"/>
      <c r="M13070" s="188"/>
    </row>
    <row r="13071" spans="1:13">
      <c r="A13071" s="188"/>
      <c r="L13071" s="188"/>
      <c r="M13071" s="188"/>
    </row>
    <row r="13072" spans="1:13">
      <c r="A13072" s="188"/>
      <c r="L13072" s="188"/>
      <c r="M13072" s="188"/>
    </row>
    <row r="13073" spans="1:13">
      <c r="A13073" s="188"/>
      <c r="L13073" s="188"/>
      <c r="M13073" s="188"/>
    </row>
    <row r="13074" spans="1:13">
      <c r="A13074" s="188"/>
      <c r="L13074" s="188"/>
      <c r="M13074" s="188"/>
    </row>
    <row r="13075" spans="1:13">
      <c r="A13075" s="188"/>
      <c r="L13075" s="188"/>
      <c r="M13075" s="188"/>
    </row>
    <row r="13076" spans="1:13">
      <c r="A13076" s="188"/>
      <c r="L13076" s="188"/>
      <c r="M13076" s="188"/>
    </row>
    <row r="13077" spans="1:13">
      <c r="A13077" s="188"/>
      <c r="L13077" s="188"/>
      <c r="M13077" s="188"/>
    </row>
    <row r="13078" spans="1:13">
      <c r="A13078" s="188"/>
      <c r="L13078" s="188"/>
      <c r="M13078" s="188"/>
    </row>
    <row r="13079" spans="1:13">
      <c r="A13079" s="188"/>
      <c r="L13079" s="188"/>
      <c r="M13079" s="188"/>
    </row>
    <row r="13080" spans="1:13">
      <c r="A13080" s="188"/>
      <c r="L13080" s="188"/>
      <c r="M13080" s="188"/>
    </row>
    <row r="13081" spans="1:13">
      <c r="A13081" s="188"/>
      <c r="L13081" s="188"/>
      <c r="M13081" s="188"/>
    </row>
    <row r="13082" spans="1:13">
      <c r="A13082" s="188"/>
      <c r="L13082" s="188"/>
      <c r="M13082" s="188"/>
    </row>
    <row r="13083" spans="1:13">
      <c r="A13083" s="188"/>
      <c r="L13083" s="188"/>
      <c r="M13083" s="188"/>
    </row>
    <row r="13084" spans="1:13">
      <c r="A13084" s="188"/>
      <c r="L13084" s="188"/>
      <c r="M13084" s="188"/>
    </row>
    <row r="13085" spans="1:13">
      <c r="A13085" s="188"/>
      <c r="L13085" s="188"/>
      <c r="M13085" s="188"/>
    </row>
    <row r="13086" spans="1:13">
      <c r="A13086" s="188"/>
      <c r="L13086" s="188"/>
      <c r="M13086" s="188"/>
    </row>
    <row r="13087" spans="1:13">
      <c r="A13087" s="188"/>
      <c r="L13087" s="188"/>
      <c r="M13087" s="188"/>
    </row>
    <row r="13088" spans="1:13">
      <c r="A13088" s="188"/>
      <c r="L13088" s="188"/>
      <c r="M13088" s="188"/>
    </row>
    <row r="13089" spans="1:13">
      <c r="A13089" s="188"/>
      <c r="L13089" s="188"/>
      <c r="M13089" s="188"/>
    </row>
    <row r="13090" spans="1:13">
      <c r="A13090" s="188"/>
      <c r="L13090" s="188"/>
      <c r="M13090" s="188"/>
    </row>
    <row r="13091" spans="1:13">
      <c r="A13091" s="188"/>
      <c r="L13091" s="188"/>
      <c r="M13091" s="188"/>
    </row>
    <row r="13092" spans="1:13">
      <c r="A13092" s="188"/>
      <c r="L13092" s="188"/>
      <c r="M13092" s="188"/>
    </row>
    <row r="13093" spans="1:13">
      <c r="A13093" s="188"/>
      <c r="L13093" s="188"/>
      <c r="M13093" s="188"/>
    </row>
    <row r="13094" spans="1:13">
      <c r="A13094" s="188"/>
      <c r="L13094" s="188"/>
      <c r="M13094" s="188"/>
    </row>
    <row r="13095" spans="1:13">
      <c r="A13095" s="188"/>
      <c r="L13095" s="188"/>
      <c r="M13095" s="188"/>
    </row>
    <row r="13096" spans="1:13">
      <c r="A13096" s="188"/>
      <c r="L13096" s="188"/>
      <c r="M13096" s="188"/>
    </row>
    <row r="13097" spans="1:13">
      <c r="A13097" s="188"/>
      <c r="L13097" s="188"/>
      <c r="M13097" s="188"/>
    </row>
    <row r="13098" spans="1:13">
      <c r="A13098" s="188"/>
      <c r="L13098" s="188"/>
      <c r="M13098" s="188"/>
    </row>
    <row r="13099" spans="1:13">
      <c r="A13099" s="188"/>
      <c r="L13099" s="188"/>
      <c r="M13099" s="188"/>
    </row>
    <row r="13100" spans="1:13">
      <c r="A13100" s="188"/>
      <c r="L13100" s="188"/>
      <c r="M13100" s="188"/>
    </row>
    <row r="13101" spans="1:13">
      <c r="A13101" s="188"/>
      <c r="L13101" s="188"/>
      <c r="M13101" s="188"/>
    </row>
    <row r="13102" spans="1:13">
      <c r="A13102" s="188"/>
      <c r="L13102" s="188"/>
      <c r="M13102" s="188"/>
    </row>
    <row r="13103" spans="1:13">
      <c r="A13103" s="188"/>
      <c r="L13103" s="188"/>
      <c r="M13103" s="188"/>
    </row>
    <row r="13104" spans="1:13">
      <c r="A13104" s="188"/>
      <c r="L13104" s="188"/>
      <c r="M13104" s="188"/>
    </row>
    <row r="13105" spans="1:13">
      <c r="A13105" s="188"/>
      <c r="L13105" s="188"/>
      <c r="M13105" s="188"/>
    </row>
    <row r="13106" spans="1:13">
      <c r="A13106" s="188"/>
      <c r="L13106" s="188"/>
      <c r="M13106" s="188"/>
    </row>
    <row r="13107" spans="1:13">
      <c r="A13107" s="188"/>
      <c r="L13107" s="188"/>
      <c r="M13107" s="188"/>
    </row>
    <row r="13108" spans="1:13">
      <c r="A13108" s="188"/>
      <c r="L13108" s="188"/>
      <c r="M13108" s="188"/>
    </row>
    <row r="13109" spans="1:13">
      <c r="A13109" s="188"/>
      <c r="L13109" s="188"/>
      <c r="M13109" s="188"/>
    </row>
    <row r="13110" spans="1:13">
      <c r="A13110" s="188"/>
      <c r="L13110" s="188"/>
      <c r="M13110" s="188"/>
    </row>
    <row r="13111" spans="1:13">
      <c r="A13111" s="188"/>
      <c r="L13111" s="188"/>
      <c r="M13111" s="188"/>
    </row>
    <row r="13112" spans="1:13">
      <c r="A13112" s="188"/>
      <c r="L13112" s="188"/>
      <c r="M13112" s="188"/>
    </row>
    <row r="13113" spans="1:13">
      <c r="A13113" s="188"/>
      <c r="L13113" s="188"/>
      <c r="M13113" s="188"/>
    </row>
    <row r="13114" spans="1:13">
      <c r="A13114" s="188"/>
      <c r="L13114" s="188"/>
      <c r="M13114" s="188"/>
    </row>
    <row r="13115" spans="1:13">
      <c r="A13115" s="188"/>
      <c r="L13115" s="188"/>
      <c r="M13115" s="188"/>
    </row>
    <row r="13116" spans="1:13">
      <c r="A13116" s="188"/>
      <c r="L13116" s="188"/>
      <c r="M13116" s="188"/>
    </row>
    <row r="13117" spans="1:13">
      <c r="A13117" s="188"/>
      <c r="L13117" s="188"/>
      <c r="M13117" s="188"/>
    </row>
    <row r="13118" spans="1:13">
      <c r="A13118" s="188"/>
      <c r="L13118" s="188"/>
      <c r="M13118" s="188"/>
    </row>
    <row r="13119" spans="1:13">
      <c r="A13119" s="188"/>
      <c r="L13119" s="188"/>
      <c r="M13119" s="188"/>
    </row>
    <row r="13120" spans="1:13">
      <c r="A13120" s="188"/>
      <c r="L13120" s="188"/>
      <c r="M13120" s="188"/>
    </row>
    <row r="13121" spans="1:13">
      <c r="A13121" s="188"/>
      <c r="L13121" s="188"/>
      <c r="M13121" s="188"/>
    </row>
    <row r="13122" spans="1:13">
      <c r="A13122" s="188"/>
      <c r="L13122" s="188"/>
      <c r="M13122" s="188"/>
    </row>
    <row r="13123" spans="1:13">
      <c r="A13123" s="188"/>
      <c r="L13123" s="188"/>
      <c r="M13123" s="188"/>
    </row>
    <row r="13124" spans="1:13">
      <c r="A13124" s="188"/>
      <c r="L13124" s="188"/>
      <c r="M13124" s="188"/>
    </row>
    <row r="13125" spans="1:13">
      <c r="A13125" s="188"/>
      <c r="L13125" s="188"/>
      <c r="M13125" s="188"/>
    </row>
    <row r="13126" spans="1:13">
      <c r="A13126" s="188"/>
      <c r="L13126" s="188"/>
      <c r="M13126" s="188"/>
    </row>
    <row r="13127" spans="1:13">
      <c r="A13127" s="188"/>
      <c r="L13127" s="188"/>
      <c r="M13127" s="188"/>
    </row>
    <row r="13128" spans="1:13">
      <c r="A13128" s="188"/>
      <c r="L13128" s="188"/>
      <c r="M13128" s="188"/>
    </row>
    <row r="13129" spans="1:13">
      <c r="A13129" s="188"/>
      <c r="L13129" s="188"/>
      <c r="M13129" s="188"/>
    </row>
    <row r="13130" spans="1:13">
      <c r="A13130" s="188"/>
      <c r="L13130" s="188"/>
      <c r="M13130" s="188"/>
    </row>
    <row r="13131" spans="1:13">
      <c r="A13131" s="188"/>
      <c r="L13131" s="188"/>
      <c r="M13131" s="188"/>
    </row>
    <row r="13132" spans="1:13">
      <c r="A13132" s="188"/>
      <c r="L13132" s="188"/>
      <c r="M13132" s="188"/>
    </row>
    <row r="13133" spans="1:13">
      <c r="A13133" s="188"/>
      <c r="L13133" s="188"/>
      <c r="M13133" s="188"/>
    </row>
    <row r="13134" spans="1:13">
      <c r="A13134" s="188"/>
      <c r="L13134" s="188"/>
      <c r="M13134" s="188"/>
    </row>
    <row r="13135" spans="1:13">
      <c r="A13135" s="188"/>
      <c r="L13135" s="188"/>
      <c r="M13135" s="188"/>
    </row>
    <row r="13136" spans="1:13">
      <c r="A13136" s="188"/>
      <c r="L13136" s="188"/>
      <c r="M13136" s="188"/>
    </row>
    <row r="13137" spans="1:13">
      <c r="A13137" s="188"/>
      <c r="L13137" s="188"/>
      <c r="M13137" s="188"/>
    </row>
    <row r="13138" spans="1:13">
      <c r="A13138" s="188"/>
      <c r="L13138" s="188"/>
      <c r="M13138" s="188"/>
    </row>
    <row r="13139" spans="1:13">
      <c r="A13139" s="188"/>
      <c r="L13139" s="188"/>
      <c r="M13139" s="188"/>
    </row>
    <row r="13140" spans="1:13">
      <c r="A13140" s="188"/>
      <c r="L13140" s="188"/>
      <c r="M13140" s="188"/>
    </row>
    <row r="13141" spans="1:13">
      <c r="A13141" s="188"/>
      <c r="L13141" s="188"/>
      <c r="M13141" s="188"/>
    </row>
    <row r="13142" spans="1:13">
      <c r="A13142" s="188"/>
      <c r="L13142" s="188"/>
      <c r="M13142" s="188"/>
    </row>
    <row r="13143" spans="1:13">
      <c r="A13143" s="188"/>
      <c r="L13143" s="188"/>
      <c r="M13143" s="188"/>
    </row>
    <row r="13144" spans="1:13">
      <c r="A13144" s="188"/>
      <c r="L13144" s="188"/>
      <c r="M13144" s="188"/>
    </row>
    <row r="13145" spans="1:13">
      <c r="A13145" s="188"/>
      <c r="L13145" s="188"/>
      <c r="M13145" s="188"/>
    </row>
    <row r="13146" spans="1:13">
      <c r="A13146" s="188"/>
      <c r="L13146" s="188"/>
      <c r="M13146" s="188"/>
    </row>
    <row r="13147" spans="1:13">
      <c r="A13147" s="188"/>
      <c r="L13147" s="188"/>
      <c r="M13147" s="188"/>
    </row>
    <row r="13148" spans="1:13">
      <c r="A13148" s="188"/>
      <c r="L13148" s="188"/>
      <c r="M13148" s="188"/>
    </row>
    <row r="13149" spans="1:13">
      <c r="A13149" s="188"/>
      <c r="L13149" s="188"/>
      <c r="M13149" s="188"/>
    </row>
    <row r="13150" spans="1:13">
      <c r="A13150" s="188"/>
      <c r="L13150" s="188"/>
      <c r="M13150" s="188"/>
    </row>
    <row r="13151" spans="1:13">
      <c r="A13151" s="188"/>
      <c r="L13151" s="188"/>
      <c r="M13151" s="188"/>
    </row>
    <row r="13152" spans="1:13">
      <c r="A13152" s="188"/>
      <c r="L13152" s="188"/>
      <c r="M13152" s="188"/>
    </row>
    <row r="13153" spans="1:13">
      <c r="A13153" s="188"/>
      <c r="L13153" s="188"/>
      <c r="M13153" s="188"/>
    </row>
    <row r="13154" spans="1:13">
      <c r="A13154" s="188"/>
      <c r="L13154" s="188"/>
      <c r="M13154" s="188"/>
    </row>
    <row r="13155" spans="1:13">
      <c r="A13155" s="188"/>
      <c r="L13155" s="188"/>
      <c r="M13155" s="188"/>
    </row>
    <row r="13156" spans="1:13">
      <c r="A13156" s="188"/>
      <c r="L13156" s="188"/>
      <c r="M13156" s="188"/>
    </row>
    <row r="13157" spans="1:13">
      <c r="A13157" s="188"/>
      <c r="L13157" s="188"/>
      <c r="M13157" s="188"/>
    </row>
    <row r="13158" spans="1:13">
      <c r="A13158" s="188"/>
      <c r="L13158" s="188"/>
      <c r="M13158" s="188"/>
    </row>
    <row r="13159" spans="1:13">
      <c r="A13159" s="188"/>
      <c r="L13159" s="188"/>
      <c r="M13159" s="188"/>
    </row>
    <row r="13160" spans="1:13">
      <c r="A13160" s="188"/>
      <c r="L13160" s="188"/>
      <c r="M13160" s="188"/>
    </row>
    <row r="13161" spans="1:13">
      <c r="A13161" s="188"/>
      <c r="L13161" s="188"/>
      <c r="M13161" s="188"/>
    </row>
    <row r="13162" spans="1:13">
      <c r="A13162" s="188"/>
      <c r="L13162" s="188"/>
      <c r="M13162" s="188"/>
    </row>
    <row r="13163" spans="1:13">
      <c r="A13163" s="188"/>
      <c r="L13163" s="188"/>
      <c r="M13163" s="188"/>
    </row>
    <row r="13164" spans="1:13">
      <c r="A13164" s="188"/>
      <c r="L13164" s="188"/>
      <c r="M13164" s="188"/>
    </row>
    <row r="13165" spans="1:13">
      <c r="A13165" s="188"/>
      <c r="L13165" s="188"/>
      <c r="M13165" s="188"/>
    </row>
    <row r="13166" spans="1:13">
      <c r="A13166" s="188"/>
      <c r="L13166" s="188"/>
      <c r="M13166" s="188"/>
    </row>
    <row r="13167" spans="1:13">
      <c r="A13167" s="188"/>
      <c r="L13167" s="188"/>
      <c r="M13167" s="188"/>
    </row>
    <row r="13168" spans="1:13">
      <c r="A13168" s="188"/>
      <c r="L13168" s="188"/>
      <c r="M13168" s="188"/>
    </row>
    <row r="13169" spans="1:13">
      <c r="A13169" s="188"/>
      <c r="L13169" s="188"/>
      <c r="M13169" s="188"/>
    </row>
    <row r="13170" spans="1:13">
      <c r="A13170" s="188"/>
      <c r="L13170" s="188"/>
      <c r="M13170" s="188"/>
    </row>
    <row r="13171" spans="1:13">
      <c r="A13171" s="188"/>
      <c r="L13171" s="188"/>
      <c r="M13171" s="188"/>
    </row>
    <row r="13172" spans="1:13">
      <c r="A13172" s="188"/>
      <c r="L13172" s="188"/>
      <c r="M13172" s="188"/>
    </row>
    <row r="13173" spans="1:13">
      <c r="A13173" s="188"/>
      <c r="L13173" s="188"/>
      <c r="M13173" s="188"/>
    </row>
    <row r="13174" spans="1:13">
      <c r="A13174" s="188"/>
      <c r="L13174" s="188"/>
      <c r="M13174" s="188"/>
    </row>
    <row r="13175" spans="1:13">
      <c r="A13175" s="188"/>
      <c r="L13175" s="188"/>
      <c r="M13175" s="188"/>
    </row>
    <row r="13176" spans="1:13">
      <c r="A13176" s="188"/>
      <c r="L13176" s="188"/>
      <c r="M13176" s="188"/>
    </row>
    <row r="13177" spans="1:13">
      <c r="A13177" s="188"/>
      <c r="L13177" s="188"/>
      <c r="M13177" s="188"/>
    </row>
    <row r="13178" spans="1:13">
      <c r="A13178" s="188"/>
      <c r="L13178" s="188"/>
      <c r="M13178" s="188"/>
    </row>
    <row r="13179" spans="1:13">
      <c r="A13179" s="188"/>
      <c r="L13179" s="188"/>
      <c r="M13179" s="188"/>
    </row>
    <row r="13180" spans="1:13">
      <c r="A13180" s="188"/>
      <c r="L13180" s="188"/>
      <c r="M13180" s="188"/>
    </row>
    <row r="13181" spans="1:13">
      <c r="A13181" s="188"/>
      <c r="L13181" s="188"/>
      <c r="M13181" s="188"/>
    </row>
    <row r="13182" spans="1:13">
      <c r="A13182" s="188"/>
      <c r="L13182" s="188"/>
      <c r="M13182" s="188"/>
    </row>
    <row r="13183" spans="1:13">
      <c r="A13183" s="188"/>
      <c r="L13183" s="188"/>
      <c r="M13183" s="188"/>
    </row>
    <row r="13184" spans="1:13">
      <c r="A13184" s="188"/>
      <c r="L13184" s="188"/>
      <c r="M13184" s="188"/>
    </row>
    <row r="13185" spans="1:13">
      <c r="A13185" s="188"/>
      <c r="L13185" s="188"/>
      <c r="M13185" s="188"/>
    </row>
    <row r="13186" spans="1:13">
      <c r="A13186" s="188"/>
      <c r="L13186" s="188"/>
      <c r="M13186" s="188"/>
    </row>
    <row r="13187" spans="1:13">
      <c r="A13187" s="188"/>
      <c r="L13187" s="188"/>
      <c r="M13187" s="188"/>
    </row>
    <row r="13188" spans="1:13">
      <c r="A13188" s="188"/>
      <c r="L13188" s="188"/>
      <c r="M13188" s="188"/>
    </row>
    <row r="13189" spans="1:13">
      <c r="A13189" s="188"/>
      <c r="L13189" s="188"/>
      <c r="M13189" s="188"/>
    </row>
    <row r="13190" spans="1:13">
      <c r="A13190" s="188"/>
      <c r="L13190" s="188"/>
      <c r="M13190" s="188"/>
    </row>
    <row r="13191" spans="1:13">
      <c r="A13191" s="188"/>
      <c r="L13191" s="188"/>
      <c r="M13191" s="188"/>
    </row>
    <row r="13192" spans="1:13">
      <c r="A13192" s="188"/>
      <c r="L13192" s="188"/>
      <c r="M13192" s="188"/>
    </row>
    <row r="13193" spans="1:13">
      <c r="A13193" s="188"/>
      <c r="L13193" s="188"/>
      <c r="M13193" s="188"/>
    </row>
    <row r="13194" spans="1:13">
      <c r="A13194" s="188"/>
      <c r="L13194" s="188"/>
      <c r="M13194" s="188"/>
    </row>
    <row r="13195" spans="1:13">
      <c r="A13195" s="188"/>
      <c r="L13195" s="188"/>
      <c r="M13195" s="188"/>
    </row>
    <row r="13196" spans="1:13">
      <c r="A13196" s="188"/>
      <c r="L13196" s="188"/>
      <c r="M13196" s="188"/>
    </row>
    <row r="13197" spans="1:13">
      <c r="A13197" s="188"/>
      <c r="L13197" s="188"/>
      <c r="M13197" s="188"/>
    </row>
    <row r="13198" spans="1:13">
      <c r="A13198" s="188"/>
      <c r="L13198" s="188"/>
      <c r="M13198" s="188"/>
    </row>
    <row r="13199" spans="1:13">
      <c r="A13199" s="188"/>
      <c r="L13199" s="188"/>
      <c r="M13199" s="188"/>
    </row>
    <row r="13200" spans="1:13">
      <c r="A13200" s="188"/>
      <c r="L13200" s="188"/>
      <c r="M13200" s="188"/>
    </row>
    <row r="13201" spans="1:13">
      <c r="A13201" s="188"/>
      <c r="L13201" s="188"/>
      <c r="M13201" s="188"/>
    </row>
    <row r="13202" spans="1:13">
      <c r="A13202" s="188"/>
      <c r="L13202" s="188"/>
      <c r="M13202" s="188"/>
    </row>
    <row r="13203" spans="1:13">
      <c r="A13203" s="188"/>
      <c r="L13203" s="188"/>
      <c r="M13203" s="188"/>
    </row>
    <row r="13204" spans="1:13">
      <c r="A13204" s="188"/>
      <c r="L13204" s="188"/>
      <c r="M13204" s="188"/>
    </row>
    <row r="13205" spans="1:13">
      <c r="A13205" s="188"/>
      <c r="L13205" s="188"/>
      <c r="M13205" s="188"/>
    </row>
    <row r="13206" spans="1:13">
      <c r="A13206" s="188"/>
      <c r="L13206" s="188"/>
      <c r="M13206" s="188"/>
    </row>
    <row r="13207" spans="1:13">
      <c r="A13207" s="188"/>
      <c r="L13207" s="188"/>
      <c r="M13207" s="188"/>
    </row>
    <row r="13208" spans="1:13">
      <c r="A13208" s="188"/>
      <c r="L13208" s="188"/>
      <c r="M13208" s="188"/>
    </row>
    <row r="13209" spans="1:13">
      <c r="A13209" s="188"/>
      <c r="L13209" s="188"/>
      <c r="M13209" s="188"/>
    </row>
    <row r="13210" spans="1:13">
      <c r="A13210" s="188"/>
      <c r="L13210" s="188"/>
      <c r="M13210" s="188"/>
    </row>
    <row r="13211" spans="1:13">
      <c r="A13211" s="188"/>
      <c r="L13211" s="188"/>
      <c r="M13211" s="188"/>
    </row>
    <row r="13212" spans="1:13">
      <c r="A13212" s="188"/>
      <c r="L13212" s="188"/>
      <c r="M13212" s="188"/>
    </row>
    <row r="13213" spans="1:13">
      <c r="A13213" s="188"/>
      <c r="L13213" s="188"/>
      <c r="M13213" s="188"/>
    </row>
    <row r="13214" spans="1:13">
      <c r="A13214" s="188"/>
      <c r="L13214" s="188"/>
      <c r="M13214" s="188"/>
    </row>
    <row r="13215" spans="1:13">
      <c r="A13215" s="188"/>
      <c r="L13215" s="188"/>
      <c r="M13215" s="188"/>
    </row>
    <row r="13216" spans="1:13">
      <c r="A13216" s="188"/>
      <c r="L13216" s="188"/>
      <c r="M13216" s="188"/>
    </row>
    <row r="13217" spans="1:13">
      <c r="A13217" s="188"/>
      <c r="L13217" s="188"/>
      <c r="M13217" s="188"/>
    </row>
    <row r="13218" spans="1:13">
      <c r="A13218" s="188"/>
      <c r="L13218" s="188"/>
      <c r="M13218" s="188"/>
    </row>
    <row r="13219" spans="1:13">
      <c r="A13219" s="188"/>
      <c r="L13219" s="188"/>
      <c r="M13219" s="188"/>
    </row>
    <row r="13220" spans="1:13">
      <c r="A13220" s="188"/>
      <c r="L13220" s="188"/>
      <c r="M13220" s="188"/>
    </row>
    <row r="13221" spans="1:13">
      <c r="A13221" s="188"/>
      <c r="L13221" s="188"/>
      <c r="M13221" s="188"/>
    </row>
    <row r="13222" spans="1:13">
      <c r="A13222" s="188"/>
      <c r="L13222" s="188"/>
      <c r="M13222" s="188"/>
    </row>
    <row r="13223" spans="1:13">
      <c r="A13223" s="188"/>
      <c r="L13223" s="188"/>
      <c r="M13223" s="188"/>
    </row>
    <row r="13224" spans="1:13">
      <c r="A13224" s="188"/>
      <c r="L13224" s="188"/>
      <c r="M13224" s="188"/>
    </row>
    <row r="13225" spans="1:13">
      <c r="A13225" s="188"/>
      <c r="L13225" s="188"/>
      <c r="M13225" s="188"/>
    </row>
    <row r="13226" spans="1:13">
      <c r="A13226" s="188"/>
      <c r="L13226" s="188"/>
      <c r="M13226" s="188"/>
    </row>
    <row r="13227" spans="1:13">
      <c r="A13227" s="188"/>
      <c r="L13227" s="188"/>
      <c r="M13227" s="188"/>
    </row>
    <row r="13228" spans="1:13">
      <c r="A13228" s="188"/>
      <c r="L13228" s="188"/>
      <c r="M13228" s="188"/>
    </row>
    <row r="13229" spans="1:13">
      <c r="A13229" s="188"/>
      <c r="L13229" s="188"/>
      <c r="M13229" s="188"/>
    </row>
    <row r="13230" spans="1:13">
      <c r="A13230" s="188"/>
      <c r="L13230" s="188"/>
      <c r="M13230" s="188"/>
    </row>
    <row r="13231" spans="1:13">
      <c r="A13231" s="188"/>
      <c r="L13231" s="188"/>
      <c r="M13231" s="188"/>
    </row>
    <row r="13232" spans="1:13">
      <c r="A13232" s="188"/>
      <c r="L13232" s="188"/>
      <c r="M13232" s="188"/>
    </row>
    <row r="13233" spans="1:13">
      <c r="A13233" s="188"/>
      <c r="L13233" s="188"/>
      <c r="M13233" s="188"/>
    </row>
    <row r="13234" spans="1:13">
      <c r="A13234" s="188"/>
      <c r="L13234" s="188"/>
      <c r="M13234" s="188"/>
    </row>
    <row r="13235" spans="1:13">
      <c r="A13235" s="188"/>
      <c r="L13235" s="188"/>
      <c r="M13235" s="188"/>
    </row>
    <row r="13236" spans="1:13">
      <c r="A13236" s="188"/>
      <c r="L13236" s="188"/>
      <c r="M13236" s="188"/>
    </row>
    <row r="13237" spans="1:13">
      <c r="A13237" s="188"/>
      <c r="L13237" s="188"/>
      <c r="M13237" s="188"/>
    </row>
    <row r="13238" spans="1:13">
      <c r="A13238" s="188"/>
      <c r="L13238" s="188"/>
      <c r="M13238" s="188"/>
    </row>
    <row r="13239" spans="1:13">
      <c r="A13239" s="188"/>
      <c r="L13239" s="188"/>
      <c r="M13239" s="188"/>
    </row>
    <row r="13240" spans="1:13">
      <c r="A13240" s="188"/>
      <c r="L13240" s="188"/>
      <c r="M13240" s="188"/>
    </row>
    <row r="13241" spans="1:13">
      <c r="A13241" s="188"/>
      <c r="L13241" s="188"/>
      <c r="M13241" s="188"/>
    </row>
    <row r="13242" spans="1:13">
      <c r="A13242" s="188"/>
      <c r="L13242" s="188"/>
      <c r="M13242" s="188"/>
    </row>
    <row r="13243" spans="1:13">
      <c r="A13243" s="188"/>
      <c r="L13243" s="188"/>
      <c r="M13243" s="188"/>
    </row>
    <row r="13244" spans="1:13">
      <c r="A13244" s="188"/>
      <c r="L13244" s="188"/>
      <c r="M13244" s="188"/>
    </row>
    <row r="13245" spans="1:13">
      <c r="A13245" s="188"/>
      <c r="L13245" s="188"/>
      <c r="M13245" s="188"/>
    </row>
    <row r="13246" spans="1:13">
      <c r="A13246" s="188"/>
      <c r="L13246" s="188"/>
      <c r="M13246" s="188"/>
    </row>
    <row r="13247" spans="1:13">
      <c r="A13247" s="188"/>
      <c r="L13247" s="188"/>
      <c r="M13247" s="188"/>
    </row>
    <row r="13248" spans="1:13">
      <c r="A13248" s="188"/>
      <c r="L13248" s="188"/>
      <c r="M13248" s="188"/>
    </row>
    <row r="13249" spans="1:13">
      <c r="A13249" s="188"/>
      <c r="L13249" s="188"/>
      <c r="M13249" s="188"/>
    </row>
    <row r="13250" spans="1:13">
      <c r="A13250" s="188"/>
      <c r="L13250" s="188"/>
      <c r="M13250" s="188"/>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5"/>
  <sheetViews>
    <sheetView tabSelected="1" view="pageBreakPreview" zoomScale="90" zoomScaleNormal="100" zoomScaleSheetLayoutView="90" workbookViewId="0">
      <selection sqref="A1:C1"/>
    </sheetView>
  </sheetViews>
  <sheetFormatPr defaultRowHeight="15"/>
  <cols>
    <col min="1" max="1" width="9.140625" style="10"/>
    <col min="2" max="2" width="6.140625" customWidth="1"/>
    <col min="3" max="3" width="137.28515625" style="186" customWidth="1"/>
  </cols>
  <sheetData>
    <row r="1" spans="1:3" ht="12.75" customHeight="1">
      <c r="A1" s="263" t="s">
        <v>97</v>
      </c>
      <c r="B1" s="263"/>
      <c r="C1" s="263"/>
    </row>
    <row r="2" spans="1:3" ht="12.75" customHeight="1">
      <c r="A2" s="32" t="s">
        <v>81</v>
      </c>
      <c r="B2" s="19" t="s">
        <v>85</v>
      </c>
      <c r="C2" s="32" t="s">
        <v>82</v>
      </c>
    </row>
    <row r="3" spans="1:3" ht="12.75" customHeight="1">
      <c r="B3" s="20" t="s">
        <v>83</v>
      </c>
      <c r="C3" s="193"/>
    </row>
    <row r="4" spans="1:3" ht="12.75" customHeight="1">
      <c r="A4" s="10">
        <v>1</v>
      </c>
      <c r="B4" s="20"/>
      <c r="C4" s="193" t="str">
        <f>population!A1</f>
        <v>Number of Individuals Age 62 and Older by Selected Characteristics and Selected Years</v>
      </c>
    </row>
    <row r="5" spans="1:3" ht="12.75" customHeight="1">
      <c r="B5" s="21" t="s">
        <v>84</v>
      </c>
      <c r="C5" s="194"/>
    </row>
    <row r="6" spans="1:3" ht="12.75" customHeight="1">
      <c r="A6" s="10">
        <f>A4+1</f>
        <v>2</v>
      </c>
      <c r="B6" s="21"/>
      <c r="C6" s="194" t="str">
        <f>poverty!A1</f>
        <v>Share of Individuals Age 62 and Older with Family Income Below 100 Percent of Poverty by Characteristic for Selected Years</v>
      </c>
    </row>
    <row r="7" spans="1:3" ht="12.75" customHeight="1">
      <c r="A7" s="10">
        <f>A6+1</f>
        <v>3</v>
      </c>
      <c r="B7" s="21"/>
      <c r="C7" s="194" t="str">
        <f>poverty!A83</f>
        <v>Share of Individuals Age 62 and Older with Family Income Below 200 Percent of Poverty by Characteristic for Selected Years</v>
      </c>
    </row>
    <row r="8" spans="1:3" ht="12.75" customHeight="1">
      <c r="A8" s="34"/>
      <c r="B8" s="20" t="s">
        <v>111</v>
      </c>
      <c r="C8" s="193"/>
    </row>
    <row r="9" spans="1:3" ht="12.75" customHeight="1">
      <c r="A9" s="34">
        <f>A7+1</f>
        <v>4</v>
      </c>
      <c r="B9" s="20"/>
      <c r="C9" s="193" t="str">
        <f>'Program Eligibility'!A1</f>
        <v>Share of Individuals Age 62 and Older Eligible for SSI by Characteristic for Selected Years</v>
      </c>
    </row>
    <row r="10" spans="1:3" ht="12.75" customHeight="1">
      <c r="B10" s="22" t="s">
        <v>281</v>
      </c>
      <c r="C10" s="195"/>
    </row>
    <row r="11" spans="1:3" ht="12.75" customHeight="1">
      <c r="A11" s="10">
        <f>A9+1</f>
        <v>5</v>
      </c>
      <c r="B11" s="22"/>
      <c r="C11" s="195" t="str">
        <f>'mean income'!A1</f>
        <v>Average Equivalent Annuity Income of People Age 62 and Older by Selected Characteristics and Selected Years (2015 dollars)</v>
      </c>
    </row>
    <row r="12" spans="1:3" ht="12.75" customHeight="1">
      <c r="A12" s="62">
        <f>A11+1</f>
        <v>6</v>
      </c>
      <c r="B12" s="22"/>
      <c r="C12" s="196" t="str">
        <f>'mean income'!J1</f>
        <v>Average Equivalent Cash Income of People Age 62 and Older by Selected Characteristics and Selected Years (2015 dollars)</v>
      </c>
    </row>
    <row r="13" spans="1:3" ht="12.75" customHeight="1">
      <c r="A13" s="62">
        <f>A12+1</f>
        <v>7</v>
      </c>
      <c r="B13" s="22"/>
      <c r="C13" s="196" t="str">
        <f>'mean income'!S1</f>
        <v>Average Net Equivalent Annuity Income of People Age 62 and Older by Selected Characteristics and Selected Years (2015 dollars)</v>
      </c>
    </row>
    <row r="14" spans="1:3" ht="12.75" customHeight="1">
      <c r="A14" s="62">
        <f>A13+1</f>
        <v>8</v>
      </c>
      <c r="B14" s="22"/>
      <c r="C14" s="196" t="str">
        <f>'mean income'!AB1</f>
        <v>Average Net Equivalent Cash Income of People Age 62 and Older by Selected Characteristics and Selected Years (2015 dollars)</v>
      </c>
    </row>
    <row r="15" spans="1:3" ht="12.75" customHeight="1">
      <c r="B15" s="24" t="s">
        <v>86</v>
      </c>
      <c r="C15" s="197"/>
    </row>
    <row r="16" spans="1:3" ht="12.75" customHeight="1">
      <c r="A16" s="10">
        <f>A14+1</f>
        <v>9</v>
      </c>
      <c r="B16" s="24"/>
      <c r="C16" s="197" t="str">
        <f>'Mean income and Taxes by source'!A3</f>
        <v>Mean Equivalent Income by Source Among Individuals Age 62 and Older for Selected Years (2015 dollars) by Gender</v>
      </c>
    </row>
    <row r="17" spans="1:3" ht="12.75" customHeight="1">
      <c r="A17" s="10">
        <f>A16+1</f>
        <v>10</v>
      </c>
      <c r="B17" s="24"/>
      <c r="C17" s="197" t="str">
        <f>'Mean income and Taxes by source'!A68</f>
        <v>Mean Equivalent Income by Source Among Individuals Age 62 and Older for Selected Years (2015 dollars) by Marital Status</v>
      </c>
    </row>
    <row r="18" spans="1:3" ht="12.75" customHeight="1">
      <c r="A18" s="10">
        <f t="shared" ref="A18:A100" si="0">A17+1</f>
        <v>11</v>
      </c>
      <c r="B18" s="24"/>
      <c r="C18" s="197" t="str">
        <f>'Mean income and Taxes by source'!A138</f>
        <v>Mean Equivalent Income by Source Among Individuals Age 62 and Older for Selected Years (2015 dollars) by Race</v>
      </c>
    </row>
    <row r="19" spans="1:3" ht="12.75" customHeight="1">
      <c r="A19" s="10">
        <f t="shared" si="0"/>
        <v>12</v>
      </c>
      <c r="B19" s="24"/>
      <c r="C19" s="197" t="str">
        <f>'Mean income and Taxes by source'!A207</f>
        <v>Mean Equivalent Income by Source Among Individuals Age 62 and Older for Selected Years (2015 dollars) by Education</v>
      </c>
    </row>
    <row r="20" spans="1:3" ht="12.75" customHeight="1">
      <c r="A20" s="10">
        <f t="shared" si="0"/>
        <v>13</v>
      </c>
      <c r="B20" s="24"/>
      <c r="C20" s="197" t="str">
        <f>'Mean income and Taxes by source'!A291</f>
        <v>Mean Equivalent Income by Source Among Individuals Age 62 and Older for Selected Years (2015 dollars) by Equivalent Income Quintile</v>
      </c>
    </row>
    <row r="21" spans="1:3" ht="12.75" customHeight="1">
      <c r="A21" s="62"/>
      <c r="B21" s="24" t="s">
        <v>280</v>
      </c>
      <c r="C21" s="197"/>
    </row>
    <row r="22" spans="1:3" ht="12.75" customHeight="1">
      <c r="A22" s="62">
        <f>A20+1</f>
        <v>14</v>
      </c>
      <c r="B22" s="24"/>
      <c r="C22" s="197" t="str">
        <f>'Mean income and Taxes by source'!J3</f>
        <v>Mean Equivalent Taxes and Net Income by Source Among Individuals Age 62 and Older for Selected Years (2015 dollars) by Gender</v>
      </c>
    </row>
    <row r="23" spans="1:3" ht="12.75" customHeight="1">
      <c r="A23" s="187">
        <f>A22+1</f>
        <v>15</v>
      </c>
      <c r="B23" s="24"/>
      <c r="C23" s="197" t="str">
        <f>'Mean income and Taxes by source'!J68</f>
        <v>Mean Equivalent Taxes and Net Income by Source Among Individuals Age 62 and Older for Selected Years (2015 dollars) by Marital Status</v>
      </c>
    </row>
    <row r="24" spans="1:3" ht="12.75" customHeight="1">
      <c r="A24" s="187">
        <f t="shared" ref="A24:A26" si="1">A23+1</f>
        <v>16</v>
      </c>
      <c r="B24" s="24"/>
      <c r="C24" s="197" t="str">
        <f>'Mean income and Taxes by source'!J138</f>
        <v>Mean Equivalent Taxes and Net Income by Source Among Individuals Age 62 and Older for Selected Years (2015 dollars) by Race</v>
      </c>
    </row>
    <row r="25" spans="1:3" ht="12.75" customHeight="1">
      <c r="A25" s="187">
        <f t="shared" si="1"/>
        <v>17</v>
      </c>
      <c r="B25" s="24"/>
      <c r="C25" s="197" t="str">
        <f>'Mean income and Taxes by source'!J207</f>
        <v>Mean Equivalent Taxes and Net Income by Source Among Individuals Age 62 and Older for Selected Years (2015 dollars) by Education</v>
      </c>
    </row>
    <row r="26" spans="1:3" ht="12.75" customHeight="1">
      <c r="A26" s="187">
        <f t="shared" si="1"/>
        <v>18</v>
      </c>
      <c r="B26" s="24"/>
      <c r="C26" s="197" t="str">
        <f>'Mean income and Taxes by source'!J291</f>
        <v>Mean Equivalent Taxes and Net Income by Source Among Individuals Age 62 and Older for Selected Years (2015 dollars) by Equivalent Income Quintile</v>
      </c>
    </row>
    <row r="27" spans="1:3" ht="12.75" customHeight="1">
      <c r="B27" s="25" t="s">
        <v>278</v>
      </c>
      <c r="C27" s="198"/>
    </row>
    <row r="28" spans="1:3" ht="12.75" customHeight="1">
      <c r="A28" s="10">
        <f>A26+1</f>
        <v>19</v>
      </c>
      <c r="B28" s="25"/>
      <c r="C28" s="198" t="str">
        <f>'Distribution Annuity Income'!A1</f>
        <v>Distribution of Equivalent Annuity Income Among Individuals Age 62 and Older by Selected Characteristics for Year 2015 (2015 dollars)</v>
      </c>
    </row>
    <row r="29" spans="1:3" ht="12.75" customHeight="1">
      <c r="A29" s="10">
        <f t="shared" si="0"/>
        <v>20</v>
      </c>
      <c r="B29" s="25"/>
      <c r="C29" s="198" t="str">
        <f>'Distribution Annuity Income'!M1</f>
        <v>Distribution of Equivalent Annuity Income Among Individuals Age 62 and Older by Selected Characteristics for Year 2025 (2015 dollars)</v>
      </c>
    </row>
    <row r="30" spans="1:3" ht="12.75" customHeight="1">
      <c r="A30" s="10">
        <f t="shared" si="0"/>
        <v>21</v>
      </c>
      <c r="B30" s="25"/>
      <c r="C30" s="198" t="str">
        <f>'Distribution Annuity Income'!Y1</f>
        <v>Distribution of Equivalent Annuity Income Among Individuals Age 62 and Older by Selected Characteristics for Year 2035 (2015 dollars)</v>
      </c>
    </row>
    <row r="31" spans="1:3" ht="12.75" customHeight="1">
      <c r="A31" s="10">
        <f t="shared" si="0"/>
        <v>22</v>
      </c>
      <c r="B31" s="25"/>
      <c r="C31" s="198" t="str">
        <f>'Distribution Annuity Income'!AK1</f>
        <v>Distribution of Equivalent Annuity Income Among Individuals Age 62 and Older by Selected Characteristics for Year 2045 (2015 dollars)</v>
      </c>
    </row>
    <row r="32" spans="1:3" ht="12.75" customHeight="1">
      <c r="A32" s="10">
        <f t="shared" si="0"/>
        <v>23</v>
      </c>
      <c r="B32" s="25"/>
      <c r="C32" s="198" t="str">
        <f>'Distribution Annuity Income'!AW1</f>
        <v>Distribution of Equivalent Annuity Income Among Individuals Age 62 and Older by Selected Characteristics for Year 2055 (2015 dollars)</v>
      </c>
    </row>
    <row r="33" spans="1:3" ht="12.75" customHeight="1">
      <c r="A33" s="10">
        <f t="shared" si="0"/>
        <v>24</v>
      </c>
      <c r="B33" s="25"/>
      <c r="C33" s="198" t="str">
        <f>'Distribution Annuity Income'!BI1</f>
        <v>Distribution of Equivalent Annuity Income Among Individuals Age 62 and Older by Selected Characteristics for Year 2065 (2015 dollars)</v>
      </c>
    </row>
    <row r="34" spans="1:3" ht="12.75" customHeight="1">
      <c r="A34" s="62"/>
      <c r="B34" s="25" t="s">
        <v>279</v>
      </c>
      <c r="C34" s="198"/>
    </row>
    <row r="35" spans="1:3" ht="12.75" customHeight="1">
      <c r="A35" s="62">
        <f>A33+1</f>
        <v>25</v>
      </c>
      <c r="B35" s="25"/>
      <c r="C35" s="198" t="str">
        <f>'distribution Cash Income'!A1</f>
        <v>Distribution of Equivalent Cash Income Among Individuals Age 62 and Older by Selected Characteristics for Year 2015 (2015 dollars)</v>
      </c>
    </row>
    <row r="36" spans="1:3" ht="12.75" customHeight="1">
      <c r="A36" s="62">
        <f t="shared" si="0"/>
        <v>26</v>
      </c>
      <c r="B36" s="25"/>
      <c r="C36" s="198" t="str">
        <f>'distribution Cash Income'!N1</f>
        <v>Distribution of Equivalent Cash Income Among Individuals Age 62 and Older by Selected Characteristics for Year 2025 (2015 dollars)</v>
      </c>
    </row>
    <row r="37" spans="1:3" ht="12.75" customHeight="1">
      <c r="A37" s="62">
        <f t="shared" si="0"/>
        <v>27</v>
      </c>
      <c r="B37" s="25"/>
      <c r="C37" s="198" t="str">
        <f>'distribution Cash Income'!AA1</f>
        <v>Distribution of Equivalent Cash Income Among Individuals Age 62 and Older by Selected Characteristics for Year 2035 (2015 dollars)</v>
      </c>
    </row>
    <row r="38" spans="1:3" ht="12.75" customHeight="1">
      <c r="A38" s="62">
        <f t="shared" si="0"/>
        <v>28</v>
      </c>
      <c r="B38" s="25"/>
      <c r="C38" s="198" t="str">
        <f>'distribution Cash Income'!AN1</f>
        <v>Distribution of Equivalent Cash Income Among Individuals Age 62 and Older by Selected Characteristics for Year 2045 (2015 dollars)</v>
      </c>
    </row>
    <row r="39" spans="1:3" ht="12.75" customHeight="1">
      <c r="A39" s="62">
        <f t="shared" si="0"/>
        <v>29</v>
      </c>
      <c r="B39" s="25"/>
      <c r="C39" s="198" t="str">
        <f>'distribution Cash Income'!BA1</f>
        <v>Distribution of Equivalent Cash Income Among Individuals Age 62 and Older by Selected Characteristics for Year 2055 (2015 dollars)</v>
      </c>
    </row>
    <row r="40" spans="1:3" ht="12.75" customHeight="1">
      <c r="A40" s="62">
        <f t="shared" si="0"/>
        <v>30</v>
      </c>
      <c r="B40" s="25"/>
      <c r="C40" s="198" t="str">
        <f>'distribution Cash Income'!BN1</f>
        <v>Distribution of Equivalent Cash Income Among Individuals Age 62 and Older by Selected Characteristics for Year 2065 (2015 dollars)</v>
      </c>
    </row>
    <row r="41" spans="1:3" ht="12.75" customHeight="1">
      <c r="A41" s="62"/>
      <c r="B41" s="28" t="s">
        <v>282</v>
      </c>
      <c r="C41" s="199"/>
    </row>
    <row r="42" spans="1:3" ht="12.75" customHeight="1">
      <c r="A42" s="62">
        <f>+A40+1</f>
        <v>31</v>
      </c>
      <c r="B42" s="28"/>
      <c r="C42" s="199" t="str">
        <f>'Mean income and Taxes by source'!A3</f>
        <v>Mean Equivalent Income by Source Among Individuals Age 62 and Older for Selected Years (2015 dollars) by Gender</v>
      </c>
    </row>
    <row r="43" spans="1:3" ht="12.75" customHeight="1">
      <c r="A43" s="187">
        <f>A42+1</f>
        <v>32</v>
      </c>
      <c r="B43" s="28"/>
      <c r="C43" s="199" t="str">
        <f>'Mean income and Taxes by source'!A68</f>
        <v>Mean Equivalent Income by Source Among Individuals Age 62 and Older for Selected Years (2015 dollars) by Marital Status</v>
      </c>
    </row>
    <row r="44" spans="1:3" ht="12.75" customHeight="1">
      <c r="A44" s="187">
        <f t="shared" ref="A44:A51" si="2">A43+1</f>
        <v>33</v>
      </c>
      <c r="B44" s="28"/>
      <c r="C44" s="199" t="str">
        <f>'Mean income and Taxes by source'!A138</f>
        <v>Mean Equivalent Income by Source Among Individuals Age 62 and Older for Selected Years (2015 dollars) by Race</v>
      </c>
    </row>
    <row r="45" spans="1:3" ht="12.75" customHeight="1">
      <c r="A45" s="187">
        <f t="shared" si="2"/>
        <v>34</v>
      </c>
      <c r="B45" s="28"/>
      <c r="C45" s="199" t="str">
        <f>'Mean income and Taxes by source'!A207</f>
        <v>Mean Equivalent Income by Source Among Individuals Age 62 and Older for Selected Years (2015 dollars) by Education</v>
      </c>
    </row>
    <row r="46" spans="1:3" ht="12.75" customHeight="1">
      <c r="A46" s="187">
        <f t="shared" si="2"/>
        <v>35</v>
      </c>
      <c r="B46" s="28"/>
      <c r="C46" s="199" t="str">
        <f>'Mean income and Taxes by source'!A291</f>
        <v>Mean Equivalent Income by Source Among Individuals Age 62 and Older for Selected Years (2015 dollars) by Equivalent Income Quintile</v>
      </c>
    </row>
    <row r="47" spans="1:3" ht="12.75" customHeight="1">
      <c r="A47" s="187">
        <f t="shared" si="2"/>
        <v>36</v>
      </c>
      <c r="B47" s="28"/>
      <c r="C47" s="199" t="str">
        <f>'Mean income and Taxes by source'!J3</f>
        <v>Mean Equivalent Taxes and Net Income by Source Among Individuals Age 62 and Older for Selected Years (2015 dollars) by Gender</v>
      </c>
    </row>
    <row r="48" spans="1:3" ht="12.75" customHeight="1">
      <c r="A48" s="187">
        <f t="shared" si="2"/>
        <v>37</v>
      </c>
      <c r="B48" s="28"/>
      <c r="C48" s="199" t="str">
        <f>'Mean income and Taxes by source'!J68</f>
        <v>Mean Equivalent Taxes and Net Income by Source Among Individuals Age 62 and Older for Selected Years (2015 dollars) by Marital Status</v>
      </c>
    </row>
    <row r="49" spans="1:3" ht="12.75" customHeight="1">
      <c r="A49" s="187">
        <f t="shared" si="2"/>
        <v>38</v>
      </c>
      <c r="B49" s="28"/>
      <c r="C49" s="199" t="str">
        <f>'Mean income and Taxes by source'!J138</f>
        <v>Mean Equivalent Taxes and Net Income by Source Among Individuals Age 62 and Older for Selected Years (2015 dollars) by Race</v>
      </c>
    </row>
    <row r="50" spans="1:3" ht="12.75" customHeight="1">
      <c r="A50" s="187">
        <f t="shared" si="2"/>
        <v>39</v>
      </c>
      <c r="B50" s="28"/>
      <c r="C50" s="199" t="str">
        <f>'Mean income and Taxes by source'!J207</f>
        <v>Mean Equivalent Taxes and Net Income by Source Among Individuals Age 62 and Older for Selected Years (2015 dollars) by Education</v>
      </c>
    </row>
    <row r="51" spans="1:3" ht="12.75" customHeight="1">
      <c r="A51" s="187">
        <f t="shared" si="2"/>
        <v>40</v>
      </c>
      <c r="B51" s="28"/>
      <c r="C51" s="199" t="str">
        <f>'Mean income and Taxes by source'!J291</f>
        <v>Mean Equivalent Taxes and Net Income by Source Among Individuals Age 62 and Older for Selected Years (2015 dollars) by Equivalent Income Quintile</v>
      </c>
    </row>
    <row r="52" spans="1:3" ht="12.75" customHeight="1">
      <c r="B52" s="33" t="s">
        <v>100</v>
      </c>
      <c r="C52" s="200"/>
    </row>
    <row r="53" spans="1:3" ht="12.75" customHeight="1">
      <c r="A53" s="10">
        <f>A51+1</f>
        <v>41</v>
      </c>
      <c r="B53" s="33"/>
      <c r="C53" s="200" t="str">
        <f>'Total Asset distribution'!A1</f>
        <v>Distribution of Equivalent Total Assets Among Individuals Age 62 and Older by Selected Characteristics for Year 2015 (2015 dollars)</v>
      </c>
    </row>
    <row r="54" spans="1:3" ht="12.75" customHeight="1">
      <c r="A54" s="10">
        <f>A53+1</f>
        <v>42</v>
      </c>
      <c r="B54" s="33"/>
      <c r="C54" s="200" t="str">
        <f>'Total Asset distribution'!O1</f>
        <v>Distribution of Equivalent Total Assets Among Individuals Age 62 and Older by Selected Characteristics for Year 2025 (2015 dollars)</v>
      </c>
    </row>
    <row r="55" spans="1:3" ht="12.75" customHeight="1">
      <c r="A55" s="10">
        <f t="shared" ref="A55:A58" si="3">A54+1</f>
        <v>43</v>
      </c>
      <c r="B55" s="33"/>
      <c r="C55" s="200" t="str">
        <f>'Total Asset distribution'!AB1</f>
        <v>Distribution of Equivalent Total Assets Among Individuals Age 62 and Older by Selected Characteristics for Year 2035 (2015 dollars)</v>
      </c>
    </row>
    <row r="56" spans="1:3" ht="12.75" customHeight="1">
      <c r="A56" s="10">
        <f t="shared" si="3"/>
        <v>44</v>
      </c>
      <c r="B56" s="33"/>
      <c r="C56" s="200" t="str">
        <f>'Total Asset distribution'!AO1</f>
        <v>Distribution of Equivalent Total Assets Among Individuals Age 62 and Older by Selected Characteristics for Year 2045 (2015 dollars)</v>
      </c>
    </row>
    <row r="57" spans="1:3" ht="12.75" customHeight="1">
      <c r="A57" s="10">
        <f t="shared" si="3"/>
        <v>45</v>
      </c>
      <c r="B57" s="33"/>
      <c r="C57" s="200" t="str">
        <f>'Total Asset distribution'!BB1</f>
        <v>Distribution of Equivalent Total Assets Among Individuals Age 62 and Older by Selected Characteristics for Year 2055 (2015 dollars)</v>
      </c>
    </row>
    <row r="58" spans="1:3" ht="12.75" customHeight="1">
      <c r="A58" s="10">
        <f t="shared" si="3"/>
        <v>46</v>
      </c>
      <c r="B58" s="33"/>
      <c r="C58" s="200" t="str">
        <f>'Total Asset distribution'!BO1</f>
        <v>Distribution of Equivalent Total Assets Among Individuals Age 62 and Older by Selected Characteristics for Year 2065 (2015 dollars)</v>
      </c>
    </row>
    <row r="59" spans="1:3" ht="12.75" customHeight="1">
      <c r="B59" s="33" t="s">
        <v>101</v>
      </c>
      <c r="C59" s="200"/>
    </row>
    <row r="60" spans="1:3" ht="12.75" customHeight="1">
      <c r="A60" s="10">
        <f>A58+1</f>
        <v>47</v>
      </c>
      <c r="B60" s="33"/>
      <c r="C60" s="200" t="str">
        <f>'Total Asset distribution'!A77</f>
        <v>Distribution of Equivalent Financial Assets Among Individuals Age 62 and Older by Selected Characteristics for Year 2015 (2015 dollars)</v>
      </c>
    </row>
    <row r="61" spans="1:3" ht="12.75" customHeight="1">
      <c r="A61" s="10">
        <f>A60+1</f>
        <v>48</v>
      </c>
      <c r="B61" s="33"/>
      <c r="C61" s="200" t="str">
        <f>'Total Asset distribution'!O77</f>
        <v>Distribution of Equivalent Financial Assets Among Individuals Age 62 and Older by Selected Characteristics for Year 2025 (2015 dollars)</v>
      </c>
    </row>
    <row r="62" spans="1:3" ht="12.75" customHeight="1">
      <c r="A62" s="10">
        <f t="shared" ref="A62:A65" si="4">A61+1</f>
        <v>49</v>
      </c>
      <c r="B62" s="33"/>
      <c r="C62" s="200" t="str">
        <f>'Total Asset distribution'!AB77</f>
        <v>Distribution of Equivalent Financial Assets Among Individuals Age 62 and Older by Selected Characteristics for Year 2035 (2015 dollars)</v>
      </c>
    </row>
    <row r="63" spans="1:3" ht="12.75" customHeight="1">
      <c r="A63" s="10">
        <f t="shared" si="4"/>
        <v>50</v>
      </c>
      <c r="B63" s="33"/>
      <c r="C63" s="200" t="str">
        <f>'Total Asset distribution'!AO77</f>
        <v>Distribution of Equivalent Financial Assets Among Individuals Age 62 and Older by Selected Characteristics for Year 2045 (2015 dollars)</v>
      </c>
    </row>
    <row r="64" spans="1:3" ht="12.75" customHeight="1">
      <c r="A64" s="10">
        <f t="shared" si="4"/>
        <v>51</v>
      </c>
      <c r="B64" s="33"/>
      <c r="C64" s="200" t="str">
        <f>'Total Asset distribution'!BB77</f>
        <v>Distribution of Equivalent Financial Assets Among Individuals Age 62 and Older by Selected Characteristics for Year 2055 (2015 dollars)</v>
      </c>
    </row>
    <row r="65" spans="1:3" ht="12.75" customHeight="1">
      <c r="A65" s="10">
        <f t="shared" si="4"/>
        <v>52</v>
      </c>
      <c r="B65" s="33"/>
      <c r="C65" s="200" t="str">
        <f>'Total Asset distribution'!BO77</f>
        <v>Distribution of Equivalent Financial Assets Among Individuals Age 62 and Older by Selected Characteristics for Year 2065 (2015 dollars)</v>
      </c>
    </row>
    <row r="66" spans="1:3" ht="12.75" customHeight="1">
      <c r="B66" s="33" t="s">
        <v>102</v>
      </c>
      <c r="C66" s="200"/>
    </row>
    <row r="67" spans="1:3" ht="12.75" customHeight="1">
      <c r="A67" s="10">
        <f>A65+1</f>
        <v>53</v>
      </c>
      <c r="B67" s="33"/>
      <c r="C67" s="200" t="str">
        <f>'Total Asset distribution'!A150</f>
        <v>Distribution of Equivalent Retirement Account Assets Among Individuals Age 62 and Older by Selected Characteristics for Year 2015 (2015 dollars)</v>
      </c>
    </row>
    <row r="68" spans="1:3" ht="12.75" customHeight="1">
      <c r="A68" s="10">
        <f>A67+1</f>
        <v>54</v>
      </c>
      <c r="B68" s="33"/>
      <c r="C68" s="200" t="str">
        <f>'Total Asset distribution'!O150</f>
        <v>Distribution of Equivalent Retirement Account Assets Among Individuals Age 62 and Older by Selected Characteristics for Year 2025 (2015 dollars)</v>
      </c>
    </row>
    <row r="69" spans="1:3" ht="12.75" customHeight="1">
      <c r="A69" s="10">
        <f t="shared" ref="A69:A72" si="5">A68+1</f>
        <v>55</v>
      </c>
      <c r="B69" s="33"/>
      <c r="C69" s="200" t="str">
        <f>'Total Asset distribution'!AB150</f>
        <v>Distribution of Equivalent Retirement Account Assets Among Individuals Age 62 and Older by Selected Characteristics for Year 2035 (2015 dollars)</v>
      </c>
    </row>
    <row r="70" spans="1:3" ht="12.75" customHeight="1">
      <c r="A70" s="10">
        <f t="shared" si="5"/>
        <v>56</v>
      </c>
      <c r="B70" s="33"/>
      <c r="C70" s="200" t="str">
        <f>'Total Asset distribution'!AO150</f>
        <v>Distribution of Equivalent Retirement Account Assets Among Individuals Age 62 and Older by Selected Characteristics for Year 2045 (2015 dollars)</v>
      </c>
    </row>
    <row r="71" spans="1:3" ht="12.75" customHeight="1">
      <c r="A71" s="10">
        <f t="shared" si="5"/>
        <v>57</v>
      </c>
      <c r="B71" s="33"/>
      <c r="C71" s="200" t="str">
        <f>'Total Asset distribution'!BB150</f>
        <v>Distribution of Equivalent Retirement Account Assets Among Individuals Age 62 and Older by Selected Characteristics for Year 2055 (2015 dollars)</v>
      </c>
    </row>
    <row r="72" spans="1:3" ht="12.75" customHeight="1">
      <c r="A72" s="10">
        <f t="shared" si="5"/>
        <v>58</v>
      </c>
      <c r="B72" s="33"/>
      <c r="C72" s="200" t="str">
        <f>'Total Asset distribution'!BO150</f>
        <v>Distribution of Equivalent Retirement Account Assets Among Individuals Age 62 and Older by Selected Characteristics for Year 2065 (2015 dollars)</v>
      </c>
    </row>
    <row r="73" spans="1:3" ht="12.75" customHeight="1">
      <c r="B73" s="33" t="s">
        <v>103</v>
      </c>
      <c r="C73" s="200"/>
    </row>
    <row r="74" spans="1:3" ht="12.75" customHeight="1">
      <c r="A74" s="10">
        <f>A72+1</f>
        <v>59</v>
      </c>
      <c r="B74" s="33"/>
      <c r="C74" s="200" t="str">
        <f>'Total Asset distribution'!A224</f>
        <v>Distribution of Equivalent Home Equity Among Individuals Age 62 and Older by Selected Characteristics for Year 2015 (2015 dollars)</v>
      </c>
    </row>
    <row r="75" spans="1:3" ht="12.75" customHeight="1">
      <c r="A75" s="10">
        <f>A74+1</f>
        <v>60</v>
      </c>
      <c r="B75" s="33"/>
      <c r="C75" s="200" t="str">
        <f>'Total Asset distribution'!O224</f>
        <v>Distribution of Equivalent Home Equity Among Individuals Age 62 and Older by Selected Characteristics for Year 2025 (2015 dollars)</v>
      </c>
    </row>
    <row r="76" spans="1:3" ht="12.75" customHeight="1">
      <c r="A76" s="10">
        <f t="shared" ref="A76:A79" si="6">A75+1</f>
        <v>61</v>
      </c>
      <c r="B76" s="33"/>
      <c r="C76" s="200" t="str">
        <f>'Total Asset distribution'!AB224</f>
        <v>Distribution of Equivalent Home Equity Among Individuals Age 62 and Older by Selected Characteristics for Year 2035 (2015 dollars)</v>
      </c>
    </row>
    <row r="77" spans="1:3" ht="12.75" customHeight="1">
      <c r="A77" s="10">
        <f t="shared" si="6"/>
        <v>62</v>
      </c>
      <c r="B77" s="33"/>
      <c r="C77" s="200" t="str">
        <f>'Total Asset distribution'!AO224</f>
        <v>Distribution of Equivalent Home Equity Among Individuals Age 62 and Older by Selected Characteristics for Year 2045 (2015 dollars)</v>
      </c>
    </row>
    <row r="78" spans="1:3" ht="12.75" customHeight="1">
      <c r="A78" s="10">
        <f t="shared" si="6"/>
        <v>63</v>
      </c>
      <c r="B78" s="33"/>
      <c r="C78" s="200" t="str">
        <f>'Total Asset distribution'!BB224</f>
        <v>Distribution of Equivalent Home Equity Among Individuals Age 62 and Older by Selected Characteristics for Year 2055 (2015 dollars)</v>
      </c>
    </row>
    <row r="79" spans="1:3" ht="12.75" customHeight="1">
      <c r="A79" s="10">
        <f t="shared" si="6"/>
        <v>64</v>
      </c>
      <c r="B79" s="33"/>
      <c r="C79" s="200" t="str">
        <f>'Total Asset distribution'!BO224</f>
        <v>Distribution of Equivalent Home Equity Among Individuals Age 62 and Older by Selected Characteristics for Year 2065 (2015 dollars)</v>
      </c>
    </row>
    <row r="80" spans="1:3" ht="12.75" customHeight="1">
      <c r="B80" s="26" t="s">
        <v>87</v>
      </c>
      <c r="C80" s="201"/>
    </row>
    <row r="81" spans="1:3" ht="12.75" customHeight="1">
      <c r="A81" s="10">
        <f>A79+1</f>
        <v>65</v>
      </c>
      <c r="B81" s="26"/>
      <c r="C81" s="201" t="str">
        <f>'income Distribution by Source'!A3</f>
        <v>Distribution of Equivalent Income and Taxes by Source Among Individuals Age 62 and Older in  Year 2015 (2015 dollars) by Gender</v>
      </c>
    </row>
    <row r="82" spans="1:3" ht="12.75" customHeight="1">
      <c r="A82" s="10">
        <f>A81+1</f>
        <v>66</v>
      </c>
      <c r="B82" s="26"/>
      <c r="C82" s="201" t="str">
        <f>'income Distribution by Source'!A98</f>
        <v>Distribution of Equivalent Income and Taxes by Source Among Individuals Age 62 and Older in  Year 2015 (2015 dollars) by Marital Status</v>
      </c>
    </row>
    <row r="83" spans="1:3" ht="12.75" customHeight="1">
      <c r="A83" s="10">
        <f t="shared" ref="A83:A86" si="7">A82+1</f>
        <v>67</v>
      </c>
      <c r="B83" s="26"/>
      <c r="C83" s="201" t="str">
        <f>'income Distribution by Source'!A249</f>
        <v>Distribution of Equivalent Income and Taxes by Source Among Individuals Age 62 and Older in  Year 2015 (2015 dollars) by Race</v>
      </c>
    </row>
    <row r="84" spans="1:3" ht="12.75" customHeight="1">
      <c r="A84" s="10">
        <f t="shared" si="7"/>
        <v>68</v>
      </c>
      <c r="B84" s="26"/>
      <c r="C84" s="201" t="str">
        <f>'income Distribution by Source'!A371</f>
        <v>Distribution of Equivalent Income and Taxes by Source Among Individuals Age 62 and Older in  Year 2015 (2015 dollars) by Education</v>
      </c>
    </row>
    <row r="85" spans="1:3" ht="12.75" customHeight="1">
      <c r="A85" s="10">
        <f t="shared" si="7"/>
        <v>69</v>
      </c>
      <c r="B85" s="26"/>
      <c r="C85" s="201" t="str">
        <f>'income Distribution by Source'!A522</f>
        <v>Distribution of Equivalent Income and Taxes by Source Among Individuals Age 62 and Older in  Year 2015 (2015 dollars) by Equivalent Income Quintile</v>
      </c>
    </row>
    <row r="86" spans="1:3" ht="12.75" customHeight="1">
      <c r="A86" s="10">
        <f t="shared" si="7"/>
        <v>70</v>
      </c>
      <c r="B86" s="26"/>
      <c r="C86" s="201" t="str">
        <f>'income Distribution by Source'!A700</f>
        <v>Distribution of Equivalent Income and Taxes by Source Among Individuals Age 62 and Older in  Year 2015 (2015 dollars) by Lifetime Earnings Quintile</v>
      </c>
    </row>
    <row r="87" spans="1:3" ht="12.75" customHeight="1">
      <c r="B87" s="23" t="s">
        <v>88</v>
      </c>
      <c r="C87" s="202"/>
    </row>
    <row r="88" spans="1:3" ht="12.75" customHeight="1">
      <c r="A88" s="10">
        <f>A86+1</f>
        <v>71</v>
      </c>
      <c r="B88" s="23"/>
      <c r="C88" s="202" t="str">
        <f>'income Distribution by Source'!N3</f>
        <v>Distribution of Equivalent Income and Taxes by Source Among Individuals Age 62 and Older in  Year 2025 (2015 dollars) by Gender</v>
      </c>
    </row>
    <row r="89" spans="1:3" ht="12.75" customHeight="1">
      <c r="A89" s="10">
        <f>A88+1</f>
        <v>72</v>
      </c>
      <c r="B89" s="23"/>
      <c r="C89" s="202" t="str">
        <f>'income Distribution by Source'!N98</f>
        <v>Distribution of Equivalent Income and Taxes by Source Among Individuals Age 62 and Older in  Year 2025 (2015 dollars) by Marital Status</v>
      </c>
    </row>
    <row r="90" spans="1:3" ht="12.75" customHeight="1">
      <c r="A90" s="10">
        <f t="shared" si="0"/>
        <v>73</v>
      </c>
      <c r="B90" s="23"/>
      <c r="C90" s="202" t="str">
        <f>'income Distribution by Source'!N249</f>
        <v>Distribution of Equivalent Income and Taxes by Source Among Individuals Age 62 and Older in  Year 2025 (2015 dollars) by Race</v>
      </c>
    </row>
    <row r="91" spans="1:3" ht="12.75" customHeight="1">
      <c r="A91" s="10">
        <f t="shared" si="0"/>
        <v>74</v>
      </c>
      <c r="B91" s="23"/>
      <c r="C91" s="202" t="str">
        <f>'income Distribution by Source'!N371</f>
        <v>Distribution of Equivalent Income and Taxes by Source Among Individuals Age 62 and Older in  Year 2025 (2015 dollars) by Education</v>
      </c>
    </row>
    <row r="92" spans="1:3" ht="12.75" customHeight="1">
      <c r="A92" s="10">
        <f t="shared" si="0"/>
        <v>75</v>
      </c>
      <c r="B92" s="23"/>
      <c r="C92" s="202" t="str">
        <f>'income Distribution by Source'!N522</f>
        <v>Distribution of Equivalent Income and Taxes by Source Among Individuals Age 62 and Older in  Year 2025 (2015 dollars) by Equivalent Income Quintile</v>
      </c>
    </row>
    <row r="93" spans="1:3" ht="12.75" customHeight="1">
      <c r="A93" s="10">
        <f t="shared" si="0"/>
        <v>76</v>
      </c>
      <c r="B93" s="23"/>
      <c r="C93" s="202" t="str">
        <f>'income Distribution by Source'!N700</f>
        <v>Distribution of Equivalent Income and Taxes by Source Among Individuals Age 62 and Older in  Year 2025 (2015 dollars) by Lifetime Earnings Quintile</v>
      </c>
    </row>
    <row r="94" spans="1:3" ht="12.75" customHeight="1">
      <c r="B94" s="28" t="s">
        <v>89</v>
      </c>
      <c r="C94" s="199"/>
    </row>
    <row r="95" spans="1:3" ht="12.75" customHeight="1">
      <c r="A95" s="10">
        <f>A93+1</f>
        <v>77</v>
      </c>
      <c r="B95" s="28"/>
      <c r="C95" s="199" t="str">
        <f>'income Distribution by Source'!AA3</f>
        <v>Distribution of Equivalent Income and Taxes by Source Among Individuals Age 62 and Older in  Year 2035 (2015 dollars) by Gender</v>
      </c>
    </row>
    <row r="96" spans="1:3" ht="12.75" customHeight="1">
      <c r="A96" s="10">
        <f t="shared" si="0"/>
        <v>78</v>
      </c>
      <c r="B96" s="28"/>
      <c r="C96" s="199" t="str">
        <f>'income Distribution by Source'!AA98</f>
        <v>Distribution of Equivalent Income and Taxes by Source Among Individuals Age 62 and Older in  Year 2035 (2015 dollars) by Marital Status</v>
      </c>
    </row>
    <row r="97" spans="1:3" ht="12.75" customHeight="1">
      <c r="A97" s="10">
        <f t="shared" si="0"/>
        <v>79</v>
      </c>
      <c r="B97" s="28"/>
      <c r="C97" s="199" t="str">
        <f>'income Distribution by Source'!AA249</f>
        <v>Distribution of Equivalent Income and Taxes by Source Among Individuals Age 62 and Older in  Year 2035 (2015 dollars) by Race</v>
      </c>
    </row>
    <row r="98" spans="1:3" ht="12.75" customHeight="1">
      <c r="A98" s="10">
        <f t="shared" si="0"/>
        <v>80</v>
      </c>
      <c r="B98" s="28"/>
      <c r="C98" s="199" t="str">
        <f>'income Distribution by Source'!AA371</f>
        <v>Distribution of Equivalent Income and Taxes by Source Among Individuals Age 62 and Older in  Year 2035 (2015 dollars) by Education</v>
      </c>
    </row>
    <row r="99" spans="1:3" ht="12.75" customHeight="1">
      <c r="A99" s="10">
        <f t="shared" si="0"/>
        <v>81</v>
      </c>
      <c r="B99" s="28"/>
      <c r="C99" s="199" t="str">
        <f>'income Distribution by Source'!AA522</f>
        <v>Distribution of Equivalent Income and Taxes by Source Among Individuals Age 62 and Older in  Year 2035 (2015 dollars) by Equivalent Income Quintile</v>
      </c>
    </row>
    <row r="100" spans="1:3" ht="12.75" customHeight="1">
      <c r="A100" s="10">
        <f t="shared" si="0"/>
        <v>82</v>
      </c>
      <c r="B100" s="28"/>
      <c r="C100" s="199" t="str">
        <f>'income Distribution by Source'!AA700</f>
        <v>Distribution of Equivalent Income and Taxes by Source Among Individuals Age 62 and Older in  Year 2035 (2015 dollars) by Lifetime Earnings Quintile</v>
      </c>
    </row>
    <row r="101" spans="1:3" ht="12.75" customHeight="1">
      <c r="B101" s="29" t="s">
        <v>90</v>
      </c>
      <c r="C101" s="203"/>
    </row>
    <row r="102" spans="1:3" ht="12.75" customHeight="1">
      <c r="A102" s="10">
        <f>A100+1</f>
        <v>83</v>
      </c>
      <c r="B102" s="29"/>
      <c r="C102" s="203" t="str">
        <f>'income Distribution by Source'!AN3</f>
        <v>Distribution of Equivalent Income and Taxes by Source Among Individuals Age 62 and Older in  Year 2045 (2015 dollars) by Gender</v>
      </c>
    </row>
    <row r="103" spans="1:3" ht="12.75" customHeight="1">
      <c r="A103" s="10">
        <f>A102+1</f>
        <v>84</v>
      </c>
      <c r="B103" s="29"/>
      <c r="C103" s="203" t="str">
        <f>'income Distribution by Source'!AN98</f>
        <v>Distribution of Equivalent Income and Taxes by Source Among Individuals Age 62 and Older in  Year 2045 (2015 dollars) by Marital Status</v>
      </c>
    </row>
    <row r="104" spans="1:3" ht="12.75" customHeight="1">
      <c r="A104" s="10">
        <f t="shared" ref="A104:A121" si="8">A103+1</f>
        <v>85</v>
      </c>
      <c r="B104" s="29"/>
      <c r="C104" s="203" t="str">
        <f>'income Distribution by Source'!AN249</f>
        <v>Distribution of Equivalent Income and Taxes by Source Among Individuals Age 62 and Older in  Year 2045 (2015 dollars) by Race</v>
      </c>
    </row>
    <row r="105" spans="1:3" ht="12.75" customHeight="1">
      <c r="A105" s="10">
        <f t="shared" si="8"/>
        <v>86</v>
      </c>
      <c r="B105" s="29"/>
      <c r="C105" s="203" t="str">
        <f>'income Distribution by Source'!AN371</f>
        <v>Distribution of Equivalent Income and Taxes by Source Among Individuals Age 62 and Older in  Year 2045 (2015 dollars) by Education</v>
      </c>
    </row>
    <row r="106" spans="1:3" ht="12.75" customHeight="1">
      <c r="A106" s="10">
        <f t="shared" si="8"/>
        <v>87</v>
      </c>
      <c r="B106" s="29"/>
      <c r="C106" s="203" t="str">
        <f>'income Distribution by Source'!AN522</f>
        <v>Distribution of Equivalent Income and Taxes by Source Among Individuals Age 62 and Older in  Year 2045 (2015 dollars) by Equivalent Income Quintile</v>
      </c>
    </row>
    <row r="107" spans="1:3" ht="12.75" customHeight="1">
      <c r="A107" s="10">
        <f t="shared" si="8"/>
        <v>88</v>
      </c>
      <c r="B107" s="29"/>
      <c r="C107" s="203" t="str">
        <f>'income Distribution by Source'!AN700</f>
        <v>Distribution of Equivalent Income and Taxes by Source Among Individuals Age 62 and Older in  Year 2045 (2015 dollars) by Lifetime Earnings Quintile</v>
      </c>
    </row>
    <row r="108" spans="1:3" ht="12.75" customHeight="1">
      <c r="B108" s="30" t="s">
        <v>91</v>
      </c>
      <c r="C108" s="204"/>
    </row>
    <row r="109" spans="1:3" ht="12.75" customHeight="1">
      <c r="A109" s="10">
        <f>A107+1</f>
        <v>89</v>
      </c>
      <c r="B109" s="30"/>
      <c r="C109" s="204" t="str">
        <f>'income Distribution by Source'!BA98</f>
        <v>Distribution of Equivalent Income and Taxes by Source Among Individuals Age 62 and Older in  Year 2055 (2015 dollars) by Marital Status</v>
      </c>
    </row>
    <row r="110" spans="1:3" ht="12.75" customHeight="1">
      <c r="A110" s="10">
        <f t="shared" si="8"/>
        <v>90</v>
      </c>
      <c r="B110" s="30"/>
      <c r="C110" s="204" t="str">
        <f>'income Distribution by Source'!BA98</f>
        <v>Distribution of Equivalent Income and Taxes by Source Among Individuals Age 62 and Older in  Year 2055 (2015 dollars) by Marital Status</v>
      </c>
    </row>
    <row r="111" spans="1:3" ht="12.75" customHeight="1">
      <c r="A111" s="10">
        <f t="shared" si="8"/>
        <v>91</v>
      </c>
      <c r="B111" s="30"/>
      <c r="C111" s="204" t="str">
        <f>'income Distribution by Source'!BA249</f>
        <v>Distribution of Equivalent Income and Taxes by Source Among Individuals Age 62 and Older in  Year 2055 (2015 dollars) by Race</v>
      </c>
    </row>
    <row r="112" spans="1:3" ht="12.75" customHeight="1">
      <c r="A112" s="10">
        <f t="shared" si="8"/>
        <v>92</v>
      </c>
      <c r="B112" s="30"/>
      <c r="C112" s="141" t="str">
        <f>'income Distribution by Source'!BA371</f>
        <v>Distribution of Equivalent Income and Taxes by Source Among Individuals Age 62 and Older in  Year 2055 (2015 dollars) by Education</v>
      </c>
    </row>
    <row r="113" spans="1:3" ht="12.75" customHeight="1">
      <c r="A113" s="10">
        <f t="shared" si="8"/>
        <v>93</v>
      </c>
      <c r="B113" s="30"/>
      <c r="C113" s="141" t="str">
        <f>'income Distribution by Source'!BA522</f>
        <v>Distribution of Equivalent Income and Taxes by Source Among Individuals Age 62 and Older in  Year 2055 (2015 dollars) by Equivalent Income Quintile</v>
      </c>
    </row>
    <row r="114" spans="1:3" ht="12.75" customHeight="1">
      <c r="A114" s="10">
        <f t="shared" si="8"/>
        <v>94</v>
      </c>
      <c r="B114" s="30"/>
      <c r="C114" s="141" t="str">
        <f>'income Distribution by Source'!BA700</f>
        <v>Distribution of Equivalent Income and Taxes by Source Among Individuals Age 62 and Older in  Year 2055 (2015 dollars) by Lifetime Earnings Quintile</v>
      </c>
    </row>
    <row r="115" spans="1:3" ht="12.75" customHeight="1">
      <c r="B115" s="27" t="s">
        <v>92</v>
      </c>
      <c r="C115" s="142"/>
    </row>
    <row r="116" spans="1:3" ht="12.75" customHeight="1">
      <c r="A116" s="10">
        <f>A114+1</f>
        <v>95</v>
      </c>
      <c r="B116" s="27"/>
      <c r="C116" s="142" t="str">
        <f>'income Distribution by Source'!BN98</f>
        <v>Distribution of Equivalent Income and Taxes by Source Among Individuals Age 62 and Older in  Year 2065 (2015 dollars) by Marital Status</v>
      </c>
    </row>
    <row r="117" spans="1:3" ht="12.75" customHeight="1">
      <c r="A117" s="10">
        <f t="shared" si="8"/>
        <v>96</v>
      </c>
      <c r="B117" s="27"/>
      <c r="C117" s="142" t="str">
        <f>'income Distribution by Source'!BN98</f>
        <v>Distribution of Equivalent Income and Taxes by Source Among Individuals Age 62 and Older in  Year 2065 (2015 dollars) by Marital Status</v>
      </c>
    </row>
    <row r="118" spans="1:3" ht="12.75" customHeight="1">
      <c r="A118" s="10">
        <f t="shared" si="8"/>
        <v>97</v>
      </c>
      <c r="B118" s="27"/>
      <c r="C118" s="142" t="str">
        <f>'income Distribution by Source'!BN249</f>
        <v>Distribution of Equivalent Income and Taxes by Source Among Individuals Age 62 and Older in  Year 2065 (2015 dollars) by Race</v>
      </c>
    </row>
    <row r="119" spans="1:3" ht="12.75" customHeight="1">
      <c r="A119" s="10">
        <f t="shared" si="8"/>
        <v>98</v>
      </c>
      <c r="B119" s="27"/>
      <c r="C119" s="142" t="str">
        <f>'income Distribution by Source'!BN371</f>
        <v>Distribution of Equivalent Income and Taxes by Source Among Individuals Age 62 and Older in  Year 2065 (2015 dollars) by Education</v>
      </c>
    </row>
    <row r="120" spans="1:3" ht="12.75" customHeight="1">
      <c r="A120" s="10">
        <f t="shared" si="8"/>
        <v>99</v>
      </c>
      <c r="B120" s="27"/>
      <c r="C120" s="142" t="str">
        <f>'income Distribution by Source'!BN522</f>
        <v>Distribution of Equivalent Income and Taxes by Source Among Individuals Age 62 and Older in  Year 2065 (2015 dollars) by Equivalent Income Quintile</v>
      </c>
    </row>
    <row r="121" spans="1:3" ht="12.75" customHeight="1">
      <c r="A121" s="10">
        <f t="shared" si="8"/>
        <v>100</v>
      </c>
      <c r="B121" s="27"/>
      <c r="C121" s="142" t="str">
        <f>'income Distribution by Source'!BA700</f>
        <v>Distribution of Equivalent Income and Taxes by Source Among Individuals Age 62 and Older in  Year 2055 (2015 dollars) by Lifetime Earnings Quintile</v>
      </c>
    </row>
    <row r="122" spans="1:3" ht="12.75" customHeight="1">
      <c r="B122" s="31" t="s">
        <v>93</v>
      </c>
      <c r="C122" s="143"/>
    </row>
    <row r="123" spans="1:3" ht="12.75" customHeight="1">
      <c r="A123" s="35">
        <f>A121+1</f>
        <v>101</v>
      </c>
      <c r="B123" s="31"/>
      <c r="C123" s="143" t="str">
        <f>'General Revenues'!A2</f>
        <v>Number of People, Workers, Beneficiaries (Thousands) and Amount of Earnings, Taxes, and Benefits (Billions) 2015-2085</v>
      </c>
    </row>
    <row r="124" spans="1:3" ht="12.75" customHeight="1">
      <c r="B124" t="s">
        <v>94</v>
      </c>
      <c r="C124" s="184"/>
    </row>
    <row r="125" spans="1:3" ht="12.75" customHeight="1">
      <c r="A125" s="10">
        <f>A123+1</f>
        <v>102</v>
      </c>
      <c r="C125" s="184" t="str">
        <f>trustfund2015!A2</f>
        <v>Combined OASDI Trust Fund Operations 2005-2087</v>
      </c>
    </row>
    <row r="126" spans="1:3" s="188" customFormat="1" ht="12.75" customHeight="1">
      <c r="A126" s="187">
        <f>A125+1</f>
        <v>103</v>
      </c>
      <c r="C126" s="184" t="str">
        <f>'Trust Fund Summary'!A1</f>
        <v>Social Security OASDI Trust Fund Receipts, Expenditures, and Assets by Year as a Percent of Taxable Payroll</v>
      </c>
    </row>
    <row r="127" spans="1:3" s="188" customFormat="1" ht="12.75" customHeight="1">
      <c r="A127" s="187"/>
      <c r="B127" s="188" t="s">
        <v>95</v>
      </c>
      <c r="C127" s="184"/>
    </row>
    <row r="128" spans="1:3" s="188" customFormat="1" ht="30">
      <c r="A128" s="187">
        <f>A126+1</f>
        <v>104</v>
      </c>
      <c r="C128" s="184" t="str">
        <f>'Lifetime Returns'!A1</f>
        <v>Ratio of Lifetime Social Security Benefits to Lifetime OASDI Taxes by Family Type, AIME Quintile, and Work Years for Hypothetical Workers Reaching Age 67 in 2060</v>
      </c>
    </row>
    <row r="129" spans="1:3" s="188" customFormat="1" ht="30">
      <c r="A129" s="187">
        <f>A128+1</f>
        <v>105</v>
      </c>
      <c r="C129" s="244" t="str">
        <f>'Lifetime Returns'!G1</f>
        <v>Ratio of Lifetime Social Security and SSI Benefits to Lifetime OASDI Taxes by Family Type, AIME Quintile, and Work Years for Hypothetical Workers Reaching Age 67 in 2060</v>
      </c>
    </row>
    <row r="130" spans="1:3" s="188" customFormat="1" ht="30">
      <c r="A130" s="187">
        <f>A129+1</f>
        <v>106</v>
      </c>
      <c r="C130" s="238" t="str">
        <f>'Lifetime Returns'!G1</f>
        <v>Ratio of Lifetime Social Security and SSI Benefits to Lifetime OASDI Taxes by Family Type, AIME Quintile, and Work Years for Hypothetical Workers Reaching Age 67 in 2060</v>
      </c>
    </row>
    <row r="131" spans="1:3" s="188" customFormat="1" ht="30">
      <c r="A131" s="187">
        <f t="shared" ref="A131:A133" si="9">A130+1</f>
        <v>107</v>
      </c>
      <c r="C131" s="184" t="str">
        <f>'Lifetime Returns'!A32</f>
        <v>Present Discounted Value of Lifetime Social Security Benefits by Family Type,AIME Quintile, and Work Years for Hypothetical Workers Reaching Age 67 in 2060</v>
      </c>
    </row>
    <row r="132" spans="1:3" s="188" customFormat="1" ht="22.5" customHeight="1">
      <c r="A132" s="187">
        <f t="shared" si="9"/>
        <v>108</v>
      </c>
      <c r="C132" s="185" t="str">
        <f>'Lifetime Returns'!A63</f>
        <v>Present Discounted Value of Lifetime Social Security Taxes by Family Type, AIME Quintile, and Work Years for Hypothetical Workers Reaching Age 67 in 2060</v>
      </c>
    </row>
    <row r="133" spans="1:3" s="188" customFormat="1">
      <c r="A133" s="187">
        <f t="shared" si="9"/>
        <v>109</v>
      </c>
      <c r="C133" s="239" t="str">
        <f>'Lifetime Returns'!A93</f>
        <v>Present Discounted Value of Lifetime SSI by Family Type, AIME Quintile, and Work Years for Hypothetical Workers Reaching Age 67 in 2060</v>
      </c>
    </row>
    <row r="134" spans="1:3" ht="12.75" customHeight="1">
      <c r="B134" t="s">
        <v>96</v>
      </c>
      <c r="C134" s="184"/>
    </row>
    <row r="135" spans="1:3" ht="12.75" customHeight="1">
      <c r="A135" s="10">
        <f>A133+1</f>
        <v>110</v>
      </c>
      <c r="C135" s="184" t="str">
        <f>'marginal returns to work'!A1</f>
        <v>Ratio of Lifetime Social Security Benefits to Lifetime Social Security Taxes for Hypothetical Workers Born 1993 (Age 67 in 2060) by Family Type and AIME Quintile</v>
      </c>
    </row>
    <row r="136" spans="1:3" s="188" customFormat="1" ht="12.75" customHeight="1">
      <c r="A136" s="187">
        <f>A135+1</f>
        <v>111</v>
      </c>
      <c r="C136" s="184" t="str">
        <f>'marginal returns to work'!A51</f>
        <v>Lifetime Social Security Taxes for Hypothetical Workers Born 1993 (Age 67 in 2060) by Family Type and AIME Quintile</v>
      </c>
    </row>
    <row r="137" spans="1:3" s="188" customFormat="1" ht="12.75" customHeight="1">
      <c r="A137" s="187">
        <f t="shared" ref="A137:A138" si="10">A136+1</f>
        <v>112</v>
      </c>
      <c r="C137" s="184" t="str">
        <f>'marginal returns to work'!A101</f>
        <v>Lifetime Social Security Benefits for Hypothetical Workers Born 1993 (Age 67 in 2060) by Family Type and AIME Quintile</v>
      </c>
    </row>
    <row r="138" spans="1:3" s="188" customFormat="1" ht="12.75" customHeight="1">
      <c r="A138" s="187">
        <f t="shared" si="10"/>
        <v>113</v>
      </c>
      <c r="C138" s="184" t="str">
        <f>'marginal returns to work'!A151</f>
        <v>Lifetime SSI Benefits for Hypothetical Workers Born 1993 (Age 67 in 2060) by Family Type and AIME Quintile</v>
      </c>
    </row>
    <row r="139" spans="1:3" ht="12.75" customHeight="1">
      <c r="B139" t="s">
        <v>449</v>
      </c>
    </row>
    <row r="140" spans="1:3" ht="12.75" customHeight="1">
      <c r="A140" s="10">
        <f>A138+1</f>
        <v>114</v>
      </c>
      <c r="C140" s="186" t="str">
        <f>AverageEarningbyAIME!A1</f>
        <v>Average Earnings Relative to the Average Wage of Workers by Age and AIME Quintile</v>
      </c>
    </row>
    <row r="141" spans="1:3" ht="12.75" customHeight="1"/>
    <row r="142" spans="1:3" ht="12.75" customHeight="1"/>
    <row r="143" spans="1:3" ht="12.75" customHeight="1"/>
    <row r="144" spans="1:3"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sheetData>
  <mergeCells count="1">
    <mergeCell ref="A1:C1"/>
  </mergeCells>
  <pageMargins left="0.7" right="0.7" top="0.75" bottom="0.75" header="0.3" footer="0.3"/>
  <pageSetup scale="59" orientation="portrait" r:id="rId1"/>
  <headerFooter>
    <oddFooter>&amp;L&amp;Z&amp;F &amp;A&amp;R&amp;D</oddFooter>
  </headerFooter>
  <rowBreaks count="2" manualBreakCount="2">
    <brk id="40" max="2" man="1"/>
    <brk id="65" max="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workbookViewId="0">
      <selection activeCell="A2" sqref="A2:A3"/>
    </sheetView>
  </sheetViews>
  <sheetFormatPr defaultRowHeight="15"/>
  <cols>
    <col min="1" max="1" width="118" customWidth="1"/>
  </cols>
  <sheetData>
    <row r="1" spans="1:1">
      <c r="A1" s="241" t="s">
        <v>115</v>
      </c>
    </row>
    <row r="2" spans="1:1">
      <c r="A2" s="249" t="s">
        <v>616</v>
      </c>
    </row>
    <row r="3" spans="1:1">
      <c r="A3" s="249" t="s">
        <v>617</v>
      </c>
    </row>
    <row r="4" spans="1:1" ht="30">
      <c r="A4" s="76" t="s">
        <v>518</v>
      </c>
    </row>
    <row r="5" spans="1:1" ht="45">
      <c r="A5" s="76" t="s">
        <v>519</v>
      </c>
    </row>
    <row r="6" spans="1:1" ht="30">
      <c r="A6" s="77" t="s">
        <v>520</v>
      </c>
    </row>
    <row r="7" spans="1:1" ht="45">
      <c r="A7" s="77" t="s">
        <v>521</v>
      </c>
    </row>
    <row r="8" spans="1:1" ht="30">
      <c r="A8" s="241" t="s">
        <v>116</v>
      </c>
    </row>
    <row r="9" spans="1:1">
      <c r="A9" s="241" t="s">
        <v>310</v>
      </c>
    </row>
    <row r="10" spans="1:1">
      <c r="A10" s="241" t="s">
        <v>118</v>
      </c>
    </row>
    <row r="11" spans="1:1" ht="30">
      <c r="A11" s="241" t="s">
        <v>117</v>
      </c>
    </row>
    <row r="12" spans="1:1">
      <c r="A12" s="241"/>
    </row>
    <row r="13" spans="1:1">
      <c r="A13" s="241" t="s">
        <v>121</v>
      </c>
    </row>
    <row r="14" spans="1:1" ht="30">
      <c r="A14" s="241" t="s">
        <v>309</v>
      </c>
    </row>
    <row r="15" spans="1:1">
      <c r="A15" s="241"/>
    </row>
    <row r="16" spans="1:1">
      <c r="A16" s="241" t="s">
        <v>122</v>
      </c>
    </row>
    <row r="17" spans="1:1" ht="30">
      <c r="A17" s="241" t="s">
        <v>273</v>
      </c>
    </row>
    <row r="18" spans="1:1">
      <c r="A18" s="241" t="s">
        <v>274</v>
      </c>
    </row>
    <row r="19" spans="1:1">
      <c r="A19" s="188"/>
    </row>
    <row r="20" spans="1:1">
      <c r="A20" s="241" t="s">
        <v>302</v>
      </c>
    </row>
    <row r="21" spans="1:1">
      <c r="A21" s="241" t="s">
        <v>303</v>
      </c>
    </row>
    <row r="22" spans="1:1">
      <c r="A22" s="188"/>
    </row>
    <row r="23" spans="1:1">
      <c r="A23" s="241" t="s">
        <v>438</v>
      </c>
    </row>
    <row r="24" spans="1:1">
      <c r="A24" s="241" t="s">
        <v>439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Q87"/>
  <sheetViews>
    <sheetView view="pageBreakPreview" zoomScale="70" zoomScaleNormal="80" zoomScaleSheetLayoutView="70" workbookViewId="0">
      <selection activeCell="J26" sqref="J26"/>
    </sheetView>
  </sheetViews>
  <sheetFormatPr defaultRowHeight="15"/>
  <cols>
    <col min="1" max="1" width="4.5703125" customWidth="1"/>
    <col min="2" max="2" width="26.140625" customWidth="1"/>
    <col min="3" max="3" width="11" customWidth="1"/>
    <col min="10" max="10" width="4.5703125" customWidth="1"/>
    <col min="11" max="11" width="28" customWidth="1"/>
  </cols>
  <sheetData>
    <row r="1" spans="1:17" ht="31.5" customHeight="1">
      <c r="A1" s="267" t="s">
        <v>64</v>
      </c>
      <c r="B1" s="267"/>
      <c r="C1" s="267"/>
      <c r="D1" s="267"/>
      <c r="E1" s="267"/>
      <c r="F1" s="267"/>
      <c r="G1" s="267"/>
      <c r="H1" s="267"/>
      <c r="J1" s="268" t="s">
        <v>316</v>
      </c>
      <c r="K1" s="268"/>
      <c r="L1" s="268"/>
      <c r="M1" s="268"/>
      <c r="N1" s="268"/>
      <c r="O1" s="268"/>
      <c r="P1" s="268"/>
      <c r="Q1" s="268"/>
    </row>
    <row r="2" spans="1:17">
      <c r="C2" s="265" t="s">
        <v>32</v>
      </c>
      <c r="D2" s="265"/>
      <c r="E2" s="265"/>
      <c r="F2" s="265"/>
      <c r="G2" s="265"/>
      <c r="H2" s="265"/>
      <c r="L2" s="265" t="s">
        <v>32</v>
      </c>
      <c r="M2" s="265"/>
      <c r="N2" s="265"/>
      <c r="O2" s="265"/>
      <c r="P2" s="265"/>
      <c r="Q2" s="265"/>
    </row>
    <row r="3" spans="1:17">
      <c r="C3" s="1">
        <v>2015</v>
      </c>
      <c r="D3" s="1">
        <f>C3+10</f>
        <v>2025</v>
      </c>
      <c r="E3" s="1">
        <f t="shared" ref="E3:H3" si="0">D3+10</f>
        <v>2035</v>
      </c>
      <c r="F3" s="1">
        <f t="shared" si="0"/>
        <v>2045</v>
      </c>
      <c r="G3" s="1">
        <f t="shared" si="0"/>
        <v>2055</v>
      </c>
      <c r="H3" s="1">
        <f t="shared" si="0"/>
        <v>2065</v>
      </c>
      <c r="L3" s="1">
        <v>2015</v>
      </c>
      <c r="M3" s="1">
        <f>L3+10</f>
        <v>2025</v>
      </c>
      <c r="N3" s="1">
        <f t="shared" ref="N3" si="1">M3+10</f>
        <v>2035</v>
      </c>
      <c r="O3" s="1">
        <f t="shared" ref="O3" si="2">N3+10</f>
        <v>2045</v>
      </c>
      <c r="P3" s="1">
        <f t="shared" ref="P3" si="3">O3+10</f>
        <v>2055</v>
      </c>
      <c r="Q3" s="1">
        <f t="shared" ref="Q3" si="4">P3+10</f>
        <v>2065</v>
      </c>
    </row>
    <row r="4" spans="1:17">
      <c r="A4" t="s">
        <v>0</v>
      </c>
      <c r="C4">
        <f>SAStab!B13</f>
        <v>57990</v>
      </c>
      <c r="D4">
        <f>SAStab!C13</f>
        <v>79506</v>
      </c>
      <c r="E4">
        <f>SAStab!D13</f>
        <v>91760</v>
      </c>
      <c r="F4">
        <f>SAStab!E13</f>
        <v>97807</v>
      </c>
      <c r="G4">
        <f>SAStab!F13</f>
        <v>105258</v>
      </c>
      <c r="H4">
        <f>SAStab!G13</f>
        <v>112519</v>
      </c>
      <c r="J4" t="s">
        <v>0</v>
      </c>
      <c r="L4">
        <f t="shared" ref="L4:Q4" si="5">100*C4/C$4</f>
        <v>100</v>
      </c>
      <c r="M4">
        <f t="shared" si="5"/>
        <v>100</v>
      </c>
      <c r="N4">
        <f t="shared" si="5"/>
        <v>100</v>
      </c>
      <c r="O4">
        <f t="shared" si="5"/>
        <v>100</v>
      </c>
      <c r="P4">
        <f t="shared" si="5"/>
        <v>100</v>
      </c>
      <c r="Q4">
        <f t="shared" si="5"/>
        <v>100</v>
      </c>
    </row>
    <row r="5" spans="1:17">
      <c r="A5" t="s">
        <v>1</v>
      </c>
      <c r="J5" t="s">
        <v>1</v>
      </c>
    </row>
    <row r="6" spans="1:17">
      <c r="B6" t="s">
        <v>2</v>
      </c>
      <c r="C6">
        <f>SAStab!B15</f>
        <v>27173</v>
      </c>
      <c r="D6">
        <f>SAStab!C15</f>
        <v>34241</v>
      </c>
      <c r="E6">
        <f>SAStab!D15</f>
        <v>31502</v>
      </c>
      <c r="F6">
        <f>SAStab!E15</f>
        <v>32425</v>
      </c>
      <c r="G6">
        <f>SAStab!F15</f>
        <v>36937</v>
      </c>
      <c r="H6">
        <f>SAStab!G15</f>
        <v>37172</v>
      </c>
      <c r="K6" t="s">
        <v>2</v>
      </c>
      <c r="L6" s="130">
        <f t="shared" ref="L6:Q10" si="6">100*C6/C$4</f>
        <v>46.858078979134334</v>
      </c>
      <c r="M6" s="130">
        <f t="shared" si="6"/>
        <v>43.067189897617787</v>
      </c>
      <c r="N6" s="130">
        <f t="shared" si="6"/>
        <v>34.3308631211857</v>
      </c>
      <c r="O6" s="130">
        <f t="shared" si="6"/>
        <v>33.152023883771101</v>
      </c>
      <c r="P6" s="130">
        <f t="shared" si="6"/>
        <v>35.091869501605579</v>
      </c>
      <c r="Q6" s="130">
        <f t="shared" si="6"/>
        <v>33.036198330948551</v>
      </c>
    </row>
    <row r="7" spans="1:17">
      <c r="B7" t="s">
        <v>3</v>
      </c>
      <c r="C7">
        <f>SAStab!B16</f>
        <v>11386</v>
      </c>
      <c r="D7">
        <f>SAStab!C16</f>
        <v>16995</v>
      </c>
      <c r="E7">
        <f>SAStab!D16</f>
        <v>19691</v>
      </c>
      <c r="F7">
        <f>SAStab!E16</f>
        <v>17690</v>
      </c>
      <c r="G7">
        <f>SAStab!F16</f>
        <v>19819</v>
      </c>
      <c r="H7">
        <f>SAStab!G16</f>
        <v>21778</v>
      </c>
      <c r="K7" t="s">
        <v>3</v>
      </c>
      <c r="L7" s="130">
        <f t="shared" si="6"/>
        <v>19.634419727539232</v>
      </c>
      <c r="M7" s="130">
        <f t="shared" si="6"/>
        <v>21.375745226775337</v>
      </c>
      <c r="N7" s="130">
        <f t="shared" si="6"/>
        <v>21.459241499564079</v>
      </c>
      <c r="O7" s="130">
        <f t="shared" si="6"/>
        <v>18.086640015540809</v>
      </c>
      <c r="P7" s="130">
        <f t="shared" si="6"/>
        <v>18.828972619658362</v>
      </c>
      <c r="Q7" s="130">
        <f t="shared" si="6"/>
        <v>19.354953385650422</v>
      </c>
    </row>
    <row r="8" spans="1:17">
      <c r="B8" t="s">
        <v>4</v>
      </c>
      <c r="C8">
        <f>SAStab!B17</f>
        <v>7959</v>
      </c>
      <c r="D8">
        <f>SAStab!C17</f>
        <v>13075</v>
      </c>
      <c r="E8">
        <f>SAStab!D17</f>
        <v>17312</v>
      </c>
      <c r="F8">
        <f>SAStab!E17</f>
        <v>16501</v>
      </c>
      <c r="G8">
        <f>SAStab!F17</f>
        <v>16612</v>
      </c>
      <c r="H8">
        <f>SAStab!G17</f>
        <v>19588</v>
      </c>
      <c r="K8" t="s">
        <v>4</v>
      </c>
      <c r="L8" s="130">
        <f t="shared" si="6"/>
        <v>13.724780134505949</v>
      </c>
      <c r="M8" s="130">
        <f t="shared" si="6"/>
        <v>16.445299725806859</v>
      </c>
      <c r="N8" s="130">
        <f t="shared" si="6"/>
        <v>18.866608544027898</v>
      </c>
      <c r="O8" s="130">
        <f t="shared" si="6"/>
        <v>16.870980604660197</v>
      </c>
      <c r="P8" s="130">
        <f t="shared" si="6"/>
        <v>15.782173326492998</v>
      </c>
      <c r="Q8" s="130">
        <f t="shared" si="6"/>
        <v>17.408615433837841</v>
      </c>
    </row>
    <row r="9" spans="1:17">
      <c r="B9" t="s">
        <v>5</v>
      </c>
      <c r="C9">
        <f>SAStab!B18</f>
        <v>5764</v>
      </c>
      <c r="D9">
        <f>SAStab!C18</f>
        <v>8151</v>
      </c>
      <c r="E9">
        <f>SAStab!D18</f>
        <v>12272</v>
      </c>
      <c r="F9">
        <f>SAStab!E18</f>
        <v>14593</v>
      </c>
      <c r="G9">
        <f>SAStab!F18</f>
        <v>13511</v>
      </c>
      <c r="H9">
        <f>SAStab!G18</f>
        <v>15354</v>
      </c>
      <c r="K9" t="s">
        <v>5</v>
      </c>
      <c r="L9" s="130">
        <f t="shared" si="6"/>
        <v>9.9396447663390237</v>
      </c>
      <c r="M9" s="130">
        <f t="shared" si="6"/>
        <v>10.252056448569919</v>
      </c>
      <c r="N9" s="130">
        <f t="shared" si="6"/>
        <v>13.374019180470793</v>
      </c>
      <c r="O9" s="130">
        <f t="shared" si="6"/>
        <v>14.920199985686097</v>
      </c>
      <c r="P9" s="130">
        <f t="shared" si="6"/>
        <v>12.836078967869426</v>
      </c>
      <c r="Q9" s="130">
        <f t="shared" si="6"/>
        <v>13.645695393666847</v>
      </c>
    </row>
    <row r="10" spans="1:17">
      <c r="B10" t="s">
        <v>6</v>
      </c>
      <c r="C10">
        <f>SAStab!B19</f>
        <v>5708</v>
      </c>
      <c r="D10">
        <f>SAStab!C19</f>
        <v>7044</v>
      </c>
      <c r="E10">
        <f>SAStab!D19</f>
        <v>10983</v>
      </c>
      <c r="F10">
        <f>SAStab!E19</f>
        <v>16597</v>
      </c>
      <c r="G10">
        <f>SAStab!F19</f>
        <v>18379</v>
      </c>
      <c r="H10">
        <f>SAStab!G19</f>
        <v>18629</v>
      </c>
      <c r="K10" t="s">
        <v>6</v>
      </c>
      <c r="L10" s="130">
        <f t="shared" si="6"/>
        <v>9.8430763924814624</v>
      </c>
      <c r="M10" s="130">
        <f t="shared" si="6"/>
        <v>8.8597087012300957</v>
      </c>
      <c r="N10" s="130">
        <f t="shared" si="6"/>
        <v>11.969267654751526</v>
      </c>
      <c r="O10" s="130">
        <f t="shared" si="6"/>
        <v>16.969133088633736</v>
      </c>
      <c r="P10" s="130">
        <f t="shared" si="6"/>
        <v>17.460905584373634</v>
      </c>
      <c r="Q10" s="130">
        <f t="shared" si="6"/>
        <v>16.5563149334779</v>
      </c>
    </row>
    <row r="11" spans="1:17">
      <c r="A11" t="s">
        <v>7</v>
      </c>
      <c r="J11" t="s">
        <v>7</v>
      </c>
    </row>
    <row r="12" spans="1:17">
      <c r="B12" t="s">
        <v>9</v>
      </c>
      <c r="C12">
        <f>SAStab!B21</f>
        <v>31749</v>
      </c>
      <c r="D12">
        <f>SAStab!C21</f>
        <v>42792</v>
      </c>
      <c r="E12">
        <f>SAStab!D21</f>
        <v>48943</v>
      </c>
      <c r="F12">
        <f>SAStab!E21</f>
        <v>52096</v>
      </c>
      <c r="G12">
        <f>SAStab!F21</f>
        <v>55765</v>
      </c>
      <c r="H12">
        <f>SAStab!G21</f>
        <v>59742</v>
      </c>
      <c r="K12" t="s">
        <v>9</v>
      </c>
      <c r="L12" s="130">
        <f t="shared" ref="L12:Q13" si="7">100*C12/C$4</f>
        <v>54.749094671495087</v>
      </c>
      <c r="M12" s="130">
        <f t="shared" si="7"/>
        <v>53.822353029960006</v>
      </c>
      <c r="N12" s="130">
        <f t="shared" si="7"/>
        <v>53.338055797733219</v>
      </c>
      <c r="O12" s="130">
        <f t="shared" si="7"/>
        <v>53.264081302974226</v>
      </c>
      <c r="P12" s="130">
        <f t="shared" si="7"/>
        <v>52.979345987953408</v>
      </c>
      <c r="Q12" s="130">
        <f t="shared" si="7"/>
        <v>53.095032838898319</v>
      </c>
    </row>
    <row r="13" spans="1:17">
      <c r="B13" t="s">
        <v>8</v>
      </c>
      <c r="C13">
        <f>SAStab!B22</f>
        <v>26241</v>
      </c>
      <c r="D13">
        <f>SAStab!C22</f>
        <v>36715</v>
      </c>
      <c r="E13">
        <f>SAStab!D22</f>
        <v>42818</v>
      </c>
      <c r="F13">
        <f>SAStab!E22</f>
        <v>45711</v>
      </c>
      <c r="G13">
        <f>SAStab!F22</f>
        <v>49493</v>
      </c>
      <c r="H13">
        <f>SAStab!G22</f>
        <v>52777</v>
      </c>
      <c r="K13" t="s">
        <v>8</v>
      </c>
      <c r="L13" s="130">
        <f t="shared" si="7"/>
        <v>45.250905328504913</v>
      </c>
      <c r="M13" s="130">
        <f t="shared" si="7"/>
        <v>46.178904736749431</v>
      </c>
      <c r="N13" s="130">
        <f t="shared" si="7"/>
        <v>46.663034001743682</v>
      </c>
      <c r="O13" s="130">
        <f t="shared" si="7"/>
        <v>46.735918697025774</v>
      </c>
      <c r="P13" s="130">
        <f t="shared" si="7"/>
        <v>47.020654012046592</v>
      </c>
      <c r="Q13" s="130">
        <f t="shared" si="7"/>
        <v>46.904967161101681</v>
      </c>
    </row>
    <row r="14" spans="1:17">
      <c r="A14" t="s">
        <v>10</v>
      </c>
      <c r="J14" t="s">
        <v>10</v>
      </c>
    </row>
    <row r="15" spans="1:17">
      <c r="B15" t="s">
        <v>314</v>
      </c>
      <c r="C15">
        <f>SAStab!B24</f>
        <v>9481</v>
      </c>
      <c r="D15">
        <f>SAStab!C24</f>
        <v>10771</v>
      </c>
      <c r="E15">
        <f>SAStab!D24</f>
        <v>11973</v>
      </c>
      <c r="F15">
        <f>SAStab!E24</f>
        <v>12680</v>
      </c>
      <c r="G15">
        <f>SAStab!F24</f>
        <v>12645</v>
      </c>
      <c r="H15">
        <f>SAStab!G24</f>
        <v>12380</v>
      </c>
      <c r="K15" t="s">
        <v>314</v>
      </c>
      <c r="L15" s="130">
        <f t="shared" ref="L15:Q18" si="8">100*C15/C$4</f>
        <v>16.349370581134679</v>
      </c>
      <c r="M15" s="130">
        <f t="shared" si="8"/>
        <v>13.547405227278444</v>
      </c>
      <c r="N15" s="130">
        <f t="shared" si="8"/>
        <v>13.048169136878814</v>
      </c>
      <c r="O15" s="130">
        <f t="shared" si="8"/>
        <v>12.964307258171706</v>
      </c>
      <c r="P15" s="130">
        <f t="shared" si="8"/>
        <v>12.013338653594026</v>
      </c>
      <c r="Q15" s="130">
        <f t="shared" si="8"/>
        <v>11.002586229881176</v>
      </c>
    </row>
    <row r="16" spans="1:17">
      <c r="B16" t="s">
        <v>313</v>
      </c>
      <c r="C16">
        <f>SAStab!B25</f>
        <v>20986</v>
      </c>
      <c r="D16">
        <f>SAStab!C25</f>
        <v>27455</v>
      </c>
      <c r="E16">
        <f>SAStab!D25</f>
        <v>29399</v>
      </c>
      <c r="F16">
        <f>SAStab!E25</f>
        <v>30483</v>
      </c>
      <c r="G16">
        <f>SAStab!F25</f>
        <v>32588</v>
      </c>
      <c r="H16">
        <f>SAStab!G25</f>
        <v>34496</v>
      </c>
      <c r="K16" t="s">
        <v>313</v>
      </c>
      <c r="L16" s="130">
        <f t="shared" si="8"/>
        <v>36.188998103121229</v>
      </c>
      <c r="M16" s="130">
        <f t="shared" si="8"/>
        <v>34.531985007420822</v>
      </c>
      <c r="N16" s="130">
        <f t="shared" si="8"/>
        <v>32.039014821272886</v>
      </c>
      <c r="O16" s="130">
        <f t="shared" si="8"/>
        <v>31.166480926723036</v>
      </c>
      <c r="P16" s="130">
        <f t="shared" si="8"/>
        <v>30.960117045735242</v>
      </c>
      <c r="Q16" s="130">
        <f t="shared" si="8"/>
        <v>30.657933326815915</v>
      </c>
    </row>
    <row r="17" spans="1:17">
      <c r="B17" t="s">
        <v>11</v>
      </c>
      <c r="C17">
        <f>SAStab!B26</f>
        <v>12172</v>
      </c>
      <c r="D17">
        <f>SAStab!C26</f>
        <v>18248</v>
      </c>
      <c r="E17">
        <f>SAStab!D26</f>
        <v>20694</v>
      </c>
      <c r="F17">
        <f>SAStab!E26</f>
        <v>20414</v>
      </c>
      <c r="G17">
        <f>SAStab!F26</f>
        <v>20731</v>
      </c>
      <c r="H17">
        <f>SAStab!G26</f>
        <v>21811</v>
      </c>
      <c r="K17" t="s">
        <v>11</v>
      </c>
      <c r="L17" s="130">
        <f t="shared" si="8"/>
        <v>20.989825832040008</v>
      </c>
      <c r="M17" s="130">
        <f t="shared" si="8"/>
        <v>22.951726913692049</v>
      </c>
      <c r="N17" s="130">
        <f t="shared" si="8"/>
        <v>22.552310374891022</v>
      </c>
      <c r="O17" s="130">
        <f t="shared" si="8"/>
        <v>20.871716748289998</v>
      </c>
      <c r="P17" s="130">
        <f t="shared" si="8"/>
        <v>19.695415075338691</v>
      </c>
      <c r="Q17" s="130">
        <f t="shared" si="8"/>
        <v>19.384281765746231</v>
      </c>
    </row>
    <row r="18" spans="1:17">
      <c r="B18" t="s">
        <v>12</v>
      </c>
      <c r="C18">
        <f>SAStab!B27</f>
        <v>15351</v>
      </c>
      <c r="D18">
        <f>SAStab!C27</f>
        <v>23033</v>
      </c>
      <c r="E18">
        <f>SAStab!D27</f>
        <v>29695</v>
      </c>
      <c r="F18">
        <f>SAStab!E27</f>
        <v>34229</v>
      </c>
      <c r="G18">
        <f>SAStab!F27</f>
        <v>39295</v>
      </c>
      <c r="H18">
        <f>SAStab!G27</f>
        <v>43833</v>
      </c>
      <c r="K18" t="s">
        <v>12</v>
      </c>
      <c r="L18" s="130">
        <f t="shared" si="8"/>
        <v>26.471805483704088</v>
      </c>
      <c r="M18" s="130">
        <f t="shared" si="8"/>
        <v>28.970140618318116</v>
      </c>
      <c r="N18" s="130">
        <f t="shared" si="8"/>
        <v>32.361595466434174</v>
      </c>
      <c r="O18" s="130">
        <f t="shared" si="8"/>
        <v>34.996472645107204</v>
      </c>
      <c r="P18" s="130">
        <f t="shared" si="8"/>
        <v>37.332079271884325</v>
      </c>
      <c r="Q18" s="130">
        <f t="shared" si="8"/>
        <v>38.956087416347458</v>
      </c>
    </row>
    <row r="19" spans="1:17">
      <c r="A19" t="s">
        <v>23</v>
      </c>
      <c r="J19" t="s">
        <v>23</v>
      </c>
    </row>
    <row r="20" spans="1:17">
      <c r="B20" t="s">
        <v>24</v>
      </c>
      <c r="C20">
        <f>SAStab!B29</f>
        <v>43752</v>
      </c>
      <c r="D20">
        <f>SAStab!C29</f>
        <v>57040</v>
      </c>
      <c r="E20">
        <f>SAStab!D29</f>
        <v>61949</v>
      </c>
      <c r="F20">
        <f>SAStab!E29</f>
        <v>61151</v>
      </c>
      <c r="G20">
        <f>SAStab!F29</f>
        <v>61848</v>
      </c>
      <c r="H20">
        <f>SAStab!G29</f>
        <v>62227</v>
      </c>
      <c r="K20" t="s">
        <v>24</v>
      </c>
      <c r="L20" s="130">
        <f t="shared" ref="L20:Q23" si="9">100*C20/C$4</f>
        <v>75.44749094671495</v>
      </c>
      <c r="M20" s="130">
        <f t="shared" si="9"/>
        <v>71.743013105929109</v>
      </c>
      <c r="N20" s="130">
        <f t="shared" si="9"/>
        <v>67.511987794245854</v>
      </c>
      <c r="O20" s="130">
        <f t="shared" si="9"/>
        <v>62.522109869436747</v>
      </c>
      <c r="P20" s="130">
        <f t="shared" si="9"/>
        <v>58.758479165479109</v>
      </c>
      <c r="Q20" s="130">
        <f t="shared" si="9"/>
        <v>55.30354873399159</v>
      </c>
    </row>
    <row r="21" spans="1:17">
      <c r="B21" t="s">
        <v>25</v>
      </c>
      <c r="C21">
        <f>SAStab!B30</f>
        <v>5601</v>
      </c>
      <c r="D21">
        <f>SAStab!C30</f>
        <v>8317</v>
      </c>
      <c r="E21">
        <f>SAStab!D30</f>
        <v>10098</v>
      </c>
      <c r="F21">
        <f>SAStab!E30</f>
        <v>11925</v>
      </c>
      <c r="G21">
        <f>SAStab!F30</f>
        <v>13748</v>
      </c>
      <c r="H21">
        <f>SAStab!G30</f>
        <v>15049</v>
      </c>
      <c r="K21" t="s">
        <v>25</v>
      </c>
      <c r="L21" s="130">
        <f t="shared" si="9"/>
        <v>9.6585618210036213</v>
      </c>
      <c r="M21" s="130">
        <f t="shared" si="9"/>
        <v>10.460845722335421</v>
      </c>
      <c r="N21" s="130">
        <f t="shared" si="9"/>
        <v>11.004795117698343</v>
      </c>
      <c r="O21" s="130">
        <f t="shared" si="9"/>
        <v>12.192378868588138</v>
      </c>
      <c r="P21" s="130">
        <f t="shared" si="9"/>
        <v>13.061240000760037</v>
      </c>
      <c r="Q21" s="130">
        <f t="shared" si="9"/>
        <v>13.374630062478337</v>
      </c>
    </row>
    <row r="22" spans="1:17">
      <c r="B22" t="s">
        <v>26</v>
      </c>
      <c r="C22">
        <f>SAStab!B31</f>
        <v>5796</v>
      </c>
      <c r="D22">
        <f>SAStab!C31</f>
        <v>9345</v>
      </c>
      <c r="E22">
        <f>SAStab!D31</f>
        <v>13314</v>
      </c>
      <c r="F22">
        <f>SAStab!E31</f>
        <v>16706</v>
      </c>
      <c r="G22">
        <f>SAStab!F31</f>
        <v>20081</v>
      </c>
      <c r="H22">
        <f>SAStab!G31</f>
        <v>24149</v>
      </c>
      <c r="K22" t="s">
        <v>26</v>
      </c>
      <c r="L22" s="130">
        <f t="shared" si="9"/>
        <v>9.9948266942576307</v>
      </c>
      <c r="M22" s="130">
        <f t="shared" si="9"/>
        <v>11.753829899630217</v>
      </c>
      <c r="N22" s="130">
        <f t="shared" si="9"/>
        <v>14.509590235396686</v>
      </c>
      <c r="O22" s="130">
        <f t="shared" si="9"/>
        <v>17.080577054812029</v>
      </c>
      <c r="P22" s="130">
        <f t="shared" si="9"/>
        <v>19.077884816356001</v>
      </c>
      <c r="Q22" s="130">
        <f t="shared" si="9"/>
        <v>21.462153058594549</v>
      </c>
    </row>
    <row r="23" spans="1:17">
      <c r="B23" t="s">
        <v>27</v>
      </c>
      <c r="C23">
        <f>SAStab!B32</f>
        <v>2841</v>
      </c>
      <c r="D23">
        <f>SAStab!C32</f>
        <v>4803</v>
      </c>
      <c r="E23">
        <f>SAStab!D32</f>
        <v>6400</v>
      </c>
      <c r="F23">
        <f>SAStab!E32</f>
        <v>8025</v>
      </c>
      <c r="G23">
        <f>SAStab!F32</f>
        <v>9581</v>
      </c>
      <c r="H23">
        <f>SAStab!G32</f>
        <v>11094</v>
      </c>
      <c r="K23" t="s">
        <v>27</v>
      </c>
      <c r="L23" s="130">
        <f t="shared" si="9"/>
        <v>4.899120538023797</v>
      </c>
      <c r="M23" s="130">
        <f t="shared" si="9"/>
        <v>6.0410535053958192</v>
      </c>
      <c r="N23" s="130">
        <f t="shared" si="9"/>
        <v>6.9747166521360073</v>
      </c>
      <c r="O23" s="130">
        <f t="shared" si="9"/>
        <v>8.2049342071630864</v>
      </c>
      <c r="P23" s="130">
        <f t="shared" si="9"/>
        <v>9.1023960174048533</v>
      </c>
      <c r="Q23" s="130">
        <f t="shared" si="9"/>
        <v>9.8596681449355223</v>
      </c>
    </row>
    <row r="24" spans="1:17">
      <c r="A24" t="s">
        <v>104</v>
      </c>
      <c r="J24" t="s">
        <v>104</v>
      </c>
    </row>
    <row r="25" spans="1:17">
      <c r="B25" t="s">
        <v>14</v>
      </c>
      <c r="C25">
        <f>SAStab!B34</f>
        <v>33553</v>
      </c>
      <c r="D25">
        <f>SAStab!C34</f>
        <v>45930</v>
      </c>
      <c r="E25">
        <f>SAStab!D34</f>
        <v>50734</v>
      </c>
      <c r="F25">
        <f>SAStab!E34</f>
        <v>51608</v>
      </c>
      <c r="G25">
        <f>SAStab!F34</f>
        <v>55721</v>
      </c>
      <c r="H25">
        <f>SAStab!G34</f>
        <v>59559</v>
      </c>
      <c r="K25" t="s">
        <v>14</v>
      </c>
      <c r="L25" s="130">
        <f t="shared" ref="L25:Q28" si="10">100*C25/C$4</f>
        <v>57.859975857906534</v>
      </c>
      <c r="M25" s="130">
        <f t="shared" si="10"/>
        <v>57.769224964153651</v>
      </c>
      <c r="N25" s="130">
        <f t="shared" si="10"/>
        <v>55.2898866608544</v>
      </c>
      <c r="O25" s="130">
        <f t="shared" si="10"/>
        <v>52.765139509442065</v>
      </c>
      <c r="P25" s="130">
        <f t="shared" si="10"/>
        <v>52.93754393965304</v>
      </c>
      <c r="Q25" s="130">
        <f t="shared" si="10"/>
        <v>52.932393640185211</v>
      </c>
    </row>
    <row r="26" spans="1:17">
      <c r="B26" t="s">
        <v>15</v>
      </c>
      <c r="C26">
        <f>SAStab!B35</f>
        <v>12593</v>
      </c>
      <c r="D26">
        <f>SAStab!C35</f>
        <v>15167</v>
      </c>
      <c r="E26">
        <f>SAStab!D35</f>
        <v>18076</v>
      </c>
      <c r="F26">
        <f>SAStab!E35</f>
        <v>19762</v>
      </c>
      <c r="G26">
        <f>SAStab!F35</f>
        <v>19447</v>
      </c>
      <c r="H26">
        <f>SAStab!G35</f>
        <v>20137</v>
      </c>
      <c r="K26" t="s">
        <v>15</v>
      </c>
      <c r="L26" s="130">
        <f t="shared" si="10"/>
        <v>21.715813071219177</v>
      </c>
      <c r="M26" s="130">
        <f t="shared" si="10"/>
        <v>19.076547681935956</v>
      </c>
      <c r="N26" s="130">
        <f t="shared" si="10"/>
        <v>19.699215344376636</v>
      </c>
      <c r="O26" s="130">
        <f t="shared" si="10"/>
        <v>20.205097794636377</v>
      </c>
      <c r="P26" s="130">
        <f t="shared" si="10"/>
        <v>18.475555302209809</v>
      </c>
      <c r="Q26" s="130">
        <f t="shared" si="10"/>
        <v>17.89653302997716</v>
      </c>
    </row>
    <row r="27" spans="1:17">
      <c r="B27" t="s">
        <v>16</v>
      </c>
      <c r="C27">
        <f>SAStab!B36</f>
        <v>8064</v>
      </c>
      <c r="D27">
        <f>SAStab!C36</f>
        <v>11176</v>
      </c>
      <c r="E27">
        <f>SAStab!D36</f>
        <v>12257</v>
      </c>
      <c r="F27">
        <f>SAStab!E36</f>
        <v>12589</v>
      </c>
      <c r="G27">
        <f>SAStab!F36</f>
        <v>12967</v>
      </c>
      <c r="H27">
        <f>SAStab!G36</f>
        <v>13181</v>
      </c>
      <c r="K27" t="s">
        <v>16</v>
      </c>
      <c r="L27" s="130">
        <f t="shared" si="10"/>
        <v>13.905845835488877</v>
      </c>
      <c r="M27" s="130">
        <f t="shared" si="10"/>
        <v>14.056800744597892</v>
      </c>
      <c r="N27" s="130">
        <f t="shared" si="10"/>
        <v>13.35767218831735</v>
      </c>
      <c r="O27" s="130">
        <f t="shared" si="10"/>
        <v>12.871266882738455</v>
      </c>
      <c r="P27" s="130">
        <f t="shared" si="10"/>
        <v>12.319253643428528</v>
      </c>
      <c r="Q27" s="130">
        <f t="shared" si="10"/>
        <v>11.714466001297559</v>
      </c>
    </row>
    <row r="28" spans="1:17">
      <c r="B28" t="s">
        <v>13</v>
      </c>
      <c r="C28">
        <f>SAStab!B37</f>
        <v>3780</v>
      </c>
      <c r="D28">
        <f>SAStab!C37</f>
        <v>7233</v>
      </c>
      <c r="E28">
        <f>SAStab!D37</f>
        <v>10693</v>
      </c>
      <c r="F28">
        <f>SAStab!E37</f>
        <v>13848</v>
      </c>
      <c r="G28">
        <f>SAStab!F37</f>
        <v>17124</v>
      </c>
      <c r="H28">
        <f>SAStab!G37</f>
        <v>19643</v>
      </c>
      <c r="K28" t="s">
        <v>13</v>
      </c>
      <c r="L28" s="130">
        <f t="shared" si="10"/>
        <v>6.5183652353854109</v>
      </c>
      <c r="M28" s="130">
        <f t="shared" si="10"/>
        <v>9.0974266093125049</v>
      </c>
      <c r="N28" s="130">
        <f t="shared" si="10"/>
        <v>11.653225806451612</v>
      </c>
      <c r="O28" s="130">
        <f t="shared" si="10"/>
        <v>14.158495813183105</v>
      </c>
      <c r="P28" s="130">
        <f t="shared" si="10"/>
        <v>16.268597161260903</v>
      </c>
      <c r="Q28" s="130">
        <f t="shared" si="10"/>
        <v>17.457496067330851</v>
      </c>
    </row>
    <row r="29" spans="1:17">
      <c r="A29" t="s">
        <v>123</v>
      </c>
      <c r="J29" t="s">
        <v>123</v>
      </c>
    </row>
    <row r="30" spans="1:17">
      <c r="B30" t="s">
        <v>124</v>
      </c>
      <c r="C30">
        <f>SAStab!B39</f>
        <v>2575</v>
      </c>
      <c r="D30">
        <f>SAStab!C39</f>
        <v>3215</v>
      </c>
      <c r="E30">
        <f>SAStab!D39</f>
        <v>3210</v>
      </c>
      <c r="F30">
        <f>SAStab!E39</f>
        <v>3046</v>
      </c>
      <c r="G30">
        <f>SAStab!F39</f>
        <v>2880</v>
      </c>
      <c r="H30">
        <f>SAStab!G39</f>
        <v>3006</v>
      </c>
      <c r="K30" t="s">
        <v>124</v>
      </c>
      <c r="L30" s="130">
        <f t="shared" ref="L30:Q37" si="11">100*C30/C$4</f>
        <v>4.4404207622003797</v>
      </c>
      <c r="M30" s="130">
        <f t="shared" si="11"/>
        <v>4.0437199708198124</v>
      </c>
      <c r="N30" s="130">
        <f t="shared" si="11"/>
        <v>3.4982563208369659</v>
      </c>
      <c r="O30" s="130">
        <f t="shared" si="11"/>
        <v>3.1142965227437709</v>
      </c>
      <c r="P30" s="130">
        <f t="shared" si="11"/>
        <v>2.7361340705694581</v>
      </c>
      <c r="Q30" s="130">
        <f t="shared" si="11"/>
        <v>2.6715488050906959</v>
      </c>
    </row>
    <row r="31" spans="1:17">
      <c r="B31" s="37" t="s">
        <v>125</v>
      </c>
      <c r="C31">
        <f>SAStab!B40</f>
        <v>1602</v>
      </c>
      <c r="D31">
        <f>SAStab!C40</f>
        <v>2105</v>
      </c>
      <c r="E31">
        <f>SAStab!D40</f>
        <v>2258</v>
      </c>
      <c r="F31">
        <f>SAStab!E40</f>
        <v>2341</v>
      </c>
      <c r="G31">
        <f>SAStab!F40</f>
        <v>2467</v>
      </c>
      <c r="H31">
        <f>SAStab!G40</f>
        <v>2595</v>
      </c>
      <c r="K31" s="37" t="s">
        <v>125</v>
      </c>
      <c r="L31" s="130">
        <f t="shared" si="11"/>
        <v>2.7625452664252457</v>
      </c>
      <c r="M31" s="130">
        <f t="shared" si="11"/>
        <v>2.6475989233516968</v>
      </c>
      <c r="N31" s="130">
        <f t="shared" si="11"/>
        <v>2.4607672188317351</v>
      </c>
      <c r="O31" s="130">
        <f t="shared" si="11"/>
        <v>2.3934892185630887</v>
      </c>
      <c r="P31" s="130">
        <f t="shared" si="11"/>
        <v>2.3437648444773793</v>
      </c>
      <c r="Q31" s="130">
        <f t="shared" si="11"/>
        <v>2.3062771620792932</v>
      </c>
    </row>
    <row r="32" spans="1:17">
      <c r="B32" s="38" t="s">
        <v>126</v>
      </c>
      <c r="C32">
        <f>SAStab!B41</f>
        <v>2506</v>
      </c>
      <c r="D32">
        <f>SAStab!C41</f>
        <v>3089</v>
      </c>
      <c r="E32">
        <f>SAStab!D41</f>
        <v>3288</v>
      </c>
      <c r="F32">
        <f>SAStab!E41</f>
        <v>3572</v>
      </c>
      <c r="G32">
        <f>SAStab!F41</f>
        <v>3917</v>
      </c>
      <c r="H32">
        <f>SAStab!G41</f>
        <v>3998</v>
      </c>
      <c r="K32" s="38" t="s">
        <v>126</v>
      </c>
      <c r="L32" s="130">
        <f t="shared" si="11"/>
        <v>4.3214347301258842</v>
      </c>
      <c r="M32" s="130">
        <f t="shared" si="11"/>
        <v>3.8852413654315399</v>
      </c>
      <c r="N32" s="130">
        <f t="shared" si="11"/>
        <v>3.5832606800348734</v>
      </c>
      <c r="O32" s="130">
        <f t="shared" si="11"/>
        <v>3.6520903411821242</v>
      </c>
      <c r="P32" s="130">
        <f t="shared" si="11"/>
        <v>3.7213323452849187</v>
      </c>
      <c r="Q32" s="130">
        <f t="shared" si="11"/>
        <v>3.5531776855464412</v>
      </c>
    </row>
    <row r="33" spans="1:17">
      <c r="B33" t="s">
        <v>127</v>
      </c>
      <c r="C33">
        <f>SAStab!B42</f>
        <v>4077</v>
      </c>
      <c r="D33">
        <f>SAStab!C42</f>
        <v>4364</v>
      </c>
      <c r="E33">
        <f>SAStab!D42</f>
        <v>4728</v>
      </c>
      <c r="F33">
        <f>SAStab!E42</f>
        <v>5224</v>
      </c>
      <c r="G33">
        <f>SAStab!F42</f>
        <v>5548</v>
      </c>
      <c r="H33">
        <f>SAStab!G42</f>
        <v>6022</v>
      </c>
      <c r="K33" t="s">
        <v>127</v>
      </c>
      <c r="L33" s="130">
        <f t="shared" si="11"/>
        <v>7.030522503879979</v>
      </c>
      <c r="M33" s="130">
        <f t="shared" si="11"/>
        <v>5.4888939199557267</v>
      </c>
      <c r="N33" s="130">
        <f t="shared" si="11"/>
        <v>5.152571926765475</v>
      </c>
      <c r="O33" s="130">
        <f t="shared" si="11"/>
        <v>5.3411310028934533</v>
      </c>
      <c r="P33" s="130">
        <f t="shared" si="11"/>
        <v>5.2708582720553308</v>
      </c>
      <c r="Q33" s="130">
        <f t="shared" si="11"/>
        <v>5.351984998089212</v>
      </c>
    </row>
    <row r="34" spans="1:17">
      <c r="B34" t="s">
        <v>128</v>
      </c>
      <c r="C34">
        <f>SAStab!B43</f>
        <v>5361</v>
      </c>
      <c r="D34">
        <f>SAStab!C43</f>
        <v>6047</v>
      </c>
      <c r="E34">
        <f>SAStab!D43</f>
        <v>6571</v>
      </c>
      <c r="F34">
        <f>SAStab!E43</f>
        <v>6993</v>
      </c>
      <c r="G34">
        <f>SAStab!F43</f>
        <v>7868</v>
      </c>
      <c r="H34">
        <f>SAStab!G43</f>
        <v>8685</v>
      </c>
      <c r="K34" t="s">
        <v>128</v>
      </c>
      <c r="L34" s="130">
        <f t="shared" si="11"/>
        <v>9.2446973616140706</v>
      </c>
      <c r="M34" s="130">
        <f t="shared" si="11"/>
        <v>7.6057152919276536</v>
      </c>
      <c r="N34" s="130">
        <f t="shared" si="11"/>
        <v>7.1610723626852657</v>
      </c>
      <c r="O34" s="130">
        <f t="shared" si="11"/>
        <v>7.149795004447534</v>
      </c>
      <c r="P34" s="130">
        <f t="shared" si="11"/>
        <v>7.4749662733473938</v>
      </c>
      <c r="Q34" s="130">
        <f t="shared" si="11"/>
        <v>7.7186963979416809</v>
      </c>
    </row>
    <row r="35" spans="1:17">
      <c r="B35" t="s">
        <v>129</v>
      </c>
      <c r="C35">
        <f>SAStab!B44</f>
        <v>7306</v>
      </c>
      <c r="D35">
        <f>SAStab!C44</f>
        <v>8408</v>
      </c>
      <c r="E35">
        <f>SAStab!D44</f>
        <v>8783</v>
      </c>
      <c r="F35">
        <f>SAStab!E44</f>
        <v>9431</v>
      </c>
      <c r="G35">
        <f>SAStab!F44</f>
        <v>10727</v>
      </c>
      <c r="H35">
        <f>SAStab!G44</f>
        <v>11925</v>
      </c>
      <c r="K35" t="s">
        <v>129</v>
      </c>
      <c r="L35" s="130">
        <f t="shared" si="11"/>
        <v>12.598723917916882</v>
      </c>
      <c r="M35" s="130">
        <f t="shared" si="11"/>
        <v>10.575302492893618</v>
      </c>
      <c r="N35" s="130">
        <f t="shared" si="11"/>
        <v>9.5717088055797728</v>
      </c>
      <c r="O35" s="130">
        <f t="shared" si="11"/>
        <v>9.6424591286922201</v>
      </c>
      <c r="P35" s="130">
        <f t="shared" si="11"/>
        <v>10.19114936631895</v>
      </c>
      <c r="Q35" s="130">
        <f t="shared" si="11"/>
        <v>10.598210080075365</v>
      </c>
    </row>
    <row r="36" spans="1:17">
      <c r="B36" t="s">
        <v>130</v>
      </c>
      <c r="C36">
        <f>SAStab!B45</f>
        <v>9957</v>
      </c>
      <c r="D36">
        <f>SAStab!C45</f>
        <v>11062</v>
      </c>
      <c r="E36">
        <f>SAStab!D45</f>
        <v>11765</v>
      </c>
      <c r="F36">
        <f>SAStab!E45</f>
        <v>12386</v>
      </c>
      <c r="G36">
        <f>SAStab!F45</f>
        <v>13879</v>
      </c>
      <c r="H36">
        <f>SAStab!G45</f>
        <v>15016</v>
      </c>
      <c r="K36" t="s">
        <v>130</v>
      </c>
      <c r="L36" s="130">
        <f t="shared" si="11"/>
        <v>17.170201758923952</v>
      </c>
      <c r="M36" s="130">
        <f t="shared" si="11"/>
        <v>13.913415339722789</v>
      </c>
      <c r="N36" s="130">
        <f t="shared" si="11"/>
        <v>12.821490845684394</v>
      </c>
      <c r="O36" s="130">
        <f t="shared" si="11"/>
        <v>12.66371527600274</v>
      </c>
      <c r="P36" s="130">
        <f t="shared" si="11"/>
        <v>13.185696099108856</v>
      </c>
      <c r="Q36" s="130">
        <f t="shared" si="11"/>
        <v>13.34530168238253</v>
      </c>
    </row>
    <row r="37" spans="1:17">
      <c r="B37" t="s">
        <v>131</v>
      </c>
      <c r="C37">
        <f>SAStab!B46</f>
        <v>24606</v>
      </c>
      <c r="D37">
        <f>SAStab!C46</f>
        <v>41217</v>
      </c>
      <c r="E37">
        <f>SAStab!D46</f>
        <v>51157</v>
      </c>
      <c r="F37">
        <f>SAStab!E46</f>
        <v>54814</v>
      </c>
      <c r="G37">
        <f>SAStab!F46</f>
        <v>57973</v>
      </c>
      <c r="H37">
        <f>SAStab!G46</f>
        <v>61273</v>
      </c>
      <c r="K37" t="s">
        <v>131</v>
      </c>
      <c r="L37" s="130">
        <f t="shared" si="11"/>
        <v>42.431453698913607</v>
      </c>
      <c r="M37" s="130">
        <f t="shared" si="11"/>
        <v>51.841370462606598</v>
      </c>
      <c r="N37" s="130">
        <f t="shared" si="11"/>
        <v>55.750871839581514</v>
      </c>
      <c r="O37" s="130">
        <f t="shared" si="11"/>
        <v>56.04302350547507</v>
      </c>
      <c r="P37" s="130">
        <f t="shared" si="11"/>
        <v>55.077048775389997</v>
      </c>
      <c r="Q37" s="130">
        <f t="shared" si="11"/>
        <v>54.455691927585562</v>
      </c>
    </row>
    <row r="38" spans="1:17">
      <c r="A38" t="s">
        <v>132</v>
      </c>
      <c r="J38" t="s">
        <v>132</v>
      </c>
    </row>
    <row r="39" spans="1:17">
      <c r="B39" t="s">
        <v>124</v>
      </c>
      <c r="C39">
        <f>SAStab!B48</f>
        <v>4851</v>
      </c>
      <c r="D39">
        <f>SAStab!C48</f>
        <v>5337</v>
      </c>
      <c r="E39">
        <f>SAStab!D48</f>
        <v>5433</v>
      </c>
      <c r="F39">
        <f>SAStab!E48</f>
        <v>5249</v>
      </c>
      <c r="G39">
        <f>SAStab!F48</f>
        <v>5052</v>
      </c>
      <c r="H39">
        <f>SAStab!G48</f>
        <v>5135</v>
      </c>
      <c r="K39" t="s">
        <v>124</v>
      </c>
      <c r="L39" s="130">
        <f t="shared" ref="L39:Q46" si="12">100*C39/C$4</f>
        <v>8.3652353854112782</v>
      </c>
      <c r="M39" s="130">
        <f t="shared" si="12"/>
        <v>6.7127009282318317</v>
      </c>
      <c r="N39" s="130">
        <f t="shared" si="12"/>
        <v>5.9208805579773323</v>
      </c>
      <c r="O39" s="130">
        <f t="shared" si="12"/>
        <v>5.3666915455948958</v>
      </c>
      <c r="P39" s="130">
        <f t="shared" si="12"/>
        <v>4.7996351821239243</v>
      </c>
      <c r="Q39" s="130">
        <f t="shared" si="12"/>
        <v>4.5636736906655768</v>
      </c>
    </row>
    <row r="40" spans="1:17">
      <c r="B40" s="37" t="s">
        <v>125</v>
      </c>
      <c r="C40">
        <f>SAStab!B49</f>
        <v>2471</v>
      </c>
      <c r="D40">
        <f>SAStab!C49</f>
        <v>2978</v>
      </c>
      <c r="E40">
        <f>SAStab!D49</f>
        <v>3059</v>
      </c>
      <c r="F40">
        <f>SAStab!E49</f>
        <v>3295</v>
      </c>
      <c r="G40">
        <f>SAStab!F49</f>
        <v>3421</v>
      </c>
      <c r="H40">
        <f>SAStab!G49</f>
        <v>3701</v>
      </c>
      <c r="K40" s="37" t="s">
        <v>125</v>
      </c>
      <c r="L40" s="130">
        <f t="shared" si="12"/>
        <v>4.2610794964649079</v>
      </c>
      <c r="M40" s="130">
        <f t="shared" si="12"/>
        <v>3.7456292606847281</v>
      </c>
      <c r="N40" s="130">
        <f t="shared" si="12"/>
        <v>3.333696599825632</v>
      </c>
      <c r="O40" s="130">
        <f t="shared" si="12"/>
        <v>3.3688795280501393</v>
      </c>
      <c r="P40" s="130">
        <f t="shared" si="12"/>
        <v>3.2501092553535122</v>
      </c>
      <c r="Q40" s="130">
        <f t="shared" si="12"/>
        <v>3.2892222646841867</v>
      </c>
    </row>
    <row r="41" spans="1:17">
      <c r="B41" s="38" t="s">
        <v>126</v>
      </c>
      <c r="C41">
        <f>SAStab!B50</f>
        <v>2725</v>
      </c>
      <c r="D41">
        <f>SAStab!C50</f>
        <v>3415</v>
      </c>
      <c r="E41">
        <f>SAStab!D50</f>
        <v>3562</v>
      </c>
      <c r="F41">
        <f>SAStab!E50</f>
        <v>3806</v>
      </c>
      <c r="G41">
        <f>SAStab!F50</f>
        <v>4063</v>
      </c>
      <c r="H41">
        <f>SAStab!G50</f>
        <v>4186</v>
      </c>
      <c r="K41" s="38" t="s">
        <v>126</v>
      </c>
      <c r="L41" s="130">
        <f t="shared" si="12"/>
        <v>4.699086049318848</v>
      </c>
      <c r="M41" s="130">
        <f t="shared" si="12"/>
        <v>4.2952733127059597</v>
      </c>
      <c r="N41" s="130">
        <f t="shared" si="12"/>
        <v>3.8818657367044462</v>
      </c>
      <c r="O41" s="130">
        <f t="shared" si="12"/>
        <v>3.8913370208676272</v>
      </c>
      <c r="P41" s="130">
        <f t="shared" si="12"/>
        <v>3.8600391419179538</v>
      </c>
      <c r="Q41" s="130">
        <f t="shared" si="12"/>
        <v>3.7202605782134572</v>
      </c>
    </row>
    <row r="42" spans="1:17">
      <c r="B42" t="s">
        <v>127</v>
      </c>
      <c r="C42">
        <f>SAStab!B51</f>
        <v>3247</v>
      </c>
      <c r="D42">
        <f>SAStab!C51</f>
        <v>3691</v>
      </c>
      <c r="E42">
        <f>SAStab!D51</f>
        <v>4179</v>
      </c>
      <c r="F42">
        <f>SAStab!E51</f>
        <v>4680</v>
      </c>
      <c r="G42">
        <f>SAStab!F51</f>
        <v>5579</v>
      </c>
      <c r="H42">
        <f>SAStab!G51</f>
        <v>6127</v>
      </c>
      <c r="K42" t="s">
        <v>127</v>
      </c>
      <c r="L42" s="130">
        <f t="shared" si="12"/>
        <v>5.5992412484911194</v>
      </c>
      <c r="M42" s="130">
        <f t="shared" si="12"/>
        <v>4.6424169245088418</v>
      </c>
      <c r="N42" s="130">
        <f t="shared" si="12"/>
        <v>4.5542720139494337</v>
      </c>
      <c r="O42" s="130">
        <f t="shared" si="12"/>
        <v>4.7849335937100612</v>
      </c>
      <c r="P42" s="130">
        <f t="shared" si="12"/>
        <v>5.3003097151760432</v>
      </c>
      <c r="Q42" s="130">
        <f t="shared" si="12"/>
        <v>5.4453025711213217</v>
      </c>
    </row>
    <row r="43" spans="1:17">
      <c r="B43" t="s">
        <v>128</v>
      </c>
      <c r="C43">
        <f>SAStab!B52</f>
        <v>3957</v>
      </c>
      <c r="D43">
        <f>SAStab!C52</f>
        <v>4776</v>
      </c>
      <c r="E43">
        <f>SAStab!D52</f>
        <v>5537</v>
      </c>
      <c r="F43">
        <f>SAStab!E52</f>
        <v>6065</v>
      </c>
      <c r="G43">
        <f>SAStab!F52</f>
        <v>6830</v>
      </c>
      <c r="H43">
        <f>SAStab!G52</f>
        <v>7670</v>
      </c>
      <c r="K43" t="s">
        <v>128</v>
      </c>
      <c r="L43" s="130">
        <f t="shared" si="12"/>
        <v>6.8235902741852046</v>
      </c>
      <c r="M43" s="130">
        <f t="shared" si="12"/>
        <v>6.0070938042411894</v>
      </c>
      <c r="N43" s="130">
        <f t="shared" si="12"/>
        <v>6.034219703574542</v>
      </c>
      <c r="O43" s="130">
        <f t="shared" si="12"/>
        <v>6.200987659369984</v>
      </c>
      <c r="P43" s="130">
        <f t="shared" si="12"/>
        <v>6.4888179520796516</v>
      </c>
      <c r="Q43" s="130">
        <f t="shared" si="12"/>
        <v>6.8166265252979494</v>
      </c>
    </row>
    <row r="44" spans="1:17">
      <c r="B44" t="s">
        <v>129</v>
      </c>
      <c r="C44">
        <f>SAStab!B53</f>
        <v>5205</v>
      </c>
      <c r="D44">
        <f>SAStab!C53</f>
        <v>6467</v>
      </c>
      <c r="E44">
        <f>SAStab!D53</f>
        <v>6575</v>
      </c>
      <c r="F44">
        <f>SAStab!E53</f>
        <v>7386</v>
      </c>
      <c r="G44">
        <f>SAStab!F53</f>
        <v>8675</v>
      </c>
      <c r="H44">
        <f>SAStab!G53</f>
        <v>9644</v>
      </c>
      <c r="K44" t="s">
        <v>129</v>
      </c>
      <c r="L44" s="130">
        <f t="shared" si="12"/>
        <v>8.9756854630108638</v>
      </c>
      <c r="M44" s="130">
        <f t="shared" si="12"/>
        <v>8.1339773098885626</v>
      </c>
      <c r="N44" s="130">
        <f t="shared" si="12"/>
        <v>7.1654315605928511</v>
      </c>
      <c r="O44" s="130">
        <f t="shared" si="12"/>
        <v>7.5516067357142127</v>
      </c>
      <c r="P44" s="130">
        <f t="shared" si="12"/>
        <v>8.241653841038211</v>
      </c>
      <c r="Q44" s="130">
        <f t="shared" si="12"/>
        <v>8.5709968983016207</v>
      </c>
    </row>
    <row r="45" spans="1:17">
      <c r="B45" t="s">
        <v>130</v>
      </c>
      <c r="C45">
        <f>SAStab!B54</f>
        <v>6910</v>
      </c>
      <c r="D45">
        <f>SAStab!C54</f>
        <v>7953</v>
      </c>
      <c r="E45">
        <f>SAStab!D54</f>
        <v>8331</v>
      </c>
      <c r="F45">
        <f>SAStab!E54</f>
        <v>9244</v>
      </c>
      <c r="G45">
        <f>SAStab!F54</f>
        <v>10693</v>
      </c>
      <c r="H45">
        <f>SAStab!G54</f>
        <v>11817</v>
      </c>
      <c r="K45" t="s">
        <v>130</v>
      </c>
      <c r="L45" s="130">
        <f t="shared" si="12"/>
        <v>11.915847559924124</v>
      </c>
      <c r="M45" s="130">
        <f t="shared" si="12"/>
        <v>10.003018640102633</v>
      </c>
      <c r="N45" s="130">
        <f t="shared" si="12"/>
        <v>9.0791194420226677</v>
      </c>
      <c r="O45" s="130">
        <f t="shared" si="12"/>
        <v>9.4512662692854299</v>
      </c>
      <c r="P45" s="130">
        <f t="shared" si="12"/>
        <v>10.158847783541393</v>
      </c>
      <c r="Q45" s="130">
        <f t="shared" si="12"/>
        <v>10.502226290670908</v>
      </c>
    </row>
    <row r="46" spans="1:17">
      <c r="B46" t="s">
        <v>131</v>
      </c>
      <c r="C46">
        <f>SAStab!B55</f>
        <v>28625</v>
      </c>
      <c r="D46">
        <f>SAStab!C55</f>
        <v>44890</v>
      </c>
      <c r="E46">
        <f>SAStab!D55</f>
        <v>55084</v>
      </c>
      <c r="F46">
        <f>SAStab!E55</f>
        <v>58082</v>
      </c>
      <c r="G46">
        <f>SAStab!F55</f>
        <v>60946</v>
      </c>
      <c r="H46">
        <f>SAStab!G55</f>
        <v>64239</v>
      </c>
      <c r="K46" t="s">
        <v>131</v>
      </c>
      <c r="L46" s="130">
        <f t="shared" si="12"/>
        <v>49.361958958441107</v>
      </c>
      <c r="M46" s="130">
        <f t="shared" si="12"/>
        <v>56.461147586345682</v>
      </c>
      <c r="N46" s="130">
        <f t="shared" si="12"/>
        <v>60.030514385353094</v>
      </c>
      <c r="O46" s="130">
        <f t="shared" si="12"/>
        <v>59.384297647407649</v>
      </c>
      <c r="P46" s="130">
        <f t="shared" si="12"/>
        <v>57.901537175321593</v>
      </c>
      <c r="Q46" s="130">
        <f t="shared" si="12"/>
        <v>57.091691181044979</v>
      </c>
    </row>
    <row r="47" spans="1:17">
      <c r="A47" t="s">
        <v>105</v>
      </c>
      <c r="J47" t="s">
        <v>105</v>
      </c>
    </row>
    <row r="48" spans="1:17">
      <c r="B48" t="s">
        <v>112</v>
      </c>
      <c r="C48">
        <f>SAStab!B57</f>
        <v>11599</v>
      </c>
      <c r="D48">
        <f>SAStab!C57</f>
        <v>15903</v>
      </c>
      <c r="E48">
        <f>SAStab!D57</f>
        <v>18353</v>
      </c>
      <c r="F48">
        <f>SAStab!E57</f>
        <v>19563</v>
      </c>
      <c r="G48">
        <f>SAStab!F57</f>
        <v>21053</v>
      </c>
      <c r="H48">
        <f>SAStab!G57</f>
        <v>22505</v>
      </c>
      <c r="K48" t="s">
        <v>112</v>
      </c>
      <c r="L48" s="130">
        <f t="shared" ref="L48:Q52" si="13">100*C48/C$4</f>
        <v>20.001724435247457</v>
      </c>
      <c r="M48" s="130">
        <f t="shared" si="13"/>
        <v>20.002263980076975</v>
      </c>
      <c r="N48" s="130">
        <f t="shared" si="13"/>
        <v>20.001089799476897</v>
      </c>
      <c r="O48" s="130">
        <f t="shared" si="13"/>
        <v>20.001635874732891</v>
      </c>
      <c r="P48" s="130">
        <f t="shared" si="13"/>
        <v>20.001330065173192</v>
      </c>
      <c r="Q48" s="130">
        <f t="shared" si="13"/>
        <v>20.00106648654894</v>
      </c>
    </row>
    <row r="49" spans="1:17">
      <c r="B49" t="s">
        <v>17</v>
      </c>
      <c r="C49">
        <f>SAStab!B58</f>
        <v>11602</v>
      </c>
      <c r="D49">
        <f>SAStab!C58</f>
        <v>15900</v>
      </c>
      <c r="E49">
        <f>SAStab!D58</f>
        <v>18352</v>
      </c>
      <c r="F49">
        <f>SAStab!E58</f>
        <v>19560</v>
      </c>
      <c r="G49">
        <f>SAStab!F58</f>
        <v>21053</v>
      </c>
      <c r="H49">
        <f>SAStab!G58</f>
        <v>22503</v>
      </c>
      <c r="K49" t="s">
        <v>17</v>
      </c>
      <c r="L49" s="130">
        <f t="shared" si="13"/>
        <v>20.006897740989825</v>
      </c>
      <c r="M49" s="130">
        <f t="shared" si="13"/>
        <v>19.998490679948684</v>
      </c>
      <c r="N49" s="130">
        <f t="shared" si="13"/>
        <v>20</v>
      </c>
      <c r="O49" s="130">
        <f t="shared" si="13"/>
        <v>19.998568609608718</v>
      </c>
      <c r="P49" s="130">
        <f t="shared" si="13"/>
        <v>20.001330065173192</v>
      </c>
      <c r="Q49" s="130">
        <f t="shared" si="13"/>
        <v>19.999289008967374</v>
      </c>
    </row>
    <row r="50" spans="1:17">
      <c r="B50" t="s">
        <v>18</v>
      </c>
      <c r="C50">
        <f>SAStab!B59</f>
        <v>11594</v>
      </c>
      <c r="D50">
        <f>SAStab!C59</f>
        <v>15902</v>
      </c>
      <c r="E50">
        <f>SAStab!D59</f>
        <v>18353</v>
      </c>
      <c r="F50">
        <f>SAStab!E59</f>
        <v>19565</v>
      </c>
      <c r="G50">
        <f>SAStab!F59</f>
        <v>21050</v>
      </c>
      <c r="H50">
        <f>SAStab!G59</f>
        <v>22508</v>
      </c>
      <c r="K50" t="s">
        <v>18</v>
      </c>
      <c r="L50" s="130">
        <f t="shared" si="13"/>
        <v>19.993102259010175</v>
      </c>
      <c r="M50" s="130">
        <f t="shared" si="13"/>
        <v>20.001006213367546</v>
      </c>
      <c r="N50" s="130">
        <f t="shared" si="13"/>
        <v>20.001089799476897</v>
      </c>
      <c r="O50" s="130">
        <f t="shared" si="13"/>
        <v>20.003680718149006</v>
      </c>
      <c r="P50" s="130">
        <f t="shared" si="13"/>
        <v>19.998479925516349</v>
      </c>
      <c r="Q50" s="130">
        <f t="shared" si="13"/>
        <v>20.003732702921283</v>
      </c>
    </row>
    <row r="51" spans="1:17">
      <c r="B51" t="s">
        <v>19</v>
      </c>
      <c r="C51">
        <f>SAStab!B60</f>
        <v>11597</v>
      </c>
      <c r="D51">
        <f>SAStab!C60</f>
        <v>15900</v>
      </c>
      <c r="E51">
        <f>SAStab!D60</f>
        <v>18352</v>
      </c>
      <c r="F51">
        <f>SAStab!E60</f>
        <v>19558</v>
      </c>
      <c r="G51">
        <f>SAStab!F60</f>
        <v>21051</v>
      </c>
      <c r="H51">
        <f>SAStab!G60</f>
        <v>22500</v>
      </c>
      <c r="K51" t="s">
        <v>19</v>
      </c>
      <c r="L51" s="130">
        <f t="shared" si="13"/>
        <v>19.998275564752543</v>
      </c>
      <c r="M51" s="130">
        <f t="shared" si="13"/>
        <v>19.998490679948684</v>
      </c>
      <c r="N51" s="130">
        <f t="shared" si="13"/>
        <v>20</v>
      </c>
      <c r="O51" s="130">
        <f t="shared" si="13"/>
        <v>19.996523766192603</v>
      </c>
      <c r="P51" s="130">
        <f t="shared" si="13"/>
        <v>19.999429972068633</v>
      </c>
      <c r="Q51" s="130">
        <f t="shared" si="13"/>
        <v>19.99662279259503</v>
      </c>
    </row>
    <row r="52" spans="1:17">
      <c r="B52" t="s">
        <v>113</v>
      </c>
      <c r="C52">
        <f>SAStab!B61</f>
        <v>11597</v>
      </c>
      <c r="D52">
        <f>SAStab!C61</f>
        <v>15900</v>
      </c>
      <c r="E52">
        <f>SAStab!D61</f>
        <v>18350</v>
      </c>
      <c r="F52">
        <f>SAStab!E61</f>
        <v>19561</v>
      </c>
      <c r="G52">
        <f>SAStab!F61</f>
        <v>21050</v>
      </c>
      <c r="H52">
        <f>SAStab!G61</f>
        <v>22503</v>
      </c>
      <c r="K52" t="s">
        <v>113</v>
      </c>
      <c r="L52" s="130">
        <f t="shared" si="13"/>
        <v>19.998275564752543</v>
      </c>
      <c r="M52" s="130">
        <f t="shared" si="13"/>
        <v>19.998490679948684</v>
      </c>
      <c r="N52" s="130">
        <f t="shared" si="13"/>
        <v>19.997820401046209</v>
      </c>
      <c r="O52" s="130">
        <f t="shared" si="13"/>
        <v>19.999591031316776</v>
      </c>
      <c r="P52" s="130">
        <f t="shared" si="13"/>
        <v>19.998479925516349</v>
      </c>
      <c r="Q52" s="130">
        <f t="shared" si="13"/>
        <v>19.999289008967374</v>
      </c>
    </row>
    <row r="53" spans="1:17">
      <c r="A53" t="s">
        <v>106</v>
      </c>
      <c r="J53" t="s">
        <v>106</v>
      </c>
    </row>
    <row r="54" spans="1:17">
      <c r="B54" t="s">
        <v>112</v>
      </c>
      <c r="C54">
        <f>SAStab!B63</f>
        <v>11598</v>
      </c>
      <c r="D54">
        <f>SAStab!C63</f>
        <v>15902</v>
      </c>
      <c r="E54">
        <f>SAStab!D63</f>
        <v>18353</v>
      </c>
      <c r="F54">
        <f>SAStab!E63</f>
        <v>19563</v>
      </c>
      <c r="G54">
        <f>SAStab!F63</f>
        <v>21053</v>
      </c>
      <c r="H54">
        <f>SAStab!G63</f>
        <v>22505</v>
      </c>
      <c r="K54" t="s">
        <v>112</v>
      </c>
      <c r="L54" s="130">
        <f t="shared" ref="L54:Q58" si="14">100*C54/C$4</f>
        <v>20</v>
      </c>
      <c r="M54" s="130">
        <f t="shared" si="14"/>
        <v>20.001006213367546</v>
      </c>
      <c r="N54" s="130">
        <f t="shared" si="14"/>
        <v>20.001089799476897</v>
      </c>
      <c r="O54" s="130">
        <f t="shared" si="14"/>
        <v>20.001635874732891</v>
      </c>
      <c r="P54" s="130">
        <f t="shared" si="14"/>
        <v>20.001330065173192</v>
      </c>
      <c r="Q54" s="130">
        <f t="shared" si="14"/>
        <v>20.00106648654894</v>
      </c>
    </row>
    <row r="55" spans="1:17">
      <c r="B55" t="s">
        <v>17</v>
      </c>
      <c r="C55">
        <f>SAStab!B64</f>
        <v>11600</v>
      </c>
      <c r="D55">
        <f>SAStab!C64</f>
        <v>15901</v>
      </c>
      <c r="E55">
        <f>SAStab!D64</f>
        <v>18353</v>
      </c>
      <c r="F55">
        <f>SAStab!E64</f>
        <v>19560</v>
      </c>
      <c r="G55">
        <f>SAStab!F64</f>
        <v>21053</v>
      </c>
      <c r="H55">
        <f>SAStab!G64</f>
        <v>22503</v>
      </c>
      <c r="K55" t="s">
        <v>17</v>
      </c>
      <c r="L55" s="130">
        <f t="shared" si="14"/>
        <v>20.003448870494914</v>
      </c>
      <c r="M55" s="130">
        <f t="shared" si="14"/>
        <v>19.999748446658113</v>
      </c>
      <c r="N55" s="130">
        <f t="shared" si="14"/>
        <v>20.001089799476897</v>
      </c>
      <c r="O55" s="130">
        <f t="shared" si="14"/>
        <v>19.998568609608718</v>
      </c>
      <c r="P55" s="130">
        <f t="shared" si="14"/>
        <v>20.001330065173192</v>
      </c>
      <c r="Q55" s="130">
        <f t="shared" si="14"/>
        <v>19.999289008967374</v>
      </c>
    </row>
    <row r="56" spans="1:17">
      <c r="B56" t="s">
        <v>18</v>
      </c>
      <c r="C56">
        <f>SAStab!B65</f>
        <v>11597</v>
      </c>
      <c r="D56">
        <f>SAStab!C65</f>
        <v>15902</v>
      </c>
      <c r="E56">
        <f>SAStab!D65</f>
        <v>18353</v>
      </c>
      <c r="F56">
        <f>SAStab!E65</f>
        <v>19562</v>
      </c>
      <c r="G56">
        <f>SAStab!F65</f>
        <v>21050</v>
      </c>
      <c r="H56">
        <f>SAStab!G65</f>
        <v>22505</v>
      </c>
      <c r="K56" t="s">
        <v>18</v>
      </c>
      <c r="L56" s="130">
        <f t="shared" si="14"/>
        <v>19.998275564752543</v>
      </c>
      <c r="M56" s="130">
        <f t="shared" si="14"/>
        <v>20.001006213367546</v>
      </c>
      <c r="N56" s="130">
        <f t="shared" si="14"/>
        <v>20.001089799476897</v>
      </c>
      <c r="O56" s="130">
        <f t="shared" si="14"/>
        <v>20.000613453024833</v>
      </c>
      <c r="P56" s="130">
        <f t="shared" si="14"/>
        <v>19.998479925516349</v>
      </c>
      <c r="Q56" s="130">
        <f t="shared" si="14"/>
        <v>20.00106648654894</v>
      </c>
    </row>
    <row r="57" spans="1:17">
      <c r="B57" t="s">
        <v>19</v>
      </c>
      <c r="C57">
        <f>SAStab!B66</f>
        <v>11597</v>
      </c>
      <c r="D57">
        <f>SAStab!C66</f>
        <v>15900</v>
      </c>
      <c r="E57">
        <f>SAStab!D66</f>
        <v>18352</v>
      </c>
      <c r="F57">
        <f>SAStab!E66</f>
        <v>19561</v>
      </c>
      <c r="G57">
        <f>SAStab!F66</f>
        <v>21051</v>
      </c>
      <c r="H57">
        <f>SAStab!G66</f>
        <v>22503</v>
      </c>
      <c r="K57" t="s">
        <v>19</v>
      </c>
      <c r="L57" s="130">
        <f t="shared" si="14"/>
        <v>19.998275564752543</v>
      </c>
      <c r="M57" s="130">
        <f t="shared" si="14"/>
        <v>19.998490679948684</v>
      </c>
      <c r="N57" s="130">
        <f t="shared" si="14"/>
        <v>20</v>
      </c>
      <c r="O57" s="130">
        <f t="shared" si="14"/>
        <v>19.999591031316776</v>
      </c>
      <c r="P57" s="130">
        <f t="shared" si="14"/>
        <v>19.999429972068633</v>
      </c>
      <c r="Q57" s="130">
        <f t="shared" si="14"/>
        <v>19.999289008967374</v>
      </c>
    </row>
    <row r="58" spans="1:17">
      <c r="B58" t="s">
        <v>113</v>
      </c>
      <c r="C58">
        <f>SAStab!B67</f>
        <v>11597</v>
      </c>
      <c r="D58">
        <f>SAStab!C67</f>
        <v>15901</v>
      </c>
      <c r="E58">
        <f>SAStab!D67</f>
        <v>18350</v>
      </c>
      <c r="F58">
        <f>SAStab!E67</f>
        <v>19560</v>
      </c>
      <c r="G58">
        <f>SAStab!F67</f>
        <v>21051</v>
      </c>
      <c r="H58">
        <f>SAStab!G67</f>
        <v>22503</v>
      </c>
      <c r="K58" t="s">
        <v>113</v>
      </c>
      <c r="L58" s="130">
        <f t="shared" si="14"/>
        <v>19.998275564752543</v>
      </c>
      <c r="M58" s="130">
        <f t="shared" si="14"/>
        <v>19.999748446658113</v>
      </c>
      <c r="N58" s="130">
        <f t="shared" si="14"/>
        <v>19.997820401046209</v>
      </c>
      <c r="O58" s="130">
        <f t="shared" si="14"/>
        <v>19.998568609608718</v>
      </c>
      <c r="P58" s="130">
        <f t="shared" si="14"/>
        <v>19.999429972068633</v>
      </c>
      <c r="Q58" s="130">
        <f t="shared" si="14"/>
        <v>19.999289008967374</v>
      </c>
    </row>
    <row r="59" spans="1:17">
      <c r="A59" t="s">
        <v>20</v>
      </c>
      <c r="J59" t="s">
        <v>20</v>
      </c>
    </row>
    <row r="60" spans="1:17">
      <c r="B60" t="s">
        <v>21</v>
      </c>
      <c r="C60">
        <f>SAStab!B69</f>
        <v>46320</v>
      </c>
      <c r="D60">
        <f>SAStab!C69</f>
        <v>63268</v>
      </c>
      <c r="E60">
        <f>SAStab!D69</f>
        <v>72066</v>
      </c>
      <c r="F60">
        <f>SAStab!E69</f>
        <v>74531</v>
      </c>
      <c r="G60">
        <f>SAStab!F69</f>
        <v>78624</v>
      </c>
      <c r="H60">
        <f>SAStab!G69</f>
        <v>83204</v>
      </c>
      <c r="K60" t="s">
        <v>21</v>
      </c>
      <c r="L60" s="130">
        <f t="shared" ref="L60:Q61" si="15">100*C60/C$4</f>
        <v>79.875840662183137</v>
      </c>
      <c r="M60" s="130">
        <f t="shared" si="15"/>
        <v>79.57638417226373</v>
      </c>
      <c r="N60" s="130">
        <f t="shared" si="15"/>
        <v>78.537489102005225</v>
      </c>
      <c r="O60" s="130">
        <f t="shared" si="15"/>
        <v>76.202112323248841</v>
      </c>
      <c r="P60" s="130">
        <f t="shared" si="15"/>
        <v>74.696460126546199</v>
      </c>
      <c r="Q60" s="130">
        <f t="shared" si="15"/>
        <v>73.946622348225631</v>
      </c>
    </row>
    <row r="61" spans="1:17">
      <c r="B61" t="s">
        <v>22</v>
      </c>
      <c r="C61">
        <f>SAStab!B70</f>
        <v>11669</v>
      </c>
      <c r="D61">
        <f>SAStab!C70</f>
        <v>16238</v>
      </c>
      <c r="E61">
        <f>SAStab!D70</f>
        <v>19694</v>
      </c>
      <c r="F61">
        <f>SAStab!E70</f>
        <v>23276</v>
      </c>
      <c r="G61">
        <f>SAStab!F70</f>
        <v>26634</v>
      </c>
      <c r="H61">
        <f>SAStab!G70</f>
        <v>29315</v>
      </c>
      <c r="K61" t="s">
        <v>22</v>
      </c>
      <c r="L61" s="130">
        <f t="shared" si="15"/>
        <v>20.12243490256941</v>
      </c>
      <c r="M61" s="130">
        <f t="shared" si="15"/>
        <v>20.42361582773627</v>
      </c>
      <c r="N61" s="130">
        <f t="shared" si="15"/>
        <v>21.462510897994768</v>
      </c>
      <c r="O61" s="130">
        <f t="shared" si="15"/>
        <v>23.797887676751152</v>
      </c>
      <c r="P61" s="130">
        <f t="shared" si="15"/>
        <v>25.303539873453801</v>
      </c>
      <c r="Q61" s="130">
        <f t="shared" si="15"/>
        <v>26.053377651774365</v>
      </c>
    </row>
    <row r="62" spans="1:17">
      <c r="A62" t="s">
        <v>107</v>
      </c>
      <c r="J62" t="s">
        <v>107</v>
      </c>
    </row>
    <row r="63" spans="1:17">
      <c r="B63" t="s">
        <v>28</v>
      </c>
      <c r="C63">
        <f>SAStab!B72</f>
        <v>5228</v>
      </c>
      <c r="D63">
        <f>SAStab!C72</f>
        <v>6251</v>
      </c>
      <c r="E63">
        <f>SAStab!D72</f>
        <v>6709</v>
      </c>
      <c r="F63">
        <f>SAStab!E72</f>
        <v>7066</v>
      </c>
      <c r="G63">
        <f>SAStab!F72</f>
        <v>6737</v>
      </c>
      <c r="H63">
        <f>SAStab!G72</f>
        <v>5991</v>
      </c>
      <c r="K63" t="s">
        <v>28</v>
      </c>
      <c r="L63" s="130">
        <f t="shared" ref="L63:Q66" si="16">100*C63/C$4</f>
        <v>9.0153474737023629</v>
      </c>
      <c r="M63" s="130">
        <f t="shared" si="16"/>
        <v>7.8622997006515227</v>
      </c>
      <c r="N63" s="130">
        <f t="shared" si="16"/>
        <v>7.3114646904969485</v>
      </c>
      <c r="O63" s="130">
        <f t="shared" si="16"/>
        <v>7.224431789135747</v>
      </c>
      <c r="P63" s="130">
        <f t="shared" si="16"/>
        <v>6.4004636227175133</v>
      </c>
      <c r="Q63" s="130">
        <f t="shared" si="16"/>
        <v>5.3244340955749694</v>
      </c>
    </row>
    <row r="64" spans="1:17">
      <c r="B64" t="s">
        <v>29</v>
      </c>
      <c r="C64">
        <f>SAStab!B73</f>
        <v>11378</v>
      </c>
      <c r="D64">
        <f>SAStab!C73</f>
        <v>13158</v>
      </c>
      <c r="E64">
        <f>SAStab!D73</f>
        <v>14402</v>
      </c>
      <c r="F64">
        <f>SAStab!E73</f>
        <v>14334</v>
      </c>
      <c r="G64">
        <f>SAStab!F73</f>
        <v>13479</v>
      </c>
      <c r="H64">
        <f>SAStab!G73</f>
        <v>12320</v>
      </c>
      <c r="K64" t="s">
        <v>29</v>
      </c>
      <c r="L64" s="130">
        <f t="shared" si="16"/>
        <v>19.620624245559579</v>
      </c>
      <c r="M64" s="130">
        <f t="shared" si="16"/>
        <v>16.549694362689607</v>
      </c>
      <c r="N64" s="130">
        <f t="shared" si="16"/>
        <v>15.695292066259809</v>
      </c>
      <c r="O64" s="130">
        <f t="shared" si="16"/>
        <v>14.655392763299151</v>
      </c>
      <c r="P64" s="130">
        <f t="shared" si="16"/>
        <v>12.805677478196431</v>
      </c>
      <c r="Q64" s="130">
        <f t="shared" si="16"/>
        <v>10.949261902434255</v>
      </c>
    </row>
    <row r="65" spans="1:17">
      <c r="B65" t="s">
        <v>30</v>
      </c>
      <c r="C65">
        <f>SAStab!B74</f>
        <v>17338</v>
      </c>
      <c r="D65">
        <f>SAStab!C74</f>
        <v>23130</v>
      </c>
      <c r="E65">
        <f>SAStab!D74</f>
        <v>26114</v>
      </c>
      <c r="F65">
        <f>SAStab!E74</f>
        <v>27231</v>
      </c>
      <c r="G65">
        <f>SAStab!F74</f>
        <v>27908</v>
      </c>
      <c r="H65">
        <f>SAStab!G74</f>
        <v>27747</v>
      </c>
      <c r="K65" t="s">
        <v>30</v>
      </c>
      <c r="L65" s="130">
        <f t="shared" si="16"/>
        <v>29.898258320400068</v>
      </c>
      <c r="M65" s="130">
        <f t="shared" si="16"/>
        <v>29.092143989132897</v>
      </c>
      <c r="N65" s="130">
        <f t="shared" si="16"/>
        <v>28.459023539668699</v>
      </c>
      <c r="O65" s="130">
        <f t="shared" si="16"/>
        <v>27.841565532119379</v>
      </c>
      <c r="P65" s="130">
        <f t="shared" si="16"/>
        <v>26.513899181059873</v>
      </c>
      <c r="Q65" s="130">
        <f t="shared" si="16"/>
        <v>24.659835227828189</v>
      </c>
    </row>
    <row r="66" spans="1:17">
      <c r="B66" t="s">
        <v>31</v>
      </c>
      <c r="C66">
        <f>SAStab!B75</f>
        <v>24046</v>
      </c>
      <c r="D66">
        <f>SAStab!C75</f>
        <v>36968</v>
      </c>
      <c r="E66">
        <f>SAStab!D75</f>
        <v>44535</v>
      </c>
      <c r="F66">
        <f>SAStab!E75</f>
        <v>49176</v>
      </c>
      <c r="G66">
        <f>SAStab!F75</f>
        <v>57135</v>
      </c>
      <c r="H66">
        <f>SAStab!G75</f>
        <v>66461</v>
      </c>
      <c r="K66" t="s">
        <v>31</v>
      </c>
      <c r="L66" s="130">
        <f t="shared" si="16"/>
        <v>41.465769960337987</v>
      </c>
      <c r="M66" s="130">
        <f t="shared" si="16"/>
        <v>46.497119714235403</v>
      </c>
      <c r="N66" s="130">
        <f t="shared" si="16"/>
        <v>48.534219703574543</v>
      </c>
      <c r="O66" s="130">
        <f t="shared" si="16"/>
        <v>50.278609915445728</v>
      </c>
      <c r="P66" s="130">
        <f t="shared" si="16"/>
        <v>54.280909764578468</v>
      </c>
      <c r="Q66" s="130">
        <f t="shared" si="16"/>
        <v>59.066468774162587</v>
      </c>
    </row>
    <row r="67" spans="1:17">
      <c r="A67" t="s">
        <v>455</v>
      </c>
      <c r="J67" t="s">
        <v>455</v>
      </c>
    </row>
    <row r="68" spans="1:17">
      <c r="B68" t="s">
        <v>110</v>
      </c>
      <c r="C68">
        <f>SAStab!B77</f>
        <v>20365</v>
      </c>
      <c r="D68">
        <f>SAStab!C77</f>
        <v>23466</v>
      </c>
      <c r="E68">
        <f>SAStab!D77</f>
        <v>25310</v>
      </c>
      <c r="F68">
        <f>SAStab!E77</f>
        <v>26428</v>
      </c>
      <c r="G68">
        <f>SAStab!F77</f>
        <v>27248</v>
      </c>
      <c r="H68">
        <f>SAStab!G77</f>
        <v>28545</v>
      </c>
      <c r="K68" t="s">
        <v>110</v>
      </c>
      <c r="L68" s="130">
        <f t="shared" ref="L68:Q71" si="17">100*C68/C$4</f>
        <v>35.118123814450769</v>
      </c>
      <c r="M68" s="130">
        <f t="shared" si="17"/>
        <v>29.514753603501621</v>
      </c>
      <c r="N68" s="130">
        <f t="shared" si="17"/>
        <v>27.582824760244115</v>
      </c>
      <c r="O68" s="130">
        <f t="shared" si="17"/>
        <v>27.020560900549039</v>
      </c>
      <c r="P68" s="130">
        <f t="shared" si="17"/>
        <v>25.886868456554371</v>
      </c>
      <c r="Q68" s="130">
        <f t="shared" si="17"/>
        <v>25.369048782872227</v>
      </c>
    </row>
    <row r="69" spans="1:17">
      <c r="B69" t="s">
        <v>35</v>
      </c>
      <c r="C69">
        <f>SAStab!B78</f>
        <v>2483</v>
      </c>
      <c r="D69">
        <f>SAStab!C78</f>
        <v>3592</v>
      </c>
      <c r="E69">
        <f>SAStab!D78</f>
        <v>4101</v>
      </c>
      <c r="F69">
        <f>SAStab!E78</f>
        <v>4406</v>
      </c>
      <c r="G69">
        <f>SAStab!F78</f>
        <v>4647</v>
      </c>
      <c r="H69">
        <f>SAStab!G78</f>
        <v>4491</v>
      </c>
      <c r="K69" t="s">
        <v>35</v>
      </c>
      <c r="L69" s="130">
        <f t="shared" si="17"/>
        <v>4.2817727194343851</v>
      </c>
      <c r="M69" s="130">
        <f t="shared" si="17"/>
        <v>4.517898020275199</v>
      </c>
      <c r="N69" s="130">
        <f t="shared" si="17"/>
        <v>4.4692676547515253</v>
      </c>
      <c r="O69" s="130">
        <f t="shared" si="17"/>
        <v>4.5047900457022507</v>
      </c>
      <c r="P69" s="130">
        <f t="shared" si="17"/>
        <v>4.4148663284500937</v>
      </c>
      <c r="Q69" s="130">
        <f t="shared" si="17"/>
        <v>3.9913259094019677</v>
      </c>
    </row>
    <row r="70" spans="1:17">
      <c r="B70" t="s">
        <v>36</v>
      </c>
      <c r="C70">
        <f>SAStab!B79</f>
        <v>6126</v>
      </c>
      <c r="D70">
        <f>SAStab!C79</f>
        <v>8134</v>
      </c>
      <c r="E70">
        <f>SAStab!D79</f>
        <v>9157</v>
      </c>
      <c r="F70">
        <f>SAStab!E79</f>
        <v>9488</v>
      </c>
      <c r="G70">
        <f>SAStab!F79</f>
        <v>9838</v>
      </c>
      <c r="H70">
        <f>SAStab!G79</f>
        <v>9727</v>
      </c>
      <c r="K70" t="s">
        <v>36</v>
      </c>
      <c r="L70" s="130">
        <f t="shared" si="17"/>
        <v>10.563890325918262</v>
      </c>
      <c r="M70" s="130">
        <f t="shared" si="17"/>
        <v>10.230674414509597</v>
      </c>
      <c r="N70" s="130">
        <f t="shared" si="17"/>
        <v>9.9792938099389712</v>
      </c>
      <c r="O70" s="130">
        <f t="shared" si="17"/>
        <v>9.7007371660515105</v>
      </c>
      <c r="P70" s="130">
        <f t="shared" si="17"/>
        <v>9.3465579813410855</v>
      </c>
      <c r="Q70" s="130">
        <f t="shared" si="17"/>
        <v>8.6447622179365258</v>
      </c>
    </row>
    <row r="71" spans="1:17">
      <c r="A71" s="11"/>
      <c r="B71" s="11" t="s">
        <v>37</v>
      </c>
      <c r="C71">
        <f>SAStab!B80</f>
        <v>29016</v>
      </c>
      <c r="D71">
        <f>SAStab!C80</f>
        <v>44314</v>
      </c>
      <c r="E71">
        <f>SAStab!D80</f>
        <v>53192</v>
      </c>
      <c r="F71">
        <f>SAStab!E80</f>
        <v>57485</v>
      </c>
      <c r="G71">
        <f>SAStab!F80</f>
        <v>63525</v>
      </c>
      <c r="H71">
        <f>SAStab!G80</f>
        <v>69757</v>
      </c>
      <c r="J71" s="11"/>
      <c r="K71" s="11" t="s">
        <v>37</v>
      </c>
      <c r="L71" s="130">
        <f t="shared" si="17"/>
        <v>50.036213140196587</v>
      </c>
      <c r="M71" s="130">
        <f t="shared" si="17"/>
        <v>55.736673961713585</v>
      </c>
      <c r="N71" s="130">
        <f t="shared" si="17"/>
        <v>57.968613775065386</v>
      </c>
      <c r="O71" s="130">
        <f t="shared" si="17"/>
        <v>58.773911887697203</v>
      </c>
      <c r="P71" s="130">
        <f t="shared" si="17"/>
        <v>60.351707233654452</v>
      </c>
      <c r="Q71" s="130">
        <f t="shared" si="17"/>
        <v>61.995751828580062</v>
      </c>
    </row>
    <row r="72" spans="1:17">
      <c r="A72" t="s">
        <v>456</v>
      </c>
      <c r="J72" t="s">
        <v>456</v>
      </c>
    </row>
    <row r="73" spans="1:17">
      <c r="B73" t="s">
        <v>34</v>
      </c>
      <c r="C73">
        <f>SAStab!B82</f>
        <v>4404</v>
      </c>
      <c r="D73">
        <f>SAStab!C82</f>
        <v>5445</v>
      </c>
      <c r="E73">
        <f>SAStab!D82</f>
        <v>6175</v>
      </c>
      <c r="F73">
        <f>SAStab!E82</f>
        <v>6890</v>
      </c>
      <c r="G73">
        <f>SAStab!F82</f>
        <v>7283</v>
      </c>
      <c r="H73">
        <f>SAStab!G82</f>
        <v>7545</v>
      </c>
      <c r="K73" t="s">
        <v>34</v>
      </c>
      <c r="L73" s="130">
        <f t="shared" ref="L73:Q76" si="18">100*C73/C$4</f>
        <v>7.5944128297982409</v>
      </c>
      <c r="M73" s="130">
        <f t="shared" si="18"/>
        <v>6.8485397328503508</v>
      </c>
      <c r="N73" s="130">
        <f t="shared" si="18"/>
        <v>6.7295117698343505</v>
      </c>
      <c r="O73" s="130">
        <f t="shared" si="18"/>
        <v>7.0444855685175911</v>
      </c>
      <c r="P73" s="130">
        <f t="shared" si="18"/>
        <v>6.9191890402629728</v>
      </c>
      <c r="Q73" s="130">
        <f t="shared" si="18"/>
        <v>6.7055341764501994</v>
      </c>
    </row>
    <row r="74" spans="1:17">
      <c r="B74" t="s">
        <v>35</v>
      </c>
      <c r="C74">
        <f>SAStab!B83</f>
        <v>7114</v>
      </c>
      <c r="D74">
        <f>SAStab!C83</f>
        <v>8666</v>
      </c>
      <c r="E74">
        <f>SAStab!D83</f>
        <v>9390</v>
      </c>
      <c r="F74">
        <f>SAStab!E83</f>
        <v>9667</v>
      </c>
      <c r="G74">
        <f>SAStab!F83</f>
        <v>9803</v>
      </c>
      <c r="H74">
        <f>SAStab!G83</f>
        <v>9173</v>
      </c>
      <c r="K74" t="s">
        <v>35</v>
      </c>
      <c r="L74" s="130">
        <f t="shared" si="18"/>
        <v>12.267632350405242</v>
      </c>
      <c r="M74" s="130">
        <f t="shared" si="18"/>
        <v>10.899806303926749</v>
      </c>
      <c r="N74" s="130">
        <f t="shared" si="18"/>
        <v>10.233217088055797</v>
      </c>
      <c r="O74" s="130">
        <f t="shared" si="18"/>
        <v>9.8837506517938394</v>
      </c>
      <c r="P74" s="130">
        <f t="shared" si="18"/>
        <v>9.3133063520112493</v>
      </c>
      <c r="Q74" s="130">
        <f t="shared" si="18"/>
        <v>8.1524009278432974</v>
      </c>
    </row>
    <row r="75" spans="1:17">
      <c r="B75" t="s">
        <v>36</v>
      </c>
      <c r="C75">
        <f>SAStab!B84</f>
        <v>12652</v>
      </c>
      <c r="D75">
        <f>SAStab!C84</f>
        <v>16757</v>
      </c>
      <c r="E75">
        <f>SAStab!D84</f>
        <v>18505</v>
      </c>
      <c r="F75">
        <f>SAStab!E84</f>
        <v>18664</v>
      </c>
      <c r="G75">
        <f>SAStab!F84</f>
        <v>18713</v>
      </c>
      <c r="H75">
        <f>SAStab!G84</f>
        <v>19089</v>
      </c>
      <c r="K75" t="s">
        <v>36</v>
      </c>
      <c r="L75" s="130">
        <f t="shared" si="18"/>
        <v>21.817554750819106</v>
      </c>
      <c r="M75" s="130">
        <f t="shared" si="18"/>
        <v>21.076396749930822</v>
      </c>
      <c r="N75" s="130">
        <f t="shared" si="18"/>
        <v>20.166739319965128</v>
      </c>
      <c r="O75" s="130">
        <f t="shared" si="18"/>
        <v>19.082478759189016</v>
      </c>
      <c r="P75" s="130">
        <f t="shared" si="18"/>
        <v>17.778221132835508</v>
      </c>
      <c r="Q75" s="130">
        <f t="shared" si="18"/>
        <v>16.965134777237623</v>
      </c>
    </row>
    <row r="76" spans="1:17">
      <c r="A76" s="11"/>
      <c r="B76" s="11" t="s">
        <v>37</v>
      </c>
      <c r="C76">
        <f>SAStab!B85</f>
        <v>33819</v>
      </c>
      <c r="D76">
        <f>SAStab!C85</f>
        <v>48638</v>
      </c>
      <c r="E76">
        <f>SAStab!D85</f>
        <v>57689</v>
      </c>
      <c r="F76">
        <f>SAStab!E85</f>
        <v>62586</v>
      </c>
      <c r="G76">
        <f>SAStab!F85</f>
        <v>69460</v>
      </c>
      <c r="H76">
        <f>SAStab!G85</f>
        <v>76712</v>
      </c>
      <c r="J76" s="11"/>
      <c r="K76" s="11" t="s">
        <v>37</v>
      </c>
      <c r="L76" s="130">
        <f t="shared" si="18"/>
        <v>58.318675633729953</v>
      </c>
      <c r="M76" s="130">
        <f t="shared" si="18"/>
        <v>61.175257213292078</v>
      </c>
      <c r="N76" s="130">
        <f t="shared" si="18"/>
        <v>62.869442022667826</v>
      </c>
      <c r="O76" s="130">
        <f t="shared" si="18"/>
        <v>63.989285020499558</v>
      </c>
      <c r="P76" s="130">
        <f t="shared" si="18"/>
        <v>65.990233521442548</v>
      </c>
      <c r="Q76" s="130">
        <f t="shared" si="18"/>
        <v>68.176930118468874</v>
      </c>
    </row>
    <row r="77" spans="1:17">
      <c r="A77" t="s">
        <v>457</v>
      </c>
      <c r="J77" t="s">
        <v>457</v>
      </c>
    </row>
    <row r="78" spans="1:17">
      <c r="B78" t="s">
        <v>34</v>
      </c>
      <c r="C78">
        <f>SAStab!B87</f>
        <v>4084</v>
      </c>
      <c r="D78">
        <f>SAStab!C87</f>
        <v>4876</v>
      </c>
      <c r="E78">
        <f>SAStab!D87</f>
        <v>5440</v>
      </c>
      <c r="F78">
        <f>SAStab!E87</f>
        <v>6024</v>
      </c>
      <c r="G78">
        <f>SAStab!F87</f>
        <v>6329</v>
      </c>
      <c r="H78">
        <f>SAStab!G87</f>
        <v>6563</v>
      </c>
      <c r="K78" t="s">
        <v>34</v>
      </c>
      <c r="L78" s="130">
        <f t="shared" ref="L78:Q81" si="19">100*C78/C$4</f>
        <v>7.0425935506121746</v>
      </c>
      <c r="M78" s="130">
        <f t="shared" si="19"/>
        <v>6.1328704751842631</v>
      </c>
      <c r="N78" s="130">
        <f t="shared" si="19"/>
        <v>5.9285091543156057</v>
      </c>
      <c r="O78" s="130">
        <f t="shared" si="19"/>
        <v>6.159068369339618</v>
      </c>
      <c r="P78" s="130">
        <f t="shared" si="19"/>
        <v>6.0128446293868398</v>
      </c>
      <c r="Q78" s="130">
        <f t="shared" si="19"/>
        <v>5.8327926839022739</v>
      </c>
    </row>
    <row r="79" spans="1:17">
      <c r="B79" t="s">
        <v>35</v>
      </c>
      <c r="C79">
        <f>SAStab!B88</f>
        <v>4341</v>
      </c>
      <c r="D79">
        <f>SAStab!C88</f>
        <v>4379</v>
      </c>
      <c r="E79">
        <f>SAStab!D88</f>
        <v>4310</v>
      </c>
      <c r="F79">
        <f>SAStab!E88</f>
        <v>4189</v>
      </c>
      <c r="G79">
        <f>SAStab!F88</f>
        <v>3942</v>
      </c>
      <c r="H79">
        <f>SAStab!G88</f>
        <v>3597</v>
      </c>
      <c r="K79" t="s">
        <v>35</v>
      </c>
      <c r="L79" s="130">
        <f t="shared" si="19"/>
        <v>7.485773409208484</v>
      </c>
      <c r="M79" s="130">
        <f t="shared" si="19"/>
        <v>5.5077604205971875</v>
      </c>
      <c r="N79" s="130">
        <f t="shared" si="19"/>
        <v>4.6970357454228422</v>
      </c>
      <c r="O79" s="130">
        <f t="shared" si="19"/>
        <v>4.2829245350537279</v>
      </c>
      <c r="P79" s="130">
        <f t="shared" si="19"/>
        <v>3.7450835090919457</v>
      </c>
      <c r="Q79" s="130">
        <f t="shared" si="19"/>
        <v>3.1967934304428587</v>
      </c>
    </row>
    <row r="80" spans="1:17">
      <c r="B80" t="s">
        <v>36</v>
      </c>
      <c r="C80">
        <f>SAStab!B89</f>
        <v>7710</v>
      </c>
      <c r="D80">
        <f>SAStab!C89</f>
        <v>9287</v>
      </c>
      <c r="E80">
        <f>SAStab!D89</f>
        <v>9752</v>
      </c>
      <c r="F80">
        <f>SAStab!E89</f>
        <v>9752</v>
      </c>
      <c r="G80">
        <f>SAStab!F89</f>
        <v>9478</v>
      </c>
      <c r="H80">
        <f>SAStab!G89</f>
        <v>9508</v>
      </c>
      <c r="K80" t="s">
        <v>36</v>
      </c>
      <c r="L80" s="130">
        <f t="shared" si="19"/>
        <v>13.295395757889292</v>
      </c>
      <c r="M80" s="130">
        <f t="shared" si="19"/>
        <v>11.680879430483234</v>
      </c>
      <c r="N80" s="130">
        <f t="shared" si="19"/>
        <v>10.62772449869224</v>
      </c>
      <c r="O80" s="130">
        <f t="shared" si="19"/>
        <v>9.9706564969787443</v>
      </c>
      <c r="P80" s="130">
        <f t="shared" si="19"/>
        <v>9.0045412225199026</v>
      </c>
      <c r="Q80" s="130">
        <f t="shared" si="19"/>
        <v>8.4501284227552684</v>
      </c>
    </row>
    <row r="81" spans="1:17">
      <c r="A81" s="1"/>
      <c r="B81" s="1" t="s">
        <v>37</v>
      </c>
      <c r="C81" s="1">
        <f>SAStab!B90</f>
        <v>41855</v>
      </c>
      <c r="D81" s="1">
        <f>SAStab!C90</f>
        <v>60965</v>
      </c>
      <c r="E81" s="1">
        <f>SAStab!D90</f>
        <v>72258</v>
      </c>
      <c r="F81" s="1">
        <f>SAStab!E90</f>
        <v>77841</v>
      </c>
      <c r="G81" s="1">
        <f>SAStab!F90</f>
        <v>85509</v>
      </c>
      <c r="H81" s="1">
        <f>SAStab!G90</f>
        <v>92851</v>
      </c>
      <c r="J81" s="1"/>
      <c r="K81" s="1" t="s">
        <v>37</v>
      </c>
      <c r="L81" s="131">
        <f t="shared" si="19"/>
        <v>72.176237282290046</v>
      </c>
      <c r="M81" s="131">
        <f t="shared" si="19"/>
        <v>76.679747440444743</v>
      </c>
      <c r="N81" s="131">
        <f t="shared" si="19"/>
        <v>78.746730601569311</v>
      </c>
      <c r="O81" s="131">
        <f t="shared" si="19"/>
        <v>79.586328176919849</v>
      </c>
      <c r="P81" s="131">
        <f t="shared" si="19"/>
        <v>81.237530639001307</v>
      </c>
      <c r="Q81" s="131">
        <f t="shared" si="19"/>
        <v>82.520285462899594</v>
      </c>
    </row>
    <row r="82" spans="1:17">
      <c r="A82" t="str">
        <f>NOTES!A3</f>
        <v>Source: DYNASIM3 ID912. Option FICA15:  Increase Payroll tax to 15.4% over 10 Years</v>
      </c>
      <c r="J82" t="str">
        <f>A82</f>
        <v>Source: DYNASIM3 ID912. Option FICA15:  Increase Payroll tax to 15.4% over 10 Years</v>
      </c>
      <c r="L82" s="132"/>
    </row>
    <row r="83" spans="1:17">
      <c r="A83" t="s">
        <v>115</v>
      </c>
      <c r="J83" t="str">
        <f>A83</f>
        <v>Notes</v>
      </c>
      <c r="L83" s="132"/>
    </row>
    <row r="84" spans="1:17" ht="31.5" customHeight="1">
      <c r="B84" s="266" t="str">
        <f>NOTES!A8</f>
        <v>Shared lifetime earnings includes half the couples earnings in years a person is married and own earnings in years a person is unmarried.</v>
      </c>
      <c r="C84" s="266"/>
      <c r="D84" s="266"/>
      <c r="E84" s="266"/>
      <c r="F84" s="266"/>
      <c r="G84" s="266"/>
      <c r="H84" s="266"/>
      <c r="K84" s="264" t="str">
        <f>B84</f>
        <v>Shared lifetime earnings includes half the couples earnings in years a person is married and own earnings in years a person is unmarried.</v>
      </c>
      <c r="L84" s="264"/>
      <c r="M84" s="264"/>
      <c r="N84" s="264"/>
      <c r="O84" s="264"/>
      <c r="P84" s="264"/>
      <c r="Q84" s="264"/>
    </row>
    <row r="85" spans="1:17" ht="30.75" customHeight="1">
      <c r="B85" s="266" t="str">
        <f>NOTES!A17</f>
        <v>For shared work years, couples split work years (both members of a couple are credited with 1/2 year for a 1-earner couple, and 1 year for a two-earner couple).</v>
      </c>
      <c r="C85" s="266"/>
      <c r="D85" s="266"/>
      <c r="E85" s="266"/>
      <c r="F85" s="266"/>
      <c r="G85" s="266"/>
      <c r="H85" s="266"/>
      <c r="K85" s="264" t="str">
        <f t="shared" ref="K85:K87" si="20">B85</f>
        <v>For shared work years, couples split work years (both members of a couple are credited with 1/2 year for a 1-earner couple, and 1 year for a two-earner couple).</v>
      </c>
      <c r="L85" s="264"/>
      <c r="M85" s="264"/>
      <c r="N85" s="264"/>
      <c r="O85" s="264"/>
      <c r="P85" s="264"/>
      <c r="Q85" s="264"/>
    </row>
    <row r="86" spans="1:17" ht="17.25" customHeight="1">
      <c r="B86" s="266" t="str">
        <f>NOTES!A10</f>
        <v>Retirement account assets includes IRAs, Keoghs, and employer DC plans.</v>
      </c>
      <c r="C86" s="266"/>
      <c r="D86" s="266"/>
      <c r="E86" s="266"/>
      <c r="F86" s="266"/>
      <c r="G86" s="266"/>
      <c r="H86" s="266"/>
      <c r="K86" s="264" t="str">
        <f t="shared" si="20"/>
        <v>Retirement account assets includes IRAs, Keoghs, and employer DC plans.</v>
      </c>
      <c r="L86" s="264"/>
      <c r="M86" s="264"/>
      <c r="N86" s="264"/>
      <c r="O86" s="264"/>
      <c r="P86" s="264"/>
      <c r="Q86" s="264"/>
    </row>
    <row r="87" spans="1:17" ht="32.25" customHeight="1">
      <c r="B87" s="266" t="str">
        <f>NOTES!A11</f>
        <v>Financial assets includes savings, checking, money market, certificate of deposits, stock, bond, farm and business equity, vehicle equity, less unsecured debt.</v>
      </c>
      <c r="C87" s="266"/>
      <c r="D87" s="266"/>
      <c r="E87" s="266"/>
      <c r="F87" s="266"/>
      <c r="G87" s="266"/>
      <c r="H87" s="266"/>
      <c r="K87" s="264" t="str">
        <f t="shared" si="20"/>
        <v>Financial assets includes savings, checking, money market, certificate of deposits, stock, bond, farm and business equity, vehicle equity, less unsecured debt.</v>
      </c>
      <c r="L87" s="264"/>
      <c r="M87" s="264"/>
      <c r="N87" s="264"/>
      <c r="O87" s="264"/>
      <c r="P87" s="264"/>
      <c r="Q87" s="264"/>
    </row>
  </sheetData>
  <mergeCells count="12">
    <mergeCell ref="A1:H1"/>
    <mergeCell ref="J1:Q1"/>
    <mergeCell ref="L2:Q2"/>
    <mergeCell ref="K84:Q84"/>
    <mergeCell ref="K85:Q85"/>
    <mergeCell ref="K86:Q86"/>
    <mergeCell ref="K87:Q87"/>
    <mergeCell ref="C2:H2"/>
    <mergeCell ref="B84:H84"/>
    <mergeCell ref="B86:H86"/>
    <mergeCell ref="B87:H87"/>
    <mergeCell ref="B85:H85"/>
  </mergeCells>
  <pageMargins left="0.25" right="0.25" top="0.75" bottom="0.75" header="0.3" footer="0.3"/>
  <pageSetup scale="51" orientation="portrait" r:id="rId1"/>
  <headerFooter>
    <oddFooter>&amp;L&amp;Z&amp;F  &amp;A&amp;R&amp;D</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168"/>
  <sheetViews>
    <sheetView view="pageBreakPreview" topLeftCell="A160" zoomScale="80" zoomScaleNormal="85" zoomScaleSheetLayoutView="80" workbookViewId="0">
      <selection activeCell="A160" sqref="A160"/>
    </sheetView>
  </sheetViews>
  <sheetFormatPr defaultRowHeight="15"/>
  <cols>
    <col min="1" max="1" width="4.5703125" customWidth="1"/>
    <col min="2" max="2" width="26.140625" customWidth="1"/>
  </cols>
  <sheetData>
    <row r="1" spans="1:8" ht="36.75" customHeight="1">
      <c r="A1" s="269" t="s">
        <v>98</v>
      </c>
      <c r="B1" s="269"/>
      <c r="C1" s="269"/>
      <c r="D1" s="269"/>
      <c r="E1" s="269"/>
      <c r="F1" s="269"/>
      <c r="G1" s="269"/>
      <c r="H1" s="269"/>
    </row>
    <row r="2" spans="1:8">
      <c r="C2" s="265" t="s">
        <v>32</v>
      </c>
      <c r="D2" s="265"/>
      <c r="E2" s="265"/>
      <c r="F2" s="265"/>
      <c r="G2" s="265"/>
      <c r="H2" s="265"/>
    </row>
    <row r="3" spans="1:8">
      <c r="A3" s="1"/>
      <c r="B3" s="1"/>
      <c r="C3" s="1">
        <v>2015</v>
      </c>
      <c r="D3" s="1">
        <f>C3+10</f>
        <v>2025</v>
      </c>
      <c r="E3" s="1">
        <f t="shared" ref="E3:H3" si="0">D3+10</f>
        <v>2035</v>
      </c>
      <c r="F3" s="1">
        <f t="shared" si="0"/>
        <v>2045</v>
      </c>
      <c r="G3" s="1">
        <f t="shared" si="0"/>
        <v>2055</v>
      </c>
      <c r="H3" s="1">
        <f t="shared" si="0"/>
        <v>2065</v>
      </c>
    </row>
    <row r="4" spans="1:8">
      <c r="A4" t="s">
        <v>0</v>
      </c>
      <c r="C4" s="103">
        <f>SAStab!B106</f>
        <v>0.09</v>
      </c>
      <c r="D4" s="103">
        <f>SAStab!C106</f>
        <v>7.9000000000000001E-2</v>
      </c>
      <c r="E4" s="103">
        <f>SAStab!D106</f>
        <v>7.2999999999999995E-2</v>
      </c>
      <c r="F4" s="103">
        <f>SAStab!E106</f>
        <v>7.1999999999999995E-2</v>
      </c>
      <c r="G4" s="103">
        <f>SAStab!F106</f>
        <v>6.4000000000000001E-2</v>
      </c>
      <c r="H4" s="103">
        <f>SAStab!G106</f>
        <v>5.2999999999999999E-2</v>
      </c>
    </row>
    <row r="5" spans="1:8">
      <c r="A5" t="s">
        <v>1</v>
      </c>
      <c r="C5" s="103"/>
      <c r="D5" s="103"/>
      <c r="E5" s="103"/>
      <c r="F5" s="103"/>
      <c r="G5" s="103"/>
      <c r="H5" s="103"/>
    </row>
    <row r="6" spans="1:8">
      <c r="B6" t="s">
        <v>2</v>
      </c>
      <c r="C6" s="103">
        <f>SAStab!B108</f>
        <v>0.09</v>
      </c>
      <c r="D6" s="103">
        <f>SAStab!C108</f>
        <v>8.8999999999999996E-2</v>
      </c>
      <c r="E6" s="103">
        <f>SAStab!D108</f>
        <v>7.5999999999999998E-2</v>
      </c>
      <c r="F6" s="103">
        <f>SAStab!E108</f>
        <v>7.8E-2</v>
      </c>
      <c r="G6" s="103">
        <f>SAStab!F108</f>
        <v>5.8000000000000003E-2</v>
      </c>
      <c r="H6" s="103">
        <f>SAStab!G108</f>
        <v>4.9000000000000002E-2</v>
      </c>
    </row>
    <row r="7" spans="1:8">
      <c r="B7" t="s">
        <v>3</v>
      </c>
      <c r="C7" s="103">
        <f>SAStab!B109</f>
        <v>7.5999999999999998E-2</v>
      </c>
      <c r="D7" s="103">
        <f>SAStab!C109</f>
        <v>6.7000000000000004E-2</v>
      </c>
      <c r="E7" s="103">
        <f>SAStab!D109</f>
        <v>7.2999999999999995E-2</v>
      </c>
      <c r="F7" s="103">
        <f>SAStab!E109</f>
        <v>6.6000000000000003E-2</v>
      </c>
      <c r="G7" s="103">
        <f>SAStab!F109</f>
        <v>5.7000000000000002E-2</v>
      </c>
      <c r="H7" s="103">
        <f>SAStab!G109</f>
        <v>4.2999999999999997E-2</v>
      </c>
    </row>
    <row r="8" spans="1:8">
      <c r="B8" t="s">
        <v>4</v>
      </c>
      <c r="C8" s="103">
        <f>SAStab!B110</f>
        <v>8.3000000000000004E-2</v>
      </c>
      <c r="D8" s="103">
        <f>SAStab!C110</f>
        <v>5.8999999999999997E-2</v>
      </c>
      <c r="E8" s="103">
        <f>SAStab!D110</f>
        <v>7.2999999999999995E-2</v>
      </c>
      <c r="F8" s="103">
        <f>SAStab!E110</f>
        <v>6.0999999999999999E-2</v>
      </c>
      <c r="G8" s="103">
        <f>SAStab!F110</f>
        <v>6.9000000000000006E-2</v>
      </c>
      <c r="H8" s="103">
        <f>SAStab!G110</f>
        <v>0.05</v>
      </c>
    </row>
    <row r="9" spans="1:8">
      <c r="B9" t="s">
        <v>5</v>
      </c>
      <c r="C9" s="103">
        <f>SAStab!B111</f>
        <v>9.5000000000000001E-2</v>
      </c>
      <c r="D9" s="103">
        <f>SAStab!C111</f>
        <v>7.4999999999999997E-2</v>
      </c>
      <c r="E9" s="103">
        <f>SAStab!D111</f>
        <v>6.7000000000000004E-2</v>
      </c>
      <c r="F9" s="103">
        <f>SAStab!E111</f>
        <v>8.1000000000000003E-2</v>
      </c>
      <c r="G9" s="103">
        <f>SAStab!F111</f>
        <v>7.0000000000000007E-2</v>
      </c>
      <c r="H9" s="103">
        <f>SAStab!G111</f>
        <v>6.0999999999999999E-2</v>
      </c>
    </row>
    <row r="10" spans="1:8">
      <c r="B10" t="s">
        <v>6</v>
      </c>
      <c r="C10" s="103">
        <f>SAStab!B112</f>
        <v>0.124</v>
      </c>
      <c r="D10" s="103">
        <f>SAStab!C112</f>
        <v>9.4E-2</v>
      </c>
      <c r="E10" s="103">
        <f>SAStab!D112</f>
        <v>7.2999999999999995E-2</v>
      </c>
      <c r="F10" s="103">
        <f>SAStab!E112</f>
        <v>7.0000000000000007E-2</v>
      </c>
      <c r="G10" s="103">
        <f>SAStab!F112</f>
        <v>7.4999999999999997E-2</v>
      </c>
      <c r="H10" s="103">
        <f>SAStab!G112</f>
        <v>7.0999999999999994E-2</v>
      </c>
    </row>
    <row r="11" spans="1:8">
      <c r="A11" t="s">
        <v>7</v>
      </c>
      <c r="C11" s="103"/>
      <c r="D11" s="103"/>
      <c r="E11" s="103"/>
      <c r="F11" s="103"/>
      <c r="G11" s="103"/>
      <c r="H11" s="103"/>
    </row>
    <row r="12" spans="1:8">
      <c r="B12" t="s">
        <v>9</v>
      </c>
      <c r="C12" s="103">
        <f>SAStab!B114</f>
        <v>0.105</v>
      </c>
      <c r="D12" s="103">
        <f>SAStab!C114</f>
        <v>8.2000000000000003E-2</v>
      </c>
      <c r="E12" s="103">
        <f>SAStab!D114</f>
        <v>7.5999999999999998E-2</v>
      </c>
      <c r="F12" s="103">
        <f>SAStab!E114</f>
        <v>7.2999999999999995E-2</v>
      </c>
      <c r="G12" s="103">
        <f>SAStab!F114</f>
        <v>6.4000000000000001E-2</v>
      </c>
      <c r="H12" s="103">
        <f>SAStab!G114</f>
        <v>5.0999999999999997E-2</v>
      </c>
    </row>
    <row r="13" spans="1:8">
      <c r="B13" t="s">
        <v>8</v>
      </c>
      <c r="C13" s="103">
        <f>SAStab!B115</f>
        <v>7.2999999999999995E-2</v>
      </c>
      <c r="D13" s="103">
        <f>SAStab!C115</f>
        <v>7.3999999999999996E-2</v>
      </c>
      <c r="E13" s="103">
        <f>SAStab!D115</f>
        <v>7.0000000000000007E-2</v>
      </c>
      <c r="F13" s="103">
        <f>SAStab!E115</f>
        <v>7.1999999999999995E-2</v>
      </c>
      <c r="G13" s="103">
        <f>SAStab!F115</f>
        <v>6.4000000000000001E-2</v>
      </c>
      <c r="H13" s="103">
        <f>SAStab!G115</f>
        <v>5.6000000000000001E-2</v>
      </c>
    </row>
    <row r="14" spans="1:8">
      <c r="A14" t="s">
        <v>10</v>
      </c>
      <c r="C14" s="103"/>
      <c r="D14" s="103"/>
      <c r="E14" s="103"/>
      <c r="F14" s="103"/>
      <c r="G14" s="103"/>
      <c r="H14" s="103"/>
    </row>
    <row r="15" spans="1:8">
      <c r="B15" t="s">
        <v>314</v>
      </c>
      <c r="C15" s="103">
        <f>SAStab!B117</f>
        <v>0.214</v>
      </c>
      <c r="D15" s="103">
        <f>SAStab!C117</f>
        <v>0.22500000000000001</v>
      </c>
      <c r="E15" s="103">
        <f>SAStab!D117</f>
        <v>0.221</v>
      </c>
      <c r="F15" s="103">
        <f>SAStab!E117</f>
        <v>0.222</v>
      </c>
      <c r="G15" s="103">
        <f>SAStab!F117</f>
        <v>0.20599999999999999</v>
      </c>
      <c r="H15" s="103">
        <f>SAStab!G117</f>
        <v>0.183</v>
      </c>
    </row>
    <row r="16" spans="1:8">
      <c r="B16" t="s">
        <v>313</v>
      </c>
      <c r="C16" s="103">
        <f>SAStab!B118</f>
        <v>9.4E-2</v>
      </c>
      <c r="D16" s="103">
        <f>SAStab!C118</f>
        <v>8.5000000000000006E-2</v>
      </c>
      <c r="E16" s="103">
        <f>SAStab!D118</f>
        <v>8.5000000000000006E-2</v>
      </c>
      <c r="F16" s="103">
        <f>SAStab!E118</f>
        <v>8.3000000000000004E-2</v>
      </c>
      <c r="G16" s="103">
        <f>SAStab!F118</f>
        <v>7.4999999999999997E-2</v>
      </c>
      <c r="H16" s="103">
        <f>SAStab!G118</f>
        <v>6.4000000000000001E-2</v>
      </c>
    </row>
    <row r="17" spans="1:8">
      <c r="B17" t="s">
        <v>11</v>
      </c>
      <c r="C17" s="103">
        <f>SAStab!B119</f>
        <v>0.06</v>
      </c>
      <c r="D17" s="103">
        <f>SAStab!C119</f>
        <v>4.4999999999999998E-2</v>
      </c>
      <c r="E17" s="103">
        <f>SAStab!D119</f>
        <v>0.04</v>
      </c>
      <c r="F17" s="103">
        <f>SAStab!E119</f>
        <v>4.2999999999999997E-2</v>
      </c>
      <c r="G17" s="103">
        <f>SAStab!F119</f>
        <v>3.6999999999999998E-2</v>
      </c>
      <c r="H17" s="103">
        <f>SAStab!G119</f>
        <v>3.4000000000000002E-2</v>
      </c>
    </row>
    <row r="18" spans="1:8">
      <c r="B18" t="s">
        <v>12</v>
      </c>
      <c r="C18" s="103">
        <f>SAStab!B120</f>
        <v>3.2000000000000001E-2</v>
      </c>
      <c r="D18" s="103">
        <f>SAStab!C120</f>
        <v>2.9000000000000001E-2</v>
      </c>
      <c r="E18" s="103">
        <f>SAStab!D120</f>
        <v>2.5000000000000001E-2</v>
      </c>
      <c r="F18" s="103">
        <f>SAStab!E120</f>
        <v>2.4E-2</v>
      </c>
      <c r="G18" s="103">
        <f>SAStab!F120</f>
        <v>2.3E-2</v>
      </c>
      <c r="H18" s="103">
        <f>SAStab!G120</f>
        <v>1.7999999999999999E-2</v>
      </c>
    </row>
    <row r="19" spans="1:8">
      <c r="A19" t="s">
        <v>23</v>
      </c>
      <c r="C19" s="103"/>
      <c r="D19" s="103"/>
      <c r="E19" s="103"/>
      <c r="F19" s="103"/>
      <c r="G19" s="103"/>
      <c r="H19" s="103"/>
    </row>
    <row r="20" spans="1:8">
      <c r="B20" t="s">
        <v>24</v>
      </c>
      <c r="C20" s="103">
        <f>SAStab!B122</f>
        <v>5.7000000000000002E-2</v>
      </c>
      <c r="D20" s="103">
        <f>SAStab!C122</f>
        <v>4.8000000000000001E-2</v>
      </c>
      <c r="E20" s="103">
        <f>SAStab!D122</f>
        <v>4.2999999999999997E-2</v>
      </c>
      <c r="F20" s="103">
        <f>SAStab!E122</f>
        <v>0.04</v>
      </c>
      <c r="G20" s="103">
        <f>SAStab!F122</f>
        <v>3.3000000000000002E-2</v>
      </c>
      <c r="H20" s="103">
        <f>SAStab!G122</f>
        <v>2.5999999999999999E-2</v>
      </c>
    </row>
    <row r="21" spans="1:8">
      <c r="B21" t="s">
        <v>25</v>
      </c>
      <c r="C21" s="103">
        <f>SAStab!B123</f>
        <v>0.156</v>
      </c>
      <c r="D21" s="103">
        <f>SAStab!C123</f>
        <v>0.124</v>
      </c>
      <c r="E21" s="103">
        <f>SAStab!D123</f>
        <v>0.114</v>
      </c>
      <c r="F21" s="103">
        <f>SAStab!E123</f>
        <v>0.106</v>
      </c>
      <c r="G21" s="103">
        <f>SAStab!F123</f>
        <v>8.7999999999999995E-2</v>
      </c>
      <c r="H21" s="103">
        <f>SAStab!G123</f>
        <v>7.0999999999999994E-2</v>
      </c>
    </row>
    <row r="22" spans="1:8">
      <c r="B22" t="s">
        <v>26</v>
      </c>
      <c r="C22" s="103">
        <f>SAStab!B124</f>
        <v>0.251</v>
      </c>
      <c r="D22" s="103">
        <f>SAStab!C124</f>
        <v>0.20599999999999999</v>
      </c>
      <c r="E22" s="103">
        <f>SAStab!D124</f>
        <v>0.17100000000000001</v>
      </c>
      <c r="F22" s="103">
        <f>SAStab!E124</f>
        <v>0.161</v>
      </c>
      <c r="G22" s="103">
        <f>SAStab!F124</f>
        <v>0.13600000000000001</v>
      </c>
      <c r="H22" s="103">
        <f>SAStab!G124</f>
        <v>0.111</v>
      </c>
    </row>
    <row r="23" spans="1:8">
      <c r="B23" t="s">
        <v>27</v>
      </c>
      <c r="C23" s="103">
        <f>SAStab!B125</f>
        <v>0.13600000000000001</v>
      </c>
      <c r="D23" s="103">
        <f>SAStab!C125</f>
        <v>0.11899999999999999</v>
      </c>
      <c r="E23" s="103">
        <f>SAStab!D125</f>
        <v>9.7000000000000003E-2</v>
      </c>
      <c r="F23" s="103">
        <f>SAStab!E125</f>
        <v>8.3000000000000004E-2</v>
      </c>
      <c r="G23" s="103">
        <f>SAStab!F125</f>
        <v>7.4999999999999997E-2</v>
      </c>
      <c r="H23" s="103">
        <f>SAStab!G125</f>
        <v>5.8000000000000003E-2</v>
      </c>
    </row>
    <row r="24" spans="1:8">
      <c r="A24" t="s">
        <v>104</v>
      </c>
      <c r="C24" s="103"/>
      <c r="D24" s="103"/>
      <c r="E24" s="103"/>
      <c r="F24" s="103"/>
      <c r="G24" s="103"/>
      <c r="H24" s="103"/>
    </row>
    <row r="25" spans="1:8">
      <c r="B25" t="s">
        <v>14</v>
      </c>
      <c r="C25" s="103">
        <f>SAStab!B127</f>
        <v>4.5999999999999999E-2</v>
      </c>
      <c r="D25" s="103">
        <f>SAStab!C127</f>
        <v>4.5999999999999999E-2</v>
      </c>
      <c r="E25" s="103">
        <f>SAStab!D127</f>
        <v>4.3999999999999997E-2</v>
      </c>
      <c r="F25" s="103">
        <f>SAStab!E127</f>
        <v>4.4999999999999998E-2</v>
      </c>
      <c r="G25" s="103">
        <f>SAStab!F127</f>
        <v>3.9E-2</v>
      </c>
      <c r="H25" s="103">
        <f>SAStab!G127</f>
        <v>3.1E-2</v>
      </c>
    </row>
    <row r="26" spans="1:8">
      <c r="B26" t="s">
        <v>15</v>
      </c>
      <c r="C26" s="103">
        <f>SAStab!B128</f>
        <v>0.115</v>
      </c>
      <c r="D26" s="103">
        <f>SAStab!C128</f>
        <v>7.8E-2</v>
      </c>
      <c r="E26" s="103">
        <f>SAStab!D128</f>
        <v>6.9000000000000006E-2</v>
      </c>
      <c r="F26" s="103">
        <f>SAStab!E128</f>
        <v>6.5000000000000002E-2</v>
      </c>
      <c r="G26" s="103">
        <f>SAStab!F128</f>
        <v>0.06</v>
      </c>
      <c r="H26" s="103">
        <f>SAStab!G128</f>
        <v>4.9000000000000002E-2</v>
      </c>
    </row>
    <row r="27" spans="1:8">
      <c r="B27" t="s">
        <v>16</v>
      </c>
      <c r="C27" s="103">
        <f>SAStab!B129</f>
        <v>0.17299999999999999</v>
      </c>
      <c r="D27" s="103">
        <f>SAStab!C129</f>
        <v>0.14599999999999999</v>
      </c>
      <c r="E27" s="103">
        <f>SAStab!D129</f>
        <v>0.124</v>
      </c>
      <c r="F27" s="103">
        <f>SAStab!E129</f>
        <v>0.111</v>
      </c>
      <c r="G27" s="103">
        <f>SAStab!F129</f>
        <v>9.4E-2</v>
      </c>
      <c r="H27" s="103">
        <f>SAStab!G129</f>
        <v>7.5999999999999998E-2</v>
      </c>
    </row>
    <row r="28" spans="1:8">
      <c r="B28" t="s">
        <v>13</v>
      </c>
      <c r="C28" s="103">
        <f>SAStab!B130</f>
        <v>0.22500000000000001</v>
      </c>
      <c r="D28" s="103">
        <f>SAStab!C130</f>
        <v>0.18</v>
      </c>
      <c r="E28" s="103">
        <f>SAStab!D130</f>
        <v>0.159</v>
      </c>
      <c r="F28" s="103">
        <f>SAStab!E130</f>
        <v>0.14899999999999999</v>
      </c>
      <c r="G28" s="103">
        <f>SAStab!F130</f>
        <v>0.128</v>
      </c>
      <c r="H28" s="103">
        <f>SAStab!G130</f>
        <v>0.11</v>
      </c>
    </row>
    <row r="29" spans="1:8">
      <c r="A29" t="s">
        <v>123</v>
      </c>
      <c r="C29" s="103"/>
      <c r="D29" s="103"/>
      <c r="E29" s="103"/>
      <c r="F29" s="103"/>
      <c r="G29" s="103"/>
      <c r="H29" s="103"/>
    </row>
    <row r="30" spans="1:8">
      <c r="B30" t="s">
        <v>124</v>
      </c>
      <c r="C30" s="103">
        <f>SAStab!B132</f>
        <v>0.51100000000000001</v>
      </c>
      <c r="D30" s="103">
        <f>SAStab!C132</f>
        <v>0.51400000000000001</v>
      </c>
      <c r="E30" s="103">
        <f>SAStab!D132</f>
        <v>0.503</v>
      </c>
      <c r="F30" s="103">
        <f>SAStab!E132</f>
        <v>0.49299999999999999</v>
      </c>
      <c r="G30" s="103">
        <f>SAStab!F132</f>
        <v>0.48599999999999999</v>
      </c>
      <c r="H30" s="103">
        <f>SAStab!G132</f>
        <v>0.46100000000000002</v>
      </c>
    </row>
    <row r="31" spans="1:8">
      <c r="B31" s="37" t="s">
        <v>125</v>
      </c>
      <c r="C31" s="103">
        <f>SAStab!B133</f>
        <v>0.36099999999999999</v>
      </c>
      <c r="D31" s="103">
        <f>SAStab!C133</f>
        <v>0.318</v>
      </c>
      <c r="E31" s="103">
        <f>SAStab!D133</f>
        <v>0.34300000000000003</v>
      </c>
      <c r="F31" s="103">
        <f>SAStab!E133</f>
        <v>0.33500000000000002</v>
      </c>
      <c r="G31" s="103">
        <f>SAStab!F133</f>
        <v>0.27400000000000002</v>
      </c>
      <c r="H31" s="103">
        <f>SAStab!G133</f>
        <v>0.221</v>
      </c>
    </row>
    <row r="32" spans="1:8">
      <c r="B32" s="38" t="s">
        <v>126</v>
      </c>
      <c r="C32" s="103">
        <f>SAStab!B134</f>
        <v>0.223</v>
      </c>
      <c r="D32" s="103">
        <f>SAStab!C134</f>
        <v>0.23200000000000001</v>
      </c>
      <c r="E32" s="103">
        <f>SAStab!D134</f>
        <v>0.22800000000000001</v>
      </c>
      <c r="F32" s="103">
        <f>SAStab!E134</f>
        <v>0.22600000000000001</v>
      </c>
      <c r="G32" s="103">
        <f>SAStab!F134</f>
        <v>0.20100000000000001</v>
      </c>
      <c r="H32" s="103">
        <f>SAStab!G134</f>
        <v>0.15</v>
      </c>
    </row>
    <row r="33" spans="1:8">
      <c r="B33" t="s">
        <v>127</v>
      </c>
      <c r="C33" s="103">
        <f>SAStab!B135</f>
        <v>0.152</v>
      </c>
      <c r="D33" s="103">
        <f>SAStab!C135</f>
        <v>0.154</v>
      </c>
      <c r="E33" s="103">
        <f>SAStab!D135</f>
        <v>0.154</v>
      </c>
      <c r="F33" s="103">
        <f>SAStab!E135</f>
        <v>0.158</v>
      </c>
      <c r="G33" s="103">
        <f>SAStab!F135</f>
        <v>0.13800000000000001</v>
      </c>
      <c r="H33" s="103">
        <f>SAStab!G135</f>
        <v>0.106</v>
      </c>
    </row>
    <row r="34" spans="1:8">
      <c r="B34" t="s">
        <v>128</v>
      </c>
      <c r="C34" s="103">
        <f>SAStab!B136</f>
        <v>0.11</v>
      </c>
      <c r="D34" s="103">
        <f>SAStab!C136</f>
        <v>0.104</v>
      </c>
      <c r="E34" s="103">
        <f>SAStab!D136</f>
        <v>0.115</v>
      </c>
      <c r="F34" s="103">
        <f>SAStab!E136</f>
        <v>0.11600000000000001</v>
      </c>
      <c r="G34" s="103">
        <f>SAStab!F136</f>
        <v>8.6999999999999994E-2</v>
      </c>
      <c r="H34" s="103">
        <f>SAStab!G136</f>
        <v>7.0999999999999994E-2</v>
      </c>
    </row>
    <row r="35" spans="1:8">
      <c r="B35" t="s">
        <v>129</v>
      </c>
      <c r="C35" s="103">
        <f>SAStab!B137</f>
        <v>7.6999999999999999E-2</v>
      </c>
      <c r="D35" s="103">
        <f>SAStab!C137</f>
        <v>7.2999999999999995E-2</v>
      </c>
      <c r="E35" s="103">
        <f>SAStab!D137</f>
        <v>7.8E-2</v>
      </c>
      <c r="F35" s="103">
        <f>SAStab!E137</f>
        <v>7.4999999999999997E-2</v>
      </c>
      <c r="G35" s="103">
        <f>SAStab!F137</f>
        <v>6.7000000000000004E-2</v>
      </c>
      <c r="H35" s="103">
        <f>SAStab!G137</f>
        <v>5.2999999999999999E-2</v>
      </c>
    </row>
    <row r="36" spans="1:8">
      <c r="B36" t="s">
        <v>130</v>
      </c>
      <c r="C36" s="103">
        <f>SAStab!B138</f>
        <v>4.5999999999999999E-2</v>
      </c>
      <c r="D36" s="103">
        <f>SAStab!C138</f>
        <v>4.1000000000000002E-2</v>
      </c>
      <c r="E36" s="103">
        <f>SAStab!D138</f>
        <v>4.2999999999999997E-2</v>
      </c>
      <c r="F36" s="103">
        <f>SAStab!E138</f>
        <v>4.5999999999999999E-2</v>
      </c>
      <c r="G36" s="103">
        <f>SAStab!F138</f>
        <v>0.04</v>
      </c>
      <c r="H36" s="103">
        <f>SAStab!G138</f>
        <v>3.5000000000000003E-2</v>
      </c>
    </row>
    <row r="37" spans="1:8">
      <c r="B37" t="s">
        <v>131</v>
      </c>
      <c r="C37" s="103">
        <f>SAStab!B139</f>
        <v>2.1999999999999999E-2</v>
      </c>
      <c r="D37" s="103">
        <f>SAStab!C139</f>
        <v>0.02</v>
      </c>
      <c r="E37" s="103">
        <f>SAStab!D139</f>
        <v>1.7000000000000001E-2</v>
      </c>
      <c r="F37" s="103">
        <f>SAStab!E139</f>
        <v>1.9E-2</v>
      </c>
      <c r="G37" s="103">
        <f>SAStab!F139</f>
        <v>0.02</v>
      </c>
      <c r="H37" s="103">
        <f>SAStab!G139</f>
        <v>1.7000000000000001E-2</v>
      </c>
    </row>
    <row r="38" spans="1:8">
      <c r="A38" t="s">
        <v>132</v>
      </c>
      <c r="C38" s="103"/>
      <c r="D38" s="103"/>
      <c r="E38" s="103"/>
      <c r="F38" s="103"/>
      <c r="G38" s="103"/>
      <c r="H38" s="103"/>
    </row>
    <row r="39" spans="1:8">
      <c r="B39" t="s">
        <v>124</v>
      </c>
      <c r="C39" s="103">
        <f>SAStab!B141</f>
        <v>0.34300000000000003</v>
      </c>
      <c r="D39" s="103">
        <f>SAStab!C141</f>
        <v>0.36</v>
      </c>
      <c r="E39" s="103">
        <f>SAStab!D141</f>
        <v>0.34599999999999997</v>
      </c>
      <c r="F39" s="103">
        <f>SAStab!E141</f>
        <v>0.33300000000000002</v>
      </c>
      <c r="G39" s="103">
        <f>SAStab!F141</f>
        <v>0.33</v>
      </c>
      <c r="H39" s="103">
        <f>SAStab!G141</f>
        <v>0.30599999999999999</v>
      </c>
    </row>
    <row r="40" spans="1:8">
      <c r="B40" s="37" t="s">
        <v>125</v>
      </c>
      <c r="C40" s="103">
        <f>SAStab!B142</f>
        <v>0.22800000000000001</v>
      </c>
      <c r="D40" s="103">
        <f>SAStab!C142</f>
        <v>0.216</v>
      </c>
      <c r="E40" s="103">
        <f>SAStab!D142</f>
        <v>0.24</v>
      </c>
      <c r="F40" s="103">
        <f>SAStab!E142</f>
        <v>0.24399999999999999</v>
      </c>
      <c r="G40" s="103">
        <f>SAStab!F142</f>
        <v>0.19600000000000001</v>
      </c>
      <c r="H40" s="103">
        <f>SAStab!G142</f>
        <v>0.16500000000000001</v>
      </c>
    </row>
    <row r="41" spans="1:8">
      <c r="B41" s="38" t="s">
        <v>126</v>
      </c>
      <c r="C41" s="103">
        <f>SAStab!B143</f>
        <v>0.17</v>
      </c>
      <c r="D41" s="103">
        <f>SAStab!C143</f>
        <v>0.19</v>
      </c>
      <c r="E41" s="103">
        <f>SAStab!D143</f>
        <v>0.188</v>
      </c>
      <c r="F41" s="103">
        <f>SAStab!E143</f>
        <v>0.16600000000000001</v>
      </c>
      <c r="G41" s="103">
        <f>SAStab!F143</f>
        <v>0.153</v>
      </c>
      <c r="H41" s="103">
        <f>SAStab!G143</f>
        <v>0.11799999999999999</v>
      </c>
    </row>
    <row r="42" spans="1:8">
      <c r="B42" t="s">
        <v>127</v>
      </c>
      <c r="C42" s="103">
        <f>SAStab!B144</f>
        <v>0.14699999999999999</v>
      </c>
      <c r="D42" s="103">
        <f>SAStab!C144</f>
        <v>0.13800000000000001</v>
      </c>
      <c r="E42" s="103">
        <f>SAStab!D144</f>
        <v>0.151</v>
      </c>
      <c r="F42" s="103">
        <f>SAStab!E144</f>
        <v>0.14899999999999999</v>
      </c>
      <c r="G42" s="103">
        <f>SAStab!F144</f>
        <v>0.11</v>
      </c>
      <c r="H42" s="103">
        <f>SAStab!G144</f>
        <v>8.2000000000000003E-2</v>
      </c>
    </row>
    <row r="43" spans="1:8">
      <c r="B43" t="s">
        <v>128</v>
      </c>
      <c r="C43" s="103">
        <f>SAStab!B145</f>
        <v>0.11799999999999999</v>
      </c>
      <c r="D43" s="103">
        <f>SAStab!C145</f>
        <v>0.114</v>
      </c>
      <c r="E43" s="103">
        <f>SAStab!D145</f>
        <v>0.12</v>
      </c>
      <c r="F43" s="103">
        <f>SAStab!E145</f>
        <v>0.11700000000000001</v>
      </c>
      <c r="G43" s="103">
        <f>SAStab!F145</f>
        <v>9.5000000000000001E-2</v>
      </c>
      <c r="H43" s="103">
        <f>SAStab!G145</f>
        <v>6.6000000000000003E-2</v>
      </c>
    </row>
    <row r="44" spans="1:8">
      <c r="B44" t="s">
        <v>129</v>
      </c>
      <c r="C44" s="103">
        <f>SAStab!B146</f>
        <v>9.2999999999999999E-2</v>
      </c>
      <c r="D44" s="103">
        <f>SAStab!C146</f>
        <v>7.9000000000000001E-2</v>
      </c>
      <c r="E44" s="103">
        <f>SAStab!D146</f>
        <v>9.2999999999999999E-2</v>
      </c>
      <c r="F44" s="103">
        <f>SAStab!E146</f>
        <v>9.0999999999999998E-2</v>
      </c>
      <c r="G44" s="103">
        <f>SAStab!F146</f>
        <v>7.2999999999999995E-2</v>
      </c>
      <c r="H44" s="103">
        <f>SAStab!G146</f>
        <v>6.2E-2</v>
      </c>
    </row>
    <row r="45" spans="1:8">
      <c r="B45" t="s">
        <v>130</v>
      </c>
      <c r="C45" s="103">
        <f>SAStab!B147</f>
        <v>5.8999999999999997E-2</v>
      </c>
      <c r="D45" s="103">
        <f>SAStab!C147</f>
        <v>0.06</v>
      </c>
      <c r="E45" s="103">
        <f>SAStab!D147</f>
        <v>5.7000000000000002E-2</v>
      </c>
      <c r="F45" s="103">
        <f>SAStab!E147</f>
        <v>5.8999999999999997E-2</v>
      </c>
      <c r="G45" s="103">
        <f>SAStab!F147</f>
        <v>5.5E-2</v>
      </c>
      <c r="H45" s="103">
        <f>SAStab!G147</f>
        <v>4.7E-2</v>
      </c>
    </row>
    <row r="46" spans="1:8">
      <c r="B46" t="s">
        <v>131</v>
      </c>
      <c r="C46" s="103">
        <f>SAStab!B148</f>
        <v>2.5000000000000001E-2</v>
      </c>
      <c r="D46" s="103">
        <f>SAStab!C148</f>
        <v>2.1999999999999999E-2</v>
      </c>
      <c r="E46" s="103">
        <f>SAStab!D148</f>
        <v>1.9E-2</v>
      </c>
      <c r="F46" s="103">
        <f>SAStab!E148</f>
        <v>2.1999999999999999E-2</v>
      </c>
      <c r="G46" s="103">
        <f>SAStab!F148</f>
        <v>2.1000000000000001E-2</v>
      </c>
      <c r="H46" s="103">
        <f>SAStab!G148</f>
        <v>1.7999999999999999E-2</v>
      </c>
    </row>
    <row r="47" spans="1:8">
      <c r="A47" t="s">
        <v>105</v>
      </c>
      <c r="C47" s="103"/>
      <c r="D47" s="103"/>
      <c r="E47" s="103"/>
      <c r="F47" s="103"/>
      <c r="G47" s="103"/>
      <c r="H47" s="103"/>
    </row>
    <row r="48" spans="1:8">
      <c r="B48" t="s">
        <v>112</v>
      </c>
      <c r="C48" s="103">
        <f>SAStab!B150</f>
        <v>0.39900000000000002</v>
      </c>
      <c r="D48" s="103">
        <f>SAStab!C150</f>
        <v>0.35699999999999998</v>
      </c>
      <c r="E48" s="103">
        <f>SAStab!D150</f>
        <v>0.33200000000000002</v>
      </c>
      <c r="F48" s="103">
        <f>SAStab!E150</f>
        <v>0.32400000000000001</v>
      </c>
      <c r="G48" s="103">
        <f>SAStab!F150</f>
        <v>0.29099999999999998</v>
      </c>
      <c r="H48" s="103">
        <f>SAStab!G150</f>
        <v>0.24299999999999999</v>
      </c>
    </row>
    <row r="49" spans="1:8">
      <c r="B49" t="s">
        <v>17</v>
      </c>
      <c r="C49" s="103">
        <f>SAStab!B151</f>
        <v>3.5999999999999997E-2</v>
      </c>
      <c r="D49" s="103">
        <f>SAStab!C151</f>
        <v>2.4E-2</v>
      </c>
      <c r="E49" s="103">
        <f>SAStab!D151</f>
        <v>2.4E-2</v>
      </c>
      <c r="F49" s="103">
        <f>SAStab!E151</f>
        <v>2.4E-2</v>
      </c>
      <c r="G49" s="103">
        <f>SAStab!F151</f>
        <v>0.02</v>
      </c>
      <c r="H49" s="103">
        <f>SAStab!G151</f>
        <v>1.4999999999999999E-2</v>
      </c>
    </row>
    <row r="50" spans="1:8">
      <c r="B50" t="s">
        <v>18</v>
      </c>
      <c r="C50" s="103">
        <f>SAStab!B152</f>
        <v>0.01</v>
      </c>
      <c r="D50" s="103">
        <f>SAStab!C152</f>
        <v>6.0000000000000001E-3</v>
      </c>
      <c r="E50" s="103">
        <f>SAStab!D152</f>
        <v>5.0000000000000001E-3</v>
      </c>
      <c r="F50" s="103">
        <f>SAStab!E152</f>
        <v>7.0000000000000001E-3</v>
      </c>
      <c r="G50" s="103">
        <f>SAStab!F152</f>
        <v>6.0000000000000001E-3</v>
      </c>
      <c r="H50" s="103">
        <f>SAStab!G152</f>
        <v>5.0000000000000001E-3</v>
      </c>
    </row>
    <row r="51" spans="1:8">
      <c r="B51" t="s">
        <v>19</v>
      </c>
      <c r="C51" s="103">
        <f>SAStab!B153</f>
        <v>3.0000000000000001E-3</v>
      </c>
      <c r="D51" s="103">
        <f>SAStab!C153</f>
        <v>4.0000000000000001E-3</v>
      </c>
      <c r="E51" s="103">
        <f>SAStab!D153</f>
        <v>4.0000000000000001E-3</v>
      </c>
      <c r="F51" s="103">
        <f>SAStab!E153</f>
        <v>4.0000000000000001E-3</v>
      </c>
      <c r="G51" s="103">
        <f>SAStab!F153</f>
        <v>2E-3</v>
      </c>
      <c r="H51" s="103">
        <f>SAStab!G153</f>
        <v>2E-3</v>
      </c>
    </row>
    <row r="52" spans="1:8">
      <c r="B52" t="s">
        <v>113</v>
      </c>
      <c r="C52" s="103">
        <f>SAStab!B154</f>
        <v>3.0000000000000001E-3</v>
      </c>
      <c r="D52" s="103">
        <f>SAStab!C154</f>
        <v>3.0000000000000001E-3</v>
      </c>
      <c r="E52" s="103">
        <f>SAStab!D154</f>
        <v>2E-3</v>
      </c>
      <c r="F52" s="103">
        <f>SAStab!E154</f>
        <v>2E-3</v>
      </c>
      <c r="G52" s="103">
        <f>SAStab!F154</f>
        <v>1E-3</v>
      </c>
      <c r="H52" s="103">
        <f>SAStab!G154</f>
        <v>2E-3</v>
      </c>
    </row>
    <row r="53" spans="1:8">
      <c r="A53" t="s">
        <v>106</v>
      </c>
      <c r="C53" s="103"/>
      <c r="D53" s="103"/>
      <c r="E53" s="103"/>
      <c r="F53" s="103"/>
      <c r="G53" s="103"/>
      <c r="H53" s="103"/>
    </row>
    <row r="54" spans="1:8">
      <c r="B54" t="s">
        <v>112</v>
      </c>
      <c r="C54" s="103">
        <f>SAStab!B156</f>
        <v>0.33</v>
      </c>
      <c r="D54" s="103">
        <f>SAStab!C156</f>
        <v>0.30499999999999999</v>
      </c>
      <c r="E54" s="103">
        <f>SAStab!D156</f>
        <v>0.29299999999999998</v>
      </c>
      <c r="F54" s="103">
        <f>SAStab!E156</f>
        <v>0.28699999999999998</v>
      </c>
      <c r="G54" s="103">
        <f>SAStab!F156</f>
        <v>0.245</v>
      </c>
      <c r="H54" s="103">
        <f>SAStab!G156</f>
        <v>0.20300000000000001</v>
      </c>
    </row>
    <row r="55" spans="1:8">
      <c r="B55" t="s">
        <v>17</v>
      </c>
      <c r="C55" s="103">
        <f>SAStab!B157</f>
        <v>7.0999999999999994E-2</v>
      </c>
      <c r="D55" s="103">
        <f>SAStab!C157</f>
        <v>5.0999999999999997E-2</v>
      </c>
      <c r="E55" s="103">
        <f>SAStab!D157</f>
        <v>4.5999999999999999E-2</v>
      </c>
      <c r="F55" s="103">
        <f>SAStab!E157</f>
        <v>4.4999999999999998E-2</v>
      </c>
      <c r="G55" s="103">
        <f>SAStab!F157</f>
        <v>4.1000000000000002E-2</v>
      </c>
      <c r="H55" s="103">
        <f>SAStab!G157</f>
        <v>3.2000000000000001E-2</v>
      </c>
    </row>
    <row r="56" spans="1:8">
      <c r="B56" t="s">
        <v>18</v>
      </c>
      <c r="C56" s="103">
        <f>SAStab!B158</f>
        <v>3.1E-2</v>
      </c>
      <c r="D56" s="103">
        <f>SAStab!C158</f>
        <v>1.7999999999999999E-2</v>
      </c>
      <c r="E56" s="103">
        <f>SAStab!D158</f>
        <v>1.2E-2</v>
      </c>
      <c r="F56" s="103">
        <f>SAStab!E158</f>
        <v>1.7000000000000001E-2</v>
      </c>
      <c r="G56" s="103">
        <f>SAStab!F158</f>
        <v>0.02</v>
      </c>
      <c r="H56" s="103">
        <f>SAStab!G158</f>
        <v>1.7999999999999999E-2</v>
      </c>
    </row>
    <row r="57" spans="1:8">
      <c r="B57" t="s">
        <v>19</v>
      </c>
      <c r="C57" s="103">
        <f>SAStab!B159</f>
        <v>1.0999999999999999E-2</v>
      </c>
      <c r="D57" s="103">
        <f>SAStab!C159</f>
        <v>0.01</v>
      </c>
      <c r="E57" s="103">
        <f>SAStab!D159</f>
        <v>8.0000000000000002E-3</v>
      </c>
      <c r="F57" s="103">
        <f>SAStab!E159</f>
        <v>7.0000000000000001E-3</v>
      </c>
      <c r="G57" s="103">
        <f>SAStab!F159</f>
        <v>8.9999999999999993E-3</v>
      </c>
      <c r="H57" s="103">
        <f>SAStab!G159</f>
        <v>8.9999999999999993E-3</v>
      </c>
    </row>
    <row r="58" spans="1:8">
      <c r="B58" t="s">
        <v>113</v>
      </c>
      <c r="C58" s="103">
        <f>SAStab!B160</f>
        <v>6.0000000000000001E-3</v>
      </c>
      <c r="D58" s="103">
        <f>SAStab!C160</f>
        <v>8.0000000000000002E-3</v>
      </c>
      <c r="E58" s="103">
        <f>SAStab!D160</f>
        <v>6.0000000000000001E-3</v>
      </c>
      <c r="F58" s="103">
        <f>SAStab!E160</f>
        <v>5.0000000000000001E-3</v>
      </c>
      <c r="G58" s="103">
        <f>SAStab!F160</f>
        <v>5.0000000000000001E-3</v>
      </c>
      <c r="H58" s="103">
        <f>SAStab!G160</f>
        <v>4.0000000000000001E-3</v>
      </c>
    </row>
    <row r="59" spans="1:8">
      <c r="A59" t="s">
        <v>20</v>
      </c>
      <c r="C59" s="103"/>
      <c r="D59" s="103"/>
      <c r="E59" s="103"/>
      <c r="F59" s="103"/>
      <c r="G59" s="103"/>
      <c r="H59" s="103"/>
    </row>
    <row r="60" spans="1:8">
      <c r="B60" t="s">
        <v>21</v>
      </c>
      <c r="C60" s="103">
        <f>SAStab!B162</f>
        <v>4.8000000000000001E-2</v>
      </c>
      <c r="D60" s="103">
        <f>SAStab!C162</f>
        <v>3.7999999999999999E-2</v>
      </c>
      <c r="E60" s="103">
        <f>SAStab!D162</f>
        <v>3.4000000000000002E-2</v>
      </c>
      <c r="F60" s="103">
        <f>SAStab!E162</f>
        <v>3.5000000000000003E-2</v>
      </c>
      <c r="G60" s="103">
        <f>SAStab!F162</f>
        <v>0.03</v>
      </c>
      <c r="H60" s="103">
        <f>SAStab!G162</f>
        <v>2.4E-2</v>
      </c>
    </row>
    <row r="61" spans="1:8">
      <c r="A61" s="11"/>
      <c r="B61" s="11" t="s">
        <v>22</v>
      </c>
      <c r="C61" s="103">
        <f>SAStab!B163</f>
        <v>0.25600000000000001</v>
      </c>
      <c r="D61" s="103">
        <f>SAStab!C163</f>
        <v>0.23599999999999999</v>
      </c>
      <c r="E61" s="103">
        <f>SAStab!D163</f>
        <v>0.215</v>
      </c>
      <c r="F61" s="103">
        <f>SAStab!E163</f>
        <v>0.193</v>
      </c>
      <c r="G61" s="103">
        <f>SAStab!F163</f>
        <v>0.16400000000000001</v>
      </c>
      <c r="H61" s="103">
        <f>SAStab!G163</f>
        <v>0.13700000000000001</v>
      </c>
    </row>
    <row r="62" spans="1:8">
      <c r="A62" t="s">
        <v>455</v>
      </c>
      <c r="C62" s="103"/>
      <c r="D62" s="103"/>
      <c r="E62" s="103"/>
      <c r="F62" s="103"/>
      <c r="G62" s="103"/>
      <c r="H62" s="103"/>
    </row>
    <row r="63" spans="1:8">
      <c r="B63" t="s">
        <v>34</v>
      </c>
      <c r="C63" s="103">
        <f>SAStab!B170</f>
        <v>0.2</v>
      </c>
      <c r="D63" s="103">
        <f>SAStab!C170</f>
        <v>0.19800000000000001</v>
      </c>
      <c r="E63" s="103">
        <f>SAStab!D170</f>
        <v>0.19800000000000001</v>
      </c>
      <c r="F63" s="103">
        <f>SAStab!E170</f>
        <v>0.191</v>
      </c>
      <c r="G63" s="103">
        <f>SAStab!F170</f>
        <v>0.17100000000000001</v>
      </c>
      <c r="H63" s="103">
        <f>SAStab!G170</f>
        <v>0.14499999999999999</v>
      </c>
    </row>
    <row r="64" spans="1:8">
      <c r="B64" t="s">
        <v>35</v>
      </c>
      <c r="C64" s="103">
        <f>SAStab!B171</f>
        <v>0.112</v>
      </c>
      <c r="D64" s="103">
        <f>SAStab!C171</f>
        <v>0.106</v>
      </c>
      <c r="E64" s="103">
        <f>SAStab!D171</f>
        <v>0.12</v>
      </c>
      <c r="F64" s="103">
        <f>SAStab!E171</f>
        <v>0.13800000000000001</v>
      </c>
      <c r="G64" s="103">
        <f>SAStab!F171</f>
        <v>0.121</v>
      </c>
      <c r="H64" s="103">
        <f>SAStab!G171</f>
        <v>0.12</v>
      </c>
    </row>
    <row r="65" spans="1:8">
      <c r="B65" t="s">
        <v>36</v>
      </c>
      <c r="C65" s="103">
        <f>SAStab!B172</f>
        <v>5.7000000000000002E-2</v>
      </c>
      <c r="D65" s="103">
        <f>SAStab!C172</f>
        <v>6.5000000000000002E-2</v>
      </c>
      <c r="E65" s="103">
        <f>SAStab!D172</f>
        <v>6.5000000000000002E-2</v>
      </c>
      <c r="F65" s="103">
        <f>SAStab!E172</f>
        <v>7.3999999999999996E-2</v>
      </c>
      <c r="G65" s="103">
        <f>SAStab!F172</f>
        <v>7.0999999999999994E-2</v>
      </c>
      <c r="H65" s="103">
        <f>SAStab!G172</f>
        <v>6.2E-2</v>
      </c>
    </row>
    <row r="66" spans="1:8">
      <c r="A66" s="11"/>
      <c r="B66" s="11" t="s">
        <v>37</v>
      </c>
      <c r="C66" s="103">
        <f>SAStab!B173</f>
        <v>1.9E-2</v>
      </c>
      <c r="D66" s="103">
        <f>SAStab!C173</f>
        <v>1.6E-2</v>
      </c>
      <c r="E66" s="103">
        <f>SAStab!D173</f>
        <v>1.0999999999999999E-2</v>
      </c>
      <c r="F66" s="103">
        <f>SAStab!E173</f>
        <v>1.2E-2</v>
      </c>
      <c r="G66" s="103">
        <f>SAStab!F173</f>
        <v>1.2999999999999999E-2</v>
      </c>
      <c r="H66" s="103">
        <f>SAStab!G173</f>
        <v>0.01</v>
      </c>
    </row>
    <row r="67" spans="1:8">
      <c r="A67" t="s">
        <v>456</v>
      </c>
      <c r="C67" s="103"/>
      <c r="D67" s="103"/>
      <c r="E67" s="103"/>
      <c r="F67" s="103"/>
      <c r="G67" s="103"/>
      <c r="H67" s="103"/>
    </row>
    <row r="68" spans="1:8">
      <c r="B68" t="s">
        <v>34</v>
      </c>
      <c r="C68" s="103">
        <f>SAStab!B175</f>
        <v>0.33800000000000002</v>
      </c>
      <c r="D68" s="103">
        <f>SAStab!C175</f>
        <v>0.34899999999999998</v>
      </c>
      <c r="E68" s="103">
        <f>SAStab!D175</f>
        <v>0.33300000000000002</v>
      </c>
      <c r="F68" s="103">
        <f>SAStab!E175</f>
        <v>0.308</v>
      </c>
      <c r="G68" s="103">
        <f>SAStab!F175</f>
        <v>0.27700000000000002</v>
      </c>
      <c r="H68" s="103">
        <f>SAStab!G175</f>
        <v>0.23499999999999999</v>
      </c>
    </row>
    <row r="69" spans="1:8">
      <c r="B69" t="s">
        <v>35</v>
      </c>
      <c r="C69" s="103">
        <f>SAStab!B176</f>
        <v>0.16500000000000001</v>
      </c>
      <c r="D69" s="103">
        <f>SAStab!C176</f>
        <v>0.13200000000000001</v>
      </c>
      <c r="E69" s="103">
        <f>SAStab!D176</f>
        <v>0.13500000000000001</v>
      </c>
      <c r="F69" s="103">
        <f>SAStab!E176</f>
        <v>0.14199999999999999</v>
      </c>
      <c r="G69" s="103">
        <f>SAStab!F176</f>
        <v>0.113</v>
      </c>
      <c r="H69" s="103">
        <f>SAStab!G176</f>
        <v>9.4E-2</v>
      </c>
    </row>
    <row r="70" spans="1:8">
      <c r="B70" t="s">
        <v>36</v>
      </c>
      <c r="C70" s="103">
        <f>SAStab!B177</f>
        <v>9.6000000000000002E-2</v>
      </c>
      <c r="D70" s="103">
        <f>SAStab!C177</f>
        <v>9.0999999999999998E-2</v>
      </c>
      <c r="E70" s="103">
        <f>SAStab!D177</f>
        <v>8.3000000000000004E-2</v>
      </c>
      <c r="F70" s="103">
        <f>SAStab!E177</f>
        <v>7.6999999999999999E-2</v>
      </c>
      <c r="G70" s="103">
        <f>SAStab!F177</f>
        <v>7.1999999999999995E-2</v>
      </c>
      <c r="H70" s="103">
        <f>SAStab!G177</f>
        <v>6.3E-2</v>
      </c>
    </row>
    <row r="71" spans="1:8">
      <c r="A71" s="11"/>
      <c r="B71" s="11" t="s">
        <v>37</v>
      </c>
      <c r="C71" s="103">
        <f>SAStab!B178</f>
        <v>0.04</v>
      </c>
      <c r="D71" s="103">
        <f>SAStab!C178</f>
        <v>3.5000000000000003E-2</v>
      </c>
      <c r="E71" s="103">
        <f>SAStab!D178</f>
        <v>3.2000000000000001E-2</v>
      </c>
      <c r="F71" s="103">
        <f>SAStab!E178</f>
        <v>3.4000000000000002E-2</v>
      </c>
      <c r="G71" s="103">
        <f>SAStab!F178</f>
        <v>3.2000000000000001E-2</v>
      </c>
      <c r="H71" s="103">
        <f>SAStab!G178</f>
        <v>2.8000000000000001E-2</v>
      </c>
    </row>
    <row r="72" spans="1:8">
      <c r="A72" t="s">
        <v>457</v>
      </c>
      <c r="C72" s="103"/>
      <c r="D72" s="103"/>
      <c r="E72" s="103"/>
      <c r="F72" s="103"/>
      <c r="G72" s="103"/>
      <c r="H72" s="103"/>
    </row>
    <row r="73" spans="1:8">
      <c r="B73" t="s">
        <v>34</v>
      </c>
      <c r="C73" s="103">
        <f>SAStab!B180</f>
        <v>0.35399999999999998</v>
      </c>
      <c r="D73" s="103">
        <f>SAStab!C180</f>
        <v>0.375</v>
      </c>
      <c r="E73" s="103">
        <f>SAStab!D180</f>
        <v>0.35899999999999999</v>
      </c>
      <c r="F73" s="103">
        <f>SAStab!E180</f>
        <v>0.33800000000000002</v>
      </c>
      <c r="G73" s="103">
        <f>SAStab!F180</f>
        <v>0.30199999999999999</v>
      </c>
      <c r="H73" s="103">
        <f>SAStab!G180</f>
        <v>0.254</v>
      </c>
    </row>
    <row r="74" spans="1:8">
      <c r="B74" t="s">
        <v>35</v>
      </c>
      <c r="C74" s="103">
        <f>SAStab!B181</f>
        <v>0.23599999999999999</v>
      </c>
      <c r="D74" s="103">
        <f>SAStab!C181</f>
        <v>0.21099999999999999</v>
      </c>
      <c r="E74" s="103">
        <f>SAStab!D181</f>
        <v>0.22900000000000001</v>
      </c>
      <c r="F74" s="103">
        <f>SAStab!E181</f>
        <v>0.24</v>
      </c>
      <c r="G74" s="103">
        <f>SAStab!F181</f>
        <v>0.20200000000000001</v>
      </c>
      <c r="H74" s="103">
        <f>SAStab!G181</f>
        <v>0.17699999999999999</v>
      </c>
    </row>
    <row r="75" spans="1:8">
      <c r="B75" t="s">
        <v>36</v>
      </c>
      <c r="C75" s="103">
        <f>SAStab!B182</f>
        <v>0.14499999999999999</v>
      </c>
      <c r="D75" s="103">
        <f>SAStab!C182</f>
        <v>0.155</v>
      </c>
      <c r="E75" s="103">
        <f>SAStab!D182</f>
        <v>0.16</v>
      </c>
      <c r="F75" s="103">
        <f>SAStab!E182</f>
        <v>0.152</v>
      </c>
      <c r="G75" s="103">
        <f>SAStab!F182</f>
        <v>0.13500000000000001</v>
      </c>
      <c r="H75" s="103">
        <f>SAStab!G182</f>
        <v>0.124</v>
      </c>
    </row>
    <row r="76" spans="1:8">
      <c r="A76" s="1"/>
      <c r="B76" s="1" t="s">
        <v>37</v>
      </c>
      <c r="C76" s="104">
        <f>SAStab!B183</f>
        <v>3.9E-2</v>
      </c>
      <c r="D76" s="104">
        <f>SAStab!C183</f>
        <v>3.4000000000000002E-2</v>
      </c>
      <c r="E76" s="104">
        <f>SAStab!D183</f>
        <v>3.1E-2</v>
      </c>
      <c r="F76" s="104">
        <f>SAStab!E183</f>
        <v>3.3000000000000002E-2</v>
      </c>
      <c r="G76" s="104">
        <f>SAStab!F183</f>
        <v>3.2000000000000001E-2</v>
      </c>
      <c r="H76" s="104">
        <f>SAStab!G183</f>
        <v>2.7E-2</v>
      </c>
    </row>
    <row r="77" spans="1:8">
      <c r="A77" t="str">
        <f>NOTES!$A$3</f>
        <v>Source: DYNASIM3 ID912. Option FICA15:  Increase Payroll tax to 15.4% over 10 Years</v>
      </c>
    </row>
    <row r="78" spans="1:8">
      <c r="A78" t="s">
        <v>119</v>
      </c>
    </row>
    <row r="79" spans="1:8" ht="34.5" customHeight="1">
      <c r="A79" s="266" t="str">
        <f>NOTES!$A$8</f>
        <v>Shared lifetime earnings includes half the couples earnings in years a person is married and own earnings in years a person is unmarried.</v>
      </c>
      <c r="B79" s="266"/>
      <c r="C79" s="266"/>
      <c r="D79" s="266"/>
      <c r="E79" s="266"/>
      <c r="F79" s="266"/>
      <c r="G79" s="266"/>
      <c r="H79" s="266"/>
    </row>
    <row r="80" spans="1:8" ht="18" customHeight="1">
      <c r="A80" s="266" t="str">
        <f>NOTES!$A$10</f>
        <v>Retirement account assets includes IRAs, Keoghs, and employer DC plans.</v>
      </c>
      <c r="B80" s="266"/>
      <c r="C80" s="266"/>
      <c r="D80" s="266"/>
      <c r="E80" s="266"/>
      <c r="F80" s="266"/>
      <c r="G80" s="266"/>
      <c r="H80" s="266"/>
    </row>
    <row r="81" spans="1:8" ht="31.5" customHeight="1">
      <c r="A81" s="266" t="str">
        <f>NOTES!$A$11</f>
        <v>Financial assets includes savings, checking, money market, certificate of deposits, stock, bond, farm and business equity, vehicle equity, less unsecured debt.</v>
      </c>
      <c r="B81" s="266"/>
      <c r="C81" s="266"/>
      <c r="D81" s="266"/>
      <c r="E81" s="266"/>
      <c r="F81" s="266"/>
      <c r="G81" s="266"/>
      <c r="H81" s="266"/>
    </row>
    <row r="83" spans="1:8" ht="35.25" customHeight="1">
      <c r="A83" s="269" t="s">
        <v>99</v>
      </c>
      <c r="B83" s="269"/>
      <c r="C83" s="269"/>
      <c r="D83" s="269"/>
      <c r="E83" s="269"/>
      <c r="F83" s="269"/>
      <c r="G83" s="269"/>
      <c r="H83" s="269"/>
    </row>
    <row r="84" spans="1:8">
      <c r="C84" s="265" t="s">
        <v>32</v>
      </c>
      <c r="D84" s="265"/>
      <c r="E84" s="265"/>
      <c r="F84" s="265"/>
      <c r="G84" s="265"/>
      <c r="H84" s="265"/>
    </row>
    <row r="85" spans="1:8">
      <c r="A85" s="1"/>
      <c r="B85" s="1"/>
      <c r="C85" s="1">
        <v>2015</v>
      </c>
      <c r="D85" s="1">
        <f>C85+10</f>
        <v>2025</v>
      </c>
      <c r="E85" s="1">
        <f t="shared" ref="E85" si="1">D85+10</f>
        <v>2035</v>
      </c>
      <c r="F85" s="1">
        <f t="shared" ref="F85" si="2">E85+10</f>
        <v>2045</v>
      </c>
      <c r="G85" s="1">
        <f t="shared" ref="G85" si="3">F85+10</f>
        <v>2055</v>
      </c>
      <c r="H85" s="1">
        <f t="shared" ref="H85" si="4">G85+10</f>
        <v>2065</v>
      </c>
    </row>
    <row r="86" spans="1:8">
      <c r="A86" t="s">
        <v>0</v>
      </c>
      <c r="C86" s="103">
        <f>SAStab!B199</f>
        <v>0.28599999999999998</v>
      </c>
      <c r="D86" s="103">
        <f>SAStab!C199</f>
        <v>0.24399999999999999</v>
      </c>
      <c r="E86" s="103">
        <f>SAStab!D199</f>
        <v>0.23</v>
      </c>
      <c r="F86" s="103">
        <f>SAStab!E199</f>
        <v>0.219</v>
      </c>
      <c r="G86" s="103">
        <f>SAStab!F199</f>
        <v>0.192</v>
      </c>
      <c r="H86" s="103">
        <f>SAStab!G199</f>
        <v>0.16300000000000001</v>
      </c>
    </row>
    <row r="87" spans="1:8">
      <c r="A87" t="s">
        <v>1</v>
      </c>
      <c r="C87" s="103"/>
      <c r="D87" s="103"/>
      <c r="E87" s="103"/>
      <c r="F87" s="103"/>
      <c r="G87" s="103"/>
      <c r="H87" s="103"/>
    </row>
    <row r="88" spans="1:8">
      <c r="B88" t="s">
        <v>2</v>
      </c>
      <c r="C88" s="103">
        <f>SAStab!B201</f>
        <v>0.25800000000000001</v>
      </c>
      <c r="D88" s="103">
        <f>SAStab!C201</f>
        <v>0.249</v>
      </c>
      <c r="E88" s="103">
        <f>SAStab!D201</f>
        <v>0.219</v>
      </c>
      <c r="F88" s="103">
        <f>SAStab!E201</f>
        <v>0.21299999999999999</v>
      </c>
      <c r="G88" s="103">
        <f>SAStab!F201</f>
        <v>0.16600000000000001</v>
      </c>
      <c r="H88" s="103">
        <f>SAStab!G201</f>
        <v>0.14399999999999999</v>
      </c>
    </row>
    <row r="89" spans="1:8">
      <c r="B89" t="s">
        <v>3</v>
      </c>
      <c r="C89" s="103">
        <f>SAStab!B202</f>
        <v>0.23799999999999999</v>
      </c>
      <c r="D89" s="103">
        <f>SAStab!C202</f>
        <v>0.216</v>
      </c>
      <c r="E89" s="103">
        <f>SAStab!D202</f>
        <v>0.23400000000000001</v>
      </c>
      <c r="F89" s="103">
        <f>SAStab!E202</f>
        <v>0.19600000000000001</v>
      </c>
      <c r="G89" s="103">
        <f>SAStab!F202</f>
        <v>0.17599999999999999</v>
      </c>
      <c r="H89" s="103">
        <f>SAStab!G202</f>
        <v>0.13400000000000001</v>
      </c>
    </row>
    <row r="90" spans="1:8">
      <c r="B90" t="s">
        <v>4</v>
      </c>
      <c r="C90" s="103">
        <f>SAStab!B203</f>
        <v>0.29199999999999998</v>
      </c>
      <c r="D90" s="103">
        <f>SAStab!C203</f>
        <v>0.219</v>
      </c>
      <c r="E90" s="103">
        <f>SAStab!D203</f>
        <v>0.23300000000000001</v>
      </c>
      <c r="F90" s="103">
        <f>SAStab!E203</f>
        <v>0.20699999999999999</v>
      </c>
      <c r="G90" s="103">
        <f>SAStab!F203</f>
        <v>0.20799999999999999</v>
      </c>
      <c r="H90" s="103">
        <f>SAStab!G203</f>
        <v>0.16500000000000001</v>
      </c>
    </row>
    <row r="91" spans="1:8">
      <c r="B91" t="s">
        <v>5</v>
      </c>
      <c r="C91" s="103">
        <f>SAStab!B204</f>
        <v>0.33400000000000002</v>
      </c>
      <c r="D91" s="103">
        <f>SAStab!C204</f>
        <v>0.23899999999999999</v>
      </c>
      <c r="E91" s="103">
        <f>SAStab!D204</f>
        <v>0.22500000000000001</v>
      </c>
      <c r="F91" s="103">
        <f>SAStab!E204</f>
        <v>0.24299999999999999</v>
      </c>
      <c r="G91" s="103">
        <f>SAStab!F204</f>
        <v>0.20699999999999999</v>
      </c>
      <c r="H91" s="103">
        <f>SAStab!G204</f>
        <v>0.182</v>
      </c>
    </row>
    <row r="92" spans="1:8">
      <c r="B92" t="s">
        <v>6</v>
      </c>
      <c r="C92" s="103">
        <f>SAStab!B205</f>
        <v>0.46400000000000002</v>
      </c>
      <c r="D92" s="103">
        <f>SAStab!C205</f>
        <v>0.34300000000000003</v>
      </c>
      <c r="E92" s="103">
        <f>SAStab!D205</f>
        <v>0.25700000000000001</v>
      </c>
      <c r="F92" s="103">
        <f>SAStab!E205</f>
        <v>0.245</v>
      </c>
      <c r="G92" s="103">
        <f>SAStab!F205</f>
        <v>0.23499999999999999</v>
      </c>
      <c r="H92" s="103">
        <f>SAStab!G205</f>
        <v>0.216</v>
      </c>
    </row>
    <row r="93" spans="1:8">
      <c r="A93" t="s">
        <v>7</v>
      </c>
      <c r="C93" s="103"/>
      <c r="D93" s="103"/>
      <c r="E93" s="103"/>
      <c r="F93" s="103"/>
      <c r="G93" s="103"/>
      <c r="H93" s="103"/>
    </row>
    <row r="94" spans="1:8">
      <c r="B94" t="s">
        <v>9</v>
      </c>
      <c r="C94" s="103">
        <f>SAStab!B207</f>
        <v>0.32200000000000001</v>
      </c>
      <c r="D94" s="103">
        <f>SAStab!C207</f>
        <v>0.25600000000000001</v>
      </c>
      <c r="E94" s="103">
        <f>SAStab!D207</f>
        <v>0.23599999999999999</v>
      </c>
      <c r="F94" s="103">
        <f>SAStab!E207</f>
        <v>0.221</v>
      </c>
      <c r="G94" s="103">
        <f>SAStab!F207</f>
        <v>0.19400000000000001</v>
      </c>
      <c r="H94" s="103">
        <f>SAStab!G207</f>
        <v>0.16500000000000001</v>
      </c>
    </row>
    <row r="95" spans="1:8">
      <c r="B95" t="s">
        <v>8</v>
      </c>
      <c r="C95" s="103">
        <f>SAStab!B208</f>
        <v>0.24299999999999999</v>
      </c>
      <c r="D95" s="103">
        <f>SAStab!C208</f>
        <v>0.23</v>
      </c>
      <c r="E95" s="103">
        <f>SAStab!D208</f>
        <v>0.223</v>
      </c>
      <c r="F95" s="103">
        <f>SAStab!E208</f>
        <v>0.216</v>
      </c>
      <c r="G95" s="103">
        <f>SAStab!F208</f>
        <v>0.19</v>
      </c>
      <c r="H95" s="103">
        <f>SAStab!G208</f>
        <v>0.16</v>
      </c>
    </row>
    <row r="96" spans="1:8">
      <c r="A96" t="s">
        <v>10</v>
      </c>
      <c r="C96" s="103"/>
      <c r="D96" s="103"/>
      <c r="E96" s="103"/>
      <c r="F96" s="103"/>
      <c r="G96" s="103"/>
      <c r="H96" s="103"/>
    </row>
    <row r="97" spans="1:8">
      <c r="B97" t="s">
        <v>314</v>
      </c>
      <c r="C97" s="103">
        <f>SAStab!B210</f>
        <v>0.54900000000000004</v>
      </c>
      <c r="D97" s="103">
        <f>SAStab!C210</f>
        <v>0.51100000000000001</v>
      </c>
      <c r="E97" s="103">
        <f>SAStab!D210</f>
        <v>0.49199999999999999</v>
      </c>
      <c r="F97" s="103">
        <f>SAStab!E210</f>
        <v>0.47099999999999997</v>
      </c>
      <c r="G97" s="103">
        <f>SAStab!F210</f>
        <v>0.41399999999999998</v>
      </c>
      <c r="H97" s="103">
        <f>SAStab!G210</f>
        <v>0.36499999999999999</v>
      </c>
    </row>
    <row r="98" spans="1:8">
      <c r="B98" t="s">
        <v>313</v>
      </c>
      <c r="C98" s="103">
        <f>SAStab!B211</f>
        <v>0.32800000000000001</v>
      </c>
      <c r="D98" s="103">
        <f>SAStab!C211</f>
        <v>0.29799999999999999</v>
      </c>
      <c r="E98" s="103">
        <f>SAStab!D211</f>
        <v>0.29199999999999998</v>
      </c>
      <c r="F98" s="103">
        <f>SAStab!E211</f>
        <v>0.27800000000000002</v>
      </c>
      <c r="G98" s="103">
        <f>SAStab!F211</f>
        <v>0.247</v>
      </c>
      <c r="H98" s="103">
        <f>SAStab!G211</f>
        <v>0.217</v>
      </c>
    </row>
    <row r="99" spans="1:8">
      <c r="B99" t="s">
        <v>11</v>
      </c>
      <c r="C99" s="103">
        <f>SAStab!B212</f>
        <v>0.217</v>
      </c>
      <c r="D99" s="103">
        <f>SAStab!C212</f>
        <v>0.18099999999999999</v>
      </c>
      <c r="E99" s="103">
        <f>SAStab!D212</f>
        <v>0.17799999999999999</v>
      </c>
      <c r="F99" s="103">
        <f>SAStab!E212</f>
        <v>0.17699999999999999</v>
      </c>
      <c r="G99" s="103">
        <f>SAStab!F212</f>
        <v>0.16600000000000001</v>
      </c>
      <c r="H99" s="103">
        <f>SAStab!G212</f>
        <v>0.13700000000000001</v>
      </c>
    </row>
    <row r="100" spans="1:8">
      <c r="B100" t="s">
        <v>12</v>
      </c>
      <c r="C100" s="103">
        <f>SAStab!B213</f>
        <v>0.123</v>
      </c>
      <c r="D100" s="103">
        <f>SAStab!C213</f>
        <v>0.104</v>
      </c>
      <c r="E100" s="103">
        <f>SAStab!D213</f>
        <v>9.9000000000000005E-2</v>
      </c>
      <c r="F100" s="103">
        <f>SAStab!E213</f>
        <v>9.7000000000000003E-2</v>
      </c>
      <c r="G100" s="103">
        <f>SAStab!F213</f>
        <v>8.8999999999999996E-2</v>
      </c>
      <c r="H100" s="103">
        <f>SAStab!G213</f>
        <v>7.5999999999999998E-2</v>
      </c>
    </row>
    <row r="101" spans="1:8">
      <c r="A101" t="s">
        <v>23</v>
      </c>
      <c r="C101" s="103"/>
      <c r="D101" s="103"/>
      <c r="E101" s="103"/>
      <c r="F101" s="103"/>
      <c r="G101" s="103"/>
      <c r="H101" s="103"/>
    </row>
    <row r="102" spans="1:8">
      <c r="B102" t="s">
        <v>24</v>
      </c>
      <c r="C102" s="103">
        <f>SAStab!B215</f>
        <v>0.23300000000000001</v>
      </c>
      <c r="D102" s="103">
        <f>SAStab!C215</f>
        <v>0.19</v>
      </c>
      <c r="E102" s="103">
        <f>SAStab!D215</f>
        <v>0.17499999999999999</v>
      </c>
      <c r="F102" s="103">
        <f>SAStab!E215</f>
        <v>0.16500000000000001</v>
      </c>
      <c r="G102" s="103">
        <f>SAStab!F215</f>
        <v>0.14099999999999999</v>
      </c>
      <c r="H102" s="103">
        <f>SAStab!G215</f>
        <v>0.11799999999999999</v>
      </c>
    </row>
    <row r="103" spans="1:8">
      <c r="B103" t="s">
        <v>25</v>
      </c>
      <c r="C103" s="103">
        <f>SAStab!B216</f>
        <v>0.434</v>
      </c>
      <c r="D103" s="103">
        <f>SAStab!C216</f>
        <v>0.372</v>
      </c>
      <c r="E103" s="103">
        <f>SAStab!D216</f>
        <v>0.34899999999999998</v>
      </c>
      <c r="F103" s="103">
        <f>SAStab!E216</f>
        <v>0.32300000000000001</v>
      </c>
      <c r="G103" s="103">
        <f>SAStab!F216</f>
        <v>0.27900000000000003</v>
      </c>
      <c r="H103" s="103">
        <f>SAStab!G216</f>
        <v>0.23499999999999999</v>
      </c>
    </row>
    <row r="104" spans="1:8">
      <c r="B104" t="s">
        <v>26</v>
      </c>
      <c r="C104" s="103">
        <f>SAStab!B217</f>
        <v>0.51300000000000001</v>
      </c>
      <c r="D104" s="103">
        <f>SAStab!C217</f>
        <v>0.442</v>
      </c>
      <c r="E104" s="103">
        <f>SAStab!D217</f>
        <v>0.38600000000000001</v>
      </c>
      <c r="F104" s="103">
        <f>SAStab!E217</f>
        <v>0.34399999999999997</v>
      </c>
      <c r="G104" s="103">
        <f>SAStab!F217</f>
        <v>0.28699999999999998</v>
      </c>
      <c r="H104" s="103">
        <f>SAStab!G217</f>
        <v>0.23100000000000001</v>
      </c>
    </row>
    <row r="105" spans="1:8">
      <c r="B105" t="s">
        <v>27</v>
      </c>
      <c r="C105" s="103">
        <f>SAStab!B218</f>
        <v>0.35199999999999998</v>
      </c>
      <c r="D105" s="103">
        <f>SAStab!C218</f>
        <v>0.28599999999999998</v>
      </c>
      <c r="E105" s="103">
        <f>SAStab!D218</f>
        <v>0.249</v>
      </c>
      <c r="F105" s="103">
        <f>SAStab!E218</f>
        <v>0.216</v>
      </c>
      <c r="G105" s="103">
        <f>SAStab!F218</f>
        <v>0.19700000000000001</v>
      </c>
      <c r="H105" s="103">
        <f>SAStab!G218</f>
        <v>0.16900000000000001</v>
      </c>
    </row>
    <row r="106" spans="1:8">
      <c r="A106" t="s">
        <v>104</v>
      </c>
      <c r="C106" s="103"/>
      <c r="D106" s="103"/>
      <c r="E106" s="103"/>
      <c r="F106" s="103"/>
      <c r="G106" s="103"/>
      <c r="H106" s="103"/>
    </row>
    <row r="107" spans="1:8">
      <c r="B107" t="s">
        <v>14</v>
      </c>
      <c r="C107" s="103">
        <f>SAStab!B220</f>
        <v>0.17599999999999999</v>
      </c>
      <c r="D107" s="103">
        <f>SAStab!C220</f>
        <v>0.154</v>
      </c>
      <c r="E107" s="103">
        <f>SAStab!D220</f>
        <v>0.14699999999999999</v>
      </c>
      <c r="F107" s="103">
        <f>SAStab!E220</f>
        <v>0.13800000000000001</v>
      </c>
      <c r="G107" s="103">
        <f>SAStab!F220</f>
        <v>0.11</v>
      </c>
      <c r="H107" s="103">
        <f>SAStab!G220</f>
        <v>8.5999999999999993E-2</v>
      </c>
    </row>
    <row r="108" spans="1:8">
      <c r="B108" t="s">
        <v>15</v>
      </c>
      <c r="C108" s="103">
        <f>SAStab!B221</f>
        <v>0.41399999999999998</v>
      </c>
      <c r="D108" s="103">
        <f>SAStab!C221</f>
        <v>0.308</v>
      </c>
      <c r="E108" s="103">
        <f>SAStab!D221</f>
        <v>0.27</v>
      </c>
      <c r="F108" s="103">
        <f>SAStab!E221</f>
        <v>0.251</v>
      </c>
      <c r="G108" s="103">
        <f>SAStab!F221</f>
        <v>0.23300000000000001</v>
      </c>
      <c r="H108" s="103">
        <f>SAStab!G221</f>
        <v>0.193</v>
      </c>
    </row>
    <row r="109" spans="1:8">
      <c r="B109" t="s">
        <v>16</v>
      </c>
      <c r="C109" s="103">
        <f>SAStab!B222</f>
        <v>0.434</v>
      </c>
      <c r="D109" s="103">
        <f>SAStab!C222</f>
        <v>0.39500000000000002</v>
      </c>
      <c r="E109" s="103">
        <f>SAStab!D222</f>
        <v>0.36</v>
      </c>
      <c r="F109" s="103">
        <f>SAStab!E222</f>
        <v>0.32900000000000001</v>
      </c>
      <c r="G109" s="103">
        <f>SAStab!F222</f>
        <v>0.28999999999999998</v>
      </c>
      <c r="H109" s="103">
        <f>SAStab!G222</f>
        <v>0.25700000000000001</v>
      </c>
    </row>
    <row r="110" spans="1:8">
      <c r="B110" t="s">
        <v>13</v>
      </c>
      <c r="C110" s="103">
        <f>SAStab!B223</f>
        <v>0.52500000000000002</v>
      </c>
      <c r="D110" s="103">
        <f>SAStab!C223</f>
        <v>0.45300000000000001</v>
      </c>
      <c r="E110" s="103">
        <f>SAStab!D223</f>
        <v>0.40600000000000003</v>
      </c>
      <c r="F110" s="103">
        <f>SAStab!E223</f>
        <v>0.373</v>
      </c>
      <c r="G110" s="103">
        <f>SAStab!F223</f>
        <v>0.33900000000000002</v>
      </c>
      <c r="H110" s="103">
        <f>SAStab!G223</f>
        <v>0.30099999999999999</v>
      </c>
    </row>
    <row r="111" spans="1:8">
      <c r="A111" t="s">
        <v>123</v>
      </c>
      <c r="C111" s="103"/>
      <c r="D111" s="103"/>
      <c r="E111" s="103"/>
      <c r="F111" s="103"/>
      <c r="G111" s="103"/>
      <c r="H111" s="103"/>
    </row>
    <row r="112" spans="1:8">
      <c r="B112" t="s">
        <v>124</v>
      </c>
      <c r="C112" s="103">
        <f>SAStab!B225</f>
        <v>0.73299999999999998</v>
      </c>
      <c r="D112" s="103">
        <f>SAStab!C225</f>
        <v>0.71699999999999997</v>
      </c>
      <c r="E112" s="103">
        <f>SAStab!D225</f>
        <v>0.70499999999999996</v>
      </c>
      <c r="F112" s="103">
        <f>SAStab!E225</f>
        <v>0.68300000000000005</v>
      </c>
      <c r="G112" s="103">
        <f>SAStab!F225</f>
        <v>0.64500000000000002</v>
      </c>
      <c r="H112" s="103">
        <f>SAStab!G225</f>
        <v>0.626</v>
      </c>
    </row>
    <row r="113" spans="1:8">
      <c r="B113" s="37" t="s">
        <v>125</v>
      </c>
      <c r="C113" s="103">
        <f>SAStab!B226</f>
        <v>0.67200000000000004</v>
      </c>
      <c r="D113" s="103">
        <f>SAStab!C226</f>
        <v>0.628</v>
      </c>
      <c r="E113" s="103">
        <f>SAStab!D226</f>
        <v>0.628</v>
      </c>
      <c r="F113" s="103">
        <f>SAStab!E226</f>
        <v>0.60299999999999998</v>
      </c>
      <c r="G113" s="103">
        <f>SAStab!F226</f>
        <v>0.54200000000000004</v>
      </c>
      <c r="H113" s="103">
        <f>SAStab!G226</f>
        <v>0.498</v>
      </c>
    </row>
    <row r="114" spans="1:8">
      <c r="B114" s="38" t="s">
        <v>126</v>
      </c>
      <c r="C114" s="103">
        <f>SAStab!B227</f>
        <v>0.57999999999999996</v>
      </c>
      <c r="D114" s="103">
        <f>SAStab!C227</f>
        <v>0.53700000000000003</v>
      </c>
      <c r="E114" s="103">
        <f>SAStab!D227</f>
        <v>0.53900000000000003</v>
      </c>
      <c r="F114" s="103">
        <f>SAStab!E227</f>
        <v>0.52600000000000002</v>
      </c>
      <c r="G114" s="103">
        <f>SAStab!F227</f>
        <v>0.46300000000000002</v>
      </c>
      <c r="H114" s="103">
        <f>SAStab!G227</f>
        <v>0.42299999999999999</v>
      </c>
    </row>
    <row r="115" spans="1:8">
      <c r="B115" t="s">
        <v>127</v>
      </c>
      <c r="C115" s="103">
        <f>SAStab!B228</f>
        <v>0.48399999999999999</v>
      </c>
      <c r="D115" s="103">
        <f>SAStab!C228</f>
        <v>0.46899999999999997</v>
      </c>
      <c r="E115" s="103">
        <f>SAStab!D228</f>
        <v>0.46200000000000002</v>
      </c>
      <c r="F115" s="103">
        <f>SAStab!E228</f>
        <v>0.432</v>
      </c>
      <c r="G115" s="103">
        <f>SAStab!F228</f>
        <v>0.39400000000000002</v>
      </c>
      <c r="H115" s="103">
        <f>SAStab!G228</f>
        <v>0.34399999999999997</v>
      </c>
    </row>
    <row r="116" spans="1:8">
      <c r="B116" t="s">
        <v>128</v>
      </c>
      <c r="C116" s="103">
        <f>SAStab!B229</f>
        <v>0.41699999999999998</v>
      </c>
      <c r="D116" s="103">
        <f>SAStab!C229</f>
        <v>0.371</v>
      </c>
      <c r="E116" s="103">
        <f>SAStab!D229</f>
        <v>0.375</v>
      </c>
      <c r="F116" s="103">
        <f>SAStab!E229</f>
        <v>0.36099999999999999</v>
      </c>
      <c r="G116" s="103">
        <f>SAStab!F229</f>
        <v>0.314</v>
      </c>
      <c r="H116" s="103">
        <f>SAStab!G229</f>
        <v>0.26600000000000001</v>
      </c>
    </row>
    <row r="117" spans="1:8">
      <c r="B117" t="s">
        <v>129</v>
      </c>
      <c r="C117" s="103">
        <f>SAStab!B230</f>
        <v>0.34399999999999997</v>
      </c>
      <c r="D117" s="103">
        <f>SAStab!C230</f>
        <v>0.308</v>
      </c>
      <c r="E117" s="103">
        <f>SAStab!D230</f>
        <v>0.30299999999999999</v>
      </c>
      <c r="F117" s="103">
        <f>SAStab!E230</f>
        <v>0.27800000000000002</v>
      </c>
      <c r="G117" s="103">
        <f>SAStab!F230</f>
        <v>0.251</v>
      </c>
      <c r="H117" s="103">
        <f>SAStab!G230</f>
        <v>0.20100000000000001</v>
      </c>
    </row>
    <row r="118" spans="1:8">
      <c r="B118" t="s">
        <v>130</v>
      </c>
      <c r="C118" s="103">
        <f>SAStab!B231</f>
        <v>0.23400000000000001</v>
      </c>
      <c r="D118" s="103">
        <f>SAStab!C231</f>
        <v>0.23300000000000001</v>
      </c>
      <c r="E118" s="103">
        <f>SAStab!D231</f>
        <v>0.23200000000000001</v>
      </c>
      <c r="F118" s="103">
        <f>SAStab!E231</f>
        <v>0.218</v>
      </c>
      <c r="G118" s="103">
        <f>SAStab!F231</f>
        <v>0.18099999999999999</v>
      </c>
      <c r="H118" s="103">
        <f>SAStab!G231</f>
        <v>0.13900000000000001</v>
      </c>
    </row>
    <row r="119" spans="1:8">
      <c r="B119" t="s">
        <v>131</v>
      </c>
      <c r="C119" s="103">
        <f>SAStab!B232</f>
        <v>0.128</v>
      </c>
      <c r="D119" s="103">
        <f>SAStab!C232</f>
        <v>0.113</v>
      </c>
      <c r="E119" s="103">
        <f>SAStab!D232</f>
        <v>0.11</v>
      </c>
      <c r="F119" s="103">
        <f>SAStab!E232</f>
        <v>0.108</v>
      </c>
      <c r="G119" s="103">
        <f>SAStab!F232</f>
        <v>9.1999999999999998E-2</v>
      </c>
      <c r="H119" s="103">
        <f>SAStab!G232</f>
        <v>7.4999999999999997E-2</v>
      </c>
    </row>
    <row r="120" spans="1:8">
      <c r="A120" t="s">
        <v>132</v>
      </c>
      <c r="C120" s="103"/>
      <c r="D120" s="103"/>
      <c r="E120" s="103"/>
      <c r="F120" s="103"/>
      <c r="G120" s="103"/>
      <c r="H120" s="103"/>
    </row>
    <row r="121" spans="1:8">
      <c r="B121" t="s">
        <v>124</v>
      </c>
      <c r="C121" s="103">
        <f>SAStab!B234</f>
        <v>0.61499999999999999</v>
      </c>
      <c r="D121" s="103">
        <f>SAStab!C234</f>
        <v>0.59399999999999997</v>
      </c>
      <c r="E121" s="103">
        <f>SAStab!D234</f>
        <v>0.57499999999999996</v>
      </c>
      <c r="F121" s="103">
        <f>SAStab!E234</f>
        <v>0.55300000000000005</v>
      </c>
      <c r="G121" s="103">
        <f>SAStab!F234</f>
        <v>0.51100000000000001</v>
      </c>
      <c r="H121" s="103">
        <f>SAStab!G234</f>
        <v>0.48</v>
      </c>
    </row>
    <row r="122" spans="1:8">
      <c r="B122" s="37" t="s">
        <v>125</v>
      </c>
      <c r="C122" s="103">
        <f>SAStab!B235</f>
        <v>0.53800000000000003</v>
      </c>
      <c r="D122" s="103">
        <f>SAStab!C235</f>
        <v>0.51300000000000001</v>
      </c>
      <c r="E122" s="103">
        <f>SAStab!D235</f>
        <v>0.497</v>
      </c>
      <c r="F122" s="103">
        <f>SAStab!E235</f>
        <v>0.47199999999999998</v>
      </c>
      <c r="G122" s="103">
        <f>SAStab!F235</f>
        <v>0.42799999999999999</v>
      </c>
      <c r="H122" s="103">
        <f>SAStab!G235</f>
        <v>0.39500000000000002</v>
      </c>
    </row>
    <row r="123" spans="1:8">
      <c r="B123" s="38" t="s">
        <v>126</v>
      </c>
      <c r="C123" s="103">
        <f>SAStab!B236</f>
        <v>0.48199999999999998</v>
      </c>
      <c r="D123" s="103">
        <f>SAStab!C236</f>
        <v>0.44700000000000001</v>
      </c>
      <c r="E123" s="103">
        <f>SAStab!D236</f>
        <v>0.45200000000000001</v>
      </c>
      <c r="F123" s="103">
        <f>SAStab!E236</f>
        <v>0.42199999999999999</v>
      </c>
      <c r="G123" s="103">
        <f>SAStab!F236</f>
        <v>0.38100000000000001</v>
      </c>
      <c r="H123" s="103">
        <f>SAStab!G236</f>
        <v>0.34300000000000003</v>
      </c>
    </row>
    <row r="124" spans="1:8">
      <c r="B124" t="s">
        <v>127</v>
      </c>
      <c r="C124" s="103">
        <f>SAStab!B237</f>
        <v>0.45</v>
      </c>
      <c r="D124" s="103">
        <f>SAStab!C237</f>
        <v>0.41199999999999998</v>
      </c>
      <c r="E124" s="103">
        <f>SAStab!D237</f>
        <v>0.41599999999999998</v>
      </c>
      <c r="F124" s="103">
        <f>SAStab!E237</f>
        <v>0.39100000000000001</v>
      </c>
      <c r="G124" s="103">
        <f>SAStab!F237</f>
        <v>0.34699999999999998</v>
      </c>
      <c r="H124" s="103">
        <f>SAStab!G237</f>
        <v>0.29799999999999999</v>
      </c>
    </row>
    <row r="125" spans="1:8">
      <c r="B125" t="s">
        <v>128</v>
      </c>
      <c r="C125" s="103">
        <f>SAStab!B238</f>
        <v>0.41699999999999998</v>
      </c>
      <c r="D125" s="103">
        <f>SAStab!C238</f>
        <v>0.38</v>
      </c>
      <c r="E125" s="103">
        <f>SAStab!D238</f>
        <v>0.38800000000000001</v>
      </c>
      <c r="F125" s="103">
        <f>SAStab!E238</f>
        <v>0.35699999999999998</v>
      </c>
      <c r="G125" s="103">
        <f>SAStab!F238</f>
        <v>0.30199999999999999</v>
      </c>
      <c r="H125" s="103">
        <f>SAStab!G238</f>
        <v>0.25600000000000001</v>
      </c>
    </row>
    <row r="126" spans="1:8">
      <c r="B126" t="s">
        <v>129</v>
      </c>
      <c r="C126" s="103">
        <f>SAStab!B239</f>
        <v>0.35399999999999998</v>
      </c>
      <c r="D126" s="103">
        <f>SAStab!C239</f>
        <v>0.32</v>
      </c>
      <c r="E126" s="103">
        <f>SAStab!D239</f>
        <v>0.32500000000000001</v>
      </c>
      <c r="F126" s="103">
        <f>SAStab!E239</f>
        <v>0.30199999999999999</v>
      </c>
      <c r="G126" s="103">
        <f>SAStab!F239</f>
        <v>0.26200000000000001</v>
      </c>
      <c r="H126" s="103">
        <f>SAStab!G239</f>
        <v>0.223</v>
      </c>
    </row>
    <row r="127" spans="1:8">
      <c r="B127" t="s">
        <v>130</v>
      </c>
      <c r="C127" s="103">
        <f>SAStab!B240</f>
        <v>0.28299999999999997</v>
      </c>
      <c r="D127" s="103">
        <f>SAStab!C240</f>
        <v>0.28100000000000003</v>
      </c>
      <c r="E127" s="103">
        <f>SAStab!D240</f>
        <v>0.26500000000000001</v>
      </c>
      <c r="F127" s="103">
        <f>SAStab!E240</f>
        <v>0.245</v>
      </c>
      <c r="G127" s="103">
        <f>SAStab!F240</f>
        <v>0.21299999999999999</v>
      </c>
      <c r="H127" s="103">
        <f>SAStab!G240</f>
        <v>0.16200000000000001</v>
      </c>
    </row>
    <row r="128" spans="1:8">
      <c r="B128" t="s">
        <v>131</v>
      </c>
      <c r="C128" s="103">
        <f>SAStab!B241</f>
        <v>0.14199999999999999</v>
      </c>
      <c r="D128" s="103">
        <f>SAStab!C241</f>
        <v>0.123</v>
      </c>
      <c r="E128" s="103">
        <f>SAStab!D241</f>
        <v>0.12</v>
      </c>
      <c r="F128" s="103">
        <f>SAStab!E241</f>
        <v>0.11799999999999999</v>
      </c>
      <c r="G128" s="103">
        <f>SAStab!F241</f>
        <v>0.1</v>
      </c>
      <c r="H128" s="103">
        <f>SAStab!G241</f>
        <v>7.9000000000000001E-2</v>
      </c>
    </row>
    <row r="129" spans="1:8">
      <c r="A129" t="s">
        <v>105</v>
      </c>
      <c r="C129" s="103"/>
      <c r="D129" s="103"/>
      <c r="E129" s="103"/>
      <c r="F129" s="103"/>
      <c r="G129" s="103"/>
      <c r="H129" s="103"/>
    </row>
    <row r="130" spans="1:8">
      <c r="B130" t="s">
        <v>112</v>
      </c>
      <c r="C130" s="103">
        <f>SAStab!B243</f>
        <v>0.83099999999999996</v>
      </c>
      <c r="D130" s="103">
        <f>SAStab!C243</f>
        <v>0.79900000000000004</v>
      </c>
      <c r="E130" s="103">
        <f>SAStab!D243</f>
        <v>0.78200000000000003</v>
      </c>
      <c r="F130" s="103">
        <f>SAStab!E243</f>
        <v>0.748</v>
      </c>
      <c r="G130" s="103">
        <f>SAStab!F243</f>
        <v>0.70799999999999996</v>
      </c>
      <c r="H130" s="103">
        <f>SAStab!G243</f>
        <v>0.64100000000000001</v>
      </c>
    </row>
    <row r="131" spans="1:8">
      <c r="B131" t="s">
        <v>17</v>
      </c>
      <c r="C131" s="103">
        <f>SAStab!B244</f>
        <v>0.44500000000000001</v>
      </c>
      <c r="D131" s="103">
        <f>SAStab!C244</f>
        <v>0.32900000000000001</v>
      </c>
      <c r="E131" s="103">
        <f>SAStab!D244</f>
        <v>0.28999999999999998</v>
      </c>
      <c r="F131" s="103">
        <f>SAStab!E244</f>
        <v>0.26800000000000002</v>
      </c>
      <c r="G131" s="103">
        <f>SAStab!F244</f>
        <v>0.19500000000000001</v>
      </c>
      <c r="H131" s="103">
        <f>SAStab!G244</f>
        <v>0.127</v>
      </c>
    </row>
    <row r="132" spans="1:8">
      <c r="B132" t="s">
        <v>18</v>
      </c>
      <c r="C132" s="103">
        <f>SAStab!B245</f>
        <v>0.108</v>
      </c>
      <c r="D132" s="103">
        <f>SAStab!C245</f>
        <v>6.3E-2</v>
      </c>
      <c r="E132" s="103">
        <f>SAStab!D245</f>
        <v>5.1999999999999998E-2</v>
      </c>
      <c r="F132" s="103">
        <f>SAStab!E245</f>
        <v>5.2999999999999999E-2</v>
      </c>
      <c r="G132" s="103">
        <f>SAStab!F245</f>
        <v>0.04</v>
      </c>
      <c r="H132" s="103">
        <f>SAStab!G245</f>
        <v>3.2000000000000001E-2</v>
      </c>
    </row>
    <row r="133" spans="1:8">
      <c r="B133" t="s">
        <v>19</v>
      </c>
      <c r="C133" s="103">
        <f>SAStab!B246</f>
        <v>3.3000000000000002E-2</v>
      </c>
      <c r="D133" s="103">
        <f>SAStab!C246</f>
        <v>2.1000000000000001E-2</v>
      </c>
      <c r="E133" s="103">
        <f>SAStab!D246</f>
        <v>1.7000000000000001E-2</v>
      </c>
      <c r="F133" s="103">
        <f>SAStab!E246</f>
        <v>1.9E-2</v>
      </c>
      <c r="G133" s="103">
        <f>SAStab!F246</f>
        <v>1.2E-2</v>
      </c>
      <c r="H133" s="103">
        <f>SAStab!G246</f>
        <v>0.01</v>
      </c>
    </row>
    <row r="134" spans="1:8">
      <c r="B134" t="s">
        <v>113</v>
      </c>
      <c r="C134" s="103">
        <f>SAStab!B247</f>
        <v>1.4999999999999999E-2</v>
      </c>
      <c r="D134" s="103">
        <f>SAStab!C247</f>
        <v>8.0000000000000002E-3</v>
      </c>
      <c r="E134" s="103">
        <f>SAStab!D247</f>
        <v>8.9999999999999993E-3</v>
      </c>
      <c r="F134" s="103">
        <f>SAStab!E247</f>
        <v>6.0000000000000001E-3</v>
      </c>
      <c r="G134" s="103">
        <f>SAStab!F247</f>
        <v>5.0000000000000001E-3</v>
      </c>
      <c r="H134" s="103">
        <f>SAStab!G247</f>
        <v>4.0000000000000001E-3</v>
      </c>
    </row>
    <row r="135" spans="1:8">
      <c r="A135" t="s">
        <v>106</v>
      </c>
      <c r="C135" s="103"/>
      <c r="D135" s="103"/>
      <c r="E135" s="103"/>
      <c r="F135" s="103"/>
      <c r="G135" s="103"/>
      <c r="H135" s="103"/>
    </row>
    <row r="136" spans="1:8">
      <c r="B136" t="s">
        <v>112</v>
      </c>
      <c r="C136" s="103">
        <f>SAStab!B249</f>
        <v>0.67800000000000005</v>
      </c>
      <c r="D136" s="103">
        <f>SAStab!C249</f>
        <v>0.64200000000000002</v>
      </c>
      <c r="E136" s="103">
        <f>SAStab!D249</f>
        <v>0.63300000000000001</v>
      </c>
      <c r="F136" s="103">
        <f>SAStab!E249</f>
        <v>0.60399999999999998</v>
      </c>
      <c r="G136" s="103">
        <f>SAStab!F249</f>
        <v>0.55300000000000005</v>
      </c>
      <c r="H136" s="103">
        <f>SAStab!G249</f>
        <v>0.502</v>
      </c>
    </row>
    <row r="137" spans="1:8">
      <c r="B137" t="s">
        <v>17</v>
      </c>
      <c r="C137" s="103">
        <f>SAStab!B250</f>
        <v>0.39900000000000002</v>
      </c>
      <c r="D137" s="103">
        <f>SAStab!C250</f>
        <v>0.33600000000000002</v>
      </c>
      <c r="E137" s="103">
        <f>SAStab!D250</f>
        <v>0.32900000000000001</v>
      </c>
      <c r="F137" s="103">
        <f>SAStab!E250</f>
        <v>0.316</v>
      </c>
      <c r="G137" s="103">
        <f>SAStab!F250</f>
        <v>0.26600000000000001</v>
      </c>
      <c r="H137" s="103">
        <f>SAStab!G250</f>
        <v>0.20699999999999999</v>
      </c>
    </row>
    <row r="138" spans="1:8">
      <c r="B138" t="s">
        <v>18</v>
      </c>
      <c r="C138" s="103">
        <f>SAStab!B251</f>
        <v>0.216</v>
      </c>
      <c r="D138" s="103">
        <f>SAStab!C251</f>
        <v>0.157</v>
      </c>
      <c r="E138" s="103">
        <f>SAStab!D251</f>
        <v>0.129</v>
      </c>
      <c r="F138" s="103">
        <f>SAStab!E251</f>
        <v>0.121</v>
      </c>
      <c r="G138" s="103">
        <f>SAStab!F251</f>
        <v>9.7000000000000003E-2</v>
      </c>
      <c r="H138" s="103">
        <f>SAStab!G251</f>
        <v>7.0000000000000007E-2</v>
      </c>
    </row>
    <row r="139" spans="1:8">
      <c r="B139" t="s">
        <v>19</v>
      </c>
      <c r="C139" s="103">
        <f>SAStab!B252</f>
        <v>9.8000000000000004E-2</v>
      </c>
      <c r="D139" s="103">
        <f>SAStab!C252</f>
        <v>0.06</v>
      </c>
      <c r="E139" s="103">
        <f>SAStab!D252</f>
        <v>4.3999999999999997E-2</v>
      </c>
      <c r="F139" s="103">
        <f>SAStab!E252</f>
        <v>3.9E-2</v>
      </c>
      <c r="G139" s="103">
        <f>SAStab!F252</f>
        <v>3.1E-2</v>
      </c>
      <c r="H139" s="103">
        <f>SAStab!G252</f>
        <v>2.5000000000000001E-2</v>
      </c>
    </row>
    <row r="140" spans="1:8">
      <c r="B140" t="s">
        <v>113</v>
      </c>
      <c r="C140" s="103">
        <f>SAStab!B253</f>
        <v>4.2000000000000003E-2</v>
      </c>
      <c r="D140" s="103">
        <f>SAStab!C253</f>
        <v>2.5000000000000001E-2</v>
      </c>
      <c r="E140" s="103">
        <f>SAStab!D253</f>
        <v>1.7000000000000001E-2</v>
      </c>
      <c r="F140" s="103">
        <f>SAStab!E253</f>
        <v>1.4E-2</v>
      </c>
      <c r="G140" s="103">
        <f>SAStab!F253</f>
        <v>1.2E-2</v>
      </c>
      <c r="H140" s="103">
        <f>SAStab!G253</f>
        <v>0.01</v>
      </c>
    </row>
    <row r="141" spans="1:8">
      <c r="A141" t="s">
        <v>20</v>
      </c>
      <c r="C141" s="103"/>
      <c r="D141" s="103"/>
      <c r="E141" s="103"/>
      <c r="F141" s="103"/>
      <c r="G141" s="103"/>
      <c r="H141" s="103"/>
    </row>
    <row r="142" spans="1:8">
      <c r="B142" t="s">
        <v>21</v>
      </c>
      <c r="C142" s="103">
        <f>SAStab!B255</f>
        <v>0.20899999999999999</v>
      </c>
      <c r="D142" s="103">
        <f>SAStab!C255</f>
        <v>0.17</v>
      </c>
      <c r="E142" s="103">
        <f>SAStab!D255</f>
        <v>0.157</v>
      </c>
      <c r="F142" s="103">
        <f>SAStab!E255</f>
        <v>0.14599999999999999</v>
      </c>
      <c r="G142" s="103">
        <f>SAStab!F255</f>
        <v>0.121</v>
      </c>
      <c r="H142" s="103">
        <f>SAStab!G255</f>
        <v>9.4E-2</v>
      </c>
    </row>
    <row r="143" spans="1:8">
      <c r="A143" s="11"/>
      <c r="B143" s="11" t="s">
        <v>22</v>
      </c>
      <c r="C143" s="103">
        <f>SAStab!B256</f>
        <v>0.59299999999999997</v>
      </c>
      <c r="D143" s="103">
        <f>SAStab!C256</f>
        <v>0.53300000000000003</v>
      </c>
      <c r="E143" s="103">
        <f>SAStab!D256</f>
        <v>0.499</v>
      </c>
      <c r="F143" s="103">
        <f>SAStab!E256</f>
        <v>0.45100000000000001</v>
      </c>
      <c r="G143" s="103">
        <f>SAStab!F256</f>
        <v>0.40300000000000002</v>
      </c>
      <c r="H143" s="103">
        <f>SAStab!G256</f>
        <v>0.35799999999999998</v>
      </c>
    </row>
    <row r="144" spans="1:8" hidden="1">
      <c r="A144" s="11"/>
      <c r="B144" s="11"/>
      <c r="C144" s="103">
        <f>SAStab!B257</f>
        <v>0</v>
      </c>
      <c r="D144" s="103">
        <f>SAStab!C257</f>
        <v>0</v>
      </c>
      <c r="E144" s="103">
        <f>SAStab!D257</f>
        <v>0</v>
      </c>
      <c r="F144" s="103">
        <f>SAStab!E257</f>
        <v>0</v>
      </c>
      <c r="G144" s="103">
        <f>SAStab!F257</f>
        <v>0</v>
      </c>
      <c r="H144" s="103">
        <f>SAStab!G257</f>
        <v>0</v>
      </c>
    </row>
    <row r="145" spans="1:8" hidden="1">
      <c r="A145" s="11"/>
      <c r="B145" s="11"/>
      <c r="C145" s="103">
        <f>SAStab!B258</f>
        <v>1</v>
      </c>
      <c r="D145" s="103">
        <f>SAStab!C258</f>
        <v>1</v>
      </c>
      <c r="E145" s="103">
        <f>SAStab!D258</f>
        <v>1</v>
      </c>
      <c r="F145" s="103">
        <f>SAStab!E258</f>
        <v>1</v>
      </c>
      <c r="G145" s="103">
        <f>SAStab!F258</f>
        <v>1</v>
      </c>
      <c r="H145" s="103">
        <f>SAStab!G258</f>
        <v>1</v>
      </c>
    </row>
    <row r="146" spans="1:8" hidden="1">
      <c r="A146" s="11"/>
      <c r="B146" s="11"/>
      <c r="C146" s="103">
        <f>SAStab!B259</f>
        <v>1</v>
      </c>
      <c r="D146" s="103">
        <f>SAStab!C259</f>
        <v>1</v>
      </c>
      <c r="E146" s="103">
        <f>SAStab!D259</f>
        <v>1</v>
      </c>
      <c r="F146" s="103">
        <f>SAStab!E259</f>
        <v>1</v>
      </c>
      <c r="G146" s="103">
        <f>SAStab!F259</f>
        <v>1</v>
      </c>
      <c r="H146" s="103">
        <f>SAStab!G259</f>
        <v>1</v>
      </c>
    </row>
    <row r="147" spans="1:8" hidden="1">
      <c r="A147" s="11"/>
      <c r="B147" s="11"/>
      <c r="C147" s="103">
        <f>SAStab!B260</f>
        <v>0</v>
      </c>
      <c r="D147" s="103">
        <f>SAStab!C260</f>
        <v>0</v>
      </c>
      <c r="E147" s="103">
        <f>SAStab!D260</f>
        <v>0</v>
      </c>
      <c r="F147" s="103">
        <f>SAStab!E260</f>
        <v>0</v>
      </c>
      <c r="G147" s="103">
        <f>SAStab!F260</f>
        <v>0</v>
      </c>
      <c r="H147" s="103">
        <f>SAStab!G260</f>
        <v>0</v>
      </c>
    </row>
    <row r="148" spans="1:8" hidden="1">
      <c r="A148" s="11"/>
      <c r="B148" s="11"/>
      <c r="C148" s="103">
        <f>SAStab!B261</f>
        <v>0</v>
      </c>
      <c r="D148" s="103">
        <f>SAStab!C261</f>
        <v>0</v>
      </c>
      <c r="E148" s="103">
        <f>SAStab!D261</f>
        <v>0</v>
      </c>
      <c r="F148" s="103">
        <f>SAStab!E261</f>
        <v>0</v>
      </c>
      <c r="G148" s="103">
        <f>SAStab!F261</f>
        <v>0</v>
      </c>
      <c r="H148" s="103">
        <f>SAStab!G261</f>
        <v>0</v>
      </c>
    </row>
    <row r="149" spans="1:8">
      <c r="A149" t="s">
        <v>455</v>
      </c>
      <c r="C149" s="103"/>
      <c r="D149" s="103"/>
      <c r="E149" s="103"/>
      <c r="F149" s="103"/>
      <c r="G149" s="103"/>
      <c r="H149" s="103"/>
    </row>
    <row r="150" spans="1:8">
      <c r="B150" t="s">
        <v>34</v>
      </c>
      <c r="C150" s="103">
        <f>SAStab!B263</f>
        <v>0.53800000000000003</v>
      </c>
      <c r="D150" s="103">
        <f>SAStab!C263</f>
        <v>0.51600000000000001</v>
      </c>
      <c r="E150" s="103">
        <f>SAStab!D263</f>
        <v>0.51400000000000001</v>
      </c>
      <c r="F150" s="103">
        <f>SAStab!E263</f>
        <v>0.48199999999999998</v>
      </c>
      <c r="G150" s="103">
        <f>SAStab!F263</f>
        <v>0.434</v>
      </c>
      <c r="H150" s="103">
        <f>SAStab!G263</f>
        <v>0.38400000000000001</v>
      </c>
    </row>
    <row r="151" spans="1:8">
      <c r="B151" t="s">
        <v>35</v>
      </c>
      <c r="C151" s="103">
        <f>SAStab!B264</f>
        <v>0.41699999999999998</v>
      </c>
      <c r="D151" s="103">
        <f>SAStab!C264</f>
        <v>0.40400000000000003</v>
      </c>
      <c r="E151" s="103">
        <f>SAStab!D264</f>
        <v>0.433</v>
      </c>
      <c r="F151" s="103">
        <f>SAStab!E264</f>
        <v>0.40600000000000003</v>
      </c>
      <c r="G151" s="103">
        <f>SAStab!F264</f>
        <v>0.40200000000000002</v>
      </c>
      <c r="H151" s="103">
        <f>SAStab!G264</f>
        <v>0.36699999999999999</v>
      </c>
    </row>
    <row r="152" spans="1:8">
      <c r="B152" t="s">
        <v>36</v>
      </c>
      <c r="C152" s="103">
        <f>SAStab!B265</f>
        <v>0.29299999999999998</v>
      </c>
      <c r="D152" s="103">
        <f>SAStab!C265</f>
        <v>0.28899999999999998</v>
      </c>
      <c r="E152" s="103">
        <f>SAStab!D265</f>
        <v>0.30499999999999999</v>
      </c>
      <c r="F152" s="103">
        <f>SAStab!E265</f>
        <v>0.318</v>
      </c>
      <c r="G152" s="103">
        <f>SAStab!F265</f>
        <v>0.28899999999999998</v>
      </c>
      <c r="H152" s="103">
        <f>SAStab!G265</f>
        <v>0.26300000000000001</v>
      </c>
    </row>
    <row r="153" spans="1:8">
      <c r="A153" s="11"/>
      <c r="B153" s="11" t="s">
        <v>37</v>
      </c>
      <c r="C153" s="103">
        <f>SAStab!B266</f>
        <v>9.7000000000000003E-2</v>
      </c>
      <c r="D153" s="103">
        <f>SAStab!C266</f>
        <v>7.9000000000000001E-2</v>
      </c>
      <c r="E153" s="103">
        <f>SAStab!D266</f>
        <v>6.6000000000000003E-2</v>
      </c>
      <c r="F153" s="103">
        <f>SAStab!E266</f>
        <v>6.7000000000000004E-2</v>
      </c>
      <c r="G153" s="103">
        <f>SAStab!F266</f>
        <v>5.8000000000000003E-2</v>
      </c>
      <c r="H153" s="103">
        <f>SAStab!G266</f>
        <v>4.4999999999999998E-2</v>
      </c>
    </row>
    <row r="154" spans="1:8">
      <c r="A154" t="s">
        <v>456</v>
      </c>
      <c r="C154" s="103"/>
      <c r="D154" s="103"/>
      <c r="E154" s="103"/>
      <c r="F154" s="103"/>
      <c r="G154" s="103"/>
      <c r="H154" s="103"/>
    </row>
    <row r="155" spans="1:8">
      <c r="B155" t="s">
        <v>34</v>
      </c>
      <c r="C155" s="103">
        <f>SAStab!B268</f>
        <v>0.67600000000000005</v>
      </c>
      <c r="D155" s="103">
        <f>SAStab!C268</f>
        <v>0.63800000000000001</v>
      </c>
      <c r="E155" s="103">
        <f>SAStab!D268</f>
        <v>0.625</v>
      </c>
      <c r="F155" s="103">
        <f>SAStab!E268</f>
        <v>0.56999999999999995</v>
      </c>
      <c r="G155" s="103">
        <f>SAStab!F268</f>
        <v>0.53100000000000003</v>
      </c>
      <c r="H155" s="103">
        <f>SAStab!G268</f>
        <v>0.49099999999999999</v>
      </c>
    </row>
    <row r="156" spans="1:8">
      <c r="B156" t="s">
        <v>35</v>
      </c>
      <c r="C156" s="103">
        <f>SAStab!B269</f>
        <v>0.50900000000000001</v>
      </c>
      <c r="D156" s="103">
        <f>SAStab!C269</f>
        <v>0.45300000000000001</v>
      </c>
      <c r="E156" s="103">
        <f>SAStab!D269</f>
        <v>0.432</v>
      </c>
      <c r="F156" s="103">
        <f>SAStab!E269</f>
        <v>0.42</v>
      </c>
      <c r="G156" s="103">
        <f>SAStab!F269</f>
        <v>0.372</v>
      </c>
      <c r="H156" s="103">
        <f>SAStab!G269</f>
        <v>0.32900000000000001</v>
      </c>
    </row>
    <row r="157" spans="1:8">
      <c r="B157" t="s">
        <v>36</v>
      </c>
      <c r="C157" s="103">
        <f>SAStab!B270</f>
        <v>0.34699999999999998</v>
      </c>
      <c r="D157" s="103">
        <f>SAStab!C270</f>
        <v>0.312</v>
      </c>
      <c r="E157" s="103">
        <f>SAStab!D270</f>
        <v>0.29899999999999999</v>
      </c>
      <c r="F157" s="103">
        <f>SAStab!E270</f>
        <v>0.28899999999999998</v>
      </c>
      <c r="G157" s="103">
        <f>SAStab!F270</f>
        <v>0.254</v>
      </c>
      <c r="H157" s="103">
        <f>SAStab!G270</f>
        <v>0.215</v>
      </c>
    </row>
    <row r="158" spans="1:8">
      <c r="A158" s="11"/>
      <c r="B158" s="11" t="s">
        <v>37</v>
      </c>
      <c r="C158" s="103">
        <f>SAStab!B271</f>
        <v>0.16600000000000001</v>
      </c>
      <c r="D158" s="103">
        <f>SAStab!C271</f>
        <v>0.13900000000000001</v>
      </c>
      <c r="E158" s="103">
        <f>SAStab!D271</f>
        <v>0.13300000000000001</v>
      </c>
      <c r="F158" s="103">
        <f>SAStab!E271</f>
        <v>0.128</v>
      </c>
      <c r="G158" s="103">
        <f>SAStab!F271</f>
        <v>0.114</v>
      </c>
      <c r="H158" s="103">
        <f>SAStab!G271</f>
        <v>9.8000000000000004E-2</v>
      </c>
    </row>
    <row r="159" spans="1:8">
      <c r="A159" t="s">
        <v>457</v>
      </c>
      <c r="C159" s="103"/>
      <c r="D159" s="103"/>
      <c r="E159" s="103"/>
      <c r="F159" s="103"/>
      <c r="G159" s="103"/>
      <c r="H159" s="103"/>
    </row>
    <row r="160" spans="1:8">
      <c r="B160" t="s">
        <v>34</v>
      </c>
      <c r="C160" s="103">
        <f>SAStab!B273</f>
        <v>0.69599999999999995</v>
      </c>
      <c r="D160" s="103">
        <f>SAStab!C273</f>
        <v>0.66600000000000004</v>
      </c>
      <c r="E160" s="103">
        <f>SAStab!D273</f>
        <v>0.65800000000000003</v>
      </c>
      <c r="F160" s="103">
        <f>SAStab!E273</f>
        <v>0.60299999999999998</v>
      </c>
      <c r="G160" s="103">
        <f>SAStab!F273</f>
        <v>0.56399999999999995</v>
      </c>
      <c r="H160" s="103">
        <f>SAStab!G273</f>
        <v>0.52300000000000002</v>
      </c>
    </row>
    <row r="161" spans="1:8">
      <c r="B161" t="s">
        <v>35</v>
      </c>
      <c r="C161" s="103">
        <f>SAStab!B274</f>
        <v>0.65</v>
      </c>
      <c r="D161" s="103">
        <f>SAStab!C274</f>
        <v>0.61499999999999999</v>
      </c>
      <c r="E161" s="103">
        <f>SAStab!D274</f>
        <v>0.59799999999999998</v>
      </c>
      <c r="F161" s="103">
        <f>SAStab!E274</f>
        <v>0.58599999999999997</v>
      </c>
      <c r="G161" s="103">
        <f>SAStab!F274</f>
        <v>0.55200000000000005</v>
      </c>
      <c r="H161" s="103">
        <f>SAStab!G274</f>
        <v>0.48399999999999999</v>
      </c>
    </row>
    <row r="162" spans="1:8">
      <c r="B162" t="s">
        <v>36</v>
      </c>
      <c r="C162" s="103">
        <f>SAStab!B275</f>
        <v>0.48899999999999999</v>
      </c>
      <c r="D162" s="103">
        <f>SAStab!C275</f>
        <v>0.49099999999999999</v>
      </c>
      <c r="E162" s="103">
        <f>SAStab!D275</f>
        <v>0.51100000000000001</v>
      </c>
      <c r="F162" s="103">
        <f>SAStab!E275</f>
        <v>0.49299999999999999</v>
      </c>
      <c r="G162" s="103">
        <f>SAStab!F275</f>
        <v>0.44400000000000001</v>
      </c>
      <c r="H162" s="103">
        <f>SAStab!G275</f>
        <v>0.40200000000000002</v>
      </c>
    </row>
    <row r="163" spans="1:8">
      <c r="A163" s="1"/>
      <c r="B163" s="1" t="s">
        <v>37</v>
      </c>
      <c r="C163" s="104">
        <f>SAStab!B276</f>
        <v>0.17100000000000001</v>
      </c>
      <c r="D163" s="104">
        <f>SAStab!C276</f>
        <v>0.14599999999999999</v>
      </c>
      <c r="E163" s="104">
        <f>SAStab!D276</f>
        <v>0.13800000000000001</v>
      </c>
      <c r="F163" s="104">
        <f>SAStab!E276</f>
        <v>0.13500000000000001</v>
      </c>
      <c r="G163" s="104">
        <f>SAStab!F276</f>
        <v>0.12</v>
      </c>
      <c r="H163" s="104">
        <f>SAStab!G276</f>
        <v>0.1</v>
      </c>
    </row>
    <row r="164" spans="1:8">
      <c r="A164" t="str">
        <f>NOTES!$A$3</f>
        <v>Source: DYNASIM3 ID912. Option FICA15:  Increase Payroll tax to 15.4% over 10 Years</v>
      </c>
    </row>
    <row r="165" spans="1:8" ht="17.25" customHeight="1">
      <c r="A165" t="s">
        <v>119</v>
      </c>
    </row>
    <row r="166" spans="1:8" ht="29.25" customHeight="1">
      <c r="A166" s="266" t="str">
        <f>NOTES!$A$8</f>
        <v>Shared lifetime earnings includes half the couples earnings in years a person is married and own earnings in years a person is unmarried.</v>
      </c>
      <c r="B166" s="266"/>
      <c r="C166" s="266"/>
      <c r="D166" s="266"/>
      <c r="E166" s="266"/>
      <c r="F166" s="266"/>
      <c r="G166" s="266"/>
      <c r="H166" s="266"/>
    </row>
    <row r="167" spans="1:8" ht="15.75" customHeight="1">
      <c r="A167" s="266" t="str">
        <f>NOTES!$A$10</f>
        <v>Retirement account assets includes IRAs, Keoghs, and employer DC plans.</v>
      </c>
      <c r="B167" s="266"/>
      <c r="C167" s="266"/>
      <c r="D167" s="266"/>
      <c r="E167" s="266"/>
      <c r="F167" s="266"/>
      <c r="G167" s="266"/>
      <c r="H167" s="266"/>
    </row>
    <row r="168" spans="1:8" ht="34.5" customHeight="1">
      <c r="A168" s="266" t="str">
        <f>NOTES!$A$11</f>
        <v>Financial assets includes savings, checking, money market, certificate of deposits, stock, bond, farm and business equity, vehicle equity, less unsecured debt.</v>
      </c>
      <c r="B168" s="266"/>
      <c r="C168" s="266"/>
      <c r="D168" s="266"/>
      <c r="E168" s="266"/>
      <c r="F168" s="266"/>
      <c r="G168" s="266"/>
      <c r="H168" s="266"/>
    </row>
  </sheetData>
  <mergeCells count="10">
    <mergeCell ref="C84:H84"/>
    <mergeCell ref="A167:H167"/>
    <mergeCell ref="A168:H168"/>
    <mergeCell ref="A81:H81"/>
    <mergeCell ref="A166:H166"/>
    <mergeCell ref="A1:H1"/>
    <mergeCell ref="A83:H83"/>
    <mergeCell ref="A79:H79"/>
    <mergeCell ref="A80:H80"/>
    <mergeCell ref="C2:H2"/>
  </mergeCells>
  <pageMargins left="0.25" right="0.25" top="0.75" bottom="0.75" header="0.3" footer="0.3"/>
  <pageSetup scale="54" orientation="portrait" r:id="rId1"/>
  <headerFooter>
    <oddFooter>&amp;L&amp;Z&amp;F  &amp;A&amp;R&amp;D</oddFooter>
  </headerFooter>
  <rowBreaks count="1" manualBreakCount="1">
    <brk id="8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86"/>
  <sheetViews>
    <sheetView view="pageBreakPreview" zoomScale="85" zoomScaleNormal="100" zoomScaleSheetLayoutView="85" workbookViewId="0">
      <selection sqref="A1:H1"/>
    </sheetView>
  </sheetViews>
  <sheetFormatPr defaultRowHeight="15"/>
  <cols>
    <col min="1" max="1" width="4.5703125" customWidth="1"/>
    <col min="2" max="2" width="26.140625" customWidth="1"/>
  </cols>
  <sheetData>
    <row r="1" spans="1:8" ht="26.25" customHeight="1">
      <c r="A1" s="269" t="s">
        <v>448</v>
      </c>
      <c r="B1" s="269"/>
      <c r="C1" s="269"/>
      <c r="D1" s="269"/>
      <c r="E1" s="269"/>
      <c r="F1" s="269"/>
      <c r="G1" s="269"/>
      <c r="H1" s="269"/>
    </row>
    <row r="2" spans="1:8">
      <c r="C2" s="265" t="s">
        <v>32</v>
      </c>
      <c r="D2" s="265"/>
      <c r="E2" s="265"/>
      <c r="F2" s="265"/>
      <c r="G2" s="265"/>
      <c r="H2" s="265"/>
    </row>
    <row r="3" spans="1:8">
      <c r="A3" s="1"/>
      <c r="B3" s="1"/>
      <c r="C3" s="1">
        <v>2015</v>
      </c>
      <c r="D3" s="1">
        <f>C3+10</f>
        <v>2025</v>
      </c>
      <c r="E3" s="1">
        <f t="shared" ref="E3:H3" si="0">D3+10</f>
        <v>2035</v>
      </c>
      <c r="F3" s="1">
        <f t="shared" si="0"/>
        <v>2045</v>
      </c>
      <c r="G3" s="1">
        <f t="shared" si="0"/>
        <v>2055</v>
      </c>
      <c r="H3" s="1">
        <f t="shared" si="0"/>
        <v>2065</v>
      </c>
    </row>
    <row r="4" spans="1:8">
      <c r="A4" t="s">
        <v>0</v>
      </c>
      <c r="C4" s="103">
        <f>SAStab!B290</f>
        <v>0.04</v>
      </c>
      <c r="D4" s="103">
        <f>SAStab!C290</f>
        <v>0.03</v>
      </c>
      <c r="E4" s="103">
        <f>SAStab!D290</f>
        <v>2.4E-2</v>
      </c>
      <c r="F4" s="103">
        <f>SAStab!E290</f>
        <v>2.1000000000000001E-2</v>
      </c>
      <c r="G4" s="103">
        <f>SAStab!F290</f>
        <v>1.6E-2</v>
      </c>
      <c r="H4" s="103">
        <f>SAStab!G290</f>
        <v>1.2999999999999999E-2</v>
      </c>
    </row>
    <row r="5" spans="1:8">
      <c r="A5" t="s">
        <v>1</v>
      </c>
      <c r="C5" s="103"/>
      <c r="D5" s="103"/>
      <c r="E5" s="103"/>
      <c r="F5" s="103"/>
      <c r="G5" s="103"/>
      <c r="H5" s="103"/>
    </row>
    <row r="6" spans="1:8">
      <c r="B6" t="s">
        <v>2</v>
      </c>
      <c r="C6" s="103">
        <f>SAStab!B292</f>
        <v>2.8000000000000001E-2</v>
      </c>
      <c r="D6" s="103">
        <f>SAStab!C292</f>
        <v>2.5999999999999999E-2</v>
      </c>
      <c r="E6" s="103">
        <f>SAStab!D292</f>
        <v>1.6E-2</v>
      </c>
      <c r="F6" s="103">
        <f>SAStab!E292</f>
        <v>1.7000000000000001E-2</v>
      </c>
      <c r="G6" s="103">
        <f>SAStab!F292</f>
        <v>8.9999999999999993E-3</v>
      </c>
      <c r="H6" s="103">
        <f>SAStab!G292</f>
        <v>8.9999999999999993E-3</v>
      </c>
    </row>
    <row r="7" spans="1:8">
      <c r="B7" t="s">
        <v>3</v>
      </c>
      <c r="C7" s="103">
        <f>SAStab!B293</f>
        <v>3.5000000000000003E-2</v>
      </c>
      <c r="D7" s="103">
        <f>SAStab!C293</f>
        <v>2.8000000000000001E-2</v>
      </c>
      <c r="E7" s="103">
        <f>SAStab!D293</f>
        <v>2.5999999999999999E-2</v>
      </c>
      <c r="F7" s="103">
        <f>SAStab!E293</f>
        <v>1.7000000000000001E-2</v>
      </c>
      <c r="G7" s="103">
        <f>SAStab!F293</f>
        <v>1.6E-2</v>
      </c>
      <c r="H7" s="103">
        <f>SAStab!G293</f>
        <v>1.0999999999999999E-2</v>
      </c>
    </row>
    <row r="8" spans="1:8">
      <c r="B8" t="s">
        <v>4</v>
      </c>
      <c r="C8" s="103">
        <f>SAStab!B294</f>
        <v>4.4999999999999998E-2</v>
      </c>
      <c r="D8" s="103">
        <f>SAStab!C294</f>
        <v>2.7E-2</v>
      </c>
      <c r="E8" s="103">
        <f>SAStab!D294</f>
        <v>0.03</v>
      </c>
      <c r="F8" s="103">
        <f>SAStab!E294</f>
        <v>1.9E-2</v>
      </c>
      <c r="G8" s="103">
        <f>SAStab!F294</f>
        <v>1.7999999999999999E-2</v>
      </c>
      <c r="H8" s="103">
        <f>SAStab!G294</f>
        <v>1.2E-2</v>
      </c>
    </row>
    <row r="9" spans="1:8">
      <c r="B9" t="s">
        <v>5</v>
      </c>
      <c r="C9" s="103">
        <f>SAStab!B295</f>
        <v>5.5E-2</v>
      </c>
      <c r="D9" s="103">
        <f>SAStab!C295</f>
        <v>3.5999999999999997E-2</v>
      </c>
      <c r="E9" s="103">
        <f>SAStab!D295</f>
        <v>2.5000000000000001E-2</v>
      </c>
      <c r="F9" s="103">
        <f>SAStab!E295</f>
        <v>2.4E-2</v>
      </c>
      <c r="G9" s="103">
        <f>SAStab!F295</f>
        <v>1.7999999999999999E-2</v>
      </c>
      <c r="H9" s="103">
        <f>SAStab!G295</f>
        <v>1.7999999999999999E-2</v>
      </c>
    </row>
    <row r="10" spans="1:8">
      <c r="B10" t="s">
        <v>6</v>
      </c>
      <c r="C10" s="103">
        <f>SAStab!B296</f>
        <v>7.9000000000000001E-2</v>
      </c>
      <c r="D10" s="103">
        <f>SAStab!C296</f>
        <v>5.3999999999999999E-2</v>
      </c>
      <c r="E10" s="103">
        <f>SAStab!D296</f>
        <v>3.5999999999999997E-2</v>
      </c>
      <c r="F10" s="103">
        <f>SAStab!E296</f>
        <v>3.2000000000000001E-2</v>
      </c>
      <c r="G10" s="103">
        <f>SAStab!F296</f>
        <v>2.7E-2</v>
      </c>
      <c r="H10" s="103">
        <f>SAStab!G296</f>
        <v>2.3E-2</v>
      </c>
    </row>
    <row r="11" spans="1:8">
      <c r="A11" t="s">
        <v>7</v>
      </c>
      <c r="C11" s="103"/>
      <c r="D11" s="103"/>
      <c r="E11" s="103"/>
      <c r="F11" s="103"/>
      <c r="G11" s="103"/>
      <c r="H11" s="103"/>
    </row>
    <row r="12" spans="1:8">
      <c r="B12" t="s">
        <v>9</v>
      </c>
      <c r="C12" s="103">
        <f>SAStab!B298</f>
        <v>0.05</v>
      </c>
      <c r="D12" s="103">
        <f>SAStab!C298</f>
        <v>3.5999999999999997E-2</v>
      </c>
      <c r="E12" s="103">
        <f>SAStab!D298</f>
        <v>2.8000000000000001E-2</v>
      </c>
      <c r="F12" s="103">
        <f>SAStab!E298</f>
        <v>2.3E-2</v>
      </c>
      <c r="G12" s="103">
        <f>SAStab!F298</f>
        <v>1.7999999999999999E-2</v>
      </c>
      <c r="H12" s="103">
        <f>SAStab!G298</f>
        <v>1.4E-2</v>
      </c>
    </row>
    <row r="13" spans="1:8">
      <c r="B13" t="s">
        <v>8</v>
      </c>
      <c r="C13" s="103">
        <f>SAStab!B299</f>
        <v>2.8000000000000001E-2</v>
      </c>
      <c r="D13" s="103">
        <f>SAStab!C299</f>
        <v>2.3E-2</v>
      </c>
      <c r="E13" s="103">
        <f>SAStab!D299</f>
        <v>2.1000000000000001E-2</v>
      </c>
      <c r="F13" s="103">
        <f>SAStab!E299</f>
        <v>1.7999999999999999E-2</v>
      </c>
      <c r="G13" s="103">
        <f>SAStab!F299</f>
        <v>1.4E-2</v>
      </c>
      <c r="H13" s="103">
        <f>SAStab!G299</f>
        <v>1.2E-2</v>
      </c>
    </row>
    <row r="14" spans="1:8">
      <c r="A14" t="s">
        <v>10</v>
      </c>
      <c r="C14" s="103"/>
      <c r="D14" s="103"/>
      <c r="E14" s="103"/>
      <c r="F14" s="103"/>
      <c r="G14" s="103"/>
      <c r="H14" s="103"/>
    </row>
    <row r="15" spans="1:8">
      <c r="B15" t="s">
        <v>314</v>
      </c>
      <c r="C15" s="103">
        <f>SAStab!B301</f>
        <v>0.13800000000000001</v>
      </c>
      <c r="D15" s="103">
        <f>SAStab!C301</f>
        <v>0.11799999999999999</v>
      </c>
      <c r="E15" s="103">
        <f>SAStab!D301</f>
        <v>9.9000000000000005E-2</v>
      </c>
      <c r="F15" s="103">
        <f>SAStab!E301</f>
        <v>8.8999999999999996E-2</v>
      </c>
      <c r="G15" s="103">
        <f>SAStab!F301</f>
        <v>6.8000000000000005E-2</v>
      </c>
      <c r="H15" s="103">
        <f>SAStab!G301</f>
        <v>5.8999999999999997E-2</v>
      </c>
    </row>
    <row r="16" spans="1:8">
      <c r="B16" t="s">
        <v>313</v>
      </c>
      <c r="C16" s="103">
        <f>SAStab!B302</f>
        <v>3.3000000000000002E-2</v>
      </c>
      <c r="D16" s="103">
        <f>SAStab!C302</f>
        <v>2.9000000000000001E-2</v>
      </c>
      <c r="E16" s="103">
        <f>SAStab!D302</f>
        <v>2.5000000000000001E-2</v>
      </c>
      <c r="F16" s="103">
        <f>SAStab!E302</f>
        <v>2.1000000000000001E-2</v>
      </c>
      <c r="G16" s="103">
        <f>SAStab!F302</f>
        <v>1.7999999999999999E-2</v>
      </c>
      <c r="H16" s="103">
        <f>SAStab!G302</f>
        <v>1.4E-2</v>
      </c>
    </row>
    <row r="17" spans="1:8">
      <c r="B17" t="s">
        <v>11</v>
      </c>
      <c r="C17" s="103">
        <f>SAStab!B303</f>
        <v>1.4999999999999999E-2</v>
      </c>
      <c r="D17" s="103">
        <f>SAStab!C303</f>
        <v>1.0999999999999999E-2</v>
      </c>
      <c r="E17" s="103">
        <f>SAStab!D303</f>
        <v>8.0000000000000002E-3</v>
      </c>
      <c r="F17" s="103">
        <f>SAStab!E303</f>
        <v>8.0000000000000002E-3</v>
      </c>
      <c r="G17" s="103">
        <f>SAStab!F303</f>
        <v>6.0000000000000001E-3</v>
      </c>
      <c r="H17" s="103">
        <f>SAStab!G303</f>
        <v>5.0000000000000001E-3</v>
      </c>
    </row>
    <row r="18" spans="1:8">
      <c r="B18" t="s">
        <v>12</v>
      </c>
      <c r="C18" s="103">
        <f>SAStab!B304</f>
        <v>7.0000000000000001E-3</v>
      </c>
      <c r="D18" s="103">
        <f>SAStab!C304</f>
        <v>5.0000000000000001E-3</v>
      </c>
      <c r="E18" s="103">
        <f>SAStab!D304</f>
        <v>5.0000000000000001E-3</v>
      </c>
      <c r="F18" s="103">
        <f>SAStab!E304</f>
        <v>4.0000000000000001E-3</v>
      </c>
      <c r="G18" s="103">
        <f>SAStab!F304</f>
        <v>3.0000000000000001E-3</v>
      </c>
      <c r="H18" s="103">
        <f>SAStab!G304</f>
        <v>4.0000000000000001E-3</v>
      </c>
    </row>
    <row r="19" spans="1:8">
      <c r="A19" t="s">
        <v>23</v>
      </c>
      <c r="C19" s="103"/>
      <c r="D19" s="103"/>
      <c r="E19" s="103"/>
      <c r="F19" s="103"/>
      <c r="G19" s="103"/>
      <c r="H19" s="103"/>
    </row>
    <row r="20" spans="1:8">
      <c r="B20" t="s">
        <v>24</v>
      </c>
      <c r="C20" s="103">
        <f>SAStab!B306</f>
        <v>1.6E-2</v>
      </c>
      <c r="D20" s="103">
        <f>SAStab!C306</f>
        <v>1.0999999999999999E-2</v>
      </c>
      <c r="E20" s="103">
        <f>SAStab!D306</f>
        <v>0.01</v>
      </c>
      <c r="F20" s="103">
        <f>SAStab!E306</f>
        <v>8.0000000000000002E-3</v>
      </c>
      <c r="G20" s="103">
        <f>SAStab!F306</f>
        <v>7.0000000000000001E-3</v>
      </c>
      <c r="H20" s="103">
        <f>SAStab!G306</f>
        <v>5.0000000000000001E-3</v>
      </c>
    </row>
    <row r="21" spans="1:8">
      <c r="B21" t="s">
        <v>25</v>
      </c>
      <c r="C21" s="103">
        <f>SAStab!B307</f>
        <v>8.7999999999999995E-2</v>
      </c>
      <c r="D21" s="103">
        <f>SAStab!C307</f>
        <v>6.7000000000000004E-2</v>
      </c>
      <c r="E21" s="103">
        <f>SAStab!D307</f>
        <v>4.7E-2</v>
      </c>
      <c r="F21" s="103">
        <f>SAStab!E307</f>
        <v>0.04</v>
      </c>
      <c r="G21" s="103">
        <f>SAStab!F307</f>
        <v>0.03</v>
      </c>
      <c r="H21" s="103">
        <f>SAStab!G307</f>
        <v>2.5000000000000001E-2</v>
      </c>
    </row>
    <row r="22" spans="1:8">
      <c r="B22" t="s">
        <v>26</v>
      </c>
      <c r="C22" s="103">
        <f>SAStab!B308</f>
        <v>0.13100000000000001</v>
      </c>
      <c r="D22" s="103">
        <f>SAStab!C308</f>
        <v>8.3000000000000004E-2</v>
      </c>
      <c r="E22" s="103">
        <f>SAStab!D308</f>
        <v>5.5E-2</v>
      </c>
      <c r="F22" s="103">
        <f>SAStab!E308</f>
        <v>3.7999999999999999E-2</v>
      </c>
      <c r="G22" s="103">
        <f>SAStab!F308</f>
        <v>2.3E-2</v>
      </c>
      <c r="H22" s="103">
        <f>SAStab!G308</f>
        <v>1.7000000000000001E-2</v>
      </c>
    </row>
    <row r="23" spans="1:8">
      <c r="B23" t="s">
        <v>27</v>
      </c>
      <c r="C23" s="103">
        <f>SAStab!B309</f>
        <v>0.11600000000000001</v>
      </c>
      <c r="D23" s="103">
        <f>SAStab!C309</f>
        <v>8.6999999999999994E-2</v>
      </c>
      <c r="E23" s="103">
        <f>SAStab!D309</f>
        <v>6.5000000000000002E-2</v>
      </c>
      <c r="F23" s="103">
        <f>SAStab!E309</f>
        <v>5.0999999999999997E-2</v>
      </c>
      <c r="G23" s="103">
        <f>SAStab!F309</f>
        <v>4.2000000000000003E-2</v>
      </c>
      <c r="H23" s="103">
        <f>SAStab!G309</f>
        <v>3.5000000000000003E-2</v>
      </c>
    </row>
    <row r="24" spans="1:8">
      <c r="A24" t="s">
        <v>104</v>
      </c>
      <c r="C24" s="103"/>
      <c r="D24" s="103"/>
      <c r="E24" s="103"/>
      <c r="F24" s="103"/>
      <c r="G24" s="103"/>
      <c r="H24" s="103"/>
    </row>
    <row r="25" spans="1:8">
      <c r="B25" t="s">
        <v>14</v>
      </c>
      <c r="C25" s="103">
        <f>SAStab!B311</f>
        <v>2.1000000000000001E-2</v>
      </c>
      <c r="D25" s="103">
        <f>SAStab!C311</f>
        <v>1.6E-2</v>
      </c>
      <c r="E25" s="103">
        <f>SAStab!D311</f>
        <v>1.4999999999999999E-2</v>
      </c>
      <c r="F25" s="103">
        <f>SAStab!E311</f>
        <v>1.2E-2</v>
      </c>
      <c r="G25" s="103">
        <f>SAStab!F311</f>
        <v>8.0000000000000002E-3</v>
      </c>
      <c r="H25" s="103">
        <f>SAStab!G311</f>
        <v>6.0000000000000001E-3</v>
      </c>
    </row>
    <row r="26" spans="1:8">
      <c r="B26" t="s">
        <v>15</v>
      </c>
      <c r="C26" s="103">
        <f>SAStab!B312</f>
        <v>4.9000000000000002E-2</v>
      </c>
      <c r="D26" s="103">
        <f>SAStab!C312</f>
        <v>3.2000000000000001E-2</v>
      </c>
      <c r="E26" s="103">
        <f>SAStab!D312</f>
        <v>2.1000000000000001E-2</v>
      </c>
      <c r="F26" s="103">
        <f>SAStab!E312</f>
        <v>1.7999999999999999E-2</v>
      </c>
      <c r="G26" s="103">
        <f>SAStab!F312</f>
        <v>1.6E-2</v>
      </c>
      <c r="H26" s="103">
        <f>SAStab!G312</f>
        <v>1.2E-2</v>
      </c>
    </row>
    <row r="27" spans="1:8">
      <c r="B27" t="s">
        <v>16</v>
      </c>
      <c r="C27" s="103">
        <f>SAStab!B313</f>
        <v>6.6000000000000003E-2</v>
      </c>
      <c r="D27" s="103">
        <f>SAStab!C313</f>
        <v>4.7E-2</v>
      </c>
      <c r="E27" s="103">
        <f>SAStab!D313</f>
        <v>3.4000000000000002E-2</v>
      </c>
      <c r="F27" s="103">
        <f>SAStab!E313</f>
        <v>3.3000000000000002E-2</v>
      </c>
      <c r="G27" s="103">
        <f>SAStab!F313</f>
        <v>2.3E-2</v>
      </c>
      <c r="H27" s="103">
        <f>SAStab!G313</f>
        <v>2.1000000000000001E-2</v>
      </c>
    </row>
    <row r="28" spans="1:8">
      <c r="B28" t="s">
        <v>13</v>
      </c>
      <c r="C28" s="103">
        <f>SAStab!B314</f>
        <v>0.124</v>
      </c>
      <c r="D28" s="103">
        <f>SAStab!C314</f>
        <v>8.5000000000000006E-2</v>
      </c>
      <c r="E28" s="103">
        <f>SAStab!D314</f>
        <v>6.4000000000000001E-2</v>
      </c>
      <c r="F28" s="103">
        <f>SAStab!E314</f>
        <v>4.7E-2</v>
      </c>
      <c r="G28" s="103">
        <f>SAStab!F314</f>
        <v>3.9E-2</v>
      </c>
      <c r="H28" s="103">
        <f>SAStab!G314</f>
        <v>0.03</v>
      </c>
    </row>
    <row r="29" spans="1:8">
      <c r="A29" t="s">
        <v>123</v>
      </c>
      <c r="C29" s="103"/>
      <c r="D29" s="103"/>
      <c r="E29" s="103"/>
      <c r="F29" s="103"/>
      <c r="G29" s="103"/>
      <c r="H29" s="103"/>
    </row>
    <row r="30" spans="1:8">
      <c r="B30" t="s">
        <v>124</v>
      </c>
      <c r="C30" s="103">
        <f>SAStab!B316</f>
        <v>0.307</v>
      </c>
      <c r="D30" s="103">
        <f>SAStab!C316</f>
        <v>0.27800000000000002</v>
      </c>
      <c r="E30" s="103">
        <f>SAStab!D316</f>
        <v>0.28299999999999997</v>
      </c>
      <c r="F30" s="103">
        <f>SAStab!E316</f>
        <v>0.28100000000000003</v>
      </c>
      <c r="G30" s="103">
        <f>SAStab!F316</f>
        <v>0.26300000000000001</v>
      </c>
      <c r="H30" s="103">
        <f>SAStab!G316</f>
        <v>0.247</v>
      </c>
    </row>
    <row r="31" spans="1:8">
      <c r="B31" s="37" t="s">
        <v>125</v>
      </c>
      <c r="C31" s="103">
        <f>SAStab!B317</f>
        <v>0.24199999999999999</v>
      </c>
      <c r="D31" s="103">
        <f>SAStab!C317</f>
        <v>0.22600000000000001</v>
      </c>
      <c r="E31" s="103">
        <f>SAStab!D317</f>
        <v>0.14899999999999999</v>
      </c>
      <c r="F31" s="103">
        <f>SAStab!E317</f>
        <v>0.127</v>
      </c>
      <c r="G31" s="103">
        <f>SAStab!F317</f>
        <v>0.10299999999999999</v>
      </c>
      <c r="H31" s="103">
        <f>SAStab!G317</f>
        <v>7.3999999999999996E-2</v>
      </c>
    </row>
    <row r="32" spans="1:8">
      <c r="B32" s="38" t="s">
        <v>126</v>
      </c>
      <c r="C32" s="103">
        <f>SAStab!B318</f>
        <v>0.13500000000000001</v>
      </c>
      <c r="D32" s="103">
        <f>SAStab!C318</f>
        <v>8.8999999999999996E-2</v>
      </c>
      <c r="E32" s="103">
        <f>SAStab!D318</f>
        <v>0.08</v>
      </c>
      <c r="F32" s="103">
        <f>SAStab!E318</f>
        <v>6.0999999999999999E-2</v>
      </c>
      <c r="G32" s="103">
        <f>SAStab!F318</f>
        <v>5.2999999999999999E-2</v>
      </c>
      <c r="H32" s="103">
        <f>SAStab!G318</f>
        <v>0.04</v>
      </c>
    </row>
    <row r="33" spans="1:8">
      <c r="B33" t="s">
        <v>127</v>
      </c>
      <c r="C33" s="103">
        <f>SAStab!B319</f>
        <v>6.3E-2</v>
      </c>
      <c r="D33" s="103">
        <f>SAStab!C319</f>
        <v>5.1999999999999998E-2</v>
      </c>
      <c r="E33" s="103">
        <f>SAStab!D319</f>
        <v>4.4999999999999998E-2</v>
      </c>
      <c r="F33" s="103">
        <f>SAStab!E319</f>
        <v>3.9E-2</v>
      </c>
      <c r="G33" s="103">
        <f>SAStab!F319</f>
        <v>2.7E-2</v>
      </c>
      <c r="H33" s="103">
        <f>SAStab!G319</f>
        <v>1.6E-2</v>
      </c>
    </row>
    <row r="34" spans="1:8">
      <c r="B34" t="s">
        <v>128</v>
      </c>
      <c r="C34" s="103">
        <f>SAStab!B320</f>
        <v>4.2000000000000003E-2</v>
      </c>
      <c r="D34" s="103">
        <f>SAStab!C320</f>
        <v>0.03</v>
      </c>
      <c r="E34" s="103">
        <f>SAStab!D320</f>
        <v>2.4E-2</v>
      </c>
      <c r="F34" s="103">
        <f>SAStab!E320</f>
        <v>2.1999999999999999E-2</v>
      </c>
      <c r="G34" s="103">
        <f>SAStab!F320</f>
        <v>1.4E-2</v>
      </c>
      <c r="H34" s="103">
        <f>SAStab!G320</f>
        <v>1.2E-2</v>
      </c>
    </row>
    <row r="35" spans="1:8">
      <c r="B35" t="s">
        <v>129</v>
      </c>
      <c r="C35" s="103">
        <f>SAStab!B321</f>
        <v>1.7000000000000001E-2</v>
      </c>
      <c r="D35" s="103">
        <f>SAStab!C321</f>
        <v>1.7000000000000001E-2</v>
      </c>
      <c r="E35" s="103">
        <f>SAStab!D321</f>
        <v>1.4E-2</v>
      </c>
      <c r="F35" s="103">
        <f>SAStab!E321</f>
        <v>0.01</v>
      </c>
      <c r="G35" s="103">
        <f>SAStab!F321</f>
        <v>8.0000000000000002E-3</v>
      </c>
      <c r="H35" s="103">
        <f>SAStab!G321</f>
        <v>5.0000000000000001E-3</v>
      </c>
    </row>
    <row r="36" spans="1:8">
      <c r="B36" t="s">
        <v>130</v>
      </c>
      <c r="C36" s="103">
        <f>SAStab!B322</f>
        <v>0.01</v>
      </c>
      <c r="D36" s="103">
        <f>SAStab!C322</f>
        <v>8.0000000000000002E-3</v>
      </c>
      <c r="E36" s="103">
        <f>SAStab!D322</f>
        <v>8.9999999999999993E-3</v>
      </c>
      <c r="F36" s="103">
        <f>SAStab!E322</f>
        <v>7.0000000000000001E-3</v>
      </c>
      <c r="G36" s="103">
        <f>SAStab!F322</f>
        <v>3.0000000000000001E-3</v>
      </c>
      <c r="H36" s="103">
        <f>SAStab!G322</f>
        <v>4.0000000000000001E-3</v>
      </c>
    </row>
    <row r="37" spans="1:8">
      <c r="B37" t="s">
        <v>131</v>
      </c>
      <c r="C37" s="103">
        <f>SAStab!B323</f>
        <v>3.0000000000000001E-3</v>
      </c>
      <c r="D37" s="103">
        <f>SAStab!C323</f>
        <v>2E-3</v>
      </c>
      <c r="E37" s="103">
        <f>SAStab!D323</f>
        <v>2E-3</v>
      </c>
      <c r="F37" s="103">
        <f>SAStab!E323</f>
        <v>2E-3</v>
      </c>
      <c r="G37" s="103">
        <f>SAStab!F323</f>
        <v>2E-3</v>
      </c>
      <c r="H37" s="103">
        <f>SAStab!G323</f>
        <v>1E-3</v>
      </c>
    </row>
    <row r="38" spans="1:8">
      <c r="A38" t="s">
        <v>132</v>
      </c>
      <c r="C38" s="103"/>
      <c r="D38" s="103"/>
      <c r="E38" s="103"/>
      <c r="F38" s="103"/>
      <c r="G38" s="103"/>
      <c r="H38" s="103"/>
    </row>
    <row r="39" spans="1:8">
      <c r="B39" t="s">
        <v>124</v>
      </c>
      <c r="C39" s="103">
        <f>SAStab!B325</f>
        <v>0.20200000000000001</v>
      </c>
      <c r="D39" s="103">
        <f>SAStab!C325</f>
        <v>0.184</v>
      </c>
      <c r="E39" s="103">
        <f>SAStab!D325</f>
        <v>0.17899999999999999</v>
      </c>
      <c r="F39" s="103">
        <f>SAStab!E325</f>
        <v>0.16700000000000001</v>
      </c>
      <c r="G39" s="103">
        <f>SAStab!F325</f>
        <v>0.156</v>
      </c>
      <c r="H39" s="103">
        <f>SAStab!G325</f>
        <v>0.151</v>
      </c>
    </row>
    <row r="40" spans="1:8">
      <c r="B40" s="37" t="s">
        <v>125</v>
      </c>
      <c r="C40" s="103">
        <f>SAStab!B326</f>
        <v>0.13700000000000001</v>
      </c>
      <c r="D40" s="103">
        <f>SAStab!C326</f>
        <v>0.153</v>
      </c>
      <c r="E40" s="103">
        <f>SAStab!D326</f>
        <v>0.109</v>
      </c>
      <c r="F40" s="103">
        <f>SAStab!E326</f>
        <v>0.10199999999999999</v>
      </c>
      <c r="G40" s="103">
        <f>SAStab!F326</f>
        <v>7.1999999999999995E-2</v>
      </c>
      <c r="H40" s="103">
        <f>SAStab!G326</f>
        <v>4.2999999999999997E-2</v>
      </c>
    </row>
    <row r="41" spans="1:8">
      <c r="B41" s="38" t="s">
        <v>126</v>
      </c>
      <c r="C41" s="103">
        <f>SAStab!B327</f>
        <v>9.9000000000000005E-2</v>
      </c>
      <c r="D41" s="103">
        <f>SAStab!C327</f>
        <v>6.6000000000000003E-2</v>
      </c>
      <c r="E41" s="103">
        <f>SAStab!D327</f>
        <v>6.6000000000000003E-2</v>
      </c>
      <c r="F41" s="103">
        <f>SAStab!E327</f>
        <v>5.1999999999999998E-2</v>
      </c>
      <c r="G41" s="103">
        <f>SAStab!F327</f>
        <v>4.9000000000000002E-2</v>
      </c>
      <c r="H41" s="103">
        <f>SAStab!G327</f>
        <v>3.9E-2</v>
      </c>
    </row>
    <row r="42" spans="1:8">
      <c r="B42" t="s">
        <v>127</v>
      </c>
      <c r="C42" s="103">
        <f>SAStab!B328</f>
        <v>0.06</v>
      </c>
      <c r="D42" s="103">
        <f>SAStab!C328</f>
        <v>5.8000000000000003E-2</v>
      </c>
      <c r="E42" s="103">
        <f>SAStab!D328</f>
        <v>4.2999999999999997E-2</v>
      </c>
      <c r="F42" s="103">
        <f>SAStab!E328</f>
        <v>3.5000000000000003E-2</v>
      </c>
      <c r="G42" s="103">
        <f>SAStab!F328</f>
        <v>2.4E-2</v>
      </c>
      <c r="H42" s="103">
        <f>SAStab!G328</f>
        <v>1.6E-2</v>
      </c>
    </row>
    <row r="43" spans="1:8">
      <c r="B43" t="s">
        <v>128</v>
      </c>
      <c r="C43" s="103">
        <f>SAStab!B329</f>
        <v>5.1999999999999998E-2</v>
      </c>
      <c r="D43" s="103">
        <f>SAStab!C329</f>
        <v>3.3000000000000002E-2</v>
      </c>
      <c r="E43" s="103">
        <f>SAStab!D329</f>
        <v>2.4E-2</v>
      </c>
      <c r="F43" s="103">
        <f>SAStab!E329</f>
        <v>2.1999999999999999E-2</v>
      </c>
      <c r="G43" s="103">
        <f>SAStab!F329</f>
        <v>1.7000000000000001E-2</v>
      </c>
      <c r="H43" s="103">
        <f>SAStab!G329</f>
        <v>1.2E-2</v>
      </c>
    </row>
    <row r="44" spans="1:8">
      <c r="B44" t="s">
        <v>129</v>
      </c>
      <c r="C44" s="103">
        <f>SAStab!B330</f>
        <v>2.4E-2</v>
      </c>
      <c r="D44" s="103">
        <f>SAStab!C330</f>
        <v>0.02</v>
      </c>
      <c r="E44" s="103">
        <f>SAStab!D330</f>
        <v>0.02</v>
      </c>
      <c r="F44" s="103">
        <f>SAStab!E330</f>
        <v>1.2E-2</v>
      </c>
      <c r="G44" s="103">
        <f>SAStab!F330</f>
        <v>7.0000000000000001E-3</v>
      </c>
      <c r="H44" s="103">
        <f>SAStab!G330</f>
        <v>5.0000000000000001E-3</v>
      </c>
    </row>
    <row r="45" spans="1:8">
      <c r="B45" t="s">
        <v>130</v>
      </c>
      <c r="C45" s="103">
        <f>SAStab!B331</f>
        <v>1.4E-2</v>
      </c>
      <c r="D45" s="103">
        <f>SAStab!C331</f>
        <v>1.0999999999999999E-2</v>
      </c>
      <c r="E45" s="103">
        <f>SAStab!D331</f>
        <v>0.01</v>
      </c>
      <c r="F45" s="103">
        <f>SAStab!E331</f>
        <v>8.9999999999999993E-3</v>
      </c>
      <c r="G45" s="103">
        <f>SAStab!F331</f>
        <v>5.0000000000000001E-3</v>
      </c>
      <c r="H45" s="103">
        <f>SAStab!G331</f>
        <v>6.0000000000000001E-3</v>
      </c>
    </row>
    <row r="46" spans="1:8">
      <c r="B46" t="s">
        <v>131</v>
      </c>
      <c r="C46" s="103">
        <f>SAStab!B332</f>
        <v>3.0000000000000001E-3</v>
      </c>
      <c r="D46" s="103">
        <f>SAStab!C332</f>
        <v>3.0000000000000001E-3</v>
      </c>
      <c r="E46" s="103">
        <f>SAStab!D332</f>
        <v>3.0000000000000001E-3</v>
      </c>
      <c r="F46" s="103">
        <f>SAStab!E332</f>
        <v>3.0000000000000001E-3</v>
      </c>
      <c r="G46" s="103">
        <f>SAStab!F332</f>
        <v>2E-3</v>
      </c>
      <c r="H46" s="103">
        <f>SAStab!G332</f>
        <v>1E-3</v>
      </c>
    </row>
    <row r="47" spans="1:8">
      <c r="A47" t="s">
        <v>105</v>
      </c>
      <c r="C47" s="103"/>
      <c r="D47" s="103"/>
      <c r="E47" s="103"/>
      <c r="F47" s="103"/>
      <c r="G47" s="103"/>
      <c r="H47" s="103"/>
    </row>
    <row r="48" spans="1:8">
      <c r="B48" t="s">
        <v>112</v>
      </c>
      <c r="C48" s="103">
        <f>SAStab!B334</f>
        <v>0.192</v>
      </c>
      <c r="D48" s="103">
        <f>SAStab!C334</f>
        <v>0.14599999999999999</v>
      </c>
      <c r="E48" s="103">
        <f>SAStab!D334</f>
        <v>0.11899999999999999</v>
      </c>
      <c r="F48" s="103">
        <f>SAStab!E334</f>
        <v>0.1</v>
      </c>
      <c r="G48" s="103">
        <f>SAStab!F334</f>
        <v>0.08</v>
      </c>
      <c r="H48" s="103">
        <f>SAStab!G334</f>
        <v>6.5000000000000002E-2</v>
      </c>
    </row>
    <row r="49" spans="1:8">
      <c r="B49" t="s">
        <v>17</v>
      </c>
      <c r="C49" s="103">
        <f>SAStab!B335</f>
        <v>5.0000000000000001E-3</v>
      </c>
      <c r="D49" s="103">
        <f>SAStab!C335</f>
        <v>2E-3</v>
      </c>
      <c r="E49" s="103">
        <f>SAStab!D335</f>
        <v>3.0000000000000001E-3</v>
      </c>
      <c r="F49" s="103">
        <f>SAStab!E335</f>
        <v>4.0000000000000001E-3</v>
      </c>
      <c r="G49" s="103">
        <f>SAStab!F335</f>
        <v>1E-3</v>
      </c>
      <c r="H49" s="103">
        <f>SAStab!G335</f>
        <v>1E-3</v>
      </c>
    </row>
    <row r="50" spans="1:8">
      <c r="B50" t="s">
        <v>18</v>
      </c>
      <c r="C50" s="103">
        <f>SAStab!B336</f>
        <v>0</v>
      </c>
      <c r="D50" s="103">
        <f>SAStab!C336</f>
        <v>0</v>
      </c>
      <c r="E50" s="103">
        <f>SAStab!D336</f>
        <v>0</v>
      </c>
      <c r="F50" s="103">
        <f>SAStab!E336</f>
        <v>0</v>
      </c>
      <c r="G50" s="103">
        <f>SAStab!F336</f>
        <v>0</v>
      </c>
      <c r="H50" s="103">
        <f>SAStab!G336</f>
        <v>0</v>
      </c>
    </row>
    <row r="51" spans="1:8">
      <c r="B51" t="s">
        <v>19</v>
      </c>
      <c r="C51" s="103">
        <f>SAStab!B337</f>
        <v>0</v>
      </c>
      <c r="D51" s="103">
        <f>SAStab!C337</f>
        <v>0</v>
      </c>
      <c r="E51" s="103">
        <f>SAStab!D337</f>
        <v>0</v>
      </c>
      <c r="F51" s="103">
        <f>SAStab!E337</f>
        <v>0</v>
      </c>
      <c r="G51" s="103">
        <f>SAStab!F337</f>
        <v>0</v>
      </c>
      <c r="H51" s="103">
        <f>SAStab!G337</f>
        <v>0</v>
      </c>
    </row>
    <row r="52" spans="1:8">
      <c r="B52" t="s">
        <v>113</v>
      </c>
      <c r="C52" s="103">
        <f>SAStab!B338</f>
        <v>0</v>
      </c>
      <c r="D52" s="103">
        <f>SAStab!C338</f>
        <v>0</v>
      </c>
      <c r="E52" s="103">
        <f>SAStab!D338</f>
        <v>0</v>
      </c>
      <c r="F52" s="103">
        <f>SAStab!E338</f>
        <v>0</v>
      </c>
      <c r="G52" s="103">
        <f>SAStab!F338</f>
        <v>0</v>
      </c>
      <c r="H52" s="103">
        <f>SAStab!G338</f>
        <v>0</v>
      </c>
    </row>
    <row r="53" spans="1:8">
      <c r="A53" t="s">
        <v>106</v>
      </c>
      <c r="C53" s="103"/>
      <c r="D53" s="103"/>
      <c r="E53" s="103"/>
      <c r="F53" s="103"/>
      <c r="G53" s="103"/>
      <c r="H53" s="103"/>
    </row>
    <row r="54" spans="1:8">
      <c r="B54" t="s">
        <v>112</v>
      </c>
      <c r="C54" s="103">
        <f>SAStab!B340</f>
        <v>0.183</v>
      </c>
      <c r="D54" s="103">
        <f>SAStab!C340</f>
        <v>0.14199999999999999</v>
      </c>
      <c r="E54" s="103">
        <f>SAStab!D340</f>
        <v>0.11600000000000001</v>
      </c>
      <c r="F54" s="103">
        <f>SAStab!E340</f>
        <v>0.1</v>
      </c>
      <c r="G54" s="103">
        <f>SAStab!F340</f>
        <v>7.8E-2</v>
      </c>
      <c r="H54" s="103">
        <f>SAStab!G340</f>
        <v>6.4000000000000001E-2</v>
      </c>
    </row>
    <row r="55" spans="1:8">
      <c r="B55" t="s">
        <v>17</v>
      </c>
      <c r="C55" s="103">
        <f>SAStab!B341</f>
        <v>1.2E-2</v>
      </c>
      <c r="D55" s="103">
        <f>SAStab!C341</f>
        <v>6.0000000000000001E-3</v>
      </c>
      <c r="E55" s="103">
        <f>SAStab!D341</f>
        <v>4.0000000000000001E-3</v>
      </c>
      <c r="F55" s="103">
        <f>SAStab!E341</f>
        <v>4.0000000000000001E-3</v>
      </c>
      <c r="G55" s="103">
        <f>SAStab!F341</f>
        <v>1E-3</v>
      </c>
      <c r="H55" s="103">
        <f>SAStab!G341</f>
        <v>2E-3</v>
      </c>
    </row>
    <row r="56" spans="1:8">
      <c r="B56" t="s">
        <v>18</v>
      </c>
      <c r="C56" s="103">
        <f>SAStab!B342</f>
        <v>3.0000000000000001E-3</v>
      </c>
      <c r="D56" s="103">
        <f>SAStab!C342</f>
        <v>1E-3</v>
      </c>
      <c r="E56" s="103">
        <f>SAStab!D342</f>
        <v>1E-3</v>
      </c>
      <c r="F56" s="103">
        <f>SAStab!E342</f>
        <v>0</v>
      </c>
      <c r="G56" s="103">
        <f>SAStab!F342</f>
        <v>1E-3</v>
      </c>
      <c r="H56" s="103">
        <f>SAStab!G342</f>
        <v>1E-3</v>
      </c>
    </row>
    <row r="57" spans="1:8">
      <c r="B57" t="s">
        <v>19</v>
      </c>
      <c r="C57" s="103">
        <f>SAStab!B343</f>
        <v>0</v>
      </c>
      <c r="D57" s="103">
        <f>SAStab!C343</f>
        <v>0</v>
      </c>
      <c r="E57" s="103">
        <f>SAStab!D343</f>
        <v>0</v>
      </c>
      <c r="F57" s="103">
        <f>SAStab!E343</f>
        <v>0</v>
      </c>
      <c r="G57" s="103">
        <f>SAStab!F343</f>
        <v>0</v>
      </c>
      <c r="H57" s="103">
        <f>SAStab!G343</f>
        <v>0</v>
      </c>
    </row>
    <row r="58" spans="1:8">
      <c r="B58" t="s">
        <v>113</v>
      </c>
      <c r="C58" s="103">
        <f>SAStab!B344</f>
        <v>0</v>
      </c>
      <c r="D58" s="103">
        <f>SAStab!C344</f>
        <v>0</v>
      </c>
      <c r="E58" s="103">
        <f>SAStab!D344</f>
        <v>0</v>
      </c>
      <c r="F58" s="103">
        <f>SAStab!E344</f>
        <v>0</v>
      </c>
      <c r="G58" s="103">
        <f>SAStab!F344</f>
        <v>0</v>
      </c>
      <c r="H58" s="103">
        <f>SAStab!G344</f>
        <v>0</v>
      </c>
    </row>
    <row r="59" spans="1:8">
      <c r="A59" t="s">
        <v>20</v>
      </c>
      <c r="C59" s="103"/>
      <c r="D59" s="103"/>
      <c r="E59" s="103"/>
      <c r="F59" s="103"/>
      <c r="G59" s="103"/>
      <c r="H59" s="103"/>
    </row>
    <row r="60" spans="1:8">
      <c r="B60" t="s">
        <v>21</v>
      </c>
      <c r="C60" s="103">
        <f>SAStab!B346</f>
        <v>1.6E-2</v>
      </c>
      <c r="D60" s="103">
        <f>SAStab!C346</f>
        <v>1.0999999999999999E-2</v>
      </c>
      <c r="E60" s="103">
        <f>SAStab!D346</f>
        <v>8.0000000000000002E-3</v>
      </c>
      <c r="F60" s="103">
        <f>SAStab!E346</f>
        <v>6.0000000000000001E-3</v>
      </c>
      <c r="G60" s="103">
        <f>SAStab!F346</f>
        <v>4.0000000000000001E-3</v>
      </c>
      <c r="H60" s="103">
        <f>SAStab!G346</f>
        <v>3.0000000000000001E-3</v>
      </c>
    </row>
    <row r="61" spans="1:8">
      <c r="A61" s="11"/>
      <c r="B61" s="11" t="s">
        <v>22</v>
      </c>
      <c r="C61" s="103">
        <f>SAStab!B347</f>
        <v>0.13300000000000001</v>
      </c>
      <c r="D61" s="103">
        <f>SAStab!C347</f>
        <v>0.105</v>
      </c>
      <c r="E61" s="103">
        <f>SAStab!D347</f>
        <v>8.5000000000000006E-2</v>
      </c>
      <c r="F61" s="103">
        <f>SAStab!E347</f>
        <v>6.8000000000000005E-2</v>
      </c>
      <c r="G61" s="103">
        <f>SAStab!F347</f>
        <v>5.1999999999999998E-2</v>
      </c>
      <c r="H61" s="103">
        <f>SAStab!G347</f>
        <v>4.2999999999999997E-2</v>
      </c>
    </row>
    <row r="62" spans="1:8" s="188" customFormat="1">
      <c r="A62" s="188" t="s">
        <v>107</v>
      </c>
      <c r="C62" s="103"/>
      <c r="D62" s="103"/>
      <c r="E62" s="103"/>
      <c r="F62" s="103"/>
      <c r="G62" s="103"/>
      <c r="H62" s="103"/>
    </row>
    <row r="63" spans="1:8" s="188" customFormat="1">
      <c r="B63" s="188" t="s">
        <v>28</v>
      </c>
      <c r="C63" s="103">
        <f>SAStab!B349</f>
        <v>0.251</v>
      </c>
      <c r="D63" s="103">
        <f>SAStab!C349</f>
        <v>0.221</v>
      </c>
      <c r="E63" s="103">
        <f>SAStab!D349</f>
        <v>0.19600000000000001</v>
      </c>
      <c r="F63" s="103">
        <f>SAStab!E349</f>
        <v>0.17299999999999999</v>
      </c>
      <c r="G63" s="103">
        <f>SAStab!F349</f>
        <v>0.156</v>
      </c>
      <c r="H63" s="103">
        <f>SAStab!G349</f>
        <v>0.14699999999999999</v>
      </c>
    </row>
    <row r="64" spans="1:8" s="188" customFormat="1">
      <c r="B64" s="188" t="s">
        <v>29</v>
      </c>
      <c r="C64" s="103">
        <f>SAStab!B350</f>
        <v>5.5E-2</v>
      </c>
      <c r="D64" s="103">
        <f>SAStab!C350</f>
        <v>4.4999999999999998E-2</v>
      </c>
      <c r="E64" s="103">
        <f>SAStab!D350</f>
        <v>3.6999999999999998E-2</v>
      </c>
      <c r="F64" s="103">
        <f>SAStab!E350</f>
        <v>2.4E-2</v>
      </c>
      <c r="G64" s="103">
        <f>SAStab!F350</f>
        <v>1.2E-2</v>
      </c>
      <c r="H64" s="103">
        <f>SAStab!G350</f>
        <v>8.9999999999999993E-3</v>
      </c>
    </row>
    <row r="65" spans="1:8" s="188" customFormat="1">
      <c r="B65" s="188" t="s">
        <v>30</v>
      </c>
      <c r="C65" s="103">
        <f>SAStab!B351</f>
        <v>1.7999999999999999E-2</v>
      </c>
      <c r="D65" s="103">
        <f>SAStab!C351</f>
        <v>1.2999999999999999E-2</v>
      </c>
      <c r="E65" s="103">
        <f>SAStab!D351</f>
        <v>3.0000000000000001E-3</v>
      </c>
      <c r="F65" s="103">
        <f>SAStab!E351</f>
        <v>7.0000000000000001E-3</v>
      </c>
      <c r="G65" s="103">
        <f>SAStab!F351</f>
        <v>8.0000000000000002E-3</v>
      </c>
      <c r="H65" s="103">
        <f>SAStab!G351</f>
        <v>8.0000000000000002E-3</v>
      </c>
    </row>
    <row r="66" spans="1:8" s="188" customFormat="1">
      <c r="B66" s="188" t="s">
        <v>31</v>
      </c>
      <c r="C66" s="103">
        <f>SAStab!B352</f>
        <v>2E-3</v>
      </c>
      <c r="D66" s="103">
        <f>SAStab!C352</f>
        <v>3.0000000000000001E-3</v>
      </c>
      <c r="E66" s="103">
        <f>SAStab!D352</f>
        <v>7.0000000000000001E-3</v>
      </c>
      <c r="F66" s="103">
        <f>SAStab!E352</f>
        <v>6.0000000000000001E-3</v>
      </c>
      <c r="G66" s="103">
        <f>SAStab!F352</f>
        <v>5.0000000000000001E-3</v>
      </c>
      <c r="H66" s="103">
        <f>SAStab!G352</f>
        <v>4.0000000000000001E-3</v>
      </c>
    </row>
    <row r="67" spans="1:8">
      <c r="A67" t="s">
        <v>455</v>
      </c>
      <c r="C67" s="103"/>
      <c r="D67" s="103"/>
      <c r="E67" s="103"/>
      <c r="F67" s="103"/>
      <c r="G67" s="103"/>
      <c r="H67" s="103"/>
    </row>
    <row r="68" spans="1:8">
      <c r="B68" t="s">
        <v>34</v>
      </c>
      <c r="C68" s="103">
        <f>SAStab!B354</f>
        <v>0.106</v>
      </c>
      <c r="D68" s="103">
        <f>SAStab!C354</f>
        <v>9.5000000000000001E-2</v>
      </c>
      <c r="E68" s="103">
        <f>SAStab!D354</f>
        <v>8.5000000000000006E-2</v>
      </c>
      <c r="F68" s="103">
        <f>SAStab!E354</f>
        <v>7.3999999999999996E-2</v>
      </c>
      <c r="G68" s="103">
        <f>SAStab!F354</f>
        <v>5.8999999999999997E-2</v>
      </c>
      <c r="H68" s="103">
        <f>SAStab!G354</f>
        <v>0.05</v>
      </c>
    </row>
    <row r="69" spans="1:8">
      <c r="B69" t="s">
        <v>35</v>
      </c>
      <c r="C69" s="103">
        <f>SAStab!B355</f>
        <v>4.4999999999999998E-2</v>
      </c>
      <c r="D69" s="103">
        <f>SAStab!C355</f>
        <v>3.4000000000000002E-2</v>
      </c>
      <c r="E69" s="103">
        <f>SAStab!D355</f>
        <v>2.1000000000000001E-2</v>
      </c>
      <c r="F69" s="103">
        <f>SAStab!E355</f>
        <v>1.7999999999999999E-2</v>
      </c>
      <c r="G69" s="103">
        <f>SAStab!F355</f>
        <v>0.02</v>
      </c>
      <c r="H69" s="103">
        <f>SAStab!G355</f>
        <v>1.6E-2</v>
      </c>
    </row>
    <row r="70" spans="1:8">
      <c r="B70" t="s">
        <v>36</v>
      </c>
      <c r="C70" s="103">
        <f>SAStab!B356</f>
        <v>3.0000000000000001E-3</v>
      </c>
      <c r="D70" s="103">
        <f>SAStab!C356</f>
        <v>3.0000000000000001E-3</v>
      </c>
      <c r="E70" s="103">
        <f>SAStab!D356</f>
        <v>0</v>
      </c>
      <c r="F70" s="103">
        <f>SAStab!E356</f>
        <v>1E-3</v>
      </c>
      <c r="G70" s="103">
        <f>SAStab!F356</f>
        <v>0</v>
      </c>
      <c r="H70" s="103">
        <f>SAStab!G356</f>
        <v>0</v>
      </c>
    </row>
    <row r="71" spans="1:8">
      <c r="A71" s="11"/>
      <c r="B71" s="11" t="s">
        <v>37</v>
      </c>
      <c r="C71" s="103">
        <f>SAStab!B357</f>
        <v>0</v>
      </c>
      <c r="D71" s="103">
        <f>SAStab!C357</f>
        <v>0</v>
      </c>
      <c r="E71" s="103">
        <f>SAStab!D357</f>
        <v>0</v>
      </c>
      <c r="F71" s="103">
        <f>SAStab!E357</f>
        <v>0</v>
      </c>
      <c r="G71" s="103">
        <f>SAStab!F357</f>
        <v>0</v>
      </c>
      <c r="H71" s="103">
        <f>SAStab!G357</f>
        <v>0</v>
      </c>
    </row>
    <row r="72" spans="1:8">
      <c r="A72" t="s">
        <v>456</v>
      </c>
      <c r="C72" s="103"/>
      <c r="D72" s="103"/>
      <c r="E72" s="103"/>
      <c r="F72" s="103"/>
      <c r="G72" s="103"/>
      <c r="H72" s="103"/>
    </row>
    <row r="73" spans="1:8">
      <c r="B73" t="s">
        <v>34</v>
      </c>
      <c r="C73" s="103">
        <f>SAStab!B359</f>
        <v>0.28499999999999998</v>
      </c>
      <c r="D73" s="103">
        <f>SAStab!C359</f>
        <v>0.27700000000000002</v>
      </c>
      <c r="E73" s="103">
        <f>SAStab!D359</f>
        <v>0.255</v>
      </c>
      <c r="F73" s="103">
        <f>SAStab!E359</f>
        <v>0.23100000000000001</v>
      </c>
      <c r="G73" s="103">
        <f>SAStab!F359</f>
        <v>0.19</v>
      </c>
      <c r="H73" s="103">
        <f>SAStab!G359</f>
        <v>0.17399999999999999</v>
      </c>
    </row>
    <row r="74" spans="1:8">
      <c r="B74" t="s">
        <v>35</v>
      </c>
      <c r="C74" s="103">
        <f>SAStab!B360</f>
        <v>0.14499999999999999</v>
      </c>
      <c r="D74" s="103">
        <f>SAStab!C360</f>
        <v>0.1</v>
      </c>
      <c r="E74" s="103">
        <f>SAStab!D360</f>
        <v>7.0000000000000007E-2</v>
      </c>
      <c r="F74" s="103">
        <f>SAStab!E360</f>
        <v>4.5999999999999999E-2</v>
      </c>
      <c r="G74" s="103">
        <f>SAStab!F360</f>
        <v>3.2000000000000001E-2</v>
      </c>
      <c r="H74" s="103">
        <f>SAStab!G360</f>
        <v>1.9E-2</v>
      </c>
    </row>
    <row r="75" spans="1:8">
      <c r="B75" t="s">
        <v>36</v>
      </c>
      <c r="C75" s="103">
        <f>SAStab!B361</f>
        <v>1E-3</v>
      </c>
      <c r="D75" s="103">
        <f>SAStab!C361</f>
        <v>0</v>
      </c>
      <c r="E75" s="103">
        <f>SAStab!D361</f>
        <v>0</v>
      </c>
      <c r="F75" s="103">
        <f>SAStab!E361</f>
        <v>0</v>
      </c>
      <c r="G75" s="103">
        <f>SAStab!F361</f>
        <v>0</v>
      </c>
      <c r="H75" s="103">
        <f>SAStab!G361</f>
        <v>0</v>
      </c>
    </row>
    <row r="76" spans="1:8">
      <c r="A76" s="11"/>
      <c r="B76" s="11" t="s">
        <v>37</v>
      </c>
      <c r="C76" s="206">
        <f>SAStab!B362</f>
        <v>0</v>
      </c>
      <c r="D76" s="206">
        <f>SAStab!C362</f>
        <v>0</v>
      </c>
      <c r="E76" s="206">
        <f>SAStab!D362</f>
        <v>0</v>
      </c>
      <c r="F76" s="206">
        <f>SAStab!E362</f>
        <v>0</v>
      </c>
      <c r="G76" s="206">
        <f>SAStab!F362</f>
        <v>0</v>
      </c>
      <c r="H76" s="206">
        <f>SAStab!G362</f>
        <v>0</v>
      </c>
    </row>
    <row r="77" spans="1:8">
      <c r="A77" t="s">
        <v>457</v>
      </c>
      <c r="C77" s="206"/>
      <c r="D77" s="206"/>
      <c r="E77" s="206"/>
      <c r="F77" s="206"/>
      <c r="G77" s="206"/>
      <c r="H77" s="206"/>
    </row>
    <row r="78" spans="1:8">
      <c r="B78" t="s">
        <v>34</v>
      </c>
      <c r="C78" s="206">
        <f>SAStab!B364</f>
        <v>0.30099999999999999</v>
      </c>
      <c r="D78" s="206">
        <f>SAStab!C364</f>
        <v>0.30099999999999999</v>
      </c>
      <c r="E78" s="206">
        <f>SAStab!D364</f>
        <v>0.28599999999999998</v>
      </c>
      <c r="F78" s="206">
        <f>SAStab!E364</f>
        <v>0.26</v>
      </c>
      <c r="G78" s="206">
        <f>SAStab!F364</f>
        <v>0.215</v>
      </c>
      <c r="H78" s="206">
        <f>SAStab!G364</f>
        <v>0.19500000000000001</v>
      </c>
    </row>
    <row r="79" spans="1:8">
      <c r="B79" t="s">
        <v>35</v>
      </c>
      <c r="C79" s="206">
        <f>SAStab!B365</f>
        <v>0.24</v>
      </c>
      <c r="D79" s="206">
        <f>SAStab!C365</f>
        <v>0.19900000000000001</v>
      </c>
      <c r="E79" s="206">
        <f>SAStab!D365</f>
        <v>0.155</v>
      </c>
      <c r="F79" s="206">
        <f>SAStab!E365</f>
        <v>0.111</v>
      </c>
      <c r="G79" s="206">
        <f>SAStab!F365</f>
        <v>8.5000000000000006E-2</v>
      </c>
      <c r="H79" s="206">
        <f>SAStab!G365</f>
        <v>5.7000000000000002E-2</v>
      </c>
    </row>
    <row r="80" spans="1:8">
      <c r="B80" t="s">
        <v>36</v>
      </c>
      <c r="C80" s="206">
        <f>SAStab!B366</f>
        <v>3.0000000000000001E-3</v>
      </c>
      <c r="D80" s="206">
        <f>SAStab!C366</f>
        <v>2E-3</v>
      </c>
      <c r="E80" s="206">
        <f>SAStab!D366</f>
        <v>0</v>
      </c>
      <c r="F80" s="206">
        <f>SAStab!E366</f>
        <v>1E-3</v>
      </c>
      <c r="G80" s="206">
        <f>SAStab!F366</f>
        <v>0</v>
      </c>
      <c r="H80" s="206">
        <f>SAStab!G366</f>
        <v>0</v>
      </c>
    </row>
    <row r="81" spans="1:8">
      <c r="A81" s="1"/>
      <c r="B81" s="1" t="s">
        <v>37</v>
      </c>
      <c r="C81" s="104">
        <f>SAStab!B367</f>
        <v>0</v>
      </c>
      <c r="D81" s="104">
        <f>SAStab!C367</f>
        <v>0</v>
      </c>
      <c r="E81" s="104">
        <f>SAStab!D367</f>
        <v>0</v>
      </c>
      <c r="F81" s="104">
        <f>SAStab!E367</f>
        <v>0</v>
      </c>
      <c r="G81" s="104">
        <f>SAStab!F367</f>
        <v>0</v>
      </c>
      <c r="H81" s="104">
        <f>SAStab!G367</f>
        <v>0</v>
      </c>
    </row>
    <row r="82" spans="1:8">
      <c r="A82" t="str">
        <f>NOTES!$A$3</f>
        <v>Source: DYNASIM3 ID912. Option FICA15:  Increase Payroll tax to 15.4% over 10 Years</v>
      </c>
    </row>
    <row r="83" spans="1:8">
      <c r="A83" t="s">
        <v>115</v>
      </c>
    </row>
    <row r="84" spans="1:8" ht="32.25" customHeight="1">
      <c r="A84" s="266" t="str">
        <f>NOTES!$A$8</f>
        <v>Shared lifetime earnings includes half the couples earnings in years a person is married and own earnings in years a person is unmarried.</v>
      </c>
      <c r="B84" s="266"/>
      <c r="C84" s="266"/>
      <c r="D84" s="266"/>
      <c r="E84" s="266"/>
      <c r="F84" s="266"/>
      <c r="G84" s="266"/>
      <c r="H84" s="266"/>
    </row>
    <row r="85" spans="1:8" ht="15" customHeight="1">
      <c r="A85" s="266" t="str">
        <f>NOTES!$A$10</f>
        <v>Retirement account assets includes IRAs, Keoghs, and employer DC plans.</v>
      </c>
      <c r="B85" s="266"/>
      <c r="C85" s="266"/>
      <c r="D85" s="266"/>
      <c r="E85" s="266"/>
      <c r="F85" s="266"/>
      <c r="G85" s="266"/>
      <c r="H85" s="266"/>
    </row>
    <row r="86" spans="1:8" ht="27" customHeight="1">
      <c r="A86" s="266" t="str">
        <f>NOTES!$A$11</f>
        <v>Financial assets includes savings, checking, money market, certificate of deposits, stock, bond, farm and business equity, vehicle equity, less unsecured debt.</v>
      </c>
      <c r="B86" s="266"/>
      <c r="C86" s="266"/>
      <c r="D86" s="266"/>
      <c r="E86" s="266"/>
      <c r="F86" s="266"/>
      <c r="G86" s="266"/>
      <c r="H86" s="266"/>
    </row>
  </sheetData>
  <mergeCells count="5">
    <mergeCell ref="A1:H1"/>
    <mergeCell ref="C2:H2"/>
    <mergeCell ref="A84:H84"/>
    <mergeCell ref="A85:H85"/>
    <mergeCell ref="A86:H86"/>
  </mergeCells>
  <pageMargins left="0.25" right="0.25" top="0.75" bottom="0.75" header="0.3" footer="0.3"/>
  <pageSetup scale="53" orientation="portrait" r:id="rId1"/>
  <headerFooter>
    <oddFooter>&amp;L&amp;Z&amp;F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I88"/>
  <sheetViews>
    <sheetView view="pageBreakPreview" zoomScale="60" zoomScaleNormal="85" workbookViewId="0">
      <pane xSplit="2" ySplit="3" topLeftCell="C4" activePane="bottomRight" state="frozen"/>
      <selection activeCell="D27" sqref="D27"/>
      <selection pane="topRight" activeCell="D27" sqref="D27"/>
      <selection pane="bottomLeft" activeCell="D27" sqref="D27"/>
      <selection pane="bottomRight" activeCell="C4" sqref="C4"/>
    </sheetView>
  </sheetViews>
  <sheetFormatPr defaultRowHeight="15"/>
  <cols>
    <col min="1" max="1" width="4.5703125" customWidth="1"/>
    <col min="2" max="2" width="26.140625" customWidth="1"/>
    <col min="3" max="8" width="10.7109375" customWidth="1"/>
    <col min="9" max="9" width="5.140625" style="11" customWidth="1"/>
    <col min="10" max="10" width="5" customWidth="1"/>
    <col min="11" max="11" width="26.85546875" customWidth="1"/>
    <col min="12" max="17" width="10.7109375" customWidth="1"/>
    <col min="18" max="18" width="9.140625" style="11"/>
    <col min="19" max="19" width="4.5703125" customWidth="1"/>
    <col min="20" max="20" width="26.140625" customWidth="1"/>
    <col min="21" max="26" width="10.7109375" customWidth="1"/>
    <col min="27" max="27" width="9.140625" style="11"/>
    <col min="28" max="28" width="5" customWidth="1"/>
    <col min="29" max="29" width="35.7109375" customWidth="1"/>
  </cols>
  <sheetData>
    <row r="1" spans="1:35" ht="36" customHeight="1">
      <c r="A1" s="269" t="s">
        <v>458</v>
      </c>
      <c r="B1" s="269"/>
      <c r="C1" s="269"/>
      <c r="D1" s="269"/>
      <c r="E1" s="269"/>
      <c r="F1" s="269"/>
      <c r="G1" s="269"/>
      <c r="H1" s="269"/>
      <c r="J1" s="269" t="s">
        <v>459</v>
      </c>
      <c r="K1" s="269"/>
      <c r="L1" s="269"/>
      <c r="M1" s="269"/>
      <c r="N1" s="269"/>
      <c r="O1" s="269"/>
      <c r="P1" s="269"/>
      <c r="Q1" s="269"/>
      <c r="S1" s="269" t="s">
        <v>460</v>
      </c>
      <c r="T1" s="269"/>
      <c r="U1" s="269"/>
      <c r="V1" s="269"/>
      <c r="W1" s="269"/>
      <c r="X1" s="269"/>
      <c r="Y1" s="269"/>
      <c r="Z1" s="269"/>
      <c r="AB1" s="269" t="s">
        <v>461</v>
      </c>
      <c r="AC1" s="269"/>
      <c r="AD1" s="269"/>
      <c r="AE1" s="269"/>
      <c r="AF1" s="269"/>
      <c r="AG1" s="269"/>
      <c r="AH1" s="269"/>
      <c r="AI1" s="269"/>
    </row>
    <row r="2" spans="1:35">
      <c r="C2" s="265" t="s">
        <v>32</v>
      </c>
      <c r="D2" s="265"/>
      <c r="E2" s="265"/>
      <c r="F2" s="265"/>
      <c r="G2" s="265"/>
      <c r="H2" s="265"/>
      <c r="L2" s="265" t="s">
        <v>32</v>
      </c>
      <c r="M2" s="265"/>
      <c r="N2" s="265"/>
      <c r="O2" s="265"/>
      <c r="P2" s="265"/>
      <c r="Q2" s="265"/>
      <c r="U2" s="265" t="s">
        <v>32</v>
      </c>
      <c r="V2" s="265"/>
      <c r="W2" s="265"/>
      <c r="X2" s="265"/>
      <c r="Y2" s="265"/>
      <c r="Z2" s="265"/>
      <c r="AD2" s="265" t="s">
        <v>32</v>
      </c>
      <c r="AE2" s="265"/>
      <c r="AF2" s="265"/>
      <c r="AG2" s="265"/>
      <c r="AH2" s="265"/>
      <c r="AI2" s="265"/>
    </row>
    <row r="3" spans="1:35">
      <c r="C3" s="1">
        <v>2015</v>
      </c>
      <c r="D3" s="1">
        <f>C3+10</f>
        <v>2025</v>
      </c>
      <c r="E3" s="1">
        <f t="shared" ref="E3:H3" si="0">D3+10</f>
        <v>2035</v>
      </c>
      <c r="F3" s="1">
        <f t="shared" si="0"/>
        <v>2045</v>
      </c>
      <c r="G3" s="1">
        <f t="shared" si="0"/>
        <v>2055</v>
      </c>
      <c r="H3" s="1">
        <f t="shared" si="0"/>
        <v>2065</v>
      </c>
      <c r="L3" s="1">
        <v>2015</v>
      </c>
      <c r="M3" s="1">
        <f>L3+10</f>
        <v>2025</v>
      </c>
      <c r="N3" s="1">
        <f t="shared" ref="N3" si="1">M3+10</f>
        <v>2035</v>
      </c>
      <c r="O3" s="1">
        <f t="shared" ref="O3" si="2">N3+10</f>
        <v>2045</v>
      </c>
      <c r="P3" s="1">
        <f t="shared" ref="P3" si="3">O3+10</f>
        <v>2055</v>
      </c>
      <c r="Q3" s="1">
        <f t="shared" ref="Q3" si="4">P3+10</f>
        <v>2065</v>
      </c>
      <c r="U3" s="1">
        <v>2015</v>
      </c>
      <c r="V3" s="1">
        <f>U3+10</f>
        <v>2025</v>
      </c>
      <c r="W3" s="1">
        <f t="shared" ref="W3" si="5">V3+10</f>
        <v>2035</v>
      </c>
      <c r="X3" s="1">
        <f t="shared" ref="X3" si="6">W3+10</f>
        <v>2045</v>
      </c>
      <c r="Y3" s="1">
        <f t="shared" ref="Y3" si="7">X3+10</f>
        <v>2055</v>
      </c>
      <c r="Z3" s="1">
        <f t="shared" ref="Z3" si="8">Y3+10</f>
        <v>2065</v>
      </c>
      <c r="AD3" s="1">
        <v>2015</v>
      </c>
      <c r="AE3" s="1">
        <f>AD3+10</f>
        <v>2025</v>
      </c>
      <c r="AF3" s="1">
        <f t="shared" ref="AF3" si="9">AE3+10</f>
        <v>2035</v>
      </c>
      <c r="AG3" s="1">
        <f t="shared" ref="AG3" si="10">AF3+10</f>
        <v>2045</v>
      </c>
      <c r="AH3" s="1">
        <f t="shared" ref="AH3" si="11">AG3+10</f>
        <v>2055</v>
      </c>
      <c r="AI3" s="1">
        <f t="shared" ref="AI3" si="12">AH3+10</f>
        <v>2065</v>
      </c>
    </row>
    <row r="4" spans="1:35">
      <c r="A4" t="s">
        <v>0</v>
      </c>
      <c r="C4" s="52">
        <f>SAStab!B383</f>
        <v>72339.784</v>
      </c>
      <c r="D4" s="52">
        <f>SAStab!C383</f>
        <v>77868.168999999994</v>
      </c>
      <c r="E4" s="52">
        <f>SAStab!D383</f>
        <v>81465.491999999998</v>
      </c>
      <c r="F4" s="52">
        <f>SAStab!E383</f>
        <v>86829.403000000006</v>
      </c>
      <c r="G4" s="52">
        <f>SAStab!F383</f>
        <v>93953.042000000001</v>
      </c>
      <c r="H4" s="52">
        <f>SAStab!G383</f>
        <v>100492.461</v>
      </c>
      <c r="J4" t="s">
        <v>0</v>
      </c>
      <c r="L4" s="52">
        <f>SAStab!B476</f>
        <v>46834.921000000002</v>
      </c>
      <c r="M4" s="52">
        <f>SAStab!C476</f>
        <v>50283.582999999999</v>
      </c>
      <c r="N4" s="52">
        <f>SAStab!D476</f>
        <v>53559.894</v>
      </c>
      <c r="O4" s="52">
        <f>SAStab!E476</f>
        <v>58120.82</v>
      </c>
      <c r="P4" s="52">
        <f>SAStab!F476</f>
        <v>66204.222999999998</v>
      </c>
      <c r="Q4" s="52">
        <f>SAStab!G476</f>
        <v>72693.888999999996</v>
      </c>
      <c r="S4" t="s">
        <v>0</v>
      </c>
      <c r="U4" s="52">
        <f>SAStab!B570</f>
        <v>63900.233999999997</v>
      </c>
      <c r="V4" s="52">
        <f>SAStab!C570</f>
        <v>68506.103000000003</v>
      </c>
      <c r="W4" s="52">
        <f>SAStab!D570</f>
        <v>70426.604000000007</v>
      </c>
      <c r="X4" s="52">
        <f>SAStab!E570</f>
        <v>73515.947</v>
      </c>
      <c r="Y4" s="52">
        <f>SAStab!F570</f>
        <v>77070.111000000004</v>
      </c>
      <c r="Z4" s="52">
        <f>SAStab!G570</f>
        <v>81209.869000000006</v>
      </c>
      <c r="AB4" t="s">
        <v>0</v>
      </c>
      <c r="AD4" s="52">
        <f>SAStab!B664</f>
        <v>38395.370000000003</v>
      </c>
      <c r="AE4" s="52">
        <f>SAStab!C664</f>
        <v>40921.516000000003</v>
      </c>
      <c r="AF4" s="52">
        <f>SAStab!D664</f>
        <v>42521.006000000001</v>
      </c>
      <c r="AG4" s="52">
        <f>SAStab!E664</f>
        <v>44807.364000000001</v>
      </c>
      <c r="AH4" s="52">
        <f>SAStab!F664</f>
        <v>49321.292000000001</v>
      </c>
      <c r="AI4" s="52">
        <f>SAStab!G664</f>
        <v>53411.296999999999</v>
      </c>
    </row>
    <row r="5" spans="1:35">
      <c r="A5" t="s">
        <v>1</v>
      </c>
      <c r="C5" s="52"/>
      <c r="D5" s="52"/>
      <c r="E5" s="52"/>
      <c r="F5" s="52"/>
      <c r="G5" s="52"/>
      <c r="H5" s="52"/>
      <c r="J5" t="s">
        <v>1</v>
      </c>
      <c r="L5" s="52"/>
      <c r="M5" s="52"/>
      <c r="N5" s="52"/>
      <c r="O5" s="52"/>
      <c r="P5" s="52"/>
      <c r="Q5" s="52"/>
      <c r="S5" t="s">
        <v>1</v>
      </c>
      <c r="U5" s="52"/>
      <c r="V5" s="52"/>
      <c r="W5" s="52"/>
      <c r="X5" s="52"/>
      <c r="Y5" s="52"/>
      <c r="Z5" s="52"/>
      <c r="AB5" t="s">
        <v>1</v>
      </c>
      <c r="AD5" s="52"/>
      <c r="AE5" s="52"/>
      <c r="AF5" s="52"/>
      <c r="AG5" s="52"/>
      <c r="AH5" s="52"/>
      <c r="AI5" s="52"/>
    </row>
    <row r="6" spans="1:35">
      <c r="B6" t="s">
        <v>2</v>
      </c>
      <c r="C6" s="52">
        <f>SAStab!B385</f>
        <v>77428.743000000002</v>
      </c>
      <c r="D6" s="52">
        <f>SAStab!C385</f>
        <v>74892.384999999995</v>
      </c>
      <c r="E6" s="52">
        <f>SAStab!D385</f>
        <v>86070.078999999998</v>
      </c>
      <c r="F6" s="52">
        <f>SAStab!E385</f>
        <v>92213.343999999997</v>
      </c>
      <c r="G6" s="52">
        <f>SAStab!F385</f>
        <v>103112.49400000001</v>
      </c>
      <c r="H6" s="52">
        <f>SAStab!G385</f>
        <v>114860.29</v>
      </c>
      <c r="K6" t="s">
        <v>2</v>
      </c>
      <c r="L6" s="52">
        <f>SAStab!B478</f>
        <v>52930.406999999999</v>
      </c>
      <c r="M6" s="52">
        <f>SAStab!C478</f>
        <v>52536.900999999998</v>
      </c>
      <c r="N6" s="52">
        <f>SAStab!D478</f>
        <v>60855.103999999999</v>
      </c>
      <c r="O6" s="52">
        <f>SAStab!E478</f>
        <v>66099.707999999999</v>
      </c>
      <c r="P6" s="52">
        <f>SAStab!F478</f>
        <v>76951.266000000003</v>
      </c>
      <c r="Q6" s="52">
        <f>SAStab!G478</f>
        <v>83326.695999999996</v>
      </c>
      <c r="T6" t="s">
        <v>2</v>
      </c>
      <c r="U6" s="52">
        <f>SAStab!B572</f>
        <v>66596.142000000007</v>
      </c>
      <c r="V6" s="52">
        <f>SAStab!C572</f>
        <v>63909.709000000003</v>
      </c>
      <c r="W6" s="52">
        <f>SAStab!D572</f>
        <v>71507.445999999996</v>
      </c>
      <c r="X6" s="52">
        <f>SAStab!E572</f>
        <v>75154.608999999997</v>
      </c>
      <c r="Y6" s="52">
        <f>SAStab!F572</f>
        <v>81426.388000000006</v>
      </c>
      <c r="Z6" s="52">
        <f>SAStab!G572</f>
        <v>91306.361000000004</v>
      </c>
      <c r="AC6" t="s">
        <v>2</v>
      </c>
      <c r="AD6" s="52">
        <f>SAStab!B666</f>
        <v>42097.805</v>
      </c>
      <c r="AE6" s="52">
        <f>SAStab!C666</f>
        <v>41554.224999999999</v>
      </c>
      <c r="AF6" s="52">
        <f>SAStab!D666</f>
        <v>46292.470999999998</v>
      </c>
      <c r="AG6" s="52">
        <f>SAStab!E666</f>
        <v>49040.972999999998</v>
      </c>
      <c r="AH6" s="52">
        <f>SAStab!F666</f>
        <v>55265.16</v>
      </c>
      <c r="AI6" s="52">
        <f>SAStab!G666</f>
        <v>59772.767</v>
      </c>
    </row>
    <row r="7" spans="1:35">
      <c r="B7" t="s">
        <v>3</v>
      </c>
      <c r="C7" s="52">
        <f>SAStab!B386</f>
        <v>75964.990000000005</v>
      </c>
      <c r="D7" s="52">
        <f>SAStab!C386</f>
        <v>82324.241999999998</v>
      </c>
      <c r="E7" s="52">
        <f>SAStab!D386</f>
        <v>75535.304999999993</v>
      </c>
      <c r="F7" s="52">
        <f>SAStab!E386</f>
        <v>91451.585999999996</v>
      </c>
      <c r="G7" s="52">
        <f>SAStab!F386</f>
        <v>93160.56</v>
      </c>
      <c r="H7" s="52">
        <f>SAStab!G386</f>
        <v>103339.545</v>
      </c>
      <c r="K7" t="s">
        <v>3</v>
      </c>
      <c r="L7" s="52">
        <f>SAStab!B479</f>
        <v>51250.237999999998</v>
      </c>
      <c r="M7" s="52">
        <f>SAStab!C479</f>
        <v>55917.997000000003</v>
      </c>
      <c r="N7" s="52">
        <f>SAStab!D479</f>
        <v>55853.665000000001</v>
      </c>
      <c r="O7" s="52">
        <f>SAStab!E479</f>
        <v>66140.952999999994</v>
      </c>
      <c r="P7" s="52">
        <f>SAStab!F479</f>
        <v>72206.183000000005</v>
      </c>
      <c r="Q7" s="52">
        <f>SAStab!G479</f>
        <v>82096.645000000004</v>
      </c>
      <c r="T7" t="s">
        <v>3</v>
      </c>
      <c r="U7" s="52">
        <f>SAStab!B573</f>
        <v>67042.398000000001</v>
      </c>
      <c r="V7" s="52">
        <f>SAStab!C573</f>
        <v>72002.263000000006</v>
      </c>
      <c r="W7" s="52">
        <f>SAStab!D573</f>
        <v>64000.474000000002</v>
      </c>
      <c r="X7" s="52">
        <f>SAStab!E573</f>
        <v>75801.156000000003</v>
      </c>
      <c r="Y7" s="52">
        <f>SAStab!F573</f>
        <v>74390.164000000004</v>
      </c>
      <c r="Z7" s="52">
        <f>SAStab!G573</f>
        <v>81066.520999999993</v>
      </c>
      <c r="AC7" t="s">
        <v>3</v>
      </c>
      <c r="AD7" s="52">
        <f>SAStab!B667</f>
        <v>42327.646000000001</v>
      </c>
      <c r="AE7" s="52">
        <f>SAStab!C667</f>
        <v>45596.017999999996</v>
      </c>
      <c r="AF7" s="52">
        <f>SAStab!D667</f>
        <v>44318.832999999999</v>
      </c>
      <c r="AG7" s="52">
        <f>SAStab!E667</f>
        <v>50490.521999999997</v>
      </c>
      <c r="AH7" s="52">
        <f>SAStab!F667</f>
        <v>53435.786999999997</v>
      </c>
      <c r="AI7" s="52">
        <f>SAStab!G667</f>
        <v>59823.62</v>
      </c>
    </row>
    <row r="8" spans="1:35">
      <c r="B8" t="s">
        <v>4</v>
      </c>
      <c r="C8" s="52">
        <f>SAStab!B387</f>
        <v>66358.971000000005</v>
      </c>
      <c r="D8" s="52">
        <f>SAStab!C387</f>
        <v>78631.125</v>
      </c>
      <c r="E8" s="52">
        <f>SAStab!D387</f>
        <v>74072.058000000005</v>
      </c>
      <c r="F8" s="52">
        <f>SAStab!E387</f>
        <v>82263.582999999999</v>
      </c>
      <c r="G8" s="52">
        <f>SAStab!F387</f>
        <v>86297.895999999993</v>
      </c>
      <c r="H8" s="52">
        <f>SAStab!G387</f>
        <v>94015.873999999996</v>
      </c>
      <c r="K8" t="s">
        <v>4</v>
      </c>
      <c r="L8" s="52">
        <f>SAStab!B480</f>
        <v>41782.43</v>
      </c>
      <c r="M8" s="52">
        <f>SAStab!C480</f>
        <v>49426.442000000003</v>
      </c>
      <c r="N8" s="52">
        <f>SAStab!D480</f>
        <v>48603.105000000003</v>
      </c>
      <c r="O8" s="52">
        <f>SAStab!E480</f>
        <v>58303.517</v>
      </c>
      <c r="P8" s="52">
        <f>SAStab!F480</f>
        <v>62236.949000000001</v>
      </c>
      <c r="Q8" s="52">
        <f>SAStab!G480</f>
        <v>70752.194000000003</v>
      </c>
      <c r="T8" t="s">
        <v>4</v>
      </c>
      <c r="U8" s="52">
        <f>SAStab!B574</f>
        <v>60256.59</v>
      </c>
      <c r="V8" s="52">
        <f>SAStab!C574</f>
        <v>70466.576000000001</v>
      </c>
      <c r="W8" s="52">
        <f>SAStab!D574</f>
        <v>65187.355000000003</v>
      </c>
      <c r="X8" s="52">
        <f>SAStab!E574</f>
        <v>69431.589000000007</v>
      </c>
      <c r="Y8" s="52">
        <f>SAStab!F574</f>
        <v>71437.467999999993</v>
      </c>
      <c r="Z8" s="52">
        <f>SAStab!G574</f>
        <v>75690.167000000001</v>
      </c>
      <c r="AC8" t="s">
        <v>4</v>
      </c>
      <c r="AD8" s="52">
        <f>SAStab!B668</f>
        <v>35680.048999999999</v>
      </c>
      <c r="AE8" s="52">
        <f>SAStab!C668</f>
        <v>41261.892999999996</v>
      </c>
      <c r="AF8" s="52">
        <f>SAStab!D668</f>
        <v>39718.402000000002</v>
      </c>
      <c r="AG8" s="52">
        <f>SAStab!E668</f>
        <v>45471.523000000001</v>
      </c>
      <c r="AH8" s="52">
        <f>SAStab!F668</f>
        <v>47376.521000000001</v>
      </c>
      <c r="AI8" s="52">
        <f>SAStab!G668</f>
        <v>52426.485999999997</v>
      </c>
    </row>
    <row r="9" spans="1:35">
      <c r="B9" t="s">
        <v>5</v>
      </c>
      <c r="C9" s="52">
        <f>SAStab!B388</f>
        <v>69152.95</v>
      </c>
      <c r="D9" s="52">
        <f>SAStab!C388</f>
        <v>81061.513999999996</v>
      </c>
      <c r="E9" s="52">
        <f>SAStab!D388</f>
        <v>86428.612999999998</v>
      </c>
      <c r="F9" s="52">
        <f>SAStab!E388</f>
        <v>74191.423999999999</v>
      </c>
      <c r="G9" s="52">
        <f>SAStab!F388</f>
        <v>91335.248999999996</v>
      </c>
      <c r="H9" s="52">
        <f>SAStab!G388</f>
        <v>88071.347999999998</v>
      </c>
      <c r="K9" t="s">
        <v>5</v>
      </c>
      <c r="L9" s="52">
        <f>SAStab!B481</f>
        <v>36566.423999999999</v>
      </c>
      <c r="M9" s="52">
        <f>SAStab!C481</f>
        <v>43489.163999999997</v>
      </c>
      <c r="N9" s="52">
        <f>SAStab!D481</f>
        <v>49122.853999999999</v>
      </c>
      <c r="O9" s="52">
        <f>SAStab!E481</f>
        <v>47664.249000000003</v>
      </c>
      <c r="P9" s="52">
        <f>SAStab!F481</f>
        <v>57868.739000000001</v>
      </c>
      <c r="Q9" s="52">
        <f>SAStab!G481</f>
        <v>61165.682999999997</v>
      </c>
      <c r="T9" t="s">
        <v>5</v>
      </c>
      <c r="U9" s="52">
        <f>SAStab!B575</f>
        <v>64264.654999999999</v>
      </c>
      <c r="V9" s="52">
        <f>SAStab!C575</f>
        <v>74626.656000000003</v>
      </c>
      <c r="W9" s="52">
        <f>SAStab!D575</f>
        <v>77949.498000000007</v>
      </c>
      <c r="X9" s="52">
        <f>SAStab!E575</f>
        <v>65023.201000000001</v>
      </c>
      <c r="Y9" s="52">
        <f>SAStab!F575</f>
        <v>78213.785999999993</v>
      </c>
      <c r="Z9" s="52">
        <f>SAStab!G575</f>
        <v>73409.994999999995</v>
      </c>
      <c r="AC9" t="s">
        <v>5</v>
      </c>
      <c r="AD9" s="52">
        <f>SAStab!B669</f>
        <v>31678.129000000001</v>
      </c>
      <c r="AE9" s="52">
        <f>SAStab!C669</f>
        <v>37054.305999999997</v>
      </c>
      <c r="AF9" s="52">
        <f>SAStab!D669</f>
        <v>40643.739000000001</v>
      </c>
      <c r="AG9" s="52">
        <f>SAStab!E669</f>
        <v>38496.025000000001</v>
      </c>
      <c r="AH9" s="52">
        <f>SAStab!F669</f>
        <v>44747.275999999998</v>
      </c>
      <c r="AI9" s="52">
        <f>SAStab!G669</f>
        <v>46504.33</v>
      </c>
    </row>
    <row r="10" spans="1:35">
      <c r="B10" t="s">
        <v>6</v>
      </c>
      <c r="C10" s="52">
        <f>SAStab!B389</f>
        <v>52439.538999999997</v>
      </c>
      <c r="D10" s="52">
        <f>SAStab!C389</f>
        <v>76470.937000000005</v>
      </c>
      <c r="E10" s="52">
        <f>SAStab!D389</f>
        <v>84998.653000000006</v>
      </c>
      <c r="F10" s="52">
        <f>SAStab!E389</f>
        <v>87036.111999999994</v>
      </c>
      <c r="G10" s="52">
        <f>SAStab!F389</f>
        <v>85243.596000000005</v>
      </c>
      <c r="H10" s="52">
        <f>SAStab!G389</f>
        <v>85541.823000000004</v>
      </c>
      <c r="K10" t="s">
        <v>6</v>
      </c>
      <c r="L10" s="52">
        <f>SAStab!B482</f>
        <v>26423.069</v>
      </c>
      <c r="M10" s="52">
        <f>SAStab!C482</f>
        <v>35188.858999999997</v>
      </c>
      <c r="N10" s="52">
        <f>SAStab!D482</f>
        <v>41294.68</v>
      </c>
      <c r="O10" s="52">
        <f>SAStab!E482</f>
        <v>42997.027000000002</v>
      </c>
      <c r="P10" s="52">
        <f>SAStab!F482</f>
        <v>47847.31</v>
      </c>
      <c r="Q10" s="52">
        <f>SAStab!G482</f>
        <v>52027.891000000003</v>
      </c>
      <c r="T10" t="s">
        <v>6</v>
      </c>
      <c r="U10" s="52">
        <f>SAStab!B576</f>
        <v>49511.044999999998</v>
      </c>
      <c r="V10" s="52">
        <f>SAStab!C576</f>
        <v>71692.695999999996</v>
      </c>
      <c r="W10" s="52">
        <f>SAStab!D576</f>
        <v>78699.839000000007</v>
      </c>
      <c r="X10" s="52">
        <f>SAStab!E576</f>
        <v>79407.092000000004</v>
      </c>
      <c r="Y10" s="52">
        <f>SAStab!F576</f>
        <v>75455.682000000001</v>
      </c>
      <c r="Z10" s="52">
        <f>SAStab!G576</f>
        <v>73463.327999999994</v>
      </c>
      <c r="AC10" t="s">
        <v>6</v>
      </c>
      <c r="AD10" s="52">
        <f>SAStab!B670</f>
        <v>23494.574000000001</v>
      </c>
      <c r="AE10" s="52">
        <f>SAStab!C670</f>
        <v>30410.616999999998</v>
      </c>
      <c r="AF10" s="52">
        <f>SAStab!D670</f>
        <v>34995.864999999998</v>
      </c>
      <c r="AG10" s="52">
        <f>SAStab!E670</f>
        <v>35368.006000000001</v>
      </c>
      <c r="AH10" s="52">
        <f>SAStab!F670</f>
        <v>38059.396000000001</v>
      </c>
      <c r="AI10" s="52">
        <f>SAStab!G670</f>
        <v>39949.396999999997</v>
      </c>
    </row>
    <row r="11" spans="1:35">
      <c r="A11" t="s">
        <v>7</v>
      </c>
      <c r="C11" s="52"/>
      <c r="D11" s="52"/>
      <c r="E11" s="52"/>
      <c r="F11" s="52"/>
      <c r="G11" s="52"/>
      <c r="H11" s="52"/>
      <c r="J11" t="s">
        <v>7</v>
      </c>
      <c r="L11" s="52"/>
      <c r="M11" s="52"/>
      <c r="N11" s="52"/>
      <c r="O11" s="52"/>
      <c r="P11" s="52"/>
      <c r="Q11" s="52"/>
      <c r="S11" t="s">
        <v>7</v>
      </c>
      <c r="U11" s="52"/>
      <c r="V11" s="52"/>
      <c r="W11" s="52"/>
      <c r="X11" s="52"/>
      <c r="Y11" s="52"/>
      <c r="Z11" s="52"/>
      <c r="AB11" t="s">
        <v>7</v>
      </c>
      <c r="AD11" s="52"/>
      <c r="AE11" s="52"/>
      <c r="AF11" s="52"/>
      <c r="AG11" s="52"/>
      <c r="AH11" s="52"/>
      <c r="AI11" s="52"/>
    </row>
    <row r="12" spans="1:35">
      <c r="B12" t="s">
        <v>9</v>
      </c>
      <c r="C12" s="52">
        <f>SAStab!B391</f>
        <v>65248.035000000003</v>
      </c>
      <c r="D12" s="52">
        <f>SAStab!C391</f>
        <v>73995.895999999993</v>
      </c>
      <c r="E12" s="52">
        <f>SAStab!D391</f>
        <v>76930.948000000004</v>
      </c>
      <c r="F12" s="52">
        <f>SAStab!E391</f>
        <v>80959.192999999999</v>
      </c>
      <c r="G12" s="52">
        <f>SAStab!F391</f>
        <v>87740.661999999997</v>
      </c>
      <c r="H12" s="52">
        <f>SAStab!G391</f>
        <v>95285.857999999993</v>
      </c>
      <c r="K12" t="s">
        <v>9</v>
      </c>
      <c r="L12" s="52">
        <f>SAStab!B484</f>
        <v>42987.563999999998</v>
      </c>
      <c r="M12" s="52">
        <f>SAStab!C484</f>
        <v>48674.252999999997</v>
      </c>
      <c r="N12" s="52">
        <f>SAStab!D484</f>
        <v>51400.480000000003</v>
      </c>
      <c r="O12" s="52">
        <f>SAStab!E484</f>
        <v>55231.120999999999</v>
      </c>
      <c r="P12" s="52">
        <f>SAStab!F484</f>
        <v>62510.656000000003</v>
      </c>
      <c r="Q12" s="52">
        <f>SAStab!G484</f>
        <v>69807.285000000003</v>
      </c>
      <c r="T12" t="s">
        <v>9</v>
      </c>
      <c r="U12" s="52">
        <f>SAStab!B578</f>
        <v>57727.995000000003</v>
      </c>
      <c r="V12" s="52">
        <f>SAStab!C578</f>
        <v>64880.485000000001</v>
      </c>
      <c r="W12" s="52">
        <f>SAStab!D578</f>
        <v>66529.087</v>
      </c>
      <c r="X12" s="52">
        <f>SAStab!E578</f>
        <v>68507.256999999998</v>
      </c>
      <c r="Y12" s="52">
        <f>SAStab!F578</f>
        <v>72142.285000000003</v>
      </c>
      <c r="Z12" s="52">
        <f>SAStab!G578</f>
        <v>76925.501999999993</v>
      </c>
      <c r="AC12" t="s">
        <v>9</v>
      </c>
      <c r="AD12" s="52">
        <f>SAStab!B672</f>
        <v>35467.523999999998</v>
      </c>
      <c r="AE12" s="52">
        <f>SAStab!C672</f>
        <v>39558.841999999997</v>
      </c>
      <c r="AF12" s="52">
        <f>SAStab!D672</f>
        <v>40998.618999999999</v>
      </c>
      <c r="AG12" s="52">
        <f>SAStab!E672</f>
        <v>42779.184999999998</v>
      </c>
      <c r="AH12" s="52">
        <f>SAStab!F672</f>
        <v>46912.277999999998</v>
      </c>
      <c r="AI12" s="52">
        <f>SAStab!G672</f>
        <v>51446.928</v>
      </c>
    </row>
    <row r="13" spans="1:35">
      <c r="B13" t="s">
        <v>8</v>
      </c>
      <c r="C13" s="52">
        <f>SAStab!B392</f>
        <v>80920.135999999999</v>
      </c>
      <c r="D13" s="52">
        <f>SAStab!C392</f>
        <v>82381.373999999996</v>
      </c>
      <c r="E13" s="52">
        <f>SAStab!D392</f>
        <v>86648.7</v>
      </c>
      <c r="F13" s="52">
        <f>SAStab!E392</f>
        <v>93519.478000000003</v>
      </c>
      <c r="G13" s="52">
        <f>SAStab!F392</f>
        <v>100952.76</v>
      </c>
      <c r="H13" s="52">
        <f>SAStab!G392</f>
        <v>106386.243</v>
      </c>
      <c r="K13" t="s">
        <v>8</v>
      </c>
      <c r="L13" s="52">
        <f>SAStab!B485</f>
        <v>51489.860999999997</v>
      </c>
      <c r="M13" s="52">
        <f>SAStab!C485</f>
        <v>52159.285000000003</v>
      </c>
      <c r="N13" s="52">
        <f>SAStab!D485</f>
        <v>56028.212</v>
      </c>
      <c r="O13" s="52">
        <f>SAStab!E485</f>
        <v>61414.11</v>
      </c>
      <c r="P13" s="52">
        <f>SAStab!F485</f>
        <v>70365.900999999998</v>
      </c>
      <c r="Q13" s="52">
        <f>SAStab!G485</f>
        <v>75961.471999999994</v>
      </c>
      <c r="T13" t="s">
        <v>8</v>
      </c>
      <c r="U13" s="52">
        <f>SAStab!B579</f>
        <v>71368.063999999998</v>
      </c>
      <c r="V13" s="52">
        <f>SAStab!C579</f>
        <v>72731.826000000001</v>
      </c>
      <c r="W13" s="52">
        <f>SAStab!D579</f>
        <v>74881.657999999996</v>
      </c>
      <c r="X13" s="52">
        <f>SAStab!E579</f>
        <v>79224.178</v>
      </c>
      <c r="Y13" s="52">
        <f>SAStab!F579</f>
        <v>82622.475000000006</v>
      </c>
      <c r="Z13" s="52">
        <f>SAStab!G579</f>
        <v>86059.697</v>
      </c>
      <c r="AC13" t="s">
        <v>8</v>
      </c>
      <c r="AD13" s="52">
        <f>SAStab!B673</f>
        <v>41937.79</v>
      </c>
      <c r="AE13" s="52">
        <f>SAStab!C673</f>
        <v>42509.737000000001</v>
      </c>
      <c r="AF13" s="52">
        <f>SAStab!D673</f>
        <v>44261.17</v>
      </c>
      <c r="AG13" s="52">
        <f>SAStab!E673</f>
        <v>47118.81</v>
      </c>
      <c r="AH13" s="52">
        <f>SAStab!F673</f>
        <v>52035.616000000002</v>
      </c>
      <c r="AI13" s="52">
        <f>SAStab!G673</f>
        <v>55634.925999999999</v>
      </c>
    </row>
    <row r="14" spans="1:35">
      <c r="A14" t="s">
        <v>10</v>
      </c>
      <c r="C14" s="52"/>
      <c r="D14" s="52"/>
      <c r="E14" s="52"/>
      <c r="F14" s="52"/>
      <c r="G14" s="52"/>
      <c r="H14" s="52"/>
      <c r="J14" t="s">
        <v>10</v>
      </c>
      <c r="L14" s="52"/>
      <c r="M14" s="52"/>
      <c r="N14" s="52"/>
      <c r="O14" s="52"/>
      <c r="P14" s="52"/>
      <c r="Q14" s="52"/>
      <c r="S14" t="s">
        <v>10</v>
      </c>
      <c r="U14" s="52"/>
      <c r="V14" s="52"/>
      <c r="W14" s="52"/>
      <c r="X14" s="52"/>
      <c r="Y14" s="52"/>
      <c r="Z14" s="52"/>
      <c r="AB14" t="s">
        <v>10</v>
      </c>
      <c r="AD14" s="52"/>
      <c r="AE14" s="52"/>
      <c r="AF14" s="52"/>
      <c r="AG14" s="52"/>
      <c r="AH14" s="52"/>
      <c r="AI14" s="52"/>
    </row>
    <row r="15" spans="1:35">
      <c r="B15" t="s">
        <v>314</v>
      </c>
      <c r="C15" s="52">
        <f>SAStab!B394</f>
        <v>29217.188999999998</v>
      </c>
      <c r="D15" s="52">
        <f>SAStab!C394</f>
        <v>28377.663</v>
      </c>
      <c r="E15" s="52">
        <f>SAStab!D394</f>
        <v>31599.187000000002</v>
      </c>
      <c r="F15" s="52">
        <f>SAStab!E394</f>
        <v>33437.110999999997</v>
      </c>
      <c r="G15" s="52">
        <f>SAStab!F394</f>
        <v>37720.411</v>
      </c>
      <c r="H15" s="52">
        <f>SAStab!G394</f>
        <v>40891.68</v>
      </c>
      <c r="K15" t="s">
        <v>314</v>
      </c>
      <c r="L15" s="52">
        <f>SAStab!B487</f>
        <v>21247.305</v>
      </c>
      <c r="M15" s="52">
        <f>SAStab!C487</f>
        <v>21973.738000000001</v>
      </c>
      <c r="N15" s="52">
        <f>SAStab!D487</f>
        <v>24737.963</v>
      </c>
      <c r="O15" s="52">
        <f>SAStab!E487</f>
        <v>26121.743999999999</v>
      </c>
      <c r="P15" s="52">
        <f>SAStab!F487</f>
        <v>29835.607</v>
      </c>
      <c r="Q15" s="52">
        <f>SAStab!G487</f>
        <v>33306.182000000001</v>
      </c>
      <c r="T15" t="s">
        <v>314</v>
      </c>
      <c r="U15" s="52">
        <f>SAStab!B581</f>
        <v>26330.124</v>
      </c>
      <c r="V15" s="52">
        <f>SAStab!C581</f>
        <v>24581.916000000001</v>
      </c>
      <c r="W15" s="52">
        <f>SAStab!D581</f>
        <v>26361.095000000001</v>
      </c>
      <c r="X15" s="52">
        <f>SAStab!E581</f>
        <v>27295.385999999999</v>
      </c>
      <c r="Y15" s="52">
        <f>SAStab!F581</f>
        <v>29980.852999999999</v>
      </c>
      <c r="Z15" s="52">
        <f>SAStab!G581</f>
        <v>31538.288</v>
      </c>
      <c r="AC15" t="s">
        <v>314</v>
      </c>
      <c r="AD15" s="52">
        <f>SAStab!B675</f>
        <v>18360.240000000002</v>
      </c>
      <c r="AE15" s="52">
        <f>SAStab!C675</f>
        <v>18177.991000000002</v>
      </c>
      <c r="AF15" s="52">
        <f>SAStab!D675</f>
        <v>19499.870999999999</v>
      </c>
      <c r="AG15" s="52">
        <f>SAStab!E675</f>
        <v>19980.019</v>
      </c>
      <c r="AH15" s="52">
        <f>SAStab!F675</f>
        <v>22096.048999999999</v>
      </c>
      <c r="AI15" s="52">
        <f>SAStab!G675</f>
        <v>23952.79</v>
      </c>
    </row>
    <row r="16" spans="1:35">
      <c r="B16" t="s">
        <v>313</v>
      </c>
      <c r="C16" s="52">
        <f>SAStab!B395</f>
        <v>52110.277000000002</v>
      </c>
      <c r="D16" s="52">
        <f>SAStab!C395</f>
        <v>53982.845000000001</v>
      </c>
      <c r="E16" s="52">
        <f>SAStab!D395</f>
        <v>56438.964999999997</v>
      </c>
      <c r="F16" s="52">
        <f>SAStab!E395</f>
        <v>64032.392999999996</v>
      </c>
      <c r="G16" s="52">
        <f>SAStab!F395</f>
        <v>69831.994000000006</v>
      </c>
      <c r="H16" s="52">
        <f>SAStab!G395</f>
        <v>75407.865999999995</v>
      </c>
      <c r="K16" t="s">
        <v>313</v>
      </c>
      <c r="L16" s="52">
        <f>SAStab!B488</f>
        <v>36523.652000000002</v>
      </c>
      <c r="M16" s="52">
        <f>SAStab!C488</f>
        <v>39105.133000000002</v>
      </c>
      <c r="N16" s="52">
        <f>SAStab!D488</f>
        <v>41317.983</v>
      </c>
      <c r="O16" s="52">
        <f>SAStab!E488</f>
        <v>46608.67</v>
      </c>
      <c r="P16" s="52">
        <f>SAStab!F488</f>
        <v>52247.608</v>
      </c>
      <c r="Q16" s="52">
        <f>SAStab!G488</f>
        <v>57379.563999999998</v>
      </c>
      <c r="T16" t="s">
        <v>313</v>
      </c>
      <c r="U16" s="52">
        <f>SAStab!B582</f>
        <v>46817.940999999999</v>
      </c>
      <c r="V16" s="52">
        <f>SAStab!C582</f>
        <v>47647.938999999998</v>
      </c>
      <c r="W16" s="52">
        <f>SAStab!D582</f>
        <v>48770.351999999999</v>
      </c>
      <c r="X16" s="52">
        <f>SAStab!E582</f>
        <v>53816.29</v>
      </c>
      <c r="Y16" s="52">
        <f>SAStab!F582</f>
        <v>57320.589</v>
      </c>
      <c r="Z16" s="52">
        <f>SAStab!G582</f>
        <v>60883.010999999999</v>
      </c>
      <c r="AC16" t="s">
        <v>313</v>
      </c>
      <c r="AD16" s="52">
        <f>SAStab!B676</f>
        <v>31231.314999999999</v>
      </c>
      <c r="AE16" s="52">
        <f>SAStab!C676</f>
        <v>32770.226999999999</v>
      </c>
      <c r="AF16" s="52">
        <f>SAStab!D676</f>
        <v>33649.368999999999</v>
      </c>
      <c r="AG16" s="52">
        <f>SAStab!E676</f>
        <v>36392.567999999999</v>
      </c>
      <c r="AH16" s="52">
        <f>SAStab!F676</f>
        <v>39736.201999999997</v>
      </c>
      <c r="AI16" s="52">
        <f>SAStab!G676</f>
        <v>42854.709000000003</v>
      </c>
    </row>
    <row r="17" spans="1:35">
      <c r="B17" t="s">
        <v>11</v>
      </c>
      <c r="C17" s="52">
        <f>SAStab!B396</f>
        <v>74556.243000000002</v>
      </c>
      <c r="D17" s="52">
        <f>SAStab!C396</f>
        <v>77211.634000000005</v>
      </c>
      <c r="E17" s="52">
        <f>SAStab!D396</f>
        <v>77472.664000000004</v>
      </c>
      <c r="F17" s="52">
        <f>SAStab!E396</f>
        <v>78610.187999999995</v>
      </c>
      <c r="G17" s="52">
        <f>SAStab!F396</f>
        <v>88498.001000000004</v>
      </c>
      <c r="H17" s="52">
        <f>SAStab!G396</f>
        <v>93405.743000000002</v>
      </c>
      <c r="K17" t="s">
        <v>11</v>
      </c>
      <c r="L17" s="52">
        <f>SAStab!B489</f>
        <v>51526.167999999998</v>
      </c>
      <c r="M17" s="52">
        <f>SAStab!C489</f>
        <v>54013.093000000001</v>
      </c>
      <c r="N17" s="52">
        <f>SAStab!D489</f>
        <v>54627.161999999997</v>
      </c>
      <c r="O17" s="52">
        <f>SAStab!E489</f>
        <v>56451.841999999997</v>
      </c>
      <c r="P17" s="52">
        <f>SAStab!F489</f>
        <v>66217.834000000003</v>
      </c>
      <c r="Q17" s="52">
        <f>SAStab!G489</f>
        <v>71326.081999999995</v>
      </c>
      <c r="T17" t="s">
        <v>11</v>
      </c>
      <c r="U17" s="52">
        <f>SAStab!B583</f>
        <v>65686.807000000001</v>
      </c>
      <c r="V17" s="52">
        <f>SAStab!C583</f>
        <v>67363.789000000004</v>
      </c>
      <c r="W17" s="52">
        <f>SAStab!D583</f>
        <v>66795.198000000004</v>
      </c>
      <c r="X17" s="52">
        <f>SAStab!E583</f>
        <v>66727.217999999993</v>
      </c>
      <c r="Y17" s="52">
        <f>SAStab!F583</f>
        <v>72040.307000000001</v>
      </c>
      <c r="Z17" s="52">
        <f>SAStab!G583</f>
        <v>74949.235000000001</v>
      </c>
      <c r="AC17" t="s">
        <v>11</v>
      </c>
      <c r="AD17" s="52">
        <f>SAStab!B677</f>
        <v>42656.731</v>
      </c>
      <c r="AE17" s="52">
        <f>SAStab!C677</f>
        <v>44165.248</v>
      </c>
      <c r="AF17" s="52">
        <f>SAStab!D677</f>
        <v>43949.696000000004</v>
      </c>
      <c r="AG17" s="52">
        <f>SAStab!E677</f>
        <v>44568.873</v>
      </c>
      <c r="AH17" s="52">
        <f>SAStab!F677</f>
        <v>49760.14</v>
      </c>
      <c r="AI17" s="52">
        <f>SAStab!G677</f>
        <v>52869.574000000001</v>
      </c>
    </row>
    <row r="18" spans="1:35">
      <c r="B18" t="s">
        <v>12</v>
      </c>
      <c r="C18" s="52">
        <f>SAStab!B397</f>
        <v>124870.374</v>
      </c>
      <c r="D18" s="52">
        <f>SAStab!C397</f>
        <v>130001.34</v>
      </c>
      <c r="E18" s="52">
        <f>SAStab!D397</f>
        <v>129131.041</v>
      </c>
      <c r="F18" s="52">
        <f>SAStab!E397</f>
        <v>131812.495</v>
      </c>
      <c r="G18" s="52">
        <f>SAStab!F397</f>
        <v>134929.51199999999</v>
      </c>
      <c r="H18" s="52">
        <f>SAStab!G397</f>
        <v>140594.13500000001</v>
      </c>
      <c r="K18" t="s">
        <v>12</v>
      </c>
      <c r="L18" s="52">
        <f>SAStab!B490</f>
        <v>73014.407000000007</v>
      </c>
      <c r="M18" s="52">
        <f>SAStab!C490</f>
        <v>73891.334000000003</v>
      </c>
      <c r="N18" s="52">
        <f>SAStab!D490</f>
        <v>76556.960000000006</v>
      </c>
      <c r="O18" s="52">
        <f>SAStab!E490</f>
        <v>81222.481</v>
      </c>
      <c r="P18" s="52">
        <f>SAStab!F490</f>
        <v>89474.275999999998</v>
      </c>
      <c r="Q18" s="52">
        <f>SAStab!G490</f>
        <v>96551.671000000002</v>
      </c>
      <c r="T18" t="s">
        <v>12</v>
      </c>
      <c r="U18" s="52">
        <f>SAStab!B584</f>
        <v>109039.943</v>
      </c>
      <c r="V18" s="52">
        <f>SAStab!C584</f>
        <v>114812.955</v>
      </c>
      <c r="W18" s="52">
        <f>SAStab!D584</f>
        <v>112164.74099999999</v>
      </c>
      <c r="X18" s="52">
        <f>SAStab!E584</f>
        <v>112230.77099999999</v>
      </c>
      <c r="Y18" s="52">
        <f>SAStab!F584</f>
        <v>111254.70299999999</v>
      </c>
      <c r="Z18" s="52">
        <f>SAStab!G584</f>
        <v>114351.728</v>
      </c>
      <c r="AC18" t="s">
        <v>12</v>
      </c>
      <c r="AD18" s="52">
        <f>SAStab!B678</f>
        <v>57183.976999999999</v>
      </c>
      <c r="AE18" s="52">
        <f>SAStab!C678</f>
        <v>58702.949000000001</v>
      </c>
      <c r="AF18" s="52">
        <f>SAStab!D678</f>
        <v>59590.66</v>
      </c>
      <c r="AG18" s="52">
        <f>SAStab!E678</f>
        <v>61640.756999999998</v>
      </c>
      <c r="AH18" s="52">
        <f>SAStab!F678</f>
        <v>65799.467000000004</v>
      </c>
      <c r="AI18" s="52">
        <f>SAStab!G678</f>
        <v>70309.263000000006</v>
      </c>
    </row>
    <row r="19" spans="1:35">
      <c r="A19" t="s">
        <v>23</v>
      </c>
      <c r="C19" s="52"/>
      <c r="D19" s="52"/>
      <c r="E19" s="52"/>
      <c r="F19" s="52"/>
      <c r="G19" s="52"/>
      <c r="H19" s="52"/>
      <c r="J19" t="s">
        <v>23</v>
      </c>
      <c r="L19" s="52"/>
      <c r="M19" s="52"/>
      <c r="N19" s="52"/>
      <c r="O19" s="52"/>
      <c r="P19" s="52"/>
      <c r="Q19" s="52"/>
      <c r="S19" t="s">
        <v>23</v>
      </c>
      <c r="U19" s="52"/>
      <c r="V19" s="52"/>
      <c r="W19" s="52"/>
      <c r="X19" s="52"/>
      <c r="Y19" s="52"/>
      <c r="Z19" s="52"/>
      <c r="AB19" t="s">
        <v>23</v>
      </c>
      <c r="AD19" s="52"/>
      <c r="AE19" s="52"/>
      <c r="AF19" s="52"/>
      <c r="AG19" s="52"/>
      <c r="AH19" s="52"/>
      <c r="AI19" s="52"/>
    </row>
    <row r="20" spans="1:35">
      <c r="B20" t="s">
        <v>24</v>
      </c>
      <c r="C20" s="52">
        <f>SAStab!B399</f>
        <v>82684.432000000001</v>
      </c>
      <c r="D20" s="52">
        <f>SAStab!C399</f>
        <v>90016.857999999993</v>
      </c>
      <c r="E20" s="52">
        <f>SAStab!D399</f>
        <v>95100.183999999994</v>
      </c>
      <c r="F20" s="52">
        <f>SAStab!E399</f>
        <v>102871.49099999999</v>
      </c>
      <c r="G20" s="52">
        <f>SAStab!F399</f>
        <v>110953.879</v>
      </c>
      <c r="H20" s="52">
        <f>SAStab!G399</f>
        <v>118444.031</v>
      </c>
      <c r="K20" t="s">
        <v>24</v>
      </c>
      <c r="L20" s="52">
        <f>SAStab!B492</f>
        <v>52121.317000000003</v>
      </c>
      <c r="M20" s="52">
        <f>SAStab!C492</f>
        <v>56307.1</v>
      </c>
      <c r="N20" s="52">
        <f>SAStab!D492</f>
        <v>60156.866999999998</v>
      </c>
      <c r="O20" s="52">
        <f>SAStab!E492</f>
        <v>65836.880999999994</v>
      </c>
      <c r="P20" s="52">
        <f>SAStab!F492</f>
        <v>75356.97</v>
      </c>
      <c r="Q20" s="52">
        <f>SAStab!G492</f>
        <v>82815.395000000004</v>
      </c>
      <c r="T20" t="s">
        <v>24</v>
      </c>
      <c r="U20" s="52">
        <f>SAStab!B586</f>
        <v>73076.883000000002</v>
      </c>
      <c r="V20" s="52">
        <f>SAStab!C586</f>
        <v>79445.237999999998</v>
      </c>
      <c r="W20" s="52">
        <f>SAStab!D586</f>
        <v>82594.001000000004</v>
      </c>
      <c r="X20" s="52">
        <f>SAStab!E586</f>
        <v>87667.744000000006</v>
      </c>
      <c r="Y20" s="52">
        <f>SAStab!F586</f>
        <v>91865.456999999995</v>
      </c>
      <c r="Z20" s="52">
        <f>SAStab!G586</f>
        <v>96557.366999999998</v>
      </c>
      <c r="AC20" t="s">
        <v>24</v>
      </c>
      <c r="AD20" s="52">
        <f>SAStab!B680</f>
        <v>42513.767999999996</v>
      </c>
      <c r="AE20" s="52">
        <f>SAStab!C680</f>
        <v>45735.48</v>
      </c>
      <c r="AF20" s="52">
        <f>SAStab!D680</f>
        <v>47650.682999999997</v>
      </c>
      <c r="AG20" s="52">
        <f>SAStab!E680</f>
        <v>50633.133000000002</v>
      </c>
      <c r="AH20" s="52">
        <f>SAStab!F680</f>
        <v>56268.548000000003</v>
      </c>
      <c r="AI20" s="52">
        <f>SAStab!G680</f>
        <v>60928.732000000004</v>
      </c>
    </row>
    <row r="21" spans="1:35">
      <c r="B21" t="s">
        <v>25</v>
      </c>
      <c r="C21" s="52">
        <f>SAStab!B400</f>
        <v>37837.748</v>
      </c>
      <c r="D21" s="52">
        <f>SAStab!C400</f>
        <v>43570.392999999996</v>
      </c>
      <c r="E21" s="52">
        <f>SAStab!D400</f>
        <v>47805.171000000002</v>
      </c>
      <c r="F21" s="52">
        <f>SAStab!E400</f>
        <v>53606.35</v>
      </c>
      <c r="G21" s="52">
        <f>SAStab!F400</f>
        <v>60937.428</v>
      </c>
      <c r="H21" s="52">
        <f>SAStab!G400</f>
        <v>68524.555999999997</v>
      </c>
      <c r="K21" t="s">
        <v>25</v>
      </c>
      <c r="L21" s="52">
        <f>SAStab!B493</f>
        <v>32045.162</v>
      </c>
      <c r="M21" s="52">
        <f>SAStab!C493</f>
        <v>36322.591</v>
      </c>
      <c r="N21" s="52">
        <f>SAStab!D493</f>
        <v>39508.019999999997</v>
      </c>
      <c r="O21" s="52">
        <f>SAStab!E493</f>
        <v>43983.205000000002</v>
      </c>
      <c r="P21" s="52">
        <f>SAStab!F493</f>
        <v>49229.048000000003</v>
      </c>
      <c r="Q21" s="52">
        <f>SAStab!G493</f>
        <v>57052.627999999997</v>
      </c>
      <c r="T21" t="s">
        <v>25</v>
      </c>
      <c r="U21" s="52">
        <f>SAStab!B587</f>
        <v>33054.052000000003</v>
      </c>
      <c r="V21" s="52">
        <f>SAStab!C587</f>
        <v>37400.629000000001</v>
      </c>
      <c r="W21" s="52">
        <f>SAStab!D587</f>
        <v>40333.038999999997</v>
      </c>
      <c r="X21" s="52">
        <f>SAStab!E587</f>
        <v>43900.928999999996</v>
      </c>
      <c r="Y21" s="52">
        <f>SAStab!F587</f>
        <v>49407.716</v>
      </c>
      <c r="Z21" s="52">
        <f>SAStab!G587</f>
        <v>53315.288</v>
      </c>
      <c r="AC21" t="s">
        <v>25</v>
      </c>
      <c r="AD21" s="52">
        <f>SAStab!B681</f>
        <v>27261.465</v>
      </c>
      <c r="AE21" s="52">
        <f>SAStab!C681</f>
        <v>30152.826000000001</v>
      </c>
      <c r="AF21" s="52">
        <f>SAStab!D681</f>
        <v>32035.887999999999</v>
      </c>
      <c r="AG21" s="52">
        <f>SAStab!E681</f>
        <v>34277.784</v>
      </c>
      <c r="AH21" s="52">
        <f>SAStab!F681</f>
        <v>37699.336000000003</v>
      </c>
      <c r="AI21" s="52">
        <f>SAStab!G681</f>
        <v>41843.360000000001</v>
      </c>
    </row>
    <row r="22" spans="1:35">
      <c r="B22" t="s">
        <v>26</v>
      </c>
      <c r="C22" s="52">
        <f>SAStab!B401</f>
        <v>32577.831999999999</v>
      </c>
      <c r="D22" s="52">
        <f>SAStab!C401</f>
        <v>38526.372000000003</v>
      </c>
      <c r="E22" s="52">
        <f>SAStab!D401</f>
        <v>46951.43</v>
      </c>
      <c r="F22" s="52">
        <f>SAStab!E401</f>
        <v>55024.216</v>
      </c>
      <c r="G22" s="52">
        <f>SAStab!F401</f>
        <v>68318.680999999997</v>
      </c>
      <c r="H22" s="52">
        <f>SAStab!G401</f>
        <v>77646.396999999997</v>
      </c>
      <c r="K22" t="s">
        <v>26</v>
      </c>
      <c r="L22" s="52">
        <f>SAStab!B494</f>
        <v>25718.227999999999</v>
      </c>
      <c r="M22" s="52">
        <f>SAStab!C494</f>
        <v>29820.89</v>
      </c>
      <c r="N22" s="52">
        <f>SAStab!D494</f>
        <v>35756.32</v>
      </c>
      <c r="O22" s="52">
        <f>SAStab!E494</f>
        <v>41863.084999999999</v>
      </c>
      <c r="P22" s="52">
        <f>SAStab!F494</f>
        <v>52623.87</v>
      </c>
      <c r="Q22" s="52">
        <f>SAStab!G494</f>
        <v>59116.086000000003</v>
      </c>
      <c r="T22" t="s">
        <v>26</v>
      </c>
      <c r="U22" s="52">
        <f>SAStab!B588</f>
        <v>28566.511999999999</v>
      </c>
      <c r="V22" s="52">
        <f>SAStab!C588</f>
        <v>32965.434000000001</v>
      </c>
      <c r="W22" s="52">
        <f>SAStab!D588</f>
        <v>39674.256999999998</v>
      </c>
      <c r="X22" s="52">
        <f>SAStab!E588</f>
        <v>45595.360999999997</v>
      </c>
      <c r="Y22" s="52">
        <f>SAStab!F588</f>
        <v>53826.944000000003</v>
      </c>
      <c r="Z22" s="52">
        <f>SAStab!G588</f>
        <v>61748.108999999997</v>
      </c>
      <c r="AC22" t="s">
        <v>26</v>
      </c>
      <c r="AD22" s="52">
        <f>SAStab!B682</f>
        <v>21706.906999999999</v>
      </c>
      <c r="AE22" s="52">
        <f>SAStab!C682</f>
        <v>24259.952000000001</v>
      </c>
      <c r="AF22" s="52">
        <f>SAStab!D682</f>
        <v>28479.147000000001</v>
      </c>
      <c r="AG22" s="52">
        <f>SAStab!E682</f>
        <v>32434.23</v>
      </c>
      <c r="AH22" s="52">
        <f>SAStab!F682</f>
        <v>38132.133000000002</v>
      </c>
      <c r="AI22" s="52">
        <f>SAStab!G682</f>
        <v>43217.796999999999</v>
      </c>
    </row>
    <row r="23" spans="1:35">
      <c r="B23" t="s">
        <v>27</v>
      </c>
      <c r="C23" s="52">
        <f>SAStab!B402</f>
        <v>62171.89</v>
      </c>
      <c r="D23" s="52">
        <f>SAStab!C402</f>
        <v>69533.207999999999</v>
      </c>
      <c r="E23" s="52">
        <f>SAStab!D402</f>
        <v>74397.964000000007</v>
      </c>
      <c r="F23" s="52">
        <f>SAStab!E402</f>
        <v>80164.065000000002</v>
      </c>
      <c r="G23" s="52">
        <f>SAStab!F402</f>
        <v>85310.835999999996</v>
      </c>
      <c r="H23" s="52">
        <f>SAStab!G402</f>
        <v>92895.834000000003</v>
      </c>
      <c r="K23" t="s">
        <v>27</v>
      </c>
      <c r="L23" s="52">
        <f>SAStab!B495</f>
        <v>37663.267</v>
      </c>
      <c r="M23" s="52">
        <f>SAStab!C495</f>
        <v>42740.004999999997</v>
      </c>
      <c r="N23" s="52">
        <f>SAStab!D495</f>
        <v>48912.773999999998</v>
      </c>
      <c r="O23" s="52">
        <f>SAStab!E495</f>
        <v>54175.303</v>
      </c>
      <c r="P23" s="52">
        <f>SAStab!F495</f>
        <v>59942.381999999998</v>
      </c>
      <c r="Q23" s="52">
        <f>SAStab!G495</f>
        <v>66694.758000000002</v>
      </c>
      <c r="T23" t="s">
        <v>27</v>
      </c>
      <c r="U23" s="52">
        <f>SAStab!B589</f>
        <v>55477.868999999999</v>
      </c>
      <c r="V23" s="52">
        <f>SAStab!C589</f>
        <v>61611.591</v>
      </c>
      <c r="W23" s="52">
        <f>SAStab!D589</f>
        <v>64108.563999999998</v>
      </c>
      <c r="X23" s="52">
        <f>SAStab!E589</f>
        <v>67806.854999999996</v>
      </c>
      <c r="Y23" s="52">
        <f>SAStab!F589</f>
        <v>69971.7</v>
      </c>
      <c r="Z23" s="52">
        <f>SAStab!G589</f>
        <v>75327.350000000006</v>
      </c>
      <c r="AC23" t="s">
        <v>27</v>
      </c>
      <c r="AD23" s="52">
        <f>SAStab!B683</f>
        <v>30969.244999999999</v>
      </c>
      <c r="AE23" s="52">
        <f>SAStab!C683</f>
        <v>34818.387999999999</v>
      </c>
      <c r="AF23" s="52">
        <f>SAStab!D683</f>
        <v>38623.374000000003</v>
      </c>
      <c r="AG23" s="52">
        <f>SAStab!E683</f>
        <v>41818.093000000001</v>
      </c>
      <c r="AH23" s="52">
        <f>SAStab!F683</f>
        <v>44603.245999999999</v>
      </c>
      <c r="AI23" s="52">
        <f>SAStab!G683</f>
        <v>49126.273999999998</v>
      </c>
    </row>
    <row r="24" spans="1:35">
      <c r="A24" t="s">
        <v>104</v>
      </c>
      <c r="C24" s="52"/>
      <c r="D24" s="52"/>
      <c r="E24" s="52"/>
      <c r="F24" s="52"/>
      <c r="G24" s="52"/>
      <c r="H24" s="52"/>
      <c r="J24" t="s">
        <v>104</v>
      </c>
      <c r="L24" s="52"/>
      <c r="M24" s="52"/>
      <c r="N24" s="52"/>
      <c r="O24" s="52"/>
      <c r="P24" s="52"/>
      <c r="Q24" s="52"/>
      <c r="S24" t="s">
        <v>104</v>
      </c>
      <c r="U24" s="52"/>
      <c r="V24" s="52"/>
      <c r="W24" s="52"/>
      <c r="X24" s="52"/>
      <c r="Y24" s="52"/>
      <c r="Z24" s="52"/>
      <c r="AB24" t="s">
        <v>104</v>
      </c>
      <c r="AD24" s="52"/>
      <c r="AE24" s="52"/>
      <c r="AF24" s="52"/>
      <c r="AG24" s="52"/>
      <c r="AH24" s="52"/>
      <c r="AI24" s="52"/>
    </row>
    <row r="25" spans="1:35">
      <c r="B25" t="s">
        <v>14</v>
      </c>
      <c r="C25" s="52">
        <f>SAStab!B404</f>
        <v>84887.111000000004</v>
      </c>
      <c r="D25" s="52">
        <f>SAStab!C404</f>
        <v>89297.081000000006</v>
      </c>
      <c r="E25" s="52">
        <f>SAStab!D404</f>
        <v>91892.051000000007</v>
      </c>
      <c r="F25" s="52">
        <f>SAStab!E404</f>
        <v>98315.553</v>
      </c>
      <c r="G25" s="52">
        <f>SAStab!F404</f>
        <v>107192.836</v>
      </c>
      <c r="H25" s="52">
        <f>SAStab!G404</f>
        <v>115244.83500000001</v>
      </c>
      <c r="K25" t="s">
        <v>14</v>
      </c>
      <c r="L25" s="52">
        <f>SAStab!B497</f>
        <v>55879.703000000001</v>
      </c>
      <c r="M25" s="52">
        <f>SAStab!C497</f>
        <v>58128.87</v>
      </c>
      <c r="N25" s="52">
        <f>SAStab!D497</f>
        <v>61131.955999999998</v>
      </c>
      <c r="O25" s="52">
        <f>SAStab!E497</f>
        <v>68091.429000000004</v>
      </c>
      <c r="P25" s="52">
        <f>SAStab!F497</f>
        <v>78220.880999999994</v>
      </c>
      <c r="Q25" s="52">
        <f>SAStab!G497</f>
        <v>86001.528000000006</v>
      </c>
      <c r="T25" t="s">
        <v>14</v>
      </c>
      <c r="U25" s="52">
        <f>SAStab!B591</f>
        <v>74415.906000000003</v>
      </c>
      <c r="V25" s="52">
        <f>SAStab!C591</f>
        <v>78415.285999999993</v>
      </c>
      <c r="W25" s="52">
        <f>SAStab!D591</f>
        <v>79390.763000000006</v>
      </c>
      <c r="X25" s="52">
        <f>SAStab!E591</f>
        <v>82691.005999999994</v>
      </c>
      <c r="Y25" s="52">
        <f>SAStab!F591</f>
        <v>87366.778000000006</v>
      </c>
      <c r="Z25" s="52">
        <f>SAStab!G591</f>
        <v>92868.941000000006</v>
      </c>
      <c r="AC25" t="s">
        <v>14</v>
      </c>
      <c r="AD25" s="52">
        <f>SAStab!B685</f>
        <v>45408.499000000003</v>
      </c>
      <c r="AE25" s="52">
        <f>SAStab!C685</f>
        <v>47247.074999999997</v>
      </c>
      <c r="AF25" s="52">
        <f>SAStab!D685</f>
        <v>48630.667999999998</v>
      </c>
      <c r="AG25" s="52">
        <f>SAStab!E685</f>
        <v>52466.881999999998</v>
      </c>
      <c r="AH25" s="52">
        <f>SAStab!F685</f>
        <v>58394.822999999997</v>
      </c>
      <c r="AI25" s="52">
        <f>SAStab!G685</f>
        <v>63625.633000000002</v>
      </c>
    </row>
    <row r="26" spans="1:35">
      <c r="B26" t="s">
        <v>15</v>
      </c>
      <c r="C26" s="52">
        <f>SAStab!B405</f>
        <v>55321.83</v>
      </c>
      <c r="D26" s="52">
        <f>SAStab!C405</f>
        <v>68697.467999999993</v>
      </c>
      <c r="E26" s="52">
        <f>SAStab!D405</f>
        <v>74409.513000000006</v>
      </c>
      <c r="F26" s="52">
        <f>SAStab!E405</f>
        <v>78306.975000000006</v>
      </c>
      <c r="G26" s="52">
        <f>SAStab!F405</f>
        <v>78224.792000000001</v>
      </c>
      <c r="H26" s="52">
        <f>SAStab!G405</f>
        <v>85182.021999999997</v>
      </c>
      <c r="K26" t="s">
        <v>15</v>
      </c>
      <c r="L26" s="52">
        <f>SAStab!B498</f>
        <v>33826.434000000001</v>
      </c>
      <c r="M26" s="52">
        <f>SAStab!C498</f>
        <v>40682.402000000002</v>
      </c>
      <c r="N26" s="52">
        <f>SAStab!D498</f>
        <v>45110.923000000003</v>
      </c>
      <c r="O26" s="52">
        <f>SAStab!E498</f>
        <v>48255.563999999998</v>
      </c>
      <c r="P26" s="52">
        <f>SAStab!F498</f>
        <v>52015.099000000002</v>
      </c>
      <c r="Q26" s="52">
        <f>SAStab!G498</f>
        <v>59549.614000000001</v>
      </c>
      <c r="T26" t="s">
        <v>15</v>
      </c>
      <c r="U26" s="52">
        <f>SAStab!B592</f>
        <v>50263.902000000002</v>
      </c>
      <c r="V26" s="52">
        <f>SAStab!C592</f>
        <v>61892.14</v>
      </c>
      <c r="W26" s="52">
        <f>SAStab!D592</f>
        <v>66001.820999999996</v>
      </c>
      <c r="X26" s="52">
        <f>SAStab!E592</f>
        <v>68071.259999999995</v>
      </c>
      <c r="Y26" s="52">
        <f>SAStab!F592</f>
        <v>66437.341</v>
      </c>
      <c r="Z26" s="52">
        <f>SAStab!G592</f>
        <v>70300.637000000002</v>
      </c>
      <c r="AC26" t="s">
        <v>15</v>
      </c>
      <c r="AD26" s="52">
        <f>SAStab!B686</f>
        <v>28768.506000000001</v>
      </c>
      <c r="AE26" s="52">
        <f>SAStab!C686</f>
        <v>33877.074000000001</v>
      </c>
      <c r="AF26" s="52">
        <f>SAStab!D686</f>
        <v>36703.232000000004</v>
      </c>
      <c r="AG26" s="52">
        <f>SAStab!E686</f>
        <v>38019.849000000002</v>
      </c>
      <c r="AH26" s="52">
        <f>SAStab!F686</f>
        <v>40227.648000000001</v>
      </c>
      <c r="AI26" s="52">
        <f>SAStab!G686</f>
        <v>44668.228000000003</v>
      </c>
    </row>
    <row r="27" spans="1:35">
      <c r="B27" t="s">
        <v>16</v>
      </c>
      <c r="C27" s="52">
        <f>SAStab!B406</f>
        <v>57903.788</v>
      </c>
      <c r="D27" s="52">
        <f>SAStab!C406</f>
        <v>58567.627</v>
      </c>
      <c r="E27" s="52">
        <f>SAStab!D406</f>
        <v>65149.123</v>
      </c>
      <c r="F27" s="52">
        <f>SAStab!E406</f>
        <v>75302.879000000001</v>
      </c>
      <c r="G27" s="52">
        <f>SAStab!F406</f>
        <v>86381.990999999995</v>
      </c>
      <c r="H27" s="52">
        <f>SAStab!G406</f>
        <v>87366.88</v>
      </c>
      <c r="K27" t="s">
        <v>16</v>
      </c>
      <c r="L27" s="52">
        <f>SAStab!B499</f>
        <v>35793.387999999999</v>
      </c>
      <c r="M27" s="52">
        <f>SAStab!C499</f>
        <v>38548.184999999998</v>
      </c>
      <c r="N27" s="52">
        <f>SAStab!D499</f>
        <v>44128.031000000003</v>
      </c>
      <c r="O27" s="52">
        <f>SAStab!E499</f>
        <v>48238.904000000002</v>
      </c>
      <c r="P27" s="52">
        <f>SAStab!F499</f>
        <v>56832.6</v>
      </c>
      <c r="Q27" s="52">
        <f>SAStab!G499</f>
        <v>59658.828999999998</v>
      </c>
      <c r="T27" t="s">
        <v>16</v>
      </c>
      <c r="U27" s="52">
        <f>SAStab!B593</f>
        <v>51617.392</v>
      </c>
      <c r="V27" s="52">
        <f>SAStab!C593</f>
        <v>51321.031999999999</v>
      </c>
      <c r="W27" s="52">
        <f>SAStab!D593</f>
        <v>55337.851999999999</v>
      </c>
      <c r="X27" s="52">
        <f>SAStab!E593</f>
        <v>63935.182000000001</v>
      </c>
      <c r="Y27" s="52">
        <f>SAStab!F593</f>
        <v>70848.979000000007</v>
      </c>
      <c r="Z27" s="52">
        <f>SAStab!G593</f>
        <v>70422.316999999995</v>
      </c>
      <c r="AC27" t="s">
        <v>16</v>
      </c>
      <c r="AD27" s="52">
        <f>SAStab!B687</f>
        <v>29506.991999999998</v>
      </c>
      <c r="AE27" s="52">
        <f>SAStab!C687</f>
        <v>31301.59</v>
      </c>
      <c r="AF27" s="52">
        <f>SAStab!D687</f>
        <v>34316.758999999998</v>
      </c>
      <c r="AG27" s="52">
        <f>SAStab!E687</f>
        <v>36871.205999999998</v>
      </c>
      <c r="AH27" s="52">
        <f>SAStab!F687</f>
        <v>41299.588000000003</v>
      </c>
      <c r="AI27" s="52">
        <f>SAStab!G687</f>
        <v>42714.266000000003</v>
      </c>
    </row>
    <row r="28" spans="1:35">
      <c r="B28" t="s">
        <v>13</v>
      </c>
      <c r="C28" s="52">
        <f>SAStab!B407</f>
        <v>48457.656000000003</v>
      </c>
      <c r="D28" s="52">
        <f>SAStab!C407</f>
        <v>54346.923000000003</v>
      </c>
      <c r="E28" s="52">
        <f>SAStab!D407</f>
        <v>62627.54</v>
      </c>
      <c r="F28" s="52">
        <f>SAStab!E407</f>
        <v>66664.262000000002</v>
      </c>
      <c r="G28" s="52">
        <f>SAStab!F407</f>
        <v>74465.918000000005</v>
      </c>
      <c r="H28" s="52">
        <f>SAStab!G407</f>
        <v>80265.273000000001</v>
      </c>
      <c r="K28" t="s">
        <v>13</v>
      </c>
      <c r="L28" s="52">
        <f>SAStab!B500</f>
        <v>33443.714999999997</v>
      </c>
      <c r="M28" s="52">
        <f>SAStab!C500</f>
        <v>38731.843000000001</v>
      </c>
      <c r="N28" s="52">
        <f>SAStab!D500</f>
        <v>42728.069000000003</v>
      </c>
      <c r="O28" s="52">
        <f>SAStab!E500</f>
        <v>44024.815999999999</v>
      </c>
      <c r="P28" s="52">
        <f>SAStab!F500</f>
        <v>50312.739000000001</v>
      </c>
      <c r="Q28" s="52">
        <f>SAStab!G500</f>
        <v>54565.875</v>
      </c>
      <c r="T28" t="s">
        <v>13</v>
      </c>
      <c r="U28" s="52">
        <f>SAStab!B594</f>
        <v>42192.338000000003</v>
      </c>
      <c r="V28" s="52">
        <f>SAStab!C594</f>
        <v>46005.133000000002</v>
      </c>
      <c r="W28" s="52">
        <f>SAStab!D594</f>
        <v>52672.05</v>
      </c>
      <c r="X28" s="52">
        <f>SAStab!E594</f>
        <v>55802.684999999998</v>
      </c>
      <c r="Y28" s="52">
        <f>SAStab!F594</f>
        <v>60350.953000000001</v>
      </c>
      <c r="Z28" s="52">
        <f>SAStab!G594</f>
        <v>64281.065999999999</v>
      </c>
      <c r="AC28" t="s">
        <v>13</v>
      </c>
      <c r="AD28" s="52">
        <f>SAStab!B688</f>
        <v>27178.397000000001</v>
      </c>
      <c r="AE28" s="52">
        <f>SAStab!C688</f>
        <v>30390.052</v>
      </c>
      <c r="AF28" s="52">
        <f>SAStab!D688</f>
        <v>32772.578999999998</v>
      </c>
      <c r="AG28" s="52">
        <f>SAStab!E688</f>
        <v>33163.24</v>
      </c>
      <c r="AH28" s="52">
        <f>SAStab!F688</f>
        <v>36197.773999999998</v>
      </c>
      <c r="AI28" s="52">
        <f>SAStab!G688</f>
        <v>38581.667000000001</v>
      </c>
    </row>
    <row r="29" spans="1:35">
      <c r="A29" t="s">
        <v>123</v>
      </c>
      <c r="C29" s="52"/>
      <c r="D29" s="52"/>
      <c r="E29" s="52"/>
      <c r="F29" s="52"/>
      <c r="G29" s="52"/>
      <c r="H29" s="52"/>
      <c r="J29" t="s">
        <v>123</v>
      </c>
      <c r="L29" s="52"/>
      <c r="M29" s="52"/>
      <c r="N29" s="52"/>
      <c r="O29" s="52"/>
      <c r="P29" s="52"/>
      <c r="Q29" s="52"/>
      <c r="S29" t="s">
        <v>123</v>
      </c>
      <c r="U29" s="52"/>
      <c r="V29" s="52"/>
      <c r="W29" s="52"/>
      <c r="X29" s="52"/>
      <c r="Y29" s="52"/>
      <c r="Z29" s="52"/>
      <c r="AB29" t="s">
        <v>123</v>
      </c>
      <c r="AD29" s="52"/>
      <c r="AE29" s="52"/>
      <c r="AF29" s="52"/>
      <c r="AG29" s="52"/>
      <c r="AH29" s="52"/>
      <c r="AI29" s="52"/>
    </row>
    <row r="30" spans="1:35">
      <c r="B30" t="s">
        <v>124</v>
      </c>
      <c r="C30" s="52">
        <f>SAStab!B409</f>
        <v>10389.803</v>
      </c>
      <c r="D30" s="52">
        <f>SAStab!C409</f>
        <v>9916.9439999999995</v>
      </c>
      <c r="E30" s="52">
        <f>SAStab!D409</f>
        <v>9854.0580000000009</v>
      </c>
      <c r="F30" s="52">
        <f>SAStab!E409</f>
        <v>10740.602000000001</v>
      </c>
      <c r="G30" s="52">
        <f>SAStab!F409</f>
        <v>11024.397999999999</v>
      </c>
      <c r="H30" s="52">
        <f>SAStab!G409</f>
        <v>13211.746999999999</v>
      </c>
      <c r="K30" t="s">
        <v>124</v>
      </c>
      <c r="L30" s="52">
        <f>SAStab!B502</f>
        <v>8653.0630000000001</v>
      </c>
      <c r="M30" s="52">
        <f>SAStab!C502</f>
        <v>8652.9740000000002</v>
      </c>
      <c r="N30" s="52">
        <f>SAStab!D502</f>
        <v>9389.5550000000003</v>
      </c>
      <c r="O30" s="52">
        <f>SAStab!E502</f>
        <v>9837.8700000000008</v>
      </c>
      <c r="P30" s="52">
        <f>SAStab!F502</f>
        <v>10087.655000000001</v>
      </c>
      <c r="Q30" s="52">
        <f>SAStab!G502</f>
        <v>11791.183999999999</v>
      </c>
      <c r="T30" t="s">
        <v>124</v>
      </c>
      <c r="U30" s="52">
        <f>SAStab!B596</f>
        <v>8174.9520000000002</v>
      </c>
      <c r="V30" s="52">
        <f>SAStab!C596</f>
        <v>7247.076</v>
      </c>
      <c r="W30" s="52">
        <f>SAStab!D596</f>
        <v>6436.5110000000004</v>
      </c>
      <c r="X30" s="52">
        <f>SAStab!E596</f>
        <v>6470.0870000000004</v>
      </c>
      <c r="Y30" s="52">
        <f>SAStab!F596</f>
        <v>5682.4390000000003</v>
      </c>
      <c r="Z30" s="52">
        <f>SAStab!G596</f>
        <v>6560.0680000000002</v>
      </c>
      <c r="AC30" t="s">
        <v>124</v>
      </c>
      <c r="AD30" s="52">
        <f>SAStab!B690</f>
        <v>6438.2120000000004</v>
      </c>
      <c r="AE30" s="52">
        <f>SAStab!C690</f>
        <v>5983.1059999999998</v>
      </c>
      <c r="AF30" s="52">
        <f>SAStab!D690</f>
        <v>5972.0079999999998</v>
      </c>
      <c r="AG30" s="52">
        <f>SAStab!E690</f>
        <v>5567.3540000000003</v>
      </c>
      <c r="AH30" s="52">
        <f>SAStab!F690</f>
        <v>4745.6959999999999</v>
      </c>
      <c r="AI30" s="52">
        <f>SAStab!G690</f>
        <v>5139.5050000000001</v>
      </c>
    </row>
    <row r="31" spans="1:35">
      <c r="B31" s="37" t="s">
        <v>125</v>
      </c>
      <c r="C31" s="52">
        <f>SAStab!B410</f>
        <v>28604.304</v>
      </c>
      <c r="D31" s="52">
        <f>SAStab!C410</f>
        <v>23571.547999999999</v>
      </c>
      <c r="E31" s="52">
        <f>SAStab!D410</f>
        <v>23050.366000000002</v>
      </c>
      <c r="F31" s="52">
        <f>SAStab!E410</f>
        <v>21630.931</v>
      </c>
      <c r="G31" s="52">
        <f>SAStab!F410</f>
        <v>25803.567999999999</v>
      </c>
      <c r="H31" s="52">
        <f>SAStab!G410</f>
        <v>28218.993999999999</v>
      </c>
      <c r="K31" s="37" t="s">
        <v>125</v>
      </c>
      <c r="L31" s="52">
        <f>SAStab!B503</f>
        <v>18107.405999999999</v>
      </c>
      <c r="M31" s="52">
        <f>SAStab!C503</f>
        <v>18027.357</v>
      </c>
      <c r="N31" s="52">
        <f>SAStab!D503</f>
        <v>17516.542000000001</v>
      </c>
      <c r="O31" s="52">
        <f>SAStab!E503</f>
        <v>17691.510999999999</v>
      </c>
      <c r="P31" s="52">
        <f>SAStab!F503</f>
        <v>20958.29</v>
      </c>
      <c r="Q31" s="52">
        <f>SAStab!G503</f>
        <v>23804.241999999998</v>
      </c>
      <c r="T31" s="37" t="s">
        <v>125</v>
      </c>
      <c r="U31" s="52">
        <f>SAStab!B597</f>
        <v>25479.764999999999</v>
      </c>
      <c r="V31" s="52">
        <f>SAStab!C597</f>
        <v>19925.605</v>
      </c>
      <c r="W31" s="52">
        <f>SAStab!D597</f>
        <v>18836.435000000001</v>
      </c>
      <c r="X31" s="52">
        <f>SAStab!E597</f>
        <v>16757.618999999999</v>
      </c>
      <c r="Y31" s="52">
        <f>SAStab!F597</f>
        <v>19412.719000000001</v>
      </c>
      <c r="Z31" s="52">
        <f>SAStab!G597</f>
        <v>20493.850999999999</v>
      </c>
      <c r="AC31" s="37" t="s">
        <v>125</v>
      </c>
      <c r="AD31" s="52">
        <f>SAStab!B691</f>
        <v>14982.867</v>
      </c>
      <c r="AE31" s="52">
        <f>SAStab!C691</f>
        <v>14381.414000000001</v>
      </c>
      <c r="AF31" s="52">
        <f>SAStab!D691</f>
        <v>13302.611000000001</v>
      </c>
      <c r="AG31" s="52">
        <f>SAStab!E691</f>
        <v>12818.199000000001</v>
      </c>
      <c r="AH31" s="52">
        <f>SAStab!F691</f>
        <v>14567.441000000001</v>
      </c>
      <c r="AI31" s="52">
        <f>SAStab!G691</f>
        <v>16079.099</v>
      </c>
    </row>
    <row r="32" spans="1:35">
      <c r="B32" s="38" t="s">
        <v>126</v>
      </c>
      <c r="C32" s="52">
        <f>SAStab!B411</f>
        <v>36378.069000000003</v>
      </c>
      <c r="D32" s="52">
        <f>SAStab!C411</f>
        <v>37578.553</v>
      </c>
      <c r="E32" s="52">
        <f>SAStab!D411</f>
        <v>32068.563999999998</v>
      </c>
      <c r="F32" s="52">
        <f>SAStab!E411</f>
        <v>30761.433000000001</v>
      </c>
      <c r="G32" s="52">
        <f>SAStab!F411</f>
        <v>32884.351999999999</v>
      </c>
      <c r="H32" s="52">
        <f>SAStab!G411</f>
        <v>36628.034</v>
      </c>
      <c r="K32" s="38" t="s">
        <v>126</v>
      </c>
      <c r="L32" s="52">
        <f>SAStab!B504</f>
        <v>22740.827000000001</v>
      </c>
      <c r="M32" s="52">
        <f>SAStab!C504</f>
        <v>24453.063999999998</v>
      </c>
      <c r="N32" s="52">
        <f>SAStab!D504</f>
        <v>23512.403999999999</v>
      </c>
      <c r="O32" s="52">
        <f>SAStab!E504</f>
        <v>23816.853999999999</v>
      </c>
      <c r="P32" s="52">
        <f>SAStab!F504</f>
        <v>27069.258000000002</v>
      </c>
      <c r="Q32" s="52">
        <f>SAStab!G504</f>
        <v>28573.927</v>
      </c>
      <c r="T32" s="38" t="s">
        <v>126</v>
      </c>
      <c r="U32" s="52">
        <f>SAStab!B598</f>
        <v>33122.972000000002</v>
      </c>
      <c r="V32" s="52">
        <f>SAStab!C598</f>
        <v>33461.036</v>
      </c>
      <c r="W32" s="52">
        <f>SAStab!D598</f>
        <v>27126.387999999999</v>
      </c>
      <c r="X32" s="52">
        <f>SAStab!E598</f>
        <v>25149.121999999999</v>
      </c>
      <c r="Y32" s="52">
        <f>SAStab!F598</f>
        <v>25922.817999999999</v>
      </c>
      <c r="Z32" s="52">
        <f>SAStab!G598</f>
        <v>28634.631000000001</v>
      </c>
      <c r="AC32" s="38" t="s">
        <v>126</v>
      </c>
      <c r="AD32" s="52">
        <f>SAStab!B692</f>
        <v>19485.73</v>
      </c>
      <c r="AE32" s="52">
        <f>SAStab!C692</f>
        <v>20335.546999999999</v>
      </c>
      <c r="AF32" s="52">
        <f>SAStab!D692</f>
        <v>18570.226999999999</v>
      </c>
      <c r="AG32" s="52">
        <f>SAStab!E692</f>
        <v>18204.542000000001</v>
      </c>
      <c r="AH32" s="52">
        <f>SAStab!F692</f>
        <v>20107.723999999998</v>
      </c>
      <c r="AI32" s="52">
        <f>SAStab!G692</f>
        <v>20580.524000000001</v>
      </c>
    </row>
    <row r="33" spans="1:35">
      <c r="B33" t="s">
        <v>127</v>
      </c>
      <c r="C33" s="52">
        <f>SAStab!B412</f>
        <v>41434.451000000001</v>
      </c>
      <c r="D33" s="52">
        <f>SAStab!C412</f>
        <v>40517.534</v>
      </c>
      <c r="E33" s="52">
        <f>SAStab!D412</f>
        <v>43232.324000000001</v>
      </c>
      <c r="F33" s="52">
        <f>SAStab!E412</f>
        <v>43391.406999999999</v>
      </c>
      <c r="G33" s="52">
        <f>SAStab!F412</f>
        <v>44268.002</v>
      </c>
      <c r="H33" s="52">
        <f>SAStab!G412</f>
        <v>48017.065999999999</v>
      </c>
      <c r="K33" t="s">
        <v>127</v>
      </c>
      <c r="L33" s="52">
        <f>SAStab!B505</f>
        <v>26571.898000000001</v>
      </c>
      <c r="M33" s="52">
        <f>SAStab!C505</f>
        <v>27009.446</v>
      </c>
      <c r="N33" s="52">
        <f>SAStab!D505</f>
        <v>31014.728999999999</v>
      </c>
      <c r="O33" s="52">
        <f>SAStab!E505</f>
        <v>29659.292000000001</v>
      </c>
      <c r="P33" s="52">
        <f>SAStab!F505</f>
        <v>33565.400999999998</v>
      </c>
      <c r="Q33" s="52">
        <f>SAStab!G505</f>
        <v>36484.875</v>
      </c>
      <c r="T33" t="s">
        <v>127</v>
      </c>
      <c r="U33" s="52">
        <f>SAStab!B599</f>
        <v>37994.292000000001</v>
      </c>
      <c r="V33" s="52">
        <f>SAStab!C599</f>
        <v>36060.159</v>
      </c>
      <c r="W33" s="52">
        <f>SAStab!D599</f>
        <v>36516.635999999999</v>
      </c>
      <c r="X33" s="52">
        <f>SAStab!E599</f>
        <v>37011.178999999996</v>
      </c>
      <c r="Y33" s="52">
        <f>SAStab!F599</f>
        <v>35260.934999999998</v>
      </c>
      <c r="Z33" s="52">
        <f>SAStab!G599</f>
        <v>38447.398000000001</v>
      </c>
      <c r="AC33" t="s">
        <v>127</v>
      </c>
      <c r="AD33" s="52">
        <f>SAStab!B693</f>
        <v>23131.739000000001</v>
      </c>
      <c r="AE33" s="52">
        <f>SAStab!C693</f>
        <v>22552.07</v>
      </c>
      <c r="AF33" s="52">
        <f>SAStab!D693</f>
        <v>24299.041000000001</v>
      </c>
      <c r="AG33" s="52">
        <f>SAStab!E693</f>
        <v>23279.063999999998</v>
      </c>
      <c r="AH33" s="52">
        <f>SAStab!F693</f>
        <v>24558.333999999999</v>
      </c>
      <c r="AI33" s="52">
        <f>SAStab!G693</f>
        <v>26915.206999999999</v>
      </c>
    </row>
    <row r="34" spans="1:35">
      <c r="B34" t="s">
        <v>128</v>
      </c>
      <c r="C34" s="52">
        <f>SAStab!B413</f>
        <v>53230.495999999999</v>
      </c>
      <c r="D34" s="52">
        <f>SAStab!C413</f>
        <v>52950.849000000002</v>
      </c>
      <c r="E34" s="52">
        <f>SAStab!D413</f>
        <v>49131.235000000001</v>
      </c>
      <c r="F34" s="52">
        <f>SAStab!E413</f>
        <v>48250.214999999997</v>
      </c>
      <c r="G34" s="52">
        <f>SAStab!F413</f>
        <v>52883.582000000002</v>
      </c>
      <c r="H34" s="52">
        <f>SAStab!G413</f>
        <v>59196.885000000002</v>
      </c>
      <c r="K34" t="s">
        <v>128</v>
      </c>
      <c r="L34" s="52">
        <f>SAStab!B506</f>
        <v>31748.674999999999</v>
      </c>
      <c r="M34" s="52">
        <f>SAStab!C506</f>
        <v>34752.608999999997</v>
      </c>
      <c r="N34" s="52">
        <f>SAStab!D506</f>
        <v>34000.747000000003</v>
      </c>
      <c r="O34" s="52">
        <f>SAStab!E506</f>
        <v>35216.955999999998</v>
      </c>
      <c r="P34" s="52">
        <f>SAStab!F506</f>
        <v>39841.269</v>
      </c>
      <c r="Q34" s="52">
        <f>SAStab!G506</f>
        <v>46793.690999999999</v>
      </c>
      <c r="T34" t="s">
        <v>128</v>
      </c>
      <c r="U34" s="52">
        <f>SAStab!B600</f>
        <v>48865.330999999998</v>
      </c>
      <c r="V34" s="52">
        <f>SAStab!C600</f>
        <v>47362.758000000002</v>
      </c>
      <c r="W34" s="52">
        <f>SAStab!D600</f>
        <v>43032.368999999999</v>
      </c>
      <c r="X34" s="52">
        <f>SAStab!E600</f>
        <v>40958.567000000003</v>
      </c>
      <c r="Y34" s="52">
        <f>SAStab!F600</f>
        <v>43730.514000000003</v>
      </c>
      <c r="Z34" s="52">
        <f>SAStab!G600</f>
        <v>46551.754999999997</v>
      </c>
      <c r="AC34" t="s">
        <v>128</v>
      </c>
      <c r="AD34" s="52">
        <f>SAStab!B694</f>
        <v>27383.51</v>
      </c>
      <c r="AE34" s="52">
        <f>SAStab!C694</f>
        <v>29164.518</v>
      </c>
      <c r="AF34" s="52">
        <f>SAStab!D694</f>
        <v>27901.881000000001</v>
      </c>
      <c r="AG34" s="52">
        <f>SAStab!E694</f>
        <v>27925.308000000001</v>
      </c>
      <c r="AH34" s="52">
        <f>SAStab!F694</f>
        <v>30688.201000000001</v>
      </c>
      <c r="AI34" s="52">
        <f>SAStab!G694</f>
        <v>34148.561000000002</v>
      </c>
    </row>
    <row r="35" spans="1:35">
      <c r="B35" t="s">
        <v>129</v>
      </c>
      <c r="C35" s="52">
        <f>SAStab!B414</f>
        <v>61632.764000000003</v>
      </c>
      <c r="D35" s="52">
        <f>SAStab!C414</f>
        <v>61313.375</v>
      </c>
      <c r="E35" s="52">
        <f>SAStab!D414</f>
        <v>58393.237999999998</v>
      </c>
      <c r="F35" s="52">
        <f>SAStab!E414</f>
        <v>61345.463000000003</v>
      </c>
      <c r="G35" s="52">
        <f>SAStab!F414</f>
        <v>64508.184999999998</v>
      </c>
      <c r="H35" s="52">
        <f>SAStab!G414</f>
        <v>71534.093999999997</v>
      </c>
      <c r="K35" t="s">
        <v>129</v>
      </c>
      <c r="L35" s="52">
        <f>SAStab!B507</f>
        <v>38245.574000000001</v>
      </c>
      <c r="M35" s="52">
        <f>SAStab!C507</f>
        <v>40158.699999999997</v>
      </c>
      <c r="N35" s="52">
        <f>SAStab!D507</f>
        <v>40239.474000000002</v>
      </c>
      <c r="O35" s="52">
        <f>SAStab!E507</f>
        <v>43843.944000000003</v>
      </c>
      <c r="P35" s="52">
        <f>SAStab!F507</f>
        <v>47436.546999999999</v>
      </c>
      <c r="Q35" s="52">
        <f>SAStab!G507</f>
        <v>52370.044000000002</v>
      </c>
      <c r="T35" t="s">
        <v>129</v>
      </c>
      <c r="U35" s="52">
        <f>SAStab!B601</f>
        <v>55998.694000000003</v>
      </c>
      <c r="V35" s="52">
        <f>SAStab!C601</f>
        <v>54713.267999999996</v>
      </c>
      <c r="W35" s="52">
        <f>SAStab!D601</f>
        <v>51146.749000000003</v>
      </c>
      <c r="X35" s="52">
        <f>SAStab!E601</f>
        <v>51850.760999999999</v>
      </c>
      <c r="Y35" s="52">
        <f>SAStab!F601</f>
        <v>53406.349000000002</v>
      </c>
      <c r="Z35" s="52">
        <f>SAStab!G601</f>
        <v>58706.991000000002</v>
      </c>
      <c r="AC35" t="s">
        <v>129</v>
      </c>
      <c r="AD35" s="52">
        <f>SAStab!B695</f>
        <v>32611.504000000001</v>
      </c>
      <c r="AE35" s="52">
        <f>SAStab!C695</f>
        <v>33558.593000000001</v>
      </c>
      <c r="AF35" s="52">
        <f>SAStab!D695</f>
        <v>32992.985000000001</v>
      </c>
      <c r="AG35" s="52">
        <f>SAStab!E695</f>
        <v>34349.241999999998</v>
      </c>
      <c r="AH35" s="52">
        <f>SAStab!F695</f>
        <v>36334.711000000003</v>
      </c>
      <c r="AI35" s="52">
        <f>SAStab!G695</f>
        <v>39542.940999999999</v>
      </c>
    </row>
    <row r="36" spans="1:35">
      <c r="B36" t="s">
        <v>130</v>
      </c>
      <c r="C36" s="52">
        <f>SAStab!B415</f>
        <v>69676.517000000007</v>
      </c>
      <c r="D36" s="52">
        <f>SAStab!C415</f>
        <v>70684.596999999994</v>
      </c>
      <c r="E36" s="52">
        <f>SAStab!D415</f>
        <v>70788.936000000002</v>
      </c>
      <c r="F36" s="52">
        <f>SAStab!E415</f>
        <v>71989.846999999994</v>
      </c>
      <c r="G36" s="52">
        <f>SAStab!F415</f>
        <v>82381.597999999998</v>
      </c>
      <c r="H36" s="52">
        <f>SAStab!G415</f>
        <v>86766.794999999998</v>
      </c>
      <c r="K36" t="s">
        <v>130</v>
      </c>
      <c r="L36" s="52">
        <f>SAStab!B508</f>
        <v>46023.107000000004</v>
      </c>
      <c r="M36" s="52">
        <f>SAStab!C508</f>
        <v>45987.27</v>
      </c>
      <c r="N36" s="52">
        <f>SAStab!D508</f>
        <v>47310.188000000002</v>
      </c>
      <c r="O36" s="52">
        <f>SAStab!E508</f>
        <v>49826.053999999996</v>
      </c>
      <c r="P36" s="52">
        <f>SAStab!F508</f>
        <v>59657.457999999999</v>
      </c>
      <c r="Q36" s="52">
        <f>SAStab!G508</f>
        <v>64439.552000000003</v>
      </c>
      <c r="T36" t="s">
        <v>130</v>
      </c>
      <c r="U36" s="52">
        <f>SAStab!B602</f>
        <v>62318.192999999999</v>
      </c>
      <c r="V36" s="52">
        <f>SAStab!C602</f>
        <v>62893.169000000002</v>
      </c>
      <c r="W36" s="52">
        <f>SAStab!D602</f>
        <v>61528.633000000002</v>
      </c>
      <c r="X36" s="52">
        <f>SAStab!E602</f>
        <v>61463.076000000001</v>
      </c>
      <c r="Y36" s="52">
        <f>SAStab!F602</f>
        <v>67568.569000000003</v>
      </c>
      <c r="Z36" s="52">
        <f>SAStab!G602</f>
        <v>70741.478000000003</v>
      </c>
      <c r="AC36" t="s">
        <v>130</v>
      </c>
      <c r="AD36" s="52">
        <f>SAStab!B696</f>
        <v>38664.783000000003</v>
      </c>
      <c r="AE36" s="52">
        <f>SAStab!C696</f>
        <v>38195.843000000001</v>
      </c>
      <c r="AF36" s="52">
        <f>SAStab!D696</f>
        <v>38049.885000000002</v>
      </c>
      <c r="AG36" s="52">
        <f>SAStab!E696</f>
        <v>39299.283000000003</v>
      </c>
      <c r="AH36" s="52">
        <f>SAStab!F696</f>
        <v>44844.43</v>
      </c>
      <c r="AI36" s="52">
        <f>SAStab!G696</f>
        <v>48414.235000000001</v>
      </c>
    </row>
    <row r="37" spans="1:35">
      <c r="B37" t="s">
        <v>131</v>
      </c>
      <c r="C37" s="52">
        <f>SAStab!B416</f>
        <v>98874.085999999996</v>
      </c>
      <c r="D37" s="52">
        <f>SAStab!C416</f>
        <v>101875.54300000001</v>
      </c>
      <c r="E37" s="52">
        <f>SAStab!D416</f>
        <v>105815.848</v>
      </c>
      <c r="F37" s="52">
        <f>SAStab!E416</f>
        <v>114295.387</v>
      </c>
      <c r="G37" s="52">
        <f>SAStab!F416</f>
        <v>123646.359</v>
      </c>
      <c r="H37" s="52">
        <f>SAStab!G416</f>
        <v>132011.94500000001</v>
      </c>
      <c r="K37" t="s">
        <v>131</v>
      </c>
      <c r="L37" s="52">
        <f>SAStab!B509</f>
        <v>64678.211000000003</v>
      </c>
      <c r="M37" s="52">
        <f>SAStab!C509</f>
        <v>65074.900999999998</v>
      </c>
      <c r="N37" s="52">
        <f>SAStab!D509</f>
        <v>68174</v>
      </c>
      <c r="O37" s="52">
        <f>SAStab!E509</f>
        <v>74731.254000000001</v>
      </c>
      <c r="P37" s="52">
        <f>SAStab!F509</f>
        <v>85303.089000000007</v>
      </c>
      <c r="Q37" s="52">
        <f>SAStab!G509</f>
        <v>93838.688999999998</v>
      </c>
      <c r="T37" t="s">
        <v>131</v>
      </c>
      <c r="U37" s="52">
        <f>SAStab!B603</f>
        <v>85922.426999999996</v>
      </c>
      <c r="V37" s="52">
        <f>SAStab!C603</f>
        <v>89248.606</v>
      </c>
      <c r="W37" s="52">
        <f>SAStab!D603</f>
        <v>91511.373999999996</v>
      </c>
      <c r="X37" s="52">
        <f>SAStab!E603</f>
        <v>96901.372000000003</v>
      </c>
      <c r="Y37" s="52">
        <f>SAStab!F603</f>
        <v>101705.21</v>
      </c>
      <c r="Z37" s="52">
        <f>SAStab!G603</f>
        <v>106933.702</v>
      </c>
      <c r="AC37" t="s">
        <v>131</v>
      </c>
      <c r="AD37" s="52">
        <f>SAStab!B697</f>
        <v>51726.552000000003</v>
      </c>
      <c r="AE37" s="52">
        <f>SAStab!C697</f>
        <v>52447.964</v>
      </c>
      <c r="AF37" s="52">
        <f>SAStab!D697</f>
        <v>53869.527000000002</v>
      </c>
      <c r="AG37" s="52">
        <f>SAStab!E697</f>
        <v>57337.239000000001</v>
      </c>
      <c r="AH37" s="52">
        <f>SAStab!F697</f>
        <v>63361.938999999998</v>
      </c>
      <c r="AI37" s="52">
        <f>SAStab!G697</f>
        <v>68760.445999999996</v>
      </c>
    </row>
    <row r="38" spans="1:35">
      <c r="A38" t="s">
        <v>132</v>
      </c>
      <c r="C38" s="52"/>
      <c r="D38" s="52"/>
      <c r="E38" s="52"/>
      <c r="F38" s="52"/>
      <c r="G38" s="52"/>
      <c r="H38" s="52"/>
      <c r="J38" t="s">
        <v>132</v>
      </c>
      <c r="L38" s="52"/>
      <c r="M38" s="52"/>
      <c r="N38" s="52"/>
      <c r="O38" s="52"/>
      <c r="P38" s="52"/>
      <c r="Q38" s="52"/>
      <c r="S38" t="s">
        <v>132</v>
      </c>
      <c r="U38" s="52"/>
      <c r="V38" s="52"/>
      <c r="W38" s="52"/>
      <c r="X38" s="52"/>
      <c r="Y38" s="52"/>
      <c r="Z38" s="52"/>
      <c r="AB38" t="s">
        <v>132</v>
      </c>
      <c r="AD38" s="52"/>
      <c r="AE38" s="52"/>
      <c r="AF38" s="52"/>
      <c r="AG38" s="52"/>
      <c r="AH38" s="52"/>
      <c r="AI38" s="52"/>
    </row>
    <row r="39" spans="1:35">
      <c r="B39" t="s">
        <v>124</v>
      </c>
      <c r="C39" s="52">
        <f>SAStab!B418</f>
        <v>27299.085999999999</v>
      </c>
      <c r="D39" s="52">
        <f>SAStab!C418</f>
        <v>27554.495999999999</v>
      </c>
      <c r="E39" s="52">
        <f>SAStab!D418</f>
        <v>27814.043000000001</v>
      </c>
      <c r="F39" s="52">
        <f>SAStab!E418</f>
        <v>28162.504000000001</v>
      </c>
      <c r="G39" s="52">
        <f>SAStab!F418</f>
        <v>29483.324000000001</v>
      </c>
      <c r="H39" s="52">
        <f>SAStab!G418</f>
        <v>31784.413</v>
      </c>
      <c r="K39" t="s">
        <v>124</v>
      </c>
      <c r="L39" s="52">
        <f>SAStab!B511</f>
        <v>16545.519</v>
      </c>
      <c r="M39" s="52">
        <f>SAStab!C511</f>
        <v>17529.016</v>
      </c>
      <c r="N39" s="52">
        <f>SAStab!D511</f>
        <v>19973.72</v>
      </c>
      <c r="O39" s="52">
        <f>SAStab!E511</f>
        <v>20299.004000000001</v>
      </c>
      <c r="P39" s="52">
        <f>SAStab!F511</f>
        <v>24206.887999999999</v>
      </c>
      <c r="Q39" s="52">
        <f>SAStab!G511</f>
        <v>24865.907999999999</v>
      </c>
      <c r="T39" t="s">
        <v>124</v>
      </c>
      <c r="U39" s="52">
        <f>SAStab!B605</f>
        <v>24650.043000000001</v>
      </c>
      <c r="V39" s="52">
        <f>SAStab!C605</f>
        <v>23972.028999999999</v>
      </c>
      <c r="W39" s="52">
        <f>SAStab!D605</f>
        <v>22338.164000000001</v>
      </c>
      <c r="X39" s="52">
        <f>SAStab!E605</f>
        <v>22669.878000000001</v>
      </c>
      <c r="Y39" s="52">
        <f>SAStab!F605</f>
        <v>20908.405999999999</v>
      </c>
      <c r="Z39" s="52">
        <f>SAStab!G605</f>
        <v>23382.988000000001</v>
      </c>
      <c r="AC39" t="s">
        <v>124</v>
      </c>
      <c r="AD39" s="52">
        <f>SAStab!B699</f>
        <v>13896.476000000001</v>
      </c>
      <c r="AE39" s="52">
        <f>SAStab!C699</f>
        <v>13946.549000000001</v>
      </c>
      <c r="AF39" s="52">
        <f>SAStab!D699</f>
        <v>14497.842000000001</v>
      </c>
      <c r="AG39" s="52">
        <f>SAStab!E699</f>
        <v>14806.378000000001</v>
      </c>
      <c r="AH39" s="52">
        <f>SAStab!F699</f>
        <v>15631.97</v>
      </c>
      <c r="AI39" s="52">
        <f>SAStab!G699</f>
        <v>16464.483</v>
      </c>
    </row>
    <row r="40" spans="1:35">
      <c r="B40" s="37" t="s">
        <v>125</v>
      </c>
      <c r="C40" s="52">
        <f>SAStab!B419</f>
        <v>38267.425999999999</v>
      </c>
      <c r="D40" s="52">
        <f>SAStab!C419</f>
        <v>35619.137999999999</v>
      </c>
      <c r="E40" s="52">
        <f>SAStab!D419</f>
        <v>35001.919999999998</v>
      </c>
      <c r="F40" s="52">
        <f>SAStab!E419</f>
        <v>37050.595000000001</v>
      </c>
      <c r="G40" s="52">
        <f>SAStab!F419</f>
        <v>41652.409</v>
      </c>
      <c r="H40" s="52">
        <f>SAStab!G419</f>
        <v>47507.228999999999</v>
      </c>
      <c r="K40" s="37" t="s">
        <v>125</v>
      </c>
      <c r="L40" s="52">
        <f>SAStab!B512</f>
        <v>25013.539000000001</v>
      </c>
      <c r="M40" s="52">
        <f>SAStab!C512</f>
        <v>25930.356</v>
      </c>
      <c r="N40" s="52">
        <f>SAStab!D512</f>
        <v>26704.123</v>
      </c>
      <c r="O40" s="52">
        <f>SAStab!E512</f>
        <v>28609.13</v>
      </c>
      <c r="P40" s="52">
        <f>SAStab!F512</f>
        <v>32674.909</v>
      </c>
      <c r="Q40" s="52">
        <f>SAStab!G512</f>
        <v>38451.362999999998</v>
      </c>
      <c r="T40" s="37" t="s">
        <v>125</v>
      </c>
      <c r="U40" s="52">
        <f>SAStab!B606</f>
        <v>34584.701999999997</v>
      </c>
      <c r="V40" s="52">
        <f>SAStab!C606</f>
        <v>31085.776999999998</v>
      </c>
      <c r="W40" s="52">
        <f>SAStab!D606</f>
        <v>29648.958999999999</v>
      </c>
      <c r="X40" s="52">
        <f>SAStab!E606</f>
        <v>30229.093000000001</v>
      </c>
      <c r="Y40" s="52">
        <f>SAStab!F606</f>
        <v>33133.671999999999</v>
      </c>
      <c r="Z40" s="52">
        <f>SAStab!G606</f>
        <v>36063.434999999998</v>
      </c>
      <c r="AC40" s="37" t="s">
        <v>125</v>
      </c>
      <c r="AD40" s="52">
        <f>SAStab!B700</f>
        <v>21330.815999999999</v>
      </c>
      <c r="AE40" s="52">
        <f>SAStab!C700</f>
        <v>21396.994999999999</v>
      </c>
      <c r="AF40" s="52">
        <f>SAStab!D700</f>
        <v>21351.162</v>
      </c>
      <c r="AG40" s="52">
        <f>SAStab!E700</f>
        <v>21787.628000000001</v>
      </c>
      <c r="AH40" s="52">
        <f>SAStab!F700</f>
        <v>24156.170999999998</v>
      </c>
      <c r="AI40" s="52">
        <f>SAStab!G700</f>
        <v>27007.57</v>
      </c>
    </row>
    <row r="41" spans="1:35">
      <c r="B41" s="38" t="s">
        <v>126</v>
      </c>
      <c r="C41" s="52">
        <f>SAStab!B420</f>
        <v>46646.154000000002</v>
      </c>
      <c r="D41" s="52">
        <f>SAStab!C420</f>
        <v>48320.214999999997</v>
      </c>
      <c r="E41" s="52">
        <f>SAStab!D420</f>
        <v>45841.311000000002</v>
      </c>
      <c r="F41" s="52">
        <f>SAStab!E420</f>
        <v>43939.377999999997</v>
      </c>
      <c r="G41" s="52">
        <f>SAStab!F420</f>
        <v>45623.733</v>
      </c>
      <c r="H41" s="52">
        <f>SAStab!G420</f>
        <v>50557.919000000002</v>
      </c>
      <c r="K41" s="38" t="s">
        <v>126</v>
      </c>
      <c r="L41" s="52">
        <f>SAStab!B513</f>
        <v>27820.594000000001</v>
      </c>
      <c r="M41" s="52">
        <f>SAStab!C513</f>
        <v>28861.937000000002</v>
      </c>
      <c r="N41" s="52">
        <f>SAStab!D513</f>
        <v>30207.423999999999</v>
      </c>
      <c r="O41" s="52">
        <f>SAStab!E513</f>
        <v>31169.284</v>
      </c>
      <c r="P41" s="52">
        <f>SAStab!F513</f>
        <v>34768.898999999998</v>
      </c>
      <c r="Q41" s="52">
        <f>SAStab!G513</f>
        <v>38467.974000000002</v>
      </c>
      <c r="T41" s="38" t="s">
        <v>126</v>
      </c>
      <c r="U41" s="52">
        <f>SAStab!B607</f>
        <v>42888.226999999999</v>
      </c>
      <c r="V41" s="52">
        <f>SAStab!C607</f>
        <v>43608.430999999997</v>
      </c>
      <c r="W41" s="52">
        <f>SAStab!D607</f>
        <v>40251.101000000002</v>
      </c>
      <c r="X41" s="52">
        <f>SAStab!E607</f>
        <v>37326.625999999997</v>
      </c>
      <c r="Y41" s="52">
        <f>SAStab!F607</f>
        <v>37328.550999999999</v>
      </c>
      <c r="Z41" s="52">
        <f>SAStab!G607</f>
        <v>40416.057999999997</v>
      </c>
      <c r="AC41" s="38" t="s">
        <v>126</v>
      </c>
      <c r="AD41" s="52">
        <f>SAStab!B701</f>
        <v>24062.667000000001</v>
      </c>
      <c r="AE41" s="52">
        <f>SAStab!C701</f>
        <v>24150.151999999998</v>
      </c>
      <c r="AF41" s="52">
        <f>SAStab!D701</f>
        <v>24617.214</v>
      </c>
      <c r="AG41" s="52">
        <f>SAStab!E701</f>
        <v>24556.531999999999</v>
      </c>
      <c r="AH41" s="52">
        <f>SAStab!F701</f>
        <v>26473.717000000001</v>
      </c>
      <c r="AI41" s="52">
        <f>SAStab!G701</f>
        <v>28326.113000000001</v>
      </c>
    </row>
    <row r="42" spans="1:35">
      <c r="B42" t="s">
        <v>127</v>
      </c>
      <c r="C42" s="52">
        <f>SAStab!B421</f>
        <v>45783.163999999997</v>
      </c>
      <c r="D42" s="52">
        <f>SAStab!C421</f>
        <v>47855.540999999997</v>
      </c>
      <c r="E42" s="52">
        <f>SAStab!D421</f>
        <v>46513.148999999998</v>
      </c>
      <c r="F42" s="52">
        <f>SAStab!E421</f>
        <v>44883.152000000002</v>
      </c>
      <c r="G42" s="52">
        <f>SAStab!F421</f>
        <v>50431.43</v>
      </c>
      <c r="H42" s="52">
        <f>SAStab!G421</f>
        <v>56155.99</v>
      </c>
      <c r="K42" t="s">
        <v>127</v>
      </c>
      <c r="L42" s="52">
        <f>SAStab!B514</f>
        <v>30536.105</v>
      </c>
      <c r="M42" s="52">
        <f>SAStab!C514</f>
        <v>32155.028999999999</v>
      </c>
      <c r="N42" s="52">
        <f>SAStab!D514</f>
        <v>32076.861000000001</v>
      </c>
      <c r="O42" s="52">
        <f>SAStab!E514</f>
        <v>32732.633999999998</v>
      </c>
      <c r="P42" s="52">
        <f>SAStab!F514</f>
        <v>37856.396999999997</v>
      </c>
      <c r="Q42" s="52">
        <f>SAStab!G514</f>
        <v>43894.881999999998</v>
      </c>
      <c r="T42" t="s">
        <v>127</v>
      </c>
      <c r="U42" s="52">
        <f>SAStab!B608</f>
        <v>41616.357000000004</v>
      </c>
      <c r="V42" s="52">
        <f>SAStab!C608</f>
        <v>42360.845000000001</v>
      </c>
      <c r="W42" s="52">
        <f>SAStab!D608</f>
        <v>40460.910000000003</v>
      </c>
      <c r="X42" s="52">
        <f>SAStab!E608</f>
        <v>38026.612000000001</v>
      </c>
      <c r="Y42" s="52">
        <f>SAStab!F608</f>
        <v>41683.752999999997</v>
      </c>
      <c r="Z42" s="52">
        <f>SAStab!G608</f>
        <v>45284.593000000001</v>
      </c>
      <c r="AC42" t="s">
        <v>127</v>
      </c>
      <c r="AD42" s="52">
        <f>SAStab!B702</f>
        <v>26369.297999999999</v>
      </c>
      <c r="AE42" s="52">
        <f>SAStab!C702</f>
        <v>26660.331999999999</v>
      </c>
      <c r="AF42" s="52">
        <f>SAStab!D702</f>
        <v>26024.621999999999</v>
      </c>
      <c r="AG42" s="52">
        <f>SAStab!E702</f>
        <v>25876.093000000001</v>
      </c>
      <c r="AH42" s="52">
        <f>SAStab!F702</f>
        <v>29108.720000000001</v>
      </c>
      <c r="AI42" s="52">
        <f>SAStab!G702</f>
        <v>33023.485999999997</v>
      </c>
    </row>
    <row r="43" spans="1:35">
      <c r="B43" t="s">
        <v>128</v>
      </c>
      <c r="C43" s="52">
        <f>SAStab!B422</f>
        <v>52407.870999999999</v>
      </c>
      <c r="D43" s="52">
        <f>SAStab!C422</f>
        <v>52627.502</v>
      </c>
      <c r="E43" s="52">
        <f>SAStab!D422</f>
        <v>49834.409</v>
      </c>
      <c r="F43" s="52">
        <f>SAStab!E422</f>
        <v>53396.692000000003</v>
      </c>
      <c r="G43" s="52">
        <f>SAStab!F422</f>
        <v>57759.989000000001</v>
      </c>
      <c r="H43" s="52">
        <f>SAStab!G422</f>
        <v>63196.271000000001</v>
      </c>
      <c r="K43" t="s">
        <v>128</v>
      </c>
      <c r="L43" s="52">
        <f>SAStab!B515</f>
        <v>33333.938000000002</v>
      </c>
      <c r="M43" s="52">
        <f>SAStab!C515</f>
        <v>34386.194000000003</v>
      </c>
      <c r="N43" s="52">
        <f>SAStab!D515</f>
        <v>34637.199000000001</v>
      </c>
      <c r="O43" s="52">
        <f>SAStab!E515</f>
        <v>39231.968999999997</v>
      </c>
      <c r="P43" s="52">
        <f>SAStab!F515</f>
        <v>42854.981</v>
      </c>
      <c r="Q43" s="52">
        <f>SAStab!G515</f>
        <v>47094.896999999997</v>
      </c>
      <c r="T43" t="s">
        <v>128</v>
      </c>
      <c r="U43" s="52">
        <f>SAStab!B609</f>
        <v>47712.959000000003</v>
      </c>
      <c r="V43" s="52">
        <f>SAStab!C609</f>
        <v>47110.61</v>
      </c>
      <c r="W43" s="52">
        <f>SAStab!D609</f>
        <v>43279.209000000003</v>
      </c>
      <c r="X43" s="52">
        <f>SAStab!E609</f>
        <v>44175.834999999999</v>
      </c>
      <c r="Y43" s="52">
        <f>SAStab!F609</f>
        <v>47938.089</v>
      </c>
      <c r="Z43" s="52">
        <f>SAStab!G609</f>
        <v>51420.345000000001</v>
      </c>
      <c r="AC43" t="s">
        <v>128</v>
      </c>
      <c r="AD43" s="52">
        <f>SAStab!B703</f>
        <v>28639.026999999998</v>
      </c>
      <c r="AE43" s="52">
        <f>SAStab!C703</f>
        <v>28869.302</v>
      </c>
      <c r="AF43" s="52">
        <f>SAStab!D703</f>
        <v>28081.998</v>
      </c>
      <c r="AG43" s="52">
        <f>SAStab!E703</f>
        <v>30011.112000000001</v>
      </c>
      <c r="AH43" s="52">
        <f>SAStab!F703</f>
        <v>33033.080999999998</v>
      </c>
      <c r="AI43" s="52">
        <f>SAStab!G703</f>
        <v>35318.972000000002</v>
      </c>
    </row>
    <row r="44" spans="1:35">
      <c r="B44" t="s">
        <v>129</v>
      </c>
      <c r="C44" s="52">
        <f>SAStab!B423</f>
        <v>61473.68</v>
      </c>
      <c r="D44" s="52">
        <f>SAStab!C423</f>
        <v>57609.05</v>
      </c>
      <c r="E44" s="52">
        <f>SAStab!D423</f>
        <v>56036.798999999999</v>
      </c>
      <c r="F44" s="52">
        <f>SAStab!E423</f>
        <v>58385.748</v>
      </c>
      <c r="G44" s="52">
        <f>SAStab!F423</f>
        <v>64116.267999999996</v>
      </c>
      <c r="H44" s="52">
        <f>SAStab!G423</f>
        <v>70799.226999999999</v>
      </c>
      <c r="K44" t="s">
        <v>129</v>
      </c>
      <c r="L44" s="52">
        <f>SAStab!B516</f>
        <v>42463.83</v>
      </c>
      <c r="M44" s="52">
        <f>SAStab!C516</f>
        <v>39520.442999999999</v>
      </c>
      <c r="N44" s="52">
        <f>SAStab!D516</f>
        <v>39389.587</v>
      </c>
      <c r="O44" s="52">
        <f>SAStab!E516</f>
        <v>41496.817999999999</v>
      </c>
      <c r="P44" s="52">
        <f>SAStab!F516</f>
        <v>47121.512000000002</v>
      </c>
      <c r="Q44" s="52">
        <f>SAStab!G516</f>
        <v>53021.525000000001</v>
      </c>
      <c r="T44" t="s">
        <v>129</v>
      </c>
      <c r="U44" s="52">
        <f>SAStab!B610</f>
        <v>53212.341</v>
      </c>
      <c r="V44" s="52">
        <f>SAStab!C610</f>
        <v>51065.601000000002</v>
      </c>
      <c r="W44" s="52">
        <f>SAStab!D610</f>
        <v>48602.432999999997</v>
      </c>
      <c r="X44" s="52">
        <f>SAStab!E610</f>
        <v>49782.95</v>
      </c>
      <c r="Y44" s="52">
        <f>SAStab!F610</f>
        <v>53141.233</v>
      </c>
      <c r="Z44" s="52">
        <f>SAStab!G610</f>
        <v>57097.22</v>
      </c>
      <c r="AC44" t="s">
        <v>129</v>
      </c>
      <c r="AD44" s="52">
        <f>SAStab!B704</f>
        <v>34202.491000000002</v>
      </c>
      <c r="AE44" s="52">
        <f>SAStab!C704</f>
        <v>32976.993999999999</v>
      </c>
      <c r="AF44" s="52">
        <f>SAStab!D704</f>
        <v>31955.222000000002</v>
      </c>
      <c r="AG44" s="52">
        <f>SAStab!E704</f>
        <v>32894.021000000001</v>
      </c>
      <c r="AH44" s="52">
        <f>SAStab!F704</f>
        <v>36146.476999999999</v>
      </c>
      <c r="AI44" s="52">
        <f>SAStab!G704</f>
        <v>39319.517999999996</v>
      </c>
    </row>
    <row r="45" spans="1:35">
      <c r="B45" t="s">
        <v>130</v>
      </c>
      <c r="C45" s="52">
        <f>SAStab!B424</f>
        <v>67334.642000000007</v>
      </c>
      <c r="D45" s="52">
        <f>SAStab!C424</f>
        <v>64603.574999999997</v>
      </c>
      <c r="E45" s="52">
        <f>SAStab!D424</f>
        <v>62983.696000000004</v>
      </c>
      <c r="F45" s="52">
        <f>SAStab!E424</f>
        <v>67282.273000000001</v>
      </c>
      <c r="G45" s="52">
        <f>SAStab!F424</f>
        <v>73431.909</v>
      </c>
      <c r="H45" s="52">
        <f>SAStab!G424</f>
        <v>80344.998999999996</v>
      </c>
      <c r="K45" t="s">
        <v>130</v>
      </c>
      <c r="L45" s="52">
        <f>SAStab!B517</f>
        <v>43044.88</v>
      </c>
      <c r="M45" s="52">
        <f>SAStab!C517</f>
        <v>43920.161</v>
      </c>
      <c r="N45" s="52">
        <f>SAStab!D517</f>
        <v>42842.940999999999</v>
      </c>
      <c r="O45" s="52">
        <f>SAStab!E517</f>
        <v>46981.845999999998</v>
      </c>
      <c r="P45" s="52">
        <f>SAStab!F517</f>
        <v>52162.385999999999</v>
      </c>
      <c r="Q45" s="52">
        <f>SAStab!G517</f>
        <v>59023.400999999998</v>
      </c>
      <c r="T45" t="s">
        <v>130</v>
      </c>
      <c r="U45" s="52">
        <f>SAStab!B611</f>
        <v>60440.303999999996</v>
      </c>
      <c r="V45" s="52">
        <f>SAStab!C611</f>
        <v>57003.9</v>
      </c>
      <c r="W45" s="52">
        <f>SAStab!D611</f>
        <v>55297.476999999999</v>
      </c>
      <c r="X45" s="52">
        <f>SAStab!E611</f>
        <v>57780.913</v>
      </c>
      <c r="Y45" s="52">
        <f>SAStab!F611</f>
        <v>61342.17</v>
      </c>
      <c r="Z45" s="52">
        <f>SAStab!G611</f>
        <v>66165.028999999995</v>
      </c>
      <c r="AC45" t="s">
        <v>130</v>
      </c>
      <c r="AD45" s="52">
        <f>SAStab!B705</f>
        <v>36150.542999999998</v>
      </c>
      <c r="AE45" s="52">
        <f>SAStab!C705</f>
        <v>36320.485999999997</v>
      </c>
      <c r="AF45" s="52">
        <f>SAStab!D705</f>
        <v>35156.722000000002</v>
      </c>
      <c r="AG45" s="52">
        <f>SAStab!E705</f>
        <v>37480.485999999997</v>
      </c>
      <c r="AH45" s="52">
        <f>SAStab!F705</f>
        <v>40072.646000000001</v>
      </c>
      <c r="AI45" s="52">
        <f>SAStab!G705</f>
        <v>44843.430999999997</v>
      </c>
    </row>
    <row r="46" spans="1:35">
      <c r="B46" t="s">
        <v>131</v>
      </c>
      <c r="C46" s="52">
        <f>SAStab!B425</f>
        <v>94311.933000000005</v>
      </c>
      <c r="D46" s="52">
        <f>SAStab!C425</f>
        <v>99322.092999999993</v>
      </c>
      <c r="E46" s="52">
        <f>SAStab!D425</f>
        <v>103302.496</v>
      </c>
      <c r="F46" s="52">
        <f>SAStab!E425</f>
        <v>111364.679</v>
      </c>
      <c r="G46" s="52">
        <f>SAStab!F425</f>
        <v>121342.16800000001</v>
      </c>
      <c r="H46" s="52">
        <f>SAStab!G425</f>
        <v>129138.022</v>
      </c>
      <c r="K46" t="s">
        <v>131</v>
      </c>
      <c r="L46" s="52">
        <f>SAStab!B518</f>
        <v>61086.881000000001</v>
      </c>
      <c r="M46" s="52">
        <f>SAStab!C518</f>
        <v>63282.714999999997</v>
      </c>
      <c r="N46" s="52">
        <f>SAStab!D518</f>
        <v>66718.028999999995</v>
      </c>
      <c r="O46" s="52">
        <f>SAStab!E518</f>
        <v>72884.005000000005</v>
      </c>
      <c r="P46" s="52">
        <f>SAStab!F518</f>
        <v>84054.731</v>
      </c>
      <c r="Q46" s="52">
        <f>SAStab!G518</f>
        <v>91992.202000000005</v>
      </c>
      <c r="T46" t="s">
        <v>131</v>
      </c>
      <c r="U46" s="52">
        <f>SAStab!B612</f>
        <v>82627.024000000005</v>
      </c>
      <c r="V46" s="52">
        <f>SAStab!C612</f>
        <v>87153.452000000005</v>
      </c>
      <c r="W46" s="52">
        <f>SAStab!D612</f>
        <v>89280.553</v>
      </c>
      <c r="X46" s="52">
        <f>SAStab!E612</f>
        <v>94383.695000000007</v>
      </c>
      <c r="Y46" s="52">
        <f>SAStab!F612</f>
        <v>99510.683999999994</v>
      </c>
      <c r="Z46" s="52">
        <f>SAStab!G612</f>
        <v>104463.226</v>
      </c>
      <c r="AC46" t="s">
        <v>131</v>
      </c>
      <c r="AD46" s="52">
        <f>SAStab!B706</f>
        <v>49401.972000000002</v>
      </c>
      <c r="AE46" s="52">
        <f>SAStab!C706</f>
        <v>51114.074000000001</v>
      </c>
      <c r="AF46" s="52">
        <f>SAStab!D706</f>
        <v>52696.086000000003</v>
      </c>
      <c r="AG46" s="52">
        <f>SAStab!E706</f>
        <v>55903.021999999997</v>
      </c>
      <c r="AH46" s="52">
        <f>SAStab!F706</f>
        <v>62223.247000000003</v>
      </c>
      <c r="AI46" s="52">
        <f>SAStab!G706</f>
        <v>67317.406000000003</v>
      </c>
    </row>
    <row r="47" spans="1:35">
      <c r="A47" t="s">
        <v>105</v>
      </c>
      <c r="C47" s="52"/>
      <c r="D47" s="52"/>
      <c r="E47" s="52"/>
      <c r="F47" s="52"/>
      <c r="G47" s="52"/>
      <c r="H47" s="52"/>
      <c r="J47" t="s">
        <v>105</v>
      </c>
      <c r="L47" s="52"/>
      <c r="M47" s="52"/>
      <c r="N47" s="52"/>
      <c r="O47" s="52"/>
      <c r="P47" s="52"/>
      <c r="Q47" s="52"/>
      <c r="S47" t="s">
        <v>105</v>
      </c>
      <c r="U47" s="52"/>
      <c r="V47" s="52"/>
      <c r="W47" s="52"/>
      <c r="X47" s="52"/>
      <c r="Y47" s="52"/>
      <c r="Z47" s="52"/>
      <c r="AB47" t="s">
        <v>105</v>
      </c>
      <c r="AD47" s="52"/>
      <c r="AE47" s="52"/>
      <c r="AF47" s="52"/>
      <c r="AG47" s="52"/>
      <c r="AH47" s="52"/>
      <c r="AI47" s="52"/>
    </row>
    <row r="48" spans="1:35">
      <c r="B48" t="s">
        <v>112</v>
      </c>
      <c r="C48" s="52">
        <f>SAStab!B427</f>
        <v>11972.117</v>
      </c>
      <c r="D48" s="52">
        <f>SAStab!C427</f>
        <v>12831.19</v>
      </c>
      <c r="E48" s="52">
        <f>SAStab!D427</f>
        <v>13302.061</v>
      </c>
      <c r="F48" s="52">
        <f>SAStab!E427</f>
        <v>13631.748</v>
      </c>
      <c r="G48" s="52">
        <f>SAStab!F427</f>
        <v>14702.18</v>
      </c>
      <c r="H48" s="52">
        <f>SAStab!G427</f>
        <v>16203.800999999999</v>
      </c>
      <c r="K48" t="s">
        <v>112</v>
      </c>
      <c r="L48" s="52">
        <f>SAStab!B520</f>
        <v>10406.424999999999</v>
      </c>
      <c r="M48" s="52">
        <f>SAStab!C520</f>
        <v>11259.529</v>
      </c>
      <c r="N48" s="52">
        <f>SAStab!D520</f>
        <v>11620.087</v>
      </c>
      <c r="O48" s="52">
        <f>SAStab!E520</f>
        <v>11820.478999999999</v>
      </c>
      <c r="P48" s="52">
        <f>SAStab!F520</f>
        <v>12872.306</v>
      </c>
      <c r="Q48" s="52">
        <f>SAStab!G520</f>
        <v>14312.196</v>
      </c>
      <c r="T48" t="s">
        <v>112</v>
      </c>
      <c r="U48" s="52">
        <f>SAStab!B614</f>
        <v>10057.948</v>
      </c>
      <c r="V48" s="52">
        <f>SAStab!C614</f>
        <v>10386.199000000001</v>
      </c>
      <c r="W48" s="52">
        <f>SAStab!D614</f>
        <v>10216.002</v>
      </c>
      <c r="X48" s="52">
        <f>SAStab!E614</f>
        <v>9744.6190000000006</v>
      </c>
      <c r="Y48" s="52">
        <f>SAStab!F614</f>
        <v>9836.8430000000008</v>
      </c>
      <c r="Z48" s="52">
        <f>SAStab!G614</f>
        <v>10232.147000000001</v>
      </c>
      <c r="AC48" t="s">
        <v>112</v>
      </c>
      <c r="AD48" s="52">
        <f>SAStab!B708</f>
        <v>8492.2559999999994</v>
      </c>
      <c r="AE48" s="52">
        <f>SAStab!C708</f>
        <v>8814.5380000000005</v>
      </c>
      <c r="AF48" s="52">
        <f>SAStab!D708</f>
        <v>8534.0280000000002</v>
      </c>
      <c r="AG48" s="52">
        <f>SAStab!E708</f>
        <v>7933.35</v>
      </c>
      <c r="AH48" s="52">
        <f>SAStab!F708</f>
        <v>8006.9679999999998</v>
      </c>
      <c r="AI48" s="52">
        <f>SAStab!G708</f>
        <v>8340.5419999999995</v>
      </c>
    </row>
    <row r="49" spans="1:35">
      <c r="B49" t="s">
        <v>17</v>
      </c>
      <c r="C49" s="52">
        <f>SAStab!B428</f>
        <v>28068.280999999999</v>
      </c>
      <c r="D49" s="52">
        <f>SAStab!C428</f>
        <v>30255.957999999999</v>
      </c>
      <c r="E49" s="52">
        <f>SAStab!D428</f>
        <v>31008.496999999999</v>
      </c>
      <c r="F49" s="52">
        <f>SAStab!E428</f>
        <v>31717.002</v>
      </c>
      <c r="G49" s="52">
        <f>SAStab!F428</f>
        <v>34227.832999999999</v>
      </c>
      <c r="H49" s="52">
        <f>SAStab!G428</f>
        <v>37655.345000000001</v>
      </c>
      <c r="K49" t="s">
        <v>17</v>
      </c>
      <c r="L49" s="52">
        <f>SAStab!B521</f>
        <v>22762.632000000001</v>
      </c>
      <c r="M49" s="52">
        <f>SAStab!C521</f>
        <v>25151.273000000001</v>
      </c>
      <c r="N49" s="52">
        <f>SAStab!D521</f>
        <v>25822.874</v>
      </c>
      <c r="O49" s="52">
        <f>SAStab!E521</f>
        <v>26549.404999999999</v>
      </c>
      <c r="P49" s="52">
        <f>SAStab!F521</f>
        <v>28874.254000000001</v>
      </c>
      <c r="Q49" s="52">
        <f>SAStab!G521</f>
        <v>32198.688999999998</v>
      </c>
      <c r="T49" t="s">
        <v>17</v>
      </c>
      <c r="U49" s="52">
        <f>SAStab!B615</f>
        <v>25792.813999999998</v>
      </c>
      <c r="V49" s="52">
        <f>SAStab!C615</f>
        <v>27191.117999999999</v>
      </c>
      <c r="W49" s="52">
        <f>SAStab!D615</f>
        <v>27344.998</v>
      </c>
      <c r="X49" s="52">
        <f>SAStab!E615</f>
        <v>27273.161</v>
      </c>
      <c r="Y49" s="52">
        <f>SAStab!F615</f>
        <v>28668.258000000002</v>
      </c>
      <c r="Z49" s="52">
        <f>SAStab!G615</f>
        <v>30916.003000000001</v>
      </c>
      <c r="AC49" t="s">
        <v>17</v>
      </c>
      <c r="AD49" s="52">
        <f>SAStab!B709</f>
        <v>20487.165000000001</v>
      </c>
      <c r="AE49" s="52">
        <f>SAStab!C709</f>
        <v>22086.433000000001</v>
      </c>
      <c r="AF49" s="52">
        <f>SAStab!D709</f>
        <v>22159.375</v>
      </c>
      <c r="AG49" s="52">
        <f>SAStab!E709</f>
        <v>22105.564999999999</v>
      </c>
      <c r="AH49" s="52">
        <f>SAStab!F709</f>
        <v>23314.679</v>
      </c>
      <c r="AI49" s="52">
        <f>SAStab!G709</f>
        <v>25459.346000000001</v>
      </c>
    </row>
    <row r="50" spans="1:35">
      <c r="B50" t="s">
        <v>18</v>
      </c>
      <c r="C50" s="52">
        <f>SAStab!B429</f>
        <v>46488.735999999997</v>
      </c>
      <c r="D50" s="52">
        <f>SAStab!C429</f>
        <v>50038.616000000002</v>
      </c>
      <c r="E50" s="52">
        <f>SAStab!D429</f>
        <v>51281.821000000004</v>
      </c>
      <c r="F50" s="52">
        <f>SAStab!E429</f>
        <v>52574.959000000003</v>
      </c>
      <c r="G50" s="52">
        <f>SAStab!F429</f>
        <v>57128.688999999998</v>
      </c>
      <c r="H50" s="52">
        <f>SAStab!G429</f>
        <v>62747.258000000002</v>
      </c>
      <c r="K50" t="s">
        <v>18</v>
      </c>
      <c r="L50" s="52">
        <f>SAStab!B522</f>
        <v>35953.184999999998</v>
      </c>
      <c r="M50" s="52">
        <f>SAStab!C522</f>
        <v>39785.705000000002</v>
      </c>
      <c r="N50" s="52">
        <f>SAStab!D522</f>
        <v>41384.059000000001</v>
      </c>
      <c r="O50" s="52">
        <f>SAStab!E522</f>
        <v>42745.56</v>
      </c>
      <c r="P50" s="52">
        <f>SAStab!F522</f>
        <v>46571.190999999999</v>
      </c>
      <c r="Q50" s="52">
        <f>SAStab!G522</f>
        <v>52325.614999999998</v>
      </c>
      <c r="T50" t="s">
        <v>18</v>
      </c>
      <c r="U50" s="52">
        <f>SAStab!B616</f>
        <v>42781.470999999998</v>
      </c>
      <c r="V50" s="52">
        <f>SAStab!C616</f>
        <v>44979.555999999997</v>
      </c>
      <c r="W50" s="52">
        <f>SAStab!D616</f>
        <v>45500.283000000003</v>
      </c>
      <c r="X50" s="52">
        <f>SAStab!E616</f>
        <v>45945.427000000003</v>
      </c>
      <c r="Y50" s="52">
        <f>SAStab!F616</f>
        <v>49063.595999999998</v>
      </c>
      <c r="Z50" s="52">
        <f>SAStab!G616</f>
        <v>52901.21</v>
      </c>
      <c r="AC50" t="s">
        <v>18</v>
      </c>
      <c r="AD50" s="52">
        <f>SAStab!B710</f>
        <v>32245.919999999998</v>
      </c>
      <c r="AE50" s="52">
        <f>SAStab!C710</f>
        <v>34726.644</v>
      </c>
      <c r="AF50" s="52">
        <f>SAStab!D710</f>
        <v>35602.521000000001</v>
      </c>
      <c r="AG50" s="52">
        <f>SAStab!E710</f>
        <v>36116.027999999998</v>
      </c>
      <c r="AH50" s="52">
        <f>SAStab!F710</f>
        <v>38506.097999999998</v>
      </c>
      <c r="AI50" s="52">
        <f>SAStab!G710</f>
        <v>42479.565999999999</v>
      </c>
    </row>
    <row r="51" spans="1:35">
      <c r="B51" t="s">
        <v>19</v>
      </c>
      <c r="C51" s="52">
        <f>SAStab!B430</f>
        <v>75440.236999999994</v>
      </c>
      <c r="D51" s="52">
        <f>SAStab!C430</f>
        <v>81593.995999999999</v>
      </c>
      <c r="E51" s="52">
        <f>SAStab!D430</f>
        <v>84608.714000000007</v>
      </c>
      <c r="F51" s="52">
        <f>SAStab!E430</f>
        <v>88402.074999999997</v>
      </c>
      <c r="G51" s="52">
        <f>SAStab!F430</f>
        <v>96693.683000000005</v>
      </c>
      <c r="H51" s="52">
        <f>SAStab!G430</f>
        <v>104809.908</v>
      </c>
      <c r="K51" t="s">
        <v>19</v>
      </c>
      <c r="L51" s="52">
        <f>SAStab!B523</f>
        <v>55370.800999999999</v>
      </c>
      <c r="M51" s="52">
        <f>SAStab!C523</f>
        <v>61552.296000000002</v>
      </c>
      <c r="N51" s="52">
        <f>SAStab!D523</f>
        <v>64899.211000000003</v>
      </c>
      <c r="O51" s="52">
        <f>SAStab!E523</f>
        <v>67878.774999999994</v>
      </c>
      <c r="P51" s="52">
        <f>SAStab!F523</f>
        <v>75541.909</v>
      </c>
      <c r="Q51" s="52">
        <f>SAStab!G523</f>
        <v>83806.773000000001</v>
      </c>
      <c r="T51" t="s">
        <v>19</v>
      </c>
      <c r="U51" s="52">
        <f>SAStab!B617</f>
        <v>67645.884000000005</v>
      </c>
      <c r="V51" s="52">
        <f>SAStab!C617</f>
        <v>71703.608999999997</v>
      </c>
      <c r="W51" s="52">
        <f>SAStab!D617</f>
        <v>73499.726999999999</v>
      </c>
      <c r="X51" s="52">
        <f>SAStab!E617</f>
        <v>75779.807000000001</v>
      </c>
      <c r="Y51" s="52">
        <f>SAStab!F617</f>
        <v>81335.706000000006</v>
      </c>
      <c r="Z51" s="52">
        <f>SAStab!G617</f>
        <v>86445.373999999996</v>
      </c>
      <c r="AC51" t="s">
        <v>19</v>
      </c>
      <c r="AD51" s="52">
        <f>SAStab!B711</f>
        <v>47576.447999999997</v>
      </c>
      <c r="AE51" s="52">
        <f>SAStab!C711</f>
        <v>51661.909</v>
      </c>
      <c r="AF51" s="52">
        <f>SAStab!D711</f>
        <v>53790.224000000002</v>
      </c>
      <c r="AG51" s="52">
        <f>SAStab!E711</f>
        <v>55256.506999999998</v>
      </c>
      <c r="AH51" s="52">
        <f>SAStab!F711</f>
        <v>60183.930999999997</v>
      </c>
      <c r="AI51" s="52">
        <f>SAStab!G711</f>
        <v>65442.239999999998</v>
      </c>
    </row>
    <row r="52" spans="1:35">
      <c r="B52" t="s">
        <v>113</v>
      </c>
      <c r="C52" s="52">
        <f>SAStab!B431</f>
        <v>199746.057</v>
      </c>
      <c r="D52" s="52">
        <f>SAStab!C431</f>
        <v>214639.72</v>
      </c>
      <c r="E52" s="52">
        <f>SAStab!D431</f>
        <v>227149.57800000001</v>
      </c>
      <c r="F52" s="52">
        <f>SAStab!E431</f>
        <v>247833.891</v>
      </c>
      <c r="G52" s="52">
        <f>SAStab!F431</f>
        <v>267031.10499999998</v>
      </c>
      <c r="H52" s="52">
        <f>SAStab!G431</f>
        <v>281064.43300000002</v>
      </c>
      <c r="K52" t="s">
        <v>113</v>
      </c>
      <c r="L52" s="52">
        <f>SAStab!B524</f>
        <v>109691.871</v>
      </c>
      <c r="M52" s="52">
        <f>SAStab!C524</f>
        <v>113679.288</v>
      </c>
      <c r="N52" s="52">
        <f>SAStab!D524</f>
        <v>124084.36900000001</v>
      </c>
      <c r="O52" s="52">
        <f>SAStab!E524</f>
        <v>141618.07199999999</v>
      </c>
      <c r="P52" s="52">
        <f>SAStab!F524</f>
        <v>167172.95800000001</v>
      </c>
      <c r="Q52" s="52">
        <f>SAStab!G524</f>
        <v>180838.549</v>
      </c>
      <c r="T52" t="s">
        <v>113</v>
      </c>
      <c r="U52" s="52">
        <f>SAStab!B618</f>
        <v>173237.80799999999</v>
      </c>
      <c r="V52" s="52">
        <f>SAStab!C618</f>
        <v>188286.47399999999</v>
      </c>
      <c r="W52" s="52">
        <f>SAStab!D618</f>
        <v>195591.916</v>
      </c>
      <c r="X52" s="52">
        <f>SAStab!E618</f>
        <v>208847.46400000001</v>
      </c>
      <c r="Y52" s="52">
        <f>SAStab!F618</f>
        <v>216461.22899999999</v>
      </c>
      <c r="Z52" s="52">
        <f>SAStab!G618</f>
        <v>225569.538</v>
      </c>
      <c r="AC52" t="s">
        <v>113</v>
      </c>
      <c r="AD52" s="52">
        <f>SAStab!B712</f>
        <v>83183.622000000003</v>
      </c>
      <c r="AE52" s="52">
        <f>SAStab!C712</f>
        <v>87326.040999999997</v>
      </c>
      <c r="AF52" s="52">
        <f>SAStab!D712</f>
        <v>92526.706999999995</v>
      </c>
      <c r="AG52" s="52">
        <f>SAStab!E712</f>
        <v>102631.64599999999</v>
      </c>
      <c r="AH52" s="52">
        <f>SAStab!F712</f>
        <v>116603.08199999999</v>
      </c>
      <c r="AI52" s="52">
        <f>SAStab!G712</f>
        <v>125343.65399999999</v>
      </c>
    </row>
    <row r="53" spans="1:35">
      <c r="A53" t="s">
        <v>106</v>
      </c>
      <c r="C53" s="52"/>
      <c r="D53" s="52"/>
      <c r="E53" s="52"/>
      <c r="F53" s="52"/>
      <c r="G53" s="52"/>
      <c r="H53" s="52"/>
      <c r="J53" t="s">
        <v>106</v>
      </c>
      <c r="L53" s="52"/>
      <c r="M53" s="52"/>
      <c r="N53" s="52"/>
      <c r="O53" s="52"/>
      <c r="P53" s="52"/>
      <c r="Q53" s="52"/>
      <c r="S53" t="s">
        <v>106</v>
      </c>
      <c r="U53" s="52"/>
      <c r="V53" s="52"/>
      <c r="W53" s="52"/>
      <c r="X53" s="52"/>
      <c r="Y53" s="52"/>
      <c r="Z53" s="52"/>
      <c r="AB53" t="s">
        <v>106</v>
      </c>
      <c r="AD53" s="52"/>
      <c r="AE53" s="52"/>
      <c r="AF53" s="52"/>
      <c r="AG53" s="52"/>
      <c r="AH53" s="52"/>
      <c r="AI53" s="52"/>
    </row>
    <row r="54" spans="1:35">
      <c r="B54" t="s">
        <v>112</v>
      </c>
      <c r="C54" s="52">
        <f>SAStab!B433</f>
        <v>20808.080999999998</v>
      </c>
      <c r="D54" s="52">
        <f>SAStab!C433</f>
        <v>20567.605</v>
      </c>
      <c r="E54" s="52">
        <f>SAStab!D433</f>
        <v>21089.620999999999</v>
      </c>
      <c r="F54" s="52">
        <f>SAStab!E433</f>
        <v>22091.425999999999</v>
      </c>
      <c r="G54" s="52">
        <f>SAStab!F433</f>
        <v>24556.687999999998</v>
      </c>
      <c r="H54" s="52">
        <f>SAStab!G433</f>
        <v>27177.526000000002</v>
      </c>
      <c r="K54" t="s">
        <v>112</v>
      </c>
      <c r="L54" s="52">
        <f>SAStab!B526</f>
        <v>16097.652</v>
      </c>
      <c r="M54" s="52">
        <f>SAStab!C526</f>
        <v>16627.065999999999</v>
      </c>
      <c r="N54" s="52">
        <f>SAStab!D526</f>
        <v>17363.199000000001</v>
      </c>
      <c r="O54" s="52">
        <f>SAStab!E526</f>
        <v>18032.965</v>
      </c>
      <c r="P54" s="52">
        <f>SAStab!F526</f>
        <v>20282.565999999999</v>
      </c>
      <c r="Q54" s="52">
        <f>SAStab!G526</f>
        <v>22527.554</v>
      </c>
      <c r="T54" t="s">
        <v>112</v>
      </c>
      <c r="U54" s="52">
        <f>SAStab!B620</f>
        <v>18268.486000000001</v>
      </c>
      <c r="V54" s="52">
        <f>SAStab!C620</f>
        <v>17459.523000000001</v>
      </c>
      <c r="W54" s="52">
        <f>SAStab!D620</f>
        <v>17199.262999999999</v>
      </c>
      <c r="X54" s="52">
        <f>SAStab!E620</f>
        <v>17398.859</v>
      </c>
      <c r="Y54" s="52">
        <f>SAStab!F620</f>
        <v>18662.243999999999</v>
      </c>
      <c r="Z54" s="52">
        <f>SAStab!G620</f>
        <v>20057.651999999998</v>
      </c>
      <c r="AC54" t="s">
        <v>112</v>
      </c>
      <c r="AD54" s="52">
        <f>SAStab!B714</f>
        <v>13558.058000000001</v>
      </c>
      <c r="AE54" s="52">
        <f>SAStab!C714</f>
        <v>13518.983</v>
      </c>
      <c r="AF54" s="52">
        <f>SAStab!D714</f>
        <v>13472.842000000001</v>
      </c>
      <c r="AG54" s="52">
        <f>SAStab!E714</f>
        <v>13340.397999999999</v>
      </c>
      <c r="AH54" s="52">
        <f>SAStab!F714</f>
        <v>14388.121999999999</v>
      </c>
      <c r="AI54" s="52">
        <f>SAStab!G714</f>
        <v>15407.68</v>
      </c>
    </row>
    <row r="55" spans="1:35">
      <c r="B55" t="s">
        <v>17</v>
      </c>
      <c r="C55" s="52">
        <f>SAStab!B434</f>
        <v>42348.55</v>
      </c>
      <c r="D55" s="52">
        <f>SAStab!C434</f>
        <v>42759.769</v>
      </c>
      <c r="E55" s="52">
        <f>SAStab!D434</f>
        <v>41393.044000000002</v>
      </c>
      <c r="F55" s="52">
        <f>SAStab!E434</f>
        <v>42867.307000000001</v>
      </c>
      <c r="G55" s="52">
        <f>SAStab!F434</f>
        <v>45750.769</v>
      </c>
      <c r="H55" s="52">
        <f>SAStab!G434</f>
        <v>50429.235999999997</v>
      </c>
      <c r="K55" t="s">
        <v>17</v>
      </c>
      <c r="L55" s="52">
        <f>SAStab!B527</f>
        <v>29352.489000000001</v>
      </c>
      <c r="M55" s="52">
        <f>SAStab!C527</f>
        <v>32386.333999999999</v>
      </c>
      <c r="N55" s="52">
        <f>SAStab!D527</f>
        <v>32072.575000000001</v>
      </c>
      <c r="O55" s="52">
        <f>SAStab!E527</f>
        <v>33725.534</v>
      </c>
      <c r="P55" s="52">
        <f>SAStab!F527</f>
        <v>36699.337</v>
      </c>
      <c r="Q55" s="52">
        <f>SAStab!G527</f>
        <v>41119.930999999997</v>
      </c>
      <c r="T55" t="s">
        <v>17</v>
      </c>
      <c r="U55" s="52">
        <f>SAStab!B621</f>
        <v>38753.894</v>
      </c>
      <c r="V55" s="52">
        <f>SAStab!C621</f>
        <v>37933.923000000003</v>
      </c>
      <c r="W55" s="52">
        <f>SAStab!D621</f>
        <v>36033.828999999998</v>
      </c>
      <c r="X55" s="52">
        <f>SAStab!E621</f>
        <v>36356.31</v>
      </c>
      <c r="Y55" s="52">
        <f>SAStab!F621</f>
        <v>37945.03</v>
      </c>
      <c r="Z55" s="52">
        <f>SAStab!G621</f>
        <v>40873.851999999999</v>
      </c>
      <c r="AC55" t="s">
        <v>17</v>
      </c>
      <c r="AD55" s="52">
        <f>SAStab!B715</f>
        <v>25757.832999999999</v>
      </c>
      <c r="AE55" s="52">
        <f>SAStab!C715</f>
        <v>27560.488000000001</v>
      </c>
      <c r="AF55" s="52">
        <f>SAStab!D715</f>
        <v>26713.360000000001</v>
      </c>
      <c r="AG55" s="52">
        <f>SAStab!E715</f>
        <v>27214.537</v>
      </c>
      <c r="AH55" s="52">
        <f>SAStab!F715</f>
        <v>28893.598000000002</v>
      </c>
      <c r="AI55" s="52">
        <f>SAStab!G715</f>
        <v>31564.546999999999</v>
      </c>
    </row>
    <row r="56" spans="1:35">
      <c r="B56" t="s">
        <v>18</v>
      </c>
      <c r="C56" s="52">
        <f>SAStab!B435</f>
        <v>56610.815000000002</v>
      </c>
      <c r="D56" s="52">
        <f>SAStab!C435</f>
        <v>60576.968999999997</v>
      </c>
      <c r="E56" s="52">
        <f>SAStab!D435</f>
        <v>62390.256000000001</v>
      </c>
      <c r="F56" s="52">
        <f>SAStab!E435</f>
        <v>63513.453000000001</v>
      </c>
      <c r="G56" s="52">
        <f>SAStab!F435</f>
        <v>68182.317999999999</v>
      </c>
      <c r="H56" s="52">
        <f>SAStab!G435</f>
        <v>74688.616999999998</v>
      </c>
      <c r="K56" t="s">
        <v>18</v>
      </c>
      <c r="L56" s="52">
        <f>SAStab!B528</f>
        <v>39314.125999999997</v>
      </c>
      <c r="M56" s="52">
        <f>SAStab!C528</f>
        <v>44247.974999999999</v>
      </c>
      <c r="N56" s="52">
        <f>SAStab!D528</f>
        <v>46868.03</v>
      </c>
      <c r="O56" s="52">
        <f>SAStab!E528</f>
        <v>48785.792000000001</v>
      </c>
      <c r="P56" s="52">
        <f>SAStab!F528</f>
        <v>53353.296999999999</v>
      </c>
      <c r="Q56" s="52">
        <f>SAStab!G528</f>
        <v>59723.402000000002</v>
      </c>
      <c r="T56" t="s">
        <v>18</v>
      </c>
      <c r="U56" s="52">
        <f>SAStab!B622</f>
        <v>51583.101000000002</v>
      </c>
      <c r="V56" s="52">
        <f>SAStab!C622</f>
        <v>53816.146999999997</v>
      </c>
      <c r="W56" s="52">
        <f>SAStab!D622</f>
        <v>54534.917999999998</v>
      </c>
      <c r="X56" s="52">
        <f>SAStab!E622</f>
        <v>54509.108999999997</v>
      </c>
      <c r="Y56" s="52">
        <f>SAStab!F622</f>
        <v>57294.044999999998</v>
      </c>
      <c r="Z56" s="52">
        <f>SAStab!G622</f>
        <v>61508.966</v>
      </c>
      <c r="AC56" t="s">
        <v>18</v>
      </c>
      <c r="AD56" s="52">
        <f>SAStab!B716</f>
        <v>34286.411999999997</v>
      </c>
      <c r="AE56" s="52">
        <f>SAStab!C716</f>
        <v>37487.154000000002</v>
      </c>
      <c r="AF56" s="52">
        <f>SAStab!D716</f>
        <v>39012.692000000003</v>
      </c>
      <c r="AG56" s="52">
        <f>SAStab!E716</f>
        <v>39781.449000000001</v>
      </c>
      <c r="AH56" s="52">
        <f>SAStab!F716</f>
        <v>42465.023999999998</v>
      </c>
      <c r="AI56" s="52">
        <f>SAStab!G716</f>
        <v>46543.750999999997</v>
      </c>
    </row>
    <row r="57" spans="1:35">
      <c r="B57" t="s">
        <v>19</v>
      </c>
      <c r="C57" s="52">
        <f>SAStab!B436</f>
        <v>80668.358999999997</v>
      </c>
      <c r="D57" s="52">
        <f>SAStab!C436</f>
        <v>89175.122000000003</v>
      </c>
      <c r="E57" s="52">
        <f>SAStab!D436</f>
        <v>92420.63</v>
      </c>
      <c r="F57" s="52">
        <f>SAStab!E436</f>
        <v>96090.345000000001</v>
      </c>
      <c r="G57" s="52">
        <f>SAStab!F436</f>
        <v>105003.70299999999</v>
      </c>
      <c r="H57" s="52">
        <f>SAStab!G436</f>
        <v>112551.355</v>
      </c>
      <c r="K57" t="s">
        <v>19</v>
      </c>
      <c r="L57" s="52">
        <f>SAStab!B529</f>
        <v>54620.212</v>
      </c>
      <c r="M57" s="52">
        <f>SAStab!C529</f>
        <v>61155.847999999998</v>
      </c>
      <c r="N57" s="52">
        <f>SAStab!D529</f>
        <v>64727.285000000003</v>
      </c>
      <c r="O57" s="52">
        <f>SAStab!E529</f>
        <v>68995.573999999993</v>
      </c>
      <c r="P57" s="52">
        <f>SAStab!F529</f>
        <v>77998.057000000001</v>
      </c>
      <c r="Q57" s="52">
        <f>SAStab!G529</f>
        <v>86614.442999999999</v>
      </c>
      <c r="T57" t="s">
        <v>19</v>
      </c>
      <c r="U57" s="52">
        <f>SAStab!B623</f>
        <v>72381.498999999996</v>
      </c>
      <c r="V57" s="52">
        <f>SAStab!C623</f>
        <v>78849.307000000001</v>
      </c>
      <c r="W57" s="52">
        <f>SAStab!D623</f>
        <v>80740.663</v>
      </c>
      <c r="X57" s="52">
        <f>SAStab!E623</f>
        <v>82355.740000000005</v>
      </c>
      <c r="Y57" s="52">
        <f>SAStab!F623</f>
        <v>87785.216</v>
      </c>
      <c r="Z57" s="52">
        <f>SAStab!G623</f>
        <v>92114.566000000006</v>
      </c>
      <c r="AC57" t="s">
        <v>19</v>
      </c>
      <c r="AD57" s="52">
        <f>SAStab!B717</f>
        <v>46333.351999999999</v>
      </c>
      <c r="AE57" s="52">
        <f>SAStab!C717</f>
        <v>50830.034</v>
      </c>
      <c r="AF57" s="52">
        <f>SAStab!D717</f>
        <v>53047.317999999999</v>
      </c>
      <c r="AG57" s="52">
        <f>SAStab!E717</f>
        <v>55260.968999999997</v>
      </c>
      <c r="AH57" s="52">
        <f>SAStab!F717</f>
        <v>60779.57</v>
      </c>
      <c r="AI57" s="52">
        <f>SAStab!G717</f>
        <v>66177.653999999995</v>
      </c>
    </row>
    <row r="58" spans="1:35">
      <c r="B58" t="s">
        <v>113</v>
      </c>
      <c r="C58" s="52">
        <f>SAStab!B437</f>
        <v>161272.66200000001</v>
      </c>
      <c r="D58" s="52">
        <f>SAStab!C437</f>
        <v>176264.41800000001</v>
      </c>
      <c r="E58" s="52">
        <f>SAStab!D437</f>
        <v>190051.111</v>
      </c>
      <c r="F58" s="52">
        <f>SAStab!E437</f>
        <v>209595.59899999999</v>
      </c>
      <c r="G58" s="52">
        <f>SAStab!F437</f>
        <v>226282.304</v>
      </c>
      <c r="H58" s="52">
        <f>SAStab!G437</f>
        <v>237626.723</v>
      </c>
      <c r="K58" t="s">
        <v>113</v>
      </c>
      <c r="L58" s="52">
        <f>SAStab!B530</f>
        <v>94795.831000000006</v>
      </c>
      <c r="M58" s="52">
        <f>SAStab!C530</f>
        <v>97002.532000000007</v>
      </c>
      <c r="N58" s="52">
        <f>SAStab!D530</f>
        <v>106777.16499999999</v>
      </c>
      <c r="O58" s="52">
        <f>SAStab!E530</f>
        <v>121070.474</v>
      </c>
      <c r="P58" s="52">
        <f>SAStab!F530</f>
        <v>142694.598</v>
      </c>
      <c r="Q58" s="52">
        <f>SAStab!G530</f>
        <v>153491.21299999999</v>
      </c>
      <c r="T58" t="s">
        <v>113</v>
      </c>
      <c r="U58" s="52">
        <f>SAStab!B624</f>
        <v>138522.41399999999</v>
      </c>
      <c r="V58" s="52">
        <f>SAStab!C624</f>
        <v>154474.29999999999</v>
      </c>
      <c r="W58" s="52">
        <f>SAStab!D624</f>
        <v>163639.17199999999</v>
      </c>
      <c r="X58" s="52">
        <f>SAStab!E624</f>
        <v>176969.21100000001</v>
      </c>
      <c r="Y58" s="52">
        <f>SAStab!F624</f>
        <v>183672.78200000001</v>
      </c>
      <c r="Z58" s="52">
        <f>SAStab!G624</f>
        <v>191503.405</v>
      </c>
      <c r="AC58" t="s">
        <v>113</v>
      </c>
      <c r="AD58" s="52">
        <f>SAStab!B718</f>
        <v>72045.582999999999</v>
      </c>
      <c r="AE58" s="52">
        <f>SAStab!C718</f>
        <v>75212.414999999994</v>
      </c>
      <c r="AF58" s="52">
        <f>SAStab!D718</f>
        <v>80365.226999999999</v>
      </c>
      <c r="AG58" s="52">
        <f>SAStab!E718</f>
        <v>88444.087</v>
      </c>
      <c r="AH58" s="52">
        <f>SAStab!F718</f>
        <v>100085.076</v>
      </c>
      <c r="AI58" s="52">
        <f>SAStab!G718</f>
        <v>107367.894</v>
      </c>
    </row>
    <row r="59" spans="1:35">
      <c r="A59" t="s">
        <v>20</v>
      </c>
      <c r="C59" s="52"/>
      <c r="D59" s="52"/>
      <c r="E59" s="52"/>
      <c r="F59" s="52"/>
      <c r="G59" s="52"/>
      <c r="H59" s="52"/>
      <c r="J59" t="s">
        <v>20</v>
      </c>
      <c r="L59" s="52"/>
      <c r="M59" s="52"/>
      <c r="N59" s="52"/>
      <c r="O59" s="52"/>
      <c r="P59" s="52"/>
      <c r="Q59" s="52"/>
      <c r="S59" t="s">
        <v>20</v>
      </c>
      <c r="U59" s="52"/>
      <c r="V59" s="52"/>
      <c r="W59" s="52"/>
      <c r="X59" s="52"/>
      <c r="Y59" s="52"/>
      <c r="Z59" s="52"/>
      <c r="AB59" t="s">
        <v>20</v>
      </c>
      <c r="AD59" s="52"/>
      <c r="AE59" s="52"/>
      <c r="AF59" s="52"/>
      <c r="AG59" s="52"/>
      <c r="AH59" s="52"/>
      <c r="AI59" s="52"/>
    </row>
    <row r="60" spans="1:35">
      <c r="B60" t="s">
        <v>21</v>
      </c>
      <c r="C60" s="52">
        <f>SAStab!B439</f>
        <v>82397.466</v>
      </c>
      <c r="D60" s="52">
        <f>SAStab!C439</f>
        <v>89261.724000000002</v>
      </c>
      <c r="E60" s="52">
        <f>SAStab!D439</f>
        <v>93855.987999999998</v>
      </c>
      <c r="F60" s="52">
        <f>SAStab!E439</f>
        <v>101674.038</v>
      </c>
      <c r="G60" s="52">
        <f>SAStab!F439</f>
        <v>110908.859</v>
      </c>
      <c r="H60" s="52">
        <f>SAStab!G439</f>
        <v>118819.143</v>
      </c>
      <c r="K60" t="s">
        <v>21</v>
      </c>
      <c r="L60" s="52">
        <f>SAStab!B532</f>
        <v>52738.283000000003</v>
      </c>
      <c r="M60" s="52">
        <f>SAStab!C532</f>
        <v>56695.633999999998</v>
      </c>
      <c r="N60" s="52">
        <f>SAStab!D532</f>
        <v>60659.408000000003</v>
      </c>
      <c r="O60" s="52">
        <f>SAStab!E532</f>
        <v>66894.274000000005</v>
      </c>
      <c r="P60" s="52">
        <f>SAStab!F532</f>
        <v>77217.093999999997</v>
      </c>
      <c r="Q60" s="52">
        <f>SAStab!G532</f>
        <v>84724.467000000004</v>
      </c>
      <c r="T60" t="s">
        <v>21</v>
      </c>
      <c r="U60" s="52">
        <f>SAStab!B626</f>
        <v>72732.656000000003</v>
      </c>
      <c r="V60" s="52">
        <f>SAStab!C626</f>
        <v>78675.483999999997</v>
      </c>
      <c r="W60" s="52">
        <f>SAStab!D626</f>
        <v>81365.404999999999</v>
      </c>
      <c r="X60" s="52">
        <f>SAStab!E626</f>
        <v>86386.808999999994</v>
      </c>
      <c r="Y60" s="52">
        <f>SAStab!F626</f>
        <v>91163.035000000003</v>
      </c>
      <c r="Z60" s="52">
        <f>SAStab!G626</f>
        <v>96500.25</v>
      </c>
      <c r="AC60" t="s">
        <v>21</v>
      </c>
      <c r="AD60" s="52">
        <f>SAStab!B720</f>
        <v>43073.474000000002</v>
      </c>
      <c r="AE60" s="52">
        <f>SAStab!C720</f>
        <v>46109.394</v>
      </c>
      <c r="AF60" s="52">
        <f>SAStab!D720</f>
        <v>48168.824999999997</v>
      </c>
      <c r="AG60" s="52">
        <f>SAStab!E720</f>
        <v>51607.044999999998</v>
      </c>
      <c r="AH60" s="52">
        <f>SAStab!F720</f>
        <v>57471.27</v>
      </c>
      <c r="AI60" s="52">
        <f>SAStab!G720</f>
        <v>62405.574999999997</v>
      </c>
    </row>
    <row r="61" spans="1:35">
      <c r="B61" t="s">
        <v>22</v>
      </c>
      <c r="C61" s="52">
        <f>SAStab!B440</f>
        <v>32417.418000000001</v>
      </c>
      <c r="D61" s="52">
        <f>SAStab!C440</f>
        <v>33476.417000000001</v>
      </c>
      <c r="E61" s="52">
        <f>SAStab!D440</f>
        <v>36125.752999999997</v>
      </c>
      <c r="F61" s="52">
        <f>SAStab!E440</f>
        <v>39296.044000000002</v>
      </c>
      <c r="G61" s="52">
        <f>SAStab!F440</f>
        <v>43898.781999999999</v>
      </c>
      <c r="H61" s="52">
        <f>SAStab!G440</f>
        <v>48475.853999999999</v>
      </c>
      <c r="K61" t="s">
        <v>22</v>
      </c>
      <c r="L61" s="52">
        <f>SAStab!B533</f>
        <v>23402.463</v>
      </c>
      <c r="M61" s="52">
        <f>SAStab!C533</f>
        <v>25300.845000000001</v>
      </c>
      <c r="N61" s="52">
        <f>SAStab!D533</f>
        <v>27581.102999999999</v>
      </c>
      <c r="O61" s="52">
        <f>SAStab!E533</f>
        <v>30027.723999999998</v>
      </c>
      <c r="P61" s="52">
        <f>SAStab!F533</f>
        <v>33693.78</v>
      </c>
      <c r="Q61" s="52">
        <f>SAStab!G533</f>
        <v>38547.504999999997</v>
      </c>
      <c r="T61" t="s">
        <v>22</v>
      </c>
      <c r="U61" s="52">
        <f>SAStab!B627</f>
        <v>28841.338</v>
      </c>
      <c r="V61" s="52">
        <f>SAStab!C627</f>
        <v>28883.994999999999</v>
      </c>
      <c r="W61" s="52">
        <f>SAStab!D627</f>
        <v>30398.957999999999</v>
      </c>
      <c r="X61" s="52">
        <f>SAStab!E627</f>
        <v>32302.722000000002</v>
      </c>
      <c r="Y61" s="52">
        <f>SAStab!F627</f>
        <v>35467.224999999999</v>
      </c>
      <c r="Z61" s="52">
        <f>SAStab!G627</f>
        <v>37811.192000000003</v>
      </c>
      <c r="AC61" t="s">
        <v>22</v>
      </c>
      <c r="AD61" s="52">
        <f>SAStab!B721</f>
        <v>19826.383000000002</v>
      </c>
      <c r="AE61" s="52">
        <f>SAStab!C721</f>
        <v>20708.422999999999</v>
      </c>
      <c r="AF61" s="52">
        <f>SAStab!D721</f>
        <v>21854.308000000001</v>
      </c>
      <c r="AG61" s="52">
        <f>SAStab!E721</f>
        <v>23034.401999999998</v>
      </c>
      <c r="AH61" s="52">
        <f>SAStab!F721</f>
        <v>25262.223000000002</v>
      </c>
      <c r="AI61" s="52">
        <f>SAStab!G721</f>
        <v>27882.843000000001</v>
      </c>
    </row>
    <row r="62" spans="1:35">
      <c r="A62" t="s">
        <v>107</v>
      </c>
      <c r="C62" s="52"/>
      <c r="D62" s="52"/>
      <c r="E62" s="52"/>
      <c r="F62" s="52"/>
      <c r="G62" s="52"/>
      <c r="H62" s="52"/>
      <c r="J62" t="s">
        <v>107</v>
      </c>
      <c r="L62" s="52"/>
      <c r="M62" s="52"/>
      <c r="N62" s="52"/>
      <c r="O62" s="52"/>
      <c r="P62" s="52"/>
      <c r="Q62" s="52"/>
      <c r="S62" t="s">
        <v>107</v>
      </c>
      <c r="U62" s="52"/>
      <c r="V62" s="52"/>
      <c r="W62" s="52"/>
      <c r="X62" s="52"/>
      <c r="Y62" s="52"/>
      <c r="Z62" s="52"/>
      <c r="AB62" t="s">
        <v>107</v>
      </c>
      <c r="AD62" s="52"/>
      <c r="AE62" s="52"/>
      <c r="AF62" s="52"/>
      <c r="AG62" s="52"/>
      <c r="AH62" s="52"/>
      <c r="AI62" s="52"/>
    </row>
    <row r="63" spans="1:35">
      <c r="B63" t="s">
        <v>28</v>
      </c>
      <c r="C63" s="52">
        <f>SAStab!B442</f>
        <v>12423.3</v>
      </c>
      <c r="D63" s="52">
        <f>SAStab!C442</f>
        <v>12502.785</v>
      </c>
      <c r="E63" s="52">
        <f>SAStab!D442</f>
        <v>12155.591</v>
      </c>
      <c r="F63" s="52">
        <f>SAStab!E442</f>
        <v>12751.612999999999</v>
      </c>
      <c r="G63" s="52">
        <f>SAStab!F442</f>
        <v>12391.78</v>
      </c>
      <c r="H63" s="52">
        <f>SAStab!G442</f>
        <v>14045.880999999999</v>
      </c>
      <c r="K63" t="s">
        <v>28</v>
      </c>
      <c r="L63" s="52">
        <f>SAStab!B535</f>
        <v>7312.4049999999997</v>
      </c>
      <c r="M63" s="52">
        <f>SAStab!C535</f>
        <v>7103.8729999999996</v>
      </c>
      <c r="N63" s="52">
        <f>SAStab!D535</f>
        <v>6952.7780000000002</v>
      </c>
      <c r="O63" s="52">
        <f>SAStab!E535</f>
        <v>6727.2449999999999</v>
      </c>
      <c r="P63" s="52">
        <f>SAStab!F535</f>
        <v>6537.7830000000004</v>
      </c>
      <c r="Q63" s="52">
        <f>SAStab!G535</f>
        <v>5737.415</v>
      </c>
      <c r="T63" t="s">
        <v>28</v>
      </c>
      <c r="U63" s="52">
        <f>SAStab!B629</f>
        <v>10553.741</v>
      </c>
      <c r="V63" s="52">
        <f>SAStab!C629</f>
        <v>10093.486000000001</v>
      </c>
      <c r="W63" s="52">
        <f>SAStab!D629</f>
        <v>9144.4380000000001</v>
      </c>
      <c r="X63" s="52">
        <f>SAStab!E629</f>
        <v>8913.848</v>
      </c>
      <c r="Y63" s="52">
        <f>SAStab!F629</f>
        <v>7650.8410000000003</v>
      </c>
      <c r="Z63" s="52">
        <f>SAStab!G629</f>
        <v>8149.0630000000001</v>
      </c>
      <c r="AC63" t="s">
        <v>28</v>
      </c>
      <c r="AD63" s="52">
        <f>SAStab!B723</f>
        <v>5442.8469999999998</v>
      </c>
      <c r="AE63" s="52">
        <f>SAStab!C723</f>
        <v>4694.5739999999996</v>
      </c>
      <c r="AF63" s="52">
        <f>SAStab!D723</f>
        <v>3941.625</v>
      </c>
      <c r="AG63" s="52">
        <f>SAStab!E723</f>
        <v>2889.48</v>
      </c>
      <c r="AH63" s="52">
        <f>SAStab!F723</f>
        <v>1796.8440000000001</v>
      </c>
      <c r="AI63" s="52">
        <f>SAStab!G723</f>
        <v>-159.40299999999999</v>
      </c>
    </row>
    <row r="64" spans="1:35">
      <c r="B64" t="s">
        <v>29</v>
      </c>
      <c r="C64" s="52">
        <f>SAStab!B443</f>
        <v>26159.303</v>
      </c>
      <c r="D64" s="52">
        <f>SAStab!C443</f>
        <v>24716.716</v>
      </c>
      <c r="E64" s="52">
        <f>SAStab!D443</f>
        <v>25438.545999999998</v>
      </c>
      <c r="F64" s="52">
        <f>SAStab!E443</f>
        <v>25325.85</v>
      </c>
      <c r="G64" s="52">
        <f>SAStab!F443</f>
        <v>25889.625</v>
      </c>
      <c r="H64" s="52">
        <f>SAStab!G443</f>
        <v>26010.044000000002</v>
      </c>
      <c r="K64" t="s">
        <v>29</v>
      </c>
      <c r="L64" s="52">
        <f>SAStab!B536</f>
        <v>16756.3</v>
      </c>
      <c r="M64" s="52">
        <f>SAStab!C536</f>
        <v>16923.282999999999</v>
      </c>
      <c r="N64" s="52">
        <f>SAStab!D536</f>
        <v>16897.370999999999</v>
      </c>
      <c r="O64" s="52">
        <f>SAStab!E536</f>
        <v>17337.097000000002</v>
      </c>
      <c r="P64" s="52">
        <f>SAStab!F536</f>
        <v>17669.838</v>
      </c>
      <c r="Q64" s="52">
        <f>SAStab!G536</f>
        <v>18250.252</v>
      </c>
      <c r="T64" t="s">
        <v>29</v>
      </c>
      <c r="U64" s="52">
        <f>SAStab!B630</f>
        <v>24182.775000000001</v>
      </c>
      <c r="V64" s="52">
        <f>SAStab!C630</f>
        <v>22193.705000000002</v>
      </c>
      <c r="W64" s="52">
        <f>SAStab!D630</f>
        <v>22302.927</v>
      </c>
      <c r="X64" s="52">
        <f>SAStab!E630</f>
        <v>21403.661</v>
      </c>
      <c r="Y64" s="52">
        <f>SAStab!F630</f>
        <v>21055.557000000001</v>
      </c>
      <c r="Z64" s="52">
        <f>SAStab!G630</f>
        <v>20058.802</v>
      </c>
      <c r="AC64" t="s">
        <v>29</v>
      </c>
      <c r="AD64" s="52">
        <f>SAStab!B724</f>
        <v>14779.772000000001</v>
      </c>
      <c r="AE64" s="52">
        <f>SAStab!C724</f>
        <v>14400.272000000001</v>
      </c>
      <c r="AF64" s="52">
        <f>SAStab!D724</f>
        <v>13761.751</v>
      </c>
      <c r="AG64" s="52">
        <f>SAStab!E724</f>
        <v>13414.909</v>
      </c>
      <c r="AH64" s="52">
        <f>SAStab!F724</f>
        <v>12835.77</v>
      </c>
      <c r="AI64" s="52">
        <f>SAStab!G724</f>
        <v>12299.01</v>
      </c>
    </row>
    <row r="65" spans="1:35">
      <c r="B65" t="s">
        <v>30</v>
      </c>
      <c r="C65" s="52">
        <f>SAStab!B444</f>
        <v>50808.107000000004</v>
      </c>
      <c r="D65" s="52">
        <f>SAStab!C444</f>
        <v>48362.625999999997</v>
      </c>
      <c r="E65" s="52">
        <f>SAStab!D444</f>
        <v>48031.688000000002</v>
      </c>
      <c r="F65" s="52">
        <f>SAStab!E444</f>
        <v>46675.548000000003</v>
      </c>
      <c r="G65" s="52">
        <f>SAStab!F444</f>
        <v>46775.137999999999</v>
      </c>
      <c r="H65" s="52">
        <f>SAStab!G444</f>
        <v>45933.286</v>
      </c>
      <c r="K65" t="s">
        <v>30</v>
      </c>
      <c r="L65" s="52">
        <f>SAStab!B537</f>
        <v>30139.382000000001</v>
      </c>
      <c r="M65" s="52">
        <f>SAStab!C537</f>
        <v>30403.091</v>
      </c>
      <c r="N65" s="52">
        <f>SAStab!D537</f>
        <v>30821.692999999999</v>
      </c>
      <c r="O65" s="52">
        <f>SAStab!E537</f>
        <v>30771.664000000001</v>
      </c>
      <c r="P65" s="52">
        <f>SAStab!F537</f>
        <v>30965.343000000001</v>
      </c>
      <c r="Q65" s="52">
        <f>SAStab!G537</f>
        <v>31490.898000000001</v>
      </c>
      <c r="T65" t="s">
        <v>30</v>
      </c>
      <c r="U65" s="52">
        <f>SAStab!B631</f>
        <v>47893.237999999998</v>
      </c>
      <c r="V65" s="52">
        <f>SAStab!C631</f>
        <v>44799.48</v>
      </c>
      <c r="W65" s="52">
        <f>SAStab!D631</f>
        <v>43992.256999999998</v>
      </c>
      <c r="X65" s="52">
        <f>SAStab!E631</f>
        <v>41908.345000000001</v>
      </c>
      <c r="Y65" s="52">
        <f>SAStab!F631</f>
        <v>41088.862999999998</v>
      </c>
      <c r="Z65" s="52">
        <f>SAStab!G631</f>
        <v>39399.184000000001</v>
      </c>
      <c r="AC65" t="s">
        <v>30</v>
      </c>
      <c r="AD65" s="52">
        <f>SAStab!B725</f>
        <v>27224.512999999999</v>
      </c>
      <c r="AE65" s="52">
        <f>SAStab!C725</f>
        <v>26839.945</v>
      </c>
      <c r="AF65" s="52">
        <f>SAStab!D725</f>
        <v>26782.260999999999</v>
      </c>
      <c r="AG65" s="52">
        <f>SAStab!E725</f>
        <v>26004.460999999999</v>
      </c>
      <c r="AH65" s="52">
        <f>SAStab!F725</f>
        <v>25279.067999999999</v>
      </c>
      <c r="AI65" s="52">
        <f>SAStab!G725</f>
        <v>24956.796999999999</v>
      </c>
    </row>
    <row r="66" spans="1:35">
      <c r="B66" t="s">
        <v>31</v>
      </c>
      <c r="C66" s="52">
        <f>SAStab!B445</f>
        <v>122742.71400000001</v>
      </c>
      <c r="D66" s="52">
        <f>SAStab!C445</f>
        <v>126297.91899999999</v>
      </c>
      <c r="E66" s="52">
        <f>SAStab!D445</f>
        <v>129629.144</v>
      </c>
      <c r="F66" s="52">
        <f>SAStab!E445</f>
        <v>137636.56</v>
      </c>
      <c r="G66" s="52">
        <f>SAStab!F445</f>
        <v>142669.932</v>
      </c>
      <c r="H66" s="52">
        <f>SAStab!G445</f>
        <v>144869.99400000001</v>
      </c>
      <c r="K66" t="s">
        <v>31</v>
      </c>
      <c r="L66" s="52">
        <f>SAStab!B538</f>
        <v>81697.952999999994</v>
      </c>
      <c r="M66" s="52">
        <f>SAStab!C538</f>
        <v>81896.229000000007</v>
      </c>
      <c r="N66" s="52">
        <f>SAStab!D538</f>
        <v>85769.873000000007</v>
      </c>
      <c r="O66" s="52">
        <f>SAStab!E538</f>
        <v>92538.25</v>
      </c>
      <c r="P66" s="52">
        <f>SAStab!F538</f>
        <v>101901.02499999999</v>
      </c>
      <c r="Q66" s="52">
        <f>SAStab!G538</f>
        <v>106023.803</v>
      </c>
      <c r="T66" t="s">
        <v>31</v>
      </c>
      <c r="U66" s="52">
        <f>SAStab!B632</f>
        <v>105833.24400000001</v>
      </c>
      <c r="V66" s="52">
        <f>SAStab!C632</f>
        <v>109697.999</v>
      </c>
      <c r="W66" s="52">
        <f>SAStab!D632</f>
        <v>110720.886</v>
      </c>
      <c r="X66" s="52">
        <f>SAStab!E632</f>
        <v>115491.599</v>
      </c>
      <c r="Y66" s="52">
        <f>SAStab!F632</f>
        <v>116044.034</v>
      </c>
      <c r="Z66" s="52">
        <f>SAStab!G632</f>
        <v>116587.149</v>
      </c>
      <c r="AC66" t="s">
        <v>31</v>
      </c>
      <c r="AD66" s="52">
        <f>SAStab!B726</f>
        <v>64788.482000000004</v>
      </c>
      <c r="AE66" s="52">
        <f>SAStab!C726</f>
        <v>65296.309000000001</v>
      </c>
      <c r="AF66" s="52">
        <f>SAStab!D726</f>
        <v>66861.615000000005</v>
      </c>
      <c r="AG66" s="52">
        <f>SAStab!E726</f>
        <v>70393.289000000004</v>
      </c>
      <c r="AH66" s="52">
        <f>SAStab!F726</f>
        <v>75275.127999999997</v>
      </c>
      <c r="AI66" s="52">
        <f>SAStab!G726</f>
        <v>77740.957999999999</v>
      </c>
    </row>
    <row r="67" spans="1:35">
      <c r="A67" t="s">
        <v>455</v>
      </c>
      <c r="C67" s="52"/>
      <c r="D67" s="52"/>
      <c r="E67" s="52"/>
      <c r="F67" s="52"/>
      <c r="G67" s="52"/>
      <c r="H67" s="52"/>
      <c r="J67" t="s">
        <v>455</v>
      </c>
      <c r="L67" s="52"/>
      <c r="M67" s="52"/>
      <c r="N67" s="52"/>
      <c r="O67" s="52"/>
      <c r="P67" s="52"/>
      <c r="Q67" s="52"/>
      <c r="S67" t="s">
        <v>455</v>
      </c>
      <c r="U67" s="52"/>
      <c r="V67" s="52"/>
      <c r="W67" s="52"/>
      <c r="X67" s="52"/>
      <c r="Y67" s="52"/>
      <c r="Z67" s="52"/>
      <c r="AB67" t="s">
        <v>455</v>
      </c>
      <c r="AD67" s="52"/>
      <c r="AE67" s="52"/>
      <c r="AF67" s="52"/>
      <c r="AG67" s="52"/>
      <c r="AH67" s="52"/>
      <c r="AI67" s="52"/>
    </row>
    <row r="68" spans="1:35">
      <c r="B68" t="s">
        <v>34</v>
      </c>
      <c r="C68" s="52">
        <f>SAStab!B447</f>
        <v>32537.651000000002</v>
      </c>
      <c r="D68" s="52">
        <f>SAStab!C447</f>
        <v>32067.228999999999</v>
      </c>
      <c r="E68" s="52">
        <f>SAStab!D447</f>
        <v>32827.892</v>
      </c>
      <c r="F68" s="52">
        <f>SAStab!E447</f>
        <v>35682.932000000001</v>
      </c>
      <c r="G68" s="52">
        <f>SAStab!F447</f>
        <v>39155.322</v>
      </c>
      <c r="H68" s="52">
        <f>SAStab!G447</f>
        <v>42890.877999999997</v>
      </c>
      <c r="K68" t="s">
        <v>34</v>
      </c>
      <c r="L68" s="52">
        <f>SAStab!B540</f>
        <v>23493.48</v>
      </c>
      <c r="M68" s="52">
        <f>SAStab!C540</f>
        <v>24127.43</v>
      </c>
      <c r="N68" s="52">
        <f>SAStab!D540</f>
        <v>24832.638999999999</v>
      </c>
      <c r="O68" s="52">
        <f>SAStab!E540</f>
        <v>26451.034</v>
      </c>
      <c r="P68" s="52">
        <f>SAStab!F540</f>
        <v>29050.403999999999</v>
      </c>
      <c r="Q68" s="52">
        <f>SAStab!G540</f>
        <v>32412.935000000001</v>
      </c>
      <c r="T68" t="s">
        <v>34</v>
      </c>
      <c r="U68" s="52">
        <f>SAStab!B634</f>
        <v>29263.91</v>
      </c>
      <c r="V68" s="52">
        <f>SAStab!C634</f>
        <v>28010.701000000001</v>
      </c>
      <c r="W68" s="52">
        <f>SAStab!D634</f>
        <v>27820.914000000001</v>
      </c>
      <c r="X68" s="52">
        <f>SAStab!E634</f>
        <v>29605.808000000001</v>
      </c>
      <c r="Y68" s="52">
        <f>SAStab!F634</f>
        <v>31779.15</v>
      </c>
      <c r="Z68" s="52">
        <f>SAStab!G634</f>
        <v>34029.567999999999</v>
      </c>
      <c r="AC68" t="s">
        <v>34</v>
      </c>
      <c r="AD68" s="52">
        <f>SAStab!B728</f>
        <v>20219.740000000002</v>
      </c>
      <c r="AE68" s="52">
        <f>SAStab!C728</f>
        <v>20070.902999999998</v>
      </c>
      <c r="AF68" s="52">
        <f>SAStab!D728</f>
        <v>19825.661</v>
      </c>
      <c r="AG68" s="52">
        <f>SAStab!E728</f>
        <v>20373.911</v>
      </c>
      <c r="AH68" s="52">
        <f>SAStab!F728</f>
        <v>21674.231</v>
      </c>
      <c r="AI68" s="52">
        <f>SAStab!G728</f>
        <v>23551.625</v>
      </c>
    </row>
    <row r="69" spans="1:35">
      <c r="B69" t="s">
        <v>35</v>
      </c>
      <c r="C69" s="52">
        <f>SAStab!B448</f>
        <v>41970.512000000002</v>
      </c>
      <c r="D69" s="52">
        <f>SAStab!C448</f>
        <v>42480.06</v>
      </c>
      <c r="E69" s="52">
        <f>SAStab!D448</f>
        <v>39767.716999999997</v>
      </c>
      <c r="F69" s="52">
        <f>SAStab!E448</f>
        <v>37372.856</v>
      </c>
      <c r="G69" s="52">
        <f>SAStab!F448</f>
        <v>38849.673999999999</v>
      </c>
      <c r="H69" s="52">
        <f>SAStab!G448</f>
        <v>40990.487000000001</v>
      </c>
      <c r="K69" t="s">
        <v>35</v>
      </c>
      <c r="L69" s="52">
        <f>SAStab!B541</f>
        <v>30055.694</v>
      </c>
      <c r="M69" s="52">
        <f>SAStab!C541</f>
        <v>30544.366999999998</v>
      </c>
      <c r="N69" s="52">
        <f>SAStab!D541</f>
        <v>28436.696</v>
      </c>
      <c r="O69" s="52">
        <f>SAStab!E541</f>
        <v>28033.370999999999</v>
      </c>
      <c r="P69" s="52">
        <f>SAStab!F541</f>
        <v>29059.313999999998</v>
      </c>
      <c r="Q69" s="52">
        <f>SAStab!G541</f>
        <v>30546.465</v>
      </c>
      <c r="T69" t="s">
        <v>35</v>
      </c>
      <c r="U69" s="52">
        <f>SAStab!B635</f>
        <v>37812.885000000002</v>
      </c>
      <c r="V69" s="52">
        <f>SAStab!C635</f>
        <v>37547.595000000001</v>
      </c>
      <c r="W69" s="52">
        <f>SAStab!D635</f>
        <v>34368.892999999996</v>
      </c>
      <c r="X69" s="52">
        <f>SAStab!E635</f>
        <v>31589.005000000001</v>
      </c>
      <c r="Y69" s="52">
        <f>SAStab!F635</f>
        <v>32090.406999999999</v>
      </c>
      <c r="Z69" s="52">
        <f>SAStab!G635</f>
        <v>33042.758000000002</v>
      </c>
      <c r="AC69" t="s">
        <v>35</v>
      </c>
      <c r="AD69" s="52">
        <f>SAStab!B729</f>
        <v>25898.066999999999</v>
      </c>
      <c r="AE69" s="52">
        <f>SAStab!C729</f>
        <v>25611.901999999998</v>
      </c>
      <c r="AF69" s="52">
        <f>SAStab!D729</f>
        <v>23037.873</v>
      </c>
      <c r="AG69" s="52">
        <f>SAStab!E729</f>
        <v>22249.52</v>
      </c>
      <c r="AH69" s="52">
        <f>SAStab!F729</f>
        <v>22300.046999999999</v>
      </c>
      <c r="AI69" s="52">
        <f>SAStab!G729</f>
        <v>22598.736000000001</v>
      </c>
    </row>
    <row r="70" spans="1:35">
      <c r="B70" t="s">
        <v>36</v>
      </c>
      <c r="C70" s="52">
        <f>SAStab!B449</f>
        <v>52761.300999999999</v>
      </c>
      <c r="D70" s="52">
        <f>SAStab!C449</f>
        <v>48380.54</v>
      </c>
      <c r="E70" s="52">
        <f>SAStab!D449</f>
        <v>49399.358999999997</v>
      </c>
      <c r="F70" s="52">
        <f>SAStab!E449</f>
        <v>47469.947999999997</v>
      </c>
      <c r="G70" s="52">
        <f>SAStab!F449</f>
        <v>48654.970999999998</v>
      </c>
      <c r="H70" s="52">
        <f>SAStab!G449</f>
        <v>51148.025999999998</v>
      </c>
      <c r="K70" t="s">
        <v>36</v>
      </c>
      <c r="L70" s="52">
        <f>SAStab!B542</f>
        <v>35994.035000000003</v>
      </c>
      <c r="M70" s="52">
        <f>SAStab!C542</f>
        <v>34696.428</v>
      </c>
      <c r="N70" s="52">
        <f>SAStab!D542</f>
        <v>34724.423000000003</v>
      </c>
      <c r="O70" s="52">
        <f>SAStab!E542</f>
        <v>34784.01</v>
      </c>
      <c r="P70" s="52">
        <f>SAStab!F542</f>
        <v>36554.885999999999</v>
      </c>
      <c r="Q70" s="52">
        <f>SAStab!G542</f>
        <v>38823.016000000003</v>
      </c>
      <c r="T70" t="s">
        <v>36</v>
      </c>
      <c r="U70" s="52">
        <f>SAStab!B636</f>
        <v>47822.252</v>
      </c>
      <c r="V70" s="52">
        <f>SAStab!C636</f>
        <v>43154.461000000003</v>
      </c>
      <c r="W70" s="52">
        <f>SAStab!D636</f>
        <v>43310.946000000004</v>
      </c>
      <c r="X70" s="52">
        <f>SAStab!E636</f>
        <v>40654.107000000004</v>
      </c>
      <c r="Y70" s="52">
        <f>SAStab!F636</f>
        <v>40524.728000000003</v>
      </c>
      <c r="Z70" s="52">
        <f>SAStab!G636</f>
        <v>41587.696000000004</v>
      </c>
      <c r="AC70" t="s">
        <v>36</v>
      </c>
      <c r="AD70" s="52">
        <f>SAStab!B730</f>
        <v>31054.986000000001</v>
      </c>
      <c r="AE70" s="52">
        <f>SAStab!C730</f>
        <v>29470.348999999998</v>
      </c>
      <c r="AF70" s="52">
        <f>SAStab!D730</f>
        <v>28636.01</v>
      </c>
      <c r="AG70" s="52">
        <f>SAStab!E730</f>
        <v>27968.169000000002</v>
      </c>
      <c r="AH70" s="52">
        <f>SAStab!F730</f>
        <v>28424.643</v>
      </c>
      <c r="AI70" s="52">
        <f>SAStab!G730</f>
        <v>29262.685000000001</v>
      </c>
    </row>
    <row r="71" spans="1:35">
      <c r="A71" s="11"/>
      <c r="B71" s="11" t="s">
        <v>37</v>
      </c>
      <c r="C71" s="52">
        <f>SAStab!B450</f>
        <v>107007.32</v>
      </c>
      <c r="D71" s="52">
        <f>SAStab!C450</f>
        <v>110403.48</v>
      </c>
      <c r="E71" s="52">
        <f>SAStab!D450</f>
        <v>113343.24800000001</v>
      </c>
      <c r="F71" s="52">
        <f>SAStab!E450</f>
        <v>120629.63099999999</v>
      </c>
      <c r="G71" s="52">
        <f>SAStab!F450</f>
        <v>128503.82799999999</v>
      </c>
      <c r="H71" s="52">
        <f>SAStab!G450</f>
        <v>134774.77499999999</v>
      </c>
      <c r="J71" s="11"/>
      <c r="K71" s="11" t="s">
        <v>37</v>
      </c>
      <c r="L71" s="52">
        <f>SAStab!B543</f>
        <v>66941.793999999994</v>
      </c>
      <c r="M71" s="52">
        <f>SAStab!C543</f>
        <v>68595.869000000006</v>
      </c>
      <c r="N71" s="52">
        <f>SAStab!D543</f>
        <v>72408.379000000001</v>
      </c>
      <c r="O71" s="52">
        <f>SAStab!E543</f>
        <v>78838.034</v>
      </c>
      <c r="P71" s="52">
        <f>SAStab!F543</f>
        <v>89449.743000000002</v>
      </c>
      <c r="Q71" s="52">
        <f>SAStab!G543</f>
        <v>96613.551999999996</v>
      </c>
      <c r="S71" s="11"/>
      <c r="T71" s="11" t="s">
        <v>37</v>
      </c>
      <c r="U71" s="52">
        <f>SAStab!B637</f>
        <v>93836.668999999994</v>
      </c>
      <c r="V71" s="52">
        <f>SAStab!C637</f>
        <v>97113.581999999995</v>
      </c>
      <c r="W71" s="52">
        <f>SAStab!D637</f>
        <v>98147.198999999993</v>
      </c>
      <c r="X71" s="52">
        <f>SAStab!E637</f>
        <v>102339.912</v>
      </c>
      <c r="Y71" s="52">
        <f>SAStab!F637</f>
        <v>105447.041</v>
      </c>
      <c r="Z71" s="52">
        <f>SAStab!G637</f>
        <v>109142.304</v>
      </c>
      <c r="AB71" s="11"/>
      <c r="AC71" s="11" t="s">
        <v>37</v>
      </c>
      <c r="AD71" s="52">
        <f>SAStab!B731</f>
        <v>53771.142999999996</v>
      </c>
      <c r="AE71" s="52">
        <f>SAStab!C731</f>
        <v>55305.970999999998</v>
      </c>
      <c r="AF71" s="52">
        <f>SAStab!D731</f>
        <v>57212.330999999998</v>
      </c>
      <c r="AG71" s="52">
        <f>SAStab!E731</f>
        <v>60548.313999999998</v>
      </c>
      <c r="AH71" s="52">
        <f>SAStab!F731</f>
        <v>66392.956000000006</v>
      </c>
      <c r="AI71" s="52">
        <f>SAStab!G731</f>
        <v>70981.081000000006</v>
      </c>
    </row>
    <row r="72" spans="1:35">
      <c r="A72" t="s">
        <v>456</v>
      </c>
      <c r="C72" s="52"/>
      <c r="D72" s="52"/>
      <c r="E72" s="52"/>
      <c r="F72" s="52"/>
      <c r="G72" s="52"/>
      <c r="H72" s="52"/>
      <c r="J72" t="s">
        <v>456</v>
      </c>
      <c r="L72" s="52"/>
      <c r="M72" s="52"/>
      <c r="N72" s="52"/>
      <c r="O72" s="52"/>
      <c r="P72" s="52"/>
      <c r="Q72" s="52"/>
      <c r="S72" t="s">
        <v>456</v>
      </c>
      <c r="U72" s="52"/>
      <c r="V72" s="52"/>
      <c r="W72" s="52"/>
      <c r="X72" s="52"/>
      <c r="Y72" s="52"/>
      <c r="Z72" s="52"/>
      <c r="AB72" t="s">
        <v>456</v>
      </c>
      <c r="AD72" s="52"/>
      <c r="AE72" s="52"/>
      <c r="AF72" s="52"/>
      <c r="AG72" s="52"/>
      <c r="AH72" s="52"/>
      <c r="AI72" s="52"/>
    </row>
    <row r="73" spans="1:35">
      <c r="B73" t="s">
        <v>34</v>
      </c>
      <c r="C73" s="52">
        <f>SAStab!B452</f>
        <v>16164.98</v>
      </c>
      <c r="D73" s="52">
        <f>SAStab!C452</f>
        <v>16934.333999999999</v>
      </c>
      <c r="E73" s="52">
        <f>SAStab!D452</f>
        <v>18269.563999999998</v>
      </c>
      <c r="F73" s="52">
        <f>SAStab!E452</f>
        <v>20708.116999999998</v>
      </c>
      <c r="G73" s="52">
        <f>SAStab!F452</f>
        <v>23332.307000000001</v>
      </c>
      <c r="H73" s="52">
        <f>SAStab!G452</f>
        <v>26402.697</v>
      </c>
      <c r="K73" t="s">
        <v>34</v>
      </c>
      <c r="L73" s="52">
        <f>SAStab!B545</f>
        <v>15313.115</v>
      </c>
      <c r="M73" s="52">
        <f>SAStab!C545</f>
        <v>16016.669</v>
      </c>
      <c r="N73" s="52">
        <f>SAStab!D545</f>
        <v>17132.218000000001</v>
      </c>
      <c r="O73" s="52">
        <f>SAStab!E545</f>
        <v>19041.258999999998</v>
      </c>
      <c r="P73" s="52">
        <f>SAStab!F545</f>
        <v>21443.973000000002</v>
      </c>
      <c r="Q73" s="52">
        <f>SAStab!G545</f>
        <v>24364.226999999999</v>
      </c>
      <c r="T73" t="s">
        <v>34</v>
      </c>
      <c r="U73" s="52">
        <f>SAStab!B639</f>
        <v>13653.53</v>
      </c>
      <c r="V73" s="52">
        <f>SAStab!C639</f>
        <v>13657.187</v>
      </c>
      <c r="W73" s="52">
        <f>SAStab!D639</f>
        <v>14159.583000000001</v>
      </c>
      <c r="X73" s="52">
        <f>SAStab!E639</f>
        <v>15567.294</v>
      </c>
      <c r="Y73" s="52">
        <f>SAStab!F639</f>
        <v>16948.838</v>
      </c>
      <c r="Z73" s="52">
        <f>SAStab!G639</f>
        <v>18521.263999999999</v>
      </c>
      <c r="AC73" t="s">
        <v>34</v>
      </c>
      <c r="AD73" s="52">
        <f>SAStab!B733</f>
        <v>12801.665000000001</v>
      </c>
      <c r="AE73" s="52">
        <f>SAStab!C733</f>
        <v>12739.522999999999</v>
      </c>
      <c r="AF73" s="52">
        <f>SAStab!D733</f>
        <v>13022.236999999999</v>
      </c>
      <c r="AG73" s="52">
        <f>SAStab!E733</f>
        <v>13900.434999999999</v>
      </c>
      <c r="AH73" s="52">
        <f>SAStab!F733</f>
        <v>15060.504000000001</v>
      </c>
      <c r="AI73" s="52">
        <f>SAStab!G733</f>
        <v>16482.794000000002</v>
      </c>
    </row>
    <row r="74" spans="1:35">
      <c r="B74" t="s">
        <v>35</v>
      </c>
      <c r="C74" s="52">
        <f>SAStab!B453</f>
        <v>27800.722000000002</v>
      </c>
      <c r="D74" s="52">
        <f>SAStab!C453</f>
        <v>30450.585999999999</v>
      </c>
      <c r="E74" s="52">
        <f>SAStab!D453</f>
        <v>32134.669000000002</v>
      </c>
      <c r="F74" s="52">
        <f>SAStab!E453</f>
        <v>32478.6</v>
      </c>
      <c r="G74" s="52">
        <f>SAStab!F453</f>
        <v>37064.271999999997</v>
      </c>
      <c r="H74" s="52">
        <f>SAStab!G453</f>
        <v>41259.072999999997</v>
      </c>
      <c r="K74" t="s">
        <v>35</v>
      </c>
      <c r="L74" s="52">
        <f>SAStab!B546</f>
        <v>24782.966</v>
      </c>
      <c r="M74" s="52">
        <f>SAStab!C546</f>
        <v>26924.507000000001</v>
      </c>
      <c r="N74" s="52">
        <f>SAStab!D546</f>
        <v>27949.947</v>
      </c>
      <c r="O74" s="52">
        <f>SAStab!E546</f>
        <v>28286.093000000001</v>
      </c>
      <c r="P74" s="52">
        <f>SAStab!F546</f>
        <v>31907.022000000001</v>
      </c>
      <c r="Q74" s="52">
        <f>SAStab!G546</f>
        <v>35715.402000000002</v>
      </c>
      <c r="T74" t="s">
        <v>35</v>
      </c>
      <c r="U74" s="52">
        <f>SAStab!B640</f>
        <v>24602.788</v>
      </c>
      <c r="V74" s="52">
        <f>SAStab!C640</f>
        <v>26323.864000000001</v>
      </c>
      <c r="W74" s="52">
        <f>SAStab!D640</f>
        <v>27142.815999999999</v>
      </c>
      <c r="X74" s="52">
        <f>SAStab!E640</f>
        <v>26640.37</v>
      </c>
      <c r="Y74" s="52">
        <f>SAStab!F640</f>
        <v>29611.822</v>
      </c>
      <c r="Z74" s="52">
        <f>SAStab!G640</f>
        <v>32198.976999999999</v>
      </c>
      <c r="AC74" t="s">
        <v>35</v>
      </c>
      <c r="AD74" s="52">
        <f>SAStab!B734</f>
        <v>21585.031999999999</v>
      </c>
      <c r="AE74" s="52">
        <f>SAStab!C734</f>
        <v>22797.786</v>
      </c>
      <c r="AF74" s="52">
        <f>SAStab!D734</f>
        <v>22958.094000000001</v>
      </c>
      <c r="AG74" s="52">
        <f>SAStab!E734</f>
        <v>22447.863000000001</v>
      </c>
      <c r="AH74" s="52">
        <f>SAStab!F734</f>
        <v>24454.572</v>
      </c>
      <c r="AI74" s="52">
        <f>SAStab!G734</f>
        <v>26655.306</v>
      </c>
    </row>
    <row r="75" spans="1:35">
      <c r="B75" t="s">
        <v>36</v>
      </c>
      <c r="C75" s="52">
        <f>SAStab!B454</f>
        <v>40265.927000000003</v>
      </c>
      <c r="D75" s="52">
        <f>SAStab!C454</f>
        <v>42112.396999999997</v>
      </c>
      <c r="E75" s="52">
        <f>SAStab!D454</f>
        <v>42833.898000000001</v>
      </c>
      <c r="F75" s="52">
        <f>SAStab!E454</f>
        <v>44744.610999999997</v>
      </c>
      <c r="G75" s="52">
        <f>SAStab!F454</f>
        <v>48354.26</v>
      </c>
      <c r="H75" s="52">
        <f>SAStab!G454</f>
        <v>51616.027000000002</v>
      </c>
      <c r="K75" t="s">
        <v>36</v>
      </c>
      <c r="L75" s="52">
        <f>SAStab!B547</f>
        <v>34967.425000000003</v>
      </c>
      <c r="M75" s="52">
        <f>SAStab!C547</f>
        <v>37550.26</v>
      </c>
      <c r="N75" s="52">
        <f>SAStab!D547</f>
        <v>38086.959999999999</v>
      </c>
      <c r="O75" s="52">
        <f>SAStab!E547</f>
        <v>39677.853000000003</v>
      </c>
      <c r="P75" s="52">
        <f>SAStab!F547</f>
        <v>43193.714</v>
      </c>
      <c r="Q75" s="52">
        <f>SAStab!G547</f>
        <v>46517.877</v>
      </c>
      <c r="T75" t="s">
        <v>36</v>
      </c>
      <c r="U75" s="52">
        <f>SAStab!B641</f>
        <v>35221.745000000003</v>
      </c>
      <c r="V75" s="52">
        <f>SAStab!C641</f>
        <v>36040.258000000002</v>
      </c>
      <c r="W75" s="52">
        <f>SAStab!D641</f>
        <v>36091.618999999999</v>
      </c>
      <c r="X75" s="52">
        <f>SAStab!E641</f>
        <v>36953.392</v>
      </c>
      <c r="Y75" s="52">
        <f>SAStab!F641</f>
        <v>38999.385000000002</v>
      </c>
      <c r="Z75" s="52">
        <f>SAStab!G641</f>
        <v>40648.322</v>
      </c>
      <c r="AC75" t="s">
        <v>36</v>
      </c>
      <c r="AD75" s="52">
        <f>SAStab!B735</f>
        <v>29923.241999999998</v>
      </c>
      <c r="AE75" s="52">
        <f>SAStab!C735</f>
        <v>31478.120999999999</v>
      </c>
      <c r="AF75" s="52">
        <f>SAStab!D735</f>
        <v>31344.681</v>
      </c>
      <c r="AG75" s="52">
        <f>SAStab!E735</f>
        <v>31886.633999999998</v>
      </c>
      <c r="AH75" s="52">
        <f>SAStab!F735</f>
        <v>33838.839</v>
      </c>
      <c r="AI75" s="52">
        <f>SAStab!G735</f>
        <v>35550.171000000002</v>
      </c>
    </row>
    <row r="76" spans="1:35">
      <c r="A76" s="11"/>
      <c r="B76" s="11" t="s">
        <v>37</v>
      </c>
      <c r="C76" s="52">
        <f>SAStab!B455</f>
        <v>101024.122</v>
      </c>
      <c r="D76" s="52">
        <f>SAStab!C455</f>
        <v>105457.55</v>
      </c>
      <c r="E76" s="52">
        <f>SAStab!D455</f>
        <v>108652.22</v>
      </c>
      <c r="F76" s="52">
        <f>SAStab!E455</f>
        <v>115053.909</v>
      </c>
      <c r="G76" s="52">
        <f>SAStab!F455</f>
        <v>121670.473</v>
      </c>
      <c r="H76" s="52">
        <f>SAStab!G455</f>
        <v>127024.92</v>
      </c>
      <c r="J76" s="11"/>
      <c r="K76" s="11" t="s">
        <v>37</v>
      </c>
      <c r="L76" s="52">
        <f>SAStab!B548</f>
        <v>60018.7</v>
      </c>
      <c r="M76" s="52">
        <f>SAStab!C548</f>
        <v>62668.949000000001</v>
      </c>
      <c r="N76" s="52">
        <f>SAStab!D548</f>
        <v>66591.33</v>
      </c>
      <c r="O76" s="52">
        <f>SAStab!E548</f>
        <v>72531.259000000005</v>
      </c>
      <c r="P76" s="52">
        <f>SAStab!F548</f>
        <v>81936.604000000007</v>
      </c>
      <c r="Q76" s="52">
        <f>SAStab!G548</f>
        <v>88382.74</v>
      </c>
      <c r="S76" s="11"/>
      <c r="T76" s="11" t="s">
        <v>37</v>
      </c>
      <c r="U76" s="52">
        <f>SAStab!B642</f>
        <v>89439.653000000006</v>
      </c>
      <c r="V76" s="52">
        <f>SAStab!C642</f>
        <v>93347.96</v>
      </c>
      <c r="W76" s="52">
        <f>SAStab!D642</f>
        <v>94509.07</v>
      </c>
      <c r="X76" s="52">
        <f>SAStab!E642</f>
        <v>98039.308999999994</v>
      </c>
      <c r="Y76" s="52">
        <f>SAStab!F642</f>
        <v>100327.719</v>
      </c>
      <c r="Z76" s="52">
        <f>SAStab!G642</f>
        <v>103329.508</v>
      </c>
      <c r="AB76" s="11"/>
      <c r="AC76" s="11" t="s">
        <v>37</v>
      </c>
      <c r="AD76" s="52">
        <f>SAStab!B736</f>
        <v>48434.23</v>
      </c>
      <c r="AE76" s="52">
        <f>SAStab!C736</f>
        <v>50559.358999999997</v>
      </c>
      <c r="AF76" s="52">
        <f>SAStab!D736</f>
        <v>52448.178999999996</v>
      </c>
      <c r="AG76" s="52">
        <f>SAStab!E736</f>
        <v>55516.659</v>
      </c>
      <c r="AH76" s="52">
        <f>SAStab!F736</f>
        <v>60593.85</v>
      </c>
      <c r="AI76" s="52">
        <f>SAStab!G736</f>
        <v>64687.328000000001</v>
      </c>
    </row>
    <row r="77" spans="1:35">
      <c r="A77" t="s">
        <v>457</v>
      </c>
      <c r="C77" s="52"/>
      <c r="D77" s="52"/>
      <c r="E77" s="52"/>
      <c r="F77" s="52"/>
      <c r="G77" s="52"/>
      <c r="H77" s="52"/>
      <c r="J77" t="s">
        <v>457</v>
      </c>
      <c r="L77" s="52"/>
      <c r="M77" s="52"/>
      <c r="N77" s="52"/>
      <c r="O77" s="52"/>
      <c r="P77" s="52"/>
      <c r="Q77" s="52"/>
      <c r="S77" t="s">
        <v>457</v>
      </c>
      <c r="U77" s="52"/>
      <c r="V77" s="52"/>
      <c r="W77" s="52"/>
      <c r="X77" s="52"/>
      <c r="Y77" s="52"/>
      <c r="Z77" s="52"/>
      <c r="AB77" t="s">
        <v>457</v>
      </c>
      <c r="AD77" s="52"/>
      <c r="AE77" s="52"/>
      <c r="AF77" s="52"/>
      <c r="AG77" s="52"/>
      <c r="AH77" s="52"/>
      <c r="AI77" s="52"/>
    </row>
    <row r="78" spans="1:35">
      <c r="B78" t="s">
        <v>34</v>
      </c>
      <c r="C78" s="52">
        <f>SAStab!B457</f>
        <v>14807.81</v>
      </c>
      <c r="D78" s="52">
        <f>SAStab!C457</f>
        <v>14352.745000000001</v>
      </c>
      <c r="E78" s="52">
        <f>SAStab!D457</f>
        <v>15529.01</v>
      </c>
      <c r="F78" s="52">
        <f>SAStab!E457</f>
        <v>17148.769</v>
      </c>
      <c r="G78" s="52">
        <f>SAStab!F457</f>
        <v>19278.091</v>
      </c>
      <c r="H78" s="52">
        <f>SAStab!G457</f>
        <v>22197.75</v>
      </c>
      <c r="K78" t="s">
        <v>34</v>
      </c>
      <c r="L78" s="52">
        <f>SAStab!B550</f>
        <v>14136.634</v>
      </c>
      <c r="M78" s="52">
        <f>SAStab!C550</f>
        <v>13724.356</v>
      </c>
      <c r="N78" s="52">
        <f>SAStab!D550</f>
        <v>14790.01</v>
      </c>
      <c r="O78" s="52">
        <f>SAStab!E550</f>
        <v>16206.05</v>
      </c>
      <c r="P78" s="52">
        <f>SAStab!F550</f>
        <v>18236.769</v>
      </c>
      <c r="Q78" s="52">
        <f>SAStab!G550</f>
        <v>20882.756000000001</v>
      </c>
      <c r="T78" t="s">
        <v>34</v>
      </c>
      <c r="U78" s="52">
        <f>SAStab!B644</f>
        <v>12483.43</v>
      </c>
      <c r="V78" s="52">
        <f>SAStab!C644</f>
        <v>11508.867</v>
      </c>
      <c r="W78" s="52">
        <f>SAStab!D644</f>
        <v>11863.28</v>
      </c>
      <c r="X78" s="52">
        <f>SAStab!E644</f>
        <v>12591.599</v>
      </c>
      <c r="Y78" s="52">
        <f>SAStab!F644</f>
        <v>13544.519</v>
      </c>
      <c r="Z78" s="52">
        <f>SAStab!G644</f>
        <v>15123.427</v>
      </c>
      <c r="AC78" t="s">
        <v>34</v>
      </c>
      <c r="AD78" s="52">
        <f>SAStab!B738</f>
        <v>11812.254000000001</v>
      </c>
      <c r="AE78" s="52">
        <f>SAStab!C738</f>
        <v>10880.477999999999</v>
      </c>
      <c r="AF78" s="52">
        <f>SAStab!D738</f>
        <v>11124.28</v>
      </c>
      <c r="AG78" s="52">
        <f>SAStab!E738</f>
        <v>11648.880999999999</v>
      </c>
      <c r="AH78" s="52">
        <f>SAStab!F738</f>
        <v>12503.197</v>
      </c>
      <c r="AI78" s="52">
        <f>SAStab!G738</f>
        <v>13808.433000000001</v>
      </c>
    </row>
    <row r="79" spans="1:35">
      <c r="B79" t="s">
        <v>35</v>
      </c>
      <c r="C79" s="52">
        <f>SAStab!B458</f>
        <v>21005.919999999998</v>
      </c>
      <c r="D79" s="52">
        <f>SAStab!C458</f>
        <v>21732.396000000001</v>
      </c>
      <c r="E79" s="52">
        <f>SAStab!D458</f>
        <v>21340.077000000001</v>
      </c>
      <c r="F79" s="52">
        <f>SAStab!E458</f>
        <v>22045.465</v>
      </c>
      <c r="G79" s="52">
        <f>SAStab!F458</f>
        <v>24388.306</v>
      </c>
      <c r="H79" s="52">
        <f>SAStab!G458</f>
        <v>26241.987000000001</v>
      </c>
      <c r="K79" t="s">
        <v>35</v>
      </c>
      <c r="L79" s="52">
        <f>SAStab!B551</f>
        <v>18802.584999999999</v>
      </c>
      <c r="M79" s="52">
        <f>SAStab!C551</f>
        <v>19567.674999999999</v>
      </c>
      <c r="N79" s="52">
        <f>SAStab!D551</f>
        <v>18993.719000000001</v>
      </c>
      <c r="O79" s="52">
        <f>SAStab!E551</f>
        <v>19502.376</v>
      </c>
      <c r="P79" s="52">
        <f>SAStab!F551</f>
        <v>21392.350999999999</v>
      </c>
      <c r="Q79" s="52">
        <f>SAStab!G551</f>
        <v>23000.955999999998</v>
      </c>
      <c r="T79" t="s">
        <v>35</v>
      </c>
      <c r="U79" s="52">
        <f>SAStab!B645</f>
        <v>18513.955000000002</v>
      </c>
      <c r="V79" s="52">
        <f>SAStab!C645</f>
        <v>18602.2</v>
      </c>
      <c r="W79" s="52">
        <f>SAStab!D645</f>
        <v>17620.904999999999</v>
      </c>
      <c r="X79" s="52">
        <f>SAStab!E645</f>
        <v>17390.825000000001</v>
      </c>
      <c r="Y79" s="52">
        <f>SAStab!F645</f>
        <v>18474.469000000001</v>
      </c>
      <c r="Z79" s="52">
        <f>SAStab!G645</f>
        <v>19339.275000000001</v>
      </c>
      <c r="AC79" t="s">
        <v>35</v>
      </c>
      <c r="AD79" s="52">
        <f>SAStab!B739</f>
        <v>16310.62</v>
      </c>
      <c r="AE79" s="52">
        <f>SAStab!C739</f>
        <v>16437.478999999999</v>
      </c>
      <c r="AF79" s="52">
        <f>SAStab!D739</f>
        <v>15274.547</v>
      </c>
      <c r="AG79" s="52">
        <f>SAStab!E739</f>
        <v>14847.736999999999</v>
      </c>
      <c r="AH79" s="52">
        <f>SAStab!F739</f>
        <v>15478.513999999999</v>
      </c>
      <c r="AI79" s="52">
        <f>SAStab!G739</f>
        <v>16098.245000000001</v>
      </c>
    </row>
    <row r="80" spans="1:35">
      <c r="B80" t="s">
        <v>36</v>
      </c>
      <c r="C80" s="52">
        <f>SAStab!B459</f>
        <v>27786.017</v>
      </c>
      <c r="D80" s="52">
        <f>SAStab!C459</f>
        <v>27241.548999999999</v>
      </c>
      <c r="E80" s="52">
        <f>SAStab!D459</f>
        <v>26600.003000000001</v>
      </c>
      <c r="F80" s="52">
        <f>SAStab!E459</f>
        <v>27840.025000000001</v>
      </c>
      <c r="G80" s="52">
        <f>SAStab!F459</f>
        <v>29580.09</v>
      </c>
      <c r="H80" s="52">
        <f>SAStab!G459</f>
        <v>31783.499</v>
      </c>
      <c r="K80" t="s">
        <v>36</v>
      </c>
      <c r="L80" s="52">
        <f>SAStab!B552</f>
        <v>24652.757000000001</v>
      </c>
      <c r="M80" s="52">
        <f>SAStab!C552</f>
        <v>24242.951000000001</v>
      </c>
      <c r="N80" s="52">
        <f>SAStab!D552</f>
        <v>23397.085999999999</v>
      </c>
      <c r="O80" s="52">
        <f>SAStab!E552</f>
        <v>24232.664000000001</v>
      </c>
      <c r="P80" s="52">
        <f>SAStab!F552</f>
        <v>25938.721000000001</v>
      </c>
      <c r="Q80" s="52">
        <f>SAStab!G552</f>
        <v>27854.405999999999</v>
      </c>
      <c r="T80" t="s">
        <v>36</v>
      </c>
      <c r="U80" s="52">
        <f>SAStab!B646</f>
        <v>24575.473000000002</v>
      </c>
      <c r="V80" s="52">
        <f>SAStab!C646</f>
        <v>23380.187000000002</v>
      </c>
      <c r="W80" s="52">
        <f>SAStab!D646</f>
        <v>22245.098000000002</v>
      </c>
      <c r="X80" s="52">
        <f>SAStab!E646</f>
        <v>22621.177</v>
      </c>
      <c r="Y80" s="52">
        <f>SAStab!F646</f>
        <v>23220.205000000002</v>
      </c>
      <c r="Z80" s="52">
        <f>SAStab!G646</f>
        <v>24251.512999999999</v>
      </c>
      <c r="AC80" t="s">
        <v>36</v>
      </c>
      <c r="AD80" s="52">
        <f>SAStab!B740</f>
        <v>21442.213</v>
      </c>
      <c r="AE80" s="52">
        <f>SAStab!C740</f>
        <v>20381.589</v>
      </c>
      <c r="AF80" s="52">
        <f>SAStab!D740</f>
        <v>19042.18</v>
      </c>
      <c r="AG80" s="52">
        <f>SAStab!E740</f>
        <v>19013.814999999999</v>
      </c>
      <c r="AH80" s="52">
        <f>SAStab!F740</f>
        <v>19578.835999999999</v>
      </c>
      <c r="AI80" s="52">
        <f>SAStab!G740</f>
        <v>20322.419999999998</v>
      </c>
    </row>
    <row r="81" spans="1:35" s="1" customFormat="1">
      <c r="B81" s="1" t="s">
        <v>37</v>
      </c>
      <c r="C81" s="53">
        <f>SAStab!B460</f>
        <v>91484.226999999999</v>
      </c>
      <c r="D81" s="53">
        <f>SAStab!C460</f>
        <v>94692.312000000005</v>
      </c>
      <c r="E81" s="53">
        <f>SAStab!D460</f>
        <v>97420.998000000007</v>
      </c>
      <c r="F81" s="53">
        <f>SAStab!E460</f>
        <v>103098.648</v>
      </c>
      <c r="G81" s="53">
        <f>SAStab!F460</f>
        <v>109822.15</v>
      </c>
      <c r="H81" s="53">
        <f>SAStab!G460</f>
        <v>115939.052</v>
      </c>
      <c r="I81" s="11"/>
      <c r="K81" s="1" t="s">
        <v>37</v>
      </c>
      <c r="L81" s="53">
        <f>SAStab!B553</f>
        <v>57018.692000000003</v>
      </c>
      <c r="M81" s="53">
        <f>SAStab!C553</f>
        <v>59380.690999999999</v>
      </c>
      <c r="N81" s="53">
        <f>SAStab!D553</f>
        <v>62611.525999999998</v>
      </c>
      <c r="O81" s="53">
        <f>SAStab!E553</f>
        <v>67688.430999999997</v>
      </c>
      <c r="P81" s="53">
        <f>SAStab!F553</f>
        <v>76283.394</v>
      </c>
      <c r="Q81" s="53">
        <f>SAStab!G553</f>
        <v>82872.870999999999</v>
      </c>
      <c r="R81" s="11"/>
      <c r="T81" s="1" t="s">
        <v>37</v>
      </c>
      <c r="U81" s="53">
        <f>SAStab!B647</f>
        <v>80867.966</v>
      </c>
      <c r="V81" s="53">
        <f>SAStab!C647</f>
        <v>83523.365999999995</v>
      </c>
      <c r="W81" s="53">
        <f>SAStab!D647</f>
        <v>84488.289000000004</v>
      </c>
      <c r="X81" s="53">
        <f>SAStab!E647</f>
        <v>87627.457999999999</v>
      </c>
      <c r="Y81" s="53">
        <f>SAStab!F647</f>
        <v>90441.945999999996</v>
      </c>
      <c r="Z81" s="53">
        <f>SAStab!G647</f>
        <v>94110.645000000004</v>
      </c>
      <c r="AA81" s="11"/>
      <c r="AC81" s="1" t="s">
        <v>37</v>
      </c>
      <c r="AD81" s="53">
        <f>SAStab!B741</f>
        <v>46402.432000000001</v>
      </c>
      <c r="AE81" s="53">
        <f>SAStab!C741</f>
        <v>48211.745000000003</v>
      </c>
      <c r="AF81" s="53">
        <f>SAStab!D741</f>
        <v>49678.817000000003</v>
      </c>
      <c r="AG81" s="53">
        <f>SAStab!E741</f>
        <v>52217.241999999998</v>
      </c>
      <c r="AH81" s="53">
        <f>SAStab!F741</f>
        <v>56903.19</v>
      </c>
      <c r="AI81" s="53">
        <f>SAStab!G741</f>
        <v>61044.464</v>
      </c>
    </row>
    <row r="82" spans="1:35">
      <c r="A82" t="str">
        <f>NOTES!$A$3</f>
        <v>Source: DYNASIM3 ID912. Option FICA15:  Increase Payroll tax to 15.4% over 10 Years</v>
      </c>
      <c r="J82" t="str">
        <f>NOTES!$A$3</f>
        <v>Source: DYNASIM3 ID912. Option FICA15:  Increase Payroll tax to 15.4% over 10 Years</v>
      </c>
      <c r="S82" t="str">
        <f>NOTES!$A$3</f>
        <v>Source: DYNASIM3 ID912. Option FICA15:  Increase Payroll tax to 15.4% over 10 Years</v>
      </c>
      <c r="AB82" t="str">
        <f>NOTES!$A$3</f>
        <v>Source: DYNASIM3 ID912. Option FICA15:  Increase Payroll tax to 15.4% over 10 Years</v>
      </c>
    </row>
    <row r="83" spans="1:35" ht="16.5" customHeight="1">
      <c r="A83" t="s">
        <v>119</v>
      </c>
      <c r="J83" t="s">
        <v>119</v>
      </c>
      <c r="S83" t="s">
        <v>119</v>
      </c>
      <c r="AB83" t="s">
        <v>119</v>
      </c>
    </row>
    <row r="84" spans="1:35" ht="33.75" customHeight="1">
      <c r="A84" s="266" t="str">
        <f>NOTES!A4</f>
        <v>Equivalent annuity income includes earnings, Social Security, DB pension, annuitized asset income, SSI, imputed rent, means tested benefits, nonmeans tested benefits.</v>
      </c>
      <c r="B84" s="266"/>
      <c r="C84" s="266"/>
      <c r="D84" s="266"/>
      <c r="E84" s="266"/>
      <c r="F84" s="266"/>
      <c r="G84" s="266"/>
      <c r="H84" s="266"/>
      <c r="J84" s="266" t="str">
        <f>NOTES!A6</f>
        <v>Equivalent cash income includes earnings, Social Security, DB pension, interest, dividends, rental income, retirement account withdrawals SSI, means tested benefits, nonmeans tested benefits.</v>
      </c>
      <c r="K84" s="266"/>
      <c r="L84" s="266"/>
      <c r="M84" s="266"/>
      <c r="N84" s="266"/>
      <c r="O84" s="266"/>
      <c r="P84" s="266"/>
      <c r="Q84" s="266"/>
      <c r="S84" s="266" t="str">
        <f>NOTES!A4</f>
        <v>Equivalent annuity income includes earnings, Social Security, DB pension, annuitized asset income, SSI, imputed rent, means tested benefits, nonmeans tested benefits.</v>
      </c>
      <c r="T84" s="266"/>
      <c r="U84" s="266"/>
      <c r="V84" s="266"/>
      <c r="W84" s="266"/>
      <c r="X84" s="266"/>
      <c r="Y84" s="266"/>
      <c r="Z84" s="266"/>
      <c r="AB84" s="266" t="str">
        <f>NOTES!A6</f>
        <v>Equivalent cash income includes earnings, Social Security, DB pension, interest, dividends, rental income, retirement account withdrawals SSI, means tested benefits, nonmeans tested benefits.</v>
      </c>
      <c r="AC84" s="266"/>
      <c r="AD84" s="266"/>
      <c r="AE84" s="266"/>
      <c r="AF84" s="266"/>
      <c r="AG84" s="266"/>
      <c r="AH84" s="266"/>
      <c r="AI84" s="266"/>
    </row>
    <row r="85" spans="1:35" ht="30" customHeight="1">
      <c r="A85" s="266" t="str">
        <f>NOTES!A8</f>
        <v>Shared lifetime earnings includes half the couples earnings in years a person is married and own earnings in years a person is unmarried.</v>
      </c>
      <c r="B85" s="266"/>
      <c r="C85" s="266"/>
      <c r="D85" s="266"/>
      <c r="E85" s="266"/>
      <c r="F85" s="266"/>
      <c r="G85" s="266"/>
      <c r="H85" s="266"/>
      <c r="J85" s="266" t="str">
        <f>A85</f>
        <v>Shared lifetime earnings includes half the couples earnings in years a person is married and own earnings in years a person is unmarried.</v>
      </c>
      <c r="K85" s="266"/>
      <c r="L85" s="266"/>
      <c r="M85" s="266"/>
      <c r="N85" s="266"/>
      <c r="O85" s="266"/>
      <c r="P85" s="266"/>
      <c r="Q85" s="266"/>
      <c r="S85" s="266" t="str">
        <f>NOTES!A8</f>
        <v>Shared lifetime earnings includes half the couples earnings in years a person is married and own earnings in years a person is unmarried.</v>
      </c>
      <c r="T85" s="266"/>
      <c r="U85" s="266"/>
      <c r="V85" s="266"/>
      <c r="W85" s="266"/>
      <c r="X85" s="266"/>
      <c r="Y85" s="266"/>
      <c r="Z85" s="266"/>
      <c r="AB85" s="266" t="str">
        <f>S85</f>
        <v>Shared lifetime earnings includes half the couples earnings in years a person is married and own earnings in years a person is unmarried.</v>
      </c>
      <c r="AC85" s="266"/>
      <c r="AD85" s="266"/>
      <c r="AE85" s="266"/>
      <c r="AF85" s="266"/>
      <c r="AG85" s="266"/>
      <c r="AH85" s="266"/>
      <c r="AI85" s="266"/>
    </row>
    <row r="86" spans="1:35" ht="24" customHeight="1">
      <c r="A86" s="266" t="str">
        <f>NOTES!A10</f>
        <v>Retirement account assets includes IRAs, Keoghs, and employer DC plans.</v>
      </c>
      <c r="B86" s="266"/>
      <c r="C86" s="266"/>
      <c r="D86" s="266"/>
      <c r="E86" s="266"/>
      <c r="F86" s="266"/>
      <c r="G86" s="266"/>
      <c r="H86" s="266"/>
      <c r="J86" s="266" t="str">
        <f>A86</f>
        <v>Retirement account assets includes IRAs, Keoghs, and employer DC plans.</v>
      </c>
      <c r="K86" s="266"/>
      <c r="L86" s="266"/>
      <c r="M86" s="266"/>
      <c r="N86" s="266"/>
      <c r="O86" s="266"/>
      <c r="P86" s="266"/>
      <c r="Q86" s="266"/>
      <c r="S86" s="266" t="str">
        <f>NOTES!A10</f>
        <v>Retirement account assets includes IRAs, Keoghs, and employer DC plans.</v>
      </c>
      <c r="T86" s="266"/>
      <c r="U86" s="266"/>
      <c r="V86" s="266"/>
      <c r="W86" s="266"/>
      <c r="X86" s="266"/>
      <c r="Y86" s="266"/>
      <c r="Z86" s="266"/>
      <c r="AB86" s="266" t="str">
        <f>S86</f>
        <v>Retirement account assets includes IRAs, Keoghs, and employer DC plans.</v>
      </c>
      <c r="AC86" s="266"/>
      <c r="AD86" s="266"/>
      <c r="AE86" s="266"/>
      <c r="AF86" s="266"/>
      <c r="AG86" s="266"/>
      <c r="AH86" s="266"/>
      <c r="AI86" s="266"/>
    </row>
    <row r="87" spans="1:35" ht="33" customHeight="1">
      <c r="A87" s="266" t="str">
        <f>NOTES!A11</f>
        <v>Financial assets includes savings, checking, money market, certificate of deposits, stock, bond, farm and business equity, vehicle equity, less unsecured debt.</v>
      </c>
      <c r="B87" s="266"/>
      <c r="C87" s="266"/>
      <c r="D87" s="266"/>
      <c r="E87" s="266"/>
      <c r="F87" s="266"/>
      <c r="G87" s="266"/>
      <c r="H87" s="266"/>
      <c r="J87" s="266" t="str">
        <f>A87</f>
        <v>Financial assets includes savings, checking, money market, certificate of deposits, stock, bond, farm and business equity, vehicle equity, less unsecured debt.</v>
      </c>
      <c r="K87" s="266"/>
      <c r="L87" s="266"/>
      <c r="M87" s="266"/>
      <c r="N87" s="266"/>
      <c r="O87" s="266"/>
      <c r="P87" s="266"/>
      <c r="Q87" s="266"/>
      <c r="S87" s="266" t="str">
        <f>NOTES!A11</f>
        <v>Financial assets includes savings, checking, money market, certificate of deposits, stock, bond, farm and business equity, vehicle equity, less unsecured debt.</v>
      </c>
      <c r="T87" s="266"/>
      <c r="U87" s="266"/>
      <c r="V87" s="266"/>
      <c r="W87" s="266"/>
      <c r="X87" s="266"/>
      <c r="Y87" s="266"/>
      <c r="Z87" s="266"/>
      <c r="AB87" s="266" t="str">
        <f>S87</f>
        <v>Financial assets includes savings, checking, money market, certificate of deposits, stock, bond, farm and business equity, vehicle equity, less unsecured debt.</v>
      </c>
      <c r="AC87" s="266"/>
      <c r="AD87" s="266"/>
      <c r="AE87" s="266"/>
      <c r="AF87" s="266"/>
      <c r="AG87" s="266"/>
      <c r="AH87" s="266"/>
      <c r="AI87" s="266"/>
    </row>
    <row r="88" spans="1:35" ht="28.5" customHeight="1">
      <c r="S88" s="266" t="str">
        <f>NOTES!$A$18</f>
        <v>Taxes include federal income tax, state income tax, OASDI and HI tax, Medicare surtax, and Medicare premiums.</v>
      </c>
      <c r="T88" s="266"/>
      <c r="U88" s="266"/>
      <c r="V88" s="266"/>
      <c r="W88" s="266"/>
      <c r="X88" s="266"/>
      <c r="Y88" s="266"/>
      <c r="Z88" s="266"/>
      <c r="AB88" s="266" t="str">
        <f>NOTES!$A$18</f>
        <v>Taxes include federal income tax, state income tax, OASDI and HI tax, Medicare surtax, and Medicare premiums.</v>
      </c>
      <c r="AC88" s="266"/>
      <c r="AD88" s="266"/>
      <c r="AE88" s="266"/>
      <c r="AF88" s="266"/>
      <c r="AG88" s="266"/>
      <c r="AH88" s="266"/>
      <c r="AI88" s="266"/>
    </row>
  </sheetData>
  <mergeCells count="26">
    <mergeCell ref="A1:H1"/>
    <mergeCell ref="C2:H2"/>
    <mergeCell ref="A84:H84"/>
    <mergeCell ref="A85:H85"/>
    <mergeCell ref="A86:H86"/>
    <mergeCell ref="L2:Q2"/>
    <mergeCell ref="J84:Q84"/>
    <mergeCell ref="J85:Q85"/>
    <mergeCell ref="J86:Q86"/>
    <mergeCell ref="A87:H87"/>
    <mergeCell ref="S88:Z88"/>
    <mergeCell ref="AB88:AI88"/>
    <mergeCell ref="J87:Q87"/>
    <mergeCell ref="S1:Z1"/>
    <mergeCell ref="AB1:AI1"/>
    <mergeCell ref="U2:Z2"/>
    <mergeCell ref="AD2:AI2"/>
    <mergeCell ref="S84:Z84"/>
    <mergeCell ref="AB84:AI84"/>
    <mergeCell ref="S85:Z85"/>
    <mergeCell ref="AB85:AI85"/>
    <mergeCell ref="S86:Z86"/>
    <mergeCell ref="AB86:AI86"/>
    <mergeCell ref="S87:Z87"/>
    <mergeCell ref="AB87:AI87"/>
    <mergeCell ref="J1:Q1"/>
  </mergeCells>
  <pageMargins left="0.25" right="0.25" top="0.75" bottom="0.75" header="0.3" footer="0.3"/>
  <pageSetup scale="88" orientation="portrait" r:id="rId1"/>
  <headerFooter>
    <oddFooter>&amp;L&amp;Z&amp;F  &amp;A&amp;R&amp;D</oddFooter>
  </headerFooter>
  <rowBreaks count="1" manualBreakCount="1">
    <brk id="52" max="38" man="1"/>
  </rowBreaks>
  <colBreaks count="3" manualBreakCount="3">
    <brk id="9" max="87" man="1"/>
    <brk id="18" max="87" man="1"/>
    <brk id="27" max="8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14</vt:i4>
      </vt:variant>
    </vt:vector>
  </HeadingPairs>
  <TitlesOfParts>
    <vt:vector size="34" baseType="lpstr">
      <vt:lpstr>SASmarginal</vt:lpstr>
      <vt:lpstr>SASpayroll</vt:lpstr>
      <vt:lpstr>SAStab</vt:lpstr>
      <vt:lpstr>Contents</vt:lpstr>
      <vt:lpstr>NOTES</vt:lpstr>
      <vt:lpstr>population</vt:lpstr>
      <vt:lpstr>poverty</vt:lpstr>
      <vt:lpstr>Program Eligibility</vt:lpstr>
      <vt:lpstr>mean income</vt:lpstr>
      <vt:lpstr>Distribution Annuity Income</vt:lpstr>
      <vt:lpstr>distribution Cash Income</vt:lpstr>
      <vt:lpstr>Mean income and Taxes by source</vt:lpstr>
      <vt:lpstr>Total Asset distribution</vt:lpstr>
      <vt:lpstr>income Distribution by Source</vt:lpstr>
      <vt:lpstr>General Revenues</vt:lpstr>
      <vt:lpstr>trustfund2015</vt:lpstr>
      <vt:lpstr>Trust Fund Summary</vt:lpstr>
      <vt:lpstr>Lifetime Returns</vt:lpstr>
      <vt:lpstr>marginal returns to work</vt:lpstr>
      <vt:lpstr>AverageEarningbyAIME</vt:lpstr>
      <vt:lpstr>Contents!Print_Area</vt:lpstr>
      <vt:lpstr>'Distribution Annuity Income'!Print_Area</vt:lpstr>
      <vt:lpstr>'distribution Cash Income'!Print_Area</vt:lpstr>
      <vt:lpstr>'General Revenues'!Print_Area</vt:lpstr>
      <vt:lpstr>'income Distribution by Source'!Print_Area</vt:lpstr>
      <vt:lpstr>'marginal returns to work'!Print_Area</vt:lpstr>
      <vt:lpstr>'mean income'!Print_Area</vt:lpstr>
      <vt:lpstr>'Mean income and Taxes by source'!Print_Area</vt:lpstr>
      <vt:lpstr>population!Print_Area</vt:lpstr>
      <vt:lpstr>poverty!Print_Area</vt:lpstr>
      <vt:lpstr>'Program Eligibility'!Print_Area</vt:lpstr>
      <vt:lpstr>'Trust Fund Summary'!Print_Area</vt:lpstr>
      <vt:lpstr>'Distribution Annuity Income'!Print_Titles</vt:lpstr>
      <vt:lpstr>'mean income'!Print_Titles</vt:lpstr>
    </vt:vector>
  </TitlesOfParts>
  <Company>The Urban Institute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 Karen</dc:creator>
  <cp:lastModifiedBy>Smith, Karen</cp:lastModifiedBy>
  <cp:lastPrinted>2015-09-11T03:30:11Z</cp:lastPrinted>
  <dcterms:created xsi:type="dcterms:W3CDTF">2014-12-29T20:58:47Z</dcterms:created>
  <dcterms:modified xsi:type="dcterms:W3CDTF">2015-10-20T21:13:11Z</dcterms:modified>
</cp:coreProperties>
</file>